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ocumenttasks/documenttask1.xml" ContentType="application/vnd.ms-excel.documenttasks+xml"/>
  <Override PartName="/xl/drawings/drawing8.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sustrans.sharepoint.com/sites/INT-PUB-14894/Shared Documents/"/>
    </mc:Choice>
  </mc:AlternateContent>
  <xr:revisionPtr revIDLastSave="581" documentId="8_{E6EDDED6-37BA-40BD-AED8-BE6C0DAE69AA}" xr6:coauthVersionLast="47" xr6:coauthVersionMax="47" xr10:uidLastSave="{1A01B163-4AF5-40BC-A27D-8CCB23D82F36}"/>
  <workbookProtection workbookAlgorithmName="SHA-512" workbookHashValue="4mc7HwNDtw4LeL2YqqJtrYO0hWhAnxR7+XYSTOc1tfrwG3tiSJ3LzGyfUy0P6jM2CQXEKFIdIZWBp7y9S5kwnA==" workbookSaltValue="jnd4cFkgzjrMb5/fo664gQ==" workbookSpinCount="100000" lockStructure="1"/>
  <bookViews>
    <workbookView xWindow="-120" yWindow="-120" windowWidth="29040" windowHeight="15840" firstSheet="3" activeTab="3" xr2:uid="{7B1244B4-F406-4820-951B-E0A446D238D5}"/>
  </bookViews>
  <sheets>
    <sheet name="Survey data" sheetId="44" state="veryHidden" r:id="rId1"/>
    <sheet name="Questions in survey data" sheetId="45" state="veryHidden" r:id="rId2"/>
    <sheet name="Population size and cost" sheetId="58" state="veryHidden" r:id="rId3"/>
    <sheet name="Introduction" sheetId="60" r:id="rId4"/>
    <sheet name="Summary" sheetId="34" r:id="rId5"/>
    <sheet name="Version history" sheetId="63" r:id="rId6"/>
    <sheet name="Trip distances" sheetId="59" state="veryHidden" r:id="rId7"/>
    <sheet name="To &amp; from Work- trip % summary" sheetId="46" state="veryHidden" r:id="rId8"/>
    <sheet name="To &amp; from Work" sheetId="42" state="veryHidden" r:id="rId9"/>
    <sheet name="Future Work- trip % summary" sheetId="49" state="veryHidden" r:id="rId10"/>
    <sheet name="Work (future job)" sheetId="50" state="veryHidden" r:id="rId11"/>
    <sheet name="To &amp; from Edu- trip % summary" sheetId="51" state="veryHidden" r:id="rId12"/>
    <sheet name="To &amp; from Shops- trip % summary" sheetId="53" state="veryHidden" r:id="rId13"/>
    <sheet name="To &amp; from Edu" sheetId="52" state="veryHidden" r:id="rId14"/>
    <sheet name="To &amp; from shop" sheetId="54" state="veryHidden" r:id="rId15"/>
    <sheet name="Enjoyment or fitnes- trip % sum" sheetId="55" state="veryHidden" r:id="rId16"/>
    <sheet name="Enjoyment or fit" sheetId="56" state="veryHidden" r:id="rId17"/>
    <sheet name="Societal Gain Model" sheetId="11" state="veryHidden" r:id="rId18"/>
    <sheet name="Absenteeism" sheetId="61" state="veryHidden" r:id="rId19"/>
    <sheet name="Non-survey input values" sheetId="57" state="veryHidden" r:id="rId20"/>
    <sheet name="MOVES inputs and outputs" sheetId="62" state="veryHidden" r:id="rId21"/>
    <sheet name="Seasonality_Cycling" sheetId="7" state="veryHidden" r:id="rId22"/>
  </sheets>
  <definedNames>
    <definedName name="\0">#REF!</definedName>
    <definedName name="\p">#REF!</definedName>
    <definedName name="\t">#REF!</definedName>
    <definedName name="_1.2__Average_distance_travelled_by_mode_of_travel__1975_76__1985_86_and_1993_95">#REF!</definedName>
    <definedName name="_1981">#REF!</definedName>
    <definedName name="_xlnm._FilterDatabase" localSheetId="0" hidden="1">'Survey data'!$A$1:$A$2053</definedName>
    <definedName name="_tab13">#REF!</definedName>
    <definedName name="_tab14">#REF!</definedName>
    <definedName name="Accident___A_roads__pence_per_km">#REF!</definedName>
    <definedName name="Accident___other_roads__pence_per_km">#REF!</definedName>
    <definedName name="activeCell">#REF!</definedName>
    <definedName name="Adult_Population">#REF!</definedName>
    <definedName name="ALL">#N/A</definedName>
    <definedName name="Alldata">#REF!</definedName>
    <definedName name="ANNBELGIUM">#REF!</definedName>
    <definedName name="ANNDVR">#REF!</definedName>
    <definedName name="ANNENG">#REF!</definedName>
    <definedName name="ANNFORIEGN">#REF!</definedName>
    <definedName name="ANNFRANCE">#REF!</definedName>
    <definedName name="ANNL">#REF!</definedName>
    <definedName name="ANNOTHER">#REF!</definedName>
    <definedName name="ANNSE">#REF!</definedName>
    <definedName name="ANNUAL">#REF!</definedName>
    <definedName name="ANNUK">#REF!</definedName>
    <definedName name="ANNUT">#REF!</definedName>
    <definedName name="Average_number_of_days_people_cycle">#REF!</definedName>
    <definedName name="Average_trip_length_kilometres">#REF!</definedName>
    <definedName name="Average_trip_length_kms">#REF!</definedName>
    <definedName name="BARQTR">#REF!</definedName>
    <definedName name="BELGIUM">#REF!</definedName>
    <definedName name="BULL">#N/A</definedName>
    <definedName name="CAMARA">#REF!</definedName>
    <definedName name="Car_ownership_among_cycle_commuters">#REF!</definedName>
    <definedName name="Car_ownership_among_higher_education_users">#REF!</definedName>
    <definedName name="Car_ownership_among_school_users">#REF!</definedName>
    <definedName name="Car_ownership_among_utility_users">#REF!</definedName>
    <definedName name="CategoryTitle">#REF!</definedName>
    <definedName name="CH4_saved_kg">#REF!</definedName>
    <definedName name="City_HEFE_roll_number">#REF!</definedName>
    <definedName name="CLONE">#REF!</definedName>
    <definedName name="CO2_saved_kg">#REF!</definedName>
    <definedName name="CO2_saved_tons">#REF!</definedName>
    <definedName name="Col_Uni_Cycling_Trips_Per_Person_Per_Year">#REF!</definedName>
    <definedName name="Congestion___A_roads__pence_per_km">#REF!</definedName>
    <definedName name="Congestion___other_roads__pence_per_km">#REF!</definedName>
    <definedName name="Cycle_kilometres_per_person">#REF!</definedName>
    <definedName name="Cycle_kilometres_yearly">#REF!</definedName>
    <definedName name="Cycle_trips_per_person">#REF!</definedName>
    <definedName name="Cycle_trips_per_person_to_HEFE">#REF!</definedName>
    <definedName name="Cycle_trips_per_person_to_leisure">#REF!</definedName>
    <definedName name="Cycle_trips_per_person_to_otherutility">#REF!</definedName>
    <definedName name="Cycle_trips_yearly">#REF!</definedName>
    <definedName name="Cycling_population_employed">#REF!</definedName>
    <definedName name="Cycling_population_for_leisure">#REF!</definedName>
    <definedName name="Cycling_population_on_roll_in_HEFE">#REF!</definedName>
    <definedName name="Cycling_population_on_roll_in_schools">#REF!</definedName>
    <definedName name="Cycling_population_to_other_utility_trips">#REF!</definedName>
    <definedName name="Days_in_year">#REF!</definedName>
    <definedName name="DecayCyclists">#REF!</definedName>
    <definedName name="DEFLATOR">#REF!</definedName>
    <definedName name="dgdsfyh">#REF!</definedName>
    <definedName name="DK">#REF!</definedName>
    <definedName name="DNK_D">#REF!</definedName>
    <definedName name="DOVER">#N/A</definedName>
    <definedName name="Driving_speed_km_h">#REF!</definedName>
    <definedName name="Education_weeks_yearly">#REF!</definedName>
    <definedName name="EIRE">#REF!</definedName>
    <definedName name="Employed_population">#REF!</definedName>
    <definedName name="ENGLISH">#N/A</definedName>
    <definedName name="Equivalent_cars_removed_calculated_in_CO2_saving">#REF!</definedName>
    <definedName name="ExternalData_2" localSheetId="0" hidden="1">'Survey data'!$A$1:$AH$2149</definedName>
    <definedName name="fbegyear">#REF!</definedName>
    <definedName name="fendyear">#REF!</definedName>
    <definedName name="FL">#REF!</definedName>
    <definedName name="Footnotes">#REF!</definedName>
    <definedName name="FOREIGN">#REF!</definedName>
    <definedName name="FRANCE">#REF!</definedName>
    <definedName name="fyear">#REF!</definedName>
    <definedName name="GERMANY">#REF!</definedName>
    <definedName name="GraphData">#REF!,#REF!</definedName>
    <definedName name="GraphTitle">#REF!</definedName>
    <definedName name="Greenhouse_Gases___A_roads__pence_per_km">#REF!</definedName>
    <definedName name="Greenhouse_Gases___other_roads__pence_per_km">#REF!</definedName>
    <definedName name="Health_benefit_of_cycling_one_kilometre">#REF!</definedName>
    <definedName name="HEFE_kms_yearly">#REF!</definedName>
    <definedName name="HEFE_kms_yearly_that_could_have_been_done_by_car">#REF!</definedName>
    <definedName name="HEFE_Mean_distance_kms">#REF!</definedName>
    <definedName name="HEFE_roll_number">#REF!</definedName>
    <definedName name="HEFE_trips_yearly">#REF!</definedName>
    <definedName name="Indirect_Taxation___A_roads__pence_per_km">#REF!</definedName>
    <definedName name="Indirect_Taxation___other_roads__pence_per_km">#REF!</definedName>
    <definedName name="Infrastructure___A_roads__pence_per_km">#REF!</definedName>
    <definedName name="Infrastructure___other_roads__pence_per_km">#REF!</definedName>
    <definedName name="ITALY">#REF!</definedName>
    <definedName name="Kms_cycled_that_could_have_been_done_by_car">#REF!</definedName>
    <definedName name="Leisure_Cycling_Trips_Per_Person_Per_Year">#REF!</definedName>
    <definedName name="Leisure_kms_yearly">#REF!</definedName>
    <definedName name="Leisure_kms_yearly_adults">#REF!</definedName>
    <definedName name="Leisure_Mean_distance_kms">#REF!</definedName>
    <definedName name="Leisure_trips_yearly">#REF!</definedName>
    <definedName name="Leisure_trips_yearly_final">#REF!</definedName>
    <definedName name="Local_Air_Quality___A_roads__pence_per_km">#REF!</definedName>
    <definedName name="Local_Air_Quality___other_roads__pence_per_km">#REF!</definedName>
    <definedName name="Mile_in_kilometres">#REF!</definedName>
    <definedName name="Months_in_year">#REF!</definedName>
    <definedName name="N20_saved_kg">#REF!</definedName>
    <definedName name="Newcastle_Full_time_employed">#REF!</definedName>
    <definedName name="Newcastle_HEFE_roll_number">#REF!</definedName>
    <definedName name="Newcastle_part_time_employed">#REF!</definedName>
    <definedName name="NLS">#REF!</definedName>
    <definedName name="Noise___A_roads__pence_per_km">#REF!</definedName>
    <definedName name="Noise___other_roads__pence_per_km">#REF!</definedName>
    <definedName name="NONEC">#REF!</definedName>
    <definedName name="NORTHSEA">#N/A</definedName>
    <definedName name="OldData">#REF!</definedName>
    <definedName name="OTHER">#N/A</definedName>
    <definedName name="Other_Utility_kms_yearly">#REF!</definedName>
    <definedName name="Other_utility_trips_yearly">#REF!</definedName>
    <definedName name="OTHEREC">#REF!</definedName>
    <definedName name="Perception_survey_sample_size">#REF!</definedName>
    <definedName name="Perception_survey_sample_size_of_cyclists">#REF!</definedName>
    <definedName name="PIE">#REF!</definedName>
    <definedName name="_xlnm.Print_Area">#REF!</definedName>
    <definedName name="Print_Area_MI">#REF!</definedName>
    <definedName name="Proportion_of_employed_population_that_cycle_at_least_once_a_month_to_work">#REF!</definedName>
    <definedName name="Proportion_of_HEFE_roll_number_that_cycle_at_least_once_a_month_to_HEFE">#REF!</definedName>
    <definedName name="Proportion_of_population_that_cycle_at_least_once_a_month_for_Leisure">#REF!</definedName>
    <definedName name="Proportion_of_population_that_cycle_at_least_once_a_month_for_other_utility_trips">#REF!</definedName>
    <definedName name="Proportion_of_roads_that_are_A_roads">#REF!</definedName>
    <definedName name="Proportion_of_roads_that_are_other_roads">#REF!</definedName>
    <definedName name="proportion_on_roll_that_cycle">#REF!</definedName>
    <definedName name="PUBLISH_Print_Area">#REF!</definedName>
    <definedName name="PUBLISH1998_Print_Area">#REF!</definedName>
    <definedName name="qryNonEUBreakdown">#REF!</definedName>
    <definedName name="QUARTER">#REF!</definedName>
    <definedName name="School_college_university_days_yearly">#REF!</definedName>
    <definedName name="School_Cycling_Trips_Per_Person_Per_Year">#REF!</definedName>
    <definedName name="School_kms_yearly">#REF!</definedName>
    <definedName name="School_kms_yearly_that_could_have_been_done_by_car">#REF!</definedName>
    <definedName name="School_Mean_distance_kms">#REF!</definedName>
    <definedName name="School_roll_number">#REF!</definedName>
    <definedName name="School_trips_yearly">#REF!</definedName>
    <definedName name="Slicer_Discount_level">#N/A</definedName>
    <definedName name="SPAIN">#REF!</definedName>
    <definedName name="tab">#REF!</definedName>
    <definedName name="TAB4ALL">#N/A</definedName>
    <definedName name="TAB4PV">#N/A</definedName>
    <definedName name="TAB4UT">#N/A</definedName>
    <definedName name="TableTitle">#REF!</definedName>
    <definedName name="testing">#REF!</definedName>
    <definedName name="Total_Adult_Population">#REF!</definedName>
    <definedName name="Total_CO2_used_per_average_household_in_the_UK">#REF!</definedName>
    <definedName name="Total_CO2_used_per_capita_in_the_UK">#REF!</definedName>
    <definedName name="Total_greenhouse_gases_saved_kg">#REF!</definedName>
    <definedName name="Total_Population_Leisure">#REF!</definedName>
    <definedName name="Trips_per_person_per_year_to_leisure">#REF!</definedName>
    <definedName name="Trips_per_person_per_year_to_other_utility">#REF!</definedName>
    <definedName name="Trips_per_person_per_year_to_school">#REF!</definedName>
    <definedName name="Trips_per_person_per_year_to_work">#REF!</definedName>
    <definedName name="Trips_to_and_from_a_destination_daily">#REF!</definedName>
    <definedName name="UK">#N/A</definedName>
    <definedName name="UT">#N/A</definedName>
    <definedName name="Utility_Cycling_Trips_Per_Person_Per_Year">#REF!</definedName>
    <definedName name="Utility_kms_yearly_that_could_have_been_done_by_car">#REF!</definedName>
    <definedName name="Utility_Mean_distance_kms">#REF!</definedName>
    <definedName name="Value_of_time_commuting">#REF!</definedName>
    <definedName name="Value_of_time_other">#REF!</definedName>
    <definedName name="ValueTitle">#REF!</definedName>
    <definedName name="VED_tax_paid_per_km">#REF!</definedName>
    <definedName name="Vehicle_operating_cost__car_per_kilometre">#REF!</definedName>
    <definedName name="Vehicle_operating_cost_cycle_per_km">#REF!</definedName>
    <definedName name="Weeks_in_year">#REF!</definedName>
    <definedName name="Work_days_yearly">#REF!</definedName>
    <definedName name="Work_kms_yearly">#REF!</definedName>
    <definedName name="Work_kms_yearly_that_could_have_been_done_by_car">#REF!</definedName>
    <definedName name="Work_Mean_distance_kms">#REF!</definedName>
    <definedName name="Work_trips_yearly">#REF!</definedName>
    <definedName name="Work_Trips_Yearly_Figure">#REF!</definedName>
    <definedName name="Work_trips_yearly_Title">#REF!</definedName>
    <definedName name="Work_Weeks_Yearly">#REF!</definedName>
    <definedName name="Year">#REF!</definedName>
    <definedName name="Z_FA089AD1_E3DE_45B6_8AE3_BA43D6B37DA5_.wvu.Rows" localSheetId="19" hidden="1">'Non-survey input values'!#REF!</definedName>
  </definedNames>
  <calcPr calcId="191028"/>
  <customWorkbookViews>
    <customWorkbookView name="Jeremy Fox - Personal View" guid="{FA089AD1-E3DE-45B6-8AE3-BA43D6B37DA5}" mergeInterval="0" changesSavedWin="1" personalView="1" windowWidth="960" windowHeight="1040" tabRatio="813" activeSheetId="5"/>
  </customWorkbookViews>
  <pivotCaches>
    <pivotCache cacheId="0" r:id="rId23"/>
  </pivotCaches>
  <extLst>
    <ext xmlns:x14="http://schemas.microsoft.com/office/spreadsheetml/2009/9/main" uri="{BBE1A952-AA13-448e-AADC-164F8A28A991}">
      <x14:slicerCaches>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 i="58" l="1"/>
  <c r="AC4" i="58" s="1"/>
  <c r="W5" i="58"/>
  <c r="AC5" i="58" s="1"/>
  <c r="W6" i="58"/>
  <c r="AC6" i="58" s="1"/>
  <c r="W7" i="58"/>
  <c r="W8" i="58"/>
  <c r="W9" i="58"/>
  <c r="W10" i="58"/>
  <c r="W3" i="58"/>
  <c r="M62" i="58" s="1"/>
  <c r="AB4" i="58"/>
  <c r="AB5" i="58"/>
  <c r="AB6" i="58"/>
  <c r="AB7" i="58"/>
  <c r="AB8" i="58"/>
  <c r="AB9" i="58"/>
  <c r="AB10" i="58"/>
  <c r="AB3" i="58"/>
  <c r="AA10" i="58"/>
  <c r="AA9" i="58"/>
  <c r="AA8" i="58"/>
  <c r="AA7" i="58"/>
  <c r="Z10" i="58"/>
  <c r="Z9" i="58"/>
  <c r="Z8" i="58"/>
  <c r="Z7" i="58"/>
  <c r="B52" i="62"/>
  <c r="C52" i="62"/>
  <c r="D52" i="62"/>
  <c r="E52" i="62"/>
  <c r="B53" i="62"/>
  <c r="C53" i="62"/>
  <c r="D53" i="62"/>
  <c r="E53" i="62"/>
  <c r="B54" i="62"/>
  <c r="C54" i="62"/>
  <c r="D54" i="62"/>
  <c r="E54" i="62"/>
  <c r="B55" i="62"/>
  <c r="C55" i="62"/>
  <c r="D55" i="62"/>
  <c r="E55" i="62"/>
  <c r="B56" i="62"/>
  <c r="C56" i="62"/>
  <c r="D56" i="62"/>
  <c r="E56" i="62"/>
  <c r="B57" i="62"/>
  <c r="C57" i="62"/>
  <c r="D57" i="62"/>
  <c r="E57" i="62"/>
  <c r="B58" i="62"/>
  <c r="C58" i="62"/>
  <c r="D58" i="62"/>
  <c r="E58" i="62"/>
  <c r="C51" i="62"/>
  <c r="D51" i="62"/>
  <c r="E51" i="62"/>
  <c r="B51" i="62"/>
  <c r="AC10" i="58" l="1"/>
  <c r="AC8" i="58"/>
  <c r="AC9" i="58"/>
  <c r="AC7" i="58"/>
  <c r="AC3" i="58"/>
  <c r="B43" i="62"/>
  <c r="B44" i="62"/>
  <c r="B45" i="62"/>
  <c r="B42" i="62"/>
  <c r="E59" i="62"/>
  <c r="D59" i="62"/>
  <c r="C59" i="62"/>
  <c r="B59" i="62"/>
  <c r="F58" i="62"/>
  <c r="F57" i="62"/>
  <c r="F56" i="62"/>
  <c r="F55" i="62"/>
  <c r="F54" i="62"/>
  <c r="F53" i="62"/>
  <c r="F52" i="62"/>
  <c r="F51" i="62"/>
  <c r="G11" i="11"/>
  <c r="P19" i="58"/>
  <c r="P20" i="58"/>
  <c r="P21" i="58"/>
  <c r="P22" i="58"/>
  <c r="P23" i="58"/>
  <c r="P24" i="58"/>
  <c r="P25" i="58"/>
  <c r="P26" i="58"/>
  <c r="P27" i="58"/>
  <c r="P28" i="58"/>
  <c r="P29" i="58"/>
  <c r="P30" i="58"/>
  <c r="P31" i="58"/>
  <c r="P32" i="58"/>
  <c r="P33" i="58"/>
  <c r="P34" i="58"/>
  <c r="P35" i="58"/>
  <c r="P36" i="58"/>
  <c r="P37" i="58"/>
  <c r="P38" i="58"/>
  <c r="P39" i="58"/>
  <c r="P40" i="58"/>
  <c r="P41" i="58"/>
  <c r="P18" i="58"/>
  <c r="F59" i="62" l="1"/>
  <c r="B46" i="62"/>
  <c r="L49" i="58"/>
  <c r="L48" i="58"/>
  <c r="L47" i="58"/>
  <c r="L46" i="58"/>
  <c r="L41" i="58"/>
  <c r="L40" i="58"/>
  <c r="L39" i="58"/>
  <c r="L38" i="58"/>
  <c r="L33" i="58"/>
  <c r="L32" i="58"/>
  <c r="L31" i="58"/>
  <c r="L30" i="58"/>
  <c r="L25" i="58"/>
  <c r="L24" i="58"/>
  <c r="L23" i="58"/>
  <c r="L22" i="58"/>
  <c r="L17" i="58"/>
  <c r="L16" i="58"/>
  <c r="L15" i="58"/>
  <c r="L14" i="58"/>
  <c r="L9" i="58"/>
  <c r="L8" i="58"/>
  <c r="L7" i="58"/>
  <c r="L6" i="58"/>
  <c r="K49" i="58"/>
  <c r="K48" i="58"/>
  <c r="K47" i="58"/>
  <c r="K46" i="58"/>
  <c r="K41" i="58"/>
  <c r="K40" i="58"/>
  <c r="K39" i="58"/>
  <c r="K38" i="58"/>
  <c r="K33" i="58"/>
  <c r="K32" i="58"/>
  <c r="K31" i="58"/>
  <c r="K30" i="58"/>
  <c r="K25" i="58"/>
  <c r="K24" i="58"/>
  <c r="K23" i="58"/>
  <c r="K22" i="58"/>
  <c r="K15" i="58"/>
  <c r="K16" i="58"/>
  <c r="K17" i="58"/>
  <c r="K14" i="58"/>
  <c r="K7" i="58"/>
  <c r="K8" i="58"/>
  <c r="K9" i="58"/>
  <c r="K6" i="58"/>
  <c r="B261" i="57" l="1"/>
  <c r="B272" i="57"/>
  <c r="C265" i="57"/>
  <c r="B153" i="57"/>
  <c r="C261" i="57" l="1"/>
  <c r="B262" i="57"/>
  <c r="C262" i="57"/>
  <c r="B263" i="57"/>
  <c r="C263" i="57"/>
  <c r="B264" i="57"/>
  <c r="C264" i="57"/>
  <c r="B265" i="57"/>
  <c r="B266" i="57"/>
  <c r="C266" i="57"/>
  <c r="B267" i="57"/>
  <c r="C267" i="57"/>
  <c r="B268" i="57"/>
  <c r="C268" i="57"/>
  <c r="B269" i="57"/>
  <c r="C269" i="57"/>
  <c r="B270" i="57"/>
  <c r="C270" i="57"/>
  <c r="B271" i="57"/>
  <c r="C271" i="57"/>
  <c r="C272" i="57"/>
  <c r="B273" i="57"/>
  <c r="C273" i="57"/>
  <c r="B151" i="57"/>
  <c r="B150" i="57"/>
  <c r="I7" i="11"/>
  <c r="B18" i="61"/>
  <c r="E35" i="62"/>
  <c r="D35" i="62"/>
  <c r="C35" i="62"/>
  <c r="B35" i="62"/>
  <c r="F34" i="62"/>
  <c r="F33" i="62"/>
  <c r="F32" i="62"/>
  <c r="F31" i="62"/>
  <c r="F30" i="62"/>
  <c r="F29" i="62"/>
  <c r="F28" i="62"/>
  <c r="F27" i="62"/>
  <c r="B22" i="62"/>
  <c r="C12" i="62"/>
  <c r="C11" i="62"/>
  <c r="C10" i="62"/>
  <c r="B5" i="62"/>
  <c r="B4" i="62"/>
  <c r="B3" i="62"/>
  <c r="F35" i="62" l="1"/>
  <c r="B6" i="61"/>
  <c r="B5" i="61"/>
  <c r="J8" i="11" l="1"/>
  <c r="M8" i="11"/>
  <c r="B152" i="57"/>
  <c r="L8" i="11" s="1"/>
  <c r="I8" i="11"/>
  <c r="C50" i="34"/>
  <c r="C51" i="34" s="1"/>
  <c r="AR11" i="42"/>
  <c r="AQ11" i="42"/>
  <c r="AS11" i="42" s="1"/>
  <c r="AR12" i="42"/>
  <c r="AQ12" i="42"/>
  <c r="AS12" i="42" s="1"/>
  <c r="AR13" i="42"/>
  <c r="AQ13" i="42"/>
  <c r="AS13" i="42" s="1"/>
  <c r="AR14" i="42"/>
  <c r="AQ14" i="42"/>
  <c r="AS14" i="42" s="1"/>
  <c r="AR15" i="42"/>
  <c r="AQ15" i="42"/>
  <c r="AS15" i="42" s="1"/>
  <c r="S11" i="50"/>
  <c r="R11" i="50"/>
  <c r="U11" i="50" s="1"/>
  <c r="S12" i="50"/>
  <c r="R12" i="50"/>
  <c r="U12" i="50" s="1"/>
  <c r="S13" i="50"/>
  <c r="R13" i="50"/>
  <c r="U13" i="50" s="1"/>
  <c r="S14" i="50"/>
  <c r="R14" i="50"/>
  <c r="U14" i="50" s="1"/>
  <c r="S15" i="50"/>
  <c r="R15" i="50"/>
  <c r="U15" i="50" s="1"/>
  <c r="S16" i="50"/>
  <c r="R16" i="50"/>
  <c r="U16" i="50" s="1"/>
  <c r="S17" i="50"/>
  <c r="R17" i="50"/>
  <c r="U17" i="50" s="1"/>
  <c r="S18" i="50"/>
  <c r="R18" i="50"/>
  <c r="U18" i="50" s="1"/>
  <c r="S19" i="50"/>
  <c r="R19" i="50"/>
  <c r="U19" i="50" s="1"/>
  <c r="S20" i="50"/>
  <c r="R20" i="50"/>
  <c r="U20" i="50" s="1"/>
  <c r="S21" i="50"/>
  <c r="R21" i="50"/>
  <c r="U21" i="50" s="1"/>
  <c r="S22" i="50"/>
  <c r="R22" i="50"/>
  <c r="U22" i="50" s="1"/>
  <c r="C52" i="34"/>
  <c r="AR11" i="52"/>
  <c r="AQ11" i="52"/>
  <c r="AS11" i="52" s="1"/>
  <c r="AR12" i="52"/>
  <c r="AQ12" i="52"/>
  <c r="AS12" i="52" s="1"/>
  <c r="AR13" i="52"/>
  <c r="AQ13" i="52"/>
  <c r="AS13" i="52" s="1"/>
  <c r="AR14" i="52"/>
  <c r="AQ14" i="52"/>
  <c r="AS14" i="52" s="1"/>
  <c r="AR15" i="52"/>
  <c r="AQ15" i="52"/>
  <c r="AS15" i="52" s="1"/>
  <c r="AR16" i="52"/>
  <c r="AQ16" i="52"/>
  <c r="AS16" i="52" s="1"/>
  <c r="AR17" i="52"/>
  <c r="AQ17" i="52"/>
  <c r="AS17" i="52" s="1"/>
  <c r="C53" i="34"/>
  <c r="AR11" i="54"/>
  <c r="AQ11" i="54"/>
  <c r="AS11" i="54" s="1"/>
  <c r="AR12" i="54"/>
  <c r="AQ12" i="54"/>
  <c r="AS12" i="54" s="1"/>
  <c r="AR13" i="54"/>
  <c r="AQ13" i="54"/>
  <c r="AS13" i="54" s="1"/>
  <c r="AR14" i="54"/>
  <c r="AQ14" i="54"/>
  <c r="AS14" i="54" s="1"/>
  <c r="AR15" i="54"/>
  <c r="AQ15" i="54"/>
  <c r="AS15" i="54" s="1"/>
  <c r="AR16" i="54"/>
  <c r="AQ16" i="54"/>
  <c r="AS16" i="54" s="1"/>
  <c r="AR17" i="54"/>
  <c r="AQ17" i="54"/>
  <c r="AS17" i="54" s="1"/>
  <c r="AR18" i="54"/>
  <c r="AQ18" i="54"/>
  <c r="AS18" i="54" s="1"/>
  <c r="C54" i="34"/>
  <c r="AB11" i="56"/>
  <c r="AA11" i="56"/>
  <c r="AC11" i="56" s="1"/>
  <c r="AB12" i="56"/>
  <c r="AA12" i="56"/>
  <c r="AC12" i="56" s="1"/>
  <c r="AB13" i="56"/>
  <c r="AA13" i="56"/>
  <c r="AC13" i="56" s="1"/>
  <c r="AB14" i="56"/>
  <c r="AA14" i="56"/>
  <c r="AC14" i="56" s="1"/>
  <c r="AB15" i="56"/>
  <c r="AA15" i="56"/>
  <c r="AC15" i="56" s="1"/>
  <c r="AB16" i="56"/>
  <c r="AA16" i="56"/>
  <c r="AC16" i="56" s="1"/>
  <c r="AB17" i="56"/>
  <c r="AA17" i="56"/>
  <c r="AC17" i="56" s="1"/>
  <c r="AB18" i="56"/>
  <c r="AA18" i="56"/>
  <c r="AC18" i="56" s="1"/>
  <c r="AB19" i="56"/>
  <c r="AA19" i="56"/>
  <c r="AC19" i="56" s="1"/>
  <c r="AB20" i="56"/>
  <c r="AA20" i="56"/>
  <c r="AC20" i="56" s="1"/>
  <c r="AB21" i="56"/>
  <c r="AA21" i="56"/>
  <c r="AC21" i="56" s="1"/>
  <c r="X11" i="42"/>
  <c r="W11" i="42"/>
  <c r="Y11" i="42" s="1"/>
  <c r="X12" i="42"/>
  <c r="W12" i="42"/>
  <c r="Y12" i="42" s="1"/>
  <c r="X13" i="42"/>
  <c r="W13" i="42"/>
  <c r="Y13" i="42" s="1"/>
  <c r="X14" i="42"/>
  <c r="W14" i="42"/>
  <c r="Y14" i="42" s="1"/>
  <c r="X15" i="42"/>
  <c r="W15" i="42"/>
  <c r="Y15" i="42" s="1"/>
  <c r="X16" i="42"/>
  <c r="W16" i="42"/>
  <c r="Y16" i="42" s="1"/>
  <c r="X17" i="42"/>
  <c r="W17" i="42"/>
  <c r="Y17" i="42" s="1"/>
  <c r="X18" i="42"/>
  <c r="W18" i="42"/>
  <c r="Y18" i="42" s="1"/>
  <c r="X19" i="42"/>
  <c r="W19" i="42"/>
  <c r="Y19" i="42" s="1"/>
  <c r="X20" i="42"/>
  <c r="W20" i="42"/>
  <c r="Y20" i="42" s="1"/>
  <c r="X11" i="52"/>
  <c r="W11" i="52"/>
  <c r="Y11" i="52" s="1"/>
  <c r="X12" i="52"/>
  <c r="W12" i="52"/>
  <c r="Y12" i="52" s="1"/>
  <c r="X13" i="52"/>
  <c r="W13" i="52"/>
  <c r="Y13" i="52" s="1"/>
  <c r="X14" i="52"/>
  <c r="W14" i="52"/>
  <c r="Y14" i="52" s="1"/>
  <c r="X15" i="52"/>
  <c r="W15" i="52"/>
  <c r="Y15" i="52" s="1"/>
  <c r="X16" i="52"/>
  <c r="W16" i="52"/>
  <c r="Y16" i="52" s="1"/>
  <c r="X17" i="52"/>
  <c r="W17" i="52"/>
  <c r="Y17" i="52" s="1"/>
  <c r="X18" i="52"/>
  <c r="W18" i="52"/>
  <c r="Y18" i="52" s="1"/>
  <c r="X19" i="52"/>
  <c r="W19" i="52"/>
  <c r="Y19" i="52" s="1"/>
  <c r="X20" i="52"/>
  <c r="W20" i="52"/>
  <c r="Y20" i="52" s="1"/>
  <c r="X21" i="52"/>
  <c r="W21" i="52"/>
  <c r="Y21" i="52" s="1"/>
  <c r="X22" i="52"/>
  <c r="W22" i="52"/>
  <c r="Y22" i="52" s="1"/>
  <c r="X23" i="52"/>
  <c r="W23" i="52"/>
  <c r="Y23" i="52" s="1"/>
  <c r="X11" i="54"/>
  <c r="W11" i="54"/>
  <c r="Y11" i="54" s="1"/>
  <c r="X12" i="54"/>
  <c r="W12" i="54"/>
  <c r="Y12" i="54" s="1"/>
  <c r="X13" i="54"/>
  <c r="W13" i="54"/>
  <c r="Y13" i="54" s="1"/>
  <c r="X14" i="54"/>
  <c r="W14" i="54"/>
  <c r="Y14" i="54" s="1"/>
  <c r="X15" i="54"/>
  <c r="W15" i="54"/>
  <c r="Y15" i="54" s="1"/>
  <c r="X16" i="54"/>
  <c r="W16" i="54"/>
  <c r="Y16" i="54" s="1"/>
  <c r="X17" i="54"/>
  <c r="W17" i="54"/>
  <c r="Y17" i="54" s="1"/>
  <c r="X18" i="54"/>
  <c r="W18" i="54"/>
  <c r="Y18" i="54" s="1"/>
  <c r="X19" i="54"/>
  <c r="W19" i="54"/>
  <c r="Y19" i="54" s="1"/>
  <c r="X20" i="54"/>
  <c r="W20" i="54"/>
  <c r="Y20" i="54" s="1"/>
  <c r="X21" i="54"/>
  <c r="W21" i="54"/>
  <c r="Y21" i="54" s="1"/>
  <c r="X22" i="54"/>
  <c r="W22" i="54"/>
  <c r="Y22" i="54" s="1"/>
  <c r="AB11" i="42"/>
  <c r="AA11" i="42"/>
  <c r="AC11" i="42" s="1"/>
  <c r="AB12" i="42"/>
  <c r="AA12" i="42"/>
  <c r="AC12" i="42" s="1"/>
  <c r="AB13" i="42"/>
  <c r="AA13" i="42"/>
  <c r="AC13" i="42" s="1"/>
  <c r="AB14" i="42"/>
  <c r="AA14" i="42"/>
  <c r="AC14" i="42" s="1"/>
  <c r="AB15" i="42"/>
  <c r="AA15" i="42"/>
  <c r="AC15" i="42" s="1"/>
  <c r="AB16" i="42"/>
  <c r="AA16" i="42"/>
  <c r="AC16" i="42" s="1"/>
  <c r="AB17" i="42"/>
  <c r="AA17" i="42"/>
  <c r="AC17" i="42" s="1"/>
  <c r="AB18" i="42"/>
  <c r="AA18" i="42"/>
  <c r="AC18" i="42" s="1"/>
  <c r="AB11" i="52"/>
  <c r="AA11" i="52"/>
  <c r="AC11" i="52" s="1"/>
  <c r="AB12" i="52"/>
  <c r="AA12" i="52"/>
  <c r="AC12" i="52" s="1"/>
  <c r="AB13" i="52"/>
  <c r="AA13" i="52"/>
  <c r="AC13" i="52" s="1"/>
  <c r="AB14" i="52"/>
  <c r="AA14" i="52"/>
  <c r="AC14" i="52" s="1"/>
  <c r="AB15" i="52"/>
  <c r="AA15" i="52"/>
  <c r="AC15" i="52" s="1"/>
  <c r="AB16" i="52"/>
  <c r="AA16" i="52"/>
  <c r="AC16" i="52" s="1"/>
  <c r="AB17" i="52"/>
  <c r="AA17" i="52"/>
  <c r="AC17" i="52" s="1"/>
  <c r="AB18" i="52"/>
  <c r="AA18" i="52"/>
  <c r="AC18" i="52" s="1"/>
  <c r="AB19" i="52"/>
  <c r="AA19" i="52"/>
  <c r="AC19" i="52" s="1"/>
  <c r="AB20" i="52"/>
  <c r="AA20" i="52"/>
  <c r="AC20" i="52" s="1"/>
  <c r="AB11" i="54"/>
  <c r="AA11" i="54"/>
  <c r="AC11" i="54" s="1"/>
  <c r="AB12" i="54"/>
  <c r="AA12" i="54"/>
  <c r="AC12" i="54" s="1"/>
  <c r="AB13" i="54"/>
  <c r="AA13" i="54"/>
  <c r="AC13" i="54" s="1"/>
  <c r="AB14" i="54"/>
  <c r="AA14" i="54"/>
  <c r="AC14" i="54" s="1"/>
  <c r="AB15" i="54"/>
  <c r="AA15" i="54"/>
  <c r="AC15" i="54" s="1"/>
  <c r="AB16" i="54"/>
  <c r="AA16" i="54"/>
  <c r="AC16" i="54" s="1"/>
  <c r="AB17" i="54"/>
  <c r="AA17" i="54"/>
  <c r="AC17" i="54" s="1"/>
  <c r="AB18" i="54"/>
  <c r="AA18" i="54"/>
  <c r="AC18" i="54" s="1"/>
  <c r="AB19" i="54"/>
  <c r="AA19" i="54"/>
  <c r="AC19" i="54" s="1"/>
  <c r="AB20" i="54"/>
  <c r="AA20" i="54"/>
  <c r="AC20" i="54" s="1"/>
  <c r="AF11" i="42"/>
  <c r="AE11" i="42"/>
  <c r="AG11" i="42" s="1"/>
  <c r="AF12" i="42"/>
  <c r="AE12" i="42"/>
  <c r="AG12" i="42" s="1"/>
  <c r="AF13" i="42"/>
  <c r="AE13" i="42"/>
  <c r="AG13" i="42" s="1"/>
  <c r="AF14" i="42"/>
  <c r="AE14" i="42"/>
  <c r="AG14" i="42" s="1"/>
  <c r="AF15" i="42"/>
  <c r="AE15" i="42"/>
  <c r="AG15" i="42" s="1"/>
  <c r="AF16" i="42"/>
  <c r="AE16" i="42"/>
  <c r="AG16" i="42" s="1"/>
  <c r="AF11" i="52"/>
  <c r="AE11" i="52"/>
  <c r="AG11" i="52" s="1"/>
  <c r="AF12" i="52"/>
  <c r="AE12" i="52"/>
  <c r="AG12" i="52" s="1"/>
  <c r="AF13" i="52"/>
  <c r="AE13" i="52"/>
  <c r="AG13" i="52" s="1"/>
  <c r="AF14" i="52"/>
  <c r="AE14" i="52"/>
  <c r="AG14" i="52" s="1"/>
  <c r="AF15" i="52"/>
  <c r="AE15" i="52"/>
  <c r="AG15" i="52" s="1"/>
  <c r="AF16" i="52"/>
  <c r="AE16" i="52"/>
  <c r="AG16" i="52" s="1"/>
  <c r="AF17" i="52"/>
  <c r="AE17" i="52"/>
  <c r="AG17" i="52" s="1"/>
  <c r="AF11" i="54"/>
  <c r="AE11" i="54"/>
  <c r="AG11" i="54" s="1"/>
  <c r="AF12" i="54"/>
  <c r="AE12" i="54"/>
  <c r="AG12" i="54" s="1"/>
  <c r="AF13" i="54"/>
  <c r="AE13" i="54"/>
  <c r="AG13" i="54" s="1"/>
  <c r="AF14" i="54"/>
  <c r="AE14" i="54"/>
  <c r="AG14" i="54" s="1"/>
  <c r="AF15" i="54"/>
  <c r="AE15" i="54"/>
  <c r="AG15" i="54" s="1"/>
  <c r="AF16" i="54"/>
  <c r="AE16" i="54"/>
  <c r="AG16" i="54" s="1"/>
  <c r="AJ11" i="42"/>
  <c r="AI11" i="42"/>
  <c r="AK11" i="42" s="1"/>
  <c r="AJ12" i="42"/>
  <c r="AI12" i="42"/>
  <c r="AK12" i="42" s="1"/>
  <c r="AJ13" i="42"/>
  <c r="AI13" i="42"/>
  <c r="AK13" i="42" s="1"/>
  <c r="AJ14" i="42"/>
  <c r="AI14" i="42"/>
  <c r="AK14" i="42" s="1"/>
  <c r="AJ15" i="42"/>
  <c r="AI15" i="42"/>
  <c r="AK15" i="42" s="1"/>
  <c r="AJ16" i="42"/>
  <c r="AI16" i="42"/>
  <c r="AK16" i="42" s="1"/>
  <c r="AJ17" i="42"/>
  <c r="AI17" i="42"/>
  <c r="AK17" i="42" s="1"/>
  <c r="AJ11" i="52"/>
  <c r="AI11" i="52"/>
  <c r="AK11" i="52" s="1"/>
  <c r="AJ12" i="52"/>
  <c r="AI12" i="52"/>
  <c r="AK12" i="52" s="1"/>
  <c r="AJ13" i="52"/>
  <c r="AI13" i="52"/>
  <c r="AK13" i="52" s="1"/>
  <c r="AJ14" i="52"/>
  <c r="AI14" i="52"/>
  <c r="AK14" i="52" s="1"/>
  <c r="AJ15" i="52"/>
  <c r="AI15" i="52"/>
  <c r="AK15" i="52" s="1"/>
  <c r="AJ16" i="52"/>
  <c r="AI16" i="52"/>
  <c r="AK16" i="52" s="1"/>
  <c r="AJ17" i="52"/>
  <c r="AI17" i="52"/>
  <c r="AK17" i="52" s="1"/>
  <c r="AJ18" i="52"/>
  <c r="AI18" i="52"/>
  <c r="AK18" i="52" s="1"/>
  <c r="AJ19" i="52"/>
  <c r="AI19" i="52"/>
  <c r="AK19" i="52" s="1"/>
  <c r="AJ20" i="52"/>
  <c r="AI20" i="52"/>
  <c r="AK20" i="52" s="1"/>
  <c r="AJ21" i="52"/>
  <c r="AI21" i="52"/>
  <c r="AK21" i="52" s="1"/>
  <c r="AJ22" i="52"/>
  <c r="AI22" i="52"/>
  <c r="AK22" i="52" s="1"/>
  <c r="AJ23" i="52"/>
  <c r="AI23" i="52"/>
  <c r="AK23" i="52" s="1"/>
  <c r="AJ11" i="54"/>
  <c r="AI11" i="54"/>
  <c r="AK11" i="54" s="1"/>
  <c r="AJ12" i="54"/>
  <c r="AI12" i="54"/>
  <c r="AK12" i="54" s="1"/>
  <c r="AJ13" i="54"/>
  <c r="AI13" i="54"/>
  <c r="AK13" i="54" s="1"/>
  <c r="AJ14" i="54"/>
  <c r="AI14" i="54"/>
  <c r="AK14" i="54" s="1"/>
  <c r="AJ15" i="54"/>
  <c r="AI15" i="54"/>
  <c r="AK15" i="54" s="1"/>
  <c r="AJ16" i="54"/>
  <c r="AI16" i="54"/>
  <c r="AK16" i="54" s="1"/>
  <c r="AJ17" i="54"/>
  <c r="AI17" i="54"/>
  <c r="AK17" i="54" s="1"/>
  <c r="AJ18" i="54"/>
  <c r="AI18" i="54"/>
  <c r="AK18" i="54" s="1"/>
  <c r="AJ19" i="54"/>
  <c r="AI19" i="54"/>
  <c r="AK19" i="54" s="1"/>
  <c r="AJ20" i="54"/>
  <c r="AI20" i="54"/>
  <c r="AK20" i="54" s="1"/>
  <c r="AJ21" i="54"/>
  <c r="AI21" i="54"/>
  <c r="AK21" i="54" s="1"/>
  <c r="AJ22" i="54"/>
  <c r="AI22" i="54"/>
  <c r="AK22" i="54" s="1"/>
  <c r="AJ23" i="54"/>
  <c r="AI23" i="54"/>
  <c r="AK23" i="54" s="1"/>
  <c r="A2" i="58"/>
  <c r="A3" i="58"/>
  <c r="A4" i="58"/>
  <c r="A5" i="58"/>
  <c r="M2" i="58"/>
  <c r="M3" i="58"/>
  <c r="M4" i="58"/>
  <c r="M5" i="58"/>
  <c r="A6" i="58"/>
  <c r="M6" i="58"/>
  <c r="A7" i="58"/>
  <c r="M7" i="58"/>
  <c r="A8" i="58"/>
  <c r="M8" i="58"/>
  <c r="A9" i="58"/>
  <c r="M9" i="58"/>
  <c r="A10" i="58"/>
  <c r="M10" i="58"/>
  <c r="A11" i="58"/>
  <c r="M11" i="58"/>
  <c r="A12" i="58"/>
  <c r="M12" i="58"/>
  <c r="A13" i="58"/>
  <c r="M13" i="58"/>
  <c r="A14" i="58"/>
  <c r="M14" i="58"/>
  <c r="A15" i="58"/>
  <c r="M15" i="58"/>
  <c r="A16" i="58"/>
  <c r="M16" i="58"/>
  <c r="A17" i="58"/>
  <c r="M17" i="58"/>
  <c r="A18" i="58"/>
  <c r="M18" i="58"/>
  <c r="A19" i="58"/>
  <c r="M19" i="58"/>
  <c r="A20" i="58"/>
  <c r="M20" i="58"/>
  <c r="A21" i="58"/>
  <c r="M21" i="58"/>
  <c r="A22" i="58"/>
  <c r="M22" i="58"/>
  <c r="A23" i="58"/>
  <c r="M23" i="58"/>
  <c r="A24" i="58"/>
  <c r="M24" i="58"/>
  <c r="A25" i="58"/>
  <c r="M25" i="58"/>
  <c r="A26" i="58"/>
  <c r="M26" i="58"/>
  <c r="A27" i="58"/>
  <c r="M27" i="58"/>
  <c r="A28" i="58"/>
  <c r="M28" i="58"/>
  <c r="A29" i="58"/>
  <c r="M29" i="58"/>
  <c r="A30" i="58"/>
  <c r="M30" i="58"/>
  <c r="A31" i="58"/>
  <c r="M31" i="58"/>
  <c r="A32" i="58"/>
  <c r="M32" i="58"/>
  <c r="A33" i="58"/>
  <c r="M33" i="58"/>
  <c r="A34" i="58"/>
  <c r="M34" i="58"/>
  <c r="A35" i="58"/>
  <c r="M35" i="58"/>
  <c r="A36" i="58"/>
  <c r="M36" i="58"/>
  <c r="A37" i="58"/>
  <c r="M37" i="58"/>
  <c r="A38" i="58"/>
  <c r="M38" i="58"/>
  <c r="A39" i="58"/>
  <c r="M39" i="58"/>
  <c r="A40" i="58"/>
  <c r="M40" i="58"/>
  <c r="A41" i="58"/>
  <c r="M41" i="58"/>
  <c r="A42" i="58"/>
  <c r="M42" i="58"/>
  <c r="A43" i="58"/>
  <c r="M43" i="58"/>
  <c r="A44" i="58"/>
  <c r="M44" i="58"/>
  <c r="A45" i="58"/>
  <c r="M45" i="58"/>
  <c r="A46" i="58"/>
  <c r="M46" i="58"/>
  <c r="A47" i="58"/>
  <c r="M47" i="58"/>
  <c r="A48" i="58"/>
  <c r="M48" i="58"/>
  <c r="A49" i="58"/>
  <c r="M49" i="58"/>
  <c r="B26" i="57"/>
  <c r="T135" i="50" s="1"/>
  <c r="D8" i="7"/>
  <c r="F5" i="7" s="1"/>
  <c r="D11" i="7"/>
  <c r="B31" i="57"/>
  <c r="T20" i="52" s="1"/>
  <c r="T531" i="52"/>
  <c r="D40" i="7"/>
  <c r="P37" i="7" s="1"/>
  <c r="D43" i="7"/>
  <c r="B14" i="57"/>
  <c r="T199" i="54" s="1"/>
  <c r="D65" i="7"/>
  <c r="L62" i="7" s="1"/>
  <c r="D68" i="7"/>
  <c r="B18" i="57"/>
  <c r="D14" i="7"/>
  <c r="D46" i="7"/>
  <c r="D71" i="7"/>
  <c r="D17" i="7"/>
  <c r="D49" i="7"/>
  <c r="D74" i="7"/>
  <c r="B75" i="57"/>
  <c r="B76" i="57"/>
  <c r="D26" i="7"/>
  <c r="D33" i="7"/>
  <c r="J30" i="7" s="1"/>
  <c r="D58" i="7"/>
  <c r="D83" i="7"/>
  <c r="D90" i="7"/>
  <c r="P87" i="7" s="1"/>
  <c r="D96" i="7"/>
  <c r="B148" i="57"/>
  <c r="B146" i="57"/>
  <c r="D20" i="7"/>
  <c r="D52" i="7"/>
  <c r="D77" i="7"/>
  <c r="B149" i="57"/>
  <c r="B17" i="57"/>
  <c r="B139" i="57"/>
  <c r="B141" i="57"/>
  <c r="B142" i="57"/>
  <c r="B143" i="57"/>
  <c r="B138" i="57"/>
  <c r="E17" i="11"/>
  <c r="E18" i="11"/>
  <c r="F7" i="11"/>
  <c r="H7" i="11" s="1"/>
  <c r="B147" i="57"/>
  <c r="B245" i="57"/>
  <c r="C245" i="57"/>
  <c r="B246" i="57"/>
  <c r="C246" i="57"/>
  <c r="B248" i="57"/>
  <c r="C248" i="57"/>
  <c r="B249" i="57"/>
  <c r="C249" i="57"/>
  <c r="B250" i="57"/>
  <c r="C250" i="57"/>
  <c r="B251" i="57"/>
  <c r="C251" i="57"/>
  <c r="B103" i="57"/>
  <c r="B155" i="57" s="1"/>
  <c r="B104" i="57"/>
  <c r="B156" i="57" s="1"/>
  <c r="K7" i="11"/>
  <c r="B157" i="57"/>
  <c r="B158" i="57"/>
  <c r="L7" i="11"/>
  <c r="N7" i="11" s="1"/>
  <c r="B162" i="57"/>
  <c r="B159" i="57"/>
  <c r="B161" i="57"/>
  <c r="B160" i="57"/>
  <c r="B163" i="57"/>
  <c r="B120" i="57"/>
  <c r="B144" i="57" s="1"/>
  <c r="B145" i="57"/>
  <c r="B140" i="57"/>
  <c r="AB19" i="42"/>
  <c r="AA19" i="42"/>
  <c r="AC19" i="42"/>
  <c r="AJ18" i="42"/>
  <c r="AI18" i="42"/>
  <c r="AK18" i="42"/>
  <c r="S23" i="50"/>
  <c r="R23" i="50"/>
  <c r="U23" i="50" s="1"/>
  <c r="AB21" i="52"/>
  <c r="AA21" i="52"/>
  <c r="AC21" i="52"/>
  <c r="AN11" i="42"/>
  <c r="AM11" i="42"/>
  <c r="AO11" i="42" s="1"/>
  <c r="AN12" i="42"/>
  <c r="AM12" i="42"/>
  <c r="AO12" i="42" s="1"/>
  <c r="AN13" i="42"/>
  <c r="AM13" i="42"/>
  <c r="AO13" i="42" s="1"/>
  <c r="AN14" i="42"/>
  <c r="AM14" i="42"/>
  <c r="AO14" i="42" s="1"/>
  <c r="AN15" i="42"/>
  <c r="AM15" i="42"/>
  <c r="AO15" i="42" s="1"/>
  <c r="D23" i="7"/>
  <c r="AN11" i="52"/>
  <c r="AM11" i="52"/>
  <c r="AO11" i="52" s="1"/>
  <c r="AN12" i="52"/>
  <c r="AM12" i="52"/>
  <c r="AO12" i="52" s="1"/>
  <c r="AN13" i="52"/>
  <c r="AM13" i="52"/>
  <c r="AO13" i="52" s="1"/>
  <c r="AN14" i="52"/>
  <c r="AM14" i="52"/>
  <c r="AO14" i="52" s="1"/>
  <c r="AN15" i="52"/>
  <c r="AM15" i="52"/>
  <c r="AO15" i="52" s="1"/>
  <c r="AN16" i="52"/>
  <c r="AM16" i="52"/>
  <c r="AO16" i="52" s="1"/>
  <c r="D55" i="7"/>
  <c r="AN11" i="54"/>
  <c r="AM11" i="54"/>
  <c r="AO11" i="54" s="1"/>
  <c r="AN12" i="54"/>
  <c r="AM12" i="54"/>
  <c r="AO12" i="54" s="1"/>
  <c r="AN13" i="54"/>
  <c r="AM13" i="54"/>
  <c r="AO13" i="54" s="1"/>
  <c r="AN14" i="54"/>
  <c r="AM14" i="54"/>
  <c r="AO14" i="54" s="1"/>
  <c r="AN15" i="54"/>
  <c r="AM15" i="54"/>
  <c r="AO15" i="54" s="1"/>
  <c r="AN16" i="54"/>
  <c r="AM16" i="54"/>
  <c r="AO16" i="54" s="1"/>
  <c r="AN17" i="54"/>
  <c r="AM17" i="54"/>
  <c r="AO17" i="54" s="1"/>
  <c r="AN18" i="54"/>
  <c r="AM18" i="54"/>
  <c r="AO18" i="54" s="1"/>
  <c r="AN19" i="54"/>
  <c r="AM19" i="54"/>
  <c r="AO19" i="54" s="1"/>
  <c r="AN20" i="54"/>
  <c r="AM20" i="54"/>
  <c r="AO20" i="54" s="1"/>
  <c r="D80" i="7"/>
  <c r="X11" i="56"/>
  <c r="W11" i="56"/>
  <c r="Y11" i="56" s="1"/>
  <c r="X12" i="56"/>
  <c r="W12" i="56"/>
  <c r="Y12" i="56" s="1"/>
  <c r="X13" i="56"/>
  <c r="W13" i="56"/>
  <c r="Y13" i="56" s="1"/>
  <c r="X14" i="56"/>
  <c r="W14" i="56"/>
  <c r="Y14" i="56" s="1"/>
  <c r="X15" i="56"/>
  <c r="W15" i="56"/>
  <c r="Y15" i="56" s="1"/>
  <c r="X16" i="56"/>
  <c r="W16" i="56"/>
  <c r="Y16" i="56" s="1"/>
  <c r="X17" i="56"/>
  <c r="W17" i="56"/>
  <c r="Y17" i="56" s="1"/>
  <c r="X18" i="56"/>
  <c r="W18" i="56"/>
  <c r="Y18" i="56" s="1"/>
  <c r="X19" i="56"/>
  <c r="W19" i="56"/>
  <c r="Y19" i="56" s="1"/>
  <c r="X20" i="56"/>
  <c r="W20" i="56"/>
  <c r="Y20" i="56" s="1"/>
  <c r="D93" i="7"/>
  <c r="S11" i="42"/>
  <c r="R11" i="42"/>
  <c r="U11" i="42" s="1"/>
  <c r="S12" i="42"/>
  <c r="R12" i="42"/>
  <c r="U12" i="42" s="1"/>
  <c r="S13" i="42"/>
  <c r="R13" i="42"/>
  <c r="U13" i="42" s="1"/>
  <c r="S14" i="42"/>
  <c r="R14" i="42"/>
  <c r="U14" i="42" s="1"/>
  <c r="S15" i="42"/>
  <c r="R15" i="42"/>
  <c r="U15" i="42" s="1"/>
  <c r="S16" i="42"/>
  <c r="R16" i="42"/>
  <c r="U16" i="42" s="1"/>
  <c r="S17" i="42"/>
  <c r="R17" i="42"/>
  <c r="U17" i="42" s="1"/>
  <c r="S18" i="42"/>
  <c r="R18" i="42"/>
  <c r="U18" i="42" s="1"/>
  <c r="S19" i="42"/>
  <c r="R19" i="42"/>
  <c r="U19" i="42" s="1"/>
  <c r="S20" i="42"/>
  <c r="R20" i="42"/>
  <c r="U20" i="42" s="1"/>
  <c r="S21" i="42"/>
  <c r="R21" i="42"/>
  <c r="U21" i="42" s="1"/>
  <c r="S22" i="42"/>
  <c r="R22" i="42"/>
  <c r="U22" i="42" s="1"/>
  <c r="S11" i="52"/>
  <c r="R11" i="52"/>
  <c r="U11" i="52" s="1"/>
  <c r="S12" i="52"/>
  <c r="R12" i="52"/>
  <c r="U12" i="52" s="1"/>
  <c r="S13" i="52"/>
  <c r="R13" i="52"/>
  <c r="U13" i="52" s="1"/>
  <c r="S14" i="52"/>
  <c r="R14" i="52"/>
  <c r="U14" i="52" s="1"/>
  <c r="S15" i="52"/>
  <c r="R15" i="52"/>
  <c r="U15" i="52" s="1"/>
  <c r="S16" i="52"/>
  <c r="R16" i="52"/>
  <c r="U16" i="52" s="1"/>
  <c r="S17" i="52"/>
  <c r="R17" i="52"/>
  <c r="U17" i="52" s="1"/>
  <c r="S18" i="52"/>
  <c r="R18" i="52"/>
  <c r="U18" i="52" s="1"/>
  <c r="S19" i="52"/>
  <c r="R19" i="52"/>
  <c r="U19" i="52" s="1"/>
  <c r="S20" i="52"/>
  <c r="R20" i="52"/>
  <c r="U20" i="52" s="1"/>
  <c r="S21" i="52"/>
  <c r="R21" i="52"/>
  <c r="U21" i="52" s="1"/>
  <c r="S22" i="52"/>
  <c r="R22" i="52"/>
  <c r="U22" i="52" s="1"/>
  <c r="S23" i="52"/>
  <c r="R23" i="52"/>
  <c r="U23" i="52" s="1"/>
  <c r="S24" i="52"/>
  <c r="R24" i="52"/>
  <c r="U24" i="52" s="1"/>
  <c r="S25" i="52"/>
  <c r="R25" i="52"/>
  <c r="U25" i="52" s="1"/>
  <c r="S26" i="52"/>
  <c r="R26" i="52"/>
  <c r="U26" i="52" s="1"/>
  <c r="S11" i="54"/>
  <c r="R11" i="54"/>
  <c r="U11" i="54" s="1"/>
  <c r="S12" i="54"/>
  <c r="R12" i="54"/>
  <c r="U12" i="54" s="1"/>
  <c r="S13" i="54"/>
  <c r="R13" i="54"/>
  <c r="U13" i="54" s="1"/>
  <c r="S14" i="54"/>
  <c r="R14" i="54"/>
  <c r="U14" i="54" s="1"/>
  <c r="S15" i="54"/>
  <c r="R15" i="54"/>
  <c r="U15" i="54" s="1"/>
  <c r="S16" i="54"/>
  <c r="R16" i="54"/>
  <c r="U16" i="54" s="1"/>
  <c r="S17" i="54"/>
  <c r="R17" i="54"/>
  <c r="U17" i="54" s="1"/>
  <c r="S18" i="54"/>
  <c r="R18" i="54"/>
  <c r="U18" i="54" s="1"/>
  <c r="S19" i="54"/>
  <c r="R19" i="54"/>
  <c r="U19" i="54" s="1"/>
  <c r="S20" i="54"/>
  <c r="R20" i="54"/>
  <c r="U20" i="54" s="1"/>
  <c r="S21" i="54"/>
  <c r="R21" i="54"/>
  <c r="U21" i="54" s="1"/>
  <c r="S22" i="54"/>
  <c r="R22" i="54"/>
  <c r="U22" i="54" s="1"/>
  <c r="S23" i="54"/>
  <c r="R23" i="54"/>
  <c r="U23" i="54" s="1"/>
  <c r="S24" i="54"/>
  <c r="R24" i="54"/>
  <c r="U24" i="54" s="1"/>
  <c r="S25" i="54"/>
  <c r="R25" i="54"/>
  <c r="U25" i="54" s="1"/>
  <c r="S11" i="56"/>
  <c r="R11" i="56"/>
  <c r="U11" i="56" s="1"/>
  <c r="S12" i="56"/>
  <c r="R12" i="56"/>
  <c r="U12" i="56" s="1"/>
  <c r="S13" i="56"/>
  <c r="R13" i="56"/>
  <c r="U13" i="56" s="1"/>
  <c r="S14" i="56"/>
  <c r="R14" i="56"/>
  <c r="U14" i="56" s="1"/>
  <c r="S15" i="56"/>
  <c r="R15" i="56"/>
  <c r="U15" i="56" s="1"/>
  <c r="S16" i="56"/>
  <c r="R16" i="56"/>
  <c r="U16" i="56" s="1"/>
  <c r="S17" i="56"/>
  <c r="R17" i="56"/>
  <c r="U17" i="56" s="1"/>
  <c r="S18" i="56"/>
  <c r="R18" i="56"/>
  <c r="U18" i="56" s="1"/>
  <c r="S19" i="56"/>
  <c r="R19" i="56"/>
  <c r="U19" i="56" s="1"/>
  <c r="S20" i="56"/>
  <c r="R20" i="56"/>
  <c r="U20" i="56" s="1"/>
  <c r="S21" i="56"/>
  <c r="R21" i="56"/>
  <c r="U21" i="56" s="1"/>
  <c r="S22" i="56"/>
  <c r="R22" i="56"/>
  <c r="U22" i="56" s="1"/>
  <c r="AR19" i="54"/>
  <c r="AQ19" i="54"/>
  <c r="AS19" i="54"/>
  <c r="AB22" i="56"/>
  <c r="AA22" i="56"/>
  <c r="AC22" i="56"/>
  <c r="AB23" i="56"/>
  <c r="AA23" i="56"/>
  <c r="AC23" i="56"/>
  <c r="X23" i="54"/>
  <c r="W23" i="54"/>
  <c r="Y23" i="54"/>
  <c r="AB21" i="54"/>
  <c r="AA21" i="54"/>
  <c r="AC21" i="54"/>
  <c r="AF17" i="54"/>
  <c r="AE17" i="54"/>
  <c r="AG17" i="54"/>
  <c r="AJ24" i="54"/>
  <c r="AI24" i="54"/>
  <c r="AK24" i="54"/>
  <c r="AJ25" i="54"/>
  <c r="AI25" i="54"/>
  <c r="AK25" i="54"/>
  <c r="E13" i="11"/>
  <c r="C252" i="57"/>
  <c r="C247" i="57"/>
  <c r="C244" i="57"/>
  <c r="C243" i="57"/>
  <c r="C242" i="57"/>
  <c r="C241" i="57"/>
  <c r="C240" i="57"/>
  <c r="B252" i="57"/>
  <c r="B247" i="57"/>
  <c r="B241" i="57"/>
  <c r="B242" i="57"/>
  <c r="B243" i="57"/>
  <c r="B244" i="57"/>
  <c r="B240" i="57"/>
  <c r="C163" i="57"/>
  <c r="C162" i="57"/>
  <c r="C161" i="57"/>
  <c r="C160" i="57"/>
  <c r="C159" i="57"/>
  <c r="C158" i="57"/>
  <c r="C157" i="57"/>
  <c r="X21" i="56"/>
  <c r="W21" i="56"/>
  <c r="Y21" i="56"/>
  <c r="S23" i="56"/>
  <c r="R23" i="56"/>
  <c r="U23" i="56"/>
  <c r="S24" i="56"/>
  <c r="R24" i="56"/>
  <c r="U24" i="56"/>
  <c r="S26" i="54"/>
  <c r="R26" i="54"/>
  <c r="U26" i="54"/>
  <c r="S27" i="54"/>
  <c r="R27" i="54"/>
  <c r="U27" i="54"/>
  <c r="S28" i="54"/>
  <c r="R28" i="54"/>
  <c r="U28" i="54"/>
  <c r="R18" i="11"/>
  <c r="R17" i="11"/>
  <c r="R16" i="11"/>
  <c r="R15" i="11"/>
  <c r="R14" i="11"/>
  <c r="R13" i="11"/>
  <c r="R12" i="11"/>
  <c r="R11" i="11"/>
  <c r="R10" i="11"/>
  <c r="R9" i="11"/>
  <c r="R8" i="11"/>
  <c r="R7" i="11"/>
  <c r="Q18" i="11"/>
  <c r="Q17" i="11"/>
  <c r="Q16" i="11"/>
  <c r="Q15" i="11"/>
  <c r="Q14" i="11"/>
  <c r="Q13" i="11"/>
  <c r="Q12" i="11"/>
  <c r="Q11" i="11"/>
  <c r="N17" i="11"/>
  <c r="N16" i="11"/>
  <c r="N12" i="11"/>
  <c r="N10" i="11"/>
  <c r="N9" i="11"/>
  <c r="K17" i="11"/>
  <c r="K12" i="11"/>
  <c r="K10" i="11"/>
  <c r="K9" i="11"/>
  <c r="CP31" i="7"/>
  <c r="CQ31" i="7"/>
  <c r="CR31" i="7"/>
  <c r="CS31" i="7"/>
  <c r="CT31" i="7"/>
  <c r="CU31" i="7"/>
  <c r="CV31" i="7"/>
  <c r="CW31" i="7"/>
  <c r="CX31" i="7"/>
  <c r="CY31" i="7"/>
  <c r="CZ31" i="7"/>
  <c r="DA31" i="7"/>
  <c r="CP38" i="7"/>
  <c r="CQ38" i="7"/>
  <c r="CR38" i="7"/>
  <c r="CS38" i="7"/>
  <c r="CT38" i="7"/>
  <c r="CU38" i="7"/>
  <c r="CV38" i="7"/>
  <c r="CW38" i="7"/>
  <c r="CX38" i="7"/>
  <c r="CY38" i="7"/>
  <c r="CZ38" i="7"/>
  <c r="DA38" i="7"/>
  <c r="CP63" i="7"/>
  <c r="CQ63" i="7"/>
  <c r="CR63" i="7"/>
  <c r="CS63" i="7"/>
  <c r="CT63" i="7"/>
  <c r="CU63" i="7"/>
  <c r="CV63" i="7"/>
  <c r="CW63" i="7"/>
  <c r="CX63" i="7"/>
  <c r="CY63" i="7"/>
  <c r="CZ63" i="7"/>
  <c r="DA63" i="7"/>
  <c r="CP88" i="7"/>
  <c r="CQ88" i="7"/>
  <c r="CR88" i="7"/>
  <c r="CS88" i="7"/>
  <c r="CT88" i="7"/>
  <c r="CU88" i="7"/>
  <c r="CV88" i="7"/>
  <c r="CW88" i="7"/>
  <c r="CX88" i="7"/>
  <c r="CY88" i="7"/>
  <c r="CZ88" i="7"/>
  <c r="DA88" i="7"/>
  <c r="G6" i="7"/>
  <c r="H6" i="7"/>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AY6" i="7"/>
  <c r="AZ6" i="7"/>
  <c r="BA6" i="7"/>
  <c r="BB6" i="7"/>
  <c r="BC6" i="7"/>
  <c r="BD6" i="7"/>
  <c r="BE6" i="7"/>
  <c r="BF6" i="7"/>
  <c r="BG6" i="7"/>
  <c r="BH6" i="7"/>
  <c r="BI6" i="7"/>
  <c r="BJ6" i="7"/>
  <c r="BK6" i="7"/>
  <c r="BL6" i="7"/>
  <c r="BM6" i="7"/>
  <c r="BN6" i="7"/>
  <c r="BO6" i="7"/>
  <c r="BP6" i="7"/>
  <c r="BQ6" i="7"/>
  <c r="BR6" i="7"/>
  <c r="BS6" i="7"/>
  <c r="BT6" i="7"/>
  <c r="BU6" i="7"/>
  <c r="BV6" i="7"/>
  <c r="BW6" i="7"/>
  <c r="BX6" i="7"/>
  <c r="BY6" i="7"/>
  <c r="BZ6" i="7"/>
  <c r="CA6" i="7"/>
  <c r="CB6" i="7"/>
  <c r="CC6" i="7"/>
  <c r="CD6" i="7"/>
  <c r="CE6" i="7"/>
  <c r="CF6" i="7"/>
  <c r="CG6" i="7"/>
  <c r="CH6" i="7"/>
  <c r="CI6" i="7"/>
  <c r="CJ6" i="7"/>
  <c r="CK6" i="7"/>
  <c r="CL6" i="7"/>
  <c r="CM6" i="7"/>
  <c r="CN6" i="7"/>
  <c r="CO6" i="7"/>
  <c r="CP6" i="7"/>
  <c r="CQ6" i="7"/>
  <c r="CR6" i="7"/>
  <c r="CS6" i="7"/>
  <c r="CT6" i="7"/>
  <c r="CU6" i="7"/>
  <c r="CV6" i="7"/>
  <c r="CW6" i="7"/>
  <c r="CX6" i="7"/>
  <c r="CY6" i="7"/>
  <c r="CZ6" i="7"/>
  <c r="DA6" i="7"/>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S68" i="52"/>
  <c r="AS69" i="52"/>
  <c r="AS70" i="52"/>
  <c r="AS71" i="52"/>
  <c r="AS72" i="52"/>
  <c r="AS73" i="52"/>
  <c r="AS74" i="52"/>
  <c r="AS75" i="52"/>
  <c r="AS76" i="52"/>
  <c r="AS77" i="52"/>
  <c r="AS78" i="52"/>
  <c r="AS79" i="52"/>
  <c r="AS80" i="52"/>
  <c r="AS81" i="52"/>
  <c r="AS82" i="52"/>
  <c r="AS83" i="52"/>
  <c r="AS84" i="52"/>
  <c r="AS85" i="52"/>
  <c r="AS86" i="52"/>
  <c r="AS87" i="52"/>
  <c r="AS88" i="52"/>
  <c r="AS89" i="52"/>
  <c r="AS90" i="52"/>
  <c r="AS91" i="52"/>
  <c r="AS92" i="52"/>
  <c r="AS93" i="52"/>
  <c r="AS94" i="52"/>
  <c r="AS95" i="52"/>
  <c r="AS96" i="52"/>
  <c r="AS97" i="52"/>
  <c r="AS98" i="52"/>
  <c r="AS99" i="52"/>
  <c r="AS100" i="52"/>
  <c r="AS101" i="52"/>
  <c r="AS102" i="52"/>
  <c r="AS103" i="52"/>
  <c r="AS104" i="52"/>
  <c r="AS105" i="52"/>
  <c r="AS106" i="52"/>
  <c r="AS107" i="52"/>
  <c r="AS108" i="52"/>
  <c r="AS109" i="52"/>
  <c r="AS110" i="52"/>
  <c r="AS111" i="52"/>
  <c r="AS112" i="52"/>
  <c r="AS113" i="52"/>
  <c r="AS114" i="52"/>
  <c r="AS115" i="52"/>
  <c r="AS116" i="52"/>
  <c r="AS117" i="52"/>
  <c r="AS118" i="52"/>
  <c r="AS119" i="52"/>
  <c r="AS120" i="52"/>
  <c r="AS121" i="52"/>
  <c r="AS122" i="52"/>
  <c r="AS123" i="52"/>
  <c r="AS124" i="52"/>
  <c r="AS125" i="52"/>
  <c r="AS126" i="52"/>
  <c r="AS127" i="52"/>
  <c r="AS128" i="52"/>
  <c r="AS129" i="52"/>
  <c r="AS130" i="52"/>
  <c r="AS131" i="52"/>
  <c r="AS132" i="52"/>
  <c r="AS133" i="52"/>
  <c r="AS134" i="52"/>
  <c r="AS135" i="52"/>
  <c r="AS136" i="52"/>
  <c r="AS137" i="52"/>
  <c r="AS138" i="52"/>
  <c r="AS139" i="52"/>
  <c r="AS140" i="52"/>
  <c r="AS141" i="52"/>
  <c r="AS142" i="52"/>
  <c r="AS143" i="52"/>
  <c r="AS144" i="52"/>
  <c r="AS145" i="52"/>
  <c r="AS146" i="52"/>
  <c r="AS147" i="52"/>
  <c r="AS148" i="52"/>
  <c r="AS149" i="52"/>
  <c r="AS150" i="52"/>
  <c r="AS151" i="52"/>
  <c r="AS152" i="52"/>
  <c r="AS153" i="52"/>
  <c r="AS154" i="52"/>
  <c r="AS155" i="52"/>
  <c r="AS156" i="52"/>
  <c r="AS157" i="52"/>
  <c r="AS158" i="52"/>
  <c r="AS159" i="52"/>
  <c r="AS160" i="52"/>
  <c r="AS161" i="52"/>
  <c r="AS162" i="52"/>
  <c r="AS163" i="52"/>
  <c r="AS164" i="52"/>
  <c r="AS165" i="52"/>
  <c r="AS166" i="52"/>
  <c r="AS167" i="52"/>
  <c r="AS168" i="52"/>
  <c r="AS169" i="52"/>
  <c r="AS170" i="52"/>
  <c r="AS171" i="52"/>
  <c r="AS172" i="52"/>
  <c r="AS173" i="52"/>
  <c r="AS174" i="52"/>
  <c r="AS175" i="52"/>
  <c r="AS176" i="52"/>
  <c r="AS177" i="52"/>
  <c r="AS178" i="52"/>
  <c r="AS179" i="52"/>
  <c r="AS180" i="52"/>
  <c r="AS181" i="52"/>
  <c r="AS182" i="52"/>
  <c r="AS183" i="52"/>
  <c r="AS184" i="52"/>
  <c r="AS185" i="52"/>
  <c r="AS186" i="52"/>
  <c r="AS187" i="52"/>
  <c r="AS188" i="52"/>
  <c r="AS189" i="52"/>
  <c r="AS190" i="52"/>
  <c r="AS191" i="52"/>
  <c r="AS192" i="52"/>
  <c r="AS193" i="52"/>
  <c r="AS194" i="52"/>
  <c r="AS195" i="52"/>
  <c r="AS196" i="52"/>
  <c r="AS197" i="52"/>
  <c r="AS198" i="52"/>
  <c r="AS199" i="52"/>
  <c r="AS200" i="52"/>
  <c r="AS201" i="52"/>
  <c r="AS202" i="52"/>
  <c r="AS203" i="52"/>
  <c r="AS204" i="52"/>
  <c r="AS205" i="52"/>
  <c r="AS206" i="52"/>
  <c r="AS207" i="52"/>
  <c r="AS208" i="52"/>
  <c r="AS209" i="52"/>
  <c r="AS210" i="52"/>
  <c r="AS211" i="52"/>
  <c r="AS212" i="52"/>
  <c r="AS213" i="52"/>
  <c r="AS214" i="52"/>
  <c r="AS215" i="52"/>
  <c r="AS216" i="52"/>
  <c r="AS217" i="52"/>
  <c r="AS218" i="52"/>
  <c r="AS219" i="52"/>
  <c r="AS220" i="52"/>
  <c r="AS221" i="52"/>
  <c r="AS222" i="52"/>
  <c r="AS223" i="52"/>
  <c r="AS224" i="52"/>
  <c r="AS225" i="52"/>
  <c r="AS226" i="52"/>
  <c r="AS227" i="52"/>
  <c r="AS228" i="52"/>
  <c r="AS229" i="52"/>
  <c r="AS230" i="52"/>
  <c r="AS231" i="52"/>
  <c r="AS232" i="52"/>
  <c r="AS233" i="52"/>
  <c r="AS234" i="52"/>
  <c r="AS235" i="52"/>
  <c r="AS236" i="52"/>
  <c r="AS237" i="52"/>
  <c r="AS238" i="52"/>
  <c r="AS239" i="52"/>
  <c r="AS240" i="52"/>
  <c r="AS241" i="52"/>
  <c r="AS242" i="52"/>
  <c r="AS243" i="52"/>
  <c r="AS244" i="52"/>
  <c r="AS245" i="52"/>
  <c r="AS246" i="52"/>
  <c r="AS247" i="52"/>
  <c r="AS248" i="52"/>
  <c r="AS249" i="52"/>
  <c r="AS250" i="52"/>
  <c r="AS251" i="52"/>
  <c r="AS252" i="52"/>
  <c r="AS253" i="52"/>
  <c r="AS254" i="52"/>
  <c r="AS255" i="52"/>
  <c r="AS256" i="52"/>
  <c r="AS257" i="52"/>
  <c r="AS258" i="52"/>
  <c r="AS259" i="52"/>
  <c r="AS260" i="52"/>
  <c r="AS261" i="52"/>
  <c r="AS262" i="52"/>
  <c r="AS263" i="52"/>
  <c r="AS264" i="52"/>
  <c r="AS265" i="52"/>
  <c r="AS266" i="52"/>
  <c r="AS267" i="52"/>
  <c r="AS268" i="52"/>
  <c r="AS269" i="52"/>
  <c r="AS270" i="52"/>
  <c r="AS271" i="52"/>
  <c r="AS272" i="52"/>
  <c r="AS273" i="52"/>
  <c r="AS274" i="52"/>
  <c r="AS275" i="52"/>
  <c r="AS276" i="52"/>
  <c r="AS277" i="52"/>
  <c r="AS278" i="52"/>
  <c r="AS279" i="52"/>
  <c r="AS280" i="52"/>
  <c r="AS281" i="52"/>
  <c r="AS282" i="52"/>
  <c r="AS283" i="52"/>
  <c r="AS284" i="52"/>
  <c r="AS285" i="52"/>
  <c r="AS286" i="52"/>
  <c r="AS287" i="52"/>
  <c r="AS288" i="52"/>
  <c r="AS289" i="52"/>
  <c r="AS290" i="52"/>
  <c r="AS291" i="52"/>
  <c r="AS292" i="52"/>
  <c r="AS293" i="52"/>
  <c r="AS294" i="52"/>
  <c r="AS295" i="52"/>
  <c r="AS296" i="52"/>
  <c r="AS297" i="52"/>
  <c r="AS298" i="52"/>
  <c r="AS299" i="52"/>
  <c r="AS300" i="52"/>
  <c r="AS301" i="52"/>
  <c r="AS302" i="52"/>
  <c r="AS303" i="52"/>
  <c r="AS304" i="52"/>
  <c r="AS305" i="52"/>
  <c r="AS306" i="52"/>
  <c r="AS307" i="52"/>
  <c r="AS308" i="52"/>
  <c r="AS309" i="52"/>
  <c r="AS310" i="52"/>
  <c r="AS311" i="52"/>
  <c r="AS312" i="52"/>
  <c r="AS313" i="52"/>
  <c r="AS314" i="52"/>
  <c r="AS315" i="52"/>
  <c r="AS316" i="52"/>
  <c r="AS317" i="52"/>
  <c r="AS318" i="52"/>
  <c r="AS319" i="52"/>
  <c r="AS320" i="52"/>
  <c r="AS321" i="52"/>
  <c r="AS322" i="52"/>
  <c r="AS323" i="52"/>
  <c r="AS324" i="52"/>
  <c r="AS325" i="52"/>
  <c r="AS326" i="52"/>
  <c r="AS327" i="52"/>
  <c r="AS328" i="52"/>
  <c r="AS329" i="52"/>
  <c r="AS330" i="52"/>
  <c r="AS331" i="52"/>
  <c r="AS332" i="52"/>
  <c r="AS333" i="52"/>
  <c r="AS334" i="52"/>
  <c r="AS335" i="52"/>
  <c r="AS336" i="52"/>
  <c r="AS337" i="52"/>
  <c r="AS338" i="52"/>
  <c r="AS339" i="52"/>
  <c r="AS340" i="52"/>
  <c r="AS341" i="52"/>
  <c r="AS342" i="52"/>
  <c r="AS343" i="52"/>
  <c r="AS344" i="52"/>
  <c r="AS345" i="52"/>
  <c r="AS346" i="52"/>
  <c r="AS347" i="52"/>
  <c r="AS348" i="52"/>
  <c r="AS349" i="52"/>
  <c r="AS350" i="52"/>
  <c r="AS351" i="52"/>
  <c r="AS352" i="52"/>
  <c r="AS353" i="52"/>
  <c r="AS354" i="52"/>
  <c r="AS355" i="52"/>
  <c r="AS356" i="52"/>
  <c r="AS357" i="52"/>
  <c r="AS358" i="52"/>
  <c r="AS359" i="52"/>
  <c r="AS360" i="52"/>
  <c r="AS361" i="52"/>
  <c r="AS362" i="52"/>
  <c r="AS363" i="52"/>
  <c r="AS364" i="52"/>
  <c r="AS365" i="52"/>
  <c r="AS366" i="52"/>
  <c r="AS367" i="52"/>
  <c r="AS368" i="52"/>
  <c r="AS369" i="52"/>
  <c r="AS370" i="52"/>
  <c r="AS371" i="52"/>
  <c r="AS372" i="52"/>
  <c r="AS373" i="52"/>
  <c r="AS374" i="52"/>
  <c r="AS375" i="52"/>
  <c r="AS376" i="52"/>
  <c r="AS377" i="52"/>
  <c r="AS378" i="52"/>
  <c r="AS379" i="52"/>
  <c r="AS380" i="52"/>
  <c r="AS381" i="52"/>
  <c r="AS382" i="52"/>
  <c r="AS383" i="52"/>
  <c r="AS384" i="52"/>
  <c r="AS385" i="52"/>
  <c r="AS386" i="52"/>
  <c r="AS387" i="52"/>
  <c r="AS388" i="52"/>
  <c r="AS389" i="52"/>
  <c r="AS390" i="52"/>
  <c r="AS391" i="52"/>
  <c r="AS392" i="52"/>
  <c r="AS393" i="52"/>
  <c r="AS394" i="52"/>
  <c r="AS395" i="52"/>
  <c r="AS396" i="52"/>
  <c r="AS397" i="52"/>
  <c r="AS398" i="52"/>
  <c r="AS399" i="52"/>
  <c r="AS400" i="52"/>
  <c r="AS401" i="52"/>
  <c r="AS402" i="52"/>
  <c r="AS403" i="52"/>
  <c r="AS404" i="52"/>
  <c r="AS405" i="52"/>
  <c r="AS406" i="52"/>
  <c r="AS407" i="52"/>
  <c r="AS408" i="52"/>
  <c r="AS409" i="52"/>
  <c r="AS410" i="52"/>
  <c r="AS411" i="52"/>
  <c r="AS412" i="52"/>
  <c r="AS413" i="52"/>
  <c r="AS414" i="52"/>
  <c r="AS415" i="52"/>
  <c r="AS416" i="52"/>
  <c r="AS417" i="52"/>
  <c r="AS418" i="52"/>
  <c r="AS419" i="52"/>
  <c r="AS420" i="52"/>
  <c r="AS421" i="52"/>
  <c r="AS422" i="52"/>
  <c r="AS423" i="52"/>
  <c r="AS424" i="52"/>
  <c r="AS425" i="52"/>
  <c r="AS426" i="52"/>
  <c r="AS427" i="52"/>
  <c r="AS428" i="52"/>
  <c r="AS429" i="52"/>
  <c r="AS430" i="52"/>
  <c r="AS431" i="52"/>
  <c r="AS432" i="52"/>
  <c r="AS433" i="52"/>
  <c r="AS434" i="52"/>
  <c r="AS435" i="52"/>
  <c r="AS436" i="52"/>
  <c r="AS437" i="52"/>
  <c r="AS438" i="52"/>
  <c r="AS439" i="52"/>
  <c r="AS440" i="52"/>
  <c r="AS441" i="52"/>
  <c r="AS442" i="52"/>
  <c r="AS443" i="52"/>
  <c r="AS444" i="52"/>
  <c r="AS445" i="52"/>
  <c r="AS446" i="52"/>
  <c r="AS447" i="52"/>
  <c r="AS448" i="52"/>
  <c r="AS449" i="52"/>
  <c r="AS450" i="52"/>
  <c r="AS451" i="52"/>
  <c r="AS452" i="52"/>
  <c r="AS453" i="52"/>
  <c r="AS454" i="52"/>
  <c r="AS455" i="52"/>
  <c r="AS456" i="52"/>
  <c r="AS457" i="52"/>
  <c r="AS458" i="52"/>
  <c r="AS459" i="52"/>
  <c r="AS460" i="52"/>
  <c r="AS461" i="52"/>
  <c r="AS462" i="52"/>
  <c r="AS463" i="52"/>
  <c r="AS464" i="52"/>
  <c r="AS465" i="52"/>
  <c r="AS466" i="52"/>
  <c r="AS467" i="52"/>
  <c r="AS468" i="52"/>
  <c r="AS469" i="52"/>
  <c r="AS470" i="52"/>
  <c r="AS471" i="52"/>
  <c r="AS472" i="52"/>
  <c r="AS473" i="52"/>
  <c r="AS474" i="52"/>
  <c r="AS475" i="52"/>
  <c r="AS476" i="52"/>
  <c r="AS477" i="52"/>
  <c r="AS478" i="52"/>
  <c r="AS479" i="52"/>
  <c r="AS480" i="52"/>
  <c r="AS481" i="52"/>
  <c r="AS482" i="52"/>
  <c r="AS483" i="52"/>
  <c r="AS484" i="52"/>
  <c r="AS485" i="52"/>
  <c r="AS486" i="52"/>
  <c r="AS487" i="52"/>
  <c r="AS488" i="52"/>
  <c r="AS489" i="52"/>
  <c r="AS490" i="52"/>
  <c r="AS491" i="52"/>
  <c r="AS492" i="52"/>
  <c r="AS493" i="52"/>
  <c r="AS494" i="52"/>
  <c r="AS495" i="52"/>
  <c r="AS496" i="52"/>
  <c r="AS497" i="52"/>
  <c r="AS498" i="52"/>
  <c r="AS499" i="52"/>
  <c r="AS500" i="52"/>
  <c r="AS501" i="52"/>
  <c r="AS502" i="52"/>
  <c r="AS503" i="52"/>
  <c r="AS504" i="52"/>
  <c r="AS505" i="52"/>
  <c r="AS506" i="52"/>
  <c r="AS507" i="52"/>
  <c r="AS508" i="52"/>
  <c r="AS509" i="52"/>
  <c r="AS510" i="52"/>
  <c r="AS511" i="52"/>
  <c r="AS512" i="52"/>
  <c r="AS513" i="52"/>
  <c r="AS514" i="52"/>
  <c r="AS515" i="52"/>
  <c r="AS516" i="52"/>
  <c r="AS517" i="52"/>
  <c r="AS518" i="52"/>
  <c r="AS519" i="52"/>
  <c r="AS520" i="52"/>
  <c r="AS521" i="52"/>
  <c r="AS522" i="52"/>
  <c r="AS523" i="52"/>
  <c r="AS524" i="52"/>
  <c r="AS525" i="52"/>
  <c r="AS526" i="52"/>
  <c r="AS527" i="52"/>
  <c r="AS528" i="52"/>
  <c r="AS529" i="52"/>
  <c r="AS530" i="52"/>
  <c r="AS531" i="52"/>
  <c r="AS532" i="52"/>
  <c r="AS533" i="52"/>
  <c r="AS534" i="52"/>
  <c r="AS535" i="52"/>
  <c r="AS536" i="52"/>
  <c r="AS537" i="52"/>
  <c r="AS538" i="52"/>
  <c r="AS539" i="52"/>
  <c r="AS540" i="52"/>
  <c r="AS541" i="52"/>
  <c r="AS542" i="52"/>
  <c r="AS543" i="52"/>
  <c r="AS544" i="52"/>
  <c r="AS545" i="52"/>
  <c r="AS546" i="52"/>
  <c r="AS547" i="52"/>
  <c r="AS548" i="52"/>
  <c r="AS549" i="52"/>
  <c r="AS550" i="52"/>
  <c r="AS551" i="52"/>
  <c r="AS552" i="52"/>
  <c r="AS553" i="52"/>
  <c r="AS554" i="52"/>
  <c r="AS555" i="52"/>
  <c r="AS556" i="52"/>
  <c r="AS557" i="52"/>
  <c r="AS558" i="52"/>
  <c r="AS559" i="52"/>
  <c r="AS560" i="52"/>
  <c r="AS561" i="52"/>
  <c r="AS562" i="52"/>
  <c r="AS563" i="52"/>
  <c r="AS564" i="52"/>
  <c r="AS565" i="52"/>
  <c r="AS566" i="52"/>
  <c r="AS567" i="52"/>
  <c r="AS568" i="52"/>
  <c r="AS569" i="52"/>
  <c r="AS570" i="52"/>
  <c r="AS571" i="52"/>
  <c r="AS572" i="52"/>
  <c r="AS573" i="52"/>
  <c r="AS574" i="52"/>
  <c r="AS575" i="52"/>
  <c r="AS576" i="52"/>
  <c r="AS577" i="52"/>
  <c r="AS578" i="52"/>
  <c r="AS579" i="52"/>
  <c r="AS580" i="52"/>
  <c r="AS581" i="52"/>
  <c r="AS582" i="52"/>
  <c r="AS583" i="52"/>
  <c r="AS584" i="52"/>
  <c r="AS585" i="52"/>
  <c r="AS586" i="52"/>
  <c r="AS587" i="52"/>
  <c r="AS588" i="52"/>
  <c r="AS589" i="52"/>
  <c r="AS590" i="52"/>
  <c r="AS591" i="52"/>
  <c r="AS592" i="52"/>
  <c r="AS593" i="52"/>
  <c r="AS594" i="52"/>
  <c r="AS595" i="52"/>
  <c r="AS596" i="52"/>
  <c r="AS597" i="52"/>
  <c r="AS598" i="52"/>
  <c r="AS599" i="52"/>
  <c r="AS600" i="52"/>
  <c r="AS601" i="52"/>
  <c r="AS602" i="52"/>
  <c r="AS603" i="52"/>
  <c r="AS604" i="52"/>
  <c r="AS605" i="52"/>
  <c r="AS606" i="52"/>
  <c r="AS607" i="52"/>
  <c r="AS608" i="52"/>
  <c r="AS609" i="52"/>
  <c r="AS610" i="52"/>
  <c r="AS611" i="52"/>
  <c r="AS612" i="52"/>
  <c r="AS613" i="52"/>
  <c r="AS614" i="52"/>
  <c r="AS615" i="52"/>
  <c r="AS616" i="52"/>
  <c r="AS617" i="52"/>
  <c r="AS618" i="52"/>
  <c r="AS619" i="52"/>
  <c r="AS620" i="52"/>
  <c r="AS621" i="52"/>
  <c r="AS622" i="52"/>
  <c r="AS623" i="52"/>
  <c r="AS624" i="52"/>
  <c r="AS625" i="52"/>
  <c r="AS626" i="52"/>
  <c r="AS627" i="52"/>
  <c r="AS628" i="52"/>
  <c r="AS629" i="52"/>
  <c r="AS630" i="52"/>
  <c r="AS631" i="52"/>
  <c r="AS632" i="52"/>
  <c r="AS633" i="52"/>
  <c r="AS634" i="52"/>
  <c r="AS635" i="52"/>
  <c r="AS636" i="52"/>
  <c r="AS637" i="52"/>
  <c r="AS638" i="52"/>
  <c r="AS639" i="52"/>
  <c r="AS640" i="52"/>
  <c r="AS641" i="52"/>
  <c r="AS642" i="52"/>
  <c r="AS643" i="52"/>
  <c r="AS644" i="52"/>
  <c r="AS645" i="52"/>
  <c r="AS646" i="52"/>
  <c r="AS647" i="52"/>
  <c r="AS648" i="52"/>
  <c r="AS649" i="52"/>
  <c r="AS650" i="52"/>
  <c r="AS651" i="52"/>
  <c r="AS652" i="52"/>
  <c r="AS653" i="52"/>
  <c r="AS654" i="52"/>
  <c r="AS655" i="52"/>
  <c r="AS656" i="52"/>
  <c r="AS657" i="52"/>
  <c r="AS658" i="52"/>
  <c r="AS659" i="52"/>
  <c r="AS660" i="52"/>
  <c r="AS661" i="52"/>
  <c r="AS662" i="52"/>
  <c r="AS663" i="52"/>
  <c r="AS664" i="52"/>
  <c r="AS665" i="52"/>
  <c r="AS666" i="52"/>
  <c r="AS667" i="52"/>
  <c r="AS668" i="52"/>
  <c r="AS669" i="52"/>
  <c r="AS670" i="52"/>
  <c r="AS671" i="52"/>
  <c r="AS672" i="52"/>
  <c r="AS673" i="52"/>
  <c r="AS674" i="52"/>
  <c r="AS675" i="52"/>
  <c r="AS676" i="52"/>
  <c r="AS677" i="52"/>
  <c r="AS678" i="52"/>
  <c r="AS679" i="52"/>
  <c r="AS680" i="52"/>
  <c r="AS681" i="52"/>
  <c r="AS682" i="52"/>
  <c r="AS683" i="52"/>
  <c r="AS684" i="52"/>
  <c r="AS685" i="52"/>
  <c r="AS686" i="52"/>
  <c r="AS687" i="52"/>
  <c r="AS688" i="52"/>
  <c r="AS689" i="52"/>
  <c r="AS690" i="52"/>
  <c r="AS691" i="52"/>
  <c r="AS692" i="52"/>
  <c r="AS693" i="52"/>
  <c r="AS694" i="52"/>
  <c r="AS695" i="52"/>
  <c r="AS696" i="52"/>
  <c r="AS697" i="52"/>
  <c r="AS698" i="52"/>
  <c r="AS699" i="52"/>
  <c r="AS700"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40" i="52"/>
  <c r="AO41" i="52"/>
  <c r="AO42" i="52"/>
  <c r="AO43" i="52"/>
  <c r="AO44" i="52"/>
  <c r="AO45" i="52"/>
  <c r="AO46" i="52"/>
  <c r="AO47" i="52"/>
  <c r="AO48" i="52"/>
  <c r="AO49" i="52"/>
  <c r="AO50" i="52"/>
  <c r="AO51" i="52"/>
  <c r="AO52" i="52"/>
  <c r="AO53" i="52"/>
  <c r="AO54" i="52"/>
  <c r="AO55" i="52"/>
  <c r="AO56" i="52"/>
  <c r="AO57" i="52"/>
  <c r="AO58" i="52"/>
  <c r="AO59" i="52"/>
  <c r="AO60" i="52"/>
  <c r="AO61" i="52"/>
  <c r="AO62" i="52"/>
  <c r="AO63" i="52"/>
  <c r="AO64" i="52"/>
  <c r="AO65" i="52"/>
  <c r="AO66" i="52"/>
  <c r="AO67" i="52"/>
  <c r="AO68" i="52"/>
  <c r="AO69" i="52"/>
  <c r="AO70" i="52"/>
  <c r="AO71" i="52"/>
  <c r="AO72" i="52"/>
  <c r="AO73" i="52"/>
  <c r="AO74" i="52"/>
  <c r="AO75" i="52"/>
  <c r="AO76" i="52"/>
  <c r="AO77" i="52"/>
  <c r="AO78" i="52"/>
  <c r="AO79" i="52"/>
  <c r="AO80" i="52"/>
  <c r="AO81" i="52"/>
  <c r="AO82" i="52"/>
  <c r="AO83" i="52"/>
  <c r="AO84" i="52"/>
  <c r="AO85" i="52"/>
  <c r="AO86" i="52"/>
  <c r="AO87" i="52"/>
  <c r="AO88" i="52"/>
  <c r="AO89" i="52"/>
  <c r="AO90" i="52"/>
  <c r="AO91" i="52"/>
  <c r="AO92" i="52"/>
  <c r="AO93" i="52"/>
  <c r="AO94" i="52"/>
  <c r="AO95" i="52"/>
  <c r="AO96" i="52"/>
  <c r="AO97" i="52"/>
  <c r="AO98" i="52"/>
  <c r="AO99" i="52"/>
  <c r="AO100" i="52"/>
  <c r="AO101" i="52"/>
  <c r="AO102" i="52"/>
  <c r="AO103" i="52"/>
  <c r="AO104" i="52"/>
  <c r="AO105" i="52"/>
  <c r="AO106" i="52"/>
  <c r="AO107" i="52"/>
  <c r="AO108" i="52"/>
  <c r="AO109" i="52"/>
  <c r="AO110" i="52"/>
  <c r="AO111" i="52"/>
  <c r="AO112" i="52"/>
  <c r="AO113" i="52"/>
  <c r="AO114" i="52"/>
  <c r="AO115" i="52"/>
  <c r="AO116" i="52"/>
  <c r="AO117" i="52"/>
  <c r="AO118" i="52"/>
  <c r="AO119" i="52"/>
  <c r="AO120" i="52"/>
  <c r="AO121" i="52"/>
  <c r="AO122" i="52"/>
  <c r="AO123" i="52"/>
  <c r="AO124" i="52"/>
  <c r="AO125" i="52"/>
  <c r="AO126" i="52"/>
  <c r="AO127" i="52"/>
  <c r="AO128" i="52"/>
  <c r="AO129" i="52"/>
  <c r="AO130" i="52"/>
  <c r="AO131" i="52"/>
  <c r="AO132" i="52"/>
  <c r="AO133" i="52"/>
  <c r="AO134" i="52"/>
  <c r="AO135" i="52"/>
  <c r="AO136" i="52"/>
  <c r="AO137" i="52"/>
  <c r="AO138" i="52"/>
  <c r="AO139" i="52"/>
  <c r="AO140" i="52"/>
  <c r="AO141" i="52"/>
  <c r="AO142" i="52"/>
  <c r="AO143" i="52"/>
  <c r="AO144" i="52"/>
  <c r="AO145" i="52"/>
  <c r="AO146" i="52"/>
  <c r="AO147" i="52"/>
  <c r="AO148" i="52"/>
  <c r="AO149" i="52"/>
  <c r="AO150" i="52"/>
  <c r="AO151" i="52"/>
  <c r="AO152" i="52"/>
  <c r="AO153" i="52"/>
  <c r="AO154" i="52"/>
  <c r="AO155" i="52"/>
  <c r="AO156" i="52"/>
  <c r="AO157" i="52"/>
  <c r="AO158" i="52"/>
  <c r="AO159" i="52"/>
  <c r="AO160" i="52"/>
  <c r="AO161" i="52"/>
  <c r="AO162" i="52"/>
  <c r="AO163" i="52"/>
  <c r="AO164" i="52"/>
  <c r="AO165" i="52"/>
  <c r="AO166" i="52"/>
  <c r="AO167" i="52"/>
  <c r="AO168" i="52"/>
  <c r="AO169" i="52"/>
  <c r="AO170" i="52"/>
  <c r="AO171" i="52"/>
  <c r="AO172" i="52"/>
  <c r="AO173" i="52"/>
  <c r="AO174" i="52"/>
  <c r="AO175" i="52"/>
  <c r="AO176" i="52"/>
  <c r="AO177" i="52"/>
  <c r="AO178" i="52"/>
  <c r="AO179" i="52"/>
  <c r="AO180" i="52"/>
  <c r="AO181" i="52"/>
  <c r="AO182" i="52"/>
  <c r="AO183" i="52"/>
  <c r="AO184" i="52"/>
  <c r="AO185" i="52"/>
  <c r="AO186" i="52"/>
  <c r="AO187" i="52"/>
  <c r="AO188" i="52"/>
  <c r="AO189" i="52"/>
  <c r="AO190" i="52"/>
  <c r="AO191" i="52"/>
  <c r="AO192" i="52"/>
  <c r="AO193" i="52"/>
  <c r="AO194" i="52"/>
  <c r="AO195" i="52"/>
  <c r="AO196" i="52"/>
  <c r="AO197" i="52"/>
  <c r="AO198" i="52"/>
  <c r="AO199" i="52"/>
  <c r="AO200" i="52"/>
  <c r="AO201" i="52"/>
  <c r="AO202" i="52"/>
  <c r="AO203" i="52"/>
  <c r="AO204" i="52"/>
  <c r="AO205" i="52"/>
  <c r="AO206" i="52"/>
  <c r="AO207" i="52"/>
  <c r="AO208" i="52"/>
  <c r="AO209" i="52"/>
  <c r="AO210" i="52"/>
  <c r="AO211" i="52"/>
  <c r="AO212" i="52"/>
  <c r="AO213" i="52"/>
  <c r="AO214" i="52"/>
  <c r="AO215" i="52"/>
  <c r="AO216" i="52"/>
  <c r="AO217" i="52"/>
  <c r="AO218" i="52"/>
  <c r="AO219" i="52"/>
  <c r="AO220" i="52"/>
  <c r="AO221" i="52"/>
  <c r="AO222" i="52"/>
  <c r="AO223" i="52"/>
  <c r="AO224" i="52"/>
  <c r="AO225" i="52"/>
  <c r="AO226" i="52"/>
  <c r="AO227" i="52"/>
  <c r="AO228" i="52"/>
  <c r="AO229" i="52"/>
  <c r="AO230" i="52"/>
  <c r="AO231" i="52"/>
  <c r="AO232" i="52"/>
  <c r="AO233" i="52"/>
  <c r="AO234" i="52"/>
  <c r="AO235" i="52"/>
  <c r="AO236" i="52"/>
  <c r="AO237" i="52"/>
  <c r="AO238" i="52"/>
  <c r="AO239" i="52"/>
  <c r="AO240" i="52"/>
  <c r="AO241" i="52"/>
  <c r="AO242" i="52"/>
  <c r="AO243" i="52"/>
  <c r="AO244" i="52"/>
  <c r="AO245" i="52"/>
  <c r="AO246" i="52"/>
  <c r="AO247" i="52"/>
  <c r="AO248" i="52"/>
  <c r="AO249" i="52"/>
  <c r="AO250" i="52"/>
  <c r="AO251" i="52"/>
  <c r="AO252" i="52"/>
  <c r="AO253" i="52"/>
  <c r="AO254" i="52"/>
  <c r="AO255" i="52"/>
  <c r="AO256" i="52"/>
  <c r="AO257" i="52"/>
  <c r="AO258" i="52"/>
  <c r="AO259" i="52"/>
  <c r="AO260" i="52"/>
  <c r="AO261" i="52"/>
  <c r="AO262" i="52"/>
  <c r="AO263" i="52"/>
  <c r="AO264" i="52"/>
  <c r="AO265" i="52"/>
  <c r="AO266" i="52"/>
  <c r="AO267" i="52"/>
  <c r="AO268" i="52"/>
  <c r="AO269" i="52"/>
  <c r="AO270" i="52"/>
  <c r="AO271" i="52"/>
  <c r="AO272" i="52"/>
  <c r="AO273" i="52"/>
  <c r="AO274" i="52"/>
  <c r="AO275" i="52"/>
  <c r="AO276" i="52"/>
  <c r="AO277" i="52"/>
  <c r="AO278" i="52"/>
  <c r="AO279" i="52"/>
  <c r="AO280" i="52"/>
  <c r="AO281" i="52"/>
  <c r="AO282" i="52"/>
  <c r="AO283" i="52"/>
  <c r="AO284" i="52"/>
  <c r="AO285" i="52"/>
  <c r="AO286" i="52"/>
  <c r="AO287" i="52"/>
  <c r="AO288" i="52"/>
  <c r="AO289" i="52"/>
  <c r="AO290" i="52"/>
  <c r="AO291" i="52"/>
  <c r="AO292" i="52"/>
  <c r="AO293" i="52"/>
  <c r="AO294" i="52"/>
  <c r="AO295" i="52"/>
  <c r="AO296" i="52"/>
  <c r="AO297" i="52"/>
  <c r="AO298" i="52"/>
  <c r="AO299" i="52"/>
  <c r="AO300" i="52"/>
  <c r="AO301" i="52"/>
  <c r="AO302" i="52"/>
  <c r="AO303" i="52"/>
  <c r="AO304" i="52"/>
  <c r="AO305" i="52"/>
  <c r="AO306" i="52"/>
  <c r="AO307" i="52"/>
  <c r="AO308" i="52"/>
  <c r="AO309" i="52"/>
  <c r="AO310" i="52"/>
  <c r="AO311" i="52"/>
  <c r="AO312" i="52"/>
  <c r="AO313" i="52"/>
  <c r="AO314" i="52"/>
  <c r="AO315" i="52"/>
  <c r="AO316" i="52"/>
  <c r="AO317" i="52"/>
  <c r="AO318" i="52"/>
  <c r="AO319" i="52"/>
  <c r="AO320" i="52"/>
  <c r="AO321" i="52"/>
  <c r="AO322" i="52"/>
  <c r="AO323" i="52"/>
  <c r="AO324" i="52"/>
  <c r="AO325" i="52"/>
  <c r="AO326" i="52"/>
  <c r="AO327" i="52"/>
  <c r="AO328" i="52"/>
  <c r="AO329" i="52"/>
  <c r="AO330" i="52"/>
  <c r="AO331" i="52"/>
  <c r="AO332" i="52"/>
  <c r="AO333" i="52"/>
  <c r="AO334" i="52"/>
  <c r="AO335" i="52"/>
  <c r="AO336" i="52"/>
  <c r="AO337" i="52"/>
  <c r="AO338" i="52"/>
  <c r="AO339" i="52"/>
  <c r="AO340" i="52"/>
  <c r="AO341" i="52"/>
  <c r="AO342" i="52"/>
  <c r="AO343" i="52"/>
  <c r="AO344" i="52"/>
  <c r="AO345" i="52"/>
  <c r="AO346" i="52"/>
  <c r="AO347" i="52"/>
  <c r="AO348" i="52"/>
  <c r="AO349" i="52"/>
  <c r="AO350" i="52"/>
  <c r="AO351" i="52"/>
  <c r="AO352" i="52"/>
  <c r="AO353" i="52"/>
  <c r="AO354" i="52"/>
  <c r="AO355" i="52"/>
  <c r="AO356" i="52"/>
  <c r="AO357" i="52"/>
  <c r="AO358" i="52"/>
  <c r="AO359" i="52"/>
  <c r="AO360" i="52"/>
  <c r="AO361" i="52"/>
  <c r="AO362" i="52"/>
  <c r="AO363" i="52"/>
  <c r="AO364" i="52"/>
  <c r="AO365" i="52"/>
  <c r="AO366" i="52"/>
  <c r="AO367" i="52"/>
  <c r="AO368" i="52"/>
  <c r="AO369" i="52"/>
  <c r="AO370" i="52"/>
  <c r="AO371" i="52"/>
  <c r="AO372" i="52"/>
  <c r="AO373" i="52"/>
  <c r="AO374" i="52"/>
  <c r="AO375" i="52"/>
  <c r="AO376" i="52"/>
  <c r="AO377" i="52"/>
  <c r="AO378" i="52"/>
  <c r="AO379" i="52"/>
  <c r="AO380" i="52"/>
  <c r="AO381" i="52"/>
  <c r="AO382" i="52"/>
  <c r="AO383" i="52"/>
  <c r="AO384" i="52"/>
  <c r="AO385" i="52"/>
  <c r="AO386" i="52"/>
  <c r="AO387" i="52"/>
  <c r="AO388" i="52"/>
  <c r="AO389" i="52"/>
  <c r="AO390" i="52"/>
  <c r="AO391" i="52"/>
  <c r="AO392" i="52"/>
  <c r="AO393" i="52"/>
  <c r="AO394" i="52"/>
  <c r="AO395" i="52"/>
  <c r="AO396" i="52"/>
  <c r="AO397" i="52"/>
  <c r="AO398" i="52"/>
  <c r="AO399" i="52"/>
  <c r="AO400" i="52"/>
  <c r="AO401" i="52"/>
  <c r="AO402" i="52"/>
  <c r="AO403" i="52"/>
  <c r="AO404" i="52"/>
  <c r="AO405" i="52"/>
  <c r="AO406" i="52"/>
  <c r="AO407" i="52"/>
  <c r="AO408" i="52"/>
  <c r="AO409" i="52"/>
  <c r="AO410" i="52"/>
  <c r="AO411" i="52"/>
  <c r="AO412" i="52"/>
  <c r="AO413" i="52"/>
  <c r="AO414" i="52"/>
  <c r="AO415" i="52"/>
  <c r="AO416" i="52"/>
  <c r="AO417" i="52"/>
  <c r="AO418" i="52"/>
  <c r="AO419" i="52"/>
  <c r="AO420" i="52"/>
  <c r="AO421" i="52"/>
  <c r="AO422" i="52"/>
  <c r="AO423" i="52"/>
  <c r="AO424" i="52"/>
  <c r="AO425" i="52"/>
  <c r="AO426" i="52"/>
  <c r="AO427" i="52"/>
  <c r="AO428" i="52"/>
  <c r="AO429" i="52"/>
  <c r="AO430" i="52"/>
  <c r="AO431" i="52"/>
  <c r="AO432" i="52"/>
  <c r="AO433" i="52"/>
  <c r="AO434" i="52"/>
  <c r="AO435" i="52"/>
  <c r="AO436" i="52"/>
  <c r="AO437" i="52"/>
  <c r="AO438" i="52"/>
  <c r="AO439" i="52"/>
  <c r="AO440" i="52"/>
  <c r="AO441" i="52"/>
  <c r="AO442" i="52"/>
  <c r="AO443" i="52"/>
  <c r="AO444" i="52"/>
  <c r="AO445" i="52"/>
  <c r="AO446" i="52"/>
  <c r="AO447" i="52"/>
  <c r="AO448" i="52"/>
  <c r="AO449" i="52"/>
  <c r="AO450" i="52"/>
  <c r="AO451" i="52"/>
  <c r="AO452" i="52"/>
  <c r="AO453" i="52"/>
  <c r="AO454" i="52"/>
  <c r="AO455" i="52"/>
  <c r="AO456" i="52"/>
  <c r="AO457" i="52"/>
  <c r="AO458" i="52"/>
  <c r="AO459" i="52"/>
  <c r="AO460" i="52"/>
  <c r="AO461" i="52"/>
  <c r="AO462" i="52"/>
  <c r="AO463" i="52"/>
  <c r="AO464" i="52"/>
  <c r="AO465" i="52"/>
  <c r="AO466" i="52"/>
  <c r="AO467" i="52"/>
  <c r="AO468" i="52"/>
  <c r="AO469" i="52"/>
  <c r="AO470" i="52"/>
  <c r="AO471" i="52"/>
  <c r="AO472" i="52"/>
  <c r="AO473" i="52"/>
  <c r="AO474" i="52"/>
  <c r="AO475" i="52"/>
  <c r="AO476" i="52"/>
  <c r="AO477" i="52"/>
  <c r="AO478" i="52"/>
  <c r="AO479" i="52"/>
  <c r="AO480" i="52"/>
  <c r="AO481" i="52"/>
  <c r="AO482" i="52"/>
  <c r="AO483" i="52"/>
  <c r="AO484" i="52"/>
  <c r="AO485" i="52"/>
  <c r="AO486" i="52"/>
  <c r="AO487" i="52"/>
  <c r="AO488" i="52"/>
  <c r="AO489" i="52"/>
  <c r="AO490" i="52"/>
  <c r="AO491" i="52"/>
  <c r="AO492" i="52"/>
  <c r="AO493" i="52"/>
  <c r="AO494" i="52"/>
  <c r="AO495" i="52"/>
  <c r="AO496" i="52"/>
  <c r="AO497" i="52"/>
  <c r="AO498" i="52"/>
  <c r="AO499" i="52"/>
  <c r="AO500" i="52"/>
  <c r="AO501" i="52"/>
  <c r="AO502" i="52"/>
  <c r="AO503" i="52"/>
  <c r="AO504" i="52"/>
  <c r="AO505" i="52"/>
  <c r="AO506" i="52"/>
  <c r="AO507" i="52"/>
  <c r="AO508" i="52"/>
  <c r="AO509" i="52"/>
  <c r="AO510" i="52"/>
  <c r="AO511" i="52"/>
  <c r="AO512" i="52"/>
  <c r="AO513" i="52"/>
  <c r="AO514" i="52"/>
  <c r="AO515" i="52"/>
  <c r="AO516" i="52"/>
  <c r="AO517" i="52"/>
  <c r="AO518" i="52"/>
  <c r="AO519" i="52"/>
  <c r="AO520" i="52"/>
  <c r="AO521" i="52"/>
  <c r="AO522" i="52"/>
  <c r="AO523" i="52"/>
  <c r="AO524" i="52"/>
  <c r="AO525" i="52"/>
  <c r="AO526" i="52"/>
  <c r="AO527" i="52"/>
  <c r="AO528" i="52"/>
  <c r="AO529" i="52"/>
  <c r="AO530" i="52"/>
  <c r="AO531" i="52"/>
  <c r="AO532" i="52"/>
  <c r="AO533" i="52"/>
  <c r="AO534" i="52"/>
  <c r="AO535" i="52"/>
  <c r="AO536" i="52"/>
  <c r="AO537" i="52"/>
  <c r="AO538" i="52"/>
  <c r="AO539" i="52"/>
  <c r="AO540" i="52"/>
  <c r="AO541" i="52"/>
  <c r="AO542" i="52"/>
  <c r="AO543" i="52"/>
  <c r="AO544" i="52"/>
  <c r="AO545" i="52"/>
  <c r="AO546" i="52"/>
  <c r="AO547" i="52"/>
  <c r="AO548" i="52"/>
  <c r="AO549" i="52"/>
  <c r="AO550" i="52"/>
  <c r="AO551" i="52"/>
  <c r="AO552" i="52"/>
  <c r="AO553" i="52"/>
  <c r="AO554" i="52"/>
  <c r="AO555" i="52"/>
  <c r="AO556" i="52"/>
  <c r="AO557" i="52"/>
  <c r="AO558" i="52"/>
  <c r="AO559" i="52"/>
  <c r="AO560" i="52"/>
  <c r="AO561" i="52"/>
  <c r="AO562" i="52"/>
  <c r="AO563" i="52"/>
  <c r="AO564" i="52"/>
  <c r="AO565" i="52"/>
  <c r="AO566" i="52"/>
  <c r="AO567" i="52"/>
  <c r="AO568" i="52"/>
  <c r="AO569" i="52"/>
  <c r="AO570" i="52"/>
  <c r="AO571" i="52"/>
  <c r="AO572" i="52"/>
  <c r="AO573" i="52"/>
  <c r="AO574" i="52"/>
  <c r="AO575" i="52"/>
  <c r="AO576" i="52"/>
  <c r="AO577" i="52"/>
  <c r="AO578" i="52"/>
  <c r="AO579" i="52"/>
  <c r="AO580" i="52"/>
  <c r="AO581" i="52"/>
  <c r="AO582" i="52"/>
  <c r="AO583" i="52"/>
  <c r="AO584" i="52"/>
  <c r="AO585" i="52"/>
  <c r="AO586" i="52"/>
  <c r="AO587" i="52"/>
  <c r="AO588" i="52"/>
  <c r="AO589" i="52"/>
  <c r="AO590" i="52"/>
  <c r="AO591" i="52"/>
  <c r="AO592" i="52"/>
  <c r="AO593" i="52"/>
  <c r="AO594" i="52"/>
  <c r="AO595" i="52"/>
  <c r="AO596" i="52"/>
  <c r="AO597" i="52"/>
  <c r="AO598" i="52"/>
  <c r="AO599" i="52"/>
  <c r="AO600" i="52"/>
  <c r="AO601" i="52"/>
  <c r="AO602" i="52"/>
  <c r="AO603" i="52"/>
  <c r="AO604" i="52"/>
  <c r="AO605" i="52"/>
  <c r="AO606" i="52"/>
  <c r="AO607" i="52"/>
  <c r="AO608" i="52"/>
  <c r="AO609" i="52"/>
  <c r="AO610" i="52"/>
  <c r="AO611" i="52"/>
  <c r="AO612" i="52"/>
  <c r="AO613" i="52"/>
  <c r="AO614" i="52"/>
  <c r="AO615" i="52"/>
  <c r="AO616" i="52"/>
  <c r="AO617" i="52"/>
  <c r="AO618" i="52"/>
  <c r="AO619" i="52"/>
  <c r="AO620" i="52"/>
  <c r="AO621" i="52"/>
  <c r="AO622" i="52"/>
  <c r="AO623" i="52"/>
  <c r="AO624" i="52"/>
  <c r="AO625" i="52"/>
  <c r="AO626" i="52"/>
  <c r="AO627" i="52"/>
  <c r="AO628" i="52"/>
  <c r="AO629" i="52"/>
  <c r="AO630" i="52"/>
  <c r="AO631" i="52"/>
  <c r="AO632" i="52"/>
  <c r="AO633" i="52"/>
  <c r="AO634" i="52"/>
  <c r="AO635" i="52"/>
  <c r="AO636" i="52"/>
  <c r="AO637" i="52"/>
  <c r="AO638" i="52"/>
  <c r="AO639" i="52"/>
  <c r="AO640" i="52"/>
  <c r="AO641" i="52"/>
  <c r="AO642" i="52"/>
  <c r="AO643" i="52"/>
  <c r="AO644" i="52"/>
  <c r="AO645" i="52"/>
  <c r="AO646" i="52"/>
  <c r="AO647" i="52"/>
  <c r="AO648" i="52"/>
  <c r="AO649" i="52"/>
  <c r="AO650" i="52"/>
  <c r="AO651" i="52"/>
  <c r="AO652" i="52"/>
  <c r="AO653" i="52"/>
  <c r="AO654" i="52"/>
  <c r="AO655" i="52"/>
  <c r="AO656" i="52"/>
  <c r="AO657" i="52"/>
  <c r="AO658" i="52"/>
  <c r="AO659" i="52"/>
  <c r="AO660" i="52"/>
  <c r="AO661" i="52"/>
  <c r="AO662" i="52"/>
  <c r="AO663" i="52"/>
  <c r="AO664" i="52"/>
  <c r="AO665" i="52"/>
  <c r="AO666" i="52"/>
  <c r="AO667" i="52"/>
  <c r="AO668" i="52"/>
  <c r="AO669" i="52"/>
  <c r="AO670" i="52"/>
  <c r="AO671" i="52"/>
  <c r="AO672" i="52"/>
  <c r="AO673" i="52"/>
  <c r="AO674" i="52"/>
  <c r="AO675" i="52"/>
  <c r="AO676" i="52"/>
  <c r="AO677" i="52"/>
  <c r="AO678" i="52"/>
  <c r="AO679" i="52"/>
  <c r="AO680" i="52"/>
  <c r="AO681" i="52"/>
  <c r="AO682" i="52"/>
  <c r="AO683" i="52"/>
  <c r="AO684" i="52"/>
  <c r="AO685" i="52"/>
  <c r="AO686" i="52"/>
  <c r="AO687" i="52"/>
  <c r="AO688" i="52"/>
  <c r="AO689" i="52"/>
  <c r="AO690" i="52"/>
  <c r="AO691" i="52"/>
  <c r="AO692" i="52"/>
  <c r="AO693" i="52"/>
  <c r="AO694" i="52"/>
  <c r="AO695" i="52"/>
  <c r="AO696" i="52"/>
  <c r="AO697" i="52"/>
  <c r="AO698" i="52"/>
  <c r="AO699" i="52"/>
  <c r="AO700"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89"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159" i="52"/>
  <c r="AK160" i="52"/>
  <c r="AK161" i="52"/>
  <c r="AK162" i="52"/>
  <c r="AK163" i="52"/>
  <c r="AK164" i="52"/>
  <c r="AK165" i="52"/>
  <c r="AK166" i="52"/>
  <c r="AK167" i="52"/>
  <c r="AK168" i="52"/>
  <c r="AK169" i="52"/>
  <c r="AK170" i="52"/>
  <c r="AK171" i="52"/>
  <c r="AK172" i="52"/>
  <c r="AK173" i="52"/>
  <c r="AK174" i="52"/>
  <c r="AK175" i="52"/>
  <c r="AK176" i="52"/>
  <c r="AK177" i="52"/>
  <c r="AK178" i="52"/>
  <c r="AK179" i="52"/>
  <c r="AK180" i="52"/>
  <c r="AK181" i="52"/>
  <c r="AK182" i="52"/>
  <c r="AK183" i="52"/>
  <c r="AK184" i="52"/>
  <c r="AK185" i="52"/>
  <c r="AK186" i="52"/>
  <c r="AK187" i="52"/>
  <c r="AK188" i="52"/>
  <c r="AK189" i="52"/>
  <c r="AK190" i="52"/>
  <c r="AK191" i="52"/>
  <c r="AK192" i="52"/>
  <c r="AK193" i="52"/>
  <c r="AK194" i="52"/>
  <c r="AK195" i="52"/>
  <c r="AK196" i="52"/>
  <c r="AK197" i="52"/>
  <c r="AK198" i="52"/>
  <c r="AK199" i="52"/>
  <c r="AK200" i="52"/>
  <c r="AK201" i="52"/>
  <c r="AK202" i="52"/>
  <c r="AK203" i="52"/>
  <c r="AK204" i="52"/>
  <c r="AK205" i="52"/>
  <c r="AK206" i="52"/>
  <c r="AK207" i="52"/>
  <c r="AK208" i="52"/>
  <c r="AK209" i="52"/>
  <c r="AK210" i="52"/>
  <c r="AK211" i="52"/>
  <c r="AK212" i="52"/>
  <c r="AK213" i="52"/>
  <c r="AK214" i="52"/>
  <c r="AK215" i="52"/>
  <c r="AK216" i="52"/>
  <c r="AK217" i="52"/>
  <c r="AK218" i="52"/>
  <c r="AK219" i="52"/>
  <c r="AK220" i="52"/>
  <c r="AK221" i="52"/>
  <c r="AK222" i="52"/>
  <c r="AK223" i="52"/>
  <c r="AK224" i="52"/>
  <c r="AK225" i="52"/>
  <c r="AK226" i="52"/>
  <c r="AK227" i="52"/>
  <c r="AK228" i="52"/>
  <c r="AK229" i="52"/>
  <c r="AK230" i="52"/>
  <c r="AK231" i="52"/>
  <c r="AK232" i="52"/>
  <c r="AK233" i="52"/>
  <c r="AK234" i="52"/>
  <c r="AK235" i="52"/>
  <c r="AK236" i="52"/>
  <c r="AK237" i="52"/>
  <c r="AK238" i="52"/>
  <c r="AK239" i="52"/>
  <c r="AK240" i="52"/>
  <c r="AK241" i="52"/>
  <c r="AK242" i="52"/>
  <c r="AK243" i="52"/>
  <c r="AK244" i="52"/>
  <c r="AK245" i="52"/>
  <c r="AK246" i="52"/>
  <c r="AK247" i="52"/>
  <c r="AK248" i="52"/>
  <c r="AK249" i="52"/>
  <c r="AK250" i="52"/>
  <c r="AK251" i="52"/>
  <c r="AK252" i="52"/>
  <c r="AK253" i="52"/>
  <c r="AK254" i="52"/>
  <c r="AK255" i="52"/>
  <c r="AK256" i="52"/>
  <c r="AK257" i="52"/>
  <c r="AK258" i="52"/>
  <c r="AK259" i="52"/>
  <c r="AK260" i="52"/>
  <c r="AK261" i="52"/>
  <c r="AK262" i="52"/>
  <c r="AK263" i="52"/>
  <c r="AK264" i="52"/>
  <c r="AK265" i="52"/>
  <c r="AK266" i="52"/>
  <c r="AK267" i="52"/>
  <c r="AK268" i="52"/>
  <c r="AK269" i="52"/>
  <c r="AK270" i="52"/>
  <c r="AK271" i="52"/>
  <c r="AK272" i="52"/>
  <c r="AK273" i="52"/>
  <c r="AK274" i="52"/>
  <c r="AK275" i="52"/>
  <c r="AK276" i="52"/>
  <c r="AK277" i="52"/>
  <c r="AK278" i="52"/>
  <c r="AK279" i="52"/>
  <c r="AK280" i="52"/>
  <c r="AK281" i="52"/>
  <c r="AK282" i="52"/>
  <c r="AK283" i="52"/>
  <c r="AK284" i="52"/>
  <c r="AK285" i="52"/>
  <c r="AK286" i="52"/>
  <c r="AK287" i="52"/>
  <c r="AK288" i="52"/>
  <c r="AK289" i="52"/>
  <c r="AK290" i="52"/>
  <c r="AK291" i="52"/>
  <c r="AK292" i="52"/>
  <c r="AK293" i="52"/>
  <c r="AK294" i="52"/>
  <c r="AK295" i="52"/>
  <c r="AK296" i="52"/>
  <c r="AK297" i="52"/>
  <c r="AK298" i="52"/>
  <c r="AK299" i="52"/>
  <c r="AK300" i="52"/>
  <c r="AK301" i="52"/>
  <c r="AK302" i="52"/>
  <c r="AK303" i="52"/>
  <c r="AK304" i="52"/>
  <c r="AK305" i="52"/>
  <c r="AK306" i="52"/>
  <c r="AK307" i="52"/>
  <c r="AK308" i="52"/>
  <c r="AK309" i="52"/>
  <c r="AK310" i="52"/>
  <c r="AK311" i="52"/>
  <c r="AK312" i="52"/>
  <c r="AK313" i="52"/>
  <c r="AK314" i="52"/>
  <c r="AK315" i="52"/>
  <c r="AK316" i="52"/>
  <c r="AK317" i="52"/>
  <c r="AK318" i="52"/>
  <c r="AK319" i="52"/>
  <c r="AK320" i="52"/>
  <c r="AK321" i="52"/>
  <c r="AK322" i="52"/>
  <c r="AK323" i="52"/>
  <c r="AK324" i="52"/>
  <c r="AK325" i="52"/>
  <c r="AK326" i="52"/>
  <c r="AK327" i="52"/>
  <c r="AK328" i="52"/>
  <c r="AK329" i="52"/>
  <c r="AK330" i="52"/>
  <c r="AK331" i="52"/>
  <c r="AK332" i="52"/>
  <c r="AK333" i="52"/>
  <c r="AK334" i="52"/>
  <c r="AK335" i="52"/>
  <c r="AK336" i="52"/>
  <c r="AK337" i="52"/>
  <c r="AK338" i="52"/>
  <c r="AK339" i="52"/>
  <c r="AK340" i="52"/>
  <c r="AK341" i="52"/>
  <c r="AK342" i="52"/>
  <c r="AK343" i="52"/>
  <c r="AK344" i="52"/>
  <c r="AK345" i="52"/>
  <c r="AK346" i="52"/>
  <c r="AK347" i="52"/>
  <c r="AK348" i="52"/>
  <c r="AK349" i="52"/>
  <c r="AK350" i="52"/>
  <c r="AK351" i="52"/>
  <c r="AK352" i="52"/>
  <c r="AK353" i="52"/>
  <c r="AK354" i="52"/>
  <c r="AK355" i="52"/>
  <c r="AK356" i="52"/>
  <c r="AK357" i="52"/>
  <c r="AK358" i="52"/>
  <c r="AK359" i="52"/>
  <c r="AK360" i="52"/>
  <c r="AK361" i="52"/>
  <c r="AK362" i="52"/>
  <c r="AK363" i="52"/>
  <c r="AK364" i="52"/>
  <c r="AK365" i="52"/>
  <c r="AK366" i="52"/>
  <c r="AK367" i="52"/>
  <c r="AK368" i="52"/>
  <c r="AK369" i="52"/>
  <c r="AK370" i="52"/>
  <c r="AK371" i="52"/>
  <c r="AK372" i="52"/>
  <c r="AK373" i="52"/>
  <c r="AK374" i="52"/>
  <c r="AK375" i="52"/>
  <c r="AK376" i="52"/>
  <c r="AK377" i="52"/>
  <c r="AK378" i="52"/>
  <c r="AK379" i="52"/>
  <c r="AK380" i="52"/>
  <c r="AK381" i="52"/>
  <c r="AK382" i="52"/>
  <c r="AK383" i="52"/>
  <c r="AK384" i="52"/>
  <c r="AK385" i="52"/>
  <c r="AK386" i="52"/>
  <c r="AK387" i="52"/>
  <c r="AK388" i="52"/>
  <c r="AK389" i="52"/>
  <c r="AK390" i="52"/>
  <c r="AK391" i="52"/>
  <c r="AK392" i="52"/>
  <c r="AK393" i="52"/>
  <c r="AK394" i="52"/>
  <c r="AK395" i="52"/>
  <c r="AK396" i="52"/>
  <c r="AK397" i="52"/>
  <c r="AK398" i="52"/>
  <c r="AK399" i="52"/>
  <c r="AK400" i="52"/>
  <c r="AK401" i="52"/>
  <c r="AK402" i="52"/>
  <c r="AK403" i="52"/>
  <c r="AK404" i="52"/>
  <c r="AK405" i="52"/>
  <c r="AK406" i="52"/>
  <c r="AK407" i="52"/>
  <c r="AK408" i="52"/>
  <c r="AK409" i="52"/>
  <c r="AK410" i="52"/>
  <c r="AK411" i="52"/>
  <c r="AK412" i="52"/>
  <c r="AK413" i="52"/>
  <c r="AK414" i="52"/>
  <c r="AK415" i="52"/>
  <c r="AK416" i="52"/>
  <c r="AK417" i="52"/>
  <c r="AK418" i="52"/>
  <c r="AK419" i="52"/>
  <c r="AK420" i="52"/>
  <c r="AK421" i="52"/>
  <c r="AK422" i="52"/>
  <c r="AK423" i="52"/>
  <c r="AK424" i="52"/>
  <c r="AK425" i="52"/>
  <c r="AK426" i="52"/>
  <c r="AK427" i="52"/>
  <c r="AK428" i="52"/>
  <c r="AK429" i="52"/>
  <c r="AK430" i="52"/>
  <c r="AK431" i="52"/>
  <c r="AK432" i="52"/>
  <c r="AK433" i="52"/>
  <c r="AK434" i="52"/>
  <c r="AK435" i="52"/>
  <c r="AK436" i="52"/>
  <c r="AK437" i="52"/>
  <c r="AK438" i="52"/>
  <c r="AK439" i="52"/>
  <c r="AK440" i="52"/>
  <c r="AK441" i="52"/>
  <c r="AK442" i="52"/>
  <c r="AK443" i="52"/>
  <c r="AK444" i="52"/>
  <c r="AK445" i="52"/>
  <c r="AK446" i="52"/>
  <c r="AK447" i="52"/>
  <c r="AK448" i="52"/>
  <c r="AK449" i="52"/>
  <c r="AK450" i="52"/>
  <c r="AK451" i="52"/>
  <c r="AK452" i="52"/>
  <c r="AK453" i="52"/>
  <c r="AK454" i="52"/>
  <c r="AK455" i="52"/>
  <c r="AK456" i="52"/>
  <c r="AK457" i="52"/>
  <c r="AK458" i="52"/>
  <c r="AK459" i="52"/>
  <c r="AK460" i="52"/>
  <c r="AK461" i="52"/>
  <c r="AK462" i="52"/>
  <c r="AK463" i="52"/>
  <c r="AK464" i="52"/>
  <c r="AK465" i="52"/>
  <c r="AK466" i="52"/>
  <c r="AK467" i="52"/>
  <c r="AK468" i="52"/>
  <c r="AK469" i="52"/>
  <c r="AK470" i="52"/>
  <c r="AK471" i="52"/>
  <c r="AK472" i="52"/>
  <c r="AK473" i="52"/>
  <c r="AK474" i="52"/>
  <c r="AK475" i="52"/>
  <c r="AK476" i="52"/>
  <c r="AK477" i="52"/>
  <c r="AK478" i="52"/>
  <c r="AK479" i="52"/>
  <c r="AK480" i="52"/>
  <c r="AK481" i="52"/>
  <c r="AK482" i="52"/>
  <c r="AK483" i="52"/>
  <c r="AK484" i="52"/>
  <c r="AK485" i="52"/>
  <c r="AK486" i="52"/>
  <c r="AK487" i="52"/>
  <c r="AK488" i="52"/>
  <c r="AK489" i="52"/>
  <c r="AK490" i="52"/>
  <c r="AK491" i="52"/>
  <c r="AK492" i="52"/>
  <c r="AK493" i="52"/>
  <c r="AK494" i="52"/>
  <c r="AK495" i="52"/>
  <c r="AK496" i="52"/>
  <c r="AK497" i="52"/>
  <c r="AK498" i="52"/>
  <c r="AK499" i="52"/>
  <c r="AK500" i="52"/>
  <c r="AK501" i="52"/>
  <c r="AK502" i="52"/>
  <c r="AK503" i="52"/>
  <c r="AK504" i="52"/>
  <c r="AK505" i="52"/>
  <c r="AK506" i="52"/>
  <c r="AK507" i="52"/>
  <c r="AK508" i="52"/>
  <c r="AK509" i="52"/>
  <c r="AK510" i="52"/>
  <c r="AK511" i="52"/>
  <c r="AK512" i="52"/>
  <c r="AK513" i="52"/>
  <c r="AK514" i="52"/>
  <c r="AK515" i="52"/>
  <c r="AK516" i="52"/>
  <c r="AK517" i="52"/>
  <c r="AK518" i="52"/>
  <c r="AK519" i="52"/>
  <c r="AK520" i="52"/>
  <c r="AK521" i="52"/>
  <c r="AK522" i="52"/>
  <c r="AK523" i="52"/>
  <c r="AK524" i="52"/>
  <c r="AK525" i="52"/>
  <c r="AK526" i="52"/>
  <c r="AK527" i="52"/>
  <c r="AK528" i="52"/>
  <c r="AK529" i="52"/>
  <c r="AK530" i="52"/>
  <c r="AK531" i="52"/>
  <c r="AK532" i="52"/>
  <c r="AK533" i="52"/>
  <c r="AK534" i="52"/>
  <c r="AK535" i="52"/>
  <c r="AK536" i="52"/>
  <c r="AK537" i="52"/>
  <c r="AK538" i="52"/>
  <c r="AK539" i="52"/>
  <c r="AK540" i="52"/>
  <c r="AK541" i="52"/>
  <c r="AK542" i="52"/>
  <c r="AK543" i="52"/>
  <c r="AK544" i="52"/>
  <c r="AK545" i="52"/>
  <c r="AK546" i="52"/>
  <c r="AK547" i="52"/>
  <c r="AK548" i="52"/>
  <c r="AK549" i="52"/>
  <c r="AK550" i="52"/>
  <c r="AK551" i="52"/>
  <c r="AK552" i="52"/>
  <c r="AK553" i="52"/>
  <c r="AK554" i="52"/>
  <c r="AK555" i="52"/>
  <c r="AK556" i="52"/>
  <c r="AK557" i="52"/>
  <c r="AK558" i="52"/>
  <c r="AK559" i="52"/>
  <c r="AK560" i="52"/>
  <c r="AK561" i="52"/>
  <c r="AK562" i="52"/>
  <c r="AK563" i="52"/>
  <c r="AK564" i="52"/>
  <c r="AK565" i="52"/>
  <c r="AK566" i="52"/>
  <c r="AK567" i="52"/>
  <c r="AK568" i="52"/>
  <c r="AK569" i="52"/>
  <c r="AK570" i="52"/>
  <c r="AK571" i="52"/>
  <c r="AK572" i="52"/>
  <c r="AK573" i="52"/>
  <c r="AK574" i="52"/>
  <c r="AK575" i="52"/>
  <c r="AK576" i="52"/>
  <c r="AK577" i="52"/>
  <c r="AK578" i="52"/>
  <c r="AK579" i="52"/>
  <c r="AK580" i="52"/>
  <c r="AK581" i="52"/>
  <c r="AK582" i="52"/>
  <c r="AK583" i="52"/>
  <c r="AK584" i="52"/>
  <c r="AK585" i="52"/>
  <c r="AK586" i="52"/>
  <c r="AK587" i="52"/>
  <c r="AK588" i="52"/>
  <c r="AK589" i="52"/>
  <c r="AK590" i="52"/>
  <c r="AK591" i="52"/>
  <c r="AK592" i="52"/>
  <c r="AK593" i="52"/>
  <c r="AK594" i="52"/>
  <c r="AK595" i="52"/>
  <c r="AK596" i="52"/>
  <c r="AK597" i="52"/>
  <c r="AK598" i="52"/>
  <c r="AK599" i="52"/>
  <c r="AK600" i="52"/>
  <c r="AK601" i="52"/>
  <c r="AK602" i="52"/>
  <c r="AK603" i="52"/>
  <c r="AK604" i="52"/>
  <c r="AK605" i="52"/>
  <c r="AK606" i="52"/>
  <c r="AK607" i="52"/>
  <c r="AK608" i="52"/>
  <c r="AK609" i="52"/>
  <c r="AK610" i="52"/>
  <c r="AK611" i="52"/>
  <c r="AK612" i="52"/>
  <c r="AK613" i="52"/>
  <c r="AK614" i="52"/>
  <c r="AK615" i="52"/>
  <c r="AK616" i="52"/>
  <c r="AK617" i="52"/>
  <c r="AK618" i="52"/>
  <c r="AK619" i="52"/>
  <c r="AK620" i="52"/>
  <c r="AK621" i="52"/>
  <c r="AK622" i="52"/>
  <c r="AK623" i="52"/>
  <c r="AK624" i="52"/>
  <c r="AK625" i="52"/>
  <c r="AK626" i="52"/>
  <c r="AK627" i="52"/>
  <c r="AK628" i="52"/>
  <c r="AK629" i="52"/>
  <c r="AK630" i="52"/>
  <c r="AK631" i="52"/>
  <c r="AK632" i="52"/>
  <c r="AK633" i="52"/>
  <c r="AK634" i="52"/>
  <c r="AK635" i="52"/>
  <c r="AK636" i="52"/>
  <c r="AK637" i="52"/>
  <c r="AK638" i="52"/>
  <c r="AK639" i="52"/>
  <c r="AK640" i="52"/>
  <c r="AK641" i="52"/>
  <c r="AK642" i="52"/>
  <c r="AK643" i="52"/>
  <c r="AK644" i="52"/>
  <c r="AK645" i="52"/>
  <c r="AK646" i="52"/>
  <c r="AK647" i="52"/>
  <c r="AK648" i="52"/>
  <c r="AK649" i="52"/>
  <c r="AK650" i="52"/>
  <c r="AK651" i="52"/>
  <c r="AK652" i="52"/>
  <c r="AK653" i="52"/>
  <c r="AK654" i="52"/>
  <c r="AK655" i="52"/>
  <c r="AK656" i="52"/>
  <c r="AK657" i="52"/>
  <c r="AK658" i="52"/>
  <c r="AK659" i="52"/>
  <c r="AK660" i="52"/>
  <c r="AK661" i="52"/>
  <c r="AK662" i="52"/>
  <c r="AK663" i="52"/>
  <c r="AK664" i="52"/>
  <c r="AK665" i="52"/>
  <c r="AK666" i="52"/>
  <c r="AK667" i="52"/>
  <c r="AK668" i="52"/>
  <c r="AK669" i="52"/>
  <c r="AK670" i="52"/>
  <c r="AK671" i="52"/>
  <c r="AK672" i="52"/>
  <c r="AK673" i="52"/>
  <c r="AK674" i="52"/>
  <c r="AK675" i="52"/>
  <c r="AK676" i="52"/>
  <c r="AK677" i="52"/>
  <c r="AK678" i="52"/>
  <c r="AK679" i="52"/>
  <c r="AK680" i="52"/>
  <c r="AK681" i="52"/>
  <c r="AK682" i="52"/>
  <c r="AK683" i="52"/>
  <c r="AK684" i="52"/>
  <c r="AK685" i="52"/>
  <c r="AK686" i="52"/>
  <c r="AK687" i="52"/>
  <c r="AK688" i="52"/>
  <c r="AK689" i="52"/>
  <c r="AK690" i="52"/>
  <c r="AK691" i="52"/>
  <c r="AK692" i="52"/>
  <c r="AK693" i="52"/>
  <c r="AK694" i="52"/>
  <c r="AK695" i="52"/>
  <c r="AK696" i="52"/>
  <c r="AK697" i="52"/>
  <c r="AK698" i="52"/>
  <c r="AK699" i="52"/>
  <c r="AK700"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206" i="52"/>
  <c r="AG207" i="52"/>
  <c r="AG208" i="52"/>
  <c r="AG209" i="52"/>
  <c r="AG210" i="52"/>
  <c r="AG211" i="52"/>
  <c r="AG212" i="52"/>
  <c r="AG213" i="52"/>
  <c r="AG214" i="52"/>
  <c r="AG215" i="52"/>
  <c r="AG216" i="52"/>
  <c r="AG217" i="52"/>
  <c r="AG218" i="52"/>
  <c r="AG219" i="52"/>
  <c r="AG220" i="52"/>
  <c r="AG221" i="52"/>
  <c r="AG222" i="52"/>
  <c r="AG223" i="52"/>
  <c r="AG224" i="52"/>
  <c r="AG225" i="52"/>
  <c r="AG226" i="52"/>
  <c r="AG227" i="52"/>
  <c r="AG228" i="52"/>
  <c r="AG229" i="52"/>
  <c r="AG230" i="52"/>
  <c r="AG231" i="52"/>
  <c r="AG232" i="52"/>
  <c r="AG233" i="52"/>
  <c r="AG234" i="52"/>
  <c r="AG235" i="52"/>
  <c r="AG236" i="52"/>
  <c r="AG237" i="52"/>
  <c r="AG238" i="52"/>
  <c r="AG239" i="52"/>
  <c r="AG240" i="52"/>
  <c r="AG241" i="52"/>
  <c r="AG242" i="52"/>
  <c r="AG243" i="52"/>
  <c r="AG244" i="52"/>
  <c r="AG245" i="52"/>
  <c r="AG246" i="52"/>
  <c r="AG247" i="52"/>
  <c r="AG248" i="52"/>
  <c r="AG249" i="52"/>
  <c r="AG250" i="52"/>
  <c r="AG251" i="52"/>
  <c r="AG252" i="52"/>
  <c r="AG253" i="52"/>
  <c r="AG254" i="52"/>
  <c r="AG255" i="52"/>
  <c r="AG256" i="52"/>
  <c r="AG257" i="52"/>
  <c r="AG258" i="52"/>
  <c r="AG259" i="52"/>
  <c r="AG260" i="52"/>
  <c r="AG261" i="52"/>
  <c r="AG262" i="52"/>
  <c r="AG263" i="52"/>
  <c r="AG264" i="52"/>
  <c r="AG265" i="52"/>
  <c r="AG266" i="52"/>
  <c r="AG267" i="52"/>
  <c r="AG268" i="52"/>
  <c r="AG269" i="52"/>
  <c r="AG270" i="52"/>
  <c r="AG271" i="52"/>
  <c r="AG272" i="52"/>
  <c r="AG273" i="52"/>
  <c r="AG274" i="52"/>
  <c r="AG275" i="52"/>
  <c r="AG276" i="52"/>
  <c r="AG277" i="52"/>
  <c r="AG278" i="52"/>
  <c r="AG279" i="52"/>
  <c r="AG280" i="52"/>
  <c r="AG281" i="52"/>
  <c r="AG282" i="52"/>
  <c r="AG283" i="52"/>
  <c r="AG284" i="52"/>
  <c r="AG285" i="52"/>
  <c r="AG286" i="52"/>
  <c r="AG287" i="52"/>
  <c r="AG288" i="52"/>
  <c r="AG289" i="52"/>
  <c r="AG290" i="52"/>
  <c r="AG291" i="52"/>
  <c r="AG292" i="52"/>
  <c r="AG293" i="52"/>
  <c r="AG294" i="52"/>
  <c r="AG295" i="52"/>
  <c r="AG296" i="52"/>
  <c r="AG297" i="52"/>
  <c r="AG298" i="52"/>
  <c r="AG299" i="52"/>
  <c r="AG300" i="52"/>
  <c r="AG301" i="52"/>
  <c r="AG302" i="52"/>
  <c r="AG303" i="52"/>
  <c r="AG304" i="52"/>
  <c r="AG305" i="52"/>
  <c r="AG306" i="52"/>
  <c r="AG307" i="52"/>
  <c r="AG308" i="52"/>
  <c r="AG309" i="52"/>
  <c r="AG310" i="52"/>
  <c r="AG311" i="52"/>
  <c r="AG312" i="52"/>
  <c r="AG313" i="52"/>
  <c r="AG314" i="52"/>
  <c r="AG315" i="52"/>
  <c r="AG316" i="52"/>
  <c r="AG317" i="52"/>
  <c r="AG318" i="52"/>
  <c r="AG319" i="52"/>
  <c r="AG320" i="52"/>
  <c r="AG321" i="52"/>
  <c r="AG322" i="52"/>
  <c r="AG323" i="52"/>
  <c r="AG324" i="52"/>
  <c r="AG325" i="52"/>
  <c r="AG326" i="52"/>
  <c r="AG327" i="52"/>
  <c r="AG328" i="52"/>
  <c r="AG329" i="52"/>
  <c r="AG330" i="52"/>
  <c r="AG331" i="52"/>
  <c r="AG332" i="52"/>
  <c r="AG333" i="52"/>
  <c r="AG334" i="52"/>
  <c r="AG335" i="52"/>
  <c r="AG336" i="52"/>
  <c r="AG337" i="52"/>
  <c r="AG338" i="52"/>
  <c r="AG339" i="52"/>
  <c r="AG340" i="52"/>
  <c r="AG341" i="52"/>
  <c r="AG342" i="52"/>
  <c r="AG343" i="52"/>
  <c r="AG344" i="52"/>
  <c r="AG345" i="52"/>
  <c r="AG346" i="52"/>
  <c r="AG347" i="52"/>
  <c r="AG348" i="52"/>
  <c r="AG349" i="52"/>
  <c r="AG350" i="52"/>
  <c r="AG351" i="52"/>
  <c r="AG352" i="52"/>
  <c r="AG353" i="52"/>
  <c r="AG354" i="52"/>
  <c r="AG355" i="52"/>
  <c r="AG356" i="52"/>
  <c r="AG357" i="52"/>
  <c r="AG358" i="52"/>
  <c r="AG359" i="52"/>
  <c r="AG360" i="52"/>
  <c r="AG361" i="52"/>
  <c r="AG362" i="52"/>
  <c r="AG363" i="52"/>
  <c r="AG364" i="52"/>
  <c r="AG365" i="52"/>
  <c r="AG366" i="52"/>
  <c r="AG367" i="52"/>
  <c r="AG368" i="52"/>
  <c r="AG369" i="52"/>
  <c r="AG370" i="52"/>
  <c r="AG371" i="52"/>
  <c r="AG372" i="52"/>
  <c r="AG373" i="52"/>
  <c r="AG374" i="52"/>
  <c r="AG375" i="52"/>
  <c r="AG376" i="52"/>
  <c r="AG377" i="52"/>
  <c r="AG378" i="52"/>
  <c r="AG379" i="52"/>
  <c r="AG380" i="52"/>
  <c r="AG381" i="52"/>
  <c r="AG382" i="52"/>
  <c r="AG383" i="52"/>
  <c r="AG384" i="52"/>
  <c r="AG385" i="52"/>
  <c r="AG386" i="52"/>
  <c r="AG387" i="52"/>
  <c r="AG388" i="52"/>
  <c r="AG389" i="52"/>
  <c r="AG390" i="52"/>
  <c r="AG391" i="52"/>
  <c r="AG392" i="52"/>
  <c r="AG393" i="52"/>
  <c r="AG394" i="52"/>
  <c r="AG395" i="52"/>
  <c r="AG396" i="52"/>
  <c r="AG397" i="52"/>
  <c r="AG398" i="52"/>
  <c r="AG399" i="52"/>
  <c r="AG400" i="52"/>
  <c r="AG401" i="52"/>
  <c r="AG402" i="52"/>
  <c r="AG403" i="52"/>
  <c r="AG404" i="52"/>
  <c r="AG405" i="52"/>
  <c r="AG406" i="52"/>
  <c r="AG407" i="52"/>
  <c r="AG408" i="52"/>
  <c r="AG409" i="52"/>
  <c r="AG410" i="52"/>
  <c r="AG411" i="52"/>
  <c r="AG412" i="52"/>
  <c r="AG413" i="52"/>
  <c r="AG414" i="52"/>
  <c r="AG415" i="52"/>
  <c r="AG416" i="52"/>
  <c r="AG417" i="52"/>
  <c r="AG418" i="52"/>
  <c r="AG419" i="52"/>
  <c r="AG420" i="52"/>
  <c r="AG421" i="52"/>
  <c r="AG422" i="52"/>
  <c r="AG423" i="52"/>
  <c r="AG424" i="52"/>
  <c r="AG425" i="52"/>
  <c r="AG426" i="52"/>
  <c r="AG427" i="52"/>
  <c r="AG428" i="52"/>
  <c r="AG429" i="52"/>
  <c r="AG430" i="52"/>
  <c r="AG431" i="52"/>
  <c r="AG432" i="52"/>
  <c r="AG433" i="52"/>
  <c r="AG434" i="52"/>
  <c r="AG435" i="52"/>
  <c r="AG436" i="52"/>
  <c r="AG437" i="52"/>
  <c r="AG438" i="52"/>
  <c r="AG439" i="52"/>
  <c r="AG440" i="52"/>
  <c r="AG441" i="52"/>
  <c r="AG442" i="52"/>
  <c r="AG443" i="52"/>
  <c r="AG444" i="52"/>
  <c r="AG445" i="52"/>
  <c r="AG446" i="52"/>
  <c r="AG447" i="52"/>
  <c r="AG448" i="52"/>
  <c r="AG449" i="52"/>
  <c r="AG450" i="52"/>
  <c r="AG451" i="52"/>
  <c r="AG452" i="52"/>
  <c r="AG453" i="52"/>
  <c r="AG454" i="52"/>
  <c r="AG455" i="52"/>
  <c r="AG456" i="52"/>
  <c r="AG457" i="52"/>
  <c r="AG458" i="52"/>
  <c r="AG459" i="52"/>
  <c r="AG460" i="52"/>
  <c r="AG461" i="52"/>
  <c r="AG462" i="52"/>
  <c r="AG463" i="52"/>
  <c r="AG464" i="52"/>
  <c r="AG465" i="52"/>
  <c r="AG466" i="52"/>
  <c r="AG467" i="52"/>
  <c r="AG468" i="52"/>
  <c r="AG469" i="52"/>
  <c r="AG470" i="52"/>
  <c r="AG471" i="52"/>
  <c r="AG472" i="52"/>
  <c r="AG473" i="52"/>
  <c r="AG474" i="52"/>
  <c r="AG475" i="52"/>
  <c r="AG476" i="52"/>
  <c r="AG477" i="52"/>
  <c r="AG478" i="52"/>
  <c r="AG479" i="52"/>
  <c r="AG480" i="52"/>
  <c r="AG481" i="52"/>
  <c r="AG482" i="52"/>
  <c r="AG483" i="52"/>
  <c r="AG484" i="52"/>
  <c r="AG485" i="52"/>
  <c r="AG486" i="52"/>
  <c r="AG487" i="52"/>
  <c r="AG488" i="52"/>
  <c r="AG489" i="52"/>
  <c r="AG490" i="52"/>
  <c r="AG491" i="52"/>
  <c r="AG492" i="52"/>
  <c r="AG493" i="52"/>
  <c r="AG494" i="52"/>
  <c r="AG495" i="52"/>
  <c r="AG496" i="52"/>
  <c r="AG497" i="52"/>
  <c r="AG498" i="52"/>
  <c r="AG499" i="52"/>
  <c r="AG500" i="52"/>
  <c r="AG501" i="52"/>
  <c r="AG502" i="52"/>
  <c r="AG503" i="52"/>
  <c r="AG504" i="52"/>
  <c r="AG505" i="52"/>
  <c r="AG506" i="52"/>
  <c r="AG507" i="52"/>
  <c r="AG508" i="52"/>
  <c r="AG509" i="52"/>
  <c r="AG510" i="52"/>
  <c r="AG511" i="52"/>
  <c r="AG512" i="52"/>
  <c r="AG513" i="52"/>
  <c r="AG514" i="52"/>
  <c r="AG515" i="52"/>
  <c r="AG516" i="52"/>
  <c r="AG517" i="52"/>
  <c r="AG518" i="52"/>
  <c r="AG519" i="52"/>
  <c r="AG520" i="52"/>
  <c r="AG521" i="52"/>
  <c r="AG522" i="52"/>
  <c r="AG523" i="52"/>
  <c r="AG524" i="52"/>
  <c r="AG525" i="52"/>
  <c r="AG526" i="52"/>
  <c r="AG527" i="52"/>
  <c r="AG528" i="52"/>
  <c r="AG529" i="52"/>
  <c r="AG530" i="52"/>
  <c r="AG531" i="52"/>
  <c r="AG532" i="52"/>
  <c r="AG533" i="52"/>
  <c r="AG534" i="52"/>
  <c r="AG535" i="52"/>
  <c r="AG536" i="52"/>
  <c r="AG537" i="52"/>
  <c r="AG538" i="52"/>
  <c r="AG539" i="52"/>
  <c r="AG540" i="52"/>
  <c r="AG541" i="52"/>
  <c r="AG542" i="52"/>
  <c r="AG543" i="52"/>
  <c r="AG544" i="52"/>
  <c r="AG545" i="52"/>
  <c r="AG546" i="52"/>
  <c r="AG547" i="52"/>
  <c r="AG548" i="52"/>
  <c r="AG549" i="52"/>
  <c r="AG550" i="52"/>
  <c r="AG551" i="52"/>
  <c r="AG552" i="52"/>
  <c r="AG553" i="52"/>
  <c r="AG554" i="52"/>
  <c r="AG555" i="52"/>
  <c r="AG556" i="52"/>
  <c r="AG557" i="52"/>
  <c r="AG558" i="52"/>
  <c r="AG559" i="52"/>
  <c r="AG560" i="52"/>
  <c r="AG561" i="52"/>
  <c r="AG562" i="52"/>
  <c r="AG563" i="52"/>
  <c r="AG564" i="52"/>
  <c r="AG565" i="52"/>
  <c r="AG566" i="52"/>
  <c r="AG567" i="52"/>
  <c r="AG568" i="52"/>
  <c r="AG569" i="52"/>
  <c r="AG570" i="52"/>
  <c r="AG571" i="52"/>
  <c r="AG572" i="52"/>
  <c r="AG573" i="52"/>
  <c r="AG574" i="52"/>
  <c r="AG575" i="52"/>
  <c r="AG576" i="52"/>
  <c r="AG577" i="52"/>
  <c r="AG578" i="52"/>
  <c r="AG579" i="52"/>
  <c r="AG580" i="52"/>
  <c r="AG581" i="52"/>
  <c r="AG582" i="52"/>
  <c r="AG583" i="52"/>
  <c r="AG584" i="52"/>
  <c r="AG585" i="52"/>
  <c r="AG586" i="52"/>
  <c r="AG587" i="52"/>
  <c r="AG588" i="52"/>
  <c r="AG589" i="52"/>
  <c r="AG590" i="52"/>
  <c r="AG591" i="52"/>
  <c r="AG592" i="52"/>
  <c r="AG593" i="52"/>
  <c r="AG594" i="52"/>
  <c r="AG595" i="52"/>
  <c r="AG596" i="52"/>
  <c r="AG597" i="52"/>
  <c r="AG598" i="52"/>
  <c r="AG599" i="52"/>
  <c r="AG600" i="52"/>
  <c r="AG601" i="52"/>
  <c r="AG602" i="52"/>
  <c r="AG603" i="52"/>
  <c r="AG604" i="52"/>
  <c r="AG605" i="52"/>
  <c r="AG606" i="52"/>
  <c r="AG607" i="52"/>
  <c r="AG608" i="52"/>
  <c r="AG609" i="52"/>
  <c r="AG610" i="52"/>
  <c r="AG611" i="52"/>
  <c r="AG612" i="52"/>
  <c r="AG613" i="52"/>
  <c r="AG614" i="52"/>
  <c r="AG615" i="52"/>
  <c r="AG616" i="52"/>
  <c r="AG617" i="52"/>
  <c r="AG618" i="52"/>
  <c r="AG619" i="52"/>
  <c r="AG620" i="52"/>
  <c r="AG621" i="52"/>
  <c r="AG622" i="52"/>
  <c r="AG623" i="52"/>
  <c r="AG624" i="52"/>
  <c r="AG625" i="52"/>
  <c r="AG626" i="52"/>
  <c r="AG627" i="52"/>
  <c r="AG628" i="52"/>
  <c r="AG629" i="52"/>
  <c r="AG630" i="52"/>
  <c r="AG631" i="52"/>
  <c r="AG632" i="52"/>
  <c r="AG633" i="52"/>
  <c r="AG634" i="52"/>
  <c r="AG635" i="52"/>
  <c r="AG636" i="52"/>
  <c r="AG637" i="52"/>
  <c r="AG638" i="52"/>
  <c r="AG639" i="52"/>
  <c r="AG640" i="52"/>
  <c r="AG641" i="52"/>
  <c r="AG642" i="52"/>
  <c r="AG643" i="52"/>
  <c r="AG644" i="52"/>
  <c r="AG645" i="52"/>
  <c r="AG646" i="52"/>
  <c r="AG647" i="52"/>
  <c r="AG648" i="52"/>
  <c r="AG649" i="52"/>
  <c r="AG650" i="52"/>
  <c r="AG651" i="52"/>
  <c r="AG652" i="52"/>
  <c r="AG653" i="52"/>
  <c r="AG654" i="52"/>
  <c r="AG655" i="52"/>
  <c r="AG656" i="52"/>
  <c r="AG657" i="52"/>
  <c r="AG658" i="52"/>
  <c r="AG659" i="52"/>
  <c r="AG660" i="52"/>
  <c r="AG661" i="52"/>
  <c r="AG662" i="52"/>
  <c r="AG663" i="52"/>
  <c r="AG664" i="52"/>
  <c r="AG665" i="52"/>
  <c r="AG666" i="52"/>
  <c r="AG667" i="52"/>
  <c r="AG668" i="52"/>
  <c r="AG669" i="52"/>
  <c r="AG670" i="52"/>
  <c r="AG671" i="52"/>
  <c r="AG672" i="52"/>
  <c r="AG673" i="52"/>
  <c r="AG674" i="52"/>
  <c r="AG675" i="52"/>
  <c r="AG676" i="52"/>
  <c r="AG677" i="52"/>
  <c r="AG678" i="52"/>
  <c r="AG679" i="52"/>
  <c r="AG680" i="52"/>
  <c r="AG681" i="52"/>
  <c r="AG682" i="52"/>
  <c r="AG683" i="52"/>
  <c r="AG684" i="52"/>
  <c r="AG685" i="52"/>
  <c r="AG686" i="52"/>
  <c r="AG687" i="52"/>
  <c r="AG688" i="52"/>
  <c r="AG689" i="52"/>
  <c r="AG690" i="52"/>
  <c r="AG691" i="52"/>
  <c r="AG692" i="52"/>
  <c r="AG693" i="52"/>
  <c r="AG694" i="52"/>
  <c r="AG695" i="52"/>
  <c r="AG696" i="52"/>
  <c r="AG697" i="52"/>
  <c r="AG698" i="52"/>
  <c r="AG699" i="52"/>
  <c r="AG700" i="52"/>
  <c r="AC22" i="52"/>
  <c r="AC23" i="52"/>
  <c r="AC24" i="52"/>
  <c r="AC25" i="52"/>
  <c r="AC26" i="52"/>
  <c r="AC27" i="52"/>
  <c r="AC28" i="52"/>
  <c r="AC29" i="52"/>
  <c r="AC30" i="52"/>
  <c r="AC31" i="52"/>
  <c r="AC32" i="52"/>
  <c r="AC33" i="52"/>
  <c r="AC34" i="52"/>
  <c r="AC35" i="52"/>
  <c r="AC36" i="52"/>
  <c r="AC37" i="52"/>
  <c r="AC38" i="52"/>
  <c r="AC39" i="52"/>
  <c r="AC40" i="52"/>
  <c r="AC41" i="52"/>
  <c r="AC42" i="52"/>
  <c r="AC43" i="52"/>
  <c r="AC44" i="52"/>
  <c r="AC45" i="52"/>
  <c r="AC46" i="52"/>
  <c r="AC47" i="52"/>
  <c r="AC48" i="52"/>
  <c r="AC49" i="52"/>
  <c r="AC50" i="52"/>
  <c r="AC51" i="52"/>
  <c r="AC52" i="52"/>
  <c r="AC53" i="52"/>
  <c r="AC54" i="52"/>
  <c r="AC55" i="52"/>
  <c r="AC56" i="52"/>
  <c r="AC57" i="52"/>
  <c r="AC58" i="52"/>
  <c r="AC59" i="52"/>
  <c r="AC60" i="52"/>
  <c r="AC61" i="52"/>
  <c r="AC62" i="52"/>
  <c r="AC63" i="52"/>
  <c r="AC64" i="52"/>
  <c r="AC65" i="52"/>
  <c r="AC66" i="52"/>
  <c r="AC67" i="52"/>
  <c r="AC68" i="52"/>
  <c r="AC69" i="52"/>
  <c r="AC70" i="52"/>
  <c r="AC71" i="52"/>
  <c r="AC72" i="52"/>
  <c r="AC73" i="52"/>
  <c r="AC74" i="52"/>
  <c r="AC75" i="52"/>
  <c r="AC76" i="52"/>
  <c r="AC77" i="52"/>
  <c r="AC78" i="52"/>
  <c r="AC79" i="52"/>
  <c r="AC80" i="52"/>
  <c r="AC81" i="52"/>
  <c r="AC82" i="52"/>
  <c r="AC83" i="52"/>
  <c r="AC84" i="52"/>
  <c r="AC85" i="52"/>
  <c r="AC86" i="52"/>
  <c r="AC87" i="52"/>
  <c r="AC88" i="52"/>
  <c r="AC89" i="52"/>
  <c r="AC90" i="52"/>
  <c r="AC91" i="52"/>
  <c r="AC92" i="52"/>
  <c r="AC93" i="52"/>
  <c r="AC94" i="52"/>
  <c r="AC95" i="52"/>
  <c r="AC96" i="52"/>
  <c r="AC97" i="52"/>
  <c r="AC98" i="52"/>
  <c r="AC99" i="52"/>
  <c r="AC100" i="52"/>
  <c r="AC101" i="52"/>
  <c r="AC102" i="52"/>
  <c r="AC103" i="52"/>
  <c r="AC104" i="52"/>
  <c r="AC105" i="52"/>
  <c r="AC106" i="52"/>
  <c r="AC107" i="52"/>
  <c r="AC108" i="52"/>
  <c r="AC109" i="52"/>
  <c r="AC110" i="52"/>
  <c r="AC111" i="52"/>
  <c r="AC112" i="52"/>
  <c r="AC113" i="52"/>
  <c r="AC114" i="52"/>
  <c r="AC115" i="52"/>
  <c r="AC116" i="52"/>
  <c r="AC117" i="52"/>
  <c r="AC118" i="52"/>
  <c r="AC119" i="52"/>
  <c r="AC120" i="52"/>
  <c r="AC121" i="52"/>
  <c r="AC122" i="52"/>
  <c r="AC123" i="52"/>
  <c r="AC124" i="52"/>
  <c r="AC125" i="52"/>
  <c r="AC126" i="52"/>
  <c r="AC127" i="52"/>
  <c r="AC128" i="52"/>
  <c r="AC129" i="52"/>
  <c r="AC130" i="52"/>
  <c r="AC131" i="52"/>
  <c r="AC132" i="52"/>
  <c r="AC133" i="52"/>
  <c r="AC134" i="52"/>
  <c r="AC135" i="52"/>
  <c r="AC136" i="52"/>
  <c r="AC137" i="52"/>
  <c r="AC138" i="52"/>
  <c r="AC139" i="52"/>
  <c r="AC140" i="52"/>
  <c r="AC141" i="52"/>
  <c r="AC142" i="52"/>
  <c r="AC143" i="52"/>
  <c r="AC144" i="52"/>
  <c r="AC145" i="52"/>
  <c r="AC146" i="52"/>
  <c r="AC147" i="52"/>
  <c r="AC148" i="52"/>
  <c r="AC149" i="52"/>
  <c r="AC150" i="52"/>
  <c r="AC151" i="52"/>
  <c r="AC152" i="52"/>
  <c r="AC153" i="52"/>
  <c r="AC154" i="52"/>
  <c r="AC155" i="52"/>
  <c r="AC156" i="52"/>
  <c r="AC157" i="52"/>
  <c r="AC158" i="52"/>
  <c r="AC159" i="52"/>
  <c r="AC160" i="52"/>
  <c r="AC161" i="52"/>
  <c r="AC162" i="52"/>
  <c r="AC163" i="52"/>
  <c r="AC164" i="52"/>
  <c r="AC165" i="52"/>
  <c r="AC166" i="52"/>
  <c r="AC167" i="52"/>
  <c r="AC168" i="52"/>
  <c r="AC169" i="52"/>
  <c r="AC170" i="52"/>
  <c r="AC171" i="52"/>
  <c r="AC172" i="52"/>
  <c r="AC173" i="52"/>
  <c r="AC174" i="52"/>
  <c r="AC175" i="52"/>
  <c r="AC176" i="52"/>
  <c r="AC177" i="52"/>
  <c r="AC178" i="52"/>
  <c r="AC179" i="52"/>
  <c r="AC180" i="52"/>
  <c r="AC181" i="52"/>
  <c r="AC182" i="52"/>
  <c r="AC183" i="52"/>
  <c r="AC184" i="52"/>
  <c r="AC185" i="52"/>
  <c r="AC186" i="52"/>
  <c r="AC187" i="52"/>
  <c r="AC188" i="52"/>
  <c r="AC189" i="52"/>
  <c r="AC190" i="52"/>
  <c r="AC191" i="52"/>
  <c r="AC192" i="52"/>
  <c r="AC193" i="52"/>
  <c r="AC194" i="52"/>
  <c r="AC195" i="52"/>
  <c r="AC196" i="52"/>
  <c r="AC197" i="52"/>
  <c r="AC198" i="52"/>
  <c r="AC199" i="52"/>
  <c r="AC200" i="52"/>
  <c r="AC201" i="52"/>
  <c r="AC202" i="52"/>
  <c r="AC203" i="52"/>
  <c r="AC204" i="52"/>
  <c r="AC205" i="52"/>
  <c r="AC206" i="52"/>
  <c r="AC207" i="52"/>
  <c r="AC208" i="52"/>
  <c r="AC209" i="52"/>
  <c r="AC210" i="52"/>
  <c r="AC211" i="52"/>
  <c r="AC212" i="52"/>
  <c r="AC213" i="52"/>
  <c r="AC214" i="52"/>
  <c r="AC215" i="52"/>
  <c r="AC216" i="52"/>
  <c r="AC217" i="52"/>
  <c r="AC218" i="52"/>
  <c r="AC219" i="52"/>
  <c r="AC220" i="52"/>
  <c r="AC221" i="52"/>
  <c r="AC222" i="52"/>
  <c r="AC223" i="52"/>
  <c r="AC224" i="52"/>
  <c r="AC225" i="52"/>
  <c r="AC226" i="52"/>
  <c r="AC227" i="52"/>
  <c r="AC228" i="52"/>
  <c r="AC229" i="52"/>
  <c r="AC230" i="52"/>
  <c r="AC231" i="52"/>
  <c r="AC232" i="52"/>
  <c r="AC233" i="52"/>
  <c r="AC234" i="52"/>
  <c r="AC235" i="52"/>
  <c r="AC236" i="52"/>
  <c r="AC237" i="52"/>
  <c r="AC238" i="52"/>
  <c r="AC239" i="52"/>
  <c r="AC240" i="52"/>
  <c r="AC241" i="52"/>
  <c r="AC242" i="52"/>
  <c r="AC243" i="52"/>
  <c r="AC244" i="52"/>
  <c r="AC245" i="52"/>
  <c r="AC246" i="52"/>
  <c r="AC247" i="52"/>
  <c r="AC248" i="52"/>
  <c r="AC249" i="52"/>
  <c r="AC250" i="52"/>
  <c r="AC251" i="52"/>
  <c r="AC252" i="52"/>
  <c r="AC253" i="52"/>
  <c r="AC254" i="52"/>
  <c r="AC255" i="52"/>
  <c r="AC256" i="52"/>
  <c r="AC257" i="52"/>
  <c r="AC258" i="52"/>
  <c r="AC259" i="52"/>
  <c r="AC260" i="52"/>
  <c r="AC261" i="52"/>
  <c r="AC262" i="52"/>
  <c r="AC263" i="52"/>
  <c r="AC264" i="52"/>
  <c r="AC265" i="52"/>
  <c r="AC266" i="52"/>
  <c r="AC267" i="52"/>
  <c r="AC268" i="52"/>
  <c r="AC269" i="52"/>
  <c r="AC270" i="52"/>
  <c r="AC271" i="52"/>
  <c r="AC272" i="52"/>
  <c r="AC273" i="52"/>
  <c r="AC274" i="52"/>
  <c r="AC275" i="52"/>
  <c r="AC276" i="52"/>
  <c r="AC277" i="52"/>
  <c r="AC278" i="52"/>
  <c r="AC279" i="52"/>
  <c r="AC280" i="52"/>
  <c r="AC281" i="52"/>
  <c r="AC282" i="52"/>
  <c r="AC283" i="52"/>
  <c r="AC284" i="52"/>
  <c r="AC285" i="52"/>
  <c r="AC286" i="52"/>
  <c r="AC287" i="52"/>
  <c r="AC288" i="52"/>
  <c r="AC289" i="52"/>
  <c r="AC290" i="52"/>
  <c r="AC291" i="52"/>
  <c r="AC292" i="52"/>
  <c r="AC293" i="52"/>
  <c r="AC294" i="52"/>
  <c r="AC295" i="52"/>
  <c r="AC296" i="52"/>
  <c r="AC297" i="52"/>
  <c r="AC298" i="52"/>
  <c r="AC299" i="52"/>
  <c r="AC300" i="52"/>
  <c r="AC301" i="52"/>
  <c r="AC302" i="52"/>
  <c r="AC303" i="52"/>
  <c r="AC304" i="52"/>
  <c r="AC305" i="52"/>
  <c r="AC306" i="52"/>
  <c r="AC307" i="52"/>
  <c r="AC308" i="52"/>
  <c r="AC309" i="52"/>
  <c r="AC310" i="52"/>
  <c r="AC311" i="52"/>
  <c r="AC312" i="52"/>
  <c r="AC313" i="52"/>
  <c r="AC314" i="52"/>
  <c r="AC315" i="52"/>
  <c r="AC316" i="52"/>
  <c r="AC317" i="52"/>
  <c r="AC318" i="52"/>
  <c r="AC319" i="52"/>
  <c r="AC320" i="52"/>
  <c r="AC321" i="52"/>
  <c r="AC322" i="52"/>
  <c r="AC323" i="52"/>
  <c r="AC324" i="52"/>
  <c r="AC325" i="52"/>
  <c r="AC326" i="52"/>
  <c r="AC327" i="52"/>
  <c r="AC328" i="52"/>
  <c r="AC329" i="52"/>
  <c r="AC330" i="52"/>
  <c r="AC331" i="52"/>
  <c r="AC332" i="52"/>
  <c r="AC333" i="52"/>
  <c r="AC334" i="52"/>
  <c r="AC335" i="52"/>
  <c r="AC336" i="52"/>
  <c r="AC337" i="52"/>
  <c r="AC338" i="52"/>
  <c r="AC339" i="52"/>
  <c r="AC340" i="52"/>
  <c r="AC341" i="52"/>
  <c r="AC342" i="52"/>
  <c r="AC343" i="52"/>
  <c r="AC344" i="52"/>
  <c r="AC345" i="52"/>
  <c r="AC346" i="52"/>
  <c r="AC347" i="52"/>
  <c r="AC348" i="52"/>
  <c r="AC349" i="52"/>
  <c r="AC350" i="52"/>
  <c r="AC351" i="52"/>
  <c r="AC352" i="52"/>
  <c r="AC353" i="52"/>
  <c r="AC354" i="52"/>
  <c r="AC355" i="52"/>
  <c r="AC356" i="52"/>
  <c r="AC357" i="52"/>
  <c r="AC358" i="52"/>
  <c r="AC359" i="52"/>
  <c r="AC360" i="52"/>
  <c r="AC361" i="52"/>
  <c r="AC362" i="52"/>
  <c r="AC363" i="52"/>
  <c r="AC364" i="52"/>
  <c r="AC365" i="52"/>
  <c r="AC366" i="52"/>
  <c r="AC367" i="52"/>
  <c r="AC368" i="52"/>
  <c r="AC369" i="52"/>
  <c r="AC370" i="52"/>
  <c r="AC371" i="52"/>
  <c r="AC372" i="52"/>
  <c r="AC373" i="52"/>
  <c r="AC374" i="52"/>
  <c r="AC375" i="52"/>
  <c r="AC376" i="52"/>
  <c r="AC377" i="52"/>
  <c r="AC378" i="52"/>
  <c r="AC379" i="52"/>
  <c r="AC380" i="52"/>
  <c r="AC381" i="52"/>
  <c r="AC382" i="52"/>
  <c r="AC383" i="52"/>
  <c r="AC384" i="52"/>
  <c r="AC385" i="52"/>
  <c r="AC386" i="52"/>
  <c r="AC387" i="52"/>
  <c r="AC388" i="52"/>
  <c r="AC389" i="52"/>
  <c r="AC390" i="52"/>
  <c r="AC391" i="52"/>
  <c r="AC392" i="52"/>
  <c r="AC393" i="52"/>
  <c r="AC394" i="52"/>
  <c r="AC395" i="52"/>
  <c r="AC396" i="52"/>
  <c r="AC397" i="52"/>
  <c r="AC398" i="52"/>
  <c r="AC399" i="52"/>
  <c r="AC400" i="52"/>
  <c r="AC401" i="52"/>
  <c r="AC402" i="52"/>
  <c r="AC403" i="52"/>
  <c r="AC404" i="52"/>
  <c r="AC405" i="52"/>
  <c r="AC406" i="52"/>
  <c r="AC407" i="52"/>
  <c r="AC408" i="52"/>
  <c r="AC409" i="52"/>
  <c r="AC410" i="52"/>
  <c r="AC411" i="52"/>
  <c r="AC412" i="52"/>
  <c r="AC413" i="52"/>
  <c r="AC414" i="52"/>
  <c r="AC415" i="52"/>
  <c r="AC416" i="52"/>
  <c r="AC417" i="52"/>
  <c r="AC418" i="52"/>
  <c r="AC419" i="52"/>
  <c r="AC420" i="52"/>
  <c r="AC421" i="52"/>
  <c r="AC422" i="52"/>
  <c r="AC423" i="52"/>
  <c r="AC424" i="52"/>
  <c r="AC425" i="52"/>
  <c r="AC426" i="52"/>
  <c r="AC427" i="52"/>
  <c r="AC428" i="52"/>
  <c r="AC429" i="52"/>
  <c r="AC430" i="52"/>
  <c r="AC431" i="52"/>
  <c r="AC432" i="52"/>
  <c r="AC433" i="52"/>
  <c r="AC434" i="52"/>
  <c r="AC435" i="52"/>
  <c r="AC436" i="52"/>
  <c r="AC437" i="52"/>
  <c r="AC438" i="52"/>
  <c r="AC439" i="52"/>
  <c r="AC440" i="52"/>
  <c r="AC441" i="52"/>
  <c r="AC442" i="52"/>
  <c r="AC443" i="52"/>
  <c r="AC444" i="52"/>
  <c r="AC445" i="52"/>
  <c r="AC446" i="52"/>
  <c r="AC447" i="52"/>
  <c r="AC448" i="52"/>
  <c r="AC449" i="52"/>
  <c r="AC450" i="52"/>
  <c r="AC451" i="52"/>
  <c r="AC452" i="52"/>
  <c r="AC453" i="52"/>
  <c r="AC454" i="52"/>
  <c r="AC455" i="52"/>
  <c r="AC456" i="52"/>
  <c r="AC457" i="52"/>
  <c r="AC458" i="52"/>
  <c r="AC459" i="52"/>
  <c r="AC460" i="52"/>
  <c r="AC461" i="52"/>
  <c r="AC462" i="52"/>
  <c r="AC463" i="52"/>
  <c r="AC464" i="52"/>
  <c r="AC465" i="52"/>
  <c r="AC466" i="52"/>
  <c r="AC467" i="52"/>
  <c r="AC468" i="52"/>
  <c r="AC469" i="52"/>
  <c r="AC470" i="52"/>
  <c r="AC471" i="52"/>
  <c r="AC472" i="52"/>
  <c r="AC473" i="52"/>
  <c r="AC474" i="52"/>
  <c r="AC475" i="52"/>
  <c r="AC476" i="52"/>
  <c r="AC477" i="52"/>
  <c r="AC478" i="52"/>
  <c r="AC479" i="52"/>
  <c r="AC480" i="52"/>
  <c r="AC481" i="52"/>
  <c r="AC482" i="52"/>
  <c r="AC483" i="52"/>
  <c r="AC484" i="52"/>
  <c r="AC485" i="52"/>
  <c r="AC486" i="52"/>
  <c r="AC487" i="52"/>
  <c r="AC488" i="52"/>
  <c r="AC489" i="52"/>
  <c r="AC490" i="52"/>
  <c r="AC491" i="52"/>
  <c r="AC492" i="52"/>
  <c r="AC493" i="52"/>
  <c r="AC494" i="52"/>
  <c r="AC495" i="52"/>
  <c r="AC496" i="52"/>
  <c r="AC497" i="52"/>
  <c r="AC498" i="52"/>
  <c r="AC499" i="52"/>
  <c r="AC500" i="52"/>
  <c r="AC501" i="52"/>
  <c r="AC502" i="52"/>
  <c r="AC503" i="52"/>
  <c r="AC504" i="52"/>
  <c r="AC505" i="52"/>
  <c r="AC506" i="52"/>
  <c r="AC507" i="52"/>
  <c r="AC508" i="52"/>
  <c r="AC509" i="52"/>
  <c r="AC510" i="52"/>
  <c r="AC511" i="52"/>
  <c r="AC512" i="52"/>
  <c r="AC513" i="52"/>
  <c r="AC514" i="52"/>
  <c r="AC515" i="52"/>
  <c r="AC516" i="52"/>
  <c r="AC517" i="52"/>
  <c r="AC518" i="52"/>
  <c r="AC519" i="52"/>
  <c r="AC520" i="52"/>
  <c r="AC521" i="52"/>
  <c r="AC522" i="52"/>
  <c r="AC523" i="52"/>
  <c r="AC524" i="52"/>
  <c r="AC525" i="52"/>
  <c r="AC526" i="52"/>
  <c r="AC527" i="52"/>
  <c r="AC528" i="52"/>
  <c r="AC529" i="52"/>
  <c r="AC530" i="52"/>
  <c r="AC531" i="52"/>
  <c r="AC532" i="52"/>
  <c r="AC533" i="52"/>
  <c r="AC534" i="52"/>
  <c r="AC535" i="52"/>
  <c r="AC536" i="52"/>
  <c r="AC537" i="52"/>
  <c r="AC538" i="52"/>
  <c r="AC539" i="52"/>
  <c r="AC540" i="52"/>
  <c r="AC541" i="52"/>
  <c r="AC542" i="52"/>
  <c r="AC543" i="52"/>
  <c r="AC544" i="52"/>
  <c r="AC545" i="52"/>
  <c r="AC546" i="52"/>
  <c r="AC547" i="52"/>
  <c r="AC548" i="52"/>
  <c r="AC549" i="52"/>
  <c r="AC550" i="52"/>
  <c r="AC551" i="52"/>
  <c r="AC552" i="52"/>
  <c r="AC553" i="52"/>
  <c r="AC554" i="52"/>
  <c r="AC555" i="52"/>
  <c r="AC556" i="52"/>
  <c r="AC557" i="52"/>
  <c r="AC558" i="52"/>
  <c r="AC559" i="52"/>
  <c r="AC560" i="52"/>
  <c r="AC561" i="52"/>
  <c r="AC562" i="52"/>
  <c r="AC563" i="52"/>
  <c r="AC564" i="52"/>
  <c r="AC565" i="52"/>
  <c r="AC566" i="52"/>
  <c r="AC567" i="52"/>
  <c r="AC568" i="52"/>
  <c r="AC569" i="52"/>
  <c r="AC570" i="52"/>
  <c r="AC571" i="52"/>
  <c r="AC572" i="52"/>
  <c r="AC573" i="52"/>
  <c r="AC574" i="52"/>
  <c r="AC575" i="52"/>
  <c r="AC576" i="52"/>
  <c r="AC577" i="52"/>
  <c r="AC578" i="52"/>
  <c r="AC579" i="52"/>
  <c r="AC580" i="52"/>
  <c r="AC581" i="52"/>
  <c r="AC582" i="52"/>
  <c r="AC583" i="52"/>
  <c r="AC584" i="52"/>
  <c r="AC585" i="52"/>
  <c r="AC586" i="52"/>
  <c r="AC587" i="52"/>
  <c r="AC588" i="52"/>
  <c r="AC589" i="52"/>
  <c r="AC590" i="52"/>
  <c r="AC591" i="52"/>
  <c r="AC592" i="52"/>
  <c r="AC593" i="52"/>
  <c r="AC594" i="52"/>
  <c r="AC595" i="52"/>
  <c r="AC596" i="52"/>
  <c r="AC597" i="52"/>
  <c r="AC598" i="52"/>
  <c r="AC599" i="52"/>
  <c r="AC600" i="52"/>
  <c r="AC601" i="52"/>
  <c r="AC602" i="52"/>
  <c r="AC603" i="52"/>
  <c r="AC604" i="52"/>
  <c r="AC605" i="52"/>
  <c r="AC606" i="52"/>
  <c r="AC607" i="52"/>
  <c r="AC608" i="52"/>
  <c r="AC609" i="52"/>
  <c r="AC610" i="52"/>
  <c r="AC611" i="52"/>
  <c r="AC612" i="52"/>
  <c r="AC613" i="52"/>
  <c r="AC614" i="52"/>
  <c r="AC615" i="52"/>
  <c r="AC616" i="52"/>
  <c r="AC617" i="52"/>
  <c r="AC618" i="52"/>
  <c r="AC619" i="52"/>
  <c r="AC620" i="52"/>
  <c r="AC621" i="52"/>
  <c r="AC622" i="52"/>
  <c r="AC623" i="52"/>
  <c r="AC624" i="52"/>
  <c r="AC625" i="52"/>
  <c r="AC626" i="52"/>
  <c r="AC627" i="52"/>
  <c r="AC628" i="52"/>
  <c r="AC629" i="52"/>
  <c r="AC630" i="52"/>
  <c r="AC631" i="52"/>
  <c r="AC632" i="52"/>
  <c r="AC633" i="52"/>
  <c r="AC634" i="52"/>
  <c r="AC635" i="52"/>
  <c r="AC636" i="52"/>
  <c r="AC637" i="52"/>
  <c r="AC638" i="52"/>
  <c r="AC639" i="52"/>
  <c r="AC640" i="52"/>
  <c r="AC641" i="52"/>
  <c r="AC642" i="52"/>
  <c r="AC643" i="52"/>
  <c r="AC644" i="52"/>
  <c r="AC645" i="52"/>
  <c r="AC646" i="52"/>
  <c r="AC647" i="52"/>
  <c r="AC648" i="52"/>
  <c r="AC649" i="52"/>
  <c r="AC650" i="52"/>
  <c r="AC651" i="52"/>
  <c r="AC652" i="52"/>
  <c r="AC653" i="52"/>
  <c r="AC654" i="52"/>
  <c r="AC655" i="52"/>
  <c r="AC656" i="52"/>
  <c r="AC657" i="52"/>
  <c r="AC658" i="52"/>
  <c r="AC659" i="52"/>
  <c r="AC660" i="52"/>
  <c r="AC661" i="52"/>
  <c r="AC662" i="52"/>
  <c r="AC663" i="52"/>
  <c r="AC664" i="52"/>
  <c r="AC665" i="52"/>
  <c r="AC666" i="52"/>
  <c r="AC667" i="52"/>
  <c r="AC668" i="52"/>
  <c r="AC669" i="52"/>
  <c r="AC670" i="52"/>
  <c r="AC671" i="52"/>
  <c r="AC672" i="52"/>
  <c r="AC673" i="52"/>
  <c r="AC674" i="52"/>
  <c r="AC675" i="52"/>
  <c r="AC676" i="52"/>
  <c r="AC677" i="52"/>
  <c r="AC678" i="52"/>
  <c r="AC679" i="52"/>
  <c r="AC680" i="52"/>
  <c r="AC681" i="52"/>
  <c r="AC682" i="52"/>
  <c r="AC683" i="52"/>
  <c r="AC684" i="52"/>
  <c r="AC685" i="52"/>
  <c r="AC686" i="52"/>
  <c r="AC687" i="52"/>
  <c r="AC688" i="52"/>
  <c r="AC689" i="52"/>
  <c r="AC690" i="52"/>
  <c r="AC691" i="52"/>
  <c r="AC692" i="52"/>
  <c r="AC693" i="52"/>
  <c r="AC694" i="52"/>
  <c r="AC695" i="52"/>
  <c r="AC696" i="52"/>
  <c r="AC697" i="52"/>
  <c r="AC698" i="52"/>
  <c r="AC699" i="52"/>
  <c r="AC700" i="52"/>
  <c r="Y24" i="52"/>
  <c r="Y25" i="52"/>
  <c r="Y26" i="52"/>
  <c r="Y27" i="52"/>
  <c r="Y28" i="52"/>
  <c r="Y29" i="52"/>
  <c r="Y30" i="52"/>
  <c r="Y31" i="52"/>
  <c r="Y32" i="52"/>
  <c r="Y33" i="52"/>
  <c r="Y34" i="52"/>
  <c r="Y35" i="52"/>
  <c r="Y36" i="52"/>
  <c r="Y37" i="52"/>
  <c r="Y38" i="52"/>
  <c r="Y39" i="52"/>
  <c r="Y40" i="52"/>
  <c r="Y41" i="52"/>
  <c r="Y42" i="52"/>
  <c r="Y43" i="52"/>
  <c r="Y44" i="52"/>
  <c r="Y45" i="52"/>
  <c r="Y46" i="52"/>
  <c r="Y47" i="52"/>
  <c r="Y48" i="52"/>
  <c r="Y49" i="52"/>
  <c r="Y50" i="52"/>
  <c r="Y51" i="52"/>
  <c r="Y52" i="52"/>
  <c r="Y53" i="52"/>
  <c r="Y54" i="52"/>
  <c r="Y55" i="52"/>
  <c r="Y56" i="52"/>
  <c r="Y57" i="52"/>
  <c r="Y58" i="52"/>
  <c r="Y59" i="52"/>
  <c r="Y60" i="52"/>
  <c r="Y61" i="52"/>
  <c r="Y62" i="52"/>
  <c r="Y63" i="52"/>
  <c r="Y64" i="52"/>
  <c r="Y65" i="52"/>
  <c r="Y66" i="52"/>
  <c r="Y67" i="52"/>
  <c r="Y68" i="52"/>
  <c r="Y69" i="52"/>
  <c r="Y70" i="52"/>
  <c r="Y71" i="52"/>
  <c r="Y72" i="52"/>
  <c r="Y73" i="52"/>
  <c r="Y74" i="52"/>
  <c r="Y75" i="52"/>
  <c r="Y76" i="52"/>
  <c r="Y77" i="52"/>
  <c r="Y78" i="52"/>
  <c r="Y79" i="52"/>
  <c r="Y80" i="52"/>
  <c r="Y81" i="52"/>
  <c r="Y82" i="52"/>
  <c r="Y83" i="52"/>
  <c r="Y84" i="52"/>
  <c r="Y85" i="52"/>
  <c r="Y86" i="52"/>
  <c r="Y87" i="52"/>
  <c r="Y88" i="52"/>
  <c r="Y89" i="52"/>
  <c r="Y90" i="52"/>
  <c r="Y91" i="52"/>
  <c r="Y92" i="52"/>
  <c r="Y93" i="52"/>
  <c r="Y94" i="52"/>
  <c r="Y95" i="52"/>
  <c r="Y96" i="52"/>
  <c r="Y97" i="52"/>
  <c r="Y98" i="52"/>
  <c r="Y99" i="52"/>
  <c r="Y100" i="52"/>
  <c r="Y101" i="52"/>
  <c r="Y102" i="52"/>
  <c r="Y103" i="52"/>
  <c r="Y104" i="52"/>
  <c r="Y105" i="52"/>
  <c r="Y106" i="52"/>
  <c r="Y107" i="52"/>
  <c r="Y108" i="52"/>
  <c r="Y109" i="52"/>
  <c r="Y110" i="52"/>
  <c r="Y111" i="52"/>
  <c r="Y112" i="52"/>
  <c r="Y113" i="52"/>
  <c r="Y114" i="52"/>
  <c r="Y115" i="52"/>
  <c r="Y116" i="52"/>
  <c r="Y117" i="52"/>
  <c r="Y118" i="52"/>
  <c r="Y119" i="52"/>
  <c r="Y120" i="52"/>
  <c r="Y121" i="52"/>
  <c r="Y122" i="52"/>
  <c r="Y123" i="52"/>
  <c r="Y124" i="52"/>
  <c r="Y125" i="52"/>
  <c r="Y126" i="52"/>
  <c r="Y127" i="52"/>
  <c r="Y128" i="52"/>
  <c r="Y129" i="52"/>
  <c r="Y130" i="52"/>
  <c r="Y131" i="52"/>
  <c r="Y132" i="52"/>
  <c r="Y133" i="52"/>
  <c r="Y134" i="52"/>
  <c r="Y135" i="52"/>
  <c r="Y136" i="52"/>
  <c r="Y137" i="52"/>
  <c r="Y138" i="52"/>
  <c r="Y139" i="52"/>
  <c r="Y140" i="52"/>
  <c r="Y141" i="52"/>
  <c r="Y142" i="52"/>
  <c r="Y143" i="52"/>
  <c r="Y144" i="52"/>
  <c r="Y145" i="52"/>
  <c r="Y146" i="52"/>
  <c r="Y147" i="52"/>
  <c r="Y148" i="52"/>
  <c r="Y149" i="52"/>
  <c r="Y150" i="52"/>
  <c r="Y151" i="52"/>
  <c r="Y152" i="52"/>
  <c r="Y153" i="52"/>
  <c r="Y154" i="52"/>
  <c r="Y155" i="52"/>
  <c r="Y156" i="52"/>
  <c r="Y157" i="52"/>
  <c r="Y158" i="52"/>
  <c r="Y159" i="52"/>
  <c r="Y160" i="52"/>
  <c r="Y161" i="52"/>
  <c r="Y162" i="52"/>
  <c r="Y163" i="52"/>
  <c r="Y164" i="52"/>
  <c r="Y165" i="52"/>
  <c r="Y166" i="52"/>
  <c r="Y167" i="52"/>
  <c r="Y168" i="52"/>
  <c r="Y169" i="52"/>
  <c r="Y170" i="52"/>
  <c r="Y171" i="52"/>
  <c r="Y172" i="52"/>
  <c r="Y173" i="52"/>
  <c r="Y174" i="52"/>
  <c r="Y175" i="52"/>
  <c r="Y176" i="52"/>
  <c r="Y177" i="52"/>
  <c r="Y178" i="52"/>
  <c r="Y179" i="52"/>
  <c r="Y180" i="52"/>
  <c r="Y181" i="52"/>
  <c r="Y182" i="52"/>
  <c r="Y183" i="52"/>
  <c r="Y184" i="52"/>
  <c r="Y185" i="52"/>
  <c r="Y186" i="52"/>
  <c r="Y187" i="52"/>
  <c r="Y188" i="52"/>
  <c r="Y189" i="52"/>
  <c r="Y190" i="52"/>
  <c r="Y191" i="52"/>
  <c r="Y192" i="52"/>
  <c r="Y193" i="52"/>
  <c r="Y194" i="52"/>
  <c r="Y195" i="52"/>
  <c r="Y196" i="52"/>
  <c r="Y197" i="52"/>
  <c r="Y198" i="52"/>
  <c r="Y199" i="52"/>
  <c r="Y200" i="52"/>
  <c r="Y201" i="52"/>
  <c r="Y202" i="52"/>
  <c r="Y203" i="52"/>
  <c r="Y204" i="52"/>
  <c r="Y205" i="52"/>
  <c r="Y206" i="52"/>
  <c r="Y207" i="52"/>
  <c r="Y208" i="52"/>
  <c r="Y209" i="52"/>
  <c r="Y210" i="52"/>
  <c r="Y211" i="52"/>
  <c r="Y212" i="52"/>
  <c r="Y213" i="52"/>
  <c r="Y214" i="52"/>
  <c r="Y215" i="52"/>
  <c r="Y216" i="52"/>
  <c r="Y217" i="52"/>
  <c r="Y218" i="52"/>
  <c r="Y219" i="52"/>
  <c r="Y220" i="52"/>
  <c r="Y221" i="52"/>
  <c r="Y222" i="52"/>
  <c r="Y223" i="52"/>
  <c r="Y224" i="52"/>
  <c r="Y225" i="52"/>
  <c r="Y226" i="52"/>
  <c r="Y227" i="52"/>
  <c r="Y228" i="52"/>
  <c r="Y229" i="52"/>
  <c r="Y230" i="52"/>
  <c r="Y231" i="52"/>
  <c r="Y232" i="52"/>
  <c r="Y233" i="52"/>
  <c r="Y234" i="52"/>
  <c r="Y235" i="52"/>
  <c r="Y236" i="52"/>
  <c r="Y237" i="52"/>
  <c r="Y238" i="52"/>
  <c r="Y239" i="52"/>
  <c r="Y240" i="52"/>
  <c r="Y241" i="52"/>
  <c r="Y242" i="52"/>
  <c r="Y243" i="52"/>
  <c r="Y244" i="52"/>
  <c r="Y245" i="52"/>
  <c r="Y246" i="52"/>
  <c r="Y247" i="52"/>
  <c r="Y248" i="52"/>
  <c r="Y249" i="52"/>
  <c r="Y250" i="52"/>
  <c r="Y251" i="52"/>
  <c r="Y252" i="52"/>
  <c r="Y253" i="52"/>
  <c r="Y254" i="52"/>
  <c r="Y255" i="52"/>
  <c r="Y256" i="52"/>
  <c r="Y257" i="52"/>
  <c r="Y258" i="52"/>
  <c r="Y259" i="52"/>
  <c r="Y260" i="52"/>
  <c r="Y261" i="52"/>
  <c r="Y262" i="52"/>
  <c r="Y263" i="52"/>
  <c r="Y264" i="52"/>
  <c r="Y265" i="52"/>
  <c r="Y266" i="52"/>
  <c r="Y267" i="52"/>
  <c r="Y268" i="52"/>
  <c r="Y269" i="52"/>
  <c r="Y270" i="52"/>
  <c r="Y271" i="52"/>
  <c r="Y272" i="52"/>
  <c r="Y273" i="52"/>
  <c r="Y274" i="52"/>
  <c r="Y275" i="52"/>
  <c r="Y276" i="52"/>
  <c r="Y277" i="52"/>
  <c r="Y278" i="52"/>
  <c r="Y279" i="52"/>
  <c r="Y280" i="52"/>
  <c r="Y281" i="52"/>
  <c r="Y282" i="52"/>
  <c r="Y283" i="52"/>
  <c r="Y284" i="52"/>
  <c r="Y285" i="52"/>
  <c r="Y286" i="52"/>
  <c r="Y287" i="52"/>
  <c r="Y288" i="52"/>
  <c r="Y289" i="52"/>
  <c r="Y290" i="52"/>
  <c r="Y291" i="52"/>
  <c r="Y292" i="52"/>
  <c r="Y293" i="52"/>
  <c r="Y294" i="52"/>
  <c r="Y295" i="52"/>
  <c r="Y296" i="52"/>
  <c r="Y297" i="52"/>
  <c r="Y298" i="52"/>
  <c r="Y299" i="52"/>
  <c r="Y300" i="52"/>
  <c r="Y301" i="52"/>
  <c r="Y302" i="52"/>
  <c r="Y303" i="52"/>
  <c r="Y304" i="52"/>
  <c r="Y305" i="52"/>
  <c r="Y306" i="52"/>
  <c r="Y307" i="52"/>
  <c r="Y308" i="52"/>
  <c r="Y309" i="52"/>
  <c r="Y310" i="52"/>
  <c r="Y311" i="52"/>
  <c r="Y312" i="52"/>
  <c r="Y313" i="52"/>
  <c r="Y314" i="52"/>
  <c r="Y315" i="52"/>
  <c r="Y316" i="52"/>
  <c r="Y317" i="52"/>
  <c r="Y318" i="52"/>
  <c r="Y319" i="52"/>
  <c r="Y320" i="52"/>
  <c r="Y321" i="52"/>
  <c r="Y322" i="52"/>
  <c r="Y323" i="52"/>
  <c r="Y324" i="52"/>
  <c r="Y325" i="52"/>
  <c r="Y326" i="52"/>
  <c r="Y327" i="52"/>
  <c r="Y328" i="52"/>
  <c r="Y329" i="52"/>
  <c r="Y330" i="52"/>
  <c r="Y331" i="52"/>
  <c r="Y332" i="52"/>
  <c r="Y333" i="52"/>
  <c r="Y334" i="52"/>
  <c r="Y335" i="52"/>
  <c r="Y336" i="52"/>
  <c r="Y337" i="52"/>
  <c r="Y338" i="52"/>
  <c r="Y339" i="52"/>
  <c r="Y340" i="52"/>
  <c r="Y341" i="52"/>
  <c r="Y342" i="52"/>
  <c r="Y343" i="52"/>
  <c r="Y344" i="52"/>
  <c r="Y345" i="52"/>
  <c r="Y346" i="52"/>
  <c r="Y347" i="52"/>
  <c r="Y348" i="52"/>
  <c r="Y349" i="52"/>
  <c r="Y350" i="52"/>
  <c r="Y351" i="52"/>
  <c r="Y352" i="52"/>
  <c r="Y353" i="52"/>
  <c r="Y354" i="52"/>
  <c r="Y355" i="52"/>
  <c r="Y356" i="52"/>
  <c r="Y357" i="52"/>
  <c r="Y358" i="52"/>
  <c r="Y359" i="52"/>
  <c r="Y360" i="52"/>
  <c r="Y361" i="52"/>
  <c r="Y362" i="52"/>
  <c r="Y363" i="52"/>
  <c r="Y364" i="52"/>
  <c r="Y365" i="52"/>
  <c r="Y366" i="52"/>
  <c r="Y367" i="52"/>
  <c r="Y368" i="52"/>
  <c r="Y369" i="52"/>
  <c r="Y370" i="52"/>
  <c r="Y371" i="52"/>
  <c r="Y372" i="52"/>
  <c r="Y373" i="52"/>
  <c r="Y374" i="52"/>
  <c r="Y375" i="52"/>
  <c r="Y376" i="52"/>
  <c r="Y377" i="52"/>
  <c r="Y378" i="52"/>
  <c r="Y379" i="52"/>
  <c r="Y380" i="52"/>
  <c r="Y381" i="52"/>
  <c r="Y382" i="52"/>
  <c r="Y383" i="52"/>
  <c r="Y384" i="52"/>
  <c r="Y385" i="52"/>
  <c r="Y386" i="52"/>
  <c r="Y387" i="52"/>
  <c r="Y388" i="52"/>
  <c r="Y389" i="52"/>
  <c r="Y390" i="52"/>
  <c r="Y391" i="52"/>
  <c r="Y392" i="52"/>
  <c r="Y393" i="52"/>
  <c r="Y394" i="52"/>
  <c r="Y395" i="52"/>
  <c r="Y396" i="52"/>
  <c r="Y397" i="52"/>
  <c r="Y398" i="52"/>
  <c r="Y399" i="52"/>
  <c r="Y400" i="52"/>
  <c r="Y401" i="52"/>
  <c r="Y402" i="52"/>
  <c r="Y403" i="52"/>
  <c r="Y404" i="52"/>
  <c r="Y405" i="52"/>
  <c r="Y406" i="52"/>
  <c r="Y407" i="52"/>
  <c r="Y408" i="52"/>
  <c r="Y409" i="52"/>
  <c r="Y410" i="52"/>
  <c r="Y411" i="52"/>
  <c r="Y412" i="52"/>
  <c r="Y413" i="52"/>
  <c r="Y414" i="52"/>
  <c r="Y415" i="52"/>
  <c r="Y416" i="52"/>
  <c r="Y417" i="52"/>
  <c r="Y418" i="52"/>
  <c r="Y419" i="52"/>
  <c r="Y420" i="52"/>
  <c r="Y421" i="52"/>
  <c r="Y422" i="52"/>
  <c r="Y423" i="52"/>
  <c r="Y424" i="52"/>
  <c r="Y425" i="52"/>
  <c r="Y426" i="52"/>
  <c r="Y427" i="52"/>
  <c r="Y428" i="52"/>
  <c r="Y429" i="52"/>
  <c r="Y430" i="52"/>
  <c r="Y431" i="52"/>
  <c r="Y432" i="52"/>
  <c r="Y433" i="52"/>
  <c r="Y434" i="52"/>
  <c r="Y435" i="52"/>
  <c r="Y436" i="52"/>
  <c r="Y437" i="52"/>
  <c r="Y438" i="52"/>
  <c r="Y439" i="52"/>
  <c r="Y440" i="52"/>
  <c r="Y441" i="52"/>
  <c r="Y442" i="52"/>
  <c r="Y443" i="52"/>
  <c r="Y444" i="52"/>
  <c r="Y445" i="52"/>
  <c r="Y446" i="52"/>
  <c r="Y447" i="52"/>
  <c r="Y448" i="52"/>
  <c r="Y449" i="52"/>
  <c r="Y450" i="52"/>
  <c r="Y451" i="52"/>
  <c r="Y452" i="52"/>
  <c r="Y453" i="52"/>
  <c r="Y454" i="52"/>
  <c r="Y455" i="52"/>
  <c r="Y456" i="52"/>
  <c r="Y457" i="52"/>
  <c r="Y458" i="52"/>
  <c r="Y459" i="52"/>
  <c r="Y460" i="52"/>
  <c r="Y461" i="52"/>
  <c r="Y462" i="52"/>
  <c r="Y463" i="52"/>
  <c r="Y464" i="52"/>
  <c r="Y465" i="52"/>
  <c r="Y466" i="52"/>
  <c r="Y467" i="52"/>
  <c r="Y468" i="52"/>
  <c r="Y469" i="52"/>
  <c r="Y470" i="52"/>
  <c r="Y471" i="52"/>
  <c r="Y472" i="52"/>
  <c r="Y473" i="52"/>
  <c r="Y474" i="52"/>
  <c r="Y475" i="52"/>
  <c r="Y476" i="52"/>
  <c r="Y477" i="52"/>
  <c r="Y478" i="52"/>
  <c r="Y479" i="52"/>
  <c r="Y480" i="52"/>
  <c r="Y481" i="52"/>
  <c r="Y482" i="52"/>
  <c r="Y483" i="52"/>
  <c r="Y484" i="52"/>
  <c r="Y485" i="52"/>
  <c r="Y486" i="52"/>
  <c r="Y487" i="52"/>
  <c r="Y488" i="52"/>
  <c r="Y489" i="52"/>
  <c r="Y490" i="52"/>
  <c r="Y491" i="52"/>
  <c r="Y492" i="52"/>
  <c r="Y493" i="52"/>
  <c r="Y494" i="52"/>
  <c r="Y495" i="52"/>
  <c r="Y496" i="52"/>
  <c r="Y497" i="52"/>
  <c r="Y498" i="52"/>
  <c r="Y499" i="52"/>
  <c r="Y500" i="52"/>
  <c r="Y501" i="52"/>
  <c r="Y502" i="52"/>
  <c r="Y503" i="52"/>
  <c r="Y504" i="52"/>
  <c r="Y505" i="52"/>
  <c r="Y506" i="52"/>
  <c r="Y507" i="52"/>
  <c r="Y508" i="52"/>
  <c r="Y509" i="52"/>
  <c r="Y510" i="52"/>
  <c r="Y511" i="52"/>
  <c r="Y512" i="52"/>
  <c r="Y513" i="52"/>
  <c r="Y514" i="52"/>
  <c r="Y515" i="52"/>
  <c r="Y516" i="52"/>
  <c r="Y517" i="52"/>
  <c r="Y518" i="52"/>
  <c r="Y519" i="52"/>
  <c r="Y520" i="52"/>
  <c r="Y521" i="52"/>
  <c r="Y522" i="52"/>
  <c r="Y523" i="52"/>
  <c r="Y524" i="52"/>
  <c r="Y525" i="52"/>
  <c r="Y526" i="52"/>
  <c r="Y527" i="52"/>
  <c r="Y528" i="52"/>
  <c r="Y529" i="52"/>
  <c r="Y530" i="52"/>
  <c r="Y531" i="52"/>
  <c r="Y532" i="52"/>
  <c r="Y533" i="52"/>
  <c r="Y534" i="52"/>
  <c r="Y535" i="52"/>
  <c r="Y536" i="52"/>
  <c r="Y537" i="52"/>
  <c r="Y538" i="52"/>
  <c r="Y539" i="52"/>
  <c r="Y540" i="52"/>
  <c r="Y541" i="52"/>
  <c r="Y542" i="52"/>
  <c r="Y543" i="52"/>
  <c r="Y544" i="52"/>
  <c r="Y545" i="52"/>
  <c r="Y546" i="52"/>
  <c r="Y547" i="52"/>
  <c r="Y548" i="52"/>
  <c r="Y549" i="52"/>
  <c r="Y550" i="52"/>
  <c r="Y551" i="52"/>
  <c r="Y552" i="52"/>
  <c r="Y553" i="52"/>
  <c r="Y554" i="52"/>
  <c r="Y555" i="52"/>
  <c r="Y556" i="52"/>
  <c r="Y557" i="52"/>
  <c r="Y558" i="52"/>
  <c r="Y559" i="52"/>
  <c r="Y560" i="52"/>
  <c r="Y561" i="52"/>
  <c r="Y562" i="52"/>
  <c r="Y563" i="52"/>
  <c r="Y564" i="52"/>
  <c r="Y565" i="52"/>
  <c r="Y566" i="52"/>
  <c r="Y567" i="52"/>
  <c r="Y568" i="52"/>
  <c r="Y569" i="52"/>
  <c r="Y570" i="52"/>
  <c r="Y571" i="52"/>
  <c r="Y572" i="52"/>
  <c r="Y573" i="52"/>
  <c r="Y574" i="52"/>
  <c r="Y575" i="52"/>
  <c r="Y576" i="52"/>
  <c r="Y577" i="52"/>
  <c r="Y578" i="52"/>
  <c r="Y579" i="52"/>
  <c r="Y580" i="52"/>
  <c r="Y581" i="52"/>
  <c r="Y582" i="52"/>
  <c r="Y583" i="52"/>
  <c r="Y584" i="52"/>
  <c r="Y585" i="52"/>
  <c r="Y586" i="52"/>
  <c r="Y587" i="52"/>
  <c r="Y588" i="52"/>
  <c r="Y589" i="52"/>
  <c r="Y590" i="52"/>
  <c r="Y591" i="52"/>
  <c r="Y592" i="52"/>
  <c r="Y593" i="52"/>
  <c r="Y594" i="52"/>
  <c r="Y595" i="52"/>
  <c r="Y596" i="52"/>
  <c r="Y597" i="52"/>
  <c r="Y598" i="52"/>
  <c r="Y599" i="52"/>
  <c r="Y600" i="52"/>
  <c r="Y601" i="52"/>
  <c r="Y602" i="52"/>
  <c r="Y603" i="52"/>
  <c r="Y604" i="52"/>
  <c r="Y605" i="52"/>
  <c r="Y606" i="52"/>
  <c r="Y607" i="52"/>
  <c r="Y608" i="52"/>
  <c r="Y609" i="52"/>
  <c r="Y610" i="52"/>
  <c r="Y611" i="52"/>
  <c r="Y612" i="52"/>
  <c r="Y613" i="52"/>
  <c r="Y614" i="52"/>
  <c r="Y615" i="52"/>
  <c r="Y616" i="52"/>
  <c r="Y617" i="52"/>
  <c r="Y618" i="52"/>
  <c r="Y619" i="52"/>
  <c r="Y620" i="52"/>
  <c r="Y621" i="52"/>
  <c r="Y622" i="52"/>
  <c r="Y623" i="52"/>
  <c r="Y624" i="52"/>
  <c r="Y625" i="52"/>
  <c r="Y626" i="52"/>
  <c r="Y627" i="52"/>
  <c r="Y628" i="52"/>
  <c r="Y629" i="52"/>
  <c r="Y630" i="52"/>
  <c r="Y631" i="52"/>
  <c r="Y632" i="52"/>
  <c r="Y633" i="52"/>
  <c r="Y634" i="52"/>
  <c r="Y635" i="52"/>
  <c r="Y636" i="52"/>
  <c r="Y637" i="52"/>
  <c r="Y638" i="52"/>
  <c r="Y639" i="52"/>
  <c r="Y640" i="52"/>
  <c r="Y641" i="52"/>
  <c r="Y642" i="52"/>
  <c r="Y643" i="52"/>
  <c r="Y644" i="52"/>
  <c r="Y645" i="52"/>
  <c r="Y646" i="52"/>
  <c r="Y647" i="52"/>
  <c r="Y648" i="52"/>
  <c r="Y649" i="52"/>
  <c r="Y650" i="52"/>
  <c r="Y651" i="52"/>
  <c r="Y652" i="52"/>
  <c r="Y653" i="52"/>
  <c r="Y654" i="52"/>
  <c r="Y655" i="52"/>
  <c r="Y656" i="52"/>
  <c r="Y657" i="52"/>
  <c r="Y658" i="52"/>
  <c r="Y659" i="52"/>
  <c r="Y660" i="52"/>
  <c r="Y661" i="52"/>
  <c r="Y662" i="52"/>
  <c r="Y663" i="52"/>
  <c r="Y664" i="52"/>
  <c r="Y665" i="52"/>
  <c r="Y666" i="52"/>
  <c r="Y667" i="52"/>
  <c r="Y668" i="52"/>
  <c r="Y669" i="52"/>
  <c r="Y670" i="52"/>
  <c r="Y671" i="52"/>
  <c r="Y672" i="52"/>
  <c r="Y673" i="52"/>
  <c r="Y674" i="52"/>
  <c r="Y675" i="52"/>
  <c r="Y676" i="52"/>
  <c r="Y677" i="52"/>
  <c r="Y678" i="52"/>
  <c r="Y679" i="52"/>
  <c r="Y680" i="52"/>
  <c r="Y681" i="52"/>
  <c r="Y682" i="52"/>
  <c r="Y683" i="52"/>
  <c r="Y684" i="52"/>
  <c r="Y685" i="52"/>
  <c r="Y686" i="52"/>
  <c r="Y687" i="52"/>
  <c r="Y688" i="52"/>
  <c r="Y689" i="52"/>
  <c r="Y690" i="52"/>
  <c r="Y691" i="52"/>
  <c r="Y692" i="52"/>
  <c r="Y693" i="52"/>
  <c r="Y694" i="52"/>
  <c r="Y695" i="52"/>
  <c r="Y696" i="52"/>
  <c r="Y697" i="52"/>
  <c r="Y698" i="52"/>
  <c r="Y699" i="52"/>
  <c r="Y700"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U260" i="52"/>
  <c r="U261" i="52"/>
  <c r="U262" i="52"/>
  <c r="U263" i="52"/>
  <c r="U264" i="52"/>
  <c r="U265" i="52"/>
  <c r="U266" i="52"/>
  <c r="U267" i="52"/>
  <c r="U268" i="52"/>
  <c r="U269" i="52"/>
  <c r="U270" i="52"/>
  <c r="U271" i="52"/>
  <c r="U272" i="52"/>
  <c r="U273" i="52"/>
  <c r="U274" i="52"/>
  <c r="U275" i="52"/>
  <c r="U276" i="52"/>
  <c r="U277" i="52"/>
  <c r="U278" i="52"/>
  <c r="U279" i="52"/>
  <c r="U280" i="52"/>
  <c r="U281" i="52"/>
  <c r="U282" i="52"/>
  <c r="U283" i="52"/>
  <c r="U284" i="52"/>
  <c r="U285" i="52"/>
  <c r="U286" i="52"/>
  <c r="U287" i="52"/>
  <c r="U288" i="52"/>
  <c r="U289" i="52"/>
  <c r="U290" i="52"/>
  <c r="U291" i="52"/>
  <c r="U292" i="52"/>
  <c r="U293" i="52"/>
  <c r="U294" i="52"/>
  <c r="U295" i="52"/>
  <c r="U296" i="52"/>
  <c r="U297" i="52"/>
  <c r="U298" i="52"/>
  <c r="U299" i="52"/>
  <c r="U300" i="52"/>
  <c r="U301" i="52"/>
  <c r="U302" i="52"/>
  <c r="U303" i="52"/>
  <c r="U304" i="52"/>
  <c r="U305" i="52"/>
  <c r="U306" i="52"/>
  <c r="U307" i="52"/>
  <c r="U308" i="52"/>
  <c r="U309" i="52"/>
  <c r="U310" i="52"/>
  <c r="U311" i="52"/>
  <c r="U312" i="52"/>
  <c r="U313" i="52"/>
  <c r="U314" i="52"/>
  <c r="U315" i="52"/>
  <c r="U316" i="52"/>
  <c r="U317" i="52"/>
  <c r="U318" i="52"/>
  <c r="U319" i="52"/>
  <c r="U320" i="52"/>
  <c r="U321" i="52"/>
  <c r="U322" i="52"/>
  <c r="U323" i="52"/>
  <c r="U324" i="52"/>
  <c r="U325" i="52"/>
  <c r="U326" i="52"/>
  <c r="U327" i="52"/>
  <c r="U328" i="52"/>
  <c r="U329" i="52"/>
  <c r="U330" i="52"/>
  <c r="U331" i="52"/>
  <c r="U332" i="52"/>
  <c r="U333" i="52"/>
  <c r="U334" i="52"/>
  <c r="U335" i="52"/>
  <c r="U336" i="52"/>
  <c r="U337" i="52"/>
  <c r="U338" i="52"/>
  <c r="U339" i="52"/>
  <c r="U340" i="52"/>
  <c r="U341" i="52"/>
  <c r="U342" i="52"/>
  <c r="U343" i="52"/>
  <c r="U344" i="52"/>
  <c r="U345" i="52"/>
  <c r="U346" i="52"/>
  <c r="U347" i="52"/>
  <c r="U348" i="52"/>
  <c r="U349" i="52"/>
  <c r="U350" i="52"/>
  <c r="U351" i="52"/>
  <c r="U352" i="52"/>
  <c r="U353" i="52"/>
  <c r="U354" i="52"/>
  <c r="U355" i="52"/>
  <c r="U356" i="52"/>
  <c r="U357" i="52"/>
  <c r="U358" i="52"/>
  <c r="U359" i="52"/>
  <c r="U360" i="52"/>
  <c r="U361" i="52"/>
  <c r="U362" i="52"/>
  <c r="U363" i="52"/>
  <c r="U364" i="52"/>
  <c r="U365" i="52"/>
  <c r="U366" i="52"/>
  <c r="U367" i="52"/>
  <c r="U368" i="52"/>
  <c r="U369" i="52"/>
  <c r="U370" i="52"/>
  <c r="U371" i="52"/>
  <c r="U372" i="52"/>
  <c r="U373" i="52"/>
  <c r="U374" i="52"/>
  <c r="U375" i="52"/>
  <c r="U376" i="52"/>
  <c r="U377" i="52"/>
  <c r="U378" i="52"/>
  <c r="U379" i="52"/>
  <c r="U380" i="52"/>
  <c r="U381" i="52"/>
  <c r="U382" i="52"/>
  <c r="U383" i="52"/>
  <c r="U384" i="52"/>
  <c r="U385" i="52"/>
  <c r="U386" i="52"/>
  <c r="U387" i="52"/>
  <c r="U388" i="52"/>
  <c r="U389" i="52"/>
  <c r="U390" i="52"/>
  <c r="U391" i="52"/>
  <c r="U392" i="52"/>
  <c r="U393" i="52"/>
  <c r="U394" i="52"/>
  <c r="U395" i="52"/>
  <c r="U396" i="52"/>
  <c r="U397" i="52"/>
  <c r="U398" i="52"/>
  <c r="U399" i="52"/>
  <c r="U400" i="52"/>
  <c r="U401" i="52"/>
  <c r="U402" i="52"/>
  <c r="U403" i="52"/>
  <c r="U404" i="52"/>
  <c r="U405" i="52"/>
  <c r="U406" i="52"/>
  <c r="U407" i="52"/>
  <c r="U408" i="52"/>
  <c r="U409" i="52"/>
  <c r="U410" i="52"/>
  <c r="U411" i="52"/>
  <c r="U412" i="52"/>
  <c r="U413" i="52"/>
  <c r="U414" i="52"/>
  <c r="U415" i="52"/>
  <c r="U416" i="52"/>
  <c r="U417" i="52"/>
  <c r="U418" i="52"/>
  <c r="U419" i="52"/>
  <c r="U420" i="52"/>
  <c r="U421" i="52"/>
  <c r="U422" i="52"/>
  <c r="U423" i="52"/>
  <c r="U424" i="52"/>
  <c r="U425" i="52"/>
  <c r="U426" i="52"/>
  <c r="U427" i="52"/>
  <c r="U428" i="52"/>
  <c r="U429" i="52"/>
  <c r="U430" i="52"/>
  <c r="U431" i="52"/>
  <c r="U432" i="52"/>
  <c r="U433" i="52"/>
  <c r="U434" i="52"/>
  <c r="U435" i="52"/>
  <c r="U436" i="52"/>
  <c r="U437" i="52"/>
  <c r="U438" i="52"/>
  <c r="U439" i="52"/>
  <c r="U440" i="52"/>
  <c r="U441" i="52"/>
  <c r="U442" i="52"/>
  <c r="U443" i="52"/>
  <c r="U444" i="52"/>
  <c r="U445" i="52"/>
  <c r="U446" i="52"/>
  <c r="U447" i="52"/>
  <c r="U448" i="52"/>
  <c r="U449" i="52"/>
  <c r="U450" i="52"/>
  <c r="U451" i="52"/>
  <c r="U452" i="52"/>
  <c r="U453" i="52"/>
  <c r="U454" i="52"/>
  <c r="U455" i="52"/>
  <c r="U456" i="52"/>
  <c r="U457" i="52"/>
  <c r="U458" i="52"/>
  <c r="U459" i="52"/>
  <c r="U460" i="52"/>
  <c r="U461" i="52"/>
  <c r="U462" i="52"/>
  <c r="U463" i="52"/>
  <c r="U464" i="52"/>
  <c r="U465" i="52"/>
  <c r="U466" i="52"/>
  <c r="U467" i="52"/>
  <c r="U468" i="52"/>
  <c r="U469" i="52"/>
  <c r="U470" i="52"/>
  <c r="U471" i="52"/>
  <c r="U472" i="52"/>
  <c r="U473" i="52"/>
  <c r="U474" i="52"/>
  <c r="U475" i="52"/>
  <c r="U476" i="52"/>
  <c r="U477" i="52"/>
  <c r="U478" i="52"/>
  <c r="U479" i="52"/>
  <c r="U480" i="52"/>
  <c r="U481" i="52"/>
  <c r="U482" i="52"/>
  <c r="U483" i="52"/>
  <c r="U484" i="52"/>
  <c r="U485" i="52"/>
  <c r="U486" i="52"/>
  <c r="U487" i="52"/>
  <c r="U488" i="52"/>
  <c r="U489" i="52"/>
  <c r="U490" i="52"/>
  <c r="U491" i="52"/>
  <c r="U492" i="52"/>
  <c r="U493" i="52"/>
  <c r="U494" i="52"/>
  <c r="U495" i="52"/>
  <c r="U496" i="52"/>
  <c r="U497" i="52"/>
  <c r="U498" i="52"/>
  <c r="U499" i="52"/>
  <c r="U500" i="52"/>
  <c r="U501" i="52"/>
  <c r="U502" i="52"/>
  <c r="U503" i="52"/>
  <c r="U504" i="52"/>
  <c r="U505" i="52"/>
  <c r="U506" i="52"/>
  <c r="U507" i="52"/>
  <c r="U508" i="52"/>
  <c r="U509" i="52"/>
  <c r="U510" i="52"/>
  <c r="U511" i="52"/>
  <c r="U512" i="52"/>
  <c r="U513" i="52"/>
  <c r="U514" i="52"/>
  <c r="U515" i="52"/>
  <c r="U516" i="52"/>
  <c r="U517" i="52"/>
  <c r="U518" i="52"/>
  <c r="U519" i="52"/>
  <c r="U520" i="52"/>
  <c r="U521" i="52"/>
  <c r="U522" i="52"/>
  <c r="U523" i="52"/>
  <c r="U524" i="52"/>
  <c r="U525" i="52"/>
  <c r="U526" i="52"/>
  <c r="U527" i="52"/>
  <c r="U528" i="52"/>
  <c r="U529" i="52"/>
  <c r="U530" i="52"/>
  <c r="U531" i="52"/>
  <c r="U532" i="52"/>
  <c r="U533" i="52"/>
  <c r="U534" i="52"/>
  <c r="U535" i="52"/>
  <c r="U536" i="52"/>
  <c r="U537" i="52"/>
  <c r="U538" i="52"/>
  <c r="U539" i="52"/>
  <c r="U540" i="52"/>
  <c r="U541" i="52"/>
  <c r="U542" i="52"/>
  <c r="U543" i="52"/>
  <c r="U544" i="52"/>
  <c r="U545" i="52"/>
  <c r="U546" i="52"/>
  <c r="U547" i="52"/>
  <c r="U548" i="52"/>
  <c r="U549" i="52"/>
  <c r="U550" i="52"/>
  <c r="U551" i="52"/>
  <c r="U552" i="52"/>
  <c r="U553" i="52"/>
  <c r="U554" i="52"/>
  <c r="U555" i="52"/>
  <c r="U556" i="52"/>
  <c r="U557" i="52"/>
  <c r="U558" i="52"/>
  <c r="U559" i="52"/>
  <c r="U560" i="52"/>
  <c r="U561" i="52"/>
  <c r="U562" i="52"/>
  <c r="U563" i="52"/>
  <c r="U564" i="52"/>
  <c r="U565" i="52"/>
  <c r="U566" i="52"/>
  <c r="U567" i="52"/>
  <c r="U568" i="52"/>
  <c r="U569" i="52"/>
  <c r="U570" i="52"/>
  <c r="U571" i="52"/>
  <c r="U572" i="52"/>
  <c r="U573" i="52"/>
  <c r="U574" i="52"/>
  <c r="U575" i="52"/>
  <c r="U576" i="52"/>
  <c r="U577" i="52"/>
  <c r="U578" i="52"/>
  <c r="U579" i="52"/>
  <c r="U580" i="52"/>
  <c r="U581" i="52"/>
  <c r="U582" i="52"/>
  <c r="U583" i="52"/>
  <c r="U584" i="52"/>
  <c r="U585" i="52"/>
  <c r="U586" i="52"/>
  <c r="U587" i="52"/>
  <c r="U588" i="52"/>
  <c r="U589" i="52"/>
  <c r="U590" i="52"/>
  <c r="U591" i="52"/>
  <c r="U592" i="52"/>
  <c r="U593" i="52"/>
  <c r="U594" i="52"/>
  <c r="U595" i="52"/>
  <c r="U596" i="52"/>
  <c r="U597" i="52"/>
  <c r="U598" i="52"/>
  <c r="U599" i="52"/>
  <c r="U600" i="52"/>
  <c r="U601" i="52"/>
  <c r="U602" i="52"/>
  <c r="U603" i="52"/>
  <c r="U604" i="52"/>
  <c r="U605" i="52"/>
  <c r="U606" i="52"/>
  <c r="U607" i="52"/>
  <c r="U608" i="52"/>
  <c r="U609" i="52"/>
  <c r="U610" i="52"/>
  <c r="U611" i="52"/>
  <c r="U612" i="52"/>
  <c r="U613" i="52"/>
  <c r="U614" i="52"/>
  <c r="U615" i="52"/>
  <c r="U616" i="52"/>
  <c r="U617" i="52"/>
  <c r="U618" i="52"/>
  <c r="U619" i="52"/>
  <c r="U620" i="52"/>
  <c r="U621" i="52"/>
  <c r="U622" i="52"/>
  <c r="U623" i="52"/>
  <c r="U624" i="52"/>
  <c r="U625" i="52"/>
  <c r="U626" i="52"/>
  <c r="U627" i="52"/>
  <c r="U628" i="52"/>
  <c r="U629" i="52"/>
  <c r="U630" i="52"/>
  <c r="U631" i="52"/>
  <c r="U632" i="52"/>
  <c r="U633" i="52"/>
  <c r="U634" i="52"/>
  <c r="U635" i="52"/>
  <c r="U636" i="52"/>
  <c r="U637" i="52"/>
  <c r="U638" i="52"/>
  <c r="U639" i="52"/>
  <c r="U640" i="52"/>
  <c r="U641" i="52"/>
  <c r="U642" i="52"/>
  <c r="U643" i="52"/>
  <c r="U644" i="52"/>
  <c r="U645" i="52"/>
  <c r="U646" i="52"/>
  <c r="U647" i="52"/>
  <c r="U648" i="52"/>
  <c r="U649" i="52"/>
  <c r="U650" i="52"/>
  <c r="U651" i="52"/>
  <c r="U652" i="52"/>
  <c r="U653" i="52"/>
  <c r="U654" i="52"/>
  <c r="U655" i="52"/>
  <c r="U656" i="52"/>
  <c r="U657" i="52"/>
  <c r="U658" i="52"/>
  <c r="U659" i="52"/>
  <c r="U660" i="52"/>
  <c r="U661" i="52"/>
  <c r="U662" i="52"/>
  <c r="U663" i="52"/>
  <c r="U664" i="52"/>
  <c r="U665" i="52"/>
  <c r="U666" i="52"/>
  <c r="U667" i="52"/>
  <c r="U668" i="52"/>
  <c r="U669" i="52"/>
  <c r="U670" i="52"/>
  <c r="U671" i="52"/>
  <c r="U672" i="52"/>
  <c r="U673" i="52"/>
  <c r="U674" i="52"/>
  <c r="U675" i="52"/>
  <c r="U676" i="52"/>
  <c r="U677" i="52"/>
  <c r="U678" i="52"/>
  <c r="U679" i="52"/>
  <c r="U680" i="52"/>
  <c r="U681" i="52"/>
  <c r="U682" i="52"/>
  <c r="U683" i="52"/>
  <c r="U684" i="52"/>
  <c r="U685" i="52"/>
  <c r="U686" i="52"/>
  <c r="U687" i="52"/>
  <c r="U688" i="52"/>
  <c r="U689" i="52"/>
  <c r="U690" i="52"/>
  <c r="U691" i="52"/>
  <c r="U692" i="52"/>
  <c r="U693" i="52"/>
  <c r="U694" i="52"/>
  <c r="U695" i="52"/>
  <c r="U696" i="52"/>
  <c r="U697" i="52"/>
  <c r="U698" i="52"/>
  <c r="U699" i="52"/>
  <c r="U700" i="52"/>
  <c r="U24" i="50"/>
  <c r="U25" i="50"/>
  <c r="U26" i="50"/>
  <c r="U27" i="50"/>
  <c r="U28" i="50"/>
  <c r="U29" i="50"/>
  <c r="U30" i="50"/>
  <c r="U31" i="50"/>
  <c r="U32" i="50"/>
  <c r="U33" i="50"/>
  <c r="U34" i="50"/>
  <c r="U35" i="50"/>
  <c r="U36" i="50"/>
  <c r="U37" i="50"/>
  <c r="U38" i="50"/>
  <c r="U39" i="50"/>
  <c r="U40" i="50"/>
  <c r="U41" i="50"/>
  <c r="U42" i="50"/>
  <c r="U43" i="50"/>
  <c r="U44" i="50"/>
  <c r="U45" i="50"/>
  <c r="U46" i="50"/>
  <c r="U47" i="50"/>
  <c r="U48" i="50"/>
  <c r="U49" i="50"/>
  <c r="U50" i="50"/>
  <c r="U51" i="50"/>
  <c r="U52" i="50"/>
  <c r="U53" i="50"/>
  <c r="U54" i="50"/>
  <c r="U55" i="50"/>
  <c r="U56" i="50"/>
  <c r="U57" i="50"/>
  <c r="U58" i="50"/>
  <c r="U59" i="50"/>
  <c r="U60" i="50"/>
  <c r="U61" i="50"/>
  <c r="U62" i="50"/>
  <c r="U63" i="50"/>
  <c r="U64" i="50"/>
  <c r="U65" i="50"/>
  <c r="U66" i="50"/>
  <c r="U67" i="50"/>
  <c r="U68" i="50"/>
  <c r="U69" i="50"/>
  <c r="U70" i="50"/>
  <c r="U71" i="50"/>
  <c r="U72" i="50"/>
  <c r="U73" i="50"/>
  <c r="U74" i="50"/>
  <c r="U75" i="50"/>
  <c r="U76" i="50"/>
  <c r="U77" i="50"/>
  <c r="U78" i="50"/>
  <c r="U79" i="50"/>
  <c r="U80" i="50"/>
  <c r="U81" i="50"/>
  <c r="U82" i="50"/>
  <c r="U83" i="50"/>
  <c r="U84" i="50"/>
  <c r="U85" i="50"/>
  <c r="U86" i="50"/>
  <c r="U87" i="50"/>
  <c r="U88" i="50"/>
  <c r="U89" i="50"/>
  <c r="U90" i="50"/>
  <c r="U91" i="50"/>
  <c r="U92" i="50"/>
  <c r="U93" i="50"/>
  <c r="U94" i="50"/>
  <c r="U95" i="50"/>
  <c r="U96" i="50"/>
  <c r="U97" i="50"/>
  <c r="U98" i="50"/>
  <c r="U99" i="50"/>
  <c r="U100" i="50"/>
  <c r="U101" i="50"/>
  <c r="U102" i="50"/>
  <c r="U103" i="50"/>
  <c r="U104" i="50"/>
  <c r="U105" i="50"/>
  <c r="U106" i="50"/>
  <c r="U107" i="50"/>
  <c r="U108" i="50"/>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35" i="50"/>
  <c r="U136" i="50"/>
  <c r="U137" i="50"/>
  <c r="U138" i="50"/>
  <c r="U139" i="50"/>
  <c r="U140" i="50"/>
  <c r="U141" i="50"/>
  <c r="U142" i="50"/>
  <c r="U143" i="50"/>
  <c r="U144" i="50"/>
  <c r="U145" i="50"/>
  <c r="U146" i="50"/>
  <c r="U147" i="50"/>
  <c r="U148" i="50"/>
  <c r="U149" i="50"/>
  <c r="U150" i="50"/>
  <c r="U151" i="50"/>
  <c r="U152" i="50"/>
  <c r="U153" i="50"/>
  <c r="U154" i="50"/>
  <c r="U155" i="50"/>
  <c r="U156" i="50"/>
  <c r="U157" i="50"/>
  <c r="U158" i="50"/>
  <c r="U159" i="50"/>
  <c r="U160" i="50"/>
  <c r="U161" i="50"/>
  <c r="U162" i="50"/>
  <c r="U163" i="50"/>
  <c r="U164" i="50"/>
  <c r="U165" i="50"/>
  <c r="U166" i="50"/>
  <c r="U167" i="50"/>
  <c r="U168" i="50"/>
  <c r="U169" i="50"/>
  <c r="U170" i="50"/>
  <c r="U171" i="50"/>
  <c r="U172" i="50"/>
  <c r="U173" i="50"/>
  <c r="U174" i="50"/>
  <c r="U175" i="50"/>
  <c r="U176" i="50"/>
  <c r="U177" i="50"/>
  <c r="U178" i="50"/>
  <c r="U179" i="50"/>
  <c r="U180" i="50"/>
  <c r="U181" i="50"/>
  <c r="U182" i="50"/>
  <c r="U183" i="50"/>
  <c r="U184" i="50"/>
  <c r="U185" i="50"/>
  <c r="U186" i="50"/>
  <c r="U187" i="50"/>
  <c r="U188" i="50"/>
  <c r="U189" i="50"/>
  <c r="U190" i="50"/>
  <c r="U191" i="50"/>
  <c r="U192" i="50"/>
  <c r="U193" i="50"/>
  <c r="U194" i="50"/>
  <c r="U195" i="50"/>
  <c r="U196" i="50"/>
  <c r="U197" i="50"/>
  <c r="U198" i="50"/>
  <c r="U199" i="50"/>
  <c r="U200" i="50"/>
  <c r="U201" i="50"/>
  <c r="U202" i="50"/>
  <c r="U203" i="50"/>
  <c r="U204" i="50"/>
  <c r="U205" i="50"/>
  <c r="U206" i="50"/>
  <c r="U207" i="50"/>
  <c r="U208" i="50"/>
  <c r="U209" i="50"/>
  <c r="U210" i="50"/>
  <c r="U211" i="50"/>
  <c r="U212" i="50"/>
  <c r="U213" i="50"/>
  <c r="U214" i="50"/>
  <c r="U215" i="50"/>
  <c r="U216" i="50"/>
  <c r="U217" i="50"/>
  <c r="U218" i="50"/>
  <c r="U219" i="50"/>
  <c r="U220" i="50"/>
  <c r="U221" i="50"/>
  <c r="U222" i="50"/>
  <c r="U223" i="50"/>
  <c r="U224" i="50"/>
  <c r="U225" i="50"/>
  <c r="U226" i="50"/>
  <c r="U227" i="50"/>
  <c r="U228" i="50"/>
  <c r="U229" i="50"/>
  <c r="U230" i="50"/>
  <c r="U231" i="50"/>
  <c r="U232" i="50"/>
  <c r="U233" i="50"/>
  <c r="U234" i="50"/>
  <c r="U235" i="50"/>
  <c r="U236" i="50"/>
  <c r="U237" i="50"/>
  <c r="U238" i="50"/>
  <c r="U239" i="50"/>
  <c r="U240" i="50"/>
  <c r="U241" i="50"/>
  <c r="U242" i="50"/>
  <c r="U243" i="50"/>
  <c r="U244" i="50"/>
  <c r="U245" i="50"/>
  <c r="U246" i="50"/>
  <c r="U247" i="50"/>
  <c r="U248" i="50"/>
  <c r="U249" i="50"/>
  <c r="U250" i="50"/>
  <c r="U251" i="50"/>
  <c r="U252" i="50"/>
  <c r="U253" i="50"/>
  <c r="U254" i="50"/>
  <c r="U255" i="50"/>
  <c r="U256" i="50"/>
  <c r="U257" i="50"/>
  <c r="U258" i="50"/>
  <c r="U259" i="50"/>
  <c r="U260" i="50"/>
  <c r="U261" i="50"/>
  <c r="U262" i="50"/>
  <c r="U263" i="50"/>
  <c r="U264" i="50"/>
  <c r="U265" i="50"/>
  <c r="U266" i="50"/>
  <c r="U267" i="50"/>
  <c r="U268" i="50"/>
  <c r="U269" i="50"/>
  <c r="U270" i="50"/>
  <c r="U271" i="50"/>
  <c r="U272" i="50"/>
  <c r="U273" i="50"/>
  <c r="U274" i="50"/>
  <c r="U275" i="50"/>
  <c r="U276" i="50"/>
  <c r="U277" i="50"/>
  <c r="U278" i="50"/>
  <c r="U279" i="50"/>
  <c r="U280" i="50"/>
  <c r="U281" i="50"/>
  <c r="U282" i="50"/>
  <c r="U283" i="50"/>
  <c r="U284" i="50"/>
  <c r="U285" i="50"/>
  <c r="U286" i="50"/>
  <c r="U287" i="50"/>
  <c r="U288" i="50"/>
  <c r="U289" i="50"/>
  <c r="U290" i="50"/>
  <c r="U291" i="50"/>
  <c r="U292" i="50"/>
  <c r="U293" i="50"/>
  <c r="U294" i="50"/>
  <c r="U295" i="50"/>
  <c r="U296" i="50"/>
  <c r="U297" i="50"/>
  <c r="U298" i="50"/>
  <c r="U299" i="50"/>
  <c r="U300" i="50"/>
  <c r="U301" i="50"/>
  <c r="U302" i="50"/>
  <c r="U303" i="50"/>
  <c r="U304" i="50"/>
  <c r="U305" i="50"/>
  <c r="U306" i="50"/>
  <c r="U307" i="50"/>
  <c r="U308" i="50"/>
  <c r="U309" i="50"/>
  <c r="U310" i="50"/>
  <c r="U311" i="50"/>
  <c r="U312" i="50"/>
  <c r="U313" i="50"/>
  <c r="U314" i="50"/>
  <c r="U315" i="50"/>
  <c r="U316" i="50"/>
  <c r="U317" i="50"/>
  <c r="U318" i="50"/>
  <c r="U319" i="50"/>
  <c r="U320" i="50"/>
  <c r="U321" i="50"/>
  <c r="U322" i="50"/>
  <c r="U323" i="50"/>
  <c r="U324" i="50"/>
  <c r="U325" i="50"/>
  <c r="U326" i="50"/>
  <c r="U327" i="50"/>
  <c r="U328" i="50"/>
  <c r="U329" i="50"/>
  <c r="U330" i="50"/>
  <c r="U331" i="50"/>
  <c r="U332" i="50"/>
  <c r="U333" i="50"/>
  <c r="U334" i="50"/>
  <c r="U335" i="50"/>
  <c r="U336" i="50"/>
  <c r="U337" i="50"/>
  <c r="U338" i="50"/>
  <c r="U339" i="50"/>
  <c r="U340" i="50"/>
  <c r="U341" i="50"/>
  <c r="U342" i="50"/>
  <c r="U343" i="50"/>
  <c r="U344" i="50"/>
  <c r="U345" i="50"/>
  <c r="U346" i="50"/>
  <c r="U347" i="50"/>
  <c r="U348" i="50"/>
  <c r="U349" i="50"/>
  <c r="U350" i="50"/>
  <c r="U351" i="50"/>
  <c r="U352" i="50"/>
  <c r="U353" i="50"/>
  <c r="U354" i="50"/>
  <c r="U355" i="50"/>
  <c r="U356" i="50"/>
  <c r="U357" i="50"/>
  <c r="U358" i="50"/>
  <c r="U359" i="50"/>
  <c r="U360" i="50"/>
  <c r="U361" i="50"/>
  <c r="U362" i="50"/>
  <c r="U363" i="50"/>
  <c r="U364" i="50"/>
  <c r="U365" i="50"/>
  <c r="U366" i="50"/>
  <c r="U367" i="50"/>
  <c r="U368" i="50"/>
  <c r="U369" i="50"/>
  <c r="U370" i="50"/>
  <c r="U371" i="50"/>
  <c r="U372" i="50"/>
  <c r="U373" i="50"/>
  <c r="U374" i="50"/>
  <c r="U375" i="50"/>
  <c r="U376" i="50"/>
  <c r="U377" i="50"/>
  <c r="U378" i="50"/>
  <c r="U379" i="50"/>
  <c r="U380" i="50"/>
  <c r="U381" i="50"/>
  <c r="U382" i="50"/>
  <c r="U383" i="50"/>
  <c r="U384" i="50"/>
  <c r="U385" i="50"/>
  <c r="U386" i="50"/>
  <c r="U387" i="50"/>
  <c r="U388" i="50"/>
  <c r="U389" i="50"/>
  <c r="U390" i="50"/>
  <c r="U391" i="50"/>
  <c r="U392" i="50"/>
  <c r="U393" i="50"/>
  <c r="U394" i="50"/>
  <c r="U395" i="50"/>
  <c r="U396" i="50"/>
  <c r="U397" i="50"/>
  <c r="U398" i="50"/>
  <c r="U399" i="50"/>
  <c r="U400" i="50"/>
  <c r="U401" i="50"/>
  <c r="U402" i="50"/>
  <c r="U403" i="50"/>
  <c r="U404" i="50"/>
  <c r="U405" i="50"/>
  <c r="U406" i="50"/>
  <c r="U407" i="50"/>
  <c r="U408" i="50"/>
  <c r="U409" i="50"/>
  <c r="U410" i="50"/>
  <c r="U411" i="50"/>
  <c r="U412" i="50"/>
  <c r="U413" i="50"/>
  <c r="U414" i="50"/>
  <c r="U415" i="50"/>
  <c r="U416" i="50"/>
  <c r="U417" i="50"/>
  <c r="U418" i="50"/>
  <c r="U419" i="50"/>
  <c r="U420" i="50"/>
  <c r="U421" i="50"/>
  <c r="U422" i="50"/>
  <c r="U423" i="50"/>
  <c r="U424" i="50"/>
  <c r="U425" i="50"/>
  <c r="U426" i="50"/>
  <c r="U427" i="50"/>
  <c r="U428" i="50"/>
  <c r="U429" i="50"/>
  <c r="U430" i="50"/>
  <c r="U431" i="50"/>
  <c r="U432" i="50"/>
  <c r="U433" i="50"/>
  <c r="U434" i="50"/>
  <c r="U435" i="50"/>
  <c r="U436" i="50"/>
  <c r="U437" i="50"/>
  <c r="U438" i="50"/>
  <c r="U439" i="50"/>
  <c r="U440" i="50"/>
  <c r="U441" i="50"/>
  <c r="U442" i="50"/>
  <c r="U443" i="50"/>
  <c r="U444" i="50"/>
  <c r="U445" i="50"/>
  <c r="U446" i="50"/>
  <c r="U447" i="50"/>
  <c r="U448" i="50"/>
  <c r="U449" i="50"/>
  <c r="U450" i="50"/>
  <c r="U451" i="50"/>
  <c r="U452" i="50"/>
  <c r="U453" i="50"/>
  <c r="U454" i="50"/>
  <c r="U455" i="50"/>
  <c r="U456" i="50"/>
  <c r="U457" i="50"/>
  <c r="U458" i="50"/>
  <c r="U459" i="50"/>
  <c r="U460" i="50"/>
  <c r="U461" i="50"/>
  <c r="U462" i="50"/>
  <c r="U463" i="50"/>
  <c r="U464" i="50"/>
  <c r="U465" i="50"/>
  <c r="U466" i="50"/>
  <c r="U467" i="50"/>
  <c r="U468" i="50"/>
  <c r="U469" i="50"/>
  <c r="U470" i="50"/>
  <c r="U471" i="50"/>
  <c r="U472" i="50"/>
  <c r="U473" i="50"/>
  <c r="U474" i="50"/>
  <c r="U475" i="50"/>
  <c r="U476" i="50"/>
  <c r="U477" i="50"/>
  <c r="U478" i="50"/>
  <c r="U479" i="50"/>
  <c r="U480" i="50"/>
  <c r="U481" i="50"/>
  <c r="U482" i="50"/>
  <c r="U483" i="50"/>
  <c r="U484" i="50"/>
  <c r="U485" i="50"/>
  <c r="U486" i="50"/>
  <c r="U487" i="50"/>
  <c r="U488" i="50"/>
  <c r="U489" i="50"/>
  <c r="U490" i="50"/>
  <c r="U491" i="50"/>
  <c r="U492" i="50"/>
  <c r="U493" i="50"/>
  <c r="U494" i="50"/>
  <c r="U495" i="50"/>
  <c r="U496" i="50"/>
  <c r="U497" i="50"/>
  <c r="U498" i="50"/>
  <c r="U499" i="50"/>
  <c r="U500" i="50"/>
  <c r="U501" i="50"/>
  <c r="U502" i="50"/>
  <c r="U503" i="50"/>
  <c r="U504" i="50"/>
  <c r="U505" i="50"/>
  <c r="U506" i="50"/>
  <c r="U507" i="50"/>
  <c r="U508" i="50"/>
  <c r="U509" i="50"/>
  <c r="U510" i="50"/>
  <c r="U511" i="50"/>
  <c r="U512" i="50"/>
  <c r="U513" i="50"/>
  <c r="U514" i="50"/>
  <c r="U515" i="50"/>
  <c r="U516" i="50"/>
  <c r="U517" i="50"/>
  <c r="U518" i="50"/>
  <c r="U519" i="50"/>
  <c r="U520" i="50"/>
  <c r="U521" i="50"/>
  <c r="U522" i="50"/>
  <c r="U523" i="50"/>
  <c r="U524" i="50"/>
  <c r="U525" i="50"/>
  <c r="U526" i="50"/>
  <c r="U527" i="50"/>
  <c r="U528" i="50"/>
  <c r="U529" i="50"/>
  <c r="U530" i="50"/>
  <c r="U531" i="50"/>
  <c r="U532" i="50"/>
  <c r="U533" i="50"/>
  <c r="U534" i="50"/>
  <c r="U535" i="50"/>
  <c r="U536" i="50"/>
  <c r="U537" i="50"/>
  <c r="U538" i="50"/>
  <c r="U539" i="50"/>
  <c r="U540" i="50"/>
  <c r="U541" i="50"/>
  <c r="U542" i="50"/>
  <c r="U543" i="50"/>
  <c r="U544" i="50"/>
  <c r="U545" i="50"/>
  <c r="U546" i="50"/>
  <c r="U547" i="50"/>
  <c r="U548" i="50"/>
  <c r="U549" i="50"/>
  <c r="U550" i="50"/>
  <c r="U551" i="50"/>
  <c r="U552" i="50"/>
  <c r="U553" i="50"/>
  <c r="U554" i="50"/>
  <c r="U555" i="50"/>
  <c r="U556" i="50"/>
  <c r="U557" i="50"/>
  <c r="U558" i="50"/>
  <c r="U559" i="50"/>
  <c r="U560" i="50"/>
  <c r="U561" i="50"/>
  <c r="U562" i="50"/>
  <c r="U563" i="50"/>
  <c r="U564" i="50"/>
  <c r="U565" i="50"/>
  <c r="U566" i="50"/>
  <c r="U567" i="50"/>
  <c r="U568" i="50"/>
  <c r="U569" i="50"/>
  <c r="U570" i="50"/>
  <c r="U571" i="50"/>
  <c r="U572" i="50"/>
  <c r="U573" i="50"/>
  <c r="U574" i="50"/>
  <c r="U575" i="50"/>
  <c r="U576" i="50"/>
  <c r="U577" i="50"/>
  <c r="U578" i="50"/>
  <c r="U579" i="50"/>
  <c r="U580" i="50"/>
  <c r="U581" i="50"/>
  <c r="U582" i="50"/>
  <c r="U583" i="50"/>
  <c r="U584" i="50"/>
  <c r="U585" i="50"/>
  <c r="U586" i="50"/>
  <c r="U587" i="50"/>
  <c r="U588" i="50"/>
  <c r="U589" i="50"/>
  <c r="U590" i="50"/>
  <c r="U591" i="50"/>
  <c r="U592" i="50"/>
  <c r="U593" i="50"/>
  <c r="U594" i="50"/>
  <c r="U595" i="50"/>
  <c r="U596" i="50"/>
  <c r="U597" i="50"/>
  <c r="U598" i="50"/>
  <c r="U599" i="50"/>
  <c r="U600" i="50"/>
  <c r="U601" i="50"/>
  <c r="U602" i="50"/>
  <c r="U603" i="50"/>
  <c r="U604" i="50"/>
  <c r="U605" i="50"/>
  <c r="U606" i="50"/>
  <c r="U607" i="50"/>
  <c r="U608" i="50"/>
  <c r="U609" i="50"/>
  <c r="U610" i="50"/>
  <c r="U611" i="50"/>
  <c r="U612" i="50"/>
  <c r="U613" i="50"/>
  <c r="U614" i="50"/>
  <c r="U615" i="50"/>
  <c r="U616" i="50"/>
  <c r="U617" i="50"/>
  <c r="U618" i="50"/>
  <c r="U619" i="50"/>
  <c r="U620" i="50"/>
  <c r="U621" i="50"/>
  <c r="U622" i="50"/>
  <c r="U623" i="50"/>
  <c r="U624" i="50"/>
  <c r="U625" i="50"/>
  <c r="U626" i="50"/>
  <c r="U627" i="50"/>
  <c r="U628" i="50"/>
  <c r="U629" i="50"/>
  <c r="U630" i="50"/>
  <c r="U631" i="50"/>
  <c r="U632" i="50"/>
  <c r="U633" i="50"/>
  <c r="U634" i="50"/>
  <c r="U635" i="50"/>
  <c r="U636" i="50"/>
  <c r="U637" i="50"/>
  <c r="U638" i="50"/>
  <c r="U639" i="50"/>
  <c r="U640" i="50"/>
  <c r="U641" i="50"/>
  <c r="U642" i="50"/>
  <c r="U643" i="50"/>
  <c r="U644" i="50"/>
  <c r="U645" i="50"/>
  <c r="U646" i="50"/>
  <c r="U647" i="50"/>
  <c r="U648" i="50"/>
  <c r="U649" i="50"/>
  <c r="U650" i="50"/>
  <c r="U651" i="50"/>
  <c r="U652" i="50"/>
  <c r="U653" i="50"/>
  <c r="U654" i="50"/>
  <c r="U655" i="50"/>
  <c r="U656" i="50"/>
  <c r="U657" i="50"/>
  <c r="U658" i="50"/>
  <c r="U659" i="50"/>
  <c r="U660" i="50"/>
  <c r="U661" i="50"/>
  <c r="U662" i="50"/>
  <c r="U663" i="50"/>
  <c r="U664" i="50"/>
  <c r="U665" i="50"/>
  <c r="U666" i="50"/>
  <c r="U667" i="50"/>
  <c r="U668" i="50"/>
  <c r="U669" i="50"/>
  <c r="U670" i="50"/>
  <c r="U671" i="50"/>
  <c r="U672" i="50"/>
  <c r="U673" i="50"/>
  <c r="U674" i="50"/>
  <c r="U675" i="50"/>
  <c r="U676" i="50"/>
  <c r="U677" i="50"/>
  <c r="U678" i="50"/>
  <c r="U679" i="50"/>
  <c r="U680" i="50"/>
  <c r="U681" i="50"/>
  <c r="U682" i="50"/>
  <c r="U683" i="50"/>
  <c r="U684" i="50"/>
  <c r="U685" i="50"/>
  <c r="U686" i="50"/>
  <c r="U687" i="50"/>
  <c r="U688" i="50"/>
  <c r="U689" i="50"/>
  <c r="U690" i="50"/>
  <c r="U691" i="50"/>
  <c r="U692" i="50"/>
  <c r="U693" i="50"/>
  <c r="U694" i="50"/>
  <c r="U695" i="50"/>
  <c r="U696" i="50"/>
  <c r="U697" i="50"/>
  <c r="U698" i="50"/>
  <c r="U699" i="50"/>
  <c r="U700" i="50"/>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S66" i="42"/>
  <c r="AS67" i="42"/>
  <c r="AS68" i="42"/>
  <c r="AS69" i="42"/>
  <c r="AS70" i="42"/>
  <c r="AS71" i="42"/>
  <c r="AS72" i="42"/>
  <c r="AS73" i="42"/>
  <c r="AS74" i="42"/>
  <c r="AS75" i="42"/>
  <c r="AS76" i="42"/>
  <c r="AS77" i="42"/>
  <c r="AS78" i="42"/>
  <c r="AS79" i="42"/>
  <c r="AS80" i="42"/>
  <c r="AS81" i="42"/>
  <c r="AS82" i="42"/>
  <c r="AS83" i="42"/>
  <c r="AS84" i="42"/>
  <c r="AS85" i="42"/>
  <c r="AS86" i="42"/>
  <c r="AS87" i="42"/>
  <c r="AS88" i="42"/>
  <c r="AS89" i="42"/>
  <c r="AS90" i="42"/>
  <c r="AS91" i="42"/>
  <c r="AS92" i="42"/>
  <c r="AS93" i="42"/>
  <c r="AS94" i="42"/>
  <c r="AS95" i="42"/>
  <c r="AS96" i="42"/>
  <c r="AS97" i="42"/>
  <c r="AS98" i="42"/>
  <c r="AS99" i="42"/>
  <c r="AS100" i="42"/>
  <c r="AS101" i="42"/>
  <c r="AS102" i="42"/>
  <c r="AS103" i="42"/>
  <c r="AS104" i="42"/>
  <c r="AS105" i="42"/>
  <c r="AS106" i="42"/>
  <c r="AS107" i="42"/>
  <c r="AS108" i="42"/>
  <c r="AS109" i="42"/>
  <c r="AS110" i="42"/>
  <c r="AS111" i="42"/>
  <c r="AS112" i="42"/>
  <c r="AS113" i="42"/>
  <c r="AS114" i="42"/>
  <c r="AS115" i="42"/>
  <c r="AS116" i="42"/>
  <c r="AS117" i="42"/>
  <c r="AS118" i="42"/>
  <c r="AS119" i="42"/>
  <c r="AS120" i="42"/>
  <c r="AS121" i="42"/>
  <c r="AS122" i="42"/>
  <c r="AS123" i="42"/>
  <c r="AS124" i="42"/>
  <c r="AS125" i="42"/>
  <c r="AS126" i="42"/>
  <c r="AS127" i="42"/>
  <c r="AS128" i="42"/>
  <c r="AS129" i="42"/>
  <c r="AS130" i="42"/>
  <c r="AS131" i="42"/>
  <c r="AS132" i="42"/>
  <c r="AS133" i="42"/>
  <c r="AS134" i="42"/>
  <c r="AS135" i="42"/>
  <c r="AS136" i="42"/>
  <c r="AS137" i="42"/>
  <c r="AS138" i="42"/>
  <c r="AS139" i="42"/>
  <c r="AS140" i="42"/>
  <c r="AS141" i="42"/>
  <c r="AS142" i="42"/>
  <c r="AS143" i="42"/>
  <c r="AS144" i="42"/>
  <c r="AS145" i="42"/>
  <c r="AS146" i="42"/>
  <c r="AS147" i="42"/>
  <c r="AS148" i="42"/>
  <c r="AS149" i="42"/>
  <c r="AS150" i="42"/>
  <c r="AS151" i="42"/>
  <c r="AS152" i="42"/>
  <c r="AS153" i="42"/>
  <c r="AS154" i="42"/>
  <c r="AS155" i="42"/>
  <c r="AS156" i="42"/>
  <c r="AS157" i="42"/>
  <c r="AS158" i="42"/>
  <c r="AS159" i="42"/>
  <c r="AS160" i="42"/>
  <c r="AS161" i="42"/>
  <c r="AS162" i="42"/>
  <c r="AS163" i="42"/>
  <c r="AS164" i="42"/>
  <c r="AS165" i="42"/>
  <c r="AS166" i="42"/>
  <c r="AS167" i="42"/>
  <c r="AS168" i="42"/>
  <c r="AS169" i="42"/>
  <c r="AS170" i="42"/>
  <c r="AS171" i="42"/>
  <c r="AS172" i="42"/>
  <c r="AS173" i="42"/>
  <c r="AS174" i="42"/>
  <c r="AS175" i="42"/>
  <c r="AS176" i="42"/>
  <c r="AS177" i="42"/>
  <c r="AS178" i="42"/>
  <c r="AS179" i="42"/>
  <c r="AS180" i="42"/>
  <c r="AS181" i="42"/>
  <c r="AS182" i="42"/>
  <c r="AS183" i="42"/>
  <c r="AS184" i="42"/>
  <c r="AS185" i="42"/>
  <c r="AS186" i="42"/>
  <c r="AS187" i="42"/>
  <c r="AS188" i="42"/>
  <c r="AS189" i="42"/>
  <c r="AS190" i="42"/>
  <c r="AS191" i="42"/>
  <c r="AS192" i="42"/>
  <c r="AS193" i="42"/>
  <c r="AS194" i="42"/>
  <c r="AS195" i="42"/>
  <c r="AS196" i="42"/>
  <c r="AS197" i="42"/>
  <c r="AS198" i="42"/>
  <c r="AS199" i="42"/>
  <c r="AS200" i="42"/>
  <c r="AS201" i="42"/>
  <c r="AS202" i="42"/>
  <c r="AS203" i="42"/>
  <c r="AS204" i="42"/>
  <c r="AS205" i="42"/>
  <c r="AS206" i="42"/>
  <c r="AS207" i="42"/>
  <c r="AS208" i="42"/>
  <c r="AS209" i="42"/>
  <c r="AS210" i="42"/>
  <c r="AS211" i="42"/>
  <c r="AS212" i="42"/>
  <c r="AS213" i="42"/>
  <c r="AS214" i="42"/>
  <c r="AS215" i="42"/>
  <c r="AS216" i="42"/>
  <c r="AS217" i="42"/>
  <c r="AS218" i="42"/>
  <c r="AS219" i="42"/>
  <c r="AS220" i="42"/>
  <c r="AS221" i="42"/>
  <c r="AS222" i="42"/>
  <c r="AS223" i="42"/>
  <c r="AS224" i="42"/>
  <c r="AS225" i="42"/>
  <c r="AS226" i="42"/>
  <c r="AS227" i="42"/>
  <c r="AS228" i="42"/>
  <c r="AS229" i="42"/>
  <c r="AS230" i="42"/>
  <c r="AS231" i="42"/>
  <c r="AS232" i="42"/>
  <c r="AS233" i="42"/>
  <c r="AS234" i="42"/>
  <c r="AS235" i="42"/>
  <c r="AS236" i="42"/>
  <c r="AS237" i="42"/>
  <c r="AS238" i="42"/>
  <c r="AS239" i="42"/>
  <c r="AS240" i="42"/>
  <c r="AS241" i="42"/>
  <c r="AS242" i="42"/>
  <c r="AS243" i="42"/>
  <c r="AS244" i="42"/>
  <c r="AS245" i="42"/>
  <c r="AS246" i="42"/>
  <c r="AS247" i="42"/>
  <c r="AS248" i="42"/>
  <c r="AS249" i="42"/>
  <c r="AS250" i="42"/>
  <c r="AS251" i="42"/>
  <c r="AS252" i="42"/>
  <c r="AS253" i="42"/>
  <c r="AS254" i="42"/>
  <c r="AS255" i="42"/>
  <c r="AS256" i="42"/>
  <c r="AS257" i="42"/>
  <c r="AS258" i="42"/>
  <c r="AS259" i="42"/>
  <c r="AS260" i="42"/>
  <c r="AS261" i="42"/>
  <c r="AS262" i="42"/>
  <c r="AS263" i="42"/>
  <c r="AS264" i="42"/>
  <c r="AS265" i="42"/>
  <c r="AS266" i="42"/>
  <c r="AS267" i="42"/>
  <c r="AS268" i="42"/>
  <c r="AS269" i="42"/>
  <c r="AS270" i="42"/>
  <c r="AS271" i="42"/>
  <c r="AS272" i="42"/>
  <c r="AS273" i="42"/>
  <c r="AS274" i="42"/>
  <c r="AS275" i="42"/>
  <c r="AS276" i="42"/>
  <c r="AS277" i="42"/>
  <c r="AS278" i="42"/>
  <c r="AS279" i="42"/>
  <c r="AS280" i="42"/>
  <c r="AS281" i="42"/>
  <c r="AS282" i="42"/>
  <c r="AS283" i="42"/>
  <c r="AS284" i="42"/>
  <c r="AS285" i="42"/>
  <c r="AS286" i="42"/>
  <c r="AS287" i="42"/>
  <c r="AS288" i="42"/>
  <c r="AS289" i="42"/>
  <c r="AS290" i="42"/>
  <c r="AS291" i="42"/>
  <c r="AS292" i="42"/>
  <c r="AS293" i="42"/>
  <c r="AS294" i="42"/>
  <c r="AS295" i="42"/>
  <c r="AS296" i="42"/>
  <c r="AS297" i="42"/>
  <c r="AS298" i="42"/>
  <c r="AS299" i="42"/>
  <c r="AS300" i="42"/>
  <c r="AS301" i="42"/>
  <c r="AS302" i="42"/>
  <c r="AS303" i="42"/>
  <c r="AS304" i="42"/>
  <c r="AS305" i="42"/>
  <c r="AS306" i="42"/>
  <c r="AS307" i="42"/>
  <c r="AS308" i="42"/>
  <c r="AS309" i="42"/>
  <c r="AS310" i="42"/>
  <c r="AS311" i="42"/>
  <c r="AS312" i="42"/>
  <c r="AS313" i="42"/>
  <c r="AS314" i="42"/>
  <c r="AS315" i="42"/>
  <c r="AS316" i="42"/>
  <c r="AS317" i="42"/>
  <c r="AS318" i="42"/>
  <c r="AS319" i="42"/>
  <c r="AS320" i="42"/>
  <c r="AS321" i="42"/>
  <c r="AS322" i="42"/>
  <c r="AS323" i="42"/>
  <c r="AS324" i="42"/>
  <c r="AS325" i="42"/>
  <c r="AS326" i="42"/>
  <c r="AS327" i="42"/>
  <c r="AS328" i="42"/>
  <c r="AS329" i="42"/>
  <c r="AS330" i="42"/>
  <c r="AS331" i="42"/>
  <c r="AS332" i="42"/>
  <c r="AS333" i="42"/>
  <c r="AS334" i="42"/>
  <c r="AS335" i="42"/>
  <c r="AS336" i="42"/>
  <c r="AS337" i="42"/>
  <c r="AS338" i="42"/>
  <c r="AS339" i="42"/>
  <c r="AS340" i="42"/>
  <c r="AS341" i="42"/>
  <c r="AS342" i="42"/>
  <c r="AS343" i="42"/>
  <c r="AS344" i="42"/>
  <c r="AS345" i="42"/>
  <c r="AS346" i="42"/>
  <c r="AS347" i="42"/>
  <c r="AS348" i="42"/>
  <c r="AS349" i="42"/>
  <c r="AS350" i="42"/>
  <c r="AS351" i="42"/>
  <c r="AS352" i="42"/>
  <c r="AS353" i="42"/>
  <c r="AS354" i="42"/>
  <c r="AS355" i="42"/>
  <c r="AS356" i="42"/>
  <c r="AS357" i="42"/>
  <c r="AS358" i="42"/>
  <c r="AS359" i="42"/>
  <c r="AS360" i="42"/>
  <c r="AS361" i="42"/>
  <c r="AS362" i="42"/>
  <c r="AS363" i="42"/>
  <c r="AS364" i="42"/>
  <c r="AS365" i="42"/>
  <c r="AS366" i="42"/>
  <c r="AS367" i="42"/>
  <c r="AS368" i="42"/>
  <c r="AS369" i="42"/>
  <c r="AS370" i="42"/>
  <c r="AS371" i="42"/>
  <c r="AS372" i="42"/>
  <c r="AS373" i="42"/>
  <c r="AS374" i="42"/>
  <c r="AS375" i="42"/>
  <c r="AS376" i="42"/>
  <c r="AS377" i="42"/>
  <c r="AS378" i="42"/>
  <c r="AS379" i="42"/>
  <c r="AS380" i="42"/>
  <c r="AS381" i="42"/>
  <c r="AS382" i="42"/>
  <c r="AS383" i="42"/>
  <c r="AS384" i="42"/>
  <c r="AS385" i="42"/>
  <c r="AS386" i="42"/>
  <c r="AS387" i="42"/>
  <c r="AS388" i="42"/>
  <c r="AS389" i="42"/>
  <c r="AS390" i="42"/>
  <c r="AS391" i="42"/>
  <c r="AS392" i="42"/>
  <c r="AS393" i="42"/>
  <c r="AS394" i="42"/>
  <c r="AS395" i="42"/>
  <c r="AS396" i="42"/>
  <c r="AS397" i="42"/>
  <c r="AS398" i="42"/>
  <c r="AS399" i="42"/>
  <c r="AS400" i="42"/>
  <c r="AS401" i="42"/>
  <c r="AS402" i="42"/>
  <c r="AS403" i="42"/>
  <c r="AS404" i="42"/>
  <c r="AS405" i="42"/>
  <c r="AS406" i="42"/>
  <c r="AS407" i="42"/>
  <c r="AS408" i="42"/>
  <c r="AS409" i="42"/>
  <c r="AS410" i="42"/>
  <c r="AS411" i="42"/>
  <c r="AS412" i="42"/>
  <c r="AS413" i="42"/>
  <c r="AS414" i="42"/>
  <c r="AS415" i="42"/>
  <c r="AS416" i="42"/>
  <c r="AS417" i="42"/>
  <c r="AS418" i="42"/>
  <c r="AS419" i="42"/>
  <c r="AS420" i="42"/>
  <c r="AS421" i="42"/>
  <c r="AS422" i="42"/>
  <c r="AS423" i="42"/>
  <c r="AS424" i="42"/>
  <c r="AS425" i="42"/>
  <c r="AS426" i="42"/>
  <c r="AS427" i="42"/>
  <c r="AS428" i="42"/>
  <c r="AS429" i="42"/>
  <c r="AS430" i="42"/>
  <c r="AS431" i="42"/>
  <c r="AS432" i="42"/>
  <c r="AS433" i="42"/>
  <c r="AS434" i="42"/>
  <c r="AS435" i="42"/>
  <c r="AS436" i="42"/>
  <c r="AS437" i="42"/>
  <c r="AS438" i="42"/>
  <c r="AS439" i="42"/>
  <c r="AS440" i="42"/>
  <c r="AS441" i="42"/>
  <c r="AS442" i="42"/>
  <c r="AS443" i="42"/>
  <c r="AS444" i="42"/>
  <c r="AS445" i="42"/>
  <c r="AS446" i="42"/>
  <c r="AS447" i="42"/>
  <c r="AS448" i="42"/>
  <c r="AS449" i="42"/>
  <c r="AS450" i="42"/>
  <c r="AS451" i="42"/>
  <c r="AS452" i="42"/>
  <c r="AS453" i="42"/>
  <c r="AS454" i="42"/>
  <c r="AS455" i="42"/>
  <c r="AS456" i="42"/>
  <c r="AS457" i="42"/>
  <c r="AS458" i="42"/>
  <c r="AS459" i="42"/>
  <c r="AS460" i="42"/>
  <c r="AS461" i="42"/>
  <c r="AS462" i="42"/>
  <c r="AS463" i="42"/>
  <c r="AS464" i="42"/>
  <c r="AS465" i="42"/>
  <c r="AS466" i="42"/>
  <c r="AS467" i="42"/>
  <c r="AS468" i="42"/>
  <c r="AS469" i="42"/>
  <c r="AS470" i="42"/>
  <c r="AS471" i="42"/>
  <c r="AS472" i="42"/>
  <c r="AS473" i="42"/>
  <c r="AS474" i="42"/>
  <c r="AS475" i="42"/>
  <c r="AS476" i="42"/>
  <c r="AS477" i="42"/>
  <c r="AS478" i="42"/>
  <c r="AS479" i="42"/>
  <c r="AS480" i="42"/>
  <c r="AS481" i="42"/>
  <c r="AS482" i="42"/>
  <c r="AS483" i="42"/>
  <c r="AS484" i="42"/>
  <c r="AS485" i="42"/>
  <c r="AS486" i="42"/>
  <c r="AS487" i="42"/>
  <c r="AS488" i="42"/>
  <c r="AS489" i="42"/>
  <c r="AS490" i="42"/>
  <c r="AS491" i="42"/>
  <c r="AS492" i="42"/>
  <c r="AS493" i="42"/>
  <c r="AS494" i="42"/>
  <c r="AS495" i="42"/>
  <c r="AS496" i="42"/>
  <c r="AS497" i="42"/>
  <c r="AS498" i="42"/>
  <c r="AS499" i="42"/>
  <c r="AS500" i="42"/>
  <c r="AS501" i="42"/>
  <c r="AS502" i="42"/>
  <c r="AS503" i="42"/>
  <c r="AS504" i="42"/>
  <c r="AS505" i="42"/>
  <c r="AS506" i="42"/>
  <c r="AS507" i="42"/>
  <c r="AS508" i="42"/>
  <c r="AS509" i="42"/>
  <c r="AS510" i="42"/>
  <c r="AS511" i="42"/>
  <c r="AS512" i="42"/>
  <c r="AS513" i="42"/>
  <c r="AS514" i="42"/>
  <c r="AS515" i="42"/>
  <c r="AS516" i="42"/>
  <c r="AS517" i="42"/>
  <c r="AS518" i="42"/>
  <c r="AS519" i="42"/>
  <c r="AS520" i="42"/>
  <c r="AS521" i="42"/>
  <c r="AS522" i="42"/>
  <c r="AS523" i="42"/>
  <c r="AS524" i="42"/>
  <c r="AS525" i="42"/>
  <c r="AS526" i="42"/>
  <c r="AS527" i="42"/>
  <c r="AS528" i="42"/>
  <c r="AS529" i="42"/>
  <c r="AS530" i="42"/>
  <c r="AS531" i="42"/>
  <c r="AS532" i="42"/>
  <c r="AS533" i="42"/>
  <c r="AS534" i="42"/>
  <c r="AS535" i="42"/>
  <c r="AS536" i="42"/>
  <c r="AS537" i="42"/>
  <c r="AS538" i="42"/>
  <c r="AS539" i="42"/>
  <c r="AS540" i="42"/>
  <c r="AS541" i="42"/>
  <c r="AS542" i="42"/>
  <c r="AS543" i="42"/>
  <c r="AS544" i="42"/>
  <c r="AS545" i="42"/>
  <c r="AS546" i="42"/>
  <c r="AS547" i="42"/>
  <c r="AS548" i="42"/>
  <c r="AS549" i="42"/>
  <c r="AS550" i="42"/>
  <c r="AS551" i="42"/>
  <c r="AS552" i="42"/>
  <c r="AS553" i="42"/>
  <c r="AS554" i="42"/>
  <c r="AS555" i="42"/>
  <c r="AS556" i="42"/>
  <c r="AS557" i="42"/>
  <c r="AS558" i="42"/>
  <c r="AS559" i="42"/>
  <c r="AS560" i="42"/>
  <c r="AS561" i="42"/>
  <c r="AS562" i="42"/>
  <c r="AS563" i="42"/>
  <c r="AS564" i="42"/>
  <c r="AS565" i="42"/>
  <c r="AS566" i="42"/>
  <c r="AS567" i="42"/>
  <c r="AS568" i="42"/>
  <c r="AS569" i="42"/>
  <c r="AS570" i="42"/>
  <c r="AS571" i="42"/>
  <c r="AS572" i="42"/>
  <c r="AS573" i="42"/>
  <c r="AS574" i="42"/>
  <c r="AS575" i="42"/>
  <c r="AS576" i="42"/>
  <c r="AS577" i="42"/>
  <c r="AS578" i="42"/>
  <c r="AS579" i="42"/>
  <c r="AS580" i="42"/>
  <c r="AS581" i="42"/>
  <c r="AS582" i="42"/>
  <c r="AS583" i="42"/>
  <c r="AS584" i="42"/>
  <c r="AS585" i="42"/>
  <c r="AS586" i="42"/>
  <c r="AS587" i="42"/>
  <c r="AS588" i="42"/>
  <c r="AS589" i="42"/>
  <c r="AS590" i="42"/>
  <c r="AS591" i="42"/>
  <c r="AS592" i="42"/>
  <c r="AS593" i="42"/>
  <c r="AS594" i="42"/>
  <c r="AS595" i="42"/>
  <c r="AS596" i="42"/>
  <c r="AS597" i="42"/>
  <c r="AS598" i="42"/>
  <c r="AS599" i="42"/>
  <c r="AS600" i="42"/>
  <c r="AS601" i="42"/>
  <c r="AS602" i="42"/>
  <c r="AS603" i="42"/>
  <c r="AS604" i="42"/>
  <c r="AS605" i="42"/>
  <c r="AS606" i="42"/>
  <c r="AS607" i="42"/>
  <c r="AS608" i="42"/>
  <c r="AS609" i="42"/>
  <c r="AS610" i="42"/>
  <c r="AS611" i="42"/>
  <c r="AS612" i="42"/>
  <c r="AS613" i="42"/>
  <c r="AS614" i="42"/>
  <c r="AS615" i="42"/>
  <c r="AS616" i="42"/>
  <c r="AS617" i="42"/>
  <c r="AS618" i="42"/>
  <c r="AS619" i="42"/>
  <c r="AS620" i="42"/>
  <c r="AS621" i="42"/>
  <c r="AS622" i="42"/>
  <c r="AS623" i="42"/>
  <c r="AS624" i="42"/>
  <c r="AS625" i="42"/>
  <c r="AS626" i="42"/>
  <c r="AS627" i="42"/>
  <c r="AS628" i="42"/>
  <c r="AS629" i="42"/>
  <c r="AS630" i="42"/>
  <c r="AS631" i="42"/>
  <c r="AS632" i="42"/>
  <c r="AS633" i="42"/>
  <c r="AS634" i="42"/>
  <c r="AS635" i="42"/>
  <c r="AS636" i="42"/>
  <c r="AS637" i="42"/>
  <c r="AS638" i="42"/>
  <c r="AS639" i="42"/>
  <c r="AS640" i="42"/>
  <c r="AS641" i="42"/>
  <c r="AS642" i="42"/>
  <c r="AS643" i="42"/>
  <c r="AS644" i="42"/>
  <c r="AS645" i="42"/>
  <c r="AS646" i="42"/>
  <c r="AS647" i="42"/>
  <c r="AS648" i="42"/>
  <c r="AS649" i="42"/>
  <c r="AS650" i="42"/>
  <c r="AS651" i="42"/>
  <c r="AS652" i="42"/>
  <c r="AS653" i="42"/>
  <c r="AS654" i="42"/>
  <c r="AS655" i="42"/>
  <c r="AS656" i="42"/>
  <c r="AS657" i="42"/>
  <c r="AS658" i="42"/>
  <c r="AS659" i="42"/>
  <c r="AS660" i="42"/>
  <c r="AS661" i="42"/>
  <c r="AS662" i="42"/>
  <c r="AS663" i="42"/>
  <c r="AS664" i="42"/>
  <c r="AS665" i="42"/>
  <c r="AS666" i="42"/>
  <c r="AS667" i="42"/>
  <c r="AS668" i="42"/>
  <c r="AS669" i="42"/>
  <c r="AS670" i="42"/>
  <c r="AS671" i="42"/>
  <c r="AS672" i="42"/>
  <c r="AS673" i="42"/>
  <c r="AS674" i="42"/>
  <c r="AS675" i="42"/>
  <c r="AS676" i="42"/>
  <c r="AS677" i="42"/>
  <c r="AS678" i="42"/>
  <c r="AS679" i="42"/>
  <c r="AS680" i="42"/>
  <c r="AS681" i="42"/>
  <c r="AS682" i="42"/>
  <c r="AS683" i="42"/>
  <c r="AS684" i="42"/>
  <c r="AS685" i="42"/>
  <c r="AS686" i="42"/>
  <c r="AS687" i="42"/>
  <c r="AS688" i="42"/>
  <c r="AS689" i="42"/>
  <c r="AS690" i="42"/>
  <c r="AS691" i="42"/>
  <c r="AS692" i="42"/>
  <c r="AS693" i="42"/>
  <c r="AS694" i="42"/>
  <c r="AS695" i="42"/>
  <c r="AS696" i="42"/>
  <c r="AS697" i="42"/>
  <c r="AS698" i="42"/>
  <c r="AS699" i="42"/>
  <c r="AS700" i="42"/>
  <c r="AO16" i="42"/>
  <c r="AO17" i="42"/>
  <c r="AO18" i="42"/>
  <c r="AO19" i="42"/>
  <c r="AO20" i="42"/>
  <c r="AO21" i="42"/>
  <c r="AO22" i="42"/>
  <c r="AO23" i="42"/>
  <c r="AO24" i="42"/>
  <c r="AO25" i="42"/>
  <c r="AO26" i="42"/>
  <c r="AO27" i="42"/>
  <c r="AO28" i="42"/>
  <c r="AO29" i="42"/>
  <c r="AO30" i="42"/>
  <c r="AO31" i="42"/>
  <c r="AO32" i="42"/>
  <c r="AO33" i="42"/>
  <c r="AO34" i="42"/>
  <c r="AO35" i="42"/>
  <c r="AO36" i="42"/>
  <c r="AO37" i="42"/>
  <c r="AO38" i="42"/>
  <c r="AO39" i="42"/>
  <c r="AO40" i="42"/>
  <c r="AO41" i="42"/>
  <c r="AO42" i="42"/>
  <c r="AO43" i="42"/>
  <c r="AO44" i="42"/>
  <c r="AO45" i="42"/>
  <c r="AO46" i="42"/>
  <c r="AO47" i="42"/>
  <c r="AO48" i="42"/>
  <c r="AO49" i="42"/>
  <c r="AO50" i="42"/>
  <c r="AO51" i="42"/>
  <c r="AO52" i="42"/>
  <c r="AO53" i="42"/>
  <c r="AO54" i="42"/>
  <c r="AO55" i="42"/>
  <c r="AO56" i="42"/>
  <c r="AO57" i="42"/>
  <c r="AO58" i="42"/>
  <c r="AO59" i="42"/>
  <c r="AO60" i="42"/>
  <c r="AO61" i="42"/>
  <c r="AO62" i="42"/>
  <c r="AO63" i="42"/>
  <c r="AO64" i="42"/>
  <c r="AO65" i="42"/>
  <c r="AO66" i="42"/>
  <c r="AO67" i="42"/>
  <c r="AO68" i="42"/>
  <c r="AO69" i="42"/>
  <c r="AO70" i="42"/>
  <c r="AO71" i="42"/>
  <c r="AO72" i="42"/>
  <c r="AO73" i="42"/>
  <c r="AO74" i="42"/>
  <c r="AO75" i="42"/>
  <c r="AO76" i="42"/>
  <c r="AO77" i="42"/>
  <c r="AO78" i="42"/>
  <c r="AO79" i="42"/>
  <c r="AO80" i="42"/>
  <c r="AO81" i="42"/>
  <c r="AO82" i="42"/>
  <c r="AO83" i="42"/>
  <c r="AO84" i="42"/>
  <c r="AO85" i="42"/>
  <c r="AO86" i="42"/>
  <c r="AO87" i="42"/>
  <c r="AO88" i="42"/>
  <c r="AO89" i="42"/>
  <c r="AO90" i="42"/>
  <c r="AO91" i="42"/>
  <c r="AO92" i="42"/>
  <c r="AO93" i="42"/>
  <c r="AO94" i="42"/>
  <c r="AO95" i="42"/>
  <c r="AO96" i="42"/>
  <c r="AO97" i="42"/>
  <c r="AO98" i="42"/>
  <c r="AO99" i="42"/>
  <c r="AO100" i="42"/>
  <c r="AO101" i="42"/>
  <c r="AO102" i="42"/>
  <c r="AO103" i="42"/>
  <c r="AO104" i="42"/>
  <c r="AO105" i="42"/>
  <c r="AO106" i="42"/>
  <c r="AO107" i="42"/>
  <c r="AO108" i="42"/>
  <c r="AO109" i="42"/>
  <c r="AO110" i="42"/>
  <c r="AO111" i="42"/>
  <c r="AO112" i="42"/>
  <c r="AO113" i="42"/>
  <c r="AO114" i="42"/>
  <c r="AO115" i="42"/>
  <c r="AO116" i="42"/>
  <c r="AO117" i="42"/>
  <c r="AO118" i="42"/>
  <c r="AO119" i="42"/>
  <c r="AO120" i="42"/>
  <c r="AO121" i="42"/>
  <c r="AO122" i="42"/>
  <c r="AO123" i="42"/>
  <c r="AO124" i="42"/>
  <c r="AO125" i="42"/>
  <c r="AO126" i="42"/>
  <c r="AO127" i="42"/>
  <c r="AO128" i="42"/>
  <c r="AO129" i="42"/>
  <c r="AO130" i="42"/>
  <c r="AO131" i="42"/>
  <c r="AO132" i="42"/>
  <c r="AO133" i="42"/>
  <c r="AO134" i="42"/>
  <c r="AO135" i="42"/>
  <c r="AO136" i="42"/>
  <c r="AO137" i="42"/>
  <c r="AO138" i="42"/>
  <c r="AO139" i="42"/>
  <c r="AO140" i="42"/>
  <c r="AO141" i="42"/>
  <c r="AO142" i="42"/>
  <c r="AO143" i="42"/>
  <c r="AO144" i="42"/>
  <c r="AO145" i="42"/>
  <c r="AO146" i="42"/>
  <c r="AO147" i="42"/>
  <c r="AO148" i="42"/>
  <c r="AO149" i="42"/>
  <c r="AO150" i="42"/>
  <c r="AO151" i="42"/>
  <c r="AO152" i="42"/>
  <c r="AO153" i="42"/>
  <c r="AO154" i="42"/>
  <c r="AO155" i="42"/>
  <c r="AO156" i="42"/>
  <c r="AO157" i="42"/>
  <c r="AO158" i="42"/>
  <c r="AO159" i="42"/>
  <c r="AO160" i="42"/>
  <c r="AO161" i="42"/>
  <c r="AO162" i="42"/>
  <c r="AO163" i="42"/>
  <c r="AO164" i="42"/>
  <c r="AO165" i="42"/>
  <c r="AO166" i="42"/>
  <c r="AO167" i="42"/>
  <c r="AO168" i="42"/>
  <c r="AO169" i="42"/>
  <c r="AO170" i="42"/>
  <c r="AO171" i="42"/>
  <c r="AO172" i="42"/>
  <c r="AO173" i="42"/>
  <c r="AO174" i="42"/>
  <c r="AO175" i="42"/>
  <c r="AO176" i="42"/>
  <c r="AO177" i="42"/>
  <c r="AO178" i="42"/>
  <c r="AO179" i="42"/>
  <c r="AO180" i="42"/>
  <c r="AO181" i="42"/>
  <c r="AO182" i="42"/>
  <c r="AO183" i="42"/>
  <c r="AO184" i="42"/>
  <c r="AO185" i="42"/>
  <c r="AO186" i="42"/>
  <c r="AO187" i="42"/>
  <c r="AO188" i="42"/>
  <c r="AO189" i="42"/>
  <c r="AO190" i="42"/>
  <c r="AO191" i="42"/>
  <c r="AO192" i="42"/>
  <c r="AO193" i="42"/>
  <c r="AO194" i="42"/>
  <c r="AO195" i="42"/>
  <c r="AO196" i="42"/>
  <c r="AO197" i="42"/>
  <c r="AO198" i="42"/>
  <c r="AO199" i="42"/>
  <c r="AO200" i="42"/>
  <c r="AO201" i="42"/>
  <c r="AO202" i="42"/>
  <c r="AO203" i="42"/>
  <c r="AO204" i="42"/>
  <c r="AO205" i="42"/>
  <c r="AO206" i="42"/>
  <c r="AO207" i="42"/>
  <c r="AO208" i="42"/>
  <c r="AO209" i="42"/>
  <c r="AO210" i="42"/>
  <c r="AO211" i="42"/>
  <c r="AO212" i="42"/>
  <c r="AO213" i="42"/>
  <c r="AO214" i="42"/>
  <c r="AO215" i="42"/>
  <c r="AO216" i="42"/>
  <c r="AO217" i="42"/>
  <c r="AO218" i="42"/>
  <c r="AO219" i="42"/>
  <c r="AO220" i="42"/>
  <c r="AO221" i="42"/>
  <c r="AO222" i="42"/>
  <c r="AO223" i="42"/>
  <c r="AO224" i="42"/>
  <c r="AO225" i="42"/>
  <c r="AO226" i="42"/>
  <c r="AO227" i="42"/>
  <c r="AO228" i="42"/>
  <c r="AO229" i="42"/>
  <c r="AO230" i="42"/>
  <c r="AO231" i="42"/>
  <c r="AO232" i="42"/>
  <c r="AO233" i="42"/>
  <c r="AO234" i="42"/>
  <c r="AO235" i="42"/>
  <c r="AO236" i="42"/>
  <c r="AO237" i="42"/>
  <c r="AO238" i="42"/>
  <c r="AO239" i="42"/>
  <c r="AO240" i="42"/>
  <c r="AO241" i="42"/>
  <c r="AO242" i="42"/>
  <c r="AO243" i="42"/>
  <c r="AO244" i="42"/>
  <c r="AO245" i="42"/>
  <c r="AO246" i="42"/>
  <c r="AO247" i="42"/>
  <c r="AO248" i="42"/>
  <c r="AO249" i="42"/>
  <c r="AO250" i="42"/>
  <c r="AO251" i="42"/>
  <c r="AO252" i="42"/>
  <c r="AO253" i="42"/>
  <c r="AO254" i="42"/>
  <c r="AO255" i="42"/>
  <c r="AO256" i="42"/>
  <c r="AO257" i="42"/>
  <c r="AO258" i="42"/>
  <c r="AO259" i="42"/>
  <c r="AO260" i="42"/>
  <c r="AO261" i="42"/>
  <c r="AO262" i="42"/>
  <c r="AO263" i="42"/>
  <c r="AO264" i="42"/>
  <c r="AO265" i="42"/>
  <c r="AO266" i="42"/>
  <c r="AO267" i="42"/>
  <c r="AO268" i="42"/>
  <c r="AO269" i="42"/>
  <c r="AO270" i="42"/>
  <c r="AO271" i="42"/>
  <c r="AO272" i="42"/>
  <c r="AO273" i="42"/>
  <c r="AO274" i="42"/>
  <c r="AO275" i="42"/>
  <c r="AO276" i="42"/>
  <c r="AO277" i="42"/>
  <c r="AO278" i="42"/>
  <c r="AO279" i="42"/>
  <c r="AO280" i="42"/>
  <c r="AO281" i="42"/>
  <c r="AO282" i="42"/>
  <c r="AO283" i="42"/>
  <c r="AO284" i="42"/>
  <c r="AO285" i="42"/>
  <c r="AO286" i="42"/>
  <c r="AO287" i="42"/>
  <c r="AO288" i="42"/>
  <c r="AO289" i="42"/>
  <c r="AO290" i="42"/>
  <c r="AO291" i="42"/>
  <c r="AO292" i="42"/>
  <c r="AO293" i="42"/>
  <c r="AO294" i="42"/>
  <c r="AO295" i="42"/>
  <c r="AO296" i="42"/>
  <c r="AO297" i="42"/>
  <c r="AO298" i="42"/>
  <c r="AO299" i="42"/>
  <c r="AO300" i="42"/>
  <c r="AO301" i="42"/>
  <c r="AO302" i="42"/>
  <c r="AO303" i="42"/>
  <c r="AO304" i="42"/>
  <c r="AO305" i="42"/>
  <c r="AO306" i="42"/>
  <c r="AO307" i="42"/>
  <c r="AO308" i="42"/>
  <c r="AO309" i="42"/>
  <c r="AO310" i="42"/>
  <c r="AO311" i="42"/>
  <c r="AO312" i="42"/>
  <c r="AO313" i="42"/>
  <c r="AO314" i="42"/>
  <c r="AO315" i="42"/>
  <c r="AO316" i="42"/>
  <c r="AO317" i="42"/>
  <c r="AO318" i="42"/>
  <c r="AO319" i="42"/>
  <c r="AO320" i="42"/>
  <c r="AO321" i="42"/>
  <c r="AO322" i="42"/>
  <c r="AO323" i="42"/>
  <c r="AO324" i="42"/>
  <c r="AO325" i="42"/>
  <c r="AO326" i="42"/>
  <c r="AO327" i="42"/>
  <c r="AO328" i="42"/>
  <c r="AO329" i="42"/>
  <c r="AO330" i="42"/>
  <c r="AO331" i="42"/>
  <c r="AO332" i="42"/>
  <c r="AO333" i="42"/>
  <c r="AO334" i="42"/>
  <c r="AO335" i="42"/>
  <c r="AO336" i="42"/>
  <c r="AO337" i="42"/>
  <c r="AO338" i="42"/>
  <c r="AO339" i="42"/>
  <c r="AO340" i="42"/>
  <c r="AO341" i="42"/>
  <c r="AO342" i="42"/>
  <c r="AO343" i="42"/>
  <c r="AO344" i="42"/>
  <c r="AO345" i="42"/>
  <c r="AO346" i="42"/>
  <c r="AO347" i="42"/>
  <c r="AO348" i="42"/>
  <c r="AO349" i="42"/>
  <c r="AO350" i="42"/>
  <c r="AO351" i="42"/>
  <c r="AO352" i="42"/>
  <c r="AO353" i="42"/>
  <c r="AO354" i="42"/>
  <c r="AO355" i="42"/>
  <c r="AO356" i="42"/>
  <c r="AO357" i="42"/>
  <c r="AO358" i="42"/>
  <c r="AO359" i="42"/>
  <c r="AO360" i="42"/>
  <c r="AO361" i="42"/>
  <c r="AO362" i="42"/>
  <c r="AO363" i="42"/>
  <c r="AO364" i="42"/>
  <c r="AO365" i="42"/>
  <c r="AO366" i="42"/>
  <c r="AO367" i="42"/>
  <c r="AO368" i="42"/>
  <c r="AO369" i="42"/>
  <c r="AO370" i="42"/>
  <c r="AO371" i="42"/>
  <c r="AO372" i="42"/>
  <c r="AO373" i="42"/>
  <c r="AO374" i="42"/>
  <c r="AO375" i="42"/>
  <c r="AO376" i="42"/>
  <c r="AO377" i="42"/>
  <c r="AO378" i="42"/>
  <c r="AO379" i="42"/>
  <c r="AO380" i="42"/>
  <c r="AO381" i="42"/>
  <c r="AO382" i="42"/>
  <c r="AO383" i="42"/>
  <c r="AO384" i="42"/>
  <c r="AO385" i="42"/>
  <c r="AO386" i="42"/>
  <c r="AO387" i="42"/>
  <c r="AO388" i="42"/>
  <c r="AO389" i="42"/>
  <c r="AO390" i="42"/>
  <c r="AO391" i="42"/>
  <c r="AO392" i="42"/>
  <c r="AO393" i="42"/>
  <c r="AO394" i="42"/>
  <c r="AO395" i="42"/>
  <c r="AO396" i="42"/>
  <c r="AO397" i="42"/>
  <c r="AO398" i="42"/>
  <c r="AO399" i="42"/>
  <c r="AO400" i="42"/>
  <c r="AO401" i="42"/>
  <c r="AO402" i="42"/>
  <c r="AO403" i="42"/>
  <c r="AO404" i="42"/>
  <c r="AO405" i="42"/>
  <c r="AO406" i="42"/>
  <c r="AO407" i="42"/>
  <c r="AO408" i="42"/>
  <c r="AO409" i="42"/>
  <c r="AO410" i="42"/>
  <c r="AO411" i="42"/>
  <c r="AO412" i="42"/>
  <c r="AO413" i="42"/>
  <c r="AO414" i="42"/>
  <c r="AO415" i="42"/>
  <c r="AO416" i="42"/>
  <c r="AO417" i="42"/>
  <c r="AO418" i="42"/>
  <c r="AO419" i="42"/>
  <c r="AO420" i="42"/>
  <c r="AO421" i="42"/>
  <c r="AO422" i="42"/>
  <c r="AO423" i="42"/>
  <c r="AO424" i="42"/>
  <c r="AO425" i="42"/>
  <c r="AO426" i="42"/>
  <c r="AO427" i="42"/>
  <c r="AO428" i="42"/>
  <c r="AO429" i="42"/>
  <c r="AO430" i="42"/>
  <c r="AO431" i="42"/>
  <c r="AO432" i="42"/>
  <c r="AO433" i="42"/>
  <c r="AO434" i="42"/>
  <c r="AO435" i="42"/>
  <c r="AO436" i="42"/>
  <c r="AO437" i="42"/>
  <c r="AO438" i="42"/>
  <c r="AO439" i="42"/>
  <c r="AO440" i="42"/>
  <c r="AO441" i="42"/>
  <c r="AO442" i="42"/>
  <c r="AO443" i="42"/>
  <c r="AO444" i="42"/>
  <c r="AO445" i="42"/>
  <c r="AO446" i="42"/>
  <c r="AO447" i="42"/>
  <c r="AO448" i="42"/>
  <c r="AO449" i="42"/>
  <c r="AO450" i="42"/>
  <c r="AO451" i="42"/>
  <c r="AO452" i="42"/>
  <c r="AO453" i="42"/>
  <c r="AO454" i="42"/>
  <c r="AO455" i="42"/>
  <c r="AO456" i="42"/>
  <c r="AO457" i="42"/>
  <c r="AO458" i="42"/>
  <c r="AO459" i="42"/>
  <c r="AO460" i="42"/>
  <c r="AO461" i="42"/>
  <c r="AO462" i="42"/>
  <c r="AO463" i="42"/>
  <c r="AO464" i="42"/>
  <c r="AO465" i="42"/>
  <c r="AO466" i="42"/>
  <c r="AO467" i="42"/>
  <c r="AO468" i="42"/>
  <c r="AO469" i="42"/>
  <c r="AO470" i="42"/>
  <c r="AO471" i="42"/>
  <c r="AO472" i="42"/>
  <c r="AO473" i="42"/>
  <c r="AO474" i="42"/>
  <c r="AO475" i="42"/>
  <c r="AO476" i="42"/>
  <c r="AO477" i="42"/>
  <c r="AO478" i="42"/>
  <c r="AO479" i="42"/>
  <c r="AO480" i="42"/>
  <c r="AO481" i="42"/>
  <c r="AO482" i="42"/>
  <c r="AO483" i="42"/>
  <c r="AO484" i="42"/>
  <c r="AO485" i="42"/>
  <c r="AO486" i="42"/>
  <c r="AO487" i="42"/>
  <c r="AO488" i="42"/>
  <c r="AO489" i="42"/>
  <c r="AO490" i="42"/>
  <c r="AO491" i="42"/>
  <c r="AO492" i="42"/>
  <c r="AO493" i="42"/>
  <c r="AO494" i="42"/>
  <c r="AO495" i="42"/>
  <c r="AO496" i="42"/>
  <c r="AO497" i="42"/>
  <c r="AO498" i="42"/>
  <c r="AO499" i="42"/>
  <c r="AO500" i="42"/>
  <c r="AO501" i="42"/>
  <c r="AO502" i="42"/>
  <c r="AO503" i="42"/>
  <c r="AO504" i="42"/>
  <c r="AO505" i="42"/>
  <c r="AO506" i="42"/>
  <c r="AO507" i="42"/>
  <c r="AO508" i="42"/>
  <c r="AO509" i="42"/>
  <c r="AO510" i="42"/>
  <c r="AO511" i="42"/>
  <c r="AO512" i="42"/>
  <c r="AO513" i="42"/>
  <c r="AO514" i="42"/>
  <c r="AO515" i="42"/>
  <c r="AO516" i="42"/>
  <c r="AO517" i="42"/>
  <c r="AO518" i="42"/>
  <c r="AO519" i="42"/>
  <c r="AO520" i="42"/>
  <c r="AO521" i="42"/>
  <c r="AO522" i="42"/>
  <c r="AO523" i="42"/>
  <c r="AO524" i="42"/>
  <c r="AO525" i="42"/>
  <c r="AO526" i="42"/>
  <c r="AO527" i="42"/>
  <c r="AO528" i="42"/>
  <c r="AO529" i="42"/>
  <c r="AO530" i="42"/>
  <c r="AO531" i="42"/>
  <c r="AO532" i="42"/>
  <c r="AO533" i="42"/>
  <c r="AO534" i="42"/>
  <c r="AO535" i="42"/>
  <c r="AO536" i="42"/>
  <c r="AO537" i="42"/>
  <c r="AO538" i="42"/>
  <c r="AO539" i="42"/>
  <c r="AO540" i="42"/>
  <c r="AO541" i="42"/>
  <c r="AO542" i="42"/>
  <c r="AO543" i="42"/>
  <c r="AO544" i="42"/>
  <c r="AO545" i="42"/>
  <c r="AO546" i="42"/>
  <c r="AO547" i="42"/>
  <c r="AO548" i="42"/>
  <c r="AO549" i="42"/>
  <c r="AO550" i="42"/>
  <c r="AO551" i="42"/>
  <c r="AO552" i="42"/>
  <c r="AO553" i="42"/>
  <c r="AO554" i="42"/>
  <c r="AO555" i="42"/>
  <c r="AO556" i="42"/>
  <c r="AO557" i="42"/>
  <c r="AO558" i="42"/>
  <c r="AO559" i="42"/>
  <c r="AO560" i="42"/>
  <c r="AO561" i="42"/>
  <c r="AO562" i="42"/>
  <c r="AO563" i="42"/>
  <c r="AO564" i="42"/>
  <c r="AO565" i="42"/>
  <c r="AO566" i="42"/>
  <c r="AO567" i="42"/>
  <c r="AO568" i="42"/>
  <c r="AO569" i="42"/>
  <c r="AO570" i="42"/>
  <c r="AO571" i="42"/>
  <c r="AO572" i="42"/>
  <c r="AO573" i="42"/>
  <c r="AO574" i="42"/>
  <c r="AO575" i="42"/>
  <c r="AO576" i="42"/>
  <c r="AO577" i="42"/>
  <c r="AO578" i="42"/>
  <c r="AO579" i="42"/>
  <c r="AO580" i="42"/>
  <c r="AO581" i="42"/>
  <c r="AO582" i="42"/>
  <c r="AO583" i="42"/>
  <c r="AO584" i="42"/>
  <c r="AO585" i="42"/>
  <c r="AO586" i="42"/>
  <c r="AO587" i="42"/>
  <c r="AO588" i="42"/>
  <c r="AO589" i="42"/>
  <c r="AO590" i="42"/>
  <c r="AO591" i="42"/>
  <c r="AO592" i="42"/>
  <c r="AO593" i="42"/>
  <c r="AO594" i="42"/>
  <c r="AO595" i="42"/>
  <c r="AO596" i="42"/>
  <c r="AO597" i="42"/>
  <c r="AO598" i="42"/>
  <c r="AO599" i="42"/>
  <c r="AO600" i="42"/>
  <c r="AO601" i="42"/>
  <c r="AO602" i="42"/>
  <c r="AO603" i="42"/>
  <c r="AO604" i="42"/>
  <c r="AO605" i="42"/>
  <c r="AO606" i="42"/>
  <c r="AO607" i="42"/>
  <c r="AO608" i="42"/>
  <c r="AO609" i="42"/>
  <c r="AO610" i="42"/>
  <c r="AO611" i="42"/>
  <c r="AO612" i="42"/>
  <c r="AO613" i="42"/>
  <c r="AO614" i="42"/>
  <c r="AO615" i="42"/>
  <c r="AO616" i="42"/>
  <c r="AO617" i="42"/>
  <c r="AO618" i="42"/>
  <c r="AO619" i="42"/>
  <c r="AO620" i="42"/>
  <c r="AO621" i="42"/>
  <c r="AO622" i="42"/>
  <c r="AO623" i="42"/>
  <c r="AO624" i="42"/>
  <c r="AO625" i="42"/>
  <c r="AO626" i="42"/>
  <c r="AO627" i="42"/>
  <c r="AO628" i="42"/>
  <c r="AO629" i="42"/>
  <c r="AO630" i="42"/>
  <c r="AO631" i="42"/>
  <c r="AO632" i="42"/>
  <c r="AO633" i="42"/>
  <c r="AO634" i="42"/>
  <c r="AO635" i="42"/>
  <c r="AO636" i="42"/>
  <c r="AO637" i="42"/>
  <c r="AO638" i="42"/>
  <c r="AO639" i="42"/>
  <c r="AO640" i="42"/>
  <c r="AO641" i="42"/>
  <c r="AO642" i="42"/>
  <c r="AO643" i="42"/>
  <c r="AO644" i="42"/>
  <c r="AO645" i="42"/>
  <c r="AO646" i="42"/>
  <c r="AO647" i="42"/>
  <c r="AO648" i="42"/>
  <c r="AO649" i="42"/>
  <c r="AO650" i="42"/>
  <c r="AO651" i="42"/>
  <c r="AO652" i="42"/>
  <c r="AO653" i="42"/>
  <c r="AO654" i="42"/>
  <c r="AO655" i="42"/>
  <c r="AO656" i="42"/>
  <c r="AO657" i="42"/>
  <c r="AO658" i="42"/>
  <c r="AO659" i="42"/>
  <c r="AO660" i="42"/>
  <c r="AO661" i="42"/>
  <c r="AO662" i="42"/>
  <c r="AO663" i="42"/>
  <c r="AO664" i="42"/>
  <c r="AO665" i="42"/>
  <c r="AO666" i="42"/>
  <c r="AO667" i="42"/>
  <c r="AO668" i="42"/>
  <c r="AO669" i="42"/>
  <c r="AO670" i="42"/>
  <c r="AO671" i="42"/>
  <c r="AO672" i="42"/>
  <c r="AO673" i="42"/>
  <c r="AO674" i="42"/>
  <c r="AO675" i="42"/>
  <c r="AO676" i="42"/>
  <c r="AO677" i="42"/>
  <c r="AO678" i="42"/>
  <c r="AO679" i="42"/>
  <c r="AO680" i="42"/>
  <c r="AO681" i="42"/>
  <c r="AO682" i="42"/>
  <c r="AO683" i="42"/>
  <c r="AO684" i="42"/>
  <c r="AO685" i="42"/>
  <c r="AO686" i="42"/>
  <c r="AO687" i="42"/>
  <c r="AO688" i="42"/>
  <c r="AO689" i="42"/>
  <c r="AO690" i="42"/>
  <c r="AO691" i="42"/>
  <c r="AO692" i="42"/>
  <c r="AO693" i="42"/>
  <c r="AO694" i="42"/>
  <c r="AO695" i="42"/>
  <c r="AO696" i="42"/>
  <c r="AO697" i="42"/>
  <c r="AO698" i="42"/>
  <c r="AO699" i="42"/>
  <c r="AO700" i="42"/>
  <c r="AK19" i="42"/>
  <c r="AK20" i="42"/>
  <c r="AK21" i="42"/>
  <c r="AK22" i="42"/>
  <c r="AK23" i="42"/>
  <c r="AK24" i="42"/>
  <c r="AK25" i="42"/>
  <c r="AK26" i="42"/>
  <c r="AK27" i="42"/>
  <c r="AK28" i="42"/>
  <c r="AK29" i="42"/>
  <c r="AK30" i="42"/>
  <c r="AK31" i="42"/>
  <c r="AK32" i="42"/>
  <c r="AK33" i="42"/>
  <c r="AK34" i="42"/>
  <c r="AK35" i="42"/>
  <c r="AK36" i="42"/>
  <c r="AK37" i="42"/>
  <c r="AK38" i="42"/>
  <c r="AK39" i="42"/>
  <c r="AK40" i="42"/>
  <c r="AK41" i="42"/>
  <c r="AK42" i="42"/>
  <c r="AK43" i="42"/>
  <c r="AK44" i="42"/>
  <c r="AK45" i="42"/>
  <c r="AK46" i="42"/>
  <c r="AK47" i="42"/>
  <c r="AK48" i="42"/>
  <c r="AK49" i="42"/>
  <c r="AK50" i="42"/>
  <c r="AK51" i="42"/>
  <c r="AK52" i="42"/>
  <c r="AK53" i="42"/>
  <c r="AK54" i="42"/>
  <c r="AK55" i="42"/>
  <c r="AK56" i="42"/>
  <c r="AK57" i="42"/>
  <c r="AK58" i="42"/>
  <c r="AK59" i="42"/>
  <c r="AK60" i="42"/>
  <c r="AK61" i="42"/>
  <c r="AK62" i="42"/>
  <c r="AK63" i="42"/>
  <c r="AK64" i="42"/>
  <c r="AK65" i="42"/>
  <c r="AK66" i="42"/>
  <c r="AK67" i="42"/>
  <c r="AK68" i="42"/>
  <c r="AK69" i="42"/>
  <c r="AK70" i="42"/>
  <c r="AK71" i="42"/>
  <c r="AK72" i="42"/>
  <c r="AK73" i="42"/>
  <c r="AK74" i="42"/>
  <c r="AK75" i="42"/>
  <c r="AK76" i="42"/>
  <c r="AK77" i="42"/>
  <c r="AK78" i="42"/>
  <c r="AK79" i="42"/>
  <c r="AK80" i="42"/>
  <c r="AK81" i="42"/>
  <c r="AK82" i="42"/>
  <c r="AK83" i="42"/>
  <c r="AK84" i="42"/>
  <c r="AK85" i="42"/>
  <c r="AK86" i="42"/>
  <c r="AK87" i="42"/>
  <c r="AK88" i="42"/>
  <c r="AK89" i="42"/>
  <c r="AK90" i="42"/>
  <c r="AK91" i="42"/>
  <c r="AK92" i="42"/>
  <c r="AK93" i="42"/>
  <c r="AK94" i="42"/>
  <c r="AK95" i="42"/>
  <c r="AK96" i="42"/>
  <c r="AK97" i="42"/>
  <c r="AK98" i="42"/>
  <c r="AK99" i="42"/>
  <c r="AK100" i="42"/>
  <c r="AK101" i="42"/>
  <c r="AK102" i="42"/>
  <c r="AK103" i="42"/>
  <c r="AK104" i="42"/>
  <c r="AK105" i="42"/>
  <c r="AK106" i="42"/>
  <c r="AK107" i="42"/>
  <c r="AK108" i="42"/>
  <c r="AK109" i="42"/>
  <c r="AK110" i="42"/>
  <c r="AK111" i="42"/>
  <c r="AK112" i="42"/>
  <c r="AK113" i="42"/>
  <c r="AK114" i="42"/>
  <c r="AK115" i="42"/>
  <c r="AK116" i="42"/>
  <c r="AK117" i="42"/>
  <c r="AK118" i="42"/>
  <c r="AK119" i="42"/>
  <c r="AK120" i="42"/>
  <c r="AK121" i="42"/>
  <c r="AK122" i="42"/>
  <c r="AK123" i="42"/>
  <c r="AK124" i="42"/>
  <c r="AK125" i="42"/>
  <c r="AK126" i="42"/>
  <c r="AK127" i="42"/>
  <c r="AK128" i="42"/>
  <c r="AK129" i="42"/>
  <c r="AK130" i="42"/>
  <c r="AK131" i="42"/>
  <c r="AK132" i="42"/>
  <c r="AK133" i="42"/>
  <c r="AK134" i="42"/>
  <c r="AK135" i="42"/>
  <c r="AK136" i="42"/>
  <c r="AK137" i="42"/>
  <c r="AK138" i="42"/>
  <c r="AK139" i="42"/>
  <c r="AK140" i="42"/>
  <c r="AK141" i="42"/>
  <c r="AK142" i="42"/>
  <c r="AK143" i="42"/>
  <c r="AK144" i="42"/>
  <c r="AK145" i="42"/>
  <c r="AK146" i="42"/>
  <c r="AK147" i="42"/>
  <c r="AK148" i="42"/>
  <c r="AK149" i="42"/>
  <c r="AK150" i="42"/>
  <c r="AK151" i="42"/>
  <c r="AK152" i="42"/>
  <c r="AK153" i="42"/>
  <c r="AK154" i="42"/>
  <c r="AK155" i="42"/>
  <c r="AK156" i="42"/>
  <c r="AK157" i="42"/>
  <c r="AK158" i="42"/>
  <c r="AK159" i="42"/>
  <c r="AK160" i="42"/>
  <c r="AK161" i="42"/>
  <c r="AK162" i="42"/>
  <c r="AK163" i="42"/>
  <c r="AK164" i="42"/>
  <c r="AK165" i="42"/>
  <c r="AK166" i="42"/>
  <c r="AK167" i="42"/>
  <c r="AK168" i="42"/>
  <c r="AK169" i="42"/>
  <c r="AK170" i="42"/>
  <c r="AK171" i="42"/>
  <c r="AK172" i="42"/>
  <c r="AK173" i="42"/>
  <c r="AK174" i="42"/>
  <c r="AK175" i="42"/>
  <c r="AK176" i="42"/>
  <c r="AK177" i="42"/>
  <c r="AK178" i="42"/>
  <c r="AK179" i="42"/>
  <c r="AK180" i="42"/>
  <c r="AK181" i="42"/>
  <c r="AK182" i="42"/>
  <c r="AK183" i="42"/>
  <c r="AK184" i="42"/>
  <c r="AK185" i="42"/>
  <c r="AK186" i="42"/>
  <c r="AK187" i="42"/>
  <c r="AK188" i="42"/>
  <c r="AK189" i="42"/>
  <c r="AK190" i="42"/>
  <c r="AK191" i="42"/>
  <c r="AK192" i="42"/>
  <c r="AK193" i="42"/>
  <c r="AK194" i="42"/>
  <c r="AK195" i="42"/>
  <c r="AK196" i="42"/>
  <c r="AK197" i="42"/>
  <c r="AK198" i="42"/>
  <c r="AK199" i="42"/>
  <c r="AK200" i="42"/>
  <c r="AK201" i="42"/>
  <c r="AK202" i="42"/>
  <c r="AK203" i="42"/>
  <c r="AK204" i="42"/>
  <c r="AK205" i="42"/>
  <c r="AK206" i="42"/>
  <c r="AK207" i="42"/>
  <c r="AK208" i="42"/>
  <c r="AK209" i="42"/>
  <c r="AK210" i="42"/>
  <c r="AK211" i="42"/>
  <c r="AK212" i="42"/>
  <c r="AK213" i="42"/>
  <c r="AK214" i="42"/>
  <c r="AK215" i="42"/>
  <c r="AK216" i="42"/>
  <c r="AK217" i="42"/>
  <c r="AK218" i="42"/>
  <c r="AK219" i="42"/>
  <c r="AK220" i="42"/>
  <c r="AK221" i="42"/>
  <c r="AK222" i="42"/>
  <c r="AK223" i="42"/>
  <c r="AK224" i="42"/>
  <c r="AK225" i="42"/>
  <c r="AK226" i="42"/>
  <c r="AK227" i="42"/>
  <c r="AK228" i="42"/>
  <c r="AK229" i="42"/>
  <c r="AK230" i="42"/>
  <c r="AK231" i="42"/>
  <c r="AK232" i="42"/>
  <c r="AK233" i="42"/>
  <c r="AK234" i="42"/>
  <c r="AK235" i="42"/>
  <c r="AK236" i="42"/>
  <c r="AK237" i="42"/>
  <c r="AK238" i="42"/>
  <c r="AK239" i="42"/>
  <c r="AK240" i="42"/>
  <c r="AK241" i="42"/>
  <c r="AK242" i="42"/>
  <c r="AK243" i="42"/>
  <c r="AK244" i="42"/>
  <c r="AK245" i="42"/>
  <c r="AK246" i="42"/>
  <c r="AK247" i="42"/>
  <c r="AK248" i="42"/>
  <c r="AK249" i="42"/>
  <c r="AK250" i="42"/>
  <c r="AK251" i="42"/>
  <c r="AK252" i="42"/>
  <c r="AK253" i="42"/>
  <c r="AK254" i="42"/>
  <c r="AK255" i="42"/>
  <c r="AK256" i="42"/>
  <c r="AK257" i="42"/>
  <c r="AK258" i="42"/>
  <c r="AK259" i="42"/>
  <c r="AK260" i="42"/>
  <c r="AK261" i="42"/>
  <c r="AK262" i="42"/>
  <c r="AK263" i="42"/>
  <c r="AK264" i="42"/>
  <c r="AK265" i="42"/>
  <c r="AK266" i="42"/>
  <c r="AK267" i="42"/>
  <c r="AK268" i="42"/>
  <c r="AK269" i="42"/>
  <c r="AK270" i="42"/>
  <c r="AK271" i="42"/>
  <c r="AK272" i="42"/>
  <c r="AK273" i="42"/>
  <c r="AK274" i="42"/>
  <c r="AK275" i="42"/>
  <c r="AK276" i="42"/>
  <c r="AK277" i="42"/>
  <c r="AK278" i="42"/>
  <c r="AK279" i="42"/>
  <c r="AK280" i="42"/>
  <c r="AK281" i="42"/>
  <c r="AK282" i="42"/>
  <c r="AK283" i="42"/>
  <c r="AK284" i="42"/>
  <c r="AK285" i="42"/>
  <c r="AK286" i="42"/>
  <c r="AK287" i="42"/>
  <c r="AK288" i="42"/>
  <c r="AK289" i="42"/>
  <c r="AK290" i="42"/>
  <c r="AK291" i="42"/>
  <c r="AK292" i="42"/>
  <c r="AK293" i="42"/>
  <c r="AK294" i="42"/>
  <c r="AK295" i="42"/>
  <c r="AK296" i="42"/>
  <c r="AK297" i="42"/>
  <c r="AK298" i="42"/>
  <c r="AK299" i="42"/>
  <c r="AK300" i="42"/>
  <c r="AK301" i="42"/>
  <c r="AK302" i="42"/>
  <c r="AK303" i="42"/>
  <c r="AK304" i="42"/>
  <c r="AK305" i="42"/>
  <c r="AK306" i="42"/>
  <c r="AK307" i="42"/>
  <c r="AK308" i="42"/>
  <c r="AK309" i="42"/>
  <c r="AK310" i="42"/>
  <c r="AK311" i="42"/>
  <c r="AK312" i="42"/>
  <c r="AK313" i="42"/>
  <c r="AK314" i="42"/>
  <c r="AK315" i="42"/>
  <c r="AK316" i="42"/>
  <c r="AK317" i="42"/>
  <c r="AK318" i="42"/>
  <c r="AK319" i="42"/>
  <c r="AK320" i="42"/>
  <c r="AK321" i="42"/>
  <c r="AK322" i="42"/>
  <c r="AK323" i="42"/>
  <c r="AK324" i="42"/>
  <c r="AK325" i="42"/>
  <c r="AK326" i="42"/>
  <c r="AK327" i="42"/>
  <c r="AK328" i="42"/>
  <c r="AK329" i="42"/>
  <c r="AK330" i="42"/>
  <c r="AK331" i="42"/>
  <c r="AK332" i="42"/>
  <c r="AK333" i="42"/>
  <c r="AK334" i="42"/>
  <c r="AK335" i="42"/>
  <c r="AK336" i="42"/>
  <c r="AK337" i="42"/>
  <c r="AK338" i="42"/>
  <c r="AK339" i="42"/>
  <c r="AK340" i="42"/>
  <c r="AK341" i="42"/>
  <c r="AK342" i="42"/>
  <c r="AK343" i="42"/>
  <c r="AK344" i="42"/>
  <c r="AK345" i="42"/>
  <c r="AK346" i="42"/>
  <c r="AK347" i="42"/>
  <c r="AK348" i="42"/>
  <c r="AK349" i="42"/>
  <c r="AK350" i="42"/>
  <c r="AK351" i="42"/>
  <c r="AK352" i="42"/>
  <c r="AK353" i="42"/>
  <c r="AK354" i="42"/>
  <c r="AK355" i="42"/>
  <c r="AK356" i="42"/>
  <c r="AK357" i="42"/>
  <c r="AK358" i="42"/>
  <c r="AK359" i="42"/>
  <c r="AK360" i="42"/>
  <c r="AK361" i="42"/>
  <c r="AK362" i="42"/>
  <c r="AK363" i="42"/>
  <c r="AK364" i="42"/>
  <c r="AK365" i="42"/>
  <c r="AK366" i="42"/>
  <c r="AK367" i="42"/>
  <c r="AK368" i="42"/>
  <c r="AK369" i="42"/>
  <c r="AK370" i="42"/>
  <c r="AK371" i="42"/>
  <c r="AK372" i="42"/>
  <c r="AK373" i="42"/>
  <c r="AK374" i="42"/>
  <c r="AK375" i="42"/>
  <c r="AK376" i="42"/>
  <c r="AK377" i="42"/>
  <c r="AK378" i="42"/>
  <c r="AK379" i="42"/>
  <c r="AK380" i="42"/>
  <c r="AK381" i="42"/>
  <c r="AK382" i="42"/>
  <c r="AK383" i="42"/>
  <c r="AK384" i="42"/>
  <c r="AK385" i="42"/>
  <c r="AK386" i="42"/>
  <c r="AK387" i="42"/>
  <c r="AK388" i="42"/>
  <c r="AK389" i="42"/>
  <c r="AK390" i="42"/>
  <c r="AK391" i="42"/>
  <c r="AK392" i="42"/>
  <c r="AK393" i="42"/>
  <c r="AK394" i="42"/>
  <c r="AK395" i="42"/>
  <c r="AK396" i="42"/>
  <c r="AK397" i="42"/>
  <c r="AK398" i="42"/>
  <c r="AK399" i="42"/>
  <c r="AK400" i="42"/>
  <c r="AK401" i="42"/>
  <c r="AK402" i="42"/>
  <c r="AK403" i="42"/>
  <c r="AK404" i="42"/>
  <c r="AK405" i="42"/>
  <c r="AK406" i="42"/>
  <c r="AK407" i="42"/>
  <c r="AK408" i="42"/>
  <c r="AK409" i="42"/>
  <c r="AK410" i="42"/>
  <c r="AK411" i="42"/>
  <c r="AK412" i="42"/>
  <c r="AK413" i="42"/>
  <c r="AK414" i="42"/>
  <c r="AK415" i="42"/>
  <c r="AK416" i="42"/>
  <c r="AK417" i="42"/>
  <c r="AK418" i="42"/>
  <c r="AK419" i="42"/>
  <c r="AK420" i="42"/>
  <c r="AK421" i="42"/>
  <c r="AK422" i="42"/>
  <c r="AK423" i="42"/>
  <c r="AK424" i="42"/>
  <c r="AK425" i="42"/>
  <c r="AK426" i="42"/>
  <c r="AK427" i="42"/>
  <c r="AK428" i="42"/>
  <c r="AK429" i="42"/>
  <c r="AK430" i="42"/>
  <c r="AK431" i="42"/>
  <c r="AK432" i="42"/>
  <c r="AK433" i="42"/>
  <c r="AK434" i="42"/>
  <c r="AK435" i="42"/>
  <c r="AK436" i="42"/>
  <c r="AK437" i="42"/>
  <c r="AK438" i="42"/>
  <c r="AK439" i="42"/>
  <c r="AK440" i="42"/>
  <c r="AK441" i="42"/>
  <c r="AK442" i="42"/>
  <c r="AK443" i="42"/>
  <c r="AK444" i="42"/>
  <c r="AK445" i="42"/>
  <c r="AK446" i="42"/>
  <c r="AK447" i="42"/>
  <c r="AK448" i="42"/>
  <c r="AK449" i="42"/>
  <c r="AK450" i="42"/>
  <c r="AK451" i="42"/>
  <c r="AK452" i="42"/>
  <c r="AK453" i="42"/>
  <c r="AK454" i="42"/>
  <c r="AK455" i="42"/>
  <c r="AK456" i="42"/>
  <c r="AK457" i="42"/>
  <c r="AK458" i="42"/>
  <c r="AK459" i="42"/>
  <c r="AK460" i="42"/>
  <c r="AK461" i="42"/>
  <c r="AK462" i="42"/>
  <c r="AK463" i="42"/>
  <c r="AK464" i="42"/>
  <c r="AK465" i="42"/>
  <c r="AK466" i="42"/>
  <c r="AK467" i="42"/>
  <c r="AK468" i="42"/>
  <c r="AK469" i="42"/>
  <c r="AK470" i="42"/>
  <c r="AK471" i="42"/>
  <c r="AK472" i="42"/>
  <c r="AK473" i="42"/>
  <c r="AK474" i="42"/>
  <c r="AK475" i="42"/>
  <c r="AK476" i="42"/>
  <c r="AK477" i="42"/>
  <c r="AK478" i="42"/>
  <c r="AK479" i="42"/>
  <c r="AK480" i="42"/>
  <c r="AK481" i="42"/>
  <c r="AK482" i="42"/>
  <c r="AK483" i="42"/>
  <c r="AK484" i="42"/>
  <c r="AK485" i="42"/>
  <c r="AK486" i="42"/>
  <c r="AK487" i="42"/>
  <c r="AK488" i="42"/>
  <c r="AK489" i="42"/>
  <c r="AK490" i="42"/>
  <c r="AK491" i="42"/>
  <c r="AK492" i="42"/>
  <c r="AK493" i="42"/>
  <c r="AK494" i="42"/>
  <c r="AK495" i="42"/>
  <c r="AK496" i="42"/>
  <c r="AK497" i="42"/>
  <c r="AK498" i="42"/>
  <c r="AK499" i="42"/>
  <c r="AK500" i="42"/>
  <c r="AK501" i="42"/>
  <c r="AK502" i="42"/>
  <c r="AK503" i="42"/>
  <c r="AK504" i="42"/>
  <c r="AK505" i="42"/>
  <c r="AK506" i="42"/>
  <c r="AK507" i="42"/>
  <c r="AK508" i="42"/>
  <c r="AK509" i="42"/>
  <c r="AK510" i="42"/>
  <c r="AK511" i="42"/>
  <c r="AK512" i="42"/>
  <c r="AK513" i="42"/>
  <c r="AK514" i="42"/>
  <c r="AK515" i="42"/>
  <c r="AK516" i="42"/>
  <c r="AK517" i="42"/>
  <c r="AK518" i="42"/>
  <c r="AK519" i="42"/>
  <c r="AK520" i="42"/>
  <c r="AK521" i="42"/>
  <c r="AK522" i="42"/>
  <c r="AK523" i="42"/>
  <c r="AK524" i="42"/>
  <c r="AK525" i="42"/>
  <c r="AK526" i="42"/>
  <c r="AK527" i="42"/>
  <c r="AK528" i="42"/>
  <c r="AK529" i="42"/>
  <c r="AK530" i="42"/>
  <c r="AK531" i="42"/>
  <c r="AK532" i="42"/>
  <c r="AK533" i="42"/>
  <c r="AK534" i="42"/>
  <c r="AK535" i="42"/>
  <c r="AK536" i="42"/>
  <c r="AK537" i="42"/>
  <c r="AK538" i="42"/>
  <c r="AK539" i="42"/>
  <c r="AK540" i="42"/>
  <c r="AK541" i="42"/>
  <c r="AK542" i="42"/>
  <c r="AK543" i="42"/>
  <c r="AK544" i="42"/>
  <c r="AK545" i="42"/>
  <c r="AK546" i="42"/>
  <c r="AK547" i="42"/>
  <c r="AK548" i="42"/>
  <c r="AK549" i="42"/>
  <c r="AK550" i="42"/>
  <c r="AK551" i="42"/>
  <c r="AK552" i="42"/>
  <c r="AK553" i="42"/>
  <c r="AK554" i="42"/>
  <c r="AK555" i="42"/>
  <c r="AK556" i="42"/>
  <c r="AK557" i="42"/>
  <c r="AK558" i="42"/>
  <c r="AK559" i="42"/>
  <c r="AK560" i="42"/>
  <c r="AK561" i="42"/>
  <c r="AK562" i="42"/>
  <c r="AK563" i="42"/>
  <c r="AK564" i="42"/>
  <c r="AK565" i="42"/>
  <c r="AK566" i="42"/>
  <c r="AK567" i="42"/>
  <c r="AK568" i="42"/>
  <c r="AK569" i="42"/>
  <c r="AK570" i="42"/>
  <c r="AK571" i="42"/>
  <c r="AK572" i="42"/>
  <c r="AK573" i="42"/>
  <c r="AK574" i="42"/>
  <c r="AK575" i="42"/>
  <c r="AK576" i="42"/>
  <c r="AK577" i="42"/>
  <c r="AK578" i="42"/>
  <c r="AK579" i="42"/>
  <c r="AK580" i="42"/>
  <c r="AK581" i="42"/>
  <c r="AK582" i="42"/>
  <c r="AK583" i="42"/>
  <c r="AK584" i="42"/>
  <c r="AK585" i="42"/>
  <c r="AK586" i="42"/>
  <c r="AK587" i="42"/>
  <c r="AK588" i="42"/>
  <c r="AK589" i="42"/>
  <c r="AK590" i="42"/>
  <c r="AK591" i="42"/>
  <c r="AK592" i="42"/>
  <c r="AK593" i="42"/>
  <c r="AK594" i="42"/>
  <c r="AK595" i="42"/>
  <c r="AK596" i="42"/>
  <c r="AK597" i="42"/>
  <c r="AK598" i="42"/>
  <c r="AK599" i="42"/>
  <c r="AK600" i="42"/>
  <c r="AK601" i="42"/>
  <c r="AK602" i="42"/>
  <c r="AK603" i="42"/>
  <c r="AK604" i="42"/>
  <c r="AK605" i="42"/>
  <c r="AK606" i="42"/>
  <c r="AK607" i="42"/>
  <c r="AK608" i="42"/>
  <c r="AK609" i="42"/>
  <c r="AK610" i="42"/>
  <c r="AK611" i="42"/>
  <c r="AK612" i="42"/>
  <c r="AK613" i="42"/>
  <c r="AK614" i="42"/>
  <c r="AK615" i="42"/>
  <c r="AK616" i="42"/>
  <c r="AK617" i="42"/>
  <c r="AK618" i="42"/>
  <c r="AK619" i="42"/>
  <c r="AK620" i="42"/>
  <c r="AK621" i="42"/>
  <c r="AK622" i="42"/>
  <c r="AK623" i="42"/>
  <c r="AK624" i="42"/>
  <c r="AK625" i="42"/>
  <c r="AK626" i="42"/>
  <c r="AK627" i="42"/>
  <c r="AK628" i="42"/>
  <c r="AK629" i="42"/>
  <c r="AK630" i="42"/>
  <c r="AK631" i="42"/>
  <c r="AK632" i="42"/>
  <c r="AK633" i="42"/>
  <c r="AK634" i="42"/>
  <c r="AK635" i="42"/>
  <c r="AK636" i="42"/>
  <c r="AK637" i="42"/>
  <c r="AK638" i="42"/>
  <c r="AK639" i="42"/>
  <c r="AK640" i="42"/>
  <c r="AK641" i="42"/>
  <c r="AK642" i="42"/>
  <c r="AK643" i="42"/>
  <c r="AK644" i="42"/>
  <c r="AK645" i="42"/>
  <c r="AK646" i="42"/>
  <c r="AK647" i="42"/>
  <c r="AK648" i="42"/>
  <c r="AK649" i="42"/>
  <c r="AK650" i="42"/>
  <c r="AK651" i="42"/>
  <c r="AK652" i="42"/>
  <c r="AK653" i="42"/>
  <c r="AK654" i="42"/>
  <c r="AK655" i="42"/>
  <c r="AK656" i="42"/>
  <c r="AK657" i="42"/>
  <c r="AK658" i="42"/>
  <c r="AK659" i="42"/>
  <c r="AK660" i="42"/>
  <c r="AK661" i="42"/>
  <c r="AK662" i="42"/>
  <c r="AK663" i="42"/>
  <c r="AK664" i="42"/>
  <c r="AK665" i="42"/>
  <c r="AK666" i="42"/>
  <c r="AK667" i="42"/>
  <c r="AK668" i="42"/>
  <c r="AK669" i="42"/>
  <c r="AK670" i="42"/>
  <c r="AK671" i="42"/>
  <c r="AK672" i="42"/>
  <c r="AK673" i="42"/>
  <c r="AK674" i="42"/>
  <c r="AK675" i="42"/>
  <c r="AK676" i="42"/>
  <c r="AK677" i="42"/>
  <c r="AK678" i="42"/>
  <c r="AK679" i="42"/>
  <c r="AK680" i="42"/>
  <c r="AK681" i="42"/>
  <c r="AK682" i="42"/>
  <c r="AK683" i="42"/>
  <c r="AK684" i="42"/>
  <c r="AK685" i="42"/>
  <c r="AK686" i="42"/>
  <c r="AK687" i="42"/>
  <c r="AK688" i="42"/>
  <c r="AK689" i="42"/>
  <c r="AK690" i="42"/>
  <c r="AK691" i="42"/>
  <c r="AK692" i="42"/>
  <c r="AK693" i="42"/>
  <c r="AK694" i="42"/>
  <c r="AK695" i="42"/>
  <c r="AK696" i="42"/>
  <c r="AK697" i="42"/>
  <c r="AK698" i="42"/>
  <c r="AK699" i="42"/>
  <c r="AK700"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AG260" i="42"/>
  <c r="AG261" i="42"/>
  <c r="AG262" i="42"/>
  <c r="AG263" i="42"/>
  <c r="AG264" i="42"/>
  <c r="AG265" i="42"/>
  <c r="AG266" i="42"/>
  <c r="AG267" i="42"/>
  <c r="AG268" i="42"/>
  <c r="AG269" i="42"/>
  <c r="AG270" i="42"/>
  <c r="AG271" i="42"/>
  <c r="AG272" i="42"/>
  <c r="AG273" i="42"/>
  <c r="AG274" i="42"/>
  <c r="AG275" i="42"/>
  <c r="AG276" i="42"/>
  <c r="AG277" i="42"/>
  <c r="AG278" i="42"/>
  <c r="AG279" i="42"/>
  <c r="AG280" i="42"/>
  <c r="AG281" i="42"/>
  <c r="AG282" i="42"/>
  <c r="AG283" i="42"/>
  <c r="AG284" i="42"/>
  <c r="AG285" i="42"/>
  <c r="AG286" i="42"/>
  <c r="AG287" i="42"/>
  <c r="AG288" i="42"/>
  <c r="AG289" i="42"/>
  <c r="AG290" i="42"/>
  <c r="AG291" i="42"/>
  <c r="AG292" i="42"/>
  <c r="AG293" i="42"/>
  <c r="AG294" i="42"/>
  <c r="AG295" i="42"/>
  <c r="AG296" i="42"/>
  <c r="AG297" i="42"/>
  <c r="AG298" i="42"/>
  <c r="AG299" i="42"/>
  <c r="AG300" i="42"/>
  <c r="AG301" i="42"/>
  <c r="AG302" i="42"/>
  <c r="AG303" i="42"/>
  <c r="AG304" i="42"/>
  <c r="AG305" i="42"/>
  <c r="AG306" i="42"/>
  <c r="AG307" i="42"/>
  <c r="AG308" i="42"/>
  <c r="AG309" i="42"/>
  <c r="AG310" i="42"/>
  <c r="AG311" i="42"/>
  <c r="AG312" i="42"/>
  <c r="AG313" i="42"/>
  <c r="AG314" i="42"/>
  <c r="AG315" i="42"/>
  <c r="AG316" i="42"/>
  <c r="AG317" i="42"/>
  <c r="AG318" i="42"/>
  <c r="AG319" i="42"/>
  <c r="AG320" i="42"/>
  <c r="AG321" i="42"/>
  <c r="AG322" i="42"/>
  <c r="AG323" i="42"/>
  <c r="AG324" i="42"/>
  <c r="AG325" i="42"/>
  <c r="AG326" i="42"/>
  <c r="AG327" i="42"/>
  <c r="AG328" i="42"/>
  <c r="AG329" i="42"/>
  <c r="AG330" i="42"/>
  <c r="AG331" i="42"/>
  <c r="AG332" i="42"/>
  <c r="AG333" i="42"/>
  <c r="AG334" i="42"/>
  <c r="AG335" i="42"/>
  <c r="AG336" i="42"/>
  <c r="AG337" i="42"/>
  <c r="AG338" i="42"/>
  <c r="AG339" i="42"/>
  <c r="AG340" i="42"/>
  <c r="AG341" i="42"/>
  <c r="AG342" i="42"/>
  <c r="AG343" i="42"/>
  <c r="AG344" i="42"/>
  <c r="AG345" i="42"/>
  <c r="AG346" i="42"/>
  <c r="AG347" i="42"/>
  <c r="AG348" i="42"/>
  <c r="AG349" i="42"/>
  <c r="AG350" i="42"/>
  <c r="AG351" i="42"/>
  <c r="AG352" i="42"/>
  <c r="AG353" i="42"/>
  <c r="AG354" i="42"/>
  <c r="AG355" i="42"/>
  <c r="AG356" i="42"/>
  <c r="AG357" i="42"/>
  <c r="AG358" i="42"/>
  <c r="AG359" i="42"/>
  <c r="AG360" i="42"/>
  <c r="AG361" i="42"/>
  <c r="AG362" i="42"/>
  <c r="AG363" i="42"/>
  <c r="AG364" i="42"/>
  <c r="AG365" i="42"/>
  <c r="AG366" i="42"/>
  <c r="AG367" i="42"/>
  <c r="AG368" i="42"/>
  <c r="AG369" i="42"/>
  <c r="AG370" i="42"/>
  <c r="AG371" i="42"/>
  <c r="AG372" i="42"/>
  <c r="AG373" i="42"/>
  <c r="AG374" i="42"/>
  <c r="AG375" i="42"/>
  <c r="AG376" i="42"/>
  <c r="AG377" i="42"/>
  <c r="AG378" i="42"/>
  <c r="AG379" i="42"/>
  <c r="AG380" i="42"/>
  <c r="AG381" i="42"/>
  <c r="AG382" i="42"/>
  <c r="AG383" i="42"/>
  <c r="AG384" i="42"/>
  <c r="AG385" i="42"/>
  <c r="AG386" i="42"/>
  <c r="AG387" i="42"/>
  <c r="AG388" i="42"/>
  <c r="AG389" i="42"/>
  <c r="AG390" i="42"/>
  <c r="AG391" i="42"/>
  <c r="AG392" i="42"/>
  <c r="AG393" i="42"/>
  <c r="AG394" i="42"/>
  <c r="AG395" i="42"/>
  <c r="AG396" i="42"/>
  <c r="AG397" i="42"/>
  <c r="AG398" i="42"/>
  <c r="AG399" i="42"/>
  <c r="AG400" i="42"/>
  <c r="AG401" i="42"/>
  <c r="AG402" i="42"/>
  <c r="AG403" i="42"/>
  <c r="AG404" i="42"/>
  <c r="AG405" i="42"/>
  <c r="AG406" i="42"/>
  <c r="AG407" i="42"/>
  <c r="AG408" i="42"/>
  <c r="AG409" i="42"/>
  <c r="AG410" i="42"/>
  <c r="AG411" i="42"/>
  <c r="AG412" i="42"/>
  <c r="AG413" i="42"/>
  <c r="AG414" i="42"/>
  <c r="AG415" i="42"/>
  <c r="AG416" i="42"/>
  <c r="AG417" i="42"/>
  <c r="AG418" i="42"/>
  <c r="AG419" i="42"/>
  <c r="AG420" i="42"/>
  <c r="AG421" i="42"/>
  <c r="AG422" i="42"/>
  <c r="AG423" i="42"/>
  <c r="AG424" i="42"/>
  <c r="AG425" i="42"/>
  <c r="AG426" i="42"/>
  <c r="AG427" i="42"/>
  <c r="AG428" i="42"/>
  <c r="AG429" i="42"/>
  <c r="AG430" i="42"/>
  <c r="AG431" i="42"/>
  <c r="AG432" i="42"/>
  <c r="AG433" i="42"/>
  <c r="AG434" i="42"/>
  <c r="AG435" i="42"/>
  <c r="AG436" i="42"/>
  <c r="AG437" i="42"/>
  <c r="AG438" i="42"/>
  <c r="AG439" i="42"/>
  <c r="AG440" i="42"/>
  <c r="AG441" i="42"/>
  <c r="AG442" i="42"/>
  <c r="AG443" i="42"/>
  <c r="AG444" i="42"/>
  <c r="AG445" i="42"/>
  <c r="AG446" i="42"/>
  <c r="AG447" i="42"/>
  <c r="AG448" i="42"/>
  <c r="AG449" i="42"/>
  <c r="AG450" i="42"/>
  <c r="AG451" i="42"/>
  <c r="AG452" i="42"/>
  <c r="AG453" i="42"/>
  <c r="AG454" i="42"/>
  <c r="AG455" i="42"/>
  <c r="AG456" i="42"/>
  <c r="AG457" i="42"/>
  <c r="AG458" i="42"/>
  <c r="AG459" i="42"/>
  <c r="AG460" i="42"/>
  <c r="AG461" i="42"/>
  <c r="AG462" i="42"/>
  <c r="AG463" i="42"/>
  <c r="AG464" i="42"/>
  <c r="AG465" i="42"/>
  <c r="AG466" i="42"/>
  <c r="AG467" i="42"/>
  <c r="AG468" i="42"/>
  <c r="AG469" i="42"/>
  <c r="AG470" i="42"/>
  <c r="AG471" i="42"/>
  <c r="AG472" i="42"/>
  <c r="AG473" i="42"/>
  <c r="AG474" i="42"/>
  <c r="AG475" i="42"/>
  <c r="AG476" i="42"/>
  <c r="AG477" i="42"/>
  <c r="AG478" i="42"/>
  <c r="AG479" i="42"/>
  <c r="AG480" i="42"/>
  <c r="AG481" i="42"/>
  <c r="AG482" i="42"/>
  <c r="AG483" i="42"/>
  <c r="AG484" i="42"/>
  <c r="AG485" i="42"/>
  <c r="AG486" i="42"/>
  <c r="AG487" i="42"/>
  <c r="AG488" i="42"/>
  <c r="AG489" i="42"/>
  <c r="AG490" i="42"/>
  <c r="AG491" i="42"/>
  <c r="AG492" i="42"/>
  <c r="AG493" i="42"/>
  <c r="AG494" i="42"/>
  <c r="AG495" i="42"/>
  <c r="AG496" i="42"/>
  <c r="AG497" i="42"/>
  <c r="AG498" i="42"/>
  <c r="AG499" i="42"/>
  <c r="AG500" i="42"/>
  <c r="AG501" i="42"/>
  <c r="AG502" i="42"/>
  <c r="AG503" i="42"/>
  <c r="AG504" i="42"/>
  <c r="AG505" i="42"/>
  <c r="AG506" i="42"/>
  <c r="AG507" i="42"/>
  <c r="AG508" i="42"/>
  <c r="AG509" i="42"/>
  <c r="AG510" i="42"/>
  <c r="AG511" i="42"/>
  <c r="AG512" i="42"/>
  <c r="AG513" i="42"/>
  <c r="AG514" i="42"/>
  <c r="AG515" i="42"/>
  <c r="AG516" i="42"/>
  <c r="AG517" i="42"/>
  <c r="AG518" i="42"/>
  <c r="AG519" i="42"/>
  <c r="AG520" i="42"/>
  <c r="AG521" i="42"/>
  <c r="AG522" i="42"/>
  <c r="AG523" i="42"/>
  <c r="AG524" i="42"/>
  <c r="AG525" i="42"/>
  <c r="AG526" i="42"/>
  <c r="AG527" i="42"/>
  <c r="AG528" i="42"/>
  <c r="AG529" i="42"/>
  <c r="AG530" i="42"/>
  <c r="AG531" i="42"/>
  <c r="AG532" i="42"/>
  <c r="AG533" i="42"/>
  <c r="AG534" i="42"/>
  <c r="AG535" i="42"/>
  <c r="AG536" i="42"/>
  <c r="AG537" i="42"/>
  <c r="AG538" i="42"/>
  <c r="AG539" i="42"/>
  <c r="AG540" i="42"/>
  <c r="AG541" i="42"/>
  <c r="AG542" i="42"/>
  <c r="AG543" i="42"/>
  <c r="AG544" i="42"/>
  <c r="AG545" i="42"/>
  <c r="AG546" i="42"/>
  <c r="AG547" i="42"/>
  <c r="AG548" i="42"/>
  <c r="AG549" i="42"/>
  <c r="AG550" i="42"/>
  <c r="AG551" i="42"/>
  <c r="AG552" i="42"/>
  <c r="AG553" i="42"/>
  <c r="AG554" i="42"/>
  <c r="AG555" i="42"/>
  <c r="AG556" i="42"/>
  <c r="AG557" i="42"/>
  <c r="AG558" i="42"/>
  <c r="AG559" i="42"/>
  <c r="AG560" i="42"/>
  <c r="AG561" i="42"/>
  <c r="AG562" i="42"/>
  <c r="AG563" i="42"/>
  <c r="AG564" i="42"/>
  <c r="AG565" i="42"/>
  <c r="AG566" i="42"/>
  <c r="AG567" i="42"/>
  <c r="AG568" i="42"/>
  <c r="AG569" i="42"/>
  <c r="AG570" i="42"/>
  <c r="AG571" i="42"/>
  <c r="AG572" i="42"/>
  <c r="AG573" i="42"/>
  <c r="AG574" i="42"/>
  <c r="AG575" i="42"/>
  <c r="AG576" i="42"/>
  <c r="AG577" i="42"/>
  <c r="AG578" i="42"/>
  <c r="AG579" i="42"/>
  <c r="AG580" i="42"/>
  <c r="AG581" i="42"/>
  <c r="AG582" i="42"/>
  <c r="AG583" i="42"/>
  <c r="AG584" i="42"/>
  <c r="AG585" i="42"/>
  <c r="AG586" i="42"/>
  <c r="AG587" i="42"/>
  <c r="AG588" i="42"/>
  <c r="AG589" i="42"/>
  <c r="AG590" i="42"/>
  <c r="AG591" i="42"/>
  <c r="AG592" i="42"/>
  <c r="AG593" i="42"/>
  <c r="AG594" i="42"/>
  <c r="AG595" i="42"/>
  <c r="AG596" i="42"/>
  <c r="AG597" i="42"/>
  <c r="AG598" i="42"/>
  <c r="AG599" i="42"/>
  <c r="AG600" i="42"/>
  <c r="AG601" i="42"/>
  <c r="AG602" i="42"/>
  <c r="AG603" i="42"/>
  <c r="AG604" i="42"/>
  <c r="AG605" i="42"/>
  <c r="AG606" i="42"/>
  <c r="AG607" i="42"/>
  <c r="AG608" i="42"/>
  <c r="AG609" i="42"/>
  <c r="AG610" i="42"/>
  <c r="AG611" i="42"/>
  <c r="AG612" i="42"/>
  <c r="AG613" i="42"/>
  <c r="AG614" i="42"/>
  <c r="AG615" i="42"/>
  <c r="AG616" i="42"/>
  <c r="AG617" i="42"/>
  <c r="AG618" i="42"/>
  <c r="AG619" i="42"/>
  <c r="AG620" i="42"/>
  <c r="AG621" i="42"/>
  <c r="AG622" i="42"/>
  <c r="AG623" i="42"/>
  <c r="AG624" i="42"/>
  <c r="AG625" i="42"/>
  <c r="AG626" i="42"/>
  <c r="AG627" i="42"/>
  <c r="AG628" i="42"/>
  <c r="AG629" i="42"/>
  <c r="AG630" i="42"/>
  <c r="AG631" i="42"/>
  <c r="AG632" i="42"/>
  <c r="AG633" i="42"/>
  <c r="AG634" i="42"/>
  <c r="AG635" i="42"/>
  <c r="AG636" i="42"/>
  <c r="AG637" i="42"/>
  <c r="AG638" i="42"/>
  <c r="AG639" i="42"/>
  <c r="AG640" i="42"/>
  <c r="AG641" i="42"/>
  <c r="AG642" i="42"/>
  <c r="AG643" i="42"/>
  <c r="AG644" i="42"/>
  <c r="AG645" i="42"/>
  <c r="AG646" i="42"/>
  <c r="AG647" i="42"/>
  <c r="AG648" i="42"/>
  <c r="AG649" i="42"/>
  <c r="AG650" i="42"/>
  <c r="AG651" i="42"/>
  <c r="AG652" i="42"/>
  <c r="AG653" i="42"/>
  <c r="AG654" i="42"/>
  <c r="AG655" i="42"/>
  <c r="AG656" i="42"/>
  <c r="AG657" i="42"/>
  <c r="AG658" i="42"/>
  <c r="AG659" i="42"/>
  <c r="AG660" i="42"/>
  <c r="AG661" i="42"/>
  <c r="AG662" i="42"/>
  <c r="AG663" i="42"/>
  <c r="AG664" i="42"/>
  <c r="AG665" i="42"/>
  <c r="AG666" i="42"/>
  <c r="AG667" i="42"/>
  <c r="AG668" i="42"/>
  <c r="AG669" i="42"/>
  <c r="AG670" i="42"/>
  <c r="AG671" i="42"/>
  <c r="AG672" i="42"/>
  <c r="AG673" i="42"/>
  <c r="AG674" i="42"/>
  <c r="AG675" i="42"/>
  <c r="AG676" i="42"/>
  <c r="AG677" i="42"/>
  <c r="AG678" i="42"/>
  <c r="AG679" i="42"/>
  <c r="AG680" i="42"/>
  <c r="AG681" i="42"/>
  <c r="AG682" i="42"/>
  <c r="AG683" i="42"/>
  <c r="AG684" i="42"/>
  <c r="AG685" i="42"/>
  <c r="AG686" i="42"/>
  <c r="AG687" i="42"/>
  <c r="AG688" i="42"/>
  <c r="AG689" i="42"/>
  <c r="AG690" i="42"/>
  <c r="AG691" i="42"/>
  <c r="AG692" i="42"/>
  <c r="AG693" i="42"/>
  <c r="AG694" i="42"/>
  <c r="AG695" i="42"/>
  <c r="AG696" i="42"/>
  <c r="AG697" i="42"/>
  <c r="AG698" i="42"/>
  <c r="AG699" i="42"/>
  <c r="AG700" i="42"/>
  <c r="AC20" i="42"/>
  <c r="AC21" i="42"/>
  <c r="AC22" i="42"/>
  <c r="AC23" i="42"/>
  <c r="AC24" i="42"/>
  <c r="AC25" i="42"/>
  <c r="AC26" i="42"/>
  <c r="AC27" i="42"/>
  <c r="AC28" i="42"/>
  <c r="AC29" i="42"/>
  <c r="AC30" i="42"/>
  <c r="AC31" i="42"/>
  <c r="AC32" i="42"/>
  <c r="AC33" i="42"/>
  <c r="AC34" i="42"/>
  <c r="AC35" i="42"/>
  <c r="AC36" i="42"/>
  <c r="AC37" i="42"/>
  <c r="AC38" i="42"/>
  <c r="AC39" i="42"/>
  <c r="AC40" i="42"/>
  <c r="AC41" i="42"/>
  <c r="AC42" i="42"/>
  <c r="AC43" i="42"/>
  <c r="AC44" i="42"/>
  <c r="AC45" i="42"/>
  <c r="AC46" i="42"/>
  <c r="AC47" i="42"/>
  <c r="AC48" i="42"/>
  <c r="AC49" i="42"/>
  <c r="AC50" i="42"/>
  <c r="AC51" i="42"/>
  <c r="AC52" i="42"/>
  <c r="AC53" i="42"/>
  <c r="AC54" i="42"/>
  <c r="AC55" i="42"/>
  <c r="AC56" i="42"/>
  <c r="AC57" i="42"/>
  <c r="AC58" i="42"/>
  <c r="AC59" i="42"/>
  <c r="AC60" i="42"/>
  <c r="AC61" i="42"/>
  <c r="AC62" i="42"/>
  <c r="AC63" i="42"/>
  <c r="AC64" i="42"/>
  <c r="AC65" i="42"/>
  <c r="AC66" i="42"/>
  <c r="AC67" i="42"/>
  <c r="AC68" i="42"/>
  <c r="AC69" i="42"/>
  <c r="AC70" i="42"/>
  <c r="AC71" i="42"/>
  <c r="AC72" i="42"/>
  <c r="AC73" i="42"/>
  <c r="AC74" i="42"/>
  <c r="AC75" i="42"/>
  <c r="AC76" i="42"/>
  <c r="AC77" i="42"/>
  <c r="AC78" i="42"/>
  <c r="AC79" i="42"/>
  <c r="AC80" i="42"/>
  <c r="AC81" i="42"/>
  <c r="AC82" i="42"/>
  <c r="AC83" i="42"/>
  <c r="AC84" i="42"/>
  <c r="AC85" i="42"/>
  <c r="AC86" i="42"/>
  <c r="AC87" i="42"/>
  <c r="AC88" i="42"/>
  <c r="AC89" i="42"/>
  <c r="AC90" i="42"/>
  <c r="AC91" i="42"/>
  <c r="AC92" i="42"/>
  <c r="AC93" i="42"/>
  <c r="AC94" i="42"/>
  <c r="AC95" i="42"/>
  <c r="AC96" i="42"/>
  <c r="AC97" i="42"/>
  <c r="AC98" i="42"/>
  <c r="AC99" i="42"/>
  <c r="AC100" i="42"/>
  <c r="AC101" i="42"/>
  <c r="AC102" i="42"/>
  <c r="AC103" i="42"/>
  <c r="AC104" i="42"/>
  <c r="AC105" i="42"/>
  <c r="AC106" i="42"/>
  <c r="AC107" i="42"/>
  <c r="AC108" i="42"/>
  <c r="AC109" i="42"/>
  <c r="AC110" i="42"/>
  <c r="AC111" i="42"/>
  <c r="AC112" i="42"/>
  <c r="AC113" i="42"/>
  <c r="AC114" i="42"/>
  <c r="AC115" i="42"/>
  <c r="AC116" i="42"/>
  <c r="AC117" i="42"/>
  <c r="AC118" i="42"/>
  <c r="AC119" i="42"/>
  <c r="AC120" i="42"/>
  <c r="AC121" i="42"/>
  <c r="AC122" i="42"/>
  <c r="AC123" i="42"/>
  <c r="AC124" i="42"/>
  <c r="AC125" i="42"/>
  <c r="AC126" i="42"/>
  <c r="AC127" i="42"/>
  <c r="AC128" i="42"/>
  <c r="AC129" i="42"/>
  <c r="AC130" i="42"/>
  <c r="AC131" i="42"/>
  <c r="AC132" i="42"/>
  <c r="AC133" i="42"/>
  <c r="AC134" i="42"/>
  <c r="AC135" i="42"/>
  <c r="AC136" i="42"/>
  <c r="AC137" i="42"/>
  <c r="AC138" i="42"/>
  <c r="AC139" i="42"/>
  <c r="AC140" i="42"/>
  <c r="AC141" i="42"/>
  <c r="AC142" i="42"/>
  <c r="AC143" i="42"/>
  <c r="AC144" i="42"/>
  <c r="AC145" i="42"/>
  <c r="AC146" i="42"/>
  <c r="AC147" i="42"/>
  <c r="AC148" i="42"/>
  <c r="AC149" i="42"/>
  <c r="AC150" i="42"/>
  <c r="AC151" i="42"/>
  <c r="AC152" i="42"/>
  <c r="AC153" i="42"/>
  <c r="AC154" i="42"/>
  <c r="AC155" i="42"/>
  <c r="AC156" i="42"/>
  <c r="AC157" i="42"/>
  <c r="AC158" i="42"/>
  <c r="AC159" i="42"/>
  <c r="AC160" i="42"/>
  <c r="AC161" i="42"/>
  <c r="AC162" i="42"/>
  <c r="AC163" i="42"/>
  <c r="AC164" i="42"/>
  <c r="AC165" i="42"/>
  <c r="AC166" i="42"/>
  <c r="AC167" i="42"/>
  <c r="AC168" i="42"/>
  <c r="AC169" i="42"/>
  <c r="AC170" i="42"/>
  <c r="AC171" i="42"/>
  <c r="AC172" i="42"/>
  <c r="AC173" i="42"/>
  <c r="AC174" i="42"/>
  <c r="AC175" i="42"/>
  <c r="AC176" i="42"/>
  <c r="AC177" i="42"/>
  <c r="AC178" i="42"/>
  <c r="AC179" i="42"/>
  <c r="AC180" i="42"/>
  <c r="AC181" i="42"/>
  <c r="AC182" i="42"/>
  <c r="AC183" i="42"/>
  <c r="AC184" i="42"/>
  <c r="AC185" i="42"/>
  <c r="AC186" i="42"/>
  <c r="AC187" i="42"/>
  <c r="AC188" i="42"/>
  <c r="AC189" i="42"/>
  <c r="AC190" i="42"/>
  <c r="AC191" i="42"/>
  <c r="AC192" i="42"/>
  <c r="AC193" i="42"/>
  <c r="AC194" i="42"/>
  <c r="AC195" i="42"/>
  <c r="AC196" i="42"/>
  <c r="AC197" i="42"/>
  <c r="AC198" i="42"/>
  <c r="AC199" i="42"/>
  <c r="AC200" i="42"/>
  <c r="AC201" i="42"/>
  <c r="AC202" i="42"/>
  <c r="AC203" i="42"/>
  <c r="AC204" i="42"/>
  <c r="AC205" i="42"/>
  <c r="AC206" i="42"/>
  <c r="AC207" i="42"/>
  <c r="AC208" i="42"/>
  <c r="AC209" i="42"/>
  <c r="AC210" i="42"/>
  <c r="AC211" i="42"/>
  <c r="AC212" i="42"/>
  <c r="AC213" i="42"/>
  <c r="AC214" i="42"/>
  <c r="AC215" i="42"/>
  <c r="AC216" i="42"/>
  <c r="AC217" i="42"/>
  <c r="AC218" i="42"/>
  <c r="AC219" i="42"/>
  <c r="AC220" i="42"/>
  <c r="AC221" i="42"/>
  <c r="AC222" i="42"/>
  <c r="AC223" i="42"/>
  <c r="AC224" i="42"/>
  <c r="AC225" i="42"/>
  <c r="AC226" i="42"/>
  <c r="AC227" i="42"/>
  <c r="AC228" i="42"/>
  <c r="AC229" i="42"/>
  <c r="AC230" i="42"/>
  <c r="AC231" i="42"/>
  <c r="AC232" i="42"/>
  <c r="AC233" i="42"/>
  <c r="AC234" i="42"/>
  <c r="AC235" i="42"/>
  <c r="AC236" i="42"/>
  <c r="AC237" i="42"/>
  <c r="AC238" i="42"/>
  <c r="AC239" i="42"/>
  <c r="AC240" i="42"/>
  <c r="AC241" i="42"/>
  <c r="AC242" i="42"/>
  <c r="AC243" i="42"/>
  <c r="AC244" i="42"/>
  <c r="AC245" i="42"/>
  <c r="AC246" i="42"/>
  <c r="AC247" i="42"/>
  <c r="AC248" i="42"/>
  <c r="AC249" i="42"/>
  <c r="AC250" i="42"/>
  <c r="AC251" i="42"/>
  <c r="AC252" i="42"/>
  <c r="AC253" i="42"/>
  <c r="AC254" i="42"/>
  <c r="AC255" i="42"/>
  <c r="AC256" i="42"/>
  <c r="AC257" i="42"/>
  <c r="AC258" i="42"/>
  <c r="AC259" i="42"/>
  <c r="AC260" i="42"/>
  <c r="AC261" i="42"/>
  <c r="AC262" i="42"/>
  <c r="AC263" i="42"/>
  <c r="AC264" i="42"/>
  <c r="AC265" i="42"/>
  <c r="AC266" i="42"/>
  <c r="AC267" i="42"/>
  <c r="AC268" i="42"/>
  <c r="AC269" i="42"/>
  <c r="AC270" i="42"/>
  <c r="AC271" i="42"/>
  <c r="AC272" i="42"/>
  <c r="AC273" i="42"/>
  <c r="AC274" i="42"/>
  <c r="AC275" i="42"/>
  <c r="AC276" i="42"/>
  <c r="AC277" i="42"/>
  <c r="AC278" i="42"/>
  <c r="AC279" i="42"/>
  <c r="AC280" i="42"/>
  <c r="AC281" i="42"/>
  <c r="AC282" i="42"/>
  <c r="AC283" i="42"/>
  <c r="AC284" i="42"/>
  <c r="AC285" i="42"/>
  <c r="AC286" i="42"/>
  <c r="AC287" i="42"/>
  <c r="AC288" i="42"/>
  <c r="AC289" i="42"/>
  <c r="AC290" i="42"/>
  <c r="AC291" i="42"/>
  <c r="AC292" i="42"/>
  <c r="AC293" i="42"/>
  <c r="AC294" i="42"/>
  <c r="AC295" i="42"/>
  <c r="AC296" i="42"/>
  <c r="AC297" i="42"/>
  <c r="AC298" i="42"/>
  <c r="AC299" i="42"/>
  <c r="AC300" i="42"/>
  <c r="AC301" i="42"/>
  <c r="AC302" i="42"/>
  <c r="AC303" i="42"/>
  <c r="AC304" i="42"/>
  <c r="AC305" i="42"/>
  <c r="AC306" i="42"/>
  <c r="AC307" i="42"/>
  <c r="AC308" i="42"/>
  <c r="AC309" i="42"/>
  <c r="AC310" i="42"/>
  <c r="AC311" i="42"/>
  <c r="AC312" i="42"/>
  <c r="AC313" i="42"/>
  <c r="AC314" i="42"/>
  <c r="AC315" i="42"/>
  <c r="AC316" i="42"/>
  <c r="AC317" i="42"/>
  <c r="AC318" i="42"/>
  <c r="AC319" i="42"/>
  <c r="AC320" i="42"/>
  <c r="AC321" i="42"/>
  <c r="AC322" i="42"/>
  <c r="AC323" i="42"/>
  <c r="AC324" i="42"/>
  <c r="AC325" i="42"/>
  <c r="AC326" i="42"/>
  <c r="AC327" i="42"/>
  <c r="AC328" i="42"/>
  <c r="AC329" i="42"/>
  <c r="AC330" i="42"/>
  <c r="AC331" i="42"/>
  <c r="AC332" i="42"/>
  <c r="AC333" i="42"/>
  <c r="AC334" i="42"/>
  <c r="AC335" i="42"/>
  <c r="AC336" i="42"/>
  <c r="AC337" i="42"/>
  <c r="AC338" i="42"/>
  <c r="AC339" i="42"/>
  <c r="AC340" i="42"/>
  <c r="AC341" i="42"/>
  <c r="AC342" i="42"/>
  <c r="AC343" i="42"/>
  <c r="AC344" i="42"/>
  <c r="AC345" i="42"/>
  <c r="AC346" i="42"/>
  <c r="AC347" i="42"/>
  <c r="AC348" i="42"/>
  <c r="AC349" i="42"/>
  <c r="AC350" i="42"/>
  <c r="AC351" i="42"/>
  <c r="AC352" i="42"/>
  <c r="AC353" i="42"/>
  <c r="AC354" i="42"/>
  <c r="AC355" i="42"/>
  <c r="AC356" i="42"/>
  <c r="AC357" i="42"/>
  <c r="AC358" i="42"/>
  <c r="AC359" i="42"/>
  <c r="AC360" i="42"/>
  <c r="AC361" i="42"/>
  <c r="AC362" i="42"/>
  <c r="AC363" i="42"/>
  <c r="AC364" i="42"/>
  <c r="AC365" i="42"/>
  <c r="AC366" i="42"/>
  <c r="AC367" i="42"/>
  <c r="AC368" i="42"/>
  <c r="AC369" i="42"/>
  <c r="AC370" i="42"/>
  <c r="AC371" i="42"/>
  <c r="AC372" i="42"/>
  <c r="AC373" i="42"/>
  <c r="AC374" i="42"/>
  <c r="AC375" i="42"/>
  <c r="AC376" i="42"/>
  <c r="AC377" i="42"/>
  <c r="AC378" i="42"/>
  <c r="AC379" i="42"/>
  <c r="AC380" i="42"/>
  <c r="AC381" i="42"/>
  <c r="AC382" i="42"/>
  <c r="AC383" i="42"/>
  <c r="AC384" i="42"/>
  <c r="AC385" i="42"/>
  <c r="AC386" i="42"/>
  <c r="AC387" i="42"/>
  <c r="AC388" i="42"/>
  <c r="AC389" i="42"/>
  <c r="AC390" i="42"/>
  <c r="AC391" i="42"/>
  <c r="AC392" i="42"/>
  <c r="AC393" i="42"/>
  <c r="AC394" i="42"/>
  <c r="AC395" i="42"/>
  <c r="AC396" i="42"/>
  <c r="AC397" i="42"/>
  <c r="AC398" i="42"/>
  <c r="AC399" i="42"/>
  <c r="AC400" i="42"/>
  <c r="AC401" i="42"/>
  <c r="AC402" i="42"/>
  <c r="AC403" i="42"/>
  <c r="AC404" i="42"/>
  <c r="AC405" i="42"/>
  <c r="AC406" i="42"/>
  <c r="AC407" i="42"/>
  <c r="AC408" i="42"/>
  <c r="AC409" i="42"/>
  <c r="AC410" i="42"/>
  <c r="AC411" i="42"/>
  <c r="AC412" i="42"/>
  <c r="AC413" i="42"/>
  <c r="AC414" i="42"/>
  <c r="AC415" i="42"/>
  <c r="AC416" i="42"/>
  <c r="AC417" i="42"/>
  <c r="AC418" i="42"/>
  <c r="AC419" i="42"/>
  <c r="AC420" i="42"/>
  <c r="AC421" i="42"/>
  <c r="AC422" i="42"/>
  <c r="AC423" i="42"/>
  <c r="AC424" i="42"/>
  <c r="AC425" i="42"/>
  <c r="AC426" i="42"/>
  <c r="AC427" i="42"/>
  <c r="AC428" i="42"/>
  <c r="AC429" i="42"/>
  <c r="AC430" i="42"/>
  <c r="AC431" i="42"/>
  <c r="AC432" i="42"/>
  <c r="AC433" i="42"/>
  <c r="AC434" i="42"/>
  <c r="AC435" i="42"/>
  <c r="AC436" i="42"/>
  <c r="AC437" i="42"/>
  <c r="AC438" i="42"/>
  <c r="AC439" i="42"/>
  <c r="AC440" i="42"/>
  <c r="AC441" i="42"/>
  <c r="AC442" i="42"/>
  <c r="AC443" i="42"/>
  <c r="AC444" i="42"/>
  <c r="AC445" i="42"/>
  <c r="AC446" i="42"/>
  <c r="AC447" i="42"/>
  <c r="AC448" i="42"/>
  <c r="AC449" i="42"/>
  <c r="AC450" i="42"/>
  <c r="AC451" i="42"/>
  <c r="AC452" i="42"/>
  <c r="AC453" i="42"/>
  <c r="AC454" i="42"/>
  <c r="AC455" i="42"/>
  <c r="AC456" i="42"/>
  <c r="AC457" i="42"/>
  <c r="AC458" i="42"/>
  <c r="AC459" i="42"/>
  <c r="AC460" i="42"/>
  <c r="AC461" i="42"/>
  <c r="AC462" i="42"/>
  <c r="AC463" i="42"/>
  <c r="AC464" i="42"/>
  <c r="AC465" i="42"/>
  <c r="AC466" i="42"/>
  <c r="AC467" i="42"/>
  <c r="AC468" i="42"/>
  <c r="AC469" i="42"/>
  <c r="AC470" i="42"/>
  <c r="AC471" i="42"/>
  <c r="AC472" i="42"/>
  <c r="AC473" i="42"/>
  <c r="AC474" i="42"/>
  <c r="AC475" i="42"/>
  <c r="AC476" i="42"/>
  <c r="AC477" i="42"/>
  <c r="AC478" i="42"/>
  <c r="AC479" i="42"/>
  <c r="AC480" i="42"/>
  <c r="AC481" i="42"/>
  <c r="AC482" i="42"/>
  <c r="AC483" i="42"/>
  <c r="AC484" i="42"/>
  <c r="AC485" i="42"/>
  <c r="AC486" i="42"/>
  <c r="AC487" i="42"/>
  <c r="AC488" i="42"/>
  <c r="AC489" i="42"/>
  <c r="AC490" i="42"/>
  <c r="AC491" i="42"/>
  <c r="AC492" i="42"/>
  <c r="AC493" i="42"/>
  <c r="AC494" i="42"/>
  <c r="AC495" i="42"/>
  <c r="AC496" i="42"/>
  <c r="AC497" i="42"/>
  <c r="AC498" i="42"/>
  <c r="AC499" i="42"/>
  <c r="AC500" i="42"/>
  <c r="AC501" i="42"/>
  <c r="AC502" i="42"/>
  <c r="AC503" i="42"/>
  <c r="AC504" i="42"/>
  <c r="AC505" i="42"/>
  <c r="AC506" i="42"/>
  <c r="AC507" i="42"/>
  <c r="AC508" i="42"/>
  <c r="AC509" i="42"/>
  <c r="AC510" i="42"/>
  <c r="AC511" i="42"/>
  <c r="AC512" i="42"/>
  <c r="AC513" i="42"/>
  <c r="AC514" i="42"/>
  <c r="AC515" i="42"/>
  <c r="AC516" i="42"/>
  <c r="AC517" i="42"/>
  <c r="AC518" i="42"/>
  <c r="AC519" i="42"/>
  <c r="AC520" i="42"/>
  <c r="AC521" i="42"/>
  <c r="AC522" i="42"/>
  <c r="AC523" i="42"/>
  <c r="AC524" i="42"/>
  <c r="AC525" i="42"/>
  <c r="AC526" i="42"/>
  <c r="AC527" i="42"/>
  <c r="AC528" i="42"/>
  <c r="AC529" i="42"/>
  <c r="AC530" i="42"/>
  <c r="AC531" i="42"/>
  <c r="AC532" i="42"/>
  <c r="AC533" i="42"/>
  <c r="AC534" i="42"/>
  <c r="AC535" i="42"/>
  <c r="AC536" i="42"/>
  <c r="AC537" i="42"/>
  <c r="AC538" i="42"/>
  <c r="AC539" i="42"/>
  <c r="AC540" i="42"/>
  <c r="AC541" i="42"/>
  <c r="AC542" i="42"/>
  <c r="AC543" i="42"/>
  <c r="AC544" i="42"/>
  <c r="AC545" i="42"/>
  <c r="AC546" i="42"/>
  <c r="AC547" i="42"/>
  <c r="AC548" i="42"/>
  <c r="AC549" i="42"/>
  <c r="AC550" i="42"/>
  <c r="AC551" i="42"/>
  <c r="AC552" i="42"/>
  <c r="AC553" i="42"/>
  <c r="AC554" i="42"/>
  <c r="AC555" i="42"/>
  <c r="AC556" i="42"/>
  <c r="AC557" i="42"/>
  <c r="AC558" i="42"/>
  <c r="AC559" i="42"/>
  <c r="AC560" i="42"/>
  <c r="AC561" i="42"/>
  <c r="AC562" i="42"/>
  <c r="AC563" i="42"/>
  <c r="AC564" i="42"/>
  <c r="AC565" i="42"/>
  <c r="AC566" i="42"/>
  <c r="AC567" i="42"/>
  <c r="AC568" i="42"/>
  <c r="AC569" i="42"/>
  <c r="AC570" i="42"/>
  <c r="AC571" i="42"/>
  <c r="AC572" i="42"/>
  <c r="AC573" i="42"/>
  <c r="AC574" i="42"/>
  <c r="AC575" i="42"/>
  <c r="AC576" i="42"/>
  <c r="AC577" i="42"/>
  <c r="AC578" i="42"/>
  <c r="AC579" i="42"/>
  <c r="AC580" i="42"/>
  <c r="AC581" i="42"/>
  <c r="AC582" i="42"/>
  <c r="AC583" i="42"/>
  <c r="AC584" i="42"/>
  <c r="AC585" i="42"/>
  <c r="AC586" i="42"/>
  <c r="AC587" i="42"/>
  <c r="AC588" i="42"/>
  <c r="AC589" i="42"/>
  <c r="AC590" i="42"/>
  <c r="AC591" i="42"/>
  <c r="AC592" i="42"/>
  <c r="AC593" i="42"/>
  <c r="AC594" i="42"/>
  <c r="AC595" i="42"/>
  <c r="AC596" i="42"/>
  <c r="AC597" i="42"/>
  <c r="AC598" i="42"/>
  <c r="AC599" i="42"/>
  <c r="AC600" i="42"/>
  <c r="AC601" i="42"/>
  <c r="AC602" i="42"/>
  <c r="AC603" i="42"/>
  <c r="AC604" i="42"/>
  <c r="AC605" i="42"/>
  <c r="AC606" i="42"/>
  <c r="AC607" i="42"/>
  <c r="AC608" i="42"/>
  <c r="AC609" i="42"/>
  <c r="AC610" i="42"/>
  <c r="AC611" i="42"/>
  <c r="AC612" i="42"/>
  <c r="AC613" i="42"/>
  <c r="AC614" i="42"/>
  <c r="AC615" i="42"/>
  <c r="AC616" i="42"/>
  <c r="AC617" i="42"/>
  <c r="AC618" i="42"/>
  <c r="AC619" i="42"/>
  <c r="AC620" i="42"/>
  <c r="AC621" i="42"/>
  <c r="AC622" i="42"/>
  <c r="AC623" i="42"/>
  <c r="AC624" i="42"/>
  <c r="AC625" i="42"/>
  <c r="AC626" i="42"/>
  <c r="AC627" i="42"/>
  <c r="AC628" i="42"/>
  <c r="AC629" i="42"/>
  <c r="AC630" i="42"/>
  <c r="AC631" i="42"/>
  <c r="AC632" i="42"/>
  <c r="AC633" i="42"/>
  <c r="AC634" i="42"/>
  <c r="AC635" i="42"/>
  <c r="AC636" i="42"/>
  <c r="AC637" i="42"/>
  <c r="AC638" i="42"/>
  <c r="AC639" i="42"/>
  <c r="AC640" i="42"/>
  <c r="AC641" i="42"/>
  <c r="AC642" i="42"/>
  <c r="AC643" i="42"/>
  <c r="AC644" i="42"/>
  <c r="AC645" i="42"/>
  <c r="AC646" i="42"/>
  <c r="AC647" i="42"/>
  <c r="AC648" i="42"/>
  <c r="AC649" i="42"/>
  <c r="AC650" i="42"/>
  <c r="AC651" i="42"/>
  <c r="AC652" i="42"/>
  <c r="AC653" i="42"/>
  <c r="AC654" i="42"/>
  <c r="AC655" i="42"/>
  <c r="AC656" i="42"/>
  <c r="AC657" i="42"/>
  <c r="AC658" i="42"/>
  <c r="AC659" i="42"/>
  <c r="AC660" i="42"/>
  <c r="AC661" i="42"/>
  <c r="AC662" i="42"/>
  <c r="AC663" i="42"/>
  <c r="AC664" i="42"/>
  <c r="AC665" i="42"/>
  <c r="AC666" i="42"/>
  <c r="AC667" i="42"/>
  <c r="AC668" i="42"/>
  <c r="AC669" i="42"/>
  <c r="AC670" i="42"/>
  <c r="AC671" i="42"/>
  <c r="AC672" i="42"/>
  <c r="AC673" i="42"/>
  <c r="AC674" i="42"/>
  <c r="AC675" i="42"/>
  <c r="AC676" i="42"/>
  <c r="AC677" i="42"/>
  <c r="AC678" i="42"/>
  <c r="AC679" i="42"/>
  <c r="AC680" i="42"/>
  <c r="AC681" i="42"/>
  <c r="AC682" i="42"/>
  <c r="AC683" i="42"/>
  <c r="AC684" i="42"/>
  <c r="AC685" i="42"/>
  <c r="AC686" i="42"/>
  <c r="AC687" i="42"/>
  <c r="AC688" i="42"/>
  <c r="AC689" i="42"/>
  <c r="AC690" i="42"/>
  <c r="AC691" i="42"/>
  <c r="AC692" i="42"/>
  <c r="AC693" i="42"/>
  <c r="AC694" i="42"/>
  <c r="AC695" i="42"/>
  <c r="AC696" i="42"/>
  <c r="AC697" i="42"/>
  <c r="AC698" i="42"/>
  <c r="AC699" i="42"/>
  <c r="AC70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76" i="42"/>
  <c r="Y577" i="42"/>
  <c r="Y578" i="42"/>
  <c r="Y579" i="42"/>
  <c r="Y580" i="42"/>
  <c r="Y581" i="42"/>
  <c r="Y582" i="42"/>
  <c r="Y583" i="42"/>
  <c r="Y584" i="42"/>
  <c r="Y585" i="42"/>
  <c r="Y586" i="42"/>
  <c r="Y587" i="42"/>
  <c r="Y588" i="42"/>
  <c r="Y589" i="42"/>
  <c r="Y590" i="42"/>
  <c r="Y591" i="42"/>
  <c r="Y592" i="42"/>
  <c r="Y593" i="42"/>
  <c r="Y594" i="42"/>
  <c r="Y595" i="42"/>
  <c r="Y596" i="42"/>
  <c r="Y597" i="42"/>
  <c r="Y598" i="42"/>
  <c r="Y599" i="42"/>
  <c r="Y600" i="42"/>
  <c r="Y601" i="42"/>
  <c r="Y602" i="42"/>
  <c r="Y603" i="42"/>
  <c r="Y604" i="42"/>
  <c r="Y605" i="42"/>
  <c r="Y606" i="42"/>
  <c r="Y607" i="42"/>
  <c r="Y608" i="42"/>
  <c r="Y609" i="42"/>
  <c r="Y610" i="42"/>
  <c r="Y611" i="42"/>
  <c r="Y612" i="42"/>
  <c r="Y613" i="42"/>
  <c r="Y614" i="42"/>
  <c r="Y615" i="42"/>
  <c r="Y616" i="42"/>
  <c r="Y617" i="42"/>
  <c r="Y618" i="42"/>
  <c r="Y619" i="42"/>
  <c r="Y620" i="42"/>
  <c r="Y621" i="42"/>
  <c r="Y622" i="42"/>
  <c r="Y623" i="42"/>
  <c r="Y624" i="42"/>
  <c r="Y625" i="42"/>
  <c r="Y626" i="42"/>
  <c r="Y627" i="42"/>
  <c r="Y628" i="42"/>
  <c r="Y629" i="42"/>
  <c r="Y630" i="42"/>
  <c r="Y631" i="42"/>
  <c r="Y632" i="42"/>
  <c r="Y633" i="42"/>
  <c r="Y634" i="42"/>
  <c r="Y635" i="42"/>
  <c r="Y636" i="42"/>
  <c r="Y637" i="42"/>
  <c r="Y638" i="42"/>
  <c r="Y639" i="42"/>
  <c r="Y640" i="42"/>
  <c r="Y641" i="42"/>
  <c r="Y642" i="42"/>
  <c r="Y643" i="42"/>
  <c r="Y644" i="42"/>
  <c r="Y645" i="42"/>
  <c r="Y646" i="42"/>
  <c r="Y647" i="42"/>
  <c r="Y648" i="42"/>
  <c r="Y649" i="42"/>
  <c r="Y650" i="42"/>
  <c r="Y651" i="42"/>
  <c r="Y652" i="42"/>
  <c r="Y653" i="42"/>
  <c r="Y654" i="42"/>
  <c r="Y655" i="42"/>
  <c r="Y656" i="42"/>
  <c r="Y657" i="42"/>
  <c r="Y658" i="42"/>
  <c r="Y659" i="42"/>
  <c r="Y660" i="42"/>
  <c r="Y661" i="42"/>
  <c r="Y662" i="42"/>
  <c r="Y663" i="42"/>
  <c r="Y664" i="42"/>
  <c r="Y665" i="42"/>
  <c r="Y666" i="42"/>
  <c r="Y667" i="42"/>
  <c r="Y668" i="42"/>
  <c r="Y669" i="42"/>
  <c r="Y670" i="42"/>
  <c r="Y671" i="42"/>
  <c r="Y672" i="42"/>
  <c r="Y673" i="42"/>
  <c r="Y674" i="42"/>
  <c r="Y675" i="42"/>
  <c r="Y676" i="42"/>
  <c r="Y677" i="42"/>
  <c r="Y678" i="42"/>
  <c r="Y679" i="42"/>
  <c r="Y680" i="42"/>
  <c r="Y681" i="42"/>
  <c r="Y682" i="42"/>
  <c r="Y683" i="42"/>
  <c r="Y684" i="42"/>
  <c r="Y685" i="42"/>
  <c r="Y686" i="42"/>
  <c r="Y687" i="42"/>
  <c r="Y688" i="42"/>
  <c r="Y689" i="42"/>
  <c r="Y690" i="42"/>
  <c r="Y691" i="42"/>
  <c r="Y692" i="42"/>
  <c r="Y693" i="42"/>
  <c r="Y694" i="42"/>
  <c r="Y695" i="42"/>
  <c r="Y696" i="42"/>
  <c r="Y697" i="42"/>
  <c r="Y698" i="42"/>
  <c r="Y699" i="42"/>
  <c r="Y700" i="42"/>
  <c r="U23" i="42"/>
  <c r="U24" i="42"/>
  <c r="U25" i="42"/>
  <c r="U26" i="42"/>
  <c r="U27" i="42"/>
  <c r="U28" i="42"/>
  <c r="U29" i="42"/>
  <c r="U30" i="42"/>
  <c r="U31" i="42"/>
  <c r="U32" i="42"/>
  <c r="U33" i="42"/>
  <c r="U34" i="42"/>
  <c r="U35" i="42"/>
  <c r="U36" i="42"/>
  <c r="U37" i="42"/>
  <c r="U38" i="42"/>
  <c r="U39" i="42"/>
  <c r="U40" i="42"/>
  <c r="U41" i="42"/>
  <c r="U42" i="42"/>
  <c r="U43" i="42"/>
  <c r="U44" i="42"/>
  <c r="U45" i="42"/>
  <c r="U46" i="42"/>
  <c r="U47" i="42"/>
  <c r="U48" i="42"/>
  <c r="U49" i="42"/>
  <c r="U50" i="42"/>
  <c r="U51" i="42"/>
  <c r="U52" i="42"/>
  <c r="U53" i="42"/>
  <c r="U54" i="42"/>
  <c r="U55" i="42"/>
  <c r="U56" i="42"/>
  <c r="U57" i="42"/>
  <c r="U58" i="42"/>
  <c r="U59" i="42"/>
  <c r="U60" i="42"/>
  <c r="U61" i="42"/>
  <c r="U62" i="42"/>
  <c r="U63" i="42"/>
  <c r="U64" i="42"/>
  <c r="U65" i="42"/>
  <c r="U66" i="42"/>
  <c r="U67" i="42"/>
  <c r="U68" i="42"/>
  <c r="U69" i="42"/>
  <c r="U70" i="42"/>
  <c r="U71" i="42"/>
  <c r="U72" i="42"/>
  <c r="U73" i="42"/>
  <c r="U74" i="42"/>
  <c r="U75" i="42"/>
  <c r="U76" i="42"/>
  <c r="U77" i="42"/>
  <c r="U78" i="42"/>
  <c r="U79" i="42"/>
  <c r="U80" i="42"/>
  <c r="U81" i="42"/>
  <c r="U82" i="42"/>
  <c r="U83" i="42"/>
  <c r="U84" i="42"/>
  <c r="U85" i="42"/>
  <c r="U86" i="42"/>
  <c r="U87" i="42"/>
  <c r="U88" i="42"/>
  <c r="U89" i="42"/>
  <c r="U90" i="42"/>
  <c r="U91" i="42"/>
  <c r="U92" i="42"/>
  <c r="U93" i="42"/>
  <c r="U94" i="42"/>
  <c r="U95" i="42"/>
  <c r="U96" i="42"/>
  <c r="U97" i="42"/>
  <c r="U98" i="42"/>
  <c r="U99" i="42"/>
  <c r="U100" i="42"/>
  <c r="U101" i="42"/>
  <c r="U102" i="42"/>
  <c r="U103" i="42"/>
  <c r="U104" i="42"/>
  <c r="U105" i="42"/>
  <c r="U106" i="42"/>
  <c r="U107" i="42"/>
  <c r="U108" i="42"/>
  <c r="U109" i="42"/>
  <c r="U110" i="42"/>
  <c r="U111" i="42"/>
  <c r="U112" i="42"/>
  <c r="U113" i="42"/>
  <c r="U114" i="42"/>
  <c r="U115" i="42"/>
  <c r="U116" i="42"/>
  <c r="U117" i="42"/>
  <c r="U118" i="42"/>
  <c r="U119" i="42"/>
  <c r="U120" i="42"/>
  <c r="U121" i="42"/>
  <c r="U122" i="42"/>
  <c r="U123" i="42"/>
  <c r="U124" i="42"/>
  <c r="U125" i="42"/>
  <c r="U126" i="42"/>
  <c r="U127" i="42"/>
  <c r="U128" i="42"/>
  <c r="U129" i="42"/>
  <c r="U130" i="42"/>
  <c r="U131" i="42"/>
  <c r="U132" i="42"/>
  <c r="U133" i="42"/>
  <c r="U134" i="42"/>
  <c r="U135" i="42"/>
  <c r="U136" i="42"/>
  <c r="U137" i="42"/>
  <c r="U138" i="42"/>
  <c r="U139" i="42"/>
  <c r="U140" i="42"/>
  <c r="U141" i="42"/>
  <c r="U142" i="42"/>
  <c r="U143" i="42"/>
  <c r="U144" i="42"/>
  <c r="U145" i="42"/>
  <c r="U146" i="42"/>
  <c r="U147" i="42"/>
  <c r="U148" i="42"/>
  <c r="U149" i="42"/>
  <c r="U150" i="42"/>
  <c r="U151" i="42"/>
  <c r="U152" i="42"/>
  <c r="U153" i="42"/>
  <c r="U154" i="42"/>
  <c r="U155" i="42"/>
  <c r="U156" i="42"/>
  <c r="U157" i="42"/>
  <c r="U158" i="42"/>
  <c r="U159" i="42"/>
  <c r="U160" i="42"/>
  <c r="U161" i="42"/>
  <c r="U162" i="42"/>
  <c r="U163" i="42"/>
  <c r="U164" i="42"/>
  <c r="U165" i="42"/>
  <c r="U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313" i="42"/>
  <c r="U314" i="42"/>
  <c r="U315" i="42"/>
  <c r="U316" i="42"/>
  <c r="U317" i="42"/>
  <c r="U318" i="42"/>
  <c r="U319" i="42"/>
  <c r="U320" i="42"/>
  <c r="U321" i="42"/>
  <c r="U322" i="42"/>
  <c r="U323" i="42"/>
  <c r="U324" i="42"/>
  <c r="U325" i="42"/>
  <c r="U326" i="42"/>
  <c r="U327" i="42"/>
  <c r="U328" i="42"/>
  <c r="U329" i="42"/>
  <c r="U330" i="42"/>
  <c r="U331" i="42"/>
  <c r="U332" i="42"/>
  <c r="U333" i="42"/>
  <c r="U334" i="42"/>
  <c r="U335" i="42"/>
  <c r="U336" i="42"/>
  <c r="U337" i="42"/>
  <c r="U338" i="42"/>
  <c r="U339" i="42"/>
  <c r="U340" i="42"/>
  <c r="U341" i="42"/>
  <c r="U342" i="42"/>
  <c r="U343" i="42"/>
  <c r="U344" i="42"/>
  <c r="U345" i="42"/>
  <c r="U346" i="42"/>
  <c r="U347" i="42"/>
  <c r="U348" i="42"/>
  <c r="U349" i="42"/>
  <c r="U350" i="42"/>
  <c r="U351" i="42"/>
  <c r="U352" i="42"/>
  <c r="U353" i="42"/>
  <c r="U354" i="42"/>
  <c r="U355" i="42"/>
  <c r="U356" i="42"/>
  <c r="U357" i="42"/>
  <c r="U358" i="42"/>
  <c r="U359" i="42"/>
  <c r="U360" i="42"/>
  <c r="U361" i="42"/>
  <c r="U362" i="42"/>
  <c r="U363" i="42"/>
  <c r="U364" i="42"/>
  <c r="U365" i="42"/>
  <c r="U366" i="42"/>
  <c r="U367" i="42"/>
  <c r="U368" i="42"/>
  <c r="U369" i="42"/>
  <c r="U370" i="42"/>
  <c r="U371" i="42"/>
  <c r="U372" i="42"/>
  <c r="U373" i="42"/>
  <c r="U374" i="42"/>
  <c r="U375" i="42"/>
  <c r="U376" i="42"/>
  <c r="U377" i="42"/>
  <c r="U378" i="42"/>
  <c r="U379" i="42"/>
  <c r="U380" i="42"/>
  <c r="U381" i="42"/>
  <c r="U382" i="42"/>
  <c r="U383" i="42"/>
  <c r="U384" i="42"/>
  <c r="U385" i="42"/>
  <c r="U386" i="42"/>
  <c r="U387" i="42"/>
  <c r="U388" i="42"/>
  <c r="U389" i="42"/>
  <c r="U390" i="42"/>
  <c r="U391" i="42"/>
  <c r="U392" i="42"/>
  <c r="U393" i="42"/>
  <c r="U394" i="42"/>
  <c r="U395" i="42"/>
  <c r="U396" i="42"/>
  <c r="U397" i="42"/>
  <c r="U398" i="42"/>
  <c r="U399" i="42"/>
  <c r="U400" i="42"/>
  <c r="U401" i="42"/>
  <c r="U402" i="42"/>
  <c r="U403" i="42"/>
  <c r="U404" i="42"/>
  <c r="U405" i="42"/>
  <c r="U406" i="42"/>
  <c r="U407" i="42"/>
  <c r="U408" i="42"/>
  <c r="U409" i="42"/>
  <c r="U410" i="42"/>
  <c r="U411" i="42"/>
  <c r="U412" i="42"/>
  <c r="U413" i="42"/>
  <c r="U414" i="42"/>
  <c r="U415" i="42"/>
  <c r="U416" i="42"/>
  <c r="U417" i="42"/>
  <c r="U418" i="42"/>
  <c r="U419" i="42"/>
  <c r="U420" i="42"/>
  <c r="U421" i="42"/>
  <c r="U422" i="42"/>
  <c r="U423" i="42"/>
  <c r="U424" i="42"/>
  <c r="U425" i="42"/>
  <c r="U426" i="42"/>
  <c r="U427" i="42"/>
  <c r="U428" i="42"/>
  <c r="U429" i="42"/>
  <c r="U430" i="42"/>
  <c r="U431" i="42"/>
  <c r="U432" i="42"/>
  <c r="U433" i="42"/>
  <c r="U434" i="42"/>
  <c r="U435" i="42"/>
  <c r="U436" i="42"/>
  <c r="U437" i="42"/>
  <c r="U438" i="42"/>
  <c r="U439" i="42"/>
  <c r="U440" i="42"/>
  <c r="U441" i="42"/>
  <c r="U442" i="42"/>
  <c r="U443" i="42"/>
  <c r="U444" i="42"/>
  <c r="U445" i="42"/>
  <c r="U446" i="42"/>
  <c r="U447" i="42"/>
  <c r="U448" i="42"/>
  <c r="U449" i="42"/>
  <c r="U450" i="42"/>
  <c r="U451" i="42"/>
  <c r="U452" i="42"/>
  <c r="U453" i="42"/>
  <c r="U454" i="42"/>
  <c r="U455" i="42"/>
  <c r="U456" i="42"/>
  <c r="U457" i="42"/>
  <c r="U458" i="42"/>
  <c r="U459" i="42"/>
  <c r="U460" i="42"/>
  <c r="U461" i="42"/>
  <c r="U462" i="42"/>
  <c r="U463" i="42"/>
  <c r="U464" i="42"/>
  <c r="U465" i="42"/>
  <c r="U466" i="42"/>
  <c r="U467" i="42"/>
  <c r="U468" i="42"/>
  <c r="U469" i="42"/>
  <c r="U470" i="42"/>
  <c r="U471" i="42"/>
  <c r="U472" i="42"/>
  <c r="U473" i="42"/>
  <c r="U474" i="42"/>
  <c r="U475" i="42"/>
  <c r="U476" i="42"/>
  <c r="U477" i="42"/>
  <c r="U478" i="42"/>
  <c r="U479" i="42"/>
  <c r="U480" i="42"/>
  <c r="U481" i="42"/>
  <c r="U482" i="42"/>
  <c r="U483" i="42"/>
  <c r="U484" i="42"/>
  <c r="U485" i="42"/>
  <c r="U486" i="42"/>
  <c r="U487" i="42"/>
  <c r="U488" i="42"/>
  <c r="U489" i="42"/>
  <c r="U490" i="42"/>
  <c r="U491" i="42"/>
  <c r="U492" i="42"/>
  <c r="U493" i="42"/>
  <c r="U494" i="42"/>
  <c r="U495" i="42"/>
  <c r="U496" i="42"/>
  <c r="U497" i="42"/>
  <c r="U498" i="42"/>
  <c r="U499" i="42"/>
  <c r="U500" i="42"/>
  <c r="U501" i="42"/>
  <c r="U502" i="42"/>
  <c r="U503" i="42"/>
  <c r="U504" i="42"/>
  <c r="U505" i="42"/>
  <c r="U506" i="42"/>
  <c r="U507" i="42"/>
  <c r="U508" i="42"/>
  <c r="U509" i="42"/>
  <c r="U510" i="42"/>
  <c r="U511" i="42"/>
  <c r="U512" i="42"/>
  <c r="U513" i="42"/>
  <c r="U514" i="42"/>
  <c r="U515" i="42"/>
  <c r="U516" i="42"/>
  <c r="U517" i="42"/>
  <c r="U518" i="42"/>
  <c r="U519" i="42"/>
  <c r="U520" i="42"/>
  <c r="U521" i="42"/>
  <c r="U522" i="42"/>
  <c r="U523" i="42"/>
  <c r="U524" i="42"/>
  <c r="U525" i="42"/>
  <c r="U526" i="42"/>
  <c r="U527" i="42"/>
  <c r="U528" i="42"/>
  <c r="U529" i="42"/>
  <c r="U530" i="42"/>
  <c r="U531" i="42"/>
  <c r="U532" i="42"/>
  <c r="U533" i="42"/>
  <c r="U534" i="42"/>
  <c r="U535" i="42"/>
  <c r="U536" i="42"/>
  <c r="U537" i="42"/>
  <c r="U538" i="42"/>
  <c r="U539" i="42"/>
  <c r="U540" i="42"/>
  <c r="U541" i="42"/>
  <c r="U542" i="42"/>
  <c r="U543" i="42"/>
  <c r="U544" i="42"/>
  <c r="U545" i="42"/>
  <c r="U546" i="42"/>
  <c r="U547" i="42"/>
  <c r="U548" i="42"/>
  <c r="U549" i="42"/>
  <c r="U550" i="42"/>
  <c r="U551" i="42"/>
  <c r="U552" i="42"/>
  <c r="U553" i="42"/>
  <c r="U554" i="42"/>
  <c r="U555" i="42"/>
  <c r="U556" i="42"/>
  <c r="U557" i="42"/>
  <c r="U558" i="42"/>
  <c r="U559" i="42"/>
  <c r="U560" i="42"/>
  <c r="U561" i="42"/>
  <c r="U562" i="42"/>
  <c r="U563" i="42"/>
  <c r="U564" i="42"/>
  <c r="U565" i="42"/>
  <c r="U566" i="42"/>
  <c r="U567" i="42"/>
  <c r="U568" i="42"/>
  <c r="U569" i="42"/>
  <c r="U570" i="42"/>
  <c r="U571" i="42"/>
  <c r="U572" i="42"/>
  <c r="U573" i="42"/>
  <c r="U574" i="42"/>
  <c r="U575" i="42"/>
  <c r="U576" i="42"/>
  <c r="U577" i="42"/>
  <c r="U578" i="42"/>
  <c r="U579" i="42"/>
  <c r="U580" i="42"/>
  <c r="U581" i="42"/>
  <c r="U582" i="42"/>
  <c r="U583" i="42"/>
  <c r="U584" i="42"/>
  <c r="U585" i="42"/>
  <c r="U586" i="42"/>
  <c r="U587" i="42"/>
  <c r="U588" i="42"/>
  <c r="U589" i="42"/>
  <c r="U590" i="42"/>
  <c r="U591" i="42"/>
  <c r="U592" i="42"/>
  <c r="U593" i="42"/>
  <c r="U594" i="42"/>
  <c r="U595" i="42"/>
  <c r="U596" i="42"/>
  <c r="U597" i="42"/>
  <c r="U598" i="42"/>
  <c r="U599" i="42"/>
  <c r="U600" i="42"/>
  <c r="U601" i="42"/>
  <c r="U602" i="42"/>
  <c r="U603" i="42"/>
  <c r="U604" i="42"/>
  <c r="U605" i="42"/>
  <c r="U606" i="42"/>
  <c r="U607" i="42"/>
  <c r="U608" i="42"/>
  <c r="U609" i="42"/>
  <c r="U610" i="42"/>
  <c r="U611" i="42"/>
  <c r="U612" i="42"/>
  <c r="U613" i="42"/>
  <c r="U614" i="42"/>
  <c r="U615" i="42"/>
  <c r="U616" i="42"/>
  <c r="U617" i="42"/>
  <c r="U618" i="42"/>
  <c r="U619" i="42"/>
  <c r="U620" i="42"/>
  <c r="U621" i="42"/>
  <c r="U622" i="42"/>
  <c r="U623" i="42"/>
  <c r="U624" i="42"/>
  <c r="U625" i="42"/>
  <c r="U626" i="42"/>
  <c r="U627" i="42"/>
  <c r="U628" i="42"/>
  <c r="U629" i="42"/>
  <c r="U630" i="42"/>
  <c r="U631" i="42"/>
  <c r="U632" i="42"/>
  <c r="U633" i="42"/>
  <c r="U634" i="42"/>
  <c r="U635" i="42"/>
  <c r="U636" i="42"/>
  <c r="U637" i="42"/>
  <c r="U638" i="42"/>
  <c r="U639" i="42"/>
  <c r="U640" i="42"/>
  <c r="U641" i="42"/>
  <c r="U642" i="42"/>
  <c r="U643" i="42"/>
  <c r="U644" i="42"/>
  <c r="U645" i="42"/>
  <c r="U646" i="42"/>
  <c r="U647" i="42"/>
  <c r="U648" i="42"/>
  <c r="U649" i="42"/>
  <c r="U650" i="42"/>
  <c r="U651" i="42"/>
  <c r="U652" i="42"/>
  <c r="U653" i="42"/>
  <c r="U654" i="42"/>
  <c r="U655" i="42"/>
  <c r="U656" i="42"/>
  <c r="U657" i="42"/>
  <c r="U658" i="42"/>
  <c r="U659" i="42"/>
  <c r="U660" i="42"/>
  <c r="U661" i="42"/>
  <c r="U662" i="42"/>
  <c r="U663" i="42"/>
  <c r="U664" i="42"/>
  <c r="U665" i="42"/>
  <c r="U666" i="42"/>
  <c r="U667" i="42"/>
  <c r="U668" i="42"/>
  <c r="U669" i="42"/>
  <c r="U670" i="42"/>
  <c r="U671" i="42"/>
  <c r="U672" i="42"/>
  <c r="U673" i="42"/>
  <c r="U674" i="42"/>
  <c r="U675" i="42"/>
  <c r="U676" i="42"/>
  <c r="U677" i="42"/>
  <c r="U678" i="42"/>
  <c r="U679" i="42"/>
  <c r="U680" i="42"/>
  <c r="U681" i="42"/>
  <c r="U682" i="42"/>
  <c r="U683" i="42"/>
  <c r="U684" i="42"/>
  <c r="U685" i="42"/>
  <c r="U686" i="42"/>
  <c r="U687" i="42"/>
  <c r="U688" i="42"/>
  <c r="U689" i="42"/>
  <c r="U690" i="42"/>
  <c r="U691" i="42"/>
  <c r="U692" i="42"/>
  <c r="U693" i="42"/>
  <c r="U694" i="42"/>
  <c r="U695" i="42"/>
  <c r="U696" i="42"/>
  <c r="U697" i="42"/>
  <c r="U698" i="42"/>
  <c r="U699" i="42"/>
  <c r="U700" i="42"/>
  <c r="B27" i="57"/>
  <c r="B290" i="57"/>
  <c r="F230" i="57"/>
  <c r="F229" i="57"/>
  <c r="F228" i="57"/>
  <c r="F227" i="57"/>
  <c r="F226" i="57"/>
  <c r="F225" i="57"/>
  <c r="F224" i="57"/>
  <c r="F223" i="57"/>
  <c r="F222" i="57"/>
  <c r="F221" i="57"/>
  <c r="F220" i="57"/>
  <c r="F219" i="57"/>
  <c r="F218" i="57"/>
  <c r="F217" i="57"/>
  <c r="F216" i="57"/>
  <c r="F215" i="57"/>
  <c r="F214" i="57"/>
  <c r="F213" i="57"/>
  <c r="F212" i="57"/>
  <c r="F211" i="57"/>
  <c r="F210" i="57"/>
  <c r="F209" i="57"/>
  <c r="F208" i="57"/>
  <c r="F207" i="57"/>
  <c r="F206" i="57"/>
  <c r="F205" i="57"/>
  <c r="F204" i="57"/>
  <c r="F203" i="57"/>
  <c r="F202" i="57"/>
  <c r="F201" i="57"/>
  <c r="F200" i="57"/>
  <c r="F199" i="57"/>
  <c r="F198" i="57"/>
  <c r="F197" i="57"/>
  <c r="F196" i="57"/>
  <c r="F195" i="57"/>
  <c r="F194" i="57"/>
  <c r="F193" i="57"/>
  <c r="F192" i="57"/>
  <c r="F191" i="57"/>
  <c r="F190" i="57"/>
  <c r="F189" i="57"/>
  <c r="F188" i="57"/>
  <c r="F187" i="57"/>
  <c r="F186" i="57"/>
  <c r="F185" i="57"/>
  <c r="F184" i="57"/>
  <c r="F183" i="57"/>
  <c r="F182" i="57"/>
  <c r="F181" i="57"/>
  <c r="F180" i="57"/>
  <c r="F179" i="57"/>
  <c r="F178" i="57"/>
  <c r="F177" i="57"/>
  <c r="F176" i="57"/>
  <c r="F175" i="57"/>
  <c r="F174" i="57"/>
  <c r="F173" i="57"/>
  <c r="F172" i="57"/>
  <c r="F171" i="57"/>
  <c r="F170" i="57"/>
  <c r="C156" i="57"/>
  <c r="C155" i="57"/>
  <c r="C149" i="57"/>
  <c r="C148" i="57"/>
  <c r="C147" i="57"/>
  <c r="C146" i="57"/>
  <c r="C145" i="57"/>
  <c r="C144" i="57"/>
  <c r="C143" i="57"/>
  <c r="C142" i="57"/>
  <c r="C141" i="57"/>
  <c r="C140" i="57"/>
  <c r="C139" i="57"/>
  <c r="C138" i="57"/>
  <c r="W22" i="56"/>
  <c r="Y22" i="56"/>
  <c r="W23" i="56"/>
  <c r="Y23" i="56"/>
  <c r="W24" i="56"/>
  <c r="W25" i="56"/>
  <c r="W26" i="56"/>
  <c r="Y26" i="56"/>
  <c r="W27" i="56"/>
  <c r="Y27" i="56"/>
  <c r="W28" i="56"/>
  <c r="Y28" i="56"/>
  <c r="W29" i="56"/>
  <c r="Y29" i="56"/>
  <c r="W30" i="56"/>
  <c r="Y30" i="56"/>
  <c r="W31" i="56"/>
  <c r="W32" i="56"/>
  <c r="Y32" i="56"/>
  <c r="W33" i="56"/>
  <c r="Y33" i="56"/>
  <c r="W34" i="56"/>
  <c r="Y34" i="56"/>
  <c r="W35" i="56"/>
  <c r="Y35" i="56"/>
  <c r="W36" i="56"/>
  <c r="Y36" i="56"/>
  <c r="W37" i="56"/>
  <c r="Y37" i="56"/>
  <c r="W38" i="56"/>
  <c r="W39" i="56"/>
  <c r="Y39" i="56"/>
  <c r="W40" i="56"/>
  <c r="Y40" i="56"/>
  <c r="W41" i="56"/>
  <c r="Y41" i="56"/>
  <c r="W42" i="56"/>
  <c r="Y42" i="56"/>
  <c r="W43" i="56"/>
  <c r="W44" i="56"/>
  <c r="Y44" i="56"/>
  <c r="W45" i="56"/>
  <c r="Y45" i="56"/>
  <c r="W46" i="56"/>
  <c r="Y46" i="56"/>
  <c r="W47" i="56"/>
  <c r="Y47" i="56"/>
  <c r="W48" i="56"/>
  <c r="Y48" i="56"/>
  <c r="W49" i="56"/>
  <c r="W50" i="56"/>
  <c r="W51" i="56"/>
  <c r="Y51" i="56"/>
  <c r="W52" i="56"/>
  <c r="Y52" i="56"/>
  <c r="W53" i="56"/>
  <c r="Y53" i="56"/>
  <c r="W54" i="56"/>
  <c r="Y54" i="56"/>
  <c r="W55" i="56"/>
  <c r="W56" i="56"/>
  <c r="W57" i="56"/>
  <c r="Y57" i="56"/>
  <c r="W58" i="56"/>
  <c r="Y58" i="56"/>
  <c r="W59" i="56"/>
  <c r="W60" i="56"/>
  <c r="Y60" i="56"/>
  <c r="W61" i="56"/>
  <c r="Y61" i="56"/>
  <c r="W62" i="56"/>
  <c r="Y62" i="56"/>
  <c r="W63" i="56"/>
  <c r="Y63" i="56"/>
  <c r="W64" i="56"/>
  <c r="Y64" i="56"/>
  <c r="W65" i="56"/>
  <c r="Y65" i="56"/>
  <c r="W66" i="56"/>
  <c r="Y66" i="56"/>
  <c r="W67" i="56"/>
  <c r="W68" i="56"/>
  <c r="Y68" i="56"/>
  <c r="W69" i="56"/>
  <c r="Y69" i="56"/>
  <c r="W70" i="56"/>
  <c r="Y70" i="56"/>
  <c r="W71" i="56"/>
  <c r="Y71" i="56"/>
  <c r="W72" i="56"/>
  <c r="Y72" i="56"/>
  <c r="W73" i="56"/>
  <c r="Y73" i="56"/>
  <c r="W74" i="56"/>
  <c r="Y74" i="56"/>
  <c r="W75" i="56"/>
  <c r="Y75" i="56"/>
  <c r="W76" i="56"/>
  <c r="Y76" i="56"/>
  <c r="W77" i="56"/>
  <c r="Y77" i="56"/>
  <c r="W78" i="56"/>
  <c r="Y78" i="56"/>
  <c r="W79" i="56"/>
  <c r="W80" i="56"/>
  <c r="Y80" i="56"/>
  <c r="W81" i="56"/>
  <c r="Y81" i="56"/>
  <c r="W82" i="56"/>
  <c r="Y82" i="56"/>
  <c r="W83" i="56"/>
  <c r="W84" i="56"/>
  <c r="W85" i="56"/>
  <c r="Y85" i="56"/>
  <c r="W86" i="56"/>
  <c r="Y86" i="56"/>
  <c r="W87" i="56"/>
  <c r="Y87" i="56"/>
  <c r="W88" i="56"/>
  <c r="Y88" i="56"/>
  <c r="W89" i="56"/>
  <c r="Y89" i="56"/>
  <c r="W90" i="56"/>
  <c r="Y90" i="56"/>
  <c r="W91" i="56"/>
  <c r="W92" i="56"/>
  <c r="Y92" i="56"/>
  <c r="W93" i="56"/>
  <c r="Y93" i="56"/>
  <c r="W94" i="56"/>
  <c r="W95" i="56"/>
  <c r="Y95" i="56"/>
  <c r="W96" i="56"/>
  <c r="Y96" i="56"/>
  <c r="W97" i="56"/>
  <c r="W98" i="56"/>
  <c r="Y98" i="56"/>
  <c r="W99" i="56"/>
  <c r="Y99" i="56"/>
  <c r="W100" i="56"/>
  <c r="Y100" i="56"/>
  <c r="W101" i="56"/>
  <c r="Y101" i="56"/>
  <c r="W102" i="56"/>
  <c r="Y102" i="56"/>
  <c r="W103" i="56"/>
  <c r="W104" i="56"/>
  <c r="Y104" i="56"/>
  <c r="W105" i="56"/>
  <c r="W106" i="56"/>
  <c r="Y106" i="56"/>
  <c r="W107" i="56"/>
  <c r="Y107" i="56"/>
  <c r="W108" i="56"/>
  <c r="W109" i="56"/>
  <c r="Y109" i="56"/>
  <c r="W110" i="56"/>
  <c r="Y110" i="56"/>
  <c r="W111" i="56"/>
  <c r="Y111" i="56"/>
  <c r="W112" i="56"/>
  <c r="Y112" i="56"/>
  <c r="W113" i="56"/>
  <c r="Y113" i="56"/>
  <c r="W114" i="56"/>
  <c r="Y114" i="56"/>
  <c r="W115" i="56"/>
  <c r="W116" i="56"/>
  <c r="Y116" i="56"/>
  <c r="W117" i="56"/>
  <c r="Y117" i="56"/>
  <c r="W118" i="56"/>
  <c r="Y118" i="56"/>
  <c r="W119" i="56"/>
  <c r="Y119" i="56"/>
  <c r="W120" i="56"/>
  <c r="W121" i="56"/>
  <c r="Y121" i="56"/>
  <c r="W122" i="56"/>
  <c r="Y122" i="56"/>
  <c r="W123" i="56"/>
  <c r="Y123" i="56"/>
  <c r="W124" i="56"/>
  <c r="Y124" i="56"/>
  <c r="W125" i="56"/>
  <c r="Y125" i="56"/>
  <c r="W126" i="56"/>
  <c r="Y126" i="56"/>
  <c r="W127" i="56"/>
  <c r="W128" i="56"/>
  <c r="Y128" i="56"/>
  <c r="W129" i="56"/>
  <c r="W130" i="56"/>
  <c r="Y130" i="56"/>
  <c r="W131" i="56"/>
  <c r="Y131" i="56"/>
  <c r="W132" i="56"/>
  <c r="W133" i="56"/>
  <c r="Y133" i="56"/>
  <c r="W134" i="56"/>
  <c r="W135" i="56"/>
  <c r="Y135" i="56"/>
  <c r="W136" i="56"/>
  <c r="Y136" i="56"/>
  <c r="W137" i="56"/>
  <c r="Y137" i="56"/>
  <c r="W138" i="56"/>
  <c r="Y138" i="56"/>
  <c r="W139" i="56"/>
  <c r="W140" i="56"/>
  <c r="Y140" i="56"/>
  <c r="W141" i="56"/>
  <c r="Y141" i="56"/>
  <c r="W142" i="56"/>
  <c r="W143" i="56"/>
  <c r="Y143" i="56"/>
  <c r="W144" i="56"/>
  <c r="Y144" i="56"/>
  <c r="W145" i="56"/>
  <c r="Y145" i="56"/>
  <c r="W146" i="56"/>
  <c r="Y146" i="56"/>
  <c r="W147" i="56"/>
  <c r="Y147" i="56"/>
  <c r="W148" i="56"/>
  <c r="Y148" i="56"/>
  <c r="W149" i="56"/>
  <c r="Y149" i="56"/>
  <c r="W150" i="56"/>
  <c r="Y150" i="56"/>
  <c r="W151" i="56"/>
  <c r="W152" i="56"/>
  <c r="Y152" i="56"/>
  <c r="W153" i="56"/>
  <c r="Y153" i="56"/>
  <c r="W154" i="56"/>
  <c r="Y154" i="56"/>
  <c r="W155" i="56"/>
  <c r="Y155" i="56"/>
  <c r="W156" i="56"/>
  <c r="Y156" i="56"/>
  <c r="W157" i="56"/>
  <c r="Y157" i="56"/>
  <c r="W158" i="56"/>
  <c r="Y158" i="56"/>
  <c r="W159" i="56"/>
  <c r="Y159" i="56"/>
  <c r="W160" i="56"/>
  <c r="Y160" i="56"/>
  <c r="W161" i="56"/>
  <c r="Y161" i="56"/>
  <c r="W162" i="56"/>
  <c r="Y162" i="56"/>
  <c r="W163" i="56"/>
  <c r="W164" i="56"/>
  <c r="Y164" i="56"/>
  <c r="W165" i="56"/>
  <c r="Y165" i="56"/>
  <c r="W166" i="56"/>
  <c r="Y166" i="56"/>
  <c r="W167" i="56"/>
  <c r="Y167" i="56"/>
  <c r="W168" i="56"/>
  <c r="Y168" i="56"/>
  <c r="W169" i="56"/>
  <c r="W170" i="56"/>
  <c r="Y170" i="56"/>
  <c r="W171" i="56"/>
  <c r="Y171" i="56"/>
  <c r="W172" i="56"/>
  <c r="Y172" i="56"/>
  <c r="W173" i="56"/>
  <c r="Y173" i="56"/>
  <c r="W174" i="56"/>
  <c r="Y174" i="56"/>
  <c r="W175" i="56"/>
  <c r="W176" i="56"/>
  <c r="Y176" i="56"/>
  <c r="W177" i="56"/>
  <c r="W178" i="56"/>
  <c r="Y178" i="56"/>
  <c r="W179" i="56"/>
  <c r="Y179" i="56"/>
  <c r="W180" i="56"/>
  <c r="W181" i="56"/>
  <c r="Y181" i="56"/>
  <c r="W182" i="56"/>
  <c r="Y182" i="56"/>
  <c r="W183" i="56"/>
  <c r="Y183" i="56"/>
  <c r="W184" i="56"/>
  <c r="Y184" i="56"/>
  <c r="W185" i="56"/>
  <c r="Y185" i="56"/>
  <c r="W186" i="56"/>
  <c r="Y186" i="56"/>
  <c r="W187" i="56"/>
  <c r="W188" i="56"/>
  <c r="Y188" i="56"/>
  <c r="W189" i="56"/>
  <c r="Y189" i="56"/>
  <c r="W190" i="56"/>
  <c r="Y190" i="56"/>
  <c r="W191" i="56"/>
  <c r="Y191" i="56"/>
  <c r="W192" i="56"/>
  <c r="Y192" i="56"/>
  <c r="W193" i="56"/>
  <c r="Y193" i="56"/>
  <c r="W194" i="56"/>
  <c r="Y194" i="56"/>
  <c r="W195" i="56"/>
  <c r="Y195" i="56"/>
  <c r="W196" i="56"/>
  <c r="Y196" i="56"/>
  <c r="W197" i="56"/>
  <c r="Y197" i="56"/>
  <c r="W198" i="56"/>
  <c r="Y198" i="56"/>
  <c r="W199" i="56"/>
  <c r="W200" i="56"/>
  <c r="Y200" i="56"/>
  <c r="W201" i="56"/>
  <c r="W202" i="56"/>
  <c r="Y202" i="56"/>
  <c r="W203" i="56"/>
  <c r="Y203" i="56"/>
  <c r="W204" i="56"/>
  <c r="Y204" i="56"/>
  <c r="W205" i="56"/>
  <c r="Y205" i="56"/>
  <c r="W206" i="56"/>
  <c r="W207" i="56"/>
  <c r="Y207" i="56"/>
  <c r="W208" i="56"/>
  <c r="Y208" i="56"/>
  <c r="W209" i="56"/>
  <c r="Y209" i="56"/>
  <c r="W210" i="56"/>
  <c r="Y210" i="56"/>
  <c r="W211" i="56"/>
  <c r="W212" i="56"/>
  <c r="W213" i="56"/>
  <c r="Y213" i="56"/>
  <c r="W214" i="56"/>
  <c r="Y214" i="56"/>
  <c r="W215" i="56"/>
  <c r="Y215" i="56"/>
  <c r="W216" i="56"/>
  <c r="W217" i="56"/>
  <c r="W218" i="56"/>
  <c r="Y218" i="56"/>
  <c r="W219" i="56"/>
  <c r="Y219" i="56"/>
  <c r="W220" i="56"/>
  <c r="Y220" i="56"/>
  <c r="W221" i="56"/>
  <c r="Y221" i="56"/>
  <c r="W222" i="56"/>
  <c r="Y222" i="56"/>
  <c r="W223" i="56"/>
  <c r="W224" i="56"/>
  <c r="W225" i="56"/>
  <c r="W226" i="56"/>
  <c r="Y226" i="56"/>
  <c r="W227" i="56"/>
  <c r="Y227" i="56"/>
  <c r="W228" i="56"/>
  <c r="W229" i="56"/>
  <c r="Y229" i="56"/>
  <c r="W230" i="56"/>
  <c r="Y230" i="56"/>
  <c r="W231" i="56"/>
  <c r="Y231" i="56"/>
  <c r="W232" i="56"/>
  <c r="Y232" i="56"/>
  <c r="W233" i="56"/>
  <c r="Y233" i="56"/>
  <c r="W234" i="56"/>
  <c r="Y234" i="56"/>
  <c r="W235" i="56"/>
  <c r="W236" i="56"/>
  <c r="Y236" i="56"/>
  <c r="W237" i="56"/>
  <c r="Y237" i="56"/>
  <c r="W238" i="56"/>
  <c r="W239" i="56"/>
  <c r="Y239" i="56"/>
  <c r="W240" i="56"/>
  <c r="W241" i="56"/>
  <c r="W242" i="56"/>
  <c r="Y242" i="56"/>
  <c r="W243" i="56"/>
  <c r="Y243" i="56"/>
  <c r="W244" i="56"/>
  <c r="Y244" i="56"/>
  <c r="W245" i="56"/>
  <c r="Y245" i="56"/>
  <c r="W246" i="56"/>
  <c r="Y246" i="56"/>
  <c r="W247" i="56"/>
  <c r="W248" i="56"/>
  <c r="Y248" i="56"/>
  <c r="W249" i="56"/>
  <c r="Y249" i="56"/>
  <c r="W250" i="56"/>
  <c r="Y250" i="56"/>
  <c r="W251" i="56"/>
  <c r="Y251" i="56"/>
  <c r="W252" i="56"/>
  <c r="W253" i="56"/>
  <c r="Y253" i="56"/>
  <c r="W254" i="56"/>
  <c r="W255" i="56"/>
  <c r="Y255" i="56"/>
  <c r="W256" i="56"/>
  <c r="Y256" i="56"/>
  <c r="W257" i="56"/>
  <c r="Y257" i="56"/>
  <c r="W258" i="56"/>
  <c r="Y258" i="56"/>
  <c r="W259" i="56"/>
  <c r="W260" i="56"/>
  <c r="Y260" i="56"/>
  <c r="W261" i="56"/>
  <c r="Y261" i="56"/>
  <c r="W262" i="56"/>
  <c r="Y262" i="56"/>
  <c r="W263" i="56"/>
  <c r="Y263" i="56"/>
  <c r="W264" i="56"/>
  <c r="Y264" i="56"/>
  <c r="W265" i="56"/>
  <c r="Y265" i="56"/>
  <c r="W266" i="56"/>
  <c r="Y266" i="56"/>
  <c r="W267" i="56"/>
  <c r="Y267" i="56"/>
  <c r="W268" i="56"/>
  <c r="Y268" i="56"/>
  <c r="W269" i="56"/>
  <c r="Y269" i="56"/>
  <c r="W270" i="56"/>
  <c r="Y270" i="56"/>
  <c r="W271" i="56"/>
  <c r="W272" i="56"/>
  <c r="W273" i="56"/>
  <c r="Y273" i="56"/>
  <c r="W274" i="56"/>
  <c r="Y274" i="56"/>
  <c r="W275" i="56"/>
  <c r="Y275" i="56"/>
  <c r="W276" i="56"/>
  <c r="Y276" i="56"/>
  <c r="W277" i="56"/>
  <c r="Y277" i="56"/>
  <c r="W278" i="56"/>
  <c r="Y278" i="56"/>
  <c r="W279" i="56"/>
  <c r="Y279" i="56"/>
  <c r="W280" i="56"/>
  <c r="Y280" i="56"/>
  <c r="W281" i="56"/>
  <c r="Y281" i="56"/>
  <c r="W282" i="56"/>
  <c r="Y282" i="56"/>
  <c r="W283" i="56"/>
  <c r="W284" i="56"/>
  <c r="Y284" i="56"/>
  <c r="W285" i="56"/>
  <c r="Y285" i="56"/>
  <c r="W286" i="56"/>
  <c r="Y286" i="56"/>
  <c r="W287" i="56"/>
  <c r="Y287" i="56"/>
  <c r="W288" i="56"/>
  <c r="Y288" i="56"/>
  <c r="W289" i="56"/>
  <c r="Y289" i="56"/>
  <c r="W290" i="56"/>
  <c r="Y290" i="56"/>
  <c r="W291" i="56"/>
  <c r="Y291" i="56"/>
  <c r="W292" i="56"/>
  <c r="Y292" i="56"/>
  <c r="W293" i="56"/>
  <c r="Y293" i="56"/>
  <c r="W294" i="56"/>
  <c r="Y294" i="56"/>
  <c r="W295" i="56"/>
  <c r="W296" i="56"/>
  <c r="Y296" i="56"/>
  <c r="W297" i="56"/>
  <c r="Y297" i="56"/>
  <c r="W298" i="56"/>
  <c r="Y298" i="56"/>
  <c r="W299" i="56"/>
  <c r="Y299" i="56"/>
  <c r="W300" i="56"/>
  <c r="W301" i="56"/>
  <c r="Y301" i="56"/>
  <c r="W302" i="56"/>
  <c r="Y302" i="56"/>
  <c r="W303" i="56"/>
  <c r="Y303" i="56"/>
  <c r="W304" i="56"/>
  <c r="Y304" i="56"/>
  <c r="W305" i="56"/>
  <c r="W306" i="56"/>
  <c r="Y306" i="56"/>
  <c r="W307" i="56"/>
  <c r="W308" i="56"/>
  <c r="Y308" i="56"/>
  <c r="W309" i="56"/>
  <c r="Y309" i="56"/>
  <c r="W310" i="56"/>
  <c r="Y310" i="56"/>
  <c r="W311" i="56"/>
  <c r="Y311" i="56"/>
  <c r="W312" i="56"/>
  <c r="Y312" i="56"/>
  <c r="W313" i="56"/>
  <c r="Y313" i="56"/>
  <c r="W314" i="56"/>
  <c r="W315" i="56"/>
  <c r="Y315" i="56"/>
  <c r="W316" i="56"/>
  <c r="Y316" i="56"/>
  <c r="W317" i="56"/>
  <c r="Y317" i="56"/>
  <c r="W318" i="56"/>
  <c r="Y318" i="56"/>
  <c r="W319" i="56"/>
  <c r="W320" i="56"/>
  <c r="Y320" i="56"/>
  <c r="W321" i="56"/>
  <c r="Y321" i="56"/>
  <c r="W322" i="56"/>
  <c r="Y322" i="56"/>
  <c r="W323" i="56"/>
  <c r="Y323" i="56"/>
  <c r="W324" i="56"/>
  <c r="Y324" i="56"/>
  <c r="W325" i="56"/>
  <c r="Y325" i="56"/>
  <c r="W326" i="56"/>
  <c r="Y326" i="56"/>
  <c r="W327" i="56"/>
  <c r="Y327" i="56"/>
  <c r="W328" i="56"/>
  <c r="Y328" i="56"/>
  <c r="W329" i="56"/>
  <c r="Y329" i="56"/>
  <c r="W330" i="56"/>
  <c r="Y330" i="56"/>
  <c r="W331" i="56"/>
  <c r="W332" i="56"/>
  <c r="Y332" i="56"/>
  <c r="W333" i="56"/>
  <c r="Y333" i="56"/>
  <c r="W334" i="56"/>
  <c r="Y334" i="56"/>
  <c r="W335" i="56"/>
  <c r="Y335" i="56"/>
  <c r="W336" i="56"/>
  <c r="Y336" i="56"/>
  <c r="W337" i="56"/>
  <c r="W338" i="56"/>
  <c r="Y338" i="56"/>
  <c r="W339" i="56"/>
  <c r="Y339" i="56"/>
  <c r="W340" i="56"/>
  <c r="Y340" i="56"/>
  <c r="W341" i="56"/>
  <c r="Y341" i="56"/>
  <c r="W342" i="56"/>
  <c r="Y342" i="56"/>
  <c r="W343" i="56"/>
  <c r="W344" i="56"/>
  <c r="Y344" i="56"/>
  <c r="W345" i="56"/>
  <c r="W346" i="56"/>
  <c r="Y346" i="56"/>
  <c r="W347" i="56"/>
  <c r="Y347" i="56"/>
  <c r="W348" i="56"/>
  <c r="W349" i="56"/>
  <c r="Y349" i="56"/>
  <c r="W350" i="56"/>
  <c r="Y350" i="56"/>
  <c r="W351" i="56"/>
  <c r="Y351" i="56"/>
  <c r="W352" i="56"/>
  <c r="Y352" i="56"/>
  <c r="W353" i="56"/>
  <c r="Y353" i="56"/>
  <c r="W354" i="56"/>
  <c r="Y354" i="56"/>
  <c r="W355" i="56"/>
  <c r="W356" i="56"/>
  <c r="Y356" i="56"/>
  <c r="W357" i="56"/>
  <c r="Y357" i="56"/>
  <c r="W358" i="56"/>
  <c r="Y358" i="56"/>
  <c r="W359" i="56"/>
  <c r="Y359" i="56"/>
  <c r="W360" i="56"/>
  <c r="W361" i="56"/>
  <c r="Y361" i="56"/>
  <c r="W362" i="56"/>
  <c r="Y362" i="56"/>
  <c r="W363" i="56"/>
  <c r="Y363" i="56"/>
  <c r="W364" i="56"/>
  <c r="Y364" i="56"/>
  <c r="W365" i="56"/>
  <c r="Y365" i="56"/>
  <c r="W366" i="56"/>
  <c r="Y366" i="56"/>
  <c r="W367" i="56"/>
  <c r="W368" i="56"/>
  <c r="W369" i="56"/>
  <c r="Y369" i="56"/>
  <c r="W370" i="56"/>
  <c r="Y370" i="56"/>
  <c r="W371" i="56"/>
  <c r="Y371" i="56"/>
  <c r="W372" i="56"/>
  <c r="Y372" i="56"/>
  <c r="W373" i="56"/>
  <c r="Y373" i="56"/>
  <c r="W374" i="56"/>
  <c r="W375" i="56"/>
  <c r="Y375" i="56"/>
  <c r="W376" i="56"/>
  <c r="Y376" i="56"/>
  <c r="W377" i="56"/>
  <c r="Y377" i="56"/>
  <c r="W378" i="56"/>
  <c r="Y378" i="56"/>
  <c r="W379" i="56"/>
  <c r="W380" i="56"/>
  <c r="Y380" i="56"/>
  <c r="W381" i="56"/>
  <c r="Y381" i="56"/>
  <c r="W382" i="56"/>
  <c r="Y382" i="56"/>
  <c r="W383" i="56"/>
  <c r="Y383" i="56"/>
  <c r="W384" i="56"/>
  <c r="Y384" i="56"/>
  <c r="W385" i="56"/>
  <c r="W386" i="56"/>
  <c r="W387" i="56"/>
  <c r="Y387" i="56"/>
  <c r="W388" i="56"/>
  <c r="Y388" i="56"/>
  <c r="W389" i="56"/>
  <c r="Y389" i="56"/>
  <c r="W390" i="56"/>
  <c r="Y390" i="56"/>
  <c r="W391" i="56"/>
  <c r="W392" i="56"/>
  <c r="Y392" i="56"/>
  <c r="W393" i="56"/>
  <c r="W394" i="56"/>
  <c r="Y394" i="56"/>
  <c r="W395" i="56"/>
  <c r="Y395" i="56"/>
  <c r="W396" i="56"/>
  <c r="W397" i="56"/>
  <c r="Y397" i="56"/>
  <c r="W398" i="56"/>
  <c r="W399" i="56"/>
  <c r="Y399" i="56"/>
  <c r="W400" i="56"/>
  <c r="Y400" i="56"/>
  <c r="W401" i="56"/>
  <c r="Y401" i="56"/>
  <c r="W402" i="56"/>
  <c r="Y402" i="56"/>
  <c r="W403" i="56"/>
  <c r="W404" i="56"/>
  <c r="W405" i="56"/>
  <c r="Y405" i="56"/>
  <c r="W406" i="56"/>
  <c r="Y406" i="56"/>
  <c r="W407" i="56"/>
  <c r="Y407" i="56"/>
  <c r="W408" i="56"/>
  <c r="Y408" i="56"/>
  <c r="W409" i="56"/>
  <c r="Y409" i="56"/>
  <c r="W410" i="56"/>
  <c r="Y410" i="56"/>
  <c r="W411" i="56"/>
  <c r="Y411" i="56"/>
  <c r="W412" i="56"/>
  <c r="Y412" i="56"/>
  <c r="W413" i="56"/>
  <c r="Y413" i="56"/>
  <c r="W414" i="56"/>
  <c r="Y414" i="56"/>
  <c r="W415" i="56"/>
  <c r="W416" i="56"/>
  <c r="Y416" i="56"/>
  <c r="W417" i="56"/>
  <c r="Y417" i="56"/>
  <c r="W418" i="56"/>
  <c r="Y418" i="56"/>
  <c r="W419" i="56"/>
  <c r="W420" i="56"/>
  <c r="Y420" i="56"/>
  <c r="W421" i="56"/>
  <c r="Y421" i="56"/>
  <c r="W422" i="56"/>
  <c r="Y422" i="56"/>
  <c r="W423" i="56"/>
  <c r="Y423" i="56"/>
  <c r="W424" i="56"/>
  <c r="Y424" i="56"/>
  <c r="W425" i="56"/>
  <c r="Y425" i="56"/>
  <c r="W426" i="56"/>
  <c r="Y426" i="56"/>
  <c r="W427" i="56"/>
  <c r="W428" i="56"/>
  <c r="W429" i="56"/>
  <c r="Y429" i="56"/>
  <c r="W430" i="56"/>
  <c r="Y430" i="56"/>
  <c r="W431" i="56"/>
  <c r="Y431" i="56"/>
  <c r="W432" i="56"/>
  <c r="Y432" i="56"/>
  <c r="W433" i="56"/>
  <c r="W434" i="56"/>
  <c r="Y434" i="56"/>
  <c r="W435" i="56"/>
  <c r="Y435" i="56"/>
  <c r="W436" i="56"/>
  <c r="Y436" i="56"/>
  <c r="W437" i="56"/>
  <c r="Y437" i="56"/>
  <c r="W438" i="56"/>
  <c r="Y438" i="56"/>
  <c r="W439" i="56"/>
  <c r="W440" i="56"/>
  <c r="Y440" i="56"/>
  <c r="W441" i="56"/>
  <c r="Y441" i="56"/>
  <c r="W442" i="56"/>
  <c r="Y442" i="56"/>
  <c r="W443" i="56"/>
  <c r="Y443" i="56"/>
  <c r="W444" i="56"/>
  <c r="W445" i="56"/>
  <c r="W446" i="56"/>
  <c r="Y446" i="56"/>
  <c r="W447" i="56"/>
  <c r="Y447" i="56"/>
  <c r="W448" i="56"/>
  <c r="Y448" i="56"/>
  <c r="W449" i="56"/>
  <c r="Y449" i="56"/>
  <c r="W450" i="56"/>
  <c r="Y450" i="56"/>
  <c r="W451" i="56"/>
  <c r="W452" i="56"/>
  <c r="Y452" i="56"/>
  <c r="W453" i="56"/>
  <c r="Y453" i="56"/>
  <c r="W454" i="56"/>
  <c r="Y454" i="56"/>
  <c r="W455" i="56"/>
  <c r="Y455" i="56"/>
  <c r="W456" i="56"/>
  <c r="Y456" i="56"/>
  <c r="W457" i="56"/>
  <c r="Y457" i="56"/>
  <c r="W458" i="56"/>
  <c r="W459" i="56"/>
  <c r="Y459" i="56"/>
  <c r="W460" i="56"/>
  <c r="Y460" i="56"/>
  <c r="W461" i="56"/>
  <c r="Y461" i="56"/>
  <c r="W462" i="56"/>
  <c r="Y462" i="56"/>
  <c r="W463" i="56"/>
  <c r="W464" i="56"/>
  <c r="W465" i="56"/>
  <c r="W466" i="56"/>
  <c r="Y466" i="56"/>
  <c r="W467" i="56"/>
  <c r="Y467" i="56"/>
  <c r="W468" i="56"/>
  <c r="Y468" i="56"/>
  <c r="W469" i="56"/>
  <c r="Y469" i="56"/>
  <c r="W470" i="56"/>
  <c r="Y470" i="56"/>
  <c r="W471" i="56"/>
  <c r="Y471" i="56"/>
  <c r="W472" i="56"/>
  <c r="Y472" i="56"/>
  <c r="W473" i="56"/>
  <c r="Y473" i="56"/>
  <c r="W474" i="56"/>
  <c r="Y474" i="56"/>
  <c r="W475" i="56"/>
  <c r="W476" i="56"/>
  <c r="Y476" i="56"/>
  <c r="W477" i="56"/>
  <c r="Y477" i="56"/>
  <c r="W478" i="56"/>
  <c r="Y478" i="56"/>
  <c r="W479" i="56"/>
  <c r="Y479" i="56"/>
  <c r="W480" i="56"/>
  <c r="Y480" i="56"/>
  <c r="W481" i="56"/>
  <c r="Y481" i="56"/>
  <c r="W482" i="56"/>
  <c r="Y482" i="56"/>
  <c r="W483" i="56"/>
  <c r="Y483" i="56"/>
  <c r="W484" i="56"/>
  <c r="Y484" i="56"/>
  <c r="W485" i="56"/>
  <c r="Y485" i="56"/>
  <c r="W486" i="56"/>
  <c r="Y486" i="56"/>
  <c r="W487" i="56"/>
  <c r="W488" i="56"/>
  <c r="Y488" i="56"/>
  <c r="W489" i="56"/>
  <c r="Y489" i="56"/>
  <c r="W490" i="56"/>
  <c r="Y490" i="56"/>
  <c r="W491" i="56"/>
  <c r="Y491" i="56"/>
  <c r="W492" i="56"/>
  <c r="Y492" i="56"/>
  <c r="W493" i="56"/>
  <c r="Y493" i="56"/>
  <c r="W494" i="56"/>
  <c r="Y494" i="56"/>
  <c r="W495" i="56"/>
  <c r="Y495" i="56"/>
  <c r="W496" i="56"/>
  <c r="Y496" i="56"/>
  <c r="W497" i="56"/>
  <c r="Y497" i="56"/>
  <c r="W498" i="56"/>
  <c r="Y498" i="56"/>
  <c r="W499" i="56"/>
  <c r="W500" i="56"/>
  <c r="Y500" i="56"/>
  <c r="W501" i="56"/>
  <c r="Y501" i="56"/>
  <c r="W502" i="56"/>
  <c r="Y502" i="56"/>
  <c r="W503" i="56"/>
  <c r="Y503" i="56"/>
  <c r="W504" i="56"/>
  <c r="W505" i="56"/>
  <c r="Y505" i="56"/>
  <c r="W506" i="56"/>
  <c r="Y506" i="56"/>
  <c r="W507" i="56"/>
  <c r="Y507" i="56"/>
  <c r="W508" i="56"/>
  <c r="Y508" i="56"/>
  <c r="W509" i="56"/>
  <c r="Y509" i="56"/>
  <c r="W510" i="56"/>
  <c r="Y510" i="56"/>
  <c r="W511" i="56"/>
  <c r="W512" i="56"/>
  <c r="W513" i="56"/>
  <c r="Y513" i="56"/>
  <c r="W514" i="56"/>
  <c r="Y514" i="56"/>
  <c r="W515" i="56"/>
  <c r="Y515" i="56"/>
  <c r="W516" i="56"/>
  <c r="W517" i="56"/>
  <c r="Y517" i="56"/>
  <c r="W518" i="56"/>
  <c r="Y518" i="56"/>
  <c r="W519" i="56"/>
  <c r="Y519" i="56"/>
  <c r="W520" i="56"/>
  <c r="Y520" i="56"/>
  <c r="W521" i="56"/>
  <c r="Y521" i="56"/>
  <c r="W522" i="56"/>
  <c r="Y522" i="56"/>
  <c r="W523" i="56"/>
  <c r="W524" i="56"/>
  <c r="Y524" i="56"/>
  <c r="W525" i="56"/>
  <c r="Y525" i="56"/>
  <c r="W526" i="56"/>
  <c r="W527" i="56"/>
  <c r="Y527" i="56"/>
  <c r="W528" i="56"/>
  <c r="W529" i="56"/>
  <c r="W530" i="56"/>
  <c r="Y530" i="56"/>
  <c r="W531" i="56"/>
  <c r="Y531" i="56"/>
  <c r="W532" i="56"/>
  <c r="Y532" i="56"/>
  <c r="W533" i="56"/>
  <c r="Y533" i="56"/>
  <c r="W534" i="56"/>
  <c r="Y534" i="56"/>
  <c r="W535" i="56"/>
  <c r="W536" i="56"/>
  <c r="Y536" i="56"/>
  <c r="W537" i="56"/>
  <c r="Y537" i="56"/>
  <c r="W538" i="56"/>
  <c r="Y538" i="56"/>
  <c r="W539" i="56"/>
  <c r="Y539" i="56"/>
  <c r="W540" i="56"/>
  <c r="W541" i="56"/>
  <c r="Y541" i="56"/>
  <c r="W542" i="56"/>
  <c r="W543" i="56"/>
  <c r="Y543" i="56"/>
  <c r="W544" i="56"/>
  <c r="Y544" i="56"/>
  <c r="W545" i="56"/>
  <c r="Y545" i="56"/>
  <c r="W546" i="56"/>
  <c r="Y546" i="56"/>
  <c r="W547" i="56"/>
  <c r="W548" i="56"/>
  <c r="W549" i="56"/>
  <c r="Y549" i="56"/>
  <c r="W550" i="56"/>
  <c r="Y550" i="56"/>
  <c r="W551" i="56"/>
  <c r="Y551" i="56"/>
  <c r="W552" i="56"/>
  <c r="Y552" i="56"/>
  <c r="W553" i="56"/>
  <c r="Y553" i="56"/>
  <c r="W554" i="56"/>
  <c r="W555" i="56"/>
  <c r="Y555" i="56"/>
  <c r="W556" i="56"/>
  <c r="Y556" i="56"/>
  <c r="W557" i="56"/>
  <c r="Y557" i="56"/>
  <c r="W558" i="56"/>
  <c r="Y558" i="56"/>
  <c r="W559" i="56"/>
  <c r="W560" i="56"/>
  <c r="W561" i="56"/>
  <c r="Y561" i="56"/>
  <c r="W562" i="56"/>
  <c r="Y562" i="56"/>
  <c r="W563" i="56"/>
  <c r="Y563" i="56"/>
  <c r="W564" i="56"/>
  <c r="W565" i="56"/>
  <c r="Y565" i="56"/>
  <c r="W566" i="56"/>
  <c r="Y566" i="56"/>
  <c r="W567" i="56"/>
  <c r="Y567" i="56"/>
  <c r="W568" i="56"/>
  <c r="Y568" i="56"/>
  <c r="W569" i="56"/>
  <c r="Y569" i="56"/>
  <c r="W570" i="56"/>
  <c r="Y570" i="56"/>
  <c r="W571" i="56"/>
  <c r="W572" i="56"/>
  <c r="Y572" i="56"/>
  <c r="W573" i="56"/>
  <c r="W574" i="56"/>
  <c r="Y574" i="56"/>
  <c r="W575" i="56"/>
  <c r="Y575" i="56"/>
  <c r="W576" i="56"/>
  <c r="W577" i="56"/>
  <c r="Y577" i="56"/>
  <c r="W578" i="56"/>
  <c r="Y578" i="56"/>
  <c r="W579" i="56"/>
  <c r="Y579" i="56"/>
  <c r="W580" i="56"/>
  <c r="Y580" i="56"/>
  <c r="W581" i="56"/>
  <c r="Y581" i="56"/>
  <c r="W582" i="56"/>
  <c r="Y582" i="56"/>
  <c r="W583" i="56"/>
  <c r="W584" i="56"/>
  <c r="Y584" i="56"/>
  <c r="W585" i="56"/>
  <c r="Y585" i="56"/>
  <c r="W586" i="56"/>
  <c r="W587" i="56"/>
  <c r="Y587" i="56"/>
  <c r="W588" i="56"/>
  <c r="W589" i="56"/>
  <c r="Y589" i="56"/>
  <c r="W590" i="56"/>
  <c r="Y590" i="56"/>
  <c r="W591" i="56"/>
  <c r="Y591" i="56"/>
  <c r="W592" i="56"/>
  <c r="Y592" i="56"/>
  <c r="W593" i="56"/>
  <c r="Y593" i="56"/>
  <c r="W594" i="56"/>
  <c r="Y594" i="56"/>
  <c r="W595" i="56"/>
  <c r="W596" i="56"/>
  <c r="Y596" i="56"/>
  <c r="W597" i="56"/>
  <c r="Y597" i="56"/>
  <c r="W598" i="56"/>
  <c r="W599" i="56"/>
  <c r="Y599" i="56"/>
  <c r="W600" i="56"/>
  <c r="Y600" i="56"/>
  <c r="W601" i="56"/>
  <c r="Y601" i="56"/>
  <c r="W602" i="56"/>
  <c r="Y602" i="56"/>
  <c r="W603" i="56"/>
  <c r="Y603" i="56"/>
  <c r="W604" i="56"/>
  <c r="Y604" i="56"/>
  <c r="W605" i="56"/>
  <c r="Y605" i="56"/>
  <c r="W606" i="56"/>
  <c r="Y606" i="56"/>
  <c r="W607" i="56"/>
  <c r="W608" i="56"/>
  <c r="Y608" i="56"/>
  <c r="W609" i="56"/>
  <c r="Y609" i="56"/>
  <c r="W610" i="56"/>
  <c r="Y610" i="56"/>
  <c r="W611" i="56"/>
  <c r="W612" i="56"/>
  <c r="Y612" i="56"/>
  <c r="W613" i="56"/>
  <c r="W614" i="56"/>
  <c r="Y614" i="56"/>
  <c r="W615" i="56"/>
  <c r="Y615" i="56"/>
  <c r="W616" i="56"/>
  <c r="Y616" i="56"/>
  <c r="W617" i="56"/>
  <c r="Y617" i="56"/>
  <c r="W618" i="56"/>
  <c r="Y618" i="56"/>
  <c r="W619" i="56"/>
  <c r="W620" i="56"/>
  <c r="W621" i="56"/>
  <c r="Y621" i="56"/>
  <c r="W622" i="56"/>
  <c r="Y622" i="56"/>
  <c r="W623" i="56"/>
  <c r="Y623" i="56"/>
  <c r="W624" i="56"/>
  <c r="Y624" i="56"/>
  <c r="W625" i="56"/>
  <c r="Y625" i="56"/>
  <c r="W626" i="56"/>
  <c r="Y626" i="56"/>
  <c r="W627" i="56"/>
  <c r="Y627" i="56"/>
  <c r="W628" i="56"/>
  <c r="Y628" i="56"/>
  <c r="W629" i="56"/>
  <c r="Y629" i="56"/>
  <c r="W630" i="56"/>
  <c r="Y630" i="56"/>
  <c r="W631" i="56"/>
  <c r="W632" i="56"/>
  <c r="W633" i="56"/>
  <c r="W634" i="56"/>
  <c r="Y634" i="56"/>
  <c r="W635" i="56"/>
  <c r="Y635" i="56"/>
  <c r="W636" i="56"/>
  <c r="Y636" i="56"/>
  <c r="W637" i="56"/>
  <c r="Y637" i="56"/>
  <c r="W638" i="56"/>
  <c r="W639" i="56"/>
  <c r="Y639" i="56"/>
  <c r="W640" i="56"/>
  <c r="Y640" i="56"/>
  <c r="W641" i="56"/>
  <c r="Y641" i="56"/>
  <c r="W642" i="56"/>
  <c r="Y642" i="56"/>
  <c r="W643" i="56"/>
  <c r="W644" i="56"/>
  <c r="W645" i="56"/>
  <c r="Y645" i="56"/>
  <c r="W646" i="56"/>
  <c r="Y646" i="56"/>
  <c r="W647" i="56"/>
  <c r="Y647" i="56"/>
  <c r="W648" i="56"/>
  <c r="Y648" i="56"/>
  <c r="W649" i="56"/>
  <c r="Y649" i="56"/>
  <c r="W650" i="56"/>
  <c r="W651" i="56"/>
  <c r="Y651" i="56"/>
  <c r="W652" i="56"/>
  <c r="Y652" i="56"/>
  <c r="W653" i="56"/>
  <c r="Y653" i="56"/>
  <c r="W654" i="56"/>
  <c r="Y654" i="56"/>
  <c r="W655" i="56"/>
  <c r="W656" i="56"/>
  <c r="Y656" i="56"/>
  <c r="W657" i="56"/>
  <c r="Y657" i="56"/>
  <c r="W658" i="56"/>
  <c r="Y658" i="56"/>
  <c r="W659" i="56"/>
  <c r="Y659" i="56"/>
  <c r="W660" i="56"/>
  <c r="Y660" i="56"/>
  <c r="W661" i="56"/>
  <c r="Y661" i="56"/>
  <c r="W662" i="56"/>
  <c r="W663" i="56"/>
  <c r="Y663" i="56"/>
  <c r="W664" i="56"/>
  <c r="Y664" i="56"/>
  <c r="W665" i="56"/>
  <c r="Y665" i="56"/>
  <c r="W666" i="56"/>
  <c r="Y666" i="56"/>
  <c r="W667" i="56"/>
  <c r="W668" i="56"/>
  <c r="Y668" i="56"/>
  <c r="W669" i="56"/>
  <c r="Y669" i="56"/>
  <c r="W670" i="56"/>
  <c r="W671" i="56"/>
  <c r="Y671" i="56"/>
  <c r="W672" i="56"/>
  <c r="W673" i="56"/>
  <c r="W674" i="56"/>
  <c r="Y674" i="56"/>
  <c r="W675" i="56"/>
  <c r="Y675" i="56"/>
  <c r="W676" i="56"/>
  <c r="Y676" i="56"/>
  <c r="W677" i="56"/>
  <c r="Y677" i="56"/>
  <c r="W678" i="56"/>
  <c r="Y678" i="56"/>
  <c r="W679" i="56"/>
  <c r="W680" i="56"/>
  <c r="Y680" i="56"/>
  <c r="W681" i="56"/>
  <c r="W682" i="56"/>
  <c r="Y682" i="56"/>
  <c r="W683" i="56"/>
  <c r="Y683" i="56"/>
  <c r="W684" i="56"/>
  <c r="W685" i="56"/>
  <c r="Y685" i="56"/>
  <c r="W686" i="56"/>
  <c r="Y686" i="56"/>
  <c r="W687" i="56"/>
  <c r="Y687" i="56"/>
  <c r="W688" i="56"/>
  <c r="Y688" i="56"/>
  <c r="W689" i="56"/>
  <c r="Y689" i="56"/>
  <c r="W690" i="56"/>
  <c r="Y690" i="56"/>
  <c r="W691" i="56"/>
  <c r="W692" i="56"/>
  <c r="Y692" i="56"/>
  <c r="W693" i="56"/>
  <c r="Y693" i="56"/>
  <c r="W694" i="56"/>
  <c r="Y694" i="56"/>
  <c r="W695" i="56"/>
  <c r="Y695" i="56"/>
  <c r="W696" i="56"/>
  <c r="W697" i="56"/>
  <c r="Y697" i="56"/>
  <c r="W698" i="56"/>
  <c r="Y698" i="56"/>
  <c r="W699" i="56"/>
  <c r="Y699" i="56"/>
  <c r="W700" i="56"/>
  <c r="Y700" i="56"/>
  <c r="X22" i="56"/>
  <c r="X23" i="56"/>
  <c r="X24" i="56"/>
  <c r="X25" i="56"/>
  <c r="X26" i="56"/>
  <c r="X27" i="56"/>
  <c r="X28" i="56"/>
  <c r="X29" i="56"/>
  <c r="X30" i="56"/>
  <c r="X31" i="56"/>
  <c r="X32" i="56"/>
  <c r="X33" i="56"/>
  <c r="X34" i="56"/>
  <c r="X35" i="56"/>
  <c r="X36" i="56"/>
  <c r="X37" i="56"/>
  <c r="X38" i="56"/>
  <c r="X39" i="56"/>
  <c r="X40" i="56"/>
  <c r="X41" i="56"/>
  <c r="X42" i="56"/>
  <c r="X43" i="56"/>
  <c r="X44" i="56"/>
  <c r="X45" i="56"/>
  <c r="X46" i="56"/>
  <c r="X47" i="56"/>
  <c r="X48" i="56"/>
  <c r="X49" i="56"/>
  <c r="X50" i="56"/>
  <c r="X51" i="56"/>
  <c r="X52" i="56"/>
  <c r="X53" i="56"/>
  <c r="X54" i="56"/>
  <c r="X55" i="56"/>
  <c r="X56" i="56"/>
  <c r="X57" i="56"/>
  <c r="X58" i="56"/>
  <c r="X59" i="56"/>
  <c r="X60" i="56"/>
  <c r="X61" i="56"/>
  <c r="X62" i="56"/>
  <c r="X63" i="56"/>
  <c r="X64" i="56"/>
  <c r="X65" i="56"/>
  <c r="X66" i="56"/>
  <c r="X67" i="56"/>
  <c r="X68" i="56"/>
  <c r="X69" i="56"/>
  <c r="X70" i="56"/>
  <c r="X71" i="56"/>
  <c r="X72" i="56"/>
  <c r="X73" i="56"/>
  <c r="X74" i="56"/>
  <c r="X75" i="56"/>
  <c r="X76" i="56"/>
  <c r="X77" i="56"/>
  <c r="X78" i="56"/>
  <c r="X79" i="56"/>
  <c r="X80" i="56"/>
  <c r="X81" i="56"/>
  <c r="X82" i="56"/>
  <c r="X83" i="56"/>
  <c r="X84" i="56"/>
  <c r="X85" i="56"/>
  <c r="X86" i="56"/>
  <c r="X87" i="56"/>
  <c r="X88" i="56"/>
  <c r="X89" i="56"/>
  <c r="X90" i="56"/>
  <c r="X91" i="56"/>
  <c r="X92" i="56"/>
  <c r="X93" i="56"/>
  <c r="X94" i="56"/>
  <c r="X95" i="56"/>
  <c r="X96" i="56"/>
  <c r="X97" i="56"/>
  <c r="X98" i="56"/>
  <c r="X99" i="56"/>
  <c r="X100" i="56"/>
  <c r="X101" i="56"/>
  <c r="X102" i="56"/>
  <c r="X103" i="56"/>
  <c r="X104" i="56"/>
  <c r="X105" i="56"/>
  <c r="X106" i="56"/>
  <c r="X107" i="56"/>
  <c r="X108" i="56"/>
  <c r="X109" i="56"/>
  <c r="X110" i="56"/>
  <c r="X111" i="56"/>
  <c r="X112" i="56"/>
  <c r="X113" i="56"/>
  <c r="X114" i="56"/>
  <c r="X115" i="56"/>
  <c r="X116" i="56"/>
  <c r="X117" i="56"/>
  <c r="X118" i="56"/>
  <c r="X119" i="56"/>
  <c r="X120" i="56"/>
  <c r="X121" i="56"/>
  <c r="X122" i="56"/>
  <c r="X123" i="56"/>
  <c r="X124" i="56"/>
  <c r="X125" i="56"/>
  <c r="X126" i="56"/>
  <c r="X127" i="56"/>
  <c r="X128" i="56"/>
  <c r="X129" i="56"/>
  <c r="X130" i="56"/>
  <c r="X131" i="56"/>
  <c r="X132" i="56"/>
  <c r="X133" i="56"/>
  <c r="X134" i="56"/>
  <c r="X135" i="56"/>
  <c r="X136" i="56"/>
  <c r="X137" i="56"/>
  <c r="X138" i="56"/>
  <c r="X139" i="56"/>
  <c r="X140" i="56"/>
  <c r="X141" i="56"/>
  <c r="X142" i="56"/>
  <c r="X143" i="56"/>
  <c r="X144" i="56"/>
  <c r="X145" i="56"/>
  <c r="X146" i="56"/>
  <c r="X147" i="56"/>
  <c r="X148" i="56"/>
  <c r="X149" i="56"/>
  <c r="X150" i="56"/>
  <c r="X151" i="56"/>
  <c r="X152" i="56"/>
  <c r="X153" i="56"/>
  <c r="X154" i="56"/>
  <c r="X155" i="56"/>
  <c r="X156" i="56"/>
  <c r="X157" i="56"/>
  <c r="X158" i="56"/>
  <c r="X159" i="56"/>
  <c r="X160" i="56"/>
  <c r="X161" i="56"/>
  <c r="X162" i="56"/>
  <c r="X163" i="56"/>
  <c r="X164" i="56"/>
  <c r="X165" i="56"/>
  <c r="X166" i="56"/>
  <c r="X167" i="56"/>
  <c r="X168" i="56"/>
  <c r="X169" i="56"/>
  <c r="X170" i="56"/>
  <c r="X171" i="56"/>
  <c r="X172" i="56"/>
  <c r="X173" i="56"/>
  <c r="X174" i="56"/>
  <c r="X175" i="56"/>
  <c r="X176" i="56"/>
  <c r="X177" i="56"/>
  <c r="X178" i="56"/>
  <c r="X179" i="56"/>
  <c r="X180" i="56"/>
  <c r="X181" i="56"/>
  <c r="X182" i="56"/>
  <c r="X183" i="56"/>
  <c r="X184" i="56"/>
  <c r="X185" i="56"/>
  <c r="X186" i="56"/>
  <c r="X187" i="56"/>
  <c r="X188" i="56"/>
  <c r="X189" i="56"/>
  <c r="X190" i="56"/>
  <c r="X191" i="56"/>
  <c r="X192" i="56"/>
  <c r="X193" i="56"/>
  <c r="X194" i="56"/>
  <c r="X195" i="56"/>
  <c r="X196" i="56"/>
  <c r="X197" i="56"/>
  <c r="X198" i="56"/>
  <c r="X199" i="56"/>
  <c r="X200" i="56"/>
  <c r="X201" i="56"/>
  <c r="X202" i="56"/>
  <c r="X203" i="56"/>
  <c r="X204" i="56"/>
  <c r="X205" i="56"/>
  <c r="X206" i="56"/>
  <c r="X207" i="56"/>
  <c r="X208" i="56"/>
  <c r="X209" i="56"/>
  <c r="X210" i="56"/>
  <c r="X211" i="56"/>
  <c r="X212" i="56"/>
  <c r="X213" i="56"/>
  <c r="X214" i="56"/>
  <c r="X215" i="56"/>
  <c r="X216" i="56"/>
  <c r="X217" i="56"/>
  <c r="X218" i="56"/>
  <c r="X219" i="56"/>
  <c r="X220" i="56"/>
  <c r="X221" i="56"/>
  <c r="X222" i="56"/>
  <c r="X223" i="56"/>
  <c r="X224" i="56"/>
  <c r="X225" i="56"/>
  <c r="X226" i="56"/>
  <c r="X227" i="56"/>
  <c r="X228" i="56"/>
  <c r="X229" i="56"/>
  <c r="X230" i="56"/>
  <c r="X231" i="56"/>
  <c r="X232" i="56"/>
  <c r="X233" i="56"/>
  <c r="X234" i="56"/>
  <c r="X235" i="56"/>
  <c r="X236" i="56"/>
  <c r="X237" i="56"/>
  <c r="X238" i="56"/>
  <c r="X239" i="56"/>
  <c r="X240" i="56"/>
  <c r="X241" i="56"/>
  <c r="X242" i="56"/>
  <c r="X243" i="56"/>
  <c r="X244" i="56"/>
  <c r="X245" i="56"/>
  <c r="X246" i="56"/>
  <c r="X247" i="56"/>
  <c r="X248" i="56"/>
  <c r="X249" i="56"/>
  <c r="X250" i="56"/>
  <c r="X251" i="56"/>
  <c r="X252" i="56"/>
  <c r="X253" i="56"/>
  <c r="X254" i="56"/>
  <c r="X255" i="56"/>
  <c r="X256" i="56"/>
  <c r="X257" i="56"/>
  <c r="X258" i="56"/>
  <c r="X259" i="56"/>
  <c r="X260" i="56"/>
  <c r="X261" i="56"/>
  <c r="X262" i="56"/>
  <c r="X263" i="56"/>
  <c r="X264" i="56"/>
  <c r="X265" i="56"/>
  <c r="X266" i="56"/>
  <c r="X267" i="56"/>
  <c r="X268" i="56"/>
  <c r="X269" i="56"/>
  <c r="X270" i="56"/>
  <c r="X271" i="56"/>
  <c r="X272" i="56"/>
  <c r="X273" i="56"/>
  <c r="X274" i="56"/>
  <c r="X275" i="56"/>
  <c r="X276" i="56"/>
  <c r="X277" i="56"/>
  <c r="X278" i="56"/>
  <c r="X279" i="56"/>
  <c r="X280" i="56"/>
  <c r="X281" i="56"/>
  <c r="X282" i="56"/>
  <c r="X283" i="56"/>
  <c r="X284" i="56"/>
  <c r="X285" i="56"/>
  <c r="X286" i="56"/>
  <c r="X287" i="56"/>
  <c r="X288" i="56"/>
  <c r="X289" i="56"/>
  <c r="X290" i="56"/>
  <c r="X291" i="56"/>
  <c r="X292" i="56"/>
  <c r="X293" i="56"/>
  <c r="X294" i="56"/>
  <c r="X295" i="56"/>
  <c r="X296" i="56"/>
  <c r="X297" i="56"/>
  <c r="X298" i="56"/>
  <c r="X299" i="56"/>
  <c r="X300" i="56"/>
  <c r="X301" i="56"/>
  <c r="X302" i="56"/>
  <c r="X303" i="56"/>
  <c r="X304" i="56"/>
  <c r="X305" i="56"/>
  <c r="X306" i="56"/>
  <c r="X307" i="56"/>
  <c r="X308" i="56"/>
  <c r="X309" i="56"/>
  <c r="X310" i="56"/>
  <c r="X311" i="56"/>
  <c r="X312" i="56"/>
  <c r="X313" i="56"/>
  <c r="X314" i="56"/>
  <c r="X315" i="56"/>
  <c r="X316" i="56"/>
  <c r="X317" i="56"/>
  <c r="X318" i="56"/>
  <c r="X319" i="56"/>
  <c r="X320" i="56"/>
  <c r="X321" i="56"/>
  <c r="X322" i="56"/>
  <c r="X323" i="56"/>
  <c r="X324" i="56"/>
  <c r="X325" i="56"/>
  <c r="X326" i="56"/>
  <c r="X327" i="56"/>
  <c r="X328" i="56"/>
  <c r="X329" i="56"/>
  <c r="X330" i="56"/>
  <c r="X331" i="56"/>
  <c r="X332" i="56"/>
  <c r="X333" i="56"/>
  <c r="X334" i="56"/>
  <c r="X335" i="56"/>
  <c r="X336" i="56"/>
  <c r="X337" i="56"/>
  <c r="X338" i="56"/>
  <c r="X339" i="56"/>
  <c r="X340" i="56"/>
  <c r="X341" i="56"/>
  <c r="X342" i="56"/>
  <c r="X343" i="56"/>
  <c r="X344" i="56"/>
  <c r="X345" i="56"/>
  <c r="X346" i="56"/>
  <c r="X347" i="56"/>
  <c r="X348" i="56"/>
  <c r="X349" i="56"/>
  <c r="X350" i="56"/>
  <c r="X351" i="56"/>
  <c r="X352" i="56"/>
  <c r="X353" i="56"/>
  <c r="X354" i="56"/>
  <c r="X355" i="56"/>
  <c r="X356" i="56"/>
  <c r="X357" i="56"/>
  <c r="X358" i="56"/>
  <c r="X359" i="56"/>
  <c r="X360" i="56"/>
  <c r="X361" i="56"/>
  <c r="X362" i="56"/>
  <c r="X363" i="56"/>
  <c r="X364" i="56"/>
  <c r="X365" i="56"/>
  <c r="X366" i="56"/>
  <c r="X367" i="56"/>
  <c r="X368" i="56"/>
  <c r="X369" i="56"/>
  <c r="X370" i="56"/>
  <c r="X371" i="56"/>
  <c r="X372" i="56"/>
  <c r="X373" i="56"/>
  <c r="X374" i="56"/>
  <c r="X375" i="56"/>
  <c r="X376" i="56"/>
  <c r="X377" i="56"/>
  <c r="X378" i="56"/>
  <c r="X379" i="56"/>
  <c r="X380" i="56"/>
  <c r="X381" i="56"/>
  <c r="X382" i="56"/>
  <c r="X383" i="56"/>
  <c r="X384" i="56"/>
  <c r="X385" i="56"/>
  <c r="X386" i="56"/>
  <c r="X387" i="56"/>
  <c r="X388" i="56"/>
  <c r="X389" i="56"/>
  <c r="X390" i="56"/>
  <c r="X391" i="56"/>
  <c r="X392" i="56"/>
  <c r="X393" i="56"/>
  <c r="X394" i="56"/>
  <c r="X395" i="56"/>
  <c r="X396" i="56"/>
  <c r="X397" i="56"/>
  <c r="X398" i="56"/>
  <c r="X399" i="56"/>
  <c r="X400" i="56"/>
  <c r="X401" i="56"/>
  <c r="X402" i="56"/>
  <c r="X403" i="56"/>
  <c r="X404" i="56"/>
  <c r="X405" i="56"/>
  <c r="X406" i="56"/>
  <c r="X407" i="56"/>
  <c r="X408" i="56"/>
  <c r="X409" i="56"/>
  <c r="X410" i="56"/>
  <c r="X411" i="56"/>
  <c r="X412" i="56"/>
  <c r="X413" i="56"/>
  <c r="X414" i="56"/>
  <c r="X415" i="56"/>
  <c r="X416" i="56"/>
  <c r="X417" i="56"/>
  <c r="X418" i="56"/>
  <c r="X419" i="56"/>
  <c r="X420" i="56"/>
  <c r="X421" i="56"/>
  <c r="X422" i="56"/>
  <c r="X423" i="56"/>
  <c r="X424" i="56"/>
  <c r="X425" i="56"/>
  <c r="X426" i="56"/>
  <c r="X427" i="56"/>
  <c r="X428" i="56"/>
  <c r="X429" i="56"/>
  <c r="X430" i="56"/>
  <c r="X431" i="56"/>
  <c r="X432" i="56"/>
  <c r="X433" i="56"/>
  <c r="X434" i="56"/>
  <c r="X435" i="56"/>
  <c r="X436" i="56"/>
  <c r="X437" i="56"/>
  <c r="X438" i="56"/>
  <c r="X439" i="56"/>
  <c r="X440" i="56"/>
  <c r="X441" i="56"/>
  <c r="X442" i="56"/>
  <c r="X443" i="56"/>
  <c r="X444" i="56"/>
  <c r="X445" i="56"/>
  <c r="X446" i="56"/>
  <c r="X447" i="56"/>
  <c r="X448" i="56"/>
  <c r="X449" i="56"/>
  <c r="X450" i="56"/>
  <c r="X451" i="56"/>
  <c r="X452" i="56"/>
  <c r="X453" i="56"/>
  <c r="X454" i="56"/>
  <c r="X455" i="56"/>
  <c r="X456" i="56"/>
  <c r="X457" i="56"/>
  <c r="X458" i="56"/>
  <c r="X459" i="56"/>
  <c r="X460" i="56"/>
  <c r="X461" i="56"/>
  <c r="X462" i="56"/>
  <c r="X463" i="56"/>
  <c r="X464" i="56"/>
  <c r="X465" i="56"/>
  <c r="X466" i="56"/>
  <c r="X467" i="56"/>
  <c r="X468" i="56"/>
  <c r="X469" i="56"/>
  <c r="X470" i="56"/>
  <c r="X471" i="56"/>
  <c r="X472" i="56"/>
  <c r="X473" i="56"/>
  <c r="X474" i="56"/>
  <c r="X475" i="56"/>
  <c r="X476" i="56"/>
  <c r="X477" i="56"/>
  <c r="X478" i="56"/>
  <c r="X479" i="56"/>
  <c r="X480" i="56"/>
  <c r="X481" i="56"/>
  <c r="X482" i="56"/>
  <c r="X483" i="56"/>
  <c r="X484" i="56"/>
  <c r="X485" i="56"/>
  <c r="X486" i="56"/>
  <c r="X487" i="56"/>
  <c r="X488" i="56"/>
  <c r="X489" i="56"/>
  <c r="X490" i="56"/>
  <c r="X491" i="56"/>
  <c r="X492" i="56"/>
  <c r="X493" i="56"/>
  <c r="X494" i="56"/>
  <c r="X495" i="56"/>
  <c r="X496" i="56"/>
  <c r="X497" i="56"/>
  <c r="X498" i="56"/>
  <c r="X499" i="56"/>
  <c r="X500" i="56"/>
  <c r="X501" i="56"/>
  <c r="X502" i="56"/>
  <c r="X503" i="56"/>
  <c r="X504" i="56"/>
  <c r="X505" i="56"/>
  <c r="X506" i="56"/>
  <c r="X507" i="56"/>
  <c r="X508" i="56"/>
  <c r="X509" i="56"/>
  <c r="X510" i="56"/>
  <c r="X511" i="56"/>
  <c r="X512" i="56"/>
  <c r="X513" i="56"/>
  <c r="X514" i="56"/>
  <c r="X515" i="56"/>
  <c r="X516" i="56"/>
  <c r="X517" i="56"/>
  <c r="X518" i="56"/>
  <c r="X519" i="56"/>
  <c r="X520" i="56"/>
  <c r="X521" i="56"/>
  <c r="X522" i="56"/>
  <c r="X523" i="56"/>
  <c r="X524" i="56"/>
  <c r="X525" i="56"/>
  <c r="X526" i="56"/>
  <c r="X527" i="56"/>
  <c r="X528" i="56"/>
  <c r="X529" i="56"/>
  <c r="X530" i="56"/>
  <c r="X531" i="56"/>
  <c r="X532" i="56"/>
  <c r="X533" i="56"/>
  <c r="X534" i="56"/>
  <c r="X535" i="56"/>
  <c r="X536" i="56"/>
  <c r="X537" i="56"/>
  <c r="X538" i="56"/>
  <c r="X539" i="56"/>
  <c r="X540" i="56"/>
  <c r="X541" i="56"/>
  <c r="X542" i="56"/>
  <c r="X543" i="56"/>
  <c r="X544" i="56"/>
  <c r="X545" i="56"/>
  <c r="X546" i="56"/>
  <c r="X547" i="56"/>
  <c r="X548" i="56"/>
  <c r="X549" i="56"/>
  <c r="X550" i="56"/>
  <c r="X551" i="56"/>
  <c r="X552" i="56"/>
  <c r="X553" i="56"/>
  <c r="X554" i="56"/>
  <c r="X555" i="56"/>
  <c r="X556" i="56"/>
  <c r="X557" i="56"/>
  <c r="X558" i="56"/>
  <c r="X559" i="56"/>
  <c r="X560" i="56"/>
  <c r="X561" i="56"/>
  <c r="X562" i="56"/>
  <c r="X563" i="56"/>
  <c r="X564" i="56"/>
  <c r="X565" i="56"/>
  <c r="X566" i="56"/>
  <c r="X567" i="56"/>
  <c r="X568" i="56"/>
  <c r="X569" i="56"/>
  <c r="X570" i="56"/>
  <c r="X571" i="56"/>
  <c r="X572" i="56"/>
  <c r="X573" i="56"/>
  <c r="X574" i="56"/>
  <c r="X575" i="56"/>
  <c r="X576" i="56"/>
  <c r="X577" i="56"/>
  <c r="X578" i="56"/>
  <c r="X579" i="56"/>
  <c r="X580" i="56"/>
  <c r="X581" i="56"/>
  <c r="X582" i="56"/>
  <c r="X583" i="56"/>
  <c r="X584" i="56"/>
  <c r="X585" i="56"/>
  <c r="X586" i="56"/>
  <c r="X587" i="56"/>
  <c r="X588" i="56"/>
  <c r="X589" i="56"/>
  <c r="X590" i="56"/>
  <c r="X591" i="56"/>
  <c r="X592" i="56"/>
  <c r="X593" i="56"/>
  <c r="X594" i="56"/>
  <c r="X595" i="56"/>
  <c r="X596" i="56"/>
  <c r="X597" i="56"/>
  <c r="X598" i="56"/>
  <c r="X599" i="56"/>
  <c r="X600" i="56"/>
  <c r="X601" i="56"/>
  <c r="X602" i="56"/>
  <c r="X603" i="56"/>
  <c r="X604" i="56"/>
  <c r="X605" i="56"/>
  <c r="X606" i="56"/>
  <c r="X607" i="56"/>
  <c r="X608" i="56"/>
  <c r="X609" i="56"/>
  <c r="X610" i="56"/>
  <c r="X611" i="56"/>
  <c r="X612" i="56"/>
  <c r="X613" i="56"/>
  <c r="X614" i="56"/>
  <c r="X615" i="56"/>
  <c r="X616" i="56"/>
  <c r="X617" i="56"/>
  <c r="X618" i="56"/>
  <c r="X619" i="56"/>
  <c r="X620" i="56"/>
  <c r="X621" i="56"/>
  <c r="X622" i="56"/>
  <c r="X623" i="56"/>
  <c r="X624" i="56"/>
  <c r="X625" i="56"/>
  <c r="X626" i="56"/>
  <c r="X627" i="56"/>
  <c r="X628" i="56"/>
  <c r="X629" i="56"/>
  <c r="X630" i="56"/>
  <c r="X631" i="56"/>
  <c r="X632" i="56"/>
  <c r="X633" i="56"/>
  <c r="X634" i="56"/>
  <c r="X635" i="56"/>
  <c r="X636" i="56"/>
  <c r="X637" i="56"/>
  <c r="X638" i="56"/>
  <c r="X639" i="56"/>
  <c r="X640" i="56"/>
  <c r="X641" i="56"/>
  <c r="X642" i="56"/>
  <c r="X643" i="56"/>
  <c r="X644" i="56"/>
  <c r="X645" i="56"/>
  <c r="X646" i="56"/>
  <c r="X647" i="56"/>
  <c r="X648" i="56"/>
  <c r="X649" i="56"/>
  <c r="X650" i="56"/>
  <c r="X651" i="56"/>
  <c r="X652" i="56"/>
  <c r="X653" i="56"/>
  <c r="X654" i="56"/>
  <c r="X655" i="56"/>
  <c r="X656" i="56"/>
  <c r="X657" i="56"/>
  <c r="X658" i="56"/>
  <c r="X659" i="56"/>
  <c r="X660" i="56"/>
  <c r="X661" i="56"/>
  <c r="X662" i="56"/>
  <c r="X663" i="56"/>
  <c r="X664" i="56"/>
  <c r="X665" i="56"/>
  <c r="X666" i="56"/>
  <c r="X667" i="56"/>
  <c r="X668" i="56"/>
  <c r="X669" i="56"/>
  <c r="X670" i="56"/>
  <c r="X671" i="56"/>
  <c r="X672" i="56"/>
  <c r="X673" i="56"/>
  <c r="X674" i="56"/>
  <c r="X675" i="56"/>
  <c r="X676" i="56"/>
  <c r="X677" i="56"/>
  <c r="X678" i="56"/>
  <c r="X679" i="56"/>
  <c r="X680" i="56"/>
  <c r="X681" i="56"/>
  <c r="X682" i="56"/>
  <c r="X683" i="56"/>
  <c r="X684" i="56"/>
  <c r="X685" i="56"/>
  <c r="X686" i="56"/>
  <c r="X687" i="56"/>
  <c r="X688" i="56"/>
  <c r="X689" i="56"/>
  <c r="X690" i="56"/>
  <c r="X691" i="56"/>
  <c r="X692" i="56"/>
  <c r="X693" i="56"/>
  <c r="X694" i="56"/>
  <c r="X695" i="56"/>
  <c r="X696" i="56"/>
  <c r="X697" i="56"/>
  <c r="X698" i="56"/>
  <c r="X699" i="56"/>
  <c r="X700" i="56"/>
  <c r="AB700" i="56"/>
  <c r="AA700" i="56"/>
  <c r="S700" i="56"/>
  <c r="R700" i="56"/>
  <c r="U700" i="56"/>
  <c r="AB699" i="56"/>
  <c r="AA699" i="56"/>
  <c r="AC699" i="56"/>
  <c r="S699" i="56"/>
  <c r="R699" i="56"/>
  <c r="U699" i="56"/>
  <c r="AB698" i="56"/>
  <c r="AA698" i="56"/>
  <c r="S698" i="56"/>
  <c r="R698" i="56"/>
  <c r="AB697" i="56"/>
  <c r="AA697" i="56"/>
  <c r="AC697" i="56"/>
  <c r="S697" i="56"/>
  <c r="R697" i="56"/>
  <c r="U697" i="56"/>
  <c r="AB696" i="56"/>
  <c r="AA696" i="56"/>
  <c r="AC696" i="56"/>
  <c r="S696" i="56"/>
  <c r="R696" i="56"/>
  <c r="U696" i="56"/>
  <c r="AB695" i="56"/>
  <c r="AA695" i="56"/>
  <c r="S695" i="56"/>
  <c r="R695" i="56"/>
  <c r="U695" i="56"/>
  <c r="AB694" i="56"/>
  <c r="AA694" i="56"/>
  <c r="AC694" i="56"/>
  <c r="S694" i="56"/>
  <c r="R694" i="56"/>
  <c r="AB693" i="56"/>
  <c r="AA693" i="56"/>
  <c r="AC693" i="56"/>
  <c r="S693" i="56"/>
  <c r="R693" i="56"/>
  <c r="U693" i="56"/>
  <c r="AB692" i="56"/>
  <c r="AA692" i="56"/>
  <c r="S692" i="56"/>
  <c r="R692" i="56"/>
  <c r="AB691" i="56"/>
  <c r="AA691" i="56"/>
  <c r="AC691" i="56"/>
  <c r="Y691" i="56"/>
  <c r="S691" i="56"/>
  <c r="R691" i="56"/>
  <c r="U691" i="56"/>
  <c r="AB690" i="56"/>
  <c r="AA690" i="56"/>
  <c r="AC690" i="56"/>
  <c r="S690" i="56"/>
  <c r="R690" i="56"/>
  <c r="U690" i="56"/>
  <c r="AB689" i="56"/>
  <c r="AA689" i="56"/>
  <c r="AC689" i="56"/>
  <c r="S689" i="56"/>
  <c r="R689" i="56"/>
  <c r="U689" i="56"/>
  <c r="AB688" i="56"/>
  <c r="AA688" i="56"/>
  <c r="AC688" i="56"/>
  <c r="S688" i="56"/>
  <c r="R688" i="56"/>
  <c r="U688" i="56"/>
  <c r="AB687" i="56"/>
  <c r="AA687" i="56"/>
  <c r="AC687" i="56"/>
  <c r="S687" i="56"/>
  <c r="R687" i="56"/>
  <c r="U687" i="56"/>
  <c r="AB686" i="56"/>
  <c r="AA686" i="56"/>
  <c r="S686" i="56"/>
  <c r="R686" i="56"/>
  <c r="AB685" i="56"/>
  <c r="AA685" i="56"/>
  <c r="S685" i="56"/>
  <c r="R685" i="56"/>
  <c r="U685" i="56"/>
  <c r="AB684" i="56"/>
  <c r="AA684" i="56"/>
  <c r="AC684" i="56"/>
  <c r="S684" i="56"/>
  <c r="R684" i="56"/>
  <c r="U684" i="56"/>
  <c r="AB683" i="56"/>
  <c r="AA683" i="56"/>
  <c r="S683" i="56"/>
  <c r="R683" i="56"/>
  <c r="AB682" i="56"/>
  <c r="AA682" i="56"/>
  <c r="AC682" i="56"/>
  <c r="S682" i="56"/>
  <c r="R682" i="56"/>
  <c r="U682" i="56"/>
  <c r="AB681" i="56"/>
  <c r="AA681" i="56"/>
  <c r="AC681" i="56"/>
  <c r="Y681" i="56"/>
  <c r="S681" i="56"/>
  <c r="R681" i="56"/>
  <c r="U681" i="56"/>
  <c r="AB680" i="56"/>
  <c r="AA680" i="56"/>
  <c r="S680" i="56"/>
  <c r="R680" i="56"/>
  <c r="U680" i="56"/>
  <c r="AB679" i="56"/>
  <c r="AA679" i="56"/>
  <c r="AC679" i="56"/>
  <c r="Y679" i="56"/>
  <c r="S679" i="56"/>
  <c r="R679" i="56"/>
  <c r="U679" i="56"/>
  <c r="AB678" i="56"/>
  <c r="AA678" i="56"/>
  <c r="AC678" i="56"/>
  <c r="S678" i="56"/>
  <c r="R678" i="56"/>
  <c r="U678" i="56"/>
  <c r="AB677" i="56"/>
  <c r="AA677" i="56"/>
  <c r="S677" i="56"/>
  <c r="R677" i="56"/>
  <c r="U677" i="56"/>
  <c r="AB676" i="56"/>
  <c r="AA676" i="56"/>
  <c r="AC676" i="56"/>
  <c r="S676" i="56"/>
  <c r="R676" i="56"/>
  <c r="U676" i="56"/>
  <c r="AB675" i="56"/>
  <c r="AA675" i="56"/>
  <c r="AC675" i="56"/>
  <c r="S675" i="56"/>
  <c r="R675" i="56"/>
  <c r="U675" i="56"/>
  <c r="AB674" i="56"/>
  <c r="AA674" i="56"/>
  <c r="S674" i="56"/>
  <c r="R674" i="56"/>
  <c r="AB673" i="56"/>
  <c r="AA673" i="56"/>
  <c r="AC673" i="56"/>
  <c r="S673" i="56"/>
  <c r="R673" i="56"/>
  <c r="U673" i="56"/>
  <c r="AB672" i="56"/>
  <c r="AA672" i="56"/>
  <c r="S672" i="56"/>
  <c r="R672" i="56"/>
  <c r="U672" i="56"/>
  <c r="AB671" i="56"/>
  <c r="AA671" i="56"/>
  <c r="S671" i="56"/>
  <c r="R671" i="56"/>
  <c r="U671" i="56"/>
  <c r="AB670" i="56"/>
  <c r="AA670" i="56"/>
  <c r="AC670" i="56"/>
  <c r="S670" i="56"/>
  <c r="R670" i="56"/>
  <c r="U670" i="56"/>
  <c r="AB669" i="56"/>
  <c r="AA669" i="56"/>
  <c r="AC669" i="56"/>
  <c r="S669" i="56"/>
  <c r="R669" i="56"/>
  <c r="U669" i="56"/>
  <c r="AB668" i="56"/>
  <c r="AA668" i="56"/>
  <c r="S668" i="56"/>
  <c r="R668" i="56"/>
  <c r="U668" i="56"/>
  <c r="AB667" i="56"/>
  <c r="AA667" i="56"/>
  <c r="AC667" i="56"/>
  <c r="Y667" i="56"/>
  <c r="S667" i="56"/>
  <c r="R667" i="56"/>
  <c r="U667" i="56"/>
  <c r="AB666" i="56"/>
  <c r="AA666" i="56"/>
  <c r="S666" i="56"/>
  <c r="R666" i="56"/>
  <c r="U666" i="56"/>
  <c r="AB665" i="56"/>
  <c r="AA665" i="56"/>
  <c r="AC665" i="56"/>
  <c r="S665" i="56"/>
  <c r="R665" i="56"/>
  <c r="U665" i="56"/>
  <c r="AB664" i="56"/>
  <c r="AA664" i="56"/>
  <c r="AC664" i="56"/>
  <c r="S664" i="56"/>
  <c r="R664" i="56"/>
  <c r="U664" i="56"/>
  <c r="AB663" i="56"/>
  <c r="AA663" i="56"/>
  <c r="S663" i="56"/>
  <c r="R663" i="56"/>
  <c r="U663" i="56"/>
  <c r="AB662" i="56"/>
  <c r="AA662" i="56"/>
  <c r="S662" i="56"/>
  <c r="R662" i="56"/>
  <c r="U662" i="56"/>
  <c r="AB661" i="56"/>
  <c r="AA661" i="56"/>
  <c r="AC661" i="56"/>
  <c r="S661" i="56"/>
  <c r="R661" i="56"/>
  <c r="U661" i="56"/>
  <c r="AB660" i="56"/>
  <c r="AA660" i="56"/>
  <c r="S660" i="56"/>
  <c r="R660" i="56"/>
  <c r="U660" i="56"/>
  <c r="AB659" i="56"/>
  <c r="AA659" i="56"/>
  <c r="AC659" i="56"/>
  <c r="S659" i="56"/>
  <c r="R659" i="56"/>
  <c r="U659" i="56"/>
  <c r="AB658" i="56"/>
  <c r="AA658" i="56"/>
  <c r="AC658" i="56"/>
  <c r="S658" i="56"/>
  <c r="R658" i="56"/>
  <c r="U658" i="56"/>
  <c r="AB657" i="56"/>
  <c r="AA657" i="56"/>
  <c r="AC657" i="56"/>
  <c r="S657" i="56"/>
  <c r="R657" i="56"/>
  <c r="U657" i="56"/>
  <c r="AB656" i="56"/>
  <c r="AA656" i="56"/>
  <c r="AC656" i="56"/>
  <c r="S656" i="56"/>
  <c r="R656" i="56"/>
  <c r="U656" i="56"/>
  <c r="AB655" i="56"/>
  <c r="AA655" i="56"/>
  <c r="AC655" i="56"/>
  <c r="Y655" i="56"/>
  <c r="S655" i="56"/>
  <c r="R655" i="56"/>
  <c r="U655" i="56"/>
  <c r="AB654" i="56"/>
  <c r="AA654" i="56"/>
  <c r="S654" i="56"/>
  <c r="R654" i="56"/>
  <c r="U654" i="56"/>
  <c r="AB653" i="56"/>
  <c r="AA653" i="56"/>
  <c r="AC653" i="56"/>
  <c r="S653" i="56"/>
  <c r="R653" i="56"/>
  <c r="U653" i="56"/>
  <c r="AB652" i="56"/>
  <c r="AA652" i="56"/>
  <c r="AC652" i="56"/>
  <c r="S652" i="56"/>
  <c r="R652" i="56"/>
  <c r="AB651" i="56"/>
  <c r="AA651" i="56"/>
  <c r="S651" i="56"/>
  <c r="R651" i="56"/>
  <c r="U651" i="56"/>
  <c r="AB650" i="56"/>
  <c r="AA650" i="56"/>
  <c r="AC650" i="56"/>
  <c r="S650" i="56"/>
  <c r="R650" i="56"/>
  <c r="AB649" i="56"/>
  <c r="AA649" i="56"/>
  <c r="AC649" i="56"/>
  <c r="S649" i="56"/>
  <c r="R649" i="56"/>
  <c r="U649" i="56"/>
  <c r="AB648" i="56"/>
  <c r="AA648" i="56"/>
  <c r="AC648" i="56"/>
  <c r="S648" i="56"/>
  <c r="R648" i="56"/>
  <c r="U648" i="56"/>
  <c r="AB647" i="56"/>
  <c r="AA647" i="56"/>
  <c r="AC647" i="56"/>
  <c r="S647" i="56"/>
  <c r="R647" i="56"/>
  <c r="U647" i="56"/>
  <c r="AB646" i="56"/>
  <c r="AA646" i="56"/>
  <c r="AC646" i="56"/>
  <c r="S646" i="56"/>
  <c r="R646" i="56"/>
  <c r="AB645" i="56"/>
  <c r="AA645" i="56"/>
  <c r="AC645" i="56"/>
  <c r="S645" i="56"/>
  <c r="R645" i="56"/>
  <c r="U645" i="56"/>
  <c r="AB644" i="56"/>
  <c r="AA644" i="56"/>
  <c r="AC644" i="56"/>
  <c r="S644" i="56"/>
  <c r="R644" i="56"/>
  <c r="U644" i="56"/>
  <c r="AB643" i="56"/>
  <c r="AA643" i="56"/>
  <c r="AC643" i="56"/>
  <c r="Y643" i="56"/>
  <c r="S643" i="56"/>
  <c r="R643" i="56"/>
  <c r="U643" i="56"/>
  <c r="AB642" i="56"/>
  <c r="AA642" i="56"/>
  <c r="AC642" i="56"/>
  <c r="S642" i="56"/>
  <c r="R642" i="56"/>
  <c r="U642" i="56"/>
  <c r="AB641" i="56"/>
  <c r="AA641" i="56"/>
  <c r="S641" i="56"/>
  <c r="R641" i="56"/>
  <c r="U641" i="56"/>
  <c r="AB640" i="56"/>
  <c r="AA640" i="56"/>
  <c r="AC640" i="56"/>
  <c r="S640" i="56"/>
  <c r="R640" i="56"/>
  <c r="AB639" i="56"/>
  <c r="AA639" i="56"/>
  <c r="AC639" i="56"/>
  <c r="S639" i="56"/>
  <c r="R639" i="56"/>
  <c r="U639" i="56"/>
  <c r="AB638" i="56"/>
  <c r="AA638" i="56"/>
  <c r="S638" i="56"/>
  <c r="R638" i="56"/>
  <c r="U638" i="56"/>
  <c r="AB637" i="56"/>
  <c r="AA637" i="56"/>
  <c r="AC637" i="56"/>
  <c r="S637" i="56"/>
  <c r="R637" i="56"/>
  <c r="U637" i="56"/>
  <c r="AB636" i="56"/>
  <c r="AA636" i="56"/>
  <c r="AC636" i="56"/>
  <c r="S636" i="56"/>
  <c r="R636" i="56"/>
  <c r="U636" i="56"/>
  <c r="AB635" i="56"/>
  <c r="AA635" i="56"/>
  <c r="S635" i="56"/>
  <c r="R635" i="56"/>
  <c r="U635" i="56"/>
  <c r="AB634" i="56"/>
  <c r="AA634" i="56"/>
  <c r="AC634" i="56"/>
  <c r="S634" i="56"/>
  <c r="R634" i="56"/>
  <c r="U634" i="56"/>
  <c r="AB633" i="56"/>
  <c r="AA633" i="56"/>
  <c r="AC633" i="56"/>
  <c r="Y633" i="56"/>
  <c r="S633" i="56"/>
  <c r="R633" i="56"/>
  <c r="U633" i="56"/>
  <c r="AB632" i="56"/>
  <c r="AA632" i="56"/>
  <c r="AC632" i="56"/>
  <c r="S632" i="56"/>
  <c r="R632" i="56"/>
  <c r="U632" i="56"/>
  <c r="AB631" i="56"/>
  <c r="AA631" i="56"/>
  <c r="AC631" i="56"/>
  <c r="S631" i="56"/>
  <c r="R631" i="56"/>
  <c r="U631" i="56"/>
  <c r="AB630" i="56"/>
  <c r="AA630" i="56"/>
  <c r="AC630" i="56"/>
  <c r="S630" i="56"/>
  <c r="R630" i="56"/>
  <c r="U630" i="56"/>
  <c r="AB629" i="56"/>
  <c r="AA629" i="56"/>
  <c r="S629" i="56"/>
  <c r="R629" i="56"/>
  <c r="U629" i="56"/>
  <c r="AB628" i="56"/>
  <c r="AA628" i="56"/>
  <c r="AC628" i="56"/>
  <c r="S628" i="56"/>
  <c r="R628" i="56"/>
  <c r="U628" i="56"/>
  <c r="AB627" i="56"/>
  <c r="AA627" i="56"/>
  <c r="S627" i="56"/>
  <c r="R627" i="56"/>
  <c r="U627" i="56"/>
  <c r="AB626" i="56"/>
  <c r="AA626" i="56"/>
  <c r="S626" i="56"/>
  <c r="R626" i="56"/>
  <c r="AB625" i="56"/>
  <c r="AA625" i="56"/>
  <c r="S625" i="56"/>
  <c r="R625" i="56"/>
  <c r="U625" i="56"/>
  <c r="AB624" i="56"/>
  <c r="AA624" i="56"/>
  <c r="AC624" i="56"/>
  <c r="S624" i="56"/>
  <c r="R624" i="56"/>
  <c r="U624" i="56"/>
  <c r="AB623" i="56"/>
  <c r="AA623" i="56"/>
  <c r="S623" i="56"/>
  <c r="R623" i="56"/>
  <c r="U623" i="56"/>
  <c r="AB622" i="56"/>
  <c r="AA622" i="56"/>
  <c r="AC622" i="56"/>
  <c r="S622" i="56"/>
  <c r="R622" i="56"/>
  <c r="U622" i="56"/>
  <c r="AB621" i="56"/>
  <c r="AA621" i="56"/>
  <c r="AC621" i="56"/>
  <c r="S621" i="56"/>
  <c r="R621" i="56"/>
  <c r="AB620" i="56"/>
  <c r="AA620" i="56"/>
  <c r="S620" i="56"/>
  <c r="R620" i="56"/>
  <c r="U620" i="56"/>
  <c r="AB619" i="56"/>
  <c r="AA619" i="56"/>
  <c r="AC619" i="56"/>
  <c r="Y619" i="56"/>
  <c r="S619" i="56"/>
  <c r="R619" i="56"/>
  <c r="U619" i="56"/>
  <c r="AB618" i="56"/>
  <c r="AA618" i="56"/>
  <c r="S618" i="56"/>
  <c r="R618" i="56"/>
  <c r="U618" i="56"/>
  <c r="AB617" i="56"/>
  <c r="AA617" i="56"/>
  <c r="AC617" i="56"/>
  <c r="S617" i="56"/>
  <c r="R617" i="56"/>
  <c r="U617" i="56"/>
  <c r="AB616" i="56"/>
  <c r="AA616" i="56"/>
  <c r="AC616" i="56"/>
  <c r="S616" i="56"/>
  <c r="R616" i="56"/>
  <c r="U616" i="56"/>
  <c r="AB615" i="56"/>
  <c r="AA615" i="56"/>
  <c r="AC615" i="56"/>
  <c r="S615" i="56"/>
  <c r="R615" i="56"/>
  <c r="U615" i="56"/>
  <c r="AB614" i="56"/>
  <c r="AA614" i="56"/>
  <c r="AC614" i="56"/>
  <c r="S614" i="56"/>
  <c r="R614" i="56"/>
  <c r="U614" i="56"/>
  <c r="AB613" i="56"/>
  <c r="AA613" i="56"/>
  <c r="AC613" i="56"/>
  <c r="Y613" i="56"/>
  <c r="S613" i="56"/>
  <c r="R613" i="56"/>
  <c r="U613" i="56"/>
  <c r="AB612" i="56"/>
  <c r="AA612" i="56"/>
  <c r="S612" i="56"/>
  <c r="R612" i="56"/>
  <c r="U612" i="56"/>
  <c r="AB611" i="56"/>
  <c r="AA611" i="56"/>
  <c r="AC611" i="56"/>
  <c r="Y611" i="56"/>
  <c r="S611" i="56"/>
  <c r="R611" i="56"/>
  <c r="U611" i="56"/>
  <c r="AB610" i="56"/>
  <c r="AA610" i="56"/>
  <c r="AC610" i="56"/>
  <c r="S610" i="56"/>
  <c r="R610" i="56"/>
  <c r="U610" i="56"/>
  <c r="AB609" i="56"/>
  <c r="AA609" i="56"/>
  <c r="S609" i="56"/>
  <c r="R609" i="56"/>
  <c r="U609" i="56"/>
  <c r="AB608" i="56"/>
  <c r="AA608" i="56"/>
  <c r="AC608" i="56"/>
  <c r="S608" i="56"/>
  <c r="R608" i="56"/>
  <c r="U608" i="56"/>
  <c r="AB607" i="56"/>
  <c r="AA607" i="56"/>
  <c r="S607" i="56"/>
  <c r="R607" i="56"/>
  <c r="AB606" i="56"/>
  <c r="AA606" i="56"/>
  <c r="AC606" i="56"/>
  <c r="S606" i="56"/>
  <c r="R606" i="56"/>
  <c r="U606" i="56"/>
  <c r="AB605" i="56"/>
  <c r="AA605" i="56"/>
  <c r="AC605" i="56"/>
  <c r="S605" i="56"/>
  <c r="R605" i="56"/>
  <c r="U605" i="56"/>
  <c r="AB604" i="56"/>
  <c r="AA604" i="56"/>
  <c r="AC604" i="56"/>
  <c r="S604" i="56"/>
  <c r="R604" i="56"/>
  <c r="AB603" i="56"/>
  <c r="AA603" i="56"/>
  <c r="AC603" i="56"/>
  <c r="S603" i="56"/>
  <c r="R603" i="56"/>
  <c r="U603" i="56"/>
  <c r="AB602" i="56"/>
  <c r="AA602" i="56"/>
  <c r="AC602" i="56"/>
  <c r="S602" i="56"/>
  <c r="R602" i="56"/>
  <c r="U602" i="56"/>
  <c r="AB601" i="56"/>
  <c r="AA601" i="56"/>
  <c r="AC601" i="56"/>
  <c r="S601" i="56"/>
  <c r="R601" i="56"/>
  <c r="U601" i="56"/>
  <c r="AB600" i="56"/>
  <c r="AA600" i="56"/>
  <c r="S600" i="56"/>
  <c r="R600" i="56"/>
  <c r="U600" i="56"/>
  <c r="AB599" i="56"/>
  <c r="AA599" i="56"/>
  <c r="AC599" i="56"/>
  <c r="S599" i="56"/>
  <c r="R599" i="56"/>
  <c r="U599" i="56"/>
  <c r="AB598" i="56"/>
  <c r="AA598" i="56"/>
  <c r="AC598" i="56"/>
  <c r="S598" i="56"/>
  <c r="R598" i="56"/>
  <c r="AB597" i="56"/>
  <c r="AA597" i="56"/>
  <c r="S597" i="56"/>
  <c r="R597" i="56"/>
  <c r="U597" i="56"/>
  <c r="AB596" i="56"/>
  <c r="AA596" i="56"/>
  <c r="AC596" i="56"/>
  <c r="S596" i="56"/>
  <c r="R596" i="56"/>
  <c r="AB595" i="56"/>
  <c r="AA595" i="56"/>
  <c r="AC595" i="56"/>
  <c r="Y595" i="56"/>
  <c r="S595" i="56"/>
  <c r="R595" i="56"/>
  <c r="U595" i="56"/>
  <c r="AB594" i="56"/>
  <c r="AA594" i="56"/>
  <c r="AC594" i="56"/>
  <c r="S594" i="56"/>
  <c r="R594" i="56"/>
  <c r="U594" i="56"/>
  <c r="AB593" i="56"/>
  <c r="AA593" i="56"/>
  <c r="AC593" i="56"/>
  <c r="S593" i="56"/>
  <c r="R593" i="56"/>
  <c r="U593" i="56"/>
  <c r="AB592" i="56"/>
  <c r="AA592" i="56"/>
  <c r="AC592" i="56"/>
  <c r="S592" i="56"/>
  <c r="R592" i="56"/>
  <c r="U592" i="56"/>
  <c r="AB591" i="56"/>
  <c r="AA591" i="56"/>
  <c r="AC591" i="56"/>
  <c r="S591" i="56"/>
  <c r="R591" i="56"/>
  <c r="U591" i="56"/>
  <c r="AB590" i="56"/>
  <c r="AA590" i="56"/>
  <c r="AC590" i="56"/>
  <c r="S590" i="56"/>
  <c r="R590" i="56"/>
  <c r="U590" i="56"/>
  <c r="AB589" i="56"/>
  <c r="AA589" i="56"/>
  <c r="AC589" i="56"/>
  <c r="S589" i="56"/>
  <c r="R589" i="56"/>
  <c r="U589" i="56"/>
  <c r="AB588" i="56"/>
  <c r="AA588" i="56"/>
  <c r="AC588" i="56"/>
  <c r="S588" i="56"/>
  <c r="R588" i="56"/>
  <c r="U588" i="56"/>
  <c r="AB587" i="56"/>
  <c r="AA587" i="56"/>
  <c r="S587" i="56"/>
  <c r="R587" i="56"/>
  <c r="U587" i="56"/>
  <c r="AB586" i="56"/>
  <c r="AA586" i="56"/>
  <c r="AC586" i="56"/>
  <c r="S586" i="56"/>
  <c r="R586" i="56"/>
  <c r="U586" i="56"/>
  <c r="AB585" i="56"/>
  <c r="AA585" i="56"/>
  <c r="S585" i="56"/>
  <c r="R585" i="56"/>
  <c r="U585" i="56"/>
  <c r="AB584" i="56"/>
  <c r="AA584" i="56"/>
  <c r="AC584" i="56"/>
  <c r="S584" i="56"/>
  <c r="R584" i="56"/>
  <c r="U584" i="56"/>
  <c r="AB583" i="56"/>
  <c r="AA583" i="56"/>
  <c r="S583" i="56"/>
  <c r="R583" i="56"/>
  <c r="U583" i="56"/>
  <c r="AB582" i="56"/>
  <c r="AA582" i="56"/>
  <c r="AC582" i="56"/>
  <c r="S582" i="56"/>
  <c r="R582" i="56"/>
  <c r="U582" i="56"/>
  <c r="AB581" i="56"/>
  <c r="AA581" i="56"/>
  <c r="AC581" i="56"/>
  <c r="S581" i="56"/>
  <c r="R581" i="56"/>
  <c r="U581" i="56"/>
  <c r="AB580" i="56"/>
  <c r="AA580" i="56"/>
  <c r="AC580" i="56"/>
  <c r="S580" i="56"/>
  <c r="R580" i="56"/>
  <c r="U580" i="56"/>
  <c r="AB579" i="56"/>
  <c r="AA579" i="56"/>
  <c r="AC579" i="56"/>
  <c r="S579" i="56"/>
  <c r="R579" i="56"/>
  <c r="U579" i="56"/>
  <c r="AB578" i="56"/>
  <c r="AA578" i="56"/>
  <c r="AC578" i="56"/>
  <c r="S578" i="56"/>
  <c r="R578" i="56"/>
  <c r="U578" i="56"/>
  <c r="AB577" i="56"/>
  <c r="AA577" i="56"/>
  <c r="S577" i="56"/>
  <c r="R577" i="56"/>
  <c r="U577" i="56"/>
  <c r="AB576" i="56"/>
  <c r="AA576" i="56"/>
  <c r="AC576" i="56"/>
  <c r="S576" i="56"/>
  <c r="R576" i="56"/>
  <c r="U576" i="56"/>
  <c r="AB575" i="56"/>
  <c r="AA575" i="56"/>
  <c r="S575" i="56"/>
  <c r="R575" i="56"/>
  <c r="U575" i="56"/>
  <c r="AB574" i="56"/>
  <c r="AA574" i="56"/>
  <c r="AC574" i="56"/>
  <c r="S574" i="56"/>
  <c r="R574" i="56"/>
  <c r="U574" i="56"/>
  <c r="AB573" i="56"/>
  <c r="AA573" i="56"/>
  <c r="AC573" i="56"/>
  <c r="S573" i="56"/>
  <c r="R573" i="56"/>
  <c r="U573" i="56"/>
  <c r="AB572" i="56"/>
  <c r="AA572" i="56"/>
  <c r="AC572" i="56"/>
  <c r="S572" i="56"/>
  <c r="R572" i="56"/>
  <c r="U572" i="56"/>
  <c r="AB571" i="56"/>
  <c r="AA571" i="56"/>
  <c r="Y571" i="56"/>
  <c r="S571" i="56"/>
  <c r="R571" i="56"/>
  <c r="U571" i="56"/>
  <c r="AB570" i="56"/>
  <c r="AA570" i="56"/>
  <c r="AC570" i="56"/>
  <c r="S570" i="56"/>
  <c r="R570" i="56"/>
  <c r="U570" i="56"/>
  <c r="AB569" i="56"/>
  <c r="AA569" i="56"/>
  <c r="AC569" i="56"/>
  <c r="S569" i="56"/>
  <c r="R569" i="56"/>
  <c r="U569" i="56"/>
  <c r="AB568" i="56"/>
  <c r="AA568" i="56"/>
  <c r="AC568" i="56"/>
  <c r="S568" i="56"/>
  <c r="R568" i="56"/>
  <c r="AB567" i="56"/>
  <c r="AA567" i="56"/>
  <c r="AC567" i="56"/>
  <c r="S567" i="56"/>
  <c r="R567" i="56"/>
  <c r="U567" i="56"/>
  <c r="AB566" i="56"/>
  <c r="AA566" i="56"/>
  <c r="AC566" i="56"/>
  <c r="S566" i="56"/>
  <c r="R566" i="56"/>
  <c r="U566" i="56"/>
  <c r="AB565" i="56"/>
  <c r="AA565" i="56"/>
  <c r="AC565" i="56"/>
  <c r="S565" i="56"/>
  <c r="R565" i="56"/>
  <c r="U565" i="56"/>
  <c r="AB564" i="56"/>
  <c r="AA564" i="56"/>
  <c r="S564" i="56"/>
  <c r="R564" i="56"/>
  <c r="U564" i="56"/>
  <c r="AB563" i="56"/>
  <c r="AA563" i="56"/>
  <c r="AC563" i="56"/>
  <c r="S563" i="56"/>
  <c r="R563" i="56"/>
  <c r="U563" i="56"/>
  <c r="AB562" i="56"/>
  <c r="AA562" i="56"/>
  <c r="AC562" i="56"/>
  <c r="S562" i="56"/>
  <c r="R562" i="56"/>
  <c r="U562" i="56"/>
  <c r="AB561" i="56"/>
  <c r="AA561" i="56"/>
  <c r="AC561" i="56"/>
  <c r="S561" i="56"/>
  <c r="R561" i="56"/>
  <c r="U561" i="56"/>
  <c r="AB560" i="56"/>
  <c r="AA560" i="56"/>
  <c r="AC560" i="56"/>
  <c r="S560" i="56"/>
  <c r="R560" i="56"/>
  <c r="AB559" i="56"/>
  <c r="AA559" i="56"/>
  <c r="AC559" i="56"/>
  <c r="S559" i="56"/>
  <c r="R559" i="56"/>
  <c r="U559" i="56"/>
  <c r="AB558" i="56"/>
  <c r="AA558" i="56"/>
  <c r="AC558" i="56"/>
  <c r="S558" i="56"/>
  <c r="R558" i="56"/>
  <c r="U558" i="56"/>
  <c r="AB557" i="56"/>
  <c r="AA557" i="56"/>
  <c r="AC557" i="56"/>
  <c r="S557" i="56"/>
  <c r="R557" i="56"/>
  <c r="U557" i="56"/>
  <c r="AB556" i="56"/>
  <c r="AA556" i="56"/>
  <c r="AC556" i="56"/>
  <c r="S556" i="56"/>
  <c r="R556" i="56"/>
  <c r="AB555" i="56"/>
  <c r="AA555" i="56"/>
  <c r="AC555" i="56"/>
  <c r="S555" i="56"/>
  <c r="R555" i="56"/>
  <c r="U555" i="56"/>
  <c r="AB554" i="56"/>
  <c r="AA554" i="56"/>
  <c r="AC554" i="56"/>
  <c r="S554" i="56"/>
  <c r="R554" i="56"/>
  <c r="U554" i="56"/>
  <c r="AB553" i="56"/>
  <c r="AA553" i="56"/>
  <c r="AC553" i="56"/>
  <c r="S553" i="56"/>
  <c r="R553" i="56"/>
  <c r="U553" i="56"/>
  <c r="AB552" i="56"/>
  <c r="AA552" i="56"/>
  <c r="AC552" i="56"/>
  <c r="S552" i="56"/>
  <c r="R552" i="56"/>
  <c r="U552" i="56"/>
  <c r="AB551" i="56"/>
  <c r="AA551" i="56"/>
  <c r="AC551" i="56"/>
  <c r="S551" i="56"/>
  <c r="R551" i="56"/>
  <c r="U551" i="56"/>
  <c r="AB550" i="56"/>
  <c r="AA550" i="56"/>
  <c r="AC550" i="56"/>
  <c r="S550" i="56"/>
  <c r="R550" i="56"/>
  <c r="AB549" i="56"/>
  <c r="AA549" i="56"/>
  <c r="AC549" i="56"/>
  <c r="S549" i="56"/>
  <c r="R549" i="56"/>
  <c r="U549" i="56"/>
  <c r="AB548" i="56"/>
  <c r="AA548" i="56"/>
  <c r="AC548" i="56"/>
  <c r="S548" i="56"/>
  <c r="R548" i="56"/>
  <c r="U548" i="56"/>
  <c r="AB547" i="56"/>
  <c r="AA547" i="56"/>
  <c r="Y547" i="56"/>
  <c r="S547" i="56"/>
  <c r="R547" i="56"/>
  <c r="U547" i="56"/>
  <c r="AB546" i="56"/>
  <c r="AA546" i="56"/>
  <c r="AC546" i="56"/>
  <c r="S546" i="56"/>
  <c r="R546" i="56"/>
  <c r="U546" i="56"/>
  <c r="AB545" i="56"/>
  <c r="AA545" i="56"/>
  <c r="AC545" i="56"/>
  <c r="S545" i="56"/>
  <c r="R545" i="56"/>
  <c r="U545" i="56"/>
  <c r="AB544" i="56"/>
  <c r="AA544" i="56"/>
  <c r="AC544" i="56"/>
  <c r="S544" i="56"/>
  <c r="R544" i="56"/>
  <c r="AB543" i="56"/>
  <c r="AA543" i="56"/>
  <c r="AC543" i="56"/>
  <c r="S543" i="56"/>
  <c r="R543" i="56"/>
  <c r="U543" i="56"/>
  <c r="AB542" i="56"/>
  <c r="AA542" i="56"/>
  <c r="AC542" i="56"/>
  <c r="S542" i="56"/>
  <c r="R542" i="56"/>
  <c r="U542" i="56"/>
  <c r="AB541" i="56"/>
  <c r="AA541" i="56"/>
  <c r="S541" i="56"/>
  <c r="R541" i="56"/>
  <c r="U541" i="56"/>
  <c r="AB540" i="56"/>
  <c r="AA540" i="56"/>
  <c r="AC540" i="56"/>
  <c r="S540" i="56"/>
  <c r="R540" i="56"/>
  <c r="U540" i="56"/>
  <c r="AB539" i="56"/>
  <c r="AA539" i="56"/>
  <c r="AC539" i="56"/>
  <c r="S539" i="56"/>
  <c r="R539" i="56"/>
  <c r="U539" i="56"/>
  <c r="AB538" i="56"/>
  <c r="AA538" i="56"/>
  <c r="AC538" i="56"/>
  <c r="S538" i="56"/>
  <c r="R538" i="56"/>
  <c r="U538" i="56"/>
  <c r="AB537" i="56"/>
  <c r="AA537" i="56"/>
  <c r="AC537" i="56"/>
  <c r="S537" i="56"/>
  <c r="R537" i="56"/>
  <c r="U537" i="56"/>
  <c r="AB536" i="56"/>
  <c r="AA536" i="56"/>
  <c r="AC536" i="56"/>
  <c r="S536" i="56"/>
  <c r="R536" i="56"/>
  <c r="U536" i="56"/>
  <c r="AB535" i="56"/>
  <c r="AA535" i="56"/>
  <c r="Y535" i="56"/>
  <c r="S535" i="56"/>
  <c r="R535" i="56"/>
  <c r="U535" i="56"/>
  <c r="AB534" i="56"/>
  <c r="AA534" i="56"/>
  <c r="AC534" i="56"/>
  <c r="S534" i="56"/>
  <c r="R534" i="56"/>
  <c r="U534" i="56"/>
  <c r="AB533" i="56"/>
  <c r="AA533" i="56"/>
  <c r="S533" i="56"/>
  <c r="R533" i="56"/>
  <c r="AB532" i="56"/>
  <c r="AA532" i="56"/>
  <c r="AC532" i="56"/>
  <c r="S532" i="56"/>
  <c r="R532" i="56"/>
  <c r="U532" i="56"/>
  <c r="AB531" i="56"/>
  <c r="AA531" i="56"/>
  <c r="AC531" i="56"/>
  <c r="S531" i="56"/>
  <c r="R531" i="56"/>
  <c r="U531" i="56"/>
  <c r="AB530" i="56"/>
  <c r="AA530" i="56"/>
  <c r="S530" i="56"/>
  <c r="R530" i="56"/>
  <c r="U530" i="56"/>
  <c r="AB529" i="56"/>
  <c r="AA529" i="56"/>
  <c r="AC529" i="56"/>
  <c r="Y529" i="56"/>
  <c r="S529" i="56"/>
  <c r="R529" i="56"/>
  <c r="U529" i="56"/>
  <c r="AB528" i="56"/>
  <c r="AA528" i="56"/>
  <c r="AC528" i="56"/>
  <c r="S528" i="56"/>
  <c r="R528" i="56"/>
  <c r="U528" i="56"/>
  <c r="AB527" i="56"/>
  <c r="AA527" i="56"/>
  <c r="S527" i="56"/>
  <c r="R527" i="56"/>
  <c r="U527" i="56"/>
  <c r="AB526" i="56"/>
  <c r="AA526" i="56"/>
  <c r="AC526" i="56"/>
  <c r="S526" i="56"/>
  <c r="R526" i="56"/>
  <c r="U526" i="56"/>
  <c r="AB525" i="56"/>
  <c r="AA525" i="56"/>
  <c r="S525" i="56"/>
  <c r="R525" i="56"/>
  <c r="U525" i="56"/>
  <c r="AB524" i="56"/>
  <c r="AA524" i="56"/>
  <c r="AC524" i="56"/>
  <c r="S524" i="56"/>
  <c r="R524" i="56"/>
  <c r="AB523" i="56"/>
  <c r="AA523" i="56"/>
  <c r="AC523" i="56"/>
  <c r="Y523" i="56"/>
  <c r="S523" i="56"/>
  <c r="R523" i="56"/>
  <c r="U523" i="56"/>
  <c r="AB522" i="56"/>
  <c r="AA522" i="56"/>
  <c r="AC522" i="56"/>
  <c r="S522" i="56"/>
  <c r="R522" i="56"/>
  <c r="U522" i="56"/>
  <c r="AB521" i="56"/>
  <c r="AA521" i="56"/>
  <c r="AC521" i="56"/>
  <c r="S521" i="56"/>
  <c r="R521" i="56"/>
  <c r="U521" i="56"/>
  <c r="AB520" i="56"/>
  <c r="AA520" i="56"/>
  <c r="AC520" i="56"/>
  <c r="S520" i="56"/>
  <c r="R520" i="56"/>
  <c r="U520" i="56"/>
  <c r="AB519" i="56"/>
  <c r="AA519" i="56"/>
  <c r="AC519" i="56"/>
  <c r="S519" i="56"/>
  <c r="R519" i="56"/>
  <c r="U519" i="56"/>
  <c r="AB518" i="56"/>
  <c r="AA518" i="56"/>
  <c r="S518" i="56"/>
  <c r="R518" i="56"/>
  <c r="U518" i="56"/>
  <c r="AB517" i="56"/>
  <c r="AA517" i="56"/>
  <c r="AC517" i="56"/>
  <c r="S517" i="56"/>
  <c r="R517" i="56"/>
  <c r="U517" i="56"/>
  <c r="AB516" i="56"/>
  <c r="AA516" i="56"/>
  <c r="AC516" i="56"/>
  <c r="S516" i="56"/>
  <c r="R516" i="56"/>
  <c r="U516" i="56"/>
  <c r="AB515" i="56"/>
  <c r="AA515" i="56"/>
  <c r="AC515" i="56"/>
  <c r="S515" i="56"/>
  <c r="R515" i="56"/>
  <c r="U515" i="56"/>
  <c r="AB514" i="56"/>
  <c r="AA514" i="56"/>
  <c r="AC514" i="56"/>
  <c r="S514" i="56"/>
  <c r="R514" i="56"/>
  <c r="U514" i="56"/>
  <c r="AB513" i="56"/>
  <c r="AA513" i="56"/>
  <c r="AC513" i="56"/>
  <c r="S513" i="56"/>
  <c r="R513" i="56"/>
  <c r="U513" i="56"/>
  <c r="AB512" i="56"/>
  <c r="AA512" i="56"/>
  <c r="S512" i="56"/>
  <c r="R512" i="56"/>
  <c r="U512" i="56"/>
  <c r="AB511" i="56"/>
  <c r="AA511" i="56"/>
  <c r="AC511" i="56"/>
  <c r="Y511" i="56"/>
  <c r="S511" i="56"/>
  <c r="R511" i="56"/>
  <c r="U511" i="56"/>
  <c r="AB510" i="56"/>
  <c r="AA510" i="56"/>
  <c r="S510" i="56"/>
  <c r="R510" i="56"/>
  <c r="U510" i="56"/>
  <c r="AB509" i="56"/>
  <c r="AA509" i="56"/>
  <c r="S509" i="56"/>
  <c r="R509" i="56"/>
  <c r="U509" i="56"/>
  <c r="AB508" i="56"/>
  <c r="AA508" i="56"/>
  <c r="AC508" i="56"/>
  <c r="S508" i="56"/>
  <c r="R508" i="56"/>
  <c r="U508" i="56"/>
  <c r="AB507" i="56"/>
  <c r="AA507" i="56"/>
  <c r="S507" i="56"/>
  <c r="R507" i="56"/>
  <c r="U507" i="56"/>
  <c r="AB506" i="56"/>
  <c r="AA506" i="56"/>
  <c r="S506" i="56"/>
  <c r="R506" i="56"/>
  <c r="U506" i="56"/>
  <c r="AB505" i="56"/>
  <c r="AA505" i="56"/>
  <c r="AC505" i="56"/>
  <c r="S505" i="56"/>
  <c r="R505" i="56"/>
  <c r="U505" i="56"/>
  <c r="AB504" i="56"/>
  <c r="AA504" i="56"/>
  <c r="AC504" i="56"/>
  <c r="S504" i="56"/>
  <c r="R504" i="56"/>
  <c r="U504" i="56"/>
  <c r="AB503" i="56"/>
  <c r="AA503" i="56"/>
  <c r="S503" i="56"/>
  <c r="R503" i="56"/>
  <c r="U503" i="56"/>
  <c r="AB502" i="56"/>
  <c r="AA502" i="56"/>
  <c r="AC502" i="56"/>
  <c r="S502" i="56"/>
  <c r="R502" i="56"/>
  <c r="U502" i="56"/>
  <c r="AB501" i="56"/>
  <c r="AA501" i="56"/>
  <c r="AC501" i="56"/>
  <c r="S501" i="56"/>
  <c r="R501" i="56"/>
  <c r="U501" i="56"/>
  <c r="AB500" i="56"/>
  <c r="AA500" i="56"/>
  <c r="S500" i="56"/>
  <c r="R500" i="56"/>
  <c r="U500" i="56"/>
  <c r="AB499" i="56"/>
  <c r="AA499" i="56"/>
  <c r="AC499" i="56"/>
  <c r="Y499" i="56"/>
  <c r="S499" i="56"/>
  <c r="R499" i="56"/>
  <c r="U499" i="56"/>
  <c r="AB498" i="56"/>
  <c r="AA498" i="56"/>
  <c r="S498" i="56"/>
  <c r="R498" i="56"/>
  <c r="AB497" i="56"/>
  <c r="AA497" i="56"/>
  <c r="AC497" i="56"/>
  <c r="S497" i="56"/>
  <c r="R497" i="56"/>
  <c r="U497" i="56"/>
  <c r="AB496" i="56"/>
  <c r="AA496" i="56"/>
  <c r="AC496" i="56"/>
  <c r="S496" i="56"/>
  <c r="R496" i="56"/>
  <c r="U496" i="56"/>
  <c r="AB495" i="56"/>
  <c r="AA495" i="56"/>
  <c r="S495" i="56"/>
  <c r="R495" i="56"/>
  <c r="U495" i="56"/>
  <c r="AB494" i="56"/>
  <c r="AA494" i="56"/>
  <c r="AC494" i="56"/>
  <c r="S494" i="56"/>
  <c r="R494" i="56"/>
  <c r="U494" i="56"/>
  <c r="AB493" i="56"/>
  <c r="AA493" i="56"/>
  <c r="AC493" i="56"/>
  <c r="S493" i="56"/>
  <c r="R493" i="56"/>
  <c r="U493" i="56"/>
  <c r="AB492" i="56"/>
  <c r="AA492" i="56"/>
  <c r="AC492" i="56"/>
  <c r="S492" i="56"/>
  <c r="R492" i="56"/>
  <c r="U492" i="56"/>
  <c r="AB491" i="56"/>
  <c r="AA491" i="56"/>
  <c r="AC491" i="56"/>
  <c r="S491" i="56"/>
  <c r="R491" i="56"/>
  <c r="U491" i="56"/>
  <c r="AB490" i="56"/>
  <c r="AA490" i="56"/>
  <c r="AC490" i="56"/>
  <c r="S490" i="56"/>
  <c r="R490" i="56"/>
  <c r="AB489" i="56"/>
  <c r="AA489" i="56"/>
  <c r="S489" i="56"/>
  <c r="R489" i="56"/>
  <c r="U489" i="56"/>
  <c r="AB488" i="56"/>
  <c r="AA488" i="56"/>
  <c r="AC488" i="56"/>
  <c r="S488" i="56"/>
  <c r="R488" i="56"/>
  <c r="U488" i="56"/>
  <c r="AB487" i="56"/>
  <c r="AA487" i="56"/>
  <c r="AC487" i="56"/>
  <c r="Y487" i="56"/>
  <c r="S487" i="56"/>
  <c r="R487" i="56"/>
  <c r="U487" i="56"/>
  <c r="AB486" i="56"/>
  <c r="AA486" i="56"/>
  <c r="AC486" i="56"/>
  <c r="S486" i="56"/>
  <c r="R486" i="56"/>
  <c r="U486" i="56"/>
  <c r="AB485" i="56"/>
  <c r="AA485" i="56"/>
  <c r="AC485" i="56"/>
  <c r="S485" i="56"/>
  <c r="R485" i="56"/>
  <c r="U485" i="56"/>
  <c r="AB484" i="56"/>
  <c r="AA484" i="56"/>
  <c r="S484" i="56"/>
  <c r="R484" i="56"/>
  <c r="AB483" i="56"/>
  <c r="AA483" i="56"/>
  <c r="AC483" i="56"/>
  <c r="S483" i="56"/>
  <c r="R483" i="56"/>
  <c r="U483" i="56"/>
  <c r="AB482" i="56"/>
  <c r="AA482" i="56"/>
  <c r="AC482" i="56"/>
  <c r="S482" i="56"/>
  <c r="R482" i="56"/>
  <c r="U482" i="56"/>
  <c r="AB481" i="56"/>
  <c r="AA481" i="56"/>
  <c r="S481" i="56"/>
  <c r="R481" i="56"/>
  <c r="U481" i="56"/>
  <c r="AB480" i="56"/>
  <c r="AA480" i="56"/>
  <c r="AC480" i="56"/>
  <c r="S480" i="56"/>
  <c r="R480" i="56"/>
  <c r="U480" i="56"/>
  <c r="AB479" i="56"/>
  <c r="AA479" i="56"/>
  <c r="AC479" i="56"/>
  <c r="S479" i="56"/>
  <c r="R479" i="56"/>
  <c r="U479" i="56"/>
  <c r="AB478" i="56"/>
  <c r="AA478" i="56"/>
  <c r="S478" i="56"/>
  <c r="R478" i="56"/>
  <c r="AB477" i="56"/>
  <c r="AA477" i="56"/>
  <c r="S477" i="56"/>
  <c r="R477" i="56"/>
  <c r="AB476" i="56"/>
  <c r="AA476" i="56"/>
  <c r="AC476" i="56"/>
  <c r="S476" i="56"/>
  <c r="R476" i="56"/>
  <c r="U476" i="56"/>
  <c r="AB475" i="56"/>
  <c r="AA475" i="56"/>
  <c r="AC475" i="56"/>
  <c r="Y475" i="56"/>
  <c r="S475" i="56"/>
  <c r="R475" i="56"/>
  <c r="U475" i="56"/>
  <c r="AB474" i="56"/>
  <c r="AA474" i="56"/>
  <c r="S474" i="56"/>
  <c r="R474" i="56"/>
  <c r="U474" i="56"/>
  <c r="AB473" i="56"/>
  <c r="AA473" i="56"/>
  <c r="AC473" i="56"/>
  <c r="S473" i="56"/>
  <c r="R473" i="56"/>
  <c r="U473" i="56"/>
  <c r="AB472" i="56"/>
  <c r="AA472" i="56"/>
  <c r="AC472" i="56"/>
  <c r="S472" i="56"/>
  <c r="R472" i="56"/>
  <c r="AB471" i="56"/>
  <c r="AA471" i="56"/>
  <c r="S471" i="56"/>
  <c r="R471" i="56"/>
  <c r="U471" i="56"/>
  <c r="AB470" i="56"/>
  <c r="AA470" i="56"/>
  <c r="AC470" i="56"/>
  <c r="S470" i="56"/>
  <c r="R470" i="56"/>
  <c r="U470" i="56"/>
  <c r="AB469" i="56"/>
  <c r="AA469" i="56"/>
  <c r="AC469" i="56"/>
  <c r="S469" i="56"/>
  <c r="R469" i="56"/>
  <c r="U469" i="56"/>
  <c r="AB468" i="56"/>
  <c r="AA468" i="56"/>
  <c r="AC468" i="56"/>
  <c r="S468" i="56"/>
  <c r="R468" i="56"/>
  <c r="U468" i="56"/>
  <c r="AB467" i="56"/>
  <c r="AA467" i="56"/>
  <c r="AC467" i="56"/>
  <c r="S467" i="56"/>
  <c r="R467" i="56"/>
  <c r="U467" i="56"/>
  <c r="AB466" i="56"/>
  <c r="AA466" i="56"/>
  <c r="AC466" i="56"/>
  <c r="S466" i="56"/>
  <c r="R466" i="56"/>
  <c r="U466" i="56"/>
  <c r="AB465" i="56"/>
  <c r="AA465" i="56"/>
  <c r="Y465" i="56"/>
  <c r="S465" i="56"/>
  <c r="R465" i="56"/>
  <c r="U465" i="56"/>
  <c r="AB464" i="56"/>
  <c r="AA464" i="56"/>
  <c r="AC464" i="56"/>
  <c r="S464" i="56"/>
  <c r="R464" i="56"/>
  <c r="AB463" i="56"/>
  <c r="AA463" i="56"/>
  <c r="AC463" i="56"/>
  <c r="Y463" i="56"/>
  <c r="S463" i="56"/>
  <c r="R463" i="56"/>
  <c r="U463" i="56"/>
  <c r="AB462" i="56"/>
  <c r="AA462" i="56"/>
  <c r="AC462" i="56"/>
  <c r="S462" i="56"/>
  <c r="R462" i="56"/>
  <c r="U462" i="56"/>
  <c r="AB461" i="56"/>
  <c r="AA461" i="56"/>
  <c r="S461" i="56"/>
  <c r="R461" i="56"/>
  <c r="U461" i="56"/>
  <c r="AB460" i="56"/>
  <c r="AA460" i="56"/>
  <c r="AC460" i="56"/>
  <c r="S460" i="56"/>
  <c r="R460" i="56"/>
  <c r="U460" i="56"/>
  <c r="AB459" i="56"/>
  <c r="AA459" i="56"/>
  <c r="AC459" i="56"/>
  <c r="S459" i="56"/>
  <c r="R459" i="56"/>
  <c r="U459" i="56"/>
  <c r="AB458" i="56"/>
  <c r="AA458" i="56"/>
  <c r="S458" i="56"/>
  <c r="R458" i="56"/>
  <c r="U458" i="56"/>
  <c r="AB457" i="56"/>
  <c r="AA457" i="56"/>
  <c r="S457" i="56"/>
  <c r="R457" i="56"/>
  <c r="U457" i="56"/>
  <c r="AB456" i="56"/>
  <c r="AA456" i="56"/>
  <c r="AC456" i="56"/>
  <c r="S456" i="56"/>
  <c r="R456" i="56"/>
  <c r="U456" i="56"/>
  <c r="AB455" i="56"/>
  <c r="AA455" i="56"/>
  <c r="AC455" i="56"/>
  <c r="S455" i="56"/>
  <c r="R455" i="56"/>
  <c r="AB454" i="56"/>
  <c r="AA454" i="56"/>
  <c r="AC454" i="56"/>
  <c r="S454" i="56"/>
  <c r="R454" i="56"/>
  <c r="U454" i="56"/>
  <c r="AB453" i="56"/>
  <c r="AA453" i="56"/>
  <c r="AC453" i="56"/>
  <c r="S453" i="56"/>
  <c r="R453" i="56"/>
  <c r="U453" i="56"/>
  <c r="AB452" i="56"/>
  <c r="AA452" i="56"/>
  <c r="AC452" i="56"/>
  <c r="S452" i="56"/>
  <c r="R452" i="56"/>
  <c r="U452" i="56"/>
  <c r="AB451" i="56"/>
  <c r="AA451" i="56"/>
  <c r="AC451" i="56"/>
  <c r="Y451" i="56"/>
  <c r="S451" i="56"/>
  <c r="R451" i="56"/>
  <c r="U451" i="56"/>
  <c r="AB450" i="56"/>
  <c r="AA450" i="56"/>
  <c r="AC450" i="56"/>
  <c r="S450" i="56"/>
  <c r="R450" i="56"/>
  <c r="U450" i="56"/>
  <c r="AB449" i="56"/>
  <c r="AA449" i="56"/>
  <c r="S449" i="56"/>
  <c r="R449" i="56"/>
  <c r="U449" i="56"/>
  <c r="AB448" i="56"/>
  <c r="AA448" i="56"/>
  <c r="AC448" i="56"/>
  <c r="S448" i="56"/>
  <c r="R448" i="56"/>
  <c r="U448" i="56"/>
  <c r="AB447" i="56"/>
  <c r="AA447" i="56"/>
  <c r="AC447" i="56"/>
  <c r="S447" i="56"/>
  <c r="R447" i="56"/>
  <c r="U447" i="56"/>
  <c r="AB446" i="56"/>
  <c r="AA446" i="56"/>
  <c r="S446" i="56"/>
  <c r="R446" i="56"/>
  <c r="U446" i="56"/>
  <c r="AB445" i="56"/>
  <c r="AA445" i="56"/>
  <c r="AC445" i="56"/>
  <c r="S445" i="56"/>
  <c r="R445" i="56"/>
  <c r="U445" i="56"/>
  <c r="AB444" i="56"/>
  <c r="AA444" i="56"/>
  <c r="AC444" i="56"/>
  <c r="S444" i="56"/>
  <c r="R444" i="56"/>
  <c r="U444" i="56"/>
  <c r="AB443" i="56"/>
  <c r="AA443" i="56"/>
  <c r="S443" i="56"/>
  <c r="R443" i="56"/>
  <c r="U443" i="56"/>
  <c r="AB442" i="56"/>
  <c r="AA442" i="56"/>
  <c r="AC442" i="56"/>
  <c r="S442" i="56"/>
  <c r="R442" i="56"/>
  <c r="U442" i="56"/>
  <c r="AB441" i="56"/>
  <c r="AA441" i="56"/>
  <c r="AC441" i="56"/>
  <c r="S441" i="56"/>
  <c r="R441" i="56"/>
  <c r="U441" i="56"/>
  <c r="AB440" i="56"/>
  <c r="AA440" i="56"/>
  <c r="AC440" i="56"/>
  <c r="S440" i="56"/>
  <c r="R440" i="56"/>
  <c r="U440" i="56"/>
  <c r="AB439" i="56"/>
  <c r="AA439" i="56"/>
  <c r="AC439" i="56"/>
  <c r="Y439" i="56"/>
  <c r="S439" i="56"/>
  <c r="R439" i="56"/>
  <c r="U439" i="56"/>
  <c r="AB438" i="56"/>
  <c r="AA438" i="56"/>
  <c r="AC438" i="56"/>
  <c r="S438" i="56"/>
  <c r="R438" i="56"/>
  <c r="U438" i="56"/>
  <c r="AB437" i="56"/>
  <c r="AA437" i="56"/>
  <c r="AC437" i="56"/>
  <c r="S437" i="56"/>
  <c r="R437" i="56"/>
  <c r="U437" i="56"/>
  <c r="AB436" i="56"/>
  <c r="AA436" i="56"/>
  <c r="AC436" i="56"/>
  <c r="S436" i="56"/>
  <c r="R436" i="56"/>
  <c r="U436" i="56"/>
  <c r="AB435" i="56"/>
  <c r="AA435" i="56"/>
  <c r="S435" i="56"/>
  <c r="R435" i="56"/>
  <c r="U435" i="56"/>
  <c r="AB434" i="56"/>
  <c r="AA434" i="56"/>
  <c r="AC434" i="56"/>
  <c r="S434" i="56"/>
  <c r="R434" i="56"/>
  <c r="U434" i="56"/>
  <c r="AB433" i="56"/>
  <c r="AA433" i="56"/>
  <c r="AC433" i="56"/>
  <c r="Y433" i="56"/>
  <c r="S433" i="56"/>
  <c r="R433" i="56"/>
  <c r="U433" i="56"/>
  <c r="AB432" i="56"/>
  <c r="AA432" i="56"/>
  <c r="AC432" i="56"/>
  <c r="S432" i="56"/>
  <c r="R432" i="56"/>
  <c r="U432" i="56"/>
  <c r="AB431" i="56"/>
  <c r="AA431" i="56"/>
  <c r="AC431" i="56"/>
  <c r="S431" i="56"/>
  <c r="R431" i="56"/>
  <c r="U431" i="56"/>
  <c r="AB430" i="56"/>
  <c r="AA430" i="56"/>
  <c r="AC430" i="56"/>
  <c r="S430" i="56"/>
  <c r="R430" i="56"/>
  <c r="U430" i="56"/>
  <c r="AB429" i="56"/>
  <c r="AA429" i="56"/>
  <c r="S429" i="56"/>
  <c r="R429" i="56"/>
  <c r="U429" i="56"/>
  <c r="AB428" i="56"/>
  <c r="AA428" i="56"/>
  <c r="AC428" i="56"/>
  <c r="S428" i="56"/>
  <c r="R428" i="56"/>
  <c r="AB427" i="56"/>
  <c r="AA427" i="56"/>
  <c r="AC427" i="56"/>
  <c r="Y427" i="56"/>
  <c r="S427" i="56"/>
  <c r="R427" i="56"/>
  <c r="U427" i="56"/>
  <c r="AB426" i="56"/>
  <c r="AA426" i="56"/>
  <c r="AC426" i="56"/>
  <c r="S426" i="56"/>
  <c r="R426" i="56"/>
  <c r="U426" i="56"/>
  <c r="AB425" i="56"/>
  <c r="AA425" i="56"/>
  <c r="S425" i="56"/>
  <c r="R425" i="56"/>
  <c r="U425" i="56"/>
  <c r="AB424" i="56"/>
  <c r="AA424" i="56"/>
  <c r="AC424" i="56"/>
  <c r="S424" i="56"/>
  <c r="R424" i="56"/>
  <c r="AB423" i="56"/>
  <c r="AA423" i="56"/>
  <c r="AC423" i="56"/>
  <c r="S423" i="56"/>
  <c r="R423" i="56"/>
  <c r="U423" i="56"/>
  <c r="AB422" i="56"/>
  <c r="AA422" i="56"/>
  <c r="AC422" i="56"/>
  <c r="S422" i="56"/>
  <c r="R422" i="56"/>
  <c r="U422" i="56"/>
  <c r="AB421" i="56"/>
  <c r="AA421" i="56"/>
  <c r="AC421" i="56"/>
  <c r="S421" i="56"/>
  <c r="R421" i="56"/>
  <c r="U421" i="56"/>
  <c r="AB420" i="56"/>
  <c r="AA420" i="56"/>
  <c r="AC420" i="56"/>
  <c r="S420" i="56"/>
  <c r="R420" i="56"/>
  <c r="U420" i="56"/>
  <c r="AB419" i="56"/>
  <c r="AA419" i="56"/>
  <c r="AC419" i="56"/>
  <c r="Y419" i="56"/>
  <c r="S419" i="56"/>
  <c r="R419" i="56"/>
  <c r="U419" i="56"/>
  <c r="AB418" i="56"/>
  <c r="AA418" i="56"/>
  <c r="AC418" i="56"/>
  <c r="S418" i="56"/>
  <c r="R418" i="56"/>
  <c r="U418" i="56"/>
  <c r="AB417" i="56"/>
  <c r="AA417" i="56"/>
  <c r="AC417" i="56"/>
  <c r="S417" i="56"/>
  <c r="R417" i="56"/>
  <c r="U417" i="56"/>
  <c r="AB416" i="56"/>
  <c r="AA416" i="56"/>
  <c r="AC416" i="56"/>
  <c r="S416" i="56"/>
  <c r="R416" i="56"/>
  <c r="U416" i="56"/>
  <c r="AB415" i="56"/>
  <c r="AA415" i="56"/>
  <c r="Y415" i="56"/>
  <c r="S415" i="56"/>
  <c r="R415" i="56"/>
  <c r="U415" i="56"/>
  <c r="AB414" i="56"/>
  <c r="AA414" i="56"/>
  <c r="S414" i="56"/>
  <c r="R414" i="56"/>
  <c r="U414" i="56"/>
  <c r="AB413" i="56"/>
  <c r="AA413" i="56"/>
  <c r="AC413" i="56"/>
  <c r="S413" i="56"/>
  <c r="R413" i="56"/>
  <c r="U413" i="56"/>
  <c r="AB412" i="56"/>
  <c r="AA412" i="56"/>
  <c r="AC412" i="56"/>
  <c r="S412" i="56"/>
  <c r="R412" i="56"/>
  <c r="U412" i="56"/>
  <c r="AB411" i="56"/>
  <c r="AA411" i="56"/>
  <c r="AC411" i="56"/>
  <c r="S411" i="56"/>
  <c r="R411" i="56"/>
  <c r="U411" i="56"/>
  <c r="AB410" i="56"/>
  <c r="AA410" i="56"/>
  <c r="AC410" i="56"/>
  <c r="S410" i="56"/>
  <c r="R410" i="56"/>
  <c r="U410" i="56"/>
  <c r="AB409" i="56"/>
  <c r="AA409" i="56"/>
  <c r="AC409" i="56"/>
  <c r="S409" i="56"/>
  <c r="R409" i="56"/>
  <c r="U409" i="56"/>
  <c r="AB408" i="56"/>
  <c r="AA408" i="56"/>
  <c r="AC408" i="56"/>
  <c r="S408" i="56"/>
  <c r="R408" i="56"/>
  <c r="U408" i="56"/>
  <c r="AB407" i="56"/>
  <c r="AA407" i="56"/>
  <c r="AC407" i="56"/>
  <c r="S407" i="56"/>
  <c r="R407" i="56"/>
  <c r="U407" i="56"/>
  <c r="AB406" i="56"/>
  <c r="AA406" i="56"/>
  <c r="AC406" i="56"/>
  <c r="S406" i="56"/>
  <c r="R406" i="56"/>
  <c r="AB405" i="56"/>
  <c r="AA405" i="56"/>
  <c r="AC405" i="56"/>
  <c r="S405" i="56"/>
  <c r="R405" i="56"/>
  <c r="U405" i="56"/>
  <c r="AB404" i="56"/>
  <c r="AA404" i="56"/>
  <c r="AC404" i="56"/>
  <c r="S404" i="56"/>
  <c r="R404" i="56"/>
  <c r="U404" i="56"/>
  <c r="AB403" i="56"/>
  <c r="AA403" i="56"/>
  <c r="AC403" i="56"/>
  <c r="Y403" i="56"/>
  <c r="S403" i="56"/>
  <c r="R403" i="56"/>
  <c r="U403" i="56"/>
  <c r="AB402" i="56"/>
  <c r="AA402" i="56"/>
  <c r="AC402" i="56"/>
  <c r="S402" i="56"/>
  <c r="R402" i="56"/>
  <c r="U402" i="56"/>
  <c r="AB401" i="56"/>
  <c r="AA401" i="56"/>
  <c r="S401" i="56"/>
  <c r="R401" i="56"/>
  <c r="U401" i="56"/>
  <c r="AB400" i="56"/>
  <c r="AA400" i="56"/>
  <c r="AC400" i="56"/>
  <c r="S400" i="56"/>
  <c r="R400" i="56"/>
  <c r="AB399" i="56"/>
  <c r="AA399" i="56"/>
  <c r="AC399" i="56"/>
  <c r="S399" i="56"/>
  <c r="R399" i="56"/>
  <c r="U399" i="56"/>
  <c r="AB398" i="56"/>
  <c r="AA398" i="56"/>
  <c r="AC398" i="56"/>
  <c r="S398" i="56"/>
  <c r="R398" i="56"/>
  <c r="U398" i="56"/>
  <c r="AB397" i="56"/>
  <c r="AA397" i="56"/>
  <c r="AC397" i="56"/>
  <c r="S397" i="56"/>
  <c r="R397" i="56"/>
  <c r="U397" i="56"/>
  <c r="AB396" i="56"/>
  <c r="AA396" i="56"/>
  <c r="S396" i="56"/>
  <c r="R396" i="56"/>
  <c r="U396" i="56"/>
  <c r="AB395" i="56"/>
  <c r="AA395" i="56"/>
  <c r="AC395" i="56"/>
  <c r="S395" i="56"/>
  <c r="R395" i="56"/>
  <c r="AB394" i="56"/>
  <c r="AA394" i="56"/>
  <c r="AC394" i="56"/>
  <c r="S394" i="56"/>
  <c r="R394" i="56"/>
  <c r="U394" i="56"/>
  <c r="AB393" i="56"/>
  <c r="AA393" i="56"/>
  <c r="AC393" i="56"/>
  <c r="Y393" i="56"/>
  <c r="S393" i="56"/>
  <c r="R393" i="56"/>
  <c r="U393" i="56"/>
  <c r="AB392" i="56"/>
  <c r="AA392" i="56"/>
  <c r="AC392" i="56"/>
  <c r="S392" i="56"/>
  <c r="R392" i="56"/>
  <c r="AB391" i="56"/>
  <c r="AA391" i="56"/>
  <c r="AC391" i="56"/>
  <c r="Y391" i="56"/>
  <c r="S391" i="56"/>
  <c r="R391" i="56"/>
  <c r="U391" i="56"/>
  <c r="AB390" i="56"/>
  <c r="AA390" i="56"/>
  <c r="S390" i="56"/>
  <c r="R390" i="56"/>
  <c r="U390" i="56"/>
  <c r="AB389" i="56"/>
  <c r="AA389" i="56"/>
  <c r="AC389" i="56"/>
  <c r="S389" i="56"/>
  <c r="R389" i="56"/>
  <c r="U389" i="56"/>
  <c r="AB388" i="56"/>
  <c r="AA388" i="56"/>
  <c r="AC388" i="56"/>
  <c r="S388" i="56"/>
  <c r="R388" i="56"/>
  <c r="U388" i="56"/>
  <c r="AB387" i="56"/>
  <c r="AA387" i="56"/>
  <c r="AC387" i="56"/>
  <c r="S387" i="56"/>
  <c r="R387" i="56"/>
  <c r="U387" i="56"/>
  <c r="AB386" i="56"/>
  <c r="AA386" i="56"/>
  <c r="S386" i="56"/>
  <c r="R386" i="56"/>
  <c r="AB385" i="56"/>
  <c r="AA385" i="56"/>
  <c r="AC385" i="56"/>
  <c r="Y385" i="56"/>
  <c r="S385" i="56"/>
  <c r="R385" i="56"/>
  <c r="U385" i="56"/>
  <c r="AB384" i="56"/>
  <c r="AA384" i="56"/>
  <c r="AC384" i="56"/>
  <c r="S384" i="56"/>
  <c r="R384" i="56"/>
  <c r="U384" i="56"/>
  <c r="AB383" i="56"/>
  <c r="AA383" i="56"/>
  <c r="S383" i="56"/>
  <c r="R383" i="56"/>
  <c r="U383" i="56"/>
  <c r="AB382" i="56"/>
  <c r="AA382" i="56"/>
  <c r="AC382" i="56"/>
  <c r="S382" i="56"/>
  <c r="R382" i="56"/>
  <c r="U382" i="56"/>
  <c r="AB381" i="56"/>
  <c r="AA381" i="56"/>
  <c r="AC381" i="56"/>
  <c r="S381" i="56"/>
  <c r="R381" i="56"/>
  <c r="U381" i="56"/>
  <c r="AB380" i="56"/>
  <c r="AA380" i="56"/>
  <c r="S380" i="56"/>
  <c r="R380" i="56"/>
  <c r="U380" i="56"/>
  <c r="AB379" i="56"/>
  <c r="AA379" i="56"/>
  <c r="AC379" i="56"/>
  <c r="Y379" i="56"/>
  <c r="S379" i="56"/>
  <c r="R379" i="56"/>
  <c r="U379" i="56"/>
  <c r="AB378" i="56"/>
  <c r="AA378" i="56"/>
  <c r="AC378" i="56"/>
  <c r="S378" i="56"/>
  <c r="R378" i="56"/>
  <c r="U378" i="56"/>
  <c r="AB377" i="56"/>
  <c r="AA377" i="56"/>
  <c r="AC377" i="56"/>
  <c r="S377" i="56"/>
  <c r="R377" i="56"/>
  <c r="U377" i="56"/>
  <c r="AB376" i="56"/>
  <c r="AA376" i="56"/>
  <c r="AC376" i="56"/>
  <c r="S376" i="56"/>
  <c r="R376" i="56"/>
  <c r="U376" i="56"/>
  <c r="AB375" i="56"/>
  <c r="AA375" i="56"/>
  <c r="AC375" i="56"/>
  <c r="S375" i="56"/>
  <c r="R375" i="56"/>
  <c r="AB374" i="56"/>
  <c r="AA374" i="56"/>
  <c r="S374" i="56"/>
  <c r="R374" i="56"/>
  <c r="U374" i="56"/>
  <c r="AB373" i="56"/>
  <c r="AA373" i="56"/>
  <c r="AC373" i="56"/>
  <c r="S373" i="56"/>
  <c r="R373" i="56"/>
  <c r="U373" i="56"/>
  <c r="AB372" i="56"/>
  <c r="AA372" i="56"/>
  <c r="AC372" i="56"/>
  <c r="S372" i="56"/>
  <c r="R372" i="56"/>
  <c r="U372" i="56"/>
  <c r="AB371" i="56"/>
  <c r="AA371" i="56"/>
  <c r="AC371" i="56"/>
  <c r="S371" i="56"/>
  <c r="R371" i="56"/>
  <c r="U371" i="56"/>
  <c r="AB370" i="56"/>
  <c r="AA370" i="56"/>
  <c r="AC370" i="56"/>
  <c r="S370" i="56"/>
  <c r="R370" i="56"/>
  <c r="U370" i="56"/>
  <c r="AB369" i="56"/>
  <c r="AA369" i="56"/>
  <c r="AC369" i="56"/>
  <c r="S369" i="56"/>
  <c r="R369" i="56"/>
  <c r="U369" i="56"/>
  <c r="AB368" i="56"/>
  <c r="AA368" i="56"/>
  <c r="AC368" i="56"/>
  <c r="S368" i="56"/>
  <c r="R368" i="56"/>
  <c r="U368" i="56"/>
  <c r="AB367" i="56"/>
  <c r="AA367" i="56"/>
  <c r="AC367" i="56"/>
  <c r="Y367" i="56"/>
  <c r="S367" i="56"/>
  <c r="R367" i="56"/>
  <c r="U367" i="56"/>
  <c r="AB366" i="56"/>
  <c r="AA366" i="56"/>
  <c r="AC366" i="56"/>
  <c r="S366" i="56"/>
  <c r="R366" i="56"/>
  <c r="U366" i="56"/>
  <c r="AB365" i="56"/>
  <c r="AA365" i="56"/>
  <c r="AC365" i="56"/>
  <c r="S365" i="56"/>
  <c r="R365" i="56"/>
  <c r="U365" i="56"/>
  <c r="AB364" i="56"/>
  <c r="AA364" i="56"/>
  <c r="AC364" i="56"/>
  <c r="S364" i="56"/>
  <c r="R364" i="56"/>
  <c r="U364" i="56"/>
  <c r="AB363" i="56"/>
  <c r="AA363" i="56"/>
  <c r="AC363" i="56"/>
  <c r="S363" i="56"/>
  <c r="R363" i="56"/>
  <c r="U363" i="56"/>
  <c r="AB362" i="56"/>
  <c r="AA362" i="56"/>
  <c r="AC362" i="56"/>
  <c r="S362" i="56"/>
  <c r="R362" i="56"/>
  <c r="U362" i="56"/>
  <c r="AB361" i="56"/>
  <c r="AA361" i="56"/>
  <c r="S361" i="56"/>
  <c r="R361" i="56"/>
  <c r="U361" i="56"/>
  <c r="AB360" i="56"/>
  <c r="AA360" i="56"/>
  <c r="AC360" i="56"/>
  <c r="S360" i="56"/>
  <c r="R360" i="56"/>
  <c r="U360" i="56"/>
  <c r="AB359" i="56"/>
  <c r="AA359" i="56"/>
  <c r="AC359" i="56"/>
  <c r="S359" i="56"/>
  <c r="R359" i="56"/>
  <c r="U359" i="56"/>
  <c r="AB358" i="56"/>
  <c r="AA358" i="56"/>
  <c r="S358" i="56"/>
  <c r="R358" i="56"/>
  <c r="AB357" i="56"/>
  <c r="AA357" i="56"/>
  <c r="AC357" i="56"/>
  <c r="S357" i="56"/>
  <c r="R357" i="56"/>
  <c r="U357" i="56"/>
  <c r="AB356" i="56"/>
  <c r="AA356" i="56"/>
  <c r="AC356" i="56"/>
  <c r="S356" i="56"/>
  <c r="R356" i="56"/>
  <c r="U356" i="56"/>
  <c r="AB355" i="56"/>
  <c r="AA355" i="56"/>
  <c r="S355" i="56"/>
  <c r="R355" i="56"/>
  <c r="U355" i="56"/>
  <c r="AB354" i="56"/>
  <c r="AA354" i="56"/>
  <c r="AC354" i="56"/>
  <c r="S354" i="56"/>
  <c r="R354" i="56"/>
  <c r="U354" i="56"/>
  <c r="AB353" i="56"/>
  <c r="AA353" i="56"/>
  <c r="AC353" i="56"/>
  <c r="S353" i="56"/>
  <c r="R353" i="56"/>
  <c r="U353" i="56"/>
  <c r="AB352" i="56"/>
  <c r="AA352" i="56"/>
  <c r="AC352" i="56"/>
  <c r="S352" i="56"/>
  <c r="R352" i="56"/>
  <c r="U352" i="56"/>
  <c r="AB351" i="56"/>
  <c r="AA351" i="56"/>
  <c r="AC351" i="56"/>
  <c r="S351" i="56"/>
  <c r="R351" i="56"/>
  <c r="U351" i="56"/>
  <c r="AB350" i="56"/>
  <c r="AA350" i="56"/>
  <c r="AC350" i="56"/>
  <c r="S350" i="56"/>
  <c r="R350" i="56"/>
  <c r="AB349" i="56"/>
  <c r="AA349" i="56"/>
  <c r="AC349" i="56"/>
  <c r="S349" i="56"/>
  <c r="R349" i="56"/>
  <c r="U349" i="56"/>
  <c r="AB348" i="56"/>
  <c r="AA348" i="56"/>
  <c r="AC348" i="56"/>
  <c r="S348" i="56"/>
  <c r="R348" i="56"/>
  <c r="U348" i="56"/>
  <c r="AB347" i="56"/>
  <c r="AA347" i="56"/>
  <c r="AC347" i="56"/>
  <c r="S347" i="56"/>
  <c r="R347" i="56"/>
  <c r="U347" i="56"/>
  <c r="AB346" i="56"/>
  <c r="AA346" i="56"/>
  <c r="AC346" i="56"/>
  <c r="S346" i="56"/>
  <c r="R346" i="56"/>
  <c r="U346" i="56"/>
  <c r="AB345" i="56"/>
  <c r="AA345" i="56"/>
  <c r="AC345" i="56"/>
  <c r="Y345" i="56"/>
  <c r="S345" i="56"/>
  <c r="R345" i="56"/>
  <c r="U345" i="56"/>
  <c r="AB344" i="56"/>
  <c r="AA344" i="56"/>
  <c r="S344" i="56"/>
  <c r="R344" i="56"/>
  <c r="U344" i="56"/>
  <c r="AB343" i="56"/>
  <c r="AA343" i="56"/>
  <c r="AC343" i="56"/>
  <c r="Y343" i="56"/>
  <c r="S343" i="56"/>
  <c r="R343" i="56"/>
  <c r="U343" i="56"/>
  <c r="AB342" i="56"/>
  <c r="AA342" i="56"/>
  <c r="S342" i="56"/>
  <c r="R342" i="56"/>
  <c r="U342" i="56"/>
  <c r="AB341" i="56"/>
  <c r="AA341" i="56"/>
  <c r="S341" i="56"/>
  <c r="R341" i="56"/>
  <c r="U341" i="56"/>
  <c r="AB340" i="56"/>
  <c r="AA340" i="56"/>
  <c r="AC340" i="56"/>
  <c r="S340" i="56"/>
  <c r="R340" i="56"/>
  <c r="U340" i="56"/>
  <c r="AB339" i="56"/>
  <c r="AA339" i="56"/>
  <c r="AC339" i="56"/>
  <c r="S339" i="56"/>
  <c r="R339" i="56"/>
  <c r="AB338" i="56"/>
  <c r="AA338" i="56"/>
  <c r="S338" i="56"/>
  <c r="R338" i="56"/>
  <c r="U338" i="56"/>
  <c r="AB337" i="56"/>
  <c r="AA337" i="56"/>
  <c r="AC337" i="56"/>
  <c r="Y337" i="56"/>
  <c r="S337" i="56"/>
  <c r="R337" i="56"/>
  <c r="U337" i="56"/>
  <c r="AB336" i="56"/>
  <c r="AA336" i="56"/>
  <c r="S336" i="56"/>
  <c r="R336" i="56"/>
  <c r="AB335" i="56"/>
  <c r="AA335" i="56"/>
  <c r="AC335" i="56"/>
  <c r="S335" i="56"/>
  <c r="R335" i="56"/>
  <c r="U335" i="56"/>
  <c r="AB334" i="56"/>
  <c r="AA334" i="56"/>
  <c r="AC334" i="56"/>
  <c r="S334" i="56"/>
  <c r="R334" i="56"/>
  <c r="U334" i="56"/>
  <c r="AB333" i="56"/>
  <c r="AA333" i="56"/>
  <c r="S333" i="56"/>
  <c r="R333" i="56"/>
  <c r="U333" i="56"/>
  <c r="AB332" i="56"/>
  <c r="AA332" i="56"/>
  <c r="AC332" i="56"/>
  <c r="S332" i="56"/>
  <c r="R332" i="56"/>
  <c r="U332" i="56"/>
  <c r="AB331" i="56"/>
  <c r="AA331" i="56"/>
  <c r="AC331" i="56"/>
  <c r="Y331" i="56"/>
  <c r="S331" i="56"/>
  <c r="R331" i="56"/>
  <c r="U331" i="56"/>
  <c r="AB330" i="56"/>
  <c r="AA330" i="56"/>
  <c r="S330" i="56"/>
  <c r="R330" i="56"/>
  <c r="U330" i="56"/>
  <c r="AB329" i="56"/>
  <c r="AA329" i="56"/>
  <c r="AC329" i="56"/>
  <c r="S329" i="56"/>
  <c r="R329" i="56"/>
  <c r="U329" i="56"/>
  <c r="AB328" i="56"/>
  <c r="AA328" i="56"/>
  <c r="AC328" i="56"/>
  <c r="S328" i="56"/>
  <c r="R328" i="56"/>
  <c r="AB327" i="56"/>
  <c r="AA327" i="56"/>
  <c r="AC327" i="56"/>
  <c r="S327" i="56"/>
  <c r="R327" i="56"/>
  <c r="U327" i="56"/>
  <c r="AB326" i="56"/>
  <c r="AA326" i="56"/>
  <c r="AC326" i="56"/>
  <c r="S326" i="56"/>
  <c r="R326" i="56"/>
  <c r="U326" i="56"/>
  <c r="AB325" i="56"/>
  <c r="AA325" i="56"/>
  <c r="AC325" i="56"/>
  <c r="S325" i="56"/>
  <c r="R325" i="56"/>
  <c r="U325" i="56"/>
  <c r="AB324" i="56"/>
  <c r="AA324" i="56"/>
  <c r="S324" i="56"/>
  <c r="R324" i="56"/>
  <c r="U324" i="56"/>
  <c r="AB323" i="56"/>
  <c r="AA323" i="56"/>
  <c r="AC323" i="56"/>
  <c r="S323" i="56"/>
  <c r="R323" i="56"/>
  <c r="U323" i="56"/>
  <c r="AB322" i="56"/>
  <c r="AA322" i="56"/>
  <c r="AC322" i="56"/>
  <c r="S322" i="56"/>
  <c r="R322" i="56"/>
  <c r="U322" i="56"/>
  <c r="AB321" i="56"/>
  <c r="AA321" i="56"/>
  <c r="AC321" i="56"/>
  <c r="S321" i="56"/>
  <c r="R321" i="56"/>
  <c r="U321" i="56"/>
  <c r="AB320" i="56"/>
  <c r="AA320" i="56"/>
  <c r="AC320" i="56"/>
  <c r="S320" i="56"/>
  <c r="R320" i="56"/>
  <c r="U320" i="56"/>
  <c r="AB319" i="56"/>
  <c r="AA319" i="56"/>
  <c r="AC319" i="56"/>
  <c r="S319" i="56"/>
  <c r="R319" i="56"/>
  <c r="U319" i="56"/>
  <c r="AB318" i="56"/>
  <c r="AA318" i="56"/>
  <c r="S318" i="56"/>
  <c r="R318" i="56"/>
  <c r="U318" i="56"/>
  <c r="AB317" i="56"/>
  <c r="AA317" i="56"/>
  <c r="S317" i="56"/>
  <c r="R317" i="56"/>
  <c r="U317" i="56"/>
  <c r="AB316" i="56"/>
  <c r="AA316" i="56"/>
  <c r="AC316" i="56"/>
  <c r="S316" i="56"/>
  <c r="R316" i="56"/>
  <c r="U316" i="56"/>
  <c r="AB315" i="56"/>
  <c r="AA315" i="56"/>
  <c r="AC315" i="56"/>
  <c r="S315" i="56"/>
  <c r="R315" i="56"/>
  <c r="U315" i="56"/>
  <c r="AB314" i="56"/>
  <c r="AA314" i="56"/>
  <c r="AC314" i="56"/>
  <c r="S314" i="56"/>
  <c r="R314" i="56"/>
  <c r="U314" i="56"/>
  <c r="AB313" i="56"/>
  <c r="AA313" i="56"/>
  <c r="S313" i="56"/>
  <c r="R313" i="56"/>
  <c r="U313" i="56"/>
  <c r="AB312" i="56"/>
  <c r="AA312" i="56"/>
  <c r="AC312" i="56"/>
  <c r="S312" i="56"/>
  <c r="R312" i="56"/>
  <c r="U312" i="56"/>
  <c r="AB311" i="56"/>
  <c r="AA311" i="56"/>
  <c r="S311" i="56"/>
  <c r="R311" i="56"/>
  <c r="U311" i="56"/>
  <c r="AB310" i="56"/>
  <c r="AA310" i="56"/>
  <c r="AC310" i="56"/>
  <c r="S310" i="56"/>
  <c r="R310" i="56"/>
  <c r="U310" i="56"/>
  <c r="AB309" i="56"/>
  <c r="AA309" i="56"/>
  <c r="AC309" i="56"/>
  <c r="S309" i="56"/>
  <c r="R309" i="56"/>
  <c r="U309" i="56"/>
  <c r="AB308" i="56"/>
  <c r="AA308" i="56"/>
  <c r="S308" i="56"/>
  <c r="R308" i="56"/>
  <c r="U308" i="56"/>
  <c r="AB307" i="56"/>
  <c r="AA307" i="56"/>
  <c r="AC307" i="56"/>
  <c r="Y307" i="56"/>
  <c r="S307" i="56"/>
  <c r="R307" i="56"/>
  <c r="U307" i="56"/>
  <c r="AB306" i="56"/>
  <c r="AA306" i="56"/>
  <c r="S306" i="56"/>
  <c r="R306" i="56"/>
  <c r="U306" i="56"/>
  <c r="AB305" i="56"/>
  <c r="AA305" i="56"/>
  <c r="AC305" i="56"/>
  <c r="Y305" i="56"/>
  <c r="S305" i="56"/>
  <c r="R305" i="56"/>
  <c r="U305" i="56"/>
  <c r="AB304" i="56"/>
  <c r="AA304" i="56"/>
  <c r="AC304" i="56"/>
  <c r="S304" i="56"/>
  <c r="R304" i="56"/>
  <c r="U304" i="56"/>
  <c r="AB303" i="56"/>
  <c r="AA303" i="56"/>
  <c r="AC303" i="56"/>
  <c r="S303" i="56"/>
  <c r="R303" i="56"/>
  <c r="U303" i="56"/>
  <c r="AB302" i="56"/>
  <c r="AA302" i="56"/>
  <c r="AC302" i="56"/>
  <c r="S302" i="56"/>
  <c r="R302" i="56"/>
  <c r="U302" i="56"/>
  <c r="AB301" i="56"/>
  <c r="AA301" i="56"/>
  <c r="AC301" i="56"/>
  <c r="S301" i="56"/>
  <c r="R301" i="56"/>
  <c r="U301" i="56"/>
  <c r="AB300" i="56"/>
  <c r="AA300" i="56"/>
  <c r="AC300" i="56"/>
  <c r="S300" i="56"/>
  <c r="R300" i="56"/>
  <c r="U300" i="56"/>
  <c r="AB299" i="56"/>
  <c r="AA299" i="56"/>
  <c r="AC299" i="56"/>
  <c r="S299" i="56"/>
  <c r="R299" i="56"/>
  <c r="AB298" i="56"/>
  <c r="AA298" i="56"/>
  <c r="AC298" i="56"/>
  <c r="S298" i="56"/>
  <c r="R298" i="56"/>
  <c r="U298" i="56"/>
  <c r="AB297" i="56"/>
  <c r="AA297" i="56"/>
  <c r="AC297" i="56"/>
  <c r="S297" i="56"/>
  <c r="R297" i="56"/>
  <c r="U297" i="56"/>
  <c r="AB296" i="56"/>
  <c r="AA296" i="56"/>
  <c r="AC296" i="56"/>
  <c r="S296" i="56"/>
  <c r="R296" i="56"/>
  <c r="AB295" i="56"/>
  <c r="AA295" i="56"/>
  <c r="AC295" i="56"/>
  <c r="Y295" i="56"/>
  <c r="S295" i="56"/>
  <c r="R295" i="56"/>
  <c r="U295" i="56"/>
  <c r="AB294" i="56"/>
  <c r="AA294" i="56"/>
  <c r="AC294" i="56"/>
  <c r="S294" i="56"/>
  <c r="R294" i="56"/>
  <c r="U294" i="56"/>
  <c r="AB293" i="56"/>
  <c r="AA293" i="56"/>
  <c r="AC293" i="56"/>
  <c r="S293" i="56"/>
  <c r="R293" i="56"/>
  <c r="U293" i="56"/>
  <c r="AB292" i="56"/>
  <c r="AA292" i="56"/>
  <c r="AC292" i="56"/>
  <c r="S292" i="56"/>
  <c r="R292" i="56"/>
  <c r="U292" i="56"/>
  <c r="AB291" i="56"/>
  <c r="AA291" i="56"/>
  <c r="AC291" i="56"/>
  <c r="S291" i="56"/>
  <c r="R291" i="56"/>
  <c r="U291" i="56"/>
  <c r="AB290" i="56"/>
  <c r="AA290" i="56"/>
  <c r="AC290" i="56"/>
  <c r="S290" i="56"/>
  <c r="R290" i="56"/>
  <c r="U290" i="56"/>
  <c r="AB289" i="56"/>
  <c r="AA289" i="56"/>
  <c r="S289" i="56"/>
  <c r="R289" i="56"/>
  <c r="U289" i="56"/>
  <c r="AB288" i="56"/>
  <c r="AA288" i="56"/>
  <c r="S288" i="56"/>
  <c r="R288" i="56"/>
  <c r="U288" i="56"/>
  <c r="AB287" i="56"/>
  <c r="AA287" i="56"/>
  <c r="AC287" i="56"/>
  <c r="S287" i="56"/>
  <c r="R287" i="56"/>
  <c r="U287" i="56"/>
  <c r="AB286" i="56"/>
  <c r="AA286" i="56"/>
  <c r="AC286" i="56"/>
  <c r="S286" i="56"/>
  <c r="R286" i="56"/>
  <c r="AB285" i="56"/>
  <c r="AA285" i="56"/>
  <c r="AC285" i="56"/>
  <c r="S285" i="56"/>
  <c r="R285" i="56"/>
  <c r="U285" i="56"/>
  <c r="AB284" i="56"/>
  <c r="AA284" i="56"/>
  <c r="AC284" i="56"/>
  <c r="S284" i="56"/>
  <c r="R284" i="56"/>
  <c r="U284" i="56"/>
  <c r="AB283" i="56"/>
  <c r="AA283" i="56"/>
  <c r="AC283" i="56"/>
  <c r="S283" i="56"/>
  <c r="R283" i="56"/>
  <c r="AB282" i="56"/>
  <c r="AA282" i="56"/>
  <c r="AC282" i="56"/>
  <c r="S282" i="56"/>
  <c r="R282" i="56"/>
  <c r="U282" i="56"/>
  <c r="AB281" i="56"/>
  <c r="AA281" i="56"/>
  <c r="AC281" i="56"/>
  <c r="S281" i="56"/>
  <c r="R281" i="56"/>
  <c r="U281" i="56"/>
  <c r="AB280" i="56"/>
  <c r="AA280" i="56"/>
  <c r="AC280" i="56"/>
  <c r="S280" i="56"/>
  <c r="R280" i="56"/>
  <c r="AB279" i="56"/>
  <c r="AA279" i="56"/>
  <c r="AC279" i="56"/>
  <c r="S279" i="56"/>
  <c r="R279" i="56"/>
  <c r="U279" i="56"/>
  <c r="AB278" i="56"/>
  <c r="AA278" i="56"/>
  <c r="AC278" i="56"/>
  <c r="S278" i="56"/>
  <c r="R278" i="56"/>
  <c r="U278" i="56"/>
  <c r="AB277" i="56"/>
  <c r="AA277" i="56"/>
  <c r="AC277" i="56"/>
  <c r="S277" i="56"/>
  <c r="R277" i="56"/>
  <c r="U277" i="56"/>
  <c r="AB276" i="56"/>
  <c r="AA276" i="56"/>
  <c r="S276" i="56"/>
  <c r="R276" i="56"/>
  <c r="U276" i="56"/>
  <c r="AB275" i="56"/>
  <c r="AA275" i="56"/>
  <c r="AC275" i="56"/>
  <c r="S275" i="56"/>
  <c r="R275" i="56"/>
  <c r="U275" i="56"/>
  <c r="AB274" i="56"/>
  <c r="AA274" i="56"/>
  <c r="S274" i="56"/>
  <c r="R274" i="56"/>
  <c r="U274" i="56"/>
  <c r="AB273" i="56"/>
  <c r="AA273" i="56"/>
  <c r="AC273" i="56"/>
  <c r="S273" i="56"/>
  <c r="R273" i="56"/>
  <c r="U273" i="56"/>
  <c r="AB272" i="56"/>
  <c r="AA272" i="56"/>
  <c r="AC272" i="56"/>
  <c r="S272" i="56"/>
  <c r="R272" i="56"/>
  <c r="U272" i="56"/>
  <c r="AB271" i="56"/>
  <c r="AA271" i="56"/>
  <c r="AC271" i="56"/>
  <c r="Y271" i="56"/>
  <c r="S271" i="56"/>
  <c r="R271" i="56"/>
  <c r="U271" i="56"/>
  <c r="AB270" i="56"/>
  <c r="AA270" i="56"/>
  <c r="AC270" i="56"/>
  <c r="S270" i="56"/>
  <c r="R270" i="56"/>
  <c r="U270" i="56"/>
  <c r="AB269" i="56"/>
  <c r="AA269" i="56"/>
  <c r="AC269" i="56"/>
  <c r="S269" i="56"/>
  <c r="R269" i="56"/>
  <c r="U269" i="56"/>
  <c r="AB268" i="56"/>
  <c r="AA268" i="56"/>
  <c r="AC268" i="56"/>
  <c r="S268" i="56"/>
  <c r="R268" i="56"/>
  <c r="U268" i="56"/>
  <c r="AB267" i="56"/>
  <c r="AA267" i="56"/>
  <c r="S267" i="56"/>
  <c r="R267" i="56"/>
  <c r="U267" i="56"/>
  <c r="AB266" i="56"/>
  <c r="AA266" i="56"/>
  <c r="S266" i="56"/>
  <c r="R266" i="56"/>
  <c r="U266" i="56"/>
  <c r="AB265" i="56"/>
  <c r="AA265" i="56"/>
  <c r="AC265" i="56"/>
  <c r="S265" i="56"/>
  <c r="R265" i="56"/>
  <c r="U265" i="56"/>
  <c r="AB264" i="56"/>
  <c r="AA264" i="56"/>
  <c r="AC264" i="56"/>
  <c r="S264" i="56"/>
  <c r="R264" i="56"/>
  <c r="U264" i="56"/>
  <c r="AB263" i="56"/>
  <c r="AA263" i="56"/>
  <c r="S263" i="56"/>
  <c r="R263" i="56"/>
  <c r="U263" i="56"/>
  <c r="AB262" i="56"/>
  <c r="AA262" i="56"/>
  <c r="AC262" i="56"/>
  <c r="S262" i="56"/>
  <c r="R262" i="56"/>
  <c r="AB261" i="56"/>
  <c r="AA261" i="56"/>
  <c r="AC261" i="56"/>
  <c r="S261" i="56"/>
  <c r="R261" i="56"/>
  <c r="U261" i="56"/>
  <c r="AB260" i="56"/>
  <c r="AA260" i="56"/>
  <c r="S260" i="56"/>
  <c r="R260" i="56"/>
  <c r="U260" i="56"/>
  <c r="AB259" i="56"/>
  <c r="AA259" i="56"/>
  <c r="AC259" i="56"/>
  <c r="S259" i="56"/>
  <c r="R259" i="56"/>
  <c r="AB258" i="56"/>
  <c r="AA258" i="56"/>
  <c r="AC258" i="56"/>
  <c r="S258" i="56"/>
  <c r="R258" i="56"/>
  <c r="U258" i="56"/>
  <c r="AB257" i="56"/>
  <c r="AA257" i="56"/>
  <c r="AC257" i="56"/>
  <c r="S257" i="56"/>
  <c r="R257" i="56"/>
  <c r="U257" i="56"/>
  <c r="AB256" i="56"/>
  <c r="AA256" i="56"/>
  <c r="AC256" i="56"/>
  <c r="S256" i="56"/>
  <c r="R256" i="56"/>
  <c r="U256" i="56"/>
  <c r="AB255" i="56"/>
  <c r="AA255" i="56"/>
  <c r="S255" i="56"/>
  <c r="R255" i="56"/>
  <c r="U255" i="56"/>
  <c r="AB254" i="56"/>
  <c r="AA254" i="56"/>
  <c r="AC254" i="56"/>
  <c r="S254" i="56"/>
  <c r="R254" i="56"/>
  <c r="U254" i="56"/>
  <c r="AB253" i="56"/>
  <c r="AA253" i="56"/>
  <c r="S253" i="56"/>
  <c r="R253" i="56"/>
  <c r="U253" i="56"/>
  <c r="AB252" i="56"/>
  <c r="AA252" i="56"/>
  <c r="AC252" i="56"/>
  <c r="S252" i="56"/>
  <c r="R252" i="56"/>
  <c r="U252" i="56"/>
  <c r="AB251" i="56"/>
  <c r="AA251" i="56"/>
  <c r="AC251" i="56"/>
  <c r="S251" i="56"/>
  <c r="R251" i="56"/>
  <c r="U251" i="56"/>
  <c r="AB250" i="56"/>
  <c r="AA250" i="56"/>
  <c r="AC250" i="56"/>
  <c r="S250" i="56"/>
  <c r="R250" i="56"/>
  <c r="U250" i="56"/>
  <c r="AB249" i="56"/>
  <c r="AA249" i="56"/>
  <c r="AC249" i="56"/>
  <c r="S249" i="56"/>
  <c r="R249" i="56"/>
  <c r="U249" i="56"/>
  <c r="AB248" i="56"/>
  <c r="AA248" i="56"/>
  <c r="AC248" i="56"/>
  <c r="S248" i="56"/>
  <c r="R248" i="56"/>
  <c r="U248" i="56"/>
  <c r="AB247" i="56"/>
  <c r="AA247" i="56"/>
  <c r="AC247" i="56"/>
  <c r="Y247" i="56"/>
  <c r="S247" i="56"/>
  <c r="R247" i="56"/>
  <c r="U247" i="56"/>
  <c r="AB246" i="56"/>
  <c r="AA246" i="56"/>
  <c r="AC246" i="56"/>
  <c r="S246" i="56"/>
  <c r="R246" i="56"/>
  <c r="U246" i="56"/>
  <c r="AB245" i="56"/>
  <c r="AA245" i="56"/>
  <c r="AC245" i="56"/>
  <c r="S245" i="56"/>
  <c r="R245" i="56"/>
  <c r="AB244" i="56"/>
  <c r="AA244" i="56"/>
  <c r="AC244" i="56"/>
  <c r="S244" i="56"/>
  <c r="R244" i="56"/>
  <c r="U244" i="56"/>
  <c r="AB243" i="56"/>
  <c r="AA243" i="56"/>
  <c r="AC243" i="56"/>
  <c r="S243" i="56"/>
  <c r="R243" i="56"/>
  <c r="U243" i="56"/>
  <c r="AB242" i="56"/>
  <c r="AA242" i="56"/>
  <c r="S242" i="56"/>
  <c r="R242" i="56"/>
  <c r="U242" i="56"/>
  <c r="AB241" i="56"/>
  <c r="AA241" i="56"/>
  <c r="Y241" i="56"/>
  <c r="S241" i="56"/>
  <c r="R241" i="56"/>
  <c r="U241" i="56"/>
  <c r="AB240" i="56"/>
  <c r="AA240" i="56"/>
  <c r="AC240" i="56"/>
  <c r="S240" i="56"/>
  <c r="R240" i="56"/>
  <c r="U240" i="56"/>
  <c r="AB239" i="56"/>
  <c r="AA239" i="56"/>
  <c r="S239" i="56"/>
  <c r="R239" i="56"/>
  <c r="U239" i="56"/>
  <c r="AB238" i="56"/>
  <c r="AA238" i="56"/>
  <c r="AC238" i="56"/>
  <c r="S238" i="56"/>
  <c r="R238" i="56"/>
  <c r="U238" i="56"/>
  <c r="AB237" i="56"/>
  <c r="AA237" i="56"/>
  <c r="AC237" i="56"/>
  <c r="S237" i="56"/>
  <c r="R237" i="56"/>
  <c r="U237" i="56"/>
  <c r="AB236" i="56"/>
  <c r="AA236" i="56"/>
  <c r="AC236" i="56"/>
  <c r="S236" i="56"/>
  <c r="R236" i="56"/>
  <c r="AB235" i="56"/>
  <c r="AA235" i="56"/>
  <c r="AC235" i="56"/>
  <c r="Y235" i="56"/>
  <c r="S235" i="56"/>
  <c r="R235" i="56"/>
  <c r="U235" i="56"/>
  <c r="AB234" i="56"/>
  <c r="AA234" i="56"/>
  <c r="AC234" i="56"/>
  <c r="S234" i="56"/>
  <c r="R234" i="56"/>
  <c r="U234" i="56"/>
  <c r="AB233" i="56"/>
  <c r="AA233" i="56"/>
  <c r="AC233" i="56"/>
  <c r="S233" i="56"/>
  <c r="R233" i="56"/>
  <c r="U233" i="56"/>
  <c r="AB232" i="56"/>
  <c r="AA232" i="56"/>
  <c r="AC232" i="56"/>
  <c r="S232" i="56"/>
  <c r="R232" i="56"/>
  <c r="U232" i="56"/>
  <c r="AB231" i="56"/>
  <c r="AA231" i="56"/>
  <c r="AC231" i="56"/>
  <c r="S231" i="56"/>
  <c r="R231" i="56"/>
  <c r="U231" i="56"/>
  <c r="AB230" i="56"/>
  <c r="AA230" i="56"/>
  <c r="S230" i="56"/>
  <c r="R230" i="56"/>
  <c r="U230" i="56"/>
  <c r="AB229" i="56"/>
  <c r="AA229" i="56"/>
  <c r="AC229" i="56"/>
  <c r="S229" i="56"/>
  <c r="R229" i="56"/>
  <c r="U229" i="56"/>
  <c r="AB228" i="56"/>
  <c r="AA228" i="56"/>
  <c r="AC228" i="56"/>
  <c r="S228" i="56"/>
  <c r="R228" i="56"/>
  <c r="U228" i="56"/>
  <c r="AB227" i="56"/>
  <c r="AA227" i="56"/>
  <c r="AC227" i="56"/>
  <c r="S227" i="56"/>
  <c r="R227" i="56"/>
  <c r="U227" i="56"/>
  <c r="AB226" i="56"/>
  <c r="AA226" i="56"/>
  <c r="AC226" i="56"/>
  <c r="S226" i="56"/>
  <c r="R226" i="56"/>
  <c r="U226" i="56"/>
  <c r="AB225" i="56"/>
  <c r="AA225" i="56"/>
  <c r="AC225" i="56"/>
  <c r="Y225" i="56"/>
  <c r="S225" i="56"/>
  <c r="R225" i="56"/>
  <c r="U225" i="56"/>
  <c r="AB224" i="56"/>
  <c r="AA224" i="56"/>
  <c r="S224" i="56"/>
  <c r="R224" i="56"/>
  <c r="U224" i="56"/>
  <c r="AB223" i="56"/>
  <c r="AA223" i="56"/>
  <c r="AC223" i="56"/>
  <c r="S223" i="56"/>
  <c r="R223" i="56"/>
  <c r="U223" i="56"/>
  <c r="AB222" i="56"/>
  <c r="AA222" i="56"/>
  <c r="AC222" i="56"/>
  <c r="S222" i="56"/>
  <c r="R222" i="56"/>
  <c r="U222" i="56"/>
  <c r="AB221" i="56"/>
  <c r="AA221" i="56"/>
  <c r="S221" i="56"/>
  <c r="R221" i="56"/>
  <c r="U221" i="56"/>
  <c r="AB220" i="56"/>
  <c r="AA220" i="56"/>
  <c r="AC220" i="56"/>
  <c r="S220" i="56"/>
  <c r="R220" i="56"/>
  <c r="U220" i="56"/>
  <c r="AB219" i="56"/>
  <c r="AA219" i="56"/>
  <c r="S219" i="56"/>
  <c r="R219" i="56"/>
  <c r="U219" i="56"/>
  <c r="AB218" i="56"/>
  <c r="AA218" i="56"/>
  <c r="S218" i="56"/>
  <c r="R218" i="56"/>
  <c r="U218" i="56"/>
  <c r="AB217" i="56"/>
  <c r="AA217" i="56"/>
  <c r="AC217" i="56"/>
  <c r="Y217" i="56"/>
  <c r="S217" i="56"/>
  <c r="R217" i="56"/>
  <c r="U217" i="56"/>
  <c r="AB216" i="56"/>
  <c r="AA216" i="56"/>
  <c r="S216" i="56"/>
  <c r="R216" i="56"/>
  <c r="U216" i="56"/>
  <c r="AB215" i="56"/>
  <c r="AA215" i="56"/>
  <c r="AC215" i="56"/>
  <c r="S215" i="56"/>
  <c r="R215" i="56"/>
  <c r="U215" i="56"/>
  <c r="AB214" i="56"/>
  <c r="AA214" i="56"/>
  <c r="AC214" i="56"/>
  <c r="S214" i="56"/>
  <c r="R214" i="56"/>
  <c r="U214" i="56"/>
  <c r="AB213" i="56"/>
  <c r="AA213" i="56"/>
  <c r="AC213" i="56"/>
  <c r="S213" i="56"/>
  <c r="R213" i="56"/>
  <c r="U213" i="56"/>
  <c r="AB212" i="56"/>
  <c r="AA212" i="56"/>
  <c r="AC212" i="56"/>
  <c r="S212" i="56"/>
  <c r="R212" i="56"/>
  <c r="U212" i="56"/>
  <c r="AB211" i="56"/>
  <c r="AA211" i="56"/>
  <c r="AC211" i="56"/>
  <c r="Y211" i="56"/>
  <c r="S211" i="56"/>
  <c r="R211" i="56"/>
  <c r="U211" i="56"/>
  <c r="AB210" i="56"/>
  <c r="AA210" i="56"/>
  <c r="S210" i="56"/>
  <c r="R210" i="56"/>
  <c r="U210" i="56"/>
  <c r="AB209" i="56"/>
  <c r="AA209" i="56"/>
  <c r="AC209" i="56"/>
  <c r="S209" i="56"/>
  <c r="R209" i="56"/>
  <c r="U209" i="56"/>
  <c r="AB208" i="56"/>
  <c r="AA208" i="56"/>
  <c r="AC208" i="56"/>
  <c r="S208" i="56"/>
  <c r="R208" i="56"/>
  <c r="AB207" i="56"/>
  <c r="AA207" i="56"/>
  <c r="AC207" i="56"/>
  <c r="S207" i="56"/>
  <c r="R207" i="56"/>
  <c r="U207" i="56"/>
  <c r="AB206" i="56"/>
  <c r="AA206" i="56"/>
  <c r="AC206" i="56"/>
  <c r="S206" i="56"/>
  <c r="R206" i="56"/>
  <c r="U206" i="56"/>
  <c r="AB205" i="56"/>
  <c r="AA205" i="56"/>
  <c r="S205" i="56"/>
  <c r="R205" i="56"/>
  <c r="U205" i="56"/>
  <c r="AB204" i="56"/>
  <c r="AA204" i="56"/>
  <c r="AC204" i="56"/>
  <c r="S204" i="56"/>
  <c r="R204" i="56"/>
  <c r="U204" i="56"/>
  <c r="AB203" i="56"/>
  <c r="AA203" i="56"/>
  <c r="AC203" i="56"/>
  <c r="S203" i="56"/>
  <c r="R203" i="56"/>
  <c r="U203" i="56"/>
  <c r="AB202" i="56"/>
  <c r="AA202" i="56"/>
  <c r="AC202" i="56"/>
  <c r="S202" i="56"/>
  <c r="R202" i="56"/>
  <c r="U202" i="56"/>
  <c r="AB201" i="56"/>
  <c r="AA201" i="56"/>
  <c r="AC201" i="56"/>
  <c r="Y201" i="56"/>
  <c r="S201" i="56"/>
  <c r="R201" i="56"/>
  <c r="U201" i="56"/>
  <c r="AB200" i="56"/>
  <c r="AA200" i="56"/>
  <c r="AC200" i="56"/>
  <c r="S200" i="56"/>
  <c r="R200" i="56"/>
  <c r="U200" i="56"/>
  <c r="AB199" i="56"/>
  <c r="AA199" i="56"/>
  <c r="Y199" i="56"/>
  <c r="S199" i="56"/>
  <c r="R199" i="56"/>
  <c r="U199" i="56"/>
  <c r="AB198" i="56"/>
  <c r="AA198" i="56"/>
  <c r="AC198" i="56"/>
  <c r="S198" i="56"/>
  <c r="R198" i="56"/>
  <c r="U198" i="56"/>
  <c r="AB197" i="56"/>
  <c r="AA197" i="56"/>
  <c r="AC197" i="56"/>
  <c r="S197" i="56"/>
  <c r="R197" i="56"/>
  <c r="AB196" i="56"/>
  <c r="AA196" i="56"/>
  <c r="AC196" i="56"/>
  <c r="S196" i="56"/>
  <c r="R196" i="56"/>
  <c r="U196" i="56"/>
  <c r="AB195" i="56"/>
  <c r="AA195" i="56"/>
  <c r="AC195" i="56"/>
  <c r="S195" i="56"/>
  <c r="R195" i="56"/>
  <c r="U195" i="56"/>
  <c r="AB194" i="56"/>
  <c r="AA194" i="56"/>
  <c r="AC194" i="56"/>
  <c r="S194" i="56"/>
  <c r="R194" i="56"/>
  <c r="AB193" i="56"/>
  <c r="AA193" i="56"/>
  <c r="S193" i="56"/>
  <c r="R193" i="56"/>
  <c r="U193" i="56"/>
  <c r="AB192" i="56"/>
  <c r="AA192" i="56"/>
  <c r="S192" i="56"/>
  <c r="R192" i="56"/>
  <c r="U192" i="56"/>
  <c r="AB191" i="56"/>
  <c r="AA191" i="56"/>
  <c r="AC191" i="56"/>
  <c r="S191" i="56"/>
  <c r="R191" i="56"/>
  <c r="U191" i="56"/>
  <c r="AB190" i="56"/>
  <c r="AA190" i="56"/>
  <c r="AC190" i="56"/>
  <c r="S190" i="56"/>
  <c r="R190" i="56"/>
  <c r="U190" i="56"/>
  <c r="AB189" i="56"/>
  <c r="AA189" i="56"/>
  <c r="AC189" i="56"/>
  <c r="S189" i="56"/>
  <c r="R189" i="56"/>
  <c r="U189" i="56"/>
  <c r="AB188" i="56"/>
  <c r="AA188" i="56"/>
  <c r="AC188" i="56"/>
  <c r="S188" i="56"/>
  <c r="R188" i="56"/>
  <c r="AB187" i="56"/>
  <c r="AA187" i="56"/>
  <c r="AC187" i="56"/>
  <c r="Y187" i="56"/>
  <c r="S187" i="56"/>
  <c r="R187" i="56"/>
  <c r="U187" i="56"/>
  <c r="AB186" i="56"/>
  <c r="AA186" i="56"/>
  <c r="AC186" i="56"/>
  <c r="S186" i="56"/>
  <c r="R186" i="56"/>
  <c r="U186" i="56"/>
  <c r="AB185" i="56"/>
  <c r="AA185" i="56"/>
  <c r="AC185" i="56"/>
  <c r="S185" i="56"/>
  <c r="R185" i="56"/>
  <c r="U185" i="56"/>
  <c r="AB184" i="56"/>
  <c r="AA184" i="56"/>
  <c r="AC184" i="56"/>
  <c r="S184" i="56"/>
  <c r="R184" i="56"/>
  <c r="U184" i="56"/>
  <c r="AB183" i="56"/>
  <c r="AA183" i="56"/>
  <c r="AC183" i="56"/>
  <c r="S183" i="56"/>
  <c r="R183" i="56"/>
  <c r="AB182" i="56"/>
  <c r="AA182" i="56"/>
  <c r="AC182" i="56"/>
  <c r="S182" i="56"/>
  <c r="R182" i="56"/>
  <c r="AB181" i="56"/>
  <c r="AA181" i="56"/>
  <c r="AC181" i="56"/>
  <c r="S181" i="56"/>
  <c r="R181" i="56"/>
  <c r="U181" i="56"/>
  <c r="AB180" i="56"/>
  <c r="AA180" i="56"/>
  <c r="AC180" i="56"/>
  <c r="S180" i="56"/>
  <c r="R180" i="56"/>
  <c r="U180" i="56"/>
  <c r="AB179" i="56"/>
  <c r="AA179" i="56"/>
  <c r="AC179" i="56"/>
  <c r="S179" i="56"/>
  <c r="R179" i="56"/>
  <c r="U179" i="56"/>
  <c r="AB178" i="56"/>
  <c r="AA178" i="56"/>
  <c r="AC178" i="56"/>
  <c r="S178" i="56"/>
  <c r="R178" i="56"/>
  <c r="AB177" i="56"/>
  <c r="AA177" i="56"/>
  <c r="AC177" i="56"/>
  <c r="S177" i="56"/>
  <c r="R177" i="56"/>
  <c r="U177" i="56"/>
  <c r="AB176" i="56"/>
  <c r="AA176" i="56"/>
  <c r="AC176" i="56"/>
  <c r="S176" i="56"/>
  <c r="R176" i="56"/>
  <c r="U176" i="56"/>
  <c r="AB175" i="56"/>
  <c r="AA175" i="56"/>
  <c r="AC175" i="56"/>
  <c r="Y175" i="56"/>
  <c r="S175" i="56"/>
  <c r="R175" i="56"/>
  <c r="U175" i="56"/>
  <c r="AB174" i="56"/>
  <c r="AA174" i="56"/>
  <c r="AC174" i="56"/>
  <c r="S174" i="56"/>
  <c r="R174" i="56"/>
  <c r="U174" i="56"/>
  <c r="AB173" i="56"/>
  <c r="AA173" i="56"/>
  <c r="AC173" i="56"/>
  <c r="S173" i="56"/>
  <c r="R173" i="56"/>
  <c r="U173" i="56"/>
  <c r="AB172" i="56"/>
  <c r="AA172" i="56"/>
  <c r="AC172" i="56"/>
  <c r="S172" i="56"/>
  <c r="R172" i="56"/>
  <c r="U172" i="56"/>
  <c r="AB171" i="56"/>
  <c r="AA171" i="56"/>
  <c r="AC171" i="56"/>
  <c r="S171" i="56"/>
  <c r="R171" i="56"/>
  <c r="U171" i="56"/>
  <c r="AB170" i="56"/>
  <c r="AA170" i="56"/>
  <c r="AC170" i="56"/>
  <c r="S170" i="56"/>
  <c r="R170" i="56"/>
  <c r="U170" i="56"/>
  <c r="AB169" i="56"/>
  <c r="AA169" i="56"/>
  <c r="AC169" i="56"/>
  <c r="Y169" i="56"/>
  <c r="S169" i="56"/>
  <c r="R169" i="56"/>
  <c r="U169" i="56"/>
  <c r="AB168" i="56"/>
  <c r="AA168" i="56"/>
  <c r="AC168" i="56"/>
  <c r="S168" i="56"/>
  <c r="R168" i="56"/>
  <c r="U168" i="56"/>
  <c r="AB167" i="56"/>
  <c r="AA167" i="56"/>
  <c r="S167" i="56"/>
  <c r="R167" i="56"/>
  <c r="U167" i="56"/>
  <c r="AB166" i="56"/>
  <c r="AA166" i="56"/>
  <c r="AC166" i="56"/>
  <c r="S166" i="56"/>
  <c r="R166" i="56"/>
  <c r="AB165" i="56"/>
  <c r="AA165" i="56"/>
  <c r="AC165" i="56"/>
  <c r="S165" i="56"/>
  <c r="R165" i="56"/>
  <c r="U165" i="56"/>
  <c r="AB164" i="56"/>
  <c r="AA164" i="56"/>
  <c r="S164" i="56"/>
  <c r="R164" i="56"/>
  <c r="AB163" i="56"/>
  <c r="AA163" i="56"/>
  <c r="AC163" i="56"/>
  <c r="Y163" i="56"/>
  <c r="S163" i="56"/>
  <c r="R163" i="56"/>
  <c r="U163" i="56"/>
  <c r="AB162" i="56"/>
  <c r="AA162" i="56"/>
  <c r="AC162" i="56"/>
  <c r="S162" i="56"/>
  <c r="R162" i="56"/>
  <c r="U162" i="56"/>
  <c r="AB161" i="56"/>
  <c r="AA161" i="56"/>
  <c r="AC161" i="56"/>
  <c r="S161" i="56"/>
  <c r="R161" i="56"/>
  <c r="U161" i="56"/>
  <c r="AB160" i="56"/>
  <c r="AA160" i="56"/>
  <c r="AC160" i="56"/>
  <c r="S160" i="56"/>
  <c r="R160" i="56"/>
  <c r="U160" i="56"/>
  <c r="AB159" i="56"/>
  <c r="AA159" i="56"/>
  <c r="AC159" i="56"/>
  <c r="S159" i="56"/>
  <c r="R159" i="56"/>
  <c r="U159" i="56"/>
  <c r="AB158" i="56"/>
  <c r="AA158" i="56"/>
  <c r="AC158" i="56"/>
  <c r="S158" i="56"/>
  <c r="R158" i="56"/>
  <c r="U158" i="56"/>
  <c r="AB157" i="56"/>
  <c r="AA157" i="56"/>
  <c r="AC157" i="56"/>
  <c r="S157" i="56"/>
  <c r="R157" i="56"/>
  <c r="U157" i="56"/>
  <c r="AB156" i="56"/>
  <c r="AA156" i="56"/>
  <c r="AC156" i="56"/>
  <c r="S156" i="56"/>
  <c r="R156" i="56"/>
  <c r="U156" i="56"/>
  <c r="AB155" i="56"/>
  <c r="AA155" i="56"/>
  <c r="S155" i="56"/>
  <c r="R155" i="56"/>
  <c r="U155" i="56"/>
  <c r="AB154" i="56"/>
  <c r="AA154" i="56"/>
  <c r="AC154" i="56"/>
  <c r="S154" i="56"/>
  <c r="R154" i="56"/>
  <c r="U154" i="56"/>
  <c r="AB153" i="56"/>
  <c r="AA153" i="56"/>
  <c r="AC153" i="56"/>
  <c r="S153" i="56"/>
  <c r="R153" i="56"/>
  <c r="U153" i="56"/>
  <c r="AB152" i="56"/>
  <c r="AA152" i="56"/>
  <c r="S152" i="56"/>
  <c r="R152" i="56"/>
  <c r="U152" i="56"/>
  <c r="AB151" i="56"/>
  <c r="AA151" i="56"/>
  <c r="AC151" i="56"/>
  <c r="S151" i="56"/>
  <c r="R151" i="56"/>
  <c r="U151" i="56"/>
  <c r="AB150" i="56"/>
  <c r="AA150" i="56"/>
  <c r="AC150" i="56"/>
  <c r="S150" i="56"/>
  <c r="R150" i="56"/>
  <c r="U150" i="56"/>
  <c r="AB149" i="56"/>
  <c r="AA149" i="56"/>
  <c r="AC149" i="56"/>
  <c r="S149" i="56"/>
  <c r="R149" i="56"/>
  <c r="U149" i="56"/>
  <c r="AB148" i="56"/>
  <c r="AA148" i="56"/>
  <c r="AC148" i="56"/>
  <c r="S148" i="56"/>
  <c r="R148" i="56"/>
  <c r="U148" i="56"/>
  <c r="AB147" i="56"/>
  <c r="AA147" i="56"/>
  <c r="AC147" i="56"/>
  <c r="S147" i="56"/>
  <c r="R147" i="56"/>
  <c r="AB146" i="56"/>
  <c r="AA146" i="56"/>
  <c r="AC146" i="56"/>
  <c r="S146" i="56"/>
  <c r="R146" i="56"/>
  <c r="U146" i="56"/>
  <c r="AB145" i="56"/>
  <c r="AA145" i="56"/>
  <c r="AC145" i="56"/>
  <c r="S145" i="56"/>
  <c r="R145" i="56"/>
  <c r="U145" i="56"/>
  <c r="AB144" i="56"/>
  <c r="AA144" i="56"/>
  <c r="AC144" i="56"/>
  <c r="S144" i="56"/>
  <c r="R144" i="56"/>
  <c r="U144" i="56"/>
  <c r="AB143" i="56"/>
  <c r="AA143" i="56"/>
  <c r="AC143" i="56"/>
  <c r="S143" i="56"/>
  <c r="R143" i="56"/>
  <c r="U143" i="56"/>
  <c r="AB142" i="56"/>
  <c r="AA142" i="56"/>
  <c r="AC142" i="56"/>
  <c r="S142" i="56"/>
  <c r="R142" i="56"/>
  <c r="U142" i="56"/>
  <c r="AB141" i="56"/>
  <c r="AA141" i="56"/>
  <c r="AC141" i="56"/>
  <c r="S141" i="56"/>
  <c r="R141" i="56"/>
  <c r="U141" i="56"/>
  <c r="AB140" i="56"/>
  <c r="AA140" i="56"/>
  <c r="AC140" i="56"/>
  <c r="S140" i="56"/>
  <c r="R140" i="56"/>
  <c r="U140" i="56"/>
  <c r="AB139" i="56"/>
  <c r="AA139" i="56"/>
  <c r="AC139" i="56"/>
  <c r="Y139" i="56"/>
  <c r="S139" i="56"/>
  <c r="R139" i="56"/>
  <c r="U139" i="56"/>
  <c r="AB138" i="56"/>
  <c r="AA138" i="56"/>
  <c r="S138" i="56"/>
  <c r="R138" i="56"/>
  <c r="U138" i="56"/>
  <c r="AB137" i="56"/>
  <c r="AA137" i="56"/>
  <c r="AC137" i="56"/>
  <c r="S137" i="56"/>
  <c r="R137" i="56"/>
  <c r="AB136" i="56"/>
  <c r="AA136" i="56"/>
  <c r="AC136" i="56"/>
  <c r="S136" i="56"/>
  <c r="R136" i="56"/>
  <c r="U136" i="56"/>
  <c r="AB135" i="56"/>
  <c r="AA135" i="56"/>
  <c r="S135" i="56"/>
  <c r="R135" i="56"/>
  <c r="U135" i="56"/>
  <c r="AB134" i="56"/>
  <c r="AA134" i="56"/>
  <c r="AC134" i="56"/>
  <c r="S134" i="56"/>
  <c r="R134" i="56"/>
  <c r="U134" i="56"/>
  <c r="AB133" i="56"/>
  <c r="AA133" i="56"/>
  <c r="AC133" i="56"/>
  <c r="S133" i="56"/>
  <c r="R133" i="56"/>
  <c r="U133" i="56"/>
  <c r="AB132" i="56"/>
  <c r="AA132" i="56"/>
  <c r="AC132" i="56"/>
  <c r="S132" i="56"/>
  <c r="R132" i="56"/>
  <c r="U132" i="56"/>
  <c r="AB131" i="56"/>
  <c r="AA131" i="56"/>
  <c r="AC131" i="56"/>
  <c r="S131" i="56"/>
  <c r="R131" i="56"/>
  <c r="U131" i="56"/>
  <c r="AB130" i="56"/>
  <c r="AA130" i="56"/>
  <c r="S130" i="56"/>
  <c r="R130" i="56"/>
  <c r="U130" i="56"/>
  <c r="AB129" i="56"/>
  <c r="AA129" i="56"/>
  <c r="Y129" i="56"/>
  <c r="S129" i="56"/>
  <c r="R129" i="56"/>
  <c r="U129" i="56"/>
  <c r="AB128" i="56"/>
  <c r="AA128" i="56"/>
  <c r="AC128" i="56"/>
  <c r="S128" i="56"/>
  <c r="R128" i="56"/>
  <c r="U128" i="56"/>
  <c r="AB127" i="56"/>
  <c r="AA127" i="56"/>
  <c r="AC127" i="56"/>
  <c r="Y127" i="56"/>
  <c r="S127" i="56"/>
  <c r="R127" i="56"/>
  <c r="U127" i="56"/>
  <c r="AB126" i="56"/>
  <c r="AA126" i="56"/>
  <c r="AC126" i="56"/>
  <c r="S126" i="56"/>
  <c r="R126" i="56"/>
  <c r="U126" i="56"/>
  <c r="AB125" i="56"/>
  <c r="AA125" i="56"/>
  <c r="AC125" i="56"/>
  <c r="S125" i="56"/>
  <c r="R125" i="56"/>
  <c r="U125" i="56"/>
  <c r="AB124" i="56"/>
  <c r="AA124" i="56"/>
  <c r="AC124" i="56"/>
  <c r="S124" i="56"/>
  <c r="R124" i="56"/>
  <c r="U124" i="56"/>
  <c r="AB123" i="56"/>
  <c r="AA123" i="56"/>
  <c r="AC123" i="56"/>
  <c r="S123" i="56"/>
  <c r="R123" i="56"/>
  <c r="U123" i="56"/>
  <c r="AB122" i="56"/>
  <c r="AA122" i="56"/>
  <c r="S122" i="56"/>
  <c r="R122" i="56"/>
  <c r="AB121" i="56"/>
  <c r="AA121" i="56"/>
  <c r="AC121" i="56"/>
  <c r="S121" i="56"/>
  <c r="R121" i="56"/>
  <c r="U121" i="56"/>
  <c r="AB120" i="56"/>
  <c r="AA120" i="56"/>
  <c r="AC120" i="56"/>
  <c r="S120" i="56"/>
  <c r="R120" i="56"/>
  <c r="U120" i="56"/>
  <c r="AB119" i="56"/>
  <c r="AA119" i="56"/>
  <c r="AC119" i="56"/>
  <c r="S119" i="56"/>
  <c r="R119" i="56"/>
  <c r="AB118" i="56"/>
  <c r="AA118" i="56"/>
  <c r="AC118" i="56"/>
  <c r="S118" i="56"/>
  <c r="R118" i="56"/>
  <c r="U118" i="56"/>
  <c r="AB117" i="56"/>
  <c r="AA117" i="56"/>
  <c r="AC117" i="56"/>
  <c r="S117" i="56"/>
  <c r="R117" i="56"/>
  <c r="U117" i="56"/>
  <c r="AB116" i="56"/>
  <c r="AA116" i="56"/>
  <c r="S116" i="56"/>
  <c r="R116" i="56"/>
  <c r="U116" i="56"/>
  <c r="AB115" i="56"/>
  <c r="AA115" i="56"/>
  <c r="AC115" i="56"/>
  <c r="Y115" i="56"/>
  <c r="S115" i="56"/>
  <c r="R115" i="56"/>
  <c r="U115" i="56"/>
  <c r="AB114" i="56"/>
  <c r="AA114" i="56"/>
  <c r="AC114" i="56"/>
  <c r="S114" i="56"/>
  <c r="R114" i="56"/>
  <c r="U114" i="56"/>
  <c r="AB113" i="56"/>
  <c r="AA113" i="56"/>
  <c r="AC113" i="56"/>
  <c r="S113" i="56"/>
  <c r="R113" i="56"/>
  <c r="U113" i="56"/>
  <c r="AB112" i="56"/>
  <c r="AA112" i="56"/>
  <c r="AC112" i="56"/>
  <c r="S112" i="56"/>
  <c r="R112" i="56"/>
  <c r="U112" i="56"/>
  <c r="AB111" i="56"/>
  <c r="AA111" i="56"/>
  <c r="AC111" i="56"/>
  <c r="S111" i="56"/>
  <c r="R111" i="56"/>
  <c r="U111" i="56"/>
  <c r="AB110" i="56"/>
  <c r="AA110" i="56"/>
  <c r="AC110" i="56"/>
  <c r="S110" i="56"/>
  <c r="R110" i="56"/>
  <c r="U110" i="56"/>
  <c r="AB109" i="56"/>
  <c r="AA109" i="56"/>
  <c r="AC109" i="56"/>
  <c r="S109" i="56"/>
  <c r="R109" i="56"/>
  <c r="U109" i="56"/>
  <c r="AB108" i="56"/>
  <c r="AA108" i="56"/>
  <c r="AC108" i="56"/>
  <c r="S108" i="56"/>
  <c r="R108" i="56"/>
  <c r="U108" i="56"/>
  <c r="AB107" i="56"/>
  <c r="AA107" i="56"/>
  <c r="S107" i="56"/>
  <c r="R107" i="56"/>
  <c r="U107" i="56"/>
  <c r="AB106" i="56"/>
  <c r="AA106" i="56"/>
  <c r="AC106" i="56"/>
  <c r="S106" i="56"/>
  <c r="R106" i="56"/>
  <c r="AB105" i="56"/>
  <c r="AA105" i="56"/>
  <c r="AC105" i="56"/>
  <c r="Y105" i="56"/>
  <c r="S105" i="56"/>
  <c r="R105" i="56"/>
  <c r="AB104" i="56"/>
  <c r="AA104" i="56"/>
  <c r="S104" i="56"/>
  <c r="R104" i="56"/>
  <c r="U104" i="56"/>
  <c r="AB103" i="56"/>
  <c r="AA103" i="56"/>
  <c r="AC103" i="56"/>
  <c r="Y103" i="56"/>
  <c r="S103" i="56"/>
  <c r="R103" i="56"/>
  <c r="U103" i="56"/>
  <c r="AB102" i="56"/>
  <c r="AA102" i="56"/>
  <c r="AC102" i="56"/>
  <c r="S102" i="56"/>
  <c r="R102" i="56"/>
  <c r="U102" i="56"/>
  <c r="AB101" i="56"/>
  <c r="AA101" i="56"/>
  <c r="AC101" i="56"/>
  <c r="S101" i="56"/>
  <c r="R101" i="56"/>
  <c r="U101" i="56"/>
  <c r="AB100" i="56"/>
  <c r="AA100" i="56"/>
  <c r="AC100" i="56"/>
  <c r="S100" i="56"/>
  <c r="R100" i="56"/>
  <c r="U100" i="56"/>
  <c r="AB99" i="56"/>
  <c r="AA99" i="56"/>
  <c r="AC99" i="56"/>
  <c r="S99" i="56"/>
  <c r="R99" i="56"/>
  <c r="AB98" i="56"/>
  <c r="AA98" i="56"/>
  <c r="AC98" i="56"/>
  <c r="S98" i="56"/>
  <c r="R98" i="56"/>
  <c r="U98" i="56"/>
  <c r="AB97" i="56"/>
  <c r="AA97" i="56"/>
  <c r="AC97" i="56"/>
  <c r="Y97" i="56"/>
  <c r="S97" i="56"/>
  <c r="R97" i="56"/>
  <c r="U97" i="56"/>
  <c r="AB96" i="56"/>
  <c r="AA96" i="56"/>
  <c r="AC96" i="56"/>
  <c r="S96" i="56"/>
  <c r="R96" i="56"/>
  <c r="U96" i="56"/>
  <c r="AB95" i="56"/>
  <c r="AA95" i="56"/>
  <c r="AC95" i="56"/>
  <c r="S95" i="56"/>
  <c r="R95" i="56"/>
  <c r="U95" i="56"/>
  <c r="AB94" i="56"/>
  <c r="AA94" i="56"/>
  <c r="AC94" i="56"/>
  <c r="Y94" i="56"/>
  <c r="S94" i="56"/>
  <c r="R94" i="56"/>
  <c r="U94" i="56"/>
  <c r="AB93" i="56"/>
  <c r="AA93" i="56"/>
  <c r="AC93" i="56"/>
  <c r="S93" i="56"/>
  <c r="R93" i="56"/>
  <c r="U93" i="56"/>
  <c r="AB92" i="56"/>
  <c r="AA92" i="56"/>
  <c r="AC92" i="56"/>
  <c r="S92" i="56"/>
  <c r="R92" i="56"/>
  <c r="U92" i="56"/>
  <c r="AB91" i="56"/>
  <c r="AA91" i="56"/>
  <c r="AC91" i="56"/>
  <c r="Y91" i="56"/>
  <c r="S91" i="56"/>
  <c r="R91" i="56"/>
  <c r="U91" i="56"/>
  <c r="AB90" i="56"/>
  <c r="AA90" i="56"/>
  <c r="AC90" i="56"/>
  <c r="S90" i="56"/>
  <c r="R90" i="56"/>
  <c r="U90" i="56"/>
  <c r="AB89" i="56"/>
  <c r="AA89" i="56"/>
  <c r="AC89" i="56"/>
  <c r="S89" i="56"/>
  <c r="R89" i="56"/>
  <c r="AB88" i="56"/>
  <c r="AA88" i="56"/>
  <c r="S88" i="56"/>
  <c r="R88" i="56"/>
  <c r="AB87" i="56"/>
  <c r="AA87" i="56"/>
  <c r="AC87" i="56"/>
  <c r="S87" i="56"/>
  <c r="R87" i="56"/>
  <c r="U87" i="56"/>
  <c r="AB86" i="56"/>
  <c r="AA86" i="56"/>
  <c r="AC86" i="56"/>
  <c r="S86" i="56"/>
  <c r="R86" i="56"/>
  <c r="U86" i="56"/>
  <c r="AB85" i="56"/>
  <c r="AA85" i="56"/>
  <c r="AC85" i="56"/>
  <c r="S85" i="56"/>
  <c r="R85" i="56"/>
  <c r="AB84" i="56"/>
  <c r="AA84" i="56"/>
  <c r="AC84" i="56"/>
  <c r="S84" i="56"/>
  <c r="R84" i="56"/>
  <c r="U84" i="56"/>
  <c r="AB83" i="56"/>
  <c r="AA83" i="56"/>
  <c r="AC83" i="56"/>
  <c r="Y83" i="56"/>
  <c r="S83" i="56"/>
  <c r="R83" i="56"/>
  <c r="U83" i="56"/>
  <c r="AB82" i="56"/>
  <c r="AA82" i="56"/>
  <c r="AC82" i="56"/>
  <c r="S82" i="56"/>
  <c r="R82" i="56"/>
  <c r="AB81" i="56"/>
  <c r="AA81" i="56"/>
  <c r="AC81" i="56"/>
  <c r="S81" i="56"/>
  <c r="R81" i="56"/>
  <c r="AB80" i="56"/>
  <c r="AA80" i="56"/>
  <c r="AC80" i="56"/>
  <c r="S80" i="56"/>
  <c r="R80" i="56"/>
  <c r="U80" i="56"/>
  <c r="AB79" i="56"/>
  <c r="AA79" i="56"/>
  <c r="Y79" i="56"/>
  <c r="S79" i="56"/>
  <c r="R79" i="56"/>
  <c r="U79" i="56"/>
  <c r="AB78" i="56"/>
  <c r="AA78" i="56"/>
  <c r="AC78" i="56"/>
  <c r="S78" i="56"/>
  <c r="R78" i="56"/>
  <c r="U78" i="56"/>
  <c r="AB77" i="56"/>
  <c r="AA77" i="56"/>
  <c r="AC77" i="56"/>
  <c r="S77" i="56"/>
  <c r="R77" i="56"/>
  <c r="U77" i="56"/>
  <c r="AB76" i="56"/>
  <c r="AA76" i="56"/>
  <c r="AC76" i="56"/>
  <c r="S76" i="56"/>
  <c r="R76" i="56"/>
  <c r="U76" i="56"/>
  <c r="AB75" i="56"/>
  <c r="AA75" i="56"/>
  <c r="AC75" i="56"/>
  <c r="S75" i="56"/>
  <c r="R75" i="56"/>
  <c r="U75" i="56"/>
  <c r="AB74" i="56"/>
  <c r="AA74" i="56"/>
  <c r="AC74" i="56"/>
  <c r="S74" i="56"/>
  <c r="R74" i="56"/>
  <c r="AB73" i="56"/>
  <c r="AA73" i="56"/>
  <c r="AC73" i="56"/>
  <c r="S73" i="56"/>
  <c r="R73" i="56"/>
  <c r="U73" i="56"/>
  <c r="AB72" i="56"/>
  <c r="AA72" i="56"/>
  <c r="AC72" i="56"/>
  <c r="S72" i="56"/>
  <c r="R72" i="56"/>
  <c r="U72" i="56"/>
  <c r="AB71" i="56"/>
  <c r="AA71" i="56"/>
  <c r="AC71" i="56"/>
  <c r="S71" i="56"/>
  <c r="R71" i="56"/>
  <c r="U71" i="56"/>
  <c r="AB70" i="56"/>
  <c r="AA70" i="56"/>
  <c r="AC70" i="56"/>
  <c r="S70" i="56"/>
  <c r="R70" i="56"/>
  <c r="U70" i="56"/>
  <c r="AB69" i="56"/>
  <c r="AA69" i="56"/>
  <c r="AC69" i="56"/>
  <c r="S69" i="56"/>
  <c r="R69" i="56"/>
  <c r="U69" i="56"/>
  <c r="AB68" i="56"/>
  <c r="AA68" i="56"/>
  <c r="AC68" i="56"/>
  <c r="S68" i="56"/>
  <c r="R68" i="56"/>
  <c r="AB67" i="56"/>
  <c r="AA67" i="56"/>
  <c r="AC67" i="56"/>
  <c r="Y67" i="56"/>
  <c r="S67" i="56"/>
  <c r="R67" i="56"/>
  <c r="U67" i="56"/>
  <c r="AB66" i="56"/>
  <c r="AA66" i="56"/>
  <c r="AC66" i="56"/>
  <c r="S66" i="56"/>
  <c r="R66" i="56"/>
  <c r="U66" i="56"/>
  <c r="AB65" i="56"/>
  <c r="AA65" i="56"/>
  <c r="S65" i="56"/>
  <c r="R65" i="56"/>
  <c r="AB64" i="56"/>
  <c r="AA64" i="56"/>
  <c r="AC64" i="56"/>
  <c r="S64" i="56"/>
  <c r="R64" i="56"/>
  <c r="U64" i="56"/>
  <c r="AB63" i="56"/>
  <c r="AA63" i="56"/>
  <c r="AC63" i="56"/>
  <c r="S63" i="56"/>
  <c r="R63" i="56"/>
  <c r="U63" i="56"/>
  <c r="AB62" i="56"/>
  <c r="AA62" i="56"/>
  <c r="S62" i="56"/>
  <c r="R62" i="56"/>
  <c r="AB61" i="56"/>
  <c r="AA61" i="56"/>
  <c r="AC61" i="56"/>
  <c r="S61" i="56"/>
  <c r="R61" i="56"/>
  <c r="U61" i="56"/>
  <c r="AB60" i="56"/>
  <c r="AA60" i="56"/>
  <c r="AC60" i="56"/>
  <c r="S60" i="56"/>
  <c r="R60" i="56"/>
  <c r="U60" i="56"/>
  <c r="AB59" i="56"/>
  <c r="AA59" i="56"/>
  <c r="AC59" i="56"/>
  <c r="Y59" i="56"/>
  <c r="S59" i="56"/>
  <c r="R59" i="56"/>
  <c r="U59" i="56"/>
  <c r="AB58" i="56"/>
  <c r="AA58" i="56"/>
  <c r="AC58" i="56"/>
  <c r="S58" i="56"/>
  <c r="R58" i="56"/>
  <c r="U58" i="56"/>
  <c r="AB57" i="56"/>
  <c r="AA57" i="56"/>
  <c r="AC57" i="56"/>
  <c r="S57" i="56"/>
  <c r="R57" i="56"/>
  <c r="U57" i="56"/>
  <c r="AB56" i="56"/>
  <c r="AA56" i="56"/>
  <c r="AC56" i="56"/>
  <c r="S56" i="56"/>
  <c r="R56" i="56"/>
  <c r="U56" i="56"/>
  <c r="AB55" i="56"/>
  <c r="AA55" i="56"/>
  <c r="AC55" i="56"/>
  <c r="S55" i="56"/>
  <c r="R55" i="56"/>
  <c r="U55" i="56"/>
  <c r="AB54" i="56"/>
  <c r="AA54" i="56"/>
  <c r="AC54" i="56"/>
  <c r="S54" i="56"/>
  <c r="R54" i="56"/>
  <c r="U54" i="56"/>
  <c r="AB53" i="56"/>
  <c r="AA53" i="56"/>
  <c r="AC53" i="56"/>
  <c r="S53" i="56"/>
  <c r="R53" i="56"/>
  <c r="U53" i="56"/>
  <c r="AB52" i="56"/>
  <c r="AA52" i="56"/>
  <c r="AC52" i="56"/>
  <c r="S52" i="56"/>
  <c r="R52" i="56"/>
  <c r="U52" i="56"/>
  <c r="AB51" i="56"/>
  <c r="AA51" i="56"/>
  <c r="S51" i="56"/>
  <c r="R51" i="56"/>
  <c r="U51" i="56"/>
  <c r="AB50" i="56"/>
  <c r="AA50" i="56"/>
  <c r="AC50" i="56"/>
  <c r="S50" i="56"/>
  <c r="R50" i="56"/>
  <c r="U50" i="56"/>
  <c r="AB49" i="56"/>
  <c r="AA49" i="56"/>
  <c r="AC49" i="56"/>
  <c r="Y49" i="56"/>
  <c r="S49" i="56"/>
  <c r="R49" i="56"/>
  <c r="U49" i="56"/>
  <c r="AB48" i="56"/>
  <c r="AA48" i="56"/>
  <c r="AC48" i="56"/>
  <c r="S48" i="56"/>
  <c r="R48" i="56"/>
  <c r="U48" i="56"/>
  <c r="AB47" i="56"/>
  <c r="AA47" i="56"/>
  <c r="AC47" i="56"/>
  <c r="S47" i="56"/>
  <c r="R47" i="56"/>
  <c r="U47" i="56"/>
  <c r="AB46" i="56"/>
  <c r="AA46" i="56"/>
  <c r="AC46" i="56"/>
  <c r="S46" i="56"/>
  <c r="R46" i="56"/>
  <c r="AB45" i="56"/>
  <c r="AA45" i="56"/>
  <c r="AC45" i="56"/>
  <c r="S45" i="56"/>
  <c r="R45" i="56"/>
  <c r="U45" i="56"/>
  <c r="AB44" i="56"/>
  <c r="AA44" i="56"/>
  <c r="AC44" i="56"/>
  <c r="S44" i="56"/>
  <c r="R44" i="56"/>
  <c r="U44" i="56"/>
  <c r="AB43" i="56"/>
  <c r="AA43" i="56"/>
  <c r="AC43" i="56"/>
  <c r="Y43" i="56"/>
  <c r="S43" i="56"/>
  <c r="R43" i="56"/>
  <c r="U43" i="56"/>
  <c r="AB42" i="56"/>
  <c r="AA42" i="56"/>
  <c r="AC42" i="56"/>
  <c r="S42" i="56"/>
  <c r="R42" i="56"/>
  <c r="U42" i="56"/>
  <c r="AB41" i="56"/>
  <c r="AA41" i="56"/>
  <c r="AC41" i="56"/>
  <c r="S41" i="56"/>
  <c r="R41" i="56"/>
  <c r="U41" i="56"/>
  <c r="AB40" i="56"/>
  <c r="AA40" i="56"/>
  <c r="AC40" i="56"/>
  <c r="S40" i="56"/>
  <c r="R40" i="56"/>
  <c r="AB39" i="56"/>
  <c r="AA39" i="56"/>
  <c r="AC39" i="56"/>
  <c r="S39" i="56"/>
  <c r="R39" i="56"/>
  <c r="AB38" i="56"/>
  <c r="AA38" i="56"/>
  <c r="S38" i="56"/>
  <c r="R38" i="56"/>
  <c r="AB37" i="56"/>
  <c r="AA37" i="56"/>
  <c r="AC37" i="56"/>
  <c r="S37" i="56"/>
  <c r="R37" i="56"/>
  <c r="U37" i="56"/>
  <c r="AB36" i="56"/>
  <c r="AA36" i="56"/>
  <c r="AC36" i="56"/>
  <c r="S36" i="56"/>
  <c r="R36" i="56"/>
  <c r="U36" i="56"/>
  <c r="AB35" i="56"/>
  <c r="AA35" i="56"/>
  <c r="AC35" i="56"/>
  <c r="S35" i="56"/>
  <c r="R35" i="56"/>
  <c r="U35" i="56"/>
  <c r="AB34" i="56"/>
  <c r="AA34" i="56"/>
  <c r="AC34" i="56"/>
  <c r="S34" i="56"/>
  <c r="R34" i="56"/>
  <c r="U34" i="56"/>
  <c r="AB33" i="56"/>
  <c r="AA33" i="56"/>
  <c r="AC33" i="56"/>
  <c r="S33" i="56"/>
  <c r="R33" i="56"/>
  <c r="U33" i="56"/>
  <c r="AB32" i="56"/>
  <c r="AA32" i="56"/>
  <c r="AC32" i="56"/>
  <c r="S32" i="56"/>
  <c r="R32" i="56"/>
  <c r="U32" i="56"/>
  <c r="AB31" i="56"/>
  <c r="AA31" i="56"/>
  <c r="AC31" i="56"/>
  <c r="Y31" i="56"/>
  <c r="S31" i="56"/>
  <c r="R31" i="56"/>
  <c r="U31" i="56"/>
  <c r="AB30" i="56"/>
  <c r="AA30" i="56"/>
  <c r="S30" i="56"/>
  <c r="R30" i="56"/>
  <c r="U30" i="56"/>
  <c r="AB29" i="56"/>
  <c r="AA29" i="56"/>
  <c r="AC29" i="56"/>
  <c r="S29" i="56"/>
  <c r="R29" i="56"/>
  <c r="U29" i="56"/>
  <c r="AB28" i="56"/>
  <c r="AA28" i="56"/>
  <c r="AC28" i="56"/>
  <c r="S28" i="56"/>
  <c r="R28" i="56"/>
  <c r="U28" i="56"/>
  <c r="AB27" i="56"/>
  <c r="AA27" i="56"/>
  <c r="AC27" i="56"/>
  <c r="S27" i="56"/>
  <c r="R27" i="56"/>
  <c r="U27" i="56"/>
  <c r="AB26" i="56"/>
  <c r="AA26" i="56"/>
  <c r="AC26" i="56"/>
  <c r="S26" i="56"/>
  <c r="R26" i="56"/>
  <c r="U26" i="56"/>
  <c r="AB25" i="56"/>
  <c r="AA25" i="56"/>
  <c r="AC25" i="56"/>
  <c r="S25" i="56"/>
  <c r="R25" i="56"/>
  <c r="U25" i="56"/>
  <c r="AB24" i="56"/>
  <c r="AA24" i="56"/>
  <c r="AC24" i="56"/>
  <c r="AC700" i="56"/>
  <c r="AC698" i="56"/>
  <c r="U698" i="56"/>
  <c r="Y696" i="56"/>
  <c r="AC695" i="56"/>
  <c r="U694" i="56"/>
  <c r="AC692" i="56"/>
  <c r="U692" i="56"/>
  <c r="AC686" i="56"/>
  <c r="U686" i="56"/>
  <c r="AC685" i="56"/>
  <c r="Y684" i="56"/>
  <c r="AC683" i="56"/>
  <c r="U683" i="56"/>
  <c r="AC680" i="56"/>
  <c r="AC677" i="56"/>
  <c r="AC674" i="56"/>
  <c r="U674" i="56"/>
  <c r="Y673" i="56"/>
  <c r="AC672" i="56"/>
  <c r="Y672" i="56"/>
  <c r="AC671" i="56"/>
  <c r="Y670" i="56"/>
  <c r="AC668" i="56"/>
  <c r="AC666" i="56"/>
  <c r="AC663" i="56"/>
  <c r="AC662" i="56"/>
  <c r="Y662" i="56"/>
  <c r="AC660" i="56"/>
  <c r="AC654" i="56"/>
  <c r="U652" i="56"/>
  <c r="AC651" i="56"/>
  <c r="Y650" i="56"/>
  <c r="U650" i="56"/>
  <c r="U646" i="56"/>
  <c r="Y644" i="56"/>
  <c r="AC641" i="56"/>
  <c r="U640" i="56"/>
  <c r="AC638" i="56"/>
  <c r="Y638" i="56"/>
  <c r="AC635" i="56"/>
  <c r="Y632" i="56"/>
  <c r="Y631" i="56"/>
  <c r="AC629" i="56"/>
  <c r="AC627" i="56"/>
  <c r="AC626" i="56"/>
  <c r="U626" i="56"/>
  <c r="AC625" i="56"/>
  <c r="AC623" i="56"/>
  <c r="U621" i="56"/>
  <c r="AC620" i="56"/>
  <c r="Y620" i="56"/>
  <c r="AC618" i="56"/>
  <c r="AC612" i="56"/>
  <c r="AC609" i="56"/>
  <c r="AC607" i="56"/>
  <c r="Y607" i="56"/>
  <c r="U607" i="56"/>
  <c r="U604" i="56"/>
  <c r="AC600" i="56"/>
  <c r="Y598" i="56"/>
  <c r="U598" i="56"/>
  <c r="AC597" i="56"/>
  <c r="U596" i="56"/>
  <c r="Y588" i="56"/>
  <c r="AC587" i="56"/>
  <c r="Y586" i="56"/>
  <c r="AC585" i="56"/>
  <c r="AC583" i="56"/>
  <c r="Y583" i="56"/>
  <c r="AC577" i="56"/>
  <c r="Y576" i="56"/>
  <c r="AC575" i="56"/>
  <c r="Y573" i="56"/>
  <c r="AC571" i="56"/>
  <c r="U568" i="56"/>
  <c r="AC564" i="56"/>
  <c r="Y564" i="56"/>
  <c r="Y560" i="56"/>
  <c r="U560" i="56"/>
  <c r="Y559" i="56"/>
  <c r="U556" i="56"/>
  <c r="Y554" i="56"/>
  <c r="U550" i="56"/>
  <c r="Y548" i="56"/>
  <c r="AC547" i="56"/>
  <c r="U544" i="56"/>
  <c r="Y542" i="56"/>
  <c r="AC541" i="56"/>
  <c r="Y540" i="56"/>
  <c r="AC535" i="56"/>
  <c r="AC533" i="56"/>
  <c r="U533" i="56"/>
  <c r="AC530" i="56"/>
  <c r="Y528" i="56"/>
  <c r="AC527" i="56"/>
  <c r="Y526" i="56"/>
  <c r="AC525" i="56"/>
  <c r="U524" i="56"/>
  <c r="AC518" i="56"/>
  <c r="Y516" i="56"/>
  <c r="AC512" i="56"/>
  <c r="Y512" i="56"/>
  <c r="AC510" i="56"/>
  <c r="AC509" i="56"/>
  <c r="AC507" i="56"/>
  <c r="AC506" i="56"/>
  <c r="Y504" i="56"/>
  <c r="AC503" i="56"/>
  <c r="AC500" i="56"/>
  <c r="AC498" i="56"/>
  <c r="U498" i="56"/>
  <c r="AC495" i="56"/>
  <c r="U490" i="56"/>
  <c r="AC489" i="56"/>
  <c r="AC484" i="56"/>
  <c r="U484" i="56"/>
  <c r="AC481" i="56"/>
  <c r="AC478" i="56"/>
  <c r="U478" i="56"/>
  <c r="AC477" i="56"/>
  <c r="U477" i="56"/>
  <c r="AC474" i="56"/>
  <c r="U472" i="56"/>
  <c r="AC471" i="56"/>
  <c r="AC465" i="56"/>
  <c r="Y464" i="56"/>
  <c r="U464" i="56"/>
  <c r="AC461" i="56"/>
  <c r="AC458" i="56"/>
  <c r="Y458" i="56"/>
  <c r="AC457" i="56"/>
  <c r="U455" i="56"/>
  <c r="AC449" i="56"/>
  <c r="AC446" i="56"/>
  <c r="Y445" i="56"/>
  <c r="Y444" i="56"/>
  <c r="AC443" i="56"/>
  <c r="AC435" i="56"/>
  <c r="AC429" i="56"/>
  <c r="Y428" i="56"/>
  <c r="U428" i="56"/>
  <c r="AC425" i="56"/>
  <c r="U424" i="56"/>
  <c r="AC415" i="56"/>
  <c r="AC414" i="56"/>
  <c r="U406" i="56"/>
  <c r="Y404" i="56"/>
  <c r="AC401" i="56"/>
  <c r="U400" i="56"/>
  <c r="Y398" i="56"/>
  <c r="AC396" i="56"/>
  <c r="Y396" i="56"/>
  <c r="U395" i="56"/>
  <c r="U392" i="56"/>
  <c r="AC390" i="56"/>
  <c r="AC386" i="56"/>
  <c r="Y386" i="56"/>
  <c r="U386" i="56"/>
  <c r="AC383" i="56"/>
  <c r="AC380" i="56"/>
  <c r="U375" i="56"/>
  <c r="AC374" i="56"/>
  <c r="Y374" i="56"/>
  <c r="Y368" i="56"/>
  <c r="AC361" i="56"/>
  <c r="Y360" i="56"/>
  <c r="AC358" i="56"/>
  <c r="U358" i="56"/>
  <c r="AC355" i="56"/>
  <c r="Y355" i="56"/>
  <c r="U350" i="56"/>
  <c r="Y348" i="56"/>
  <c r="AC344" i="56"/>
  <c r="AC342" i="56"/>
  <c r="AC341" i="56"/>
  <c r="U339" i="56"/>
  <c r="AC338" i="56"/>
  <c r="AC336" i="56"/>
  <c r="U336" i="56"/>
  <c r="AC333" i="56"/>
  <c r="AC330" i="56"/>
  <c r="U328" i="56"/>
  <c r="AC324" i="56"/>
  <c r="Y319" i="56"/>
  <c r="AC318" i="56"/>
  <c r="AC317" i="56"/>
  <c r="Y314" i="56"/>
  <c r="AC313" i="56"/>
  <c r="AC311" i="56"/>
  <c r="AC308" i="56"/>
  <c r="AC306" i="56"/>
  <c r="Y300" i="56"/>
  <c r="U299" i="56"/>
  <c r="U296" i="56"/>
  <c r="AC289" i="56"/>
  <c r="AC288" i="56"/>
  <c r="U286" i="56"/>
  <c r="Y283" i="56"/>
  <c r="U283" i="56"/>
  <c r="U280" i="56"/>
  <c r="AC276" i="56"/>
  <c r="AC274" i="56"/>
  <c r="Y272" i="56"/>
  <c r="AC267" i="56"/>
  <c r="AC266" i="56"/>
  <c r="AC263" i="56"/>
  <c r="U262" i="56"/>
  <c r="AC260" i="56"/>
  <c r="Y259" i="56"/>
  <c r="U259" i="56"/>
  <c r="AC255" i="56"/>
  <c r="Y254" i="56"/>
  <c r="AC253" i="56"/>
  <c r="Y252" i="56"/>
  <c r="U245" i="56"/>
  <c r="AC242" i="56"/>
  <c r="AC241" i="56"/>
  <c r="Y240" i="56"/>
  <c r="AC239" i="56"/>
  <c r="Y238" i="56"/>
  <c r="U236" i="56"/>
  <c r="AC230" i="56"/>
  <c r="Y228" i="56"/>
  <c r="AC224" i="56"/>
  <c r="Y224" i="56"/>
  <c r="Y223" i="56"/>
  <c r="AC221" i="56"/>
  <c r="AC219" i="56"/>
  <c r="AC218" i="56"/>
  <c r="AC216" i="56"/>
  <c r="Y216" i="56"/>
  <c r="Y212" i="56"/>
  <c r="AC210" i="56"/>
  <c r="U208" i="56"/>
  <c r="Y206" i="56"/>
  <c r="AC205" i="56"/>
  <c r="AC199" i="56"/>
  <c r="U197" i="56"/>
  <c r="U194" i="56"/>
  <c r="AC193" i="56"/>
  <c r="AC192" i="56"/>
  <c r="U188" i="56"/>
  <c r="U183" i="56"/>
  <c r="U182" i="56"/>
  <c r="Y180" i="56"/>
  <c r="U178" i="56"/>
  <c r="Y177" i="56"/>
  <c r="AC167" i="56"/>
  <c r="U166" i="56"/>
  <c r="AC164" i="56"/>
  <c r="U164" i="56"/>
  <c r="AC155" i="56"/>
  <c r="AC152" i="56"/>
  <c r="Y151" i="56"/>
  <c r="U147" i="56"/>
  <c r="Y142" i="56"/>
  <c r="AC138" i="56"/>
  <c r="U137" i="56"/>
  <c r="AC135" i="56"/>
  <c r="Y134" i="56"/>
  <c r="Y132" i="56"/>
  <c r="AC130" i="56"/>
  <c r="AC129" i="56"/>
  <c r="AC122" i="56"/>
  <c r="U122" i="56"/>
  <c r="Y120" i="56"/>
  <c r="U119" i="56"/>
  <c r="AC116" i="56"/>
  <c r="Y108" i="56"/>
  <c r="AC107" i="56"/>
  <c r="U106" i="56"/>
  <c r="U105" i="56"/>
  <c r="AC104" i="56"/>
  <c r="U99" i="56"/>
  <c r="U89" i="56"/>
  <c r="AC88" i="56"/>
  <c r="U88" i="56"/>
  <c r="U85" i="56"/>
  <c r="Y84" i="56"/>
  <c r="U82" i="56"/>
  <c r="U81" i="56"/>
  <c r="AC79" i="56"/>
  <c r="U74" i="56"/>
  <c r="U68" i="56"/>
  <c r="AC65" i="56"/>
  <c r="U65" i="56"/>
  <c r="AC62" i="56"/>
  <c r="U62" i="56"/>
  <c r="Y56" i="56"/>
  <c r="Y55" i="56"/>
  <c r="AC51" i="56"/>
  <c r="Y50" i="56"/>
  <c r="U46" i="56"/>
  <c r="U40" i="56"/>
  <c r="U39" i="56"/>
  <c r="AC38" i="56"/>
  <c r="Y38" i="56"/>
  <c r="U38" i="56"/>
  <c r="AC30" i="56"/>
  <c r="Y25" i="56"/>
  <c r="Y24" i="56"/>
  <c r="AR700" i="54"/>
  <c r="AQ700" i="54"/>
  <c r="AS700" i="54"/>
  <c r="AN700" i="54"/>
  <c r="AM700" i="54"/>
  <c r="AO700" i="54"/>
  <c r="AJ700" i="54"/>
  <c r="AI700" i="54"/>
  <c r="AK700" i="54"/>
  <c r="AF700" i="54"/>
  <c r="AE700" i="54"/>
  <c r="AB700" i="54"/>
  <c r="AA700" i="54"/>
  <c r="X700" i="54"/>
  <c r="W700" i="54"/>
  <c r="S700" i="54"/>
  <c r="R700" i="54"/>
  <c r="AR699" i="54"/>
  <c r="AQ699" i="54"/>
  <c r="AS699" i="54"/>
  <c r="AN699" i="54"/>
  <c r="AM699" i="54"/>
  <c r="AJ699" i="54"/>
  <c r="AI699" i="54"/>
  <c r="AF699" i="54"/>
  <c r="AE699" i="54"/>
  <c r="AB699" i="54"/>
  <c r="AA699" i="54"/>
  <c r="X699" i="54"/>
  <c r="W699" i="54"/>
  <c r="Y699" i="54"/>
  <c r="S699" i="54"/>
  <c r="R699" i="54"/>
  <c r="U699" i="54"/>
  <c r="AR698" i="54"/>
  <c r="AQ698" i="54"/>
  <c r="AS698" i="54"/>
  <c r="AN698" i="54"/>
  <c r="AM698" i="54"/>
  <c r="AJ698" i="54"/>
  <c r="AI698" i="54"/>
  <c r="AF698" i="54"/>
  <c r="AE698" i="54"/>
  <c r="AB698" i="54"/>
  <c r="AA698" i="54"/>
  <c r="AC698" i="54"/>
  <c r="X698" i="54"/>
  <c r="W698" i="54"/>
  <c r="Y698" i="54"/>
  <c r="S698" i="54"/>
  <c r="R698" i="54"/>
  <c r="U698" i="54"/>
  <c r="AR697" i="54"/>
  <c r="AQ697" i="54"/>
  <c r="AN697" i="54"/>
  <c r="AM697" i="54"/>
  <c r="AJ697" i="54"/>
  <c r="AI697" i="54"/>
  <c r="AF697" i="54"/>
  <c r="AE697" i="54"/>
  <c r="AG697" i="54"/>
  <c r="AB697" i="54"/>
  <c r="AA697" i="54"/>
  <c r="AC697" i="54"/>
  <c r="X697" i="54"/>
  <c r="W697" i="54"/>
  <c r="Y697" i="54"/>
  <c r="S697" i="54"/>
  <c r="R697" i="54"/>
  <c r="AR696" i="54"/>
  <c r="AQ696" i="54"/>
  <c r="AN696" i="54"/>
  <c r="AM696" i="54"/>
  <c r="AJ696" i="54"/>
  <c r="AI696" i="54"/>
  <c r="AK696" i="54"/>
  <c r="AF696" i="54"/>
  <c r="AE696" i="54"/>
  <c r="AG696" i="54"/>
  <c r="AB696" i="54"/>
  <c r="AA696" i="54"/>
  <c r="AC696" i="54"/>
  <c r="X696" i="54"/>
  <c r="W696" i="54"/>
  <c r="S696" i="54"/>
  <c r="R696" i="54"/>
  <c r="AR695" i="54"/>
  <c r="AQ695" i="54"/>
  <c r="AN695" i="54"/>
  <c r="AM695" i="54"/>
  <c r="AO695" i="54"/>
  <c r="AJ695" i="54"/>
  <c r="AI695" i="54"/>
  <c r="AK695" i="54"/>
  <c r="AF695" i="54"/>
  <c r="AE695" i="54"/>
  <c r="AG695" i="54"/>
  <c r="AB695" i="54"/>
  <c r="AA695" i="54"/>
  <c r="X695" i="54"/>
  <c r="W695" i="54"/>
  <c r="S695" i="54"/>
  <c r="R695" i="54"/>
  <c r="AR694" i="54"/>
  <c r="AQ694" i="54"/>
  <c r="AS694" i="54"/>
  <c r="AN694" i="54"/>
  <c r="AM694" i="54"/>
  <c r="AO694" i="54"/>
  <c r="AJ694" i="54"/>
  <c r="AI694" i="54"/>
  <c r="AK694" i="54"/>
  <c r="AF694" i="54"/>
  <c r="AE694" i="54"/>
  <c r="AB694" i="54"/>
  <c r="AA694" i="54"/>
  <c r="X694" i="54"/>
  <c r="W694" i="54"/>
  <c r="S694" i="54"/>
  <c r="R694" i="54"/>
  <c r="U694" i="54"/>
  <c r="AR693" i="54"/>
  <c r="AQ693" i="54"/>
  <c r="AS693" i="54"/>
  <c r="AN693" i="54"/>
  <c r="AM693" i="54"/>
  <c r="AO693" i="54"/>
  <c r="AJ693" i="54"/>
  <c r="AI693" i="54"/>
  <c r="AF693" i="54"/>
  <c r="AE693" i="54"/>
  <c r="AB693" i="54"/>
  <c r="AA693" i="54"/>
  <c r="X693" i="54"/>
  <c r="W693" i="54"/>
  <c r="Y693" i="54"/>
  <c r="S693" i="54"/>
  <c r="R693" i="54"/>
  <c r="U693" i="54"/>
  <c r="AR692" i="54"/>
  <c r="AQ692" i="54"/>
  <c r="AS692" i="54"/>
  <c r="AN692" i="54"/>
  <c r="AM692" i="54"/>
  <c r="AJ692" i="54"/>
  <c r="AI692" i="54"/>
  <c r="AF692" i="54"/>
  <c r="AE692" i="54"/>
  <c r="AB692" i="54"/>
  <c r="AA692" i="54"/>
  <c r="AC692" i="54"/>
  <c r="X692" i="54"/>
  <c r="W692" i="54"/>
  <c r="Y692" i="54"/>
  <c r="S692" i="54"/>
  <c r="R692" i="54"/>
  <c r="U692" i="54"/>
  <c r="AR691" i="54"/>
  <c r="AQ691" i="54"/>
  <c r="AN691" i="54"/>
  <c r="AM691" i="54"/>
  <c r="AJ691" i="54"/>
  <c r="AI691" i="54"/>
  <c r="AF691" i="54"/>
  <c r="AE691" i="54"/>
  <c r="AG691" i="54"/>
  <c r="AB691" i="54"/>
  <c r="AA691" i="54"/>
  <c r="AC691" i="54"/>
  <c r="X691" i="54"/>
  <c r="W691" i="54"/>
  <c r="Y691" i="54"/>
  <c r="S691" i="54"/>
  <c r="R691" i="54"/>
  <c r="AR690" i="54"/>
  <c r="AQ690" i="54"/>
  <c r="AN690" i="54"/>
  <c r="AM690" i="54"/>
  <c r="AJ690" i="54"/>
  <c r="AI690" i="54"/>
  <c r="AK690" i="54"/>
  <c r="AF690" i="54"/>
  <c r="AE690" i="54"/>
  <c r="AG690" i="54"/>
  <c r="AB690" i="54"/>
  <c r="AA690" i="54"/>
  <c r="AC690" i="54"/>
  <c r="X690" i="54"/>
  <c r="W690" i="54"/>
  <c r="S690" i="54"/>
  <c r="R690" i="54"/>
  <c r="AR689" i="54"/>
  <c r="AQ689" i="54"/>
  <c r="AN689" i="54"/>
  <c r="AM689" i="54"/>
  <c r="AO689" i="54"/>
  <c r="AJ689" i="54"/>
  <c r="AI689" i="54"/>
  <c r="AK689" i="54"/>
  <c r="AF689" i="54"/>
  <c r="AE689" i="54"/>
  <c r="AG689" i="54"/>
  <c r="AB689" i="54"/>
  <c r="AA689" i="54"/>
  <c r="X689" i="54"/>
  <c r="W689" i="54"/>
  <c r="S689" i="54"/>
  <c r="R689" i="54"/>
  <c r="AR688" i="54"/>
  <c r="AQ688" i="54"/>
  <c r="AS688" i="54"/>
  <c r="AN688" i="54"/>
  <c r="AM688" i="54"/>
  <c r="AO688" i="54"/>
  <c r="AJ688" i="54"/>
  <c r="AI688" i="54"/>
  <c r="AK688" i="54"/>
  <c r="AF688" i="54"/>
  <c r="AE688" i="54"/>
  <c r="AB688" i="54"/>
  <c r="AA688" i="54"/>
  <c r="X688" i="54"/>
  <c r="W688" i="54"/>
  <c r="S688" i="54"/>
  <c r="R688" i="54"/>
  <c r="U688" i="54"/>
  <c r="AR687" i="54"/>
  <c r="AQ687" i="54"/>
  <c r="AS687" i="54"/>
  <c r="AN687" i="54"/>
  <c r="AM687" i="54"/>
  <c r="AO687" i="54"/>
  <c r="AJ687" i="54"/>
  <c r="AI687" i="54"/>
  <c r="AF687" i="54"/>
  <c r="AE687" i="54"/>
  <c r="AB687" i="54"/>
  <c r="AA687" i="54"/>
  <c r="X687" i="54"/>
  <c r="W687" i="54"/>
  <c r="Y687" i="54"/>
  <c r="S687" i="54"/>
  <c r="R687" i="54"/>
  <c r="U687" i="54"/>
  <c r="AR686" i="54"/>
  <c r="AQ686" i="54"/>
  <c r="AS686" i="54"/>
  <c r="AN686" i="54"/>
  <c r="AM686" i="54"/>
  <c r="AJ686" i="54"/>
  <c r="AI686" i="54"/>
  <c r="AF686" i="54"/>
  <c r="AE686" i="54"/>
  <c r="AB686" i="54"/>
  <c r="AA686" i="54"/>
  <c r="AC686" i="54"/>
  <c r="X686" i="54"/>
  <c r="W686" i="54"/>
  <c r="Y686" i="54"/>
  <c r="S686" i="54"/>
  <c r="R686" i="54"/>
  <c r="U686" i="54"/>
  <c r="AR685" i="54"/>
  <c r="AQ685" i="54"/>
  <c r="AN685" i="54"/>
  <c r="AM685" i="54"/>
  <c r="AJ685" i="54"/>
  <c r="AI685" i="54"/>
  <c r="AF685" i="54"/>
  <c r="AE685" i="54"/>
  <c r="AG685" i="54"/>
  <c r="AB685" i="54"/>
  <c r="AA685" i="54"/>
  <c r="AC685" i="54"/>
  <c r="X685" i="54"/>
  <c r="W685" i="54"/>
  <c r="Y685" i="54"/>
  <c r="S685" i="54"/>
  <c r="R685" i="54"/>
  <c r="AR684" i="54"/>
  <c r="AQ684" i="54"/>
  <c r="AN684" i="54"/>
  <c r="AM684" i="54"/>
  <c r="AJ684" i="54"/>
  <c r="AI684" i="54"/>
  <c r="AK684" i="54"/>
  <c r="AF684" i="54"/>
  <c r="AE684" i="54"/>
  <c r="AG684" i="54"/>
  <c r="AB684" i="54"/>
  <c r="AA684" i="54"/>
  <c r="AC684" i="54"/>
  <c r="X684" i="54"/>
  <c r="W684" i="54"/>
  <c r="S684" i="54"/>
  <c r="R684" i="54"/>
  <c r="AR683" i="54"/>
  <c r="AQ683" i="54"/>
  <c r="AN683" i="54"/>
  <c r="AM683" i="54"/>
  <c r="AO683" i="54"/>
  <c r="AJ683" i="54"/>
  <c r="AI683" i="54"/>
  <c r="AK683" i="54"/>
  <c r="AF683" i="54"/>
  <c r="AE683" i="54"/>
  <c r="AG683" i="54"/>
  <c r="AB683" i="54"/>
  <c r="AA683" i="54"/>
  <c r="X683" i="54"/>
  <c r="W683" i="54"/>
  <c r="S683" i="54"/>
  <c r="R683" i="54"/>
  <c r="AR682" i="54"/>
  <c r="AQ682" i="54"/>
  <c r="AS682" i="54"/>
  <c r="AN682" i="54"/>
  <c r="AM682" i="54"/>
  <c r="AO682" i="54"/>
  <c r="AJ682" i="54"/>
  <c r="AI682" i="54"/>
  <c r="AK682" i="54"/>
  <c r="AF682" i="54"/>
  <c r="AE682" i="54"/>
  <c r="AB682" i="54"/>
  <c r="AA682" i="54"/>
  <c r="X682" i="54"/>
  <c r="W682" i="54"/>
  <c r="S682" i="54"/>
  <c r="R682" i="54"/>
  <c r="U682" i="54"/>
  <c r="AR681" i="54"/>
  <c r="AQ681" i="54"/>
  <c r="AS681" i="54"/>
  <c r="AN681" i="54"/>
  <c r="AM681" i="54"/>
  <c r="AO681" i="54"/>
  <c r="AJ681" i="54"/>
  <c r="AI681" i="54"/>
  <c r="AF681" i="54"/>
  <c r="AE681" i="54"/>
  <c r="AB681" i="54"/>
  <c r="AA681" i="54"/>
  <c r="X681" i="54"/>
  <c r="W681" i="54"/>
  <c r="Y681" i="54"/>
  <c r="S681" i="54"/>
  <c r="R681" i="54"/>
  <c r="U681" i="54"/>
  <c r="AR680" i="54"/>
  <c r="AQ680" i="54"/>
  <c r="AS680" i="54"/>
  <c r="AN680" i="54"/>
  <c r="AM680" i="54"/>
  <c r="AJ680" i="54"/>
  <c r="AI680" i="54"/>
  <c r="AF680" i="54"/>
  <c r="AE680" i="54"/>
  <c r="AB680" i="54"/>
  <c r="AA680" i="54"/>
  <c r="AC680" i="54"/>
  <c r="X680" i="54"/>
  <c r="W680" i="54"/>
  <c r="Y680" i="54"/>
  <c r="S680" i="54"/>
  <c r="R680" i="54"/>
  <c r="U680" i="54"/>
  <c r="AR679" i="54"/>
  <c r="AQ679" i="54"/>
  <c r="AN679" i="54"/>
  <c r="AM679" i="54"/>
  <c r="AJ679" i="54"/>
  <c r="AI679" i="54"/>
  <c r="AF679" i="54"/>
  <c r="AE679" i="54"/>
  <c r="AG679" i="54"/>
  <c r="AB679" i="54"/>
  <c r="AA679" i="54"/>
  <c r="AC679" i="54"/>
  <c r="X679" i="54"/>
  <c r="W679" i="54"/>
  <c r="Y679" i="54"/>
  <c r="S679" i="54"/>
  <c r="R679" i="54"/>
  <c r="AR678" i="54"/>
  <c r="AQ678" i="54"/>
  <c r="AN678" i="54"/>
  <c r="AM678" i="54"/>
  <c r="AJ678" i="54"/>
  <c r="AI678" i="54"/>
  <c r="AK678" i="54"/>
  <c r="AF678" i="54"/>
  <c r="AE678" i="54"/>
  <c r="AG678" i="54"/>
  <c r="AB678" i="54"/>
  <c r="AA678" i="54"/>
  <c r="AC678" i="54"/>
  <c r="X678" i="54"/>
  <c r="W678" i="54"/>
  <c r="S678" i="54"/>
  <c r="R678" i="54"/>
  <c r="AR677" i="54"/>
  <c r="AQ677" i="54"/>
  <c r="AN677" i="54"/>
  <c r="AM677" i="54"/>
  <c r="AO677" i="54"/>
  <c r="AJ677" i="54"/>
  <c r="AI677" i="54"/>
  <c r="AK677" i="54"/>
  <c r="AF677" i="54"/>
  <c r="AE677" i="54"/>
  <c r="AG677" i="54"/>
  <c r="AB677" i="54"/>
  <c r="AA677" i="54"/>
  <c r="X677" i="54"/>
  <c r="W677" i="54"/>
  <c r="S677" i="54"/>
  <c r="R677" i="54"/>
  <c r="AR676" i="54"/>
  <c r="AQ676" i="54"/>
  <c r="AS676" i="54"/>
  <c r="AN676" i="54"/>
  <c r="AM676" i="54"/>
  <c r="AO676" i="54"/>
  <c r="AJ676" i="54"/>
  <c r="AI676" i="54"/>
  <c r="AK676" i="54"/>
  <c r="AF676" i="54"/>
  <c r="AE676" i="54"/>
  <c r="AB676" i="54"/>
  <c r="AA676" i="54"/>
  <c r="X676" i="54"/>
  <c r="W676" i="54"/>
  <c r="S676" i="54"/>
  <c r="R676" i="54"/>
  <c r="U676" i="54"/>
  <c r="AR675" i="54"/>
  <c r="AQ675" i="54"/>
  <c r="AS675" i="54"/>
  <c r="AN675" i="54"/>
  <c r="AM675" i="54"/>
  <c r="AO675" i="54"/>
  <c r="AJ675" i="54"/>
  <c r="AI675" i="54"/>
  <c r="AF675" i="54"/>
  <c r="AE675" i="54"/>
  <c r="AB675" i="54"/>
  <c r="AA675" i="54"/>
  <c r="X675" i="54"/>
  <c r="W675" i="54"/>
  <c r="Y675" i="54"/>
  <c r="S675" i="54"/>
  <c r="R675" i="54"/>
  <c r="U675" i="54"/>
  <c r="AR674" i="54"/>
  <c r="AQ674" i="54"/>
  <c r="AS674" i="54"/>
  <c r="AN674" i="54"/>
  <c r="AM674" i="54"/>
  <c r="AJ674" i="54"/>
  <c r="AI674" i="54"/>
  <c r="AF674" i="54"/>
  <c r="AE674" i="54"/>
  <c r="AB674" i="54"/>
  <c r="AA674" i="54"/>
  <c r="AC674" i="54"/>
  <c r="X674" i="54"/>
  <c r="W674" i="54"/>
  <c r="Y674" i="54"/>
  <c r="S674" i="54"/>
  <c r="R674" i="54"/>
  <c r="U674" i="54"/>
  <c r="AR673" i="54"/>
  <c r="AQ673" i="54"/>
  <c r="AN673" i="54"/>
  <c r="AM673" i="54"/>
  <c r="AJ673" i="54"/>
  <c r="AI673" i="54"/>
  <c r="AF673" i="54"/>
  <c r="AE673" i="54"/>
  <c r="AG673" i="54"/>
  <c r="AB673" i="54"/>
  <c r="AA673" i="54"/>
  <c r="AC673" i="54"/>
  <c r="X673" i="54"/>
  <c r="W673" i="54"/>
  <c r="Y673" i="54"/>
  <c r="S673" i="54"/>
  <c r="R673" i="54"/>
  <c r="AR672" i="54"/>
  <c r="AQ672" i="54"/>
  <c r="AN672" i="54"/>
  <c r="AM672" i="54"/>
  <c r="AJ672" i="54"/>
  <c r="AI672" i="54"/>
  <c r="AK672" i="54"/>
  <c r="AF672" i="54"/>
  <c r="AE672" i="54"/>
  <c r="AG672" i="54"/>
  <c r="AB672" i="54"/>
  <c r="AA672" i="54"/>
  <c r="AC672" i="54"/>
  <c r="X672" i="54"/>
  <c r="W672" i="54"/>
  <c r="S672" i="54"/>
  <c r="R672" i="54"/>
  <c r="AR671" i="54"/>
  <c r="AQ671" i="54"/>
  <c r="AN671" i="54"/>
  <c r="AM671" i="54"/>
  <c r="AO671" i="54"/>
  <c r="AJ671" i="54"/>
  <c r="AI671" i="54"/>
  <c r="AK671" i="54"/>
  <c r="AF671" i="54"/>
  <c r="AE671" i="54"/>
  <c r="AG671" i="54"/>
  <c r="AB671" i="54"/>
  <c r="AA671" i="54"/>
  <c r="X671" i="54"/>
  <c r="W671" i="54"/>
  <c r="S671" i="54"/>
  <c r="R671" i="54"/>
  <c r="AR670" i="54"/>
  <c r="AQ670" i="54"/>
  <c r="AS670" i="54"/>
  <c r="AN670" i="54"/>
  <c r="AM670" i="54"/>
  <c r="AO670" i="54"/>
  <c r="AJ670" i="54"/>
  <c r="AI670" i="54"/>
  <c r="AK670" i="54"/>
  <c r="AF670" i="54"/>
  <c r="AE670" i="54"/>
  <c r="AB670" i="54"/>
  <c r="AA670" i="54"/>
  <c r="X670" i="54"/>
  <c r="W670" i="54"/>
  <c r="S670" i="54"/>
  <c r="R670" i="54"/>
  <c r="U670" i="54"/>
  <c r="AR669" i="54"/>
  <c r="AQ669" i="54"/>
  <c r="AS669" i="54"/>
  <c r="AN669" i="54"/>
  <c r="AM669" i="54"/>
  <c r="AO669" i="54"/>
  <c r="AJ669" i="54"/>
  <c r="AI669" i="54"/>
  <c r="AF669" i="54"/>
  <c r="AE669" i="54"/>
  <c r="AB669" i="54"/>
  <c r="AA669" i="54"/>
  <c r="X669" i="54"/>
  <c r="W669" i="54"/>
  <c r="Y669" i="54"/>
  <c r="S669" i="54"/>
  <c r="R669" i="54"/>
  <c r="U669" i="54"/>
  <c r="AR668" i="54"/>
  <c r="AQ668" i="54"/>
  <c r="AS668" i="54"/>
  <c r="AN668" i="54"/>
  <c r="AM668" i="54"/>
  <c r="AJ668" i="54"/>
  <c r="AI668" i="54"/>
  <c r="AF668" i="54"/>
  <c r="AE668" i="54"/>
  <c r="AB668" i="54"/>
  <c r="AA668" i="54"/>
  <c r="AC668" i="54"/>
  <c r="X668" i="54"/>
  <c r="W668" i="54"/>
  <c r="Y668" i="54"/>
  <c r="S668" i="54"/>
  <c r="R668" i="54"/>
  <c r="U668" i="54"/>
  <c r="AR667" i="54"/>
  <c r="AQ667" i="54"/>
  <c r="AN667" i="54"/>
  <c r="AM667" i="54"/>
  <c r="AJ667" i="54"/>
  <c r="AI667" i="54"/>
  <c r="AF667" i="54"/>
  <c r="AE667" i="54"/>
  <c r="AG667" i="54"/>
  <c r="AB667" i="54"/>
  <c r="AA667" i="54"/>
  <c r="AC667" i="54"/>
  <c r="X667" i="54"/>
  <c r="W667" i="54"/>
  <c r="Y667" i="54"/>
  <c r="S667" i="54"/>
  <c r="R667" i="54"/>
  <c r="AR666" i="54"/>
  <c r="AQ666" i="54"/>
  <c r="AN666" i="54"/>
  <c r="AM666" i="54"/>
  <c r="AJ666" i="54"/>
  <c r="AI666" i="54"/>
  <c r="AK666" i="54"/>
  <c r="AF666" i="54"/>
  <c r="AE666" i="54"/>
  <c r="AG666" i="54"/>
  <c r="AB666" i="54"/>
  <c r="AA666" i="54"/>
  <c r="AC666" i="54"/>
  <c r="X666" i="54"/>
  <c r="W666" i="54"/>
  <c r="S666" i="54"/>
  <c r="R666" i="54"/>
  <c r="AR665" i="54"/>
  <c r="AQ665" i="54"/>
  <c r="AN665" i="54"/>
  <c r="AM665" i="54"/>
  <c r="AO665" i="54"/>
  <c r="AJ665" i="54"/>
  <c r="AI665" i="54"/>
  <c r="AK665" i="54"/>
  <c r="AF665" i="54"/>
  <c r="AE665" i="54"/>
  <c r="AG665" i="54"/>
  <c r="AB665" i="54"/>
  <c r="AA665" i="54"/>
  <c r="X665" i="54"/>
  <c r="W665" i="54"/>
  <c r="S665" i="54"/>
  <c r="R665" i="54"/>
  <c r="AR664" i="54"/>
  <c r="AQ664" i="54"/>
  <c r="AS664" i="54"/>
  <c r="AN664" i="54"/>
  <c r="AM664" i="54"/>
  <c r="AO664" i="54"/>
  <c r="AJ664" i="54"/>
  <c r="AI664" i="54"/>
  <c r="AK664" i="54"/>
  <c r="AF664" i="54"/>
  <c r="AE664" i="54"/>
  <c r="AB664" i="54"/>
  <c r="AA664" i="54"/>
  <c r="X664" i="54"/>
  <c r="W664" i="54"/>
  <c r="S664" i="54"/>
  <c r="R664" i="54"/>
  <c r="U664" i="54"/>
  <c r="AR663" i="54"/>
  <c r="AQ663" i="54"/>
  <c r="AS663" i="54"/>
  <c r="AN663" i="54"/>
  <c r="AM663" i="54"/>
  <c r="AO663" i="54"/>
  <c r="AJ663" i="54"/>
  <c r="AI663" i="54"/>
  <c r="AF663" i="54"/>
  <c r="AE663" i="54"/>
  <c r="AB663" i="54"/>
  <c r="AA663" i="54"/>
  <c r="X663" i="54"/>
  <c r="W663" i="54"/>
  <c r="Y663" i="54"/>
  <c r="S663" i="54"/>
  <c r="R663" i="54"/>
  <c r="U663" i="54"/>
  <c r="AR662" i="54"/>
  <c r="AQ662" i="54"/>
  <c r="AS662" i="54"/>
  <c r="AN662" i="54"/>
  <c r="AM662" i="54"/>
  <c r="AJ662" i="54"/>
  <c r="AI662" i="54"/>
  <c r="AF662" i="54"/>
  <c r="AE662" i="54"/>
  <c r="AB662" i="54"/>
  <c r="AA662" i="54"/>
  <c r="AC662" i="54"/>
  <c r="X662" i="54"/>
  <c r="W662" i="54"/>
  <c r="Y662" i="54"/>
  <c r="S662" i="54"/>
  <c r="R662" i="54"/>
  <c r="U662" i="54"/>
  <c r="AR661" i="54"/>
  <c r="AQ661" i="54"/>
  <c r="AN661" i="54"/>
  <c r="AM661" i="54"/>
  <c r="AJ661" i="54"/>
  <c r="AI661" i="54"/>
  <c r="AF661" i="54"/>
  <c r="AE661" i="54"/>
  <c r="AG661" i="54"/>
  <c r="AB661" i="54"/>
  <c r="AA661" i="54"/>
  <c r="AC661" i="54"/>
  <c r="X661" i="54"/>
  <c r="W661" i="54"/>
  <c r="Y661" i="54"/>
  <c r="S661" i="54"/>
  <c r="R661" i="54"/>
  <c r="AR660" i="54"/>
  <c r="AQ660" i="54"/>
  <c r="AN660" i="54"/>
  <c r="AM660" i="54"/>
  <c r="AJ660" i="54"/>
  <c r="AI660" i="54"/>
  <c r="AK660" i="54"/>
  <c r="AF660" i="54"/>
  <c r="AE660" i="54"/>
  <c r="AG660" i="54"/>
  <c r="AB660" i="54"/>
  <c r="AA660" i="54"/>
  <c r="AC660" i="54"/>
  <c r="X660" i="54"/>
  <c r="W660" i="54"/>
  <c r="S660" i="54"/>
  <c r="R660" i="54"/>
  <c r="AR659" i="54"/>
  <c r="AQ659" i="54"/>
  <c r="AN659" i="54"/>
  <c r="AM659" i="54"/>
  <c r="AO659" i="54"/>
  <c r="AJ659" i="54"/>
  <c r="AI659" i="54"/>
  <c r="AK659" i="54"/>
  <c r="AF659" i="54"/>
  <c r="AE659" i="54"/>
  <c r="AG659" i="54"/>
  <c r="AB659" i="54"/>
  <c r="AA659" i="54"/>
  <c r="X659" i="54"/>
  <c r="W659" i="54"/>
  <c r="S659" i="54"/>
  <c r="R659" i="54"/>
  <c r="AR658" i="54"/>
  <c r="AQ658" i="54"/>
  <c r="AS658" i="54"/>
  <c r="AN658" i="54"/>
  <c r="AM658" i="54"/>
  <c r="AO658" i="54"/>
  <c r="AJ658" i="54"/>
  <c r="AI658" i="54"/>
  <c r="AK658" i="54"/>
  <c r="AF658" i="54"/>
  <c r="AE658" i="54"/>
  <c r="AB658" i="54"/>
  <c r="AA658" i="54"/>
  <c r="X658" i="54"/>
  <c r="W658" i="54"/>
  <c r="S658" i="54"/>
  <c r="R658" i="54"/>
  <c r="U658" i="54"/>
  <c r="AR657" i="54"/>
  <c r="AQ657" i="54"/>
  <c r="AS657" i="54"/>
  <c r="AN657" i="54"/>
  <c r="AM657" i="54"/>
  <c r="AO657" i="54"/>
  <c r="AJ657" i="54"/>
  <c r="AI657" i="54"/>
  <c r="AF657" i="54"/>
  <c r="AE657" i="54"/>
  <c r="AB657" i="54"/>
  <c r="AA657" i="54"/>
  <c r="X657" i="54"/>
  <c r="W657" i="54"/>
  <c r="S657" i="54"/>
  <c r="R657" i="54"/>
  <c r="U657" i="54"/>
  <c r="AR656" i="54"/>
  <c r="AQ656" i="54"/>
  <c r="AS656" i="54"/>
  <c r="AN656" i="54"/>
  <c r="AM656" i="54"/>
  <c r="AJ656" i="54"/>
  <c r="AI656" i="54"/>
  <c r="AF656" i="54"/>
  <c r="AE656" i="54"/>
  <c r="AB656" i="54"/>
  <c r="AA656" i="54"/>
  <c r="AC656" i="54"/>
  <c r="X656" i="54"/>
  <c r="W656" i="54"/>
  <c r="Y656" i="54"/>
  <c r="S656" i="54"/>
  <c r="R656" i="54"/>
  <c r="U656" i="54"/>
  <c r="AR655" i="54"/>
  <c r="AQ655" i="54"/>
  <c r="AN655" i="54"/>
  <c r="AM655" i="54"/>
  <c r="AJ655" i="54"/>
  <c r="AI655" i="54"/>
  <c r="AF655" i="54"/>
  <c r="AE655" i="54"/>
  <c r="AG655" i="54"/>
  <c r="AB655" i="54"/>
  <c r="AA655" i="54"/>
  <c r="AC655" i="54"/>
  <c r="X655" i="54"/>
  <c r="W655" i="54"/>
  <c r="Y655" i="54"/>
  <c r="S655" i="54"/>
  <c r="R655" i="54"/>
  <c r="AR654" i="54"/>
  <c r="AQ654" i="54"/>
  <c r="AN654" i="54"/>
  <c r="AM654" i="54"/>
  <c r="AJ654" i="54"/>
  <c r="AI654" i="54"/>
  <c r="AF654" i="54"/>
  <c r="AE654" i="54"/>
  <c r="AG654" i="54"/>
  <c r="AB654" i="54"/>
  <c r="AA654" i="54"/>
  <c r="AC654" i="54"/>
  <c r="X654" i="54"/>
  <c r="W654" i="54"/>
  <c r="S654" i="54"/>
  <c r="R654" i="54"/>
  <c r="AR653" i="54"/>
  <c r="AQ653" i="54"/>
  <c r="AN653" i="54"/>
  <c r="AM653" i="54"/>
  <c r="AO653" i="54"/>
  <c r="AJ653" i="54"/>
  <c r="AI653" i="54"/>
  <c r="AK653" i="54"/>
  <c r="AF653" i="54"/>
  <c r="AE653" i="54"/>
  <c r="AG653" i="54"/>
  <c r="AB653" i="54"/>
  <c r="AA653" i="54"/>
  <c r="X653" i="54"/>
  <c r="W653" i="54"/>
  <c r="S653" i="54"/>
  <c r="R653" i="54"/>
  <c r="AR652" i="54"/>
  <c r="AQ652" i="54"/>
  <c r="AS652" i="54"/>
  <c r="AN652" i="54"/>
  <c r="AM652" i="54"/>
  <c r="AO652" i="54"/>
  <c r="AJ652" i="54"/>
  <c r="AI652" i="54"/>
  <c r="AF652" i="54"/>
  <c r="AE652" i="54"/>
  <c r="AB652" i="54"/>
  <c r="AA652" i="54"/>
  <c r="X652" i="54"/>
  <c r="W652" i="54"/>
  <c r="S652" i="54"/>
  <c r="R652" i="54"/>
  <c r="U652" i="54"/>
  <c r="AR651" i="54"/>
  <c r="AQ651" i="54"/>
  <c r="AS651" i="54"/>
  <c r="AN651" i="54"/>
  <c r="AM651" i="54"/>
  <c r="AO651" i="54"/>
  <c r="AJ651" i="54"/>
  <c r="AI651" i="54"/>
  <c r="AF651" i="54"/>
  <c r="AE651" i="54"/>
  <c r="AB651" i="54"/>
  <c r="AA651" i="54"/>
  <c r="X651" i="54"/>
  <c r="W651" i="54"/>
  <c r="Y651" i="54"/>
  <c r="S651" i="54"/>
  <c r="R651" i="54"/>
  <c r="U651" i="54"/>
  <c r="AR650" i="54"/>
  <c r="AQ650" i="54"/>
  <c r="AS650" i="54"/>
  <c r="AN650" i="54"/>
  <c r="AM650" i="54"/>
  <c r="AJ650" i="54"/>
  <c r="AI650" i="54"/>
  <c r="AF650" i="54"/>
  <c r="AE650" i="54"/>
  <c r="AB650" i="54"/>
  <c r="AA650" i="54"/>
  <c r="AC650" i="54"/>
  <c r="X650" i="54"/>
  <c r="W650" i="54"/>
  <c r="Y650" i="54"/>
  <c r="S650" i="54"/>
  <c r="R650" i="54"/>
  <c r="U650" i="54"/>
  <c r="AR649" i="54"/>
  <c r="AQ649" i="54"/>
  <c r="AN649" i="54"/>
  <c r="AM649" i="54"/>
  <c r="AJ649" i="54"/>
  <c r="AI649" i="54"/>
  <c r="AF649" i="54"/>
  <c r="AE649" i="54"/>
  <c r="AG649" i="54"/>
  <c r="AB649" i="54"/>
  <c r="AA649" i="54"/>
  <c r="AC649" i="54"/>
  <c r="X649" i="54"/>
  <c r="W649" i="54"/>
  <c r="Y649" i="54"/>
  <c r="S649" i="54"/>
  <c r="R649" i="54"/>
  <c r="AR648" i="54"/>
  <c r="AQ648" i="54"/>
  <c r="AN648" i="54"/>
  <c r="AM648" i="54"/>
  <c r="AJ648" i="54"/>
  <c r="AI648" i="54"/>
  <c r="AK648" i="54"/>
  <c r="AF648" i="54"/>
  <c r="AE648" i="54"/>
  <c r="AG648" i="54"/>
  <c r="AB648" i="54"/>
  <c r="AA648" i="54"/>
  <c r="AC648" i="54"/>
  <c r="X648" i="54"/>
  <c r="W648" i="54"/>
  <c r="S648" i="54"/>
  <c r="R648" i="54"/>
  <c r="AR647" i="54"/>
  <c r="AQ647" i="54"/>
  <c r="AN647" i="54"/>
  <c r="AM647" i="54"/>
  <c r="AO647" i="54"/>
  <c r="AJ647" i="54"/>
  <c r="AI647" i="54"/>
  <c r="AK647" i="54"/>
  <c r="AF647" i="54"/>
  <c r="AE647" i="54"/>
  <c r="AG647" i="54"/>
  <c r="AB647" i="54"/>
  <c r="AA647" i="54"/>
  <c r="X647" i="54"/>
  <c r="W647" i="54"/>
  <c r="S647" i="54"/>
  <c r="R647" i="54"/>
  <c r="AR646" i="54"/>
  <c r="AQ646" i="54"/>
  <c r="AS646" i="54"/>
  <c r="AN646" i="54"/>
  <c r="AM646" i="54"/>
  <c r="AO646" i="54"/>
  <c r="AJ646" i="54"/>
  <c r="AI646" i="54"/>
  <c r="AK646" i="54"/>
  <c r="AF646" i="54"/>
  <c r="AE646" i="54"/>
  <c r="AB646" i="54"/>
  <c r="AA646" i="54"/>
  <c r="X646" i="54"/>
  <c r="W646" i="54"/>
  <c r="S646" i="54"/>
  <c r="R646" i="54"/>
  <c r="U646" i="54"/>
  <c r="AR645" i="54"/>
  <c r="AQ645" i="54"/>
  <c r="AS645" i="54"/>
  <c r="AN645" i="54"/>
  <c r="AM645" i="54"/>
  <c r="AO645" i="54"/>
  <c r="AJ645" i="54"/>
  <c r="AI645" i="54"/>
  <c r="AF645" i="54"/>
  <c r="AE645" i="54"/>
  <c r="AB645" i="54"/>
  <c r="AA645" i="54"/>
  <c r="X645" i="54"/>
  <c r="W645" i="54"/>
  <c r="Y645" i="54"/>
  <c r="S645" i="54"/>
  <c r="R645" i="54"/>
  <c r="U645" i="54"/>
  <c r="AR644" i="54"/>
  <c r="AQ644" i="54"/>
  <c r="AS644" i="54"/>
  <c r="AN644" i="54"/>
  <c r="AM644" i="54"/>
  <c r="AJ644" i="54"/>
  <c r="AI644" i="54"/>
  <c r="AF644" i="54"/>
  <c r="AE644" i="54"/>
  <c r="AB644" i="54"/>
  <c r="AA644" i="54"/>
  <c r="X644" i="54"/>
  <c r="W644" i="54"/>
  <c r="Y644" i="54"/>
  <c r="S644" i="54"/>
  <c r="R644" i="54"/>
  <c r="U644" i="54"/>
  <c r="AR643" i="54"/>
  <c r="AQ643" i="54"/>
  <c r="AN643" i="54"/>
  <c r="AM643" i="54"/>
  <c r="AJ643" i="54"/>
  <c r="AI643" i="54"/>
  <c r="AF643" i="54"/>
  <c r="AE643" i="54"/>
  <c r="AG643" i="54"/>
  <c r="AB643" i="54"/>
  <c r="AA643" i="54"/>
  <c r="AC643" i="54"/>
  <c r="X643" i="54"/>
  <c r="W643" i="54"/>
  <c r="Y643" i="54"/>
  <c r="S643" i="54"/>
  <c r="R643" i="54"/>
  <c r="AR642" i="54"/>
  <c r="AQ642" i="54"/>
  <c r="AN642" i="54"/>
  <c r="AM642" i="54"/>
  <c r="AJ642" i="54"/>
  <c r="AI642" i="54"/>
  <c r="AK642" i="54"/>
  <c r="AF642" i="54"/>
  <c r="AE642" i="54"/>
  <c r="AG642" i="54"/>
  <c r="AB642" i="54"/>
  <c r="AA642" i="54"/>
  <c r="AC642" i="54"/>
  <c r="X642" i="54"/>
  <c r="W642" i="54"/>
  <c r="S642" i="54"/>
  <c r="R642" i="54"/>
  <c r="AR641" i="54"/>
  <c r="AQ641" i="54"/>
  <c r="AN641" i="54"/>
  <c r="AM641" i="54"/>
  <c r="AJ641" i="54"/>
  <c r="AI641" i="54"/>
  <c r="AK641" i="54"/>
  <c r="AF641" i="54"/>
  <c r="AE641" i="54"/>
  <c r="AG641" i="54"/>
  <c r="AB641" i="54"/>
  <c r="AA641" i="54"/>
  <c r="X641" i="54"/>
  <c r="W641" i="54"/>
  <c r="S641" i="54"/>
  <c r="R641" i="54"/>
  <c r="AR640" i="54"/>
  <c r="AQ640" i="54"/>
  <c r="AS640" i="54"/>
  <c r="AN640" i="54"/>
  <c r="AM640" i="54"/>
  <c r="AO640" i="54"/>
  <c r="AJ640" i="54"/>
  <c r="AI640" i="54"/>
  <c r="AK640" i="54"/>
  <c r="AF640" i="54"/>
  <c r="AE640" i="54"/>
  <c r="AB640" i="54"/>
  <c r="AA640" i="54"/>
  <c r="X640" i="54"/>
  <c r="W640" i="54"/>
  <c r="S640" i="54"/>
  <c r="R640" i="54"/>
  <c r="U640" i="54"/>
  <c r="AR639" i="54"/>
  <c r="AQ639" i="54"/>
  <c r="AS639" i="54"/>
  <c r="AN639" i="54"/>
  <c r="AM639" i="54"/>
  <c r="AO639" i="54"/>
  <c r="AJ639" i="54"/>
  <c r="AI639" i="54"/>
  <c r="AF639" i="54"/>
  <c r="AE639" i="54"/>
  <c r="AB639" i="54"/>
  <c r="AA639" i="54"/>
  <c r="X639" i="54"/>
  <c r="W639" i="54"/>
  <c r="Y639" i="54"/>
  <c r="S639" i="54"/>
  <c r="R639" i="54"/>
  <c r="U639" i="54"/>
  <c r="AR638" i="54"/>
  <c r="AQ638" i="54"/>
  <c r="AS638" i="54"/>
  <c r="AN638" i="54"/>
  <c r="AM638" i="54"/>
  <c r="AJ638" i="54"/>
  <c r="AI638" i="54"/>
  <c r="AF638" i="54"/>
  <c r="AE638" i="54"/>
  <c r="AB638" i="54"/>
  <c r="AA638" i="54"/>
  <c r="AC638" i="54"/>
  <c r="X638" i="54"/>
  <c r="W638" i="54"/>
  <c r="Y638" i="54"/>
  <c r="S638" i="54"/>
  <c r="R638" i="54"/>
  <c r="AR637" i="54"/>
  <c r="AQ637" i="54"/>
  <c r="AN637" i="54"/>
  <c r="AM637" i="54"/>
  <c r="AJ637" i="54"/>
  <c r="AI637" i="54"/>
  <c r="AF637" i="54"/>
  <c r="AE637" i="54"/>
  <c r="AG637" i="54"/>
  <c r="AB637" i="54"/>
  <c r="AA637" i="54"/>
  <c r="AC637" i="54"/>
  <c r="X637" i="54"/>
  <c r="W637" i="54"/>
  <c r="Y637" i="54"/>
  <c r="S637" i="54"/>
  <c r="R637" i="54"/>
  <c r="AR636" i="54"/>
  <c r="AQ636" i="54"/>
  <c r="AN636" i="54"/>
  <c r="AM636" i="54"/>
  <c r="AJ636" i="54"/>
  <c r="AI636" i="54"/>
  <c r="AK636" i="54"/>
  <c r="AF636" i="54"/>
  <c r="AE636" i="54"/>
  <c r="AG636" i="54"/>
  <c r="AB636" i="54"/>
  <c r="AA636" i="54"/>
  <c r="AC636" i="54"/>
  <c r="X636" i="54"/>
  <c r="W636" i="54"/>
  <c r="S636" i="54"/>
  <c r="R636" i="54"/>
  <c r="AR635" i="54"/>
  <c r="AQ635" i="54"/>
  <c r="AN635" i="54"/>
  <c r="AM635" i="54"/>
  <c r="AO635" i="54"/>
  <c r="AJ635" i="54"/>
  <c r="AI635" i="54"/>
  <c r="AK635" i="54"/>
  <c r="AF635" i="54"/>
  <c r="AE635" i="54"/>
  <c r="AG635" i="54"/>
  <c r="AB635" i="54"/>
  <c r="AA635" i="54"/>
  <c r="X635" i="54"/>
  <c r="W635" i="54"/>
  <c r="S635" i="54"/>
  <c r="R635" i="54"/>
  <c r="AR634" i="54"/>
  <c r="AQ634" i="54"/>
  <c r="AS634" i="54"/>
  <c r="AN634" i="54"/>
  <c r="AM634" i="54"/>
  <c r="AO634" i="54"/>
  <c r="AJ634" i="54"/>
  <c r="AI634" i="54"/>
  <c r="AK634" i="54"/>
  <c r="AF634" i="54"/>
  <c r="AE634" i="54"/>
  <c r="AB634" i="54"/>
  <c r="AA634" i="54"/>
  <c r="X634" i="54"/>
  <c r="W634" i="54"/>
  <c r="S634" i="54"/>
  <c r="R634" i="54"/>
  <c r="U634" i="54"/>
  <c r="AR633" i="54"/>
  <c r="AQ633" i="54"/>
  <c r="AS633" i="54"/>
  <c r="AN633" i="54"/>
  <c r="AM633" i="54"/>
  <c r="AO633" i="54"/>
  <c r="AJ633" i="54"/>
  <c r="AI633" i="54"/>
  <c r="AF633" i="54"/>
  <c r="AE633" i="54"/>
  <c r="AB633" i="54"/>
  <c r="AA633" i="54"/>
  <c r="X633" i="54"/>
  <c r="W633" i="54"/>
  <c r="Y633" i="54"/>
  <c r="S633" i="54"/>
  <c r="R633" i="54"/>
  <c r="U633" i="54"/>
  <c r="AR632" i="54"/>
  <c r="AQ632" i="54"/>
  <c r="AS632" i="54"/>
  <c r="AN632" i="54"/>
  <c r="AM632" i="54"/>
  <c r="AJ632" i="54"/>
  <c r="AI632" i="54"/>
  <c r="AF632" i="54"/>
  <c r="AE632" i="54"/>
  <c r="AB632" i="54"/>
  <c r="AA632" i="54"/>
  <c r="AC632" i="54"/>
  <c r="X632" i="54"/>
  <c r="W632" i="54"/>
  <c r="Y632" i="54"/>
  <c r="S632" i="54"/>
  <c r="R632" i="54"/>
  <c r="U632" i="54"/>
  <c r="AR631" i="54"/>
  <c r="AQ631" i="54"/>
  <c r="AN631" i="54"/>
  <c r="AM631" i="54"/>
  <c r="AJ631" i="54"/>
  <c r="AI631" i="54"/>
  <c r="AF631" i="54"/>
  <c r="AE631" i="54"/>
  <c r="AG631" i="54"/>
  <c r="AB631" i="54"/>
  <c r="AA631" i="54"/>
  <c r="AC631" i="54"/>
  <c r="X631" i="54"/>
  <c r="W631" i="54"/>
  <c r="Y631" i="54"/>
  <c r="S631" i="54"/>
  <c r="R631" i="54"/>
  <c r="AR630" i="54"/>
  <c r="AQ630" i="54"/>
  <c r="AN630" i="54"/>
  <c r="AM630" i="54"/>
  <c r="AJ630" i="54"/>
  <c r="AI630" i="54"/>
  <c r="AK630" i="54"/>
  <c r="AF630" i="54"/>
  <c r="AE630" i="54"/>
  <c r="AG630" i="54"/>
  <c r="AB630" i="54"/>
  <c r="AA630" i="54"/>
  <c r="AC630" i="54"/>
  <c r="X630" i="54"/>
  <c r="W630" i="54"/>
  <c r="S630" i="54"/>
  <c r="R630" i="54"/>
  <c r="AR629" i="54"/>
  <c r="AQ629" i="54"/>
  <c r="AN629" i="54"/>
  <c r="AM629" i="54"/>
  <c r="AO629" i="54"/>
  <c r="AJ629" i="54"/>
  <c r="AI629" i="54"/>
  <c r="AK629" i="54"/>
  <c r="AF629" i="54"/>
  <c r="AE629" i="54"/>
  <c r="AG629" i="54"/>
  <c r="AB629" i="54"/>
  <c r="AA629" i="54"/>
  <c r="X629" i="54"/>
  <c r="W629" i="54"/>
  <c r="S629" i="54"/>
  <c r="R629" i="54"/>
  <c r="AR628" i="54"/>
  <c r="AQ628" i="54"/>
  <c r="AS628" i="54"/>
  <c r="AN628" i="54"/>
  <c r="AM628" i="54"/>
  <c r="AO628" i="54"/>
  <c r="AJ628" i="54"/>
  <c r="AI628" i="54"/>
  <c r="AK628" i="54"/>
  <c r="AF628" i="54"/>
  <c r="AE628" i="54"/>
  <c r="AB628" i="54"/>
  <c r="AA628" i="54"/>
  <c r="X628" i="54"/>
  <c r="W628" i="54"/>
  <c r="S628" i="54"/>
  <c r="R628" i="54"/>
  <c r="U628" i="54"/>
  <c r="AR627" i="54"/>
  <c r="AQ627" i="54"/>
  <c r="AS627" i="54"/>
  <c r="AN627" i="54"/>
  <c r="AM627" i="54"/>
  <c r="AO627" i="54"/>
  <c r="AJ627" i="54"/>
  <c r="AI627" i="54"/>
  <c r="AF627" i="54"/>
  <c r="AE627" i="54"/>
  <c r="AB627" i="54"/>
  <c r="AA627" i="54"/>
  <c r="X627" i="54"/>
  <c r="W627" i="54"/>
  <c r="Y627" i="54"/>
  <c r="S627" i="54"/>
  <c r="R627" i="54"/>
  <c r="U627" i="54"/>
  <c r="AR626" i="54"/>
  <c r="AQ626" i="54"/>
  <c r="AS626" i="54"/>
  <c r="AN626" i="54"/>
  <c r="AM626" i="54"/>
  <c r="AJ626" i="54"/>
  <c r="AI626" i="54"/>
  <c r="AF626" i="54"/>
  <c r="AE626" i="54"/>
  <c r="AB626" i="54"/>
  <c r="AA626" i="54"/>
  <c r="AC626" i="54"/>
  <c r="X626" i="54"/>
  <c r="W626" i="54"/>
  <c r="Y626" i="54"/>
  <c r="S626" i="54"/>
  <c r="R626" i="54"/>
  <c r="U626" i="54"/>
  <c r="AR625" i="54"/>
  <c r="AQ625" i="54"/>
  <c r="AN625" i="54"/>
  <c r="AM625" i="54"/>
  <c r="AJ625" i="54"/>
  <c r="AI625" i="54"/>
  <c r="AF625" i="54"/>
  <c r="AE625" i="54"/>
  <c r="AG625" i="54"/>
  <c r="AB625" i="54"/>
  <c r="AA625" i="54"/>
  <c r="AC625" i="54"/>
  <c r="X625" i="54"/>
  <c r="W625" i="54"/>
  <c r="Y625" i="54"/>
  <c r="S625" i="54"/>
  <c r="R625" i="54"/>
  <c r="AR624" i="54"/>
  <c r="AQ624" i="54"/>
  <c r="AN624" i="54"/>
  <c r="AM624" i="54"/>
  <c r="AJ624" i="54"/>
  <c r="AI624" i="54"/>
  <c r="AK624" i="54"/>
  <c r="AF624" i="54"/>
  <c r="AE624" i="54"/>
  <c r="AG624" i="54"/>
  <c r="AB624" i="54"/>
  <c r="AA624" i="54"/>
  <c r="AC624" i="54"/>
  <c r="X624" i="54"/>
  <c r="W624" i="54"/>
  <c r="S624" i="54"/>
  <c r="R624" i="54"/>
  <c r="AR623" i="54"/>
  <c r="AQ623" i="54"/>
  <c r="AN623" i="54"/>
  <c r="AM623" i="54"/>
  <c r="AO623" i="54"/>
  <c r="AJ623" i="54"/>
  <c r="AI623" i="54"/>
  <c r="AK623" i="54"/>
  <c r="AF623" i="54"/>
  <c r="AE623" i="54"/>
  <c r="AG623" i="54"/>
  <c r="AB623" i="54"/>
  <c r="AA623" i="54"/>
  <c r="X623" i="54"/>
  <c r="W623" i="54"/>
  <c r="S623" i="54"/>
  <c r="R623" i="54"/>
  <c r="AR622" i="54"/>
  <c r="AQ622" i="54"/>
  <c r="AS622" i="54"/>
  <c r="AN622" i="54"/>
  <c r="AM622" i="54"/>
  <c r="AO622" i="54"/>
  <c r="AJ622" i="54"/>
  <c r="AI622" i="54"/>
  <c r="AK622" i="54"/>
  <c r="AF622" i="54"/>
  <c r="AE622" i="54"/>
  <c r="AB622" i="54"/>
  <c r="AA622" i="54"/>
  <c r="X622" i="54"/>
  <c r="W622" i="54"/>
  <c r="S622" i="54"/>
  <c r="R622" i="54"/>
  <c r="U622" i="54"/>
  <c r="AR621" i="54"/>
  <c r="AQ621" i="54"/>
  <c r="AS621" i="54"/>
  <c r="AN621" i="54"/>
  <c r="AM621" i="54"/>
  <c r="AO621" i="54"/>
  <c r="AJ621" i="54"/>
  <c r="AI621" i="54"/>
  <c r="AF621" i="54"/>
  <c r="AE621" i="54"/>
  <c r="AB621" i="54"/>
  <c r="AA621" i="54"/>
  <c r="X621" i="54"/>
  <c r="W621" i="54"/>
  <c r="Y621" i="54"/>
  <c r="S621" i="54"/>
  <c r="R621" i="54"/>
  <c r="U621" i="54"/>
  <c r="AR620" i="54"/>
  <c r="AQ620" i="54"/>
  <c r="AS620" i="54"/>
  <c r="AN620" i="54"/>
  <c r="AM620" i="54"/>
  <c r="AJ620" i="54"/>
  <c r="AI620" i="54"/>
  <c r="AF620" i="54"/>
  <c r="AE620" i="54"/>
  <c r="AB620" i="54"/>
  <c r="AA620" i="54"/>
  <c r="AC620" i="54"/>
  <c r="X620" i="54"/>
  <c r="W620" i="54"/>
  <c r="Y620" i="54"/>
  <c r="S620" i="54"/>
  <c r="R620" i="54"/>
  <c r="U620" i="54"/>
  <c r="AR619" i="54"/>
  <c r="AQ619" i="54"/>
  <c r="AN619" i="54"/>
  <c r="AM619" i="54"/>
  <c r="AJ619" i="54"/>
  <c r="AI619" i="54"/>
  <c r="AF619" i="54"/>
  <c r="AE619" i="54"/>
  <c r="AG619" i="54"/>
  <c r="AB619" i="54"/>
  <c r="AA619" i="54"/>
  <c r="AC619" i="54"/>
  <c r="X619" i="54"/>
  <c r="W619" i="54"/>
  <c r="Y619" i="54"/>
  <c r="S619" i="54"/>
  <c r="R619" i="54"/>
  <c r="AR618" i="54"/>
  <c r="AQ618" i="54"/>
  <c r="AN618" i="54"/>
  <c r="AM618" i="54"/>
  <c r="AJ618" i="54"/>
  <c r="AI618" i="54"/>
  <c r="AK618" i="54"/>
  <c r="AF618" i="54"/>
  <c r="AE618" i="54"/>
  <c r="AG618" i="54"/>
  <c r="AB618" i="54"/>
  <c r="AA618" i="54"/>
  <c r="AC618" i="54"/>
  <c r="X618" i="54"/>
  <c r="W618" i="54"/>
  <c r="S618" i="54"/>
  <c r="R618" i="54"/>
  <c r="AR617" i="54"/>
  <c r="AQ617" i="54"/>
  <c r="AN617" i="54"/>
  <c r="AM617" i="54"/>
  <c r="AO617" i="54"/>
  <c r="AJ617" i="54"/>
  <c r="AI617" i="54"/>
  <c r="AK617" i="54"/>
  <c r="AF617" i="54"/>
  <c r="AE617" i="54"/>
  <c r="AG617" i="54"/>
  <c r="AB617" i="54"/>
  <c r="AA617" i="54"/>
  <c r="X617" i="54"/>
  <c r="W617" i="54"/>
  <c r="S617" i="54"/>
  <c r="R617" i="54"/>
  <c r="AR616" i="54"/>
  <c r="AQ616" i="54"/>
  <c r="AS616" i="54"/>
  <c r="AN616" i="54"/>
  <c r="AM616" i="54"/>
  <c r="AO616" i="54"/>
  <c r="AJ616" i="54"/>
  <c r="AI616" i="54"/>
  <c r="AK616" i="54"/>
  <c r="AF616" i="54"/>
  <c r="AE616" i="54"/>
  <c r="AB616" i="54"/>
  <c r="AA616" i="54"/>
  <c r="X616" i="54"/>
  <c r="W616" i="54"/>
  <c r="S616" i="54"/>
  <c r="R616" i="54"/>
  <c r="U616" i="54"/>
  <c r="AR615" i="54"/>
  <c r="AQ615" i="54"/>
  <c r="AS615" i="54"/>
  <c r="AN615" i="54"/>
  <c r="AM615" i="54"/>
  <c r="AO615" i="54"/>
  <c r="AJ615" i="54"/>
  <c r="AI615" i="54"/>
  <c r="AF615" i="54"/>
  <c r="AE615" i="54"/>
  <c r="AB615" i="54"/>
  <c r="AA615" i="54"/>
  <c r="X615" i="54"/>
  <c r="W615" i="54"/>
  <c r="Y615" i="54"/>
  <c r="S615" i="54"/>
  <c r="R615" i="54"/>
  <c r="U615" i="54"/>
  <c r="AR614" i="54"/>
  <c r="AQ614" i="54"/>
  <c r="AS614" i="54"/>
  <c r="AN614" i="54"/>
  <c r="AM614" i="54"/>
  <c r="AJ614" i="54"/>
  <c r="AI614" i="54"/>
  <c r="AF614" i="54"/>
  <c r="AE614" i="54"/>
  <c r="AB614" i="54"/>
  <c r="AA614" i="54"/>
  <c r="AC614" i="54"/>
  <c r="X614" i="54"/>
  <c r="W614" i="54"/>
  <c r="Y614" i="54"/>
  <c r="S614" i="54"/>
  <c r="R614" i="54"/>
  <c r="U614" i="54"/>
  <c r="AR613" i="54"/>
  <c r="AQ613" i="54"/>
  <c r="AN613" i="54"/>
  <c r="AM613" i="54"/>
  <c r="AJ613" i="54"/>
  <c r="AI613" i="54"/>
  <c r="AF613" i="54"/>
  <c r="AE613" i="54"/>
  <c r="AG613" i="54"/>
  <c r="AB613" i="54"/>
  <c r="AA613" i="54"/>
  <c r="AC613" i="54"/>
  <c r="X613" i="54"/>
  <c r="W613" i="54"/>
  <c r="Y613" i="54"/>
  <c r="S613" i="54"/>
  <c r="R613" i="54"/>
  <c r="AR612" i="54"/>
  <c r="AQ612" i="54"/>
  <c r="AN612" i="54"/>
  <c r="AM612" i="54"/>
  <c r="AJ612" i="54"/>
  <c r="AI612" i="54"/>
  <c r="AK612" i="54"/>
  <c r="AF612" i="54"/>
  <c r="AE612" i="54"/>
  <c r="AG612" i="54"/>
  <c r="AB612" i="54"/>
  <c r="AA612" i="54"/>
  <c r="AC612" i="54"/>
  <c r="X612" i="54"/>
  <c r="W612" i="54"/>
  <c r="S612" i="54"/>
  <c r="R612" i="54"/>
  <c r="AR611" i="54"/>
  <c r="AQ611" i="54"/>
  <c r="AN611" i="54"/>
  <c r="AM611" i="54"/>
  <c r="AO611" i="54"/>
  <c r="AJ611" i="54"/>
  <c r="AI611" i="54"/>
  <c r="AK611" i="54"/>
  <c r="AF611" i="54"/>
  <c r="AE611" i="54"/>
  <c r="AG611" i="54"/>
  <c r="AB611" i="54"/>
  <c r="AA611" i="54"/>
  <c r="X611" i="54"/>
  <c r="W611" i="54"/>
  <c r="S611" i="54"/>
  <c r="R611" i="54"/>
  <c r="AR610" i="54"/>
  <c r="AQ610" i="54"/>
  <c r="AS610" i="54"/>
  <c r="AN610" i="54"/>
  <c r="AM610" i="54"/>
  <c r="AO610" i="54"/>
  <c r="AJ610" i="54"/>
  <c r="AI610" i="54"/>
  <c r="AK610" i="54"/>
  <c r="AF610" i="54"/>
  <c r="AE610" i="54"/>
  <c r="AB610" i="54"/>
  <c r="AA610" i="54"/>
  <c r="X610" i="54"/>
  <c r="W610" i="54"/>
  <c r="S610" i="54"/>
  <c r="R610" i="54"/>
  <c r="U610" i="54"/>
  <c r="AR609" i="54"/>
  <c r="AQ609" i="54"/>
  <c r="AS609" i="54"/>
  <c r="AN609" i="54"/>
  <c r="AM609" i="54"/>
  <c r="AO609" i="54"/>
  <c r="AJ609" i="54"/>
  <c r="AI609" i="54"/>
  <c r="AF609" i="54"/>
  <c r="AE609" i="54"/>
  <c r="AB609" i="54"/>
  <c r="AA609" i="54"/>
  <c r="X609" i="54"/>
  <c r="W609" i="54"/>
  <c r="Y609" i="54"/>
  <c r="S609" i="54"/>
  <c r="R609" i="54"/>
  <c r="U609" i="54"/>
  <c r="AR608" i="54"/>
  <c r="AQ608" i="54"/>
  <c r="AS608" i="54"/>
  <c r="AN608" i="54"/>
  <c r="AM608" i="54"/>
  <c r="AJ608" i="54"/>
  <c r="AI608" i="54"/>
  <c r="AF608" i="54"/>
  <c r="AE608" i="54"/>
  <c r="AB608" i="54"/>
  <c r="AA608" i="54"/>
  <c r="AC608" i="54"/>
  <c r="X608" i="54"/>
  <c r="W608" i="54"/>
  <c r="Y608" i="54"/>
  <c r="S608" i="54"/>
  <c r="R608" i="54"/>
  <c r="U608" i="54"/>
  <c r="AR607" i="54"/>
  <c r="AQ607" i="54"/>
  <c r="AN607" i="54"/>
  <c r="AM607" i="54"/>
  <c r="AJ607" i="54"/>
  <c r="AI607" i="54"/>
  <c r="AF607" i="54"/>
  <c r="AE607" i="54"/>
  <c r="AG607" i="54"/>
  <c r="AB607" i="54"/>
  <c r="AA607" i="54"/>
  <c r="AC607" i="54"/>
  <c r="X607" i="54"/>
  <c r="W607" i="54"/>
  <c r="Y607" i="54"/>
  <c r="S607" i="54"/>
  <c r="R607" i="54"/>
  <c r="AR606" i="54"/>
  <c r="AQ606" i="54"/>
  <c r="AN606" i="54"/>
  <c r="AM606" i="54"/>
  <c r="AJ606" i="54"/>
  <c r="AI606" i="54"/>
  <c r="AK606" i="54"/>
  <c r="AF606" i="54"/>
  <c r="AE606" i="54"/>
  <c r="AG606" i="54"/>
  <c r="AB606" i="54"/>
  <c r="AA606" i="54"/>
  <c r="AC606" i="54"/>
  <c r="X606" i="54"/>
  <c r="W606" i="54"/>
  <c r="S606" i="54"/>
  <c r="R606" i="54"/>
  <c r="AR605" i="54"/>
  <c r="AQ605" i="54"/>
  <c r="AN605" i="54"/>
  <c r="AM605" i="54"/>
  <c r="AJ605" i="54"/>
  <c r="AI605" i="54"/>
  <c r="AK605" i="54"/>
  <c r="AF605" i="54"/>
  <c r="AE605" i="54"/>
  <c r="AG605" i="54"/>
  <c r="AB605" i="54"/>
  <c r="AA605" i="54"/>
  <c r="X605" i="54"/>
  <c r="W605" i="54"/>
  <c r="S605" i="54"/>
  <c r="R605" i="54"/>
  <c r="AR604" i="54"/>
  <c r="AQ604" i="54"/>
  <c r="AS604" i="54"/>
  <c r="AN604" i="54"/>
  <c r="AM604" i="54"/>
  <c r="AO604" i="54"/>
  <c r="AJ604" i="54"/>
  <c r="AI604" i="54"/>
  <c r="AK604" i="54"/>
  <c r="AF604" i="54"/>
  <c r="AE604" i="54"/>
  <c r="AB604" i="54"/>
  <c r="AA604" i="54"/>
  <c r="X604" i="54"/>
  <c r="W604" i="54"/>
  <c r="S604" i="54"/>
  <c r="R604" i="54"/>
  <c r="U604" i="54"/>
  <c r="AR603" i="54"/>
  <c r="AQ603" i="54"/>
  <c r="AS603" i="54"/>
  <c r="AN603" i="54"/>
  <c r="AM603" i="54"/>
  <c r="AO603" i="54"/>
  <c r="AJ603" i="54"/>
  <c r="AI603" i="54"/>
  <c r="AF603" i="54"/>
  <c r="AE603" i="54"/>
  <c r="AB603" i="54"/>
  <c r="AA603" i="54"/>
  <c r="X603" i="54"/>
  <c r="W603" i="54"/>
  <c r="Y603" i="54"/>
  <c r="S603" i="54"/>
  <c r="R603" i="54"/>
  <c r="U603" i="54"/>
  <c r="AR602" i="54"/>
  <c r="AQ602" i="54"/>
  <c r="AS602" i="54"/>
  <c r="AN602" i="54"/>
  <c r="AM602" i="54"/>
  <c r="AJ602" i="54"/>
  <c r="AI602" i="54"/>
  <c r="AF602" i="54"/>
  <c r="AE602" i="54"/>
  <c r="AB602" i="54"/>
  <c r="AA602" i="54"/>
  <c r="AC602" i="54"/>
  <c r="X602" i="54"/>
  <c r="W602" i="54"/>
  <c r="Y602" i="54"/>
  <c r="S602" i="54"/>
  <c r="R602" i="54"/>
  <c r="U602" i="54"/>
  <c r="AR601" i="54"/>
  <c r="AQ601" i="54"/>
  <c r="AN601" i="54"/>
  <c r="AM601" i="54"/>
  <c r="AJ601" i="54"/>
  <c r="AI601" i="54"/>
  <c r="AF601" i="54"/>
  <c r="AE601" i="54"/>
  <c r="AG601" i="54"/>
  <c r="AB601" i="54"/>
  <c r="AA601" i="54"/>
  <c r="AC601" i="54"/>
  <c r="X601" i="54"/>
  <c r="W601" i="54"/>
  <c r="Y601" i="54"/>
  <c r="S601" i="54"/>
  <c r="R601" i="54"/>
  <c r="AR600" i="54"/>
  <c r="AQ600" i="54"/>
  <c r="AN600" i="54"/>
  <c r="AM600" i="54"/>
  <c r="AJ600" i="54"/>
  <c r="AI600" i="54"/>
  <c r="AK600" i="54"/>
  <c r="AF600" i="54"/>
  <c r="AE600" i="54"/>
  <c r="AG600" i="54"/>
  <c r="AB600" i="54"/>
  <c r="AA600" i="54"/>
  <c r="AC600" i="54"/>
  <c r="X600" i="54"/>
  <c r="W600" i="54"/>
  <c r="S600" i="54"/>
  <c r="R600" i="54"/>
  <c r="AR599" i="54"/>
  <c r="AQ599" i="54"/>
  <c r="AN599" i="54"/>
  <c r="AM599" i="54"/>
  <c r="AO599" i="54"/>
  <c r="AJ599" i="54"/>
  <c r="AI599" i="54"/>
  <c r="AK599" i="54"/>
  <c r="AF599" i="54"/>
  <c r="AE599" i="54"/>
  <c r="AG599" i="54"/>
  <c r="AB599" i="54"/>
  <c r="AA599" i="54"/>
  <c r="X599" i="54"/>
  <c r="W599" i="54"/>
  <c r="S599" i="54"/>
  <c r="R599" i="54"/>
  <c r="AR598" i="54"/>
  <c r="AQ598" i="54"/>
  <c r="AS598" i="54"/>
  <c r="AN598" i="54"/>
  <c r="AM598" i="54"/>
  <c r="AO598" i="54"/>
  <c r="AJ598" i="54"/>
  <c r="AI598" i="54"/>
  <c r="AK598" i="54"/>
  <c r="AF598" i="54"/>
  <c r="AE598" i="54"/>
  <c r="AB598" i="54"/>
  <c r="AA598" i="54"/>
  <c r="X598" i="54"/>
  <c r="W598" i="54"/>
  <c r="S598" i="54"/>
  <c r="R598" i="54"/>
  <c r="U598" i="54"/>
  <c r="AR597" i="54"/>
  <c r="AQ597" i="54"/>
  <c r="AS597" i="54"/>
  <c r="AN597" i="54"/>
  <c r="AM597" i="54"/>
  <c r="AO597" i="54"/>
  <c r="AJ597" i="54"/>
  <c r="AI597" i="54"/>
  <c r="AF597" i="54"/>
  <c r="AE597" i="54"/>
  <c r="AB597" i="54"/>
  <c r="AA597" i="54"/>
  <c r="X597" i="54"/>
  <c r="W597" i="54"/>
  <c r="Y597" i="54"/>
  <c r="S597" i="54"/>
  <c r="R597" i="54"/>
  <c r="U597" i="54"/>
  <c r="AR596" i="54"/>
  <c r="AQ596" i="54"/>
  <c r="AS596" i="54"/>
  <c r="AN596" i="54"/>
  <c r="AM596" i="54"/>
  <c r="AJ596" i="54"/>
  <c r="AI596" i="54"/>
  <c r="AF596" i="54"/>
  <c r="AE596" i="54"/>
  <c r="AB596" i="54"/>
  <c r="AA596" i="54"/>
  <c r="AC596" i="54"/>
  <c r="X596" i="54"/>
  <c r="W596" i="54"/>
  <c r="Y596" i="54"/>
  <c r="S596" i="54"/>
  <c r="R596" i="54"/>
  <c r="U596" i="54"/>
  <c r="AR595" i="54"/>
  <c r="AQ595" i="54"/>
  <c r="AN595" i="54"/>
  <c r="AM595" i="54"/>
  <c r="AJ595" i="54"/>
  <c r="AI595" i="54"/>
  <c r="AF595" i="54"/>
  <c r="AE595" i="54"/>
  <c r="AG595" i="54"/>
  <c r="AB595" i="54"/>
  <c r="AA595" i="54"/>
  <c r="AC595" i="54"/>
  <c r="X595" i="54"/>
  <c r="W595" i="54"/>
  <c r="Y595" i="54"/>
  <c r="S595" i="54"/>
  <c r="R595" i="54"/>
  <c r="AR594" i="54"/>
  <c r="AQ594" i="54"/>
  <c r="AN594" i="54"/>
  <c r="AM594" i="54"/>
  <c r="AJ594" i="54"/>
  <c r="AI594" i="54"/>
  <c r="AK594" i="54"/>
  <c r="AF594" i="54"/>
  <c r="AE594" i="54"/>
  <c r="AG594" i="54"/>
  <c r="AB594" i="54"/>
  <c r="AA594" i="54"/>
  <c r="AC594" i="54"/>
  <c r="X594" i="54"/>
  <c r="W594" i="54"/>
  <c r="S594" i="54"/>
  <c r="R594" i="54"/>
  <c r="AR593" i="54"/>
  <c r="AQ593" i="54"/>
  <c r="AN593" i="54"/>
  <c r="AM593" i="54"/>
  <c r="AO593" i="54"/>
  <c r="AJ593" i="54"/>
  <c r="AI593" i="54"/>
  <c r="AK593" i="54"/>
  <c r="AF593" i="54"/>
  <c r="AE593" i="54"/>
  <c r="AG593" i="54"/>
  <c r="AB593" i="54"/>
  <c r="AA593" i="54"/>
  <c r="X593" i="54"/>
  <c r="W593" i="54"/>
  <c r="S593" i="54"/>
  <c r="R593" i="54"/>
  <c r="AR592" i="54"/>
  <c r="AQ592" i="54"/>
  <c r="AN592" i="54"/>
  <c r="AM592" i="54"/>
  <c r="AO592" i="54"/>
  <c r="AJ592" i="54"/>
  <c r="AI592" i="54"/>
  <c r="AK592" i="54"/>
  <c r="AF592" i="54"/>
  <c r="AE592" i="54"/>
  <c r="AB592" i="54"/>
  <c r="AA592" i="54"/>
  <c r="X592" i="54"/>
  <c r="W592" i="54"/>
  <c r="S592" i="54"/>
  <c r="R592" i="54"/>
  <c r="U592" i="54"/>
  <c r="AR591" i="54"/>
  <c r="AQ591" i="54"/>
  <c r="AS591" i="54"/>
  <c r="AN591" i="54"/>
  <c r="AM591" i="54"/>
  <c r="AO591" i="54"/>
  <c r="AJ591" i="54"/>
  <c r="AI591" i="54"/>
  <c r="AF591" i="54"/>
  <c r="AE591" i="54"/>
  <c r="AB591" i="54"/>
  <c r="AA591" i="54"/>
  <c r="X591" i="54"/>
  <c r="W591" i="54"/>
  <c r="Y591" i="54"/>
  <c r="S591" i="54"/>
  <c r="R591" i="54"/>
  <c r="U591" i="54"/>
  <c r="AR590" i="54"/>
  <c r="AQ590" i="54"/>
  <c r="AS590" i="54"/>
  <c r="AN590" i="54"/>
  <c r="AM590" i="54"/>
  <c r="AJ590" i="54"/>
  <c r="AI590" i="54"/>
  <c r="AF590" i="54"/>
  <c r="AE590" i="54"/>
  <c r="AB590" i="54"/>
  <c r="AA590" i="54"/>
  <c r="AC590" i="54"/>
  <c r="X590" i="54"/>
  <c r="W590" i="54"/>
  <c r="Y590" i="54"/>
  <c r="S590" i="54"/>
  <c r="R590" i="54"/>
  <c r="U590" i="54"/>
  <c r="AR589" i="54"/>
  <c r="AQ589" i="54"/>
  <c r="AN589" i="54"/>
  <c r="AM589" i="54"/>
  <c r="AJ589" i="54"/>
  <c r="AI589" i="54"/>
  <c r="AF589" i="54"/>
  <c r="AE589" i="54"/>
  <c r="AG589" i="54"/>
  <c r="AB589" i="54"/>
  <c r="AA589" i="54"/>
  <c r="AC589" i="54"/>
  <c r="X589" i="54"/>
  <c r="W589" i="54"/>
  <c r="Y589" i="54"/>
  <c r="S589" i="54"/>
  <c r="R589" i="54"/>
  <c r="AR588" i="54"/>
  <c r="AQ588" i="54"/>
  <c r="AN588" i="54"/>
  <c r="AM588" i="54"/>
  <c r="AJ588" i="54"/>
  <c r="AI588" i="54"/>
  <c r="AK588" i="54"/>
  <c r="AF588" i="54"/>
  <c r="AE588" i="54"/>
  <c r="AG588" i="54"/>
  <c r="AB588" i="54"/>
  <c r="AA588" i="54"/>
  <c r="AC588" i="54"/>
  <c r="X588" i="54"/>
  <c r="W588" i="54"/>
  <c r="S588" i="54"/>
  <c r="R588" i="54"/>
  <c r="AR587" i="54"/>
  <c r="AQ587" i="54"/>
  <c r="AN587" i="54"/>
  <c r="AM587" i="54"/>
  <c r="AO587" i="54"/>
  <c r="AJ587" i="54"/>
  <c r="AI587" i="54"/>
  <c r="AK587" i="54"/>
  <c r="AF587" i="54"/>
  <c r="AE587" i="54"/>
  <c r="AG587" i="54"/>
  <c r="AB587" i="54"/>
  <c r="AA587" i="54"/>
  <c r="X587" i="54"/>
  <c r="W587" i="54"/>
  <c r="S587" i="54"/>
  <c r="R587" i="54"/>
  <c r="AR586" i="54"/>
  <c r="AQ586" i="54"/>
  <c r="AS586" i="54"/>
  <c r="AN586" i="54"/>
  <c r="AM586" i="54"/>
  <c r="AO586" i="54"/>
  <c r="AJ586" i="54"/>
  <c r="AI586" i="54"/>
  <c r="AK586" i="54"/>
  <c r="AF586" i="54"/>
  <c r="AE586" i="54"/>
  <c r="AB586" i="54"/>
  <c r="AA586" i="54"/>
  <c r="X586" i="54"/>
  <c r="W586" i="54"/>
  <c r="S586" i="54"/>
  <c r="R586" i="54"/>
  <c r="U586" i="54"/>
  <c r="AR585" i="54"/>
  <c r="AQ585" i="54"/>
  <c r="AS585" i="54"/>
  <c r="AN585" i="54"/>
  <c r="AM585" i="54"/>
  <c r="AO585" i="54"/>
  <c r="AJ585" i="54"/>
  <c r="AI585" i="54"/>
  <c r="AF585" i="54"/>
  <c r="AE585" i="54"/>
  <c r="AB585" i="54"/>
  <c r="AA585" i="54"/>
  <c r="X585" i="54"/>
  <c r="W585" i="54"/>
  <c r="Y585" i="54"/>
  <c r="S585" i="54"/>
  <c r="R585" i="54"/>
  <c r="U585" i="54"/>
  <c r="AR584" i="54"/>
  <c r="AQ584" i="54"/>
  <c r="AS584" i="54"/>
  <c r="AN584" i="54"/>
  <c r="AM584" i="54"/>
  <c r="AJ584" i="54"/>
  <c r="AI584" i="54"/>
  <c r="AF584" i="54"/>
  <c r="AE584" i="54"/>
  <c r="AB584" i="54"/>
  <c r="AA584" i="54"/>
  <c r="AC584" i="54"/>
  <c r="X584" i="54"/>
  <c r="W584" i="54"/>
  <c r="Y584" i="54"/>
  <c r="S584" i="54"/>
  <c r="R584" i="54"/>
  <c r="U584" i="54"/>
  <c r="AR583" i="54"/>
  <c r="AQ583" i="54"/>
  <c r="AN583" i="54"/>
  <c r="AM583" i="54"/>
  <c r="AJ583" i="54"/>
  <c r="AI583" i="54"/>
  <c r="AF583" i="54"/>
  <c r="AE583" i="54"/>
  <c r="AG583" i="54"/>
  <c r="AB583" i="54"/>
  <c r="AA583" i="54"/>
  <c r="AC583" i="54"/>
  <c r="X583" i="54"/>
  <c r="W583" i="54"/>
  <c r="Y583" i="54"/>
  <c r="S583" i="54"/>
  <c r="R583" i="54"/>
  <c r="AR582" i="54"/>
  <c r="AQ582" i="54"/>
  <c r="AN582" i="54"/>
  <c r="AM582" i="54"/>
  <c r="AJ582" i="54"/>
  <c r="AI582" i="54"/>
  <c r="AK582" i="54"/>
  <c r="AF582" i="54"/>
  <c r="AE582" i="54"/>
  <c r="AG582" i="54"/>
  <c r="AB582" i="54"/>
  <c r="AA582" i="54"/>
  <c r="AC582" i="54"/>
  <c r="X582" i="54"/>
  <c r="W582" i="54"/>
  <c r="S582" i="54"/>
  <c r="R582" i="54"/>
  <c r="AR581" i="54"/>
  <c r="AQ581" i="54"/>
  <c r="AN581" i="54"/>
  <c r="AM581" i="54"/>
  <c r="AO581" i="54"/>
  <c r="AJ581" i="54"/>
  <c r="AI581" i="54"/>
  <c r="AK581" i="54"/>
  <c r="AF581" i="54"/>
  <c r="AE581" i="54"/>
  <c r="AG581" i="54"/>
  <c r="AB581" i="54"/>
  <c r="AA581" i="54"/>
  <c r="X581" i="54"/>
  <c r="W581" i="54"/>
  <c r="S581" i="54"/>
  <c r="R581" i="54"/>
  <c r="AR580" i="54"/>
  <c r="AQ580" i="54"/>
  <c r="AS580" i="54"/>
  <c r="AN580" i="54"/>
  <c r="AM580" i="54"/>
  <c r="AO580" i="54"/>
  <c r="AJ580" i="54"/>
  <c r="AI580" i="54"/>
  <c r="AK580" i="54"/>
  <c r="AF580" i="54"/>
  <c r="AE580" i="54"/>
  <c r="AB580" i="54"/>
  <c r="AA580" i="54"/>
  <c r="X580" i="54"/>
  <c r="W580" i="54"/>
  <c r="S580" i="54"/>
  <c r="R580" i="54"/>
  <c r="U580" i="54"/>
  <c r="AR579" i="54"/>
  <c r="AQ579" i="54"/>
  <c r="AS579" i="54"/>
  <c r="AN579" i="54"/>
  <c r="AM579" i="54"/>
  <c r="AO579" i="54"/>
  <c r="AJ579" i="54"/>
  <c r="AI579" i="54"/>
  <c r="AF579" i="54"/>
  <c r="AE579" i="54"/>
  <c r="AB579" i="54"/>
  <c r="AA579" i="54"/>
  <c r="X579" i="54"/>
  <c r="W579" i="54"/>
  <c r="Y579" i="54"/>
  <c r="S579" i="54"/>
  <c r="R579" i="54"/>
  <c r="U579" i="54"/>
  <c r="AR578" i="54"/>
  <c r="AQ578" i="54"/>
  <c r="AS578" i="54"/>
  <c r="AN578" i="54"/>
  <c r="AM578" i="54"/>
  <c r="AJ578" i="54"/>
  <c r="AI578" i="54"/>
  <c r="AF578" i="54"/>
  <c r="AE578" i="54"/>
  <c r="AB578" i="54"/>
  <c r="AA578" i="54"/>
  <c r="AC578" i="54"/>
  <c r="X578" i="54"/>
  <c r="W578" i="54"/>
  <c r="Y578" i="54"/>
  <c r="S578" i="54"/>
  <c r="R578" i="54"/>
  <c r="U578" i="54"/>
  <c r="AR577" i="54"/>
  <c r="AQ577" i="54"/>
  <c r="AN577" i="54"/>
  <c r="AM577" i="54"/>
  <c r="AJ577" i="54"/>
  <c r="AI577" i="54"/>
  <c r="AF577" i="54"/>
  <c r="AE577" i="54"/>
  <c r="AG577" i="54"/>
  <c r="AB577" i="54"/>
  <c r="AA577" i="54"/>
  <c r="AC577" i="54"/>
  <c r="X577" i="54"/>
  <c r="W577" i="54"/>
  <c r="Y577" i="54"/>
  <c r="S577" i="54"/>
  <c r="R577" i="54"/>
  <c r="AR576" i="54"/>
  <c r="AQ576" i="54"/>
  <c r="AN576" i="54"/>
  <c r="AM576" i="54"/>
  <c r="AJ576" i="54"/>
  <c r="AI576" i="54"/>
  <c r="AK576" i="54"/>
  <c r="AF576" i="54"/>
  <c r="AE576" i="54"/>
  <c r="AG576" i="54"/>
  <c r="AB576" i="54"/>
  <c r="AA576" i="54"/>
  <c r="AC576" i="54"/>
  <c r="X576" i="54"/>
  <c r="W576" i="54"/>
  <c r="S576" i="54"/>
  <c r="R576" i="54"/>
  <c r="AR575" i="54"/>
  <c r="AQ575" i="54"/>
  <c r="AN575" i="54"/>
  <c r="AM575" i="54"/>
  <c r="AO575" i="54"/>
  <c r="AJ575" i="54"/>
  <c r="AI575" i="54"/>
  <c r="AK575" i="54"/>
  <c r="AF575" i="54"/>
  <c r="AE575" i="54"/>
  <c r="AG575" i="54"/>
  <c r="AB575" i="54"/>
  <c r="AA575" i="54"/>
  <c r="X575" i="54"/>
  <c r="W575" i="54"/>
  <c r="S575" i="54"/>
  <c r="R575" i="54"/>
  <c r="AR574" i="54"/>
  <c r="AQ574" i="54"/>
  <c r="AS574" i="54"/>
  <c r="AN574" i="54"/>
  <c r="AM574" i="54"/>
  <c r="AO574" i="54"/>
  <c r="AJ574" i="54"/>
  <c r="AI574" i="54"/>
  <c r="AK574" i="54"/>
  <c r="AF574" i="54"/>
  <c r="AE574" i="54"/>
  <c r="AB574" i="54"/>
  <c r="AA574" i="54"/>
  <c r="X574" i="54"/>
  <c r="W574" i="54"/>
  <c r="S574" i="54"/>
  <c r="R574" i="54"/>
  <c r="U574" i="54"/>
  <c r="AR573" i="54"/>
  <c r="AQ573" i="54"/>
  <c r="AS573" i="54"/>
  <c r="AN573" i="54"/>
  <c r="AM573" i="54"/>
  <c r="AO573" i="54"/>
  <c r="AJ573" i="54"/>
  <c r="AI573" i="54"/>
  <c r="AF573" i="54"/>
  <c r="AE573" i="54"/>
  <c r="AB573" i="54"/>
  <c r="AA573" i="54"/>
  <c r="X573" i="54"/>
  <c r="W573" i="54"/>
  <c r="Y573" i="54"/>
  <c r="S573" i="54"/>
  <c r="R573" i="54"/>
  <c r="U573" i="54"/>
  <c r="AR572" i="54"/>
  <c r="AQ572" i="54"/>
  <c r="AS572" i="54"/>
  <c r="AN572" i="54"/>
  <c r="AM572" i="54"/>
  <c r="AJ572" i="54"/>
  <c r="AI572" i="54"/>
  <c r="AF572" i="54"/>
  <c r="AE572" i="54"/>
  <c r="AB572" i="54"/>
  <c r="AA572" i="54"/>
  <c r="AC572" i="54"/>
  <c r="X572" i="54"/>
  <c r="W572" i="54"/>
  <c r="Y572" i="54"/>
  <c r="S572" i="54"/>
  <c r="R572" i="54"/>
  <c r="U572" i="54"/>
  <c r="AR571" i="54"/>
  <c r="AQ571" i="54"/>
  <c r="AN571" i="54"/>
  <c r="AM571" i="54"/>
  <c r="AJ571" i="54"/>
  <c r="AI571" i="54"/>
  <c r="AF571" i="54"/>
  <c r="AE571" i="54"/>
  <c r="AG571" i="54"/>
  <c r="AB571" i="54"/>
  <c r="AA571" i="54"/>
  <c r="AC571" i="54"/>
  <c r="X571" i="54"/>
  <c r="W571" i="54"/>
  <c r="Y571" i="54"/>
  <c r="S571" i="54"/>
  <c r="R571" i="54"/>
  <c r="AR570" i="54"/>
  <c r="AQ570" i="54"/>
  <c r="AN570" i="54"/>
  <c r="AM570" i="54"/>
  <c r="AJ570" i="54"/>
  <c r="AI570" i="54"/>
  <c r="AK570" i="54"/>
  <c r="AF570" i="54"/>
  <c r="AE570" i="54"/>
  <c r="AG570" i="54"/>
  <c r="AB570" i="54"/>
  <c r="AA570" i="54"/>
  <c r="AC570" i="54"/>
  <c r="X570" i="54"/>
  <c r="W570" i="54"/>
  <c r="S570" i="54"/>
  <c r="R570" i="54"/>
  <c r="AR569" i="54"/>
  <c r="AQ569" i="54"/>
  <c r="AN569" i="54"/>
  <c r="AM569" i="54"/>
  <c r="AO569" i="54"/>
  <c r="AJ569" i="54"/>
  <c r="AI569" i="54"/>
  <c r="AK569" i="54"/>
  <c r="AF569" i="54"/>
  <c r="AE569" i="54"/>
  <c r="AG569" i="54"/>
  <c r="AB569" i="54"/>
  <c r="AA569" i="54"/>
  <c r="X569" i="54"/>
  <c r="W569" i="54"/>
  <c r="S569" i="54"/>
  <c r="R569" i="54"/>
  <c r="AR568" i="54"/>
  <c r="AQ568" i="54"/>
  <c r="AS568" i="54"/>
  <c r="AN568" i="54"/>
  <c r="AM568" i="54"/>
  <c r="AO568" i="54"/>
  <c r="AJ568" i="54"/>
  <c r="AI568" i="54"/>
  <c r="AK568" i="54"/>
  <c r="AF568" i="54"/>
  <c r="AE568" i="54"/>
  <c r="AB568" i="54"/>
  <c r="AA568" i="54"/>
  <c r="X568" i="54"/>
  <c r="W568" i="54"/>
  <c r="S568" i="54"/>
  <c r="R568" i="54"/>
  <c r="U568" i="54"/>
  <c r="AR567" i="54"/>
  <c r="AQ567" i="54"/>
  <c r="AS567" i="54"/>
  <c r="AN567" i="54"/>
  <c r="AM567" i="54"/>
  <c r="AO567" i="54"/>
  <c r="AJ567" i="54"/>
  <c r="AI567" i="54"/>
  <c r="AF567" i="54"/>
  <c r="AE567" i="54"/>
  <c r="AB567" i="54"/>
  <c r="AA567" i="54"/>
  <c r="X567" i="54"/>
  <c r="W567" i="54"/>
  <c r="Y567" i="54"/>
  <c r="S567" i="54"/>
  <c r="R567" i="54"/>
  <c r="U567" i="54"/>
  <c r="AR566" i="54"/>
  <c r="AQ566" i="54"/>
  <c r="AS566" i="54"/>
  <c r="AN566" i="54"/>
  <c r="AM566" i="54"/>
  <c r="AJ566" i="54"/>
  <c r="AI566" i="54"/>
  <c r="AF566" i="54"/>
  <c r="AE566" i="54"/>
  <c r="AB566" i="54"/>
  <c r="AA566" i="54"/>
  <c r="AC566" i="54"/>
  <c r="X566" i="54"/>
  <c r="W566" i="54"/>
  <c r="Y566" i="54"/>
  <c r="S566" i="54"/>
  <c r="R566" i="54"/>
  <c r="U566" i="54"/>
  <c r="AR565" i="54"/>
  <c r="AQ565" i="54"/>
  <c r="AN565" i="54"/>
  <c r="AM565" i="54"/>
  <c r="AJ565" i="54"/>
  <c r="AI565" i="54"/>
  <c r="AF565" i="54"/>
  <c r="AE565" i="54"/>
  <c r="AG565" i="54"/>
  <c r="AB565" i="54"/>
  <c r="AA565" i="54"/>
  <c r="AC565" i="54"/>
  <c r="X565" i="54"/>
  <c r="W565" i="54"/>
  <c r="Y565" i="54"/>
  <c r="S565" i="54"/>
  <c r="R565" i="54"/>
  <c r="AR564" i="54"/>
  <c r="AQ564" i="54"/>
  <c r="AN564" i="54"/>
  <c r="AM564" i="54"/>
  <c r="AJ564" i="54"/>
  <c r="AI564" i="54"/>
  <c r="AK564" i="54"/>
  <c r="AF564" i="54"/>
  <c r="AE564" i="54"/>
  <c r="AG564" i="54"/>
  <c r="AB564" i="54"/>
  <c r="AA564" i="54"/>
  <c r="AC564" i="54"/>
  <c r="X564" i="54"/>
  <c r="W564" i="54"/>
  <c r="S564" i="54"/>
  <c r="R564" i="54"/>
  <c r="AR563" i="54"/>
  <c r="AQ563" i="54"/>
  <c r="AN563" i="54"/>
  <c r="AM563" i="54"/>
  <c r="AO563" i="54"/>
  <c r="AJ563" i="54"/>
  <c r="AI563" i="54"/>
  <c r="AK563" i="54"/>
  <c r="AF563" i="54"/>
  <c r="AE563" i="54"/>
  <c r="AG563" i="54"/>
  <c r="AB563" i="54"/>
  <c r="AA563" i="54"/>
  <c r="X563" i="54"/>
  <c r="W563" i="54"/>
  <c r="S563" i="54"/>
  <c r="R563" i="54"/>
  <c r="AR562" i="54"/>
  <c r="AQ562" i="54"/>
  <c r="AS562" i="54"/>
  <c r="AN562" i="54"/>
  <c r="AM562" i="54"/>
  <c r="AO562" i="54"/>
  <c r="AJ562" i="54"/>
  <c r="AI562" i="54"/>
  <c r="AK562" i="54"/>
  <c r="AF562" i="54"/>
  <c r="AE562" i="54"/>
  <c r="AB562" i="54"/>
  <c r="AA562" i="54"/>
  <c r="X562" i="54"/>
  <c r="W562" i="54"/>
  <c r="S562" i="54"/>
  <c r="R562" i="54"/>
  <c r="U562" i="54"/>
  <c r="AR561" i="54"/>
  <c r="AQ561" i="54"/>
  <c r="AS561" i="54"/>
  <c r="AN561" i="54"/>
  <c r="AM561" i="54"/>
  <c r="AO561" i="54"/>
  <c r="AJ561" i="54"/>
  <c r="AI561" i="54"/>
  <c r="AF561" i="54"/>
  <c r="AE561" i="54"/>
  <c r="AB561" i="54"/>
  <c r="AA561" i="54"/>
  <c r="X561" i="54"/>
  <c r="W561" i="54"/>
  <c r="Y561" i="54"/>
  <c r="S561" i="54"/>
  <c r="R561" i="54"/>
  <c r="U561" i="54"/>
  <c r="AR560" i="54"/>
  <c r="AQ560" i="54"/>
  <c r="AS560" i="54"/>
  <c r="AN560" i="54"/>
  <c r="AM560" i="54"/>
  <c r="AJ560" i="54"/>
  <c r="AI560" i="54"/>
  <c r="AF560" i="54"/>
  <c r="AE560" i="54"/>
  <c r="AB560" i="54"/>
  <c r="AA560" i="54"/>
  <c r="AC560" i="54"/>
  <c r="X560" i="54"/>
  <c r="W560" i="54"/>
  <c r="Y560" i="54"/>
  <c r="S560" i="54"/>
  <c r="R560" i="54"/>
  <c r="U560" i="54"/>
  <c r="AR559" i="54"/>
  <c r="AQ559" i="54"/>
  <c r="AN559" i="54"/>
  <c r="AM559" i="54"/>
  <c r="AJ559" i="54"/>
  <c r="AI559" i="54"/>
  <c r="AF559" i="54"/>
  <c r="AE559" i="54"/>
  <c r="AB559" i="54"/>
  <c r="AA559" i="54"/>
  <c r="AC559" i="54"/>
  <c r="X559" i="54"/>
  <c r="W559" i="54"/>
  <c r="Y559" i="54"/>
  <c r="S559" i="54"/>
  <c r="R559" i="54"/>
  <c r="AR558" i="54"/>
  <c r="AQ558" i="54"/>
  <c r="AN558" i="54"/>
  <c r="AM558" i="54"/>
  <c r="AJ558" i="54"/>
  <c r="AI558" i="54"/>
  <c r="AK558" i="54"/>
  <c r="AF558" i="54"/>
  <c r="AE558" i="54"/>
  <c r="AG558" i="54"/>
  <c r="AB558" i="54"/>
  <c r="AA558" i="54"/>
  <c r="AC558" i="54"/>
  <c r="X558" i="54"/>
  <c r="W558" i="54"/>
  <c r="S558" i="54"/>
  <c r="R558" i="54"/>
  <c r="AR557" i="54"/>
  <c r="AQ557" i="54"/>
  <c r="AN557" i="54"/>
  <c r="AM557" i="54"/>
  <c r="AO557" i="54"/>
  <c r="AJ557" i="54"/>
  <c r="AI557" i="54"/>
  <c r="AK557" i="54"/>
  <c r="AF557" i="54"/>
  <c r="AE557" i="54"/>
  <c r="AG557" i="54"/>
  <c r="AB557" i="54"/>
  <c r="AA557" i="54"/>
  <c r="X557" i="54"/>
  <c r="W557" i="54"/>
  <c r="S557" i="54"/>
  <c r="R557" i="54"/>
  <c r="AR556" i="54"/>
  <c r="AQ556" i="54"/>
  <c r="AS556" i="54"/>
  <c r="AN556" i="54"/>
  <c r="AM556" i="54"/>
  <c r="AO556" i="54"/>
  <c r="AJ556" i="54"/>
  <c r="AI556" i="54"/>
  <c r="AK556" i="54"/>
  <c r="AF556" i="54"/>
  <c r="AE556" i="54"/>
  <c r="AB556" i="54"/>
  <c r="AA556" i="54"/>
  <c r="X556" i="54"/>
  <c r="W556" i="54"/>
  <c r="S556" i="54"/>
  <c r="R556" i="54"/>
  <c r="U556" i="54"/>
  <c r="AR555" i="54"/>
  <c r="AQ555" i="54"/>
  <c r="AS555" i="54"/>
  <c r="AN555" i="54"/>
  <c r="AM555" i="54"/>
  <c r="AO555" i="54"/>
  <c r="AJ555" i="54"/>
  <c r="AI555" i="54"/>
  <c r="AF555" i="54"/>
  <c r="AE555" i="54"/>
  <c r="AB555" i="54"/>
  <c r="AA555" i="54"/>
  <c r="X555" i="54"/>
  <c r="W555" i="54"/>
  <c r="Y555" i="54"/>
  <c r="S555" i="54"/>
  <c r="R555" i="54"/>
  <c r="U555" i="54"/>
  <c r="AR554" i="54"/>
  <c r="AQ554" i="54"/>
  <c r="AS554" i="54"/>
  <c r="AN554" i="54"/>
  <c r="AM554" i="54"/>
  <c r="AJ554" i="54"/>
  <c r="AI554" i="54"/>
  <c r="AF554" i="54"/>
  <c r="AE554" i="54"/>
  <c r="AB554" i="54"/>
  <c r="AA554" i="54"/>
  <c r="AC554" i="54"/>
  <c r="X554" i="54"/>
  <c r="W554" i="54"/>
  <c r="Y554" i="54"/>
  <c r="S554" i="54"/>
  <c r="R554" i="54"/>
  <c r="U554" i="54"/>
  <c r="AR553" i="54"/>
  <c r="AQ553" i="54"/>
  <c r="AN553" i="54"/>
  <c r="AM553" i="54"/>
  <c r="AJ553" i="54"/>
  <c r="AI553" i="54"/>
  <c r="AF553" i="54"/>
  <c r="AE553" i="54"/>
  <c r="AG553" i="54"/>
  <c r="AB553" i="54"/>
  <c r="AA553" i="54"/>
  <c r="AC553" i="54"/>
  <c r="X553" i="54"/>
  <c r="W553" i="54"/>
  <c r="Y553" i="54"/>
  <c r="S553" i="54"/>
  <c r="R553" i="54"/>
  <c r="AR552" i="54"/>
  <c r="AQ552" i="54"/>
  <c r="AN552" i="54"/>
  <c r="AM552" i="54"/>
  <c r="AJ552" i="54"/>
  <c r="AI552" i="54"/>
  <c r="AF552" i="54"/>
  <c r="AE552" i="54"/>
  <c r="AG552" i="54"/>
  <c r="AB552" i="54"/>
  <c r="AA552" i="54"/>
  <c r="AC552" i="54"/>
  <c r="X552" i="54"/>
  <c r="W552" i="54"/>
  <c r="S552" i="54"/>
  <c r="R552" i="54"/>
  <c r="AR551" i="54"/>
  <c r="AQ551" i="54"/>
  <c r="AN551" i="54"/>
  <c r="AM551" i="54"/>
  <c r="AO551" i="54"/>
  <c r="AJ551" i="54"/>
  <c r="AI551" i="54"/>
  <c r="AK551" i="54"/>
  <c r="AF551" i="54"/>
  <c r="AE551" i="54"/>
  <c r="AG551" i="54"/>
  <c r="AB551" i="54"/>
  <c r="AA551" i="54"/>
  <c r="X551" i="54"/>
  <c r="W551" i="54"/>
  <c r="S551" i="54"/>
  <c r="R551" i="54"/>
  <c r="AR550" i="54"/>
  <c r="AQ550" i="54"/>
  <c r="AS550" i="54"/>
  <c r="AN550" i="54"/>
  <c r="AM550" i="54"/>
  <c r="AO550" i="54"/>
  <c r="AJ550" i="54"/>
  <c r="AI550" i="54"/>
  <c r="AK550" i="54"/>
  <c r="AF550" i="54"/>
  <c r="AE550" i="54"/>
  <c r="AB550" i="54"/>
  <c r="AA550" i="54"/>
  <c r="X550" i="54"/>
  <c r="W550" i="54"/>
  <c r="S550" i="54"/>
  <c r="R550" i="54"/>
  <c r="AR549" i="54"/>
  <c r="AQ549" i="54"/>
  <c r="AS549" i="54"/>
  <c r="AN549" i="54"/>
  <c r="AM549" i="54"/>
  <c r="AO549" i="54"/>
  <c r="AJ549" i="54"/>
  <c r="AI549" i="54"/>
  <c r="AF549" i="54"/>
  <c r="AE549" i="54"/>
  <c r="AB549" i="54"/>
  <c r="AA549" i="54"/>
  <c r="X549" i="54"/>
  <c r="W549" i="54"/>
  <c r="Y549" i="54"/>
  <c r="S549" i="54"/>
  <c r="R549" i="54"/>
  <c r="U549" i="54"/>
  <c r="AR548" i="54"/>
  <c r="AQ548" i="54"/>
  <c r="AS548" i="54"/>
  <c r="AN548" i="54"/>
  <c r="AM548" i="54"/>
  <c r="AJ548" i="54"/>
  <c r="AI548" i="54"/>
  <c r="AF548" i="54"/>
  <c r="AE548" i="54"/>
  <c r="AB548" i="54"/>
  <c r="AA548" i="54"/>
  <c r="AC548" i="54"/>
  <c r="X548" i="54"/>
  <c r="W548" i="54"/>
  <c r="Y548" i="54"/>
  <c r="S548" i="54"/>
  <c r="R548" i="54"/>
  <c r="U548" i="54"/>
  <c r="AR547" i="54"/>
  <c r="AQ547" i="54"/>
  <c r="AN547" i="54"/>
  <c r="AM547" i="54"/>
  <c r="AJ547" i="54"/>
  <c r="AI547" i="54"/>
  <c r="AF547" i="54"/>
  <c r="AE547" i="54"/>
  <c r="AG547" i="54"/>
  <c r="AB547" i="54"/>
  <c r="AA547" i="54"/>
  <c r="AC547" i="54"/>
  <c r="X547" i="54"/>
  <c r="W547" i="54"/>
  <c r="Y547" i="54"/>
  <c r="S547" i="54"/>
  <c r="R547" i="54"/>
  <c r="AR546" i="54"/>
  <c r="AQ546" i="54"/>
  <c r="AN546" i="54"/>
  <c r="AM546" i="54"/>
  <c r="AJ546" i="54"/>
  <c r="AI546" i="54"/>
  <c r="AF546" i="54"/>
  <c r="AE546" i="54"/>
  <c r="AG546" i="54"/>
  <c r="AB546" i="54"/>
  <c r="AA546" i="54"/>
  <c r="AC546" i="54"/>
  <c r="X546" i="54"/>
  <c r="W546" i="54"/>
  <c r="S546" i="54"/>
  <c r="R546" i="54"/>
  <c r="AR545" i="54"/>
  <c r="AQ545" i="54"/>
  <c r="AN545" i="54"/>
  <c r="AM545" i="54"/>
  <c r="AO545" i="54"/>
  <c r="AJ545" i="54"/>
  <c r="AI545" i="54"/>
  <c r="AK545" i="54"/>
  <c r="AF545" i="54"/>
  <c r="AE545" i="54"/>
  <c r="AG545" i="54"/>
  <c r="AB545" i="54"/>
  <c r="AA545" i="54"/>
  <c r="X545" i="54"/>
  <c r="W545" i="54"/>
  <c r="S545" i="54"/>
  <c r="R545" i="54"/>
  <c r="AR544" i="54"/>
  <c r="AQ544" i="54"/>
  <c r="AS544" i="54"/>
  <c r="AN544" i="54"/>
  <c r="AM544" i="54"/>
  <c r="AO544" i="54"/>
  <c r="AJ544" i="54"/>
  <c r="AI544" i="54"/>
  <c r="AK544" i="54"/>
  <c r="AF544" i="54"/>
  <c r="AE544" i="54"/>
  <c r="AB544" i="54"/>
  <c r="AA544" i="54"/>
  <c r="X544" i="54"/>
  <c r="W544" i="54"/>
  <c r="S544" i="54"/>
  <c r="R544" i="54"/>
  <c r="U544" i="54"/>
  <c r="AR543" i="54"/>
  <c r="AQ543" i="54"/>
  <c r="AS543" i="54"/>
  <c r="AN543" i="54"/>
  <c r="AM543" i="54"/>
  <c r="AO543" i="54"/>
  <c r="AJ543" i="54"/>
  <c r="AI543" i="54"/>
  <c r="AF543" i="54"/>
  <c r="AE543" i="54"/>
  <c r="AB543" i="54"/>
  <c r="AA543" i="54"/>
  <c r="X543" i="54"/>
  <c r="W543" i="54"/>
  <c r="Y543" i="54"/>
  <c r="S543" i="54"/>
  <c r="R543" i="54"/>
  <c r="U543" i="54"/>
  <c r="AR542" i="54"/>
  <c r="AQ542" i="54"/>
  <c r="AS542" i="54"/>
  <c r="AN542" i="54"/>
  <c r="AM542" i="54"/>
  <c r="AJ542" i="54"/>
  <c r="AI542" i="54"/>
  <c r="AF542" i="54"/>
  <c r="AE542" i="54"/>
  <c r="AB542" i="54"/>
  <c r="AA542" i="54"/>
  <c r="AC542" i="54"/>
  <c r="X542" i="54"/>
  <c r="W542" i="54"/>
  <c r="Y542" i="54"/>
  <c r="S542" i="54"/>
  <c r="R542" i="54"/>
  <c r="U542" i="54"/>
  <c r="AR541" i="54"/>
  <c r="AQ541" i="54"/>
  <c r="AN541" i="54"/>
  <c r="AM541" i="54"/>
  <c r="AJ541" i="54"/>
  <c r="AI541" i="54"/>
  <c r="AF541" i="54"/>
  <c r="AE541" i="54"/>
  <c r="AB541" i="54"/>
  <c r="AA541" i="54"/>
  <c r="AC541" i="54"/>
  <c r="X541" i="54"/>
  <c r="W541" i="54"/>
  <c r="Y541" i="54"/>
  <c r="S541" i="54"/>
  <c r="R541" i="54"/>
  <c r="AR540" i="54"/>
  <c r="AQ540" i="54"/>
  <c r="AN540" i="54"/>
  <c r="AM540" i="54"/>
  <c r="AJ540" i="54"/>
  <c r="AI540" i="54"/>
  <c r="AK540" i="54"/>
  <c r="AF540" i="54"/>
  <c r="AE540" i="54"/>
  <c r="AG540" i="54"/>
  <c r="AB540" i="54"/>
  <c r="AA540" i="54"/>
  <c r="AC540" i="54"/>
  <c r="X540" i="54"/>
  <c r="W540" i="54"/>
  <c r="S540" i="54"/>
  <c r="R540" i="54"/>
  <c r="AR539" i="54"/>
  <c r="AQ539" i="54"/>
  <c r="AN539" i="54"/>
  <c r="AM539" i="54"/>
  <c r="AO539" i="54"/>
  <c r="AJ539" i="54"/>
  <c r="AI539" i="54"/>
  <c r="AK539" i="54"/>
  <c r="AF539" i="54"/>
  <c r="AE539" i="54"/>
  <c r="AG539" i="54"/>
  <c r="AB539" i="54"/>
  <c r="AA539" i="54"/>
  <c r="X539" i="54"/>
  <c r="W539" i="54"/>
  <c r="S539" i="54"/>
  <c r="R539" i="54"/>
  <c r="AR538" i="54"/>
  <c r="AQ538" i="54"/>
  <c r="AS538" i="54"/>
  <c r="AN538" i="54"/>
  <c r="AM538" i="54"/>
  <c r="AO538" i="54"/>
  <c r="AJ538" i="54"/>
  <c r="AI538" i="54"/>
  <c r="AK538" i="54"/>
  <c r="AF538" i="54"/>
  <c r="AE538" i="54"/>
  <c r="AB538" i="54"/>
  <c r="AA538" i="54"/>
  <c r="X538" i="54"/>
  <c r="W538" i="54"/>
  <c r="S538" i="54"/>
  <c r="R538" i="54"/>
  <c r="U538" i="54"/>
  <c r="AR537" i="54"/>
  <c r="AQ537" i="54"/>
  <c r="AS537" i="54"/>
  <c r="AN537" i="54"/>
  <c r="AM537" i="54"/>
  <c r="AO537" i="54"/>
  <c r="AJ537" i="54"/>
  <c r="AI537" i="54"/>
  <c r="AF537" i="54"/>
  <c r="AE537" i="54"/>
  <c r="AB537" i="54"/>
  <c r="AA537" i="54"/>
  <c r="X537" i="54"/>
  <c r="W537" i="54"/>
  <c r="Y537" i="54"/>
  <c r="S537" i="54"/>
  <c r="R537" i="54"/>
  <c r="U537" i="54"/>
  <c r="AR536" i="54"/>
  <c r="AQ536" i="54"/>
  <c r="AS536" i="54"/>
  <c r="AN536" i="54"/>
  <c r="AM536" i="54"/>
  <c r="AJ536" i="54"/>
  <c r="AI536" i="54"/>
  <c r="AF536" i="54"/>
  <c r="AE536" i="54"/>
  <c r="AB536" i="54"/>
  <c r="AA536" i="54"/>
  <c r="AC536" i="54"/>
  <c r="X536" i="54"/>
  <c r="W536" i="54"/>
  <c r="Y536" i="54"/>
  <c r="S536" i="54"/>
  <c r="R536" i="54"/>
  <c r="U536" i="54"/>
  <c r="AR535" i="54"/>
  <c r="AQ535" i="54"/>
  <c r="AN535" i="54"/>
  <c r="AM535" i="54"/>
  <c r="AJ535" i="54"/>
  <c r="AI535" i="54"/>
  <c r="AF535" i="54"/>
  <c r="AE535" i="54"/>
  <c r="AG535" i="54"/>
  <c r="AB535" i="54"/>
  <c r="AA535" i="54"/>
  <c r="AC535" i="54"/>
  <c r="X535" i="54"/>
  <c r="W535" i="54"/>
  <c r="Y535" i="54"/>
  <c r="S535" i="54"/>
  <c r="R535" i="54"/>
  <c r="AR534" i="54"/>
  <c r="AQ534" i="54"/>
  <c r="AN534" i="54"/>
  <c r="AM534" i="54"/>
  <c r="AJ534" i="54"/>
  <c r="AI534" i="54"/>
  <c r="AK534" i="54"/>
  <c r="AF534" i="54"/>
  <c r="AE534" i="54"/>
  <c r="AG534" i="54"/>
  <c r="AB534" i="54"/>
  <c r="AA534" i="54"/>
  <c r="AC534" i="54"/>
  <c r="X534" i="54"/>
  <c r="W534" i="54"/>
  <c r="S534" i="54"/>
  <c r="R534" i="54"/>
  <c r="AR533" i="54"/>
  <c r="AQ533" i="54"/>
  <c r="AN533" i="54"/>
  <c r="AM533" i="54"/>
  <c r="AO533" i="54"/>
  <c r="AJ533" i="54"/>
  <c r="AI533" i="54"/>
  <c r="AK533" i="54"/>
  <c r="AF533" i="54"/>
  <c r="AE533" i="54"/>
  <c r="AG533" i="54"/>
  <c r="AB533" i="54"/>
  <c r="AA533" i="54"/>
  <c r="X533" i="54"/>
  <c r="W533" i="54"/>
  <c r="S533" i="54"/>
  <c r="R533" i="54"/>
  <c r="AR532" i="54"/>
  <c r="AQ532" i="54"/>
  <c r="AS532" i="54"/>
  <c r="AN532" i="54"/>
  <c r="AM532" i="54"/>
  <c r="AO532" i="54"/>
  <c r="AJ532" i="54"/>
  <c r="AI532" i="54"/>
  <c r="AK532" i="54"/>
  <c r="AF532" i="54"/>
  <c r="AE532" i="54"/>
  <c r="AB532" i="54"/>
  <c r="AA532" i="54"/>
  <c r="X532" i="54"/>
  <c r="W532" i="54"/>
  <c r="S532" i="54"/>
  <c r="R532" i="54"/>
  <c r="U532" i="54"/>
  <c r="AR531" i="54"/>
  <c r="AQ531" i="54"/>
  <c r="AS531" i="54"/>
  <c r="AN531" i="54"/>
  <c r="AM531" i="54"/>
  <c r="AO531" i="54"/>
  <c r="AJ531" i="54"/>
  <c r="AI531" i="54"/>
  <c r="AF531" i="54"/>
  <c r="AE531" i="54"/>
  <c r="AB531" i="54"/>
  <c r="AA531" i="54"/>
  <c r="X531" i="54"/>
  <c r="W531" i="54"/>
  <c r="Y531" i="54"/>
  <c r="S531" i="54"/>
  <c r="R531" i="54"/>
  <c r="U531" i="54"/>
  <c r="AR530" i="54"/>
  <c r="AQ530" i="54"/>
  <c r="AS530" i="54"/>
  <c r="AN530" i="54"/>
  <c r="AM530" i="54"/>
  <c r="AJ530" i="54"/>
  <c r="AI530" i="54"/>
  <c r="AF530" i="54"/>
  <c r="AE530" i="54"/>
  <c r="AB530" i="54"/>
  <c r="AA530" i="54"/>
  <c r="AC530" i="54"/>
  <c r="X530" i="54"/>
  <c r="W530" i="54"/>
  <c r="Y530" i="54"/>
  <c r="S530" i="54"/>
  <c r="R530" i="54"/>
  <c r="U530" i="54"/>
  <c r="AR529" i="54"/>
  <c r="AQ529" i="54"/>
  <c r="AN529" i="54"/>
  <c r="AM529" i="54"/>
  <c r="AJ529" i="54"/>
  <c r="AI529" i="54"/>
  <c r="AF529" i="54"/>
  <c r="AE529" i="54"/>
  <c r="AG529" i="54"/>
  <c r="AB529" i="54"/>
  <c r="AA529" i="54"/>
  <c r="AC529" i="54"/>
  <c r="X529" i="54"/>
  <c r="W529" i="54"/>
  <c r="Y529" i="54"/>
  <c r="S529" i="54"/>
  <c r="R529" i="54"/>
  <c r="AR528" i="54"/>
  <c r="AQ528" i="54"/>
  <c r="AN528" i="54"/>
  <c r="AM528" i="54"/>
  <c r="AJ528" i="54"/>
  <c r="AI528" i="54"/>
  <c r="AK528" i="54"/>
  <c r="AF528" i="54"/>
  <c r="AE528" i="54"/>
  <c r="AG528" i="54"/>
  <c r="AB528" i="54"/>
  <c r="AA528" i="54"/>
  <c r="AC528" i="54"/>
  <c r="X528" i="54"/>
  <c r="W528" i="54"/>
  <c r="S528" i="54"/>
  <c r="R528" i="54"/>
  <c r="AR527" i="54"/>
  <c r="AQ527" i="54"/>
  <c r="AN527" i="54"/>
  <c r="AM527" i="54"/>
  <c r="AO527" i="54"/>
  <c r="AJ527" i="54"/>
  <c r="AI527" i="54"/>
  <c r="AK527" i="54"/>
  <c r="AF527" i="54"/>
  <c r="AE527" i="54"/>
  <c r="AG527" i="54"/>
  <c r="AB527" i="54"/>
  <c r="AA527" i="54"/>
  <c r="X527" i="54"/>
  <c r="W527" i="54"/>
  <c r="S527" i="54"/>
  <c r="R527" i="54"/>
  <c r="AR526" i="54"/>
  <c r="AQ526" i="54"/>
  <c r="AS526" i="54"/>
  <c r="AN526" i="54"/>
  <c r="AM526" i="54"/>
  <c r="AO526" i="54"/>
  <c r="AJ526" i="54"/>
  <c r="AI526" i="54"/>
  <c r="AK526" i="54"/>
  <c r="AF526" i="54"/>
  <c r="AE526" i="54"/>
  <c r="AB526" i="54"/>
  <c r="AA526" i="54"/>
  <c r="X526" i="54"/>
  <c r="W526" i="54"/>
  <c r="S526" i="54"/>
  <c r="R526" i="54"/>
  <c r="U526" i="54"/>
  <c r="AR525" i="54"/>
  <c r="AQ525" i="54"/>
  <c r="AS525" i="54"/>
  <c r="AN525" i="54"/>
  <c r="AM525" i="54"/>
  <c r="AO525" i="54"/>
  <c r="AJ525" i="54"/>
  <c r="AI525" i="54"/>
  <c r="AF525" i="54"/>
  <c r="AE525" i="54"/>
  <c r="AB525" i="54"/>
  <c r="AA525" i="54"/>
  <c r="X525" i="54"/>
  <c r="W525" i="54"/>
  <c r="Y525" i="54"/>
  <c r="S525" i="54"/>
  <c r="R525" i="54"/>
  <c r="U525" i="54"/>
  <c r="AR524" i="54"/>
  <c r="AQ524" i="54"/>
  <c r="AS524" i="54"/>
  <c r="AN524" i="54"/>
  <c r="AM524" i="54"/>
  <c r="AJ524" i="54"/>
  <c r="AI524" i="54"/>
  <c r="AF524" i="54"/>
  <c r="AE524" i="54"/>
  <c r="AB524" i="54"/>
  <c r="AA524" i="54"/>
  <c r="AC524" i="54"/>
  <c r="X524" i="54"/>
  <c r="W524" i="54"/>
  <c r="Y524" i="54"/>
  <c r="S524" i="54"/>
  <c r="R524" i="54"/>
  <c r="U524" i="54"/>
  <c r="AR523" i="54"/>
  <c r="AQ523" i="54"/>
  <c r="AN523" i="54"/>
  <c r="AM523" i="54"/>
  <c r="AJ523" i="54"/>
  <c r="AI523" i="54"/>
  <c r="AF523" i="54"/>
  <c r="AE523" i="54"/>
  <c r="AG523" i="54"/>
  <c r="AB523" i="54"/>
  <c r="AA523" i="54"/>
  <c r="AC523" i="54"/>
  <c r="X523" i="54"/>
  <c r="W523" i="54"/>
  <c r="Y523" i="54"/>
  <c r="S523" i="54"/>
  <c r="R523" i="54"/>
  <c r="AR522" i="54"/>
  <c r="AQ522" i="54"/>
  <c r="AN522" i="54"/>
  <c r="AM522" i="54"/>
  <c r="AJ522" i="54"/>
  <c r="AI522" i="54"/>
  <c r="AK522" i="54"/>
  <c r="AF522" i="54"/>
  <c r="AE522" i="54"/>
  <c r="AG522" i="54"/>
  <c r="AB522" i="54"/>
  <c r="AA522" i="54"/>
  <c r="AC522" i="54"/>
  <c r="X522" i="54"/>
  <c r="W522" i="54"/>
  <c r="S522" i="54"/>
  <c r="R522" i="54"/>
  <c r="AR521" i="54"/>
  <c r="AQ521" i="54"/>
  <c r="AN521" i="54"/>
  <c r="AM521" i="54"/>
  <c r="AJ521" i="54"/>
  <c r="AI521" i="54"/>
  <c r="AK521" i="54"/>
  <c r="AF521" i="54"/>
  <c r="AE521" i="54"/>
  <c r="AB521" i="54"/>
  <c r="AA521" i="54"/>
  <c r="X521" i="54"/>
  <c r="W521" i="54"/>
  <c r="S521" i="54"/>
  <c r="R521" i="54"/>
  <c r="AR520" i="54"/>
  <c r="AQ520" i="54"/>
  <c r="AS520" i="54"/>
  <c r="AN520" i="54"/>
  <c r="AM520" i="54"/>
  <c r="AO520" i="54"/>
  <c r="AJ520" i="54"/>
  <c r="AI520" i="54"/>
  <c r="AK520" i="54"/>
  <c r="AF520" i="54"/>
  <c r="AE520" i="54"/>
  <c r="AG520" i="54"/>
  <c r="AB520" i="54"/>
  <c r="AA520" i="54"/>
  <c r="X520" i="54"/>
  <c r="W520" i="54"/>
  <c r="S520" i="54"/>
  <c r="R520" i="54"/>
  <c r="U520" i="54"/>
  <c r="AR519" i="54"/>
  <c r="AQ519" i="54"/>
  <c r="AS519" i="54"/>
  <c r="AN519" i="54"/>
  <c r="AM519" i="54"/>
  <c r="AO519" i="54"/>
  <c r="AJ519" i="54"/>
  <c r="AI519" i="54"/>
  <c r="AF519" i="54"/>
  <c r="AE519" i="54"/>
  <c r="AB519" i="54"/>
  <c r="AA519" i="54"/>
  <c r="X519" i="54"/>
  <c r="W519" i="54"/>
  <c r="S519" i="54"/>
  <c r="R519" i="54"/>
  <c r="U519" i="54"/>
  <c r="AR518" i="54"/>
  <c r="AQ518" i="54"/>
  <c r="AS518" i="54"/>
  <c r="AN518" i="54"/>
  <c r="AM518" i="54"/>
  <c r="AJ518" i="54"/>
  <c r="AI518" i="54"/>
  <c r="AF518" i="54"/>
  <c r="AE518" i="54"/>
  <c r="AB518" i="54"/>
  <c r="AA518" i="54"/>
  <c r="AC518" i="54"/>
  <c r="X518" i="54"/>
  <c r="W518" i="54"/>
  <c r="Y518" i="54"/>
  <c r="S518" i="54"/>
  <c r="R518" i="54"/>
  <c r="U518" i="54"/>
  <c r="AR517" i="54"/>
  <c r="AQ517" i="54"/>
  <c r="AN517" i="54"/>
  <c r="AM517" i="54"/>
  <c r="AJ517" i="54"/>
  <c r="AI517" i="54"/>
  <c r="AF517" i="54"/>
  <c r="AE517" i="54"/>
  <c r="AG517" i="54"/>
  <c r="AB517" i="54"/>
  <c r="AA517" i="54"/>
  <c r="AC517" i="54"/>
  <c r="X517" i="54"/>
  <c r="W517" i="54"/>
  <c r="Y517" i="54"/>
  <c r="S517" i="54"/>
  <c r="R517" i="54"/>
  <c r="AR516" i="54"/>
  <c r="AQ516" i="54"/>
  <c r="AN516" i="54"/>
  <c r="AM516" i="54"/>
  <c r="AJ516" i="54"/>
  <c r="AI516" i="54"/>
  <c r="AK516" i="54"/>
  <c r="AF516" i="54"/>
  <c r="AE516" i="54"/>
  <c r="AG516" i="54"/>
  <c r="AB516" i="54"/>
  <c r="AA516" i="54"/>
  <c r="AC516" i="54"/>
  <c r="X516" i="54"/>
  <c r="W516" i="54"/>
  <c r="S516" i="54"/>
  <c r="R516" i="54"/>
  <c r="AR515" i="54"/>
  <c r="AQ515" i="54"/>
  <c r="AN515" i="54"/>
  <c r="AM515" i="54"/>
  <c r="AO515" i="54"/>
  <c r="AJ515" i="54"/>
  <c r="AI515" i="54"/>
  <c r="AK515" i="54"/>
  <c r="AF515" i="54"/>
  <c r="AE515" i="54"/>
  <c r="AG515" i="54"/>
  <c r="AB515" i="54"/>
  <c r="AA515" i="54"/>
  <c r="X515" i="54"/>
  <c r="W515" i="54"/>
  <c r="S515" i="54"/>
  <c r="R515" i="54"/>
  <c r="AR514" i="54"/>
  <c r="AQ514" i="54"/>
  <c r="AS514" i="54"/>
  <c r="AN514" i="54"/>
  <c r="AM514" i="54"/>
  <c r="AO514" i="54"/>
  <c r="AJ514" i="54"/>
  <c r="AI514" i="54"/>
  <c r="AK514" i="54"/>
  <c r="AF514" i="54"/>
  <c r="AE514" i="54"/>
  <c r="AB514" i="54"/>
  <c r="AA514" i="54"/>
  <c r="X514" i="54"/>
  <c r="W514" i="54"/>
  <c r="S514" i="54"/>
  <c r="R514" i="54"/>
  <c r="U514" i="54"/>
  <c r="AR513" i="54"/>
  <c r="AQ513" i="54"/>
  <c r="AS513" i="54"/>
  <c r="AN513" i="54"/>
  <c r="AM513" i="54"/>
  <c r="AO513" i="54"/>
  <c r="AJ513" i="54"/>
  <c r="AI513" i="54"/>
  <c r="AF513" i="54"/>
  <c r="AE513" i="54"/>
  <c r="AB513" i="54"/>
  <c r="AA513" i="54"/>
  <c r="X513" i="54"/>
  <c r="W513" i="54"/>
  <c r="Y513" i="54"/>
  <c r="S513" i="54"/>
  <c r="R513" i="54"/>
  <c r="U513" i="54"/>
  <c r="AR512" i="54"/>
  <c r="AQ512" i="54"/>
  <c r="AS512" i="54"/>
  <c r="AN512" i="54"/>
  <c r="AM512" i="54"/>
  <c r="AJ512" i="54"/>
  <c r="AI512" i="54"/>
  <c r="AF512" i="54"/>
  <c r="AE512" i="54"/>
  <c r="AB512" i="54"/>
  <c r="AA512" i="54"/>
  <c r="AC512" i="54"/>
  <c r="X512" i="54"/>
  <c r="W512" i="54"/>
  <c r="Y512" i="54"/>
  <c r="S512" i="54"/>
  <c r="R512" i="54"/>
  <c r="U512" i="54"/>
  <c r="AR511" i="54"/>
  <c r="AQ511" i="54"/>
  <c r="AN511" i="54"/>
  <c r="AM511" i="54"/>
  <c r="AJ511" i="54"/>
  <c r="AI511" i="54"/>
  <c r="AF511" i="54"/>
  <c r="AE511" i="54"/>
  <c r="AG511" i="54"/>
  <c r="AB511" i="54"/>
  <c r="AA511" i="54"/>
  <c r="AC511" i="54"/>
  <c r="X511" i="54"/>
  <c r="W511" i="54"/>
  <c r="Y511" i="54"/>
  <c r="S511" i="54"/>
  <c r="R511" i="54"/>
  <c r="AR510" i="54"/>
  <c r="AQ510" i="54"/>
  <c r="AN510" i="54"/>
  <c r="AM510" i="54"/>
  <c r="AJ510" i="54"/>
  <c r="AI510" i="54"/>
  <c r="AK510" i="54"/>
  <c r="AF510" i="54"/>
  <c r="AE510" i="54"/>
  <c r="AG510" i="54"/>
  <c r="AB510" i="54"/>
  <c r="AA510" i="54"/>
  <c r="AC510" i="54"/>
  <c r="X510" i="54"/>
  <c r="W510" i="54"/>
  <c r="S510" i="54"/>
  <c r="R510" i="54"/>
  <c r="AR509" i="54"/>
  <c r="AQ509" i="54"/>
  <c r="AN509" i="54"/>
  <c r="AM509" i="54"/>
  <c r="AO509" i="54"/>
  <c r="AJ509" i="54"/>
  <c r="AI509" i="54"/>
  <c r="AK509" i="54"/>
  <c r="AF509" i="54"/>
  <c r="AE509" i="54"/>
  <c r="AG509" i="54"/>
  <c r="AB509" i="54"/>
  <c r="AA509" i="54"/>
  <c r="X509" i="54"/>
  <c r="W509" i="54"/>
  <c r="S509" i="54"/>
  <c r="R509" i="54"/>
  <c r="AR508" i="54"/>
  <c r="AQ508" i="54"/>
  <c r="AS508" i="54"/>
  <c r="AN508" i="54"/>
  <c r="AM508" i="54"/>
  <c r="AO508" i="54"/>
  <c r="AJ508" i="54"/>
  <c r="AI508" i="54"/>
  <c r="AK508" i="54"/>
  <c r="AF508" i="54"/>
  <c r="AE508" i="54"/>
  <c r="AB508" i="54"/>
  <c r="AA508" i="54"/>
  <c r="X508" i="54"/>
  <c r="W508" i="54"/>
  <c r="S508" i="54"/>
  <c r="R508" i="54"/>
  <c r="U508" i="54"/>
  <c r="AR507" i="54"/>
  <c r="AQ507" i="54"/>
  <c r="AS507" i="54"/>
  <c r="AN507" i="54"/>
  <c r="AM507" i="54"/>
  <c r="AO507" i="54"/>
  <c r="AJ507" i="54"/>
  <c r="AI507" i="54"/>
  <c r="AF507" i="54"/>
  <c r="AE507" i="54"/>
  <c r="AB507" i="54"/>
  <c r="AA507" i="54"/>
  <c r="X507" i="54"/>
  <c r="W507" i="54"/>
  <c r="Y507" i="54"/>
  <c r="S507" i="54"/>
  <c r="R507" i="54"/>
  <c r="U507" i="54"/>
  <c r="AR506" i="54"/>
  <c r="AQ506" i="54"/>
  <c r="AS506" i="54"/>
  <c r="AN506" i="54"/>
  <c r="AM506" i="54"/>
  <c r="AJ506" i="54"/>
  <c r="AI506" i="54"/>
  <c r="AF506" i="54"/>
  <c r="AE506" i="54"/>
  <c r="AB506" i="54"/>
  <c r="AA506" i="54"/>
  <c r="AC506" i="54"/>
  <c r="X506" i="54"/>
  <c r="W506" i="54"/>
  <c r="Y506" i="54"/>
  <c r="S506" i="54"/>
  <c r="R506" i="54"/>
  <c r="U506" i="54"/>
  <c r="AR505" i="54"/>
  <c r="AQ505" i="54"/>
  <c r="AN505" i="54"/>
  <c r="AM505" i="54"/>
  <c r="AJ505" i="54"/>
  <c r="AI505" i="54"/>
  <c r="AF505" i="54"/>
  <c r="AE505" i="54"/>
  <c r="AG505" i="54"/>
  <c r="AB505" i="54"/>
  <c r="AA505" i="54"/>
  <c r="AC505" i="54"/>
  <c r="X505" i="54"/>
  <c r="W505" i="54"/>
  <c r="Y505" i="54"/>
  <c r="S505" i="54"/>
  <c r="R505" i="54"/>
  <c r="U505" i="54"/>
  <c r="AR504" i="54"/>
  <c r="AQ504" i="54"/>
  <c r="AN504" i="54"/>
  <c r="AM504" i="54"/>
  <c r="AJ504" i="54"/>
  <c r="AI504" i="54"/>
  <c r="AK504" i="54"/>
  <c r="AF504" i="54"/>
  <c r="AE504" i="54"/>
  <c r="AG504" i="54"/>
  <c r="AB504" i="54"/>
  <c r="AA504" i="54"/>
  <c r="AC504" i="54"/>
  <c r="X504" i="54"/>
  <c r="W504" i="54"/>
  <c r="S504" i="54"/>
  <c r="R504" i="54"/>
  <c r="AR503" i="54"/>
  <c r="AQ503" i="54"/>
  <c r="AN503" i="54"/>
  <c r="AM503" i="54"/>
  <c r="AO503" i="54"/>
  <c r="AJ503" i="54"/>
  <c r="AI503" i="54"/>
  <c r="AK503" i="54"/>
  <c r="AF503" i="54"/>
  <c r="AE503" i="54"/>
  <c r="AG503" i="54"/>
  <c r="AB503" i="54"/>
  <c r="AA503" i="54"/>
  <c r="X503" i="54"/>
  <c r="W503" i="54"/>
  <c r="S503" i="54"/>
  <c r="R503" i="54"/>
  <c r="AR502" i="54"/>
  <c r="AQ502" i="54"/>
  <c r="AS502" i="54"/>
  <c r="AN502" i="54"/>
  <c r="AM502" i="54"/>
  <c r="AO502" i="54"/>
  <c r="AJ502" i="54"/>
  <c r="AI502" i="54"/>
  <c r="AK502" i="54"/>
  <c r="AF502" i="54"/>
  <c r="AE502" i="54"/>
  <c r="AB502" i="54"/>
  <c r="AA502" i="54"/>
  <c r="X502" i="54"/>
  <c r="W502" i="54"/>
  <c r="S502" i="54"/>
  <c r="R502" i="54"/>
  <c r="U502" i="54"/>
  <c r="AR501" i="54"/>
  <c r="AQ501" i="54"/>
  <c r="AS501" i="54"/>
  <c r="AN501" i="54"/>
  <c r="AM501" i="54"/>
  <c r="AO501" i="54"/>
  <c r="AJ501" i="54"/>
  <c r="AI501" i="54"/>
  <c r="AF501" i="54"/>
  <c r="AE501" i="54"/>
  <c r="AB501" i="54"/>
  <c r="AA501" i="54"/>
  <c r="X501" i="54"/>
  <c r="W501" i="54"/>
  <c r="Y501" i="54"/>
  <c r="S501" i="54"/>
  <c r="R501" i="54"/>
  <c r="U501" i="54"/>
  <c r="AR500" i="54"/>
  <c r="AQ500" i="54"/>
  <c r="AS500" i="54"/>
  <c r="AN500" i="54"/>
  <c r="AM500" i="54"/>
  <c r="AJ500" i="54"/>
  <c r="AI500" i="54"/>
  <c r="AF500" i="54"/>
  <c r="AE500" i="54"/>
  <c r="AB500" i="54"/>
  <c r="AA500" i="54"/>
  <c r="AC500" i="54"/>
  <c r="X500" i="54"/>
  <c r="W500" i="54"/>
  <c r="Y500" i="54"/>
  <c r="S500" i="54"/>
  <c r="R500" i="54"/>
  <c r="U500" i="54"/>
  <c r="AR499" i="54"/>
  <c r="AQ499" i="54"/>
  <c r="AN499" i="54"/>
  <c r="AM499" i="54"/>
  <c r="AJ499" i="54"/>
  <c r="AI499" i="54"/>
  <c r="AF499" i="54"/>
  <c r="AE499" i="54"/>
  <c r="AG499" i="54"/>
  <c r="AB499" i="54"/>
  <c r="AA499" i="54"/>
  <c r="AC499" i="54"/>
  <c r="X499" i="54"/>
  <c r="W499" i="54"/>
  <c r="Y499" i="54"/>
  <c r="S499" i="54"/>
  <c r="R499" i="54"/>
  <c r="AR498" i="54"/>
  <c r="AQ498" i="54"/>
  <c r="AN498" i="54"/>
  <c r="AM498" i="54"/>
  <c r="AJ498" i="54"/>
  <c r="AI498" i="54"/>
  <c r="AK498" i="54"/>
  <c r="AF498" i="54"/>
  <c r="AE498" i="54"/>
  <c r="AG498" i="54"/>
  <c r="AB498" i="54"/>
  <c r="AA498" i="54"/>
  <c r="AC498" i="54"/>
  <c r="X498" i="54"/>
  <c r="W498" i="54"/>
  <c r="S498" i="54"/>
  <c r="R498" i="54"/>
  <c r="AR497" i="54"/>
  <c r="AQ497" i="54"/>
  <c r="AN497" i="54"/>
  <c r="AM497" i="54"/>
  <c r="AO497" i="54"/>
  <c r="AJ497" i="54"/>
  <c r="AI497" i="54"/>
  <c r="AK497" i="54"/>
  <c r="AF497" i="54"/>
  <c r="AE497" i="54"/>
  <c r="AG497" i="54"/>
  <c r="AB497" i="54"/>
  <c r="AA497" i="54"/>
  <c r="X497" i="54"/>
  <c r="W497" i="54"/>
  <c r="S497" i="54"/>
  <c r="R497" i="54"/>
  <c r="AR496" i="54"/>
  <c r="AQ496" i="54"/>
  <c r="AS496" i="54"/>
  <c r="AN496" i="54"/>
  <c r="AM496" i="54"/>
  <c r="AO496" i="54"/>
  <c r="AJ496" i="54"/>
  <c r="AI496" i="54"/>
  <c r="AK496" i="54"/>
  <c r="AF496" i="54"/>
  <c r="AE496" i="54"/>
  <c r="AB496" i="54"/>
  <c r="AA496" i="54"/>
  <c r="X496" i="54"/>
  <c r="W496" i="54"/>
  <c r="S496" i="54"/>
  <c r="R496" i="54"/>
  <c r="U496" i="54"/>
  <c r="AR495" i="54"/>
  <c r="AQ495" i="54"/>
  <c r="AS495" i="54"/>
  <c r="AN495" i="54"/>
  <c r="AM495" i="54"/>
  <c r="AO495" i="54"/>
  <c r="AJ495" i="54"/>
  <c r="AI495" i="54"/>
  <c r="AF495" i="54"/>
  <c r="AE495" i="54"/>
  <c r="AB495" i="54"/>
  <c r="AA495" i="54"/>
  <c r="X495" i="54"/>
  <c r="W495" i="54"/>
  <c r="Y495" i="54"/>
  <c r="S495" i="54"/>
  <c r="R495" i="54"/>
  <c r="U495" i="54"/>
  <c r="AR494" i="54"/>
  <c r="AQ494" i="54"/>
  <c r="AS494" i="54"/>
  <c r="AN494" i="54"/>
  <c r="AM494" i="54"/>
  <c r="AJ494" i="54"/>
  <c r="AI494" i="54"/>
  <c r="AF494" i="54"/>
  <c r="AE494" i="54"/>
  <c r="AB494" i="54"/>
  <c r="AA494" i="54"/>
  <c r="AC494" i="54"/>
  <c r="X494" i="54"/>
  <c r="W494" i="54"/>
  <c r="Y494" i="54"/>
  <c r="S494" i="54"/>
  <c r="R494" i="54"/>
  <c r="U494" i="54"/>
  <c r="AR493" i="54"/>
  <c r="AQ493" i="54"/>
  <c r="AN493" i="54"/>
  <c r="AM493" i="54"/>
  <c r="AJ493" i="54"/>
  <c r="AI493" i="54"/>
  <c r="AF493" i="54"/>
  <c r="AE493" i="54"/>
  <c r="AG493" i="54"/>
  <c r="AB493" i="54"/>
  <c r="AA493" i="54"/>
  <c r="AC493" i="54"/>
  <c r="X493" i="54"/>
  <c r="W493" i="54"/>
  <c r="Y493" i="54"/>
  <c r="S493" i="54"/>
  <c r="R493" i="54"/>
  <c r="AR492" i="54"/>
  <c r="AQ492" i="54"/>
  <c r="AN492" i="54"/>
  <c r="AM492" i="54"/>
  <c r="AJ492" i="54"/>
  <c r="AI492" i="54"/>
  <c r="AK492" i="54"/>
  <c r="AF492" i="54"/>
  <c r="AE492" i="54"/>
  <c r="AG492" i="54"/>
  <c r="AB492" i="54"/>
  <c r="AA492" i="54"/>
  <c r="AC492" i="54"/>
  <c r="X492" i="54"/>
  <c r="W492" i="54"/>
  <c r="S492" i="54"/>
  <c r="R492" i="54"/>
  <c r="AR491" i="54"/>
  <c r="AQ491" i="54"/>
  <c r="AN491" i="54"/>
  <c r="AM491" i="54"/>
  <c r="AO491" i="54"/>
  <c r="AJ491" i="54"/>
  <c r="AI491" i="54"/>
  <c r="AK491" i="54"/>
  <c r="AF491" i="54"/>
  <c r="AE491" i="54"/>
  <c r="AG491" i="54"/>
  <c r="AB491" i="54"/>
  <c r="AA491" i="54"/>
  <c r="X491" i="54"/>
  <c r="W491" i="54"/>
  <c r="S491" i="54"/>
  <c r="R491" i="54"/>
  <c r="AR490" i="54"/>
  <c r="AQ490" i="54"/>
  <c r="AS490" i="54"/>
  <c r="AN490" i="54"/>
  <c r="AM490" i="54"/>
  <c r="AO490" i="54"/>
  <c r="AJ490" i="54"/>
  <c r="AI490" i="54"/>
  <c r="AK490" i="54"/>
  <c r="AF490" i="54"/>
  <c r="AE490" i="54"/>
  <c r="AB490" i="54"/>
  <c r="AA490" i="54"/>
  <c r="X490" i="54"/>
  <c r="W490" i="54"/>
  <c r="S490" i="54"/>
  <c r="R490" i="54"/>
  <c r="U490" i="54"/>
  <c r="AR489" i="54"/>
  <c r="AQ489" i="54"/>
  <c r="AS489" i="54"/>
  <c r="AN489" i="54"/>
  <c r="AM489" i="54"/>
  <c r="AO489" i="54"/>
  <c r="AJ489" i="54"/>
  <c r="AI489" i="54"/>
  <c r="AK489" i="54"/>
  <c r="AF489" i="54"/>
  <c r="AE489" i="54"/>
  <c r="AB489" i="54"/>
  <c r="AA489" i="54"/>
  <c r="X489" i="54"/>
  <c r="W489" i="54"/>
  <c r="Y489" i="54"/>
  <c r="S489" i="54"/>
  <c r="R489" i="54"/>
  <c r="U489" i="54"/>
  <c r="AR488" i="54"/>
  <c r="AQ488" i="54"/>
  <c r="AS488" i="54"/>
  <c r="AN488" i="54"/>
  <c r="AM488" i="54"/>
  <c r="AJ488" i="54"/>
  <c r="AI488" i="54"/>
  <c r="AF488" i="54"/>
  <c r="AE488" i="54"/>
  <c r="AB488" i="54"/>
  <c r="AA488" i="54"/>
  <c r="X488" i="54"/>
  <c r="W488" i="54"/>
  <c r="Y488" i="54"/>
  <c r="S488" i="54"/>
  <c r="R488" i="54"/>
  <c r="U488" i="54"/>
  <c r="AR487" i="54"/>
  <c r="AQ487" i="54"/>
  <c r="AN487" i="54"/>
  <c r="AM487" i="54"/>
  <c r="AJ487" i="54"/>
  <c r="AI487" i="54"/>
  <c r="AF487" i="54"/>
  <c r="AE487" i="54"/>
  <c r="AG487" i="54"/>
  <c r="AB487" i="54"/>
  <c r="AA487" i="54"/>
  <c r="AC487" i="54"/>
  <c r="X487" i="54"/>
  <c r="W487" i="54"/>
  <c r="Y487" i="54"/>
  <c r="S487" i="54"/>
  <c r="R487" i="54"/>
  <c r="U487" i="54"/>
  <c r="AR486" i="54"/>
  <c r="AQ486" i="54"/>
  <c r="AN486" i="54"/>
  <c r="AM486" i="54"/>
  <c r="AJ486" i="54"/>
  <c r="AI486" i="54"/>
  <c r="AK486" i="54"/>
  <c r="AF486" i="54"/>
  <c r="AE486" i="54"/>
  <c r="AG486" i="54"/>
  <c r="AB486" i="54"/>
  <c r="AA486" i="54"/>
  <c r="AC486" i="54"/>
  <c r="X486" i="54"/>
  <c r="W486" i="54"/>
  <c r="S486" i="54"/>
  <c r="R486" i="54"/>
  <c r="AR485" i="54"/>
  <c r="AQ485" i="54"/>
  <c r="AN485" i="54"/>
  <c r="AM485" i="54"/>
  <c r="AO485" i="54"/>
  <c r="AJ485" i="54"/>
  <c r="AI485" i="54"/>
  <c r="AK485" i="54"/>
  <c r="AF485" i="54"/>
  <c r="AE485" i="54"/>
  <c r="AG485" i="54"/>
  <c r="AB485" i="54"/>
  <c r="AA485" i="54"/>
  <c r="X485" i="54"/>
  <c r="W485" i="54"/>
  <c r="S485" i="54"/>
  <c r="R485" i="54"/>
  <c r="AR484" i="54"/>
  <c r="AQ484" i="54"/>
  <c r="AS484" i="54"/>
  <c r="AN484" i="54"/>
  <c r="AM484" i="54"/>
  <c r="AO484" i="54"/>
  <c r="AJ484" i="54"/>
  <c r="AI484" i="54"/>
  <c r="AF484" i="54"/>
  <c r="AE484" i="54"/>
  <c r="AB484" i="54"/>
  <c r="AA484" i="54"/>
  <c r="X484" i="54"/>
  <c r="W484" i="54"/>
  <c r="S484" i="54"/>
  <c r="R484" i="54"/>
  <c r="U484" i="54"/>
  <c r="AR483" i="54"/>
  <c r="AQ483" i="54"/>
  <c r="AS483" i="54"/>
  <c r="AN483" i="54"/>
  <c r="AM483" i="54"/>
  <c r="AO483" i="54"/>
  <c r="AJ483" i="54"/>
  <c r="AI483" i="54"/>
  <c r="AF483" i="54"/>
  <c r="AE483" i="54"/>
  <c r="AB483" i="54"/>
  <c r="AA483" i="54"/>
  <c r="X483" i="54"/>
  <c r="W483" i="54"/>
  <c r="Y483" i="54"/>
  <c r="S483" i="54"/>
  <c r="R483" i="54"/>
  <c r="U483" i="54"/>
  <c r="AR482" i="54"/>
  <c r="AQ482" i="54"/>
  <c r="AS482" i="54"/>
  <c r="AN482" i="54"/>
  <c r="AM482" i="54"/>
  <c r="AJ482" i="54"/>
  <c r="AI482" i="54"/>
  <c r="AF482" i="54"/>
  <c r="AE482" i="54"/>
  <c r="AB482" i="54"/>
  <c r="AA482" i="54"/>
  <c r="AC482" i="54"/>
  <c r="X482" i="54"/>
  <c r="W482" i="54"/>
  <c r="Y482" i="54"/>
  <c r="S482" i="54"/>
  <c r="R482" i="54"/>
  <c r="U482" i="54"/>
  <c r="AR481" i="54"/>
  <c r="AQ481" i="54"/>
  <c r="AS481" i="54"/>
  <c r="AN481" i="54"/>
  <c r="AM481" i="54"/>
  <c r="AJ481" i="54"/>
  <c r="AI481" i="54"/>
  <c r="AF481" i="54"/>
  <c r="AE481" i="54"/>
  <c r="AG481" i="54"/>
  <c r="AB481" i="54"/>
  <c r="AA481" i="54"/>
  <c r="AC481" i="54"/>
  <c r="X481" i="54"/>
  <c r="W481" i="54"/>
  <c r="Y481" i="54"/>
  <c r="S481" i="54"/>
  <c r="R481" i="54"/>
  <c r="U481" i="54"/>
  <c r="AR480" i="54"/>
  <c r="AQ480" i="54"/>
  <c r="AN480" i="54"/>
  <c r="AM480" i="54"/>
  <c r="AJ480" i="54"/>
  <c r="AI480" i="54"/>
  <c r="AK480" i="54"/>
  <c r="AF480" i="54"/>
  <c r="AE480" i="54"/>
  <c r="AG480" i="54"/>
  <c r="AB480" i="54"/>
  <c r="AA480" i="54"/>
  <c r="AC480" i="54"/>
  <c r="X480" i="54"/>
  <c r="W480" i="54"/>
  <c r="S480" i="54"/>
  <c r="R480" i="54"/>
  <c r="AR479" i="54"/>
  <c r="AQ479" i="54"/>
  <c r="AN479" i="54"/>
  <c r="AM479" i="54"/>
  <c r="AO479" i="54"/>
  <c r="AJ479" i="54"/>
  <c r="AI479" i="54"/>
  <c r="AK479" i="54"/>
  <c r="AF479" i="54"/>
  <c r="AE479" i="54"/>
  <c r="AG479" i="54"/>
  <c r="AB479" i="54"/>
  <c r="AA479" i="54"/>
  <c r="X479" i="54"/>
  <c r="W479" i="54"/>
  <c r="S479" i="54"/>
  <c r="R479" i="54"/>
  <c r="AR478" i="54"/>
  <c r="AQ478" i="54"/>
  <c r="AS478" i="54"/>
  <c r="AN478" i="54"/>
  <c r="AM478" i="54"/>
  <c r="AO478" i="54"/>
  <c r="AJ478" i="54"/>
  <c r="AI478" i="54"/>
  <c r="AK478" i="54"/>
  <c r="AF478" i="54"/>
  <c r="AE478" i="54"/>
  <c r="AG478" i="54"/>
  <c r="AB478" i="54"/>
  <c r="AA478" i="54"/>
  <c r="X478" i="54"/>
  <c r="W478" i="54"/>
  <c r="S478" i="54"/>
  <c r="R478" i="54"/>
  <c r="U478" i="54"/>
  <c r="AR477" i="54"/>
  <c r="AQ477" i="54"/>
  <c r="AS477" i="54"/>
  <c r="AN477" i="54"/>
  <c r="AM477" i="54"/>
  <c r="AO477" i="54"/>
  <c r="AJ477" i="54"/>
  <c r="AI477" i="54"/>
  <c r="AF477" i="54"/>
  <c r="AE477" i="54"/>
  <c r="AB477" i="54"/>
  <c r="AA477" i="54"/>
  <c r="X477" i="54"/>
  <c r="W477" i="54"/>
  <c r="Y477" i="54"/>
  <c r="S477" i="54"/>
  <c r="R477" i="54"/>
  <c r="U477" i="54"/>
  <c r="AR476" i="54"/>
  <c r="AQ476" i="54"/>
  <c r="AS476" i="54"/>
  <c r="AN476" i="54"/>
  <c r="AM476" i="54"/>
  <c r="AJ476" i="54"/>
  <c r="AI476" i="54"/>
  <c r="AF476" i="54"/>
  <c r="AE476" i="54"/>
  <c r="AB476" i="54"/>
  <c r="AA476" i="54"/>
  <c r="AC476" i="54"/>
  <c r="X476" i="54"/>
  <c r="W476" i="54"/>
  <c r="Y476" i="54"/>
  <c r="S476" i="54"/>
  <c r="R476" i="54"/>
  <c r="U476" i="54"/>
  <c r="AR475" i="54"/>
  <c r="AQ475" i="54"/>
  <c r="AS475" i="54"/>
  <c r="AN475" i="54"/>
  <c r="AM475" i="54"/>
  <c r="AJ475" i="54"/>
  <c r="AI475" i="54"/>
  <c r="AF475" i="54"/>
  <c r="AE475" i="54"/>
  <c r="AG475" i="54"/>
  <c r="AB475" i="54"/>
  <c r="AA475" i="54"/>
  <c r="AC475" i="54"/>
  <c r="X475" i="54"/>
  <c r="W475" i="54"/>
  <c r="Y475" i="54"/>
  <c r="S475" i="54"/>
  <c r="R475" i="54"/>
  <c r="U475" i="54"/>
  <c r="AR474" i="54"/>
  <c r="AQ474" i="54"/>
  <c r="AN474" i="54"/>
  <c r="AM474" i="54"/>
  <c r="AJ474" i="54"/>
  <c r="AI474" i="54"/>
  <c r="AK474" i="54"/>
  <c r="AF474" i="54"/>
  <c r="AE474" i="54"/>
  <c r="AG474" i="54"/>
  <c r="AB474" i="54"/>
  <c r="AA474" i="54"/>
  <c r="AC474" i="54"/>
  <c r="X474" i="54"/>
  <c r="W474" i="54"/>
  <c r="S474" i="54"/>
  <c r="R474" i="54"/>
  <c r="AR473" i="54"/>
  <c r="AQ473" i="54"/>
  <c r="AN473" i="54"/>
  <c r="AM473" i="54"/>
  <c r="AO473" i="54"/>
  <c r="AJ473" i="54"/>
  <c r="AI473" i="54"/>
  <c r="AK473" i="54"/>
  <c r="AF473" i="54"/>
  <c r="AE473" i="54"/>
  <c r="AG473" i="54"/>
  <c r="AB473" i="54"/>
  <c r="AA473" i="54"/>
  <c r="X473" i="54"/>
  <c r="W473" i="54"/>
  <c r="S473" i="54"/>
  <c r="R473" i="54"/>
  <c r="AR472" i="54"/>
  <c r="AQ472" i="54"/>
  <c r="AS472" i="54"/>
  <c r="AN472" i="54"/>
  <c r="AM472" i="54"/>
  <c r="AO472" i="54"/>
  <c r="AJ472" i="54"/>
  <c r="AI472" i="54"/>
  <c r="AF472" i="54"/>
  <c r="AE472" i="54"/>
  <c r="AG472" i="54"/>
  <c r="AB472" i="54"/>
  <c r="AA472" i="54"/>
  <c r="X472" i="54"/>
  <c r="W472" i="54"/>
  <c r="S472" i="54"/>
  <c r="R472" i="54"/>
  <c r="U472" i="54"/>
  <c r="AR471" i="54"/>
  <c r="AQ471" i="54"/>
  <c r="AS471" i="54"/>
  <c r="AN471" i="54"/>
  <c r="AM471" i="54"/>
  <c r="AO471" i="54"/>
  <c r="AJ471" i="54"/>
  <c r="AI471" i="54"/>
  <c r="AF471" i="54"/>
  <c r="AE471" i="54"/>
  <c r="AB471" i="54"/>
  <c r="AA471" i="54"/>
  <c r="X471" i="54"/>
  <c r="W471" i="54"/>
  <c r="Y471" i="54"/>
  <c r="S471" i="54"/>
  <c r="R471" i="54"/>
  <c r="U471" i="54"/>
  <c r="AR470" i="54"/>
  <c r="AQ470" i="54"/>
  <c r="AS470" i="54"/>
  <c r="AN470" i="54"/>
  <c r="AM470" i="54"/>
  <c r="AJ470" i="54"/>
  <c r="AI470" i="54"/>
  <c r="AF470" i="54"/>
  <c r="AE470" i="54"/>
  <c r="AB470" i="54"/>
  <c r="AA470" i="54"/>
  <c r="AC470" i="54"/>
  <c r="X470" i="54"/>
  <c r="W470" i="54"/>
  <c r="Y470" i="54"/>
  <c r="S470" i="54"/>
  <c r="R470" i="54"/>
  <c r="U470" i="54"/>
  <c r="AR469" i="54"/>
  <c r="AQ469" i="54"/>
  <c r="AS469" i="54"/>
  <c r="AN469" i="54"/>
  <c r="AM469" i="54"/>
  <c r="AJ469" i="54"/>
  <c r="AI469" i="54"/>
  <c r="AF469" i="54"/>
  <c r="AE469" i="54"/>
  <c r="AG469" i="54"/>
  <c r="AB469" i="54"/>
  <c r="AA469" i="54"/>
  <c r="AC469" i="54"/>
  <c r="X469" i="54"/>
  <c r="W469" i="54"/>
  <c r="Y469" i="54"/>
  <c r="S469" i="54"/>
  <c r="R469" i="54"/>
  <c r="AR468" i="54"/>
  <c r="AQ468" i="54"/>
  <c r="AN468" i="54"/>
  <c r="AM468" i="54"/>
  <c r="AJ468" i="54"/>
  <c r="AI468" i="54"/>
  <c r="AK468" i="54"/>
  <c r="AF468" i="54"/>
  <c r="AE468" i="54"/>
  <c r="AG468" i="54"/>
  <c r="AB468" i="54"/>
  <c r="AA468" i="54"/>
  <c r="AC468" i="54"/>
  <c r="X468" i="54"/>
  <c r="W468" i="54"/>
  <c r="S468" i="54"/>
  <c r="R468" i="54"/>
  <c r="AR467" i="54"/>
  <c r="AQ467" i="54"/>
  <c r="AN467" i="54"/>
  <c r="AM467" i="54"/>
  <c r="AO467" i="54"/>
  <c r="AJ467" i="54"/>
  <c r="AI467" i="54"/>
  <c r="AK467" i="54"/>
  <c r="AF467" i="54"/>
  <c r="AE467" i="54"/>
  <c r="AG467" i="54"/>
  <c r="AB467" i="54"/>
  <c r="AA467" i="54"/>
  <c r="AC467" i="54"/>
  <c r="X467" i="54"/>
  <c r="W467" i="54"/>
  <c r="S467" i="54"/>
  <c r="R467" i="54"/>
  <c r="AR466" i="54"/>
  <c r="AQ466" i="54"/>
  <c r="AS466" i="54"/>
  <c r="AN466" i="54"/>
  <c r="AM466" i="54"/>
  <c r="AO466" i="54"/>
  <c r="AJ466" i="54"/>
  <c r="AI466" i="54"/>
  <c r="AK466" i="54"/>
  <c r="AF466" i="54"/>
  <c r="AE466" i="54"/>
  <c r="AG466" i="54"/>
  <c r="AB466" i="54"/>
  <c r="AA466" i="54"/>
  <c r="X466" i="54"/>
  <c r="W466" i="54"/>
  <c r="S466" i="54"/>
  <c r="R466" i="54"/>
  <c r="U466" i="54"/>
  <c r="AR465" i="54"/>
  <c r="AQ465" i="54"/>
  <c r="AS465" i="54"/>
  <c r="AN465" i="54"/>
  <c r="AM465" i="54"/>
  <c r="AO465" i="54"/>
  <c r="AJ465" i="54"/>
  <c r="AI465" i="54"/>
  <c r="AF465" i="54"/>
  <c r="AE465" i="54"/>
  <c r="AB465" i="54"/>
  <c r="AA465" i="54"/>
  <c r="X465" i="54"/>
  <c r="W465" i="54"/>
  <c r="Y465" i="54"/>
  <c r="S465" i="54"/>
  <c r="R465" i="54"/>
  <c r="U465" i="54"/>
  <c r="AR464" i="54"/>
  <c r="AQ464" i="54"/>
  <c r="AS464" i="54"/>
  <c r="AN464" i="54"/>
  <c r="AM464" i="54"/>
  <c r="AO464" i="54"/>
  <c r="AJ464" i="54"/>
  <c r="AI464" i="54"/>
  <c r="AF464" i="54"/>
  <c r="AE464" i="54"/>
  <c r="AB464" i="54"/>
  <c r="AA464" i="54"/>
  <c r="AC464" i="54"/>
  <c r="X464" i="54"/>
  <c r="W464" i="54"/>
  <c r="Y464" i="54"/>
  <c r="S464" i="54"/>
  <c r="R464" i="54"/>
  <c r="U464" i="54"/>
  <c r="AR463" i="54"/>
  <c r="AQ463" i="54"/>
  <c r="AS463" i="54"/>
  <c r="AN463" i="54"/>
  <c r="AM463" i="54"/>
  <c r="AJ463" i="54"/>
  <c r="AI463" i="54"/>
  <c r="AF463" i="54"/>
  <c r="AE463" i="54"/>
  <c r="AG463" i="54"/>
  <c r="AB463" i="54"/>
  <c r="AA463" i="54"/>
  <c r="AC463" i="54"/>
  <c r="X463" i="54"/>
  <c r="W463" i="54"/>
  <c r="Y463" i="54"/>
  <c r="S463" i="54"/>
  <c r="R463" i="54"/>
  <c r="AR462" i="54"/>
  <c r="AQ462" i="54"/>
  <c r="AN462" i="54"/>
  <c r="AM462" i="54"/>
  <c r="AJ462" i="54"/>
  <c r="AI462" i="54"/>
  <c r="AK462" i="54"/>
  <c r="AF462" i="54"/>
  <c r="AE462" i="54"/>
  <c r="AG462" i="54"/>
  <c r="AB462" i="54"/>
  <c r="AA462" i="54"/>
  <c r="AC462" i="54"/>
  <c r="X462" i="54"/>
  <c r="W462" i="54"/>
  <c r="S462" i="54"/>
  <c r="R462" i="54"/>
  <c r="AR461" i="54"/>
  <c r="AQ461" i="54"/>
  <c r="AN461" i="54"/>
  <c r="AM461" i="54"/>
  <c r="AO461" i="54"/>
  <c r="AJ461" i="54"/>
  <c r="AI461" i="54"/>
  <c r="AK461" i="54"/>
  <c r="AF461" i="54"/>
  <c r="AE461" i="54"/>
  <c r="AG461" i="54"/>
  <c r="AB461" i="54"/>
  <c r="AA461" i="54"/>
  <c r="X461" i="54"/>
  <c r="W461" i="54"/>
  <c r="S461" i="54"/>
  <c r="R461" i="54"/>
  <c r="AR460" i="54"/>
  <c r="AQ460" i="54"/>
  <c r="AS460" i="54"/>
  <c r="AN460" i="54"/>
  <c r="AM460" i="54"/>
  <c r="AO460" i="54"/>
  <c r="AJ460" i="54"/>
  <c r="AI460" i="54"/>
  <c r="AK460" i="54"/>
  <c r="AF460" i="54"/>
  <c r="AE460" i="54"/>
  <c r="AG460" i="54"/>
  <c r="AB460" i="54"/>
  <c r="AA460" i="54"/>
  <c r="X460" i="54"/>
  <c r="W460" i="54"/>
  <c r="S460" i="54"/>
  <c r="R460" i="54"/>
  <c r="U460" i="54"/>
  <c r="AR459" i="54"/>
  <c r="AQ459" i="54"/>
  <c r="AS459" i="54"/>
  <c r="AN459" i="54"/>
  <c r="AM459" i="54"/>
  <c r="AO459" i="54"/>
  <c r="AJ459" i="54"/>
  <c r="AI459" i="54"/>
  <c r="AF459" i="54"/>
  <c r="AE459" i="54"/>
  <c r="AB459" i="54"/>
  <c r="AA459" i="54"/>
  <c r="X459" i="54"/>
  <c r="W459" i="54"/>
  <c r="Y459" i="54"/>
  <c r="S459" i="54"/>
  <c r="R459" i="54"/>
  <c r="U459" i="54"/>
  <c r="AR458" i="54"/>
  <c r="AQ458" i="54"/>
  <c r="AS458" i="54"/>
  <c r="AN458" i="54"/>
  <c r="AM458" i="54"/>
  <c r="AJ458" i="54"/>
  <c r="AI458" i="54"/>
  <c r="AF458" i="54"/>
  <c r="AE458" i="54"/>
  <c r="AB458" i="54"/>
  <c r="AA458" i="54"/>
  <c r="AC458" i="54"/>
  <c r="X458" i="54"/>
  <c r="W458" i="54"/>
  <c r="Y458" i="54"/>
  <c r="S458" i="54"/>
  <c r="R458" i="54"/>
  <c r="U458" i="54"/>
  <c r="AR457" i="54"/>
  <c r="AQ457" i="54"/>
  <c r="AS457" i="54"/>
  <c r="AN457" i="54"/>
  <c r="AM457" i="54"/>
  <c r="AJ457" i="54"/>
  <c r="AI457" i="54"/>
  <c r="AF457" i="54"/>
  <c r="AE457" i="54"/>
  <c r="AG457" i="54"/>
  <c r="AB457" i="54"/>
  <c r="AA457" i="54"/>
  <c r="AC457" i="54"/>
  <c r="X457" i="54"/>
  <c r="W457" i="54"/>
  <c r="Y457" i="54"/>
  <c r="S457" i="54"/>
  <c r="R457" i="54"/>
  <c r="U457" i="54"/>
  <c r="AR456" i="54"/>
  <c r="AQ456" i="54"/>
  <c r="AN456" i="54"/>
  <c r="AM456" i="54"/>
  <c r="AJ456" i="54"/>
  <c r="AI456" i="54"/>
  <c r="AK456" i="54"/>
  <c r="AF456" i="54"/>
  <c r="AE456" i="54"/>
  <c r="AG456" i="54"/>
  <c r="AB456" i="54"/>
  <c r="AA456" i="54"/>
  <c r="AC456" i="54"/>
  <c r="X456" i="54"/>
  <c r="W456" i="54"/>
  <c r="S456" i="54"/>
  <c r="R456" i="54"/>
  <c r="AR455" i="54"/>
  <c r="AQ455" i="54"/>
  <c r="AN455" i="54"/>
  <c r="AM455" i="54"/>
  <c r="AO455" i="54"/>
  <c r="AJ455" i="54"/>
  <c r="AI455" i="54"/>
  <c r="AK455" i="54"/>
  <c r="AF455" i="54"/>
  <c r="AE455" i="54"/>
  <c r="AG455" i="54"/>
  <c r="AB455" i="54"/>
  <c r="AA455" i="54"/>
  <c r="X455" i="54"/>
  <c r="W455" i="54"/>
  <c r="S455" i="54"/>
  <c r="R455" i="54"/>
  <c r="AR454" i="54"/>
  <c r="AQ454" i="54"/>
  <c r="AS454" i="54"/>
  <c r="AN454" i="54"/>
  <c r="AM454" i="54"/>
  <c r="AO454" i="54"/>
  <c r="AJ454" i="54"/>
  <c r="AI454" i="54"/>
  <c r="AK454" i="54"/>
  <c r="AF454" i="54"/>
  <c r="AE454" i="54"/>
  <c r="AG454" i="54"/>
  <c r="AB454" i="54"/>
  <c r="AA454" i="54"/>
  <c r="X454" i="54"/>
  <c r="W454" i="54"/>
  <c r="S454" i="54"/>
  <c r="R454" i="54"/>
  <c r="U454" i="54"/>
  <c r="AR453" i="54"/>
  <c r="AQ453" i="54"/>
  <c r="AS453" i="54"/>
  <c r="AN453" i="54"/>
  <c r="AM453" i="54"/>
  <c r="AO453" i="54"/>
  <c r="AJ453" i="54"/>
  <c r="AI453" i="54"/>
  <c r="AF453" i="54"/>
  <c r="AE453" i="54"/>
  <c r="AB453" i="54"/>
  <c r="AA453" i="54"/>
  <c r="X453" i="54"/>
  <c r="W453" i="54"/>
  <c r="Y453" i="54"/>
  <c r="S453" i="54"/>
  <c r="R453" i="54"/>
  <c r="U453" i="54"/>
  <c r="AR452" i="54"/>
  <c r="AQ452" i="54"/>
  <c r="AS452" i="54"/>
  <c r="AN452" i="54"/>
  <c r="AM452" i="54"/>
  <c r="AJ452" i="54"/>
  <c r="AI452" i="54"/>
  <c r="AF452" i="54"/>
  <c r="AE452" i="54"/>
  <c r="AB452" i="54"/>
  <c r="AA452" i="54"/>
  <c r="AC452" i="54"/>
  <c r="X452" i="54"/>
  <c r="W452" i="54"/>
  <c r="Y452" i="54"/>
  <c r="S452" i="54"/>
  <c r="R452" i="54"/>
  <c r="U452" i="54"/>
  <c r="AR451" i="54"/>
  <c r="AQ451" i="54"/>
  <c r="AS451" i="54"/>
  <c r="AN451" i="54"/>
  <c r="AM451" i="54"/>
  <c r="AJ451" i="54"/>
  <c r="AI451" i="54"/>
  <c r="AF451" i="54"/>
  <c r="AE451" i="54"/>
  <c r="AG451" i="54"/>
  <c r="AB451" i="54"/>
  <c r="AA451" i="54"/>
  <c r="AC451" i="54"/>
  <c r="X451" i="54"/>
  <c r="W451" i="54"/>
  <c r="Y451" i="54"/>
  <c r="S451" i="54"/>
  <c r="R451" i="54"/>
  <c r="U451" i="54"/>
  <c r="AR450" i="54"/>
  <c r="AQ450" i="54"/>
  <c r="AN450" i="54"/>
  <c r="AM450" i="54"/>
  <c r="AJ450" i="54"/>
  <c r="AI450" i="54"/>
  <c r="AK450" i="54"/>
  <c r="AF450" i="54"/>
  <c r="AE450" i="54"/>
  <c r="AG450" i="54"/>
  <c r="AB450" i="54"/>
  <c r="AA450" i="54"/>
  <c r="AC450" i="54"/>
  <c r="X450" i="54"/>
  <c r="W450" i="54"/>
  <c r="S450" i="54"/>
  <c r="R450" i="54"/>
  <c r="AR449" i="54"/>
  <c r="AQ449" i="54"/>
  <c r="AN449" i="54"/>
  <c r="AM449" i="54"/>
  <c r="AO449" i="54"/>
  <c r="AJ449" i="54"/>
  <c r="AI449" i="54"/>
  <c r="AK449" i="54"/>
  <c r="AF449" i="54"/>
  <c r="AE449" i="54"/>
  <c r="AG449" i="54"/>
  <c r="AB449" i="54"/>
  <c r="AA449" i="54"/>
  <c r="AC449" i="54"/>
  <c r="X449" i="54"/>
  <c r="W449" i="54"/>
  <c r="S449" i="54"/>
  <c r="R449" i="54"/>
  <c r="AR448" i="54"/>
  <c r="AQ448" i="54"/>
  <c r="AS448" i="54"/>
  <c r="AN448" i="54"/>
  <c r="AM448" i="54"/>
  <c r="AO448" i="54"/>
  <c r="AJ448" i="54"/>
  <c r="AI448" i="54"/>
  <c r="AK448" i="54"/>
  <c r="AF448" i="54"/>
  <c r="AE448" i="54"/>
  <c r="AG448" i="54"/>
  <c r="AB448" i="54"/>
  <c r="AA448" i="54"/>
  <c r="X448" i="54"/>
  <c r="W448" i="54"/>
  <c r="S448" i="54"/>
  <c r="R448" i="54"/>
  <c r="U448" i="54"/>
  <c r="AR447" i="54"/>
  <c r="AQ447" i="54"/>
  <c r="AS447" i="54"/>
  <c r="AN447" i="54"/>
  <c r="AM447" i="54"/>
  <c r="AJ447" i="54"/>
  <c r="AI447" i="54"/>
  <c r="AF447" i="54"/>
  <c r="AE447" i="54"/>
  <c r="AB447" i="54"/>
  <c r="AA447" i="54"/>
  <c r="X447" i="54"/>
  <c r="W447" i="54"/>
  <c r="Y447" i="54"/>
  <c r="S447" i="54"/>
  <c r="R447" i="54"/>
  <c r="U447" i="54"/>
  <c r="AR446" i="54"/>
  <c r="AQ446" i="54"/>
  <c r="AS446" i="54"/>
  <c r="AN446" i="54"/>
  <c r="AM446" i="54"/>
  <c r="AJ446" i="54"/>
  <c r="AI446" i="54"/>
  <c r="AF446" i="54"/>
  <c r="AE446" i="54"/>
  <c r="AB446" i="54"/>
  <c r="AA446" i="54"/>
  <c r="AC446" i="54"/>
  <c r="X446" i="54"/>
  <c r="W446" i="54"/>
  <c r="Y446" i="54"/>
  <c r="S446" i="54"/>
  <c r="R446" i="54"/>
  <c r="U446" i="54"/>
  <c r="AR445" i="54"/>
  <c r="AQ445" i="54"/>
  <c r="AS445" i="54"/>
  <c r="AN445" i="54"/>
  <c r="AM445" i="54"/>
  <c r="AJ445" i="54"/>
  <c r="AI445" i="54"/>
  <c r="AF445" i="54"/>
  <c r="AE445" i="54"/>
  <c r="AG445" i="54"/>
  <c r="AB445" i="54"/>
  <c r="AA445" i="54"/>
  <c r="AC445" i="54"/>
  <c r="X445" i="54"/>
  <c r="W445" i="54"/>
  <c r="Y445" i="54"/>
  <c r="S445" i="54"/>
  <c r="R445" i="54"/>
  <c r="U445" i="54"/>
  <c r="AR444" i="54"/>
  <c r="AQ444" i="54"/>
  <c r="AN444" i="54"/>
  <c r="AM444" i="54"/>
  <c r="AJ444" i="54"/>
  <c r="AI444" i="54"/>
  <c r="AK444" i="54"/>
  <c r="AF444" i="54"/>
  <c r="AE444" i="54"/>
  <c r="AG444" i="54"/>
  <c r="AB444" i="54"/>
  <c r="AA444" i="54"/>
  <c r="AC444" i="54"/>
  <c r="X444" i="54"/>
  <c r="W444" i="54"/>
  <c r="S444" i="54"/>
  <c r="R444" i="54"/>
  <c r="AR443" i="54"/>
  <c r="AQ443" i="54"/>
  <c r="AN443" i="54"/>
  <c r="AM443" i="54"/>
  <c r="AO443" i="54"/>
  <c r="AJ443" i="54"/>
  <c r="AI443" i="54"/>
  <c r="AK443" i="54"/>
  <c r="AF443" i="54"/>
  <c r="AE443" i="54"/>
  <c r="AG443" i="54"/>
  <c r="AB443" i="54"/>
  <c r="AA443" i="54"/>
  <c r="X443" i="54"/>
  <c r="W443" i="54"/>
  <c r="S443" i="54"/>
  <c r="R443" i="54"/>
  <c r="AR442" i="54"/>
  <c r="AQ442" i="54"/>
  <c r="AS442" i="54"/>
  <c r="AN442" i="54"/>
  <c r="AM442" i="54"/>
  <c r="AO442" i="54"/>
  <c r="AJ442" i="54"/>
  <c r="AI442" i="54"/>
  <c r="AK442" i="54"/>
  <c r="AF442" i="54"/>
  <c r="AE442" i="54"/>
  <c r="AG442" i="54"/>
  <c r="AB442" i="54"/>
  <c r="AA442" i="54"/>
  <c r="X442" i="54"/>
  <c r="W442" i="54"/>
  <c r="S442" i="54"/>
  <c r="R442" i="54"/>
  <c r="U442" i="54"/>
  <c r="AR441" i="54"/>
  <c r="AQ441" i="54"/>
  <c r="AS441" i="54"/>
  <c r="AN441" i="54"/>
  <c r="AM441" i="54"/>
  <c r="AO441" i="54"/>
  <c r="AJ441" i="54"/>
  <c r="AI441" i="54"/>
  <c r="AF441" i="54"/>
  <c r="AE441" i="54"/>
  <c r="AB441" i="54"/>
  <c r="AA441" i="54"/>
  <c r="X441" i="54"/>
  <c r="W441" i="54"/>
  <c r="S441" i="54"/>
  <c r="R441" i="54"/>
  <c r="U441" i="54"/>
  <c r="AR440" i="54"/>
  <c r="AQ440" i="54"/>
  <c r="AS440" i="54"/>
  <c r="AN440" i="54"/>
  <c r="AM440" i="54"/>
  <c r="AO440" i="54"/>
  <c r="AJ440" i="54"/>
  <c r="AI440" i="54"/>
  <c r="AF440" i="54"/>
  <c r="AE440" i="54"/>
  <c r="AB440" i="54"/>
  <c r="AA440" i="54"/>
  <c r="AC440" i="54"/>
  <c r="X440" i="54"/>
  <c r="W440" i="54"/>
  <c r="Y440" i="54"/>
  <c r="S440" i="54"/>
  <c r="R440" i="54"/>
  <c r="U440" i="54"/>
  <c r="AR439" i="54"/>
  <c r="AQ439" i="54"/>
  <c r="AS439" i="54"/>
  <c r="AN439" i="54"/>
  <c r="AM439" i="54"/>
  <c r="AJ439" i="54"/>
  <c r="AI439" i="54"/>
  <c r="AF439" i="54"/>
  <c r="AE439" i="54"/>
  <c r="AG439" i="54"/>
  <c r="AB439" i="54"/>
  <c r="AA439" i="54"/>
  <c r="AC439" i="54"/>
  <c r="X439" i="54"/>
  <c r="W439" i="54"/>
  <c r="Y439" i="54"/>
  <c r="S439" i="54"/>
  <c r="R439" i="54"/>
  <c r="AR438" i="54"/>
  <c r="AQ438" i="54"/>
  <c r="AN438" i="54"/>
  <c r="AM438" i="54"/>
  <c r="AJ438" i="54"/>
  <c r="AI438" i="54"/>
  <c r="AK438" i="54"/>
  <c r="AF438" i="54"/>
  <c r="AE438" i="54"/>
  <c r="AG438" i="54"/>
  <c r="AB438" i="54"/>
  <c r="AA438" i="54"/>
  <c r="AC438" i="54"/>
  <c r="X438" i="54"/>
  <c r="W438" i="54"/>
  <c r="S438" i="54"/>
  <c r="R438" i="54"/>
  <c r="AR437" i="54"/>
  <c r="AQ437" i="54"/>
  <c r="AN437" i="54"/>
  <c r="AM437" i="54"/>
  <c r="AO437" i="54"/>
  <c r="AJ437" i="54"/>
  <c r="AI437" i="54"/>
  <c r="AK437" i="54"/>
  <c r="AF437" i="54"/>
  <c r="AE437" i="54"/>
  <c r="AG437" i="54"/>
  <c r="AB437" i="54"/>
  <c r="AA437" i="54"/>
  <c r="AC437" i="54"/>
  <c r="X437" i="54"/>
  <c r="W437" i="54"/>
  <c r="S437" i="54"/>
  <c r="R437" i="54"/>
  <c r="AR436" i="54"/>
  <c r="AQ436" i="54"/>
  <c r="AS436" i="54"/>
  <c r="AN436" i="54"/>
  <c r="AM436" i="54"/>
  <c r="AO436" i="54"/>
  <c r="AJ436" i="54"/>
  <c r="AI436" i="54"/>
  <c r="AK436" i="54"/>
  <c r="AF436" i="54"/>
  <c r="AE436" i="54"/>
  <c r="AG436" i="54"/>
  <c r="AB436" i="54"/>
  <c r="AA436" i="54"/>
  <c r="X436" i="54"/>
  <c r="W436" i="54"/>
  <c r="S436" i="54"/>
  <c r="R436" i="54"/>
  <c r="U436" i="54"/>
  <c r="AR435" i="54"/>
  <c r="AQ435" i="54"/>
  <c r="AS435" i="54"/>
  <c r="AN435" i="54"/>
  <c r="AM435" i="54"/>
  <c r="AJ435" i="54"/>
  <c r="AI435" i="54"/>
  <c r="AF435" i="54"/>
  <c r="AE435" i="54"/>
  <c r="AB435" i="54"/>
  <c r="AA435" i="54"/>
  <c r="X435" i="54"/>
  <c r="W435" i="54"/>
  <c r="Y435" i="54"/>
  <c r="S435" i="54"/>
  <c r="R435" i="54"/>
  <c r="U435" i="54"/>
  <c r="AR434" i="54"/>
  <c r="AQ434" i="54"/>
  <c r="AS434" i="54"/>
  <c r="AN434" i="54"/>
  <c r="AM434" i="54"/>
  <c r="AO434" i="54"/>
  <c r="AJ434" i="54"/>
  <c r="AI434" i="54"/>
  <c r="AF434" i="54"/>
  <c r="AE434" i="54"/>
  <c r="AB434" i="54"/>
  <c r="AA434" i="54"/>
  <c r="AC434" i="54"/>
  <c r="X434" i="54"/>
  <c r="W434" i="54"/>
  <c r="Y434" i="54"/>
  <c r="S434" i="54"/>
  <c r="R434" i="54"/>
  <c r="U434" i="54"/>
  <c r="AR433" i="54"/>
  <c r="AQ433" i="54"/>
  <c r="AS433" i="54"/>
  <c r="AN433" i="54"/>
  <c r="AM433" i="54"/>
  <c r="AJ433" i="54"/>
  <c r="AI433" i="54"/>
  <c r="AF433" i="54"/>
  <c r="AE433" i="54"/>
  <c r="AB433" i="54"/>
  <c r="AA433" i="54"/>
  <c r="AC433" i="54"/>
  <c r="X433" i="54"/>
  <c r="W433" i="54"/>
  <c r="Y433" i="54"/>
  <c r="S433" i="54"/>
  <c r="R433" i="54"/>
  <c r="AR432" i="54"/>
  <c r="AQ432" i="54"/>
  <c r="AN432" i="54"/>
  <c r="AM432" i="54"/>
  <c r="AJ432" i="54"/>
  <c r="AI432" i="54"/>
  <c r="AK432" i="54"/>
  <c r="AF432" i="54"/>
  <c r="AE432" i="54"/>
  <c r="AG432" i="54"/>
  <c r="AB432" i="54"/>
  <c r="AA432" i="54"/>
  <c r="AC432" i="54"/>
  <c r="X432" i="54"/>
  <c r="W432" i="54"/>
  <c r="Y432" i="54"/>
  <c r="S432" i="54"/>
  <c r="R432" i="54"/>
  <c r="AR431" i="54"/>
  <c r="AQ431" i="54"/>
  <c r="AN431" i="54"/>
  <c r="AM431" i="54"/>
  <c r="AO431" i="54"/>
  <c r="AJ431" i="54"/>
  <c r="AI431" i="54"/>
  <c r="AK431" i="54"/>
  <c r="AF431" i="54"/>
  <c r="AE431" i="54"/>
  <c r="AG431" i="54"/>
  <c r="AB431" i="54"/>
  <c r="AA431" i="54"/>
  <c r="AC431" i="54"/>
  <c r="X431" i="54"/>
  <c r="W431" i="54"/>
  <c r="S431" i="54"/>
  <c r="R431" i="54"/>
  <c r="AR430" i="54"/>
  <c r="AQ430" i="54"/>
  <c r="AS430" i="54"/>
  <c r="AN430" i="54"/>
  <c r="AM430" i="54"/>
  <c r="AO430" i="54"/>
  <c r="AJ430" i="54"/>
  <c r="AI430" i="54"/>
  <c r="AK430" i="54"/>
  <c r="AF430" i="54"/>
  <c r="AE430" i="54"/>
  <c r="AB430" i="54"/>
  <c r="AA430" i="54"/>
  <c r="X430" i="54"/>
  <c r="W430" i="54"/>
  <c r="S430" i="54"/>
  <c r="R430" i="54"/>
  <c r="U430" i="54"/>
  <c r="AR429" i="54"/>
  <c r="AQ429" i="54"/>
  <c r="AS429" i="54"/>
  <c r="AN429" i="54"/>
  <c r="AM429" i="54"/>
  <c r="AO429" i="54"/>
  <c r="AJ429" i="54"/>
  <c r="AI429" i="54"/>
  <c r="AK429" i="54"/>
  <c r="AF429" i="54"/>
  <c r="AE429" i="54"/>
  <c r="AB429" i="54"/>
  <c r="AA429" i="54"/>
  <c r="X429" i="54"/>
  <c r="W429" i="54"/>
  <c r="Y429" i="54"/>
  <c r="S429" i="54"/>
  <c r="R429" i="54"/>
  <c r="U429" i="54"/>
  <c r="AR428" i="54"/>
  <c r="AQ428" i="54"/>
  <c r="AS428" i="54"/>
  <c r="AN428" i="54"/>
  <c r="AM428" i="54"/>
  <c r="AO428" i="54"/>
  <c r="AJ428" i="54"/>
  <c r="AI428" i="54"/>
  <c r="AF428" i="54"/>
  <c r="AE428" i="54"/>
  <c r="AB428" i="54"/>
  <c r="AA428" i="54"/>
  <c r="AC428" i="54"/>
  <c r="X428" i="54"/>
  <c r="W428" i="54"/>
  <c r="Y428" i="54"/>
  <c r="S428" i="54"/>
  <c r="R428" i="54"/>
  <c r="U428" i="54"/>
  <c r="AR427" i="54"/>
  <c r="AQ427" i="54"/>
  <c r="AN427" i="54"/>
  <c r="AM427" i="54"/>
  <c r="AJ427" i="54"/>
  <c r="AI427" i="54"/>
  <c r="AF427" i="54"/>
  <c r="AE427" i="54"/>
  <c r="AG427" i="54"/>
  <c r="AB427" i="54"/>
  <c r="AA427" i="54"/>
  <c r="AC427" i="54"/>
  <c r="X427" i="54"/>
  <c r="W427" i="54"/>
  <c r="Y427" i="54"/>
  <c r="S427" i="54"/>
  <c r="R427" i="54"/>
  <c r="AR426" i="54"/>
  <c r="AQ426" i="54"/>
  <c r="AN426" i="54"/>
  <c r="AM426" i="54"/>
  <c r="AJ426" i="54"/>
  <c r="AI426" i="54"/>
  <c r="AK426" i="54"/>
  <c r="AF426" i="54"/>
  <c r="AE426" i="54"/>
  <c r="AG426" i="54"/>
  <c r="AB426" i="54"/>
  <c r="AA426" i="54"/>
  <c r="AC426" i="54"/>
  <c r="X426" i="54"/>
  <c r="W426" i="54"/>
  <c r="S426" i="54"/>
  <c r="R426" i="54"/>
  <c r="AR425" i="54"/>
  <c r="AQ425" i="54"/>
  <c r="AN425" i="54"/>
  <c r="AM425" i="54"/>
  <c r="AO425" i="54"/>
  <c r="AJ425" i="54"/>
  <c r="AI425" i="54"/>
  <c r="AK425" i="54"/>
  <c r="AF425" i="54"/>
  <c r="AE425" i="54"/>
  <c r="AG425" i="54"/>
  <c r="AB425" i="54"/>
  <c r="AA425" i="54"/>
  <c r="AC425" i="54"/>
  <c r="X425" i="54"/>
  <c r="W425" i="54"/>
  <c r="S425" i="54"/>
  <c r="R425" i="54"/>
  <c r="AR424" i="54"/>
  <c r="AQ424" i="54"/>
  <c r="AS424" i="54"/>
  <c r="AN424" i="54"/>
  <c r="AM424" i="54"/>
  <c r="AO424" i="54"/>
  <c r="AJ424" i="54"/>
  <c r="AI424" i="54"/>
  <c r="AK424" i="54"/>
  <c r="AF424" i="54"/>
  <c r="AE424" i="54"/>
  <c r="AB424" i="54"/>
  <c r="AA424" i="54"/>
  <c r="X424" i="54"/>
  <c r="W424" i="54"/>
  <c r="S424" i="54"/>
  <c r="R424" i="54"/>
  <c r="U424" i="54"/>
  <c r="AR423" i="54"/>
  <c r="AQ423" i="54"/>
  <c r="AS423" i="54"/>
  <c r="AN423" i="54"/>
  <c r="AM423" i="54"/>
  <c r="AJ423" i="54"/>
  <c r="AI423" i="54"/>
  <c r="AK423" i="54"/>
  <c r="AF423" i="54"/>
  <c r="AE423" i="54"/>
  <c r="AB423" i="54"/>
  <c r="AA423" i="54"/>
  <c r="X423" i="54"/>
  <c r="W423" i="54"/>
  <c r="Y423" i="54"/>
  <c r="S423" i="54"/>
  <c r="R423" i="54"/>
  <c r="U423" i="54"/>
  <c r="AR422" i="54"/>
  <c r="AQ422" i="54"/>
  <c r="AS422" i="54"/>
  <c r="AN422" i="54"/>
  <c r="AM422" i="54"/>
  <c r="AO422" i="54"/>
  <c r="AJ422" i="54"/>
  <c r="AI422" i="54"/>
  <c r="AF422" i="54"/>
  <c r="AE422" i="54"/>
  <c r="AB422" i="54"/>
  <c r="AA422" i="54"/>
  <c r="AC422" i="54"/>
  <c r="X422" i="54"/>
  <c r="W422" i="54"/>
  <c r="Y422" i="54"/>
  <c r="S422" i="54"/>
  <c r="R422" i="54"/>
  <c r="U422" i="54"/>
  <c r="AR421" i="54"/>
  <c r="AQ421" i="54"/>
  <c r="AN421" i="54"/>
  <c r="AM421" i="54"/>
  <c r="AJ421" i="54"/>
  <c r="AI421" i="54"/>
  <c r="AF421" i="54"/>
  <c r="AE421" i="54"/>
  <c r="AG421" i="54"/>
  <c r="AB421" i="54"/>
  <c r="AA421" i="54"/>
  <c r="AC421" i="54"/>
  <c r="X421" i="54"/>
  <c r="W421" i="54"/>
  <c r="Y421" i="54"/>
  <c r="S421" i="54"/>
  <c r="R421" i="54"/>
  <c r="AR420" i="54"/>
  <c r="AQ420" i="54"/>
  <c r="AN420" i="54"/>
  <c r="AM420" i="54"/>
  <c r="AJ420" i="54"/>
  <c r="AI420" i="54"/>
  <c r="AK420" i="54"/>
  <c r="AF420" i="54"/>
  <c r="AE420" i="54"/>
  <c r="AG420" i="54"/>
  <c r="AB420" i="54"/>
  <c r="AA420" i="54"/>
  <c r="AC420" i="54"/>
  <c r="X420" i="54"/>
  <c r="W420" i="54"/>
  <c r="Y420" i="54"/>
  <c r="S420" i="54"/>
  <c r="R420" i="54"/>
  <c r="AR419" i="54"/>
  <c r="AQ419" i="54"/>
  <c r="AN419" i="54"/>
  <c r="AM419" i="54"/>
  <c r="AO419" i="54"/>
  <c r="AJ419" i="54"/>
  <c r="AI419" i="54"/>
  <c r="AK419" i="54"/>
  <c r="AF419" i="54"/>
  <c r="AE419" i="54"/>
  <c r="AG419" i="54"/>
  <c r="AB419" i="54"/>
  <c r="AA419" i="54"/>
  <c r="AC419" i="54"/>
  <c r="X419" i="54"/>
  <c r="W419" i="54"/>
  <c r="S419" i="54"/>
  <c r="R419" i="54"/>
  <c r="AR418" i="54"/>
  <c r="AQ418" i="54"/>
  <c r="AN418" i="54"/>
  <c r="AM418" i="54"/>
  <c r="AO418" i="54"/>
  <c r="AJ418" i="54"/>
  <c r="AI418" i="54"/>
  <c r="AK418" i="54"/>
  <c r="AF418" i="54"/>
  <c r="AE418" i="54"/>
  <c r="AB418" i="54"/>
  <c r="AA418" i="54"/>
  <c r="X418" i="54"/>
  <c r="W418" i="54"/>
  <c r="S418" i="54"/>
  <c r="R418" i="54"/>
  <c r="U418" i="54"/>
  <c r="AR417" i="54"/>
  <c r="AQ417" i="54"/>
  <c r="AS417" i="54"/>
  <c r="AN417" i="54"/>
  <c r="AM417" i="54"/>
  <c r="AO417" i="54"/>
  <c r="AJ417" i="54"/>
  <c r="AI417" i="54"/>
  <c r="AK417" i="54"/>
  <c r="AF417" i="54"/>
  <c r="AE417" i="54"/>
  <c r="AB417" i="54"/>
  <c r="AA417" i="54"/>
  <c r="X417" i="54"/>
  <c r="W417" i="54"/>
  <c r="Y417" i="54"/>
  <c r="S417" i="54"/>
  <c r="R417" i="54"/>
  <c r="U417" i="54"/>
  <c r="AR416" i="54"/>
  <c r="AQ416" i="54"/>
  <c r="AS416" i="54"/>
  <c r="AN416" i="54"/>
  <c r="AM416" i="54"/>
  <c r="AO416" i="54"/>
  <c r="AJ416" i="54"/>
  <c r="AI416" i="54"/>
  <c r="AF416" i="54"/>
  <c r="AE416" i="54"/>
  <c r="AB416" i="54"/>
  <c r="AA416" i="54"/>
  <c r="AC416" i="54"/>
  <c r="X416" i="54"/>
  <c r="W416" i="54"/>
  <c r="Y416" i="54"/>
  <c r="S416" i="54"/>
  <c r="R416" i="54"/>
  <c r="U416" i="54"/>
  <c r="AR415" i="54"/>
  <c r="AQ415" i="54"/>
  <c r="AN415" i="54"/>
  <c r="AM415" i="54"/>
  <c r="AJ415" i="54"/>
  <c r="AI415" i="54"/>
  <c r="AF415" i="54"/>
  <c r="AE415" i="54"/>
  <c r="AG415" i="54"/>
  <c r="AB415" i="54"/>
  <c r="AA415" i="54"/>
  <c r="AC415" i="54"/>
  <c r="X415" i="54"/>
  <c r="W415" i="54"/>
  <c r="Y415" i="54"/>
  <c r="S415" i="54"/>
  <c r="R415" i="54"/>
  <c r="AR414" i="54"/>
  <c r="AQ414" i="54"/>
  <c r="AN414" i="54"/>
  <c r="AM414" i="54"/>
  <c r="AJ414" i="54"/>
  <c r="AI414" i="54"/>
  <c r="AK414" i="54"/>
  <c r="AF414" i="54"/>
  <c r="AE414" i="54"/>
  <c r="AG414" i="54"/>
  <c r="AB414" i="54"/>
  <c r="AA414" i="54"/>
  <c r="AC414" i="54"/>
  <c r="X414" i="54"/>
  <c r="W414" i="54"/>
  <c r="Y414" i="54"/>
  <c r="S414" i="54"/>
  <c r="R414" i="54"/>
  <c r="AR413" i="54"/>
  <c r="AQ413" i="54"/>
  <c r="AN413" i="54"/>
  <c r="AM413" i="54"/>
  <c r="AO413" i="54"/>
  <c r="AJ413" i="54"/>
  <c r="AI413" i="54"/>
  <c r="AK413" i="54"/>
  <c r="AF413" i="54"/>
  <c r="AE413" i="54"/>
  <c r="AG413" i="54"/>
  <c r="AB413" i="54"/>
  <c r="AA413" i="54"/>
  <c r="X413" i="54"/>
  <c r="W413" i="54"/>
  <c r="S413" i="54"/>
  <c r="R413" i="54"/>
  <c r="AR412" i="54"/>
  <c r="AQ412" i="54"/>
  <c r="AS412" i="54"/>
  <c r="AN412" i="54"/>
  <c r="AM412" i="54"/>
  <c r="AO412" i="54"/>
  <c r="AJ412" i="54"/>
  <c r="AI412" i="54"/>
  <c r="AK412" i="54"/>
  <c r="AF412" i="54"/>
  <c r="AE412" i="54"/>
  <c r="AG412" i="54"/>
  <c r="AB412" i="54"/>
  <c r="AA412" i="54"/>
  <c r="X412" i="54"/>
  <c r="W412" i="54"/>
  <c r="S412" i="54"/>
  <c r="R412" i="54"/>
  <c r="U412" i="54"/>
  <c r="AR411" i="54"/>
  <c r="AQ411" i="54"/>
  <c r="AS411" i="54"/>
  <c r="AN411" i="54"/>
  <c r="AM411" i="54"/>
  <c r="AO411" i="54"/>
  <c r="AJ411" i="54"/>
  <c r="AI411" i="54"/>
  <c r="AK411" i="54"/>
  <c r="AF411" i="54"/>
  <c r="AE411" i="54"/>
  <c r="AB411" i="54"/>
  <c r="AA411" i="54"/>
  <c r="X411" i="54"/>
  <c r="W411" i="54"/>
  <c r="Y411" i="54"/>
  <c r="S411" i="54"/>
  <c r="R411" i="54"/>
  <c r="U411" i="54"/>
  <c r="AR410" i="54"/>
  <c r="AQ410" i="54"/>
  <c r="AS410" i="54"/>
  <c r="AN410" i="54"/>
  <c r="AM410" i="54"/>
  <c r="AJ410" i="54"/>
  <c r="AI410" i="54"/>
  <c r="AF410" i="54"/>
  <c r="AE410" i="54"/>
  <c r="AB410" i="54"/>
  <c r="AA410" i="54"/>
  <c r="AC410" i="54"/>
  <c r="X410" i="54"/>
  <c r="W410" i="54"/>
  <c r="Y410" i="54"/>
  <c r="S410" i="54"/>
  <c r="R410" i="54"/>
  <c r="U410" i="54"/>
  <c r="AR409" i="54"/>
  <c r="AQ409" i="54"/>
  <c r="AN409" i="54"/>
  <c r="AM409" i="54"/>
  <c r="AJ409" i="54"/>
  <c r="AI409" i="54"/>
  <c r="AF409" i="54"/>
  <c r="AE409" i="54"/>
  <c r="AG409" i="54"/>
  <c r="AB409" i="54"/>
  <c r="AA409" i="54"/>
  <c r="AC409" i="54"/>
  <c r="X409" i="54"/>
  <c r="W409" i="54"/>
  <c r="Y409" i="54"/>
  <c r="S409" i="54"/>
  <c r="R409" i="54"/>
  <c r="U409" i="54"/>
  <c r="AR408" i="54"/>
  <c r="AQ408" i="54"/>
  <c r="AN408" i="54"/>
  <c r="AM408" i="54"/>
  <c r="AJ408" i="54"/>
  <c r="AI408" i="54"/>
  <c r="AK408" i="54"/>
  <c r="AF408" i="54"/>
  <c r="AE408" i="54"/>
  <c r="AG408" i="54"/>
  <c r="AB408" i="54"/>
  <c r="AA408" i="54"/>
  <c r="AC408" i="54"/>
  <c r="X408" i="54"/>
  <c r="W408" i="54"/>
  <c r="Y408" i="54"/>
  <c r="S408" i="54"/>
  <c r="R408" i="54"/>
  <c r="AR407" i="54"/>
  <c r="AQ407" i="54"/>
  <c r="AN407" i="54"/>
  <c r="AM407" i="54"/>
  <c r="AO407" i="54"/>
  <c r="AJ407" i="54"/>
  <c r="AI407" i="54"/>
  <c r="AK407" i="54"/>
  <c r="AF407" i="54"/>
  <c r="AE407" i="54"/>
  <c r="AG407" i="54"/>
  <c r="AB407" i="54"/>
  <c r="AA407" i="54"/>
  <c r="X407" i="54"/>
  <c r="W407" i="54"/>
  <c r="S407" i="54"/>
  <c r="R407" i="54"/>
  <c r="AR406" i="54"/>
  <c r="AQ406" i="54"/>
  <c r="AS406" i="54"/>
  <c r="AN406" i="54"/>
  <c r="AM406" i="54"/>
  <c r="AO406" i="54"/>
  <c r="AJ406" i="54"/>
  <c r="AI406" i="54"/>
  <c r="AK406" i="54"/>
  <c r="AF406" i="54"/>
  <c r="AE406" i="54"/>
  <c r="AB406" i="54"/>
  <c r="AA406" i="54"/>
  <c r="X406" i="54"/>
  <c r="W406" i="54"/>
  <c r="S406" i="54"/>
  <c r="R406" i="54"/>
  <c r="U406" i="54"/>
  <c r="AR405" i="54"/>
  <c r="AQ405" i="54"/>
  <c r="AS405" i="54"/>
  <c r="AN405" i="54"/>
  <c r="AM405" i="54"/>
  <c r="AO405" i="54"/>
  <c r="AJ405" i="54"/>
  <c r="AI405" i="54"/>
  <c r="AK405" i="54"/>
  <c r="AF405" i="54"/>
  <c r="AE405" i="54"/>
  <c r="AB405" i="54"/>
  <c r="AA405" i="54"/>
  <c r="X405" i="54"/>
  <c r="W405" i="54"/>
  <c r="S405" i="54"/>
  <c r="R405" i="54"/>
  <c r="U405" i="54"/>
  <c r="AR404" i="54"/>
  <c r="AQ404" i="54"/>
  <c r="AS404" i="54"/>
  <c r="AN404" i="54"/>
  <c r="AM404" i="54"/>
  <c r="AJ404" i="54"/>
  <c r="AI404" i="54"/>
  <c r="AF404" i="54"/>
  <c r="AE404" i="54"/>
  <c r="AB404" i="54"/>
  <c r="AA404" i="54"/>
  <c r="AC404" i="54"/>
  <c r="X404" i="54"/>
  <c r="W404" i="54"/>
  <c r="Y404" i="54"/>
  <c r="S404" i="54"/>
  <c r="R404" i="54"/>
  <c r="U404" i="54"/>
  <c r="AR403" i="54"/>
  <c r="AQ403" i="54"/>
  <c r="AS403" i="54"/>
  <c r="AN403" i="54"/>
  <c r="AM403" i="54"/>
  <c r="AJ403" i="54"/>
  <c r="AI403" i="54"/>
  <c r="AF403" i="54"/>
  <c r="AE403" i="54"/>
  <c r="AG403" i="54"/>
  <c r="AB403" i="54"/>
  <c r="AA403" i="54"/>
  <c r="AC403" i="54"/>
  <c r="X403" i="54"/>
  <c r="W403" i="54"/>
  <c r="Y403" i="54"/>
  <c r="S403" i="54"/>
  <c r="R403" i="54"/>
  <c r="U403" i="54"/>
  <c r="AR402" i="54"/>
  <c r="AQ402" i="54"/>
  <c r="AN402" i="54"/>
  <c r="AM402" i="54"/>
  <c r="AJ402" i="54"/>
  <c r="AI402" i="54"/>
  <c r="AK402" i="54"/>
  <c r="AF402" i="54"/>
  <c r="AE402" i="54"/>
  <c r="AG402" i="54"/>
  <c r="AB402" i="54"/>
  <c r="AA402" i="54"/>
  <c r="AC402" i="54"/>
  <c r="X402" i="54"/>
  <c r="W402" i="54"/>
  <c r="S402" i="54"/>
  <c r="R402" i="54"/>
  <c r="AR401" i="54"/>
  <c r="AQ401" i="54"/>
  <c r="AN401" i="54"/>
  <c r="AM401" i="54"/>
  <c r="AO401" i="54"/>
  <c r="AJ401" i="54"/>
  <c r="AI401" i="54"/>
  <c r="AK401" i="54"/>
  <c r="AF401" i="54"/>
  <c r="AE401" i="54"/>
  <c r="AG401" i="54"/>
  <c r="AB401" i="54"/>
  <c r="AA401" i="54"/>
  <c r="X401" i="54"/>
  <c r="W401" i="54"/>
  <c r="S401" i="54"/>
  <c r="R401" i="54"/>
  <c r="AR400" i="54"/>
  <c r="AQ400" i="54"/>
  <c r="AS400" i="54"/>
  <c r="AN400" i="54"/>
  <c r="AM400" i="54"/>
  <c r="AO400" i="54"/>
  <c r="AJ400" i="54"/>
  <c r="AI400" i="54"/>
  <c r="AK400" i="54"/>
  <c r="AF400" i="54"/>
  <c r="AE400" i="54"/>
  <c r="AG400" i="54"/>
  <c r="AB400" i="54"/>
  <c r="AA400" i="54"/>
  <c r="X400" i="54"/>
  <c r="W400" i="54"/>
  <c r="S400" i="54"/>
  <c r="R400" i="54"/>
  <c r="U400" i="54"/>
  <c r="AR399" i="54"/>
  <c r="AQ399" i="54"/>
  <c r="AS399" i="54"/>
  <c r="AN399" i="54"/>
  <c r="AM399" i="54"/>
  <c r="AO399" i="54"/>
  <c r="AJ399" i="54"/>
  <c r="AI399" i="54"/>
  <c r="AF399" i="54"/>
  <c r="AE399" i="54"/>
  <c r="AB399" i="54"/>
  <c r="AA399" i="54"/>
  <c r="X399" i="54"/>
  <c r="W399" i="54"/>
  <c r="Y399" i="54"/>
  <c r="S399" i="54"/>
  <c r="R399" i="54"/>
  <c r="U399" i="54"/>
  <c r="AR398" i="54"/>
  <c r="AQ398" i="54"/>
  <c r="AS398" i="54"/>
  <c r="AN398" i="54"/>
  <c r="AM398" i="54"/>
  <c r="AJ398" i="54"/>
  <c r="AI398" i="54"/>
  <c r="AF398" i="54"/>
  <c r="AE398" i="54"/>
  <c r="AB398" i="54"/>
  <c r="AA398" i="54"/>
  <c r="AC398" i="54"/>
  <c r="X398" i="54"/>
  <c r="W398" i="54"/>
  <c r="Y398" i="54"/>
  <c r="S398" i="54"/>
  <c r="R398" i="54"/>
  <c r="U398" i="54"/>
  <c r="AR397" i="54"/>
  <c r="AQ397" i="54"/>
  <c r="AS397" i="54"/>
  <c r="AN397" i="54"/>
  <c r="AM397" i="54"/>
  <c r="AJ397" i="54"/>
  <c r="AI397" i="54"/>
  <c r="AF397" i="54"/>
  <c r="AE397" i="54"/>
  <c r="AG397" i="54"/>
  <c r="AB397" i="54"/>
  <c r="AA397" i="54"/>
  <c r="AC397" i="54"/>
  <c r="X397" i="54"/>
  <c r="W397" i="54"/>
  <c r="Y397" i="54"/>
  <c r="S397" i="54"/>
  <c r="R397" i="54"/>
  <c r="U397" i="54"/>
  <c r="AR396" i="54"/>
  <c r="AQ396" i="54"/>
  <c r="AN396" i="54"/>
  <c r="AM396" i="54"/>
  <c r="AJ396" i="54"/>
  <c r="AI396" i="54"/>
  <c r="AK396" i="54"/>
  <c r="AF396" i="54"/>
  <c r="AE396" i="54"/>
  <c r="AG396" i="54"/>
  <c r="AB396" i="54"/>
  <c r="AA396" i="54"/>
  <c r="AC396" i="54"/>
  <c r="X396" i="54"/>
  <c r="W396" i="54"/>
  <c r="S396" i="54"/>
  <c r="R396" i="54"/>
  <c r="AR395" i="54"/>
  <c r="AQ395" i="54"/>
  <c r="AN395" i="54"/>
  <c r="AM395" i="54"/>
  <c r="AO395" i="54"/>
  <c r="AJ395" i="54"/>
  <c r="AI395" i="54"/>
  <c r="AK395" i="54"/>
  <c r="AF395" i="54"/>
  <c r="AE395" i="54"/>
  <c r="AG395" i="54"/>
  <c r="AB395" i="54"/>
  <c r="AA395" i="54"/>
  <c r="AC395" i="54"/>
  <c r="X395" i="54"/>
  <c r="W395" i="54"/>
  <c r="S395" i="54"/>
  <c r="R395" i="54"/>
  <c r="AR394" i="54"/>
  <c r="AQ394" i="54"/>
  <c r="AS394" i="54"/>
  <c r="AN394" i="54"/>
  <c r="AM394" i="54"/>
  <c r="AO394" i="54"/>
  <c r="AJ394" i="54"/>
  <c r="AI394" i="54"/>
  <c r="AK394" i="54"/>
  <c r="AF394" i="54"/>
  <c r="AE394" i="54"/>
  <c r="AG394" i="54"/>
  <c r="AB394" i="54"/>
  <c r="AA394" i="54"/>
  <c r="X394" i="54"/>
  <c r="W394" i="54"/>
  <c r="S394" i="54"/>
  <c r="R394" i="54"/>
  <c r="U394" i="54"/>
  <c r="AR393" i="54"/>
  <c r="AQ393" i="54"/>
  <c r="AS393" i="54"/>
  <c r="AN393" i="54"/>
  <c r="AM393" i="54"/>
  <c r="AO393" i="54"/>
  <c r="AJ393" i="54"/>
  <c r="AI393" i="54"/>
  <c r="AK393" i="54"/>
  <c r="AF393" i="54"/>
  <c r="AE393" i="54"/>
  <c r="AB393" i="54"/>
  <c r="AA393" i="54"/>
  <c r="X393" i="54"/>
  <c r="W393" i="54"/>
  <c r="S393" i="54"/>
  <c r="R393" i="54"/>
  <c r="U393" i="54"/>
  <c r="AR392" i="54"/>
  <c r="AQ392" i="54"/>
  <c r="AS392" i="54"/>
  <c r="AN392" i="54"/>
  <c r="AM392" i="54"/>
  <c r="AJ392" i="54"/>
  <c r="AI392" i="54"/>
  <c r="AF392" i="54"/>
  <c r="AE392" i="54"/>
  <c r="AB392" i="54"/>
  <c r="AA392" i="54"/>
  <c r="AC392" i="54"/>
  <c r="X392" i="54"/>
  <c r="W392" i="54"/>
  <c r="Y392" i="54"/>
  <c r="S392" i="54"/>
  <c r="R392" i="54"/>
  <c r="U392" i="54"/>
  <c r="AR391" i="54"/>
  <c r="AQ391" i="54"/>
  <c r="AN391" i="54"/>
  <c r="AM391" i="54"/>
  <c r="AJ391" i="54"/>
  <c r="AI391" i="54"/>
  <c r="AF391" i="54"/>
  <c r="AE391" i="54"/>
  <c r="AG391" i="54"/>
  <c r="AB391" i="54"/>
  <c r="AA391" i="54"/>
  <c r="AC391" i="54"/>
  <c r="X391" i="54"/>
  <c r="W391" i="54"/>
  <c r="Y391" i="54"/>
  <c r="S391" i="54"/>
  <c r="R391" i="54"/>
  <c r="U391" i="54"/>
  <c r="AR390" i="54"/>
  <c r="AQ390" i="54"/>
  <c r="AN390" i="54"/>
  <c r="AM390" i="54"/>
  <c r="AJ390" i="54"/>
  <c r="AI390" i="54"/>
  <c r="AK390" i="54"/>
  <c r="AF390" i="54"/>
  <c r="AE390" i="54"/>
  <c r="AG390" i="54"/>
  <c r="AB390" i="54"/>
  <c r="AA390" i="54"/>
  <c r="AC390" i="54"/>
  <c r="X390" i="54"/>
  <c r="W390" i="54"/>
  <c r="S390" i="54"/>
  <c r="R390" i="54"/>
  <c r="AR389" i="54"/>
  <c r="AQ389" i="54"/>
  <c r="AN389" i="54"/>
  <c r="AM389" i="54"/>
  <c r="AO389" i="54"/>
  <c r="AJ389" i="54"/>
  <c r="AI389" i="54"/>
  <c r="AK389" i="54"/>
  <c r="AF389" i="54"/>
  <c r="AE389" i="54"/>
  <c r="AG389" i="54"/>
  <c r="AB389" i="54"/>
  <c r="AA389" i="54"/>
  <c r="X389" i="54"/>
  <c r="W389" i="54"/>
  <c r="S389" i="54"/>
  <c r="R389" i="54"/>
  <c r="AR388" i="54"/>
  <c r="AQ388" i="54"/>
  <c r="AS388" i="54"/>
  <c r="AN388" i="54"/>
  <c r="AM388" i="54"/>
  <c r="AO388" i="54"/>
  <c r="AJ388" i="54"/>
  <c r="AI388" i="54"/>
  <c r="AK388" i="54"/>
  <c r="AF388" i="54"/>
  <c r="AE388" i="54"/>
  <c r="AG388" i="54"/>
  <c r="AB388" i="54"/>
  <c r="AA388" i="54"/>
  <c r="X388" i="54"/>
  <c r="W388" i="54"/>
  <c r="S388" i="54"/>
  <c r="R388" i="54"/>
  <c r="U388" i="54"/>
  <c r="AR387" i="54"/>
  <c r="AQ387" i="54"/>
  <c r="AS387" i="54"/>
  <c r="AN387" i="54"/>
  <c r="AM387" i="54"/>
  <c r="AO387" i="54"/>
  <c r="AJ387" i="54"/>
  <c r="AI387" i="54"/>
  <c r="AK387" i="54"/>
  <c r="AF387" i="54"/>
  <c r="AE387" i="54"/>
  <c r="AB387" i="54"/>
  <c r="AA387" i="54"/>
  <c r="X387" i="54"/>
  <c r="W387" i="54"/>
  <c r="Y387" i="54"/>
  <c r="S387" i="54"/>
  <c r="R387" i="54"/>
  <c r="U387" i="54"/>
  <c r="AR386" i="54"/>
  <c r="AQ386" i="54"/>
  <c r="AS386" i="54"/>
  <c r="AN386" i="54"/>
  <c r="AM386" i="54"/>
  <c r="AJ386" i="54"/>
  <c r="AI386" i="54"/>
  <c r="AF386" i="54"/>
  <c r="AE386" i="54"/>
  <c r="AB386" i="54"/>
  <c r="AA386" i="54"/>
  <c r="AC386" i="54"/>
  <c r="X386" i="54"/>
  <c r="W386" i="54"/>
  <c r="Y386" i="54"/>
  <c r="S386" i="54"/>
  <c r="R386" i="54"/>
  <c r="U386" i="54"/>
  <c r="AR385" i="54"/>
  <c r="AQ385" i="54"/>
  <c r="AS385" i="54"/>
  <c r="AN385" i="54"/>
  <c r="AM385" i="54"/>
  <c r="AJ385" i="54"/>
  <c r="AI385" i="54"/>
  <c r="AF385" i="54"/>
  <c r="AE385" i="54"/>
  <c r="AG385" i="54"/>
  <c r="AB385" i="54"/>
  <c r="AA385" i="54"/>
  <c r="AC385" i="54"/>
  <c r="X385" i="54"/>
  <c r="W385" i="54"/>
  <c r="Y385" i="54"/>
  <c r="S385" i="54"/>
  <c r="R385" i="54"/>
  <c r="U385" i="54"/>
  <c r="AR384" i="54"/>
  <c r="AQ384" i="54"/>
  <c r="AN384" i="54"/>
  <c r="AM384" i="54"/>
  <c r="AJ384" i="54"/>
  <c r="AI384" i="54"/>
  <c r="AK384" i="54"/>
  <c r="AF384" i="54"/>
  <c r="AE384" i="54"/>
  <c r="AG384" i="54"/>
  <c r="AB384" i="54"/>
  <c r="AA384" i="54"/>
  <c r="AC384" i="54"/>
  <c r="X384" i="54"/>
  <c r="W384" i="54"/>
  <c r="S384" i="54"/>
  <c r="R384" i="54"/>
  <c r="AR383" i="54"/>
  <c r="AQ383" i="54"/>
  <c r="AN383" i="54"/>
  <c r="AM383" i="54"/>
  <c r="AO383" i="54"/>
  <c r="AJ383" i="54"/>
  <c r="AI383" i="54"/>
  <c r="AK383" i="54"/>
  <c r="AF383" i="54"/>
  <c r="AE383" i="54"/>
  <c r="AG383" i="54"/>
  <c r="AB383" i="54"/>
  <c r="AA383" i="54"/>
  <c r="X383" i="54"/>
  <c r="W383" i="54"/>
  <c r="S383" i="54"/>
  <c r="R383" i="54"/>
  <c r="AR382" i="54"/>
  <c r="AQ382" i="54"/>
  <c r="AS382" i="54"/>
  <c r="AN382" i="54"/>
  <c r="AM382" i="54"/>
  <c r="AO382" i="54"/>
  <c r="AJ382" i="54"/>
  <c r="AI382" i="54"/>
  <c r="AK382" i="54"/>
  <c r="AF382" i="54"/>
  <c r="AE382" i="54"/>
  <c r="AG382" i="54"/>
  <c r="AB382" i="54"/>
  <c r="AA382" i="54"/>
  <c r="X382" i="54"/>
  <c r="W382" i="54"/>
  <c r="S382" i="54"/>
  <c r="R382" i="54"/>
  <c r="U382" i="54"/>
  <c r="AR381" i="54"/>
  <c r="AQ381" i="54"/>
  <c r="AS381" i="54"/>
  <c r="AN381" i="54"/>
  <c r="AM381" i="54"/>
  <c r="AO381" i="54"/>
  <c r="AJ381" i="54"/>
  <c r="AI381" i="54"/>
  <c r="AK381" i="54"/>
  <c r="AF381" i="54"/>
  <c r="AE381" i="54"/>
  <c r="AB381" i="54"/>
  <c r="AA381" i="54"/>
  <c r="X381" i="54"/>
  <c r="W381" i="54"/>
  <c r="Y381" i="54"/>
  <c r="S381" i="54"/>
  <c r="R381" i="54"/>
  <c r="U381" i="54"/>
  <c r="AR380" i="54"/>
  <c r="AQ380" i="54"/>
  <c r="AS380" i="54"/>
  <c r="AN380" i="54"/>
  <c r="AM380" i="54"/>
  <c r="AJ380" i="54"/>
  <c r="AI380" i="54"/>
  <c r="AF380" i="54"/>
  <c r="AE380" i="54"/>
  <c r="AB380" i="54"/>
  <c r="AA380" i="54"/>
  <c r="AC380" i="54"/>
  <c r="X380" i="54"/>
  <c r="W380" i="54"/>
  <c r="Y380" i="54"/>
  <c r="S380" i="54"/>
  <c r="R380" i="54"/>
  <c r="U380" i="54"/>
  <c r="AR379" i="54"/>
  <c r="AQ379" i="54"/>
  <c r="AN379" i="54"/>
  <c r="AM379" i="54"/>
  <c r="AJ379" i="54"/>
  <c r="AI379" i="54"/>
  <c r="AF379" i="54"/>
  <c r="AE379" i="54"/>
  <c r="AG379" i="54"/>
  <c r="AB379" i="54"/>
  <c r="AA379" i="54"/>
  <c r="AC379" i="54"/>
  <c r="X379" i="54"/>
  <c r="W379" i="54"/>
  <c r="Y379" i="54"/>
  <c r="S379" i="54"/>
  <c r="R379" i="54"/>
  <c r="U379" i="54"/>
  <c r="AR378" i="54"/>
  <c r="AQ378" i="54"/>
  <c r="AN378" i="54"/>
  <c r="AM378" i="54"/>
  <c r="AJ378" i="54"/>
  <c r="AI378" i="54"/>
  <c r="AF378" i="54"/>
  <c r="AE378" i="54"/>
  <c r="AG378" i="54"/>
  <c r="AB378" i="54"/>
  <c r="AA378" i="54"/>
  <c r="AC378" i="54"/>
  <c r="X378" i="54"/>
  <c r="W378" i="54"/>
  <c r="S378" i="54"/>
  <c r="R378" i="54"/>
  <c r="AR377" i="54"/>
  <c r="AQ377" i="54"/>
  <c r="AN377" i="54"/>
  <c r="AM377" i="54"/>
  <c r="AO377" i="54"/>
  <c r="AJ377" i="54"/>
  <c r="AI377" i="54"/>
  <c r="AK377" i="54"/>
  <c r="AF377" i="54"/>
  <c r="AE377" i="54"/>
  <c r="AG377" i="54"/>
  <c r="AB377" i="54"/>
  <c r="AA377" i="54"/>
  <c r="AC377" i="54"/>
  <c r="X377" i="54"/>
  <c r="W377" i="54"/>
  <c r="S377" i="54"/>
  <c r="R377" i="54"/>
  <c r="AR376" i="54"/>
  <c r="AQ376" i="54"/>
  <c r="AS376" i="54"/>
  <c r="AN376" i="54"/>
  <c r="AM376" i="54"/>
  <c r="AO376" i="54"/>
  <c r="AJ376" i="54"/>
  <c r="AI376" i="54"/>
  <c r="AK376" i="54"/>
  <c r="AF376" i="54"/>
  <c r="AE376" i="54"/>
  <c r="AG376" i="54"/>
  <c r="AB376" i="54"/>
  <c r="AA376" i="54"/>
  <c r="X376" i="54"/>
  <c r="W376" i="54"/>
  <c r="S376" i="54"/>
  <c r="R376" i="54"/>
  <c r="U376" i="54"/>
  <c r="AR375" i="54"/>
  <c r="AQ375" i="54"/>
  <c r="AS375" i="54"/>
  <c r="AN375" i="54"/>
  <c r="AM375" i="54"/>
  <c r="AO375" i="54"/>
  <c r="AJ375" i="54"/>
  <c r="AI375" i="54"/>
  <c r="AF375" i="54"/>
  <c r="AE375" i="54"/>
  <c r="AB375" i="54"/>
  <c r="AA375" i="54"/>
  <c r="X375" i="54"/>
  <c r="W375" i="54"/>
  <c r="Y375" i="54"/>
  <c r="S375" i="54"/>
  <c r="R375" i="54"/>
  <c r="U375" i="54"/>
  <c r="AR374" i="54"/>
  <c r="AQ374" i="54"/>
  <c r="AS374" i="54"/>
  <c r="AN374" i="54"/>
  <c r="AM374" i="54"/>
  <c r="AJ374" i="54"/>
  <c r="AI374" i="54"/>
  <c r="AF374" i="54"/>
  <c r="AE374" i="54"/>
  <c r="AB374" i="54"/>
  <c r="AA374" i="54"/>
  <c r="AC374" i="54"/>
  <c r="X374" i="54"/>
  <c r="W374" i="54"/>
  <c r="Y374" i="54"/>
  <c r="S374" i="54"/>
  <c r="R374" i="54"/>
  <c r="U374" i="54"/>
  <c r="AR373" i="54"/>
  <c r="AQ373" i="54"/>
  <c r="AN373" i="54"/>
  <c r="AM373" i="54"/>
  <c r="AJ373" i="54"/>
  <c r="AI373" i="54"/>
  <c r="AF373" i="54"/>
  <c r="AE373" i="54"/>
  <c r="AG373" i="54"/>
  <c r="AB373" i="54"/>
  <c r="AA373" i="54"/>
  <c r="AC373" i="54"/>
  <c r="X373" i="54"/>
  <c r="W373" i="54"/>
  <c r="Y373" i="54"/>
  <c r="S373" i="54"/>
  <c r="R373" i="54"/>
  <c r="U373" i="54"/>
  <c r="AR372" i="54"/>
  <c r="AQ372" i="54"/>
  <c r="AN372" i="54"/>
  <c r="AM372" i="54"/>
  <c r="AJ372" i="54"/>
  <c r="AI372" i="54"/>
  <c r="AK372" i="54"/>
  <c r="AF372" i="54"/>
  <c r="AE372" i="54"/>
  <c r="AG372" i="54"/>
  <c r="AB372" i="54"/>
  <c r="AA372" i="54"/>
  <c r="AC372" i="54"/>
  <c r="X372" i="54"/>
  <c r="W372" i="54"/>
  <c r="S372" i="54"/>
  <c r="R372" i="54"/>
  <c r="AR371" i="54"/>
  <c r="AQ371" i="54"/>
  <c r="AN371" i="54"/>
  <c r="AM371" i="54"/>
  <c r="AO371" i="54"/>
  <c r="AJ371" i="54"/>
  <c r="AI371" i="54"/>
  <c r="AK371" i="54"/>
  <c r="AF371" i="54"/>
  <c r="AE371" i="54"/>
  <c r="AG371" i="54"/>
  <c r="AB371" i="54"/>
  <c r="AA371" i="54"/>
  <c r="X371" i="54"/>
  <c r="W371" i="54"/>
  <c r="S371" i="54"/>
  <c r="R371" i="54"/>
  <c r="AR370" i="54"/>
  <c r="AQ370" i="54"/>
  <c r="AS370" i="54"/>
  <c r="AN370" i="54"/>
  <c r="AM370" i="54"/>
  <c r="AO370" i="54"/>
  <c r="AJ370" i="54"/>
  <c r="AI370" i="54"/>
  <c r="AK370" i="54"/>
  <c r="AF370" i="54"/>
  <c r="AE370" i="54"/>
  <c r="AG370" i="54"/>
  <c r="AB370" i="54"/>
  <c r="AA370" i="54"/>
  <c r="X370" i="54"/>
  <c r="W370" i="54"/>
  <c r="S370" i="54"/>
  <c r="R370" i="54"/>
  <c r="U370" i="54"/>
  <c r="AR369" i="54"/>
  <c r="AQ369" i="54"/>
  <c r="AS369" i="54"/>
  <c r="AN369" i="54"/>
  <c r="AM369" i="54"/>
  <c r="AO369" i="54"/>
  <c r="AJ369" i="54"/>
  <c r="AI369" i="54"/>
  <c r="AK369" i="54"/>
  <c r="AF369" i="54"/>
  <c r="AE369" i="54"/>
  <c r="AB369" i="54"/>
  <c r="AA369" i="54"/>
  <c r="X369" i="54"/>
  <c r="W369" i="54"/>
  <c r="Y369" i="54"/>
  <c r="S369" i="54"/>
  <c r="R369" i="54"/>
  <c r="U369" i="54"/>
  <c r="AR368" i="54"/>
  <c r="AQ368" i="54"/>
  <c r="AS368" i="54"/>
  <c r="AN368" i="54"/>
  <c r="AM368" i="54"/>
  <c r="AJ368" i="54"/>
  <c r="AI368" i="54"/>
  <c r="AF368" i="54"/>
  <c r="AE368" i="54"/>
  <c r="AB368" i="54"/>
  <c r="AA368" i="54"/>
  <c r="AC368" i="54"/>
  <c r="X368" i="54"/>
  <c r="W368" i="54"/>
  <c r="Y368" i="54"/>
  <c r="S368" i="54"/>
  <c r="R368" i="54"/>
  <c r="U368" i="54"/>
  <c r="AR367" i="54"/>
  <c r="AQ367" i="54"/>
  <c r="AN367" i="54"/>
  <c r="AM367" i="54"/>
  <c r="AJ367" i="54"/>
  <c r="AI367" i="54"/>
  <c r="AF367" i="54"/>
  <c r="AE367" i="54"/>
  <c r="AG367" i="54"/>
  <c r="AB367" i="54"/>
  <c r="AA367" i="54"/>
  <c r="AC367" i="54"/>
  <c r="X367" i="54"/>
  <c r="W367" i="54"/>
  <c r="Y367" i="54"/>
  <c r="S367" i="54"/>
  <c r="R367" i="54"/>
  <c r="U367" i="54"/>
  <c r="AR366" i="54"/>
  <c r="AQ366" i="54"/>
  <c r="AN366" i="54"/>
  <c r="AM366" i="54"/>
  <c r="AJ366" i="54"/>
  <c r="AI366" i="54"/>
  <c r="AK366" i="54"/>
  <c r="AF366" i="54"/>
  <c r="AE366" i="54"/>
  <c r="AG366" i="54"/>
  <c r="AB366" i="54"/>
  <c r="AA366" i="54"/>
  <c r="AC366" i="54"/>
  <c r="X366" i="54"/>
  <c r="W366" i="54"/>
  <c r="S366" i="54"/>
  <c r="R366" i="54"/>
  <c r="AR365" i="54"/>
  <c r="AQ365" i="54"/>
  <c r="AN365" i="54"/>
  <c r="AM365" i="54"/>
  <c r="AO365" i="54"/>
  <c r="AJ365" i="54"/>
  <c r="AI365" i="54"/>
  <c r="AK365" i="54"/>
  <c r="AF365" i="54"/>
  <c r="AE365" i="54"/>
  <c r="AG365" i="54"/>
  <c r="AB365" i="54"/>
  <c r="AA365" i="54"/>
  <c r="X365" i="54"/>
  <c r="W365" i="54"/>
  <c r="S365" i="54"/>
  <c r="R365" i="54"/>
  <c r="AR364" i="54"/>
  <c r="AQ364" i="54"/>
  <c r="AS364" i="54"/>
  <c r="AN364" i="54"/>
  <c r="AM364" i="54"/>
  <c r="AO364" i="54"/>
  <c r="AJ364" i="54"/>
  <c r="AI364" i="54"/>
  <c r="AK364" i="54"/>
  <c r="AF364" i="54"/>
  <c r="AE364" i="54"/>
  <c r="AG364" i="54"/>
  <c r="AB364" i="54"/>
  <c r="AA364" i="54"/>
  <c r="X364" i="54"/>
  <c r="W364" i="54"/>
  <c r="S364" i="54"/>
  <c r="R364" i="54"/>
  <c r="U364" i="54"/>
  <c r="AR363" i="54"/>
  <c r="AQ363" i="54"/>
  <c r="AS363" i="54"/>
  <c r="AN363" i="54"/>
  <c r="AM363" i="54"/>
  <c r="AO363" i="54"/>
  <c r="AJ363" i="54"/>
  <c r="AI363" i="54"/>
  <c r="AK363" i="54"/>
  <c r="AF363" i="54"/>
  <c r="AE363" i="54"/>
  <c r="AB363" i="54"/>
  <c r="AA363" i="54"/>
  <c r="X363" i="54"/>
  <c r="W363" i="54"/>
  <c r="S363" i="54"/>
  <c r="R363" i="54"/>
  <c r="U363" i="54"/>
  <c r="AR362" i="54"/>
  <c r="AQ362" i="54"/>
  <c r="AN362" i="54"/>
  <c r="AM362" i="54"/>
  <c r="AJ362" i="54"/>
  <c r="AI362" i="54"/>
  <c r="AF362" i="54"/>
  <c r="AE362" i="54"/>
  <c r="AB362" i="54"/>
  <c r="AA362" i="54"/>
  <c r="AC362" i="54"/>
  <c r="X362" i="54"/>
  <c r="W362" i="54"/>
  <c r="Y362" i="54"/>
  <c r="S362" i="54"/>
  <c r="R362" i="54"/>
  <c r="U362" i="54"/>
  <c r="AR361" i="54"/>
  <c r="AQ361" i="54"/>
  <c r="AN361" i="54"/>
  <c r="AM361" i="54"/>
  <c r="AJ361" i="54"/>
  <c r="AI361" i="54"/>
  <c r="AF361" i="54"/>
  <c r="AE361" i="54"/>
  <c r="AG361" i="54"/>
  <c r="AB361" i="54"/>
  <c r="AA361" i="54"/>
  <c r="AC361" i="54"/>
  <c r="X361" i="54"/>
  <c r="W361" i="54"/>
  <c r="Y361" i="54"/>
  <c r="S361" i="54"/>
  <c r="R361" i="54"/>
  <c r="U361" i="54"/>
  <c r="AR360" i="54"/>
  <c r="AQ360" i="54"/>
  <c r="AN360" i="54"/>
  <c r="AM360" i="54"/>
  <c r="AJ360" i="54"/>
  <c r="AI360" i="54"/>
  <c r="AK360" i="54"/>
  <c r="AF360" i="54"/>
  <c r="AE360" i="54"/>
  <c r="AG360" i="54"/>
  <c r="AB360" i="54"/>
  <c r="AA360" i="54"/>
  <c r="AC360" i="54"/>
  <c r="X360" i="54"/>
  <c r="W360" i="54"/>
  <c r="S360" i="54"/>
  <c r="R360" i="54"/>
  <c r="AR359" i="54"/>
  <c r="AQ359" i="54"/>
  <c r="AN359" i="54"/>
  <c r="AM359" i="54"/>
  <c r="AO359" i="54"/>
  <c r="AJ359" i="54"/>
  <c r="AI359" i="54"/>
  <c r="AK359" i="54"/>
  <c r="AF359" i="54"/>
  <c r="AE359" i="54"/>
  <c r="AG359" i="54"/>
  <c r="AB359" i="54"/>
  <c r="AA359" i="54"/>
  <c r="AC359" i="54"/>
  <c r="X359" i="54"/>
  <c r="W359" i="54"/>
  <c r="S359" i="54"/>
  <c r="R359" i="54"/>
  <c r="AR358" i="54"/>
  <c r="AQ358" i="54"/>
  <c r="AS358" i="54"/>
  <c r="AN358" i="54"/>
  <c r="AM358" i="54"/>
  <c r="AO358" i="54"/>
  <c r="AJ358" i="54"/>
  <c r="AI358" i="54"/>
  <c r="AK358" i="54"/>
  <c r="AF358" i="54"/>
  <c r="AE358" i="54"/>
  <c r="AG358" i="54"/>
  <c r="AB358" i="54"/>
  <c r="AA358" i="54"/>
  <c r="X358" i="54"/>
  <c r="W358" i="54"/>
  <c r="S358" i="54"/>
  <c r="R358" i="54"/>
  <c r="U358" i="54"/>
  <c r="AR357" i="54"/>
  <c r="AQ357" i="54"/>
  <c r="AS357" i="54"/>
  <c r="AN357" i="54"/>
  <c r="AM357" i="54"/>
  <c r="AO357" i="54"/>
  <c r="AJ357" i="54"/>
  <c r="AI357" i="54"/>
  <c r="AF357" i="54"/>
  <c r="AE357" i="54"/>
  <c r="AB357" i="54"/>
  <c r="AA357" i="54"/>
  <c r="X357" i="54"/>
  <c r="W357" i="54"/>
  <c r="Y357" i="54"/>
  <c r="S357" i="54"/>
  <c r="R357" i="54"/>
  <c r="U357" i="54"/>
  <c r="AR356" i="54"/>
  <c r="AQ356" i="54"/>
  <c r="AS356" i="54"/>
  <c r="AN356" i="54"/>
  <c r="AM356" i="54"/>
  <c r="AJ356" i="54"/>
  <c r="AI356" i="54"/>
  <c r="AF356" i="54"/>
  <c r="AE356" i="54"/>
  <c r="AB356" i="54"/>
  <c r="AA356" i="54"/>
  <c r="AC356" i="54"/>
  <c r="X356" i="54"/>
  <c r="W356" i="54"/>
  <c r="Y356" i="54"/>
  <c r="S356" i="54"/>
  <c r="R356" i="54"/>
  <c r="U356" i="54"/>
  <c r="AR355" i="54"/>
  <c r="AQ355" i="54"/>
  <c r="AS355" i="54"/>
  <c r="AN355" i="54"/>
  <c r="AM355" i="54"/>
  <c r="AJ355" i="54"/>
  <c r="AI355" i="54"/>
  <c r="AF355" i="54"/>
  <c r="AE355" i="54"/>
  <c r="AG355" i="54"/>
  <c r="AB355" i="54"/>
  <c r="AA355" i="54"/>
  <c r="AC355" i="54"/>
  <c r="X355" i="54"/>
  <c r="W355" i="54"/>
  <c r="Y355" i="54"/>
  <c r="S355" i="54"/>
  <c r="R355" i="54"/>
  <c r="AR354" i="54"/>
  <c r="AQ354" i="54"/>
  <c r="AN354" i="54"/>
  <c r="AM354" i="54"/>
  <c r="AJ354" i="54"/>
  <c r="AI354" i="54"/>
  <c r="AK354" i="54"/>
  <c r="AF354" i="54"/>
  <c r="AE354" i="54"/>
  <c r="AG354" i="54"/>
  <c r="AB354" i="54"/>
  <c r="AA354" i="54"/>
  <c r="AC354" i="54"/>
  <c r="X354" i="54"/>
  <c r="W354" i="54"/>
  <c r="S354" i="54"/>
  <c r="R354" i="54"/>
  <c r="AR353" i="54"/>
  <c r="AQ353" i="54"/>
  <c r="AN353" i="54"/>
  <c r="AM353" i="54"/>
  <c r="AO353" i="54"/>
  <c r="AJ353" i="54"/>
  <c r="AI353" i="54"/>
  <c r="AK353" i="54"/>
  <c r="AF353" i="54"/>
  <c r="AE353" i="54"/>
  <c r="AG353" i="54"/>
  <c r="AB353" i="54"/>
  <c r="AA353" i="54"/>
  <c r="AC353" i="54"/>
  <c r="X353" i="54"/>
  <c r="W353" i="54"/>
  <c r="S353" i="54"/>
  <c r="R353" i="54"/>
  <c r="AR352" i="54"/>
  <c r="AQ352" i="54"/>
  <c r="AS352" i="54"/>
  <c r="AN352" i="54"/>
  <c r="AM352" i="54"/>
  <c r="AO352" i="54"/>
  <c r="AJ352" i="54"/>
  <c r="AI352" i="54"/>
  <c r="AK352" i="54"/>
  <c r="AF352" i="54"/>
  <c r="AE352" i="54"/>
  <c r="AG352" i="54"/>
  <c r="AB352" i="54"/>
  <c r="AA352" i="54"/>
  <c r="X352" i="54"/>
  <c r="W352" i="54"/>
  <c r="S352" i="54"/>
  <c r="R352" i="54"/>
  <c r="U352" i="54"/>
  <c r="AR351" i="54"/>
  <c r="AQ351" i="54"/>
  <c r="AS351" i="54"/>
  <c r="AN351" i="54"/>
  <c r="AM351" i="54"/>
  <c r="AO351" i="54"/>
  <c r="AJ351" i="54"/>
  <c r="AI351" i="54"/>
  <c r="AF351" i="54"/>
  <c r="AE351" i="54"/>
  <c r="AB351" i="54"/>
  <c r="AA351" i="54"/>
  <c r="X351" i="54"/>
  <c r="W351" i="54"/>
  <c r="Y351" i="54"/>
  <c r="S351" i="54"/>
  <c r="R351" i="54"/>
  <c r="U351" i="54"/>
  <c r="AR350" i="54"/>
  <c r="AQ350" i="54"/>
  <c r="AS350" i="54"/>
  <c r="AN350" i="54"/>
  <c r="AM350" i="54"/>
  <c r="AO350" i="54"/>
  <c r="AJ350" i="54"/>
  <c r="AI350" i="54"/>
  <c r="AF350" i="54"/>
  <c r="AE350" i="54"/>
  <c r="AB350" i="54"/>
  <c r="AA350" i="54"/>
  <c r="AC350" i="54"/>
  <c r="X350" i="54"/>
  <c r="W350" i="54"/>
  <c r="Y350" i="54"/>
  <c r="S350" i="54"/>
  <c r="R350" i="54"/>
  <c r="U350" i="54"/>
  <c r="AR349" i="54"/>
  <c r="AQ349" i="54"/>
  <c r="AS349" i="54"/>
  <c r="AN349" i="54"/>
  <c r="AM349" i="54"/>
  <c r="AJ349" i="54"/>
  <c r="AI349" i="54"/>
  <c r="AF349" i="54"/>
  <c r="AE349" i="54"/>
  <c r="AG349" i="54"/>
  <c r="AB349" i="54"/>
  <c r="AA349" i="54"/>
  <c r="AC349" i="54"/>
  <c r="X349" i="54"/>
  <c r="W349" i="54"/>
  <c r="Y349" i="54"/>
  <c r="S349" i="54"/>
  <c r="R349" i="54"/>
  <c r="U349" i="54"/>
  <c r="AR348" i="54"/>
  <c r="AQ348" i="54"/>
  <c r="AN348" i="54"/>
  <c r="AM348" i="54"/>
  <c r="AJ348" i="54"/>
  <c r="AI348" i="54"/>
  <c r="AK348" i="54"/>
  <c r="AF348" i="54"/>
  <c r="AE348" i="54"/>
  <c r="AG348" i="54"/>
  <c r="AB348" i="54"/>
  <c r="AA348" i="54"/>
  <c r="AC348" i="54"/>
  <c r="X348" i="54"/>
  <c r="W348" i="54"/>
  <c r="S348" i="54"/>
  <c r="R348" i="54"/>
  <c r="AR347" i="54"/>
  <c r="AQ347" i="54"/>
  <c r="AN347" i="54"/>
  <c r="AM347" i="54"/>
  <c r="AO347" i="54"/>
  <c r="AJ347" i="54"/>
  <c r="AI347" i="54"/>
  <c r="AK347" i="54"/>
  <c r="AF347" i="54"/>
  <c r="AE347" i="54"/>
  <c r="AG347" i="54"/>
  <c r="AB347" i="54"/>
  <c r="AA347" i="54"/>
  <c r="X347" i="54"/>
  <c r="W347" i="54"/>
  <c r="S347" i="54"/>
  <c r="R347" i="54"/>
  <c r="AR346" i="54"/>
  <c r="AQ346" i="54"/>
  <c r="AS346" i="54"/>
  <c r="AN346" i="54"/>
  <c r="AM346" i="54"/>
  <c r="AO346" i="54"/>
  <c r="AJ346" i="54"/>
  <c r="AI346" i="54"/>
  <c r="AK346" i="54"/>
  <c r="AF346" i="54"/>
  <c r="AE346" i="54"/>
  <c r="AG346" i="54"/>
  <c r="AB346" i="54"/>
  <c r="AA346" i="54"/>
  <c r="X346" i="54"/>
  <c r="W346" i="54"/>
  <c r="S346" i="54"/>
  <c r="R346" i="54"/>
  <c r="U346" i="54"/>
  <c r="AR345" i="54"/>
  <c r="AQ345" i="54"/>
  <c r="AS345" i="54"/>
  <c r="AN345" i="54"/>
  <c r="AM345" i="54"/>
  <c r="AO345" i="54"/>
  <c r="AJ345" i="54"/>
  <c r="AI345" i="54"/>
  <c r="AF345" i="54"/>
  <c r="AE345" i="54"/>
  <c r="AB345" i="54"/>
  <c r="AA345" i="54"/>
  <c r="X345" i="54"/>
  <c r="W345" i="54"/>
  <c r="Y345" i="54"/>
  <c r="S345" i="54"/>
  <c r="R345" i="54"/>
  <c r="U345" i="54"/>
  <c r="AR344" i="54"/>
  <c r="AQ344" i="54"/>
  <c r="AS344" i="54"/>
  <c r="AN344" i="54"/>
  <c r="AM344" i="54"/>
  <c r="AJ344" i="54"/>
  <c r="AI344" i="54"/>
  <c r="AF344" i="54"/>
  <c r="AE344" i="54"/>
  <c r="AB344" i="54"/>
  <c r="AA344" i="54"/>
  <c r="AC344" i="54"/>
  <c r="X344" i="54"/>
  <c r="W344" i="54"/>
  <c r="Y344" i="54"/>
  <c r="S344" i="54"/>
  <c r="R344" i="54"/>
  <c r="U344" i="54"/>
  <c r="AR343" i="54"/>
  <c r="AQ343" i="54"/>
  <c r="AS343" i="54"/>
  <c r="AN343" i="54"/>
  <c r="AM343" i="54"/>
  <c r="AJ343" i="54"/>
  <c r="AI343" i="54"/>
  <c r="AF343" i="54"/>
  <c r="AE343" i="54"/>
  <c r="AG343" i="54"/>
  <c r="AB343" i="54"/>
  <c r="AA343" i="54"/>
  <c r="AC343" i="54"/>
  <c r="X343" i="54"/>
  <c r="W343" i="54"/>
  <c r="Y343" i="54"/>
  <c r="S343" i="54"/>
  <c r="R343" i="54"/>
  <c r="U343" i="54"/>
  <c r="AR342" i="54"/>
  <c r="AQ342" i="54"/>
  <c r="AN342" i="54"/>
  <c r="AM342" i="54"/>
  <c r="AJ342" i="54"/>
  <c r="AI342" i="54"/>
  <c r="AK342" i="54"/>
  <c r="AF342" i="54"/>
  <c r="AE342" i="54"/>
  <c r="AG342" i="54"/>
  <c r="AB342" i="54"/>
  <c r="AA342" i="54"/>
  <c r="AC342" i="54"/>
  <c r="X342" i="54"/>
  <c r="W342" i="54"/>
  <c r="S342" i="54"/>
  <c r="R342" i="54"/>
  <c r="AR341" i="54"/>
  <c r="AQ341" i="54"/>
  <c r="AN341" i="54"/>
  <c r="AM341" i="54"/>
  <c r="AO341" i="54"/>
  <c r="AJ341" i="54"/>
  <c r="AI341" i="54"/>
  <c r="AK341" i="54"/>
  <c r="AF341" i="54"/>
  <c r="AE341" i="54"/>
  <c r="AG341" i="54"/>
  <c r="AB341" i="54"/>
  <c r="AA341" i="54"/>
  <c r="AC341" i="54"/>
  <c r="X341" i="54"/>
  <c r="W341" i="54"/>
  <c r="S341" i="54"/>
  <c r="R341" i="54"/>
  <c r="AR340" i="54"/>
  <c r="AQ340" i="54"/>
  <c r="AS340" i="54"/>
  <c r="AN340" i="54"/>
  <c r="AM340" i="54"/>
  <c r="AO340" i="54"/>
  <c r="AJ340" i="54"/>
  <c r="AI340" i="54"/>
  <c r="AK340" i="54"/>
  <c r="AF340" i="54"/>
  <c r="AE340" i="54"/>
  <c r="AG340" i="54"/>
  <c r="AB340" i="54"/>
  <c r="AA340" i="54"/>
  <c r="X340" i="54"/>
  <c r="W340" i="54"/>
  <c r="S340" i="54"/>
  <c r="R340" i="54"/>
  <c r="U340" i="54"/>
  <c r="AR339" i="54"/>
  <c r="AQ339" i="54"/>
  <c r="AS339" i="54"/>
  <c r="AN339" i="54"/>
  <c r="AM339" i="54"/>
  <c r="AO339" i="54"/>
  <c r="AJ339" i="54"/>
  <c r="AI339" i="54"/>
  <c r="AF339" i="54"/>
  <c r="AE339" i="54"/>
  <c r="AB339" i="54"/>
  <c r="AA339" i="54"/>
  <c r="X339" i="54"/>
  <c r="W339" i="54"/>
  <c r="Y339" i="54"/>
  <c r="S339" i="54"/>
  <c r="R339" i="54"/>
  <c r="U339" i="54"/>
  <c r="AR338" i="54"/>
  <c r="AQ338" i="54"/>
  <c r="AS338" i="54"/>
  <c r="AN338" i="54"/>
  <c r="AM338" i="54"/>
  <c r="AJ338" i="54"/>
  <c r="AI338" i="54"/>
  <c r="AF338" i="54"/>
  <c r="AE338" i="54"/>
  <c r="AB338" i="54"/>
  <c r="AA338" i="54"/>
  <c r="AC338" i="54"/>
  <c r="X338" i="54"/>
  <c r="W338" i="54"/>
  <c r="Y338" i="54"/>
  <c r="S338" i="54"/>
  <c r="R338" i="54"/>
  <c r="U338" i="54"/>
  <c r="AR337" i="54"/>
  <c r="AQ337" i="54"/>
  <c r="AS337" i="54"/>
  <c r="AN337" i="54"/>
  <c r="AM337" i="54"/>
  <c r="AJ337" i="54"/>
  <c r="AI337" i="54"/>
  <c r="AF337" i="54"/>
  <c r="AE337" i="54"/>
  <c r="AG337" i="54"/>
  <c r="AB337" i="54"/>
  <c r="AA337" i="54"/>
  <c r="AC337" i="54"/>
  <c r="X337" i="54"/>
  <c r="W337" i="54"/>
  <c r="S337" i="54"/>
  <c r="R337" i="54"/>
  <c r="AR336" i="54"/>
  <c r="AQ336" i="54"/>
  <c r="AN336" i="54"/>
  <c r="AM336" i="54"/>
  <c r="AJ336" i="54"/>
  <c r="AI336" i="54"/>
  <c r="AK336" i="54"/>
  <c r="AF336" i="54"/>
  <c r="AE336" i="54"/>
  <c r="AG336" i="54"/>
  <c r="AB336" i="54"/>
  <c r="AA336" i="54"/>
  <c r="AC336" i="54"/>
  <c r="X336" i="54"/>
  <c r="W336" i="54"/>
  <c r="S336" i="54"/>
  <c r="R336" i="54"/>
  <c r="AR335" i="54"/>
  <c r="AQ335" i="54"/>
  <c r="AN335" i="54"/>
  <c r="AM335" i="54"/>
  <c r="AO335" i="54"/>
  <c r="AJ335" i="54"/>
  <c r="AI335" i="54"/>
  <c r="AK335" i="54"/>
  <c r="AF335" i="54"/>
  <c r="AE335" i="54"/>
  <c r="AG335" i="54"/>
  <c r="AB335" i="54"/>
  <c r="AA335" i="54"/>
  <c r="AC335" i="54"/>
  <c r="X335" i="54"/>
  <c r="W335" i="54"/>
  <c r="S335" i="54"/>
  <c r="R335" i="54"/>
  <c r="AR334" i="54"/>
  <c r="AQ334" i="54"/>
  <c r="AS334" i="54"/>
  <c r="AN334" i="54"/>
  <c r="AM334" i="54"/>
  <c r="AO334" i="54"/>
  <c r="AJ334" i="54"/>
  <c r="AI334" i="54"/>
  <c r="AK334" i="54"/>
  <c r="AF334" i="54"/>
  <c r="AE334" i="54"/>
  <c r="AG334" i="54"/>
  <c r="AB334" i="54"/>
  <c r="AA334" i="54"/>
  <c r="X334" i="54"/>
  <c r="W334" i="54"/>
  <c r="S334" i="54"/>
  <c r="R334" i="54"/>
  <c r="AR333" i="54"/>
  <c r="AQ333" i="54"/>
  <c r="AS333" i="54"/>
  <c r="AN333" i="54"/>
  <c r="AM333" i="54"/>
  <c r="AO333" i="54"/>
  <c r="AJ333" i="54"/>
  <c r="AI333" i="54"/>
  <c r="AF333" i="54"/>
  <c r="AE333" i="54"/>
  <c r="AB333" i="54"/>
  <c r="AA333" i="54"/>
  <c r="X333" i="54"/>
  <c r="W333" i="54"/>
  <c r="Y333" i="54"/>
  <c r="S333" i="54"/>
  <c r="R333" i="54"/>
  <c r="U333" i="54"/>
  <c r="AR332" i="54"/>
  <c r="AQ332" i="54"/>
  <c r="AS332" i="54"/>
  <c r="AN332" i="54"/>
  <c r="AM332" i="54"/>
  <c r="AJ332" i="54"/>
  <c r="AI332" i="54"/>
  <c r="AF332" i="54"/>
  <c r="AE332" i="54"/>
  <c r="AB332" i="54"/>
  <c r="AA332" i="54"/>
  <c r="AC332" i="54"/>
  <c r="X332" i="54"/>
  <c r="W332" i="54"/>
  <c r="Y332" i="54"/>
  <c r="S332" i="54"/>
  <c r="R332" i="54"/>
  <c r="U332" i="54"/>
  <c r="AR331" i="54"/>
  <c r="AQ331" i="54"/>
  <c r="AS331" i="54"/>
  <c r="AN331" i="54"/>
  <c r="AM331" i="54"/>
  <c r="AJ331" i="54"/>
  <c r="AI331" i="54"/>
  <c r="AF331" i="54"/>
  <c r="AE331" i="54"/>
  <c r="AG331" i="54"/>
  <c r="AB331" i="54"/>
  <c r="AA331" i="54"/>
  <c r="AC331" i="54"/>
  <c r="X331" i="54"/>
  <c r="W331" i="54"/>
  <c r="Y331" i="54"/>
  <c r="S331" i="54"/>
  <c r="R331" i="54"/>
  <c r="AR330" i="54"/>
  <c r="AQ330" i="54"/>
  <c r="AN330" i="54"/>
  <c r="AM330" i="54"/>
  <c r="AJ330" i="54"/>
  <c r="AI330" i="54"/>
  <c r="AK330" i="54"/>
  <c r="AF330" i="54"/>
  <c r="AE330" i="54"/>
  <c r="AG330" i="54"/>
  <c r="AB330" i="54"/>
  <c r="AA330" i="54"/>
  <c r="AC330" i="54"/>
  <c r="X330" i="54"/>
  <c r="W330" i="54"/>
  <c r="S330" i="54"/>
  <c r="R330" i="54"/>
  <c r="AR329" i="54"/>
  <c r="AQ329" i="54"/>
  <c r="AN329" i="54"/>
  <c r="AM329" i="54"/>
  <c r="AO329" i="54"/>
  <c r="AJ329" i="54"/>
  <c r="AI329" i="54"/>
  <c r="AK329" i="54"/>
  <c r="AF329" i="54"/>
  <c r="AE329" i="54"/>
  <c r="AG329" i="54"/>
  <c r="AB329" i="54"/>
  <c r="AA329" i="54"/>
  <c r="AC329" i="54"/>
  <c r="X329" i="54"/>
  <c r="W329" i="54"/>
  <c r="S329" i="54"/>
  <c r="R329" i="54"/>
  <c r="AR328" i="54"/>
  <c r="AQ328" i="54"/>
  <c r="AS328" i="54"/>
  <c r="AN328" i="54"/>
  <c r="AM328" i="54"/>
  <c r="AO328" i="54"/>
  <c r="AJ328" i="54"/>
  <c r="AI328" i="54"/>
  <c r="AK328" i="54"/>
  <c r="AF328" i="54"/>
  <c r="AE328" i="54"/>
  <c r="AG328" i="54"/>
  <c r="AB328" i="54"/>
  <c r="AA328" i="54"/>
  <c r="X328" i="54"/>
  <c r="W328" i="54"/>
  <c r="S328" i="54"/>
  <c r="R328" i="54"/>
  <c r="U328" i="54"/>
  <c r="AR327" i="54"/>
  <c r="AQ327" i="54"/>
  <c r="AS327" i="54"/>
  <c r="AN327" i="54"/>
  <c r="AM327" i="54"/>
  <c r="AO327" i="54"/>
  <c r="AJ327" i="54"/>
  <c r="AI327" i="54"/>
  <c r="AF327" i="54"/>
  <c r="AE327" i="54"/>
  <c r="AB327" i="54"/>
  <c r="AA327" i="54"/>
  <c r="X327" i="54"/>
  <c r="W327" i="54"/>
  <c r="Y327" i="54"/>
  <c r="S327" i="54"/>
  <c r="R327" i="54"/>
  <c r="U327" i="54"/>
  <c r="AR326" i="54"/>
  <c r="AQ326" i="54"/>
  <c r="AS326" i="54"/>
  <c r="AN326" i="54"/>
  <c r="AM326" i="54"/>
  <c r="AO326" i="54"/>
  <c r="AJ326" i="54"/>
  <c r="AI326" i="54"/>
  <c r="AF326" i="54"/>
  <c r="AE326" i="54"/>
  <c r="AB326" i="54"/>
  <c r="AA326" i="54"/>
  <c r="AC326" i="54"/>
  <c r="X326" i="54"/>
  <c r="W326" i="54"/>
  <c r="Y326" i="54"/>
  <c r="S326" i="54"/>
  <c r="R326" i="54"/>
  <c r="U326" i="54"/>
  <c r="AR325" i="54"/>
  <c r="AQ325" i="54"/>
  <c r="AS325" i="54"/>
  <c r="AN325" i="54"/>
  <c r="AM325" i="54"/>
  <c r="AJ325" i="54"/>
  <c r="AI325" i="54"/>
  <c r="AF325" i="54"/>
  <c r="AE325" i="54"/>
  <c r="AG325" i="54"/>
  <c r="AB325" i="54"/>
  <c r="AA325" i="54"/>
  <c r="AC325" i="54"/>
  <c r="X325" i="54"/>
  <c r="W325" i="54"/>
  <c r="Y325" i="54"/>
  <c r="S325" i="54"/>
  <c r="R325" i="54"/>
  <c r="AR324" i="54"/>
  <c r="AQ324" i="54"/>
  <c r="AN324" i="54"/>
  <c r="AM324" i="54"/>
  <c r="AJ324" i="54"/>
  <c r="AI324" i="54"/>
  <c r="AK324" i="54"/>
  <c r="AF324" i="54"/>
  <c r="AE324" i="54"/>
  <c r="AG324" i="54"/>
  <c r="AB324" i="54"/>
  <c r="AA324" i="54"/>
  <c r="AC324" i="54"/>
  <c r="X324" i="54"/>
  <c r="W324" i="54"/>
  <c r="S324" i="54"/>
  <c r="R324" i="54"/>
  <c r="AR323" i="54"/>
  <c r="AQ323" i="54"/>
  <c r="AN323" i="54"/>
  <c r="AM323" i="54"/>
  <c r="AO323" i="54"/>
  <c r="AJ323" i="54"/>
  <c r="AI323" i="54"/>
  <c r="AK323" i="54"/>
  <c r="AF323" i="54"/>
  <c r="AE323" i="54"/>
  <c r="AG323" i="54"/>
  <c r="AB323" i="54"/>
  <c r="AA323" i="54"/>
  <c r="AC323" i="54"/>
  <c r="X323" i="54"/>
  <c r="W323" i="54"/>
  <c r="S323" i="54"/>
  <c r="R323" i="54"/>
  <c r="AR322" i="54"/>
  <c r="AQ322" i="54"/>
  <c r="AS322" i="54"/>
  <c r="AN322" i="54"/>
  <c r="AM322" i="54"/>
  <c r="AO322" i="54"/>
  <c r="AJ322" i="54"/>
  <c r="AI322" i="54"/>
  <c r="AK322" i="54"/>
  <c r="AF322" i="54"/>
  <c r="AE322" i="54"/>
  <c r="AG322" i="54"/>
  <c r="AB322" i="54"/>
  <c r="AA322" i="54"/>
  <c r="X322" i="54"/>
  <c r="W322" i="54"/>
  <c r="S322" i="54"/>
  <c r="R322" i="54"/>
  <c r="U322" i="54"/>
  <c r="AR321" i="54"/>
  <c r="AQ321" i="54"/>
  <c r="AS321" i="54"/>
  <c r="AN321" i="54"/>
  <c r="AM321" i="54"/>
  <c r="AO321" i="54"/>
  <c r="AJ321" i="54"/>
  <c r="AI321" i="54"/>
  <c r="AF321" i="54"/>
  <c r="AE321" i="54"/>
  <c r="AB321" i="54"/>
  <c r="AA321" i="54"/>
  <c r="X321" i="54"/>
  <c r="W321" i="54"/>
  <c r="Y321" i="54"/>
  <c r="S321" i="54"/>
  <c r="R321" i="54"/>
  <c r="U321" i="54"/>
  <c r="AR320" i="54"/>
  <c r="AQ320" i="54"/>
  <c r="AS320" i="54"/>
  <c r="AN320" i="54"/>
  <c r="AM320" i="54"/>
  <c r="AO320" i="54"/>
  <c r="AJ320" i="54"/>
  <c r="AI320" i="54"/>
  <c r="AF320" i="54"/>
  <c r="AE320" i="54"/>
  <c r="AB320" i="54"/>
  <c r="AA320" i="54"/>
  <c r="AC320" i="54"/>
  <c r="X320" i="54"/>
  <c r="W320" i="54"/>
  <c r="Y320" i="54"/>
  <c r="S320" i="54"/>
  <c r="R320" i="54"/>
  <c r="U320" i="54"/>
  <c r="AR319" i="54"/>
  <c r="AQ319" i="54"/>
  <c r="AS319" i="54"/>
  <c r="AN319" i="54"/>
  <c r="AM319" i="54"/>
  <c r="AJ319" i="54"/>
  <c r="AI319" i="54"/>
  <c r="AF319" i="54"/>
  <c r="AE319" i="54"/>
  <c r="AG319" i="54"/>
  <c r="AB319" i="54"/>
  <c r="AA319" i="54"/>
  <c r="AC319" i="54"/>
  <c r="X319" i="54"/>
  <c r="W319" i="54"/>
  <c r="Y319" i="54"/>
  <c r="S319" i="54"/>
  <c r="R319" i="54"/>
  <c r="U319" i="54"/>
  <c r="AR318" i="54"/>
  <c r="AQ318" i="54"/>
  <c r="AN318" i="54"/>
  <c r="AM318" i="54"/>
  <c r="AJ318" i="54"/>
  <c r="AI318" i="54"/>
  <c r="AF318" i="54"/>
  <c r="AE318" i="54"/>
  <c r="AG318" i="54"/>
  <c r="AB318" i="54"/>
  <c r="AA318" i="54"/>
  <c r="AC318" i="54"/>
  <c r="X318" i="54"/>
  <c r="W318" i="54"/>
  <c r="S318" i="54"/>
  <c r="R318" i="54"/>
  <c r="AR317" i="54"/>
  <c r="AQ317" i="54"/>
  <c r="AN317" i="54"/>
  <c r="AM317" i="54"/>
  <c r="AO317" i="54"/>
  <c r="AJ317" i="54"/>
  <c r="AI317" i="54"/>
  <c r="AK317" i="54"/>
  <c r="AF317" i="54"/>
  <c r="AE317" i="54"/>
  <c r="AG317" i="54"/>
  <c r="AB317" i="54"/>
  <c r="AA317" i="54"/>
  <c r="X317" i="54"/>
  <c r="W317" i="54"/>
  <c r="S317" i="54"/>
  <c r="R317" i="54"/>
  <c r="AR316" i="54"/>
  <c r="AQ316" i="54"/>
  <c r="AS316" i="54"/>
  <c r="AN316" i="54"/>
  <c r="AM316" i="54"/>
  <c r="AO316" i="54"/>
  <c r="AJ316" i="54"/>
  <c r="AI316" i="54"/>
  <c r="AK316" i="54"/>
  <c r="AF316" i="54"/>
  <c r="AE316" i="54"/>
  <c r="AG316" i="54"/>
  <c r="AB316" i="54"/>
  <c r="AA316" i="54"/>
  <c r="X316" i="54"/>
  <c r="W316" i="54"/>
  <c r="S316" i="54"/>
  <c r="R316" i="54"/>
  <c r="U316" i="54"/>
  <c r="AR315" i="54"/>
  <c r="AQ315" i="54"/>
  <c r="AS315" i="54"/>
  <c r="AN315" i="54"/>
  <c r="AM315" i="54"/>
  <c r="AO315" i="54"/>
  <c r="AJ315" i="54"/>
  <c r="AI315" i="54"/>
  <c r="AF315" i="54"/>
  <c r="AE315" i="54"/>
  <c r="AB315" i="54"/>
  <c r="AA315" i="54"/>
  <c r="X315" i="54"/>
  <c r="W315" i="54"/>
  <c r="Y315" i="54"/>
  <c r="S315" i="54"/>
  <c r="R315" i="54"/>
  <c r="U315" i="54"/>
  <c r="AR314" i="54"/>
  <c r="AQ314" i="54"/>
  <c r="AS314" i="54"/>
  <c r="AN314" i="54"/>
  <c r="AM314" i="54"/>
  <c r="AO314" i="54"/>
  <c r="AJ314" i="54"/>
  <c r="AI314" i="54"/>
  <c r="AF314" i="54"/>
  <c r="AE314" i="54"/>
  <c r="AB314" i="54"/>
  <c r="AA314" i="54"/>
  <c r="AC314" i="54"/>
  <c r="X314" i="54"/>
  <c r="W314" i="54"/>
  <c r="Y314" i="54"/>
  <c r="S314" i="54"/>
  <c r="R314" i="54"/>
  <c r="U314" i="54"/>
  <c r="AR313" i="54"/>
  <c r="AQ313" i="54"/>
  <c r="AS313" i="54"/>
  <c r="AN313" i="54"/>
  <c r="AM313" i="54"/>
  <c r="AJ313" i="54"/>
  <c r="AI313" i="54"/>
  <c r="AF313" i="54"/>
  <c r="AE313" i="54"/>
  <c r="AG313" i="54"/>
  <c r="AB313" i="54"/>
  <c r="AA313" i="54"/>
  <c r="AC313" i="54"/>
  <c r="X313" i="54"/>
  <c r="W313" i="54"/>
  <c r="S313" i="54"/>
  <c r="R313" i="54"/>
  <c r="AR312" i="54"/>
  <c r="AQ312" i="54"/>
  <c r="AN312" i="54"/>
  <c r="AM312" i="54"/>
  <c r="AJ312" i="54"/>
  <c r="AI312" i="54"/>
  <c r="AK312" i="54"/>
  <c r="AF312" i="54"/>
  <c r="AE312" i="54"/>
  <c r="AG312" i="54"/>
  <c r="AB312" i="54"/>
  <c r="AA312" i="54"/>
  <c r="AC312" i="54"/>
  <c r="X312" i="54"/>
  <c r="W312" i="54"/>
  <c r="Y312" i="54"/>
  <c r="S312" i="54"/>
  <c r="R312" i="54"/>
  <c r="AR311" i="54"/>
  <c r="AQ311" i="54"/>
  <c r="AN311" i="54"/>
  <c r="AM311" i="54"/>
  <c r="AO311" i="54"/>
  <c r="AJ311" i="54"/>
  <c r="AI311" i="54"/>
  <c r="AK311" i="54"/>
  <c r="AF311" i="54"/>
  <c r="AE311" i="54"/>
  <c r="AG311" i="54"/>
  <c r="AB311" i="54"/>
  <c r="AA311" i="54"/>
  <c r="AC311" i="54"/>
  <c r="X311" i="54"/>
  <c r="W311" i="54"/>
  <c r="S311" i="54"/>
  <c r="R311" i="54"/>
  <c r="AR310" i="54"/>
  <c r="AQ310" i="54"/>
  <c r="AS310" i="54"/>
  <c r="AN310" i="54"/>
  <c r="AM310" i="54"/>
  <c r="AO310" i="54"/>
  <c r="AJ310" i="54"/>
  <c r="AI310" i="54"/>
  <c r="AK310" i="54"/>
  <c r="AF310" i="54"/>
  <c r="AE310" i="54"/>
  <c r="AB310" i="54"/>
  <c r="AA310" i="54"/>
  <c r="X310" i="54"/>
  <c r="W310" i="54"/>
  <c r="S310" i="54"/>
  <c r="R310" i="54"/>
  <c r="U310" i="54"/>
  <c r="AR309" i="54"/>
  <c r="AQ309" i="54"/>
  <c r="AS309" i="54"/>
  <c r="AN309" i="54"/>
  <c r="AM309" i="54"/>
  <c r="AO309" i="54"/>
  <c r="AJ309" i="54"/>
  <c r="AI309" i="54"/>
  <c r="AF309" i="54"/>
  <c r="AE309" i="54"/>
  <c r="AB309" i="54"/>
  <c r="AA309" i="54"/>
  <c r="X309" i="54"/>
  <c r="W309" i="54"/>
  <c r="Y309" i="54"/>
  <c r="S309" i="54"/>
  <c r="R309" i="54"/>
  <c r="U309" i="54"/>
  <c r="AR308" i="54"/>
  <c r="AQ308" i="54"/>
  <c r="AS308" i="54"/>
  <c r="AN308" i="54"/>
  <c r="AM308" i="54"/>
  <c r="AO308" i="54"/>
  <c r="AJ308" i="54"/>
  <c r="AI308" i="54"/>
  <c r="AF308" i="54"/>
  <c r="AE308" i="54"/>
  <c r="AB308" i="54"/>
  <c r="AA308" i="54"/>
  <c r="AC308" i="54"/>
  <c r="X308" i="54"/>
  <c r="W308" i="54"/>
  <c r="Y308" i="54"/>
  <c r="S308" i="54"/>
  <c r="R308" i="54"/>
  <c r="U308" i="54"/>
  <c r="AR307" i="54"/>
  <c r="AQ307" i="54"/>
  <c r="AS307" i="54"/>
  <c r="AN307" i="54"/>
  <c r="AM307" i="54"/>
  <c r="AJ307" i="54"/>
  <c r="AI307" i="54"/>
  <c r="AF307" i="54"/>
  <c r="AE307" i="54"/>
  <c r="AG307" i="54"/>
  <c r="AB307" i="54"/>
  <c r="AA307" i="54"/>
  <c r="AC307" i="54"/>
  <c r="X307" i="54"/>
  <c r="W307" i="54"/>
  <c r="Y307" i="54"/>
  <c r="S307" i="54"/>
  <c r="R307" i="54"/>
  <c r="AR306" i="54"/>
  <c r="AQ306" i="54"/>
  <c r="AN306" i="54"/>
  <c r="AM306" i="54"/>
  <c r="AJ306" i="54"/>
  <c r="AI306" i="54"/>
  <c r="AK306" i="54"/>
  <c r="AF306" i="54"/>
  <c r="AE306" i="54"/>
  <c r="AG306" i="54"/>
  <c r="AB306" i="54"/>
  <c r="AA306" i="54"/>
  <c r="AC306" i="54"/>
  <c r="X306" i="54"/>
  <c r="W306" i="54"/>
  <c r="Y306" i="54"/>
  <c r="S306" i="54"/>
  <c r="R306" i="54"/>
  <c r="AR305" i="54"/>
  <c r="AQ305" i="54"/>
  <c r="AN305" i="54"/>
  <c r="AM305" i="54"/>
  <c r="AO305" i="54"/>
  <c r="AJ305" i="54"/>
  <c r="AI305" i="54"/>
  <c r="AK305" i="54"/>
  <c r="AF305" i="54"/>
  <c r="AE305" i="54"/>
  <c r="AG305" i="54"/>
  <c r="AB305" i="54"/>
  <c r="AA305" i="54"/>
  <c r="AC305" i="54"/>
  <c r="X305" i="54"/>
  <c r="W305" i="54"/>
  <c r="S305" i="54"/>
  <c r="R305" i="54"/>
  <c r="AR304" i="54"/>
  <c r="AQ304" i="54"/>
  <c r="AS304" i="54"/>
  <c r="AN304" i="54"/>
  <c r="AM304" i="54"/>
  <c r="AO304" i="54"/>
  <c r="AJ304" i="54"/>
  <c r="AI304" i="54"/>
  <c r="AK304" i="54"/>
  <c r="AF304" i="54"/>
  <c r="AE304" i="54"/>
  <c r="AG304" i="54"/>
  <c r="AB304" i="54"/>
  <c r="AA304" i="54"/>
  <c r="X304" i="54"/>
  <c r="W304" i="54"/>
  <c r="S304" i="54"/>
  <c r="R304" i="54"/>
  <c r="U304" i="54"/>
  <c r="AR303" i="54"/>
  <c r="AQ303" i="54"/>
  <c r="AS303" i="54"/>
  <c r="AN303" i="54"/>
  <c r="AM303" i="54"/>
  <c r="AO303" i="54"/>
  <c r="AJ303" i="54"/>
  <c r="AI303" i="54"/>
  <c r="AF303" i="54"/>
  <c r="AE303" i="54"/>
  <c r="AB303" i="54"/>
  <c r="AA303" i="54"/>
  <c r="X303" i="54"/>
  <c r="W303" i="54"/>
  <c r="Y303" i="54"/>
  <c r="S303" i="54"/>
  <c r="R303" i="54"/>
  <c r="U303" i="54"/>
  <c r="AR302" i="54"/>
  <c r="AQ302" i="54"/>
  <c r="AS302" i="54"/>
  <c r="AN302" i="54"/>
  <c r="AM302" i="54"/>
  <c r="AJ302" i="54"/>
  <c r="AI302" i="54"/>
  <c r="AF302" i="54"/>
  <c r="AE302" i="54"/>
  <c r="AB302" i="54"/>
  <c r="AA302" i="54"/>
  <c r="AC302" i="54"/>
  <c r="X302" i="54"/>
  <c r="W302" i="54"/>
  <c r="Y302" i="54"/>
  <c r="S302" i="54"/>
  <c r="R302" i="54"/>
  <c r="U302" i="54"/>
  <c r="AR301" i="54"/>
  <c r="AQ301" i="54"/>
  <c r="AS301" i="54"/>
  <c r="AN301" i="54"/>
  <c r="AM301" i="54"/>
  <c r="AJ301" i="54"/>
  <c r="AI301" i="54"/>
  <c r="AF301" i="54"/>
  <c r="AE301" i="54"/>
  <c r="AG301" i="54"/>
  <c r="AB301" i="54"/>
  <c r="AA301" i="54"/>
  <c r="AC301" i="54"/>
  <c r="X301" i="54"/>
  <c r="W301" i="54"/>
  <c r="Y301" i="54"/>
  <c r="S301" i="54"/>
  <c r="R301" i="54"/>
  <c r="U301" i="54"/>
  <c r="AR300" i="54"/>
  <c r="AQ300" i="54"/>
  <c r="AN300" i="54"/>
  <c r="AM300" i="54"/>
  <c r="AJ300" i="54"/>
  <c r="AI300" i="54"/>
  <c r="AK300" i="54"/>
  <c r="AF300" i="54"/>
  <c r="AE300" i="54"/>
  <c r="AG300" i="54"/>
  <c r="AB300" i="54"/>
  <c r="AA300" i="54"/>
  <c r="AC300" i="54"/>
  <c r="X300" i="54"/>
  <c r="W300" i="54"/>
  <c r="S300" i="54"/>
  <c r="R300" i="54"/>
  <c r="AR299" i="54"/>
  <c r="AQ299" i="54"/>
  <c r="AN299" i="54"/>
  <c r="AM299" i="54"/>
  <c r="AO299" i="54"/>
  <c r="AJ299" i="54"/>
  <c r="AI299" i="54"/>
  <c r="AK299" i="54"/>
  <c r="AF299" i="54"/>
  <c r="AE299" i="54"/>
  <c r="AG299" i="54"/>
  <c r="AB299" i="54"/>
  <c r="AA299" i="54"/>
  <c r="AC299" i="54"/>
  <c r="X299" i="54"/>
  <c r="W299" i="54"/>
  <c r="S299" i="54"/>
  <c r="R299" i="54"/>
  <c r="AR298" i="54"/>
  <c r="AQ298" i="54"/>
  <c r="AS298" i="54"/>
  <c r="AN298" i="54"/>
  <c r="AM298" i="54"/>
  <c r="AO298" i="54"/>
  <c r="AJ298" i="54"/>
  <c r="AI298" i="54"/>
  <c r="AK298" i="54"/>
  <c r="AF298" i="54"/>
  <c r="AE298" i="54"/>
  <c r="AG298" i="54"/>
  <c r="AB298" i="54"/>
  <c r="AA298" i="54"/>
  <c r="X298" i="54"/>
  <c r="W298" i="54"/>
  <c r="S298" i="54"/>
  <c r="R298" i="54"/>
  <c r="U298" i="54"/>
  <c r="AR297" i="54"/>
  <c r="AQ297" i="54"/>
  <c r="AS297" i="54"/>
  <c r="AN297" i="54"/>
  <c r="AM297" i="54"/>
  <c r="AO297" i="54"/>
  <c r="AJ297" i="54"/>
  <c r="AI297" i="54"/>
  <c r="AF297" i="54"/>
  <c r="AE297" i="54"/>
  <c r="AB297" i="54"/>
  <c r="AA297" i="54"/>
  <c r="X297" i="54"/>
  <c r="W297" i="54"/>
  <c r="Y297" i="54"/>
  <c r="S297" i="54"/>
  <c r="R297" i="54"/>
  <c r="U297" i="54"/>
  <c r="AR296" i="54"/>
  <c r="AQ296" i="54"/>
  <c r="AS296" i="54"/>
  <c r="AN296" i="54"/>
  <c r="AM296" i="54"/>
  <c r="AO296" i="54"/>
  <c r="AJ296" i="54"/>
  <c r="AI296" i="54"/>
  <c r="AF296" i="54"/>
  <c r="AE296" i="54"/>
  <c r="AB296" i="54"/>
  <c r="AA296" i="54"/>
  <c r="AC296" i="54"/>
  <c r="X296" i="54"/>
  <c r="W296" i="54"/>
  <c r="Y296" i="54"/>
  <c r="S296" i="54"/>
  <c r="R296" i="54"/>
  <c r="U296" i="54"/>
  <c r="AR295" i="54"/>
  <c r="AQ295" i="54"/>
  <c r="AS295" i="54"/>
  <c r="AN295" i="54"/>
  <c r="AM295" i="54"/>
  <c r="AJ295" i="54"/>
  <c r="AI295" i="54"/>
  <c r="AF295" i="54"/>
  <c r="AE295" i="54"/>
  <c r="AG295" i="54"/>
  <c r="AB295" i="54"/>
  <c r="AA295" i="54"/>
  <c r="AC295" i="54"/>
  <c r="X295" i="54"/>
  <c r="W295" i="54"/>
  <c r="Y295" i="54"/>
  <c r="S295" i="54"/>
  <c r="R295" i="54"/>
  <c r="AR294" i="54"/>
  <c r="AQ294" i="54"/>
  <c r="AN294" i="54"/>
  <c r="AM294" i="54"/>
  <c r="AJ294" i="54"/>
  <c r="AI294" i="54"/>
  <c r="AK294" i="54"/>
  <c r="AF294" i="54"/>
  <c r="AE294" i="54"/>
  <c r="AG294" i="54"/>
  <c r="AB294" i="54"/>
  <c r="AA294" i="54"/>
  <c r="AC294" i="54"/>
  <c r="X294" i="54"/>
  <c r="W294" i="54"/>
  <c r="Y294" i="54"/>
  <c r="S294" i="54"/>
  <c r="R294" i="54"/>
  <c r="AR293" i="54"/>
  <c r="AQ293" i="54"/>
  <c r="AN293" i="54"/>
  <c r="AM293" i="54"/>
  <c r="AO293" i="54"/>
  <c r="AJ293" i="54"/>
  <c r="AI293" i="54"/>
  <c r="AK293" i="54"/>
  <c r="AF293" i="54"/>
  <c r="AE293" i="54"/>
  <c r="AG293" i="54"/>
  <c r="AB293" i="54"/>
  <c r="AA293" i="54"/>
  <c r="AC293" i="54"/>
  <c r="X293" i="54"/>
  <c r="W293" i="54"/>
  <c r="S293" i="54"/>
  <c r="R293" i="54"/>
  <c r="AR292" i="54"/>
  <c r="AQ292" i="54"/>
  <c r="AS292" i="54"/>
  <c r="AN292" i="54"/>
  <c r="AM292" i="54"/>
  <c r="AO292" i="54"/>
  <c r="AJ292" i="54"/>
  <c r="AI292" i="54"/>
  <c r="AK292" i="54"/>
  <c r="AF292" i="54"/>
  <c r="AE292" i="54"/>
  <c r="AB292" i="54"/>
  <c r="AA292" i="54"/>
  <c r="X292" i="54"/>
  <c r="W292" i="54"/>
  <c r="S292" i="54"/>
  <c r="R292" i="54"/>
  <c r="U292" i="54"/>
  <c r="AR291" i="54"/>
  <c r="AQ291" i="54"/>
  <c r="AS291" i="54"/>
  <c r="AN291" i="54"/>
  <c r="AM291" i="54"/>
  <c r="AO291" i="54"/>
  <c r="AJ291" i="54"/>
  <c r="AI291" i="54"/>
  <c r="AF291" i="54"/>
  <c r="AE291" i="54"/>
  <c r="AB291" i="54"/>
  <c r="AA291" i="54"/>
  <c r="X291" i="54"/>
  <c r="W291" i="54"/>
  <c r="Y291" i="54"/>
  <c r="S291" i="54"/>
  <c r="R291" i="54"/>
  <c r="U291" i="54"/>
  <c r="AR290" i="54"/>
  <c r="AQ290" i="54"/>
  <c r="AS290" i="54"/>
  <c r="AN290" i="54"/>
  <c r="AM290" i="54"/>
  <c r="AO290" i="54"/>
  <c r="AJ290" i="54"/>
  <c r="AI290" i="54"/>
  <c r="AF290" i="54"/>
  <c r="AE290" i="54"/>
  <c r="AB290" i="54"/>
  <c r="AA290" i="54"/>
  <c r="AC290" i="54"/>
  <c r="X290" i="54"/>
  <c r="W290" i="54"/>
  <c r="Y290" i="54"/>
  <c r="S290" i="54"/>
  <c r="R290" i="54"/>
  <c r="U290" i="54"/>
  <c r="AR289" i="54"/>
  <c r="AQ289" i="54"/>
  <c r="AS289" i="54"/>
  <c r="AN289" i="54"/>
  <c r="AM289" i="54"/>
  <c r="AJ289" i="54"/>
  <c r="AI289" i="54"/>
  <c r="AF289" i="54"/>
  <c r="AE289" i="54"/>
  <c r="AG289" i="54"/>
  <c r="AB289" i="54"/>
  <c r="AA289" i="54"/>
  <c r="AC289" i="54"/>
  <c r="X289" i="54"/>
  <c r="W289" i="54"/>
  <c r="Y289" i="54"/>
  <c r="S289" i="54"/>
  <c r="R289" i="54"/>
  <c r="AR288" i="54"/>
  <c r="AQ288" i="54"/>
  <c r="AN288" i="54"/>
  <c r="AM288" i="54"/>
  <c r="AJ288" i="54"/>
  <c r="AI288" i="54"/>
  <c r="AK288" i="54"/>
  <c r="AF288" i="54"/>
  <c r="AE288" i="54"/>
  <c r="AG288" i="54"/>
  <c r="AB288" i="54"/>
  <c r="AA288" i="54"/>
  <c r="AC288" i="54"/>
  <c r="X288" i="54"/>
  <c r="W288" i="54"/>
  <c r="Y288" i="54"/>
  <c r="S288" i="54"/>
  <c r="R288" i="54"/>
  <c r="AR287" i="54"/>
  <c r="AQ287" i="54"/>
  <c r="AN287" i="54"/>
  <c r="AM287" i="54"/>
  <c r="AO287" i="54"/>
  <c r="AJ287" i="54"/>
  <c r="AI287" i="54"/>
  <c r="AK287" i="54"/>
  <c r="AF287" i="54"/>
  <c r="AE287" i="54"/>
  <c r="AG287" i="54"/>
  <c r="AB287" i="54"/>
  <c r="AA287" i="54"/>
  <c r="AC287" i="54"/>
  <c r="X287" i="54"/>
  <c r="W287" i="54"/>
  <c r="S287" i="54"/>
  <c r="R287" i="54"/>
  <c r="AR286" i="54"/>
  <c r="AQ286" i="54"/>
  <c r="AS286" i="54"/>
  <c r="AN286" i="54"/>
  <c r="AM286" i="54"/>
  <c r="AO286" i="54"/>
  <c r="AJ286" i="54"/>
  <c r="AI286" i="54"/>
  <c r="AK286" i="54"/>
  <c r="AF286" i="54"/>
  <c r="AE286" i="54"/>
  <c r="AB286" i="54"/>
  <c r="AA286" i="54"/>
  <c r="X286" i="54"/>
  <c r="W286" i="54"/>
  <c r="S286" i="54"/>
  <c r="R286" i="54"/>
  <c r="U286" i="54"/>
  <c r="AR285" i="54"/>
  <c r="AQ285" i="54"/>
  <c r="AS285" i="54"/>
  <c r="AN285" i="54"/>
  <c r="AM285" i="54"/>
  <c r="AO285" i="54"/>
  <c r="AJ285" i="54"/>
  <c r="AI285" i="54"/>
  <c r="AF285" i="54"/>
  <c r="AE285" i="54"/>
  <c r="AB285" i="54"/>
  <c r="AA285" i="54"/>
  <c r="X285" i="54"/>
  <c r="W285" i="54"/>
  <c r="Y285" i="54"/>
  <c r="S285" i="54"/>
  <c r="R285" i="54"/>
  <c r="U285" i="54"/>
  <c r="AR284" i="54"/>
  <c r="AQ284" i="54"/>
  <c r="AS284" i="54"/>
  <c r="AN284" i="54"/>
  <c r="AM284" i="54"/>
  <c r="AO284" i="54"/>
  <c r="AJ284" i="54"/>
  <c r="AI284" i="54"/>
  <c r="AF284" i="54"/>
  <c r="AE284" i="54"/>
  <c r="AB284" i="54"/>
  <c r="AA284" i="54"/>
  <c r="AC284" i="54"/>
  <c r="X284" i="54"/>
  <c r="W284" i="54"/>
  <c r="Y284" i="54"/>
  <c r="S284" i="54"/>
  <c r="R284" i="54"/>
  <c r="U284" i="54"/>
  <c r="AR283" i="54"/>
  <c r="AQ283" i="54"/>
  <c r="AN283" i="54"/>
  <c r="AM283" i="54"/>
  <c r="AJ283" i="54"/>
  <c r="AI283" i="54"/>
  <c r="AF283" i="54"/>
  <c r="AE283" i="54"/>
  <c r="AG283" i="54"/>
  <c r="AB283" i="54"/>
  <c r="AA283" i="54"/>
  <c r="AC283" i="54"/>
  <c r="X283" i="54"/>
  <c r="W283" i="54"/>
  <c r="Y283" i="54"/>
  <c r="S283" i="54"/>
  <c r="R283" i="54"/>
  <c r="U283" i="54"/>
  <c r="AR282" i="54"/>
  <c r="AQ282" i="54"/>
  <c r="AN282" i="54"/>
  <c r="AM282" i="54"/>
  <c r="AJ282" i="54"/>
  <c r="AI282" i="54"/>
  <c r="AK282" i="54"/>
  <c r="AF282" i="54"/>
  <c r="AE282" i="54"/>
  <c r="AG282" i="54"/>
  <c r="AB282" i="54"/>
  <c r="AA282" i="54"/>
  <c r="AC282" i="54"/>
  <c r="X282" i="54"/>
  <c r="W282" i="54"/>
  <c r="Y282" i="54"/>
  <c r="S282" i="54"/>
  <c r="R282" i="54"/>
  <c r="AR281" i="54"/>
  <c r="AQ281" i="54"/>
  <c r="AN281" i="54"/>
  <c r="AM281" i="54"/>
  <c r="AO281" i="54"/>
  <c r="AJ281" i="54"/>
  <c r="AI281" i="54"/>
  <c r="AK281" i="54"/>
  <c r="AF281" i="54"/>
  <c r="AE281" i="54"/>
  <c r="AG281" i="54"/>
  <c r="AB281" i="54"/>
  <c r="AA281" i="54"/>
  <c r="X281" i="54"/>
  <c r="W281" i="54"/>
  <c r="S281" i="54"/>
  <c r="R281" i="54"/>
  <c r="AR280" i="54"/>
  <c r="AQ280" i="54"/>
  <c r="AS280" i="54"/>
  <c r="AN280" i="54"/>
  <c r="AM280" i="54"/>
  <c r="AO280" i="54"/>
  <c r="AJ280" i="54"/>
  <c r="AI280" i="54"/>
  <c r="AK280" i="54"/>
  <c r="AF280" i="54"/>
  <c r="AE280" i="54"/>
  <c r="AB280" i="54"/>
  <c r="AA280" i="54"/>
  <c r="X280" i="54"/>
  <c r="W280" i="54"/>
  <c r="S280" i="54"/>
  <c r="R280" i="54"/>
  <c r="U280" i="54"/>
  <c r="AR279" i="54"/>
  <c r="AQ279" i="54"/>
  <c r="AS279" i="54"/>
  <c r="AN279" i="54"/>
  <c r="AM279" i="54"/>
  <c r="AO279" i="54"/>
  <c r="AJ279" i="54"/>
  <c r="AI279" i="54"/>
  <c r="AK279" i="54"/>
  <c r="AF279" i="54"/>
  <c r="AE279" i="54"/>
  <c r="AB279" i="54"/>
  <c r="AA279" i="54"/>
  <c r="X279" i="54"/>
  <c r="W279" i="54"/>
  <c r="Y279" i="54"/>
  <c r="S279" i="54"/>
  <c r="R279" i="54"/>
  <c r="U279" i="54"/>
  <c r="AR278" i="54"/>
  <c r="AQ278" i="54"/>
  <c r="AS278" i="54"/>
  <c r="AN278" i="54"/>
  <c r="AM278" i="54"/>
  <c r="AO278" i="54"/>
  <c r="AJ278" i="54"/>
  <c r="AI278" i="54"/>
  <c r="AF278" i="54"/>
  <c r="AE278" i="54"/>
  <c r="AB278" i="54"/>
  <c r="AA278" i="54"/>
  <c r="AC278" i="54"/>
  <c r="X278" i="54"/>
  <c r="W278" i="54"/>
  <c r="Y278" i="54"/>
  <c r="S278" i="54"/>
  <c r="R278" i="54"/>
  <c r="U278" i="54"/>
  <c r="AR277" i="54"/>
  <c r="AQ277" i="54"/>
  <c r="AN277" i="54"/>
  <c r="AM277" i="54"/>
  <c r="AJ277" i="54"/>
  <c r="AI277" i="54"/>
  <c r="AF277" i="54"/>
  <c r="AE277" i="54"/>
  <c r="AG277" i="54"/>
  <c r="AB277" i="54"/>
  <c r="AA277" i="54"/>
  <c r="AC277" i="54"/>
  <c r="X277" i="54"/>
  <c r="W277" i="54"/>
  <c r="Y277" i="54"/>
  <c r="S277" i="54"/>
  <c r="R277" i="54"/>
  <c r="U277" i="54"/>
  <c r="AR276" i="54"/>
  <c r="AQ276" i="54"/>
  <c r="AN276" i="54"/>
  <c r="AM276" i="54"/>
  <c r="AJ276" i="54"/>
  <c r="AI276" i="54"/>
  <c r="AK276" i="54"/>
  <c r="AF276" i="54"/>
  <c r="AE276" i="54"/>
  <c r="AG276" i="54"/>
  <c r="AB276" i="54"/>
  <c r="AA276" i="54"/>
  <c r="AC276" i="54"/>
  <c r="X276" i="54"/>
  <c r="W276" i="54"/>
  <c r="Y276" i="54"/>
  <c r="S276" i="54"/>
  <c r="R276" i="54"/>
  <c r="AR275" i="54"/>
  <c r="AQ275" i="54"/>
  <c r="AN275" i="54"/>
  <c r="AM275" i="54"/>
  <c r="AO275" i="54"/>
  <c r="AJ275" i="54"/>
  <c r="AI275" i="54"/>
  <c r="AK275" i="54"/>
  <c r="AF275" i="54"/>
  <c r="AE275" i="54"/>
  <c r="AG275" i="54"/>
  <c r="AB275" i="54"/>
  <c r="AA275" i="54"/>
  <c r="X275" i="54"/>
  <c r="W275" i="54"/>
  <c r="S275" i="54"/>
  <c r="R275" i="54"/>
  <c r="AR274" i="54"/>
  <c r="AQ274" i="54"/>
  <c r="AS274" i="54"/>
  <c r="AN274" i="54"/>
  <c r="AM274" i="54"/>
  <c r="AO274" i="54"/>
  <c r="AJ274" i="54"/>
  <c r="AI274" i="54"/>
  <c r="AK274" i="54"/>
  <c r="AF274" i="54"/>
  <c r="AE274" i="54"/>
  <c r="AG274" i="54"/>
  <c r="AB274" i="54"/>
  <c r="AA274" i="54"/>
  <c r="X274" i="54"/>
  <c r="W274" i="54"/>
  <c r="S274" i="54"/>
  <c r="R274" i="54"/>
  <c r="AR273" i="54"/>
  <c r="AQ273" i="54"/>
  <c r="AS273" i="54"/>
  <c r="AN273" i="54"/>
  <c r="AM273" i="54"/>
  <c r="AO273" i="54"/>
  <c r="AJ273" i="54"/>
  <c r="AI273" i="54"/>
  <c r="AK273" i="54"/>
  <c r="AF273" i="54"/>
  <c r="AE273" i="54"/>
  <c r="AB273" i="54"/>
  <c r="AA273" i="54"/>
  <c r="X273" i="54"/>
  <c r="W273" i="54"/>
  <c r="Y273" i="54"/>
  <c r="S273" i="54"/>
  <c r="R273" i="54"/>
  <c r="U273" i="54"/>
  <c r="AR272" i="54"/>
  <c r="AQ272" i="54"/>
  <c r="AS272" i="54"/>
  <c r="AN272" i="54"/>
  <c r="AM272" i="54"/>
  <c r="AO272" i="54"/>
  <c r="AJ272" i="54"/>
  <c r="AI272" i="54"/>
  <c r="AF272" i="54"/>
  <c r="AE272" i="54"/>
  <c r="AB272" i="54"/>
  <c r="AA272" i="54"/>
  <c r="AC272" i="54"/>
  <c r="X272" i="54"/>
  <c r="W272" i="54"/>
  <c r="Y272" i="54"/>
  <c r="S272" i="54"/>
  <c r="R272" i="54"/>
  <c r="U272" i="54"/>
  <c r="AR271" i="54"/>
  <c r="AQ271" i="54"/>
  <c r="AN271" i="54"/>
  <c r="AM271" i="54"/>
  <c r="AJ271" i="54"/>
  <c r="AI271" i="54"/>
  <c r="AF271" i="54"/>
  <c r="AE271" i="54"/>
  <c r="AG271" i="54"/>
  <c r="AB271" i="54"/>
  <c r="AA271" i="54"/>
  <c r="AC271" i="54"/>
  <c r="X271" i="54"/>
  <c r="W271" i="54"/>
  <c r="Y271" i="54"/>
  <c r="S271" i="54"/>
  <c r="R271" i="54"/>
  <c r="U271" i="54"/>
  <c r="AR270" i="54"/>
  <c r="AQ270" i="54"/>
  <c r="AN270" i="54"/>
  <c r="AM270" i="54"/>
  <c r="AJ270" i="54"/>
  <c r="AI270" i="54"/>
  <c r="AK270" i="54"/>
  <c r="AF270" i="54"/>
  <c r="AE270" i="54"/>
  <c r="AG270" i="54"/>
  <c r="AB270" i="54"/>
  <c r="AA270" i="54"/>
  <c r="AC270" i="54"/>
  <c r="X270" i="54"/>
  <c r="W270" i="54"/>
  <c r="Y270" i="54"/>
  <c r="S270" i="54"/>
  <c r="R270" i="54"/>
  <c r="AR269" i="54"/>
  <c r="AQ269" i="54"/>
  <c r="AN269" i="54"/>
  <c r="AM269" i="54"/>
  <c r="AJ269" i="54"/>
  <c r="AI269" i="54"/>
  <c r="AK269" i="54"/>
  <c r="AF269" i="54"/>
  <c r="AE269" i="54"/>
  <c r="AG269" i="54"/>
  <c r="AB269" i="54"/>
  <c r="AA269" i="54"/>
  <c r="X269" i="54"/>
  <c r="W269" i="54"/>
  <c r="S269" i="54"/>
  <c r="R269" i="54"/>
  <c r="AR268" i="54"/>
  <c r="AQ268" i="54"/>
  <c r="AS268" i="54"/>
  <c r="AN268" i="54"/>
  <c r="AM268" i="54"/>
  <c r="AO268" i="54"/>
  <c r="AJ268" i="54"/>
  <c r="AI268" i="54"/>
  <c r="AK268" i="54"/>
  <c r="AF268" i="54"/>
  <c r="AE268" i="54"/>
  <c r="AG268" i="54"/>
  <c r="AB268" i="54"/>
  <c r="AA268" i="54"/>
  <c r="X268" i="54"/>
  <c r="W268" i="54"/>
  <c r="S268" i="54"/>
  <c r="R268" i="54"/>
  <c r="U268" i="54"/>
  <c r="AR267" i="54"/>
  <c r="AQ267" i="54"/>
  <c r="AS267" i="54"/>
  <c r="AN267" i="54"/>
  <c r="AM267" i="54"/>
  <c r="AO267" i="54"/>
  <c r="AJ267" i="54"/>
  <c r="AI267" i="54"/>
  <c r="AK267" i="54"/>
  <c r="AF267" i="54"/>
  <c r="AE267" i="54"/>
  <c r="AB267" i="54"/>
  <c r="AA267" i="54"/>
  <c r="X267" i="54"/>
  <c r="W267" i="54"/>
  <c r="Y267" i="54"/>
  <c r="S267" i="54"/>
  <c r="R267" i="54"/>
  <c r="U267" i="54"/>
  <c r="AR266" i="54"/>
  <c r="AQ266" i="54"/>
  <c r="AS266" i="54"/>
  <c r="AN266" i="54"/>
  <c r="AM266" i="54"/>
  <c r="AJ266" i="54"/>
  <c r="AI266" i="54"/>
  <c r="AF266" i="54"/>
  <c r="AE266" i="54"/>
  <c r="AB266" i="54"/>
  <c r="AA266" i="54"/>
  <c r="AC266" i="54"/>
  <c r="X266" i="54"/>
  <c r="W266" i="54"/>
  <c r="Y266" i="54"/>
  <c r="S266" i="54"/>
  <c r="R266" i="54"/>
  <c r="U266" i="54"/>
  <c r="AR265" i="54"/>
  <c r="AQ265" i="54"/>
  <c r="AN265" i="54"/>
  <c r="AM265" i="54"/>
  <c r="AJ265" i="54"/>
  <c r="AI265" i="54"/>
  <c r="AF265" i="54"/>
  <c r="AE265" i="54"/>
  <c r="AG265" i="54"/>
  <c r="AB265" i="54"/>
  <c r="AA265" i="54"/>
  <c r="AC265" i="54"/>
  <c r="X265" i="54"/>
  <c r="W265" i="54"/>
  <c r="Y265" i="54"/>
  <c r="S265" i="54"/>
  <c r="R265" i="54"/>
  <c r="U265" i="54"/>
  <c r="AR264" i="54"/>
  <c r="AQ264" i="54"/>
  <c r="AN264" i="54"/>
  <c r="AM264" i="54"/>
  <c r="AJ264" i="54"/>
  <c r="AI264" i="54"/>
  <c r="AK264" i="54"/>
  <c r="AF264" i="54"/>
  <c r="AE264" i="54"/>
  <c r="AG264" i="54"/>
  <c r="AB264" i="54"/>
  <c r="AA264" i="54"/>
  <c r="AC264" i="54"/>
  <c r="X264" i="54"/>
  <c r="W264" i="54"/>
  <c r="Y264" i="54"/>
  <c r="S264" i="54"/>
  <c r="R264" i="54"/>
  <c r="AR263" i="54"/>
  <c r="AQ263" i="54"/>
  <c r="AN263" i="54"/>
  <c r="AM263" i="54"/>
  <c r="AO263" i="54"/>
  <c r="AJ263" i="54"/>
  <c r="AI263" i="54"/>
  <c r="AK263" i="54"/>
  <c r="AF263" i="54"/>
  <c r="AE263" i="54"/>
  <c r="AG263" i="54"/>
  <c r="AB263" i="54"/>
  <c r="AA263" i="54"/>
  <c r="AC263" i="54"/>
  <c r="X263" i="54"/>
  <c r="W263" i="54"/>
  <c r="S263" i="54"/>
  <c r="R263" i="54"/>
  <c r="AR262" i="54"/>
  <c r="AQ262" i="54"/>
  <c r="AS262" i="54"/>
  <c r="AN262" i="54"/>
  <c r="AM262" i="54"/>
  <c r="AO262" i="54"/>
  <c r="AJ262" i="54"/>
  <c r="AI262" i="54"/>
  <c r="AK262" i="54"/>
  <c r="AF262" i="54"/>
  <c r="AE262" i="54"/>
  <c r="AB262" i="54"/>
  <c r="AA262" i="54"/>
  <c r="X262" i="54"/>
  <c r="W262" i="54"/>
  <c r="S262" i="54"/>
  <c r="R262" i="54"/>
  <c r="U262" i="54"/>
  <c r="AR261" i="54"/>
  <c r="AQ261" i="54"/>
  <c r="AS261" i="54"/>
  <c r="AN261" i="54"/>
  <c r="AM261" i="54"/>
  <c r="AO261" i="54"/>
  <c r="AJ261" i="54"/>
  <c r="AI261" i="54"/>
  <c r="AK261" i="54"/>
  <c r="AF261" i="54"/>
  <c r="AE261" i="54"/>
  <c r="AB261" i="54"/>
  <c r="AA261" i="54"/>
  <c r="X261" i="54"/>
  <c r="W261" i="54"/>
  <c r="Y261" i="54"/>
  <c r="S261" i="54"/>
  <c r="R261" i="54"/>
  <c r="U261" i="54"/>
  <c r="AR260" i="54"/>
  <c r="AQ260" i="54"/>
  <c r="AS260" i="54"/>
  <c r="AN260" i="54"/>
  <c r="AM260" i="54"/>
  <c r="AJ260" i="54"/>
  <c r="AI260" i="54"/>
  <c r="AF260" i="54"/>
  <c r="AE260" i="54"/>
  <c r="AB260" i="54"/>
  <c r="AA260" i="54"/>
  <c r="AC260" i="54"/>
  <c r="X260" i="54"/>
  <c r="W260" i="54"/>
  <c r="Y260" i="54"/>
  <c r="S260" i="54"/>
  <c r="R260" i="54"/>
  <c r="U260" i="54"/>
  <c r="AR259" i="54"/>
  <c r="AQ259" i="54"/>
  <c r="AS259" i="54"/>
  <c r="AN259" i="54"/>
  <c r="AM259" i="54"/>
  <c r="AJ259" i="54"/>
  <c r="AI259" i="54"/>
  <c r="AF259" i="54"/>
  <c r="AE259" i="54"/>
  <c r="AG259" i="54"/>
  <c r="AB259" i="54"/>
  <c r="AA259" i="54"/>
  <c r="AC259" i="54"/>
  <c r="X259" i="54"/>
  <c r="W259" i="54"/>
  <c r="Y259" i="54"/>
  <c r="S259" i="54"/>
  <c r="R259" i="54"/>
  <c r="U259" i="54"/>
  <c r="AR258" i="54"/>
  <c r="AQ258" i="54"/>
  <c r="AN258" i="54"/>
  <c r="AM258" i="54"/>
  <c r="AJ258" i="54"/>
  <c r="AI258" i="54"/>
  <c r="AK258" i="54"/>
  <c r="AF258" i="54"/>
  <c r="AE258" i="54"/>
  <c r="AG258" i="54"/>
  <c r="AB258" i="54"/>
  <c r="AA258" i="54"/>
  <c r="AC258" i="54"/>
  <c r="X258" i="54"/>
  <c r="W258" i="54"/>
  <c r="S258" i="54"/>
  <c r="R258" i="54"/>
  <c r="AR257" i="54"/>
  <c r="AQ257" i="54"/>
  <c r="AN257" i="54"/>
  <c r="AM257" i="54"/>
  <c r="AO257" i="54"/>
  <c r="AJ257" i="54"/>
  <c r="AI257" i="54"/>
  <c r="AK257" i="54"/>
  <c r="AF257" i="54"/>
  <c r="AE257" i="54"/>
  <c r="AG257" i="54"/>
  <c r="AB257" i="54"/>
  <c r="AA257" i="54"/>
  <c r="X257" i="54"/>
  <c r="W257" i="54"/>
  <c r="S257" i="54"/>
  <c r="R257" i="54"/>
  <c r="AR256" i="54"/>
  <c r="AQ256" i="54"/>
  <c r="AS256" i="54"/>
  <c r="AN256" i="54"/>
  <c r="AM256" i="54"/>
  <c r="AO256" i="54"/>
  <c r="AJ256" i="54"/>
  <c r="AI256" i="54"/>
  <c r="AK256" i="54"/>
  <c r="AF256" i="54"/>
  <c r="AE256" i="54"/>
  <c r="AG256" i="54"/>
  <c r="AB256" i="54"/>
  <c r="AA256" i="54"/>
  <c r="X256" i="54"/>
  <c r="W256" i="54"/>
  <c r="S256" i="54"/>
  <c r="R256" i="54"/>
  <c r="U256" i="54"/>
  <c r="AR255" i="54"/>
  <c r="AQ255" i="54"/>
  <c r="AS255" i="54"/>
  <c r="AN255" i="54"/>
  <c r="AM255" i="54"/>
  <c r="AO255" i="54"/>
  <c r="AJ255" i="54"/>
  <c r="AI255" i="54"/>
  <c r="AK255" i="54"/>
  <c r="AF255" i="54"/>
  <c r="AE255" i="54"/>
  <c r="AB255" i="54"/>
  <c r="AA255" i="54"/>
  <c r="X255" i="54"/>
  <c r="W255" i="54"/>
  <c r="Y255" i="54"/>
  <c r="S255" i="54"/>
  <c r="R255" i="54"/>
  <c r="U255" i="54"/>
  <c r="AR254" i="54"/>
  <c r="AQ254" i="54"/>
  <c r="AS254" i="54"/>
  <c r="AN254" i="54"/>
  <c r="AM254" i="54"/>
  <c r="AJ254" i="54"/>
  <c r="AI254" i="54"/>
  <c r="AF254" i="54"/>
  <c r="AE254" i="54"/>
  <c r="AB254" i="54"/>
  <c r="AA254" i="54"/>
  <c r="AC254" i="54"/>
  <c r="X254" i="54"/>
  <c r="W254" i="54"/>
  <c r="Y254" i="54"/>
  <c r="S254" i="54"/>
  <c r="R254" i="54"/>
  <c r="U254" i="54"/>
  <c r="AR253" i="54"/>
  <c r="AQ253" i="54"/>
  <c r="AS253" i="54"/>
  <c r="AN253" i="54"/>
  <c r="AM253" i="54"/>
  <c r="AJ253" i="54"/>
  <c r="AI253" i="54"/>
  <c r="AF253" i="54"/>
  <c r="AE253" i="54"/>
  <c r="AG253" i="54"/>
  <c r="AB253" i="54"/>
  <c r="AA253" i="54"/>
  <c r="AC253" i="54"/>
  <c r="X253" i="54"/>
  <c r="W253" i="54"/>
  <c r="Y253" i="54"/>
  <c r="S253" i="54"/>
  <c r="R253" i="54"/>
  <c r="U253" i="54"/>
  <c r="AR252" i="54"/>
  <c r="AQ252" i="54"/>
  <c r="AN252" i="54"/>
  <c r="AM252" i="54"/>
  <c r="AJ252" i="54"/>
  <c r="AI252" i="54"/>
  <c r="AK252" i="54"/>
  <c r="AF252" i="54"/>
  <c r="AE252" i="54"/>
  <c r="AG252" i="54"/>
  <c r="AB252" i="54"/>
  <c r="AA252" i="54"/>
  <c r="AC252" i="54"/>
  <c r="X252" i="54"/>
  <c r="W252" i="54"/>
  <c r="S252" i="54"/>
  <c r="R252" i="54"/>
  <c r="AR251" i="54"/>
  <c r="AQ251" i="54"/>
  <c r="AN251" i="54"/>
  <c r="AM251" i="54"/>
  <c r="AJ251" i="54"/>
  <c r="AI251" i="54"/>
  <c r="AK251" i="54"/>
  <c r="AF251" i="54"/>
  <c r="AE251" i="54"/>
  <c r="AG251" i="54"/>
  <c r="AB251" i="54"/>
  <c r="AA251" i="54"/>
  <c r="X251" i="54"/>
  <c r="W251" i="54"/>
  <c r="S251" i="54"/>
  <c r="R251" i="54"/>
  <c r="AR250" i="54"/>
  <c r="AQ250" i="54"/>
  <c r="AS250" i="54"/>
  <c r="AN250" i="54"/>
  <c r="AM250" i="54"/>
  <c r="AO250" i="54"/>
  <c r="AJ250" i="54"/>
  <c r="AI250" i="54"/>
  <c r="AF250" i="54"/>
  <c r="AE250" i="54"/>
  <c r="AG250" i="54"/>
  <c r="AB250" i="54"/>
  <c r="AA250" i="54"/>
  <c r="X250" i="54"/>
  <c r="W250" i="54"/>
  <c r="S250" i="54"/>
  <c r="R250" i="54"/>
  <c r="U250" i="54"/>
  <c r="AR249" i="54"/>
  <c r="AQ249" i="54"/>
  <c r="AS249" i="54"/>
  <c r="AN249" i="54"/>
  <c r="AM249" i="54"/>
  <c r="AO249" i="54"/>
  <c r="AJ249" i="54"/>
  <c r="AI249" i="54"/>
  <c r="AF249" i="54"/>
  <c r="AE249" i="54"/>
  <c r="AB249" i="54"/>
  <c r="AA249" i="54"/>
  <c r="X249" i="54"/>
  <c r="W249" i="54"/>
  <c r="Y249" i="54"/>
  <c r="S249" i="54"/>
  <c r="R249" i="54"/>
  <c r="U249" i="54"/>
  <c r="AR248" i="54"/>
  <c r="AQ248" i="54"/>
  <c r="AS248" i="54"/>
  <c r="AN248" i="54"/>
  <c r="AM248" i="54"/>
  <c r="AJ248" i="54"/>
  <c r="AI248" i="54"/>
  <c r="AF248" i="54"/>
  <c r="AE248" i="54"/>
  <c r="AB248" i="54"/>
  <c r="AA248" i="54"/>
  <c r="AC248" i="54"/>
  <c r="X248" i="54"/>
  <c r="W248" i="54"/>
  <c r="Y248" i="54"/>
  <c r="S248" i="54"/>
  <c r="R248" i="54"/>
  <c r="U248" i="54"/>
  <c r="AR247" i="54"/>
  <c r="AQ247" i="54"/>
  <c r="AS247" i="54"/>
  <c r="AN247" i="54"/>
  <c r="AM247" i="54"/>
  <c r="AJ247" i="54"/>
  <c r="AI247" i="54"/>
  <c r="AF247" i="54"/>
  <c r="AE247" i="54"/>
  <c r="AG247" i="54"/>
  <c r="AB247" i="54"/>
  <c r="AA247" i="54"/>
  <c r="AC247" i="54"/>
  <c r="X247" i="54"/>
  <c r="W247" i="54"/>
  <c r="Y247" i="54"/>
  <c r="S247" i="54"/>
  <c r="R247" i="54"/>
  <c r="U247" i="54"/>
  <c r="AR246" i="54"/>
  <c r="AQ246" i="54"/>
  <c r="AN246" i="54"/>
  <c r="AM246" i="54"/>
  <c r="AJ246" i="54"/>
  <c r="AI246" i="54"/>
  <c r="AK246" i="54"/>
  <c r="AF246" i="54"/>
  <c r="AE246" i="54"/>
  <c r="AG246" i="54"/>
  <c r="AB246" i="54"/>
  <c r="AA246" i="54"/>
  <c r="AC246" i="54"/>
  <c r="X246" i="54"/>
  <c r="W246" i="54"/>
  <c r="S246" i="54"/>
  <c r="R246" i="54"/>
  <c r="AR245" i="54"/>
  <c r="AQ245" i="54"/>
  <c r="AN245" i="54"/>
  <c r="AM245" i="54"/>
  <c r="AO245" i="54"/>
  <c r="AJ245" i="54"/>
  <c r="AI245" i="54"/>
  <c r="AK245" i="54"/>
  <c r="AF245" i="54"/>
  <c r="AE245" i="54"/>
  <c r="AG245" i="54"/>
  <c r="AB245" i="54"/>
  <c r="AA245" i="54"/>
  <c r="AC245" i="54"/>
  <c r="X245" i="54"/>
  <c r="W245" i="54"/>
  <c r="S245" i="54"/>
  <c r="R245" i="54"/>
  <c r="AR244" i="54"/>
  <c r="AQ244" i="54"/>
  <c r="AS244" i="54"/>
  <c r="AN244" i="54"/>
  <c r="AM244" i="54"/>
  <c r="AO244" i="54"/>
  <c r="AJ244" i="54"/>
  <c r="AI244" i="54"/>
  <c r="AK244" i="54"/>
  <c r="AF244" i="54"/>
  <c r="AE244" i="54"/>
  <c r="AG244" i="54"/>
  <c r="AB244" i="54"/>
  <c r="AA244" i="54"/>
  <c r="X244" i="54"/>
  <c r="W244" i="54"/>
  <c r="S244" i="54"/>
  <c r="R244" i="54"/>
  <c r="U244" i="54"/>
  <c r="AR243" i="54"/>
  <c r="AQ243" i="54"/>
  <c r="AS243" i="54"/>
  <c r="AN243" i="54"/>
  <c r="AM243" i="54"/>
  <c r="AO243" i="54"/>
  <c r="AJ243" i="54"/>
  <c r="AI243" i="54"/>
  <c r="AF243" i="54"/>
  <c r="AE243" i="54"/>
  <c r="AB243" i="54"/>
  <c r="AA243" i="54"/>
  <c r="X243" i="54"/>
  <c r="W243" i="54"/>
  <c r="Y243" i="54"/>
  <c r="S243" i="54"/>
  <c r="R243" i="54"/>
  <c r="U243" i="54"/>
  <c r="AR242" i="54"/>
  <c r="AQ242" i="54"/>
  <c r="AS242" i="54"/>
  <c r="AN242" i="54"/>
  <c r="AM242" i="54"/>
  <c r="AJ242" i="54"/>
  <c r="AI242" i="54"/>
  <c r="AF242" i="54"/>
  <c r="AE242" i="54"/>
  <c r="AB242" i="54"/>
  <c r="AA242" i="54"/>
  <c r="AC242" i="54"/>
  <c r="X242" i="54"/>
  <c r="W242" i="54"/>
  <c r="Y242" i="54"/>
  <c r="S242" i="54"/>
  <c r="R242" i="54"/>
  <c r="U242" i="54"/>
  <c r="AR241" i="54"/>
  <c r="AQ241" i="54"/>
  <c r="AS241" i="54"/>
  <c r="AN241" i="54"/>
  <c r="AM241" i="54"/>
  <c r="AJ241" i="54"/>
  <c r="AI241" i="54"/>
  <c r="AF241" i="54"/>
  <c r="AE241" i="54"/>
  <c r="AG241" i="54"/>
  <c r="AB241" i="54"/>
  <c r="AA241" i="54"/>
  <c r="AC241" i="54"/>
  <c r="X241" i="54"/>
  <c r="W241" i="54"/>
  <c r="Y241" i="54"/>
  <c r="S241" i="54"/>
  <c r="R241" i="54"/>
  <c r="U241" i="54"/>
  <c r="AR240" i="54"/>
  <c r="AQ240" i="54"/>
  <c r="AN240" i="54"/>
  <c r="AM240" i="54"/>
  <c r="AJ240" i="54"/>
  <c r="AI240" i="54"/>
  <c r="AF240" i="54"/>
  <c r="AE240" i="54"/>
  <c r="AG240" i="54"/>
  <c r="AB240" i="54"/>
  <c r="AA240" i="54"/>
  <c r="AC240" i="54"/>
  <c r="X240" i="54"/>
  <c r="W240" i="54"/>
  <c r="S240" i="54"/>
  <c r="R240" i="54"/>
  <c r="AR239" i="54"/>
  <c r="AQ239" i="54"/>
  <c r="AN239" i="54"/>
  <c r="AM239" i="54"/>
  <c r="AO239" i="54"/>
  <c r="AJ239" i="54"/>
  <c r="AI239" i="54"/>
  <c r="AK239" i="54"/>
  <c r="AF239" i="54"/>
  <c r="AE239" i="54"/>
  <c r="AB239" i="54"/>
  <c r="AA239" i="54"/>
  <c r="AC239" i="54"/>
  <c r="X239" i="54"/>
  <c r="W239" i="54"/>
  <c r="S239" i="54"/>
  <c r="R239" i="54"/>
  <c r="AR238" i="54"/>
  <c r="AQ238" i="54"/>
  <c r="AS238" i="54"/>
  <c r="AN238" i="54"/>
  <c r="AM238" i="54"/>
  <c r="AO238" i="54"/>
  <c r="AJ238" i="54"/>
  <c r="AI238" i="54"/>
  <c r="AK238" i="54"/>
  <c r="AF238" i="54"/>
  <c r="AE238" i="54"/>
  <c r="AG238" i="54"/>
  <c r="AB238" i="54"/>
  <c r="AA238" i="54"/>
  <c r="X238" i="54"/>
  <c r="W238" i="54"/>
  <c r="S238" i="54"/>
  <c r="R238" i="54"/>
  <c r="U238" i="54"/>
  <c r="AR237" i="54"/>
  <c r="AQ237" i="54"/>
  <c r="AS237" i="54"/>
  <c r="AN237" i="54"/>
  <c r="AM237" i="54"/>
  <c r="AO237" i="54"/>
  <c r="AJ237" i="54"/>
  <c r="AI237" i="54"/>
  <c r="AF237" i="54"/>
  <c r="AE237" i="54"/>
  <c r="AB237" i="54"/>
  <c r="AA237" i="54"/>
  <c r="X237" i="54"/>
  <c r="W237" i="54"/>
  <c r="Y237" i="54"/>
  <c r="S237" i="54"/>
  <c r="R237" i="54"/>
  <c r="U237" i="54"/>
  <c r="AR236" i="54"/>
  <c r="AQ236" i="54"/>
  <c r="AS236" i="54"/>
  <c r="AN236" i="54"/>
  <c r="AM236" i="54"/>
  <c r="AJ236" i="54"/>
  <c r="AI236" i="54"/>
  <c r="AF236" i="54"/>
  <c r="AE236" i="54"/>
  <c r="AB236" i="54"/>
  <c r="AA236" i="54"/>
  <c r="AC236" i="54"/>
  <c r="X236" i="54"/>
  <c r="W236" i="54"/>
  <c r="Y236" i="54"/>
  <c r="S236" i="54"/>
  <c r="R236" i="54"/>
  <c r="U236" i="54"/>
  <c r="AR235" i="54"/>
  <c r="AQ235" i="54"/>
  <c r="AS235" i="54"/>
  <c r="AN235" i="54"/>
  <c r="AM235" i="54"/>
  <c r="AJ235" i="54"/>
  <c r="AI235" i="54"/>
  <c r="AF235" i="54"/>
  <c r="AE235" i="54"/>
  <c r="AG235" i="54"/>
  <c r="AB235" i="54"/>
  <c r="AA235" i="54"/>
  <c r="AC235" i="54"/>
  <c r="X235" i="54"/>
  <c r="W235" i="54"/>
  <c r="Y235" i="54"/>
  <c r="S235" i="54"/>
  <c r="R235" i="54"/>
  <c r="AR234" i="54"/>
  <c r="AQ234" i="54"/>
  <c r="AN234" i="54"/>
  <c r="AM234" i="54"/>
  <c r="AJ234" i="54"/>
  <c r="AI234" i="54"/>
  <c r="AK234" i="54"/>
  <c r="AF234" i="54"/>
  <c r="AE234" i="54"/>
  <c r="AG234" i="54"/>
  <c r="AB234" i="54"/>
  <c r="AA234" i="54"/>
  <c r="AC234" i="54"/>
  <c r="X234" i="54"/>
  <c r="W234" i="54"/>
  <c r="Y234" i="54"/>
  <c r="S234" i="54"/>
  <c r="R234" i="54"/>
  <c r="AR233" i="54"/>
  <c r="AQ233" i="54"/>
  <c r="AN233" i="54"/>
  <c r="AM233" i="54"/>
  <c r="AO233" i="54"/>
  <c r="AJ233" i="54"/>
  <c r="AI233" i="54"/>
  <c r="AK233" i="54"/>
  <c r="AF233" i="54"/>
  <c r="AE233" i="54"/>
  <c r="AG233" i="54"/>
  <c r="AB233" i="54"/>
  <c r="AA233" i="54"/>
  <c r="AC233" i="54"/>
  <c r="X233" i="54"/>
  <c r="W233" i="54"/>
  <c r="S233" i="54"/>
  <c r="R233" i="54"/>
  <c r="AR232" i="54"/>
  <c r="AQ232" i="54"/>
  <c r="AS232" i="54"/>
  <c r="AN232" i="54"/>
  <c r="AM232" i="54"/>
  <c r="AO232" i="54"/>
  <c r="AJ232" i="54"/>
  <c r="AI232" i="54"/>
  <c r="AK232" i="54"/>
  <c r="AF232" i="54"/>
  <c r="AE232" i="54"/>
  <c r="AB232" i="54"/>
  <c r="AA232" i="54"/>
  <c r="X232" i="54"/>
  <c r="W232" i="54"/>
  <c r="S232" i="54"/>
  <c r="R232" i="54"/>
  <c r="U232" i="54"/>
  <c r="AR231" i="54"/>
  <c r="AQ231" i="54"/>
  <c r="AS231" i="54"/>
  <c r="AN231" i="54"/>
  <c r="AM231" i="54"/>
  <c r="AO231" i="54"/>
  <c r="AJ231" i="54"/>
  <c r="AI231" i="54"/>
  <c r="AF231" i="54"/>
  <c r="AE231" i="54"/>
  <c r="AB231" i="54"/>
  <c r="AA231" i="54"/>
  <c r="X231" i="54"/>
  <c r="W231" i="54"/>
  <c r="Y231" i="54"/>
  <c r="S231" i="54"/>
  <c r="R231" i="54"/>
  <c r="U231" i="54"/>
  <c r="AR230" i="54"/>
  <c r="AQ230" i="54"/>
  <c r="AS230" i="54"/>
  <c r="AN230" i="54"/>
  <c r="AM230" i="54"/>
  <c r="AO230" i="54"/>
  <c r="AJ230" i="54"/>
  <c r="AI230" i="54"/>
  <c r="AF230" i="54"/>
  <c r="AE230" i="54"/>
  <c r="AB230" i="54"/>
  <c r="AA230" i="54"/>
  <c r="AC230" i="54"/>
  <c r="X230" i="54"/>
  <c r="W230" i="54"/>
  <c r="Y230" i="54"/>
  <c r="S230" i="54"/>
  <c r="R230" i="54"/>
  <c r="U230" i="54"/>
  <c r="AR229" i="54"/>
  <c r="AQ229" i="54"/>
  <c r="AN229" i="54"/>
  <c r="AM229" i="54"/>
  <c r="AJ229" i="54"/>
  <c r="AI229" i="54"/>
  <c r="AF229" i="54"/>
  <c r="AE229" i="54"/>
  <c r="AG229" i="54"/>
  <c r="AB229" i="54"/>
  <c r="AA229" i="54"/>
  <c r="AC229" i="54"/>
  <c r="X229" i="54"/>
  <c r="W229" i="54"/>
  <c r="Y229" i="54"/>
  <c r="S229" i="54"/>
  <c r="R229" i="54"/>
  <c r="AR228" i="54"/>
  <c r="AQ228" i="54"/>
  <c r="AN228" i="54"/>
  <c r="AM228" i="54"/>
  <c r="AJ228" i="54"/>
  <c r="AI228" i="54"/>
  <c r="AK228" i="54"/>
  <c r="AF228" i="54"/>
  <c r="AE228" i="54"/>
  <c r="AG228" i="54"/>
  <c r="AB228" i="54"/>
  <c r="AA228" i="54"/>
  <c r="AC228" i="54"/>
  <c r="X228" i="54"/>
  <c r="W228" i="54"/>
  <c r="Y228" i="54"/>
  <c r="S228" i="54"/>
  <c r="R228" i="54"/>
  <c r="AR227" i="54"/>
  <c r="AQ227" i="54"/>
  <c r="AN227" i="54"/>
  <c r="AM227" i="54"/>
  <c r="AO227" i="54"/>
  <c r="AJ227" i="54"/>
  <c r="AI227" i="54"/>
  <c r="AK227" i="54"/>
  <c r="AF227" i="54"/>
  <c r="AE227" i="54"/>
  <c r="AG227" i="54"/>
  <c r="AB227" i="54"/>
  <c r="AA227" i="54"/>
  <c r="AC227" i="54"/>
  <c r="X227" i="54"/>
  <c r="W227" i="54"/>
  <c r="S227" i="54"/>
  <c r="R227" i="54"/>
  <c r="AR226" i="54"/>
  <c r="AQ226" i="54"/>
  <c r="AS226" i="54"/>
  <c r="AN226" i="54"/>
  <c r="AM226" i="54"/>
  <c r="AO226" i="54"/>
  <c r="AJ226" i="54"/>
  <c r="AI226" i="54"/>
  <c r="AK226" i="54"/>
  <c r="AF226" i="54"/>
  <c r="AE226" i="54"/>
  <c r="AB226" i="54"/>
  <c r="AA226" i="54"/>
  <c r="X226" i="54"/>
  <c r="W226" i="54"/>
  <c r="S226" i="54"/>
  <c r="R226" i="54"/>
  <c r="U226" i="54"/>
  <c r="AR225" i="54"/>
  <c r="AQ225" i="54"/>
  <c r="AS225" i="54"/>
  <c r="AN225" i="54"/>
  <c r="AM225" i="54"/>
  <c r="AO225" i="54"/>
  <c r="AJ225" i="54"/>
  <c r="AI225" i="54"/>
  <c r="AF225" i="54"/>
  <c r="AE225" i="54"/>
  <c r="AB225" i="54"/>
  <c r="AA225" i="54"/>
  <c r="X225" i="54"/>
  <c r="W225" i="54"/>
  <c r="Y225" i="54"/>
  <c r="S225" i="54"/>
  <c r="R225" i="54"/>
  <c r="U225" i="54"/>
  <c r="AR224" i="54"/>
  <c r="AQ224" i="54"/>
  <c r="AS224" i="54"/>
  <c r="AN224" i="54"/>
  <c r="AM224" i="54"/>
  <c r="AO224" i="54"/>
  <c r="AJ224" i="54"/>
  <c r="AI224" i="54"/>
  <c r="AF224" i="54"/>
  <c r="AE224" i="54"/>
  <c r="AB224" i="54"/>
  <c r="AA224" i="54"/>
  <c r="AC224" i="54"/>
  <c r="X224" i="54"/>
  <c r="W224" i="54"/>
  <c r="Y224" i="54"/>
  <c r="S224" i="54"/>
  <c r="R224" i="54"/>
  <c r="U224" i="54"/>
  <c r="AR223" i="54"/>
  <c r="AQ223" i="54"/>
  <c r="AS223" i="54"/>
  <c r="AN223" i="54"/>
  <c r="AM223" i="54"/>
  <c r="AJ223" i="54"/>
  <c r="AI223" i="54"/>
  <c r="AF223" i="54"/>
  <c r="AE223" i="54"/>
  <c r="AG223" i="54"/>
  <c r="AB223" i="54"/>
  <c r="AA223" i="54"/>
  <c r="AC223" i="54"/>
  <c r="X223" i="54"/>
  <c r="W223" i="54"/>
  <c r="Y223" i="54"/>
  <c r="S223" i="54"/>
  <c r="R223" i="54"/>
  <c r="AR222" i="54"/>
  <c r="AQ222" i="54"/>
  <c r="AN222" i="54"/>
  <c r="AM222" i="54"/>
  <c r="AJ222" i="54"/>
  <c r="AI222" i="54"/>
  <c r="AK222" i="54"/>
  <c r="AF222" i="54"/>
  <c r="AE222" i="54"/>
  <c r="AG222" i="54"/>
  <c r="AB222" i="54"/>
  <c r="AA222" i="54"/>
  <c r="AC222" i="54"/>
  <c r="X222" i="54"/>
  <c r="W222" i="54"/>
  <c r="Y222" i="54"/>
  <c r="S222" i="54"/>
  <c r="R222" i="54"/>
  <c r="AR221" i="54"/>
  <c r="AQ221" i="54"/>
  <c r="AN221" i="54"/>
  <c r="AM221" i="54"/>
  <c r="AO221" i="54"/>
  <c r="AJ221" i="54"/>
  <c r="AI221" i="54"/>
  <c r="AK221" i="54"/>
  <c r="AF221" i="54"/>
  <c r="AE221" i="54"/>
  <c r="AG221" i="54"/>
  <c r="AB221" i="54"/>
  <c r="AA221" i="54"/>
  <c r="X221" i="54"/>
  <c r="W221" i="54"/>
  <c r="S221" i="54"/>
  <c r="R221" i="54"/>
  <c r="AR220" i="54"/>
  <c r="AQ220" i="54"/>
  <c r="AS220" i="54"/>
  <c r="AN220" i="54"/>
  <c r="AM220" i="54"/>
  <c r="AO220" i="54"/>
  <c r="AJ220" i="54"/>
  <c r="AI220" i="54"/>
  <c r="AK220" i="54"/>
  <c r="AF220" i="54"/>
  <c r="AE220" i="54"/>
  <c r="AB220" i="54"/>
  <c r="AA220" i="54"/>
  <c r="X220" i="54"/>
  <c r="W220" i="54"/>
  <c r="S220" i="54"/>
  <c r="R220" i="54"/>
  <c r="U220" i="54"/>
  <c r="AR219" i="54"/>
  <c r="AQ219" i="54"/>
  <c r="AS219" i="54"/>
  <c r="AN219" i="54"/>
  <c r="AM219" i="54"/>
  <c r="AO219" i="54"/>
  <c r="AJ219" i="54"/>
  <c r="AI219" i="54"/>
  <c r="AK219" i="54"/>
  <c r="AF219" i="54"/>
  <c r="AE219" i="54"/>
  <c r="AB219" i="54"/>
  <c r="AA219" i="54"/>
  <c r="X219" i="54"/>
  <c r="W219" i="54"/>
  <c r="Y219" i="54"/>
  <c r="S219" i="54"/>
  <c r="R219" i="54"/>
  <c r="U219" i="54"/>
  <c r="AR218" i="54"/>
  <c r="AQ218" i="54"/>
  <c r="AS218" i="54"/>
  <c r="AN218" i="54"/>
  <c r="AM218" i="54"/>
  <c r="AO218" i="54"/>
  <c r="AJ218" i="54"/>
  <c r="AI218" i="54"/>
  <c r="AF218" i="54"/>
  <c r="AE218" i="54"/>
  <c r="AB218" i="54"/>
  <c r="AA218" i="54"/>
  <c r="AC218" i="54"/>
  <c r="X218" i="54"/>
  <c r="W218" i="54"/>
  <c r="Y218" i="54"/>
  <c r="S218" i="54"/>
  <c r="R218" i="54"/>
  <c r="U218" i="54"/>
  <c r="AR217" i="54"/>
  <c r="AQ217" i="54"/>
  <c r="AN217" i="54"/>
  <c r="AM217" i="54"/>
  <c r="AJ217" i="54"/>
  <c r="AI217" i="54"/>
  <c r="AF217" i="54"/>
  <c r="AE217" i="54"/>
  <c r="AG217" i="54"/>
  <c r="AB217" i="54"/>
  <c r="AA217" i="54"/>
  <c r="AC217" i="54"/>
  <c r="X217" i="54"/>
  <c r="W217" i="54"/>
  <c r="Y217" i="54"/>
  <c r="S217" i="54"/>
  <c r="R217" i="54"/>
  <c r="U217" i="54"/>
  <c r="AR216" i="54"/>
  <c r="AQ216" i="54"/>
  <c r="AN216" i="54"/>
  <c r="AM216" i="54"/>
  <c r="AJ216" i="54"/>
  <c r="AI216" i="54"/>
  <c r="AK216" i="54"/>
  <c r="AF216" i="54"/>
  <c r="AE216" i="54"/>
  <c r="AG216" i="54"/>
  <c r="AB216" i="54"/>
  <c r="AA216" i="54"/>
  <c r="AC216" i="54"/>
  <c r="X216" i="54"/>
  <c r="W216" i="54"/>
  <c r="Y216" i="54"/>
  <c r="S216" i="54"/>
  <c r="R216" i="54"/>
  <c r="AR215" i="54"/>
  <c r="AQ215" i="54"/>
  <c r="AN215" i="54"/>
  <c r="AM215" i="54"/>
  <c r="AO215" i="54"/>
  <c r="AJ215" i="54"/>
  <c r="AI215" i="54"/>
  <c r="AK215" i="54"/>
  <c r="AF215" i="54"/>
  <c r="AE215" i="54"/>
  <c r="AG215" i="54"/>
  <c r="AB215" i="54"/>
  <c r="AA215" i="54"/>
  <c r="X215" i="54"/>
  <c r="W215" i="54"/>
  <c r="S215" i="54"/>
  <c r="R215" i="54"/>
  <c r="AR214" i="54"/>
  <c r="AQ214" i="54"/>
  <c r="AS214" i="54"/>
  <c r="AN214" i="54"/>
  <c r="AM214" i="54"/>
  <c r="AO214" i="54"/>
  <c r="AJ214" i="54"/>
  <c r="AI214" i="54"/>
  <c r="AK214" i="54"/>
  <c r="AF214" i="54"/>
  <c r="AE214" i="54"/>
  <c r="AG214" i="54"/>
  <c r="AB214" i="54"/>
  <c r="AA214" i="54"/>
  <c r="X214" i="54"/>
  <c r="W214" i="54"/>
  <c r="S214" i="54"/>
  <c r="R214" i="54"/>
  <c r="U214" i="54"/>
  <c r="AR213" i="54"/>
  <c r="AQ213" i="54"/>
  <c r="AS213" i="54"/>
  <c r="AN213" i="54"/>
  <c r="AM213" i="54"/>
  <c r="AO213" i="54"/>
  <c r="AJ213" i="54"/>
  <c r="AI213" i="54"/>
  <c r="AK213" i="54"/>
  <c r="AF213" i="54"/>
  <c r="AE213" i="54"/>
  <c r="AB213" i="54"/>
  <c r="AA213" i="54"/>
  <c r="X213" i="54"/>
  <c r="W213" i="54"/>
  <c r="Y213" i="54"/>
  <c r="S213" i="54"/>
  <c r="R213" i="54"/>
  <c r="U213" i="54"/>
  <c r="AR212" i="54"/>
  <c r="AQ212" i="54"/>
  <c r="AS212" i="54"/>
  <c r="AN212" i="54"/>
  <c r="AM212" i="54"/>
  <c r="AJ212" i="54"/>
  <c r="AI212" i="54"/>
  <c r="AF212" i="54"/>
  <c r="AE212" i="54"/>
  <c r="AB212" i="54"/>
  <c r="AA212" i="54"/>
  <c r="X212" i="54"/>
  <c r="W212" i="54"/>
  <c r="Y212" i="54"/>
  <c r="S212" i="54"/>
  <c r="R212" i="54"/>
  <c r="U212" i="54"/>
  <c r="AR211" i="54"/>
  <c r="AQ211" i="54"/>
  <c r="AN211" i="54"/>
  <c r="AM211" i="54"/>
  <c r="AJ211" i="54"/>
  <c r="AI211" i="54"/>
  <c r="AF211" i="54"/>
  <c r="AE211" i="54"/>
  <c r="AG211" i="54"/>
  <c r="AB211" i="54"/>
  <c r="AA211" i="54"/>
  <c r="AC211" i="54"/>
  <c r="X211" i="54"/>
  <c r="W211" i="54"/>
  <c r="Y211" i="54"/>
  <c r="S211" i="54"/>
  <c r="R211" i="54"/>
  <c r="U211" i="54"/>
  <c r="AR210" i="54"/>
  <c r="AQ210" i="54"/>
  <c r="AN210" i="54"/>
  <c r="AM210" i="54"/>
  <c r="AJ210" i="54"/>
  <c r="AI210" i="54"/>
  <c r="AK210" i="54"/>
  <c r="AF210" i="54"/>
  <c r="AE210" i="54"/>
  <c r="AG210" i="54"/>
  <c r="AB210" i="54"/>
  <c r="AA210" i="54"/>
  <c r="AC210" i="54"/>
  <c r="X210" i="54"/>
  <c r="W210" i="54"/>
  <c r="Y210" i="54"/>
  <c r="S210" i="54"/>
  <c r="R210" i="54"/>
  <c r="AR209" i="54"/>
  <c r="AQ209" i="54"/>
  <c r="AN209" i="54"/>
  <c r="AM209" i="54"/>
  <c r="AO209" i="54"/>
  <c r="AJ209" i="54"/>
  <c r="AI209" i="54"/>
  <c r="AK209" i="54"/>
  <c r="AF209" i="54"/>
  <c r="AE209" i="54"/>
  <c r="AG209" i="54"/>
  <c r="AB209" i="54"/>
  <c r="AA209" i="54"/>
  <c r="X209" i="54"/>
  <c r="W209" i="54"/>
  <c r="S209" i="54"/>
  <c r="R209" i="54"/>
  <c r="AR208" i="54"/>
  <c r="AQ208" i="54"/>
  <c r="AS208" i="54"/>
  <c r="AN208" i="54"/>
  <c r="AM208" i="54"/>
  <c r="AO208" i="54"/>
  <c r="AJ208" i="54"/>
  <c r="AI208" i="54"/>
  <c r="AK208" i="54"/>
  <c r="AF208" i="54"/>
  <c r="AE208" i="54"/>
  <c r="AB208" i="54"/>
  <c r="AA208" i="54"/>
  <c r="X208" i="54"/>
  <c r="W208" i="54"/>
  <c r="S208" i="54"/>
  <c r="R208" i="54"/>
  <c r="U208" i="54"/>
  <c r="AR207" i="54"/>
  <c r="AQ207" i="54"/>
  <c r="AS207" i="54"/>
  <c r="AN207" i="54"/>
  <c r="AM207" i="54"/>
  <c r="AO207" i="54"/>
  <c r="AJ207" i="54"/>
  <c r="AI207" i="54"/>
  <c r="AK207" i="54"/>
  <c r="AF207" i="54"/>
  <c r="AE207" i="54"/>
  <c r="AB207" i="54"/>
  <c r="AA207" i="54"/>
  <c r="X207" i="54"/>
  <c r="W207" i="54"/>
  <c r="Y207" i="54"/>
  <c r="S207" i="54"/>
  <c r="R207" i="54"/>
  <c r="U207" i="54"/>
  <c r="AR206" i="54"/>
  <c r="AQ206" i="54"/>
  <c r="AS206" i="54"/>
  <c r="AN206" i="54"/>
  <c r="AM206" i="54"/>
  <c r="AJ206" i="54"/>
  <c r="AI206" i="54"/>
  <c r="AF206" i="54"/>
  <c r="AE206" i="54"/>
  <c r="AB206" i="54"/>
  <c r="AA206" i="54"/>
  <c r="AC206" i="54"/>
  <c r="X206" i="54"/>
  <c r="W206" i="54"/>
  <c r="Y206" i="54"/>
  <c r="S206" i="54"/>
  <c r="R206" i="54"/>
  <c r="U206" i="54"/>
  <c r="AR205" i="54"/>
  <c r="AQ205" i="54"/>
  <c r="AS205" i="54"/>
  <c r="AN205" i="54"/>
  <c r="AM205" i="54"/>
  <c r="AJ205" i="54"/>
  <c r="AI205" i="54"/>
  <c r="AF205" i="54"/>
  <c r="AE205" i="54"/>
  <c r="AG205" i="54"/>
  <c r="AB205" i="54"/>
  <c r="AA205" i="54"/>
  <c r="AC205" i="54"/>
  <c r="X205" i="54"/>
  <c r="W205" i="54"/>
  <c r="Y205" i="54"/>
  <c r="S205" i="54"/>
  <c r="R205" i="54"/>
  <c r="U205" i="54"/>
  <c r="AR204" i="54"/>
  <c r="AQ204" i="54"/>
  <c r="AN204" i="54"/>
  <c r="AM204" i="54"/>
  <c r="AJ204" i="54"/>
  <c r="AI204" i="54"/>
  <c r="AK204" i="54"/>
  <c r="AF204" i="54"/>
  <c r="AE204" i="54"/>
  <c r="AG204" i="54"/>
  <c r="AB204" i="54"/>
  <c r="AA204" i="54"/>
  <c r="AC204" i="54"/>
  <c r="X204" i="54"/>
  <c r="W204" i="54"/>
  <c r="S204" i="54"/>
  <c r="R204" i="54"/>
  <c r="AR203" i="54"/>
  <c r="AQ203" i="54"/>
  <c r="AN203" i="54"/>
  <c r="AM203" i="54"/>
  <c r="AO203" i="54"/>
  <c r="AJ203" i="54"/>
  <c r="AI203" i="54"/>
  <c r="AK203" i="54"/>
  <c r="AF203" i="54"/>
  <c r="AE203" i="54"/>
  <c r="AG203" i="54"/>
  <c r="AB203" i="54"/>
  <c r="AA203" i="54"/>
  <c r="AC203" i="54"/>
  <c r="X203" i="54"/>
  <c r="W203" i="54"/>
  <c r="S203" i="54"/>
  <c r="R203" i="54"/>
  <c r="AR202" i="54"/>
  <c r="AQ202" i="54"/>
  <c r="AS202" i="54"/>
  <c r="AN202" i="54"/>
  <c r="AM202" i="54"/>
  <c r="AO202" i="54"/>
  <c r="AJ202" i="54"/>
  <c r="AI202" i="54"/>
  <c r="AK202" i="54"/>
  <c r="AF202" i="54"/>
  <c r="AE202" i="54"/>
  <c r="AG202" i="54"/>
  <c r="AB202" i="54"/>
  <c r="AA202" i="54"/>
  <c r="X202" i="54"/>
  <c r="W202" i="54"/>
  <c r="S202" i="54"/>
  <c r="R202" i="54"/>
  <c r="U202" i="54"/>
  <c r="AR201" i="54"/>
  <c r="AQ201" i="54"/>
  <c r="AS201" i="54"/>
  <c r="AN201" i="54"/>
  <c r="AM201" i="54"/>
  <c r="AO201" i="54"/>
  <c r="AJ201" i="54"/>
  <c r="AI201" i="54"/>
  <c r="AK201" i="54"/>
  <c r="AF201" i="54"/>
  <c r="AE201" i="54"/>
  <c r="AB201" i="54"/>
  <c r="AA201" i="54"/>
  <c r="X201" i="54"/>
  <c r="W201" i="54"/>
  <c r="Y201" i="54"/>
  <c r="S201" i="54"/>
  <c r="R201" i="54"/>
  <c r="U201" i="54"/>
  <c r="AR200" i="54"/>
  <c r="AQ200" i="54"/>
  <c r="AS200" i="54"/>
  <c r="AN200" i="54"/>
  <c r="AM200" i="54"/>
  <c r="AJ200" i="54"/>
  <c r="AI200" i="54"/>
  <c r="AF200" i="54"/>
  <c r="AE200" i="54"/>
  <c r="AB200" i="54"/>
  <c r="AA200" i="54"/>
  <c r="AC200" i="54"/>
  <c r="X200" i="54"/>
  <c r="W200" i="54"/>
  <c r="Y200" i="54"/>
  <c r="S200" i="54"/>
  <c r="R200" i="54"/>
  <c r="U200" i="54"/>
  <c r="AR199" i="54"/>
  <c r="AQ199" i="54"/>
  <c r="AN199" i="54"/>
  <c r="AM199" i="54"/>
  <c r="AJ199" i="54"/>
  <c r="AI199" i="54"/>
  <c r="AF199" i="54"/>
  <c r="AE199" i="54"/>
  <c r="AG199" i="54"/>
  <c r="AB199" i="54"/>
  <c r="AA199" i="54"/>
  <c r="AC199" i="54"/>
  <c r="X199" i="54"/>
  <c r="W199" i="54"/>
  <c r="Y199" i="54"/>
  <c r="S199" i="54"/>
  <c r="R199" i="54"/>
  <c r="U199" i="54"/>
  <c r="AR198" i="54"/>
  <c r="AQ198" i="54"/>
  <c r="AN198" i="54"/>
  <c r="AM198" i="54"/>
  <c r="AJ198" i="54"/>
  <c r="AI198" i="54"/>
  <c r="AK198" i="54"/>
  <c r="AF198" i="54"/>
  <c r="AE198" i="54"/>
  <c r="AG198" i="54"/>
  <c r="AB198" i="54"/>
  <c r="AA198" i="54"/>
  <c r="AC198" i="54"/>
  <c r="X198" i="54"/>
  <c r="W198" i="54"/>
  <c r="S198" i="54"/>
  <c r="R198" i="54"/>
  <c r="AR197" i="54"/>
  <c r="AQ197" i="54"/>
  <c r="AN197" i="54"/>
  <c r="AM197" i="54"/>
  <c r="AO197" i="54"/>
  <c r="AJ197" i="54"/>
  <c r="AI197" i="54"/>
  <c r="AK197" i="54"/>
  <c r="AF197" i="54"/>
  <c r="AE197" i="54"/>
  <c r="AG197" i="54"/>
  <c r="AB197" i="54"/>
  <c r="AA197" i="54"/>
  <c r="AC197" i="54"/>
  <c r="X197" i="54"/>
  <c r="W197" i="54"/>
  <c r="S197" i="54"/>
  <c r="R197" i="54"/>
  <c r="AR196" i="54"/>
  <c r="AQ196" i="54"/>
  <c r="AS196" i="54"/>
  <c r="AN196" i="54"/>
  <c r="AM196" i="54"/>
  <c r="AO196" i="54"/>
  <c r="AJ196" i="54"/>
  <c r="AI196" i="54"/>
  <c r="AK196" i="54"/>
  <c r="AF196" i="54"/>
  <c r="AE196" i="54"/>
  <c r="AG196" i="54"/>
  <c r="AB196" i="54"/>
  <c r="AA196" i="54"/>
  <c r="X196" i="54"/>
  <c r="W196" i="54"/>
  <c r="S196" i="54"/>
  <c r="R196" i="54"/>
  <c r="U196" i="54"/>
  <c r="AR195" i="54"/>
  <c r="AQ195" i="54"/>
  <c r="AS195" i="54"/>
  <c r="AN195" i="54"/>
  <c r="AM195" i="54"/>
  <c r="AO195" i="54"/>
  <c r="AJ195" i="54"/>
  <c r="AI195" i="54"/>
  <c r="AF195" i="54"/>
  <c r="AE195" i="54"/>
  <c r="AB195" i="54"/>
  <c r="AA195" i="54"/>
  <c r="X195" i="54"/>
  <c r="W195" i="54"/>
  <c r="Y195" i="54"/>
  <c r="S195" i="54"/>
  <c r="R195" i="54"/>
  <c r="U195" i="54"/>
  <c r="AR194" i="54"/>
  <c r="AQ194" i="54"/>
  <c r="AS194" i="54"/>
  <c r="AN194" i="54"/>
  <c r="AM194" i="54"/>
  <c r="AJ194" i="54"/>
  <c r="AI194" i="54"/>
  <c r="AF194" i="54"/>
  <c r="AE194" i="54"/>
  <c r="AB194" i="54"/>
  <c r="AA194" i="54"/>
  <c r="AC194" i="54"/>
  <c r="X194" i="54"/>
  <c r="W194" i="54"/>
  <c r="Y194" i="54"/>
  <c r="S194" i="54"/>
  <c r="R194" i="54"/>
  <c r="U194" i="54"/>
  <c r="AR193" i="54"/>
  <c r="AQ193" i="54"/>
  <c r="AS193" i="54"/>
  <c r="AN193" i="54"/>
  <c r="AM193" i="54"/>
  <c r="AJ193" i="54"/>
  <c r="AI193" i="54"/>
  <c r="AF193" i="54"/>
  <c r="AE193" i="54"/>
  <c r="AG193" i="54"/>
  <c r="AB193" i="54"/>
  <c r="AA193" i="54"/>
  <c r="AC193" i="54"/>
  <c r="X193" i="54"/>
  <c r="W193" i="54"/>
  <c r="Y193" i="54"/>
  <c r="S193" i="54"/>
  <c r="R193" i="54"/>
  <c r="U193" i="54"/>
  <c r="AR192" i="54"/>
  <c r="AQ192" i="54"/>
  <c r="AN192" i="54"/>
  <c r="AM192" i="54"/>
  <c r="AJ192" i="54"/>
  <c r="AI192" i="54"/>
  <c r="AF192" i="54"/>
  <c r="AE192" i="54"/>
  <c r="AG192" i="54"/>
  <c r="AB192" i="54"/>
  <c r="AA192" i="54"/>
  <c r="AC192" i="54"/>
  <c r="X192" i="54"/>
  <c r="W192" i="54"/>
  <c r="S192" i="54"/>
  <c r="R192" i="54"/>
  <c r="AR191" i="54"/>
  <c r="AQ191" i="54"/>
  <c r="AN191" i="54"/>
  <c r="AM191" i="54"/>
  <c r="AO191" i="54"/>
  <c r="AJ191" i="54"/>
  <c r="AI191" i="54"/>
  <c r="AK191" i="54"/>
  <c r="AF191" i="54"/>
  <c r="AE191" i="54"/>
  <c r="AG191" i="54"/>
  <c r="AB191" i="54"/>
  <c r="AA191" i="54"/>
  <c r="AC191" i="54"/>
  <c r="X191" i="54"/>
  <c r="W191" i="54"/>
  <c r="S191" i="54"/>
  <c r="R191" i="54"/>
  <c r="AR190" i="54"/>
  <c r="AQ190" i="54"/>
  <c r="AS190" i="54"/>
  <c r="AN190" i="54"/>
  <c r="AM190" i="54"/>
  <c r="AO190" i="54"/>
  <c r="AJ190" i="54"/>
  <c r="AI190" i="54"/>
  <c r="AK190" i="54"/>
  <c r="AF190" i="54"/>
  <c r="AE190" i="54"/>
  <c r="AG190" i="54"/>
  <c r="AB190" i="54"/>
  <c r="AA190" i="54"/>
  <c r="X190" i="54"/>
  <c r="W190" i="54"/>
  <c r="S190" i="54"/>
  <c r="R190" i="54"/>
  <c r="AR189" i="54"/>
  <c r="AQ189" i="54"/>
  <c r="AS189" i="54"/>
  <c r="AN189" i="54"/>
  <c r="AM189" i="54"/>
  <c r="AO189" i="54"/>
  <c r="AJ189" i="54"/>
  <c r="AI189" i="54"/>
  <c r="AF189" i="54"/>
  <c r="AE189" i="54"/>
  <c r="AB189" i="54"/>
  <c r="AA189" i="54"/>
  <c r="X189" i="54"/>
  <c r="W189" i="54"/>
  <c r="Y189" i="54"/>
  <c r="S189" i="54"/>
  <c r="R189" i="54"/>
  <c r="U189" i="54"/>
  <c r="AR188" i="54"/>
  <c r="AQ188" i="54"/>
  <c r="AN188" i="54"/>
  <c r="AM188" i="54"/>
  <c r="AO188" i="54"/>
  <c r="AJ188" i="54"/>
  <c r="AI188" i="54"/>
  <c r="AF188" i="54"/>
  <c r="AE188" i="54"/>
  <c r="AB188" i="54"/>
  <c r="AA188" i="54"/>
  <c r="AC188" i="54"/>
  <c r="X188" i="54"/>
  <c r="W188" i="54"/>
  <c r="Y188" i="54"/>
  <c r="S188" i="54"/>
  <c r="R188" i="54"/>
  <c r="U188" i="54"/>
  <c r="AR187" i="54"/>
  <c r="AQ187" i="54"/>
  <c r="AS187" i="54"/>
  <c r="AN187" i="54"/>
  <c r="AM187" i="54"/>
  <c r="AJ187" i="54"/>
  <c r="AI187" i="54"/>
  <c r="AF187" i="54"/>
  <c r="AE187" i="54"/>
  <c r="AG187" i="54"/>
  <c r="AB187" i="54"/>
  <c r="AA187" i="54"/>
  <c r="AC187" i="54"/>
  <c r="X187" i="54"/>
  <c r="W187" i="54"/>
  <c r="Y187" i="54"/>
  <c r="S187" i="54"/>
  <c r="R187" i="54"/>
  <c r="AR186" i="54"/>
  <c r="AQ186" i="54"/>
  <c r="AN186" i="54"/>
  <c r="AM186" i="54"/>
  <c r="AJ186" i="54"/>
  <c r="AI186" i="54"/>
  <c r="AK186" i="54"/>
  <c r="AF186" i="54"/>
  <c r="AE186" i="54"/>
  <c r="AG186" i="54"/>
  <c r="AB186" i="54"/>
  <c r="AA186" i="54"/>
  <c r="AC186" i="54"/>
  <c r="X186" i="54"/>
  <c r="W186" i="54"/>
  <c r="Y186" i="54"/>
  <c r="S186" i="54"/>
  <c r="R186" i="54"/>
  <c r="AR185" i="54"/>
  <c r="AQ185" i="54"/>
  <c r="AN185" i="54"/>
  <c r="AM185" i="54"/>
  <c r="AO185" i="54"/>
  <c r="AJ185" i="54"/>
  <c r="AI185" i="54"/>
  <c r="AK185" i="54"/>
  <c r="AF185" i="54"/>
  <c r="AE185" i="54"/>
  <c r="AG185" i="54"/>
  <c r="AB185" i="54"/>
  <c r="AA185" i="54"/>
  <c r="AC185" i="54"/>
  <c r="X185" i="54"/>
  <c r="W185" i="54"/>
  <c r="S185" i="54"/>
  <c r="R185" i="54"/>
  <c r="AR184" i="54"/>
  <c r="AQ184" i="54"/>
  <c r="AS184" i="54"/>
  <c r="AN184" i="54"/>
  <c r="AM184" i="54"/>
  <c r="AO184" i="54"/>
  <c r="AJ184" i="54"/>
  <c r="AI184" i="54"/>
  <c r="AK184" i="54"/>
  <c r="AF184" i="54"/>
  <c r="AE184" i="54"/>
  <c r="AB184" i="54"/>
  <c r="AA184" i="54"/>
  <c r="X184" i="54"/>
  <c r="W184" i="54"/>
  <c r="S184" i="54"/>
  <c r="R184" i="54"/>
  <c r="U184" i="54"/>
  <c r="AR183" i="54"/>
  <c r="AQ183" i="54"/>
  <c r="AS183" i="54"/>
  <c r="AN183" i="54"/>
  <c r="AM183" i="54"/>
  <c r="AO183" i="54"/>
  <c r="AJ183" i="54"/>
  <c r="AI183" i="54"/>
  <c r="AF183" i="54"/>
  <c r="AE183" i="54"/>
  <c r="AB183" i="54"/>
  <c r="AA183" i="54"/>
  <c r="X183" i="54"/>
  <c r="W183" i="54"/>
  <c r="Y183" i="54"/>
  <c r="S183" i="54"/>
  <c r="R183" i="54"/>
  <c r="U183" i="54"/>
  <c r="AR182" i="54"/>
  <c r="AQ182" i="54"/>
  <c r="AS182" i="54"/>
  <c r="AN182" i="54"/>
  <c r="AM182" i="54"/>
  <c r="AJ182" i="54"/>
  <c r="AI182" i="54"/>
  <c r="AF182" i="54"/>
  <c r="AE182" i="54"/>
  <c r="AB182" i="54"/>
  <c r="AA182" i="54"/>
  <c r="AC182" i="54"/>
  <c r="X182" i="54"/>
  <c r="W182" i="54"/>
  <c r="Y182" i="54"/>
  <c r="S182" i="54"/>
  <c r="R182" i="54"/>
  <c r="U182" i="54"/>
  <c r="AR181" i="54"/>
  <c r="AQ181" i="54"/>
  <c r="AS181" i="54"/>
  <c r="AN181" i="54"/>
  <c r="AM181" i="54"/>
  <c r="AJ181" i="54"/>
  <c r="AI181" i="54"/>
  <c r="AF181" i="54"/>
  <c r="AE181" i="54"/>
  <c r="AG181" i="54"/>
  <c r="AB181" i="54"/>
  <c r="AA181" i="54"/>
  <c r="AC181" i="54"/>
  <c r="X181" i="54"/>
  <c r="W181" i="54"/>
  <c r="Y181" i="54"/>
  <c r="S181" i="54"/>
  <c r="R181" i="54"/>
  <c r="AR180" i="54"/>
  <c r="AQ180" i="54"/>
  <c r="AN180" i="54"/>
  <c r="AM180" i="54"/>
  <c r="AJ180" i="54"/>
  <c r="AI180" i="54"/>
  <c r="AK180" i="54"/>
  <c r="AF180" i="54"/>
  <c r="AE180" i="54"/>
  <c r="AG180" i="54"/>
  <c r="AB180" i="54"/>
  <c r="AA180" i="54"/>
  <c r="AC180" i="54"/>
  <c r="X180" i="54"/>
  <c r="W180" i="54"/>
  <c r="Y180" i="54"/>
  <c r="S180" i="54"/>
  <c r="R180" i="54"/>
  <c r="AR179" i="54"/>
  <c r="AQ179" i="54"/>
  <c r="AN179" i="54"/>
  <c r="AM179" i="54"/>
  <c r="AO179" i="54"/>
  <c r="AJ179" i="54"/>
  <c r="AI179" i="54"/>
  <c r="AK179" i="54"/>
  <c r="AF179" i="54"/>
  <c r="AE179" i="54"/>
  <c r="AG179" i="54"/>
  <c r="AB179" i="54"/>
  <c r="AA179" i="54"/>
  <c r="AC179" i="54"/>
  <c r="X179" i="54"/>
  <c r="W179" i="54"/>
  <c r="S179" i="54"/>
  <c r="R179" i="54"/>
  <c r="AR178" i="54"/>
  <c r="AQ178" i="54"/>
  <c r="AS178" i="54"/>
  <c r="AN178" i="54"/>
  <c r="AM178" i="54"/>
  <c r="AO178" i="54"/>
  <c r="AJ178" i="54"/>
  <c r="AI178" i="54"/>
  <c r="AK178" i="54"/>
  <c r="AF178" i="54"/>
  <c r="AE178" i="54"/>
  <c r="AB178" i="54"/>
  <c r="AA178" i="54"/>
  <c r="X178" i="54"/>
  <c r="W178" i="54"/>
  <c r="S178" i="54"/>
  <c r="R178" i="54"/>
  <c r="U178" i="54"/>
  <c r="AR177" i="54"/>
  <c r="AQ177" i="54"/>
  <c r="AS177" i="54"/>
  <c r="AN177" i="54"/>
  <c r="AM177" i="54"/>
  <c r="AJ177" i="54"/>
  <c r="AI177" i="54"/>
  <c r="AF177" i="54"/>
  <c r="AE177" i="54"/>
  <c r="AB177" i="54"/>
  <c r="AA177" i="54"/>
  <c r="X177" i="54"/>
  <c r="W177" i="54"/>
  <c r="Y177" i="54"/>
  <c r="S177" i="54"/>
  <c r="R177" i="54"/>
  <c r="U177" i="54"/>
  <c r="AR176" i="54"/>
  <c r="AQ176" i="54"/>
  <c r="AS176" i="54"/>
  <c r="AN176" i="54"/>
  <c r="AM176" i="54"/>
  <c r="AO176" i="54"/>
  <c r="AJ176" i="54"/>
  <c r="AI176" i="54"/>
  <c r="AF176" i="54"/>
  <c r="AE176" i="54"/>
  <c r="AB176" i="54"/>
  <c r="AA176" i="54"/>
  <c r="AC176" i="54"/>
  <c r="X176" i="54"/>
  <c r="W176" i="54"/>
  <c r="Y176" i="54"/>
  <c r="S176" i="54"/>
  <c r="R176" i="54"/>
  <c r="U176" i="54"/>
  <c r="AR175" i="54"/>
  <c r="AQ175" i="54"/>
  <c r="AN175" i="54"/>
  <c r="AM175" i="54"/>
  <c r="AJ175" i="54"/>
  <c r="AI175" i="54"/>
  <c r="AF175" i="54"/>
  <c r="AE175" i="54"/>
  <c r="AG175" i="54"/>
  <c r="AB175" i="54"/>
  <c r="AA175" i="54"/>
  <c r="AC175" i="54"/>
  <c r="X175" i="54"/>
  <c r="W175" i="54"/>
  <c r="Y175" i="54"/>
  <c r="S175" i="54"/>
  <c r="R175" i="54"/>
  <c r="AR174" i="54"/>
  <c r="AQ174" i="54"/>
  <c r="AN174" i="54"/>
  <c r="AM174" i="54"/>
  <c r="AJ174" i="54"/>
  <c r="AI174" i="54"/>
  <c r="AK174" i="54"/>
  <c r="AF174" i="54"/>
  <c r="AE174" i="54"/>
  <c r="AG174" i="54"/>
  <c r="AB174" i="54"/>
  <c r="AA174" i="54"/>
  <c r="AC174" i="54"/>
  <c r="X174" i="54"/>
  <c r="W174" i="54"/>
  <c r="Y174" i="54"/>
  <c r="S174" i="54"/>
  <c r="R174" i="54"/>
  <c r="AR173" i="54"/>
  <c r="AQ173" i="54"/>
  <c r="AN173" i="54"/>
  <c r="AM173" i="54"/>
  <c r="AO173" i="54"/>
  <c r="AJ173" i="54"/>
  <c r="AI173" i="54"/>
  <c r="AK173" i="54"/>
  <c r="AF173" i="54"/>
  <c r="AE173" i="54"/>
  <c r="AG173" i="54"/>
  <c r="AB173" i="54"/>
  <c r="AA173" i="54"/>
  <c r="AC173" i="54"/>
  <c r="X173" i="54"/>
  <c r="W173" i="54"/>
  <c r="S173" i="54"/>
  <c r="R173" i="54"/>
  <c r="AR172" i="54"/>
  <c r="AQ172" i="54"/>
  <c r="AS172" i="54"/>
  <c r="AN172" i="54"/>
  <c r="AM172" i="54"/>
  <c r="AO172" i="54"/>
  <c r="AJ172" i="54"/>
  <c r="AI172" i="54"/>
  <c r="AK172" i="54"/>
  <c r="AF172" i="54"/>
  <c r="AE172" i="54"/>
  <c r="AB172" i="54"/>
  <c r="AA172" i="54"/>
  <c r="X172" i="54"/>
  <c r="W172" i="54"/>
  <c r="S172" i="54"/>
  <c r="R172" i="54"/>
  <c r="U172" i="54"/>
  <c r="AR171" i="54"/>
  <c r="AQ171" i="54"/>
  <c r="AS171" i="54"/>
  <c r="AN171" i="54"/>
  <c r="AM171" i="54"/>
  <c r="AO171" i="54"/>
  <c r="AJ171" i="54"/>
  <c r="AI171" i="54"/>
  <c r="AK171" i="54"/>
  <c r="AF171" i="54"/>
  <c r="AE171" i="54"/>
  <c r="AB171" i="54"/>
  <c r="AA171" i="54"/>
  <c r="X171" i="54"/>
  <c r="W171" i="54"/>
  <c r="Y171" i="54"/>
  <c r="S171" i="54"/>
  <c r="R171" i="54"/>
  <c r="U171" i="54"/>
  <c r="AR170" i="54"/>
  <c r="AQ170" i="54"/>
  <c r="AS170" i="54"/>
  <c r="AN170" i="54"/>
  <c r="AM170" i="54"/>
  <c r="AO170" i="54"/>
  <c r="AJ170" i="54"/>
  <c r="AI170" i="54"/>
  <c r="AF170" i="54"/>
  <c r="AE170" i="54"/>
  <c r="AB170" i="54"/>
  <c r="AA170" i="54"/>
  <c r="AC170" i="54"/>
  <c r="X170" i="54"/>
  <c r="W170" i="54"/>
  <c r="Y170" i="54"/>
  <c r="S170" i="54"/>
  <c r="R170" i="54"/>
  <c r="U170" i="54"/>
  <c r="AR169" i="54"/>
  <c r="AQ169" i="54"/>
  <c r="AS169" i="54"/>
  <c r="AN169" i="54"/>
  <c r="AM169" i="54"/>
  <c r="AJ169" i="54"/>
  <c r="AI169" i="54"/>
  <c r="AF169" i="54"/>
  <c r="AE169" i="54"/>
  <c r="AG169" i="54"/>
  <c r="AB169" i="54"/>
  <c r="AA169" i="54"/>
  <c r="AC169" i="54"/>
  <c r="X169" i="54"/>
  <c r="W169" i="54"/>
  <c r="Y169" i="54"/>
  <c r="S169" i="54"/>
  <c r="R169" i="54"/>
  <c r="AR168" i="54"/>
  <c r="AQ168" i="54"/>
  <c r="AN168" i="54"/>
  <c r="AM168" i="54"/>
  <c r="AJ168" i="54"/>
  <c r="AI168" i="54"/>
  <c r="AK168" i="54"/>
  <c r="AF168" i="54"/>
  <c r="AE168" i="54"/>
  <c r="AG168" i="54"/>
  <c r="AB168" i="54"/>
  <c r="AA168" i="54"/>
  <c r="AC168" i="54"/>
  <c r="X168" i="54"/>
  <c r="W168" i="54"/>
  <c r="S168" i="54"/>
  <c r="R168" i="54"/>
  <c r="AR167" i="54"/>
  <c r="AQ167" i="54"/>
  <c r="AN167" i="54"/>
  <c r="AM167" i="54"/>
  <c r="AO167" i="54"/>
  <c r="AJ167" i="54"/>
  <c r="AI167" i="54"/>
  <c r="AK167" i="54"/>
  <c r="AF167" i="54"/>
  <c r="AE167" i="54"/>
  <c r="AG167" i="54"/>
  <c r="AB167" i="54"/>
  <c r="AA167" i="54"/>
  <c r="X167" i="54"/>
  <c r="W167" i="54"/>
  <c r="S167" i="54"/>
  <c r="R167" i="54"/>
  <c r="AR166" i="54"/>
  <c r="AQ166" i="54"/>
  <c r="AS166" i="54"/>
  <c r="AN166" i="54"/>
  <c r="AM166" i="54"/>
  <c r="AO166" i="54"/>
  <c r="AJ166" i="54"/>
  <c r="AI166" i="54"/>
  <c r="AK166" i="54"/>
  <c r="AF166" i="54"/>
  <c r="AE166" i="54"/>
  <c r="AG166" i="54"/>
  <c r="AB166" i="54"/>
  <c r="AA166" i="54"/>
  <c r="X166" i="54"/>
  <c r="W166" i="54"/>
  <c r="S166" i="54"/>
  <c r="R166" i="54"/>
  <c r="U166" i="54"/>
  <c r="AR165" i="54"/>
  <c r="AQ165" i="54"/>
  <c r="AS165" i="54"/>
  <c r="AN165" i="54"/>
  <c r="AM165" i="54"/>
  <c r="AO165" i="54"/>
  <c r="AJ165" i="54"/>
  <c r="AI165" i="54"/>
  <c r="AF165" i="54"/>
  <c r="AE165" i="54"/>
  <c r="AB165" i="54"/>
  <c r="AA165" i="54"/>
  <c r="X165" i="54"/>
  <c r="W165" i="54"/>
  <c r="Y165" i="54"/>
  <c r="S165" i="54"/>
  <c r="R165" i="54"/>
  <c r="U165" i="54"/>
  <c r="AR164" i="54"/>
  <c r="AQ164" i="54"/>
  <c r="AS164" i="54"/>
  <c r="AN164" i="54"/>
  <c r="AM164" i="54"/>
  <c r="AO164" i="54"/>
  <c r="AJ164" i="54"/>
  <c r="AI164" i="54"/>
  <c r="AF164" i="54"/>
  <c r="AE164" i="54"/>
  <c r="AB164" i="54"/>
  <c r="AA164" i="54"/>
  <c r="AC164" i="54"/>
  <c r="X164" i="54"/>
  <c r="W164" i="54"/>
  <c r="Y164" i="54"/>
  <c r="S164" i="54"/>
  <c r="R164" i="54"/>
  <c r="U164" i="54"/>
  <c r="AR163" i="54"/>
  <c r="AQ163" i="54"/>
  <c r="AN163" i="54"/>
  <c r="AM163" i="54"/>
  <c r="AJ163" i="54"/>
  <c r="AI163" i="54"/>
  <c r="AF163" i="54"/>
  <c r="AE163" i="54"/>
  <c r="AG163" i="54"/>
  <c r="AB163" i="54"/>
  <c r="AA163" i="54"/>
  <c r="AC163" i="54"/>
  <c r="X163" i="54"/>
  <c r="W163" i="54"/>
  <c r="Y163" i="54"/>
  <c r="S163" i="54"/>
  <c r="R163" i="54"/>
  <c r="U163" i="54"/>
  <c r="AR162" i="54"/>
  <c r="AQ162" i="54"/>
  <c r="AN162" i="54"/>
  <c r="AM162" i="54"/>
  <c r="AJ162" i="54"/>
  <c r="AI162" i="54"/>
  <c r="AF162" i="54"/>
  <c r="AE162" i="54"/>
  <c r="AG162" i="54"/>
  <c r="AB162" i="54"/>
  <c r="AA162" i="54"/>
  <c r="AC162" i="54"/>
  <c r="X162" i="54"/>
  <c r="W162" i="54"/>
  <c r="S162" i="54"/>
  <c r="R162" i="54"/>
  <c r="AR161" i="54"/>
  <c r="AQ161" i="54"/>
  <c r="AN161" i="54"/>
  <c r="AM161" i="54"/>
  <c r="AO161" i="54"/>
  <c r="AJ161" i="54"/>
  <c r="AI161" i="54"/>
  <c r="AK161" i="54"/>
  <c r="AF161" i="54"/>
  <c r="AE161" i="54"/>
  <c r="AG161" i="54"/>
  <c r="AB161" i="54"/>
  <c r="AA161" i="54"/>
  <c r="X161" i="54"/>
  <c r="W161" i="54"/>
  <c r="S161" i="54"/>
  <c r="R161" i="54"/>
  <c r="AR160" i="54"/>
  <c r="AQ160" i="54"/>
  <c r="AS160" i="54"/>
  <c r="AN160" i="54"/>
  <c r="AM160" i="54"/>
  <c r="AO160" i="54"/>
  <c r="AJ160" i="54"/>
  <c r="AI160" i="54"/>
  <c r="AK160" i="54"/>
  <c r="AF160" i="54"/>
  <c r="AE160" i="54"/>
  <c r="AB160" i="54"/>
  <c r="AA160" i="54"/>
  <c r="X160" i="54"/>
  <c r="W160" i="54"/>
  <c r="S160" i="54"/>
  <c r="R160" i="54"/>
  <c r="U160" i="54"/>
  <c r="AR159" i="54"/>
  <c r="AQ159" i="54"/>
  <c r="AS159" i="54"/>
  <c r="AN159" i="54"/>
  <c r="AM159" i="54"/>
  <c r="AO159" i="54"/>
  <c r="AJ159" i="54"/>
  <c r="AI159" i="54"/>
  <c r="AF159" i="54"/>
  <c r="AE159" i="54"/>
  <c r="AB159" i="54"/>
  <c r="AA159" i="54"/>
  <c r="X159" i="54"/>
  <c r="W159" i="54"/>
  <c r="Y159" i="54"/>
  <c r="S159" i="54"/>
  <c r="R159" i="54"/>
  <c r="U159" i="54"/>
  <c r="AR158" i="54"/>
  <c r="AQ158" i="54"/>
  <c r="AS158" i="54"/>
  <c r="AN158" i="54"/>
  <c r="AM158" i="54"/>
  <c r="AJ158" i="54"/>
  <c r="AI158" i="54"/>
  <c r="AF158" i="54"/>
  <c r="AE158" i="54"/>
  <c r="AB158" i="54"/>
  <c r="AA158" i="54"/>
  <c r="AC158" i="54"/>
  <c r="X158" i="54"/>
  <c r="W158" i="54"/>
  <c r="Y158" i="54"/>
  <c r="S158" i="54"/>
  <c r="R158" i="54"/>
  <c r="U158" i="54"/>
  <c r="AR157" i="54"/>
  <c r="AQ157" i="54"/>
  <c r="AN157" i="54"/>
  <c r="AM157" i="54"/>
  <c r="AJ157" i="54"/>
  <c r="AI157" i="54"/>
  <c r="AF157" i="54"/>
  <c r="AE157" i="54"/>
  <c r="AG157" i="54"/>
  <c r="AB157" i="54"/>
  <c r="AA157" i="54"/>
  <c r="AC157" i="54"/>
  <c r="X157" i="54"/>
  <c r="W157" i="54"/>
  <c r="Y157" i="54"/>
  <c r="S157" i="54"/>
  <c r="R157" i="54"/>
  <c r="U157" i="54"/>
  <c r="AR156" i="54"/>
  <c r="AQ156" i="54"/>
  <c r="AN156" i="54"/>
  <c r="AM156" i="54"/>
  <c r="AJ156" i="54"/>
  <c r="AI156" i="54"/>
  <c r="AK156" i="54"/>
  <c r="AF156" i="54"/>
  <c r="AE156" i="54"/>
  <c r="AG156" i="54"/>
  <c r="AB156" i="54"/>
  <c r="AA156" i="54"/>
  <c r="AC156" i="54"/>
  <c r="X156" i="54"/>
  <c r="W156" i="54"/>
  <c r="S156" i="54"/>
  <c r="R156" i="54"/>
  <c r="AR155" i="54"/>
  <c r="AQ155" i="54"/>
  <c r="AN155" i="54"/>
  <c r="AM155" i="54"/>
  <c r="AO155" i="54"/>
  <c r="AJ155" i="54"/>
  <c r="AI155" i="54"/>
  <c r="AK155" i="54"/>
  <c r="AF155" i="54"/>
  <c r="AE155" i="54"/>
  <c r="AG155" i="54"/>
  <c r="AB155" i="54"/>
  <c r="AA155" i="54"/>
  <c r="X155" i="54"/>
  <c r="W155" i="54"/>
  <c r="S155" i="54"/>
  <c r="R155" i="54"/>
  <c r="AR154" i="54"/>
  <c r="AQ154" i="54"/>
  <c r="AS154" i="54"/>
  <c r="AN154" i="54"/>
  <c r="AM154" i="54"/>
  <c r="AO154" i="54"/>
  <c r="AJ154" i="54"/>
  <c r="AI154" i="54"/>
  <c r="AK154" i="54"/>
  <c r="AF154" i="54"/>
  <c r="AE154" i="54"/>
  <c r="AB154" i="54"/>
  <c r="AA154" i="54"/>
  <c r="X154" i="54"/>
  <c r="W154" i="54"/>
  <c r="S154" i="54"/>
  <c r="R154" i="54"/>
  <c r="U154" i="54"/>
  <c r="AR153" i="54"/>
  <c r="AQ153" i="54"/>
  <c r="AS153" i="54"/>
  <c r="AN153" i="54"/>
  <c r="AM153" i="54"/>
  <c r="AO153" i="54"/>
  <c r="AJ153" i="54"/>
  <c r="AI153" i="54"/>
  <c r="AF153" i="54"/>
  <c r="AE153" i="54"/>
  <c r="AB153" i="54"/>
  <c r="AA153" i="54"/>
  <c r="X153" i="54"/>
  <c r="W153" i="54"/>
  <c r="Y153" i="54"/>
  <c r="S153" i="54"/>
  <c r="R153" i="54"/>
  <c r="U153" i="54"/>
  <c r="AR152" i="54"/>
  <c r="AQ152" i="54"/>
  <c r="AS152" i="54"/>
  <c r="AN152" i="54"/>
  <c r="AM152" i="54"/>
  <c r="AJ152" i="54"/>
  <c r="AI152" i="54"/>
  <c r="AF152" i="54"/>
  <c r="AE152" i="54"/>
  <c r="AB152" i="54"/>
  <c r="AA152" i="54"/>
  <c r="AC152" i="54"/>
  <c r="X152" i="54"/>
  <c r="W152" i="54"/>
  <c r="Y152" i="54"/>
  <c r="S152" i="54"/>
  <c r="R152" i="54"/>
  <c r="U152" i="54"/>
  <c r="AR151" i="54"/>
  <c r="AQ151" i="54"/>
  <c r="AN151" i="54"/>
  <c r="AM151" i="54"/>
  <c r="AJ151" i="54"/>
  <c r="AI151" i="54"/>
  <c r="AF151" i="54"/>
  <c r="AE151" i="54"/>
  <c r="AG151" i="54"/>
  <c r="AB151" i="54"/>
  <c r="AA151" i="54"/>
  <c r="AC151" i="54"/>
  <c r="X151" i="54"/>
  <c r="W151" i="54"/>
  <c r="Y151" i="54"/>
  <c r="S151" i="54"/>
  <c r="R151" i="54"/>
  <c r="U151" i="54"/>
  <c r="AR150" i="54"/>
  <c r="AQ150" i="54"/>
  <c r="AN150" i="54"/>
  <c r="AM150" i="54"/>
  <c r="AJ150" i="54"/>
  <c r="AI150" i="54"/>
  <c r="AK150" i="54"/>
  <c r="AF150" i="54"/>
  <c r="AE150" i="54"/>
  <c r="AG150" i="54"/>
  <c r="AB150" i="54"/>
  <c r="AA150" i="54"/>
  <c r="AC150" i="54"/>
  <c r="X150" i="54"/>
  <c r="W150" i="54"/>
  <c r="S150" i="54"/>
  <c r="R150" i="54"/>
  <c r="AR149" i="54"/>
  <c r="AQ149" i="54"/>
  <c r="AN149" i="54"/>
  <c r="AM149" i="54"/>
  <c r="AO149" i="54"/>
  <c r="AJ149" i="54"/>
  <c r="AI149" i="54"/>
  <c r="AK149" i="54"/>
  <c r="AF149" i="54"/>
  <c r="AE149" i="54"/>
  <c r="AG149" i="54"/>
  <c r="AB149" i="54"/>
  <c r="AA149" i="54"/>
  <c r="X149" i="54"/>
  <c r="W149" i="54"/>
  <c r="S149" i="54"/>
  <c r="R149" i="54"/>
  <c r="AR148" i="54"/>
  <c r="AQ148" i="54"/>
  <c r="AS148" i="54"/>
  <c r="AN148" i="54"/>
  <c r="AM148" i="54"/>
  <c r="AO148" i="54"/>
  <c r="AJ148" i="54"/>
  <c r="AI148" i="54"/>
  <c r="AK148" i="54"/>
  <c r="AF148" i="54"/>
  <c r="AE148" i="54"/>
  <c r="AB148" i="54"/>
  <c r="AA148" i="54"/>
  <c r="X148" i="54"/>
  <c r="W148" i="54"/>
  <c r="S148" i="54"/>
  <c r="R148" i="54"/>
  <c r="U148" i="54"/>
  <c r="AR147" i="54"/>
  <c r="AQ147" i="54"/>
  <c r="AS147" i="54"/>
  <c r="AN147" i="54"/>
  <c r="AM147" i="54"/>
  <c r="AO147" i="54"/>
  <c r="AJ147" i="54"/>
  <c r="AI147" i="54"/>
  <c r="AF147" i="54"/>
  <c r="AE147" i="54"/>
  <c r="AB147" i="54"/>
  <c r="AA147" i="54"/>
  <c r="X147" i="54"/>
  <c r="W147" i="54"/>
  <c r="Y147" i="54"/>
  <c r="S147" i="54"/>
  <c r="R147" i="54"/>
  <c r="U147" i="54"/>
  <c r="AR146" i="54"/>
  <c r="AQ146" i="54"/>
  <c r="AS146" i="54"/>
  <c r="AN146" i="54"/>
  <c r="AM146" i="54"/>
  <c r="AJ146" i="54"/>
  <c r="AI146" i="54"/>
  <c r="AF146" i="54"/>
  <c r="AE146" i="54"/>
  <c r="AB146" i="54"/>
  <c r="AA146" i="54"/>
  <c r="AC146" i="54"/>
  <c r="X146" i="54"/>
  <c r="W146" i="54"/>
  <c r="Y146" i="54"/>
  <c r="S146" i="54"/>
  <c r="R146" i="54"/>
  <c r="U146" i="54"/>
  <c r="AR145" i="54"/>
  <c r="AQ145" i="54"/>
  <c r="AS145" i="54"/>
  <c r="AN145" i="54"/>
  <c r="AM145" i="54"/>
  <c r="AJ145" i="54"/>
  <c r="AI145" i="54"/>
  <c r="AF145" i="54"/>
  <c r="AE145" i="54"/>
  <c r="AG145" i="54"/>
  <c r="AB145" i="54"/>
  <c r="AA145" i="54"/>
  <c r="AC145" i="54"/>
  <c r="X145" i="54"/>
  <c r="W145" i="54"/>
  <c r="Y145" i="54"/>
  <c r="S145" i="54"/>
  <c r="R145" i="54"/>
  <c r="U145" i="54"/>
  <c r="AR144" i="54"/>
  <c r="AQ144" i="54"/>
  <c r="AN144" i="54"/>
  <c r="AM144" i="54"/>
  <c r="AJ144" i="54"/>
  <c r="AI144" i="54"/>
  <c r="AF144" i="54"/>
  <c r="AE144" i="54"/>
  <c r="AG144" i="54"/>
  <c r="AB144" i="54"/>
  <c r="AA144" i="54"/>
  <c r="AC144" i="54"/>
  <c r="X144" i="54"/>
  <c r="W144" i="54"/>
  <c r="Y144" i="54"/>
  <c r="S144" i="54"/>
  <c r="R144" i="54"/>
  <c r="AR143" i="54"/>
  <c r="AQ143" i="54"/>
  <c r="AN143" i="54"/>
  <c r="AM143" i="54"/>
  <c r="AO143" i="54"/>
  <c r="AJ143" i="54"/>
  <c r="AI143" i="54"/>
  <c r="AK143" i="54"/>
  <c r="AF143" i="54"/>
  <c r="AE143" i="54"/>
  <c r="AG143" i="54"/>
  <c r="AB143" i="54"/>
  <c r="AA143" i="54"/>
  <c r="X143" i="54"/>
  <c r="W143" i="54"/>
  <c r="S143" i="54"/>
  <c r="R143" i="54"/>
  <c r="AR142" i="54"/>
  <c r="AQ142" i="54"/>
  <c r="AS142" i="54"/>
  <c r="AN142" i="54"/>
  <c r="AM142" i="54"/>
  <c r="AO142" i="54"/>
  <c r="AJ142" i="54"/>
  <c r="AI142" i="54"/>
  <c r="AK142" i="54"/>
  <c r="AF142" i="54"/>
  <c r="AE142" i="54"/>
  <c r="AB142" i="54"/>
  <c r="AA142" i="54"/>
  <c r="X142" i="54"/>
  <c r="W142" i="54"/>
  <c r="S142" i="54"/>
  <c r="R142" i="54"/>
  <c r="AR141" i="54"/>
  <c r="AQ141" i="54"/>
  <c r="AS141" i="54"/>
  <c r="AN141" i="54"/>
  <c r="AM141" i="54"/>
  <c r="AO141" i="54"/>
  <c r="AJ141" i="54"/>
  <c r="AI141" i="54"/>
  <c r="AK141" i="54"/>
  <c r="AF141" i="54"/>
  <c r="AE141" i="54"/>
  <c r="AB141" i="54"/>
  <c r="AA141" i="54"/>
  <c r="X141" i="54"/>
  <c r="W141" i="54"/>
  <c r="S141" i="54"/>
  <c r="R141" i="54"/>
  <c r="U141" i="54"/>
  <c r="AR140" i="54"/>
  <c r="AQ140" i="54"/>
  <c r="AS140" i="54"/>
  <c r="AN140" i="54"/>
  <c r="AM140" i="54"/>
  <c r="AJ140" i="54"/>
  <c r="AI140" i="54"/>
  <c r="AF140" i="54"/>
  <c r="AE140" i="54"/>
  <c r="AB140" i="54"/>
  <c r="AA140" i="54"/>
  <c r="AC140" i="54"/>
  <c r="X140" i="54"/>
  <c r="W140" i="54"/>
  <c r="Y140" i="54"/>
  <c r="S140" i="54"/>
  <c r="R140" i="54"/>
  <c r="U140" i="54"/>
  <c r="AR139" i="54"/>
  <c r="AQ139" i="54"/>
  <c r="AN139" i="54"/>
  <c r="AM139" i="54"/>
  <c r="AJ139" i="54"/>
  <c r="AI139" i="54"/>
  <c r="AF139" i="54"/>
  <c r="AE139" i="54"/>
  <c r="AG139" i="54"/>
  <c r="AB139" i="54"/>
  <c r="AA139" i="54"/>
  <c r="AC139" i="54"/>
  <c r="X139" i="54"/>
  <c r="W139" i="54"/>
  <c r="Y139" i="54"/>
  <c r="S139" i="54"/>
  <c r="R139" i="54"/>
  <c r="U139" i="54"/>
  <c r="AR138" i="54"/>
  <c r="AQ138" i="54"/>
  <c r="AN138" i="54"/>
  <c r="AM138" i="54"/>
  <c r="AJ138" i="54"/>
  <c r="AI138" i="54"/>
  <c r="AK138" i="54"/>
  <c r="AF138" i="54"/>
  <c r="AE138" i="54"/>
  <c r="AG138" i="54"/>
  <c r="AB138" i="54"/>
  <c r="AA138" i="54"/>
  <c r="AC138" i="54"/>
  <c r="X138" i="54"/>
  <c r="W138" i="54"/>
  <c r="S138" i="54"/>
  <c r="R138" i="54"/>
  <c r="AR137" i="54"/>
  <c r="AQ137" i="54"/>
  <c r="AN137" i="54"/>
  <c r="AM137" i="54"/>
  <c r="AO137" i="54"/>
  <c r="AJ137" i="54"/>
  <c r="AI137" i="54"/>
  <c r="AK137" i="54"/>
  <c r="AF137" i="54"/>
  <c r="AE137" i="54"/>
  <c r="AG137" i="54"/>
  <c r="AB137" i="54"/>
  <c r="AA137" i="54"/>
  <c r="X137" i="54"/>
  <c r="W137" i="54"/>
  <c r="S137" i="54"/>
  <c r="R137" i="54"/>
  <c r="AR136" i="54"/>
  <c r="AQ136" i="54"/>
  <c r="AS136" i="54"/>
  <c r="AN136" i="54"/>
  <c r="AM136" i="54"/>
  <c r="AO136" i="54"/>
  <c r="AJ136" i="54"/>
  <c r="AI136" i="54"/>
  <c r="AK136" i="54"/>
  <c r="AF136" i="54"/>
  <c r="AE136" i="54"/>
  <c r="AG136" i="54"/>
  <c r="AB136" i="54"/>
  <c r="AA136" i="54"/>
  <c r="X136" i="54"/>
  <c r="W136" i="54"/>
  <c r="S136" i="54"/>
  <c r="R136" i="54"/>
  <c r="U136" i="54"/>
  <c r="AR135" i="54"/>
  <c r="AQ135" i="54"/>
  <c r="AS135" i="54"/>
  <c r="AN135" i="54"/>
  <c r="AM135" i="54"/>
  <c r="AO135" i="54"/>
  <c r="AJ135" i="54"/>
  <c r="AI135" i="54"/>
  <c r="AK135" i="54"/>
  <c r="AF135" i="54"/>
  <c r="AE135" i="54"/>
  <c r="AB135" i="54"/>
  <c r="AA135" i="54"/>
  <c r="X135" i="54"/>
  <c r="W135" i="54"/>
  <c r="Y135" i="54"/>
  <c r="S135" i="54"/>
  <c r="R135" i="54"/>
  <c r="U135" i="54"/>
  <c r="AR134" i="54"/>
  <c r="AQ134" i="54"/>
  <c r="AS134" i="54"/>
  <c r="AN134" i="54"/>
  <c r="AM134" i="54"/>
  <c r="AJ134" i="54"/>
  <c r="AI134" i="54"/>
  <c r="AF134" i="54"/>
  <c r="AE134" i="54"/>
  <c r="AB134" i="54"/>
  <c r="AA134" i="54"/>
  <c r="AC134" i="54"/>
  <c r="X134" i="54"/>
  <c r="W134" i="54"/>
  <c r="Y134" i="54"/>
  <c r="S134" i="54"/>
  <c r="R134" i="54"/>
  <c r="U134" i="54"/>
  <c r="AR133" i="54"/>
  <c r="AQ133" i="54"/>
  <c r="AS133" i="54"/>
  <c r="AN133" i="54"/>
  <c r="AM133" i="54"/>
  <c r="AJ133" i="54"/>
  <c r="AI133" i="54"/>
  <c r="AF133" i="54"/>
  <c r="AE133" i="54"/>
  <c r="AG133" i="54"/>
  <c r="AB133" i="54"/>
  <c r="AA133" i="54"/>
  <c r="AC133" i="54"/>
  <c r="X133" i="54"/>
  <c r="W133" i="54"/>
  <c r="Y133" i="54"/>
  <c r="S133" i="54"/>
  <c r="R133" i="54"/>
  <c r="AR132" i="54"/>
  <c r="AQ132" i="54"/>
  <c r="AN132" i="54"/>
  <c r="AM132" i="54"/>
  <c r="AJ132" i="54"/>
  <c r="AI132" i="54"/>
  <c r="AK132" i="54"/>
  <c r="AF132" i="54"/>
  <c r="AE132" i="54"/>
  <c r="AG132" i="54"/>
  <c r="AB132" i="54"/>
  <c r="AA132" i="54"/>
  <c r="AC132" i="54"/>
  <c r="X132" i="54"/>
  <c r="W132" i="54"/>
  <c r="Y132" i="54"/>
  <c r="S132" i="54"/>
  <c r="R132" i="54"/>
  <c r="AR131" i="54"/>
  <c r="AQ131" i="54"/>
  <c r="AN131" i="54"/>
  <c r="AM131" i="54"/>
  <c r="AO131" i="54"/>
  <c r="AJ131" i="54"/>
  <c r="AI131" i="54"/>
  <c r="AK131" i="54"/>
  <c r="AF131" i="54"/>
  <c r="AE131" i="54"/>
  <c r="AG131" i="54"/>
  <c r="AB131" i="54"/>
  <c r="AA131" i="54"/>
  <c r="X131" i="54"/>
  <c r="W131" i="54"/>
  <c r="S131" i="54"/>
  <c r="R131" i="54"/>
  <c r="AR130" i="54"/>
  <c r="AQ130" i="54"/>
  <c r="AS130" i="54"/>
  <c r="AN130" i="54"/>
  <c r="AM130" i="54"/>
  <c r="AO130" i="54"/>
  <c r="AJ130" i="54"/>
  <c r="AI130" i="54"/>
  <c r="AK130" i="54"/>
  <c r="AF130" i="54"/>
  <c r="AE130" i="54"/>
  <c r="AG130" i="54"/>
  <c r="AB130" i="54"/>
  <c r="AA130" i="54"/>
  <c r="X130" i="54"/>
  <c r="W130" i="54"/>
  <c r="S130" i="54"/>
  <c r="R130" i="54"/>
  <c r="U130" i="54"/>
  <c r="AR129" i="54"/>
  <c r="AQ129" i="54"/>
  <c r="AS129" i="54"/>
  <c r="AN129" i="54"/>
  <c r="AM129" i="54"/>
  <c r="AO129" i="54"/>
  <c r="AJ129" i="54"/>
  <c r="AI129" i="54"/>
  <c r="AF129" i="54"/>
  <c r="AE129" i="54"/>
  <c r="AB129" i="54"/>
  <c r="AA129" i="54"/>
  <c r="X129" i="54"/>
  <c r="W129" i="54"/>
  <c r="Y129" i="54"/>
  <c r="S129" i="54"/>
  <c r="R129" i="54"/>
  <c r="U129" i="54"/>
  <c r="AR128" i="54"/>
  <c r="AQ128" i="54"/>
  <c r="AS128" i="54"/>
  <c r="AN128" i="54"/>
  <c r="AM128" i="54"/>
  <c r="AO128" i="54"/>
  <c r="AJ128" i="54"/>
  <c r="AI128" i="54"/>
  <c r="AF128" i="54"/>
  <c r="AE128" i="54"/>
  <c r="AB128" i="54"/>
  <c r="AA128" i="54"/>
  <c r="AC128" i="54"/>
  <c r="X128" i="54"/>
  <c r="W128" i="54"/>
  <c r="Y128" i="54"/>
  <c r="S128" i="54"/>
  <c r="R128" i="54"/>
  <c r="U128" i="54"/>
  <c r="AR127" i="54"/>
  <c r="AQ127" i="54"/>
  <c r="AS127" i="54"/>
  <c r="AN127" i="54"/>
  <c r="AM127" i="54"/>
  <c r="AJ127" i="54"/>
  <c r="AI127" i="54"/>
  <c r="AF127" i="54"/>
  <c r="AE127" i="54"/>
  <c r="AB127" i="54"/>
  <c r="AA127" i="54"/>
  <c r="AC127" i="54"/>
  <c r="X127" i="54"/>
  <c r="W127" i="54"/>
  <c r="S127" i="54"/>
  <c r="R127" i="54"/>
  <c r="AR126" i="54"/>
  <c r="AQ126" i="54"/>
  <c r="AN126" i="54"/>
  <c r="AM126" i="54"/>
  <c r="AJ126" i="54"/>
  <c r="AI126" i="54"/>
  <c r="AK126" i="54"/>
  <c r="AF126" i="54"/>
  <c r="AE126" i="54"/>
  <c r="AG126" i="54"/>
  <c r="AB126" i="54"/>
  <c r="AA126" i="54"/>
  <c r="AC126" i="54"/>
  <c r="X126" i="54"/>
  <c r="W126" i="54"/>
  <c r="S126" i="54"/>
  <c r="R126" i="54"/>
  <c r="AR125" i="54"/>
  <c r="AQ125" i="54"/>
  <c r="AN125" i="54"/>
  <c r="AM125" i="54"/>
  <c r="AO125" i="54"/>
  <c r="AJ125" i="54"/>
  <c r="AI125" i="54"/>
  <c r="AK125" i="54"/>
  <c r="AF125" i="54"/>
  <c r="AE125" i="54"/>
  <c r="AG125" i="54"/>
  <c r="AB125" i="54"/>
  <c r="AA125" i="54"/>
  <c r="X125" i="54"/>
  <c r="W125" i="54"/>
  <c r="S125" i="54"/>
  <c r="R125" i="54"/>
  <c r="AR124" i="54"/>
  <c r="AQ124" i="54"/>
  <c r="AS124" i="54"/>
  <c r="AN124" i="54"/>
  <c r="AM124" i="54"/>
  <c r="AO124" i="54"/>
  <c r="AJ124" i="54"/>
  <c r="AI124" i="54"/>
  <c r="AK124" i="54"/>
  <c r="AF124" i="54"/>
  <c r="AE124" i="54"/>
  <c r="AB124" i="54"/>
  <c r="AA124" i="54"/>
  <c r="X124" i="54"/>
  <c r="W124" i="54"/>
  <c r="S124" i="54"/>
  <c r="R124" i="54"/>
  <c r="U124" i="54"/>
  <c r="AR123" i="54"/>
  <c r="AQ123" i="54"/>
  <c r="AS123" i="54"/>
  <c r="AN123" i="54"/>
  <c r="AM123" i="54"/>
  <c r="AO123" i="54"/>
  <c r="AJ123" i="54"/>
  <c r="AI123" i="54"/>
  <c r="AF123" i="54"/>
  <c r="AE123" i="54"/>
  <c r="AB123" i="54"/>
  <c r="AA123" i="54"/>
  <c r="X123" i="54"/>
  <c r="W123" i="54"/>
  <c r="Y123" i="54"/>
  <c r="S123" i="54"/>
  <c r="R123" i="54"/>
  <c r="U123" i="54"/>
  <c r="AR122" i="54"/>
  <c r="AQ122" i="54"/>
  <c r="AS122" i="54"/>
  <c r="AN122" i="54"/>
  <c r="AM122" i="54"/>
  <c r="AO122" i="54"/>
  <c r="AJ122" i="54"/>
  <c r="AI122" i="54"/>
  <c r="AF122" i="54"/>
  <c r="AE122" i="54"/>
  <c r="AB122" i="54"/>
  <c r="AA122" i="54"/>
  <c r="AC122" i="54"/>
  <c r="X122" i="54"/>
  <c r="W122" i="54"/>
  <c r="Y122" i="54"/>
  <c r="S122" i="54"/>
  <c r="R122" i="54"/>
  <c r="U122" i="54"/>
  <c r="AR121" i="54"/>
  <c r="AQ121" i="54"/>
  <c r="AS121" i="54"/>
  <c r="AN121" i="54"/>
  <c r="AM121" i="54"/>
  <c r="AJ121" i="54"/>
  <c r="AI121" i="54"/>
  <c r="AF121" i="54"/>
  <c r="AE121" i="54"/>
  <c r="AB121" i="54"/>
  <c r="AA121" i="54"/>
  <c r="AC121" i="54"/>
  <c r="X121" i="54"/>
  <c r="W121" i="54"/>
  <c r="Y121" i="54"/>
  <c r="S121" i="54"/>
  <c r="R121" i="54"/>
  <c r="AR120" i="54"/>
  <c r="AQ120" i="54"/>
  <c r="AN120" i="54"/>
  <c r="AM120" i="54"/>
  <c r="AJ120" i="54"/>
  <c r="AI120" i="54"/>
  <c r="AK120" i="54"/>
  <c r="AF120" i="54"/>
  <c r="AE120" i="54"/>
  <c r="AG120" i="54"/>
  <c r="AB120" i="54"/>
  <c r="AA120" i="54"/>
  <c r="AC120" i="54"/>
  <c r="X120" i="54"/>
  <c r="W120" i="54"/>
  <c r="Y120" i="54"/>
  <c r="S120" i="54"/>
  <c r="R120" i="54"/>
  <c r="AR119" i="54"/>
  <c r="AQ119" i="54"/>
  <c r="AN119" i="54"/>
  <c r="AM119" i="54"/>
  <c r="AO119" i="54"/>
  <c r="AJ119" i="54"/>
  <c r="AI119" i="54"/>
  <c r="AK119" i="54"/>
  <c r="AF119" i="54"/>
  <c r="AE119" i="54"/>
  <c r="AG119" i="54"/>
  <c r="AB119" i="54"/>
  <c r="AA119" i="54"/>
  <c r="X119" i="54"/>
  <c r="W119" i="54"/>
  <c r="S119" i="54"/>
  <c r="R119" i="54"/>
  <c r="AR118" i="54"/>
  <c r="AQ118" i="54"/>
  <c r="AS118" i="54"/>
  <c r="AN118" i="54"/>
  <c r="AM118" i="54"/>
  <c r="AO118" i="54"/>
  <c r="AJ118" i="54"/>
  <c r="AI118" i="54"/>
  <c r="AK118" i="54"/>
  <c r="AF118" i="54"/>
  <c r="AE118" i="54"/>
  <c r="AG118" i="54"/>
  <c r="AB118" i="54"/>
  <c r="AA118" i="54"/>
  <c r="X118" i="54"/>
  <c r="W118" i="54"/>
  <c r="S118" i="54"/>
  <c r="R118" i="54"/>
  <c r="U118" i="54"/>
  <c r="AR117" i="54"/>
  <c r="AQ117" i="54"/>
  <c r="AS117" i="54"/>
  <c r="AN117" i="54"/>
  <c r="AM117" i="54"/>
  <c r="AO117" i="54"/>
  <c r="AJ117" i="54"/>
  <c r="AI117" i="54"/>
  <c r="AF117" i="54"/>
  <c r="AE117" i="54"/>
  <c r="AB117" i="54"/>
  <c r="AA117" i="54"/>
  <c r="X117" i="54"/>
  <c r="W117" i="54"/>
  <c r="Y117" i="54"/>
  <c r="S117" i="54"/>
  <c r="R117" i="54"/>
  <c r="U117" i="54"/>
  <c r="AR116" i="54"/>
  <c r="AQ116" i="54"/>
  <c r="AS116" i="54"/>
  <c r="AN116" i="54"/>
  <c r="AM116" i="54"/>
  <c r="AJ116" i="54"/>
  <c r="AI116" i="54"/>
  <c r="AF116" i="54"/>
  <c r="AE116" i="54"/>
  <c r="AB116" i="54"/>
  <c r="AA116" i="54"/>
  <c r="AC116" i="54"/>
  <c r="X116" i="54"/>
  <c r="W116" i="54"/>
  <c r="Y116" i="54"/>
  <c r="S116" i="54"/>
  <c r="R116" i="54"/>
  <c r="AR115" i="54"/>
  <c r="AQ115" i="54"/>
  <c r="AN115" i="54"/>
  <c r="AM115" i="54"/>
  <c r="AJ115" i="54"/>
  <c r="AI115" i="54"/>
  <c r="AF115" i="54"/>
  <c r="AE115" i="54"/>
  <c r="AG115" i="54"/>
  <c r="AB115" i="54"/>
  <c r="AA115" i="54"/>
  <c r="AC115" i="54"/>
  <c r="X115" i="54"/>
  <c r="W115" i="54"/>
  <c r="Y115" i="54"/>
  <c r="S115" i="54"/>
  <c r="R115" i="54"/>
  <c r="AR114" i="54"/>
  <c r="AQ114" i="54"/>
  <c r="AN114" i="54"/>
  <c r="AM114" i="54"/>
  <c r="AJ114" i="54"/>
  <c r="AI114" i="54"/>
  <c r="AK114" i="54"/>
  <c r="AF114" i="54"/>
  <c r="AE114" i="54"/>
  <c r="AG114" i="54"/>
  <c r="AB114" i="54"/>
  <c r="AA114" i="54"/>
  <c r="AC114" i="54"/>
  <c r="X114" i="54"/>
  <c r="W114" i="54"/>
  <c r="Y114" i="54"/>
  <c r="S114" i="54"/>
  <c r="R114" i="54"/>
  <c r="AR113" i="54"/>
  <c r="AQ113" i="54"/>
  <c r="AN113" i="54"/>
  <c r="AM113" i="54"/>
  <c r="AO113" i="54"/>
  <c r="AJ113" i="54"/>
  <c r="AI113" i="54"/>
  <c r="AK113" i="54"/>
  <c r="AF113" i="54"/>
  <c r="AE113" i="54"/>
  <c r="AG113" i="54"/>
  <c r="AB113" i="54"/>
  <c r="AA113" i="54"/>
  <c r="X113" i="54"/>
  <c r="W113" i="54"/>
  <c r="S113" i="54"/>
  <c r="R113" i="54"/>
  <c r="AR112" i="54"/>
  <c r="AQ112" i="54"/>
  <c r="AS112" i="54"/>
  <c r="AN112" i="54"/>
  <c r="AM112" i="54"/>
  <c r="AO112" i="54"/>
  <c r="AJ112" i="54"/>
  <c r="AI112" i="54"/>
  <c r="AK112" i="54"/>
  <c r="AF112" i="54"/>
  <c r="AE112" i="54"/>
  <c r="AB112" i="54"/>
  <c r="AA112" i="54"/>
  <c r="X112" i="54"/>
  <c r="W112" i="54"/>
  <c r="S112" i="54"/>
  <c r="R112" i="54"/>
  <c r="U112" i="54"/>
  <c r="AR111" i="54"/>
  <c r="AQ111" i="54"/>
  <c r="AS111" i="54"/>
  <c r="AN111" i="54"/>
  <c r="AM111" i="54"/>
  <c r="AO111" i="54"/>
  <c r="AJ111" i="54"/>
  <c r="AI111" i="54"/>
  <c r="AF111" i="54"/>
  <c r="AE111" i="54"/>
  <c r="AB111" i="54"/>
  <c r="AA111" i="54"/>
  <c r="X111" i="54"/>
  <c r="W111" i="54"/>
  <c r="Y111" i="54"/>
  <c r="S111" i="54"/>
  <c r="R111" i="54"/>
  <c r="U111" i="54"/>
  <c r="AR110" i="54"/>
  <c r="AQ110" i="54"/>
  <c r="AS110" i="54"/>
  <c r="AN110" i="54"/>
  <c r="AM110" i="54"/>
  <c r="AJ110" i="54"/>
  <c r="AI110" i="54"/>
  <c r="AF110" i="54"/>
  <c r="AE110" i="54"/>
  <c r="AB110" i="54"/>
  <c r="AA110" i="54"/>
  <c r="AC110" i="54"/>
  <c r="X110" i="54"/>
  <c r="W110" i="54"/>
  <c r="Y110" i="54"/>
  <c r="S110" i="54"/>
  <c r="R110" i="54"/>
  <c r="U110" i="54"/>
  <c r="AR109" i="54"/>
  <c r="AQ109" i="54"/>
  <c r="AN109" i="54"/>
  <c r="AM109" i="54"/>
  <c r="AJ109" i="54"/>
  <c r="AI109" i="54"/>
  <c r="AF109" i="54"/>
  <c r="AE109" i="54"/>
  <c r="AG109" i="54"/>
  <c r="AB109" i="54"/>
  <c r="AA109" i="54"/>
  <c r="AC109" i="54"/>
  <c r="X109" i="54"/>
  <c r="W109" i="54"/>
  <c r="Y109" i="54"/>
  <c r="S109" i="54"/>
  <c r="R109" i="54"/>
  <c r="U109" i="54"/>
  <c r="AR108" i="54"/>
  <c r="AQ108" i="54"/>
  <c r="AN108" i="54"/>
  <c r="AM108" i="54"/>
  <c r="AJ108" i="54"/>
  <c r="AI108" i="54"/>
  <c r="AK108" i="54"/>
  <c r="AF108" i="54"/>
  <c r="AE108" i="54"/>
  <c r="AG108" i="54"/>
  <c r="AB108" i="54"/>
  <c r="AA108" i="54"/>
  <c r="AC108" i="54"/>
  <c r="X108" i="54"/>
  <c r="W108" i="54"/>
  <c r="Y108" i="54"/>
  <c r="S108" i="54"/>
  <c r="R108" i="54"/>
  <c r="AR107" i="54"/>
  <c r="AQ107" i="54"/>
  <c r="AN107" i="54"/>
  <c r="AM107" i="54"/>
  <c r="AJ107" i="54"/>
  <c r="AI107" i="54"/>
  <c r="AK107" i="54"/>
  <c r="AF107" i="54"/>
  <c r="AE107" i="54"/>
  <c r="AG107" i="54"/>
  <c r="AB107" i="54"/>
  <c r="AA107" i="54"/>
  <c r="X107" i="54"/>
  <c r="W107" i="54"/>
  <c r="S107" i="54"/>
  <c r="R107" i="54"/>
  <c r="AR106" i="54"/>
  <c r="AQ106" i="54"/>
  <c r="AS106" i="54"/>
  <c r="AN106" i="54"/>
  <c r="AM106" i="54"/>
  <c r="AO106" i="54"/>
  <c r="AJ106" i="54"/>
  <c r="AI106" i="54"/>
  <c r="AK106" i="54"/>
  <c r="AF106" i="54"/>
  <c r="AE106" i="54"/>
  <c r="AG106" i="54"/>
  <c r="AB106" i="54"/>
  <c r="AA106" i="54"/>
  <c r="X106" i="54"/>
  <c r="W106" i="54"/>
  <c r="S106" i="54"/>
  <c r="R106" i="54"/>
  <c r="U106" i="54"/>
  <c r="AR105" i="54"/>
  <c r="AQ105" i="54"/>
  <c r="AS105" i="54"/>
  <c r="AN105" i="54"/>
  <c r="AM105" i="54"/>
  <c r="AO105" i="54"/>
  <c r="AJ105" i="54"/>
  <c r="AI105" i="54"/>
  <c r="AF105" i="54"/>
  <c r="AE105" i="54"/>
  <c r="AB105" i="54"/>
  <c r="AA105" i="54"/>
  <c r="X105" i="54"/>
  <c r="W105" i="54"/>
  <c r="Y105" i="54"/>
  <c r="S105" i="54"/>
  <c r="R105" i="54"/>
  <c r="U105" i="54"/>
  <c r="AR104" i="54"/>
  <c r="AQ104" i="54"/>
  <c r="AS104" i="54"/>
  <c r="AN104" i="54"/>
  <c r="AM104" i="54"/>
  <c r="AO104" i="54"/>
  <c r="AJ104" i="54"/>
  <c r="AI104" i="54"/>
  <c r="AF104" i="54"/>
  <c r="AE104" i="54"/>
  <c r="AB104" i="54"/>
  <c r="AA104" i="54"/>
  <c r="AC104" i="54"/>
  <c r="X104" i="54"/>
  <c r="W104" i="54"/>
  <c r="Y104" i="54"/>
  <c r="S104" i="54"/>
  <c r="R104" i="54"/>
  <c r="U104" i="54"/>
  <c r="AR103" i="54"/>
  <c r="AQ103" i="54"/>
  <c r="AN103" i="54"/>
  <c r="AM103" i="54"/>
  <c r="AJ103" i="54"/>
  <c r="AI103" i="54"/>
  <c r="AF103" i="54"/>
  <c r="AE103" i="54"/>
  <c r="AG103" i="54"/>
  <c r="AB103" i="54"/>
  <c r="AA103" i="54"/>
  <c r="AC103" i="54"/>
  <c r="X103" i="54"/>
  <c r="W103" i="54"/>
  <c r="Y103" i="54"/>
  <c r="S103" i="54"/>
  <c r="R103" i="54"/>
  <c r="AR102" i="54"/>
  <c r="AQ102" i="54"/>
  <c r="AN102" i="54"/>
  <c r="AM102" i="54"/>
  <c r="AJ102" i="54"/>
  <c r="AI102" i="54"/>
  <c r="AK102" i="54"/>
  <c r="AF102" i="54"/>
  <c r="AE102" i="54"/>
  <c r="AG102" i="54"/>
  <c r="AB102" i="54"/>
  <c r="AA102" i="54"/>
  <c r="AC102" i="54"/>
  <c r="X102" i="54"/>
  <c r="W102" i="54"/>
  <c r="S102" i="54"/>
  <c r="R102" i="54"/>
  <c r="AR101" i="54"/>
  <c r="AQ101" i="54"/>
  <c r="AN101" i="54"/>
  <c r="AM101" i="54"/>
  <c r="AO101" i="54"/>
  <c r="AJ101" i="54"/>
  <c r="AI101" i="54"/>
  <c r="AK101" i="54"/>
  <c r="AF101" i="54"/>
  <c r="AE101" i="54"/>
  <c r="AG101" i="54"/>
  <c r="AB101" i="54"/>
  <c r="AA101" i="54"/>
  <c r="AC101" i="54"/>
  <c r="X101" i="54"/>
  <c r="W101" i="54"/>
  <c r="S101" i="54"/>
  <c r="R101" i="54"/>
  <c r="AR100" i="54"/>
  <c r="AQ100" i="54"/>
  <c r="AS100" i="54"/>
  <c r="AN100" i="54"/>
  <c r="AM100" i="54"/>
  <c r="AO100" i="54"/>
  <c r="AJ100" i="54"/>
  <c r="AI100" i="54"/>
  <c r="AK100" i="54"/>
  <c r="AF100" i="54"/>
  <c r="AE100" i="54"/>
  <c r="AB100" i="54"/>
  <c r="AA100" i="54"/>
  <c r="X100" i="54"/>
  <c r="W100" i="54"/>
  <c r="S100" i="54"/>
  <c r="R100" i="54"/>
  <c r="U100" i="54"/>
  <c r="AR99" i="54"/>
  <c r="AQ99" i="54"/>
  <c r="AS99" i="54"/>
  <c r="AN99" i="54"/>
  <c r="AM99" i="54"/>
  <c r="AO99" i="54"/>
  <c r="AJ99" i="54"/>
  <c r="AI99" i="54"/>
  <c r="AK99" i="54"/>
  <c r="AF99" i="54"/>
  <c r="AE99" i="54"/>
  <c r="AB99" i="54"/>
  <c r="AA99" i="54"/>
  <c r="X99" i="54"/>
  <c r="W99" i="54"/>
  <c r="Y99" i="54"/>
  <c r="S99" i="54"/>
  <c r="R99" i="54"/>
  <c r="U99" i="54"/>
  <c r="AR98" i="54"/>
  <c r="AQ98" i="54"/>
  <c r="AS98" i="54"/>
  <c r="AN98" i="54"/>
  <c r="AM98" i="54"/>
  <c r="AJ98" i="54"/>
  <c r="AI98" i="54"/>
  <c r="AF98" i="54"/>
  <c r="AE98" i="54"/>
  <c r="AB98" i="54"/>
  <c r="AA98" i="54"/>
  <c r="AC98" i="54"/>
  <c r="X98" i="54"/>
  <c r="W98" i="54"/>
  <c r="Y98" i="54"/>
  <c r="S98" i="54"/>
  <c r="R98" i="54"/>
  <c r="U98" i="54"/>
  <c r="AR97" i="54"/>
  <c r="AQ97" i="54"/>
  <c r="AS97" i="54"/>
  <c r="AN97" i="54"/>
  <c r="AM97" i="54"/>
  <c r="AJ97" i="54"/>
  <c r="AI97" i="54"/>
  <c r="AF97" i="54"/>
  <c r="AE97" i="54"/>
  <c r="AG97" i="54"/>
  <c r="AB97" i="54"/>
  <c r="AA97" i="54"/>
  <c r="AC97" i="54"/>
  <c r="X97" i="54"/>
  <c r="W97" i="54"/>
  <c r="Y97" i="54"/>
  <c r="S97" i="54"/>
  <c r="R97" i="54"/>
  <c r="AR96" i="54"/>
  <c r="AQ96" i="54"/>
  <c r="AN96" i="54"/>
  <c r="AM96" i="54"/>
  <c r="AJ96" i="54"/>
  <c r="AI96" i="54"/>
  <c r="AF96" i="54"/>
  <c r="AE96" i="54"/>
  <c r="AG96" i="54"/>
  <c r="AB96" i="54"/>
  <c r="AA96" i="54"/>
  <c r="AC96" i="54"/>
  <c r="X96" i="54"/>
  <c r="W96" i="54"/>
  <c r="S96" i="54"/>
  <c r="R96" i="54"/>
  <c r="AR95" i="54"/>
  <c r="AQ95" i="54"/>
  <c r="AN95" i="54"/>
  <c r="AM95" i="54"/>
  <c r="AO95" i="54"/>
  <c r="AJ95" i="54"/>
  <c r="AI95" i="54"/>
  <c r="AK95" i="54"/>
  <c r="AF95" i="54"/>
  <c r="AE95" i="54"/>
  <c r="AG95" i="54"/>
  <c r="AB95" i="54"/>
  <c r="AA95" i="54"/>
  <c r="X95" i="54"/>
  <c r="W95" i="54"/>
  <c r="S95" i="54"/>
  <c r="R95" i="54"/>
  <c r="AR94" i="54"/>
  <c r="AQ94" i="54"/>
  <c r="AS94" i="54"/>
  <c r="AN94" i="54"/>
  <c r="AM94" i="54"/>
  <c r="AO94" i="54"/>
  <c r="AJ94" i="54"/>
  <c r="AI94" i="54"/>
  <c r="AK94" i="54"/>
  <c r="AF94" i="54"/>
  <c r="AE94" i="54"/>
  <c r="AB94" i="54"/>
  <c r="AA94" i="54"/>
  <c r="X94" i="54"/>
  <c r="W94" i="54"/>
  <c r="S94" i="54"/>
  <c r="R94" i="54"/>
  <c r="U94" i="54"/>
  <c r="AR93" i="54"/>
  <c r="AQ93" i="54"/>
  <c r="AS93" i="54"/>
  <c r="AN93" i="54"/>
  <c r="AM93" i="54"/>
  <c r="AO93" i="54"/>
  <c r="AJ93" i="54"/>
  <c r="AI93" i="54"/>
  <c r="AF93" i="54"/>
  <c r="AE93" i="54"/>
  <c r="AB93" i="54"/>
  <c r="AA93" i="54"/>
  <c r="X93" i="54"/>
  <c r="W93" i="54"/>
  <c r="Y93" i="54"/>
  <c r="S93" i="54"/>
  <c r="R93" i="54"/>
  <c r="U93" i="54"/>
  <c r="AR92" i="54"/>
  <c r="AQ92" i="54"/>
  <c r="AS92" i="54"/>
  <c r="AN92" i="54"/>
  <c r="AM92" i="54"/>
  <c r="AJ92" i="54"/>
  <c r="AI92" i="54"/>
  <c r="AF92" i="54"/>
  <c r="AE92" i="54"/>
  <c r="AB92" i="54"/>
  <c r="AA92" i="54"/>
  <c r="AC92" i="54"/>
  <c r="X92" i="54"/>
  <c r="W92" i="54"/>
  <c r="Y92" i="54"/>
  <c r="S92" i="54"/>
  <c r="R92" i="54"/>
  <c r="U92" i="54"/>
  <c r="AR91" i="54"/>
  <c r="AQ91" i="54"/>
  <c r="AN91" i="54"/>
  <c r="AM91" i="54"/>
  <c r="AJ91" i="54"/>
  <c r="AI91" i="54"/>
  <c r="AF91" i="54"/>
  <c r="AE91" i="54"/>
  <c r="AG91" i="54"/>
  <c r="AB91" i="54"/>
  <c r="AA91" i="54"/>
  <c r="AC91" i="54"/>
  <c r="X91" i="54"/>
  <c r="W91" i="54"/>
  <c r="Y91" i="54"/>
  <c r="S91" i="54"/>
  <c r="R91" i="54"/>
  <c r="AR90" i="54"/>
  <c r="AQ90" i="54"/>
  <c r="AN90" i="54"/>
  <c r="AM90" i="54"/>
  <c r="AJ90" i="54"/>
  <c r="AI90" i="54"/>
  <c r="AK90" i="54"/>
  <c r="AF90" i="54"/>
  <c r="AE90" i="54"/>
  <c r="AG90" i="54"/>
  <c r="AB90" i="54"/>
  <c r="AA90" i="54"/>
  <c r="AC90" i="54"/>
  <c r="X90" i="54"/>
  <c r="W90" i="54"/>
  <c r="S90" i="54"/>
  <c r="R90" i="54"/>
  <c r="AR89" i="54"/>
  <c r="AQ89" i="54"/>
  <c r="AN89" i="54"/>
  <c r="AM89" i="54"/>
  <c r="AO89" i="54"/>
  <c r="AJ89" i="54"/>
  <c r="AI89" i="54"/>
  <c r="AK89" i="54"/>
  <c r="AF89" i="54"/>
  <c r="AE89" i="54"/>
  <c r="AG89" i="54"/>
  <c r="AB89" i="54"/>
  <c r="AA89" i="54"/>
  <c r="X89" i="54"/>
  <c r="W89" i="54"/>
  <c r="S89" i="54"/>
  <c r="R89" i="54"/>
  <c r="AR88" i="54"/>
  <c r="AQ88" i="54"/>
  <c r="AS88" i="54"/>
  <c r="AN88" i="54"/>
  <c r="AM88" i="54"/>
  <c r="AO88" i="54"/>
  <c r="AJ88" i="54"/>
  <c r="AI88" i="54"/>
  <c r="AK88" i="54"/>
  <c r="AF88" i="54"/>
  <c r="AE88" i="54"/>
  <c r="AG88" i="54"/>
  <c r="AB88" i="54"/>
  <c r="AA88" i="54"/>
  <c r="X88" i="54"/>
  <c r="W88" i="54"/>
  <c r="S88" i="54"/>
  <c r="R88" i="54"/>
  <c r="U88" i="54"/>
  <c r="AR87" i="54"/>
  <c r="AQ87" i="54"/>
  <c r="AS87" i="54"/>
  <c r="AN87" i="54"/>
  <c r="AM87" i="54"/>
  <c r="AO87" i="54"/>
  <c r="AJ87" i="54"/>
  <c r="AI87" i="54"/>
  <c r="AK87" i="54"/>
  <c r="AF87" i="54"/>
  <c r="AE87" i="54"/>
  <c r="AB87" i="54"/>
  <c r="AA87" i="54"/>
  <c r="X87" i="54"/>
  <c r="W87" i="54"/>
  <c r="Y87" i="54"/>
  <c r="S87" i="54"/>
  <c r="R87" i="54"/>
  <c r="U87" i="54"/>
  <c r="AR86" i="54"/>
  <c r="AQ86" i="54"/>
  <c r="AS86" i="54"/>
  <c r="AN86" i="54"/>
  <c r="AM86" i="54"/>
  <c r="AJ86" i="54"/>
  <c r="AI86" i="54"/>
  <c r="AF86" i="54"/>
  <c r="AE86" i="54"/>
  <c r="AB86" i="54"/>
  <c r="AA86" i="54"/>
  <c r="AC86" i="54"/>
  <c r="X86" i="54"/>
  <c r="W86" i="54"/>
  <c r="Y86" i="54"/>
  <c r="S86" i="54"/>
  <c r="R86" i="54"/>
  <c r="U86" i="54"/>
  <c r="AR85" i="54"/>
  <c r="AQ85" i="54"/>
  <c r="AS85" i="54"/>
  <c r="AN85" i="54"/>
  <c r="AM85" i="54"/>
  <c r="AJ85" i="54"/>
  <c r="AI85" i="54"/>
  <c r="AF85" i="54"/>
  <c r="AE85" i="54"/>
  <c r="AG85" i="54"/>
  <c r="AB85" i="54"/>
  <c r="AA85" i="54"/>
  <c r="AC85" i="54"/>
  <c r="X85" i="54"/>
  <c r="W85" i="54"/>
  <c r="Y85" i="54"/>
  <c r="S85" i="54"/>
  <c r="R85" i="54"/>
  <c r="U85" i="54"/>
  <c r="AR84" i="54"/>
  <c r="AQ84" i="54"/>
  <c r="AN84" i="54"/>
  <c r="AM84" i="54"/>
  <c r="AJ84" i="54"/>
  <c r="AI84" i="54"/>
  <c r="AK84" i="54"/>
  <c r="AF84" i="54"/>
  <c r="AE84" i="54"/>
  <c r="AG84" i="54"/>
  <c r="AB84" i="54"/>
  <c r="AA84" i="54"/>
  <c r="AC84" i="54"/>
  <c r="X84" i="54"/>
  <c r="W84" i="54"/>
  <c r="S84" i="54"/>
  <c r="R84" i="54"/>
  <c r="AR83" i="54"/>
  <c r="AQ83" i="54"/>
  <c r="AN83" i="54"/>
  <c r="AM83" i="54"/>
  <c r="AO83" i="54"/>
  <c r="AJ83" i="54"/>
  <c r="AI83" i="54"/>
  <c r="AK83" i="54"/>
  <c r="AF83" i="54"/>
  <c r="AE83" i="54"/>
  <c r="AG83" i="54"/>
  <c r="AB83" i="54"/>
  <c r="AA83" i="54"/>
  <c r="X83" i="54"/>
  <c r="W83" i="54"/>
  <c r="S83" i="54"/>
  <c r="R83" i="54"/>
  <c r="AR82" i="54"/>
  <c r="AQ82" i="54"/>
  <c r="AS82" i="54"/>
  <c r="AN82" i="54"/>
  <c r="AM82" i="54"/>
  <c r="AO82" i="54"/>
  <c r="AJ82" i="54"/>
  <c r="AI82" i="54"/>
  <c r="AK82" i="54"/>
  <c r="AF82" i="54"/>
  <c r="AE82" i="54"/>
  <c r="AB82" i="54"/>
  <c r="AA82" i="54"/>
  <c r="X82" i="54"/>
  <c r="W82" i="54"/>
  <c r="S82" i="54"/>
  <c r="R82" i="54"/>
  <c r="U82" i="54"/>
  <c r="AR81" i="54"/>
  <c r="AQ81" i="54"/>
  <c r="AS81" i="54"/>
  <c r="AN81" i="54"/>
  <c r="AM81" i="54"/>
  <c r="AO81" i="54"/>
  <c r="AJ81" i="54"/>
  <c r="AI81" i="54"/>
  <c r="AF81" i="54"/>
  <c r="AE81" i="54"/>
  <c r="AB81" i="54"/>
  <c r="AA81" i="54"/>
  <c r="X81" i="54"/>
  <c r="W81" i="54"/>
  <c r="Y81" i="54"/>
  <c r="S81" i="54"/>
  <c r="R81" i="54"/>
  <c r="U81" i="54"/>
  <c r="AR80" i="54"/>
  <c r="AQ80" i="54"/>
  <c r="AS80" i="54"/>
  <c r="AN80" i="54"/>
  <c r="AM80" i="54"/>
  <c r="AJ80" i="54"/>
  <c r="AI80" i="54"/>
  <c r="AF80" i="54"/>
  <c r="AE80" i="54"/>
  <c r="AB80" i="54"/>
  <c r="AA80" i="54"/>
  <c r="AC80" i="54"/>
  <c r="X80" i="54"/>
  <c r="W80" i="54"/>
  <c r="Y80" i="54"/>
  <c r="S80" i="54"/>
  <c r="R80" i="54"/>
  <c r="U80" i="54"/>
  <c r="AR79" i="54"/>
  <c r="AQ79" i="54"/>
  <c r="AS79" i="54"/>
  <c r="AN79" i="54"/>
  <c r="AM79" i="54"/>
  <c r="AJ79" i="54"/>
  <c r="AI79" i="54"/>
  <c r="AF79" i="54"/>
  <c r="AE79" i="54"/>
  <c r="AB79" i="54"/>
  <c r="AA79" i="54"/>
  <c r="AC79" i="54"/>
  <c r="X79" i="54"/>
  <c r="W79" i="54"/>
  <c r="Y79" i="54"/>
  <c r="S79" i="54"/>
  <c r="R79" i="54"/>
  <c r="AR78" i="54"/>
  <c r="AQ78" i="54"/>
  <c r="AN78" i="54"/>
  <c r="AM78" i="54"/>
  <c r="AJ78" i="54"/>
  <c r="AI78" i="54"/>
  <c r="AK78" i="54"/>
  <c r="AF78" i="54"/>
  <c r="AE78" i="54"/>
  <c r="AG78" i="54"/>
  <c r="AB78" i="54"/>
  <c r="AA78" i="54"/>
  <c r="AC78" i="54"/>
  <c r="X78" i="54"/>
  <c r="W78" i="54"/>
  <c r="S78" i="54"/>
  <c r="R78" i="54"/>
  <c r="AR77" i="54"/>
  <c r="AQ77" i="54"/>
  <c r="AN77" i="54"/>
  <c r="AM77" i="54"/>
  <c r="AO77" i="54"/>
  <c r="AJ77" i="54"/>
  <c r="AI77" i="54"/>
  <c r="AK77" i="54"/>
  <c r="AF77" i="54"/>
  <c r="AE77" i="54"/>
  <c r="AG77" i="54"/>
  <c r="AB77" i="54"/>
  <c r="AA77" i="54"/>
  <c r="AC77" i="54"/>
  <c r="X77" i="54"/>
  <c r="W77" i="54"/>
  <c r="S77" i="54"/>
  <c r="R77" i="54"/>
  <c r="AR76" i="54"/>
  <c r="AQ76" i="54"/>
  <c r="AS76" i="54"/>
  <c r="AN76" i="54"/>
  <c r="AM76" i="54"/>
  <c r="AO76" i="54"/>
  <c r="AJ76" i="54"/>
  <c r="AI76" i="54"/>
  <c r="AK76" i="54"/>
  <c r="AF76" i="54"/>
  <c r="AE76" i="54"/>
  <c r="AB76" i="54"/>
  <c r="AA76" i="54"/>
  <c r="X76" i="54"/>
  <c r="W76" i="54"/>
  <c r="S76" i="54"/>
  <c r="R76" i="54"/>
  <c r="AR75" i="54"/>
  <c r="AQ75" i="54"/>
  <c r="AS75" i="54"/>
  <c r="AN75" i="54"/>
  <c r="AM75" i="54"/>
  <c r="AO75" i="54"/>
  <c r="AJ75" i="54"/>
  <c r="AI75" i="54"/>
  <c r="AF75" i="54"/>
  <c r="AE75" i="54"/>
  <c r="AB75" i="54"/>
  <c r="AA75" i="54"/>
  <c r="X75" i="54"/>
  <c r="W75" i="54"/>
  <c r="Y75" i="54"/>
  <c r="S75" i="54"/>
  <c r="R75" i="54"/>
  <c r="U75" i="54"/>
  <c r="AR74" i="54"/>
  <c r="AQ74" i="54"/>
  <c r="AS74" i="54"/>
  <c r="AN74" i="54"/>
  <c r="AM74" i="54"/>
  <c r="AO74" i="54"/>
  <c r="AJ74" i="54"/>
  <c r="AI74" i="54"/>
  <c r="AF74" i="54"/>
  <c r="AE74" i="54"/>
  <c r="AB74" i="54"/>
  <c r="AA74" i="54"/>
  <c r="AC74" i="54"/>
  <c r="X74" i="54"/>
  <c r="W74" i="54"/>
  <c r="Y74" i="54"/>
  <c r="S74" i="54"/>
  <c r="R74" i="54"/>
  <c r="U74" i="54"/>
  <c r="AR73" i="54"/>
  <c r="AQ73" i="54"/>
  <c r="AN73" i="54"/>
  <c r="AM73" i="54"/>
  <c r="AJ73" i="54"/>
  <c r="AI73" i="54"/>
  <c r="AF73" i="54"/>
  <c r="AE73" i="54"/>
  <c r="AB73" i="54"/>
  <c r="AA73" i="54"/>
  <c r="AC73" i="54"/>
  <c r="X73" i="54"/>
  <c r="W73" i="54"/>
  <c r="Y73" i="54"/>
  <c r="S73" i="54"/>
  <c r="R73" i="54"/>
  <c r="AR72" i="54"/>
  <c r="AQ72" i="54"/>
  <c r="AN72" i="54"/>
  <c r="AM72" i="54"/>
  <c r="AJ72" i="54"/>
  <c r="AI72" i="54"/>
  <c r="AK72" i="54"/>
  <c r="AF72" i="54"/>
  <c r="AE72" i="54"/>
  <c r="AG72" i="54"/>
  <c r="AB72" i="54"/>
  <c r="AA72" i="54"/>
  <c r="AC72" i="54"/>
  <c r="X72" i="54"/>
  <c r="W72" i="54"/>
  <c r="S72" i="54"/>
  <c r="R72" i="54"/>
  <c r="AR71" i="54"/>
  <c r="AQ71" i="54"/>
  <c r="AN71" i="54"/>
  <c r="AM71" i="54"/>
  <c r="AO71" i="54"/>
  <c r="AJ71" i="54"/>
  <c r="AI71" i="54"/>
  <c r="AK71" i="54"/>
  <c r="AF71" i="54"/>
  <c r="AE71" i="54"/>
  <c r="AG71" i="54"/>
  <c r="AB71" i="54"/>
  <c r="AA71" i="54"/>
  <c r="AC71" i="54"/>
  <c r="X71" i="54"/>
  <c r="W71" i="54"/>
  <c r="S71" i="54"/>
  <c r="R71" i="54"/>
  <c r="AR70" i="54"/>
  <c r="AQ70" i="54"/>
  <c r="AS70" i="54"/>
  <c r="AN70" i="54"/>
  <c r="AM70" i="54"/>
  <c r="AO70" i="54"/>
  <c r="AJ70" i="54"/>
  <c r="AI70" i="54"/>
  <c r="AK70" i="54"/>
  <c r="AF70" i="54"/>
  <c r="AE70" i="54"/>
  <c r="AG70" i="54"/>
  <c r="AB70" i="54"/>
  <c r="AA70" i="54"/>
  <c r="X70" i="54"/>
  <c r="W70" i="54"/>
  <c r="S70" i="54"/>
  <c r="R70" i="54"/>
  <c r="U70" i="54"/>
  <c r="AR69" i="54"/>
  <c r="AQ69" i="54"/>
  <c r="AS69" i="54"/>
  <c r="AN69" i="54"/>
  <c r="AM69" i="54"/>
  <c r="AO69" i="54"/>
  <c r="AJ69" i="54"/>
  <c r="AI69" i="54"/>
  <c r="AF69" i="54"/>
  <c r="AE69" i="54"/>
  <c r="AB69" i="54"/>
  <c r="AA69" i="54"/>
  <c r="X69" i="54"/>
  <c r="W69" i="54"/>
  <c r="Y69" i="54"/>
  <c r="S69" i="54"/>
  <c r="R69" i="54"/>
  <c r="U69" i="54"/>
  <c r="AR68" i="54"/>
  <c r="AQ68" i="54"/>
  <c r="AS68" i="54"/>
  <c r="AN68" i="54"/>
  <c r="AM68" i="54"/>
  <c r="AO68" i="54"/>
  <c r="AJ68" i="54"/>
  <c r="AI68" i="54"/>
  <c r="AF68" i="54"/>
  <c r="AE68" i="54"/>
  <c r="AB68" i="54"/>
  <c r="AA68" i="54"/>
  <c r="AC68" i="54"/>
  <c r="X68" i="54"/>
  <c r="W68" i="54"/>
  <c r="Y68" i="54"/>
  <c r="S68" i="54"/>
  <c r="R68" i="54"/>
  <c r="U68" i="54"/>
  <c r="AR67" i="54"/>
  <c r="AQ67" i="54"/>
  <c r="AN67" i="54"/>
  <c r="AM67" i="54"/>
  <c r="AJ67" i="54"/>
  <c r="AI67" i="54"/>
  <c r="AF67" i="54"/>
  <c r="AE67" i="54"/>
  <c r="AG67" i="54"/>
  <c r="AB67" i="54"/>
  <c r="AA67" i="54"/>
  <c r="AC67" i="54"/>
  <c r="X67" i="54"/>
  <c r="W67" i="54"/>
  <c r="Y67" i="54"/>
  <c r="S67" i="54"/>
  <c r="R67" i="54"/>
  <c r="U67" i="54"/>
  <c r="AR66" i="54"/>
  <c r="AQ66" i="54"/>
  <c r="AN66" i="54"/>
  <c r="AM66" i="54"/>
  <c r="AJ66" i="54"/>
  <c r="AI66" i="54"/>
  <c r="AK66" i="54"/>
  <c r="AF66" i="54"/>
  <c r="AE66" i="54"/>
  <c r="AG66" i="54"/>
  <c r="AB66" i="54"/>
  <c r="AA66" i="54"/>
  <c r="AC66" i="54"/>
  <c r="X66" i="54"/>
  <c r="W66" i="54"/>
  <c r="Y66" i="54"/>
  <c r="S66" i="54"/>
  <c r="R66" i="54"/>
  <c r="AR65" i="54"/>
  <c r="AQ65" i="54"/>
  <c r="AN65" i="54"/>
  <c r="AM65" i="54"/>
  <c r="AJ65" i="54"/>
  <c r="AI65" i="54"/>
  <c r="AK65" i="54"/>
  <c r="AF65" i="54"/>
  <c r="AE65" i="54"/>
  <c r="AB65" i="54"/>
  <c r="AA65" i="54"/>
  <c r="X65" i="54"/>
  <c r="W65" i="54"/>
  <c r="S65" i="54"/>
  <c r="R65" i="54"/>
  <c r="AR64" i="54"/>
  <c r="AQ64" i="54"/>
  <c r="AS64" i="54"/>
  <c r="AN64" i="54"/>
  <c r="AM64" i="54"/>
  <c r="AO64" i="54"/>
  <c r="AJ64" i="54"/>
  <c r="AI64" i="54"/>
  <c r="AK64" i="54"/>
  <c r="AF64" i="54"/>
  <c r="AE64" i="54"/>
  <c r="AG64" i="54"/>
  <c r="AB64" i="54"/>
  <c r="AA64" i="54"/>
  <c r="X64" i="54"/>
  <c r="W64" i="54"/>
  <c r="S64" i="54"/>
  <c r="R64" i="54"/>
  <c r="U64" i="54"/>
  <c r="AR63" i="54"/>
  <c r="AQ63" i="54"/>
  <c r="AS63" i="54"/>
  <c r="AN63" i="54"/>
  <c r="AM63" i="54"/>
  <c r="AO63" i="54"/>
  <c r="AJ63" i="54"/>
  <c r="AI63" i="54"/>
  <c r="AK63" i="54"/>
  <c r="AF63" i="54"/>
  <c r="AE63" i="54"/>
  <c r="AB63" i="54"/>
  <c r="AA63" i="54"/>
  <c r="X63" i="54"/>
  <c r="W63" i="54"/>
  <c r="S63" i="54"/>
  <c r="R63" i="54"/>
  <c r="U63" i="54"/>
  <c r="AR62" i="54"/>
  <c r="AQ62" i="54"/>
  <c r="AS62" i="54"/>
  <c r="AN62" i="54"/>
  <c r="AM62" i="54"/>
  <c r="AJ62" i="54"/>
  <c r="AI62" i="54"/>
  <c r="AF62" i="54"/>
  <c r="AE62" i="54"/>
  <c r="AB62" i="54"/>
  <c r="AA62" i="54"/>
  <c r="AC62" i="54"/>
  <c r="X62" i="54"/>
  <c r="W62" i="54"/>
  <c r="Y62" i="54"/>
  <c r="S62" i="54"/>
  <c r="R62" i="54"/>
  <c r="U62" i="54"/>
  <c r="AR61" i="54"/>
  <c r="AQ61" i="54"/>
  <c r="AN61" i="54"/>
  <c r="AM61" i="54"/>
  <c r="AJ61" i="54"/>
  <c r="AI61" i="54"/>
  <c r="AF61" i="54"/>
  <c r="AE61" i="54"/>
  <c r="AG61" i="54"/>
  <c r="AB61" i="54"/>
  <c r="AA61" i="54"/>
  <c r="AC61" i="54"/>
  <c r="X61" i="54"/>
  <c r="W61" i="54"/>
  <c r="Y61" i="54"/>
  <c r="S61" i="54"/>
  <c r="R61" i="54"/>
  <c r="U61" i="54"/>
  <c r="AR60" i="54"/>
  <c r="AQ60" i="54"/>
  <c r="AN60" i="54"/>
  <c r="AM60" i="54"/>
  <c r="AJ60" i="54"/>
  <c r="AI60" i="54"/>
  <c r="AK60" i="54"/>
  <c r="AF60" i="54"/>
  <c r="AE60" i="54"/>
  <c r="AG60" i="54"/>
  <c r="AB60" i="54"/>
  <c r="AA60" i="54"/>
  <c r="AC60" i="54"/>
  <c r="X60" i="54"/>
  <c r="W60" i="54"/>
  <c r="Y60" i="54"/>
  <c r="S60" i="54"/>
  <c r="R60" i="54"/>
  <c r="AR59" i="54"/>
  <c r="AQ59" i="54"/>
  <c r="AN59" i="54"/>
  <c r="AM59" i="54"/>
  <c r="AO59" i="54"/>
  <c r="AJ59" i="54"/>
  <c r="AI59" i="54"/>
  <c r="AK59" i="54"/>
  <c r="AF59" i="54"/>
  <c r="AE59" i="54"/>
  <c r="AG59" i="54"/>
  <c r="AB59" i="54"/>
  <c r="AA59" i="54"/>
  <c r="X59" i="54"/>
  <c r="W59" i="54"/>
  <c r="S59" i="54"/>
  <c r="R59" i="54"/>
  <c r="AR58" i="54"/>
  <c r="AQ58" i="54"/>
  <c r="AS58" i="54"/>
  <c r="AN58" i="54"/>
  <c r="AM58" i="54"/>
  <c r="AO58" i="54"/>
  <c r="AJ58" i="54"/>
  <c r="AI58" i="54"/>
  <c r="AK58" i="54"/>
  <c r="AF58" i="54"/>
  <c r="AE58" i="54"/>
  <c r="AB58" i="54"/>
  <c r="AA58" i="54"/>
  <c r="X58" i="54"/>
  <c r="W58" i="54"/>
  <c r="S58" i="54"/>
  <c r="R58" i="54"/>
  <c r="U58" i="54"/>
  <c r="AR57" i="54"/>
  <c r="AQ57" i="54"/>
  <c r="AS57" i="54"/>
  <c r="AN57" i="54"/>
  <c r="AM57" i="54"/>
  <c r="AO57" i="54"/>
  <c r="AJ57" i="54"/>
  <c r="AI57" i="54"/>
  <c r="AK57" i="54"/>
  <c r="AF57" i="54"/>
  <c r="AE57" i="54"/>
  <c r="AB57" i="54"/>
  <c r="AA57" i="54"/>
  <c r="X57" i="54"/>
  <c r="W57" i="54"/>
  <c r="Y57" i="54"/>
  <c r="S57" i="54"/>
  <c r="R57" i="54"/>
  <c r="U57" i="54"/>
  <c r="AR56" i="54"/>
  <c r="AQ56" i="54"/>
  <c r="AS56" i="54"/>
  <c r="AN56" i="54"/>
  <c r="AM56" i="54"/>
  <c r="AO56" i="54"/>
  <c r="AJ56" i="54"/>
  <c r="AI56" i="54"/>
  <c r="AF56" i="54"/>
  <c r="AE56" i="54"/>
  <c r="AB56" i="54"/>
  <c r="AA56" i="54"/>
  <c r="AC56" i="54"/>
  <c r="X56" i="54"/>
  <c r="W56" i="54"/>
  <c r="Y56" i="54"/>
  <c r="S56" i="54"/>
  <c r="R56" i="54"/>
  <c r="U56" i="54"/>
  <c r="AR55" i="54"/>
  <c r="AQ55" i="54"/>
  <c r="AS55" i="54"/>
  <c r="AN55" i="54"/>
  <c r="AM55" i="54"/>
  <c r="AJ55" i="54"/>
  <c r="AI55" i="54"/>
  <c r="AF55" i="54"/>
  <c r="AE55" i="54"/>
  <c r="AB55" i="54"/>
  <c r="AA55" i="54"/>
  <c r="AC55" i="54"/>
  <c r="X55" i="54"/>
  <c r="W55" i="54"/>
  <c r="Y55" i="54"/>
  <c r="S55" i="54"/>
  <c r="R55" i="54"/>
  <c r="AR54" i="54"/>
  <c r="AQ54" i="54"/>
  <c r="AN54" i="54"/>
  <c r="AM54" i="54"/>
  <c r="AJ54" i="54"/>
  <c r="AI54" i="54"/>
  <c r="AK54" i="54"/>
  <c r="AF54" i="54"/>
  <c r="AE54" i="54"/>
  <c r="AG54" i="54"/>
  <c r="AB54" i="54"/>
  <c r="AA54" i="54"/>
  <c r="AC54" i="54"/>
  <c r="X54" i="54"/>
  <c r="W54" i="54"/>
  <c r="S54" i="54"/>
  <c r="R54" i="54"/>
  <c r="AR53" i="54"/>
  <c r="AQ53" i="54"/>
  <c r="AN53" i="54"/>
  <c r="AM53" i="54"/>
  <c r="AO53" i="54"/>
  <c r="AJ53" i="54"/>
  <c r="AI53" i="54"/>
  <c r="AK53" i="54"/>
  <c r="AF53" i="54"/>
  <c r="AE53" i="54"/>
  <c r="AG53" i="54"/>
  <c r="AB53" i="54"/>
  <c r="AA53" i="54"/>
  <c r="AC53" i="54"/>
  <c r="X53" i="54"/>
  <c r="W53" i="54"/>
  <c r="S53" i="54"/>
  <c r="R53" i="54"/>
  <c r="AR52" i="54"/>
  <c r="AQ52" i="54"/>
  <c r="AN52" i="54"/>
  <c r="AM52" i="54"/>
  <c r="AJ52" i="54"/>
  <c r="AI52" i="54"/>
  <c r="AK52" i="54"/>
  <c r="AF52" i="54"/>
  <c r="AE52" i="54"/>
  <c r="AB52" i="54"/>
  <c r="AA52" i="54"/>
  <c r="X52" i="54"/>
  <c r="W52" i="54"/>
  <c r="S52" i="54"/>
  <c r="R52" i="54"/>
  <c r="U52" i="54"/>
  <c r="AR51" i="54"/>
  <c r="AQ51" i="54"/>
  <c r="AS51" i="54"/>
  <c r="AN51" i="54"/>
  <c r="AM51" i="54"/>
  <c r="AO51" i="54"/>
  <c r="AJ51" i="54"/>
  <c r="AI51" i="54"/>
  <c r="AK51" i="54"/>
  <c r="AF51" i="54"/>
  <c r="AE51" i="54"/>
  <c r="AB51" i="54"/>
  <c r="AA51" i="54"/>
  <c r="X51" i="54"/>
  <c r="W51" i="54"/>
  <c r="Y51" i="54"/>
  <c r="S51" i="54"/>
  <c r="R51" i="54"/>
  <c r="U51" i="54"/>
  <c r="AR50" i="54"/>
  <c r="AQ50" i="54"/>
  <c r="AS50" i="54"/>
  <c r="AN50" i="54"/>
  <c r="AM50" i="54"/>
  <c r="AO50" i="54"/>
  <c r="AJ50" i="54"/>
  <c r="AI50" i="54"/>
  <c r="AF50" i="54"/>
  <c r="AE50" i="54"/>
  <c r="AB50" i="54"/>
  <c r="AA50" i="54"/>
  <c r="X50" i="54"/>
  <c r="W50" i="54"/>
  <c r="Y50" i="54"/>
  <c r="S50" i="54"/>
  <c r="R50" i="54"/>
  <c r="U50" i="54"/>
  <c r="AR49" i="54"/>
  <c r="AQ49" i="54"/>
  <c r="AN49" i="54"/>
  <c r="AM49" i="54"/>
  <c r="AJ49" i="54"/>
  <c r="AI49" i="54"/>
  <c r="AF49" i="54"/>
  <c r="AE49" i="54"/>
  <c r="AG49" i="54"/>
  <c r="AB49" i="54"/>
  <c r="AA49" i="54"/>
  <c r="AC49" i="54"/>
  <c r="X49" i="54"/>
  <c r="W49" i="54"/>
  <c r="Y49" i="54"/>
  <c r="S49" i="54"/>
  <c r="R49" i="54"/>
  <c r="AR48" i="54"/>
  <c r="AQ48" i="54"/>
  <c r="AN48" i="54"/>
  <c r="AM48" i="54"/>
  <c r="AJ48" i="54"/>
  <c r="AI48" i="54"/>
  <c r="AK48" i="54"/>
  <c r="AF48" i="54"/>
  <c r="AE48" i="54"/>
  <c r="AG48" i="54"/>
  <c r="AB48" i="54"/>
  <c r="AA48" i="54"/>
  <c r="AC48" i="54"/>
  <c r="X48" i="54"/>
  <c r="W48" i="54"/>
  <c r="Y48" i="54"/>
  <c r="S48" i="54"/>
  <c r="R48" i="54"/>
  <c r="AR47" i="54"/>
  <c r="AQ47" i="54"/>
  <c r="AN47" i="54"/>
  <c r="AM47" i="54"/>
  <c r="AO47" i="54"/>
  <c r="AJ47" i="54"/>
  <c r="AI47" i="54"/>
  <c r="AK47" i="54"/>
  <c r="AF47" i="54"/>
  <c r="AE47" i="54"/>
  <c r="AG47" i="54"/>
  <c r="AB47" i="54"/>
  <c r="AA47" i="54"/>
  <c r="X47" i="54"/>
  <c r="W47" i="54"/>
  <c r="S47" i="54"/>
  <c r="R47" i="54"/>
  <c r="AR46" i="54"/>
  <c r="AQ46" i="54"/>
  <c r="AS46" i="54"/>
  <c r="AN46" i="54"/>
  <c r="AM46" i="54"/>
  <c r="AO46" i="54"/>
  <c r="AJ46" i="54"/>
  <c r="AI46" i="54"/>
  <c r="AK46" i="54"/>
  <c r="AF46" i="54"/>
  <c r="AE46" i="54"/>
  <c r="AB46" i="54"/>
  <c r="AA46" i="54"/>
  <c r="X46" i="54"/>
  <c r="W46" i="54"/>
  <c r="S46" i="54"/>
  <c r="R46" i="54"/>
  <c r="U46" i="54"/>
  <c r="AR45" i="54"/>
  <c r="AQ45" i="54"/>
  <c r="AS45" i="54"/>
  <c r="AN45" i="54"/>
  <c r="AM45" i="54"/>
  <c r="AO45" i="54"/>
  <c r="AJ45" i="54"/>
  <c r="AI45" i="54"/>
  <c r="AF45" i="54"/>
  <c r="AE45" i="54"/>
  <c r="AB45" i="54"/>
  <c r="AA45" i="54"/>
  <c r="X45" i="54"/>
  <c r="W45" i="54"/>
  <c r="Y45" i="54"/>
  <c r="S45" i="54"/>
  <c r="R45" i="54"/>
  <c r="U45" i="54"/>
  <c r="AR44" i="54"/>
  <c r="AQ44" i="54"/>
  <c r="AS44" i="54"/>
  <c r="AN44" i="54"/>
  <c r="AM44" i="54"/>
  <c r="AO44" i="54"/>
  <c r="AJ44" i="54"/>
  <c r="AI44" i="54"/>
  <c r="AF44" i="54"/>
  <c r="AE44" i="54"/>
  <c r="AB44" i="54"/>
  <c r="AA44" i="54"/>
  <c r="AC44" i="54"/>
  <c r="X44" i="54"/>
  <c r="W44" i="54"/>
  <c r="Y44" i="54"/>
  <c r="S44" i="54"/>
  <c r="R44" i="54"/>
  <c r="U44" i="54"/>
  <c r="AR43" i="54"/>
  <c r="AQ43" i="54"/>
  <c r="AN43" i="54"/>
  <c r="AM43" i="54"/>
  <c r="AJ43" i="54"/>
  <c r="AI43" i="54"/>
  <c r="AF43" i="54"/>
  <c r="AE43" i="54"/>
  <c r="AG43" i="54"/>
  <c r="AB43" i="54"/>
  <c r="AA43" i="54"/>
  <c r="AC43" i="54"/>
  <c r="X43" i="54"/>
  <c r="W43" i="54"/>
  <c r="Y43" i="54"/>
  <c r="S43" i="54"/>
  <c r="R43" i="54"/>
  <c r="AR42" i="54"/>
  <c r="AQ42" i="54"/>
  <c r="AN42" i="54"/>
  <c r="AM42" i="54"/>
  <c r="AJ42" i="54"/>
  <c r="AI42" i="54"/>
  <c r="AK42" i="54"/>
  <c r="AF42" i="54"/>
  <c r="AE42" i="54"/>
  <c r="AG42" i="54"/>
  <c r="AB42" i="54"/>
  <c r="AA42" i="54"/>
  <c r="AC42" i="54"/>
  <c r="X42" i="54"/>
  <c r="W42" i="54"/>
  <c r="S42" i="54"/>
  <c r="R42" i="54"/>
  <c r="AR41" i="54"/>
  <c r="AQ41" i="54"/>
  <c r="AN41" i="54"/>
  <c r="AM41" i="54"/>
  <c r="AO41" i="54"/>
  <c r="AJ41" i="54"/>
  <c r="AI41" i="54"/>
  <c r="AK41" i="54"/>
  <c r="AF41" i="54"/>
  <c r="AE41" i="54"/>
  <c r="AG41" i="54"/>
  <c r="AB41" i="54"/>
  <c r="AA41" i="54"/>
  <c r="AC41" i="54"/>
  <c r="X41" i="54"/>
  <c r="W41" i="54"/>
  <c r="S41" i="54"/>
  <c r="R41" i="54"/>
  <c r="AR40" i="54"/>
  <c r="AQ40" i="54"/>
  <c r="AS40" i="54"/>
  <c r="AN40" i="54"/>
  <c r="AM40" i="54"/>
  <c r="AO40" i="54"/>
  <c r="AJ40" i="54"/>
  <c r="AI40" i="54"/>
  <c r="AK40" i="54"/>
  <c r="AF40" i="54"/>
  <c r="AE40" i="54"/>
  <c r="AB40" i="54"/>
  <c r="AA40" i="54"/>
  <c r="X40" i="54"/>
  <c r="W40" i="54"/>
  <c r="S40" i="54"/>
  <c r="R40" i="54"/>
  <c r="AR39" i="54"/>
  <c r="AQ39" i="54"/>
  <c r="AS39" i="54"/>
  <c r="AN39" i="54"/>
  <c r="AM39" i="54"/>
  <c r="AO39" i="54"/>
  <c r="AJ39" i="54"/>
  <c r="AI39" i="54"/>
  <c r="AF39" i="54"/>
  <c r="AE39" i="54"/>
  <c r="AB39" i="54"/>
  <c r="AA39" i="54"/>
  <c r="X39" i="54"/>
  <c r="W39" i="54"/>
  <c r="Y39" i="54"/>
  <c r="S39" i="54"/>
  <c r="R39" i="54"/>
  <c r="U39" i="54"/>
  <c r="AR38" i="54"/>
  <c r="AQ38" i="54"/>
  <c r="AS38" i="54"/>
  <c r="AN38" i="54"/>
  <c r="AM38" i="54"/>
  <c r="AO38" i="54"/>
  <c r="AJ38" i="54"/>
  <c r="AI38" i="54"/>
  <c r="AF38" i="54"/>
  <c r="AE38" i="54"/>
  <c r="AB38" i="54"/>
  <c r="AA38" i="54"/>
  <c r="AC38" i="54"/>
  <c r="X38" i="54"/>
  <c r="W38" i="54"/>
  <c r="Y38" i="54"/>
  <c r="S38" i="54"/>
  <c r="R38" i="54"/>
  <c r="U38" i="54"/>
  <c r="AR37" i="54"/>
  <c r="AQ37" i="54"/>
  <c r="AN37" i="54"/>
  <c r="AM37" i="54"/>
  <c r="AJ37" i="54"/>
  <c r="AI37" i="54"/>
  <c r="AF37" i="54"/>
  <c r="AE37" i="54"/>
  <c r="AB37" i="54"/>
  <c r="AA37" i="54"/>
  <c r="AC37" i="54"/>
  <c r="X37" i="54"/>
  <c r="W37" i="54"/>
  <c r="Y37" i="54"/>
  <c r="S37" i="54"/>
  <c r="R37" i="54"/>
  <c r="AR36" i="54"/>
  <c r="AQ36" i="54"/>
  <c r="AN36" i="54"/>
  <c r="AM36" i="54"/>
  <c r="AJ36" i="54"/>
  <c r="AI36" i="54"/>
  <c r="AK36" i="54"/>
  <c r="AF36" i="54"/>
  <c r="AE36" i="54"/>
  <c r="AG36" i="54"/>
  <c r="AB36" i="54"/>
  <c r="AA36" i="54"/>
  <c r="AC36" i="54"/>
  <c r="X36" i="54"/>
  <c r="W36" i="54"/>
  <c r="Y36" i="54"/>
  <c r="S36" i="54"/>
  <c r="R36" i="54"/>
  <c r="AR35" i="54"/>
  <c r="AQ35" i="54"/>
  <c r="AN35" i="54"/>
  <c r="AM35" i="54"/>
  <c r="AO35" i="54"/>
  <c r="AJ35" i="54"/>
  <c r="AI35" i="54"/>
  <c r="AK35" i="54"/>
  <c r="AF35" i="54"/>
  <c r="AE35" i="54"/>
  <c r="AG35" i="54"/>
  <c r="AB35" i="54"/>
  <c r="AA35" i="54"/>
  <c r="AC35" i="54"/>
  <c r="X35" i="54"/>
  <c r="W35" i="54"/>
  <c r="S35" i="54"/>
  <c r="R35" i="54"/>
  <c r="AR34" i="54"/>
  <c r="AQ34" i="54"/>
  <c r="AN34" i="54"/>
  <c r="AM34" i="54"/>
  <c r="AO34" i="54"/>
  <c r="AJ34" i="54"/>
  <c r="AI34" i="54"/>
  <c r="AK34" i="54"/>
  <c r="AF34" i="54"/>
  <c r="AE34" i="54"/>
  <c r="AB34" i="54"/>
  <c r="AA34" i="54"/>
  <c r="X34" i="54"/>
  <c r="W34" i="54"/>
  <c r="S34" i="54"/>
  <c r="R34" i="54"/>
  <c r="U34" i="54"/>
  <c r="AR33" i="54"/>
  <c r="AQ33" i="54"/>
  <c r="AS33" i="54"/>
  <c r="AN33" i="54"/>
  <c r="AM33" i="54"/>
  <c r="AO33" i="54"/>
  <c r="AJ33" i="54"/>
  <c r="AI33" i="54"/>
  <c r="AF33" i="54"/>
  <c r="AE33" i="54"/>
  <c r="AB33" i="54"/>
  <c r="AA33" i="54"/>
  <c r="X33" i="54"/>
  <c r="W33" i="54"/>
  <c r="Y33" i="54"/>
  <c r="S33" i="54"/>
  <c r="R33" i="54"/>
  <c r="U33" i="54"/>
  <c r="AR32" i="54"/>
  <c r="AQ32" i="54"/>
  <c r="AS32" i="54"/>
  <c r="AN32" i="54"/>
  <c r="AM32" i="54"/>
  <c r="AJ32" i="54"/>
  <c r="AI32" i="54"/>
  <c r="AF32" i="54"/>
  <c r="AE32" i="54"/>
  <c r="AB32" i="54"/>
  <c r="AA32" i="54"/>
  <c r="AC32" i="54"/>
  <c r="X32" i="54"/>
  <c r="W32" i="54"/>
  <c r="Y32" i="54"/>
  <c r="S32" i="54"/>
  <c r="R32" i="54"/>
  <c r="U32" i="54"/>
  <c r="AR31" i="54"/>
  <c r="AQ31" i="54"/>
  <c r="AN31" i="54"/>
  <c r="AM31" i="54"/>
  <c r="AJ31" i="54"/>
  <c r="AI31" i="54"/>
  <c r="AF31" i="54"/>
  <c r="AE31" i="54"/>
  <c r="AG31" i="54"/>
  <c r="AB31" i="54"/>
  <c r="AA31" i="54"/>
  <c r="AC31" i="54"/>
  <c r="X31" i="54"/>
  <c r="W31" i="54"/>
  <c r="Y31" i="54"/>
  <c r="S31" i="54"/>
  <c r="R31" i="54"/>
  <c r="AR30" i="54"/>
  <c r="AQ30" i="54"/>
  <c r="AN30" i="54"/>
  <c r="AM30" i="54"/>
  <c r="AJ30" i="54"/>
  <c r="AI30" i="54"/>
  <c r="AK30" i="54"/>
  <c r="AF30" i="54"/>
  <c r="AE30" i="54"/>
  <c r="AG30" i="54"/>
  <c r="AB30" i="54"/>
  <c r="AA30" i="54"/>
  <c r="AC30" i="54"/>
  <c r="X30" i="54"/>
  <c r="W30" i="54"/>
  <c r="S30" i="54"/>
  <c r="R30" i="54"/>
  <c r="AR29" i="54"/>
  <c r="AQ29" i="54"/>
  <c r="AN29" i="54"/>
  <c r="AM29" i="54"/>
  <c r="AO29" i="54"/>
  <c r="AJ29" i="54"/>
  <c r="AI29" i="54"/>
  <c r="AK29" i="54"/>
  <c r="AF29" i="54"/>
  <c r="AE29" i="54"/>
  <c r="AG29" i="54"/>
  <c r="AB29" i="54"/>
  <c r="AA29" i="54"/>
  <c r="AC29" i="54"/>
  <c r="X29" i="54"/>
  <c r="W29" i="54"/>
  <c r="S29" i="54"/>
  <c r="R29" i="54"/>
  <c r="AR28" i="54"/>
  <c r="AQ28" i="54"/>
  <c r="AS28" i="54"/>
  <c r="AN28" i="54"/>
  <c r="AM28" i="54"/>
  <c r="AO28" i="54"/>
  <c r="AJ28" i="54"/>
  <c r="AI28" i="54"/>
  <c r="AK28" i="54"/>
  <c r="AF28" i="54"/>
  <c r="AE28" i="54"/>
  <c r="AB28" i="54"/>
  <c r="AA28" i="54"/>
  <c r="X28" i="54"/>
  <c r="W28" i="54"/>
  <c r="AR27" i="54"/>
  <c r="AQ27" i="54"/>
  <c r="AS27" i="54"/>
  <c r="AN27" i="54"/>
  <c r="AM27" i="54"/>
  <c r="AO27" i="54"/>
  <c r="AJ27" i="54"/>
  <c r="AI27" i="54"/>
  <c r="AF27" i="54"/>
  <c r="AE27" i="54"/>
  <c r="AB27" i="54"/>
  <c r="AA27" i="54"/>
  <c r="X27" i="54"/>
  <c r="W27" i="54"/>
  <c r="Y27" i="54"/>
  <c r="AR26" i="54"/>
  <c r="AQ26" i="54"/>
  <c r="AS26" i="54"/>
  <c r="AN26" i="54"/>
  <c r="AM26" i="54"/>
  <c r="AO26" i="54"/>
  <c r="AJ26" i="54"/>
  <c r="AI26" i="54"/>
  <c r="AF26" i="54"/>
  <c r="AE26" i="54"/>
  <c r="AB26" i="54"/>
  <c r="AA26" i="54"/>
  <c r="AC26" i="54"/>
  <c r="X26" i="54"/>
  <c r="W26" i="54"/>
  <c r="Y26" i="54"/>
  <c r="AR25" i="54"/>
  <c r="AQ25" i="54"/>
  <c r="AS25" i="54"/>
  <c r="AN25" i="54"/>
  <c r="AM25" i="54"/>
  <c r="AF25" i="54"/>
  <c r="AE25" i="54"/>
  <c r="AG25" i="54"/>
  <c r="AB25" i="54"/>
  <c r="AA25" i="54"/>
  <c r="AC25" i="54"/>
  <c r="X25" i="54"/>
  <c r="W25" i="54"/>
  <c r="Y25" i="54"/>
  <c r="AR24" i="54"/>
  <c r="AQ24" i="54"/>
  <c r="AN24" i="54"/>
  <c r="AM24" i="54"/>
  <c r="AF24" i="54"/>
  <c r="AE24" i="54"/>
  <c r="AG24" i="54"/>
  <c r="AB24" i="54"/>
  <c r="AA24" i="54"/>
  <c r="AC24" i="54"/>
  <c r="X24" i="54"/>
  <c r="W24" i="54"/>
  <c r="AR23" i="54"/>
  <c r="AQ23" i="54"/>
  <c r="AN23" i="54"/>
  <c r="AM23" i="54"/>
  <c r="AF23" i="54"/>
  <c r="AE23" i="54"/>
  <c r="AG23" i="54"/>
  <c r="AB23" i="54"/>
  <c r="AA23" i="54"/>
  <c r="AR22" i="54"/>
  <c r="AQ22" i="54"/>
  <c r="AS22" i="54"/>
  <c r="AN22" i="54"/>
  <c r="AM22" i="54"/>
  <c r="AO22" i="54"/>
  <c r="AF22" i="54"/>
  <c r="AE22" i="54"/>
  <c r="AG22" i="54"/>
  <c r="AB22" i="54"/>
  <c r="AA22" i="54"/>
  <c r="AR21" i="54"/>
  <c r="AQ21" i="54"/>
  <c r="AS21" i="54"/>
  <c r="AN21" i="54"/>
  <c r="AM21" i="54"/>
  <c r="AO21" i="54"/>
  <c r="AF21" i="54"/>
  <c r="AE21" i="54"/>
  <c r="AG21" i="54"/>
  <c r="AR20" i="54"/>
  <c r="AQ20" i="54"/>
  <c r="AS20" i="54"/>
  <c r="AF20" i="54"/>
  <c r="AE20" i="54"/>
  <c r="AF19" i="54"/>
  <c r="AE19" i="54"/>
  <c r="AG19" i="54"/>
  <c r="AF18" i="54"/>
  <c r="AE18" i="54"/>
  <c r="AG18" i="54"/>
  <c r="AG700" i="54"/>
  <c r="AC700" i="54"/>
  <c r="Y700" i="54"/>
  <c r="U700" i="54"/>
  <c r="AO699" i="54"/>
  <c r="AK699" i="54"/>
  <c r="AG699" i="54"/>
  <c r="AC699" i="54"/>
  <c r="AO698" i="54"/>
  <c r="AK698" i="54"/>
  <c r="AG698" i="54"/>
  <c r="AS697" i="54"/>
  <c r="AO697" i="54"/>
  <c r="AK697" i="54"/>
  <c r="U697" i="54"/>
  <c r="AS696" i="54"/>
  <c r="AO696" i="54"/>
  <c r="Y696" i="54"/>
  <c r="U696" i="54"/>
  <c r="AS695" i="54"/>
  <c r="AC695" i="54"/>
  <c r="Y695" i="54"/>
  <c r="U695" i="54"/>
  <c r="AG694" i="54"/>
  <c r="AC694" i="54"/>
  <c r="Y694" i="54"/>
  <c r="AK693" i="54"/>
  <c r="AG693" i="54"/>
  <c r="AC693" i="54"/>
  <c r="AO692" i="54"/>
  <c r="AK692" i="54"/>
  <c r="AG692" i="54"/>
  <c r="AS691" i="54"/>
  <c r="AO691" i="54"/>
  <c r="AK691" i="54"/>
  <c r="U691" i="54"/>
  <c r="AS690" i="54"/>
  <c r="AO690" i="54"/>
  <c r="Y690" i="54"/>
  <c r="U690" i="54"/>
  <c r="AS689" i="54"/>
  <c r="AC689" i="54"/>
  <c r="Y689" i="54"/>
  <c r="U689" i="54"/>
  <c r="AG688" i="54"/>
  <c r="AC688" i="54"/>
  <c r="Y688" i="54"/>
  <c r="AK687" i="54"/>
  <c r="AG687" i="54"/>
  <c r="AC687" i="54"/>
  <c r="AO686" i="54"/>
  <c r="AK686" i="54"/>
  <c r="AG686" i="54"/>
  <c r="AS685" i="54"/>
  <c r="AO685" i="54"/>
  <c r="AK685" i="54"/>
  <c r="U685" i="54"/>
  <c r="AS684" i="54"/>
  <c r="AO684" i="54"/>
  <c r="Y684" i="54"/>
  <c r="U684" i="54"/>
  <c r="AS683" i="54"/>
  <c r="AC683" i="54"/>
  <c r="Y683" i="54"/>
  <c r="U683" i="54"/>
  <c r="AG682" i="54"/>
  <c r="AC682" i="54"/>
  <c r="Y682" i="54"/>
  <c r="AK681" i="54"/>
  <c r="AG681" i="54"/>
  <c r="AC681" i="54"/>
  <c r="AO680" i="54"/>
  <c r="AK680" i="54"/>
  <c r="AG680" i="54"/>
  <c r="AS679" i="54"/>
  <c r="AO679" i="54"/>
  <c r="AK679" i="54"/>
  <c r="U679" i="54"/>
  <c r="AS678" i="54"/>
  <c r="AO678" i="54"/>
  <c r="Y678" i="54"/>
  <c r="U678" i="54"/>
  <c r="AS677" i="54"/>
  <c r="AC677" i="54"/>
  <c r="Y677" i="54"/>
  <c r="U677" i="54"/>
  <c r="AG676" i="54"/>
  <c r="AC676" i="54"/>
  <c r="Y676" i="54"/>
  <c r="AK675" i="54"/>
  <c r="AG675" i="54"/>
  <c r="AC675" i="54"/>
  <c r="AO674" i="54"/>
  <c r="AK674" i="54"/>
  <c r="AG674" i="54"/>
  <c r="AS673" i="54"/>
  <c r="AO673" i="54"/>
  <c r="AK673" i="54"/>
  <c r="U673" i="54"/>
  <c r="AS672" i="54"/>
  <c r="AO672" i="54"/>
  <c r="Y672" i="54"/>
  <c r="U672" i="54"/>
  <c r="AS671" i="54"/>
  <c r="AC671" i="54"/>
  <c r="Y671" i="54"/>
  <c r="U671" i="54"/>
  <c r="AG670" i="54"/>
  <c r="AC670" i="54"/>
  <c r="Y670" i="54"/>
  <c r="AK669" i="54"/>
  <c r="AG669" i="54"/>
  <c r="AC669" i="54"/>
  <c r="AO668" i="54"/>
  <c r="AK668" i="54"/>
  <c r="AG668" i="54"/>
  <c r="AS667" i="54"/>
  <c r="AO667" i="54"/>
  <c r="AK667" i="54"/>
  <c r="U667" i="54"/>
  <c r="AS666" i="54"/>
  <c r="AO666" i="54"/>
  <c r="Y666" i="54"/>
  <c r="U666" i="54"/>
  <c r="AS665" i="54"/>
  <c r="AC665" i="54"/>
  <c r="Y665" i="54"/>
  <c r="U665" i="54"/>
  <c r="AG664" i="54"/>
  <c r="AC664" i="54"/>
  <c r="Y664" i="54"/>
  <c r="AK663" i="54"/>
  <c r="AG663" i="54"/>
  <c r="AC663" i="54"/>
  <c r="AO662" i="54"/>
  <c r="AK662" i="54"/>
  <c r="AG662" i="54"/>
  <c r="AS661" i="54"/>
  <c r="AO661" i="54"/>
  <c r="AK661" i="54"/>
  <c r="U661" i="54"/>
  <c r="AS660" i="54"/>
  <c r="AO660" i="54"/>
  <c r="Y660" i="54"/>
  <c r="U660" i="54"/>
  <c r="AS659" i="54"/>
  <c r="AC659" i="54"/>
  <c r="Y659" i="54"/>
  <c r="U659" i="54"/>
  <c r="AG658" i="54"/>
  <c r="AC658" i="54"/>
  <c r="Y658" i="54"/>
  <c r="AK657" i="54"/>
  <c r="AG657" i="54"/>
  <c r="AC657" i="54"/>
  <c r="Y657" i="54"/>
  <c r="AO656" i="54"/>
  <c r="AK656" i="54"/>
  <c r="AG656" i="54"/>
  <c r="AS655" i="54"/>
  <c r="AO655" i="54"/>
  <c r="AK655" i="54"/>
  <c r="U655" i="54"/>
  <c r="AS654" i="54"/>
  <c r="AO654" i="54"/>
  <c r="AK654" i="54"/>
  <c r="Y654" i="54"/>
  <c r="U654" i="54"/>
  <c r="AS653" i="54"/>
  <c r="AC653" i="54"/>
  <c r="Y653" i="54"/>
  <c r="U653" i="54"/>
  <c r="AK652" i="54"/>
  <c r="AG652" i="54"/>
  <c r="AC652" i="54"/>
  <c r="Y652" i="54"/>
  <c r="AK651" i="54"/>
  <c r="AG651" i="54"/>
  <c r="AC651" i="54"/>
  <c r="AO650" i="54"/>
  <c r="AK650" i="54"/>
  <c r="AG650" i="54"/>
  <c r="AS649" i="54"/>
  <c r="AO649" i="54"/>
  <c r="AK649" i="54"/>
  <c r="U649" i="54"/>
  <c r="AS648" i="54"/>
  <c r="AO648" i="54"/>
  <c r="Y648" i="54"/>
  <c r="U648" i="54"/>
  <c r="AS647" i="54"/>
  <c r="AC647" i="54"/>
  <c r="Y647" i="54"/>
  <c r="U647" i="54"/>
  <c r="AG646" i="54"/>
  <c r="AC646" i="54"/>
  <c r="Y646" i="54"/>
  <c r="AK645" i="54"/>
  <c r="AG645" i="54"/>
  <c r="AC645" i="54"/>
  <c r="AO644" i="54"/>
  <c r="AK644" i="54"/>
  <c r="AG644" i="54"/>
  <c r="AC644" i="54"/>
  <c r="AS643" i="54"/>
  <c r="AO643" i="54"/>
  <c r="AK643" i="54"/>
  <c r="U643" i="54"/>
  <c r="AS642" i="54"/>
  <c r="AO642" i="54"/>
  <c r="Y642" i="54"/>
  <c r="U642" i="54"/>
  <c r="AS641" i="54"/>
  <c r="AO641" i="54"/>
  <c r="AC641" i="54"/>
  <c r="Y641" i="54"/>
  <c r="U641" i="54"/>
  <c r="AG640" i="54"/>
  <c r="AC640" i="54"/>
  <c r="Y640" i="54"/>
  <c r="AK639" i="54"/>
  <c r="AG639" i="54"/>
  <c r="AC639" i="54"/>
  <c r="AO638" i="54"/>
  <c r="AK638" i="54"/>
  <c r="AG638" i="54"/>
  <c r="U638" i="54"/>
  <c r="AS637" i="54"/>
  <c r="AO637" i="54"/>
  <c r="AK637" i="54"/>
  <c r="U637" i="54"/>
  <c r="AS636" i="54"/>
  <c r="AO636" i="54"/>
  <c r="Y636" i="54"/>
  <c r="U636" i="54"/>
  <c r="AS635" i="54"/>
  <c r="AC635" i="54"/>
  <c r="Y635" i="54"/>
  <c r="U635" i="54"/>
  <c r="AG634" i="54"/>
  <c r="AC634" i="54"/>
  <c r="Y634" i="54"/>
  <c r="AK633" i="54"/>
  <c r="AG633" i="54"/>
  <c r="AC633" i="54"/>
  <c r="AO632" i="54"/>
  <c r="AK632" i="54"/>
  <c r="AG632" i="54"/>
  <c r="AS631" i="54"/>
  <c r="AO631" i="54"/>
  <c r="AK631" i="54"/>
  <c r="U631" i="54"/>
  <c r="AS630" i="54"/>
  <c r="AO630" i="54"/>
  <c r="Y630" i="54"/>
  <c r="U630" i="54"/>
  <c r="AS629" i="54"/>
  <c r="AC629" i="54"/>
  <c r="Y629" i="54"/>
  <c r="U629" i="54"/>
  <c r="AG628" i="54"/>
  <c r="AC628" i="54"/>
  <c r="Y628" i="54"/>
  <c r="AK627" i="54"/>
  <c r="AG627" i="54"/>
  <c r="AC627" i="54"/>
  <c r="AO626" i="54"/>
  <c r="AK626" i="54"/>
  <c r="AG626" i="54"/>
  <c r="AS625" i="54"/>
  <c r="AO625" i="54"/>
  <c r="AK625" i="54"/>
  <c r="U625" i="54"/>
  <c r="AS624" i="54"/>
  <c r="AO624" i="54"/>
  <c r="Y624" i="54"/>
  <c r="U624" i="54"/>
  <c r="AS623" i="54"/>
  <c r="AC623" i="54"/>
  <c r="Y623" i="54"/>
  <c r="U623" i="54"/>
  <c r="AG622" i="54"/>
  <c r="AC622" i="54"/>
  <c r="Y622" i="54"/>
  <c r="AK621" i="54"/>
  <c r="AG621" i="54"/>
  <c r="AC621" i="54"/>
  <c r="AO620" i="54"/>
  <c r="AK620" i="54"/>
  <c r="AG620" i="54"/>
  <c r="AS619" i="54"/>
  <c r="AO619" i="54"/>
  <c r="AK619" i="54"/>
  <c r="U619" i="54"/>
  <c r="AS618" i="54"/>
  <c r="AO618" i="54"/>
  <c r="Y618" i="54"/>
  <c r="U618" i="54"/>
  <c r="AS617" i="54"/>
  <c r="AC617" i="54"/>
  <c r="Y617" i="54"/>
  <c r="U617" i="54"/>
  <c r="AG616" i="54"/>
  <c r="AC616" i="54"/>
  <c r="Y616" i="54"/>
  <c r="AK615" i="54"/>
  <c r="AG615" i="54"/>
  <c r="AC615" i="54"/>
  <c r="AO614" i="54"/>
  <c r="AK614" i="54"/>
  <c r="AG614" i="54"/>
  <c r="AS613" i="54"/>
  <c r="AO613" i="54"/>
  <c r="AK613" i="54"/>
  <c r="U613" i="54"/>
  <c r="AS612" i="54"/>
  <c r="AO612" i="54"/>
  <c r="Y612" i="54"/>
  <c r="U612" i="54"/>
  <c r="AS611" i="54"/>
  <c r="AC611" i="54"/>
  <c r="Y611" i="54"/>
  <c r="U611" i="54"/>
  <c r="AG610" i="54"/>
  <c r="AC610" i="54"/>
  <c r="Y610" i="54"/>
  <c r="AK609" i="54"/>
  <c r="AG609" i="54"/>
  <c r="AC609" i="54"/>
  <c r="AO608" i="54"/>
  <c r="AK608" i="54"/>
  <c r="AG608" i="54"/>
  <c r="AS607" i="54"/>
  <c r="AO607" i="54"/>
  <c r="AK607" i="54"/>
  <c r="U607" i="54"/>
  <c r="AS606" i="54"/>
  <c r="AO606" i="54"/>
  <c r="Y606" i="54"/>
  <c r="U606" i="54"/>
  <c r="AS605" i="54"/>
  <c r="AO605" i="54"/>
  <c r="AC605" i="54"/>
  <c r="Y605" i="54"/>
  <c r="U605" i="54"/>
  <c r="AG604" i="54"/>
  <c r="AC604" i="54"/>
  <c r="Y604" i="54"/>
  <c r="AK603" i="54"/>
  <c r="AG603" i="54"/>
  <c r="AC603" i="54"/>
  <c r="AO602" i="54"/>
  <c r="AK602" i="54"/>
  <c r="AG602" i="54"/>
  <c r="AS601" i="54"/>
  <c r="AO601" i="54"/>
  <c r="AK601" i="54"/>
  <c r="U601" i="54"/>
  <c r="AS600" i="54"/>
  <c r="AO600" i="54"/>
  <c r="Y600" i="54"/>
  <c r="U600" i="54"/>
  <c r="AS599" i="54"/>
  <c r="AC599" i="54"/>
  <c r="Y599" i="54"/>
  <c r="U599" i="54"/>
  <c r="AG598" i="54"/>
  <c r="AC598" i="54"/>
  <c r="Y598" i="54"/>
  <c r="AK597" i="54"/>
  <c r="AG597" i="54"/>
  <c r="AC597" i="54"/>
  <c r="AO596" i="54"/>
  <c r="AK596" i="54"/>
  <c r="AG596" i="54"/>
  <c r="AS595" i="54"/>
  <c r="AO595" i="54"/>
  <c r="AK595" i="54"/>
  <c r="U595" i="54"/>
  <c r="AS594" i="54"/>
  <c r="AO594" i="54"/>
  <c r="Y594" i="54"/>
  <c r="U594" i="54"/>
  <c r="AS593" i="54"/>
  <c r="AC593" i="54"/>
  <c r="Y593" i="54"/>
  <c r="U593" i="54"/>
  <c r="AS592" i="54"/>
  <c r="AG592" i="54"/>
  <c r="AC592" i="54"/>
  <c r="Y592" i="54"/>
  <c r="AK591" i="54"/>
  <c r="AG591" i="54"/>
  <c r="AC591" i="54"/>
  <c r="AO590" i="54"/>
  <c r="AK590" i="54"/>
  <c r="AG590" i="54"/>
  <c r="AS589" i="54"/>
  <c r="AO589" i="54"/>
  <c r="AK589" i="54"/>
  <c r="U589" i="54"/>
  <c r="AS588" i="54"/>
  <c r="AO588" i="54"/>
  <c r="Y588" i="54"/>
  <c r="U588" i="54"/>
  <c r="AS587" i="54"/>
  <c r="AC587" i="54"/>
  <c r="Y587" i="54"/>
  <c r="U587" i="54"/>
  <c r="AG586" i="54"/>
  <c r="AC586" i="54"/>
  <c r="Y586" i="54"/>
  <c r="AK585" i="54"/>
  <c r="AG585" i="54"/>
  <c r="AC585" i="54"/>
  <c r="AO584" i="54"/>
  <c r="AK584" i="54"/>
  <c r="AG584" i="54"/>
  <c r="AS583" i="54"/>
  <c r="AO583" i="54"/>
  <c r="AK583" i="54"/>
  <c r="U583" i="54"/>
  <c r="AS582" i="54"/>
  <c r="AO582" i="54"/>
  <c r="Y582" i="54"/>
  <c r="U582" i="54"/>
  <c r="AS581" i="54"/>
  <c r="AC581" i="54"/>
  <c r="Y581" i="54"/>
  <c r="U581" i="54"/>
  <c r="AG580" i="54"/>
  <c r="AC580" i="54"/>
  <c r="Y580" i="54"/>
  <c r="AK579" i="54"/>
  <c r="AG579" i="54"/>
  <c r="AC579" i="54"/>
  <c r="AO578" i="54"/>
  <c r="AK578" i="54"/>
  <c r="AG578" i="54"/>
  <c r="AS577" i="54"/>
  <c r="AO577" i="54"/>
  <c r="AK577" i="54"/>
  <c r="U577" i="54"/>
  <c r="AS576" i="54"/>
  <c r="AO576" i="54"/>
  <c r="Y576" i="54"/>
  <c r="U576" i="54"/>
  <c r="AS575" i="54"/>
  <c r="AC575" i="54"/>
  <c r="Y575" i="54"/>
  <c r="U575" i="54"/>
  <c r="AG574" i="54"/>
  <c r="AC574" i="54"/>
  <c r="Y574" i="54"/>
  <c r="AK573" i="54"/>
  <c r="AG573" i="54"/>
  <c r="AC573" i="54"/>
  <c r="AO572" i="54"/>
  <c r="AK572" i="54"/>
  <c r="AG572" i="54"/>
  <c r="AS571" i="54"/>
  <c r="AO571" i="54"/>
  <c r="AK571" i="54"/>
  <c r="U571" i="54"/>
  <c r="AS570" i="54"/>
  <c r="AO570" i="54"/>
  <c r="Y570" i="54"/>
  <c r="U570" i="54"/>
  <c r="AS569" i="54"/>
  <c r="AC569" i="54"/>
  <c r="Y569" i="54"/>
  <c r="U569" i="54"/>
  <c r="AG568" i="54"/>
  <c r="AC568" i="54"/>
  <c r="Y568" i="54"/>
  <c r="AK567" i="54"/>
  <c r="AG567" i="54"/>
  <c r="AC567" i="54"/>
  <c r="AO566" i="54"/>
  <c r="AK566" i="54"/>
  <c r="AG566" i="54"/>
  <c r="AS565" i="54"/>
  <c r="AO565" i="54"/>
  <c r="AK565" i="54"/>
  <c r="U565" i="54"/>
  <c r="AS564" i="54"/>
  <c r="AO564" i="54"/>
  <c r="Y564" i="54"/>
  <c r="U564" i="54"/>
  <c r="AS563" i="54"/>
  <c r="AC563" i="54"/>
  <c r="Y563" i="54"/>
  <c r="U563" i="54"/>
  <c r="AG562" i="54"/>
  <c r="AC562" i="54"/>
  <c r="Y562" i="54"/>
  <c r="AK561" i="54"/>
  <c r="AG561" i="54"/>
  <c r="AC561" i="54"/>
  <c r="AO560" i="54"/>
  <c r="AK560" i="54"/>
  <c r="AG560" i="54"/>
  <c r="AS559" i="54"/>
  <c r="AO559" i="54"/>
  <c r="AK559" i="54"/>
  <c r="AG559" i="54"/>
  <c r="U559" i="54"/>
  <c r="AS558" i="54"/>
  <c r="AO558" i="54"/>
  <c r="Y558" i="54"/>
  <c r="U558" i="54"/>
  <c r="AS557" i="54"/>
  <c r="AC557" i="54"/>
  <c r="Y557" i="54"/>
  <c r="U557" i="54"/>
  <c r="AG556" i="54"/>
  <c r="AC556" i="54"/>
  <c r="Y556" i="54"/>
  <c r="AK555" i="54"/>
  <c r="AG555" i="54"/>
  <c r="AC555" i="54"/>
  <c r="AO554" i="54"/>
  <c r="AK554" i="54"/>
  <c r="AG554" i="54"/>
  <c r="AS553" i="54"/>
  <c r="AO553" i="54"/>
  <c r="AK553" i="54"/>
  <c r="U553" i="54"/>
  <c r="AS552" i="54"/>
  <c r="AO552" i="54"/>
  <c r="AK552" i="54"/>
  <c r="Y552" i="54"/>
  <c r="U552" i="54"/>
  <c r="AS551" i="54"/>
  <c r="AC551" i="54"/>
  <c r="Y551" i="54"/>
  <c r="U551" i="54"/>
  <c r="AG550" i="54"/>
  <c r="AC550" i="54"/>
  <c r="Y550" i="54"/>
  <c r="U550" i="54"/>
  <c r="AK549" i="54"/>
  <c r="AG549" i="54"/>
  <c r="AC549" i="54"/>
  <c r="AO548" i="54"/>
  <c r="AK548" i="54"/>
  <c r="AG548" i="54"/>
  <c r="AS547" i="54"/>
  <c r="AO547" i="54"/>
  <c r="AK547" i="54"/>
  <c r="U547" i="54"/>
  <c r="AS546" i="54"/>
  <c r="AO546" i="54"/>
  <c r="AK546" i="54"/>
  <c r="Y546" i="54"/>
  <c r="U546" i="54"/>
  <c r="AS545" i="54"/>
  <c r="AC545" i="54"/>
  <c r="Y545" i="54"/>
  <c r="U545" i="54"/>
  <c r="AG544" i="54"/>
  <c r="AC544" i="54"/>
  <c r="Y544" i="54"/>
  <c r="AK543" i="54"/>
  <c r="AG543" i="54"/>
  <c r="AC543" i="54"/>
  <c r="AO542" i="54"/>
  <c r="AK542" i="54"/>
  <c r="AG542" i="54"/>
  <c r="AS541" i="54"/>
  <c r="AO541" i="54"/>
  <c r="AK541" i="54"/>
  <c r="AG541" i="54"/>
  <c r="U541" i="54"/>
  <c r="AS540" i="54"/>
  <c r="AO540" i="54"/>
  <c r="Y540" i="54"/>
  <c r="U540" i="54"/>
  <c r="AS539" i="54"/>
  <c r="AC539" i="54"/>
  <c r="Y539" i="54"/>
  <c r="U539" i="54"/>
  <c r="AG538" i="54"/>
  <c r="AC538" i="54"/>
  <c r="Y538" i="54"/>
  <c r="AK537" i="54"/>
  <c r="AG537" i="54"/>
  <c r="AC537" i="54"/>
  <c r="AO536" i="54"/>
  <c r="AK536" i="54"/>
  <c r="AG536" i="54"/>
  <c r="AS535" i="54"/>
  <c r="AO535" i="54"/>
  <c r="AK535" i="54"/>
  <c r="U535" i="54"/>
  <c r="AS534" i="54"/>
  <c r="AO534" i="54"/>
  <c r="Y534" i="54"/>
  <c r="U534" i="54"/>
  <c r="AS533" i="54"/>
  <c r="AC533" i="54"/>
  <c r="Y533" i="54"/>
  <c r="U533" i="54"/>
  <c r="AG532" i="54"/>
  <c r="AC532" i="54"/>
  <c r="Y532" i="54"/>
  <c r="AK531" i="54"/>
  <c r="AG531" i="54"/>
  <c r="AC531" i="54"/>
  <c r="AO530" i="54"/>
  <c r="AK530" i="54"/>
  <c r="AG530" i="54"/>
  <c r="AS529" i="54"/>
  <c r="AO529" i="54"/>
  <c r="AK529" i="54"/>
  <c r="U529" i="54"/>
  <c r="AS528" i="54"/>
  <c r="AO528" i="54"/>
  <c r="Y528" i="54"/>
  <c r="U528" i="54"/>
  <c r="AS527" i="54"/>
  <c r="AC527" i="54"/>
  <c r="Y527" i="54"/>
  <c r="U527" i="54"/>
  <c r="AG526" i="54"/>
  <c r="AC526" i="54"/>
  <c r="Y526" i="54"/>
  <c r="AK525" i="54"/>
  <c r="AG525" i="54"/>
  <c r="AC525" i="54"/>
  <c r="AO524" i="54"/>
  <c r="AK524" i="54"/>
  <c r="AG524" i="54"/>
  <c r="AS523" i="54"/>
  <c r="AO523" i="54"/>
  <c r="AK523" i="54"/>
  <c r="U523" i="54"/>
  <c r="AS522" i="54"/>
  <c r="AO522" i="54"/>
  <c r="Y522" i="54"/>
  <c r="U522" i="54"/>
  <c r="AS521" i="54"/>
  <c r="AO521" i="54"/>
  <c r="AG521" i="54"/>
  <c r="AC521" i="54"/>
  <c r="Y521" i="54"/>
  <c r="U521" i="54"/>
  <c r="AC520" i="54"/>
  <c r="Y520" i="54"/>
  <c r="AK519" i="54"/>
  <c r="AG519" i="54"/>
  <c r="AC519" i="54"/>
  <c r="Y519" i="54"/>
  <c r="AO518" i="54"/>
  <c r="AK518" i="54"/>
  <c r="AG518" i="54"/>
  <c r="AS517" i="54"/>
  <c r="AO517" i="54"/>
  <c r="AK517" i="54"/>
  <c r="U517" i="54"/>
  <c r="AS516" i="54"/>
  <c r="AO516" i="54"/>
  <c r="Y516" i="54"/>
  <c r="U516" i="54"/>
  <c r="AS515" i="54"/>
  <c r="AC515" i="54"/>
  <c r="Y515" i="54"/>
  <c r="U515" i="54"/>
  <c r="AG514" i="54"/>
  <c r="AC514" i="54"/>
  <c r="Y514" i="54"/>
  <c r="AK513" i="54"/>
  <c r="AG513" i="54"/>
  <c r="AC513" i="54"/>
  <c r="AO512" i="54"/>
  <c r="AK512" i="54"/>
  <c r="AG512" i="54"/>
  <c r="AS511" i="54"/>
  <c r="AO511" i="54"/>
  <c r="AK511" i="54"/>
  <c r="U511" i="54"/>
  <c r="AS510" i="54"/>
  <c r="AO510" i="54"/>
  <c r="Y510" i="54"/>
  <c r="U510" i="54"/>
  <c r="AS509" i="54"/>
  <c r="AC509" i="54"/>
  <c r="Y509" i="54"/>
  <c r="U509" i="54"/>
  <c r="AG508" i="54"/>
  <c r="AC508" i="54"/>
  <c r="Y508" i="54"/>
  <c r="AK507" i="54"/>
  <c r="AG507" i="54"/>
  <c r="AC507" i="54"/>
  <c r="AO506" i="54"/>
  <c r="AK506" i="54"/>
  <c r="AG506" i="54"/>
  <c r="AS505" i="54"/>
  <c r="AO505" i="54"/>
  <c r="AK505" i="54"/>
  <c r="AS504" i="54"/>
  <c r="AO504" i="54"/>
  <c r="Y504" i="54"/>
  <c r="U504" i="54"/>
  <c r="AS503" i="54"/>
  <c r="AC503" i="54"/>
  <c r="Y503" i="54"/>
  <c r="U503" i="54"/>
  <c r="AG502" i="54"/>
  <c r="AC502" i="54"/>
  <c r="Y502" i="54"/>
  <c r="AK501" i="54"/>
  <c r="AG501" i="54"/>
  <c r="AC501" i="54"/>
  <c r="AO500" i="54"/>
  <c r="AK500" i="54"/>
  <c r="AG500" i="54"/>
  <c r="AS499" i="54"/>
  <c r="AO499" i="54"/>
  <c r="AK499" i="54"/>
  <c r="U499" i="54"/>
  <c r="AS498" i="54"/>
  <c r="AO498" i="54"/>
  <c r="Y498" i="54"/>
  <c r="U498" i="54"/>
  <c r="AS497" i="54"/>
  <c r="AC497" i="54"/>
  <c r="Y497" i="54"/>
  <c r="U497" i="54"/>
  <c r="AG496" i="54"/>
  <c r="AC496" i="54"/>
  <c r="Y496" i="54"/>
  <c r="AK495" i="54"/>
  <c r="AG495" i="54"/>
  <c r="AC495" i="54"/>
  <c r="AO494" i="54"/>
  <c r="AK494" i="54"/>
  <c r="AG494" i="54"/>
  <c r="AS493" i="54"/>
  <c r="AO493" i="54"/>
  <c r="AK493" i="54"/>
  <c r="U493" i="54"/>
  <c r="AS492" i="54"/>
  <c r="AO492" i="54"/>
  <c r="Y492" i="54"/>
  <c r="U492" i="54"/>
  <c r="AS491" i="54"/>
  <c r="AC491" i="54"/>
  <c r="Y491" i="54"/>
  <c r="U491" i="54"/>
  <c r="AG490" i="54"/>
  <c r="AC490" i="54"/>
  <c r="Y490" i="54"/>
  <c r="AG489" i="54"/>
  <c r="AC489" i="54"/>
  <c r="AO488" i="54"/>
  <c r="AK488" i="54"/>
  <c r="AG488" i="54"/>
  <c r="AC488" i="54"/>
  <c r="AS487" i="54"/>
  <c r="AO487" i="54"/>
  <c r="AK487" i="54"/>
  <c r="AS486" i="54"/>
  <c r="AO486" i="54"/>
  <c r="Y486" i="54"/>
  <c r="U486" i="54"/>
  <c r="AS485" i="54"/>
  <c r="AC485" i="54"/>
  <c r="Y485" i="54"/>
  <c r="U485" i="54"/>
  <c r="AK484" i="54"/>
  <c r="AG484" i="54"/>
  <c r="AC484" i="54"/>
  <c r="Y484" i="54"/>
  <c r="AK483" i="54"/>
  <c r="AG483" i="54"/>
  <c r="AC483" i="54"/>
  <c r="AO482" i="54"/>
  <c r="AK482" i="54"/>
  <c r="AG482" i="54"/>
  <c r="AO481" i="54"/>
  <c r="AK481" i="54"/>
  <c r="AS480" i="54"/>
  <c r="AO480" i="54"/>
  <c r="Y480" i="54"/>
  <c r="U480" i="54"/>
  <c r="AS479" i="54"/>
  <c r="AC479" i="54"/>
  <c r="Y479" i="54"/>
  <c r="U479" i="54"/>
  <c r="AC478" i="54"/>
  <c r="Y478" i="54"/>
  <c r="AK477" i="54"/>
  <c r="AG477" i="54"/>
  <c r="AC477" i="54"/>
  <c r="AO476" i="54"/>
  <c r="AK476" i="54"/>
  <c r="AG476" i="54"/>
  <c r="AO475" i="54"/>
  <c r="AK475" i="54"/>
  <c r="AS474" i="54"/>
  <c r="AO474" i="54"/>
  <c r="Y474" i="54"/>
  <c r="U474" i="54"/>
  <c r="AS473" i="54"/>
  <c r="AC473" i="54"/>
  <c r="Y473" i="54"/>
  <c r="U473" i="54"/>
  <c r="AK472" i="54"/>
  <c r="AC472" i="54"/>
  <c r="Y472" i="54"/>
  <c r="AK471" i="54"/>
  <c r="AG471" i="54"/>
  <c r="AC471" i="54"/>
  <c r="AO470" i="54"/>
  <c r="AK470" i="54"/>
  <c r="AG470" i="54"/>
  <c r="AO469" i="54"/>
  <c r="AK469" i="54"/>
  <c r="U469" i="54"/>
  <c r="AS468" i="54"/>
  <c r="AO468" i="54"/>
  <c r="Y468" i="54"/>
  <c r="U468" i="54"/>
  <c r="AS467" i="54"/>
  <c r="Y467" i="54"/>
  <c r="U467" i="54"/>
  <c r="AC466" i="54"/>
  <c r="Y466" i="54"/>
  <c r="AK465" i="54"/>
  <c r="AG465" i="54"/>
  <c r="AC465" i="54"/>
  <c r="AK464" i="54"/>
  <c r="AG464" i="54"/>
  <c r="AO463" i="54"/>
  <c r="AK463" i="54"/>
  <c r="U463" i="54"/>
  <c r="AS462" i="54"/>
  <c r="AO462" i="54"/>
  <c r="Y462" i="54"/>
  <c r="U462" i="54"/>
  <c r="AS461" i="54"/>
  <c r="AC461" i="54"/>
  <c r="Y461" i="54"/>
  <c r="U461" i="54"/>
  <c r="AC460" i="54"/>
  <c r="Y460" i="54"/>
  <c r="AK459" i="54"/>
  <c r="AG459" i="54"/>
  <c r="AC459" i="54"/>
  <c r="AO458" i="54"/>
  <c r="AK458" i="54"/>
  <c r="AG458" i="54"/>
  <c r="AO457" i="54"/>
  <c r="AK457" i="54"/>
  <c r="AS456" i="54"/>
  <c r="AO456" i="54"/>
  <c r="Y456" i="54"/>
  <c r="U456" i="54"/>
  <c r="AS455" i="54"/>
  <c r="AC455" i="54"/>
  <c r="Y455" i="54"/>
  <c r="U455" i="54"/>
  <c r="AC454" i="54"/>
  <c r="Y454" i="54"/>
  <c r="AK453" i="54"/>
  <c r="AG453" i="54"/>
  <c r="AC453" i="54"/>
  <c r="AO452" i="54"/>
  <c r="AK452" i="54"/>
  <c r="AG452" i="54"/>
  <c r="AO451" i="54"/>
  <c r="AK451" i="54"/>
  <c r="AS450" i="54"/>
  <c r="AO450" i="54"/>
  <c r="Y450" i="54"/>
  <c r="U450" i="54"/>
  <c r="AS449" i="54"/>
  <c r="Y449" i="54"/>
  <c r="U449" i="54"/>
  <c r="AC448" i="54"/>
  <c r="Y448" i="54"/>
  <c r="AO447" i="54"/>
  <c r="AK447" i="54"/>
  <c r="AG447" i="54"/>
  <c r="AC447" i="54"/>
  <c r="AO446" i="54"/>
  <c r="AK446" i="54"/>
  <c r="AG446" i="54"/>
  <c r="AO445" i="54"/>
  <c r="AK445" i="54"/>
  <c r="AS444" i="54"/>
  <c r="AO444" i="54"/>
  <c r="Y444" i="54"/>
  <c r="U444" i="54"/>
  <c r="AS443" i="54"/>
  <c r="AC443" i="54"/>
  <c r="Y443" i="54"/>
  <c r="U443" i="54"/>
  <c r="AC442" i="54"/>
  <c r="Y442" i="54"/>
  <c r="AK441" i="54"/>
  <c r="AG441" i="54"/>
  <c r="AC441" i="54"/>
  <c r="Y441" i="54"/>
  <c r="AK440" i="54"/>
  <c r="AG440" i="54"/>
  <c r="AO439" i="54"/>
  <c r="AK439" i="54"/>
  <c r="U439" i="54"/>
  <c r="AS438" i="54"/>
  <c r="AO438" i="54"/>
  <c r="Y438" i="54"/>
  <c r="U438" i="54"/>
  <c r="AS437" i="54"/>
  <c r="Y437" i="54"/>
  <c r="U437" i="54"/>
  <c r="AC436" i="54"/>
  <c r="Y436" i="54"/>
  <c r="AO435" i="54"/>
  <c r="AK435" i="54"/>
  <c r="AG435" i="54"/>
  <c r="AC435" i="54"/>
  <c r="AK434" i="54"/>
  <c r="AG434" i="54"/>
  <c r="AO433" i="54"/>
  <c r="AK433" i="54"/>
  <c r="AG433" i="54"/>
  <c r="U433" i="54"/>
  <c r="AS432" i="54"/>
  <c r="AO432" i="54"/>
  <c r="U432" i="54"/>
  <c r="AS431" i="54"/>
  <c r="Y431" i="54"/>
  <c r="U431" i="54"/>
  <c r="AG430" i="54"/>
  <c r="AC430" i="54"/>
  <c r="Y430" i="54"/>
  <c r="AG429" i="54"/>
  <c r="AC429" i="54"/>
  <c r="AK428" i="54"/>
  <c r="AG428" i="54"/>
  <c r="AS427" i="54"/>
  <c r="AO427" i="54"/>
  <c r="AK427" i="54"/>
  <c r="U427" i="54"/>
  <c r="AS426" i="54"/>
  <c r="AO426" i="54"/>
  <c r="Y426" i="54"/>
  <c r="U426" i="54"/>
  <c r="AS425" i="54"/>
  <c r="Y425" i="54"/>
  <c r="U425" i="54"/>
  <c r="AG424" i="54"/>
  <c r="AC424" i="54"/>
  <c r="Y424" i="54"/>
  <c r="AO423" i="54"/>
  <c r="AG423" i="54"/>
  <c r="AC423" i="54"/>
  <c r="AK422" i="54"/>
  <c r="AG422" i="54"/>
  <c r="AS421" i="54"/>
  <c r="AO421" i="54"/>
  <c r="AK421" i="54"/>
  <c r="U421" i="54"/>
  <c r="AS420" i="54"/>
  <c r="AO420" i="54"/>
  <c r="U420" i="54"/>
  <c r="AS419" i="54"/>
  <c r="Y419" i="54"/>
  <c r="U419" i="54"/>
  <c r="AS418" i="54"/>
  <c r="AG418" i="54"/>
  <c r="AC418" i="54"/>
  <c r="Y418" i="54"/>
  <c r="AG417" i="54"/>
  <c r="AC417" i="54"/>
  <c r="AK416" i="54"/>
  <c r="AG416" i="54"/>
  <c r="AS415" i="54"/>
  <c r="AO415" i="54"/>
  <c r="AK415" i="54"/>
  <c r="U415" i="54"/>
  <c r="AS414" i="54"/>
  <c r="AO414" i="54"/>
  <c r="U414" i="54"/>
  <c r="AS413" i="54"/>
  <c r="AC413" i="54"/>
  <c r="Y413" i="54"/>
  <c r="U413" i="54"/>
  <c r="AC412" i="54"/>
  <c r="Y412" i="54"/>
  <c r="AG411" i="54"/>
  <c r="AC411" i="54"/>
  <c r="AO410" i="54"/>
  <c r="AK410" i="54"/>
  <c r="AG410" i="54"/>
  <c r="AS409" i="54"/>
  <c r="AO409" i="54"/>
  <c r="AK409" i="54"/>
  <c r="AS408" i="54"/>
  <c r="AO408" i="54"/>
  <c r="U408" i="54"/>
  <c r="AS407" i="54"/>
  <c r="AC407" i="54"/>
  <c r="Y407" i="54"/>
  <c r="U407" i="54"/>
  <c r="AG406" i="54"/>
  <c r="AC406" i="54"/>
  <c r="Y406" i="54"/>
  <c r="AG405" i="54"/>
  <c r="AC405" i="54"/>
  <c r="Y405" i="54"/>
  <c r="AO404" i="54"/>
  <c r="AK404" i="54"/>
  <c r="AG404" i="54"/>
  <c r="AO403" i="54"/>
  <c r="AK403" i="54"/>
  <c r="AS402" i="54"/>
  <c r="AO402" i="54"/>
  <c r="Y402" i="54"/>
  <c r="U402" i="54"/>
  <c r="AS401" i="54"/>
  <c r="AC401" i="54"/>
  <c r="Y401" i="54"/>
  <c r="U401" i="54"/>
  <c r="AC400" i="54"/>
  <c r="Y400" i="54"/>
  <c r="AK399" i="54"/>
  <c r="AG399" i="54"/>
  <c r="AC399" i="54"/>
  <c r="AO398" i="54"/>
  <c r="AK398" i="54"/>
  <c r="AG398" i="54"/>
  <c r="AO397" i="54"/>
  <c r="AK397" i="54"/>
  <c r="AS396" i="54"/>
  <c r="AO396" i="54"/>
  <c r="Y396" i="54"/>
  <c r="U396" i="54"/>
  <c r="AS395" i="54"/>
  <c r="Y395" i="54"/>
  <c r="U395" i="54"/>
  <c r="AC394" i="54"/>
  <c r="Y394" i="54"/>
  <c r="AG393" i="54"/>
  <c r="AC393" i="54"/>
  <c r="Y393" i="54"/>
  <c r="AO392" i="54"/>
  <c r="AK392" i="54"/>
  <c r="AG392" i="54"/>
  <c r="AS391" i="54"/>
  <c r="AO391" i="54"/>
  <c r="AK391" i="54"/>
  <c r="AS390" i="54"/>
  <c r="AO390" i="54"/>
  <c r="Y390" i="54"/>
  <c r="U390" i="54"/>
  <c r="AS389" i="54"/>
  <c r="AC389" i="54"/>
  <c r="Y389" i="54"/>
  <c r="U389" i="54"/>
  <c r="AC388" i="54"/>
  <c r="Y388" i="54"/>
  <c r="AG387" i="54"/>
  <c r="AC387" i="54"/>
  <c r="AO386" i="54"/>
  <c r="AK386" i="54"/>
  <c r="AG386" i="54"/>
  <c r="AO385" i="54"/>
  <c r="AK385" i="54"/>
  <c r="AS384" i="54"/>
  <c r="AO384" i="54"/>
  <c r="Y384" i="54"/>
  <c r="U384" i="54"/>
  <c r="AS383" i="54"/>
  <c r="AC383" i="54"/>
  <c r="Y383" i="54"/>
  <c r="U383" i="54"/>
  <c r="AC382" i="54"/>
  <c r="Y382" i="54"/>
  <c r="AG381" i="54"/>
  <c r="AC381" i="54"/>
  <c r="AO380" i="54"/>
  <c r="AK380" i="54"/>
  <c r="AG380" i="54"/>
  <c r="AS379" i="54"/>
  <c r="AO379" i="54"/>
  <c r="AK379" i="54"/>
  <c r="AS378" i="54"/>
  <c r="AO378" i="54"/>
  <c r="AK378" i="54"/>
  <c r="Y378" i="54"/>
  <c r="U378" i="54"/>
  <c r="AS377" i="54"/>
  <c r="Y377" i="54"/>
  <c r="U377" i="54"/>
  <c r="AC376" i="54"/>
  <c r="Y376" i="54"/>
  <c r="AK375" i="54"/>
  <c r="AG375" i="54"/>
  <c r="AC375" i="54"/>
  <c r="AO374" i="54"/>
  <c r="AK374" i="54"/>
  <c r="AG374" i="54"/>
  <c r="AS373" i="54"/>
  <c r="AO373" i="54"/>
  <c r="AK373" i="54"/>
  <c r="AS372" i="54"/>
  <c r="AO372" i="54"/>
  <c r="Y372" i="54"/>
  <c r="U372" i="54"/>
  <c r="AS371" i="54"/>
  <c r="AC371" i="54"/>
  <c r="Y371" i="54"/>
  <c r="U371" i="54"/>
  <c r="AC370" i="54"/>
  <c r="Y370" i="54"/>
  <c r="AG369" i="54"/>
  <c r="AC369" i="54"/>
  <c r="AO368" i="54"/>
  <c r="AK368" i="54"/>
  <c r="AG368" i="54"/>
  <c r="AS367" i="54"/>
  <c r="AO367" i="54"/>
  <c r="AK367" i="54"/>
  <c r="AS366" i="54"/>
  <c r="AO366" i="54"/>
  <c r="Y366" i="54"/>
  <c r="U366" i="54"/>
  <c r="AS365" i="54"/>
  <c r="AC365" i="54"/>
  <c r="Y365" i="54"/>
  <c r="U365" i="54"/>
  <c r="AC364" i="54"/>
  <c r="Y364" i="54"/>
  <c r="AG363" i="54"/>
  <c r="AC363" i="54"/>
  <c r="Y363" i="54"/>
  <c r="AS362" i="54"/>
  <c r="AO362" i="54"/>
  <c r="AK362" i="54"/>
  <c r="AG362" i="54"/>
  <c r="AS361" i="54"/>
  <c r="AO361" i="54"/>
  <c r="AK361" i="54"/>
  <c r="AS360" i="54"/>
  <c r="AO360" i="54"/>
  <c r="Y360" i="54"/>
  <c r="U360" i="54"/>
  <c r="AS359" i="54"/>
  <c r="Y359" i="54"/>
  <c r="U359" i="54"/>
  <c r="AC358" i="54"/>
  <c r="Y358" i="54"/>
  <c r="AK357" i="54"/>
  <c r="AG357" i="54"/>
  <c r="AC357" i="54"/>
  <c r="AO356" i="54"/>
  <c r="AK356" i="54"/>
  <c r="AG356" i="54"/>
  <c r="AO355" i="54"/>
  <c r="AK355" i="54"/>
  <c r="U355" i="54"/>
  <c r="AS354" i="54"/>
  <c r="AO354" i="54"/>
  <c r="Y354" i="54"/>
  <c r="U354" i="54"/>
  <c r="AS353" i="54"/>
  <c r="Y353" i="54"/>
  <c r="U353" i="54"/>
  <c r="AC352" i="54"/>
  <c r="Y352" i="54"/>
  <c r="AK351" i="54"/>
  <c r="AG351" i="54"/>
  <c r="AC351" i="54"/>
  <c r="AK350" i="54"/>
  <c r="AG350" i="54"/>
  <c r="AO349" i="54"/>
  <c r="AK349" i="54"/>
  <c r="AS348" i="54"/>
  <c r="AO348" i="54"/>
  <c r="Y348" i="54"/>
  <c r="U348" i="54"/>
  <c r="AS347" i="54"/>
  <c r="AC347" i="54"/>
  <c r="Y347" i="54"/>
  <c r="U347" i="54"/>
  <c r="AC346" i="54"/>
  <c r="Y346" i="54"/>
  <c r="AK345" i="54"/>
  <c r="AG345" i="54"/>
  <c r="AC345" i="54"/>
  <c r="AO344" i="54"/>
  <c r="AK344" i="54"/>
  <c r="AG344" i="54"/>
  <c r="AO343" i="54"/>
  <c r="AK343" i="54"/>
  <c r="AS342" i="54"/>
  <c r="AO342" i="54"/>
  <c r="Y342" i="54"/>
  <c r="U342" i="54"/>
  <c r="AS341" i="54"/>
  <c r="Y341" i="54"/>
  <c r="U341" i="54"/>
  <c r="AC340" i="54"/>
  <c r="Y340" i="54"/>
  <c r="AK339" i="54"/>
  <c r="AG339" i="54"/>
  <c r="AC339" i="54"/>
  <c r="AO338" i="54"/>
  <c r="AK338" i="54"/>
  <c r="AG338" i="54"/>
  <c r="AO337" i="54"/>
  <c r="AK337" i="54"/>
  <c r="Y337" i="54"/>
  <c r="U337" i="54"/>
  <c r="AS336" i="54"/>
  <c r="AO336" i="54"/>
  <c r="Y336" i="54"/>
  <c r="U336" i="54"/>
  <c r="AS335" i="54"/>
  <c r="Y335" i="54"/>
  <c r="U335" i="54"/>
  <c r="AC334" i="54"/>
  <c r="Y334" i="54"/>
  <c r="U334" i="54"/>
  <c r="AK333" i="54"/>
  <c r="AG333" i="54"/>
  <c r="AC333" i="54"/>
  <c r="AO332" i="54"/>
  <c r="AK332" i="54"/>
  <c r="AG332" i="54"/>
  <c r="AO331" i="54"/>
  <c r="AK331" i="54"/>
  <c r="U331" i="54"/>
  <c r="AS330" i="54"/>
  <c r="AO330" i="54"/>
  <c r="Y330" i="54"/>
  <c r="U330" i="54"/>
  <c r="AS329" i="54"/>
  <c r="Y329" i="54"/>
  <c r="U329" i="54"/>
  <c r="AC328" i="54"/>
  <c r="Y328" i="54"/>
  <c r="AK327" i="54"/>
  <c r="AG327" i="54"/>
  <c r="AC327" i="54"/>
  <c r="AK326" i="54"/>
  <c r="AG326" i="54"/>
  <c r="AO325" i="54"/>
  <c r="AK325" i="54"/>
  <c r="U325" i="54"/>
  <c r="AS324" i="54"/>
  <c r="AO324" i="54"/>
  <c r="Y324" i="54"/>
  <c r="U324" i="54"/>
  <c r="AS323" i="54"/>
  <c r="Y323" i="54"/>
  <c r="U323" i="54"/>
  <c r="AC322" i="54"/>
  <c r="Y322" i="54"/>
  <c r="AK321" i="54"/>
  <c r="AG321" i="54"/>
  <c r="AC321" i="54"/>
  <c r="AK320" i="54"/>
  <c r="AG320" i="54"/>
  <c r="AO319" i="54"/>
  <c r="AK319" i="54"/>
  <c r="AS318" i="54"/>
  <c r="AO318" i="54"/>
  <c r="AK318" i="54"/>
  <c r="Y318" i="54"/>
  <c r="U318" i="54"/>
  <c r="AS317" i="54"/>
  <c r="AC317" i="54"/>
  <c r="Y317" i="54"/>
  <c r="U317" i="54"/>
  <c r="AC316" i="54"/>
  <c r="Y316" i="54"/>
  <c r="AK315" i="54"/>
  <c r="AG315" i="54"/>
  <c r="AC315" i="54"/>
  <c r="AK314" i="54"/>
  <c r="AG314" i="54"/>
  <c r="AO313" i="54"/>
  <c r="AK313" i="54"/>
  <c r="Y313" i="54"/>
  <c r="U313" i="54"/>
  <c r="AS312" i="54"/>
  <c r="AO312" i="54"/>
  <c r="U312" i="54"/>
  <c r="AS311" i="54"/>
  <c r="Y311" i="54"/>
  <c r="U311" i="54"/>
  <c r="AG310" i="54"/>
  <c r="AC310" i="54"/>
  <c r="Y310" i="54"/>
  <c r="AK309" i="54"/>
  <c r="AG309" i="54"/>
  <c r="AC309" i="54"/>
  <c r="AK308" i="54"/>
  <c r="AG308" i="54"/>
  <c r="AO307" i="54"/>
  <c r="AK307" i="54"/>
  <c r="U307" i="54"/>
  <c r="AS306" i="54"/>
  <c r="AO306" i="54"/>
  <c r="U306" i="54"/>
  <c r="AS305" i="54"/>
  <c r="Y305" i="54"/>
  <c r="U305" i="54"/>
  <c r="AC304" i="54"/>
  <c r="Y304" i="54"/>
  <c r="AK303" i="54"/>
  <c r="AG303" i="54"/>
  <c r="AC303" i="54"/>
  <c r="AO302" i="54"/>
  <c r="AK302" i="54"/>
  <c r="AG302" i="54"/>
  <c r="AO301" i="54"/>
  <c r="AK301" i="54"/>
  <c r="AS300" i="54"/>
  <c r="AO300" i="54"/>
  <c r="Y300" i="54"/>
  <c r="U300" i="54"/>
  <c r="AS299" i="54"/>
  <c r="Y299" i="54"/>
  <c r="U299" i="54"/>
  <c r="AC298" i="54"/>
  <c r="Y298" i="54"/>
  <c r="AK297" i="54"/>
  <c r="AG297" i="54"/>
  <c r="AC297" i="54"/>
  <c r="AK296" i="54"/>
  <c r="AG296" i="54"/>
  <c r="AO295" i="54"/>
  <c r="AK295" i="54"/>
  <c r="U295" i="54"/>
  <c r="AS294" i="54"/>
  <c r="AO294" i="54"/>
  <c r="U294" i="54"/>
  <c r="AS293" i="54"/>
  <c r="Y293" i="54"/>
  <c r="U293" i="54"/>
  <c r="AG292" i="54"/>
  <c r="AC292" i="54"/>
  <c r="Y292" i="54"/>
  <c r="AK291" i="54"/>
  <c r="AG291" i="54"/>
  <c r="AC291" i="54"/>
  <c r="AK290" i="54"/>
  <c r="AG290" i="54"/>
  <c r="AO289" i="54"/>
  <c r="AK289" i="54"/>
  <c r="U289" i="54"/>
  <c r="AS288" i="54"/>
  <c r="AO288" i="54"/>
  <c r="U288" i="54"/>
  <c r="AS287" i="54"/>
  <c r="Y287" i="54"/>
  <c r="U287" i="54"/>
  <c r="AG286" i="54"/>
  <c r="AC286" i="54"/>
  <c r="Y286" i="54"/>
  <c r="AK285" i="54"/>
  <c r="AG285" i="54"/>
  <c r="AC285" i="54"/>
  <c r="AK284" i="54"/>
  <c r="AG284" i="54"/>
  <c r="AS283" i="54"/>
  <c r="AO283" i="54"/>
  <c r="AK283" i="54"/>
  <c r="AS282" i="54"/>
  <c r="AO282" i="54"/>
  <c r="U282" i="54"/>
  <c r="AS281" i="54"/>
  <c r="AC281" i="54"/>
  <c r="Y281" i="54"/>
  <c r="U281" i="54"/>
  <c r="AG280" i="54"/>
  <c r="AC280" i="54"/>
  <c r="Y280" i="54"/>
  <c r="AG279" i="54"/>
  <c r="AC279" i="54"/>
  <c r="AK278" i="54"/>
  <c r="AG278" i="54"/>
  <c r="AS277" i="54"/>
  <c r="AO277" i="54"/>
  <c r="AK277" i="54"/>
  <c r="AS276" i="54"/>
  <c r="AO276" i="54"/>
  <c r="U276" i="54"/>
  <c r="AS275" i="54"/>
  <c r="AC275" i="54"/>
  <c r="Y275" i="54"/>
  <c r="U275" i="54"/>
  <c r="AC274" i="54"/>
  <c r="Y274" i="54"/>
  <c r="U274" i="54"/>
  <c r="AG273" i="54"/>
  <c r="AC273" i="54"/>
  <c r="AK272" i="54"/>
  <c r="AG272" i="54"/>
  <c r="AS271" i="54"/>
  <c r="AO271" i="54"/>
  <c r="AK271" i="54"/>
  <c r="AS270" i="54"/>
  <c r="AO270" i="54"/>
  <c r="U270" i="54"/>
  <c r="AS269" i="54"/>
  <c r="AO269" i="54"/>
  <c r="AC269" i="54"/>
  <c r="Y269" i="54"/>
  <c r="U269" i="54"/>
  <c r="AC268" i="54"/>
  <c r="Y268" i="54"/>
  <c r="AG267" i="54"/>
  <c r="AC267" i="54"/>
  <c r="AO266" i="54"/>
  <c r="AK266" i="54"/>
  <c r="AG266" i="54"/>
  <c r="AS265" i="54"/>
  <c r="AO265" i="54"/>
  <c r="AK265" i="54"/>
  <c r="AS264" i="54"/>
  <c r="AO264" i="54"/>
  <c r="U264" i="54"/>
  <c r="AS263" i="54"/>
  <c r="Y263" i="54"/>
  <c r="U263" i="54"/>
  <c r="AG262" i="54"/>
  <c r="AC262" i="54"/>
  <c r="Y262" i="54"/>
  <c r="AG261" i="54"/>
  <c r="AC261" i="54"/>
  <c r="AO260" i="54"/>
  <c r="AK260" i="54"/>
  <c r="AG260" i="54"/>
  <c r="AO259" i="54"/>
  <c r="AK259" i="54"/>
  <c r="AS258" i="54"/>
  <c r="AO258" i="54"/>
  <c r="Y258" i="54"/>
  <c r="U258" i="54"/>
  <c r="AS257" i="54"/>
  <c r="AC257" i="54"/>
  <c r="Y257" i="54"/>
  <c r="U257" i="54"/>
  <c r="AC256" i="54"/>
  <c r="Y256" i="54"/>
  <c r="AG255" i="54"/>
  <c r="AC255" i="54"/>
  <c r="AO254" i="54"/>
  <c r="AK254" i="54"/>
  <c r="AG254" i="54"/>
  <c r="AO253" i="54"/>
  <c r="AK253" i="54"/>
  <c r="AS252" i="54"/>
  <c r="AO252" i="54"/>
  <c r="Y252" i="54"/>
  <c r="U252" i="54"/>
  <c r="AS251" i="54"/>
  <c r="AO251" i="54"/>
  <c r="AC251" i="54"/>
  <c r="Y251" i="54"/>
  <c r="U251" i="54"/>
  <c r="AK250" i="54"/>
  <c r="AC250" i="54"/>
  <c r="Y250" i="54"/>
  <c r="AK249" i="54"/>
  <c r="AG249" i="54"/>
  <c r="AC249" i="54"/>
  <c r="AO248" i="54"/>
  <c r="AK248" i="54"/>
  <c r="AG248" i="54"/>
  <c r="AO247" i="54"/>
  <c r="AK247" i="54"/>
  <c r="AS246" i="54"/>
  <c r="AO246" i="54"/>
  <c r="Y246" i="54"/>
  <c r="U246" i="54"/>
  <c r="AS245" i="54"/>
  <c r="Y245" i="54"/>
  <c r="U245" i="54"/>
  <c r="AC244" i="54"/>
  <c r="Y244" i="54"/>
  <c r="AK243" i="54"/>
  <c r="AG243" i="54"/>
  <c r="AC243" i="54"/>
  <c r="AO242" i="54"/>
  <c r="AK242" i="54"/>
  <c r="AG242" i="54"/>
  <c r="AO241" i="54"/>
  <c r="AK241" i="54"/>
  <c r="AS240" i="54"/>
  <c r="AO240" i="54"/>
  <c r="AK240" i="54"/>
  <c r="Y240" i="54"/>
  <c r="U240" i="54"/>
  <c r="AS239" i="54"/>
  <c r="AG239" i="54"/>
  <c r="Y239" i="54"/>
  <c r="U239" i="54"/>
  <c r="AC238" i="54"/>
  <c r="Y238" i="54"/>
  <c r="AK237" i="54"/>
  <c r="AG237" i="54"/>
  <c r="AC237" i="54"/>
  <c r="AO236" i="54"/>
  <c r="AK236" i="54"/>
  <c r="AG236" i="54"/>
  <c r="AO235" i="54"/>
  <c r="AK235" i="54"/>
  <c r="U235" i="54"/>
  <c r="AS234" i="54"/>
  <c r="AO234" i="54"/>
  <c r="U234" i="54"/>
  <c r="AS233" i="54"/>
  <c r="Y233" i="54"/>
  <c r="U233" i="54"/>
  <c r="AG232" i="54"/>
  <c r="AC232" i="54"/>
  <c r="Y232" i="54"/>
  <c r="AK231" i="54"/>
  <c r="AG231" i="54"/>
  <c r="AC231" i="54"/>
  <c r="AK230" i="54"/>
  <c r="AG230" i="54"/>
  <c r="AS229" i="54"/>
  <c r="AO229" i="54"/>
  <c r="AK229" i="54"/>
  <c r="U229" i="54"/>
  <c r="AS228" i="54"/>
  <c r="AO228" i="54"/>
  <c r="U228" i="54"/>
  <c r="AS227" i="54"/>
  <c r="Y227" i="54"/>
  <c r="U227" i="54"/>
  <c r="AG226" i="54"/>
  <c r="AC226" i="54"/>
  <c r="Y226" i="54"/>
  <c r="AK225" i="54"/>
  <c r="AG225" i="54"/>
  <c r="AC225" i="54"/>
  <c r="AK224" i="54"/>
  <c r="AG224" i="54"/>
  <c r="AO223" i="54"/>
  <c r="AK223" i="54"/>
  <c r="U223" i="54"/>
  <c r="AS222" i="54"/>
  <c r="AO222" i="54"/>
  <c r="U222" i="54"/>
  <c r="AS221" i="54"/>
  <c r="AC221" i="54"/>
  <c r="Y221" i="54"/>
  <c r="U221" i="54"/>
  <c r="AG220" i="54"/>
  <c r="AC220" i="54"/>
  <c r="Y220" i="54"/>
  <c r="AG219" i="54"/>
  <c r="AC219" i="54"/>
  <c r="AK218" i="54"/>
  <c r="AG218" i="54"/>
  <c r="AS217" i="54"/>
  <c r="AO217" i="54"/>
  <c r="AK217" i="54"/>
  <c r="AS216" i="54"/>
  <c r="AO216" i="54"/>
  <c r="U216" i="54"/>
  <c r="AS215" i="54"/>
  <c r="AC215" i="54"/>
  <c r="Y215" i="54"/>
  <c r="U215" i="54"/>
  <c r="AC214" i="54"/>
  <c r="Y214" i="54"/>
  <c r="AG213" i="54"/>
  <c r="AC213" i="54"/>
  <c r="AO212" i="54"/>
  <c r="AK212" i="54"/>
  <c r="AG212" i="54"/>
  <c r="AC212" i="54"/>
  <c r="AS211" i="54"/>
  <c r="AO211" i="54"/>
  <c r="AK211" i="54"/>
  <c r="AS210" i="54"/>
  <c r="AO210" i="54"/>
  <c r="U210" i="54"/>
  <c r="AS209" i="54"/>
  <c r="AC209" i="54"/>
  <c r="Y209" i="54"/>
  <c r="U209" i="54"/>
  <c r="AG208" i="54"/>
  <c r="AC208" i="54"/>
  <c r="Y208" i="54"/>
  <c r="AG207" i="54"/>
  <c r="AC207" i="54"/>
  <c r="AO206" i="54"/>
  <c r="AK206" i="54"/>
  <c r="AG206" i="54"/>
  <c r="AO205" i="54"/>
  <c r="AK205" i="54"/>
  <c r="AS204" i="54"/>
  <c r="AO204" i="54"/>
  <c r="Y204" i="54"/>
  <c r="U204" i="54"/>
  <c r="AS203" i="54"/>
  <c r="Y203" i="54"/>
  <c r="U203" i="54"/>
  <c r="AC202" i="54"/>
  <c r="Y202" i="54"/>
  <c r="AG201" i="54"/>
  <c r="AC201" i="54"/>
  <c r="AO200" i="54"/>
  <c r="AK200" i="54"/>
  <c r="AG200" i="54"/>
  <c r="AS199" i="54"/>
  <c r="AO199" i="54"/>
  <c r="AK199" i="54"/>
  <c r="AS198" i="54"/>
  <c r="AO198" i="54"/>
  <c r="Y198" i="54"/>
  <c r="U198" i="54"/>
  <c r="AS197" i="54"/>
  <c r="Y197" i="54"/>
  <c r="U197" i="54"/>
  <c r="AC196" i="54"/>
  <c r="Y196" i="54"/>
  <c r="AK195" i="54"/>
  <c r="AG195" i="54"/>
  <c r="AC195" i="54"/>
  <c r="AO194" i="54"/>
  <c r="AK194" i="54"/>
  <c r="AG194" i="54"/>
  <c r="AO193" i="54"/>
  <c r="AK193" i="54"/>
  <c r="AS192" i="54"/>
  <c r="AO192" i="54"/>
  <c r="AK192" i="54"/>
  <c r="Y192" i="54"/>
  <c r="U192" i="54"/>
  <c r="AS191" i="54"/>
  <c r="Y191" i="54"/>
  <c r="U191" i="54"/>
  <c r="AC190" i="54"/>
  <c r="Y190" i="54"/>
  <c r="U190" i="54"/>
  <c r="AK189" i="54"/>
  <c r="AG189" i="54"/>
  <c r="AC189" i="54"/>
  <c r="AS188" i="54"/>
  <c r="AK188" i="54"/>
  <c r="AG188" i="54"/>
  <c r="AO187" i="54"/>
  <c r="AK187" i="54"/>
  <c r="U187" i="54"/>
  <c r="AS186" i="54"/>
  <c r="AO186" i="54"/>
  <c r="U186" i="54"/>
  <c r="AS185" i="54"/>
  <c r="Y185" i="54"/>
  <c r="U185" i="54"/>
  <c r="AG184" i="54"/>
  <c r="AC184" i="54"/>
  <c r="Y184" i="54"/>
  <c r="AK183" i="54"/>
  <c r="AG183" i="54"/>
  <c r="AC183" i="54"/>
  <c r="AO182" i="54"/>
  <c r="AK182" i="54"/>
  <c r="AG182" i="54"/>
  <c r="AO181" i="54"/>
  <c r="AK181" i="54"/>
  <c r="U181" i="54"/>
  <c r="AS180" i="54"/>
  <c r="AO180" i="54"/>
  <c r="U180" i="54"/>
  <c r="AS179" i="54"/>
  <c r="Y179" i="54"/>
  <c r="U179" i="54"/>
  <c r="AG178" i="54"/>
  <c r="AC178" i="54"/>
  <c r="Y178" i="54"/>
  <c r="AO177" i="54"/>
  <c r="AK177" i="54"/>
  <c r="AG177" i="54"/>
  <c r="AC177" i="54"/>
  <c r="AK176" i="54"/>
  <c r="AG176" i="54"/>
  <c r="AS175" i="54"/>
  <c r="AO175" i="54"/>
  <c r="AK175" i="54"/>
  <c r="U175" i="54"/>
  <c r="AS174" i="54"/>
  <c r="AO174" i="54"/>
  <c r="U174" i="54"/>
  <c r="AS173" i="54"/>
  <c r="Y173" i="54"/>
  <c r="U173" i="54"/>
  <c r="AG172" i="54"/>
  <c r="AC172" i="54"/>
  <c r="Y172" i="54"/>
  <c r="AG171" i="54"/>
  <c r="AC171" i="54"/>
  <c r="AK170" i="54"/>
  <c r="AG170" i="54"/>
  <c r="AO169" i="54"/>
  <c r="AK169" i="54"/>
  <c r="U169" i="54"/>
  <c r="AS168" i="54"/>
  <c r="AO168" i="54"/>
  <c r="Y168" i="54"/>
  <c r="U168" i="54"/>
  <c r="AS167" i="54"/>
  <c r="AC167" i="54"/>
  <c r="Y167" i="54"/>
  <c r="U167" i="54"/>
  <c r="AC166" i="54"/>
  <c r="Y166" i="54"/>
  <c r="AK165" i="54"/>
  <c r="AG165" i="54"/>
  <c r="AC165" i="54"/>
  <c r="AK164" i="54"/>
  <c r="AG164" i="54"/>
  <c r="AS163" i="54"/>
  <c r="AO163" i="54"/>
  <c r="AK163" i="54"/>
  <c r="AS162" i="54"/>
  <c r="AO162" i="54"/>
  <c r="AK162" i="54"/>
  <c r="Y162" i="54"/>
  <c r="U162" i="54"/>
  <c r="AS161" i="54"/>
  <c r="AC161" i="54"/>
  <c r="Y161" i="54"/>
  <c r="U161" i="54"/>
  <c r="AG160" i="54"/>
  <c r="AC160" i="54"/>
  <c r="Y160" i="54"/>
  <c r="AK159" i="54"/>
  <c r="AG159" i="54"/>
  <c r="AC159" i="54"/>
  <c r="AO158" i="54"/>
  <c r="AK158" i="54"/>
  <c r="AG158" i="54"/>
  <c r="AS157" i="54"/>
  <c r="AO157" i="54"/>
  <c r="AK157" i="54"/>
  <c r="AS156" i="54"/>
  <c r="AO156" i="54"/>
  <c r="Y156" i="54"/>
  <c r="U156" i="54"/>
  <c r="AS155" i="54"/>
  <c r="AC155" i="54"/>
  <c r="Y155" i="54"/>
  <c r="U155" i="54"/>
  <c r="AG154" i="54"/>
  <c r="AC154" i="54"/>
  <c r="Y154" i="54"/>
  <c r="AK153" i="54"/>
  <c r="AG153" i="54"/>
  <c r="AC153" i="54"/>
  <c r="AO152" i="54"/>
  <c r="AK152" i="54"/>
  <c r="AG152" i="54"/>
  <c r="AS151" i="54"/>
  <c r="AO151" i="54"/>
  <c r="AK151" i="54"/>
  <c r="AS150" i="54"/>
  <c r="AO150" i="54"/>
  <c r="Y150" i="54"/>
  <c r="U150" i="54"/>
  <c r="AS149" i="54"/>
  <c r="AC149" i="54"/>
  <c r="Y149" i="54"/>
  <c r="U149" i="54"/>
  <c r="AG148" i="54"/>
  <c r="AC148" i="54"/>
  <c r="Y148" i="54"/>
  <c r="AK147" i="54"/>
  <c r="AG147" i="54"/>
  <c r="AC147" i="54"/>
  <c r="AO146" i="54"/>
  <c r="AK146" i="54"/>
  <c r="AG146" i="54"/>
  <c r="AO145" i="54"/>
  <c r="AK145" i="54"/>
  <c r="AS144" i="54"/>
  <c r="AO144" i="54"/>
  <c r="AK144" i="54"/>
  <c r="U144" i="54"/>
  <c r="AS143" i="54"/>
  <c r="AC143" i="54"/>
  <c r="Y143" i="54"/>
  <c r="U143" i="54"/>
  <c r="AG142" i="54"/>
  <c r="AC142" i="54"/>
  <c r="Y142" i="54"/>
  <c r="U142" i="54"/>
  <c r="AG141" i="54"/>
  <c r="AC141" i="54"/>
  <c r="Y141" i="54"/>
  <c r="AO140" i="54"/>
  <c r="AK140" i="54"/>
  <c r="AG140" i="54"/>
  <c r="AS139" i="54"/>
  <c r="AO139" i="54"/>
  <c r="AK139" i="54"/>
  <c r="AS138" i="54"/>
  <c r="AO138" i="54"/>
  <c r="Y138" i="54"/>
  <c r="U138" i="54"/>
  <c r="AS137" i="54"/>
  <c r="AC137" i="54"/>
  <c r="Y137" i="54"/>
  <c r="U137" i="54"/>
  <c r="AC136" i="54"/>
  <c r="Y136" i="54"/>
  <c r="AG135" i="54"/>
  <c r="AC135" i="54"/>
  <c r="AO134" i="54"/>
  <c r="AK134" i="54"/>
  <c r="AG134" i="54"/>
  <c r="AO133" i="54"/>
  <c r="AK133" i="54"/>
  <c r="U133" i="54"/>
  <c r="AS132" i="54"/>
  <c r="AO132" i="54"/>
  <c r="U132" i="54"/>
  <c r="AS131" i="54"/>
  <c r="AC131" i="54"/>
  <c r="Y131" i="54"/>
  <c r="U131" i="54"/>
  <c r="AC130" i="54"/>
  <c r="Y130" i="54"/>
  <c r="AK129" i="54"/>
  <c r="AG129" i="54"/>
  <c r="AC129" i="54"/>
  <c r="AK128" i="54"/>
  <c r="AG128" i="54"/>
  <c r="AO127" i="54"/>
  <c r="AK127" i="54"/>
  <c r="AG127" i="54"/>
  <c r="Y127" i="54"/>
  <c r="U127" i="54"/>
  <c r="AS126" i="54"/>
  <c r="AO126" i="54"/>
  <c r="Y126" i="54"/>
  <c r="U126" i="54"/>
  <c r="AS125" i="54"/>
  <c r="AC125" i="54"/>
  <c r="Y125" i="54"/>
  <c r="U125" i="54"/>
  <c r="AG124" i="54"/>
  <c r="AC124" i="54"/>
  <c r="Y124" i="54"/>
  <c r="AK123" i="54"/>
  <c r="AG123" i="54"/>
  <c r="AC123" i="54"/>
  <c r="AK122" i="54"/>
  <c r="AG122" i="54"/>
  <c r="AO121" i="54"/>
  <c r="AK121" i="54"/>
  <c r="AG121" i="54"/>
  <c r="U121" i="54"/>
  <c r="AS120" i="54"/>
  <c r="AO120" i="54"/>
  <c r="U120" i="54"/>
  <c r="AS119" i="54"/>
  <c r="AC119" i="54"/>
  <c r="Y119" i="54"/>
  <c r="U119" i="54"/>
  <c r="AC118" i="54"/>
  <c r="Y118" i="54"/>
  <c r="AK117" i="54"/>
  <c r="AG117" i="54"/>
  <c r="AC117" i="54"/>
  <c r="AO116" i="54"/>
  <c r="AK116" i="54"/>
  <c r="AG116" i="54"/>
  <c r="U116" i="54"/>
  <c r="AS115" i="54"/>
  <c r="AO115" i="54"/>
  <c r="AK115" i="54"/>
  <c r="U115" i="54"/>
  <c r="AS114" i="54"/>
  <c r="AO114" i="54"/>
  <c r="U114" i="54"/>
  <c r="AS113" i="54"/>
  <c r="AC113" i="54"/>
  <c r="Y113" i="54"/>
  <c r="U113" i="54"/>
  <c r="AG112" i="54"/>
  <c r="AC112" i="54"/>
  <c r="Y112" i="54"/>
  <c r="AK111" i="54"/>
  <c r="AG111" i="54"/>
  <c r="AC111" i="54"/>
  <c r="AO110" i="54"/>
  <c r="AK110" i="54"/>
  <c r="AG110" i="54"/>
  <c r="AS109" i="54"/>
  <c r="AO109" i="54"/>
  <c r="AK109" i="54"/>
  <c r="AS108" i="54"/>
  <c r="AO108" i="54"/>
  <c r="U108" i="54"/>
  <c r="AS107" i="54"/>
  <c r="AO107" i="54"/>
  <c r="AC107" i="54"/>
  <c r="Y107" i="54"/>
  <c r="U107" i="54"/>
  <c r="AC106" i="54"/>
  <c r="Y106" i="54"/>
  <c r="AK105" i="54"/>
  <c r="AG105" i="54"/>
  <c r="AC105" i="54"/>
  <c r="AK104" i="54"/>
  <c r="AG104" i="54"/>
  <c r="AS103" i="54"/>
  <c r="AO103" i="54"/>
  <c r="AK103" i="54"/>
  <c r="U103" i="54"/>
  <c r="AS102" i="54"/>
  <c r="AO102" i="54"/>
  <c r="Y102" i="54"/>
  <c r="U102" i="54"/>
  <c r="AS101" i="54"/>
  <c r="Y101" i="54"/>
  <c r="U101" i="54"/>
  <c r="AG100" i="54"/>
  <c r="AC100" i="54"/>
  <c r="Y100" i="54"/>
  <c r="AG99" i="54"/>
  <c r="AC99" i="54"/>
  <c r="AO98" i="54"/>
  <c r="AK98" i="54"/>
  <c r="AG98" i="54"/>
  <c r="AO97" i="54"/>
  <c r="AK97" i="54"/>
  <c r="U97" i="54"/>
  <c r="AS96" i="54"/>
  <c r="AO96" i="54"/>
  <c r="AK96" i="54"/>
  <c r="Y96" i="54"/>
  <c r="U96" i="54"/>
  <c r="AS95" i="54"/>
  <c r="AC95" i="54"/>
  <c r="Y95" i="54"/>
  <c r="U95" i="54"/>
  <c r="AG94" i="54"/>
  <c r="AC94" i="54"/>
  <c r="Y94" i="54"/>
  <c r="AK93" i="54"/>
  <c r="AG93" i="54"/>
  <c r="AC93" i="54"/>
  <c r="AO92" i="54"/>
  <c r="AK92" i="54"/>
  <c r="AG92" i="54"/>
  <c r="AS91" i="54"/>
  <c r="AO91" i="54"/>
  <c r="AK91" i="54"/>
  <c r="U91" i="54"/>
  <c r="AS90" i="54"/>
  <c r="AO90" i="54"/>
  <c r="Y90" i="54"/>
  <c r="U90" i="54"/>
  <c r="AS89" i="54"/>
  <c r="AC89" i="54"/>
  <c r="Y89" i="54"/>
  <c r="U89" i="54"/>
  <c r="AC88" i="54"/>
  <c r="Y88" i="54"/>
  <c r="AG87" i="54"/>
  <c r="AC87" i="54"/>
  <c r="AO86" i="54"/>
  <c r="AK86" i="54"/>
  <c r="AG86" i="54"/>
  <c r="AO85" i="54"/>
  <c r="AK85" i="54"/>
  <c r="AS84" i="54"/>
  <c r="AO84" i="54"/>
  <c r="Y84" i="54"/>
  <c r="U84" i="54"/>
  <c r="AS83" i="54"/>
  <c r="AC83" i="54"/>
  <c r="Y83" i="54"/>
  <c r="U83" i="54"/>
  <c r="AG82" i="54"/>
  <c r="AC82" i="54"/>
  <c r="Y82" i="54"/>
  <c r="AK81" i="54"/>
  <c r="AG81" i="54"/>
  <c r="AC81" i="54"/>
  <c r="AO80" i="54"/>
  <c r="AK80" i="54"/>
  <c r="AG80" i="54"/>
  <c r="AO79" i="54"/>
  <c r="AK79" i="54"/>
  <c r="AG79" i="54"/>
  <c r="U79" i="54"/>
  <c r="AS78" i="54"/>
  <c r="AO78" i="54"/>
  <c r="Y78" i="54"/>
  <c r="U78" i="54"/>
  <c r="AS77" i="54"/>
  <c r="Y77" i="54"/>
  <c r="U77" i="54"/>
  <c r="AG76" i="54"/>
  <c r="AC76" i="54"/>
  <c r="Y76" i="54"/>
  <c r="U76" i="54"/>
  <c r="AK75" i="54"/>
  <c r="AG75" i="54"/>
  <c r="AC75" i="54"/>
  <c r="AK74" i="54"/>
  <c r="AG74" i="54"/>
  <c r="AS73" i="54"/>
  <c r="AO73" i="54"/>
  <c r="AK73" i="54"/>
  <c r="AG73" i="54"/>
  <c r="U73" i="54"/>
  <c r="AS72" i="54"/>
  <c r="AO72" i="54"/>
  <c r="Y72" i="54"/>
  <c r="U72" i="54"/>
  <c r="AS71" i="54"/>
  <c r="Y71" i="54"/>
  <c r="U71" i="54"/>
  <c r="AC70" i="54"/>
  <c r="Y70" i="54"/>
  <c r="AK69" i="54"/>
  <c r="AG69" i="54"/>
  <c r="AC69" i="54"/>
  <c r="AK68" i="54"/>
  <c r="AG68" i="54"/>
  <c r="AS67" i="54"/>
  <c r="AO67" i="54"/>
  <c r="AK67" i="54"/>
  <c r="AS66" i="54"/>
  <c r="AO66" i="54"/>
  <c r="U66" i="54"/>
  <c r="AS65" i="54"/>
  <c r="AO65" i="54"/>
  <c r="AG65" i="54"/>
  <c r="AC65" i="54"/>
  <c r="Y65" i="54"/>
  <c r="U65" i="54"/>
  <c r="AC64" i="54"/>
  <c r="Y64" i="54"/>
  <c r="AG63" i="54"/>
  <c r="AC63" i="54"/>
  <c r="Y63" i="54"/>
  <c r="AO62" i="54"/>
  <c r="AK62" i="54"/>
  <c r="AG62" i="54"/>
  <c r="AS61" i="54"/>
  <c r="AO61" i="54"/>
  <c r="AK61" i="54"/>
  <c r="AS60" i="54"/>
  <c r="AO60" i="54"/>
  <c r="U60" i="54"/>
  <c r="AS59" i="54"/>
  <c r="AC59" i="54"/>
  <c r="Y59" i="54"/>
  <c r="U59" i="54"/>
  <c r="AG58" i="54"/>
  <c r="AC58" i="54"/>
  <c r="Y58" i="54"/>
  <c r="AG57" i="54"/>
  <c r="AC57" i="54"/>
  <c r="AK56" i="54"/>
  <c r="AG56" i="54"/>
  <c r="AO55" i="54"/>
  <c r="AK55" i="54"/>
  <c r="AG55" i="54"/>
  <c r="U55" i="54"/>
  <c r="AS54" i="54"/>
  <c r="AO54" i="54"/>
  <c r="Y54" i="54"/>
  <c r="U54" i="54"/>
  <c r="AS53" i="54"/>
  <c r="Y53" i="54"/>
  <c r="U53" i="54"/>
  <c r="AS52" i="54"/>
  <c r="AO52" i="54"/>
  <c r="AG52" i="54"/>
  <c r="AC52" i="54"/>
  <c r="Y52" i="54"/>
  <c r="AG51" i="54"/>
  <c r="AC51" i="54"/>
  <c r="AK50" i="54"/>
  <c r="AG50" i="54"/>
  <c r="AC50" i="54"/>
  <c r="AS49" i="54"/>
  <c r="AO49" i="54"/>
  <c r="AK49" i="54"/>
  <c r="U49" i="54"/>
  <c r="AS48" i="54"/>
  <c r="AO48" i="54"/>
  <c r="U48" i="54"/>
  <c r="AS47" i="54"/>
  <c r="AC47" i="54"/>
  <c r="Y47" i="54"/>
  <c r="U47" i="54"/>
  <c r="AG46" i="54"/>
  <c r="AC46" i="54"/>
  <c r="Y46" i="54"/>
  <c r="AK45" i="54"/>
  <c r="AG45" i="54"/>
  <c r="AC45" i="54"/>
  <c r="AK44" i="54"/>
  <c r="AG44" i="54"/>
  <c r="AS43" i="54"/>
  <c r="AO43" i="54"/>
  <c r="AK43" i="54"/>
  <c r="U43" i="54"/>
  <c r="AS42" i="54"/>
  <c r="AO42" i="54"/>
  <c r="Y42" i="54"/>
  <c r="U42" i="54"/>
  <c r="AS41" i="54"/>
  <c r="Y41" i="54"/>
  <c r="U41" i="54"/>
  <c r="AG40" i="54"/>
  <c r="AC40" i="54"/>
  <c r="Y40" i="54"/>
  <c r="U40" i="54"/>
  <c r="AK39" i="54"/>
  <c r="AG39" i="54"/>
  <c r="AC39" i="54"/>
  <c r="AK38" i="54"/>
  <c r="AG38" i="54"/>
  <c r="AS37" i="54"/>
  <c r="AO37" i="54"/>
  <c r="AK37" i="54"/>
  <c r="AG37" i="54"/>
  <c r="U37" i="54"/>
  <c r="AS36" i="54"/>
  <c r="AO36" i="54"/>
  <c r="U36" i="54"/>
  <c r="AS35" i="54"/>
  <c r="Y35" i="54"/>
  <c r="U35" i="54"/>
  <c r="AS34" i="54"/>
  <c r="AG34" i="54"/>
  <c r="AC34" i="54"/>
  <c r="Y34" i="54"/>
  <c r="AK33" i="54"/>
  <c r="AG33" i="54"/>
  <c r="AC33" i="54"/>
  <c r="AO32" i="54"/>
  <c r="AK32" i="54"/>
  <c r="AG32" i="54"/>
  <c r="AS31" i="54"/>
  <c r="AO31" i="54"/>
  <c r="AK31" i="54"/>
  <c r="U31" i="54"/>
  <c r="AS30" i="54"/>
  <c r="AO30" i="54"/>
  <c r="Y30" i="54"/>
  <c r="U30" i="54"/>
  <c r="AS29" i="54"/>
  <c r="Y29" i="54"/>
  <c r="U29" i="54"/>
  <c r="AG28" i="54"/>
  <c r="AC28" i="54"/>
  <c r="Y28" i="54"/>
  <c r="AK27" i="54"/>
  <c r="AG27" i="54"/>
  <c r="AC27" i="54"/>
  <c r="AK26" i="54"/>
  <c r="AG26" i="54"/>
  <c r="AO25" i="54"/>
  <c r="AS24" i="54"/>
  <c r="AO24" i="54"/>
  <c r="Y24" i="54"/>
  <c r="AS23" i="54"/>
  <c r="AO23" i="54"/>
  <c r="AC23" i="54"/>
  <c r="AC22" i="54"/>
  <c r="AG20" i="54"/>
  <c r="AR700" i="52"/>
  <c r="AQ700" i="52"/>
  <c r="AN700" i="52"/>
  <c r="AM700" i="52"/>
  <c r="AJ700" i="52"/>
  <c r="AI700" i="52"/>
  <c r="AF700" i="52"/>
  <c r="AE700" i="52"/>
  <c r="AB700" i="52"/>
  <c r="AA700" i="52"/>
  <c r="X700" i="52"/>
  <c r="W700" i="52"/>
  <c r="S700" i="52"/>
  <c r="R700" i="52"/>
  <c r="AR699" i="52"/>
  <c r="AQ699" i="52"/>
  <c r="AN699" i="52"/>
  <c r="AM699" i="52"/>
  <c r="AJ699" i="52"/>
  <c r="AI699" i="52"/>
  <c r="AF699" i="52"/>
  <c r="AE699" i="52"/>
  <c r="AB699" i="52"/>
  <c r="AA699" i="52"/>
  <c r="X699" i="52"/>
  <c r="W699" i="52"/>
  <c r="S699" i="52"/>
  <c r="R699" i="52"/>
  <c r="AR698" i="52"/>
  <c r="AQ698" i="52"/>
  <c r="AN698" i="52"/>
  <c r="AM698" i="52"/>
  <c r="AJ698" i="52"/>
  <c r="AI698" i="52"/>
  <c r="AF698" i="52"/>
  <c r="AE698" i="52"/>
  <c r="AB698" i="52"/>
  <c r="AA698" i="52"/>
  <c r="X698" i="52"/>
  <c r="W698" i="52"/>
  <c r="S698" i="52"/>
  <c r="R698" i="52"/>
  <c r="AR697" i="52"/>
  <c r="AQ697" i="52"/>
  <c r="AN697" i="52"/>
  <c r="AM697" i="52"/>
  <c r="AJ697" i="52"/>
  <c r="AI697" i="52"/>
  <c r="AF697" i="52"/>
  <c r="AE697" i="52"/>
  <c r="AB697" i="52"/>
  <c r="AA697" i="52"/>
  <c r="X697" i="52"/>
  <c r="W697" i="52"/>
  <c r="S697" i="52"/>
  <c r="R697" i="52"/>
  <c r="AR696" i="52"/>
  <c r="AQ696" i="52"/>
  <c r="AN696" i="52"/>
  <c r="AM696" i="52"/>
  <c r="AJ696" i="52"/>
  <c r="AI696" i="52"/>
  <c r="AF696" i="52"/>
  <c r="AE696" i="52"/>
  <c r="AB696" i="52"/>
  <c r="AA696" i="52"/>
  <c r="X696" i="52"/>
  <c r="W696" i="52"/>
  <c r="S696" i="52"/>
  <c r="R696" i="52"/>
  <c r="AR695" i="52"/>
  <c r="AQ695" i="52"/>
  <c r="AN695" i="52"/>
  <c r="AM695" i="52"/>
  <c r="AJ695" i="52"/>
  <c r="AI695" i="52"/>
  <c r="AF695" i="52"/>
  <c r="AE695" i="52"/>
  <c r="AB695" i="52"/>
  <c r="AA695" i="52"/>
  <c r="X695" i="52"/>
  <c r="W695" i="52"/>
  <c r="S695" i="52"/>
  <c r="R695" i="52"/>
  <c r="AR694" i="52"/>
  <c r="AQ694" i="52"/>
  <c r="AN694" i="52"/>
  <c r="AM694" i="52"/>
  <c r="AJ694" i="52"/>
  <c r="AI694" i="52"/>
  <c r="AF694" i="52"/>
  <c r="AE694" i="52"/>
  <c r="AB694" i="52"/>
  <c r="AA694" i="52"/>
  <c r="X694" i="52"/>
  <c r="W694" i="52"/>
  <c r="S694" i="52"/>
  <c r="R694" i="52"/>
  <c r="AR693" i="52"/>
  <c r="AQ693" i="52"/>
  <c r="AN693" i="52"/>
  <c r="AM693" i="52"/>
  <c r="AJ693" i="52"/>
  <c r="AI693" i="52"/>
  <c r="AF693" i="52"/>
  <c r="AE693" i="52"/>
  <c r="AB693" i="52"/>
  <c r="AA693" i="52"/>
  <c r="X693" i="52"/>
  <c r="W693" i="52"/>
  <c r="S693" i="52"/>
  <c r="R693" i="52"/>
  <c r="AR692" i="52"/>
  <c r="AQ692" i="52"/>
  <c r="AN692" i="52"/>
  <c r="AM692" i="52"/>
  <c r="AJ692" i="52"/>
  <c r="AI692" i="52"/>
  <c r="AF692" i="52"/>
  <c r="AE692" i="52"/>
  <c r="AB692" i="52"/>
  <c r="AA692" i="52"/>
  <c r="X692" i="52"/>
  <c r="W692" i="52"/>
  <c r="S692" i="52"/>
  <c r="R692" i="52"/>
  <c r="AR691" i="52"/>
  <c r="AQ691" i="52"/>
  <c r="AN691" i="52"/>
  <c r="AM691" i="52"/>
  <c r="AJ691" i="52"/>
  <c r="AI691" i="52"/>
  <c r="AF691" i="52"/>
  <c r="AE691" i="52"/>
  <c r="AB691" i="52"/>
  <c r="AA691" i="52"/>
  <c r="X691" i="52"/>
  <c r="W691" i="52"/>
  <c r="S691" i="52"/>
  <c r="R691" i="52"/>
  <c r="AR690" i="52"/>
  <c r="AQ690" i="52"/>
  <c r="AN690" i="52"/>
  <c r="AM690" i="52"/>
  <c r="AJ690" i="52"/>
  <c r="AI690" i="52"/>
  <c r="AF690" i="52"/>
  <c r="AE690" i="52"/>
  <c r="AB690" i="52"/>
  <c r="AA690" i="52"/>
  <c r="X690" i="52"/>
  <c r="W690" i="52"/>
  <c r="S690" i="52"/>
  <c r="R690" i="52"/>
  <c r="AR689" i="52"/>
  <c r="AQ689" i="52"/>
  <c r="AN689" i="52"/>
  <c r="AM689" i="52"/>
  <c r="AJ689" i="52"/>
  <c r="AI689" i="52"/>
  <c r="AF689" i="52"/>
  <c r="AE689" i="52"/>
  <c r="AB689" i="52"/>
  <c r="AA689" i="52"/>
  <c r="X689" i="52"/>
  <c r="W689" i="52"/>
  <c r="S689" i="52"/>
  <c r="R689" i="52"/>
  <c r="AR688" i="52"/>
  <c r="AQ688" i="52"/>
  <c r="AN688" i="52"/>
  <c r="AM688" i="52"/>
  <c r="AJ688" i="52"/>
  <c r="AI688" i="52"/>
  <c r="AF688" i="52"/>
  <c r="AE688" i="52"/>
  <c r="AB688" i="52"/>
  <c r="AA688" i="52"/>
  <c r="X688" i="52"/>
  <c r="W688" i="52"/>
  <c r="S688" i="52"/>
  <c r="R688" i="52"/>
  <c r="AR687" i="52"/>
  <c r="AQ687" i="52"/>
  <c r="AN687" i="52"/>
  <c r="AM687" i="52"/>
  <c r="AJ687" i="52"/>
  <c r="AI687" i="52"/>
  <c r="AF687" i="52"/>
  <c r="AE687" i="52"/>
  <c r="AB687" i="52"/>
  <c r="AA687" i="52"/>
  <c r="X687" i="52"/>
  <c r="W687" i="52"/>
  <c r="S687" i="52"/>
  <c r="R687" i="52"/>
  <c r="AR686" i="52"/>
  <c r="AQ686" i="52"/>
  <c r="AN686" i="52"/>
  <c r="AM686" i="52"/>
  <c r="AJ686" i="52"/>
  <c r="AI686" i="52"/>
  <c r="AF686" i="52"/>
  <c r="AE686" i="52"/>
  <c r="AB686" i="52"/>
  <c r="AA686" i="52"/>
  <c r="X686" i="52"/>
  <c r="W686" i="52"/>
  <c r="S686" i="52"/>
  <c r="R686" i="52"/>
  <c r="AR685" i="52"/>
  <c r="AQ685" i="52"/>
  <c r="AN685" i="52"/>
  <c r="AM685" i="52"/>
  <c r="AJ685" i="52"/>
  <c r="AI685" i="52"/>
  <c r="AF685" i="52"/>
  <c r="AE685" i="52"/>
  <c r="AB685" i="52"/>
  <c r="AA685" i="52"/>
  <c r="X685" i="52"/>
  <c r="W685" i="52"/>
  <c r="S685" i="52"/>
  <c r="R685" i="52"/>
  <c r="AR684" i="52"/>
  <c r="AQ684" i="52"/>
  <c r="AN684" i="52"/>
  <c r="AM684" i="52"/>
  <c r="AJ684" i="52"/>
  <c r="AI684" i="52"/>
  <c r="AF684" i="52"/>
  <c r="AE684" i="52"/>
  <c r="AB684" i="52"/>
  <c r="AA684" i="52"/>
  <c r="X684" i="52"/>
  <c r="W684" i="52"/>
  <c r="S684" i="52"/>
  <c r="R684" i="52"/>
  <c r="AR683" i="52"/>
  <c r="AQ683" i="52"/>
  <c r="AN683" i="52"/>
  <c r="AM683" i="52"/>
  <c r="AJ683" i="52"/>
  <c r="AI683" i="52"/>
  <c r="AF683" i="52"/>
  <c r="AE683" i="52"/>
  <c r="AB683" i="52"/>
  <c r="AA683" i="52"/>
  <c r="X683" i="52"/>
  <c r="W683" i="52"/>
  <c r="S683" i="52"/>
  <c r="R683" i="52"/>
  <c r="AR682" i="52"/>
  <c r="AQ682" i="52"/>
  <c r="AN682" i="52"/>
  <c r="AM682" i="52"/>
  <c r="AJ682" i="52"/>
  <c r="AI682" i="52"/>
  <c r="AF682" i="52"/>
  <c r="AE682" i="52"/>
  <c r="AB682" i="52"/>
  <c r="AA682" i="52"/>
  <c r="X682" i="52"/>
  <c r="W682" i="52"/>
  <c r="S682" i="52"/>
  <c r="R682" i="52"/>
  <c r="AR681" i="52"/>
  <c r="AQ681" i="52"/>
  <c r="AN681" i="52"/>
  <c r="AM681" i="52"/>
  <c r="AJ681" i="52"/>
  <c r="AI681" i="52"/>
  <c r="AF681" i="52"/>
  <c r="AE681" i="52"/>
  <c r="AB681" i="52"/>
  <c r="AA681" i="52"/>
  <c r="X681" i="52"/>
  <c r="W681" i="52"/>
  <c r="S681" i="52"/>
  <c r="R681" i="52"/>
  <c r="AR680" i="52"/>
  <c r="AQ680" i="52"/>
  <c r="AN680" i="52"/>
  <c r="AM680" i="52"/>
  <c r="AJ680" i="52"/>
  <c r="AI680" i="52"/>
  <c r="AF680" i="52"/>
  <c r="AE680" i="52"/>
  <c r="AB680" i="52"/>
  <c r="AA680" i="52"/>
  <c r="X680" i="52"/>
  <c r="W680" i="52"/>
  <c r="S680" i="52"/>
  <c r="R680" i="52"/>
  <c r="AR679" i="52"/>
  <c r="AQ679" i="52"/>
  <c r="AN679" i="52"/>
  <c r="AM679" i="52"/>
  <c r="AJ679" i="52"/>
  <c r="AI679" i="52"/>
  <c r="AF679" i="52"/>
  <c r="AE679" i="52"/>
  <c r="AB679" i="52"/>
  <c r="AA679" i="52"/>
  <c r="X679" i="52"/>
  <c r="W679" i="52"/>
  <c r="S679" i="52"/>
  <c r="R679" i="52"/>
  <c r="AR678" i="52"/>
  <c r="AQ678" i="52"/>
  <c r="AN678" i="52"/>
  <c r="AM678" i="52"/>
  <c r="AJ678" i="52"/>
  <c r="AI678" i="52"/>
  <c r="AF678" i="52"/>
  <c r="AE678" i="52"/>
  <c r="AB678" i="52"/>
  <c r="AA678" i="52"/>
  <c r="X678" i="52"/>
  <c r="W678" i="52"/>
  <c r="S678" i="52"/>
  <c r="R678" i="52"/>
  <c r="AR677" i="52"/>
  <c r="AQ677" i="52"/>
  <c r="AN677" i="52"/>
  <c r="AM677" i="52"/>
  <c r="AJ677" i="52"/>
  <c r="AI677" i="52"/>
  <c r="AF677" i="52"/>
  <c r="AE677" i="52"/>
  <c r="AB677" i="52"/>
  <c r="AA677" i="52"/>
  <c r="X677" i="52"/>
  <c r="W677" i="52"/>
  <c r="S677" i="52"/>
  <c r="R677" i="52"/>
  <c r="AR676" i="52"/>
  <c r="AQ676" i="52"/>
  <c r="AN676" i="52"/>
  <c r="AM676" i="52"/>
  <c r="AJ676" i="52"/>
  <c r="AI676" i="52"/>
  <c r="AF676" i="52"/>
  <c r="AE676" i="52"/>
  <c r="AB676" i="52"/>
  <c r="AA676" i="52"/>
  <c r="X676" i="52"/>
  <c r="W676" i="52"/>
  <c r="S676" i="52"/>
  <c r="R676" i="52"/>
  <c r="AR675" i="52"/>
  <c r="AQ675" i="52"/>
  <c r="AN675" i="52"/>
  <c r="AM675" i="52"/>
  <c r="AJ675" i="52"/>
  <c r="AI675" i="52"/>
  <c r="AF675" i="52"/>
  <c r="AE675" i="52"/>
  <c r="AB675" i="52"/>
  <c r="AA675" i="52"/>
  <c r="X675" i="52"/>
  <c r="W675" i="52"/>
  <c r="S675" i="52"/>
  <c r="R675" i="52"/>
  <c r="AR674" i="52"/>
  <c r="AQ674" i="52"/>
  <c r="AN674" i="52"/>
  <c r="AM674" i="52"/>
  <c r="AJ674" i="52"/>
  <c r="AI674" i="52"/>
  <c r="AF674" i="52"/>
  <c r="AE674" i="52"/>
  <c r="AB674" i="52"/>
  <c r="AA674" i="52"/>
  <c r="X674" i="52"/>
  <c r="W674" i="52"/>
  <c r="S674" i="52"/>
  <c r="R674" i="52"/>
  <c r="AR673" i="52"/>
  <c r="AQ673" i="52"/>
  <c r="AN673" i="52"/>
  <c r="AM673" i="52"/>
  <c r="AJ673" i="52"/>
  <c r="AI673" i="52"/>
  <c r="AF673" i="52"/>
  <c r="AE673" i="52"/>
  <c r="AB673" i="52"/>
  <c r="AA673" i="52"/>
  <c r="X673" i="52"/>
  <c r="W673" i="52"/>
  <c r="S673" i="52"/>
  <c r="R673" i="52"/>
  <c r="AR672" i="52"/>
  <c r="AQ672" i="52"/>
  <c r="AN672" i="52"/>
  <c r="AM672" i="52"/>
  <c r="AJ672" i="52"/>
  <c r="AI672" i="52"/>
  <c r="AF672" i="52"/>
  <c r="AE672" i="52"/>
  <c r="AB672" i="52"/>
  <c r="AA672" i="52"/>
  <c r="X672" i="52"/>
  <c r="W672" i="52"/>
  <c r="S672" i="52"/>
  <c r="R672" i="52"/>
  <c r="AR671" i="52"/>
  <c r="AQ671" i="52"/>
  <c r="AN671" i="52"/>
  <c r="AM671" i="52"/>
  <c r="AJ671" i="52"/>
  <c r="AI671" i="52"/>
  <c r="AF671" i="52"/>
  <c r="AE671" i="52"/>
  <c r="AB671" i="52"/>
  <c r="AA671" i="52"/>
  <c r="X671" i="52"/>
  <c r="W671" i="52"/>
  <c r="S671" i="52"/>
  <c r="R671" i="52"/>
  <c r="AR670" i="52"/>
  <c r="AQ670" i="52"/>
  <c r="AN670" i="52"/>
  <c r="AM670" i="52"/>
  <c r="AJ670" i="52"/>
  <c r="AI670" i="52"/>
  <c r="AF670" i="52"/>
  <c r="AE670" i="52"/>
  <c r="AB670" i="52"/>
  <c r="AA670" i="52"/>
  <c r="X670" i="52"/>
  <c r="W670" i="52"/>
  <c r="S670" i="52"/>
  <c r="R670" i="52"/>
  <c r="AR669" i="52"/>
  <c r="AQ669" i="52"/>
  <c r="AN669" i="52"/>
  <c r="AM669" i="52"/>
  <c r="AJ669" i="52"/>
  <c r="AI669" i="52"/>
  <c r="AF669" i="52"/>
  <c r="AE669" i="52"/>
  <c r="AB669" i="52"/>
  <c r="AA669" i="52"/>
  <c r="X669" i="52"/>
  <c r="W669" i="52"/>
  <c r="S669" i="52"/>
  <c r="R669" i="52"/>
  <c r="AR668" i="52"/>
  <c r="AQ668" i="52"/>
  <c r="AN668" i="52"/>
  <c r="AM668" i="52"/>
  <c r="AJ668" i="52"/>
  <c r="AI668" i="52"/>
  <c r="AF668" i="52"/>
  <c r="AE668" i="52"/>
  <c r="AB668" i="52"/>
  <c r="AA668" i="52"/>
  <c r="X668" i="52"/>
  <c r="W668" i="52"/>
  <c r="S668" i="52"/>
  <c r="R668" i="52"/>
  <c r="AR667" i="52"/>
  <c r="AQ667" i="52"/>
  <c r="AN667" i="52"/>
  <c r="AM667" i="52"/>
  <c r="AJ667" i="52"/>
  <c r="AI667" i="52"/>
  <c r="AF667" i="52"/>
  <c r="AE667" i="52"/>
  <c r="AB667" i="52"/>
  <c r="AA667" i="52"/>
  <c r="X667" i="52"/>
  <c r="W667" i="52"/>
  <c r="S667" i="52"/>
  <c r="R667" i="52"/>
  <c r="AR666" i="52"/>
  <c r="AQ666" i="52"/>
  <c r="AN666" i="52"/>
  <c r="AM666" i="52"/>
  <c r="AJ666" i="52"/>
  <c r="AI666" i="52"/>
  <c r="AF666" i="52"/>
  <c r="AE666" i="52"/>
  <c r="AB666" i="52"/>
  <c r="AA666" i="52"/>
  <c r="X666" i="52"/>
  <c r="W666" i="52"/>
  <c r="S666" i="52"/>
  <c r="R666" i="52"/>
  <c r="AR665" i="52"/>
  <c r="AQ665" i="52"/>
  <c r="AN665" i="52"/>
  <c r="AM665" i="52"/>
  <c r="AJ665" i="52"/>
  <c r="AI665" i="52"/>
  <c r="AF665" i="52"/>
  <c r="AE665" i="52"/>
  <c r="AB665" i="52"/>
  <c r="AA665" i="52"/>
  <c r="X665" i="52"/>
  <c r="W665" i="52"/>
  <c r="S665" i="52"/>
  <c r="R665" i="52"/>
  <c r="AR664" i="52"/>
  <c r="AQ664" i="52"/>
  <c r="AN664" i="52"/>
  <c r="AM664" i="52"/>
  <c r="AJ664" i="52"/>
  <c r="AI664" i="52"/>
  <c r="AF664" i="52"/>
  <c r="AE664" i="52"/>
  <c r="AB664" i="52"/>
  <c r="AA664" i="52"/>
  <c r="X664" i="52"/>
  <c r="W664" i="52"/>
  <c r="S664" i="52"/>
  <c r="R664" i="52"/>
  <c r="AR663" i="52"/>
  <c r="AQ663" i="52"/>
  <c r="AN663" i="52"/>
  <c r="AM663" i="52"/>
  <c r="AJ663" i="52"/>
  <c r="AI663" i="52"/>
  <c r="AF663" i="52"/>
  <c r="AE663" i="52"/>
  <c r="AB663" i="52"/>
  <c r="AA663" i="52"/>
  <c r="X663" i="52"/>
  <c r="W663" i="52"/>
  <c r="S663" i="52"/>
  <c r="R663" i="52"/>
  <c r="AR662" i="52"/>
  <c r="AQ662" i="52"/>
  <c r="AN662" i="52"/>
  <c r="AM662" i="52"/>
  <c r="AJ662" i="52"/>
  <c r="AI662" i="52"/>
  <c r="AF662" i="52"/>
  <c r="AE662" i="52"/>
  <c r="AB662" i="52"/>
  <c r="AA662" i="52"/>
  <c r="X662" i="52"/>
  <c r="W662" i="52"/>
  <c r="S662" i="52"/>
  <c r="R662" i="52"/>
  <c r="AR661" i="52"/>
  <c r="AQ661" i="52"/>
  <c r="AN661" i="52"/>
  <c r="AM661" i="52"/>
  <c r="AJ661" i="52"/>
  <c r="AI661" i="52"/>
  <c r="AF661" i="52"/>
  <c r="AE661" i="52"/>
  <c r="AB661" i="52"/>
  <c r="AA661" i="52"/>
  <c r="X661" i="52"/>
  <c r="W661" i="52"/>
  <c r="S661" i="52"/>
  <c r="R661" i="52"/>
  <c r="AR660" i="52"/>
  <c r="AQ660" i="52"/>
  <c r="AN660" i="52"/>
  <c r="AM660" i="52"/>
  <c r="AJ660" i="52"/>
  <c r="AI660" i="52"/>
  <c r="AF660" i="52"/>
  <c r="AE660" i="52"/>
  <c r="AB660" i="52"/>
  <c r="AA660" i="52"/>
  <c r="X660" i="52"/>
  <c r="W660" i="52"/>
  <c r="S660" i="52"/>
  <c r="R660" i="52"/>
  <c r="AR659" i="52"/>
  <c r="AQ659" i="52"/>
  <c r="AN659" i="52"/>
  <c r="AM659" i="52"/>
  <c r="AJ659" i="52"/>
  <c r="AI659" i="52"/>
  <c r="AF659" i="52"/>
  <c r="AE659" i="52"/>
  <c r="AB659" i="52"/>
  <c r="AA659" i="52"/>
  <c r="X659" i="52"/>
  <c r="W659" i="52"/>
  <c r="S659" i="52"/>
  <c r="R659" i="52"/>
  <c r="AR658" i="52"/>
  <c r="AQ658" i="52"/>
  <c r="AN658" i="52"/>
  <c r="AM658" i="52"/>
  <c r="AJ658" i="52"/>
  <c r="AI658" i="52"/>
  <c r="AF658" i="52"/>
  <c r="AE658" i="52"/>
  <c r="AB658" i="52"/>
  <c r="AA658" i="52"/>
  <c r="X658" i="52"/>
  <c r="W658" i="52"/>
  <c r="S658" i="52"/>
  <c r="R658" i="52"/>
  <c r="AR657" i="52"/>
  <c r="AQ657" i="52"/>
  <c r="AN657" i="52"/>
  <c r="AM657" i="52"/>
  <c r="AJ657" i="52"/>
  <c r="AI657" i="52"/>
  <c r="AF657" i="52"/>
  <c r="AE657" i="52"/>
  <c r="AB657" i="52"/>
  <c r="AA657" i="52"/>
  <c r="X657" i="52"/>
  <c r="W657" i="52"/>
  <c r="S657" i="52"/>
  <c r="R657" i="52"/>
  <c r="AR656" i="52"/>
  <c r="AQ656" i="52"/>
  <c r="AN656" i="52"/>
  <c r="AM656" i="52"/>
  <c r="AJ656" i="52"/>
  <c r="AI656" i="52"/>
  <c r="AF656" i="52"/>
  <c r="AE656" i="52"/>
  <c r="AB656" i="52"/>
  <c r="AA656" i="52"/>
  <c r="X656" i="52"/>
  <c r="W656" i="52"/>
  <c r="S656" i="52"/>
  <c r="R656" i="52"/>
  <c r="AR655" i="52"/>
  <c r="AQ655" i="52"/>
  <c r="AN655" i="52"/>
  <c r="AM655" i="52"/>
  <c r="AJ655" i="52"/>
  <c r="AI655" i="52"/>
  <c r="AF655" i="52"/>
  <c r="AE655" i="52"/>
  <c r="AB655" i="52"/>
  <c r="AA655" i="52"/>
  <c r="X655" i="52"/>
  <c r="W655" i="52"/>
  <c r="S655" i="52"/>
  <c r="R655" i="52"/>
  <c r="AR654" i="52"/>
  <c r="AQ654" i="52"/>
  <c r="AN654" i="52"/>
  <c r="AM654" i="52"/>
  <c r="AJ654" i="52"/>
  <c r="AI654" i="52"/>
  <c r="AF654" i="52"/>
  <c r="AE654" i="52"/>
  <c r="AB654" i="52"/>
  <c r="AA654" i="52"/>
  <c r="X654" i="52"/>
  <c r="W654" i="52"/>
  <c r="S654" i="52"/>
  <c r="R654" i="52"/>
  <c r="AR653" i="52"/>
  <c r="AQ653" i="52"/>
  <c r="AN653" i="52"/>
  <c r="AM653" i="52"/>
  <c r="AJ653" i="52"/>
  <c r="AI653" i="52"/>
  <c r="AF653" i="52"/>
  <c r="AE653" i="52"/>
  <c r="AB653" i="52"/>
  <c r="AA653" i="52"/>
  <c r="X653" i="52"/>
  <c r="W653" i="52"/>
  <c r="S653" i="52"/>
  <c r="R653" i="52"/>
  <c r="AR652" i="52"/>
  <c r="AQ652" i="52"/>
  <c r="AN652" i="52"/>
  <c r="AM652" i="52"/>
  <c r="AJ652" i="52"/>
  <c r="AI652" i="52"/>
  <c r="AF652" i="52"/>
  <c r="AE652" i="52"/>
  <c r="AB652" i="52"/>
  <c r="AA652" i="52"/>
  <c r="X652" i="52"/>
  <c r="W652" i="52"/>
  <c r="S652" i="52"/>
  <c r="R652" i="52"/>
  <c r="AR651" i="52"/>
  <c r="AQ651" i="52"/>
  <c r="AN651" i="52"/>
  <c r="AM651" i="52"/>
  <c r="AJ651" i="52"/>
  <c r="AI651" i="52"/>
  <c r="AF651" i="52"/>
  <c r="AE651" i="52"/>
  <c r="AB651" i="52"/>
  <c r="AA651" i="52"/>
  <c r="X651" i="52"/>
  <c r="W651" i="52"/>
  <c r="S651" i="52"/>
  <c r="R651" i="52"/>
  <c r="AR650" i="52"/>
  <c r="AQ650" i="52"/>
  <c r="AN650" i="52"/>
  <c r="AM650" i="52"/>
  <c r="AJ650" i="52"/>
  <c r="AI650" i="52"/>
  <c r="AF650" i="52"/>
  <c r="AE650" i="52"/>
  <c r="AB650" i="52"/>
  <c r="AA650" i="52"/>
  <c r="X650" i="52"/>
  <c r="W650" i="52"/>
  <c r="S650" i="52"/>
  <c r="R650" i="52"/>
  <c r="AR649" i="52"/>
  <c r="AQ649" i="52"/>
  <c r="AN649" i="52"/>
  <c r="AM649" i="52"/>
  <c r="AJ649" i="52"/>
  <c r="AI649" i="52"/>
  <c r="AF649" i="52"/>
  <c r="AE649" i="52"/>
  <c r="AB649" i="52"/>
  <c r="AA649" i="52"/>
  <c r="X649" i="52"/>
  <c r="W649" i="52"/>
  <c r="S649" i="52"/>
  <c r="R649" i="52"/>
  <c r="AR648" i="52"/>
  <c r="AQ648" i="52"/>
  <c r="AN648" i="52"/>
  <c r="AM648" i="52"/>
  <c r="AJ648" i="52"/>
  <c r="AI648" i="52"/>
  <c r="AF648" i="52"/>
  <c r="AE648" i="52"/>
  <c r="AB648" i="52"/>
  <c r="AA648" i="52"/>
  <c r="X648" i="52"/>
  <c r="W648" i="52"/>
  <c r="S648" i="52"/>
  <c r="R648" i="52"/>
  <c r="AR647" i="52"/>
  <c r="AQ647" i="52"/>
  <c r="AN647" i="52"/>
  <c r="AM647" i="52"/>
  <c r="AJ647" i="52"/>
  <c r="AI647" i="52"/>
  <c r="AF647" i="52"/>
  <c r="AE647" i="52"/>
  <c r="AB647" i="52"/>
  <c r="AA647" i="52"/>
  <c r="X647" i="52"/>
  <c r="W647" i="52"/>
  <c r="S647" i="52"/>
  <c r="R647" i="52"/>
  <c r="AR646" i="52"/>
  <c r="AQ646" i="52"/>
  <c r="AN646" i="52"/>
  <c r="AM646" i="52"/>
  <c r="AJ646" i="52"/>
  <c r="AI646" i="52"/>
  <c r="AF646" i="52"/>
  <c r="AE646" i="52"/>
  <c r="AB646" i="52"/>
  <c r="AA646" i="52"/>
  <c r="X646" i="52"/>
  <c r="W646" i="52"/>
  <c r="S646" i="52"/>
  <c r="R646" i="52"/>
  <c r="AR645" i="52"/>
  <c r="AQ645" i="52"/>
  <c r="AN645" i="52"/>
  <c r="AM645" i="52"/>
  <c r="AJ645" i="52"/>
  <c r="AI645" i="52"/>
  <c r="AF645" i="52"/>
  <c r="AE645" i="52"/>
  <c r="AB645" i="52"/>
  <c r="AA645" i="52"/>
  <c r="X645" i="52"/>
  <c r="W645" i="52"/>
  <c r="S645" i="52"/>
  <c r="R645" i="52"/>
  <c r="AR644" i="52"/>
  <c r="AQ644" i="52"/>
  <c r="AN644" i="52"/>
  <c r="AM644" i="52"/>
  <c r="AJ644" i="52"/>
  <c r="AI644" i="52"/>
  <c r="AF644" i="52"/>
  <c r="AE644" i="52"/>
  <c r="AB644" i="52"/>
  <c r="AA644" i="52"/>
  <c r="X644" i="52"/>
  <c r="W644" i="52"/>
  <c r="S644" i="52"/>
  <c r="R644" i="52"/>
  <c r="AR643" i="52"/>
  <c r="AQ643" i="52"/>
  <c r="AN643" i="52"/>
  <c r="AM643" i="52"/>
  <c r="AJ643" i="52"/>
  <c r="AI643" i="52"/>
  <c r="AF643" i="52"/>
  <c r="AE643" i="52"/>
  <c r="AB643" i="52"/>
  <c r="AA643" i="52"/>
  <c r="X643" i="52"/>
  <c r="W643" i="52"/>
  <c r="S643" i="52"/>
  <c r="R643" i="52"/>
  <c r="AR642" i="52"/>
  <c r="AQ642" i="52"/>
  <c r="AN642" i="52"/>
  <c r="AM642" i="52"/>
  <c r="AJ642" i="52"/>
  <c r="AI642" i="52"/>
  <c r="AF642" i="52"/>
  <c r="AE642" i="52"/>
  <c r="AB642" i="52"/>
  <c r="AA642" i="52"/>
  <c r="X642" i="52"/>
  <c r="W642" i="52"/>
  <c r="S642" i="52"/>
  <c r="R642" i="52"/>
  <c r="AR641" i="52"/>
  <c r="AQ641" i="52"/>
  <c r="AN641" i="52"/>
  <c r="AM641" i="52"/>
  <c r="AJ641" i="52"/>
  <c r="AI641" i="52"/>
  <c r="AF641" i="52"/>
  <c r="AE641" i="52"/>
  <c r="AB641" i="52"/>
  <c r="AA641" i="52"/>
  <c r="X641" i="52"/>
  <c r="W641" i="52"/>
  <c r="S641" i="52"/>
  <c r="R641" i="52"/>
  <c r="AR640" i="52"/>
  <c r="AQ640" i="52"/>
  <c r="AN640" i="52"/>
  <c r="AM640" i="52"/>
  <c r="AJ640" i="52"/>
  <c r="AI640" i="52"/>
  <c r="AF640" i="52"/>
  <c r="AE640" i="52"/>
  <c r="AB640" i="52"/>
  <c r="AA640" i="52"/>
  <c r="X640" i="52"/>
  <c r="W640" i="52"/>
  <c r="S640" i="52"/>
  <c r="R640" i="52"/>
  <c r="AR639" i="52"/>
  <c r="AQ639" i="52"/>
  <c r="AN639" i="52"/>
  <c r="AM639" i="52"/>
  <c r="AJ639" i="52"/>
  <c r="AI639" i="52"/>
  <c r="AF639" i="52"/>
  <c r="AE639" i="52"/>
  <c r="AB639" i="52"/>
  <c r="AA639" i="52"/>
  <c r="X639" i="52"/>
  <c r="W639" i="52"/>
  <c r="S639" i="52"/>
  <c r="R639" i="52"/>
  <c r="AR638" i="52"/>
  <c r="AQ638" i="52"/>
  <c r="AN638" i="52"/>
  <c r="AM638" i="52"/>
  <c r="AJ638" i="52"/>
  <c r="AI638" i="52"/>
  <c r="AF638" i="52"/>
  <c r="AE638" i="52"/>
  <c r="AB638" i="52"/>
  <c r="AA638" i="52"/>
  <c r="X638" i="52"/>
  <c r="W638" i="52"/>
  <c r="S638" i="52"/>
  <c r="R638" i="52"/>
  <c r="AR637" i="52"/>
  <c r="AQ637" i="52"/>
  <c r="AN637" i="52"/>
  <c r="AM637" i="52"/>
  <c r="AJ637" i="52"/>
  <c r="AI637" i="52"/>
  <c r="AF637" i="52"/>
  <c r="AE637" i="52"/>
  <c r="AB637" i="52"/>
  <c r="AA637" i="52"/>
  <c r="X637" i="52"/>
  <c r="W637" i="52"/>
  <c r="S637" i="52"/>
  <c r="R637" i="52"/>
  <c r="AR636" i="52"/>
  <c r="AQ636" i="52"/>
  <c r="AN636" i="52"/>
  <c r="AM636" i="52"/>
  <c r="AJ636" i="52"/>
  <c r="AI636" i="52"/>
  <c r="AF636" i="52"/>
  <c r="AE636" i="52"/>
  <c r="AB636" i="52"/>
  <c r="AA636" i="52"/>
  <c r="X636" i="52"/>
  <c r="W636" i="52"/>
  <c r="S636" i="52"/>
  <c r="R636" i="52"/>
  <c r="AR635" i="52"/>
  <c r="AQ635" i="52"/>
  <c r="AN635" i="52"/>
  <c r="AM635" i="52"/>
  <c r="AJ635" i="52"/>
  <c r="AI635" i="52"/>
  <c r="AF635" i="52"/>
  <c r="AE635" i="52"/>
  <c r="AB635" i="52"/>
  <c r="AA635" i="52"/>
  <c r="X635" i="52"/>
  <c r="W635" i="52"/>
  <c r="S635" i="52"/>
  <c r="R635" i="52"/>
  <c r="AR634" i="52"/>
  <c r="AQ634" i="52"/>
  <c r="AN634" i="52"/>
  <c r="AM634" i="52"/>
  <c r="AJ634" i="52"/>
  <c r="AI634" i="52"/>
  <c r="AF634" i="52"/>
  <c r="AE634" i="52"/>
  <c r="AB634" i="52"/>
  <c r="AA634" i="52"/>
  <c r="X634" i="52"/>
  <c r="W634" i="52"/>
  <c r="S634" i="52"/>
  <c r="R634" i="52"/>
  <c r="AR633" i="52"/>
  <c r="AQ633" i="52"/>
  <c r="AN633" i="52"/>
  <c r="AM633" i="52"/>
  <c r="AJ633" i="52"/>
  <c r="AI633" i="52"/>
  <c r="AF633" i="52"/>
  <c r="AE633" i="52"/>
  <c r="AB633" i="52"/>
  <c r="AA633" i="52"/>
  <c r="X633" i="52"/>
  <c r="W633" i="52"/>
  <c r="S633" i="52"/>
  <c r="R633" i="52"/>
  <c r="AR632" i="52"/>
  <c r="AQ632" i="52"/>
  <c r="AN632" i="52"/>
  <c r="AM632" i="52"/>
  <c r="AJ632" i="52"/>
  <c r="AI632" i="52"/>
  <c r="AF632" i="52"/>
  <c r="AE632" i="52"/>
  <c r="AB632" i="52"/>
  <c r="AA632" i="52"/>
  <c r="X632" i="52"/>
  <c r="W632" i="52"/>
  <c r="S632" i="52"/>
  <c r="R632" i="52"/>
  <c r="AR631" i="52"/>
  <c r="AQ631" i="52"/>
  <c r="AN631" i="52"/>
  <c r="AM631" i="52"/>
  <c r="AJ631" i="52"/>
  <c r="AI631" i="52"/>
  <c r="AF631" i="52"/>
  <c r="AE631" i="52"/>
  <c r="AB631" i="52"/>
  <c r="AA631" i="52"/>
  <c r="X631" i="52"/>
  <c r="W631" i="52"/>
  <c r="S631" i="52"/>
  <c r="R631" i="52"/>
  <c r="AR630" i="52"/>
  <c r="AQ630" i="52"/>
  <c r="AN630" i="52"/>
  <c r="AM630" i="52"/>
  <c r="AJ630" i="52"/>
  <c r="AI630" i="52"/>
  <c r="AF630" i="52"/>
  <c r="AE630" i="52"/>
  <c r="AB630" i="52"/>
  <c r="AA630" i="52"/>
  <c r="X630" i="52"/>
  <c r="W630" i="52"/>
  <c r="S630" i="52"/>
  <c r="R630" i="52"/>
  <c r="AR629" i="52"/>
  <c r="AQ629" i="52"/>
  <c r="AN629" i="52"/>
  <c r="AM629" i="52"/>
  <c r="AJ629" i="52"/>
  <c r="AI629" i="52"/>
  <c r="AF629" i="52"/>
  <c r="AE629" i="52"/>
  <c r="AB629" i="52"/>
  <c r="AA629" i="52"/>
  <c r="X629" i="52"/>
  <c r="W629" i="52"/>
  <c r="S629" i="52"/>
  <c r="R629" i="52"/>
  <c r="AR628" i="52"/>
  <c r="AQ628" i="52"/>
  <c r="AN628" i="52"/>
  <c r="AM628" i="52"/>
  <c r="AJ628" i="52"/>
  <c r="AI628" i="52"/>
  <c r="AF628" i="52"/>
  <c r="AE628" i="52"/>
  <c r="AB628" i="52"/>
  <c r="AA628" i="52"/>
  <c r="X628" i="52"/>
  <c r="W628" i="52"/>
  <c r="S628" i="52"/>
  <c r="R628" i="52"/>
  <c r="AR627" i="52"/>
  <c r="AQ627" i="52"/>
  <c r="AN627" i="52"/>
  <c r="AM627" i="52"/>
  <c r="AJ627" i="52"/>
  <c r="AI627" i="52"/>
  <c r="AF627" i="52"/>
  <c r="AE627" i="52"/>
  <c r="AB627" i="52"/>
  <c r="AA627" i="52"/>
  <c r="X627" i="52"/>
  <c r="W627" i="52"/>
  <c r="S627" i="52"/>
  <c r="R627" i="52"/>
  <c r="AR626" i="52"/>
  <c r="AQ626" i="52"/>
  <c r="AN626" i="52"/>
  <c r="AM626" i="52"/>
  <c r="AJ626" i="52"/>
  <c r="AI626" i="52"/>
  <c r="AF626" i="52"/>
  <c r="AE626" i="52"/>
  <c r="AB626" i="52"/>
  <c r="AA626" i="52"/>
  <c r="X626" i="52"/>
  <c r="W626" i="52"/>
  <c r="S626" i="52"/>
  <c r="R626" i="52"/>
  <c r="AR625" i="52"/>
  <c r="AQ625" i="52"/>
  <c r="AN625" i="52"/>
  <c r="AM625" i="52"/>
  <c r="AJ625" i="52"/>
  <c r="AI625" i="52"/>
  <c r="AF625" i="52"/>
  <c r="AE625" i="52"/>
  <c r="AB625" i="52"/>
  <c r="AA625" i="52"/>
  <c r="X625" i="52"/>
  <c r="W625" i="52"/>
  <c r="S625" i="52"/>
  <c r="R625" i="52"/>
  <c r="AR624" i="52"/>
  <c r="AQ624" i="52"/>
  <c r="AN624" i="52"/>
  <c r="AM624" i="52"/>
  <c r="AJ624" i="52"/>
  <c r="AI624" i="52"/>
  <c r="AF624" i="52"/>
  <c r="AE624" i="52"/>
  <c r="AB624" i="52"/>
  <c r="AA624" i="52"/>
  <c r="X624" i="52"/>
  <c r="W624" i="52"/>
  <c r="S624" i="52"/>
  <c r="R624" i="52"/>
  <c r="AR623" i="52"/>
  <c r="AQ623" i="52"/>
  <c r="AN623" i="52"/>
  <c r="AM623" i="52"/>
  <c r="AJ623" i="52"/>
  <c r="AI623" i="52"/>
  <c r="AF623" i="52"/>
  <c r="AE623" i="52"/>
  <c r="AB623" i="52"/>
  <c r="AA623" i="52"/>
  <c r="X623" i="52"/>
  <c r="W623" i="52"/>
  <c r="S623" i="52"/>
  <c r="R623" i="52"/>
  <c r="AR622" i="52"/>
  <c r="AQ622" i="52"/>
  <c r="AN622" i="52"/>
  <c r="AM622" i="52"/>
  <c r="AJ622" i="52"/>
  <c r="AI622" i="52"/>
  <c r="AF622" i="52"/>
  <c r="AE622" i="52"/>
  <c r="AB622" i="52"/>
  <c r="AA622" i="52"/>
  <c r="X622" i="52"/>
  <c r="W622" i="52"/>
  <c r="S622" i="52"/>
  <c r="R622" i="52"/>
  <c r="AR621" i="52"/>
  <c r="AQ621" i="52"/>
  <c r="AN621" i="52"/>
  <c r="AM621" i="52"/>
  <c r="AJ621" i="52"/>
  <c r="AI621" i="52"/>
  <c r="AF621" i="52"/>
  <c r="AE621" i="52"/>
  <c r="AB621" i="52"/>
  <c r="AA621" i="52"/>
  <c r="X621" i="52"/>
  <c r="W621" i="52"/>
  <c r="S621" i="52"/>
  <c r="R621" i="52"/>
  <c r="AR620" i="52"/>
  <c r="AQ620" i="52"/>
  <c r="AN620" i="52"/>
  <c r="AM620" i="52"/>
  <c r="AJ620" i="52"/>
  <c r="AI620" i="52"/>
  <c r="AF620" i="52"/>
  <c r="AE620" i="52"/>
  <c r="AB620" i="52"/>
  <c r="AA620" i="52"/>
  <c r="X620" i="52"/>
  <c r="W620" i="52"/>
  <c r="S620" i="52"/>
  <c r="R620" i="52"/>
  <c r="AR619" i="52"/>
  <c r="AQ619" i="52"/>
  <c r="AN619" i="52"/>
  <c r="AM619" i="52"/>
  <c r="AJ619" i="52"/>
  <c r="AI619" i="52"/>
  <c r="AF619" i="52"/>
  <c r="AE619" i="52"/>
  <c r="AB619" i="52"/>
  <c r="AA619" i="52"/>
  <c r="X619" i="52"/>
  <c r="W619" i="52"/>
  <c r="S619" i="52"/>
  <c r="R619" i="52"/>
  <c r="AR618" i="52"/>
  <c r="AQ618" i="52"/>
  <c r="AN618" i="52"/>
  <c r="AM618" i="52"/>
  <c r="AJ618" i="52"/>
  <c r="AI618" i="52"/>
  <c r="AF618" i="52"/>
  <c r="AE618" i="52"/>
  <c r="AB618" i="52"/>
  <c r="AA618" i="52"/>
  <c r="X618" i="52"/>
  <c r="W618" i="52"/>
  <c r="S618" i="52"/>
  <c r="R618" i="52"/>
  <c r="AR617" i="52"/>
  <c r="AQ617" i="52"/>
  <c r="AN617" i="52"/>
  <c r="AM617" i="52"/>
  <c r="AJ617" i="52"/>
  <c r="AI617" i="52"/>
  <c r="AF617" i="52"/>
  <c r="AE617" i="52"/>
  <c r="AB617" i="52"/>
  <c r="AA617" i="52"/>
  <c r="X617" i="52"/>
  <c r="W617" i="52"/>
  <c r="S617" i="52"/>
  <c r="R617" i="52"/>
  <c r="AR616" i="52"/>
  <c r="AQ616" i="52"/>
  <c r="AN616" i="52"/>
  <c r="AM616" i="52"/>
  <c r="AJ616" i="52"/>
  <c r="AI616" i="52"/>
  <c r="AF616" i="52"/>
  <c r="AE616" i="52"/>
  <c r="AB616" i="52"/>
  <c r="AA616" i="52"/>
  <c r="X616" i="52"/>
  <c r="W616" i="52"/>
  <c r="S616" i="52"/>
  <c r="R616" i="52"/>
  <c r="AR615" i="52"/>
  <c r="AQ615" i="52"/>
  <c r="AN615" i="52"/>
  <c r="AM615" i="52"/>
  <c r="AJ615" i="52"/>
  <c r="AI615" i="52"/>
  <c r="AF615" i="52"/>
  <c r="AE615" i="52"/>
  <c r="AB615" i="52"/>
  <c r="AA615" i="52"/>
  <c r="X615" i="52"/>
  <c r="W615" i="52"/>
  <c r="S615" i="52"/>
  <c r="R615" i="52"/>
  <c r="AR614" i="52"/>
  <c r="AQ614" i="52"/>
  <c r="AN614" i="52"/>
  <c r="AM614" i="52"/>
  <c r="AJ614" i="52"/>
  <c r="AI614" i="52"/>
  <c r="AF614" i="52"/>
  <c r="AE614" i="52"/>
  <c r="AB614" i="52"/>
  <c r="AA614" i="52"/>
  <c r="X614" i="52"/>
  <c r="W614" i="52"/>
  <c r="S614" i="52"/>
  <c r="R614" i="52"/>
  <c r="AR613" i="52"/>
  <c r="AQ613" i="52"/>
  <c r="AN613" i="52"/>
  <c r="AM613" i="52"/>
  <c r="AJ613" i="52"/>
  <c r="AI613" i="52"/>
  <c r="AF613" i="52"/>
  <c r="AE613" i="52"/>
  <c r="AB613" i="52"/>
  <c r="AA613" i="52"/>
  <c r="X613" i="52"/>
  <c r="W613" i="52"/>
  <c r="S613" i="52"/>
  <c r="R613" i="52"/>
  <c r="AR612" i="52"/>
  <c r="AQ612" i="52"/>
  <c r="AN612" i="52"/>
  <c r="AM612" i="52"/>
  <c r="AJ612" i="52"/>
  <c r="AI612" i="52"/>
  <c r="AF612" i="52"/>
  <c r="AE612" i="52"/>
  <c r="AB612" i="52"/>
  <c r="AA612" i="52"/>
  <c r="X612" i="52"/>
  <c r="W612" i="52"/>
  <c r="S612" i="52"/>
  <c r="R612" i="52"/>
  <c r="AR611" i="52"/>
  <c r="AQ611" i="52"/>
  <c r="AN611" i="52"/>
  <c r="AM611" i="52"/>
  <c r="AJ611" i="52"/>
  <c r="AI611" i="52"/>
  <c r="AF611" i="52"/>
  <c r="AE611" i="52"/>
  <c r="AB611" i="52"/>
  <c r="AA611" i="52"/>
  <c r="X611" i="52"/>
  <c r="W611" i="52"/>
  <c r="S611" i="52"/>
  <c r="R611" i="52"/>
  <c r="AR610" i="52"/>
  <c r="AQ610" i="52"/>
  <c r="AN610" i="52"/>
  <c r="AM610" i="52"/>
  <c r="AJ610" i="52"/>
  <c r="AI610" i="52"/>
  <c r="AF610" i="52"/>
  <c r="AE610" i="52"/>
  <c r="AB610" i="52"/>
  <c r="AA610" i="52"/>
  <c r="X610" i="52"/>
  <c r="W610" i="52"/>
  <c r="S610" i="52"/>
  <c r="R610" i="52"/>
  <c r="AR609" i="52"/>
  <c r="AQ609" i="52"/>
  <c r="AN609" i="52"/>
  <c r="AM609" i="52"/>
  <c r="AJ609" i="52"/>
  <c r="AI609" i="52"/>
  <c r="AF609" i="52"/>
  <c r="AE609" i="52"/>
  <c r="AB609" i="52"/>
  <c r="AA609" i="52"/>
  <c r="X609" i="52"/>
  <c r="W609" i="52"/>
  <c r="S609" i="52"/>
  <c r="R609" i="52"/>
  <c r="AR608" i="52"/>
  <c r="AQ608" i="52"/>
  <c r="AN608" i="52"/>
  <c r="AM608" i="52"/>
  <c r="AJ608" i="52"/>
  <c r="AI608" i="52"/>
  <c r="AF608" i="52"/>
  <c r="AE608" i="52"/>
  <c r="AB608" i="52"/>
  <c r="AA608" i="52"/>
  <c r="X608" i="52"/>
  <c r="W608" i="52"/>
  <c r="S608" i="52"/>
  <c r="R608" i="52"/>
  <c r="AR607" i="52"/>
  <c r="AQ607" i="52"/>
  <c r="AN607" i="52"/>
  <c r="AM607" i="52"/>
  <c r="AJ607" i="52"/>
  <c r="AI607" i="52"/>
  <c r="AF607" i="52"/>
  <c r="AE607" i="52"/>
  <c r="AB607" i="52"/>
  <c r="AA607" i="52"/>
  <c r="X607" i="52"/>
  <c r="W607" i="52"/>
  <c r="S607" i="52"/>
  <c r="R607" i="52"/>
  <c r="AR606" i="52"/>
  <c r="AQ606" i="52"/>
  <c r="AN606" i="52"/>
  <c r="AM606" i="52"/>
  <c r="AJ606" i="52"/>
  <c r="AI606" i="52"/>
  <c r="AF606" i="52"/>
  <c r="AE606" i="52"/>
  <c r="AB606" i="52"/>
  <c r="AA606" i="52"/>
  <c r="X606" i="52"/>
  <c r="W606" i="52"/>
  <c r="S606" i="52"/>
  <c r="R606" i="52"/>
  <c r="AR605" i="52"/>
  <c r="AQ605" i="52"/>
  <c r="AN605" i="52"/>
  <c r="AM605" i="52"/>
  <c r="AJ605" i="52"/>
  <c r="AI605" i="52"/>
  <c r="AF605" i="52"/>
  <c r="AE605" i="52"/>
  <c r="AB605" i="52"/>
  <c r="AA605" i="52"/>
  <c r="X605" i="52"/>
  <c r="W605" i="52"/>
  <c r="S605" i="52"/>
  <c r="R605" i="52"/>
  <c r="AR604" i="52"/>
  <c r="AQ604" i="52"/>
  <c r="AN604" i="52"/>
  <c r="AM604" i="52"/>
  <c r="AJ604" i="52"/>
  <c r="AI604" i="52"/>
  <c r="AF604" i="52"/>
  <c r="AE604" i="52"/>
  <c r="AB604" i="52"/>
  <c r="AA604" i="52"/>
  <c r="X604" i="52"/>
  <c r="W604" i="52"/>
  <c r="S604" i="52"/>
  <c r="R604" i="52"/>
  <c r="AR603" i="52"/>
  <c r="AQ603" i="52"/>
  <c r="AN603" i="52"/>
  <c r="AM603" i="52"/>
  <c r="AJ603" i="52"/>
  <c r="AI603" i="52"/>
  <c r="AF603" i="52"/>
  <c r="AE603" i="52"/>
  <c r="AB603" i="52"/>
  <c r="AA603" i="52"/>
  <c r="X603" i="52"/>
  <c r="W603" i="52"/>
  <c r="S603" i="52"/>
  <c r="R603" i="52"/>
  <c r="AR602" i="52"/>
  <c r="AQ602" i="52"/>
  <c r="AN602" i="52"/>
  <c r="AM602" i="52"/>
  <c r="AJ602" i="52"/>
  <c r="AI602" i="52"/>
  <c r="AF602" i="52"/>
  <c r="AE602" i="52"/>
  <c r="AB602" i="52"/>
  <c r="AA602" i="52"/>
  <c r="X602" i="52"/>
  <c r="W602" i="52"/>
  <c r="S602" i="52"/>
  <c r="R602" i="52"/>
  <c r="AR601" i="52"/>
  <c r="AQ601" i="52"/>
  <c r="AN601" i="52"/>
  <c r="AM601" i="52"/>
  <c r="AJ601" i="52"/>
  <c r="AI601" i="52"/>
  <c r="AF601" i="52"/>
  <c r="AE601" i="52"/>
  <c r="AB601" i="52"/>
  <c r="AA601" i="52"/>
  <c r="X601" i="52"/>
  <c r="W601" i="52"/>
  <c r="S601" i="52"/>
  <c r="R601" i="52"/>
  <c r="AR600" i="52"/>
  <c r="AQ600" i="52"/>
  <c r="AN600" i="52"/>
  <c r="AM600" i="52"/>
  <c r="AJ600" i="52"/>
  <c r="AI600" i="52"/>
  <c r="AF600" i="52"/>
  <c r="AE600" i="52"/>
  <c r="AB600" i="52"/>
  <c r="AA600" i="52"/>
  <c r="X600" i="52"/>
  <c r="W600" i="52"/>
  <c r="S600" i="52"/>
  <c r="R600" i="52"/>
  <c r="AR599" i="52"/>
  <c r="AQ599" i="52"/>
  <c r="AN599" i="52"/>
  <c r="AM599" i="52"/>
  <c r="AJ599" i="52"/>
  <c r="AI599" i="52"/>
  <c r="AF599" i="52"/>
  <c r="AE599" i="52"/>
  <c r="AB599" i="52"/>
  <c r="AA599" i="52"/>
  <c r="X599" i="52"/>
  <c r="W599" i="52"/>
  <c r="S599" i="52"/>
  <c r="R599" i="52"/>
  <c r="AR598" i="52"/>
  <c r="AQ598" i="52"/>
  <c r="AN598" i="52"/>
  <c r="AM598" i="52"/>
  <c r="AJ598" i="52"/>
  <c r="AI598" i="52"/>
  <c r="AF598" i="52"/>
  <c r="AE598" i="52"/>
  <c r="AB598" i="52"/>
  <c r="AA598" i="52"/>
  <c r="X598" i="52"/>
  <c r="W598" i="52"/>
  <c r="S598" i="52"/>
  <c r="R598" i="52"/>
  <c r="AR597" i="52"/>
  <c r="AQ597" i="52"/>
  <c r="AN597" i="52"/>
  <c r="AM597" i="52"/>
  <c r="AJ597" i="52"/>
  <c r="AI597" i="52"/>
  <c r="AF597" i="52"/>
  <c r="AE597" i="52"/>
  <c r="AB597" i="52"/>
  <c r="AA597" i="52"/>
  <c r="X597" i="52"/>
  <c r="W597" i="52"/>
  <c r="S597" i="52"/>
  <c r="R597" i="52"/>
  <c r="AR596" i="52"/>
  <c r="AQ596" i="52"/>
  <c r="AN596" i="52"/>
  <c r="AM596" i="52"/>
  <c r="AJ596" i="52"/>
  <c r="AI596" i="52"/>
  <c r="AF596" i="52"/>
  <c r="AE596" i="52"/>
  <c r="AB596" i="52"/>
  <c r="AA596" i="52"/>
  <c r="X596" i="52"/>
  <c r="W596" i="52"/>
  <c r="S596" i="52"/>
  <c r="R596" i="52"/>
  <c r="AR595" i="52"/>
  <c r="AQ595" i="52"/>
  <c r="AN595" i="52"/>
  <c r="AM595" i="52"/>
  <c r="AJ595" i="52"/>
  <c r="AI595" i="52"/>
  <c r="AF595" i="52"/>
  <c r="AE595" i="52"/>
  <c r="AB595" i="52"/>
  <c r="AA595" i="52"/>
  <c r="X595" i="52"/>
  <c r="W595" i="52"/>
  <c r="S595" i="52"/>
  <c r="R595" i="52"/>
  <c r="AR594" i="52"/>
  <c r="AQ594" i="52"/>
  <c r="AN594" i="52"/>
  <c r="AM594" i="52"/>
  <c r="AJ594" i="52"/>
  <c r="AI594" i="52"/>
  <c r="AF594" i="52"/>
  <c r="AE594" i="52"/>
  <c r="AB594" i="52"/>
  <c r="AA594" i="52"/>
  <c r="X594" i="52"/>
  <c r="W594" i="52"/>
  <c r="S594" i="52"/>
  <c r="R594" i="52"/>
  <c r="AR593" i="52"/>
  <c r="AQ593" i="52"/>
  <c r="AN593" i="52"/>
  <c r="AM593" i="52"/>
  <c r="AJ593" i="52"/>
  <c r="AI593" i="52"/>
  <c r="AF593" i="52"/>
  <c r="AE593" i="52"/>
  <c r="AB593" i="52"/>
  <c r="AA593" i="52"/>
  <c r="X593" i="52"/>
  <c r="W593" i="52"/>
  <c r="S593" i="52"/>
  <c r="R593" i="52"/>
  <c r="AR592" i="52"/>
  <c r="AQ592" i="52"/>
  <c r="AN592" i="52"/>
  <c r="AM592" i="52"/>
  <c r="AJ592" i="52"/>
  <c r="AI592" i="52"/>
  <c r="AF592" i="52"/>
  <c r="AE592" i="52"/>
  <c r="AB592" i="52"/>
  <c r="AA592" i="52"/>
  <c r="X592" i="52"/>
  <c r="W592" i="52"/>
  <c r="S592" i="52"/>
  <c r="R592" i="52"/>
  <c r="AR591" i="52"/>
  <c r="AQ591" i="52"/>
  <c r="AN591" i="52"/>
  <c r="AM591" i="52"/>
  <c r="AJ591" i="52"/>
  <c r="AI591" i="52"/>
  <c r="AF591" i="52"/>
  <c r="AE591" i="52"/>
  <c r="AB591" i="52"/>
  <c r="AA591" i="52"/>
  <c r="X591" i="52"/>
  <c r="W591" i="52"/>
  <c r="S591" i="52"/>
  <c r="R591" i="52"/>
  <c r="AR590" i="52"/>
  <c r="AQ590" i="52"/>
  <c r="AN590" i="52"/>
  <c r="AM590" i="52"/>
  <c r="AJ590" i="52"/>
  <c r="AI590" i="52"/>
  <c r="AF590" i="52"/>
  <c r="AE590" i="52"/>
  <c r="AB590" i="52"/>
  <c r="AA590" i="52"/>
  <c r="X590" i="52"/>
  <c r="W590" i="52"/>
  <c r="S590" i="52"/>
  <c r="R590" i="52"/>
  <c r="AR589" i="52"/>
  <c r="AQ589" i="52"/>
  <c r="AN589" i="52"/>
  <c r="AM589" i="52"/>
  <c r="AJ589" i="52"/>
  <c r="AI589" i="52"/>
  <c r="AF589" i="52"/>
  <c r="AE589" i="52"/>
  <c r="AB589" i="52"/>
  <c r="AA589" i="52"/>
  <c r="X589" i="52"/>
  <c r="W589" i="52"/>
  <c r="S589" i="52"/>
  <c r="R589" i="52"/>
  <c r="AR588" i="52"/>
  <c r="AQ588" i="52"/>
  <c r="AN588" i="52"/>
  <c r="AM588" i="52"/>
  <c r="AJ588" i="52"/>
  <c r="AI588" i="52"/>
  <c r="AF588" i="52"/>
  <c r="AE588" i="52"/>
  <c r="AB588" i="52"/>
  <c r="AA588" i="52"/>
  <c r="X588" i="52"/>
  <c r="W588" i="52"/>
  <c r="S588" i="52"/>
  <c r="R588" i="52"/>
  <c r="AR587" i="52"/>
  <c r="AQ587" i="52"/>
  <c r="AN587" i="52"/>
  <c r="AM587" i="52"/>
  <c r="AJ587" i="52"/>
  <c r="AI587" i="52"/>
  <c r="AF587" i="52"/>
  <c r="AE587" i="52"/>
  <c r="AB587" i="52"/>
  <c r="AA587" i="52"/>
  <c r="X587" i="52"/>
  <c r="W587" i="52"/>
  <c r="S587" i="52"/>
  <c r="R587" i="52"/>
  <c r="AR586" i="52"/>
  <c r="AQ586" i="52"/>
  <c r="AN586" i="52"/>
  <c r="AM586" i="52"/>
  <c r="AJ586" i="52"/>
  <c r="AI586" i="52"/>
  <c r="AF586" i="52"/>
  <c r="AE586" i="52"/>
  <c r="AB586" i="52"/>
  <c r="AA586" i="52"/>
  <c r="X586" i="52"/>
  <c r="W586" i="52"/>
  <c r="S586" i="52"/>
  <c r="R586" i="52"/>
  <c r="AR585" i="52"/>
  <c r="AQ585" i="52"/>
  <c r="AN585" i="52"/>
  <c r="AM585" i="52"/>
  <c r="AJ585" i="52"/>
  <c r="AI585" i="52"/>
  <c r="AF585" i="52"/>
  <c r="AE585" i="52"/>
  <c r="AB585" i="52"/>
  <c r="AA585" i="52"/>
  <c r="X585" i="52"/>
  <c r="W585" i="52"/>
  <c r="S585" i="52"/>
  <c r="R585" i="52"/>
  <c r="AR584" i="52"/>
  <c r="AQ584" i="52"/>
  <c r="AN584" i="52"/>
  <c r="AM584" i="52"/>
  <c r="AJ584" i="52"/>
  <c r="AI584" i="52"/>
  <c r="AF584" i="52"/>
  <c r="AE584" i="52"/>
  <c r="AB584" i="52"/>
  <c r="AA584" i="52"/>
  <c r="X584" i="52"/>
  <c r="W584" i="52"/>
  <c r="S584" i="52"/>
  <c r="R584" i="52"/>
  <c r="AR583" i="52"/>
  <c r="AQ583" i="52"/>
  <c r="AN583" i="52"/>
  <c r="AM583" i="52"/>
  <c r="AJ583" i="52"/>
  <c r="AI583" i="52"/>
  <c r="AF583" i="52"/>
  <c r="AE583" i="52"/>
  <c r="AB583" i="52"/>
  <c r="AA583" i="52"/>
  <c r="X583" i="52"/>
  <c r="W583" i="52"/>
  <c r="S583" i="52"/>
  <c r="R583" i="52"/>
  <c r="AR582" i="52"/>
  <c r="AQ582" i="52"/>
  <c r="AN582" i="52"/>
  <c r="AM582" i="52"/>
  <c r="AJ582" i="52"/>
  <c r="AI582" i="52"/>
  <c r="AF582" i="52"/>
  <c r="AE582" i="52"/>
  <c r="AB582" i="52"/>
  <c r="AA582" i="52"/>
  <c r="X582" i="52"/>
  <c r="W582" i="52"/>
  <c r="S582" i="52"/>
  <c r="R582" i="52"/>
  <c r="AR581" i="52"/>
  <c r="AQ581" i="52"/>
  <c r="AN581" i="52"/>
  <c r="AM581" i="52"/>
  <c r="AJ581" i="52"/>
  <c r="AI581" i="52"/>
  <c r="AF581" i="52"/>
  <c r="AE581" i="52"/>
  <c r="AB581" i="52"/>
  <c r="AA581" i="52"/>
  <c r="X581" i="52"/>
  <c r="W581" i="52"/>
  <c r="S581" i="52"/>
  <c r="R581" i="52"/>
  <c r="AR580" i="52"/>
  <c r="AQ580" i="52"/>
  <c r="AN580" i="52"/>
  <c r="AM580" i="52"/>
  <c r="AJ580" i="52"/>
  <c r="AI580" i="52"/>
  <c r="AF580" i="52"/>
  <c r="AE580" i="52"/>
  <c r="AB580" i="52"/>
  <c r="AA580" i="52"/>
  <c r="X580" i="52"/>
  <c r="W580" i="52"/>
  <c r="S580" i="52"/>
  <c r="R580" i="52"/>
  <c r="AR579" i="52"/>
  <c r="AQ579" i="52"/>
  <c r="AN579" i="52"/>
  <c r="AM579" i="52"/>
  <c r="AJ579" i="52"/>
  <c r="AI579" i="52"/>
  <c r="AF579" i="52"/>
  <c r="AE579" i="52"/>
  <c r="AB579" i="52"/>
  <c r="AA579" i="52"/>
  <c r="X579" i="52"/>
  <c r="W579" i="52"/>
  <c r="S579" i="52"/>
  <c r="R579" i="52"/>
  <c r="AR578" i="52"/>
  <c r="AQ578" i="52"/>
  <c r="AN578" i="52"/>
  <c r="AM578" i="52"/>
  <c r="AJ578" i="52"/>
  <c r="AI578" i="52"/>
  <c r="AF578" i="52"/>
  <c r="AE578" i="52"/>
  <c r="AB578" i="52"/>
  <c r="AA578" i="52"/>
  <c r="X578" i="52"/>
  <c r="W578" i="52"/>
  <c r="S578" i="52"/>
  <c r="R578" i="52"/>
  <c r="AR577" i="52"/>
  <c r="AQ577" i="52"/>
  <c r="AN577" i="52"/>
  <c r="AM577" i="52"/>
  <c r="AJ577" i="52"/>
  <c r="AI577" i="52"/>
  <c r="AF577" i="52"/>
  <c r="AE577" i="52"/>
  <c r="AB577" i="52"/>
  <c r="AA577" i="52"/>
  <c r="X577" i="52"/>
  <c r="W577" i="52"/>
  <c r="S577" i="52"/>
  <c r="R577" i="52"/>
  <c r="AR576" i="52"/>
  <c r="AQ576" i="52"/>
  <c r="AN576" i="52"/>
  <c r="AM576" i="52"/>
  <c r="AJ576" i="52"/>
  <c r="AI576" i="52"/>
  <c r="AF576" i="52"/>
  <c r="AE576" i="52"/>
  <c r="AB576" i="52"/>
  <c r="AA576" i="52"/>
  <c r="X576" i="52"/>
  <c r="W576" i="52"/>
  <c r="S576" i="52"/>
  <c r="R576" i="52"/>
  <c r="AR575" i="52"/>
  <c r="AQ575" i="52"/>
  <c r="AN575" i="52"/>
  <c r="AM575" i="52"/>
  <c r="AJ575" i="52"/>
  <c r="AI575" i="52"/>
  <c r="AF575" i="52"/>
  <c r="AE575" i="52"/>
  <c r="AB575" i="52"/>
  <c r="AA575" i="52"/>
  <c r="X575" i="52"/>
  <c r="W575" i="52"/>
  <c r="S575" i="52"/>
  <c r="R575" i="52"/>
  <c r="AR574" i="52"/>
  <c r="AQ574" i="52"/>
  <c r="AN574" i="52"/>
  <c r="AM574" i="52"/>
  <c r="AJ574" i="52"/>
  <c r="AI574" i="52"/>
  <c r="AF574" i="52"/>
  <c r="AE574" i="52"/>
  <c r="AB574" i="52"/>
  <c r="AA574" i="52"/>
  <c r="X574" i="52"/>
  <c r="W574" i="52"/>
  <c r="S574" i="52"/>
  <c r="R574" i="52"/>
  <c r="AR573" i="52"/>
  <c r="AQ573" i="52"/>
  <c r="AN573" i="52"/>
  <c r="AM573" i="52"/>
  <c r="AJ573" i="52"/>
  <c r="AI573" i="52"/>
  <c r="AF573" i="52"/>
  <c r="AE573" i="52"/>
  <c r="AB573" i="52"/>
  <c r="AA573" i="52"/>
  <c r="X573" i="52"/>
  <c r="W573" i="52"/>
  <c r="S573" i="52"/>
  <c r="R573" i="52"/>
  <c r="AR572" i="52"/>
  <c r="AQ572" i="52"/>
  <c r="AN572" i="52"/>
  <c r="AM572" i="52"/>
  <c r="AJ572" i="52"/>
  <c r="AI572" i="52"/>
  <c r="AF572" i="52"/>
  <c r="AE572" i="52"/>
  <c r="AB572" i="52"/>
  <c r="AA572" i="52"/>
  <c r="X572" i="52"/>
  <c r="W572" i="52"/>
  <c r="S572" i="52"/>
  <c r="R572" i="52"/>
  <c r="AR571" i="52"/>
  <c r="AQ571" i="52"/>
  <c r="AN571" i="52"/>
  <c r="AM571" i="52"/>
  <c r="AJ571" i="52"/>
  <c r="AI571" i="52"/>
  <c r="AF571" i="52"/>
  <c r="AE571" i="52"/>
  <c r="AB571" i="52"/>
  <c r="AA571" i="52"/>
  <c r="X571" i="52"/>
  <c r="W571" i="52"/>
  <c r="S571" i="52"/>
  <c r="R571" i="52"/>
  <c r="AR570" i="52"/>
  <c r="AQ570" i="52"/>
  <c r="AN570" i="52"/>
  <c r="AM570" i="52"/>
  <c r="AJ570" i="52"/>
  <c r="AI570" i="52"/>
  <c r="AF570" i="52"/>
  <c r="AE570" i="52"/>
  <c r="AB570" i="52"/>
  <c r="AA570" i="52"/>
  <c r="X570" i="52"/>
  <c r="W570" i="52"/>
  <c r="S570" i="52"/>
  <c r="R570" i="52"/>
  <c r="AR569" i="52"/>
  <c r="AQ569" i="52"/>
  <c r="AN569" i="52"/>
  <c r="AM569" i="52"/>
  <c r="AJ569" i="52"/>
  <c r="AI569" i="52"/>
  <c r="AF569" i="52"/>
  <c r="AE569" i="52"/>
  <c r="AB569" i="52"/>
  <c r="AA569" i="52"/>
  <c r="X569" i="52"/>
  <c r="W569" i="52"/>
  <c r="S569" i="52"/>
  <c r="R569" i="52"/>
  <c r="AR568" i="52"/>
  <c r="AQ568" i="52"/>
  <c r="AN568" i="52"/>
  <c r="AM568" i="52"/>
  <c r="AJ568" i="52"/>
  <c r="AI568" i="52"/>
  <c r="AF568" i="52"/>
  <c r="AE568" i="52"/>
  <c r="AB568" i="52"/>
  <c r="AA568" i="52"/>
  <c r="X568" i="52"/>
  <c r="W568" i="52"/>
  <c r="S568" i="52"/>
  <c r="R568" i="52"/>
  <c r="AR567" i="52"/>
  <c r="AQ567" i="52"/>
  <c r="AN567" i="52"/>
  <c r="AM567" i="52"/>
  <c r="AJ567" i="52"/>
  <c r="AI567" i="52"/>
  <c r="AF567" i="52"/>
  <c r="AE567" i="52"/>
  <c r="AB567" i="52"/>
  <c r="AA567" i="52"/>
  <c r="X567" i="52"/>
  <c r="W567" i="52"/>
  <c r="S567" i="52"/>
  <c r="R567" i="52"/>
  <c r="AR566" i="52"/>
  <c r="AQ566" i="52"/>
  <c r="AN566" i="52"/>
  <c r="AM566" i="52"/>
  <c r="AJ566" i="52"/>
  <c r="AI566" i="52"/>
  <c r="AF566" i="52"/>
  <c r="AE566" i="52"/>
  <c r="AB566" i="52"/>
  <c r="AA566" i="52"/>
  <c r="X566" i="52"/>
  <c r="W566" i="52"/>
  <c r="S566" i="52"/>
  <c r="R566" i="52"/>
  <c r="AR565" i="52"/>
  <c r="AQ565" i="52"/>
  <c r="AN565" i="52"/>
  <c r="AM565" i="52"/>
  <c r="AJ565" i="52"/>
  <c r="AI565" i="52"/>
  <c r="AF565" i="52"/>
  <c r="AE565" i="52"/>
  <c r="AB565" i="52"/>
  <c r="AA565" i="52"/>
  <c r="X565" i="52"/>
  <c r="W565" i="52"/>
  <c r="S565" i="52"/>
  <c r="R565" i="52"/>
  <c r="AR564" i="52"/>
  <c r="AQ564" i="52"/>
  <c r="AN564" i="52"/>
  <c r="AM564" i="52"/>
  <c r="AJ564" i="52"/>
  <c r="AI564" i="52"/>
  <c r="AF564" i="52"/>
  <c r="AE564" i="52"/>
  <c r="AB564" i="52"/>
  <c r="AA564" i="52"/>
  <c r="X564" i="52"/>
  <c r="W564" i="52"/>
  <c r="S564" i="52"/>
  <c r="R564" i="52"/>
  <c r="AR563" i="52"/>
  <c r="AQ563" i="52"/>
  <c r="AN563" i="52"/>
  <c r="AM563" i="52"/>
  <c r="AJ563" i="52"/>
  <c r="AI563" i="52"/>
  <c r="AF563" i="52"/>
  <c r="AE563" i="52"/>
  <c r="AB563" i="52"/>
  <c r="AA563" i="52"/>
  <c r="X563" i="52"/>
  <c r="W563" i="52"/>
  <c r="S563" i="52"/>
  <c r="R563" i="52"/>
  <c r="AR562" i="52"/>
  <c r="AQ562" i="52"/>
  <c r="AN562" i="52"/>
  <c r="AM562" i="52"/>
  <c r="AJ562" i="52"/>
  <c r="AI562" i="52"/>
  <c r="AF562" i="52"/>
  <c r="AE562" i="52"/>
  <c r="AB562" i="52"/>
  <c r="AA562" i="52"/>
  <c r="X562" i="52"/>
  <c r="W562" i="52"/>
  <c r="S562" i="52"/>
  <c r="R562" i="52"/>
  <c r="AR561" i="52"/>
  <c r="AQ561" i="52"/>
  <c r="AN561" i="52"/>
  <c r="AM561" i="52"/>
  <c r="AJ561" i="52"/>
  <c r="AI561" i="52"/>
  <c r="AF561" i="52"/>
  <c r="AE561" i="52"/>
  <c r="AB561" i="52"/>
  <c r="AA561" i="52"/>
  <c r="X561" i="52"/>
  <c r="W561" i="52"/>
  <c r="S561" i="52"/>
  <c r="R561" i="52"/>
  <c r="AR560" i="52"/>
  <c r="AQ560" i="52"/>
  <c r="AN560" i="52"/>
  <c r="AM560" i="52"/>
  <c r="AJ560" i="52"/>
  <c r="AI560" i="52"/>
  <c r="AF560" i="52"/>
  <c r="AE560" i="52"/>
  <c r="AB560" i="52"/>
  <c r="AA560" i="52"/>
  <c r="X560" i="52"/>
  <c r="W560" i="52"/>
  <c r="S560" i="52"/>
  <c r="R560" i="52"/>
  <c r="AR559" i="52"/>
  <c r="AQ559" i="52"/>
  <c r="AN559" i="52"/>
  <c r="AM559" i="52"/>
  <c r="AJ559" i="52"/>
  <c r="AI559" i="52"/>
  <c r="AF559" i="52"/>
  <c r="AE559" i="52"/>
  <c r="AB559" i="52"/>
  <c r="AA559" i="52"/>
  <c r="X559" i="52"/>
  <c r="W559" i="52"/>
  <c r="S559" i="52"/>
  <c r="R559" i="52"/>
  <c r="AR558" i="52"/>
  <c r="AQ558" i="52"/>
  <c r="AN558" i="52"/>
  <c r="AM558" i="52"/>
  <c r="AJ558" i="52"/>
  <c r="AI558" i="52"/>
  <c r="AF558" i="52"/>
  <c r="AE558" i="52"/>
  <c r="AB558" i="52"/>
  <c r="AA558" i="52"/>
  <c r="X558" i="52"/>
  <c r="W558" i="52"/>
  <c r="S558" i="52"/>
  <c r="R558" i="52"/>
  <c r="AR557" i="52"/>
  <c r="AQ557" i="52"/>
  <c r="AN557" i="52"/>
  <c r="AM557" i="52"/>
  <c r="AJ557" i="52"/>
  <c r="AI557" i="52"/>
  <c r="AF557" i="52"/>
  <c r="AE557" i="52"/>
  <c r="AB557" i="52"/>
  <c r="AA557" i="52"/>
  <c r="X557" i="52"/>
  <c r="W557" i="52"/>
  <c r="S557" i="52"/>
  <c r="R557" i="52"/>
  <c r="AR556" i="52"/>
  <c r="AQ556" i="52"/>
  <c r="AN556" i="52"/>
  <c r="AM556" i="52"/>
  <c r="AJ556" i="52"/>
  <c r="AI556" i="52"/>
  <c r="AF556" i="52"/>
  <c r="AE556" i="52"/>
  <c r="AB556" i="52"/>
  <c r="AA556" i="52"/>
  <c r="X556" i="52"/>
  <c r="W556" i="52"/>
  <c r="S556" i="52"/>
  <c r="R556" i="52"/>
  <c r="AR555" i="52"/>
  <c r="AQ555" i="52"/>
  <c r="AN555" i="52"/>
  <c r="AM555" i="52"/>
  <c r="AJ555" i="52"/>
  <c r="AI555" i="52"/>
  <c r="AF555" i="52"/>
  <c r="AE555" i="52"/>
  <c r="AB555" i="52"/>
  <c r="AA555" i="52"/>
  <c r="X555" i="52"/>
  <c r="W555" i="52"/>
  <c r="S555" i="52"/>
  <c r="R555" i="52"/>
  <c r="AR554" i="52"/>
  <c r="AQ554" i="52"/>
  <c r="AN554" i="52"/>
  <c r="AM554" i="52"/>
  <c r="AJ554" i="52"/>
  <c r="AI554" i="52"/>
  <c r="AF554" i="52"/>
  <c r="AE554" i="52"/>
  <c r="AB554" i="52"/>
  <c r="AA554" i="52"/>
  <c r="X554" i="52"/>
  <c r="W554" i="52"/>
  <c r="S554" i="52"/>
  <c r="R554" i="52"/>
  <c r="AR553" i="52"/>
  <c r="AQ553" i="52"/>
  <c r="AN553" i="52"/>
  <c r="AM553" i="52"/>
  <c r="AJ553" i="52"/>
  <c r="AI553" i="52"/>
  <c r="AF553" i="52"/>
  <c r="AE553" i="52"/>
  <c r="AB553" i="52"/>
  <c r="AA553" i="52"/>
  <c r="X553" i="52"/>
  <c r="W553" i="52"/>
  <c r="S553" i="52"/>
  <c r="R553" i="52"/>
  <c r="AR552" i="52"/>
  <c r="AQ552" i="52"/>
  <c r="AN552" i="52"/>
  <c r="AM552" i="52"/>
  <c r="AJ552" i="52"/>
  <c r="AI552" i="52"/>
  <c r="AF552" i="52"/>
  <c r="AE552" i="52"/>
  <c r="AB552" i="52"/>
  <c r="AA552" i="52"/>
  <c r="X552" i="52"/>
  <c r="W552" i="52"/>
  <c r="S552" i="52"/>
  <c r="R552" i="52"/>
  <c r="AR551" i="52"/>
  <c r="AQ551" i="52"/>
  <c r="AN551" i="52"/>
  <c r="AM551" i="52"/>
  <c r="AJ551" i="52"/>
  <c r="AI551" i="52"/>
  <c r="AF551" i="52"/>
  <c r="AE551" i="52"/>
  <c r="AB551" i="52"/>
  <c r="AA551" i="52"/>
  <c r="X551" i="52"/>
  <c r="W551" i="52"/>
  <c r="S551" i="52"/>
  <c r="R551" i="52"/>
  <c r="AR550" i="52"/>
  <c r="AQ550" i="52"/>
  <c r="AN550" i="52"/>
  <c r="AM550" i="52"/>
  <c r="AJ550" i="52"/>
  <c r="AI550" i="52"/>
  <c r="AF550" i="52"/>
  <c r="AE550" i="52"/>
  <c r="AB550" i="52"/>
  <c r="AA550" i="52"/>
  <c r="X550" i="52"/>
  <c r="W550" i="52"/>
  <c r="S550" i="52"/>
  <c r="R550" i="52"/>
  <c r="AR549" i="52"/>
  <c r="AQ549" i="52"/>
  <c r="AN549" i="52"/>
  <c r="AM549" i="52"/>
  <c r="AJ549" i="52"/>
  <c r="AI549" i="52"/>
  <c r="AF549" i="52"/>
  <c r="AE549" i="52"/>
  <c r="AB549" i="52"/>
  <c r="AA549" i="52"/>
  <c r="X549" i="52"/>
  <c r="W549" i="52"/>
  <c r="S549" i="52"/>
  <c r="R549" i="52"/>
  <c r="AR548" i="52"/>
  <c r="AQ548" i="52"/>
  <c r="AN548" i="52"/>
  <c r="AM548" i="52"/>
  <c r="AJ548" i="52"/>
  <c r="AI548" i="52"/>
  <c r="AF548" i="52"/>
  <c r="AE548" i="52"/>
  <c r="AB548" i="52"/>
  <c r="AA548" i="52"/>
  <c r="X548" i="52"/>
  <c r="W548" i="52"/>
  <c r="S548" i="52"/>
  <c r="R548" i="52"/>
  <c r="AR547" i="52"/>
  <c r="AQ547" i="52"/>
  <c r="AN547" i="52"/>
  <c r="AM547" i="52"/>
  <c r="AJ547" i="52"/>
  <c r="AI547" i="52"/>
  <c r="AF547" i="52"/>
  <c r="AE547" i="52"/>
  <c r="AB547" i="52"/>
  <c r="AA547" i="52"/>
  <c r="X547" i="52"/>
  <c r="W547" i="52"/>
  <c r="S547" i="52"/>
  <c r="R547" i="52"/>
  <c r="AR546" i="52"/>
  <c r="AQ546" i="52"/>
  <c r="AN546" i="52"/>
  <c r="AM546" i="52"/>
  <c r="AJ546" i="52"/>
  <c r="AI546" i="52"/>
  <c r="AF546" i="52"/>
  <c r="AE546" i="52"/>
  <c r="AB546" i="52"/>
  <c r="AA546" i="52"/>
  <c r="X546" i="52"/>
  <c r="W546" i="52"/>
  <c r="S546" i="52"/>
  <c r="R546" i="52"/>
  <c r="AR545" i="52"/>
  <c r="AQ545" i="52"/>
  <c r="AN545" i="52"/>
  <c r="AM545" i="52"/>
  <c r="AJ545" i="52"/>
  <c r="AI545" i="52"/>
  <c r="AF545" i="52"/>
  <c r="AE545" i="52"/>
  <c r="AB545" i="52"/>
  <c r="AA545" i="52"/>
  <c r="X545" i="52"/>
  <c r="W545" i="52"/>
  <c r="S545" i="52"/>
  <c r="R545" i="52"/>
  <c r="AR544" i="52"/>
  <c r="AQ544" i="52"/>
  <c r="AN544" i="52"/>
  <c r="AM544" i="52"/>
  <c r="AJ544" i="52"/>
  <c r="AI544" i="52"/>
  <c r="AF544" i="52"/>
  <c r="AE544" i="52"/>
  <c r="AB544" i="52"/>
  <c r="AA544" i="52"/>
  <c r="X544" i="52"/>
  <c r="W544" i="52"/>
  <c r="S544" i="52"/>
  <c r="R544" i="52"/>
  <c r="AR543" i="52"/>
  <c r="AQ543" i="52"/>
  <c r="AN543" i="52"/>
  <c r="AM543" i="52"/>
  <c r="AJ543" i="52"/>
  <c r="AI543" i="52"/>
  <c r="AF543" i="52"/>
  <c r="AE543" i="52"/>
  <c r="AB543" i="52"/>
  <c r="AA543" i="52"/>
  <c r="X543" i="52"/>
  <c r="W543" i="52"/>
  <c r="S543" i="52"/>
  <c r="R543" i="52"/>
  <c r="AR542" i="52"/>
  <c r="AQ542" i="52"/>
  <c r="AN542" i="52"/>
  <c r="AM542" i="52"/>
  <c r="AJ542" i="52"/>
  <c r="AI542" i="52"/>
  <c r="AF542" i="52"/>
  <c r="AE542" i="52"/>
  <c r="AB542" i="52"/>
  <c r="AA542" i="52"/>
  <c r="X542" i="52"/>
  <c r="W542" i="52"/>
  <c r="S542" i="52"/>
  <c r="R542" i="52"/>
  <c r="AR541" i="52"/>
  <c r="AQ541" i="52"/>
  <c r="AN541" i="52"/>
  <c r="AM541" i="52"/>
  <c r="AJ541" i="52"/>
  <c r="AI541" i="52"/>
  <c r="AF541" i="52"/>
  <c r="AE541" i="52"/>
  <c r="AB541" i="52"/>
  <c r="AA541" i="52"/>
  <c r="X541" i="52"/>
  <c r="W541" i="52"/>
  <c r="S541" i="52"/>
  <c r="R541" i="52"/>
  <c r="AR540" i="52"/>
  <c r="AQ540" i="52"/>
  <c r="AN540" i="52"/>
  <c r="AM540" i="52"/>
  <c r="AJ540" i="52"/>
  <c r="AI540" i="52"/>
  <c r="AF540" i="52"/>
  <c r="AE540" i="52"/>
  <c r="AB540" i="52"/>
  <c r="AA540" i="52"/>
  <c r="X540" i="52"/>
  <c r="W540" i="52"/>
  <c r="S540" i="52"/>
  <c r="R540" i="52"/>
  <c r="AR539" i="52"/>
  <c r="AQ539" i="52"/>
  <c r="AN539" i="52"/>
  <c r="AM539" i="52"/>
  <c r="AJ539" i="52"/>
  <c r="AI539" i="52"/>
  <c r="AF539" i="52"/>
  <c r="AE539" i="52"/>
  <c r="AB539" i="52"/>
  <c r="AA539" i="52"/>
  <c r="X539" i="52"/>
  <c r="W539" i="52"/>
  <c r="S539" i="52"/>
  <c r="R539" i="52"/>
  <c r="AR538" i="52"/>
  <c r="AQ538" i="52"/>
  <c r="AN538" i="52"/>
  <c r="AM538" i="52"/>
  <c r="AJ538" i="52"/>
  <c r="AI538" i="52"/>
  <c r="AF538" i="52"/>
  <c r="AE538" i="52"/>
  <c r="AB538" i="52"/>
  <c r="AA538" i="52"/>
  <c r="X538" i="52"/>
  <c r="W538" i="52"/>
  <c r="S538" i="52"/>
  <c r="R538" i="52"/>
  <c r="AR537" i="52"/>
  <c r="AQ537" i="52"/>
  <c r="AN537" i="52"/>
  <c r="AM537" i="52"/>
  <c r="AJ537" i="52"/>
  <c r="AI537" i="52"/>
  <c r="AF537" i="52"/>
  <c r="AE537" i="52"/>
  <c r="AB537" i="52"/>
  <c r="AA537" i="52"/>
  <c r="X537" i="52"/>
  <c r="W537" i="52"/>
  <c r="S537" i="52"/>
  <c r="R537" i="52"/>
  <c r="AR536" i="52"/>
  <c r="AQ536" i="52"/>
  <c r="AN536" i="52"/>
  <c r="AM536" i="52"/>
  <c r="AJ536" i="52"/>
  <c r="AI536" i="52"/>
  <c r="AF536" i="52"/>
  <c r="AE536" i="52"/>
  <c r="AB536" i="52"/>
  <c r="AA536" i="52"/>
  <c r="X536" i="52"/>
  <c r="W536" i="52"/>
  <c r="S536" i="52"/>
  <c r="R536" i="52"/>
  <c r="AR535" i="52"/>
  <c r="AQ535" i="52"/>
  <c r="AN535" i="52"/>
  <c r="AM535" i="52"/>
  <c r="AJ535" i="52"/>
  <c r="AI535" i="52"/>
  <c r="AF535" i="52"/>
  <c r="AE535" i="52"/>
  <c r="AB535" i="52"/>
  <c r="AA535" i="52"/>
  <c r="X535" i="52"/>
  <c r="W535" i="52"/>
  <c r="S535" i="52"/>
  <c r="R535" i="52"/>
  <c r="AR534" i="52"/>
  <c r="AQ534" i="52"/>
  <c r="AN534" i="52"/>
  <c r="AM534" i="52"/>
  <c r="AJ534" i="52"/>
  <c r="AI534" i="52"/>
  <c r="AF534" i="52"/>
  <c r="AE534" i="52"/>
  <c r="AB534" i="52"/>
  <c r="AA534" i="52"/>
  <c r="X534" i="52"/>
  <c r="W534" i="52"/>
  <c r="S534" i="52"/>
  <c r="R534" i="52"/>
  <c r="AR533" i="52"/>
  <c r="AQ533" i="52"/>
  <c r="AN533" i="52"/>
  <c r="AM533" i="52"/>
  <c r="AJ533" i="52"/>
  <c r="AI533" i="52"/>
  <c r="AF533" i="52"/>
  <c r="AE533" i="52"/>
  <c r="AB533" i="52"/>
  <c r="AA533" i="52"/>
  <c r="X533" i="52"/>
  <c r="W533" i="52"/>
  <c r="S533" i="52"/>
  <c r="R533" i="52"/>
  <c r="AR532" i="52"/>
  <c r="AQ532" i="52"/>
  <c r="AN532" i="52"/>
  <c r="AM532" i="52"/>
  <c r="AJ532" i="52"/>
  <c r="AI532" i="52"/>
  <c r="AF532" i="52"/>
  <c r="AE532" i="52"/>
  <c r="AB532" i="52"/>
  <c r="AA532" i="52"/>
  <c r="X532" i="52"/>
  <c r="W532" i="52"/>
  <c r="S532" i="52"/>
  <c r="R532" i="52"/>
  <c r="AR531" i="52"/>
  <c r="AQ531" i="52"/>
  <c r="AN531" i="52"/>
  <c r="AM531" i="52"/>
  <c r="AJ531" i="52"/>
  <c r="AI531" i="52"/>
  <c r="AF531" i="52"/>
  <c r="AE531" i="52"/>
  <c r="AB531" i="52"/>
  <c r="AA531" i="52"/>
  <c r="X531" i="52"/>
  <c r="W531" i="52"/>
  <c r="S531" i="52"/>
  <c r="R531" i="52"/>
  <c r="AR530" i="52"/>
  <c r="AQ530" i="52"/>
  <c r="AN530" i="52"/>
  <c r="AM530" i="52"/>
  <c r="AJ530" i="52"/>
  <c r="AI530" i="52"/>
  <c r="AF530" i="52"/>
  <c r="AE530" i="52"/>
  <c r="AB530" i="52"/>
  <c r="AA530" i="52"/>
  <c r="X530" i="52"/>
  <c r="W530" i="52"/>
  <c r="S530" i="52"/>
  <c r="R530" i="52"/>
  <c r="AR529" i="52"/>
  <c r="AQ529" i="52"/>
  <c r="AN529" i="52"/>
  <c r="AM529" i="52"/>
  <c r="AJ529" i="52"/>
  <c r="AI529" i="52"/>
  <c r="AF529" i="52"/>
  <c r="AE529" i="52"/>
  <c r="AB529" i="52"/>
  <c r="AA529" i="52"/>
  <c r="X529" i="52"/>
  <c r="W529" i="52"/>
  <c r="S529" i="52"/>
  <c r="R529" i="52"/>
  <c r="AR528" i="52"/>
  <c r="AQ528" i="52"/>
  <c r="AN528" i="52"/>
  <c r="AM528" i="52"/>
  <c r="AJ528" i="52"/>
  <c r="AI528" i="52"/>
  <c r="AF528" i="52"/>
  <c r="AE528" i="52"/>
  <c r="AB528" i="52"/>
  <c r="AA528" i="52"/>
  <c r="X528" i="52"/>
  <c r="W528" i="52"/>
  <c r="S528" i="52"/>
  <c r="R528" i="52"/>
  <c r="AR527" i="52"/>
  <c r="AQ527" i="52"/>
  <c r="AN527" i="52"/>
  <c r="AM527" i="52"/>
  <c r="AJ527" i="52"/>
  <c r="AI527" i="52"/>
  <c r="AF527" i="52"/>
  <c r="AE527" i="52"/>
  <c r="AB527" i="52"/>
  <c r="AA527" i="52"/>
  <c r="X527" i="52"/>
  <c r="W527" i="52"/>
  <c r="S527" i="52"/>
  <c r="R527" i="52"/>
  <c r="AR526" i="52"/>
  <c r="AQ526" i="52"/>
  <c r="AN526" i="52"/>
  <c r="AM526" i="52"/>
  <c r="AJ526" i="52"/>
  <c r="AI526" i="52"/>
  <c r="AF526" i="52"/>
  <c r="AE526" i="52"/>
  <c r="AB526" i="52"/>
  <c r="AA526" i="52"/>
  <c r="X526" i="52"/>
  <c r="W526" i="52"/>
  <c r="S526" i="52"/>
  <c r="R526" i="52"/>
  <c r="AR525" i="52"/>
  <c r="AQ525" i="52"/>
  <c r="AN525" i="52"/>
  <c r="AM525" i="52"/>
  <c r="AJ525" i="52"/>
  <c r="AI525" i="52"/>
  <c r="AF525" i="52"/>
  <c r="AE525" i="52"/>
  <c r="AB525" i="52"/>
  <c r="AA525" i="52"/>
  <c r="X525" i="52"/>
  <c r="W525" i="52"/>
  <c r="S525" i="52"/>
  <c r="R525" i="52"/>
  <c r="AR524" i="52"/>
  <c r="AQ524" i="52"/>
  <c r="AN524" i="52"/>
  <c r="AM524" i="52"/>
  <c r="AJ524" i="52"/>
  <c r="AI524" i="52"/>
  <c r="AF524" i="52"/>
  <c r="AE524" i="52"/>
  <c r="AB524" i="52"/>
  <c r="AA524" i="52"/>
  <c r="X524" i="52"/>
  <c r="W524" i="52"/>
  <c r="S524" i="52"/>
  <c r="R524" i="52"/>
  <c r="AR523" i="52"/>
  <c r="AQ523" i="52"/>
  <c r="AN523" i="52"/>
  <c r="AM523" i="52"/>
  <c r="AJ523" i="52"/>
  <c r="AI523" i="52"/>
  <c r="AF523" i="52"/>
  <c r="AE523" i="52"/>
  <c r="AB523" i="52"/>
  <c r="AA523" i="52"/>
  <c r="X523" i="52"/>
  <c r="W523" i="52"/>
  <c r="S523" i="52"/>
  <c r="R523" i="52"/>
  <c r="AR522" i="52"/>
  <c r="AQ522" i="52"/>
  <c r="AN522" i="52"/>
  <c r="AM522" i="52"/>
  <c r="AJ522" i="52"/>
  <c r="AI522" i="52"/>
  <c r="AF522" i="52"/>
  <c r="AE522" i="52"/>
  <c r="AB522" i="52"/>
  <c r="AA522" i="52"/>
  <c r="X522" i="52"/>
  <c r="W522" i="52"/>
  <c r="S522" i="52"/>
  <c r="R522" i="52"/>
  <c r="AR521" i="52"/>
  <c r="AQ521" i="52"/>
  <c r="AN521" i="52"/>
  <c r="AM521" i="52"/>
  <c r="AJ521" i="52"/>
  <c r="AI521" i="52"/>
  <c r="AF521" i="52"/>
  <c r="AE521" i="52"/>
  <c r="AB521" i="52"/>
  <c r="AA521" i="52"/>
  <c r="X521" i="52"/>
  <c r="W521" i="52"/>
  <c r="S521" i="52"/>
  <c r="R521" i="52"/>
  <c r="AR520" i="52"/>
  <c r="AQ520" i="52"/>
  <c r="AN520" i="52"/>
  <c r="AM520" i="52"/>
  <c r="AJ520" i="52"/>
  <c r="AI520" i="52"/>
  <c r="AF520" i="52"/>
  <c r="AE520" i="52"/>
  <c r="AB520" i="52"/>
  <c r="AA520" i="52"/>
  <c r="X520" i="52"/>
  <c r="W520" i="52"/>
  <c r="S520" i="52"/>
  <c r="R520" i="52"/>
  <c r="AR519" i="52"/>
  <c r="AQ519" i="52"/>
  <c r="AN519" i="52"/>
  <c r="AM519" i="52"/>
  <c r="AJ519" i="52"/>
  <c r="AI519" i="52"/>
  <c r="AF519" i="52"/>
  <c r="AE519" i="52"/>
  <c r="AB519" i="52"/>
  <c r="AA519" i="52"/>
  <c r="X519" i="52"/>
  <c r="W519" i="52"/>
  <c r="S519" i="52"/>
  <c r="R519" i="52"/>
  <c r="AR518" i="52"/>
  <c r="AQ518" i="52"/>
  <c r="AN518" i="52"/>
  <c r="AM518" i="52"/>
  <c r="AJ518" i="52"/>
  <c r="AI518" i="52"/>
  <c r="AF518" i="52"/>
  <c r="AE518" i="52"/>
  <c r="AB518" i="52"/>
  <c r="AA518" i="52"/>
  <c r="X518" i="52"/>
  <c r="W518" i="52"/>
  <c r="S518" i="52"/>
  <c r="R518" i="52"/>
  <c r="AR517" i="52"/>
  <c r="AQ517" i="52"/>
  <c r="AN517" i="52"/>
  <c r="AM517" i="52"/>
  <c r="AJ517" i="52"/>
  <c r="AI517" i="52"/>
  <c r="AF517" i="52"/>
  <c r="AE517" i="52"/>
  <c r="AB517" i="52"/>
  <c r="AA517" i="52"/>
  <c r="X517" i="52"/>
  <c r="W517" i="52"/>
  <c r="S517" i="52"/>
  <c r="R517" i="52"/>
  <c r="AR516" i="52"/>
  <c r="AQ516" i="52"/>
  <c r="AN516" i="52"/>
  <c r="AM516" i="52"/>
  <c r="AJ516" i="52"/>
  <c r="AI516" i="52"/>
  <c r="AF516" i="52"/>
  <c r="AE516" i="52"/>
  <c r="AB516" i="52"/>
  <c r="AA516" i="52"/>
  <c r="X516" i="52"/>
  <c r="W516" i="52"/>
  <c r="S516" i="52"/>
  <c r="R516" i="52"/>
  <c r="AR515" i="52"/>
  <c r="AQ515" i="52"/>
  <c r="AN515" i="52"/>
  <c r="AM515" i="52"/>
  <c r="AJ515" i="52"/>
  <c r="AI515" i="52"/>
  <c r="AF515" i="52"/>
  <c r="AE515" i="52"/>
  <c r="AB515" i="52"/>
  <c r="AA515" i="52"/>
  <c r="X515" i="52"/>
  <c r="W515" i="52"/>
  <c r="S515" i="52"/>
  <c r="R515" i="52"/>
  <c r="AR514" i="52"/>
  <c r="AQ514" i="52"/>
  <c r="AN514" i="52"/>
  <c r="AM514" i="52"/>
  <c r="AJ514" i="52"/>
  <c r="AI514" i="52"/>
  <c r="AF514" i="52"/>
  <c r="AE514" i="52"/>
  <c r="AB514" i="52"/>
  <c r="AA514" i="52"/>
  <c r="X514" i="52"/>
  <c r="W514" i="52"/>
  <c r="S514" i="52"/>
  <c r="R514" i="52"/>
  <c r="AR513" i="52"/>
  <c r="AQ513" i="52"/>
  <c r="AN513" i="52"/>
  <c r="AM513" i="52"/>
  <c r="AJ513" i="52"/>
  <c r="AI513" i="52"/>
  <c r="AF513" i="52"/>
  <c r="AE513" i="52"/>
  <c r="AB513" i="52"/>
  <c r="AA513" i="52"/>
  <c r="X513" i="52"/>
  <c r="W513" i="52"/>
  <c r="S513" i="52"/>
  <c r="R513" i="52"/>
  <c r="AR512" i="52"/>
  <c r="AQ512" i="52"/>
  <c r="AN512" i="52"/>
  <c r="AM512" i="52"/>
  <c r="AJ512" i="52"/>
  <c r="AI512" i="52"/>
  <c r="AF512" i="52"/>
  <c r="AE512" i="52"/>
  <c r="AB512" i="52"/>
  <c r="AA512" i="52"/>
  <c r="X512" i="52"/>
  <c r="W512" i="52"/>
  <c r="S512" i="52"/>
  <c r="R512" i="52"/>
  <c r="AR511" i="52"/>
  <c r="AQ511" i="52"/>
  <c r="AN511" i="52"/>
  <c r="AM511" i="52"/>
  <c r="AJ511" i="52"/>
  <c r="AI511" i="52"/>
  <c r="AF511" i="52"/>
  <c r="AE511" i="52"/>
  <c r="AB511" i="52"/>
  <c r="AA511" i="52"/>
  <c r="X511" i="52"/>
  <c r="W511" i="52"/>
  <c r="S511" i="52"/>
  <c r="R511" i="52"/>
  <c r="AR510" i="52"/>
  <c r="AQ510" i="52"/>
  <c r="AN510" i="52"/>
  <c r="AM510" i="52"/>
  <c r="AJ510" i="52"/>
  <c r="AI510" i="52"/>
  <c r="AF510" i="52"/>
  <c r="AE510" i="52"/>
  <c r="AB510" i="52"/>
  <c r="AA510" i="52"/>
  <c r="X510" i="52"/>
  <c r="W510" i="52"/>
  <c r="S510" i="52"/>
  <c r="R510" i="52"/>
  <c r="AR509" i="52"/>
  <c r="AQ509" i="52"/>
  <c r="AN509" i="52"/>
  <c r="AM509" i="52"/>
  <c r="AJ509" i="52"/>
  <c r="AI509" i="52"/>
  <c r="AF509" i="52"/>
  <c r="AE509" i="52"/>
  <c r="AB509" i="52"/>
  <c r="AA509" i="52"/>
  <c r="X509" i="52"/>
  <c r="W509" i="52"/>
  <c r="S509" i="52"/>
  <c r="R509" i="52"/>
  <c r="AR508" i="52"/>
  <c r="AQ508" i="52"/>
  <c r="AN508" i="52"/>
  <c r="AM508" i="52"/>
  <c r="AJ508" i="52"/>
  <c r="AI508" i="52"/>
  <c r="AF508" i="52"/>
  <c r="AE508" i="52"/>
  <c r="AB508" i="52"/>
  <c r="AA508" i="52"/>
  <c r="X508" i="52"/>
  <c r="W508" i="52"/>
  <c r="S508" i="52"/>
  <c r="R508" i="52"/>
  <c r="AR507" i="52"/>
  <c r="AQ507" i="52"/>
  <c r="AN507" i="52"/>
  <c r="AM507" i="52"/>
  <c r="AJ507" i="52"/>
  <c r="AI507" i="52"/>
  <c r="AF507" i="52"/>
  <c r="AE507" i="52"/>
  <c r="AB507" i="52"/>
  <c r="AA507" i="52"/>
  <c r="X507" i="52"/>
  <c r="W507" i="52"/>
  <c r="S507" i="52"/>
  <c r="R507" i="52"/>
  <c r="AR506" i="52"/>
  <c r="AQ506" i="52"/>
  <c r="AN506" i="52"/>
  <c r="AM506" i="52"/>
  <c r="AJ506" i="52"/>
  <c r="AI506" i="52"/>
  <c r="AF506" i="52"/>
  <c r="AE506" i="52"/>
  <c r="AB506" i="52"/>
  <c r="AA506" i="52"/>
  <c r="X506" i="52"/>
  <c r="W506" i="52"/>
  <c r="S506" i="52"/>
  <c r="R506" i="52"/>
  <c r="AR505" i="52"/>
  <c r="AQ505" i="52"/>
  <c r="AN505" i="52"/>
  <c r="AM505" i="52"/>
  <c r="AJ505" i="52"/>
  <c r="AI505" i="52"/>
  <c r="AF505" i="52"/>
  <c r="AE505" i="52"/>
  <c r="AB505" i="52"/>
  <c r="AA505" i="52"/>
  <c r="X505" i="52"/>
  <c r="W505" i="52"/>
  <c r="S505" i="52"/>
  <c r="R505" i="52"/>
  <c r="AR504" i="52"/>
  <c r="AQ504" i="52"/>
  <c r="AN504" i="52"/>
  <c r="AM504" i="52"/>
  <c r="AJ504" i="52"/>
  <c r="AI504" i="52"/>
  <c r="AF504" i="52"/>
  <c r="AE504" i="52"/>
  <c r="AB504" i="52"/>
  <c r="AA504" i="52"/>
  <c r="X504" i="52"/>
  <c r="W504" i="52"/>
  <c r="S504" i="52"/>
  <c r="R504" i="52"/>
  <c r="AR503" i="52"/>
  <c r="AQ503" i="52"/>
  <c r="AN503" i="52"/>
  <c r="AM503" i="52"/>
  <c r="AJ503" i="52"/>
  <c r="AI503" i="52"/>
  <c r="AF503" i="52"/>
  <c r="AE503" i="52"/>
  <c r="AB503" i="52"/>
  <c r="AA503" i="52"/>
  <c r="X503" i="52"/>
  <c r="W503" i="52"/>
  <c r="S503" i="52"/>
  <c r="R503" i="52"/>
  <c r="AR502" i="52"/>
  <c r="AQ502" i="52"/>
  <c r="AN502" i="52"/>
  <c r="AM502" i="52"/>
  <c r="AJ502" i="52"/>
  <c r="AI502" i="52"/>
  <c r="AF502" i="52"/>
  <c r="AE502" i="52"/>
  <c r="AB502" i="52"/>
  <c r="AA502" i="52"/>
  <c r="X502" i="52"/>
  <c r="W502" i="52"/>
  <c r="S502" i="52"/>
  <c r="R502" i="52"/>
  <c r="AR501" i="52"/>
  <c r="AQ501" i="52"/>
  <c r="AN501" i="52"/>
  <c r="AM501" i="52"/>
  <c r="AJ501" i="52"/>
  <c r="AI501" i="52"/>
  <c r="AF501" i="52"/>
  <c r="AE501" i="52"/>
  <c r="AB501" i="52"/>
  <c r="AA501" i="52"/>
  <c r="X501" i="52"/>
  <c r="W501" i="52"/>
  <c r="S501" i="52"/>
  <c r="R501" i="52"/>
  <c r="AR500" i="52"/>
  <c r="AQ500" i="52"/>
  <c r="AN500" i="52"/>
  <c r="AM500" i="52"/>
  <c r="AJ500" i="52"/>
  <c r="AI500" i="52"/>
  <c r="AF500" i="52"/>
  <c r="AE500" i="52"/>
  <c r="AB500" i="52"/>
  <c r="AA500" i="52"/>
  <c r="X500" i="52"/>
  <c r="W500" i="52"/>
  <c r="S500" i="52"/>
  <c r="R500" i="52"/>
  <c r="AR499" i="52"/>
  <c r="AQ499" i="52"/>
  <c r="AN499" i="52"/>
  <c r="AM499" i="52"/>
  <c r="AJ499" i="52"/>
  <c r="AI499" i="52"/>
  <c r="AF499" i="52"/>
  <c r="AE499" i="52"/>
  <c r="AB499" i="52"/>
  <c r="AA499" i="52"/>
  <c r="X499" i="52"/>
  <c r="W499" i="52"/>
  <c r="S499" i="52"/>
  <c r="R499" i="52"/>
  <c r="AR498" i="52"/>
  <c r="AQ498" i="52"/>
  <c r="AN498" i="52"/>
  <c r="AM498" i="52"/>
  <c r="AJ498" i="52"/>
  <c r="AI498" i="52"/>
  <c r="AF498" i="52"/>
  <c r="AE498" i="52"/>
  <c r="AB498" i="52"/>
  <c r="AA498" i="52"/>
  <c r="X498" i="52"/>
  <c r="W498" i="52"/>
  <c r="S498" i="52"/>
  <c r="R498" i="52"/>
  <c r="AR497" i="52"/>
  <c r="AQ497" i="52"/>
  <c r="AN497" i="52"/>
  <c r="AM497" i="52"/>
  <c r="AJ497" i="52"/>
  <c r="AI497" i="52"/>
  <c r="AF497" i="52"/>
  <c r="AE497" i="52"/>
  <c r="AB497" i="52"/>
  <c r="AA497" i="52"/>
  <c r="X497" i="52"/>
  <c r="W497" i="52"/>
  <c r="S497" i="52"/>
  <c r="R497" i="52"/>
  <c r="AR496" i="52"/>
  <c r="AQ496" i="52"/>
  <c r="AN496" i="52"/>
  <c r="AM496" i="52"/>
  <c r="AJ496" i="52"/>
  <c r="AI496" i="52"/>
  <c r="AF496" i="52"/>
  <c r="AE496" i="52"/>
  <c r="AB496" i="52"/>
  <c r="AA496" i="52"/>
  <c r="X496" i="52"/>
  <c r="W496" i="52"/>
  <c r="S496" i="52"/>
  <c r="R496" i="52"/>
  <c r="AR495" i="52"/>
  <c r="AQ495" i="52"/>
  <c r="AN495" i="52"/>
  <c r="AM495" i="52"/>
  <c r="AJ495" i="52"/>
  <c r="AI495" i="52"/>
  <c r="AF495" i="52"/>
  <c r="AE495" i="52"/>
  <c r="AB495" i="52"/>
  <c r="AA495" i="52"/>
  <c r="X495" i="52"/>
  <c r="W495" i="52"/>
  <c r="S495" i="52"/>
  <c r="R495" i="52"/>
  <c r="AR494" i="52"/>
  <c r="AQ494" i="52"/>
  <c r="AN494" i="52"/>
  <c r="AM494" i="52"/>
  <c r="AJ494" i="52"/>
  <c r="AI494" i="52"/>
  <c r="AF494" i="52"/>
  <c r="AE494" i="52"/>
  <c r="AB494" i="52"/>
  <c r="AA494" i="52"/>
  <c r="X494" i="52"/>
  <c r="W494" i="52"/>
  <c r="S494" i="52"/>
  <c r="R494" i="52"/>
  <c r="AR493" i="52"/>
  <c r="AQ493" i="52"/>
  <c r="AN493" i="52"/>
  <c r="AM493" i="52"/>
  <c r="AJ493" i="52"/>
  <c r="AI493" i="52"/>
  <c r="AF493" i="52"/>
  <c r="AE493" i="52"/>
  <c r="AB493" i="52"/>
  <c r="AA493" i="52"/>
  <c r="X493" i="52"/>
  <c r="W493" i="52"/>
  <c r="S493" i="52"/>
  <c r="R493" i="52"/>
  <c r="AR492" i="52"/>
  <c r="AQ492" i="52"/>
  <c r="AN492" i="52"/>
  <c r="AM492" i="52"/>
  <c r="AJ492" i="52"/>
  <c r="AI492" i="52"/>
  <c r="AF492" i="52"/>
  <c r="AE492" i="52"/>
  <c r="AB492" i="52"/>
  <c r="AA492" i="52"/>
  <c r="X492" i="52"/>
  <c r="W492" i="52"/>
  <c r="S492" i="52"/>
  <c r="R492" i="52"/>
  <c r="AR491" i="52"/>
  <c r="AQ491" i="52"/>
  <c r="AN491" i="52"/>
  <c r="AM491" i="52"/>
  <c r="AJ491" i="52"/>
  <c r="AI491" i="52"/>
  <c r="AF491" i="52"/>
  <c r="AE491" i="52"/>
  <c r="AB491" i="52"/>
  <c r="AA491" i="52"/>
  <c r="X491" i="52"/>
  <c r="W491" i="52"/>
  <c r="S491" i="52"/>
  <c r="R491" i="52"/>
  <c r="AR490" i="52"/>
  <c r="AQ490" i="52"/>
  <c r="AN490" i="52"/>
  <c r="AM490" i="52"/>
  <c r="AJ490" i="52"/>
  <c r="AI490" i="52"/>
  <c r="AF490" i="52"/>
  <c r="AE490" i="52"/>
  <c r="AB490" i="52"/>
  <c r="AA490" i="52"/>
  <c r="X490" i="52"/>
  <c r="W490" i="52"/>
  <c r="S490" i="52"/>
  <c r="R490" i="52"/>
  <c r="AR489" i="52"/>
  <c r="AQ489" i="52"/>
  <c r="AN489" i="52"/>
  <c r="AM489" i="52"/>
  <c r="AJ489" i="52"/>
  <c r="AI489" i="52"/>
  <c r="AF489" i="52"/>
  <c r="AE489" i="52"/>
  <c r="AB489" i="52"/>
  <c r="AA489" i="52"/>
  <c r="X489" i="52"/>
  <c r="W489" i="52"/>
  <c r="S489" i="52"/>
  <c r="R489" i="52"/>
  <c r="AR488" i="52"/>
  <c r="AQ488" i="52"/>
  <c r="AN488" i="52"/>
  <c r="AM488" i="52"/>
  <c r="AJ488" i="52"/>
  <c r="AI488" i="52"/>
  <c r="AF488" i="52"/>
  <c r="AE488" i="52"/>
  <c r="AB488" i="52"/>
  <c r="AA488" i="52"/>
  <c r="X488" i="52"/>
  <c r="W488" i="52"/>
  <c r="S488" i="52"/>
  <c r="R488" i="52"/>
  <c r="AR487" i="52"/>
  <c r="AQ487" i="52"/>
  <c r="AN487" i="52"/>
  <c r="AM487" i="52"/>
  <c r="AJ487" i="52"/>
  <c r="AI487" i="52"/>
  <c r="AF487" i="52"/>
  <c r="AE487" i="52"/>
  <c r="AB487" i="52"/>
  <c r="AA487" i="52"/>
  <c r="X487" i="52"/>
  <c r="W487" i="52"/>
  <c r="S487" i="52"/>
  <c r="R487" i="52"/>
  <c r="AR486" i="52"/>
  <c r="AQ486" i="52"/>
  <c r="AN486" i="52"/>
  <c r="AM486" i="52"/>
  <c r="AJ486" i="52"/>
  <c r="AI486" i="52"/>
  <c r="AF486" i="52"/>
  <c r="AE486" i="52"/>
  <c r="AB486" i="52"/>
  <c r="AA486" i="52"/>
  <c r="X486" i="52"/>
  <c r="W486" i="52"/>
  <c r="S486" i="52"/>
  <c r="R486" i="52"/>
  <c r="AR485" i="52"/>
  <c r="AQ485" i="52"/>
  <c r="AN485" i="52"/>
  <c r="AM485" i="52"/>
  <c r="AJ485" i="52"/>
  <c r="AI485" i="52"/>
  <c r="AF485" i="52"/>
  <c r="AE485" i="52"/>
  <c r="AB485" i="52"/>
  <c r="AA485" i="52"/>
  <c r="X485" i="52"/>
  <c r="W485" i="52"/>
  <c r="S485" i="52"/>
  <c r="R485" i="52"/>
  <c r="AR484" i="52"/>
  <c r="AQ484" i="52"/>
  <c r="AN484" i="52"/>
  <c r="AM484" i="52"/>
  <c r="AJ484" i="52"/>
  <c r="AI484" i="52"/>
  <c r="AF484" i="52"/>
  <c r="AE484" i="52"/>
  <c r="AB484" i="52"/>
  <c r="AA484" i="52"/>
  <c r="X484" i="52"/>
  <c r="W484" i="52"/>
  <c r="S484" i="52"/>
  <c r="R484" i="52"/>
  <c r="AR483" i="52"/>
  <c r="AQ483" i="52"/>
  <c r="AN483" i="52"/>
  <c r="AM483" i="52"/>
  <c r="AJ483" i="52"/>
  <c r="AI483" i="52"/>
  <c r="AF483" i="52"/>
  <c r="AE483" i="52"/>
  <c r="AB483" i="52"/>
  <c r="AA483" i="52"/>
  <c r="X483" i="52"/>
  <c r="W483" i="52"/>
  <c r="S483" i="52"/>
  <c r="R483" i="52"/>
  <c r="AR482" i="52"/>
  <c r="AQ482" i="52"/>
  <c r="AN482" i="52"/>
  <c r="AM482" i="52"/>
  <c r="AJ482" i="52"/>
  <c r="AI482" i="52"/>
  <c r="AF482" i="52"/>
  <c r="AE482" i="52"/>
  <c r="AB482" i="52"/>
  <c r="AA482" i="52"/>
  <c r="X482" i="52"/>
  <c r="W482" i="52"/>
  <c r="S482" i="52"/>
  <c r="R482" i="52"/>
  <c r="AR481" i="52"/>
  <c r="AQ481" i="52"/>
  <c r="AN481" i="52"/>
  <c r="AM481" i="52"/>
  <c r="AJ481" i="52"/>
  <c r="AI481" i="52"/>
  <c r="AF481" i="52"/>
  <c r="AE481" i="52"/>
  <c r="AB481" i="52"/>
  <c r="AA481" i="52"/>
  <c r="X481" i="52"/>
  <c r="W481" i="52"/>
  <c r="S481" i="52"/>
  <c r="R481" i="52"/>
  <c r="AR480" i="52"/>
  <c r="AQ480" i="52"/>
  <c r="AN480" i="52"/>
  <c r="AM480" i="52"/>
  <c r="AJ480" i="52"/>
  <c r="AI480" i="52"/>
  <c r="AF480" i="52"/>
  <c r="AE480" i="52"/>
  <c r="AB480" i="52"/>
  <c r="AA480" i="52"/>
  <c r="X480" i="52"/>
  <c r="W480" i="52"/>
  <c r="S480" i="52"/>
  <c r="R480" i="52"/>
  <c r="AR479" i="52"/>
  <c r="AQ479" i="52"/>
  <c r="AN479" i="52"/>
  <c r="AM479" i="52"/>
  <c r="AJ479" i="52"/>
  <c r="AI479" i="52"/>
  <c r="AF479" i="52"/>
  <c r="AE479" i="52"/>
  <c r="AB479" i="52"/>
  <c r="AA479" i="52"/>
  <c r="X479" i="52"/>
  <c r="W479" i="52"/>
  <c r="S479" i="52"/>
  <c r="R479" i="52"/>
  <c r="AR478" i="52"/>
  <c r="AQ478" i="52"/>
  <c r="AN478" i="52"/>
  <c r="AM478" i="52"/>
  <c r="AJ478" i="52"/>
  <c r="AI478" i="52"/>
  <c r="AF478" i="52"/>
  <c r="AE478" i="52"/>
  <c r="AB478" i="52"/>
  <c r="AA478" i="52"/>
  <c r="X478" i="52"/>
  <c r="W478" i="52"/>
  <c r="S478" i="52"/>
  <c r="R478" i="52"/>
  <c r="AR477" i="52"/>
  <c r="AQ477" i="52"/>
  <c r="AN477" i="52"/>
  <c r="AM477" i="52"/>
  <c r="AJ477" i="52"/>
  <c r="AI477" i="52"/>
  <c r="AF477" i="52"/>
  <c r="AE477" i="52"/>
  <c r="AB477" i="52"/>
  <c r="AA477" i="52"/>
  <c r="X477" i="52"/>
  <c r="W477" i="52"/>
  <c r="S477" i="52"/>
  <c r="R477" i="52"/>
  <c r="AR476" i="52"/>
  <c r="AQ476" i="52"/>
  <c r="AN476" i="52"/>
  <c r="AM476" i="52"/>
  <c r="AJ476" i="52"/>
  <c r="AI476" i="52"/>
  <c r="AF476" i="52"/>
  <c r="AE476" i="52"/>
  <c r="AB476" i="52"/>
  <c r="AA476" i="52"/>
  <c r="X476" i="52"/>
  <c r="W476" i="52"/>
  <c r="S476" i="52"/>
  <c r="R476" i="52"/>
  <c r="AR475" i="52"/>
  <c r="AQ475" i="52"/>
  <c r="AN475" i="52"/>
  <c r="AM475" i="52"/>
  <c r="AJ475" i="52"/>
  <c r="AI475" i="52"/>
  <c r="AF475" i="52"/>
  <c r="AE475" i="52"/>
  <c r="AB475" i="52"/>
  <c r="AA475" i="52"/>
  <c r="X475" i="52"/>
  <c r="W475" i="52"/>
  <c r="S475" i="52"/>
  <c r="R475" i="52"/>
  <c r="AR474" i="52"/>
  <c r="AQ474" i="52"/>
  <c r="AN474" i="52"/>
  <c r="AM474" i="52"/>
  <c r="AJ474" i="52"/>
  <c r="AI474" i="52"/>
  <c r="AF474" i="52"/>
  <c r="AE474" i="52"/>
  <c r="AB474" i="52"/>
  <c r="AA474" i="52"/>
  <c r="X474" i="52"/>
  <c r="W474" i="52"/>
  <c r="S474" i="52"/>
  <c r="R474" i="52"/>
  <c r="AR473" i="52"/>
  <c r="AQ473" i="52"/>
  <c r="AN473" i="52"/>
  <c r="AM473" i="52"/>
  <c r="AJ473" i="52"/>
  <c r="AI473" i="52"/>
  <c r="AF473" i="52"/>
  <c r="AE473" i="52"/>
  <c r="AB473" i="52"/>
  <c r="AA473" i="52"/>
  <c r="X473" i="52"/>
  <c r="W473" i="52"/>
  <c r="S473" i="52"/>
  <c r="R473" i="52"/>
  <c r="AR472" i="52"/>
  <c r="AQ472" i="52"/>
  <c r="AN472" i="52"/>
  <c r="AM472" i="52"/>
  <c r="AJ472" i="52"/>
  <c r="AI472" i="52"/>
  <c r="AF472" i="52"/>
  <c r="AE472" i="52"/>
  <c r="AB472" i="52"/>
  <c r="AA472" i="52"/>
  <c r="X472" i="52"/>
  <c r="W472" i="52"/>
  <c r="S472" i="52"/>
  <c r="R472" i="52"/>
  <c r="AR471" i="52"/>
  <c r="AQ471" i="52"/>
  <c r="AN471" i="52"/>
  <c r="AM471" i="52"/>
  <c r="AJ471" i="52"/>
  <c r="AI471" i="52"/>
  <c r="AF471" i="52"/>
  <c r="AE471" i="52"/>
  <c r="AB471" i="52"/>
  <c r="AA471" i="52"/>
  <c r="X471" i="52"/>
  <c r="W471" i="52"/>
  <c r="S471" i="52"/>
  <c r="R471" i="52"/>
  <c r="AR470" i="52"/>
  <c r="AQ470" i="52"/>
  <c r="AN470" i="52"/>
  <c r="AM470" i="52"/>
  <c r="AJ470" i="52"/>
  <c r="AI470" i="52"/>
  <c r="AF470" i="52"/>
  <c r="AE470" i="52"/>
  <c r="AB470" i="52"/>
  <c r="AA470" i="52"/>
  <c r="X470" i="52"/>
  <c r="W470" i="52"/>
  <c r="S470" i="52"/>
  <c r="R470" i="52"/>
  <c r="AR469" i="52"/>
  <c r="AQ469" i="52"/>
  <c r="AN469" i="52"/>
  <c r="AM469" i="52"/>
  <c r="AJ469" i="52"/>
  <c r="AI469" i="52"/>
  <c r="AF469" i="52"/>
  <c r="AE469" i="52"/>
  <c r="AB469" i="52"/>
  <c r="AA469" i="52"/>
  <c r="X469" i="52"/>
  <c r="W469" i="52"/>
  <c r="S469" i="52"/>
  <c r="R469" i="52"/>
  <c r="AR468" i="52"/>
  <c r="AQ468" i="52"/>
  <c r="AN468" i="52"/>
  <c r="AM468" i="52"/>
  <c r="AJ468" i="52"/>
  <c r="AI468" i="52"/>
  <c r="AF468" i="52"/>
  <c r="AE468" i="52"/>
  <c r="AB468" i="52"/>
  <c r="AA468" i="52"/>
  <c r="X468" i="52"/>
  <c r="W468" i="52"/>
  <c r="S468" i="52"/>
  <c r="R468" i="52"/>
  <c r="AR467" i="52"/>
  <c r="AQ467" i="52"/>
  <c r="AN467" i="52"/>
  <c r="AM467" i="52"/>
  <c r="AJ467" i="52"/>
  <c r="AI467" i="52"/>
  <c r="AF467" i="52"/>
  <c r="AE467" i="52"/>
  <c r="AB467" i="52"/>
  <c r="AA467" i="52"/>
  <c r="X467" i="52"/>
  <c r="W467" i="52"/>
  <c r="S467" i="52"/>
  <c r="R467" i="52"/>
  <c r="AR466" i="52"/>
  <c r="AQ466" i="52"/>
  <c r="AN466" i="52"/>
  <c r="AM466" i="52"/>
  <c r="AJ466" i="52"/>
  <c r="AI466" i="52"/>
  <c r="AF466" i="52"/>
  <c r="AE466" i="52"/>
  <c r="AB466" i="52"/>
  <c r="AA466" i="52"/>
  <c r="X466" i="52"/>
  <c r="W466" i="52"/>
  <c r="S466" i="52"/>
  <c r="R466" i="52"/>
  <c r="AR465" i="52"/>
  <c r="AQ465" i="52"/>
  <c r="AN465" i="52"/>
  <c r="AM465" i="52"/>
  <c r="AJ465" i="52"/>
  <c r="AI465" i="52"/>
  <c r="AF465" i="52"/>
  <c r="AE465" i="52"/>
  <c r="AB465" i="52"/>
  <c r="AA465" i="52"/>
  <c r="X465" i="52"/>
  <c r="W465" i="52"/>
  <c r="S465" i="52"/>
  <c r="R465" i="52"/>
  <c r="AR464" i="52"/>
  <c r="AQ464" i="52"/>
  <c r="AN464" i="52"/>
  <c r="AM464" i="52"/>
  <c r="AJ464" i="52"/>
  <c r="AI464" i="52"/>
  <c r="AF464" i="52"/>
  <c r="AE464" i="52"/>
  <c r="AB464" i="52"/>
  <c r="AA464" i="52"/>
  <c r="X464" i="52"/>
  <c r="W464" i="52"/>
  <c r="S464" i="52"/>
  <c r="R464" i="52"/>
  <c r="AR463" i="52"/>
  <c r="AQ463" i="52"/>
  <c r="AN463" i="52"/>
  <c r="AM463" i="52"/>
  <c r="AJ463" i="52"/>
  <c r="AI463" i="52"/>
  <c r="AF463" i="52"/>
  <c r="AE463" i="52"/>
  <c r="AB463" i="52"/>
  <c r="AA463" i="52"/>
  <c r="X463" i="52"/>
  <c r="W463" i="52"/>
  <c r="S463" i="52"/>
  <c r="R463" i="52"/>
  <c r="AR462" i="52"/>
  <c r="AQ462" i="52"/>
  <c r="AN462" i="52"/>
  <c r="AM462" i="52"/>
  <c r="AJ462" i="52"/>
  <c r="AI462" i="52"/>
  <c r="AF462" i="52"/>
  <c r="AE462" i="52"/>
  <c r="AB462" i="52"/>
  <c r="AA462" i="52"/>
  <c r="X462" i="52"/>
  <c r="W462" i="52"/>
  <c r="S462" i="52"/>
  <c r="R462" i="52"/>
  <c r="AR461" i="52"/>
  <c r="AQ461" i="52"/>
  <c r="AN461" i="52"/>
  <c r="AM461" i="52"/>
  <c r="AJ461" i="52"/>
  <c r="AI461" i="52"/>
  <c r="AF461" i="52"/>
  <c r="AE461" i="52"/>
  <c r="AB461" i="52"/>
  <c r="AA461" i="52"/>
  <c r="X461" i="52"/>
  <c r="W461" i="52"/>
  <c r="S461" i="52"/>
  <c r="R461" i="52"/>
  <c r="AR460" i="52"/>
  <c r="AQ460" i="52"/>
  <c r="AN460" i="52"/>
  <c r="AM460" i="52"/>
  <c r="AJ460" i="52"/>
  <c r="AI460" i="52"/>
  <c r="AF460" i="52"/>
  <c r="AE460" i="52"/>
  <c r="AB460" i="52"/>
  <c r="AA460" i="52"/>
  <c r="X460" i="52"/>
  <c r="W460" i="52"/>
  <c r="S460" i="52"/>
  <c r="R460" i="52"/>
  <c r="AR459" i="52"/>
  <c r="AQ459" i="52"/>
  <c r="AN459" i="52"/>
  <c r="AM459" i="52"/>
  <c r="AJ459" i="52"/>
  <c r="AI459" i="52"/>
  <c r="AF459" i="52"/>
  <c r="AE459" i="52"/>
  <c r="AB459" i="52"/>
  <c r="AA459" i="52"/>
  <c r="X459" i="52"/>
  <c r="W459" i="52"/>
  <c r="S459" i="52"/>
  <c r="R459" i="52"/>
  <c r="AR458" i="52"/>
  <c r="AQ458" i="52"/>
  <c r="AN458" i="52"/>
  <c r="AM458" i="52"/>
  <c r="AJ458" i="52"/>
  <c r="AI458" i="52"/>
  <c r="AF458" i="52"/>
  <c r="AE458" i="52"/>
  <c r="AB458" i="52"/>
  <c r="AA458" i="52"/>
  <c r="X458" i="52"/>
  <c r="W458" i="52"/>
  <c r="S458" i="52"/>
  <c r="R458" i="52"/>
  <c r="AR457" i="52"/>
  <c r="AQ457" i="52"/>
  <c r="AN457" i="52"/>
  <c r="AM457" i="52"/>
  <c r="AJ457" i="52"/>
  <c r="AI457" i="52"/>
  <c r="AF457" i="52"/>
  <c r="AE457" i="52"/>
  <c r="AB457" i="52"/>
  <c r="AA457" i="52"/>
  <c r="X457" i="52"/>
  <c r="W457" i="52"/>
  <c r="S457" i="52"/>
  <c r="R457" i="52"/>
  <c r="AR456" i="52"/>
  <c r="AQ456" i="52"/>
  <c r="AN456" i="52"/>
  <c r="AM456" i="52"/>
  <c r="AJ456" i="52"/>
  <c r="AI456" i="52"/>
  <c r="AF456" i="52"/>
  <c r="AE456" i="52"/>
  <c r="AB456" i="52"/>
  <c r="AA456" i="52"/>
  <c r="X456" i="52"/>
  <c r="W456" i="52"/>
  <c r="S456" i="52"/>
  <c r="R456" i="52"/>
  <c r="AR455" i="52"/>
  <c r="AQ455" i="52"/>
  <c r="AN455" i="52"/>
  <c r="AM455" i="52"/>
  <c r="AJ455" i="52"/>
  <c r="AI455" i="52"/>
  <c r="AF455" i="52"/>
  <c r="AE455" i="52"/>
  <c r="AB455" i="52"/>
  <c r="AA455" i="52"/>
  <c r="X455" i="52"/>
  <c r="W455" i="52"/>
  <c r="S455" i="52"/>
  <c r="R455" i="52"/>
  <c r="AR454" i="52"/>
  <c r="AQ454" i="52"/>
  <c r="AN454" i="52"/>
  <c r="AM454" i="52"/>
  <c r="AJ454" i="52"/>
  <c r="AI454" i="52"/>
  <c r="AF454" i="52"/>
  <c r="AE454" i="52"/>
  <c r="AB454" i="52"/>
  <c r="AA454" i="52"/>
  <c r="X454" i="52"/>
  <c r="W454" i="52"/>
  <c r="S454" i="52"/>
  <c r="R454" i="52"/>
  <c r="AR453" i="52"/>
  <c r="AQ453" i="52"/>
  <c r="AN453" i="52"/>
  <c r="AM453" i="52"/>
  <c r="AJ453" i="52"/>
  <c r="AI453" i="52"/>
  <c r="AF453" i="52"/>
  <c r="AE453" i="52"/>
  <c r="AB453" i="52"/>
  <c r="AA453" i="52"/>
  <c r="X453" i="52"/>
  <c r="W453" i="52"/>
  <c r="S453" i="52"/>
  <c r="R453" i="52"/>
  <c r="AR452" i="52"/>
  <c r="AQ452" i="52"/>
  <c r="AN452" i="52"/>
  <c r="AM452" i="52"/>
  <c r="AJ452" i="52"/>
  <c r="AI452" i="52"/>
  <c r="AF452" i="52"/>
  <c r="AE452" i="52"/>
  <c r="AB452" i="52"/>
  <c r="AA452" i="52"/>
  <c r="X452" i="52"/>
  <c r="W452" i="52"/>
  <c r="S452" i="52"/>
  <c r="R452" i="52"/>
  <c r="AR451" i="52"/>
  <c r="AQ451" i="52"/>
  <c r="AN451" i="52"/>
  <c r="AM451" i="52"/>
  <c r="AJ451" i="52"/>
  <c r="AI451" i="52"/>
  <c r="AF451" i="52"/>
  <c r="AE451" i="52"/>
  <c r="AB451" i="52"/>
  <c r="AA451" i="52"/>
  <c r="X451" i="52"/>
  <c r="W451" i="52"/>
  <c r="S451" i="52"/>
  <c r="R451" i="52"/>
  <c r="AR450" i="52"/>
  <c r="AQ450" i="52"/>
  <c r="AN450" i="52"/>
  <c r="AM450" i="52"/>
  <c r="AJ450" i="52"/>
  <c r="AI450" i="52"/>
  <c r="AF450" i="52"/>
  <c r="AE450" i="52"/>
  <c r="AB450" i="52"/>
  <c r="AA450" i="52"/>
  <c r="X450" i="52"/>
  <c r="W450" i="52"/>
  <c r="S450" i="52"/>
  <c r="R450" i="52"/>
  <c r="AR449" i="52"/>
  <c r="AQ449" i="52"/>
  <c r="AN449" i="52"/>
  <c r="AM449" i="52"/>
  <c r="AJ449" i="52"/>
  <c r="AI449" i="52"/>
  <c r="AF449" i="52"/>
  <c r="AE449" i="52"/>
  <c r="AB449" i="52"/>
  <c r="AA449" i="52"/>
  <c r="X449" i="52"/>
  <c r="W449" i="52"/>
  <c r="S449" i="52"/>
  <c r="R449" i="52"/>
  <c r="AR448" i="52"/>
  <c r="AQ448" i="52"/>
  <c r="AN448" i="52"/>
  <c r="AM448" i="52"/>
  <c r="AJ448" i="52"/>
  <c r="AI448" i="52"/>
  <c r="AF448" i="52"/>
  <c r="AE448" i="52"/>
  <c r="AB448" i="52"/>
  <c r="AA448" i="52"/>
  <c r="X448" i="52"/>
  <c r="W448" i="52"/>
  <c r="S448" i="52"/>
  <c r="R448" i="52"/>
  <c r="AR447" i="52"/>
  <c r="AQ447" i="52"/>
  <c r="AN447" i="52"/>
  <c r="AM447" i="52"/>
  <c r="AJ447" i="52"/>
  <c r="AI447" i="52"/>
  <c r="AF447" i="52"/>
  <c r="AE447" i="52"/>
  <c r="AB447" i="52"/>
  <c r="AA447" i="52"/>
  <c r="X447" i="52"/>
  <c r="W447" i="52"/>
  <c r="S447" i="52"/>
  <c r="R447" i="52"/>
  <c r="AR446" i="52"/>
  <c r="AQ446" i="52"/>
  <c r="AN446" i="52"/>
  <c r="AM446" i="52"/>
  <c r="AJ446" i="52"/>
  <c r="AI446" i="52"/>
  <c r="AF446" i="52"/>
  <c r="AE446" i="52"/>
  <c r="AB446" i="52"/>
  <c r="AA446" i="52"/>
  <c r="X446" i="52"/>
  <c r="W446" i="52"/>
  <c r="S446" i="52"/>
  <c r="R446" i="52"/>
  <c r="AR445" i="52"/>
  <c r="AQ445" i="52"/>
  <c r="AN445" i="52"/>
  <c r="AM445" i="52"/>
  <c r="AJ445" i="52"/>
  <c r="AI445" i="52"/>
  <c r="AF445" i="52"/>
  <c r="AE445" i="52"/>
  <c r="AB445" i="52"/>
  <c r="AA445" i="52"/>
  <c r="X445" i="52"/>
  <c r="W445" i="52"/>
  <c r="S445" i="52"/>
  <c r="R445" i="52"/>
  <c r="AR444" i="52"/>
  <c r="AQ444" i="52"/>
  <c r="AN444" i="52"/>
  <c r="AM444" i="52"/>
  <c r="AJ444" i="52"/>
  <c r="AI444" i="52"/>
  <c r="AF444" i="52"/>
  <c r="AE444" i="52"/>
  <c r="AB444" i="52"/>
  <c r="AA444" i="52"/>
  <c r="X444" i="52"/>
  <c r="W444" i="52"/>
  <c r="S444" i="52"/>
  <c r="R444" i="52"/>
  <c r="AR443" i="52"/>
  <c r="AQ443" i="52"/>
  <c r="AN443" i="52"/>
  <c r="AM443" i="52"/>
  <c r="AJ443" i="52"/>
  <c r="AI443" i="52"/>
  <c r="AF443" i="52"/>
  <c r="AE443" i="52"/>
  <c r="AB443" i="52"/>
  <c r="AA443" i="52"/>
  <c r="X443" i="52"/>
  <c r="W443" i="52"/>
  <c r="S443" i="52"/>
  <c r="R443" i="52"/>
  <c r="AR442" i="52"/>
  <c r="AQ442" i="52"/>
  <c r="AN442" i="52"/>
  <c r="AM442" i="52"/>
  <c r="AJ442" i="52"/>
  <c r="AI442" i="52"/>
  <c r="AF442" i="52"/>
  <c r="AE442" i="52"/>
  <c r="AB442" i="52"/>
  <c r="AA442" i="52"/>
  <c r="X442" i="52"/>
  <c r="W442" i="52"/>
  <c r="S442" i="52"/>
  <c r="R442" i="52"/>
  <c r="AR441" i="52"/>
  <c r="AQ441" i="52"/>
  <c r="AN441" i="52"/>
  <c r="AM441" i="52"/>
  <c r="AJ441" i="52"/>
  <c r="AI441" i="52"/>
  <c r="AF441" i="52"/>
  <c r="AE441" i="52"/>
  <c r="AB441" i="52"/>
  <c r="AA441" i="52"/>
  <c r="X441" i="52"/>
  <c r="W441" i="52"/>
  <c r="S441" i="52"/>
  <c r="R441" i="52"/>
  <c r="AR440" i="52"/>
  <c r="AQ440" i="52"/>
  <c r="AN440" i="52"/>
  <c r="AM440" i="52"/>
  <c r="AJ440" i="52"/>
  <c r="AI440" i="52"/>
  <c r="AF440" i="52"/>
  <c r="AE440" i="52"/>
  <c r="AB440" i="52"/>
  <c r="AA440" i="52"/>
  <c r="X440" i="52"/>
  <c r="W440" i="52"/>
  <c r="S440" i="52"/>
  <c r="R440" i="52"/>
  <c r="AR439" i="52"/>
  <c r="AQ439" i="52"/>
  <c r="AN439" i="52"/>
  <c r="AM439" i="52"/>
  <c r="AJ439" i="52"/>
  <c r="AI439" i="52"/>
  <c r="AF439" i="52"/>
  <c r="AE439" i="52"/>
  <c r="AB439" i="52"/>
  <c r="AA439" i="52"/>
  <c r="X439" i="52"/>
  <c r="W439" i="52"/>
  <c r="S439" i="52"/>
  <c r="R439" i="52"/>
  <c r="AR438" i="52"/>
  <c r="AQ438" i="52"/>
  <c r="AN438" i="52"/>
  <c r="AM438" i="52"/>
  <c r="AJ438" i="52"/>
  <c r="AI438" i="52"/>
  <c r="AF438" i="52"/>
  <c r="AE438" i="52"/>
  <c r="AB438" i="52"/>
  <c r="AA438" i="52"/>
  <c r="X438" i="52"/>
  <c r="W438" i="52"/>
  <c r="S438" i="52"/>
  <c r="R438" i="52"/>
  <c r="AR437" i="52"/>
  <c r="AQ437" i="52"/>
  <c r="AN437" i="52"/>
  <c r="AM437" i="52"/>
  <c r="AJ437" i="52"/>
  <c r="AI437" i="52"/>
  <c r="AF437" i="52"/>
  <c r="AE437" i="52"/>
  <c r="AB437" i="52"/>
  <c r="AA437" i="52"/>
  <c r="X437" i="52"/>
  <c r="W437" i="52"/>
  <c r="S437" i="52"/>
  <c r="R437" i="52"/>
  <c r="AR436" i="52"/>
  <c r="AQ436" i="52"/>
  <c r="AN436" i="52"/>
  <c r="AM436" i="52"/>
  <c r="AJ436" i="52"/>
  <c r="AI436" i="52"/>
  <c r="AF436" i="52"/>
  <c r="AE436" i="52"/>
  <c r="AB436" i="52"/>
  <c r="AA436" i="52"/>
  <c r="X436" i="52"/>
  <c r="W436" i="52"/>
  <c r="S436" i="52"/>
  <c r="R436" i="52"/>
  <c r="AR435" i="52"/>
  <c r="AQ435" i="52"/>
  <c r="AN435" i="52"/>
  <c r="AM435" i="52"/>
  <c r="AJ435" i="52"/>
  <c r="AI435" i="52"/>
  <c r="AF435" i="52"/>
  <c r="AE435" i="52"/>
  <c r="AB435" i="52"/>
  <c r="AA435" i="52"/>
  <c r="X435" i="52"/>
  <c r="W435" i="52"/>
  <c r="S435" i="52"/>
  <c r="R435" i="52"/>
  <c r="AR434" i="52"/>
  <c r="AQ434" i="52"/>
  <c r="AN434" i="52"/>
  <c r="AM434" i="52"/>
  <c r="AJ434" i="52"/>
  <c r="AI434" i="52"/>
  <c r="AF434" i="52"/>
  <c r="AE434" i="52"/>
  <c r="AB434" i="52"/>
  <c r="AA434" i="52"/>
  <c r="X434" i="52"/>
  <c r="W434" i="52"/>
  <c r="S434" i="52"/>
  <c r="R434" i="52"/>
  <c r="AR433" i="52"/>
  <c r="AQ433" i="52"/>
  <c r="AN433" i="52"/>
  <c r="AM433" i="52"/>
  <c r="AJ433" i="52"/>
  <c r="AI433" i="52"/>
  <c r="AF433" i="52"/>
  <c r="AE433" i="52"/>
  <c r="AB433" i="52"/>
  <c r="AA433" i="52"/>
  <c r="X433" i="52"/>
  <c r="W433" i="52"/>
  <c r="S433" i="52"/>
  <c r="R433" i="52"/>
  <c r="AR432" i="52"/>
  <c r="AQ432" i="52"/>
  <c r="AN432" i="52"/>
  <c r="AM432" i="52"/>
  <c r="AJ432" i="52"/>
  <c r="AI432" i="52"/>
  <c r="AF432" i="52"/>
  <c r="AE432" i="52"/>
  <c r="AB432" i="52"/>
  <c r="AA432" i="52"/>
  <c r="X432" i="52"/>
  <c r="W432" i="52"/>
  <c r="S432" i="52"/>
  <c r="R432" i="52"/>
  <c r="AR431" i="52"/>
  <c r="AQ431" i="52"/>
  <c r="AN431" i="52"/>
  <c r="AM431" i="52"/>
  <c r="AJ431" i="52"/>
  <c r="AI431" i="52"/>
  <c r="AF431" i="52"/>
  <c r="AE431" i="52"/>
  <c r="AB431" i="52"/>
  <c r="AA431" i="52"/>
  <c r="X431" i="52"/>
  <c r="W431" i="52"/>
  <c r="S431" i="52"/>
  <c r="R431" i="52"/>
  <c r="AR430" i="52"/>
  <c r="AQ430" i="52"/>
  <c r="AN430" i="52"/>
  <c r="AM430" i="52"/>
  <c r="AJ430" i="52"/>
  <c r="AI430" i="52"/>
  <c r="AF430" i="52"/>
  <c r="AE430" i="52"/>
  <c r="AB430" i="52"/>
  <c r="AA430" i="52"/>
  <c r="X430" i="52"/>
  <c r="W430" i="52"/>
  <c r="S430" i="52"/>
  <c r="R430" i="52"/>
  <c r="AR429" i="52"/>
  <c r="AQ429" i="52"/>
  <c r="AN429" i="52"/>
  <c r="AM429" i="52"/>
  <c r="AJ429" i="52"/>
  <c r="AI429" i="52"/>
  <c r="AF429" i="52"/>
  <c r="AE429" i="52"/>
  <c r="AB429" i="52"/>
  <c r="AA429" i="52"/>
  <c r="X429" i="52"/>
  <c r="W429" i="52"/>
  <c r="S429" i="52"/>
  <c r="R429" i="52"/>
  <c r="AR428" i="52"/>
  <c r="AQ428" i="52"/>
  <c r="AN428" i="52"/>
  <c r="AM428" i="52"/>
  <c r="AJ428" i="52"/>
  <c r="AI428" i="52"/>
  <c r="AF428" i="52"/>
  <c r="AE428" i="52"/>
  <c r="AB428" i="52"/>
  <c r="AA428" i="52"/>
  <c r="X428" i="52"/>
  <c r="W428" i="52"/>
  <c r="S428" i="52"/>
  <c r="R428" i="52"/>
  <c r="AR427" i="52"/>
  <c r="AQ427" i="52"/>
  <c r="AN427" i="52"/>
  <c r="AM427" i="52"/>
  <c r="AJ427" i="52"/>
  <c r="AI427" i="52"/>
  <c r="AF427" i="52"/>
  <c r="AE427" i="52"/>
  <c r="AB427" i="52"/>
  <c r="AA427" i="52"/>
  <c r="X427" i="52"/>
  <c r="W427" i="52"/>
  <c r="S427" i="52"/>
  <c r="R427" i="52"/>
  <c r="AR426" i="52"/>
  <c r="AQ426" i="52"/>
  <c r="AN426" i="52"/>
  <c r="AM426" i="52"/>
  <c r="AJ426" i="52"/>
  <c r="AI426" i="52"/>
  <c r="AF426" i="52"/>
  <c r="AE426" i="52"/>
  <c r="AB426" i="52"/>
  <c r="AA426" i="52"/>
  <c r="X426" i="52"/>
  <c r="W426" i="52"/>
  <c r="S426" i="52"/>
  <c r="R426" i="52"/>
  <c r="AR425" i="52"/>
  <c r="AQ425" i="52"/>
  <c r="AN425" i="52"/>
  <c r="AM425" i="52"/>
  <c r="AJ425" i="52"/>
  <c r="AI425" i="52"/>
  <c r="AF425" i="52"/>
  <c r="AE425" i="52"/>
  <c r="AB425" i="52"/>
  <c r="AA425" i="52"/>
  <c r="X425" i="52"/>
  <c r="W425" i="52"/>
  <c r="S425" i="52"/>
  <c r="R425" i="52"/>
  <c r="AR424" i="52"/>
  <c r="AQ424" i="52"/>
  <c r="AN424" i="52"/>
  <c r="AM424" i="52"/>
  <c r="AJ424" i="52"/>
  <c r="AI424" i="52"/>
  <c r="AF424" i="52"/>
  <c r="AE424" i="52"/>
  <c r="AB424" i="52"/>
  <c r="AA424" i="52"/>
  <c r="X424" i="52"/>
  <c r="W424" i="52"/>
  <c r="S424" i="52"/>
  <c r="R424" i="52"/>
  <c r="AR423" i="52"/>
  <c r="AQ423" i="52"/>
  <c r="AN423" i="52"/>
  <c r="AM423" i="52"/>
  <c r="AJ423" i="52"/>
  <c r="AI423" i="52"/>
  <c r="AF423" i="52"/>
  <c r="AE423" i="52"/>
  <c r="AB423" i="52"/>
  <c r="AA423" i="52"/>
  <c r="X423" i="52"/>
  <c r="W423" i="52"/>
  <c r="S423" i="52"/>
  <c r="R423" i="52"/>
  <c r="AR422" i="52"/>
  <c r="AQ422" i="52"/>
  <c r="AN422" i="52"/>
  <c r="AM422" i="52"/>
  <c r="AJ422" i="52"/>
  <c r="AI422" i="52"/>
  <c r="AF422" i="52"/>
  <c r="AE422" i="52"/>
  <c r="AB422" i="52"/>
  <c r="AA422" i="52"/>
  <c r="X422" i="52"/>
  <c r="W422" i="52"/>
  <c r="S422" i="52"/>
  <c r="R422" i="52"/>
  <c r="AR421" i="52"/>
  <c r="AQ421" i="52"/>
  <c r="AN421" i="52"/>
  <c r="AM421" i="52"/>
  <c r="AJ421" i="52"/>
  <c r="AI421" i="52"/>
  <c r="AF421" i="52"/>
  <c r="AE421" i="52"/>
  <c r="AB421" i="52"/>
  <c r="AA421" i="52"/>
  <c r="X421" i="52"/>
  <c r="W421" i="52"/>
  <c r="S421" i="52"/>
  <c r="R421" i="52"/>
  <c r="AR420" i="52"/>
  <c r="AQ420" i="52"/>
  <c r="AN420" i="52"/>
  <c r="AM420" i="52"/>
  <c r="AJ420" i="52"/>
  <c r="AI420" i="52"/>
  <c r="AF420" i="52"/>
  <c r="AE420" i="52"/>
  <c r="AB420" i="52"/>
  <c r="AA420" i="52"/>
  <c r="X420" i="52"/>
  <c r="W420" i="52"/>
  <c r="S420" i="52"/>
  <c r="R420" i="52"/>
  <c r="AR419" i="52"/>
  <c r="AQ419" i="52"/>
  <c r="AN419" i="52"/>
  <c r="AM419" i="52"/>
  <c r="AJ419" i="52"/>
  <c r="AI419" i="52"/>
  <c r="AF419" i="52"/>
  <c r="AE419" i="52"/>
  <c r="AB419" i="52"/>
  <c r="AA419" i="52"/>
  <c r="X419" i="52"/>
  <c r="W419" i="52"/>
  <c r="S419" i="52"/>
  <c r="R419" i="52"/>
  <c r="AR418" i="52"/>
  <c r="AQ418" i="52"/>
  <c r="AN418" i="52"/>
  <c r="AM418" i="52"/>
  <c r="AJ418" i="52"/>
  <c r="AI418" i="52"/>
  <c r="AF418" i="52"/>
  <c r="AE418" i="52"/>
  <c r="AB418" i="52"/>
  <c r="AA418" i="52"/>
  <c r="X418" i="52"/>
  <c r="W418" i="52"/>
  <c r="S418" i="52"/>
  <c r="R418" i="52"/>
  <c r="AR417" i="52"/>
  <c r="AQ417" i="52"/>
  <c r="AN417" i="52"/>
  <c r="AM417" i="52"/>
  <c r="AJ417" i="52"/>
  <c r="AI417" i="52"/>
  <c r="AF417" i="52"/>
  <c r="AE417" i="52"/>
  <c r="AB417" i="52"/>
  <c r="AA417" i="52"/>
  <c r="X417" i="52"/>
  <c r="W417" i="52"/>
  <c r="S417" i="52"/>
  <c r="R417" i="52"/>
  <c r="AR416" i="52"/>
  <c r="AQ416" i="52"/>
  <c r="AN416" i="52"/>
  <c r="AM416" i="52"/>
  <c r="AJ416" i="52"/>
  <c r="AI416" i="52"/>
  <c r="AF416" i="52"/>
  <c r="AE416" i="52"/>
  <c r="AB416" i="52"/>
  <c r="AA416" i="52"/>
  <c r="X416" i="52"/>
  <c r="W416" i="52"/>
  <c r="S416" i="52"/>
  <c r="R416" i="52"/>
  <c r="AR415" i="52"/>
  <c r="AQ415" i="52"/>
  <c r="AN415" i="52"/>
  <c r="AM415" i="52"/>
  <c r="AJ415" i="52"/>
  <c r="AI415" i="52"/>
  <c r="AF415" i="52"/>
  <c r="AE415" i="52"/>
  <c r="AB415" i="52"/>
  <c r="AA415" i="52"/>
  <c r="X415" i="52"/>
  <c r="W415" i="52"/>
  <c r="S415" i="52"/>
  <c r="R415" i="52"/>
  <c r="AR414" i="52"/>
  <c r="AQ414" i="52"/>
  <c r="AN414" i="52"/>
  <c r="AM414" i="52"/>
  <c r="AJ414" i="52"/>
  <c r="AI414" i="52"/>
  <c r="AF414" i="52"/>
  <c r="AE414" i="52"/>
  <c r="AB414" i="52"/>
  <c r="AA414" i="52"/>
  <c r="X414" i="52"/>
  <c r="W414" i="52"/>
  <c r="S414" i="52"/>
  <c r="R414" i="52"/>
  <c r="AR413" i="52"/>
  <c r="AQ413" i="52"/>
  <c r="AN413" i="52"/>
  <c r="AM413" i="52"/>
  <c r="AJ413" i="52"/>
  <c r="AI413" i="52"/>
  <c r="AF413" i="52"/>
  <c r="AE413" i="52"/>
  <c r="AB413" i="52"/>
  <c r="AA413" i="52"/>
  <c r="X413" i="52"/>
  <c r="W413" i="52"/>
  <c r="S413" i="52"/>
  <c r="R413" i="52"/>
  <c r="AR412" i="52"/>
  <c r="AQ412" i="52"/>
  <c r="AN412" i="52"/>
  <c r="AM412" i="52"/>
  <c r="AJ412" i="52"/>
  <c r="AI412" i="52"/>
  <c r="AF412" i="52"/>
  <c r="AE412" i="52"/>
  <c r="AB412" i="52"/>
  <c r="AA412" i="52"/>
  <c r="X412" i="52"/>
  <c r="W412" i="52"/>
  <c r="S412" i="52"/>
  <c r="R412" i="52"/>
  <c r="AR411" i="52"/>
  <c r="AQ411" i="52"/>
  <c r="AN411" i="52"/>
  <c r="AM411" i="52"/>
  <c r="AJ411" i="52"/>
  <c r="AI411" i="52"/>
  <c r="AF411" i="52"/>
  <c r="AE411" i="52"/>
  <c r="AB411" i="52"/>
  <c r="AA411" i="52"/>
  <c r="X411" i="52"/>
  <c r="W411" i="52"/>
  <c r="S411" i="52"/>
  <c r="R411" i="52"/>
  <c r="AR410" i="52"/>
  <c r="AQ410" i="52"/>
  <c r="AN410" i="52"/>
  <c r="AM410" i="52"/>
  <c r="AJ410" i="52"/>
  <c r="AI410" i="52"/>
  <c r="AF410" i="52"/>
  <c r="AE410" i="52"/>
  <c r="AB410" i="52"/>
  <c r="AA410" i="52"/>
  <c r="X410" i="52"/>
  <c r="W410" i="52"/>
  <c r="S410" i="52"/>
  <c r="R410" i="52"/>
  <c r="AR409" i="52"/>
  <c r="AQ409" i="52"/>
  <c r="AN409" i="52"/>
  <c r="AM409" i="52"/>
  <c r="AJ409" i="52"/>
  <c r="AI409" i="52"/>
  <c r="AF409" i="52"/>
  <c r="AE409" i="52"/>
  <c r="AB409" i="52"/>
  <c r="AA409" i="52"/>
  <c r="X409" i="52"/>
  <c r="W409" i="52"/>
  <c r="S409" i="52"/>
  <c r="R409" i="52"/>
  <c r="AR408" i="52"/>
  <c r="AQ408" i="52"/>
  <c r="AN408" i="52"/>
  <c r="AM408" i="52"/>
  <c r="AJ408" i="52"/>
  <c r="AI408" i="52"/>
  <c r="AF408" i="52"/>
  <c r="AE408" i="52"/>
  <c r="AB408" i="52"/>
  <c r="AA408" i="52"/>
  <c r="X408" i="52"/>
  <c r="W408" i="52"/>
  <c r="S408" i="52"/>
  <c r="R408" i="52"/>
  <c r="AR407" i="52"/>
  <c r="AQ407" i="52"/>
  <c r="AN407" i="52"/>
  <c r="AM407" i="52"/>
  <c r="AJ407" i="52"/>
  <c r="AI407" i="52"/>
  <c r="AF407" i="52"/>
  <c r="AE407" i="52"/>
  <c r="AB407" i="52"/>
  <c r="AA407" i="52"/>
  <c r="X407" i="52"/>
  <c r="W407" i="52"/>
  <c r="S407" i="52"/>
  <c r="R407" i="52"/>
  <c r="AR406" i="52"/>
  <c r="AQ406" i="52"/>
  <c r="AN406" i="52"/>
  <c r="AM406" i="52"/>
  <c r="AJ406" i="52"/>
  <c r="AI406" i="52"/>
  <c r="AF406" i="52"/>
  <c r="AE406" i="52"/>
  <c r="AB406" i="52"/>
  <c r="AA406" i="52"/>
  <c r="X406" i="52"/>
  <c r="W406" i="52"/>
  <c r="S406" i="52"/>
  <c r="R406" i="52"/>
  <c r="AR405" i="52"/>
  <c r="AQ405" i="52"/>
  <c r="AN405" i="52"/>
  <c r="AM405" i="52"/>
  <c r="AJ405" i="52"/>
  <c r="AI405" i="52"/>
  <c r="AF405" i="52"/>
  <c r="AE405" i="52"/>
  <c r="AB405" i="52"/>
  <c r="AA405" i="52"/>
  <c r="X405" i="52"/>
  <c r="W405" i="52"/>
  <c r="S405" i="52"/>
  <c r="R405" i="52"/>
  <c r="AR404" i="52"/>
  <c r="AQ404" i="52"/>
  <c r="AN404" i="52"/>
  <c r="AM404" i="52"/>
  <c r="AJ404" i="52"/>
  <c r="AI404" i="52"/>
  <c r="AF404" i="52"/>
  <c r="AE404" i="52"/>
  <c r="AB404" i="52"/>
  <c r="AA404" i="52"/>
  <c r="X404" i="52"/>
  <c r="W404" i="52"/>
  <c r="S404" i="52"/>
  <c r="R404" i="52"/>
  <c r="AR403" i="52"/>
  <c r="AQ403" i="52"/>
  <c r="AN403" i="52"/>
  <c r="AM403" i="52"/>
  <c r="AJ403" i="52"/>
  <c r="AI403" i="52"/>
  <c r="AF403" i="52"/>
  <c r="AE403" i="52"/>
  <c r="AB403" i="52"/>
  <c r="AA403" i="52"/>
  <c r="X403" i="52"/>
  <c r="W403" i="52"/>
  <c r="S403" i="52"/>
  <c r="R403" i="52"/>
  <c r="AR402" i="52"/>
  <c r="AQ402" i="52"/>
  <c r="AN402" i="52"/>
  <c r="AM402" i="52"/>
  <c r="AJ402" i="52"/>
  <c r="AI402" i="52"/>
  <c r="AF402" i="52"/>
  <c r="AE402" i="52"/>
  <c r="AB402" i="52"/>
  <c r="AA402" i="52"/>
  <c r="X402" i="52"/>
  <c r="W402" i="52"/>
  <c r="S402" i="52"/>
  <c r="R402" i="52"/>
  <c r="AR401" i="52"/>
  <c r="AQ401" i="52"/>
  <c r="AN401" i="52"/>
  <c r="AM401" i="52"/>
  <c r="AJ401" i="52"/>
  <c r="AI401" i="52"/>
  <c r="AF401" i="52"/>
  <c r="AE401" i="52"/>
  <c r="AB401" i="52"/>
  <c r="AA401" i="52"/>
  <c r="X401" i="52"/>
  <c r="W401" i="52"/>
  <c r="S401" i="52"/>
  <c r="R401" i="52"/>
  <c r="AR400" i="52"/>
  <c r="AQ400" i="52"/>
  <c r="AN400" i="52"/>
  <c r="AM400" i="52"/>
  <c r="AJ400" i="52"/>
  <c r="AI400" i="52"/>
  <c r="AF400" i="52"/>
  <c r="AE400" i="52"/>
  <c r="AB400" i="52"/>
  <c r="AA400" i="52"/>
  <c r="X400" i="52"/>
  <c r="W400" i="52"/>
  <c r="S400" i="52"/>
  <c r="R400" i="52"/>
  <c r="AR399" i="52"/>
  <c r="AQ399" i="52"/>
  <c r="AN399" i="52"/>
  <c r="AM399" i="52"/>
  <c r="AJ399" i="52"/>
  <c r="AI399" i="52"/>
  <c r="AF399" i="52"/>
  <c r="AE399" i="52"/>
  <c r="AB399" i="52"/>
  <c r="AA399" i="52"/>
  <c r="X399" i="52"/>
  <c r="W399" i="52"/>
  <c r="S399" i="52"/>
  <c r="R399" i="52"/>
  <c r="AR398" i="52"/>
  <c r="AQ398" i="52"/>
  <c r="AN398" i="52"/>
  <c r="AM398" i="52"/>
  <c r="AJ398" i="52"/>
  <c r="AI398" i="52"/>
  <c r="AF398" i="52"/>
  <c r="AE398" i="52"/>
  <c r="AB398" i="52"/>
  <c r="AA398" i="52"/>
  <c r="X398" i="52"/>
  <c r="W398" i="52"/>
  <c r="S398" i="52"/>
  <c r="R398" i="52"/>
  <c r="AR397" i="52"/>
  <c r="AQ397" i="52"/>
  <c r="AN397" i="52"/>
  <c r="AM397" i="52"/>
  <c r="AJ397" i="52"/>
  <c r="AI397" i="52"/>
  <c r="AF397" i="52"/>
  <c r="AE397" i="52"/>
  <c r="AB397" i="52"/>
  <c r="AA397" i="52"/>
  <c r="X397" i="52"/>
  <c r="W397" i="52"/>
  <c r="S397" i="52"/>
  <c r="R397" i="52"/>
  <c r="AR396" i="52"/>
  <c r="AQ396" i="52"/>
  <c r="AN396" i="52"/>
  <c r="AM396" i="52"/>
  <c r="AJ396" i="52"/>
  <c r="AI396" i="52"/>
  <c r="AF396" i="52"/>
  <c r="AE396" i="52"/>
  <c r="AB396" i="52"/>
  <c r="AA396" i="52"/>
  <c r="X396" i="52"/>
  <c r="W396" i="52"/>
  <c r="S396" i="52"/>
  <c r="R396" i="52"/>
  <c r="AR395" i="52"/>
  <c r="AQ395" i="52"/>
  <c r="AN395" i="52"/>
  <c r="AM395" i="52"/>
  <c r="AJ395" i="52"/>
  <c r="AI395" i="52"/>
  <c r="AF395" i="52"/>
  <c r="AE395" i="52"/>
  <c r="AB395" i="52"/>
  <c r="AA395" i="52"/>
  <c r="X395" i="52"/>
  <c r="W395" i="52"/>
  <c r="S395" i="52"/>
  <c r="R395" i="52"/>
  <c r="AR394" i="52"/>
  <c r="AQ394" i="52"/>
  <c r="AN394" i="52"/>
  <c r="AM394" i="52"/>
  <c r="AJ394" i="52"/>
  <c r="AI394" i="52"/>
  <c r="AF394" i="52"/>
  <c r="AE394" i="52"/>
  <c r="AB394" i="52"/>
  <c r="AA394" i="52"/>
  <c r="X394" i="52"/>
  <c r="W394" i="52"/>
  <c r="S394" i="52"/>
  <c r="R394" i="52"/>
  <c r="AR393" i="52"/>
  <c r="AQ393" i="52"/>
  <c r="AN393" i="52"/>
  <c r="AM393" i="52"/>
  <c r="AJ393" i="52"/>
  <c r="AI393" i="52"/>
  <c r="AF393" i="52"/>
  <c r="AE393" i="52"/>
  <c r="AB393" i="52"/>
  <c r="AA393" i="52"/>
  <c r="X393" i="52"/>
  <c r="W393" i="52"/>
  <c r="S393" i="52"/>
  <c r="R393" i="52"/>
  <c r="AR392" i="52"/>
  <c r="AQ392" i="52"/>
  <c r="AN392" i="52"/>
  <c r="AM392" i="52"/>
  <c r="AJ392" i="52"/>
  <c r="AI392" i="52"/>
  <c r="AF392" i="52"/>
  <c r="AE392" i="52"/>
  <c r="AB392" i="52"/>
  <c r="AA392" i="52"/>
  <c r="X392" i="52"/>
  <c r="W392" i="52"/>
  <c r="S392" i="52"/>
  <c r="R392" i="52"/>
  <c r="AR391" i="52"/>
  <c r="AQ391" i="52"/>
  <c r="AN391" i="52"/>
  <c r="AM391" i="52"/>
  <c r="AJ391" i="52"/>
  <c r="AI391" i="52"/>
  <c r="AF391" i="52"/>
  <c r="AE391" i="52"/>
  <c r="AB391" i="52"/>
  <c r="AA391" i="52"/>
  <c r="X391" i="52"/>
  <c r="W391" i="52"/>
  <c r="S391" i="52"/>
  <c r="R391" i="52"/>
  <c r="AR390" i="52"/>
  <c r="AQ390" i="52"/>
  <c r="AN390" i="52"/>
  <c r="AM390" i="52"/>
  <c r="AJ390" i="52"/>
  <c r="AI390" i="52"/>
  <c r="AF390" i="52"/>
  <c r="AE390" i="52"/>
  <c r="AB390" i="52"/>
  <c r="AA390" i="52"/>
  <c r="X390" i="52"/>
  <c r="W390" i="52"/>
  <c r="S390" i="52"/>
  <c r="R390" i="52"/>
  <c r="AR389" i="52"/>
  <c r="AQ389" i="52"/>
  <c r="AN389" i="52"/>
  <c r="AM389" i="52"/>
  <c r="AJ389" i="52"/>
  <c r="AI389" i="52"/>
  <c r="AF389" i="52"/>
  <c r="AE389" i="52"/>
  <c r="AB389" i="52"/>
  <c r="AA389" i="52"/>
  <c r="X389" i="52"/>
  <c r="W389" i="52"/>
  <c r="S389" i="52"/>
  <c r="R389" i="52"/>
  <c r="AR388" i="52"/>
  <c r="AQ388" i="52"/>
  <c r="AN388" i="52"/>
  <c r="AM388" i="52"/>
  <c r="AJ388" i="52"/>
  <c r="AI388" i="52"/>
  <c r="AF388" i="52"/>
  <c r="AE388" i="52"/>
  <c r="AB388" i="52"/>
  <c r="AA388" i="52"/>
  <c r="X388" i="52"/>
  <c r="W388" i="52"/>
  <c r="S388" i="52"/>
  <c r="R388" i="52"/>
  <c r="AR387" i="52"/>
  <c r="AQ387" i="52"/>
  <c r="AN387" i="52"/>
  <c r="AM387" i="52"/>
  <c r="AJ387" i="52"/>
  <c r="AI387" i="52"/>
  <c r="AF387" i="52"/>
  <c r="AE387" i="52"/>
  <c r="AB387" i="52"/>
  <c r="AA387" i="52"/>
  <c r="X387" i="52"/>
  <c r="W387" i="52"/>
  <c r="S387" i="52"/>
  <c r="R387" i="52"/>
  <c r="AR386" i="52"/>
  <c r="AQ386" i="52"/>
  <c r="AN386" i="52"/>
  <c r="AM386" i="52"/>
  <c r="AJ386" i="52"/>
  <c r="AI386" i="52"/>
  <c r="AF386" i="52"/>
  <c r="AE386" i="52"/>
  <c r="AB386" i="52"/>
  <c r="AA386" i="52"/>
  <c r="X386" i="52"/>
  <c r="W386" i="52"/>
  <c r="S386" i="52"/>
  <c r="R386" i="52"/>
  <c r="AR385" i="52"/>
  <c r="AQ385" i="52"/>
  <c r="AN385" i="52"/>
  <c r="AM385" i="52"/>
  <c r="AJ385" i="52"/>
  <c r="AI385" i="52"/>
  <c r="AF385" i="52"/>
  <c r="AE385" i="52"/>
  <c r="AB385" i="52"/>
  <c r="AA385" i="52"/>
  <c r="X385" i="52"/>
  <c r="W385" i="52"/>
  <c r="S385" i="52"/>
  <c r="R385" i="52"/>
  <c r="AR384" i="52"/>
  <c r="AQ384" i="52"/>
  <c r="AN384" i="52"/>
  <c r="AM384" i="52"/>
  <c r="AJ384" i="52"/>
  <c r="AI384" i="52"/>
  <c r="AF384" i="52"/>
  <c r="AE384" i="52"/>
  <c r="AB384" i="52"/>
  <c r="AA384" i="52"/>
  <c r="X384" i="52"/>
  <c r="W384" i="52"/>
  <c r="S384" i="52"/>
  <c r="R384" i="52"/>
  <c r="AR383" i="52"/>
  <c r="AQ383" i="52"/>
  <c r="AN383" i="52"/>
  <c r="AM383" i="52"/>
  <c r="AJ383" i="52"/>
  <c r="AI383" i="52"/>
  <c r="AF383" i="52"/>
  <c r="AE383" i="52"/>
  <c r="AB383" i="52"/>
  <c r="AA383" i="52"/>
  <c r="X383" i="52"/>
  <c r="W383" i="52"/>
  <c r="S383" i="52"/>
  <c r="R383" i="52"/>
  <c r="AR382" i="52"/>
  <c r="AQ382" i="52"/>
  <c r="AN382" i="52"/>
  <c r="AM382" i="52"/>
  <c r="AJ382" i="52"/>
  <c r="AI382" i="52"/>
  <c r="AF382" i="52"/>
  <c r="AE382" i="52"/>
  <c r="AB382" i="52"/>
  <c r="AA382" i="52"/>
  <c r="X382" i="52"/>
  <c r="W382" i="52"/>
  <c r="S382" i="52"/>
  <c r="R382" i="52"/>
  <c r="AR381" i="52"/>
  <c r="AQ381" i="52"/>
  <c r="AN381" i="52"/>
  <c r="AM381" i="52"/>
  <c r="AJ381" i="52"/>
  <c r="AI381" i="52"/>
  <c r="AF381" i="52"/>
  <c r="AE381" i="52"/>
  <c r="AB381" i="52"/>
  <c r="AA381" i="52"/>
  <c r="X381" i="52"/>
  <c r="W381" i="52"/>
  <c r="S381" i="52"/>
  <c r="R381" i="52"/>
  <c r="AR380" i="52"/>
  <c r="AQ380" i="52"/>
  <c r="AN380" i="52"/>
  <c r="AM380" i="52"/>
  <c r="AJ380" i="52"/>
  <c r="AI380" i="52"/>
  <c r="AF380" i="52"/>
  <c r="AE380" i="52"/>
  <c r="AB380" i="52"/>
  <c r="AA380" i="52"/>
  <c r="X380" i="52"/>
  <c r="W380" i="52"/>
  <c r="S380" i="52"/>
  <c r="R380" i="52"/>
  <c r="AR379" i="52"/>
  <c r="AQ379" i="52"/>
  <c r="AN379" i="52"/>
  <c r="AM379" i="52"/>
  <c r="AJ379" i="52"/>
  <c r="AI379" i="52"/>
  <c r="AF379" i="52"/>
  <c r="AE379" i="52"/>
  <c r="AB379" i="52"/>
  <c r="AA379" i="52"/>
  <c r="X379" i="52"/>
  <c r="W379" i="52"/>
  <c r="S379" i="52"/>
  <c r="R379" i="52"/>
  <c r="AR378" i="52"/>
  <c r="AQ378" i="52"/>
  <c r="AN378" i="52"/>
  <c r="AM378" i="52"/>
  <c r="AJ378" i="52"/>
  <c r="AI378" i="52"/>
  <c r="AF378" i="52"/>
  <c r="AE378" i="52"/>
  <c r="AB378" i="52"/>
  <c r="AA378" i="52"/>
  <c r="X378" i="52"/>
  <c r="W378" i="52"/>
  <c r="S378" i="52"/>
  <c r="R378" i="52"/>
  <c r="AR377" i="52"/>
  <c r="AQ377" i="52"/>
  <c r="AN377" i="52"/>
  <c r="AM377" i="52"/>
  <c r="AJ377" i="52"/>
  <c r="AI377" i="52"/>
  <c r="AF377" i="52"/>
  <c r="AE377" i="52"/>
  <c r="AB377" i="52"/>
  <c r="AA377" i="52"/>
  <c r="X377" i="52"/>
  <c r="W377" i="52"/>
  <c r="S377" i="52"/>
  <c r="R377" i="52"/>
  <c r="AR376" i="52"/>
  <c r="AQ376" i="52"/>
  <c r="AN376" i="52"/>
  <c r="AM376" i="52"/>
  <c r="AJ376" i="52"/>
  <c r="AI376" i="52"/>
  <c r="AF376" i="52"/>
  <c r="AE376" i="52"/>
  <c r="AB376" i="52"/>
  <c r="AA376" i="52"/>
  <c r="X376" i="52"/>
  <c r="W376" i="52"/>
  <c r="S376" i="52"/>
  <c r="R376" i="52"/>
  <c r="AR375" i="52"/>
  <c r="AQ375" i="52"/>
  <c r="AN375" i="52"/>
  <c r="AM375" i="52"/>
  <c r="AJ375" i="52"/>
  <c r="AI375" i="52"/>
  <c r="AF375" i="52"/>
  <c r="AE375" i="52"/>
  <c r="AB375" i="52"/>
  <c r="AA375" i="52"/>
  <c r="X375" i="52"/>
  <c r="W375" i="52"/>
  <c r="S375" i="52"/>
  <c r="R375" i="52"/>
  <c r="AR374" i="52"/>
  <c r="AQ374" i="52"/>
  <c r="AN374" i="52"/>
  <c r="AM374" i="52"/>
  <c r="AJ374" i="52"/>
  <c r="AI374" i="52"/>
  <c r="AF374" i="52"/>
  <c r="AE374" i="52"/>
  <c r="AB374" i="52"/>
  <c r="AA374" i="52"/>
  <c r="X374" i="52"/>
  <c r="W374" i="52"/>
  <c r="S374" i="52"/>
  <c r="R374" i="52"/>
  <c r="AR373" i="52"/>
  <c r="AQ373" i="52"/>
  <c r="AN373" i="52"/>
  <c r="AM373" i="52"/>
  <c r="AJ373" i="52"/>
  <c r="AI373" i="52"/>
  <c r="AF373" i="52"/>
  <c r="AE373" i="52"/>
  <c r="AB373" i="52"/>
  <c r="AA373" i="52"/>
  <c r="X373" i="52"/>
  <c r="W373" i="52"/>
  <c r="S373" i="52"/>
  <c r="R373" i="52"/>
  <c r="AR372" i="52"/>
  <c r="AQ372" i="52"/>
  <c r="AN372" i="52"/>
  <c r="AM372" i="52"/>
  <c r="AJ372" i="52"/>
  <c r="AI372" i="52"/>
  <c r="AF372" i="52"/>
  <c r="AE372" i="52"/>
  <c r="AB372" i="52"/>
  <c r="AA372" i="52"/>
  <c r="X372" i="52"/>
  <c r="W372" i="52"/>
  <c r="S372" i="52"/>
  <c r="R372" i="52"/>
  <c r="AR371" i="52"/>
  <c r="AQ371" i="52"/>
  <c r="AN371" i="52"/>
  <c r="AM371" i="52"/>
  <c r="AJ371" i="52"/>
  <c r="AI371" i="52"/>
  <c r="AF371" i="52"/>
  <c r="AE371" i="52"/>
  <c r="AB371" i="52"/>
  <c r="AA371" i="52"/>
  <c r="X371" i="52"/>
  <c r="W371" i="52"/>
  <c r="S371" i="52"/>
  <c r="R371" i="52"/>
  <c r="AR370" i="52"/>
  <c r="AQ370" i="52"/>
  <c r="AN370" i="52"/>
  <c r="AM370" i="52"/>
  <c r="AJ370" i="52"/>
  <c r="AI370" i="52"/>
  <c r="AF370" i="52"/>
  <c r="AE370" i="52"/>
  <c r="AB370" i="52"/>
  <c r="AA370" i="52"/>
  <c r="X370" i="52"/>
  <c r="W370" i="52"/>
  <c r="S370" i="52"/>
  <c r="R370" i="52"/>
  <c r="AR369" i="52"/>
  <c r="AQ369" i="52"/>
  <c r="AN369" i="52"/>
  <c r="AM369" i="52"/>
  <c r="AJ369" i="52"/>
  <c r="AI369" i="52"/>
  <c r="AF369" i="52"/>
  <c r="AE369" i="52"/>
  <c r="AB369" i="52"/>
  <c r="AA369" i="52"/>
  <c r="X369" i="52"/>
  <c r="W369" i="52"/>
  <c r="S369" i="52"/>
  <c r="R369" i="52"/>
  <c r="AR368" i="52"/>
  <c r="AQ368" i="52"/>
  <c r="AN368" i="52"/>
  <c r="AM368" i="52"/>
  <c r="AJ368" i="52"/>
  <c r="AI368" i="52"/>
  <c r="AF368" i="52"/>
  <c r="AE368" i="52"/>
  <c r="AB368" i="52"/>
  <c r="AA368" i="52"/>
  <c r="X368" i="52"/>
  <c r="W368" i="52"/>
  <c r="S368" i="52"/>
  <c r="R368" i="52"/>
  <c r="AR367" i="52"/>
  <c r="AQ367" i="52"/>
  <c r="AN367" i="52"/>
  <c r="AM367" i="52"/>
  <c r="AJ367" i="52"/>
  <c r="AI367" i="52"/>
  <c r="AF367" i="52"/>
  <c r="AE367" i="52"/>
  <c r="AB367" i="52"/>
  <c r="AA367" i="52"/>
  <c r="X367" i="52"/>
  <c r="W367" i="52"/>
  <c r="S367" i="52"/>
  <c r="R367" i="52"/>
  <c r="AR366" i="52"/>
  <c r="AQ366" i="52"/>
  <c r="AN366" i="52"/>
  <c r="AM366" i="52"/>
  <c r="AJ366" i="52"/>
  <c r="AI366" i="52"/>
  <c r="AF366" i="52"/>
  <c r="AE366" i="52"/>
  <c r="AB366" i="52"/>
  <c r="AA366" i="52"/>
  <c r="X366" i="52"/>
  <c r="W366" i="52"/>
  <c r="S366" i="52"/>
  <c r="R366" i="52"/>
  <c r="AR365" i="52"/>
  <c r="AQ365" i="52"/>
  <c r="AN365" i="52"/>
  <c r="AM365" i="52"/>
  <c r="AJ365" i="52"/>
  <c r="AI365" i="52"/>
  <c r="AF365" i="52"/>
  <c r="AE365" i="52"/>
  <c r="AB365" i="52"/>
  <c r="AA365" i="52"/>
  <c r="X365" i="52"/>
  <c r="W365" i="52"/>
  <c r="S365" i="52"/>
  <c r="R365" i="52"/>
  <c r="AR364" i="52"/>
  <c r="AQ364" i="52"/>
  <c r="AN364" i="52"/>
  <c r="AM364" i="52"/>
  <c r="AJ364" i="52"/>
  <c r="AI364" i="52"/>
  <c r="AF364" i="52"/>
  <c r="AE364" i="52"/>
  <c r="AB364" i="52"/>
  <c r="AA364" i="52"/>
  <c r="X364" i="52"/>
  <c r="W364" i="52"/>
  <c r="S364" i="52"/>
  <c r="R364" i="52"/>
  <c r="AR363" i="52"/>
  <c r="AQ363" i="52"/>
  <c r="AN363" i="52"/>
  <c r="AM363" i="52"/>
  <c r="AJ363" i="52"/>
  <c r="AI363" i="52"/>
  <c r="AF363" i="52"/>
  <c r="AE363" i="52"/>
  <c r="AB363" i="52"/>
  <c r="AA363" i="52"/>
  <c r="X363" i="52"/>
  <c r="W363" i="52"/>
  <c r="S363" i="52"/>
  <c r="R363" i="52"/>
  <c r="AR362" i="52"/>
  <c r="AQ362" i="52"/>
  <c r="AN362" i="52"/>
  <c r="AM362" i="52"/>
  <c r="AJ362" i="52"/>
  <c r="AI362" i="52"/>
  <c r="AF362" i="52"/>
  <c r="AE362" i="52"/>
  <c r="AB362" i="52"/>
  <c r="AA362" i="52"/>
  <c r="X362" i="52"/>
  <c r="W362" i="52"/>
  <c r="S362" i="52"/>
  <c r="R362" i="52"/>
  <c r="AR361" i="52"/>
  <c r="AQ361" i="52"/>
  <c r="AN361" i="52"/>
  <c r="AM361" i="52"/>
  <c r="AJ361" i="52"/>
  <c r="AI361" i="52"/>
  <c r="AF361" i="52"/>
  <c r="AE361" i="52"/>
  <c r="AB361" i="52"/>
  <c r="AA361" i="52"/>
  <c r="X361" i="52"/>
  <c r="W361" i="52"/>
  <c r="S361" i="52"/>
  <c r="R361" i="52"/>
  <c r="AR360" i="52"/>
  <c r="AQ360" i="52"/>
  <c r="AN360" i="52"/>
  <c r="AM360" i="52"/>
  <c r="AJ360" i="52"/>
  <c r="AI360" i="52"/>
  <c r="AF360" i="52"/>
  <c r="AE360" i="52"/>
  <c r="AB360" i="52"/>
  <c r="AA360" i="52"/>
  <c r="X360" i="52"/>
  <c r="W360" i="52"/>
  <c r="S360" i="52"/>
  <c r="R360" i="52"/>
  <c r="AR359" i="52"/>
  <c r="AQ359" i="52"/>
  <c r="AN359" i="52"/>
  <c r="AM359" i="52"/>
  <c r="AJ359" i="52"/>
  <c r="AI359" i="52"/>
  <c r="AF359" i="52"/>
  <c r="AE359" i="52"/>
  <c r="AB359" i="52"/>
  <c r="AA359" i="52"/>
  <c r="X359" i="52"/>
  <c r="W359" i="52"/>
  <c r="S359" i="52"/>
  <c r="R359" i="52"/>
  <c r="AR358" i="52"/>
  <c r="AQ358" i="52"/>
  <c r="AN358" i="52"/>
  <c r="AM358" i="52"/>
  <c r="AJ358" i="52"/>
  <c r="AI358" i="52"/>
  <c r="AF358" i="52"/>
  <c r="AE358" i="52"/>
  <c r="AB358" i="52"/>
  <c r="AA358" i="52"/>
  <c r="X358" i="52"/>
  <c r="W358" i="52"/>
  <c r="S358" i="52"/>
  <c r="R358" i="52"/>
  <c r="AR357" i="52"/>
  <c r="AQ357" i="52"/>
  <c r="AN357" i="52"/>
  <c r="AM357" i="52"/>
  <c r="AJ357" i="52"/>
  <c r="AI357" i="52"/>
  <c r="AF357" i="52"/>
  <c r="AE357" i="52"/>
  <c r="AB357" i="52"/>
  <c r="AA357" i="52"/>
  <c r="X357" i="52"/>
  <c r="W357" i="52"/>
  <c r="S357" i="52"/>
  <c r="R357" i="52"/>
  <c r="AR356" i="52"/>
  <c r="AQ356" i="52"/>
  <c r="AN356" i="52"/>
  <c r="AM356" i="52"/>
  <c r="AJ356" i="52"/>
  <c r="AI356" i="52"/>
  <c r="AF356" i="52"/>
  <c r="AE356" i="52"/>
  <c r="AB356" i="52"/>
  <c r="AA356" i="52"/>
  <c r="X356" i="52"/>
  <c r="W356" i="52"/>
  <c r="S356" i="52"/>
  <c r="R356" i="52"/>
  <c r="AR355" i="52"/>
  <c r="AQ355" i="52"/>
  <c r="AN355" i="52"/>
  <c r="AM355" i="52"/>
  <c r="AJ355" i="52"/>
  <c r="AI355" i="52"/>
  <c r="AF355" i="52"/>
  <c r="AE355" i="52"/>
  <c r="AB355" i="52"/>
  <c r="AA355" i="52"/>
  <c r="X355" i="52"/>
  <c r="W355" i="52"/>
  <c r="S355" i="52"/>
  <c r="R355" i="52"/>
  <c r="AR354" i="52"/>
  <c r="AQ354" i="52"/>
  <c r="AN354" i="52"/>
  <c r="AM354" i="52"/>
  <c r="AJ354" i="52"/>
  <c r="AI354" i="52"/>
  <c r="AF354" i="52"/>
  <c r="AE354" i="52"/>
  <c r="AB354" i="52"/>
  <c r="AA354" i="52"/>
  <c r="X354" i="52"/>
  <c r="W354" i="52"/>
  <c r="S354" i="52"/>
  <c r="R354" i="52"/>
  <c r="AR353" i="52"/>
  <c r="AQ353" i="52"/>
  <c r="AN353" i="52"/>
  <c r="AM353" i="52"/>
  <c r="AJ353" i="52"/>
  <c r="AI353" i="52"/>
  <c r="AF353" i="52"/>
  <c r="AE353" i="52"/>
  <c r="AB353" i="52"/>
  <c r="AA353" i="52"/>
  <c r="X353" i="52"/>
  <c r="W353" i="52"/>
  <c r="S353" i="52"/>
  <c r="R353" i="52"/>
  <c r="AR352" i="52"/>
  <c r="AQ352" i="52"/>
  <c r="AN352" i="52"/>
  <c r="AM352" i="52"/>
  <c r="AJ352" i="52"/>
  <c r="AI352" i="52"/>
  <c r="AF352" i="52"/>
  <c r="AE352" i="52"/>
  <c r="AB352" i="52"/>
  <c r="AA352" i="52"/>
  <c r="X352" i="52"/>
  <c r="W352" i="52"/>
  <c r="S352" i="52"/>
  <c r="R352" i="52"/>
  <c r="AR351" i="52"/>
  <c r="AQ351" i="52"/>
  <c r="AN351" i="52"/>
  <c r="AM351" i="52"/>
  <c r="AJ351" i="52"/>
  <c r="AI351" i="52"/>
  <c r="AF351" i="52"/>
  <c r="AE351" i="52"/>
  <c r="AB351" i="52"/>
  <c r="AA351" i="52"/>
  <c r="X351" i="52"/>
  <c r="W351" i="52"/>
  <c r="S351" i="52"/>
  <c r="R351" i="52"/>
  <c r="AR350" i="52"/>
  <c r="AQ350" i="52"/>
  <c r="AN350" i="52"/>
  <c r="AM350" i="52"/>
  <c r="AJ350" i="52"/>
  <c r="AI350" i="52"/>
  <c r="AF350" i="52"/>
  <c r="AE350" i="52"/>
  <c r="AB350" i="52"/>
  <c r="AA350" i="52"/>
  <c r="X350" i="52"/>
  <c r="W350" i="52"/>
  <c r="S350" i="52"/>
  <c r="R350" i="52"/>
  <c r="AR349" i="52"/>
  <c r="AQ349" i="52"/>
  <c r="AN349" i="52"/>
  <c r="AM349" i="52"/>
  <c r="AJ349" i="52"/>
  <c r="AI349" i="52"/>
  <c r="AF349" i="52"/>
  <c r="AE349" i="52"/>
  <c r="AB349" i="52"/>
  <c r="AA349" i="52"/>
  <c r="X349" i="52"/>
  <c r="W349" i="52"/>
  <c r="S349" i="52"/>
  <c r="R349" i="52"/>
  <c r="AR348" i="52"/>
  <c r="AQ348" i="52"/>
  <c r="AN348" i="52"/>
  <c r="AM348" i="52"/>
  <c r="AJ348" i="52"/>
  <c r="AI348" i="52"/>
  <c r="AF348" i="52"/>
  <c r="AE348" i="52"/>
  <c r="AB348" i="52"/>
  <c r="AA348" i="52"/>
  <c r="X348" i="52"/>
  <c r="W348" i="52"/>
  <c r="S348" i="52"/>
  <c r="R348" i="52"/>
  <c r="AR347" i="52"/>
  <c r="AQ347" i="52"/>
  <c r="AN347" i="52"/>
  <c r="AM347" i="52"/>
  <c r="AJ347" i="52"/>
  <c r="AI347" i="52"/>
  <c r="AF347" i="52"/>
  <c r="AE347" i="52"/>
  <c r="AB347" i="52"/>
  <c r="AA347" i="52"/>
  <c r="X347" i="52"/>
  <c r="W347" i="52"/>
  <c r="S347" i="52"/>
  <c r="R347" i="52"/>
  <c r="AR346" i="52"/>
  <c r="AQ346" i="52"/>
  <c r="AN346" i="52"/>
  <c r="AM346" i="52"/>
  <c r="AJ346" i="52"/>
  <c r="AI346" i="52"/>
  <c r="AF346" i="52"/>
  <c r="AE346" i="52"/>
  <c r="AB346" i="52"/>
  <c r="AA346" i="52"/>
  <c r="X346" i="52"/>
  <c r="W346" i="52"/>
  <c r="S346" i="52"/>
  <c r="R346" i="52"/>
  <c r="AR345" i="52"/>
  <c r="AQ345" i="52"/>
  <c r="AN345" i="52"/>
  <c r="AM345" i="52"/>
  <c r="AJ345" i="52"/>
  <c r="AI345" i="52"/>
  <c r="AF345" i="52"/>
  <c r="AE345" i="52"/>
  <c r="AB345" i="52"/>
  <c r="AA345" i="52"/>
  <c r="X345" i="52"/>
  <c r="W345" i="52"/>
  <c r="S345" i="52"/>
  <c r="R345" i="52"/>
  <c r="AR344" i="52"/>
  <c r="AQ344" i="52"/>
  <c r="AN344" i="52"/>
  <c r="AM344" i="52"/>
  <c r="AJ344" i="52"/>
  <c r="AI344" i="52"/>
  <c r="AF344" i="52"/>
  <c r="AE344" i="52"/>
  <c r="AB344" i="52"/>
  <c r="AA344" i="52"/>
  <c r="X344" i="52"/>
  <c r="W344" i="52"/>
  <c r="S344" i="52"/>
  <c r="R344" i="52"/>
  <c r="AR343" i="52"/>
  <c r="AQ343" i="52"/>
  <c r="AN343" i="52"/>
  <c r="AM343" i="52"/>
  <c r="AJ343" i="52"/>
  <c r="AI343" i="52"/>
  <c r="AF343" i="52"/>
  <c r="AE343" i="52"/>
  <c r="AB343" i="52"/>
  <c r="AA343" i="52"/>
  <c r="X343" i="52"/>
  <c r="W343" i="52"/>
  <c r="S343" i="52"/>
  <c r="R343" i="52"/>
  <c r="AR342" i="52"/>
  <c r="AQ342" i="52"/>
  <c r="AN342" i="52"/>
  <c r="AM342" i="52"/>
  <c r="AJ342" i="52"/>
  <c r="AI342" i="52"/>
  <c r="AF342" i="52"/>
  <c r="AE342" i="52"/>
  <c r="AB342" i="52"/>
  <c r="AA342" i="52"/>
  <c r="X342" i="52"/>
  <c r="W342" i="52"/>
  <c r="S342" i="52"/>
  <c r="R342" i="52"/>
  <c r="AR341" i="52"/>
  <c r="AQ341" i="52"/>
  <c r="AN341" i="52"/>
  <c r="AM341" i="52"/>
  <c r="AJ341" i="52"/>
  <c r="AI341" i="52"/>
  <c r="AF341" i="52"/>
  <c r="AE341" i="52"/>
  <c r="AB341" i="52"/>
  <c r="AA341" i="52"/>
  <c r="X341" i="52"/>
  <c r="W341" i="52"/>
  <c r="S341" i="52"/>
  <c r="R341" i="52"/>
  <c r="AR340" i="52"/>
  <c r="AQ340" i="52"/>
  <c r="AN340" i="52"/>
  <c r="AM340" i="52"/>
  <c r="AJ340" i="52"/>
  <c r="AI340" i="52"/>
  <c r="AF340" i="52"/>
  <c r="AE340" i="52"/>
  <c r="AB340" i="52"/>
  <c r="AA340" i="52"/>
  <c r="X340" i="52"/>
  <c r="W340" i="52"/>
  <c r="S340" i="52"/>
  <c r="R340" i="52"/>
  <c r="AR339" i="52"/>
  <c r="AQ339" i="52"/>
  <c r="AN339" i="52"/>
  <c r="AM339" i="52"/>
  <c r="AJ339" i="52"/>
  <c r="AI339" i="52"/>
  <c r="AF339" i="52"/>
  <c r="AE339" i="52"/>
  <c r="AB339" i="52"/>
  <c r="AA339" i="52"/>
  <c r="X339" i="52"/>
  <c r="W339" i="52"/>
  <c r="S339" i="52"/>
  <c r="R339" i="52"/>
  <c r="AR338" i="52"/>
  <c r="AQ338" i="52"/>
  <c r="AN338" i="52"/>
  <c r="AM338" i="52"/>
  <c r="AJ338" i="52"/>
  <c r="AI338" i="52"/>
  <c r="AF338" i="52"/>
  <c r="AE338" i="52"/>
  <c r="AB338" i="52"/>
  <c r="AA338" i="52"/>
  <c r="X338" i="52"/>
  <c r="W338" i="52"/>
  <c r="S338" i="52"/>
  <c r="R338" i="52"/>
  <c r="AR337" i="52"/>
  <c r="AQ337" i="52"/>
  <c r="AN337" i="52"/>
  <c r="AM337" i="52"/>
  <c r="AJ337" i="52"/>
  <c r="AI337" i="52"/>
  <c r="AF337" i="52"/>
  <c r="AE337" i="52"/>
  <c r="AB337" i="52"/>
  <c r="AA337" i="52"/>
  <c r="X337" i="52"/>
  <c r="W337" i="52"/>
  <c r="S337" i="52"/>
  <c r="R337" i="52"/>
  <c r="AR336" i="52"/>
  <c r="AQ336" i="52"/>
  <c r="AN336" i="52"/>
  <c r="AM336" i="52"/>
  <c r="AJ336" i="52"/>
  <c r="AI336" i="52"/>
  <c r="AF336" i="52"/>
  <c r="AE336" i="52"/>
  <c r="AB336" i="52"/>
  <c r="AA336" i="52"/>
  <c r="X336" i="52"/>
  <c r="W336" i="52"/>
  <c r="S336" i="52"/>
  <c r="R336" i="52"/>
  <c r="AR335" i="52"/>
  <c r="AQ335" i="52"/>
  <c r="AN335" i="52"/>
  <c r="AM335" i="52"/>
  <c r="AJ335" i="52"/>
  <c r="AI335" i="52"/>
  <c r="AF335" i="52"/>
  <c r="AE335" i="52"/>
  <c r="AB335" i="52"/>
  <c r="AA335" i="52"/>
  <c r="X335" i="52"/>
  <c r="W335" i="52"/>
  <c r="S335" i="52"/>
  <c r="R335" i="52"/>
  <c r="AR334" i="52"/>
  <c r="AQ334" i="52"/>
  <c r="AN334" i="52"/>
  <c r="AM334" i="52"/>
  <c r="AJ334" i="52"/>
  <c r="AI334" i="52"/>
  <c r="AF334" i="52"/>
  <c r="AE334" i="52"/>
  <c r="AB334" i="52"/>
  <c r="AA334" i="52"/>
  <c r="X334" i="52"/>
  <c r="W334" i="52"/>
  <c r="S334" i="52"/>
  <c r="R334" i="52"/>
  <c r="AR333" i="52"/>
  <c r="AQ333" i="52"/>
  <c r="AN333" i="52"/>
  <c r="AM333" i="52"/>
  <c r="AJ333" i="52"/>
  <c r="AI333" i="52"/>
  <c r="AF333" i="52"/>
  <c r="AE333" i="52"/>
  <c r="AB333" i="52"/>
  <c r="AA333" i="52"/>
  <c r="X333" i="52"/>
  <c r="W333" i="52"/>
  <c r="S333" i="52"/>
  <c r="R333" i="52"/>
  <c r="AR332" i="52"/>
  <c r="AQ332" i="52"/>
  <c r="AN332" i="52"/>
  <c r="AM332" i="52"/>
  <c r="AJ332" i="52"/>
  <c r="AI332" i="52"/>
  <c r="AF332" i="52"/>
  <c r="AE332" i="52"/>
  <c r="AB332" i="52"/>
  <c r="AA332" i="52"/>
  <c r="X332" i="52"/>
  <c r="W332" i="52"/>
  <c r="S332" i="52"/>
  <c r="R332" i="52"/>
  <c r="AR331" i="52"/>
  <c r="AQ331" i="52"/>
  <c r="AN331" i="52"/>
  <c r="AM331" i="52"/>
  <c r="AJ331" i="52"/>
  <c r="AI331" i="52"/>
  <c r="AF331" i="52"/>
  <c r="AE331" i="52"/>
  <c r="AB331" i="52"/>
  <c r="AA331" i="52"/>
  <c r="X331" i="52"/>
  <c r="W331" i="52"/>
  <c r="S331" i="52"/>
  <c r="R331" i="52"/>
  <c r="AR330" i="52"/>
  <c r="AQ330" i="52"/>
  <c r="AN330" i="52"/>
  <c r="AM330" i="52"/>
  <c r="AJ330" i="52"/>
  <c r="AI330" i="52"/>
  <c r="AF330" i="52"/>
  <c r="AE330" i="52"/>
  <c r="AB330" i="52"/>
  <c r="AA330" i="52"/>
  <c r="X330" i="52"/>
  <c r="W330" i="52"/>
  <c r="S330" i="52"/>
  <c r="R330" i="52"/>
  <c r="AR329" i="52"/>
  <c r="AQ329" i="52"/>
  <c r="AN329" i="52"/>
  <c r="AM329" i="52"/>
  <c r="AJ329" i="52"/>
  <c r="AI329" i="52"/>
  <c r="AF329" i="52"/>
  <c r="AE329" i="52"/>
  <c r="AB329" i="52"/>
  <c r="AA329" i="52"/>
  <c r="X329" i="52"/>
  <c r="W329" i="52"/>
  <c r="S329" i="52"/>
  <c r="R329" i="52"/>
  <c r="AR328" i="52"/>
  <c r="AQ328" i="52"/>
  <c r="AN328" i="52"/>
  <c r="AM328" i="52"/>
  <c r="AJ328" i="52"/>
  <c r="AI328" i="52"/>
  <c r="AF328" i="52"/>
  <c r="AE328" i="52"/>
  <c r="AB328" i="52"/>
  <c r="AA328" i="52"/>
  <c r="X328" i="52"/>
  <c r="W328" i="52"/>
  <c r="S328" i="52"/>
  <c r="R328" i="52"/>
  <c r="AR327" i="52"/>
  <c r="AQ327" i="52"/>
  <c r="AN327" i="52"/>
  <c r="AM327" i="52"/>
  <c r="AJ327" i="52"/>
  <c r="AI327" i="52"/>
  <c r="AF327" i="52"/>
  <c r="AE327" i="52"/>
  <c r="AB327" i="52"/>
  <c r="AA327" i="52"/>
  <c r="X327" i="52"/>
  <c r="W327" i="52"/>
  <c r="S327" i="52"/>
  <c r="R327" i="52"/>
  <c r="AR326" i="52"/>
  <c r="AQ326" i="52"/>
  <c r="AN326" i="52"/>
  <c r="AM326" i="52"/>
  <c r="AJ326" i="52"/>
  <c r="AI326" i="52"/>
  <c r="AF326" i="52"/>
  <c r="AE326" i="52"/>
  <c r="AB326" i="52"/>
  <c r="AA326" i="52"/>
  <c r="X326" i="52"/>
  <c r="W326" i="52"/>
  <c r="S326" i="52"/>
  <c r="R326" i="52"/>
  <c r="AR325" i="52"/>
  <c r="AQ325" i="52"/>
  <c r="AN325" i="52"/>
  <c r="AM325" i="52"/>
  <c r="AJ325" i="52"/>
  <c r="AI325" i="52"/>
  <c r="AF325" i="52"/>
  <c r="AE325" i="52"/>
  <c r="AB325" i="52"/>
  <c r="AA325" i="52"/>
  <c r="X325" i="52"/>
  <c r="W325" i="52"/>
  <c r="S325" i="52"/>
  <c r="R325" i="52"/>
  <c r="AR324" i="52"/>
  <c r="AQ324" i="52"/>
  <c r="AN324" i="52"/>
  <c r="AM324" i="52"/>
  <c r="AJ324" i="52"/>
  <c r="AI324" i="52"/>
  <c r="AF324" i="52"/>
  <c r="AE324" i="52"/>
  <c r="AB324" i="52"/>
  <c r="AA324" i="52"/>
  <c r="X324" i="52"/>
  <c r="W324" i="52"/>
  <c r="S324" i="52"/>
  <c r="R324" i="52"/>
  <c r="AR323" i="52"/>
  <c r="AQ323" i="52"/>
  <c r="AN323" i="52"/>
  <c r="AM323" i="52"/>
  <c r="AJ323" i="52"/>
  <c r="AI323" i="52"/>
  <c r="AF323" i="52"/>
  <c r="AE323" i="52"/>
  <c r="AB323" i="52"/>
  <c r="AA323" i="52"/>
  <c r="X323" i="52"/>
  <c r="W323" i="52"/>
  <c r="S323" i="52"/>
  <c r="R323" i="52"/>
  <c r="AR322" i="52"/>
  <c r="AQ322" i="52"/>
  <c r="AN322" i="52"/>
  <c r="AM322" i="52"/>
  <c r="AJ322" i="52"/>
  <c r="AI322" i="52"/>
  <c r="AF322" i="52"/>
  <c r="AE322" i="52"/>
  <c r="AB322" i="52"/>
  <c r="AA322" i="52"/>
  <c r="X322" i="52"/>
  <c r="W322" i="52"/>
  <c r="S322" i="52"/>
  <c r="R322" i="52"/>
  <c r="AR321" i="52"/>
  <c r="AQ321" i="52"/>
  <c r="AN321" i="52"/>
  <c r="AM321" i="52"/>
  <c r="AJ321" i="52"/>
  <c r="AI321" i="52"/>
  <c r="AF321" i="52"/>
  <c r="AE321" i="52"/>
  <c r="AB321" i="52"/>
  <c r="AA321" i="52"/>
  <c r="X321" i="52"/>
  <c r="W321" i="52"/>
  <c r="S321" i="52"/>
  <c r="R321" i="52"/>
  <c r="AR320" i="52"/>
  <c r="AQ320" i="52"/>
  <c r="AN320" i="52"/>
  <c r="AM320" i="52"/>
  <c r="AJ320" i="52"/>
  <c r="AI320" i="52"/>
  <c r="AF320" i="52"/>
  <c r="AE320" i="52"/>
  <c r="AB320" i="52"/>
  <c r="AA320" i="52"/>
  <c r="X320" i="52"/>
  <c r="W320" i="52"/>
  <c r="S320" i="52"/>
  <c r="R320" i="52"/>
  <c r="AR319" i="52"/>
  <c r="AQ319" i="52"/>
  <c r="AN319" i="52"/>
  <c r="AM319" i="52"/>
  <c r="AJ319" i="52"/>
  <c r="AI319" i="52"/>
  <c r="AF319" i="52"/>
  <c r="AE319" i="52"/>
  <c r="AB319" i="52"/>
  <c r="AA319" i="52"/>
  <c r="X319" i="52"/>
  <c r="W319" i="52"/>
  <c r="S319" i="52"/>
  <c r="R319" i="52"/>
  <c r="AR318" i="52"/>
  <c r="AQ318" i="52"/>
  <c r="AN318" i="52"/>
  <c r="AM318" i="52"/>
  <c r="AJ318" i="52"/>
  <c r="AI318" i="52"/>
  <c r="AF318" i="52"/>
  <c r="AE318" i="52"/>
  <c r="AB318" i="52"/>
  <c r="AA318" i="52"/>
  <c r="X318" i="52"/>
  <c r="W318" i="52"/>
  <c r="S318" i="52"/>
  <c r="R318" i="52"/>
  <c r="AR317" i="52"/>
  <c r="AQ317" i="52"/>
  <c r="AN317" i="52"/>
  <c r="AM317" i="52"/>
  <c r="AJ317" i="52"/>
  <c r="AI317" i="52"/>
  <c r="AF317" i="52"/>
  <c r="AE317" i="52"/>
  <c r="AB317" i="52"/>
  <c r="AA317" i="52"/>
  <c r="X317" i="52"/>
  <c r="W317" i="52"/>
  <c r="S317" i="52"/>
  <c r="R317" i="52"/>
  <c r="AR316" i="52"/>
  <c r="AQ316" i="52"/>
  <c r="AN316" i="52"/>
  <c r="AM316" i="52"/>
  <c r="AJ316" i="52"/>
  <c r="AI316" i="52"/>
  <c r="AF316" i="52"/>
  <c r="AE316" i="52"/>
  <c r="AB316" i="52"/>
  <c r="AA316" i="52"/>
  <c r="X316" i="52"/>
  <c r="W316" i="52"/>
  <c r="S316" i="52"/>
  <c r="R316" i="52"/>
  <c r="AR315" i="52"/>
  <c r="AQ315" i="52"/>
  <c r="AN315" i="52"/>
  <c r="AM315" i="52"/>
  <c r="AJ315" i="52"/>
  <c r="AI315" i="52"/>
  <c r="AF315" i="52"/>
  <c r="AE315" i="52"/>
  <c r="AB315" i="52"/>
  <c r="AA315" i="52"/>
  <c r="X315" i="52"/>
  <c r="W315" i="52"/>
  <c r="S315" i="52"/>
  <c r="R315" i="52"/>
  <c r="AR314" i="52"/>
  <c r="AQ314" i="52"/>
  <c r="AN314" i="52"/>
  <c r="AM314" i="52"/>
  <c r="AJ314" i="52"/>
  <c r="AI314" i="52"/>
  <c r="AF314" i="52"/>
  <c r="AE314" i="52"/>
  <c r="AB314" i="52"/>
  <c r="AA314" i="52"/>
  <c r="X314" i="52"/>
  <c r="W314" i="52"/>
  <c r="S314" i="52"/>
  <c r="R314" i="52"/>
  <c r="AR313" i="52"/>
  <c r="AQ313" i="52"/>
  <c r="AN313" i="52"/>
  <c r="AM313" i="52"/>
  <c r="AJ313" i="52"/>
  <c r="AI313" i="52"/>
  <c r="AF313" i="52"/>
  <c r="AE313" i="52"/>
  <c r="AB313" i="52"/>
  <c r="AA313" i="52"/>
  <c r="X313" i="52"/>
  <c r="W313" i="52"/>
  <c r="S313" i="52"/>
  <c r="R313" i="52"/>
  <c r="AR312" i="52"/>
  <c r="AQ312" i="52"/>
  <c r="AN312" i="52"/>
  <c r="AM312" i="52"/>
  <c r="AJ312" i="52"/>
  <c r="AI312" i="52"/>
  <c r="AF312" i="52"/>
  <c r="AE312" i="52"/>
  <c r="AB312" i="52"/>
  <c r="AA312" i="52"/>
  <c r="X312" i="52"/>
  <c r="W312" i="52"/>
  <c r="S312" i="52"/>
  <c r="R312" i="52"/>
  <c r="AR311" i="52"/>
  <c r="AQ311" i="52"/>
  <c r="AN311" i="52"/>
  <c r="AM311" i="52"/>
  <c r="AJ311" i="52"/>
  <c r="AI311" i="52"/>
  <c r="AF311" i="52"/>
  <c r="AE311" i="52"/>
  <c r="AB311" i="52"/>
  <c r="AA311" i="52"/>
  <c r="X311" i="52"/>
  <c r="W311" i="52"/>
  <c r="S311" i="52"/>
  <c r="R311" i="52"/>
  <c r="AR310" i="52"/>
  <c r="AQ310" i="52"/>
  <c r="AN310" i="52"/>
  <c r="AM310" i="52"/>
  <c r="AJ310" i="52"/>
  <c r="AI310" i="52"/>
  <c r="AF310" i="52"/>
  <c r="AE310" i="52"/>
  <c r="AB310" i="52"/>
  <c r="AA310" i="52"/>
  <c r="X310" i="52"/>
  <c r="W310" i="52"/>
  <c r="S310" i="52"/>
  <c r="R310" i="52"/>
  <c r="AR309" i="52"/>
  <c r="AQ309" i="52"/>
  <c r="AN309" i="52"/>
  <c r="AM309" i="52"/>
  <c r="AJ309" i="52"/>
  <c r="AI309" i="52"/>
  <c r="AF309" i="52"/>
  <c r="AE309" i="52"/>
  <c r="AB309" i="52"/>
  <c r="AA309" i="52"/>
  <c r="X309" i="52"/>
  <c r="W309" i="52"/>
  <c r="S309" i="52"/>
  <c r="R309" i="52"/>
  <c r="AR308" i="52"/>
  <c r="AQ308" i="52"/>
  <c r="AN308" i="52"/>
  <c r="AM308" i="52"/>
  <c r="AJ308" i="52"/>
  <c r="AI308" i="52"/>
  <c r="AF308" i="52"/>
  <c r="AE308" i="52"/>
  <c r="AB308" i="52"/>
  <c r="AA308" i="52"/>
  <c r="X308" i="52"/>
  <c r="W308" i="52"/>
  <c r="S308" i="52"/>
  <c r="R308" i="52"/>
  <c r="AR307" i="52"/>
  <c r="AQ307" i="52"/>
  <c r="AN307" i="52"/>
  <c r="AM307" i="52"/>
  <c r="AJ307" i="52"/>
  <c r="AI307" i="52"/>
  <c r="AF307" i="52"/>
  <c r="AE307" i="52"/>
  <c r="AB307" i="52"/>
  <c r="AA307" i="52"/>
  <c r="X307" i="52"/>
  <c r="W307" i="52"/>
  <c r="S307" i="52"/>
  <c r="R307" i="52"/>
  <c r="AR306" i="52"/>
  <c r="AQ306" i="52"/>
  <c r="AN306" i="52"/>
  <c r="AM306" i="52"/>
  <c r="AJ306" i="52"/>
  <c r="AI306" i="52"/>
  <c r="AF306" i="52"/>
  <c r="AE306" i="52"/>
  <c r="AB306" i="52"/>
  <c r="AA306" i="52"/>
  <c r="X306" i="52"/>
  <c r="W306" i="52"/>
  <c r="S306" i="52"/>
  <c r="R306" i="52"/>
  <c r="AR305" i="52"/>
  <c r="AQ305" i="52"/>
  <c r="AN305" i="52"/>
  <c r="AM305" i="52"/>
  <c r="AJ305" i="52"/>
  <c r="AI305" i="52"/>
  <c r="AF305" i="52"/>
  <c r="AE305" i="52"/>
  <c r="AB305" i="52"/>
  <c r="AA305" i="52"/>
  <c r="X305" i="52"/>
  <c r="W305" i="52"/>
  <c r="S305" i="52"/>
  <c r="R305" i="52"/>
  <c r="AR304" i="52"/>
  <c r="AQ304" i="52"/>
  <c r="AN304" i="52"/>
  <c r="AM304" i="52"/>
  <c r="AJ304" i="52"/>
  <c r="AI304" i="52"/>
  <c r="AF304" i="52"/>
  <c r="AE304" i="52"/>
  <c r="AB304" i="52"/>
  <c r="AA304" i="52"/>
  <c r="X304" i="52"/>
  <c r="W304" i="52"/>
  <c r="S304" i="52"/>
  <c r="R304" i="52"/>
  <c r="AR303" i="52"/>
  <c r="AQ303" i="52"/>
  <c r="AN303" i="52"/>
  <c r="AM303" i="52"/>
  <c r="AJ303" i="52"/>
  <c r="AI303" i="52"/>
  <c r="AF303" i="52"/>
  <c r="AE303" i="52"/>
  <c r="AB303" i="52"/>
  <c r="AA303" i="52"/>
  <c r="X303" i="52"/>
  <c r="W303" i="52"/>
  <c r="S303" i="52"/>
  <c r="R303" i="52"/>
  <c r="AR302" i="52"/>
  <c r="AQ302" i="52"/>
  <c r="AN302" i="52"/>
  <c r="AM302" i="52"/>
  <c r="AJ302" i="52"/>
  <c r="AI302" i="52"/>
  <c r="AF302" i="52"/>
  <c r="AE302" i="52"/>
  <c r="AB302" i="52"/>
  <c r="AA302" i="52"/>
  <c r="X302" i="52"/>
  <c r="W302" i="52"/>
  <c r="S302" i="52"/>
  <c r="R302" i="52"/>
  <c r="AR301" i="52"/>
  <c r="AQ301" i="52"/>
  <c r="AN301" i="52"/>
  <c r="AM301" i="52"/>
  <c r="AJ301" i="52"/>
  <c r="AI301" i="52"/>
  <c r="AF301" i="52"/>
  <c r="AE301" i="52"/>
  <c r="AB301" i="52"/>
  <c r="AA301" i="52"/>
  <c r="X301" i="52"/>
  <c r="W301" i="52"/>
  <c r="S301" i="52"/>
  <c r="R301" i="52"/>
  <c r="AR300" i="52"/>
  <c r="AQ300" i="52"/>
  <c r="AN300" i="52"/>
  <c r="AM300" i="52"/>
  <c r="AJ300" i="52"/>
  <c r="AI300" i="52"/>
  <c r="AF300" i="52"/>
  <c r="AE300" i="52"/>
  <c r="AB300" i="52"/>
  <c r="AA300" i="52"/>
  <c r="X300" i="52"/>
  <c r="W300" i="52"/>
  <c r="S300" i="52"/>
  <c r="R300" i="52"/>
  <c r="AR299" i="52"/>
  <c r="AQ299" i="52"/>
  <c r="AN299" i="52"/>
  <c r="AM299" i="52"/>
  <c r="AJ299" i="52"/>
  <c r="AI299" i="52"/>
  <c r="AF299" i="52"/>
  <c r="AE299" i="52"/>
  <c r="AB299" i="52"/>
  <c r="AA299" i="52"/>
  <c r="X299" i="52"/>
  <c r="W299" i="52"/>
  <c r="S299" i="52"/>
  <c r="R299" i="52"/>
  <c r="AR298" i="52"/>
  <c r="AQ298" i="52"/>
  <c r="AN298" i="52"/>
  <c r="AM298" i="52"/>
  <c r="AJ298" i="52"/>
  <c r="AI298" i="52"/>
  <c r="AF298" i="52"/>
  <c r="AE298" i="52"/>
  <c r="AB298" i="52"/>
  <c r="AA298" i="52"/>
  <c r="X298" i="52"/>
  <c r="W298" i="52"/>
  <c r="S298" i="52"/>
  <c r="R298" i="52"/>
  <c r="AR297" i="52"/>
  <c r="AQ297" i="52"/>
  <c r="AN297" i="52"/>
  <c r="AM297" i="52"/>
  <c r="AJ297" i="52"/>
  <c r="AI297" i="52"/>
  <c r="AF297" i="52"/>
  <c r="AE297" i="52"/>
  <c r="AB297" i="52"/>
  <c r="AA297" i="52"/>
  <c r="X297" i="52"/>
  <c r="W297" i="52"/>
  <c r="S297" i="52"/>
  <c r="R297" i="52"/>
  <c r="AR296" i="52"/>
  <c r="AQ296" i="52"/>
  <c r="AN296" i="52"/>
  <c r="AM296" i="52"/>
  <c r="AJ296" i="52"/>
  <c r="AI296" i="52"/>
  <c r="AF296" i="52"/>
  <c r="AE296" i="52"/>
  <c r="AB296" i="52"/>
  <c r="AA296" i="52"/>
  <c r="X296" i="52"/>
  <c r="W296" i="52"/>
  <c r="S296" i="52"/>
  <c r="R296" i="52"/>
  <c r="AR295" i="52"/>
  <c r="AQ295" i="52"/>
  <c r="AN295" i="52"/>
  <c r="AM295" i="52"/>
  <c r="AJ295" i="52"/>
  <c r="AI295" i="52"/>
  <c r="AF295" i="52"/>
  <c r="AE295" i="52"/>
  <c r="AB295" i="52"/>
  <c r="AA295" i="52"/>
  <c r="X295" i="52"/>
  <c r="W295" i="52"/>
  <c r="S295" i="52"/>
  <c r="R295" i="52"/>
  <c r="AR294" i="52"/>
  <c r="AQ294" i="52"/>
  <c r="AN294" i="52"/>
  <c r="AM294" i="52"/>
  <c r="AJ294" i="52"/>
  <c r="AI294" i="52"/>
  <c r="AF294" i="52"/>
  <c r="AE294" i="52"/>
  <c r="AB294" i="52"/>
  <c r="AA294" i="52"/>
  <c r="X294" i="52"/>
  <c r="W294" i="52"/>
  <c r="S294" i="52"/>
  <c r="R294" i="52"/>
  <c r="AR293" i="52"/>
  <c r="AQ293" i="52"/>
  <c r="AN293" i="52"/>
  <c r="AM293" i="52"/>
  <c r="AJ293" i="52"/>
  <c r="AI293" i="52"/>
  <c r="AF293" i="52"/>
  <c r="AE293" i="52"/>
  <c r="AB293" i="52"/>
  <c r="AA293" i="52"/>
  <c r="X293" i="52"/>
  <c r="W293" i="52"/>
  <c r="S293" i="52"/>
  <c r="R293" i="52"/>
  <c r="AR292" i="52"/>
  <c r="AQ292" i="52"/>
  <c r="AN292" i="52"/>
  <c r="AM292" i="52"/>
  <c r="AJ292" i="52"/>
  <c r="AI292" i="52"/>
  <c r="AF292" i="52"/>
  <c r="AE292" i="52"/>
  <c r="AB292" i="52"/>
  <c r="AA292" i="52"/>
  <c r="X292" i="52"/>
  <c r="W292" i="52"/>
  <c r="S292" i="52"/>
  <c r="R292" i="52"/>
  <c r="AR291" i="52"/>
  <c r="AQ291" i="52"/>
  <c r="AN291" i="52"/>
  <c r="AM291" i="52"/>
  <c r="AJ291" i="52"/>
  <c r="AI291" i="52"/>
  <c r="AF291" i="52"/>
  <c r="AE291" i="52"/>
  <c r="AB291" i="52"/>
  <c r="AA291" i="52"/>
  <c r="X291" i="52"/>
  <c r="W291" i="52"/>
  <c r="S291" i="52"/>
  <c r="R291" i="52"/>
  <c r="AR290" i="52"/>
  <c r="AQ290" i="52"/>
  <c r="AN290" i="52"/>
  <c r="AM290" i="52"/>
  <c r="AJ290" i="52"/>
  <c r="AI290" i="52"/>
  <c r="AF290" i="52"/>
  <c r="AE290" i="52"/>
  <c r="AB290" i="52"/>
  <c r="AA290" i="52"/>
  <c r="X290" i="52"/>
  <c r="W290" i="52"/>
  <c r="S290" i="52"/>
  <c r="R290" i="52"/>
  <c r="AR289" i="52"/>
  <c r="AQ289" i="52"/>
  <c r="AN289" i="52"/>
  <c r="AM289" i="52"/>
  <c r="AJ289" i="52"/>
  <c r="AI289" i="52"/>
  <c r="AF289" i="52"/>
  <c r="AE289" i="52"/>
  <c r="AB289" i="52"/>
  <c r="AA289" i="52"/>
  <c r="X289" i="52"/>
  <c r="W289" i="52"/>
  <c r="S289" i="52"/>
  <c r="R289" i="52"/>
  <c r="AR288" i="52"/>
  <c r="AQ288" i="52"/>
  <c r="AN288" i="52"/>
  <c r="AM288" i="52"/>
  <c r="AJ288" i="52"/>
  <c r="AI288" i="52"/>
  <c r="AF288" i="52"/>
  <c r="AE288" i="52"/>
  <c r="AB288" i="52"/>
  <c r="AA288" i="52"/>
  <c r="X288" i="52"/>
  <c r="W288" i="52"/>
  <c r="S288" i="52"/>
  <c r="R288" i="52"/>
  <c r="AR287" i="52"/>
  <c r="AQ287" i="52"/>
  <c r="AN287" i="52"/>
  <c r="AM287" i="52"/>
  <c r="AJ287" i="52"/>
  <c r="AI287" i="52"/>
  <c r="AF287" i="52"/>
  <c r="AE287" i="52"/>
  <c r="AB287" i="52"/>
  <c r="AA287" i="52"/>
  <c r="X287" i="52"/>
  <c r="W287" i="52"/>
  <c r="S287" i="52"/>
  <c r="R287" i="52"/>
  <c r="AR286" i="52"/>
  <c r="AQ286" i="52"/>
  <c r="AN286" i="52"/>
  <c r="AM286" i="52"/>
  <c r="AJ286" i="52"/>
  <c r="AI286" i="52"/>
  <c r="AF286" i="52"/>
  <c r="AE286" i="52"/>
  <c r="AB286" i="52"/>
  <c r="AA286" i="52"/>
  <c r="X286" i="52"/>
  <c r="W286" i="52"/>
  <c r="S286" i="52"/>
  <c r="R286" i="52"/>
  <c r="AR285" i="52"/>
  <c r="AQ285" i="52"/>
  <c r="AN285" i="52"/>
  <c r="AM285" i="52"/>
  <c r="AJ285" i="52"/>
  <c r="AI285" i="52"/>
  <c r="AF285" i="52"/>
  <c r="AE285" i="52"/>
  <c r="AB285" i="52"/>
  <c r="AA285" i="52"/>
  <c r="X285" i="52"/>
  <c r="W285" i="52"/>
  <c r="S285" i="52"/>
  <c r="R285" i="52"/>
  <c r="AR284" i="52"/>
  <c r="AQ284" i="52"/>
  <c r="AN284" i="52"/>
  <c r="AM284" i="52"/>
  <c r="AJ284" i="52"/>
  <c r="AI284" i="52"/>
  <c r="AF284" i="52"/>
  <c r="AE284" i="52"/>
  <c r="AB284" i="52"/>
  <c r="AA284" i="52"/>
  <c r="X284" i="52"/>
  <c r="W284" i="52"/>
  <c r="S284" i="52"/>
  <c r="R284" i="52"/>
  <c r="AR283" i="52"/>
  <c r="AQ283" i="52"/>
  <c r="AN283" i="52"/>
  <c r="AM283" i="52"/>
  <c r="AJ283" i="52"/>
  <c r="AI283" i="52"/>
  <c r="AF283" i="52"/>
  <c r="AE283" i="52"/>
  <c r="AB283" i="52"/>
  <c r="AA283" i="52"/>
  <c r="X283" i="52"/>
  <c r="W283" i="52"/>
  <c r="S283" i="52"/>
  <c r="R283" i="52"/>
  <c r="AR282" i="52"/>
  <c r="AQ282" i="52"/>
  <c r="AN282" i="52"/>
  <c r="AM282" i="52"/>
  <c r="AJ282" i="52"/>
  <c r="AI282" i="52"/>
  <c r="AF282" i="52"/>
  <c r="AE282" i="52"/>
  <c r="AB282" i="52"/>
  <c r="AA282" i="52"/>
  <c r="X282" i="52"/>
  <c r="W282" i="52"/>
  <c r="S282" i="52"/>
  <c r="R282" i="52"/>
  <c r="AR281" i="52"/>
  <c r="AQ281" i="52"/>
  <c r="AN281" i="52"/>
  <c r="AM281" i="52"/>
  <c r="AJ281" i="52"/>
  <c r="AI281" i="52"/>
  <c r="AF281" i="52"/>
  <c r="AE281" i="52"/>
  <c r="AB281" i="52"/>
  <c r="AA281" i="52"/>
  <c r="X281" i="52"/>
  <c r="W281" i="52"/>
  <c r="S281" i="52"/>
  <c r="R281" i="52"/>
  <c r="AR280" i="52"/>
  <c r="AQ280" i="52"/>
  <c r="AN280" i="52"/>
  <c r="AM280" i="52"/>
  <c r="AJ280" i="52"/>
  <c r="AI280" i="52"/>
  <c r="AF280" i="52"/>
  <c r="AE280" i="52"/>
  <c r="AB280" i="52"/>
  <c r="AA280" i="52"/>
  <c r="X280" i="52"/>
  <c r="W280" i="52"/>
  <c r="S280" i="52"/>
  <c r="R280" i="52"/>
  <c r="AR279" i="52"/>
  <c r="AQ279" i="52"/>
  <c r="AN279" i="52"/>
  <c r="AM279" i="52"/>
  <c r="AJ279" i="52"/>
  <c r="AI279" i="52"/>
  <c r="AF279" i="52"/>
  <c r="AE279" i="52"/>
  <c r="AB279" i="52"/>
  <c r="AA279" i="52"/>
  <c r="X279" i="52"/>
  <c r="W279" i="52"/>
  <c r="S279" i="52"/>
  <c r="R279" i="52"/>
  <c r="AR278" i="52"/>
  <c r="AQ278" i="52"/>
  <c r="AN278" i="52"/>
  <c r="AM278" i="52"/>
  <c r="AJ278" i="52"/>
  <c r="AI278" i="52"/>
  <c r="AF278" i="52"/>
  <c r="AE278" i="52"/>
  <c r="AB278" i="52"/>
  <c r="AA278" i="52"/>
  <c r="X278" i="52"/>
  <c r="W278" i="52"/>
  <c r="S278" i="52"/>
  <c r="R278" i="52"/>
  <c r="AR277" i="52"/>
  <c r="AQ277" i="52"/>
  <c r="AN277" i="52"/>
  <c r="AM277" i="52"/>
  <c r="AJ277" i="52"/>
  <c r="AI277" i="52"/>
  <c r="AF277" i="52"/>
  <c r="AE277" i="52"/>
  <c r="AB277" i="52"/>
  <c r="AA277" i="52"/>
  <c r="X277" i="52"/>
  <c r="W277" i="52"/>
  <c r="S277" i="52"/>
  <c r="R277" i="52"/>
  <c r="AR276" i="52"/>
  <c r="AQ276" i="52"/>
  <c r="AN276" i="52"/>
  <c r="AM276" i="52"/>
  <c r="AJ276" i="52"/>
  <c r="AI276" i="52"/>
  <c r="AF276" i="52"/>
  <c r="AE276" i="52"/>
  <c r="AB276" i="52"/>
  <c r="AA276" i="52"/>
  <c r="X276" i="52"/>
  <c r="W276" i="52"/>
  <c r="S276" i="52"/>
  <c r="R276" i="52"/>
  <c r="AR275" i="52"/>
  <c r="AQ275" i="52"/>
  <c r="AN275" i="52"/>
  <c r="AM275" i="52"/>
  <c r="AJ275" i="52"/>
  <c r="AI275" i="52"/>
  <c r="AF275" i="52"/>
  <c r="AE275" i="52"/>
  <c r="AB275" i="52"/>
  <c r="AA275" i="52"/>
  <c r="X275" i="52"/>
  <c r="W275" i="52"/>
  <c r="S275" i="52"/>
  <c r="R275" i="52"/>
  <c r="AR274" i="52"/>
  <c r="AQ274" i="52"/>
  <c r="AN274" i="52"/>
  <c r="AM274" i="52"/>
  <c r="AJ274" i="52"/>
  <c r="AI274" i="52"/>
  <c r="AF274" i="52"/>
  <c r="AE274" i="52"/>
  <c r="AB274" i="52"/>
  <c r="AA274" i="52"/>
  <c r="X274" i="52"/>
  <c r="W274" i="52"/>
  <c r="S274" i="52"/>
  <c r="R274" i="52"/>
  <c r="AR273" i="52"/>
  <c r="AQ273" i="52"/>
  <c r="AN273" i="52"/>
  <c r="AM273" i="52"/>
  <c r="AJ273" i="52"/>
  <c r="AI273" i="52"/>
  <c r="AF273" i="52"/>
  <c r="AE273" i="52"/>
  <c r="AB273" i="52"/>
  <c r="AA273" i="52"/>
  <c r="X273" i="52"/>
  <c r="W273" i="52"/>
  <c r="S273" i="52"/>
  <c r="R273" i="52"/>
  <c r="AR272" i="52"/>
  <c r="AQ272" i="52"/>
  <c r="AN272" i="52"/>
  <c r="AM272" i="52"/>
  <c r="AJ272" i="52"/>
  <c r="AI272" i="52"/>
  <c r="AF272" i="52"/>
  <c r="AE272" i="52"/>
  <c r="AB272" i="52"/>
  <c r="AA272" i="52"/>
  <c r="X272" i="52"/>
  <c r="W272" i="52"/>
  <c r="S272" i="52"/>
  <c r="R272" i="52"/>
  <c r="AR271" i="52"/>
  <c r="AQ271" i="52"/>
  <c r="AN271" i="52"/>
  <c r="AM271" i="52"/>
  <c r="AJ271" i="52"/>
  <c r="AI271" i="52"/>
  <c r="AF271" i="52"/>
  <c r="AE271" i="52"/>
  <c r="AB271" i="52"/>
  <c r="AA271" i="52"/>
  <c r="X271" i="52"/>
  <c r="W271" i="52"/>
  <c r="S271" i="52"/>
  <c r="R271" i="52"/>
  <c r="AR270" i="52"/>
  <c r="AQ270" i="52"/>
  <c r="AN270" i="52"/>
  <c r="AM270" i="52"/>
  <c r="AJ270" i="52"/>
  <c r="AI270" i="52"/>
  <c r="AF270" i="52"/>
  <c r="AE270" i="52"/>
  <c r="AB270" i="52"/>
  <c r="AA270" i="52"/>
  <c r="X270" i="52"/>
  <c r="W270" i="52"/>
  <c r="S270" i="52"/>
  <c r="R270" i="52"/>
  <c r="AR269" i="52"/>
  <c r="AQ269" i="52"/>
  <c r="AN269" i="52"/>
  <c r="AM269" i="52"/>
  <c r="AJ269" i="52"/>
  <c r="AI269" i="52"/>
  <c r="AF269" i="52"/>
  <c r="AE269" i="52"/>
  <c r="AB269" i="52"/>
  <c r="AA269" i="52"/>
  <c r="X269" i="52"/>
  <c r="W269" i="52"/>
  <c r="S269" i="52"/>
  <c r="R269" i="52"/>
  <c r="AR268" i="52"/>
  <c r="AQ268" i="52"/>
  <c r="AN268" i="52"/>
  <c r="AM268" i="52"/>
  <c r="AJ268" i="52"/>
  <c r="AI268" i="52"/>
  <c r="AF268" i="52"/>
  <c r="AE268" i="52"/>
  <c r="AB268" i="52"/>
  <c r="AA268" i="52"/>
  <c r="X268" i="52"/>
  <c r="W268" i="52"/>
  <c r="S268" i="52"/>
  <c r="R268" i="52"/>
  <c r="AR267" i="52"/>
  <c r="AQ267" i="52"/>
  <c r="AN267" i="52"/>
  <c r="AM267" i="52"/>
  <c r="AJ267" i="52"/>
  <c r="AI267" i="52"/>
  <c r="AF267" i="52"/>
  <c r="AE267" i="52"/>
  <c r="AB267" i="52"/>
  <c r="AA267" i="52"/>
  <c r="X267" i="52"/>
  <c r="W267" i="52"/>
  <c r="S267" i="52"/>
  <c r="R267" i="52"/>
  <c r="AR266" i="52"/>
  <c r="AQ266" i="52"/>
  <c r="AN266" i="52"/>
  <c r="AM266" i="52"/>
  <c r="AJ266" i="52"/>
  <c r="AI266" i="52"/>
  <c r="AF266" i="52"/>
  <c r="AE266" i="52"/>
  <c r="AB266" i="52"/>
  <c r="AA266" i="52"/>
  <c r="X266" i="52"/>
  <c r="W266" i="52"/>
  <c r="S266" i="52"/>
  <c r="R266" i="52"/>
  <c r="AR265" i="52"/>
  <c r="AQ265" i="52"/>
  <c r="AN265" i="52"/>
  <c r="AM265" i="52"/>
  <c r="AJ265" i="52"/>
  <c r="AI265" i="52"/>
  <c r="AF265" i="52"/>
  <c r="AE265" i="52"/>
  <c r="AB265" i="52"/>
  <c r="AA265" i="52"/>
  <c r="X265" i="52"/>
  <c r="W265" i="52"/>
  <c r="S265" i="52"/>
  <c r="R265" i="52"/>
  <c r="AR264" i="52"/>
  <c r="AQ264" i="52"/>
  <c r="AN264" i="52"/>
  <c r="AM264" i="52"/>
  <c r="AJ264" i="52"/>
  <c r="AI264" i="52"/>
  <c r="AF264" i="52"/>
  <c r="AE264" i="52"/>
  <c r="AB264" i="52"/>
  <c r="AA264" i="52"/>
  <c r="X264" i="52"/>
  <c r="W264" i="52"/>
  <c r="S264" i="52"/>
  <c r="R264" i="52"/>
  <c r="AR263" i="52"/>
  <c r="AQ263" i="52"/>
  <c r="AN263" i="52"/>
  <c r="AM263" i="52"/>
  <c r="AJ263" i="52"/>
  <c r="AI263" i="52"/>
  <c r="AF263" i="52"/>
  <c r="AE263" i="52"/>
  <c r="AB263" i="52"/>
  <c r="AA263" i="52"/>
  <c r="X263" i="52"/>
  <c r="W263" i="52"/>
  <c r="S263" i="52"/>
  <c r="R263" i="52"/>
  <c r="AR262" i="52"/>
  <c r="AQ262" i="52"/>
  <c r="AN262" i="52"/>
  <c r="AM262" i="52"/>
  <c r="AJ262" i="52"/>
  <c r="AI262" i="52"/>
  <c r="AF262" i="52"/>
  <c r="AE262" i="52"/>
  <c r="AB262" i="52"/>
  <c r="AA262" i="52"/>
  <c r="X262" i="52"/>
  <c r="W262" i="52"/>
  <c r="S262" i="52"/>
  <c r="R262" i="52"/>
  <c r="AR261" i="52"/>
  <c r="AQ261" i="52"/>
  <c r="AN261" i="52"/>
  <c r="AM261" i="52"/>
  <c r="AJ261" i="52"/>
  <c r="AI261" i="52"/>
  <c r="AF261" i="52"/>
  <c r="AE261" i="52"/>
  <c r="AB261" i="52"/>
  <c r="AA261" i="52"/>
  <c r="X261" i="52"/>
  <c r="W261" i="52"/>
  <c r="S261" i="52"/>
  <c r="R261" i="52"/>
  <c r="AR260" i="52"/>
  <c r="AQ260" i="52"/>
  <c r="AN260" i="52"/>
  <c r="AM260" i="52"/>
  <c r="AJ260" i="52"/>
  <c r="AI260" i="52"/>
  <c r="AF260" i="52"/>
  <c r="AE260" i="52"/>
  <c r="AB260" i="52"/>
  <c r="AA260" i="52"/>
  <c r="X260" i="52"/>
  <c r="W260" i="52"/>
  <c r="S260" i="52"/>
  <c r="R260" i="52"/>
  <c r="AR259" i="52"/>
  <c r="AQ259" i="52"/>
  <c r="AN259" i="52"/>
  <c r="AM259" i="52"/>
  <c r="AJ259" i="52"/>
  <c r="AI259" i="52"/>
  <c r="AF259" i="52"/>
  <c r="AE259" i="52"/>
  <c r="AB259" i="52"/>
  <c r="AA259" i="52"/>
  <c r="X259" i="52"/>
  <c r="W259" i="52"/>
  <c r="S259" i="52"/>
  <c r="R259" i="52"/>
  <c r="AR258" i="52"/>
  <c r="AQ258" i="52"/>
  <c r="AN258" i="52"/>
  <c r="AM258" i="52"/>
  <c r="AJ258" i="52"/>
  <c r="AI258" i="52"/>
  <c r="AF258" i="52"/>
  <c r="AE258" i="52"/>
  <c r="AB258" i="52"/>
  <c r="AA258" i="52"/>
  <c r="X258" i="52"/>
  <c r="W258" i="52"/>
  <c r="S258" i="52"/>
  <c r="R258" i="52"/>
  <c r="AR257" i="52"/>
  <c r="AQ257" i="52"/>
  <c r="AN257" i="52"/>
  <c r="AM257" i="52"/>
  <c r="AJ257" i="52"/>
  <c r="AI257" i="52"/>
  <c r="AF257" i="52"/>
  <c r="AE257" i="52"/>
  <c r="AB257" i="52"/>
  <c r="AA257" i="52"/>
  <c r="X257" i="52"/>
  <c r="W257" i="52"/>
  <c r="S257" i="52"/>
  <c r="R257" i="52"/>
  <c r="AR256" i="52"/>
  <c r="AQ256" i="52"/>
  <c r="AN256" i="52"/>
  <c r="AM256" i="52"/>
  <c r="AJ256" i="52"/>
  <c r="AI256" i="52"/>
  <c r="AF256" i="52"/>
  <c r="AE256" i="52"/>
  <c r="AB256" i="52"/>
  <c r="AA256" i="52"/>
  <c r="X256" i="52"/>
  <c r="W256" i="52"/>
  <c r="S256" i="52"/>
  <c r="R256" i="52"/>
  <c r="AR255" i="52"/>
  <c r="AQ255" i="52"/>
  <c r="AN255" i="52"/>
  <c r="AM255" i="52"/>
  <c r="AJ255" i="52"/>
  <c r="AI255" i="52"/>
  <c r="AF255" i="52"/>
  <c r="AE255" i="52"/>
  <c r="AB255" i="52"/>
  <c r="AA255" i="52"/>
  <c r="X255" i="52"/>
  <c r="W255" i="52"/>
  <c r="S255" i="52"/>
  <c r="R255" i="52"/>
  <c r="AR254" i="52"/>
  <c r="AQ254" i="52"/>
  <c r="AN254" i="52"/>
  <c r="AM254" i="52"/>
  <c r="AJ254" i="52"/>
  <c r="AI254" i="52"/>
  <c r="AF254" i="52"/>
  <c r="AE254" i="52"/>
  <c r="AB254" i="52"/>
  <c r="AA254" i="52"/>
  <c r="X254" i="52"/>
  <c r="W254" i="52"/>
  <c r="S254" i="52"/>
  <c r="R254" i="52"/>
  <c r="AR253" i="52"/>
  <c r="AQ253" i="52"/>
  <c r="AN253" i="52"/>
  <c r="AM253" i="52"/>
  <c r="AJ253" i="52"/>
  <c r="AI253" i="52"/>
  <c r="AF253" i="52"/>
  <c r="AE253" i="52"/>
  <c r="AB253" i="52"/>
  <c r="AA253" i="52"/>
  <c r="X253" i="52"/>
  <c r="W253" i="52"/>
  <c r="S253" i="52"/>
  <c r="R253" i="52"/>
  <c r="AR252" i="52"/>
  <c r="AQ252" i="52"/>
  <c r="AN252" i="52"/>
  <c r="AM252" i="52"/>
  <c r="AJ252" i="52"/>
  <c r="AI252" i="52"/>
  <c r="AF252" i="52"/>
  <c r="AE252" i="52"/>
  <c r="AB252" i="52"/>
  <c r="AA252" i="52"/>
  <c r="X252" i="52"/>
  <c r="W252" i="52"/>
  <c r="S252" i="52"/>
  <c r="R252" i="52"/>
  <c r="AR251" i="52"/>
  <c r="AQ251" i="52"/>
  <c r="AN251" i="52"/>
  <c r="AM251" i="52"/>
  <c r="AJ251" i="52"/>
  <c r="AI251" i="52"/>
  <c r="AF251" i="52"/>
  <c r="AE251" i="52"/>
  <c r="AB251" i="52"/>
  <c r="AA251" i="52"/>
  <c r="X251" i="52"/>
  <c r="W251" i="52"/>
  <c r="S251" i="52"/>
  <c r="R251" i="52"/>
  <c r="AR250" i="52"/>
  <c r="AQ250" i="52"/>
  <c r="AN250" i="52"/>
  <c r="AM250" i="52"/>
  <c r="AJ250" i="52"/>
  <c r="AI250" i="52"/>
  <c r="AF250" i="52"/>
  <c r="AE250" i="52"/>
  <c r="AB250" i="52"/>
  <c r="AA250" i="52"/>
  <c r="X250" i="52"/>
  <c r="W250" i="52"/>
  <c r="S250" i="52"/>
  <c r="R250" i="52"/>
  <c r="AR249" i="52"/>
  <c r="AQ249" i="52"/>
  <c r="AN249" i="52"/>
  <c r="AM249" i="52"/>
  <c r="AJ249" i="52"/>
  <c r="AI249" i="52"/>
  <c r="AF249" i="52"/>
  <c r="AE249" i="52"/>
  <c r="AB249" i="52"/>
  <c r="AA249" i="52"/>
  <c r="X249" i="52"/>
  <c r="W249" i="52"/>
  <c r="S249" i="52"/>
  <c r="R249" i="52"/>
  <c r="AR248" i="52"/>
  <c r="AQ248" i="52"/>
  <c r="AN248" i="52"/>
  <c r="AM248" i="52"/>
  <c r="AJ248" i="52"/>
  <c r="AI248" i="52"/>
  <c r="AF248" i="52"/>
  <c r="AE248" i="52"/>
  <c r="AB248" i="52"/>
  <c r="AA248" i="52"/>
  <c r="X248" i="52"/>
  <c r="W248" i="52"/>
  <c r="S248" i="52"/>
  <c r="R248" i="52"/>
  <c r="AR247" i="52"/>
  <c r="AQ247" i="52"/>
  <c r="AN247" i="52"/>
  <c r="AM247" i="52"/>
  <c r="AJ247" i="52"/>
  <c r="AI247" i="52"/>
  <c r="AF247" i="52"/>
  <c r="AE247" i="52"/>
  <c r="AB247" i="52"/>
  <c r="AA247" i="52"/>
  <c r="X247" i="52"/>
  <c r="W247" i="52"/>
  <c r="S247" i="52"/>
  <c r="R247" i="52"/>
  <c r="AR246" i="52"/>
  <c r="AQ246" i="52"/>
  <c r="AN246" i="52"/>
  <c r="AM246" i="52"/>
  <c r="AJ246" i="52"/>
  <c r="AI246" i="52"/>
  <c r="AF246" i="52"/>
  <c r="AE246" i="52"/>
  <c r="AB246" i="52"/>
  <c r="AA246" i="52"/>
  <c r="X246" i="52"/>
  <c r="W246" i="52"/>
  <c r="S246" i="52"/>
  <c r="R246" i="52"/>
  <c r="AR245" i="52"/>
  <c r="AQ245" i="52"/>
  <c r="AN245" i="52"/>
  <c r="AM245" i="52"/>
  <c r="AJ245" i="52"/>
  <c r="AI245" i="52"/>
  <c r="AF245" i="52"/>
  <c r="AE245" i="52"/>
  <c r="AB245" i="52"/>
  <c r="AA245" i="52"/>
  <c r="X245" i="52"/>
  <c r="W245" i="52"/>
  <c r="S245" i="52"/>
  <c r="R245" i="52"/>
  <c r="AR244" i="52"/>
  <c r="AQ244" i="52"/>
  <c r="AN244" i="52"/>
  <c r="AM244" i="52"/>
  <c r="AJ244" i="52"/>
  <c r="AI244" i="52"/>
  <c r="AF244" i="52"/>
  <c r="AE244" i="52"/>
  <c r="AB244" i="52"/>
  <c r="AA244" i="52"/>
  <c r="X244" i="52"/>
  <c r="W244" i="52"/>
  <c r="S244" i="52"/>
  <c r="R244" i="52"/>
  <c r="AR243" i="52"/>
  <c r="AQ243" i="52"/>
  <c r="AN243" i="52"/>
  <c r="AM243" i="52"/>
  <c r="AJ243" i="52"/>
  <c r="AI243" i="52"/>
  <c r="AF243" i="52"/>
  <c r="AE243" i="52"/>
  <c r="AB243" i="52"/>
  <c r="AA243" i="52"/>
  <c r="X243" i="52"/>
  <c r="W243" i="52"/>
  <c r="S243" i="52"/>
  <c r="R243" i="52"/>
  <c r="AR242" i="52"/>
  <c r="AQ242" i="52"/>
  <c r="AN242" i="52"/>
  <c r="AM242" i="52"/>
  <c r="AJ242" i="52"/>
  <c r="AI242" i="52"/>
  <c r="AF242" i="52"/>
  <c r="AE242" i="52"/>
  <c r="AB242" i="52"/>
  <c r="AA242" i="52"/>
  <c r="X242" i="52"/>
  <c r="W242" i="52"/>
  <c r="S242" i="52"/>
  <c r="R242" i="52"/>
  <c r="AR241" i="52"/>
  <c r="AQ241" i="52"/>
  <c r="AN241" i="52"/>
  <c r="AM241" i="52"/>
  <c r="AJ241" i="52"/>
  <c r="AI241" i="52"/>
  <c r="AF241" i="52"/>
  <c r="AE241" i="52"/>
  <c r="AB241" i="52"/>
  <c r="AA241" i="52"/>
  <c r="X241" i="52"/>
  <c r="W241" i="52"/>
  <c r="S241" i="52"/>
  <c r="R241" i="52"/>
  <c r="AR240" i="52"/>
  <c r="AQ240" i="52"/>
  <c r="AN240" i="52"/>
  <c r="AM240" i="52"/>
  <c r="AJ240" i="52"/>
  <c r="AI240" i="52"/>
  <c r="AF240" i="52"/>
  <c r="AE240" i="52"/>
  <c r="AB240" i="52"/>
  <c r="AA240" i="52"/>
  <c r="X240" i="52"/>
  <c r="W240" i="52"/>
  <c r="S240" i="52"/>
  <c r="R240" i="52"/>
  <c r="AR239" i="52"/>
  <c r="AQ239" i="52"/>
  <c r="AN239" i="52"/>
  <c r="AM239" i="52"/>
  <c r="AJ239" i="52"/>
  <c r="AI239" i="52"/>
  <c r="AF239" i="52"/>
  <c r="AE239" i="52"/>
  <c r="AB239" i="52"/>
  <c r="AA239" i="52"/>
  <c r="X239" i="52"/>
  <c r="W239" i="52"/>
  <c r="S239" i="52"/>
  <c r="R239" i="52"/>
  <c r="AR238" i="52"/>
  <c r="AQ238" i="52"/>
  <c r="AN238" i="52"/>
  <c r="AM238" i="52"/>
  <c r="AJ238" i="52"/>
  <c r="AI238" i="52"/>
  <c r="AF238" i="52"/>
  <c r="AE238" i="52"/>
  <c r="AB238" i="52"/>
  <c r="AA238" i="52"/>
  <c r="X238" i="52"/>
  <c r="W238" i="52"/>
  <c r="S238" i="52"/>
  <c r="R238" i="52"/>
  <c r="AR237" i="52"/>
  <c r="AQ237" i="52"/>
  <c r="AN237" i="52"/>
  <c r="AM237" i="52"/>
  <c r="AJ237" i="52"/>
  <c r="AI237" i="52"/>
  <c r="AF237" i="52"/>
  <c r="AE237" i="52"/>
  <c r="AB237" i="52"/>
  <c r="AA237" i="52"/>
  <c r="X237" i="52"/>
  <c r="W237" i="52"/>
  <c r="S237" i="52"/>
  <c r="R237" i="52"/>
  <c r="AR236" i="52"/>
  <c r="AQ236" i="52"/>
  <c r="AN236" i="52"/>
  <c r="AM236" i="52"/>
  <c r="AJ236" i="52"/>
  <c r="AI236" i="52"/>
  <c r="AF236" i="52"/>
  <c r="AE236" i="52"/>
  <c r="AB236" i="52"/>
  <c r="AA236" i="52"/>
  <c r="X236" i="52"/>
  <c r="W236" i="52"/>
  <c r="S236" i="52"/>
  <c r="R236" i="52"/>
  <c r="AR235" i="52"/>
  <c r="AQ235" i="52"/>
  <c r="AN235" i="52"/>
  <c r="AM235" i="52"/>
  <c r="AJ235" i="52"/>
  <c r="AI235" i="52"/>
  <c r="AF235" i="52"/>
  <c r="AE235" i="52"/>
  <c r="AB235" i="52"/>
  <c r="AA235" i="52"/>
  <c r="X235" i="52"/>
  <c r="W235" i="52"/>
  <c r="S235" i="52"/>
  <c r="R235" i="52"/>
  <c r="AR234" i="52"/>
  <c r="AQ234" i="52"/>
  <c r="AN234" i="52"/>
  <c r="AM234" i="52"/>
  <c r="AJ234" i="52"/>
  <c r="AI234" i="52"/>
  <c r="AF234" i="52"/>
  <c r="AE234" i="52"/>
  <c r="AB234" i="52"/>
  <c r="AA234" i="52"/>
  <c r="X234" i="52"/>
  <c r="W234" i="52"/>
  <c r="S234" i="52"/>
  <c r="R234" i="52"/>
  <c r="AR233" i="52"/>
  <c r="AQ233" i="52"/>
  <c r="AN233" i="52"/>
  <c r="AM233" i="52"/>
  <c r="AJ233" i="52"/>
  <c r="AI233" i="52"/>
  <c r="AF233" i="52"/>
  <c r="AE233" i="52"/>
  <c r="AB233" i="52"/>
  <c r="AA233" i="52"/>
  <c r="X233" i="52"/>
  <c r="W233" i="52"/>
  <c r="S233" i="52"/>
  <c r="R233" i="52"/>
  <c r="AR232" i="52"/>
  <c r="AQ232" i="52"/>
  <c r="AN232" i="52"/>
  <c r="AM232" i="52"/>
  <c r="AJ232" i="52"/>
  <c r="AI232" i="52"/>
  <c r="AF232" i="52"/>
  <c r="AE232" i="52"/>
  <c r="AB232" i="52"/>
  <c r="AA232" i="52"/>
  <c r="X232" i="52"/>
  <c r="W232" i="52"/>
  <c r="S232" i="52"/>
  <c r="R232" i="52"/>
  <c r="AR231" i="52"/>
  <c r="AQ231" i="52"/>
  <c r="AN231" i="52"/>
  <c r="AM231" i="52"/>
  <c r="AJ231" i="52"/>
  <c r="AI231" i="52"/>
  <c r="AF231" i="52"/>
  <c r="AE231" i="52"/>
  <c r="AB231" i="52"/>
  <c r="AA231" i="52"/>
  <c r="X231" i="52"/>
  <c r="W231" i="52"/>
  <c r="S231" i="52"/>
  <c r="R231" i="52"/>
  <c r="AR230" i="52"/>
  <c r="AQ230" i="52"/>
  <c r="AN230" i="52"/>
  <c r="AM230" i="52"/>
  <c r="AJ230" i="52"/>
  <c r="AI230" i="52"/>
  <c r="AF230" i="52"/>
  <c r="AE230" i="52"/>
  <c r="AB230" i="52"/>
  <c r="AA230" i="52"/>
  <c r="X230" i="52"/>
  <c r="W230" i="52"/>
  <c r="S230" i="52"/>
  <c r="R230" i="52"/>
  <c r="AR229" i="52"/>
  <c r="AQ229" i="52"/>
  <c r="AN229" i="52"/>
  <c r="AM229" i="52"/>
  <c r="AJ229" i="52"/>
  <c r="AI229" i="52"/>
  <c r="AF229" i="52"/>
  <c r="AE229" i="52"/>
  <c r="AB229" i="52"/>
  <c r="AA229" i="52"/>
  <c r="X229" i="52"/>
  <c r="W229" i="52"/>
  <c r="S229" i="52"/>
  <c r="R229" i="52"/>
  <c r="AR228" i="52"/>
  <c r="AQ228" i="52"/>
  <c r="AN228" i="52"/>
  <c r="AM228" i="52"/>
  <c r="AJ228" i="52"/>
  <c r="AI228" i="52"/>
  <c r="AF228" i="52"/>
  <c r="AE228" i="52"/>
  <c r="AB228" i="52"/>
  <c r="AA228" i="52"/>
  <c r="X228" i="52"/>
  <c r="W228" i="52"/>
  <c r="S228" i="52"/>
  <c r="R228" i="52"/>
  <c r="AR227" i="52"/>
  <c r="AQ227" i="52"/>
  <c r="AN227" i="52"/>
  <c r="AM227" i="52"/>
  <c r="AJ227" i="52"/>
  <c r="AI227" i="52"/>
  <c r="AF227" i="52"/>
  <c r="AE227" i="52"/>
  <c r="AB227" i="52"/>
  <c r="AA227" i="52"/>
  <c r="X227" i="52"/>
  <c r="W227" i="52"/>
  <c r="S227" i="52"/>
  <c r="R227" i="52"/>
  <c r="AR226" i="52"/>
  <c r="AQ226" i="52"/>
  <c r="AN226" i="52"/>
  <c r="AM226" i="52"/>
  <c r="AJ226" i="52"/>
  <c r="AI226" i="52"/>
  <c r="AF226" i="52"/>
  <c r="AE226" i="52"/>
  <c r="AB226" i="52"/>
  <c r="AA226" i="52"/>
  <c r="X226" i="52"/>
  <c r="W226" i="52"/>
  <c r="S226" i="52"/>
  <c r="R226" i="52"/>
  <c r="AR225" i="52"/>
  <c r="AQ225" i="52"/>
  <c r="AN225" i="52"/>
  <c r="AM225" i="52"/>
  <c r="AJ225" i="52"/>
  <c r="AI225" i="52"/>
  <c r="AF225" i="52"/>
  <c r="AE225" i="52"/>
  <c r="AB225" i="52"/>
  <c r="AA225" i="52"/>
  <c r="X225" i="52"/>
  <c r="W225" i="52"/>
  <c r="S225" i="52"/>
  <c r="R225" i="52"/>
  <c r="AR224" i="52"/>
  <c r="AQ224" i="52"/>
  <c r="AN224" i="52"/>
  <c r="AM224" i="52"/>
  <c r="AJ224" i="52"/>
  <c r="AI224" i="52"/>
  <c r="AF224" i="52"/>
  <c r="AE224" i="52"/>
  <c r="AB224" i="52"/>
  <c r="AA224" i="52"/>
  <c r="X224" i="52"/>
  <c r="W224" i="52"/>
  <c r="S224" i="52"/>
  <c r="R224" i="52"/>
  <c r="AR223" i="52"/>
  <c r="AQ223" i="52"/>
  <c r="AN223" i="52"/>
  <c r="AM223" i="52"/>
  <c r="AJ223" i="52"/>
  <c r="AI223" i="52"/>
  <c r="AF223" i="52"/>
  <c r="AE223" i="52"/>
  <c r="AB223" i="52"/>
  <c r="AA223" i="52"/>
  <c r="X223" i="52"/>
  <c r="W223" i="52"/>
  <c r="S223" i="52"/>
  <c r="R223" i="52"/>
  <c r="AR222" i="52"/>
  <c r="AQ222" i="52"/>
  <c r="AN222" i="52"/>
  <c r="AM222" i="52"/>
  <c r="AJ222" i="52"/>
  <c r="AI222" i="52"/>
  <c r="AF222" i="52"/>
  <c r="AE222" i="52"/>
  <c r="AB222" i="52"/>
  <c r="AA222" i="52"/>
  <c r="X222" i="52"/>
  <c r="W222" i="52"/>
  <c r="S222" i="52"/>
  <c r="R222" i="52"/>
  <c r="AR221" i="52"/>
  <c r="AQ221" i="52"/>
  <c r="AN221" i="52"/>
  <c r="AM221" i="52"/>
  <c r="AJ221" i="52"/>
  <c r="AI221" i="52"/>
  <c r="AF221" i="52"/>
  <c r="AE221" i="52"/>
  <c r="AB221" i="52"/>
  <c r="AA221" i="52"/>
  <c r="X221" i="52"/>
  <c r="W221" i="52"/>
  <c r="S221" i="52"/>
  <c r="R221" i="52"/>
  <c r="AR220" i="52"/>
  <c r="AQ220" i="52"/>
  <c r="AN220" i="52"/>
  <c r="AM220" i="52"/>
  <c r="AJ220" i="52"/>
  <c r="AI220" i="52"/>
  <c r="AF220" i="52"/>
  <c r="AE220" i="52"/>
  <c r="AB220" i="52"/>
  <c r="AA220" i="52"/>
  <c r="X220" i="52"/>
  <c r="W220" i="52"/>
  <c r="S220" i="52"/>
  <c r="R220" i="52"/>
  <c r="AR219" i="52"/>
  <c r="AQ219" i="52"/>
  <c r="AN219" i="52"/>
  <c r="AM219" i="52"/>
  <c r="AJ219" i="52"/>
  <c r="AI219" i="52"/>
  <c r="AF219" i="52"/>
  <c r="AE219" i="52"/>
  <c r="AB219" i="52"/>
  <c r="AA219" i="52"/>
  <c r="X219" i="52"/>
  <c r="W219" i="52"/>
  <c r="S219" i="52"/>
  <c r="R219" i="52"/>
  <c r="AR218" i="52"/>
  <c r="AQ218" i="52"/>
  <c r="AN218" i="52"/>
  <c r="AM218" i="52"/>
  <c r="AJ218" i="52"/>
  <c r="AI218" i="52"/>
  <c r="AF218" i="52"/>
  <c r="AE218" i="52"/>
  <c r="AB218" i="52"/>
  <c r="AA218" i="52"/>
  <c r="X218" i="52"/>
  <c r="W218" i="52"/>
  <c r="S218" i="52"/>
  <c r="R218" i="52"/>
  <c r="AR217" i="52"/>
  <c r="AQ217" i="52"/>
  <c r="AN217" i="52"/>
  <c r="AM217" i="52"/>
  <c r="AJ217" i="52"/>
  <c r="AI217" i="52"/>
  <c r="AF217" i="52"/>
  <c r="AE217" i="52"/>
  <c r="AB217" i="52"/>
  <c r="AA217" i="52"/>
  <c r="X217" i="52"/>
  <c r="W217" i="52"/>
  <c r="S217" i="52"/>
  <c r="R217" i="52"/>
  <c r="AR216" i="52"/>
  <c r="AQ216" i="52"/>
  <c r="AN216" i="52"/>
  <c r="AM216" i="52"/>
  <c r="AJ216" i="52"/>
  <c r="AI216" i="52"/>
  <c r="AF216" i="52"/>
  <c r="AE216" i="52"/>
  <c r="AB216" i="52"/>
  <c r="AA216" i="52"/>
  <c r="X216" i="52"/>
  <c r="W216" i="52"/>
  <c r="S216" i="52"/>
  <c r="R216" i="52"/>
  <c r="AR215" i="52"/>
  <c r="AQ215" i="52"/>
  <c r="AN215" i="52"/>
  <c r="AM215" i="52"/>
  <c r="AJ215" i="52"/>
  <c r="AI215" i="52"/>
  <c r="AF215" i="52"/>
  <c r="AE215" i="52"/>
  <c r="AB215" i="52"/>
  <c r="AA215" i="52"/>
  <c r="X215" i="52"/>
  <c r="W215" i="52"/>
  <c r="S215" i="52"/>
  <c r="R215" i="52"/>
  <c r="AR214" i="52"/>
  <c r="AQ214" i="52"/>
  <c r="AN214" i="52"/>
  <c r="AM214" i="52"/>
  <c r="AJ214" i="52"/>
  <c r="AI214" i="52"/>
  <c r="AF214" i="52"/>
  <c r="AE214" i="52"/>
  <c r="AB214" i="52"/>
  <c r="AA214" i="52"/>
  <c r="X214" i="52"/>
  <c r="W214" i="52"/>
  <c r="S214" i="52"/>
  <c r="R214" i="52"/>
  <c r="AR213" i="52"/>
  <c r="AQ213" i="52"/>
  <c r="AN213" i="52"/>
  <c r="AM213" i="52"/>
  <c r="AJ213" i="52"/>
  <c r="AI213" i="52"/>
  <c r="AF213" i="52"/>
  <c r="AE213" i="52"/>
  <c r="AB213" i="52"/>
  <c r="AA213" i="52"/>
  <c r="X213" i="52"/>
  <c r="W213" i="52"/>
  <c r="S213" i="52"/>
  <c r="R213" i="52"/>
  <c r="AR212" i="52"/>
  <c r="AQ212" i="52"/>
  <c r="AN212" i="52"/>
  <c r="AM212" i="52"/>
  <c r="AJ212" i="52"/>
  <c r="AI212" i="52"/>
  <c r="AF212" i="52"/>
  <c r="AE212" i="52"/>
  <c r="AB212" i="52"/>
  <c r="AA212" i="52"/>
  <c r="X212" i="52"/>
  <c r="W212" i="52"/>
  <c r="S212" i="52"/>
  <c r="R212" i="52"/>
  <c r="AR211" i="52"/>
  <c r="AQ211" i="52"/>
  <c r="AN211" i="52"/>
  <c r="AM211" i="52"/>
  <c r="AJ211" i="52"/>
  <c r="AI211" i="52"/>
  <c r="AF211" i="52"/>
  <c r="AE211" i="52"/>
  <c r="AB211" i="52"/>
  <c r="AA211" i="52"/>
  <c r="X211" i="52"/>
  <c r="W211" i="52"/>
  <c r="S211" i="52"/>
  <c r="R211" i="52"/>
  <c r="AR210" i="52"/>
  <c r="AQ210" i="52"/>
  <c r="AN210" i="52"/>
  <c r="AM210" i="52"/>
  <c r="AJ210" i="52"/>
  <c r="AI210" i="52"/>
  <c r="AF210" i="52"/>
  <c r="AE210" i="52"/>
  <c r="AB210" i="52"/>
  <c r="AA210" i="52"/>
  <c r="X210" i="52"/>
  <c r="W210" i="52"/>
  <c r="S210" i="52"/>
  <c r="R210" i="52"/>
  <c r="AR209" i="52"/>
  <c r="AQ209" i="52"/>
  <c r="AN209" i="52"/>
  <c r="AM209" i="52"/>
  <c r="AJ209" i="52"/>
  <c r="AI209" i="52"/>
  <c r="AF209" i="52"/>
  <c r="AE209" i="52"/>
  <c r="AB209" i="52"/>
  <c r="AA209" i="52"/>
  <c r="X209" i="52"/>
  <c r="W209" i="52"/>
  <c r="S209" i="52"/>
  <c r="R209" i="52"/>
  <c r="AR208" i="52"/>
  <c r="AQ208" i="52"/>
  <c r="AN208" i="52"/>
  <c r="AM208" i="52"/>
  <c r="AJ208" i="52"/>
  <c r="AI208" i="52"/>
  <c r="AF208" i="52"/>
  <c r="AE208" i="52"/>
  <c r="AB208" i="52"/>
  <c r="AA208" i="52"/>
  <c r="X208" i="52"/>
  <c r="W208" i="52"/>
  <c r="S208" i="52"/>
  <c r="R208" i="52"/>
  <c r="AR207" i="52"/>
  <c r="AQ207" i="52"/>
  <c r="AN207" i="52"/>
  <c r="AM207" i="52"/>
  <c r="AJ207" i="52"/>
  <c r="AI207" i="52"/>
  <c r="AF207" i="52"/>
  <c r="AE207" i="52"/>
  <c r="AB207" i="52"/>
  <c r="AA207" i="52"/>
  <c r="X207" i="52"/>
  <c r="W207" i="52"/>
  <c r="S207" i="52"/>
  <c r="R207" i="52"/>
  <c r="AR206" i="52"/>
  <c r="AQ206" i="52"/>
  <c r="AN206" i="52"/>
  <c r="AM206" i="52"/>
  <c r="AJ206" i="52"/>
  <c r="AI206" i="52"/>
  <c r="AF206" i="52"/>
  <c r="AE206" i="52"/>
  <c r="AB206" i="52"/>
  <c r="AA206" i="52"/>
  <c r="X206" i="52"/>
  <c r="W206" i="52"/>
  <c r="S206" i="52"/>
  <c r="R206" i="52"/>
  <c r="AR205" i="52"/>
  <c r="AQ205" i="52"/>
  <c r="AN205" i="52"/>
  <c r="AM205" i="52"/>
  <c r="AJ205" i="52"/>
  <c r="AI205" i="52"/>
  <c r="AF205" i="52"/>
  <c r="AE205" i="52"/>
  <c r="AB205" i="52"/>
  <c r="AA205" i="52"/>
  <c r="X205" i="52"/>
  <c r="W205" i="52"/>
  <c r="S205" i="52"/>
  <c r="R205" i="52"/>
  <c r="AR204" i="52"/>
  <c r="AQ204" i="52"/>
  <c r="AN204" i="52"/>
  <c r="AM204" i="52"/>
  <c r="AJ204" i="52"/>
  <c r="AI204" i="52"/>
  <c r="AF204" i="52"/>
  <c r="AE204" i="52"/>
  <c r="AB204" i="52"/>
  <c r="AA204" i="52"/>
  <c r="X204" i="52"/>
  <c r="W204" i="52"/>
  <c r="S204" i="52"/>
  <c r="R204" i="52"/>
  <c r="AR203" i="52"/>
  <c r="AQ203" i="52"/>
  <c r="AN203" i="52"/>
  <c r="AM203" i="52"/>
  <c r="AJ203" i="52"/>
  <c r="AI203" i="52"/>
  <c r="AF203" i="52"/>
  <c r="AE203" i="52"/>
  <c r="AB203" i="52"/>
  <c r="AA203" i="52"/>
  <c r="X203" i="52"/>
  <c r="W203" i="52"/>
  <c r="S203" i="52"/>
  <c r="R203" i="52"/>
  <c r="AR202" i="52"/>
  <c r="AQ202" i="52"/>
  <c r="AN202" i="52"/>
  <c r="AM202" i="52"/>
  <c r="AJ202" i="52"/>
  <c r="AI202" i="52"/>
  <c r="AF202" i="52"/>
  <c r="AE202" i="52"/>
  <c r="AB202" i="52"/>
  <c r="AA202" i="52"/>
  <c r="X202" i="52"/>
  <c r="W202" i="52"/>
  <c r="S202" i="52"/>
  <c r="R202" i="52"/>
  <c r="AR201" i="52"/>
  <c r="AQ201" i="52"/>
  <c r="AN201" i="52"/>
  <c r="AM201" i="52"/>
  <c r="AJ201" i="52"/>
  <c r="AI201" i="52"/>
  <c r="AF201" i="52"/>
  <c r="AE201" i="52"/>
  <c r="AB201" i="52"/>
  <c r="AA201" i="52"/>
  <c r="X201" i="52"/>
  <c r="W201" i="52"/>
  <c r="S201" i="52"/>
  <c r="R201" i="52"/>
  <c r="AR200" i="52"/>
  <c r="AQ200" i="52"/>
  <c r="AN200" i="52"/>
  <c r="AM200" i="52"/>
  <c r="AJ200" i="52"/>
  <c r="AI200" i="52"/>
  <c r="AF200" i="52"/>
  <c r="AE200" i="52"/>
  <c r="AB200" i="52"/>
  <c r="AA200" i="52"/>
  <c r="X200" i="52"/>
  <c r="W200" i="52"/>
  <c r="S200" i="52"/>
  <c r="R200" i="52"/>
  <c r="AR199" i="52"/>
  <c r="AQ199" i="52"/>
  <c r="AN199" i="52"/>
  <c r="AM199" i="52"/>
  <c r="AJ199" i="52"/>
  <c r="AI199" i="52"/>
  <c r="AF199" i="52"/>
  <c r="AE199" i="52"/>
  <c r="AB199" i="52"/>
  <c r="AA199" i="52"/>
  <c r="X199" i="52"/>
  <c r="W199" i="52"/>
  <c r="S199" i="52"/>
  <c r="R199" i="52"/>
  <c r="AR198" i="52"/>
  <c r="AQ198" i="52"/>
  <c r="AN198" i="52"/>
  <c r="AM198" i="52"/>
  <c r="AJ198" i="52"/>
  <c r="AI198" i="52"/>
  <c r="AF198" i="52"/>
  <c r="AE198" i="52"/>
  <c r="AB198" i="52"/>
  <c r="AA198" i="52"/>
  <c r="X198" i="52"/>
  <c r="W198" i="52"/>
  <c r="S198" i="52"/>
  <c r="R198" i="52"/>
  <c r="AR197" i="52"/>
  <c r="AQ197" i="52"/>
  <c r="AN197" i="52"/>
  <c r="AM197" i="52"/>
  <c r="AJ197" i="52"/>
  <c r="AI197" i="52"/>
  <c r="AF197" i="52"/>
  <c r="AE197" i="52"/>
  <c r="AB197" i="52"/>
  <c r="AA197" i="52"/>
  <c r="X197" i="52"/>
  <c r="W197" i="52"/>
  <c r="S197" i="52"/>
  <c r="R197" i="52"/>
  <c r="AR196" i="52"/>
  <c r="AQ196" i="52"/>
  <c r="AN196" i="52"/>
  <c r="AM196" i="52"/>
  <c r="AJ196" i="52"/>
  <c r="AI196" i="52"/>
  <c r="AF196" i="52"/>
  <c r="AE196" i="52"/>
  <c r="AB196" i="52"/>
  <c r="AA196" i="52"/>
  <c r="X196" i="52"/>
  <c r="W196" i="52"/>
  <c r="S196" i="52"/>
  <c r="R196" i="52"/>
  <c r="AR195" i="52"/>
  <c r="AQ195" i="52"/>
  <c r="AN195" i="52"/>
  <c r="AM195" i="52"/>
  <c r="AJ195" i="52"/>
  <c r="AI195" i="52"/>
  <c r="AF195" i="52"/>
  <c r="AE195" i="52"/>
  <c r="AB195" i="52"/>
  <c r="AA195" i="52"/>
  <c r="X195" i="52"/>
  <c r="W195" i="52"/>
  <c r="S195" i="52"/>
  <c r="R195" i="52"/>
  <c r="AR194" i="52"/>
  <c r="AQ194" i="52"/>
  <c r="AN194" i="52"/>
  <c r="AM194" i="52"/>
  <c r="AJ194" i="52"/>
  <c r="AI194" i="52"/>
  <c r="AF194" i="52"/>
  <c r="AE194" i="52"/>
  <c r="AB194" i="52"/>
  <c r="AA194" i="52"/>
  <c r="X194" i="52"/>
  <c r="W194" i="52"/>
  <c r="S194" i="52"/>
  <c r="R194" i="52"/>
  <c r="AR193" i="52"/>
  <c r="AQ193" i="52"/>
  <c r="AN193" i="52"/>
  <c r="AM193" i="52"/>
  <c r="AJ193" i="52"/>
  <c r="AI193" i="52"/>
  <c r="AF193" i="52"/>
  <c r="AE193" i="52"/>
  <c r="AB193" i="52"/>
  <c r="AA193" i="52"/>
  <c r="X193" i="52"/>
  <c r="W193" i="52"/>
  <c r="S193" i="52"/>
  <c r="R193" i="52"/>
  <c r="AR192" i="52"/>
  <c r="AQ192" i="52"/>
  <c r="AN192" i="52"/>
  <c r="AM192" i="52"/>
  <c r="AJ192" i="52"/>
  <c r="AI192" i="52"/>
  <c r="AF192" i="52"/>
  <c r="AE192" i="52"/>
  <c r="AB192" i="52"/>
  <c r="AA192" i="52"/>
  <c r="X192" i="52"/>
  <c r="W192" i="52"/>
  <c r="S192" i="52"/>
  <c r="R192" i="52"/>
  <c r="AR191" i="52"/>
  <c r="AQ191" i="52"/>
  <c r="AN191" i="52"/>
  <c r="AM191" i="52"/>
  <c r="AJ191" i="52"/>
  <c r="AI191" i="52"/>
  <c r="AF191" i="52"/>
  <c r="AE191" i="52"/>
  <c r="AB191" i="52"/>
  <c r="AA191" i="52"/>
  <c r="X191" i="52"/>
  <c r="W191" i="52"/>
  <c r="S191" i="52"/>
  <c r="R191" i="52"/>
  <c r="AR190" i="52"/>
  <c r="AQ190" i="52"/>
  <c r="AN190" i="52"/>
  <c r="AM190" i="52"/>
  <c r="AJ190" i="52"/>
  <c r="AI190" i="52"/>
  <c r="AF190" i="52"/>
  <c r="AE190" i="52"/>
  <c r="AB190" i="52"/>
  <c r="AA190" i="52"/>
  <c r="X190" i="52"/>
  <c r="W190" i="52"/>
  <c r="S190" i="52"/>
  <c r="R190" i="52"/>
  <c r="AR189" i="52"/>
  <c r="AQ189" i="52"/>
  <c r="AN189" i="52"/>
  <c r="AM189" i="52"/>
  <c r="AJ189" i="52"/>
  <c r="AI189" i="52"/>
  <c r="AF189" i="52"/>
  <c r="AE189" i="52"/>
  <c r="AB189" i="52"/>
  <c r="AA189" i="52"/>
  <c r="X189" i="52"/>
  <c r="W189" i="52"/>
  <c r="S189" i="52"/>
  <c r="R189" i="52"/>
  <c r="AR188" i="52"/>
  <c r="AQ188" i="52"/>
  <c r="AN188" i="52"/>
  <c r="AM188" i="52"/>
  <c r="AJ188" i="52"/>
  <c r="AI188" i="52"/>
  <c r="AF188" i="52"/>
  <c r="AE188" i="52"/>
  <c r="AB188" i="52"/>
  <c r="AA188" i="52"/>
  <c r="X188" i="52"/>
  <c r="W188" i="52"/>
  <c r="S188" i="52"/>
  <c r="R188" i="52"/>
  <c r="AR187" i="52"/>
  <c r="AQ187" i="52"/>
  <c r="AN187" i="52"/>
  <c r="AM187" i="52"/>
  <c r="AJ187" i="52"/>
  <c r="AI187" i="52"/>
  <c r="AF187" i="52"/>
  <c r="AE187" i="52"/>
  <c r="AB187" i="52"/>
  <c r="AA187" i="52"/>
  <c r="X187" i="52"/>
  <c r="W187" i="52"/>
  <c r="S187" i="52"/>
  <c r="R187" i="52"/>
  <c r="AR186" i="52"/>
  <c r="AQ186" i="52"/>
  <c r="AN186" i="52"/>
  <c r="AM186" i="52"/>
  <c r="AJ186" i="52"/>
  <c r="AI186" i="52"/>
  <c r="AF186" i="52"/>
  <c r="AE186" i="52"/>
  <c r="AB186" i="52"/>
  <c r="AA186" i="52"/>
  <c r="X186" i="52"/>
  <c r="W186" i="52"/>
  <c r="S186" i="52"/>
  <c r="R186" i="52"/>
  <c r="AR185" i="52"/>
  <c r="AQ185" i="52"/>
  <c r="AN185" i="52"/>
  <c r="AM185" i="52"/>
  <c r="AJ185" i="52"/>
  <c r="AI185" i="52"/>
  <c r="AF185" i="52"/>
  <c r="AE185" i="52"/>
  <c r="AB185" i="52"/>
  <c r="AA185" i="52"/>
  <c r="X185" i="52"/>
  <c r="W185" i="52"/>
  <c r="S185" i="52"/>
  <c r="R185" i="52"/>
  <c r="AR184" i="52"/>
  <c r="AQ184" i="52"/>
  <c r="AN184" i="52"/>
  <c r="AM184" i="52"/>
  <c r="AJ184" i="52"/>
  <c r="AI184" i="52"/>
  <c r="AF184" i="52"/>
  <c r="AE184" i="52"/>
  <c r="AB184" i="52"/>
  <c r="AA184" i="52"/>
  <c r="X184" i="52"/>
  <c r="W184" i="52"/>
  <c r="S184" i="52"/>
  <c r="R184" i="52"/>
  <c r="AR183" i="52"/>
  <c r="AQ183" i="52"/>
  <c r="AN183" i="52"/>
  <c r="AM183" i="52"/>
  <c r="AJ183" i="52"/>
  <c r="AI183" i="52"/>
  <c r="AF183" i="52"/>
  <c r="AE183" i="52"/>
  <c r="AB183" i="52"/>
  <c r="AA183" i="52"/>
  <c r="X183" i="52"/>
  <c r="W183" i="52"/>
  <c r="S183" i="52"/>
  <c r="R183" i="52"/>
  <c r="AR182" i="52"/>
  <c r="AQ182" i="52"/>
  <c r="AN182" i="52"/>
  <c r="AM182" i="52"/>
  <c r="AJ182" i="52"/>
  <c r="AI182" i="52"/>
  <c r="AF182" i="52"/>
  <c r="AE182" i="52"/>
  <c r="AB182" i="52"/>
  <c r="AA182" i="52"/>
  <c r="X182" i="52"/>
  <c r="W182" i="52"/>
  <c r="S182" i="52"/>
  <c r="R182" i="52"/>
  <c r="AR181" i="52"/>
  <c r="AQ181" i="52"/>
  <c r="AN181" i="52"/>
  <c r="AM181" i="52"/>
  <c r="AJ181" i="52"/>
  <c r="AI181" i="52"/>
  <c r="AF181" i="52"/>
  <c r="AE181" i="52"/>
  <c r="AB181" i="52"/>
  <c r="AA181" i="52"/>
  <c r="X181" i="52"/>
  <c r="W181" i="52"/>
  <c r="S181" i="52"/>
  <c r="R181" i="52"/>
  <c r="AR180" i="52"/>
  <c r="AQ180" i="52"/>
  <c r="AN180" i="52"/>
  <c r="AM180" i="52"/>
  <c r="AJ180" i="52"/>
  <c r="AI180" i="52"/>
  <c r="AF180" i="52"/>
  <c r="AE180" i="52"/>
  <c r="AB180" i="52"/>
  <c r="AA180" i="52"/>
  <c r="X180" i="52"/>
  <c r="W180" i="52"/>
  <c r="S180" i="52"/>
  <c r="R180" i="52"/>
  <c r="AR179" i="52"/>
  <c r="AQ179" i="52"/>
  <c r="AN179" i="52"/>
  <c r="AM179" i="52"/>
  <c r="AJ179" i="52"/>
  <c r="AI179" i="52"/>
  <c r="AF179" i="52"/>
  <c r="AE179" i="52"/>
  <c r="AB179" i="52"/>
  <c r="AA179" i="52"/>
  <c r="X179" i="52"/>
  <c r="W179" i="52"/>
  <c r="S179" i="52"/>
  <c r="R179" i="52"/>
  <c r="AR178" i="52"/>
  <c r="AQ178" i="52"/>
  <c r="AN178" i="52"/>
  <c r="AM178" i="52"/>
  <c r="AJ178" i="52"/>
  <c r="AI178" i="52"/>
  <c r="AF178" i="52"/>
  <c r="AE178" i="52"/>
  <c r="AB178" i="52"/>
  <c r="AA178" i="52"/>
  <c r="X178" i="52"/>
  <c r="W178" i="52"/>
  <c r="S178" i="52"/>
  <c r="R178" i="52"/>
  <c r="AR177" i="52"/>
  <c r="AQ177" i="52"/>
  <c r="AN177" i="52"/>
  <c r="AM177" i="52"/>
  <c r="AJ177" i="52"/>
  <c r="AI177" i="52"/>
  <c r="AF177" i="52"/>
  <c r="AE177" i="52"/>
  <c r="AB177" i="52"/>
  <c r="AA177" i="52"/>
  <c r="X177" i="52"/>
  <c r="W177" i="52"/>
  <c r="S177" i="52"/>
  <c r="R177" i="52"/>
  <c r="AR176" i="52"/>
  <c r="AQ176" i="52"/>
  <c r="AN176" i="52"/>
  <c r="AM176" i="52"/>
  <c r="AJ176" i="52"/>
  <c r="AI176" i="52"/>
  <c r="AF176" i="52"/>
  <c r="AE176" i="52"/>
  <c r="AB176" i="52"/>
  <c r="AA176" i="52"/>
  <c r="X176" i="52"/>
  <c r="W176" i="52"/>
  <c r="S176" i="52"/>
  <c r="R176" i="52"/>
  <c r="AR175" i="52"/>
  <c r="AQ175" i="52"/>
  <c r="AN175" i="52"/>
  <c r="AM175" i="52"/>
  <c r="AJ175" i="52"/>
  <c r="AI175" i="52"/>
  <c r="AF175" i="52"/>
  <c r="AE175" i="52"/>
  <c r="AB175" i="52"/>
  <c r="AA175" i="52"/>
  <c r="X175" i="52"/>
  <c r="W175" i="52"/>
  <c r="S175" i="52"/>
  <c r="R175" i="52"/>
  <c r="AR174" i="52"/>
  <c r="AQ174" i="52"/>
  <c r="AN174" i="52"/>
  <c r="AM174" i="52"/>
  <c r="AJ174" i="52"/>
  <c r="AI174" i="52"/>
  <c r="AF174" i="52"/>
  <c r="AE174" i="52"/>
  <c r="AB174" i="52"/>
  <c r="AA174" i="52"/>
  <c r="X174" i="52"/>
  <c r="W174" i="52"/>
  <c r="S174" i="52"/>
  <c r="R174" i="52"/>
  <c r="AR173" i="52"/>
  <c r="AQ173" i="52"/>
  <c r="AN173" i="52"/>
  <c r="AM173" i="52"/>
  <c r="AJ173" i="52"/>
  <c r="AI173" i="52"/>
  <c r="AF173" i="52"/>
  <c r="AE173" i="52"/>
  <c r="AB173" i="52"/>
  <c r="AA173" i="52"/>
  <c r="X173" i="52"/>
  <c r="W173" i="52"/>
  <c r="S173" i="52"/>
  <c r="R173" i="52"/>
  <c r="AR172" i="52"/>
  <c r="AQ172" i="52"/>
  <c r="AN172" i="52"/>
  <c r="AM172" i="52"/>
  <c r="AJ172" i="52"/>
  <c r="AI172" i="52"/>
  <c r="AF172" i="52"/>
  <c r="AE172" i="52"/>
  <c r="AB172" i="52"/>
  <c r="AA172" i="52"/>
  <c r="X172" i="52"/>
  <c r="W172" i="52"/>
  <c r="S172" i="52"/>
  <c r="R172" i="52"/>
  <c r="AR171" i="52"/>
  <c r="AQ171" i="52"/>
  <c r="AN171" i="52"/>
  <c r="AM171" i="52"/>
  <c r="AJ171" i="52"/>
  <c r="AI171" i="52"/>
  <c r="AF171" i="52"/>
  <c r="AE171" i="52"/>
  <c r="AB171" i="52"/>
  <c r="AA171" i="52"/>
  <c r="X171" i="52"/>
  <c r="W171" i="52"/>
  <c r="S171" i="52"/>
  <c r="R171" i="52"/>
  <c r="AR170" i="52"/>
  <c r="AQ170" i="52"/>
  <c r="AN170" i="52"/>
  <c r="AM170" i="52"/>
  <c r="AJ170" i="52"/>
  <c r="AI170" i="52"/>
  <c r="AF170" i="52"/>
  <c r="AE170" i="52"/>
  <c r="AB170" i="52"/>
  <c r="AA170" i="52"/>
  <c r="X170" i="52"/>
  <c r="W170" i="52"/>
  <c r="S170" i="52"/>
  <c r="R170" i="52"/>
  <c r="AR169" i="52"/>
  <c r="AQ169" i="52"/>
  <c r="AN169" i="52"/>
  <c r="AM169" i="52"/>
  <c r="AJ169" i="52"/>
  <c r="AI169" i="52"/>
  <c r="AF169" i="52"/>
  <c r="AE169" i="52"/>
  <c r="AB169" i="52"/>
  <c r="AA169" i="52"/>
  <c r="X169" i="52"/>
  <c r="W169" i="52"/>
  <c r="S169" i="52"/>
  <c r="R169" i="52"/>
  <c r="AR168" i="52"/>
  <c r="AQ168" i="52"/>
  <c r="AN168" i="52"/>
  <c r="AM168" i="52"/>
  <c r="AJ168" i="52"/>
  <c r="AI168" i="52"/>
  <c r="AF168" i="52"/>
  <c r="AE168" i="52"/>
  <c r="AB168" i="52"/>
  <c r="AA168" i="52"/>
  <c r="X168" i="52"/>
  <c r="W168" i="52"/>
  <c r="S168" i="52"/>
  <c r="R168" i="52"/>
  <c r="AR167" i="52"/>
  <c r="AQ167" i="52"/>
  <c r="AN167" i="52"/>
  <c r="AM167" i="52"/>
  <c r="AJ167" i="52"/>
  <c r="AI167" i="52"/>
  <c r="AF167" i="52"/>
  <c r="AE167" i="52"/>
  <c r="AB167" i="52"/>
  <c r="AA167" i="52"/>
  <c r="X167" i="52"/>
  <c r="W167" i="52"/>
  <c r="S167" i="52"/>
  <c r="R167" i="52"/>
  <c r="AR166" i="52"/>
  <c r="AQ166" i="52"/>
  <c r="AN166" i="52"/>
  <c r="AM166" i="52"/>
  <c r="AJ166" i="52"/>
  <c r="AI166" i="52"/>
  <c r="AF166" i="52"/>
  <c r="AE166" i="52"/>
  <c r="AB166" i="52"/>
  <c r="AA166" i="52"/>
  <c r="X166" i="52"/>
  <c r="W166" i="52"/>
  <c r="S166" i="52"/>
  <c r="R166" i="52"/>
  <c r="AR165" i="52"/>
  <c r="AQ165" i="52"/>
  <c r="AN165" i="52"/>
  <c r="AM165" i="52"/>
  <c r="AJ165" i="52"/>
  <c r="AI165" i="52"/>
  <c r="AF165" i="52"/>
  <c r="AE165" i="52"/>
  <c r="AB165" i="52"/>
  <c r="AA165" i="52"/>
  <c r="X165" i="52"/>
  <c r="W165" i="52"/>
  <c r="S165" i="52"/>
  <c r="R165" i="52"/>
  <c r="AR164" i="52"/>
  <c r="AQ164" i="52"/>
  <c r="AN164" i="52"/>
  <c r="AM164" i="52"/>
  <c r="AJ164" i="52"/>
  <c r="AI164" i="52"/>
  <c r="AF164" i="52"/>
  <c r="AE164" i="52"/>
  <c r="AB164" i="52"/>
  <c r="AA164" i="52"/>
  <c r="X164" i="52"/>
  <c r="W164" i="52"/>
  <c r="S164" i="52"/>
  <c r="R164" i="52"/>
  <c r="AR163" i="52"/>
  <c r="AQ163" i="52"/>
  <c r="AN163" i="52"/>
  <c r="AM163" i="52"/>
  <c r="AJ163" i="52"/>
  <c r="AI163" i="52"/>
  <c r="AF163" i="52"/>
  <c r="AE163" i="52"/>
  <c r="AB163" i="52"/>
  <c r="AA163" i="52"/>
  <c r="X163" i="52"/>
  <c r="W163" i="52"/>
  <c r="S163" i="52"/>
  <c r="R163" i="52"/>
  <c r="AR162" i="52"/>
  <c r="AQ162" i="52"/>
  <c r="AN162" i="52"/>
  <c r="AM162" i="52"/>
  <c r="AJ162" i="52"/>
  <c r="AI162" i="52"/>
  <c r="AF162" i="52"/>
  <c r="AE162" i="52"/>
  <c r="AB162" i="52"/>
  <c r="AA162" i="52"/>
  <c r="X162" i="52"/>
  <c r="W162" i="52"/>
  <c r="S162" i="52"/>
  <c r="R162" i="52"/>
  <c r="AR161" i="52"/>
  <c r="AQ161" i="52"/>
  <c r="AN161" i="52"/>
  <c r="AM161" i="52"/>
  <c r="AJ161" i="52"/>
  <c r="AI161" i="52"/>
  <c r="AF161" i="52"/>
  <c r="AE161" i="52"/>
  <c r="AB161" i="52"/>
  <c r="AA161" i="52"/>
  <c r="X161" i="52"/>
  <c r="W161" i="52"/>
  <c r="S161" i="52"/>
  <c r="R161" i="52"/>
  <c r="AR160" i="52"/>
  <c r="AQ160" i="52"/>
  <c r="AN160" i="52"/>
  <c r="AM160" i="52"/>
  <c r="AJ160" i="52"/>
  <c r="AI160" i="52"/>
  <c r="AF160" i="52"/>
  <c r="AE160" i="52"/>
  <c r="AB160" i="52"/>
  <c r="AA160" i="52"/>
  <c r="X160" i="52"/>
  <c r="W160" i="52"/>
  <c r="S160" i="52"/>
  <c r="R160" i="52"/>
  <c r="AR159" i="52"/>
  <c r="AQ159" i="52"/>
  <c r="AN159" i="52"/>
  <c r="AM159" i="52"/>
  <c r="AJ159" i="52"/>
  <c r="AI159" i="52"/>
  <c r="AF159" i="52"/>
  <c r="AE159" i="52"/>
  <c r="AB159" i="52"/>
  <c r="AA159" i="52"/>
  <c r="X159" i="52"/>
  <c r="W159" i="52"/>
  <c r="S159" i="52"/>
  <c r="R159" i="52"/>
  <c r="AR158" i="52"/>
  <c r="AQ158" i="52"/>
  <c r="AN158" i="52"/>
  <c r="AM158" i="52"/>
  <c r="AJ158" i="52"/>
  <c r="AI158" i="52"/>
  <c r="AF158" i="52"/>
  <c r="AE158" i="52"/>
  <c r="AB158" i="52"/>
  <c r="AA158" i="52"/>
  <c r="X158" i="52"/>
  <c r="W158" i="52"/>
  <c r="S158" i="52"/>
  <c r="R158" i="52"/>
  <c r="AR157" i="52"/>
  <c r="AQ157" i="52"/>
  <c r="AN157" i="52"/>
  <c r="AM157" i="52"/>
  <c r="AJ157" i="52"/>
  <c r="AI157" i="52"/>
  <c r="AF157" i="52"/>
  <c r="AE157" i="52"/>
  <c r="AB157" i="52"/>
  <c r="AA157" i="52"/>
  <c r="X157" i="52"/>
  <c r="W157" i="52"/>
  <c r="S157" i="52"/>
  <c r="R157" i="52"/>
  <c r="AR156" i="52"/>
  <c r="AQ156" i="52"/>
  <c r="AN156" i="52"/>
  <c r="AM156" i="52"/>
  <c r="AJ156" i="52"/>
  <c r="AI156" i="52"/>
  <c r="AF156" i="52"/>
  <c r="AE156" i="52"/>
  <c r="AB156" i="52"/>
  <c r="AA156" i="52"/>
  <c r="X156" i="52"/>
  <c r="W156" i="52"/>
  <c r="S156" i="52"/>
  <c r="R156" i="52"/>
  <c r="AR155" i="52"/>
  <c r="AQ155" i="52"/>
  <c r="AN155" i="52"/>
  <c r="AM155" i="52"/>
  <c r="AJ155" i="52"/>
  <c r="AI155" i="52"/>
  <c r="AF155" i="52"/>
  <c r="AE155" i="52"/>
  <c r="AB155" i="52"/>
  <c r="AA155" i="52"/>
  <c r="X155" i="52"/>
  <c r="W155" i="52"/>
  <c r="S155" i="52"/>
  <c r="R155" i="52"/>
  <c r="AR154" i="52"/>
  <c r="AQ154" i="52"/>
  <c r="AN154" i="52"/>
  <c r="AM154" i="52"/>
  <c r="AJ154" i="52"/>
  <c r="AI154" i="52"/>
  <c r="AF154" i="52"/>
  <c r="AE154" i="52"/>
  <c r="AB154" i="52"/>
  <c r="AA154" i="52"/>
  <c r="X154" i="52"/>
  <c r="W154" i="52"/>
  <c r="S154" i="52"/>
  <c r="R154" i="52"/>
  <c r="AR153" i="52"/>
  <c r="AQ153" i="52"/>
  <c r="AN153" i="52"/>
  <c r="AM153" i="52"/>
  <c r="AJ153" i="52"/>
  <c r="AI153" i="52"/>
  <c r="AF153" i="52"/>
  <c r="AE153" i="52"/>
  <c r="AB153" i="52"/>
  <c r="AA153" i="52"/>
  <c r="X153" i="52"/>
  <c r="W153" i="52"/>
  <c r="S153" i="52"/>
  <c r="R153" i="52"/>
  <c r="AR152" i="52"/>
  <c r="AQ152" i="52"/>
  <c r="AN152" i="52"/>
  <c r="AM152" i="52"/>
  <c r="AJ152" i="52"/>
  <c r="AI152" i="52"/>
  <c r="AF152" i="52"/>
  <c r="AE152" i="52"/>
  <c r="AB152" i="52"/>
  <c r="AA152" i="52"/>
  <c r="X152" i="52"/>
  <c r="W152" i="52"/>
  <c r="S152" i="52"/>
  <c r="R152" i="52"/>
  <c r="AR151" i="52"/>
  <c r="AQ151" i="52"/>
  <c r="AN151" i="52"/>
  <c r="AM151" i="52"/>
  <c r="AJ151" i="52"/>
  <c r="AI151" i="52"/>
  <c r="AF151" i="52"/>
  <c r="AE151" i="52"/>
  <c r="AB151" i="52"/>
  <c r="AA151" i="52"/>
  <c r="X151" i="52"/>
  <c r="W151" i="52"/>
  <c r="S151" i="52"/>
  <c r="R151" i="52"/>
  <c r="AR150" i="52"/>
  <c r="AQ150" i="52"/>
  <c r="AN150" i="52"/>
  <c r="AM150" i="52"/>
  <c r="AJ150" i="52"/>
  <c r="AI150" i="52"/>
  <c r="AF150" i="52"/>
  <c r="AE150" i="52"/>
  <c r="AB150" i="52"/>
  <c r="AA150" i="52"/>
  <c r="X150" i="52"/>
  <c r="W150" i="52"/>
  <c r="S150" i="52"/>
  <c r="R150" i="52"/>
  <c r="AR149" i="52"/>
  <c r="AQ149" i="52"/>
  <c r="AN149" i="52"/>
  <c r="AM149" i="52"/>
  <c r="AJ149" i="52"/>
  <c r="AI149" i="52"/>
  <c r="AF149" i="52"/>
  <c r="AE149" i="52"/>
  <c r="AB149" i="52"/>
  <c r="AA149" i="52"/>
  <c r="X149" i="52"/>
  <c r="W149" i="52"/>
  <c r="S149" i="52"/>
  <c r="R149" i="52"/>
  <c r="AR148" i="52"/>
  <c r="AQ148" i="52"/>
  <c r="AN148" i="52"/>
  <c r="AM148" i="52"/>
  <c r="AJ148" i="52"/>
  <c r="AI148" i="52"/>
  <c r="AF148" i="52"/>
  <c r="AE148" i="52"/>
  <c r="AB148" i="52"/>
  <c r="AA148" i="52"/>
  <c r="X148" i="52"/>
  <c r="W148" i="52"/>
  <c r="S148" i="52"/>
  <c r="R148" i="52"/>
  <c r="AR147" i="52"/>
  <c r="AQ147" i="52"/>
  <c r="AN147" i="52"/>
  <c r="AM147" i="52"/>
  <c r="AJ147" i="52"/>
  <c r="AI147" i="52"/>
  <c r="AF147" i="52"/>
  <c r="AE147" i="52"/>
  <c r="AB147" i="52"/>
  <c r="AA147" i="52"/>
  <c r="X147" i="52"/>
  <c r="W147" i="52"/>
  <c r="S147" i="52"/>
  <c r="R147" i="52"/>
  <c r="AR146" i="52"/>
  <c r="AQ146" i="52"/>
  <c r="AN146" i="52"/>
  <c r="AM146" i="52"/>
  <c r="AJ146" i="52"/>
  <c r="AI146" i="52"/>
  <c r="AF146" i="52"/>
  <c r="AE146" i="52"/>
  <c r="AB146" i="52"/>
  <c r="AA146" i="52"/>
  <c r="X146" i="52"/>
  <c r="W146" i="52"/>
  <c r="S146" i="52"/>
  <c r="R146" i="52"/>
  <c r="AR145" i="52"/>
  <c r="AQ145" i="52"/>
  <c r="AN145" i="52"/>
  <c r="AM145" i="52"/>
  <c r="AJ145" i="52"/>
  <c r="AI145" i="52"/>
  <c r="AF145" i="52"/>
  <c r="AE145" i="52"/>
  <c r="AB145" i="52"/>
  <c r="AA145" i="52"/>
  <c r="X145" i="52"/>
  <c r="W145" i="52"/>
  <c r="S145" i="52"/>
  <c r="R145" i="52"/>
  <c r="AR144" i="52"/>
  <c r="AQ144" i="52"/>
  <c r="AN144" i="52"/>
  <c r="AM144" i="52"/>
  <c r="AJ144" i="52"/>
  <c r="AI144" i="52"/>
  <c r="AF144" i="52"/>
  <c r="AE144" i="52"/>
  <c r="AB144" i="52"/>
  <c r="AA144" i="52"/>
  <c r="X144" i="52"/>
  <c r="W144" i="52"/>
  <c r="S144" i="52"/>
  <c r="R144" i="52"/>
  <c r="AR143" i="52"/>
  <c r="AQ143" i="52"/>
  <c r="AN143" i="52"/>
  <c r="AM143" i="52"/>
  <c r="AJ143" i="52"/>
  <c r="AI143" i="52"/>
  <c r="AF143" i="52"/>
  <c r="AE143" i="52"/>
  <c r="AB143" i="52"/>
  <c r="AA143" i="52"/>
  <c r="X143" i="52"/>
  <c r="W143" i="52"/>
  <c r="S143" i="52"/>
  <c r="R143" i="52"/>
  <c r="AR142" i="52"/>
  <c r="AQ142" i="52"/>
  <c r="AN142" i="52"/>
  <c r="AM142" i="52"/>
  <c r="AJ142" i="52"/>
  <c r="AI142" i="52"/>
  <c r="AF142" i="52"/>
  <c r="AE142" i="52"/>
  <c r="AB142" i="52"/>
  <c r="AA142" i="52"/>
  <c r="X142" i="52"/>
  <c r="W142" i="52"/>
  <c r="S142" i="52"/>
  <c r="R142" i="52"/>
  <c r="AR141" i="52"/>
  <c r="AQ141" i="52"/>
  <c r="AN141" i="52"/>
  <c r="AM141" i="52"/>
  <c r="AJ141" i="52"/>
  <c r="AI141" i="52"/>
  <c r="AF141" i="52"/>
  <c r="AE141" i="52"/>
  <c r="AB141" i="52"/>
  <c r="AA141" i="52"/>
  <c r="X141" i="52"/>
  <c r="W141" i="52"/>
  <c r="S141" i="52"/>
  <c r="R141" i="52"/>
  <c r="AR140" i="52"/>
  <c r="AQ140" i="52"/>
  <c r="AN140" i="52"/>
  <c r="AM140" i="52"/>
  <c r="AJ140" i="52"/>
  <c r="AI140" i="52"/>
  <c r="AF140" i="52"/>
  <c r="AE140" i="52"/>
  <c r="AB140" i="52"/>
  <c r="AA140" i="52"/>
  <c r="X140" i="52"/>
  <c r="W140" i="52"/>
  <c r="S140" i="52"/>
  <c r="R140" i="52"/>
  <c r="AR139" i="52"/>
  <c r="AQ139" i="52"/>
  <c r="AN139" i="52"/>
  <c r="AM139" i="52"/>
  <c r="AJ139" i="52"/>
  <c r="AI139" i="52"/>
  <c r="AF139" i="52"/>
  <c r="AE139" i="52"/>
  <c r="AB139" i="52"/>
  <c r="AA139" i="52"/>
  <c r="X139" i="52"/>
  <c r="W139" i="52"/>
  <c r="S139" i="52"/>
  <c r="R139" i="52"/>
  <c r="AR138" i="52"/>
  <c r="AQ138" i="52"/>
  <c r="AN138" i="52"/>
  <c r="AM138" i="52"/>
  <c r="AJ138" i="52"/>
  <c r="AI138" i="52"/>
  <c r="AF138" i="52"/>
  <c r="AE138" i="52"/>
  <c r="AB138" i="52"/>
  <c r="AA138" i="52"/>
  <c r="X138" i="52"/>
  <c r="W138" i="52"/>
  <c r="S138" i="52"/>
  <c r="R138" i="52"/>
  <c r="AR137" i="52"/>
  <c r="AQ137" i="52"/>
  <c r="AN137" i="52"/>
  <c r="AM137" i="52"/>
  <c r="AJ137" i="52"/>
  <c r="AI137" i="52"/>
  <c r="AF137" i="52"/>
  <c r="AE137" i="52"/>
  <c r="AB137" i="52"/>
  <c r="AA137" i="52"/>
  <c r="X137" i="52"/>
  <c r="W137" i="52"/>
  <c r="S137" i="52"/>
  <c r="R137" i="52"/>
  <c r="AR136" i="52"/>
  <c r="AQ136" i="52"/>
  <c r="AN136" i="52"/>
  <c r="AM136" i="52"/>
  <c r="AJ136" i="52"/>
  <c r="AI136" i="52"/>
  <c r="AF136" i="52"/>
  <c r="AE136" i="52"/>
  <c r="AB136" i="52"/>
  <c r="AA136" i="52"/>
  <c r="X136" i="52"/>
  <c r="W136" i="52"/>
  <c r="S136" i="52"/>
  <c r="R136" i="52"/>
  <c r="AR135" i="52"/>
  <c r="AQ135" i="52"/>
  <c r="AN135" i="52"/>
  <c r="AM135" i="52"/>
  <c r="AJ135" i="52"/>
  <c r="AI135" i="52"/>
  <c r="AF135" i="52"/>
  <c r="AE135" i="52"/>
  <c r="AB135" i="52"/>
  <c r="AA135" i="52"/>
  <c r="X135" i="52"/>
  <c r="W135" i="52"/>
  <c r="S135" i="52"/>
  <c r="R135" i="52"/>
  <c r="AR134" i="52"/>
  <c r="AQ134" i="52"/>
  <c r="AN134" i="52"/>
  <c r="AM134" i="52"/>
  <c r="AJ134" i="52"/>
  <c r="AI134" i="52"/>
  <c r="AF134" i="52"/>
  <c r="AE134" i="52"/>
  <c r="AB134" i="52"/>
  <c r="AA134" i="52"/>
  <c r="X134" i="52"/>
  <c r="W134" i="52"/>
  <c r="S134" i="52"/>
  <c r="R134" i="52"/>
  <c r="AR133" i="52"/>
  <c r="AQ133" i="52"/>
  <c r="AN133" i="52"/>
  <c r="AM133" i="52"/>
  <c r="AJ133" i="52"/>
  <c r="AI133" i="52"/>
  <c r="AF133" i="52"/>
  <c r="AE133" i="52"/>
  <c r="AB133" i="52"/>
  <c r="AA133" i="52"/>
  <c r="X133" i="52"/>
  <c r="W133" i="52"/>
  <c r="S133" i="52"/>
  <c r="R133" i="52"/>
  <c r="AR132" i="52"/>
  <c r="AQ132" i="52"/>
  <c r="AN132" i="52"/>
  <c r="AM132" i="52"/>
  <c r="AJ132" i="52"/>
  <c r="AI132" i="52"/>
  <c r="AF132" i="52"/>
  <c r="AE132" i="52"/>
  <c r="AB132" i="52"/>
  <c r="AA132" i="52"/>
  <c r="X132" i="52"/>
  <c r="W132" i="52"/>
  <c r="S132" i="52"/>
  <c r="R132" i="52"/>
  <c r="AR131" i="52"/>
  <c r="AQ131" i="52"/>
  <c r="AN131" i="52"/>
  <c r="AM131" i="52"/>
  <c r="AJ131" i="52"/>
  <c r="AI131" i="52"/>
  <c r="AF131" i="52"/>
  <c r="AE131" i="52"/>
  <c r="AB131" i="52"/>
  <c r="AA131" i="52"/>
  <c r="X131" i="52"/>
  <c r="W131" i="52"/>
  <c r="S131" i="52"/>
  <c r="R131" i="52"/>
  <c r="AR130" i="52"/>
  <c r="AQ130" i="52"/>
  <c r="AN130" i="52"/>
  <c r="AM130" i="52"/>
  <c r="AJ130" i="52"/>
  <c r="AI130" i="52"/>
  <c r="AF130" i="52"/>
  <c r="AE130" i="52"/>
  <c r="AB130" i="52"/>
  <c r="AA130" i="52"/>
  <c r="X130" i="52"/>
  <c r="W130" i="52"/>
  <c r="S130" i="52"/>
  <c r="R130" i="52"/>
  <c r="AR129" i="52"/>
  <c r="AQ129" i="52"/>
  <c r="AN129" i="52"/>
  <c r="AM129" i="52"/>
  <c r="AJ129" i="52"/>
  <c r="AI129" i="52"/>
  <c r="AF129" i="52"/>
  <c r="AE129" i="52"/>
  <c r="AB129" i="52"/>
  <c r="AA129" i="52"/>
  <c r="X129" i="52"/>
  <c r="W129" i="52"/>
  <c r="S129" i="52"/>
  <c r="R129" i="52"/>
  <c r="AR128" i="52"/>
  <c r="AQ128" i="52"/>
  <c r="AN128" i="52"/>
  <c r="AM128" i="52"/>
  <c r="AJ128" i="52"/>
  <c r="AI128" i="52"/>
  <c r="AF128" i="52"/>
  <c r="AE128" i="52"/>
  <c r="AB128" i="52"/>
  <c r="AA128" i="52"/>
  <c r="X128" i="52"/>
  <c r="W128" i="52"/>
  <c r="S128" i="52"/>
  <c r="R128" i="52"/>
  <c r="AR127" i="52"/>
  <c r="AQ127" i="52"/>
  <c r="AN127" i="52"/>
  <c r="AM127" i="52"/>
  <c r="AJ127" i="52"/>
  <c r="AI127" i="52"/>
  <c r="AF127" i="52"/>
  <c r="AE127" i="52"/>
  <c r="AB127" i="52"/>
  <c r="AA127" i="52"/>
  <c r="X127" i="52"/>
  <c r="W127" i="52"/>
  <c r="S127" i="52"/>
  <c r="R127" i="52"/>
  <c r="AR126" i="52"/>
  <c r="AQ126" i="52"/>
  <c r="AN126" i="52"/>
  <c r="AM126" i="52"/>
  <c r="AJ126" i="52"/>
  <c r="AI126" i="52"/>
  <c r="AF126" i="52"/>
  <c r="AE126" i="52"/>
  <c r="AB126" i="52"/>
  <c r="AA126" i="52"/>
  <c r="X126" i="52"/>
  <c r="W126" i="52"/>
  <c r="S126" i="52"/>
  <c r="R126" i="52"/>
  <c r="AR125" i="52"/>
  <c r="AQ125" i="52"/>
  <c r="AN125" i="52"/>
  <c r="AM125" i="52"/>
  <c r="AJ125" i="52"/>
  <c r="AI125" i="52"/>
  <c r="AF125" i="52"/>
  <c r="AE125" i="52"/>
  <c r="AB125" i="52"/>
  <c r="AA125" i="52"/>
  <c r="X125" i="52"/>
  <c r="W125" i="52"/>
  <c r="S125" i="52"/>
  <c r="R125" i="52"/>
  <c r="AR124" i="52"/>
  <c r="AQ124" i="52"/>
  <c r="AN124" i="52"/>
  <c r="AM124" i="52"/>
  <c r="AJ124" i="52"/>
  <c r="AI124" i="52"/>
  <c r="AF124" i="52"/>
  <c r="AE124" i="52"/>
  <c r="AB124" i="52"/>
  <c r="AA124" i="52"/>
  <c r="X124" i="52"/>
  <c r="W124" i="52"/>
  <c r="S124" i="52"/>
  <c r="R124" i="52"/>
  <c r="AR123" i="52"/>
  <c r="AQ123" i="52"/>
  <c r="AN123" i="52"/>
  <c r="AM123" i="52"/>
  <c r="AJ123" i="52"/>
  <c r="AI123" i="52"/>
  <c r="AF123" i="52"/>
  <c r="AE123" i="52"/>
  <c r="AB123" i="52"/>
  <c r="AA123" i="52"/>
  <c r="X123" i="52"/>
  <c r="W123" i="52"/>
  <c r="S123" i="52"/>
  <c r="R123" i="52"/>
  <c r="AR122" i="52"/>
  <c r="AQ122" i="52"/>
  <c r="AN122" i="52"/>
  <c r="AM122" i="52"/>
  <c r="AJ122" i="52"/>
  <c r="AI122" i="52"/>
  <c r="AF122" i="52"/>
  <c r="AE122" i="52"/>
  <c r="AB122" i="52"/>
  <c r="AA122" i="52"/>
  <c r="X122" i="52"/>
  <c r="W122" i="52"/>
  <c r="S122" i="52"/>
  <c r="R122" i="52"/>
  <c r="AR121" i="52"/>
  <c r="AQ121" i="52"/>
  <c r="AN121" i="52"/>
  <c r="AM121" i="52"/>
  <c r="AJ121" i="52"/>
  <c r="AI121" i="52"/>
  <c r="AF121" i="52"/>
  <c r="AE121" i="52"/>
  <c r="AB121" i="52"/>
  <c r="AA121" i="52"/>
  <c r="X121" i="52"/>
  <c r="W121" i="52"/>
  <c r="S121" i="52"/>
  <c r="R121" i="52"/>
  <c r="AR120" i="52"/>
  <c r="AQ120" i="52"/>
  <c r="AN120" i="52"/>
  <c r="AM120" i="52"/>
  <c r="AJ120" i="52"/>
  <c r="AI120" i="52"/>
  <c r="AF120" i="52"/>
  <c r="AE120" i="52"/>
  <c r="AB120" i="52"/>
  <c r="AA120" i="52"/>
  <c r="X120" i="52"/>
  <c r="W120" i="52"/>
  <c r="S120" i="52"/>
  <c r="R120" i="52"/>
  <c r="AR119" i="52"/>
  <c r="AQ119" i="52"/>
  <c r="AN119" i="52"/>
  <c r="AM119" i="52"/>
  <c r="AJ119" i="52"/>
  <c r="AI119" i="52"/>
  <c r="AF119" i="52"/>
  <c r="AE119" i="52"/>
  <c r="AB119" i="52"/>
  <c r="AA119" i="52"/>
  <c r="X119" i="52"/>
  <c r="W119" i="52"/>
  <c r="S119" i="52"/>
  <c r="R119" i="52"/>
  <c r="AR118" i="52"/>
  <c r="AQ118" i="52"/>
  <c r="AN118" i="52"/>
  <c r="AM118" i="52"/>
  <c r="AJ118" i="52"/>
  <c r="AI118" i="52"/>
  <c r="AF118" i="52"/>
  <c r="AE118" i="52"/>
  <c r="AB118" i="52"/>
  <c r="AA118" i="52"/>
  <c r="X118" i="52"/>
  <c r="W118" i="52"/>
  <c r="S118" i="52"/>
  <c r="R118" i="52"/>
  <c r="AR117" i="52"/>
  <c r="AQ117" i="52"/>
  <c r="AN117" i="52"/>
  <c r="AM117" i="52"/>
  <c r="AJ117" i="52"/>
  <c r="AI117" i="52"/>
  <c r="AF117" i="52"/>
  <c r="AE117" i="52"/>
  <c r="AB117" i="52"/>
  <c r="AA117" i="52"/>
  <c r="X117" i="52"/>
  <c r="W117" i="52"/>
  <c r="S117" i="52"/>
  <c r="R117" i="52"/>
  <c r="AR116" i="52"/>
  <c r="AQ116" i="52"/>
  <c r="AN116" i="52"/>
  <c r="AM116" i="52"/>
  <c r="AJ116" i="52"/>
  <c r="AI116" i="52"/>
  <c r="AF116" i="52"/>
  <c r="AE116" i="52"/>
  <c r="AB116" i="52"/>
  <c r="AA116" i="52"/>
  <c r="X116" i="52"/>
  <c r="W116" i="52"/>
  <c r="S116" i="52"/>
  <c r="R116" i="52"/>
  <c r="AR115" i="52"/>
  <c r="AQ115" i="52"/>
  <c r="AN115" i="52"/>
  <c r="AM115" i="52"/>
  <c r="AJ115" i="52"/>
  <c r="AI115" i="52"/>
  <c r="AF115" i="52"/>
  <c r="AE115" i="52"/>
  <c r="AB115" i="52"/>
  <c r="AA115" i="52"/>
  <c r="X115" i="52"/>
  <c r="W115" i="52"/>
  <c r="S115" i="52"/>
  <c r="R115" i="52"/>
  <c r="AR114" i="52"/>
  <c r="AQ114" i="52"/>
  <c r="AN114" i="52"/>
  <c r="AM114" i="52"/>
  <c r="AJ114" i="52"/>
  <c r="AI114" i="52"/>
  <c r="AF114" i="52"/>
  <c r="AE114" i="52"/>
  <c r="AB114" i="52"/>
  <c r="AA114" i="52"/>
  <c r="X114" i="52"/>
  <c r="W114" i="52"/>
  <c r="S114" i="52"/>
  <c r="R114" i="52"/>
  <c r="AR113" i="52"/>
  <c r="AQ113" i="52"/>
  <c r="AN113" i="52"/>
  <c r="AM113" i="52"/>
  <c r="AJ113" i="52"/>
  <c r="AI113" i="52"/>
  <c r="AF113" i="52"/>
  <c r="AE113" i="52"/>
  <c r="AB113" i="52"/>
  <c r="AA113" i="52"/>
  <c r="X113" i="52"/>
  <c r="W113" i="52"/>
  <c r="S113" i="52"/>
  <c r="R113" i="52"/>
  <c r="AR112" i="52"/>
  <c r="AQ112" i="52"/>
  <c r="AN112" i="52"/>
  <c r="AM112" i="52"/>
  <c r="AJ112" i="52"/>
  <c r="AI112" i="52"/>
  <c r="AF112" i="52"/>
  <c r="AE112" i="52"/>
  <c r="AB112" i="52"/>
  <c r="AA112" i="52"/>
  <c r="X112" i="52"/>
  <c r="W112" i="52"/>
  <c r="S112" i="52"/>
  <c r="R112" i="52"/>
  <c r="AR111" i="52"/>
  <c r="AQ111" i="52"/>
  <c r="AN111" i="52"/>
  <c r="AM111" i="52"/>
  <c r="AJ111" i="52"/>
  <c r="AI111" i="52"/>
  <c r="AF111" i="52"/>
  <c r="AE111" i="52"/>
  <c r="AB111" i="52"/>
  <c r="AA111" i="52"/>
  <c r="X111" i="52"/>
  <c r="W111" i="52"/>
  <c r="S111" i="52"/>
  <c r="R111" i="52"/>
  <c r="AR110" i="52"/>
  <c r="AQ110" i="52"/>
  <c r="AN110" i="52"/>
  <c r="AM110" i="52"/>
  <c r="AJ110" i="52"/>
  <c r="AI110" i="52"/>
  <c r="AF110" i="52"/>
  <c r="AE110" i="52"/>
  <c r="AB110" i="52"/>
  <c r="AA110" i="52"/>
  <c r="X110" i="52"/>
  <c r="W110" i="52"/>
  <c r="S110" i="52"/>
  <c r="R110" i="52"/>
  <c r="AR109" i="52"/>
  <c r="AQ109" i="52"/>
  <c r="AN109" i="52"/>
  <c r="AM109" i="52"/>
  <c r="AJ109" i="52"/>
  <c r="AI109" i="52"/>
  <c r="AF109" i="52"/>
  <c r="AE109" i="52"/>
  <c r="AB109" i="52"/>
  <c r="AA109" i="52"/>
  <c r="X109" i="52"/>
  <c r="W109" i="52"/>
  <c r="S109" i="52"/>
  <c r="R109" i="52"/>
  <c r="AR108" i="52"/>
  <c r="AQ108" i="52"/>
  <c r="AN108" i="52"/>
  <c r="AM108" i="52"/>
  <c r="AJ108" i="52"/>
  <c r="AI108" i="52"/>
  <c r="AF108" i="52"/>
  <c r="AE108" i="52"/>
  <c r="AB108" i="52"/>
  <c r="AA108" i="52"/>
  <c r="X108" i="52"/>
  <c r="W108" i="52"/>
  <c r="S108" i="52"/>
  <c r="R108" i="52"/>
  <c r="AR107" i="52"/>
  <c r="AQ107" i="52"/>
  <c r="AN107" i="52"/>
  <c r="AM107" i="52"/>
  <c r="AJ107" i="52"/>
  <c r="AI107" i="52"/>
  <c r="AF107" i="52"/>
  <c r="AE107" i="52"/>
  <c r="AB107" i="52"/>
  <c r="AA107" i="52"/>
  <c r="X107" i="52"/>
  <c r="W107" i="52"/>
  <c r="S107" i="52"/>
  <c r="R107" i="52"/>
  <c r="AR106" i="52"/>
  <c r="AQ106" i="52"/>
  <c r="AN106" i="52"/>
  <c r="AM106" i="52"/>
  <c r="AJ106" i="52"/>
  <c r="AI106" i="52"/>
  <c r="AF106" i="52"/>
  <c r="AE106" i="52"/>
  <c r="AB106" i="52"/>
  <c r="AA106" i="52"/>
  <c r="X106" i="52"/>
  <c r="W106" i="52"/>
  <c r="S106" i="52"/>
  <c r="R106" i="52"/>
  <c r="AR105" i="52"/>
  <c r="AQ105" i="52"/>
  <c r="AN105" i="52"/>
  <c r="AM105" i="52"/>
  <c r="AJ105" i="52"/>
  <c r="AI105" i="52"/>
  <c r="AF105" i="52"/>
  <c r="AE105" i="52"/>
  <c r="AB105" i="52"/>
  <c r="AA105" i="52"/>
  <c r="X105" i="52"/>
  <c r="W105" i="52"/>
  <c r="S105" i="52"/>
  <c r="R105" i="52"/>
  <c r="AR104" i="52"/>
  <c r="AQ104" i="52"/>
  <c r="AN104" i="52"/>
  <c r="AM104" i="52"/>
  <c r="AJ104" i="52"/>
  <c r="AI104" i="52"/>
  <c r="AF104" i="52"/>
  <c r="AE104" i="52"/>
  <c r="AB104" i="52"/>
  <c r="AA104" i="52"/>
  <c r="X104" i="52"/>
  <c r="W104" i="52"/>
  <c r="S104" i="52"/>
  <c r="R104" i="52"/>
  <c r="AR103" i="52"/>
  <c r="AQ103" i="52"/>
  <c r="AN103" i="52"/>
  <c r="AM103" i="52"/>
  <c r="AJ103" i="52"/>
  <c r="AI103" i="52"/>
  <c r="AF103" i="52"/>
  <c r="AE103" i="52"/>
  <c r="AB103" i="52"/>
  <c r="AA103" i="52"/>
  <c r="X103" i="52"/>
  <c r="W103" i="52"/>
  <c r="S103" i="52"/>
  <c r="R103" i="52"/>
  <c r="AR102" i="52"/>
  <c r="AQ102" i="52"/>
  <c r="AN102" i="52"/>
  <c r="AM102" i="52"/>
  <c r="AJ102" i="52"/>
  <c r="AI102" i="52"/>
  <c r="AF102" i="52"/>
  <c r="AE102" i="52"/>
  <c r="AB102" i="52"/>
  <c r="AA102" i="52"/>
  <c r="X102" i="52"/>
  <c r="W102" i="52"/>
  <c r="S102" i="52"/>
  <c r="R102" i="52"/>
  <c r="AR101" i="52"/>
  <c r="AQ101" i="52"/>
  <c r="AN101" i="52"/>
  <c r="AM101" i="52"/>
  <c r="AJ101" i="52"/>
  <c r="AI101" i="52"/>
  <c r="AF101" i="52"/>
  <c r="AE101" i="52"/>
  <c r="AB101" i="52"/>
  <c r="AA101" i="52"/>
  <c r="X101" i="52"/>
  <c r="W101" i="52"/>
  <c r="S101" i="52"/>
  <c r="R101" i="52"/>
  <c r="AR100" i="52"/>
  <c r="AQ100" i="52"/>
  <c r="AN100" i="52"/>
  <c r="AM100" i="52"/>
  <c r="AJ100" i="52"/>
  <c r="AI100" i="52"/>
  <c r="AF100" i="52"/>
  <c r="AE100" i="52"/>
  <c r="AB100" i="52"/>
  <c r="AA100" i="52"/>
  <c r="X100" i="52"/>
  <c r="W100" i="52"/>
  <c r="S100" i="52"/>
  <c r="R100" i="52"/>
  <c r="AR99" i="52"/>
  <c r="AQ99" i="52"/>
  <c r="AN99" i="52"/>
  <c r="AM99" i="52"/>
  <c r="AJ99" i="52"/>
  <c r="AI99" i="52"/>
  <c r="AF99" i="52"/>
  <c r="AE99" i="52"/>
  <c r="AB99" i="52"/>
  <c r="AA99" i="52"/>
  <c r="X99" i="52"/>
  <c r="W99" i="52"/>
  <c r="S99" i="52"/>
  <c r="R99" i="52"/>
  <c r="AR98" i="52"/>
  <c r="AQ98" i="52"/>
  <c r="AN98" i="52"/>
  <c r="AM98" i="52"/>
  <c r="AJ98" i="52"/>
  <c r="AI98" i="52"/>
  <c r="AF98" i="52"/>
  <c r="AE98" i="52"/>
  <c r="AB98" i="52"/>
  <c r="AA98" i="52"/>
  <c r="X98" i="52"/>
  <c r="W98" i="52"/>
  <c r="S98" i="52"/>
  <c r="R98" i="52"/>
  <c r="AR97" i="52"/>
  <c r="AQ97" i="52"/>
  <c r="AN97" i="52"/>
  <c r="AM97" i="52"/>
  <c r="AJ97" i="52"/>
  <c r="AI97" i="52"/>
  <c r="AF97" i="52"/>
  <c r="AE97" i="52"/>
  <c r="AB97" i="52"/>
  <c r="AA97" i="52"/>
  <c r="X97" i="52"/>
  <c r="W97" i="52"/>
  <c r="S97" i="52"/>
  <c r="R97" i="52"/>
  <c r="AR96" i="52"/>
  <c r="AQ96" i="52"/>
  <c r="AN96" i="52"/>
  <c r="AM96" i="52"/>
  <c r="AJ96" i="52"/>
  <c r="AI96" i="52"/>
  <c r="AF96" i="52"/>
  <c r="AE96" i="52"/>
  <c r="AB96" i="52"/>
  <c r="AA96" i="52"/>
  <c r="X96" i="52"/>
  <c r="W96" i="52"/>
  <c r="S96" i="52"/>
  <c r="R96" i="52"/>
  <c r="AR95" i="52"/>
  <c r="AQ95" i="52"/>
  <c r="AN95" i="52"/>
  <c r="AM95" i="52"/>
  <c r="AJ95" i="52"/>
  <c r="AI95" i="52"/>
  <c r="AF95" i="52"/>
  <c r="AE95" i="52"/>
  <c r="AB95" i="52"/>
  <c r="AA95" i="52"/>
  <c r="X95" i="52"/>
  <c r="W95" i="52"/>
  <c r="S95" i="52"/>
  <c r="R95" i="52"/>
  <c r="AR94" i="52"/>
  <c r="AQ94" i="52"/>
  <c r="AN94" i="52"/>
  <c r="AM94" i="52"/>
  <c r="AJ94" i="52"/>
  <c r="AI94" i="52"/>
  <c r="AF94" i="52"/>
  <c r="AE94" i="52"/>
  <c r="AB94" i="52"/>
  <c r="AA94" i="52"/>
  <c r="X94" i="52"/>
  <c r="W94" i="52"/>
  <c r="S94" i="52"/>
  <c r="R94" i="52"/>
  <c r="AR93" i="52"/>
  <c r="AQ93" i="52"/>
  <c r="AN93" i="52"/>
  <c r="AM93" i="52"/>
  <c r="AJ93" i="52"/>
  <c r="AI93" i="52"/>
  <c r="AF93" i="52"/>
  <c r="AE93" i="52"/>
  <c r="AB93" i="52"/>
  <c r="AA93" i="52"/>
  <c r="X93" i="52"/>
  <c r="W93" i="52"/>
  <c r="S93" i="52"/>
  <c r="R93" i="52"/>
  <c r="AR92" i="52"/>
  <c r="AQ92" i="52"/>
  <c r="AN92" i="52"/>
  <c r="AM92" i="52"/>
  <c r="AJ92" i="52"/>
  <c r="AI92" i="52"/>
  <c r="AF92" i="52"/>
  <c r="AE92" i="52"/>
  <c r="AB92" i="52"/>
  <c r="AA92" i="52"/>
  <c r="X92" i="52"/>
  <c r="W92" i="52"/>
  <c r="S92" i="52"/>
  <c r="R92" i="52"/>
  <c r="AR91" i="52"/>
  <c r="AQ91" i="52"/>
  <c r="AN91" i="52"/>
  <c r="AM91" i="52"/>
  <c r="AJ91" i="52"/>
  <c r="AI91" i="52"/>
  <c r="AF91" i="52"/>
  <c r="AE91" i="52"/>
  <c r="AB91" i="52"/>
  <c r="AA91" i="52"/>
  <c r="X91" i="52"/>
  <c r="W91" i="52"/>
  <c r="S91" i="52"/>
  <c r="R91" i="52"/>
  <c r="AR90" i="52"/>
  <c r="AQ90" i="52"/>
  <c r="AN90" i="52"/>
  <c r="AM90" i="52"/>
  <c r="AJ90" i="52"/>
  <c r="AI90" i="52"/>
  <c r="AF90" i="52"/>
  <c r="AE90" i="52"/>
  <c r="AB90" i="52"/>
  <c r="AA90" i="52"/>
  <c r="X90" i="52"/>
  <c r="W90" i="52"/>
  <c r="S90" i="52"/>
  <c r="R90" i="52"/>
  <c r="AR89" i="52"/>
  <c r="AQ89" i="52"/>
  <c r="AN89" i="52"/>
  <c r="AM89" i="52"/>
  <c r="AJ89" i="52"/>
  <c r="AI89" i="52"/>
  <c r="AF89" i="52"/>
  <c r="AE89" i="52"/>
  <c r="AB89" i="52"/>
  <c r="AA89" i="52"/>
  <c r="X89" i="52"/>
  <c r="W89" i="52"/>
  <c r="S89" i="52"/>
  <c r="R89" i="52"/>
  <c r="AR88" i="52"/>
  <c r="AQ88" i="52"/>
  <c r="AN88" i="52"/>
  <c r="AM88" i="52"/>
  <c r="AJ88" i="52"/>
  <c r="AI88" i="52"/>
  <c r="AF88" i="52"/>
  <c r="AE88" i="52"/>
  <c r="AB88" i="52"/>
  <c r="AA88" i="52"/>
  <c r="X88" i="52"/>
  <c r="W88" i="52"/>
  <c r="S88" i="52"/>
  <c r="R88" i="52"/>
  <c r="AR87" i="52"/>
  <c r="AQ87" i="52"/>
  <c r="AN87" i="52"/>
  <c r="AM87" i="52"/>
  <c r="AJ87" i="52"/>
  <c r="AI87" i="52"/>
  <c r="AF87" i="52"/>
  <c r="AE87" i="52"/>
  <c r="AB87" i="52"/>
  <c r="AA87" i="52"/>
  <c r="X87" i="52"/>
  <c r="W87" i="52"/>
  <c r="S87" i="52"/>
  <c r="R87" i="52"/>
  <c r="AR86" i="52"/>
  <c r="AQ86" i="52"/>
  <c r="AN86" i="52"/>
  <c r="AM86" i="52"/>
  <c r="AJ86" i="52"/>
  <c r="AI86" i="52"/>
  <c r="AF86" i="52"/>
  <c r="AE86" i="52"/>
  <c r="AB86" i="52"/>
  <c r="AA86" i="52"/>
  <c r="X86" i="52"/>
  <c r="W86" i="52"/>
  <c r="S86" i="52"/>
  <c r="R86" i="52"/>
  <c r="AR85" i="52"/>
  <c r="AQ85" i="52"/>
  <c r="AN85" i="52"/>
  <c r="AM85" i="52"/>
  <c r="AJ85" i="52"/>
  <c r="AI85" i="52"/>
  <c r="AF85" i="52"/>
  <c r="AE85" i="52"/>
  <c r="AB85" i="52"/>
  <c r="AA85" i="52"/>
  <c r="X85" i="52"/>
  <c r="W85" i="52"/>
  <c r="S85" i="52"/>
  <c r="R85" i="52"/>
  <c r="AR84" i="52"/>
  <c r="AQ84" i="52"/>
  <c r="AN84" i="52"/>
  <c r="AM84" i="52"/>
  <c r="AJ84" i="52"/>
  <c r="AI84" i="52"/>
  <c r="AF84" i="52"/>
  <c r="AE84" i="52"/>
  <c r="AB84" i="52"/>
  <c r="AA84" i="52"/>
  <c r="X84" i="52"/>
  <c r="W84" i="52"/>
  <c r="S84" i="52"/>
  <c r="R84" i="52"/>
  <c r="AR83" i="52"/>
  <c r="AQ83" i="52"/>
  <c r="AN83" i="52"/>
  <c r="AM83" i="52"/>
  <c r="AJ83" i="52"/>
  <c r="AI83" i="52"/>
  <c r="AF83" i="52"/>
  <c r="AE83" i="52"/>
  <c r="AB83" i="52"/>
  <c r="AA83" i="52"/>
  <c r="X83" i="52"/>
  <c r="W83" i="52"/>
  <c r="S83" i="52"/>
  <c r="R83" i="52"/>
  <c r="AR82" i="52"/>
  <c r="AQ82" i="52"/>
  <c r="AN82" i="52"/>
  <c r="AM82" i="52"/>
  <c r="AJ82" i="52"/>
  <c r="AI82" i="52"/>
  <c r="AF82" i="52"/>
  <c r="AE82" i="52"/>
  <c r="AB82" i="52"/>
  <c r="AA82" i="52"/>
  <c r="X82" i="52"/>
  <c r="W82" i="52"/>
  <c r="S82" i="52"/>
  <c r="R82" i="52"/>
  <c r="AR81" i="52"/>
  <c r="AQ81" i="52"/>
  <c r="AN81" i="52"/>
  <c r="AM81" i="52"/>
  <c r="AJ81" i="52"/>
  <c r="AI81" i="52"/>
  <c r="AF81" i="52"/>
  <c r="AE81" i="52"/>
  <c r="AB81" i="52"/>
  <c r="AA81" i="52"/>
  <c r="X81" i="52"/>
  <c r="W81" i="52"/>
  <c r="S81" i="52"/>
  <c r="R81" i="52"/>
  <c r="AR80" i="52"/>
  <c r="AQ80" i="52"/>
  <c r="AN80" i="52"/>
  <c r="AM80" i="52"/>
  <c r="AJ80" i="52"/>
  <c r="AI80" i="52"/>
  <c r="AF80" i="52"/>
  <c r="AE80" i="52"/>
  <c r="AB80" i="52"/>
  <c r="AA80" i="52"/>
  <c r="X80" i="52"/>
  <c r="W80" i="52"/>
  <c r="S80" i="52"/>
  <c r="R80" i="52"/>
  <c r="AR79" i="52"/>
  <c r="AQ79" i="52"/>
  <c r="AN79" i="52"/>
  <c r="AM79" i="52"/>
  <c r="AJ79" i="52"/>
  <c r="AI79" i="52"/>
  <c r="AF79" i="52"/>
  <c r="AE79" i="52"/>
  <c r="AB79" i="52"/>
  <c r="AA79" i="52"/>
  <c r="X79" i="52"/>
  <c r="W79" i="52"/>
  <c r="S79" i="52"/>
  <c r="R79" i="52"/>
  <c r="AR78" i="52"/>
  <c r="AQ78" i="52"/>
  <c r="AN78" i="52"/>
  <c r="AM78" i="52"/>
  <c r="AJ78" i="52"/>
  <c r="AI78" i="52"/>
  <c r="AF78" i="52"/>
  <c r="AE78" i="52"/>
  <c r="AB78" i="52"/>
  <c r="AA78" i="52"/>
  <c r="X78" i="52"/>
  <c r="W78" i="52"/>
  <c r="S78" i="52"/>
  <c r="R78" i="52"/>
  <c r="AR77" i="52"/>
  <c r="AQ77" i="52"/>
  <c r="AN77" i="52"/>
  <c r="AM77" i="52"/>
  <c r="AJ77" i="52"/>
  <c r="AI77" i="52"/>
  <c r="AF77" i="52"/>
  <c r="AE77" i="52"/>
  <c r="AB77" i="52"/>
  <c r="AA77" i="52"/>
  <c r="X77" i="52"/>
  <c r="W77" i="52"/>
  <c r="S77" i="52"/>
  <c r="R77" i="52"/>
  <c r="AR76" i="52"/>
  <c r="AQ76" i="52"/>
  <c r="AN76" i="52"/>
  <c r="AM76" i="52"/>
  <c r="AJ76" i="52"/>
  <c r="AI76" i="52"/>
  <c r="AF76" i="52"/>
  <c r="AE76" i="52"/>
  <c r="AB76" i="52"/>
  <c r="AA76" i="52"/>
  <c r="X76" i="52"/>
  <c r="W76" i="52"/>
  <c r="S76" i="52"/>
  <c r="R76" i="52"/>
  <c r="AR75" i="52"/>
  <c r="AQ75" i="52"/>
  <c r="AN75" i="52"/>
  <c r="AM75" i="52"/>
  <c r="AJ75" i="52"/>
  <c r="AI75" i="52"/>
  <c r="AF75" i="52"/>
  <c r="AE75" i="52"/>
  <c r="AB75" i="52"/>
  <c r="AA75" i="52"/>
  <c r="X75" i="52"/>
  <c r="W75" i="52"/>
  <c r="S75" i="52"/>
  <c r="R75" i="52"/>
  <c r="AR74" i="52"/>
  <c r="AQ74" i="52"/>
  <c r="AN74" i="52"/>
  <c r="AM74" i="52"/>
  <c r="AJ74" i="52"/>
  <c r="AI74" i="52"/>
  <c r="AF74" i="52"/>
  <c r="AE74" i="52"/>
  <c r="AB74" i="52"/>
  <c r="AA74" i="52"/>
  <c r="X74" i="52"/>
  <c r="W74" i="52"/>
  <c r="S74" i="52"/>
  <c r="R74" i="52"/>
  <c r="AR73" i="52"/>
  <c r="AQ73" i="52"/>
  <c r="AN73" i="52"/>
  <c r="AM73" i="52"/>
  <c r="AJ73" i="52"/>
  <c r="AI73" i="52"/>
  <c r="AF73" i="52"/>
  <c r="AE73" i="52"/>
  <c r="AB73" i="52"/>
  <c r="AA73" i="52"/>
  <c r="X73" i="52"/>
  <c r="W73" i="52"/>
  <c r="S73" i="52"/>
  <c r="R73" i="52"/>
  <c r="AR72" i="52"/>
  <c r="AQ72" i="52"/>
  <c r="AN72" i="52"/>
  <c r="AM72" i="52"/>
  <c r="AJ72" i="52"/>
  <c r="AI72" i="52"/>
  <c r="AF72" i="52"/>
  <c r="AE72" i="52"/>
  <c r="AB72" i="52"/>
  <c r="AA72" i="52"/>
  <c r="X72" i="52"/>
  <c r="W72" i="52"/>
  <c r="S72" i="52"/>
  <c r="R72" i="52"/>
  <c r="AR71" i="52"/>
  <c r="AQ71" i="52"/>
  <c r="AN71" i="52"/>
  <c r="AM71" i="52"/>
  <c r="AJ71" i="52"/>
  <c r="AI71" i="52"/>
  <c r="AF71" i="52"/>
  <c r="AE71" i="52"/>
  <c r="AB71" i="52"/>
  <c r="AA71" i="52"/>
  <c r="X71" i="52"/>
  <c r="W71" i="52"/>
  <c r="S71" i="52"/>
  <c r="R71" i="52"/>
  <c r="AR70" i="52"/>
  <c r="AQ70" i="52"/>
  <c r="AN70" i="52"/>
  <c r="AM70" i="52"/>
  <c r="AJ70" i="52"/>
  <c r="AI70" i="52"/>
  <c r="AF70" i="52"/>
  <c r="AE70" i="52"/>
  <c r="AB70" i="52"/>
  <c r="AA70" i="52"/>
  <c r="X70" i="52"/>
  <c r="W70" i="52"/>
  <c r="S70" i="52"/>
  <c r="R70" i="52"/>
  <c r="AR69" i="52"/>
  <c r="AQ69" i="52"/>
  <c r="AN69" i="52"/>
  <c r="AM69" i="52"/>
  <c r="AJ69" i="52"/>
  <c r="AI69" i="52"/>
  <c r="AF69" i="52"/>
  <c r="AE69" i="52"/>
  <c r="AB69" i="52"/>
  <c r="AA69" i="52"/>
  <c r="X69" i="52"/>
  <c r="W69" i="52"/>
  <c r="S69" i="52"/>
  <c r="R69" i="52"/>
  <c r="AR68" i="52"/>
  <c r="AQ68" i="52"/>
  <c r="AN68" i="52"/>
  <c r="AM68" i="52"/>
  <c r="AJ68" i="52"/>
  <c r="AI68" i="52"/>
  <c r="AF68" i="52"/>
  <c r="AE68" i="52"/>
  <c r="AB68" i="52"/>
  <c r="AA68" i="52"/>
  <c r="X68" i="52"/>
  <c r="W68" i="52"/>
  <c r="S68" i="52"/>
  <c r="R68" i="52"/>
  <c r="AR67" i="52"/>
  <c r="AQ67" i="52"/>
  <c r="AN67" i="52"/>
  <c r="AM67" i="52"/>
  <c r="AJ67" i="52"/>
  <c r="AI67" i="52"/>
  <c r="AF67" i="52"/>
  <c r="AE67" i="52"/>
  <c r="AB67" i="52"/>
  <c r="AA67" i="52"/>
  <c r="X67" i="52"/>
  <c r="W67" i="52"/>
  <c r="S67" i="52"/>
  <c r="R67" i="52"/>
  <c r="AR66" i="52"/>
  <c r="AQ66" i="52"/>
  <c r="AN66" i="52"/>
  <c r="AM66" i="52"/>
  <c r="AJ66" i="52"/>
  <c r="AI66" i="52"/>
  <c r="AF66" i="52"/>
  <c r="AE66" i="52"/>
  <c r="AB66" i="52"/>
  <c r="AA66" i="52"/>
  <c r="X66" i="52"/>
  <c r="W66" i="52"/>
  <c r="S66" i="52"/>
  <c r="R66" i="52"/>
  <c r="AR65" i="52"/>
  <c r="AQ65" i="52"/>
  <c r="AN65" i="52"/>
  <c r="AM65" i="52"/>
  <c r="AJ65" i="52"/>
  <c r="AI65" i="52"/>
  <c r="AF65" i="52"/>
  <c r="AE65" i="52"/>
  <c r="AB65" i="52"/>
  <c r="AA65" i="52"/>
  <c r="X65" i="52"/>
  <c r="W65" i="52"/>
  <c r="S65" i="52"/>
  <c r="R65" i="52"/>
  <c r="AR64" i="52"/>
  <c r="AQ64" i="52"/>
  <c r="AN64" i="52"/>
  <c r="AM64" i="52"/>
  <c r="AJ64" i="52"/>
  <c r="AI64" i="52"/>
  <c r="AF64" i="52"/>
  <c r="AE64" i="52"/>
  <c r="AB64" i="52"/>
  <c r="AA64" i="52"/>
  <c r="X64" i="52"/>
  <c r="W64" i="52"/>
  <c r="S64" i="52"/>
  <c r="R64" i="52"/>
  <c r="AR63" i="52"/>
  <c r="AQ63" i="52"/>
  <c r="AN63" i="52"/>
  <c r="AM63" i="52"/>
  <c r="AJ63" i="52"/>
  <c r="AI63" i="52"/>
  <c r="AF63" i="52"/>
  <c r="AE63" i="52"/>
  <c r="AB63" i="52"/>
  <c r="AA63" i="52"/>
  <c r="X63" i="52"/>
  <c r="W63" i="52"/>
  <c r="S63" i="52"/>
  <c r="R63" i="52"/>
  <c r="AR62" i="52"/>
  <c r="AQ62" i="52"/>
  <c r="AN62" i="52"/>
  <c r="AM62" i="52"/>
  <c r="AJ62" i="52"/>
  <c r="AI62" i="52"/>
  <c r="AF62" i="52"/>
  <c r="AE62" i="52"/>
  <c r="AB62" i="52"/>
  <c r="AA62" i="52"/>
  <c r="X62" i="52"/>
  <c r="W62" i="52"/>
  <c r="S62" i="52"/>
  <c r="R62" i="52"/>
  <c r="AR61" i="52"/>
  <c r="AQ61" i="52"/>
  <c r="AN61" i="52"/>
  <c r="AM61" i="52"/>
  <c r="AJ61" i="52"/>
  <c r="AI61" i="52"/>
  <c r="AF61" i="52"/>
  <c r="AE61" i="52"/>
  <c r="AB61" i="52"/>
  <c r="AA61" i="52"/>
  <c r="X61" i="52"/>
  <c r="W61" i="52"/>
  <c r="S61" i="52"/>
  <c r="R61" i="52"/>
  <c r="AR60" i="52"/>
  <c r="AQ60" i="52"/>
  <c r="AN60" i="52"/>
  <c r="AM60" i="52"/>
  <c r="AJ60" i="52"/>
  <c r="AI60" i="52"/>
  <c r="AF60" i="52"/>
  <c r="AE60" i="52"/>
  <c r="AB60" i="52"/>
  <c r="AA60" i="52"/>
  <c r="X60" i="52"/>
  <c r="W60" i="52"/>
  <c r="S60" i="52"/>
  <c r="R60" i="52"/>
  <c r="AR59" i="52"/>
  <c r="AQ59" i="52"/>
  <c r="AN59" i="52"/>
  <c r="AM59" i="52"/>
  <c r="AJ59" i="52"/>
  <c r="AI59" i="52"/>
  <c r="AF59" i="52"/>
  <c r="AE59" i="52"/>
  <c r="AB59" i="52"/>
  <c r="AA59" i="52"/>
  <c r="X59" i="52"/>
  <c r="W59" i="52"/>
  <c r="S59" i="52"/>
  <c r="R59" i="52"/>
  <c r="AR58" i="52"/>
  <c r="AQ58" i="52"/>
  <c r="AN58" i="52"/>
  <c r="AM58" i="52"/>
  <c r="AJ58" i="52"/>
  <c r="AI58" i="52"/>
  <c r="AF58" i="52"/>
  <c r="AE58" i="52"/>
  <c r="AB58" i="52"/>
  <c r="AA58" i="52"/>
  <c r="X58" i="52"/>
  <c r="W58" i="52"/>
  <c r="S58" i="52"/>
  <c r="R58" i="52"/>
  <c r="AR57" i="52"/>
  <c r="AQ57" i="52"/>
  <c r="AN57" i="52"/>
  <c r="AM57" i="52"/>
  <c r="AJ57" i="52"/>
  <c r="AI57" i="52"/>
  <c r="AF57" i="52"/>
  <c r="AE57" i="52"/>
  <c r="AB57" i="52"/>
  <c r="AA57" i="52"/>
  <c r="X57" i="52"/>
  <c r="W57" i="52"/>
  <c r="S57" i="52"/>
  <c r="R57" i="52"/>
  <c r="AR56" i="52"/>
  <c r="AQ56" i="52"/>
  <c r="AN56" i="52"/>
  <c r="AM56" i="52"/>
  <c r="AJ56" i="52"/>
  <c r="AI56" i="52"/>
  <c r="AF56" i="52"/>
  <c r="AE56" i="52"/>
  <c r="AB56" i="52"/>
  <c r="AA56" i="52"/>
  <c r="X56" i="52"/>
  <c r="W56" i="52"/>
  <c r="S56" i="52"/>
  <c r="R56" i="52"/>
  <c r="AR55" i="52"/>
  <c r="AQ55" i="52"/>
  <c r="AN55" i="52"/>
  <c r="AM55" i="52"/>
  <c r="AJ55" i="52"/>
  <c r="AI55" i="52"/>
  <c r="AF55" i="52"/>
  <c r="AE55" i="52"/>
  <c r="AB55" i="52"/>
  <c r="AA55" i="52"/>
  <c r="X55" i="52"/>
  <c r="W55" i="52"/>
  <c r="S55" i="52"/>
  <c r="R55" i="52"/>
  <c r="AR54" i="52"/>
  <c r="AQ54" i="52"/>
  <c r="AN54" i="52"/>
  <c r="AM54" i="52"/>
  <c r="AJ54" i="52"/>
  <c r="AI54" i="52"/>
  <c r="AF54" i="52"/>
  <c r="AE54" i="52"/>
  <c r="AB54" i="52"/>
  <c r="AA54" i="52"/>
  <c r="X54" i="52"/>
  <c r="W54" i="52"/>
  <c r="S54" i="52"/>
  <c r="R54" i="52"/>
  <c r="AR53" i="52"/>
  <c r="AQ53" i="52"/>
  <c r="AN53" i="52"/>
  <c r="AM53" i="52"/>
  <c r="AJ53" i="52"/>
  <c r="AI53" i="52"/>
  <c r="AF53" i="52"/>
  <c r="AE53" i="52"/>
  <c r="AB53" i="52"/>
  <c r="AA53" i="52"/>
  <c r="X53" i="52"/>
  <c r="W53" i="52"/>
  <c r="S53" i="52"/>
  <c r="R53" i="52"/>
  <c r="AR52" i="52"/>
  <c r="AQ52" i="52"/>
  <c r="AN52" i="52"/>
  <c r="AM52" i="52"/>
  <c r="AJ52" i="52"/>
  <c r="AI52" i="52"/>
  <c r="AF52" i="52"/>
  <c r="AE52" i="52"/>
  <c r="AB52" i="52"/>
  <c r="AA52" i="52"/>
  <c r="X52" i="52"/>
  <c r="W52" i="52"/>
  <c r="S52" i="52"/>
  <c r="R52" i="52"/>
  <c r="AR51" i="52"/>
  <c r="AQ51" i="52"/>
  <c r="AN51" i="52"/>
  <c r="AM51" i="52"/>
  <c r="AJ51" i="52"/>
  <c r="AI51" i="52"/>
  <c r="AF51" i="52"/>
  <c r="AE51" i="52"/>
  <c r="AB51" i="52"/>
  <c r="AA51" i="52"/>
  <c r="X51" i="52"/>
  <c r="W51" i="52"/>
  <c r="S51" i="52"/>
  <c r="R51" i="52"/>
  <c r="AR50" i="52"/>
  <c r="AQ50" i="52"/>
  <c r="AN50" i="52"/>
  <c r="AM50" i="52"/>
  <c r="AJ50" i="52"/>
  <c r="AI50" i="52"/>
  <c r="AF50" i="52"/>
  <c r="AE50" i="52"/>
  <c r="AB50" i="52"/>
  <c r="AA50" i="52"/>
  <c r="X50" i="52"/>
  <c r="W50" i="52"/>
  <c r="S50" i="52"/>
  <c r="R50" i="52"/>
  <c r="AR49" i="52"/>
  <c r="AQ49" i="52"/>
  <c r="AN49" i="52"/>
  <c r="AM49" i="52"/>
  <c r="AJ49" i="52"/>
  <c r="AI49" i="52"/>
  <c r="AF49" i="52"/>
  <c r="AE49" i="52"/>
  <c r="AB49" i="52"/>
  <c r="AA49" i="52"/>
  <c r="X49" i="52"/>
  <c r="W49" i="52"/>
  <c r="S49" i="52"/>
  <c r="R49" i="52"/>
  <c r="AR48" i="52"/>
  <c r="AQ48" i="52"/>
  <c r="AN48" i="52"/>
  <c r="AM48" i="52"/>
  <c r="AJ48" i="52"/>
  <c r="AI48" i="52"/>
  <c r="AF48" i="52"/>
  <c r="AE48" i="52"/>
  <c r="AB48" i="52"/>
  <c r="AA48" i="52"/>
  <c r="X48" i="52"/>
  <c r="W48" i="52"/>
  <c r="S48" i="52"/>
  <c r="R48" i="52"/>
  <c r="AR47" i="52"/>
  <c r="AQ47" i="52"/>
  <c r="AN47" i="52"/>
  <c r="AM47" i="52"/>
  <c r="AJ47" i="52"/>
  <c r="AI47" i="52"/>
  <c r="AF47" i="52"/>
  <c r="AE47" i="52"/>
  <c r="AB47" i="52"/>
  <c r="AA47" i="52"/>
  <c r="X47" i="52"/>
  <c r="W47" i="52"/>
  <c r="S47" i="52"/>
  <c r="R47" i="52"/>
  <c r="AR46" i="52"/>
  <c r="AQ46" i="52"/>
  <c r="AN46" i="52"/>
  <c r="AM46" i="52"/>
  <c r="AJ46" i="52"/>
  <c r="AI46" i="52"/>
  <c r="AF46" i="52"/>
  <c r="AE46" i="52"/>
  <c r="AB46" i="52"/>
  <c r="AA46" i="52"/>
  <c r="X46" i="52"/>
  <c r="W46" i="52"/>
  <c r="S46" i="52"/>
  <c r="R46" i="52"/>
  <c r="AR45" i="52"/>
  <c r="AQ45" i="52"/>
  <c r="AN45" i="52"/>
  <c r="AM45" i="52"/>
  <c r="AJ45" i="52"/>
  <c r="AI45" i="52"/>
  <c r="AF45" i="52"/>
  <c r="AE45" i="52"/>
  <c r="AB45" i="52"/>
  <c r="AA45" i="52"/>
  <c r="X45" i="52"/>
  <c r="W45" i="52"/>
  <c r="S45" i="52"/>
  <c r="R45" i="52"/>
  <c r="AR44" i="52"/>
  <c r="AQ44" i="52"/>
  <c r="AN44" i="52"/>
  <c r="AM44" i="52"/>
  <c r="AJ44" i="52"/>
  <c r="AI44" i="52"/>
  <c r="AF44" i="52"/>
  <c r="AE44" i="52"/>
  <c r="AB44" i="52"/>
  <c r="AA44" i="52"/>
  <c r="X44" i="52"/>
  <c r="W44" i="52"/>
  <c r="S44" i="52"/>
  <c r="R44" i="52"/>
  <c r="AR43" i="52"/>
  <c r="AQ43" i="52"/>
  <c r="AN43" i="52"/>
  <c r="AM43" i="52"/>
  <c r="AJ43" i="52"/>
  <c r="AI43" i="52"/>
  <c r="AF43" i="52"/>
  <c r="AE43" i="52"/>
  <c r="AB43" i="52"/>
  <c r="AA43" i="52"/>
  <c r="X43" i="52"/>
  <c r="W43" i="52"/>
  <c r="S43" i="52"/>
  <c r="R43" i="52"/>
  <c r="AR42" i="52"/>
  <c r="AQ42" i="52"/>
  <c r="AN42" i="52"/>
  <c r="AM42" i="52"/>
  <c r="AJ42" i="52"/>
  <c r="AI42" i="52"/>
  <c r="AF42" i="52"/>
  <c r="AE42" i="52"/>
  <c r="AB42" i="52"/>
  <c r="AA42" i="52"/>
  <c r="X42" i="52"/>
  <c r="W42" i="52"/>
  <c r="S42" i="52"/>
  <c r="R42" i="52"/>
  <c r="AR41" i="52"/>
  <c r="AQ41" i="52"/>
  <c r="AN41" i="52"/>
  <c r="AM41" i="52"/>
  <c r="AJ41" i="52"/>
  <c r="AI41" i="52"/>
  <c r="AF41" i="52"/>
  <c r="AE41" i="52"/>
  <c r="AB41" i="52"/>
  <c r="AA41" i="52"/>
  <c r="X41" i="52"/>
  <c r="W41" i="52"/>
  <c r="S41" i="52"/>
  <c r="R41" i="52"/>
  <c r="AR40" i="52"/>
  <c r="AQ40" i="52"/>
  <c r="AN40" i="52"/>
  <c r="AM40" i="52"/>
  <c r="AJ40" i="52"/>
  <c r="AI40" i="52"/>
  <c r="AF40" i="52"/>
  <c r="AE40" i="52"/>
  <c r="AB40" i="52"/>
  <c r="AA40" i="52"/>
  <c r="X40" i="52"/>
  <c r="W40" i="52"/>
  <c r="S40" i="52"/>
  <c r="R40" i="52"/>
  <c r="AR39" i="52"/>
  <c r="AQ39" i="52"/>
  <c r="AN39" i="52"/>
  <c r="AM39" i="52"/>
  <c r="AJ39" i="52"/>
  <c r="AI39" i="52"/>
  <c r="AF39" i="52"/>
  <c r="AE39" i="52"/>
  <c r="AB39" i="52"/>
  <c r="AA39" i="52"/>
  <c r="X39" i="52"/>
  <c r="W39" i="52"/>
  <c r="S39" i="52"/>
  <c r="R39" i="52"/>
  <c r="AR38" i="52"/>
  <c r="AQ38" i="52"/>
  <c r="AN38" i="52"/>
  <c r="AM38" i="52"/>
  <c r="AJ38" i="52"/>
  <c r="AI38" i="52"/>
  <c r="AF38" i="52"/>
  <c r="AE38" i="52"/>
  <c r="AB38" i="52"/>
  <c r="AA38" i="52"/>
  <c r="X38" i="52"/>
  <c r="W38" i="52"/>
  <c r="S38" i="52"/>
  <c r="R38" i="52"/>
  <c r="AR37" i="52"/>
  <c r="AQ37" i="52"/>
  <c r="AN37" i="52"/>
  <c r="AM37" i="52"/>
  <c r="AJ37" i="52"/>
  <c r="AI37" i="52"/>
  <c r="AF37" i="52"/>
  <c r="AE37" i="52"/>
  <c r="AB37" i="52"/>
  <c r="AA37" i="52"/>
  <c r="X37" i="52"/>
  <c r="W37" i="52"/>
  <c r="S37" i="52"/>
  <c r="R37" i="52"/>
  <c r="AR36" i="52"/>
  <c r="AQ36" i="52"/>
  <c r="AN36" i="52"/>
  <c r="AM36" i="52"/>
  <c r="AJ36" i="52"/>
  <c r="AI36" i="52"/>
  <c r="AF36" i="52"/>
  <c r="AE36" i="52"/>
  <c r="AB36" i="52"/>
  <c r="AA36" i="52"/>
  <c r="X36" i="52"/>
  <c r="W36" i="52"/>
  <c r="S36" i="52"/>
  <c r="R36" i="52"/>
  <c r="AR35" i="52"/>
  <c r="AQ35" i="52"/>
  <c r="AN35" i="52"/>
  <c r="AM35" i="52"/>
  <c r="AJ35" i="52"/>
  <c r="AI35" i="52"/>
  <c r="AF35" i="52"/>
  <c r="AE35" i="52"/>
  <c r="AB35" i="52"/>
  <c r="AA35" i="52"/>
  <c r="X35" i="52"/>
  <c r="W35" i="52"/>
  <c r="S35" i="52"/>
  <c r="R35" i="52"/>
  <c r="AR34" i="52"/>
  <c r="AQ34" i="52"/>
  <c r="AN34" i="52"/>
  <c r="AM34" i="52"/>
  <c r="AJ34" i="52"/>
  <c r="AI34" i="52"/>
  <c r="AF34" i="52"/>
  <c r="AE34" i="52"/>
  <c r="AB34" i="52"/>
  <c r="AA34" i="52"/>
  <c r="X34" i="52"/>
  <c r="W34" i="52"/>
  <c r="S34" i="52"/>
  <c r="R34" i="52"/>
  <c r="AR33" i="52"/>
  <c r="AQ33" i="52"/>
  <c r="AN33" i="52"/>
  <c r="AM33" i="52"/>
  <c r="AJ33" i="52"/>
  <c r="AI33" i="52"/>
  <c r="AF33" i="52"/>
  <c r="AE33" i="52"/>
  <c r="AB33" i="52"/>
  <c r="AA33" i="52"/>
  <c r="X33" i="52"/>
  <c r="W33" i="52"/>
  <c r="S33" i="52"/>
  <c r="R33" i="52"/>
  <c r="AR32" i="52"/>
  <c r="AQ32" i="52"/>
  <c r="AN32" i="52"/>
  <c r="AM32" i="52"/>
  <c r="AJ32" i="52"/>
  <c r="AI32" i="52"/>
  <c r="AF32" i="52"/>
  <c r="AE32" i="52"/>
  <c r="AB32" i="52"/>
  <c r="AA32" i="52"/>
  <c r="X32" i="52"/>
  <c r="W32" i="52"/>
  <c r="S32" i="52"/>
  <c r="R32" i="52"/>
  <c r="AR31" i="52"/>
  <c r="AQ31" i="52"/>
  <c r="AN31" i="52"/>
  <c r="AM31" i="52"/>
  <c r="AJ31" i="52"/>
  <c r="AI31" i="52"/>
  <c r="AF31" i="52"/>
  <c r="AE31" i="52"/>
  <c r="AB31" i="52"/>
  <c r="AA31" i="52"/>
  <c r="X31" i="52"/>
  <c r="W31" i="52"/>
  <c r="S31" i="52"/>
  <c r="R31" i="52"/>
  <c r="AR30" i="52"/>
  <c r="AQ30" i="52"/>
  <c r="AN30" i="52"/>
  <c r="AM30" i="52"/>
  <c r="AJ30" i="52"/>
  <c r="AI30" i="52"/>
  <c r="AF30" i="52"/>
  <c r="AE30" i="52"/>
  <c r="AB30" i="52"/>
  <c r="AA30" i="52"/>
  <c r="X30" i="52"/>
  <c r="W30" i="52"/>
  <c r="S30" i="52"/>
  <c r="R30" i="52"/>
  <c r="AR29" i="52"/>
  <c r="AQ29" i="52"/>
  <c r="AN29" i="52"/>
  <c r="AM29" i="52"/>
  <c r="AJ29" i="52"/>
  <c r="AI29" i="52"/>
  <c r="AF29" i="52"/>
  <c r="AE29" i="52"/>
  <c r="AB29" i="52"/>
  <c r="AA29" i="52"/>
  <c r="X29" i="52"/>
  <c r="W29" i="52"/>
  <c r="S29" i="52"/>
  <c r="R29" i="52"/>
  <c r="AR28" i="52"/>
  <c r="AQ28" i="52"/>
  <c r="AN28" i="52"/>
  <c r="AM28" i="52"/>
  <c r="AJ28" i="52"/>
  <c r="AI28" i="52"/>
  <c r="AF28" i="52"/>
  <c r="AE28" i="52"/>
  <c r="AB28" i="52"/>
  <c r="AA28" i="52"/>
  <c r="X28" i="52"/>
  <c r="W28" i="52"/>
  <c r="S28" i="52"/>
  <c r="R28" i="52"/>
  <c r="AR27" i="52"/>
  <c r="AQ27" i="52"/>
  <c r="AN27" i="52"/>
  <c r="AM27" i="52"/>
  <c r="AJ27" i="52"/>
  <c r="AI27" i="52"/>
  <c r="AF27" i="52"/>
  <c r="AE27" i="52"/>
  <c r="AB27" i="52"/>
  <c r="AA27" i="52"/>
  <c r="X27" i="52"/>
  <c r="W27" i="52"/>
  <c r="S27" i="52"/>
  <c r="R27" i="52"/>
  <c r="AR26" i="52"/>
  <c r="AQ26" i="52"/>
  <c r="AN26" i="52"/>
  <c r="AM26" i="52"/>
  <c r="AJ26" i="52"/>
  <c r="AI26" i="52"/>
  <c r="AF26" i="52"/>
  <c r="AE26" i="52"/>
  <c r="AB26" i="52"/>
  <c r="AA26" i="52"/>
  <c r="X26" i="52"/>
  <c r="W26" i="52"/>
  <c r="AR25" i="52"/>
  <c r="AQ25" i="52"/>
  <c r="AN25" i="52"/>
  <c r="AM25" i="52"/>
  <c r="AJ25" i="52"/>
  <c r="AI25" i="52"/>
  <c r="AF25" i="52"/>
  <c r="AE25" i="52"/>
  <c r="AB25" i="52"/>
  <c r="AA25" i="52"/>
  <c r="X25" i="52"/>
  <c r="W25" i="52"/>
  <c r="AR24" i="52"/>
  <c r="AQ24" i="52"/>
  <c r="AN24" i="52"/>
  <c r="AM24" i="52"/>
  <c r="AJ24" i="52"/>
  <c r="AI24" i="52"/>
  <c r="AF24" i="52"/>
  <c r="AE24" i="52"/>
  <c r="AB24" i="52"/>
  <c r="AA24" i="52"/>
  <c r="X24" i="52"/>
  <c r="W24" i="52"/>
  <c r="AR23" i="52"/>
  <c r="AQ23" i="52"/>
  <c r="AN23" i="52"/>
  <c r="AM23" i="52"/>
  <c r="AF23" i="52"/>
  <c r="AE23" i="52"/>
  <c r="AB23" i="52"/>
  <c r="AA23" i="52"/>
  <c r="AR22" i="52"/>
  <c r="AQ22" i="52"/>
  <c r="AN22" i="52"/>
  <c r="AM22" i="52"/>
  <c r="AF22" i="52"/>
  <c r="AE22" i="52"/>
  <c r="AB22" i="52"/>
  <c r="AA22" i="52"/>
  <c r="AR21" i="52"/>
  <c r="AQ21" i="52"/>
  <c r="AN21" i="52"/>
  <c r="AM21" i="52"/>
  <c r="AF21" i="52"/>
  <c r="AE21" i="52"/>
  <c r="AR20" i="52"/>
  <c r="AQ20" i="52"/>
  <c r="AN20" i="52"/>
  <c r="AM20" i="52"/>
  <c r="AF20" i="52"/>
  <c r="AE20" i="52"/>
  <c r="AR19" i="52"/>
  <c r="AQ19" i="52"/>
  <c r="AN19" i="52"/>
  <c r="AM19" i="52"/>
  <c r="AF19" i="52"/>
  <c r="AE19" i="52"/>
  <c r="AR18" i="52"/>
  <c r="AQ18" i="52"/>
  <c r="AN18" i="52"/>
  <c r="AM18" i="52"/>
  <c r="AF18" i="52"/>
  <c r="AE18" i="52"/>
  <c r="AN17" i="52"/>
  <c r="AM17" i="52"/>
  <c r="S24" i="50"/>
  <c r="S25" i="50"/>
  <c r="S26" i="50"/>
  <c r="S27" i="50"/>
  <c r="S28" i="50"/>
  <c r="S29" i="50"/>
  <c r="S30" i="50"/>
  <c r="S31" i="50"/>
  <c r="S32" i="50"/>
  <c r="S33" i="50"/>
  <c r="S34" i="50"/>
  <c r="S35" i="50"/>
  <c r="S36" i="50"/>
  <c r="S37" i="50"/>
  <c r="S38" i="50"/>
  <c r="S39" i="50"/>
  <c r="S40" i="50"/>
  <c r="S41" i="50"/>
  <c r="S42" i="50"/>
  <c r="S43" i="50"/>
  <c r="S44" i="50"/>
  <c r="S45" i="50"/>
  <c r="S46" i="50"/>
  <c r="S47" i="50"/>
  <c r="S48" i="50"/>
  <c r="S49" i="50"/>
  <c r="S50" i="50"/>
  <c r="S51" i="50"/>
  <c r="S52" i="50"/>
  <c r="S53" i="50"/>
  <c r="S54" i="50"/>
  <c r="S55" i="50"/>
  <c r="S56" i="50"/>
  <c r="S57" i="50"/>
  <c r="S58" i="50"/>
  <c r="S59" i="50"/>
  <c r="S60" i="50"/>
  <c r="S61" i="50"/>
  <c r="S62" i="50"/>
  <c r="S63" i="50"/>
  <c r="S64" i="50"/>
  <c r="S65" i="50"/>
  <c r="S66" i="50"/>
  <c r="S67" i="50"/>
  <c r="S68" i="50"/>
  <c r="S69" i="50"/>
  <c r="S70" i="50"/>
  <c r="S71" i="50"/>
  <c r="S72" i="50"/>
  <c r="S73" i="50"/>
  <c r="S74" i="50"/>
  <c r="S75" i="50"/>
  <c r="S76" i="50"/>
  <c r="S77" i="50"/>
  <c r="S78" i="50"/>
  <c r="S79" i="50"/>
  <c r="S80" i="50"/>
  <c r="S81" i="50"/>
  <c r="S82" i="50"/>
  <c r="S83" i="50"/>
  <c r="S84" i="50"/>
  <c r="S85" i="50"/>
  <c r="S86" i="50"/>
  <c r="S87" i="50"/>
  <c r="S88" i="50"/>
  <c r="S89" i="50"/>
  <c r="S90" i="50"/>
  <c r="S91" i="50"/>
  <c r="S92" i="50"/>
  <c r="S93" i="50"/>
  <c r="S94" i="50"/>
  <c r="S95" i="50"/>
  <c r="S96" i="50"/>
  <c r="S97" i="50"/>
  <c r="S98" i="50"/>
  <c r="S99" i="50"/>
  <c r="S100" i="50"/>
  <c r="S101" i="50"/>
  <c r="S102" i="50"/>
  <c r="S103" i="50"/>
  <c r="S104" i="50"/>
  <c r="S105" i="50"/>
  <c r="S106" i="50"/>
  <c r="S107" i="50"/>
  <c r="S108" i="50"/>
  <c r="S109" i="50"/>
  <c r="S110" i="50"/>
  <c r="S111" i="50"/>
  <c r="S112" i="50"/>
  <c r="S113" i="50"/>
  <c r="S114" i="50"/>
  <c r="S115" i="50"/>
  <c r="S116" i="50"/>
  <c r="S117" i="50"/>
  <c r="S118" i="50"/>
  <c r="S119" i="50"/>
  <c r="S120" i="50"/>
  <c r="S121" i="50"/>
  <c r="S122" i="50"/>
  <c r="S123" i="50"/>
  <c r="S124" i="50"/>
  <c r="S125" i="50"/>
  <c r="S126" i="50"/>
  <c r="S127" i="50"/>
  <c r="S128" i="50"/>
  <c r="S129" i="50"/>
  <c r="S130" i="50"/>
  <c r="S131" i="50"/>
  <c r="S132" i="50"/>
  <c r="S133" i="50"/>
  <c r="S134" i="50"/>
  <c r="S135" i="50"/>
  <c r="S136" i="50"/>
  <c r="S137" i="50"/>
  <c r="S138" i="50"/>
  <c r="S139" i="50"/>
  <c r="S140" i="50"/>
  <c r="S141" i="50"/>
  <c r="S142" i="50"/>
  <c r="S143" i="50"/>
  <c r="S144" i="50"/>
  <c r="S14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75" i="50"/>
  <c r="S176" i="50"/>
  <c r="S177" i="50"/>
  <c r="S178" i="50"/>
  <c r="S179" i="50"/>
  <c r="S180" i="50"/>
  <c r="S181" i="50"/>
  <c r="S182" i="50"/>
  <c r="S183" i="50"/>
  <c r="S184" i="50"/>
  <c r="S185" i="50"/>
  <c r="S186" i="50"/>
  <c r="S187" i="50"/>
  <c r="S188" i="50"/>
  <c r="S189" i="50"/>
  <c r="S190" i="50"/>
  <c r="S191" i="50"/>
  <c r="S192" i="50"/>
  <c r="S193" i="50"/>
  <c r="S194" i="50"/>
  <c r="S195" i="50"/>
  <c r="S196" i="50"/>
  <c r="S197" i="50"/>
  <c r="S198" i="50"/>
  <c r="S199" i="50"/>
  <c r="S200" i="50"/>
  <c r="S201" i="50"/>
  <c r="S202" i="50"/>
  <c r="S203" i="50"/>
  <c r="S204" i="50"/>
  <c r="S205" i="50"/>
  <c r="S206" i="50"/>
  <c r="S207" i="50"/>
  <c r="S208" i="50"/>
  <c r="S209" i="50"/>
  <c r="S210" i="50"/>
  <c r="S211" i="50"/>
  <c r="S212" i="50"/>
  <c r="S213" i="50"/>
  <c r="S214" i="50"/>
  <c r="S215" i="50"/>
  <c r="S216" i="50"/>
  <c r="S217" i="50"/>
  <c r="S218" i="50"/>
  <c r="S219" i="50"/>
  <c r="S220" i="50"/>
  <c r="S221" i="50"/>
  <c r="S222" i="50"/>
  <c r="S223" i="50"/>
  <c r="S224" i="50"/>
  <c r="S225" i="50"/>
  <c r="S226" i="50"/>
  <c r="S227" i="50"/>
  <c r="S228" i="50"/>
  <c r="S229" i="50"/>
  <c r="S230" i="50"/>
  <c r="S231" i="50"/>
  <c r="S232" i="50"/>
  <c r="S233" i="50"/>
  <c r="S234" i="50"/>
  <c r="S235" i="50"/>
  <c r="S236" i="50"/>
  <c r="S237" i="50"/>
  <c r="S238" i="50"/>
  <c r="S239" i="50"/>
  <c r="S240" i="50"/>
  <c r="S241" i="50"/>
  <c r="S242" i="50"/>
  <c r="S243" i="50"/>
  <c r="S244" i="50"/>
  <c r="S245" i="50"/>
  <c r="S246" i="50"/>
  <c r="S247" i="50"/>
  <c r="S248" i="50"/>
  <c r="S249" i="50"/>
  <c r="S250" i="50"/>
  <c r="S251" i="50"/>
  <c r="S252" i="50"/>
  <c r="S253" i="50"/>
  <c r="S254" i="50"/>
  <c r="S255" i="50"/>
  <c r="S256" i="50"/>
  <c r="S257" i="50"/>
  <c r="S258" i="50"/>
  <c r="S259" i="50"/>
  <c r="S260" i="50"/>
  <c r="S261" i="50"/>
  <c r="S262" i="50"/>
  <c r="S263" i="50"/>
  <c r="S264" i="50"/>
  <c r="S265" i="50"/>
  <c r="S266" i="50"/>
  <c r="S267" i="50"/>
  <c r="S268" i="50"/>
  <c r="S269" i="50"/>
  <c r="S270" i="50"/>
  <c r="S271" i="50"/>
  <c r="S272" i="50"/>
  <c r="S273" i="50"/>
  <c r="S274" i="50"/>
  <c r="S275" i="50"/>
  <c r="S276" i="50"/>
  <c r="S277" i="50"/>
  <c r="S278" i="50"/>
  <c r="S279" i="50"/>
  <c r="S280" i="50"/>
  <c r="S281" i="50"/>
  <c r="S282" i="50"/>
  <c r="S283" i="50"/>
  <c r="S284" i="50"/>
  <c r="S285" i="50"/>
  <c r="S286" i="50"/>
  <c r="S287" i="50"/>
  <c r="S288" i="50"/>
  <c r="S289" i="50"/>
  <c r="S290" i="50"/>
  <c r="S291" i="50"/>
  <c r="S292" i="50"/>
  <c r="S293" i="50"/>
  <c r="S294" i="50"/>
  <c r="S295" i="50"/>
  <c r="S296" i="50"/>
  <c r="S297" i="50"/>
  <c r="S298" i="50"/>
  <c r="S299" i="50"/>
  <c r="S300" i="50"/>
  <c r="S301" i="50"/>
  <c r="S302" i="50"/>
  <c r="S303" i="50"/>
  <c r="S304" i="50"/>
  <c r="S305" i="50"/>
  <c r="S306" i="50"/>
  <c r="S307" i="50"/>
  <c r="S308" i="50"/>
  <c r="S309" i="50"/>
  <c r="S310" i="50"/>
  <c r="S311" i="50"/>
  <c r="S312" i="50"/>
  <c r="S313" i="50"/>
  <c r="S314" i="50"/>
  <c r="S315" i="50"/>
  <c r="S316" i="50"/>
  <c r="S317" i="50"/>
  <c r="S318" i="50"/>
  <c r="S319" i="50"/>
  <c r="S320" i="50"/>
  <c r="S321" i="50"/>
  <c r="S322" i="50"/>
  <c r="S323" i="50"/>
  <c r="S324" i="50"/>
  <c r="S325" i="50"/>
  <c r="S326" i="50"/>
  <c r="S327" i="50"/>
  <c r="S328" i="50"/>
  <c r="S329" i="50"/>
  <c r="S330" i="50"/>
  <c r="S331" i="50"/>
  <c r="S332" i="50"/>
  <c r="S333" i="50"/>
  <c r="S334" i="50"/>
  <c r="S335" i="50"/>
  <c r="S336" i="50"/>
  <c r="S337" i="50"/>
  <c r="S338" i="50"/>
  <c r="S339" i="50"/>
  <c r="S340" i="50"/>
  <c r="S341" i="50"/>
  <c r="S342" i="50"/>
  <c r="S343" i="50"/>
  <c r="S344" i="50"/>
  <c r="S345" i="50"/>
  <c r="S346" i="50"/>
  <c r="S347" i="50"/>
  <c r="S348" i="50"/>
  <c r="S349" i="50"/>
  <c r="S350" i="50"/>
  <c r="S351" i="50"/>
  <c r="S352" i="50"/>
  <c r="S353" i="50"/>
  <c r="S354" i="50"/>
  <c r="S355" i="50"/>
  <c r="S356" i="50"/>
  <c r="S357" i="50"/>
  <c r="S358" i="50"/>
  <c r="S359" i="50"/>
  <c r="S360" i="50"/>
  <c r="S361" i="50"/>
  <c r="S362" i="50"/>
  <c r="S363" i="50"/>
  <c r="S364" i="50"/>
  <c r="S365" i="50"/>
  <c r="S366" i="50"/>
  <c r="S367" i="50"/>
  <c r="S368" i="50"/>
  <c r="S369" i="50"/>
  <c r="S370" i="50"/>
  <c r="S371" i="50"/>
  <c r="S372" i="50"/>
  <c r="S373" i="50"/>
  <c r="S374" i="50"/>
  <c r="S375" i="50"/>
  <c r="S376" i="50"/>
  <c r="S377" i="50"/>
  <c r="S378" i="50"/>
  <c r="S379" i="50"/>
  <c r="S380" i="50"/>
  <c r="S381" i="50"/>
  <c r="S382" i="50"/>
  <c r="S383" i="50"/>
  <c r="S384" i="50"/>
  <c r="S385" i="50"/>
  <c r="S386" i="50"/>
  <c r="S387" i="50"/>
  <c r="S388" i="50"/>
  <c r="S389" i="50"/>
  <c r="S390" i="50"/>
  <c r="S391" i="50"/>
  <c r="S392" i="50"/>
  <c r="S393" i="50"/>
  <c r="S394" i="50"/>
  <c r="S395" i="50"/>
  <c r="S396" i="50"/>
  <c r="S397" i="50"/>
  <c r="S398" i="50"/>
  <c r="S399" i="50"/>
  <c r="S400" i="50"/>
  <c r="S401" i="50"/>
  <c r="S402" i="50"/>
  <c r="S403" i="50"/>
  <c r="S404" i="50"/>
  <c r="S405" i="50"/>
  <c r="S406" i="50"/>
  <c r="S407" i="50"/>
  <c r="S408" i="50"/>
  <c r="S409" i="50"/>
  <c r="S410" i="50"/>
  <c r="S411" i="50"/>
  <c r="S412" i="50"/>
  <c r="S413" i="50"/>
  <c r="S414" i="50"/>
  <c r="S415" i="50"/>
  <c r="S416" i="50"/>
  <c r="S417" i="50"/>
  <c r="S418" i="50"/>
  <c r="S419" i="50"/>
  <c r="S420" i="50"/>
  <c r="S421" i="50"/>
  <c r="S422" i="50"/>
  <c r="S423" i="50"/>
  <c r="S424" i="50"/>
  <c r="S425" i="50"/>
  <c r="S426" i="50"/>
  <c r="S427" i="50"/>
  <c r="S428" i="50"/>
  <c r="S429" i="50"/>
  <c r="S430" i="50"/>
  <c r="S431" i="50"/>
  <c r="S432" i="50"/>
  <c r="S433" i="50"/>
  <c r="S434" i="50"/>
  <c r="S435" i="50"/>
  <c r="S436" i="50"/>
  <c r="S437" i="50"/>
  <c r="S438" i="50"/>
  <c r="S439" i="50"/>
  <c r="S440" i="50"/>
  <c r="S441" i="50"/>
  <c r="S442" i="50"/>
  <c r="S443" i="50"/>
  <c r="S444" i="50"/>
  <c r="S445" i="50"/>
  <c r="S446" i="50"/>
  <c r="S447" i="50"/>
  <c r="S448" i="50"/>
  <c r="S449" i="50"/>
  <c r="S450" i="50"/>
  <c r="S451" i="50"/>
  <c r="S452" i="50"/>
  <c r="S453" i="50"/>
  <c r="S454" i="50"/>
  <c r="S455" i="50"/>
  <c r="S456" i="50"/>
  <c r="S457" i="50"/>
  <c r="S458" i="50"/>
  <c r="S459" i="50"/>
  <c r="S460" i="50"/>
  <c r="S461" i="50"/>
  <c r="S462" i="50"/>
  <c r="S463" i="50"/>
  <c r="S464" i="50"/>
  <c r="S465" i="50"/>
  <c r="S466" i="50"/>
  <c r="S467" i="50"/>
  <c r="S468" i="50"/>
  <c r="S469" i="50"/>
  <c r="S470" i="50"/>
  <c r="S471" i="50"/>
  <c r="S472" i="50"/>
  <c r="S473" i="50"/>
  <c r="S474" i="50"/>
  <c r="S475" i="50"/>
  <c r="S476" i="50"/>
  <c r="S477" i="50"/>
  <c r="S478" i="50"/>
  <c r="S479" i="50"/>
  <c r="S480" i="50"/>
  <c r="S481" i="50"/>
  <c r="S482" i="50"/>
  <c r="S483" i="50"/>
  <c r="S484" i="50"/>
  <c r="S485" i="50"/>
  <c r="S486" i="50"/>
  <c r="S487" i="50"/>
  <c r="S488" i="50"/>
  <c r="S489" i="50"/>
  <c r="S490" i="50"/>
  <c r="S491" i="50"/>
  <c r="S492" i="50"/>
  <c r="S493" i="50"/>
  <c r="S494" i="50"/>
  <c r="S495" i="50"/>
  <c r="S496" i="50"/>
  <c r="S497" i="50"/>
  <c r="S498" i="50"/>
  <c r="S499" i="50"/>
  <c r="S500" i="50"/>
  <c r="S501" i="50"/>
  <c r="S502" i="50"/>
  <c r="S503" i="50"/>
  <c r="S504" i="50"/>
  <c r="S505" i="50"/>
  <c r="S506" i="50"/>
  <c r="S507" i="50"/>
  <c r="S508" i="50"/>
  <c r="S509" i="50"/>
  <c r="S510" i="50"/>
  <c r="S511" i="50"/>
  <c r="S512" i="50"/>
  <c r="S513" i="50"/>
  <c r="S514" i="50"/>
  <c r="S515" i="50"/>
  <c r="S516" i="50"/>
  <c r="S517" i="50"/>
  <c r="S518" i="50"/>
  <c r="S519" i="50"/>
  <c r="S520" i="50"/>
  <c r="S521" i="50"/>
  <c r="S522" i="50"/>
  <c r="S523" i="50"/>
  <c r="S524" i="50"/>
  <c r="S525" i="50"/>
  <c r="S526" i="50"/>
  <c r="S527" i="50"/>
  <c r="S528" i="50"/>
  <c r="S529" i="50"/>
  <c r="S530" i="50"/>
  <c r="S531" i="50"/>
  <c r="S532" i="50"/>
  <c r="S533" i="50"/>
  <c r="S534" i="50"/>
  <c r="S535" i="50"/>
  <c r="S536" i="50"/>
  <c r="S537" i="50"/>
  <c r="S538" i="50"/>
  <c r="S539" i="50"/>
  <c r="S540" i="50"/>
  <c r="S541" i="50"/>
  <c r="S542" i="50"/>
  <c r="S543" i="50"/>
  <c r="S544" i="50"/>
  <c r="S545" i="50"/>
  <c r="S546" i="50"/>
  <c r="S547" i="50"/>
  <c r="S548" i="50"/>
  <c r="S549" i="50"/>
  <c r="S550" i="50"/>
  <c r="S551" i="50"/>
  <c r="S552" i="50"/>
  <c r="S553" i="50"/>
  <c r="S554" i="50"/>
  <c r="S555" i="50"/>
  <c r="S556" i="50"/>
  <c r="S557" i="50"/>
  <c r="S558" i="50"/>
  <c r="S559" i="50"/>
  <c r="S560" i="50"/>
  <c r="S561" i="50"/>
  <c r="S562" i="50"/>
  <c r="S563" i="50"/>
  <c r="S564" i="50"/>
  <c r="S565" i="50"/>
  <c r="S566" i="50"/>
  <c r="S567" i="50"/>
  <c r="S568" i="50"/>
  <c r="S569" i="50"/>
  <c r="S570" i="50"/>
  <c r="S571" i="50"/>
  <c r="S572" i="50"/>
  <c r="S573" i="50"/>
  <c r="S574" i="50"/>
  <c r="S575" i="50"/>
  <c r="S576" i="50"/>
  <c r="S577" i="50"/>
  <c r="S578" i="50"/>
  <c r="S579" i="50"/>
  <c r="S580" i="50"/>
  <c r="S581" i="50"/>
  <c r="S582" i="50"/>
  <c r="S583" i="50"/>
  <c r="S584" i="50"/>
  <c r="S585" i="50"/>
  <c r="S586" i="50"/>
  <c r="S587" i="50"/>
  <c r="S588" i="50"/>
  <c r="S589" i="50"/>
  <c r="S590" i="50"/>
  <c r="S591" i="50"/>
  <c r="S592" i="50"/>
  <c r="S593" i="50"/>
  <c r="S594" i="50"/>
  <c r="S595" i="50"/>
  <c r="S596" i="50"/>
  <c r="S597" i="50"/>
  <c r="S598" i="50"/>
  <c r="S599" i="50"/>
  <c r="S600" i="50"/>
  <c r="S601" i="50"/>
  <c r="S602" i="50"/>
  <c r="S603" i="50"/>
  <c r="S604" i="50"/>
  <c r="S605" i="50"/>
  <c r="S606" i="50"/>
  <c r="S607" i="50"/>
  <c r="S608" i="50"/>
  <c r="S609" i="50"/>
  <c r="S610" i="50"/>
  <c r="S611" i="50"/>
  <c r="S612" i="50"/>
  <c r="S613" i="50"/>
  <c r="S614" i="50"/>
  <c r="S615" i="50"/>
  <c r="S616" i="50"/>
  <c r="S617" i="50"/>
  <c r="S618" i="50"/>
  <c r="S619" i="50"/>
  <c r="S620" i="50"/>
  <c r="S621" i="50"/>
  <c r="S622" i="50"/>
  <c r="S623" i="50"/>
  <c r="S624" i="50"/>
  <c r="S625" i="50"/>
  <c r="S626" i="50"/>
  <c r="S627" i="50"/>
  <c r="S628" i="50"/>
  <c r="S629" i="50"/>
  <c r="S630" i="50"/>
  <c r="S631" i="50"/>
  <c r="S632" i="50"/>
  <c r="S633" i="50"/>
  <c r="S634" i="50"/>
  <c r="S635" i="50"/>
  <c r="S636" i="50"/>
  <c r="S637" i="50"/>
  <c r="S638" i="50"/>
  <c r="S639" i="50"/>
  <c r="S640" i="50"/>
  <c r="S641" i="50"/>
  <c r="S642" i="50"/>
  <c r="S643" i="50"/>
  <c r="S644" i="50"/>
  <c r="S645" i="50"/>
  <c r="S646" i="50"/>
  <c r="S647" i="50"/>
  <c r="S648" i="50"/>
  <c r="S649" i="50"/>
  <c r="S650" i="50"/>
  <c r="S651" i="50"/>
  <c r="S652" i="50"/>
  <c r="S653" i="50"/>
  <c r="S654" i="50"/>
  <c r="S655" i="50"/>
  <c r="S656" i="50"/>
  <c r="S657" i="50"/>
  <c r="S658" i="50"/>
  <c r="S659" i="50"/>
  <c r="S660" i="50"/>
  <c r="S661" i="50"/>
  <c r="S662" i="50"/>
  <c r="S663" i="50"/>
  <c r="S664" i="50"/>
  <c r="S665" i="50"/>
  <c r="S666" i="50"/>
  <c r="S667" i="50"/>
  <c r="S668" i="50"/>
  <c r="S669" i="50"/>
  <c r="S670" i="50"/>
  <c r="S671" i="50"/>
  <c r="S672" i="50"/>
  <c r="S673" i="50"/>
  <c r="S674" i="50"/>
  <c r="S675" i="50"/>
  <c r="S676" i="50"/>
  <c r="S677" i="50"/>
  <c r="S678" i="50"/>
  <c r="S679" i="50"/>
  <c r="S680" i="50"/>
  <c r="S681" i="50"/>
  <c r="S682" i="50"/>
  <c r="S683" i="50"/>
  <c r="S684" i="50"/>
  <c r="S685" i="50"/>
  <c r="S686" i="50"/>
  <c r="S687" i="50"/>
  <c r="S688" i="50"/>
  <c r="S689" i="50"/>
  <c r="S690" i="50"/>
  <c r="S691" i="50"/>
  <c r="S692" i="50"/>
  <c r="S693" i="50"/>
  <c r="S694" i="50"/>
  <c r="S695" i="50"/>
  <c r="S696" i="50"/>
  <c r="S697" i="50"/>
  <c r="S698" i="50"/>
  <c r="S699" i="50"/>
  <c r="S700" i="50"/>
  <c r="R24" i="50"/>
  <c r="R25" i="50"/>
  <c r="R26" i="50"/>
  <c r="R27" i="50"/>
  <c r="R28" i="50"/>
  <c r="R29" i="50"/>
  <c r="R30" i="50"/>
  <c r="R31" i="50"/>
  <c r="R32" i="50"/>
  <c r="R33" i="50"/>
  <c r="R34" i="50"/>
  <c r="R35" i="50"/>
  <c r="R36" i="50"/>
  <c r="R37" i="50"/>
  <c r="R38" i="50"/>
  <c r="R39" i="50"/>
  <c r="R40" i="50"/>
  <c r="R41" i="50"/>
  <c r="R42" i="50"/>
  <c r="R43" i="50"/>
  <c r="R44" i="50"/>
  <c r="R45" i="50"/>
  <c r="R46" i="50"/>
  <c r="R47" i="50"/>
  <c r="R48" i="50"/>
  <c r="R49" i="50"/>
  <c r="R50" i="50"/>
  <c r="R51" i="50"/>
  <c r="R52" i="50"/>
  <c r="R53" i="50"/>
  <c r="R54" i="50"/>
  <c r="R55" i="50"/>
  <c r="R56" i="50"/>
  <c r="R57" i="50"/>
  <c r="R58" i="50"/>
  <c r="R59" i="50"/>
  <c r="R60" i="50"/>
  <c r="R61" i="50"/>
  <c r="R62" i="50"/>
  <c r="R63" i="50"/>
  <c r="R64" i="50"/>
  <c r="R65" i="50"/>
  <c r="R66" i="50"/>
  <c r="R67" i="50"/>
  <c r="R68" i="50"/>
  <c r="R69"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95" i="50"/>
  <c r="R96" i="50"/>
  <c r="R97" i="50"/>
  <c r="R98" i="50"/>
  <c r="R99" i="50"/>
  <c r="R100" i="50"/>
  <c r="R101" i="50"/>
  <c r="R102" i="50"/>
  <c r="R103" i="50"/>
  <c r="R104" i="50"/>
  <c r="R105" i="50"/>
  <c r="R106" i="50"/>
  <c r="R107" i="50"/>
  <c r="R108" i="50"/>
  <c r="R109" i="50"/>
  <c r="R110" i="50"/>
  <c r="R111" i="50"/>
  <c r="R112" i="50"/>
  <c r="R113" i="50"/>
  <c r="R114" i="50"/>
  <c r="R115" i="50"/>
  <c r="R116" i="50"/>
  <c r="R117" i="50"/>
  <c r="R118" i="50"/>
  <c r="R119" i="50"/>
  <c r="R120" i="50"/>
  <c r="R121" i="50"/>
  <c r="R122" i="50"/>
  <c r="R123" i="50"/>
  <c r="R124" i="50"/>
  <c r="R125" i="50"/>
  <c r="R126" i="50"/>
  <c r="R127" i="50"/>
  <c r="R128" i="50"/>
  <c r="R129" i="50"/>
  <c r="R130" i="50"/>
  <c r="R131" i="50"/>
  <c r="R132" i="50"/>
  <c r="R133" i="50"/>
  <c r="R134" i="50"/>
  <c r="R135" i="50"/>
  <c r="R136" i="50"/>
  <c r="R137" i="50"/>
  <c r="R138" i="50"/>
  <c r="R139" i="50"/>
  <c r="R140" i="50"/>
  <c r="R141" i="50"/>
  <c r="R142" i="50"/>
  <c r="R143" i="50"/>
  <c r="R144" i="50"/>
  <c r="R145" i="50"/>
  <c r="R146" i="50"/>
  <c r="R147" i="50"/>
  <c r="R148" i="50"/>
  <c r="R149" i="50"/>
  <c r="R150" i="50"/>
  <c r="R151" i="50"/>
  <c r="R152" i="50"/>
  <c r="R153" i="50"/>
  <c r="R154" i="50"/>
  <c r="R155" i="50"/>
  <c r="R156" i="50"/>
  <c r="R157" i="50"/>
  <c r="R158" i="50"/>
  <c r="R159" i="50"/>
  <c r="R160" i="50"/>
  <c r="R161" i="50"/>
  <c r="R162" i="50"/>
  <c r="R163" i="50"/>
  <c r="R164" i="50"/>
  <c r="R165" i="50"/>
  <c r="R166" i="50"/>
  <c r="R167" i="50"/>
  <c r="R168" i="50"/>
  <c r="R169" i="50"/>
  <c r="R170" i="50"/>
  <c r="R171" i="50"/>
  <c r="R172" i="50"/>
  <c r="R173" i="50"/>
  <c r="R174" i="50"/>
  <c r="R175" i="50"/>
  <c r="R176" i="50"/>
  <c r="R177" i="50"/>
  <c r="R178" i="50"/>
  <c r="R179" i="50"/>
  <c r="R180" i="50"/>
  <c r="R181" i="50"/>
  <c r="R182" i="50"/>
  <c r="R183" i="50"/>
  <c r="R184" i="50"/>
  <c r="R185" i="50"/>
  <c r="R186" i="50"/>
  <c r="R187" i="50"/>
  <c r="R188" i="50"/>
  <c r="R189" i="50"/>
  <c r="R190" i="50"/>
  <c r="R191" i="50"/>
  <c r="R192" i="50"/>
  <c r="R193" i="50"/>
  <c r="R194" i="50"/>
  <c r="R195" i="50"/>
  <c r="R196" i="50"/>
  <c r="R197" i="50"/>
  <c r="R198" i="50"/>
  <c r="R199" i="50"/>
  <c r="R200" i="50"/>
  <c r="R201" i="50"/>
  <c r="R202" i="50"/>
  <c r="R203" i="50"/>
  <c r="R204" i="50"/>
  <c r="R205" i="50"/>
  <c r="R206" i="50"/>
  <c r="R207" i="50"/>
  <c r="R208" i="50"/>
  <c r="R209" i="50"/>
  <c r="R210" i="50"/>
  <c r="R211" i="50"/>
  <c r="R212" i="50"/>
  <c r="R213" i="50"/>
  <c r="R214" i="50"/>
  <c r="R215" i="50"/>
  <c r="R216" i="50"/>
  <c r="R217" i="50"/>
  <c r="R218" i="50"/>
  <c r="R219" i="50"/>
  <c r="R220" i="50"/>
  <c r="R221" i="50"/>
  <c r="R222" i="50"/>
  <c r="R223" i="50"/>
  <c r="R224" i="50"/>
  <c r="R225" i="50"/>
  <c r="R226" i="50"/>
  <c r="R227" i="50"/>
  <c r="R228" i="50"/>
  <c r="R229" i="50"/>
  <c r="R230" i="50"/>
  <c r="R231" i="50"/>
  <c r="R232" i="50"/>
  <c r="R233" i="50"/>
  <c r="R234" i="50"/>
  <c r="R235" i="50"/>
  <c r="R236" i="50"/>
  <c r="R237" i="50"/>
  <c r="R238" i="50"/>
  <c r="R239" i="50"/>
  <c r="R240" i="50"/>
  <c r="R241" i="50"/>
  <c r="R242" i="50"/>
  <c r="R243" i="50"/>
  <c r="R244" i="50"/>
  <c r="R245" i="50"/>
  <c r="R246" i="50"/>
  <c r="R247" i="50"/>
  <c r="R248" i="50"/>
  <c r="R249" i="50"/>
  <c r="R250" i="50"/>
  <c r="R251" i="50"/>
  <c r="R252" i="50"/>
  <c r="R253" i="50"/>
  <c r="R254" i="50"/>
  <c r="R255" i="50"/>
  <c r="R256" i="50"/>
  <c r="R257" i="50"/>
  <c r="R258" i="50"/>
  <c r="R259" i="50"/>
  <c r="R260" i="50"/>
  <c r="R261" i="50"/>
  <c r="R262" i="50"/>
  <c r="R263" i="50"/>
  <c r="R264" i="50"/>
  <c r="R265" i="50"/>
  <c r="R266" i="50"/>
  <c r="R267" i="50"/>
  <c r="R268" i="50"/>
  <c r="R269" i="50"/>
  <c r="R270" i="50"/>
  <c r="R271" i="50"/>
  <c r="R272" i="50"/>
  <c r="R273" i="50"/>
  <c r="R274" i="50"/>
  <c r="R275" i="50"/>
  <c r="R276" i="50"/>
  <c r="R277" i="50"/>
  <c r="R278" i="50"/>
  <c r="R279" i="50"/>
  <c r="R280" i="50"/>
  <c r="R281" i="50"/>
  <c r="R282" i="50"/>
  <c r="R283" i="50"/>
  <c r="R284" i="50"/>
  <c r="R285" i="50"/>
  <c r="R286" i="50"/>
  <c r="R287" i="50"/>
  <c r="R288" i="50"/>
  <c r="R289" i="50"/>
  <c r="R290" i="50"/>
  <c r="R291" i="50"/>
  <c r="R292" i="50"/>
  <c r="R293" i="50"/>
  <c r="R294" i="50"/>
  <c r="R295" i="50"/>
  <c r="R296" i="50"/>
  <c r="R297" i="50"/>
  <c r="R298" i="50"/>
  <c r="R299" i="50"/>
  <c r="R300" i="50"/>
  <c r="R301" i="50"/>
  <c r="R302" i="50"/>
  <c r="R303" i="50"/>
  <c r="R304" i="50"/>
  <c r="R305" i="50"/>
  <c r="R306" i="50"/>
  <c r="R307" i="50"/>
  <c r="R308" i="50"/>
  <c r="R309" i="50"/>
  <c r="R310" i="50"/>
  <c r="R311" i="50"/>
  <c r="R312" i="50"/>
  <c r="R313" i="50"/>
  <c r="R314" i="50"/>
  <c r="R315" i="50"/>
  <c r="R316" i="50"/>
  <c r="R317" i="50"/>
  <c r="R318" i="50"/>
  <c r="R319" i="50"/>
  <c r="R320" i="50"/>
  <c r="R321" i="50"/>
  <c r="R322" i="50"/>
  <c r="R323" i="50"/>
  <c r="R324" i="50"/>
  <c r="R325" i="50"/>
  <c r="R326" i="50"/>
  <c r="R327" i="50"/>
  <c r="R328" i="50"/>
  <c r="R329" i="50"/>
  <c r="R330" i="50"/>
  <c r="R331" i="50"/>
  <c r="R332" i="50"/>
  <c r="R333" i="50"/>
  <c r="R334" i="50"/>
  <c r="R335" i="50"/>
  <c r="R336" i="50"/>
  <c r="R337" i="50"/>
  <c r="R338" i="50"/>
  <c r="R339" i="50"/>
  <c r="R340" i="50"/>
  <c r="R341" i="50"/>
  <c r="R342" i="50"/>
  <c r="R343" i="50"/>
  <c r="R344" i="50"/>
  <c r="R345" i="50"/>
  <c r="R346" i="50"/>
  <c r="R347" i="50"/>
  <c r="R348" i="50"/>
  <c r="R349" i="50"/>
  <c r="R350" i="50"/>
  <c r="R351" i="50"/>
  <c r="R352" i="50"/>
  <c r="R353" i="50"/>
  <c r="R354" i="50"/>
  <c r="R355" i="50"/>
  <c r="R356" i="50"/>
  <c r="R357" i="50"/>
  <c r="R358" i="50"/>
  <c r="R359" i="50"/>
  <c r="R360" i="50"/>
  <c r="R361" i="50"/>
  <c r="R362" i="50"/>
  <c r="R363" i="50"/>
  <c r="R364" i="50"/>
  <c r="R365" i="50"/>
  <c r="R366" i="50"/>
  <c r="R367" i="50"/>
  <c r="R368" i="50"/>
  <c r="R369" i="50"/>
  <c r="R370" i="50"/>
  <c r="R371" i="50"/>
  <c r="R372" i="50"/>
  <c r="R373" i="50"/>
  <c r="R374" i="50"/>
  <c r="R375" i="50"/>
  <c r="R376" i="50"/>
  <c r="R377" i="50"/>
  <c r="R378" i="50"/>
  <c r="R379" i="50"/>
  <c r="R380" i="50"/>
  <c r="R381" i="50"/>
  <c r="R382" i="50"/>
  <c r="R383" i="50"/>
  <c r="R384" i="50"/>
  <c r="R385" i="50"/>
  <c r="R386" i="50"/>
  <c r="R387" i="50"/>
  <c r="R388" i="50"/>
  <c r="R389" i="50"/>
  <c r="R390" i="50"/>
  <c r="R391" i="50"/>
  <c r="R392" i="50"/>
  <c r="R393" i="50"/>
  <c r="R394" i="50"/>
  <c r="R395" i="50"/>
  <c r="R396" i="50"/>
  <c r="R397" i="50"/>
  <c r="R398" i="50"/>
  <c r="R399" i="50"/>
  <c r="R400" i="50"/>
  <c r="R401" i="50"/>
  <c r="R402" i="50"/>
  <c r="R403" i="50"/>
  <c r="R404" i="50"/>
  <c r="R405" i="50"/>
  <c r="R406" i="50"/>
  <c r="R407" i="50"/>
  <c r="R408" i="50"/>
  <c r="R409" i="50"/>
  <c r="R410" i="50"/>
  <c r="R411" i="50"/>
  <c r="R412" i="50"/>
  <c r="R413" i="50"/>
  <c r="R414" i="50"/>
  <c r="R415" i="50"/>
  <c r="R416" i="50"/>
  <c r="R417" i="50"/>
  <c r="R418" i="50"/>
  <c r="R419" i="50"/>
  <c r="R420" i="50"/>
  <c r="R421" i="50"/>
  <c r="R422" i="50"/>
  <c r="R423" i="50"/>
  <c r="R424" i="50"/>
  <c r="R425" i="50"/>
  <c r="R426" i="50"/>
  <c r="R427" i="50"/>
  <c r="R428" i="50"/>
  <c r="R429" i="50"/>
  <c r="R430" i="50"/>
  <c r="R431" i="50"/>
  <c r="R432" i="50"/>
  <c r="R433" i="50"/>
  <c r="R434" i="50"/>
  <c r="R435" i="50"/>
  <c r="R436" i="50"/>
  <c r="R437" i="50"/>
  <c r="R438" i="50"/>
  <c r="R439" i="50"/>
  <c r="R440" i="50"/>
  <c r="R441" i="50"/>
  <c r="R442" i="50"/>
  <c r="R443" i="50"/>
  <c r="R444" i="50"/>
  <c r="R445" i="50"/>
  <c r="R446" i="50"/>
  <c r="R447" i="50"/>
  <c r="R448" i="50"/>
  <c r="R449" i="50"/>
  <c r="R450" i="50"/>
  <c r="R451" i="50"/>
  <c r="R452" i="50"/>
  <c r="R453" i="50"/>
  <c r="R454" i="50"/>
  <c r="R455" i="50"/>
  <c r="R456" i="50"/>
  <c r="R457" i="50"/>
  <c r="R458" i="50"/>
  <c r="R459" i="50"/>
  <c r="R460" i="50"/>
  <c r="R461" i="50"/>
  <c r="R462" i="50"/>
  <c r="R463" i="50"/>
  <c r="R464" i="50"/>
  <c r="R465" i="50"/>
  <c r="R466" i="50"/>
  <c r="R467" i="50"/>
  <c r="R468" i="50"/>
  <c r="R469" i="50"/>
  <c r="R470" i="50"/>
  <c r="R471" i="50"/>
  <c r="R472" i="50"/>
  <c r="R473" i="50"/>
  <c r="R474" i="50"/>
  <c r="R475" i="50"/>
  <c r="R476" i="50"/>
  <c r="R477" i="50"/>
  <c r="R478" i="50"/>
  <c r="R479" i="50"/>
  <c r="R480" i="50"/>
  <c r="R481" i="50"/>
  <c r="R482" i="50"/>
  <c r="R483" i="50"/>
  <c r="R484" i="50"/>
  <c r="R485" i="50"/>
  <c r="R486" i="50"/>
  <c r="R487" i="50"/>
  <c r="R488" i="50"/>
  <c r="R489" i="50"/>
  <c r="R490" i="50"/>
  <c r="R491" i="50"/>
  <c r="R492" i="50"/>
  <c r="R493" i="50"/>
  <c r="R494" i="50"/>
  <c r="R495" i="50"/>
  <c r="R496" i="50"/>
  <c r="R497" i="50"/>
  <c r="R498" i="50"/>
  <c r="R499" i="50"/>
  <c r="R500" i="50"/>
  <c r="R501" i="50"/>
  <c r="R502" i="50"/>
  <c r="R503" i="50"/>
  <c r="R504" i="50"/>
  <c r="R505" i="50"/>
  <c r="R506" i="50"/>
  <c r="R507" i="50"/>
  <c r="R508" i="50"/>
  <c r="R509" i="50"/>
  <c r="R510" i="50"/>
  <c r="R511" i="50"/>
  <c r="R512" i="50"/>
  <c r="R513" i="50"/>
  <c r="R514" i="50"/>
  <c r="R515" i="50"/>
  <c r="R516" i="50"/>
  <c r="R517" i="50"/>
  <c r="R518" i="50"/>
  <c r="R519" i="50"/>
  <c r="R520" i="50"/>
  <c r="R521" i="50"/>
  <c r="R522" i="50"/>
  <c r="R523" i="50"/>
  <c r="R524" i="50"/>
  <c r="R525" i="50"/>
  <c r="R526" i="50"/>
  <c r="R527" i="50"/>
  <c r="R528" i="50"/>
  <c r="R529" i="50"/>
  <c r="R530" i="50"/>
  <c r="R531" i="50"/>
  <c r="R532" i="50"/>
  <c r="R533" i="50"/>
  <c r="R534" i="50"/>
  <c r="R535" i="50"/>
  <c r="R536" i="50"/>
  <c r="R537" i="50"/>
  <c r="R538" i="50"/>
  <c r="R539" i="50"/>
  <c r="R540" i="50"/>
  <c r="R541" i="50"/>
  <c r="R542" i="50"/>
  <c r="R543" i="50"/>
  <c r="R544" i="50"/>
  <c r="R545" i="50"/>
  <c r="R546" i="50"/>
  <c r="R547" i="50"/>
  <c r="R548" i="50"/>
  <c r="R549" i="50"/>
  <c r="R550" i="50"/>
  <c r="R551" i="50"/>
  <c r="R552" i="50"/>
  <c r="R553" i="50"/>
  <c r="R554" i="50"/>
  <c r="R555" i="50"/>
  <c r="R556" i="50"/>
  <c r="R557" i="50"/>
  <c r="R558" i="50"/>
  <c r="R559" i="50"/>
  <c r="R560" i="50"/>
  <c r="R561" i="50"/>
  <c r="R562" i="50"/>
  <c r="R563" i="50"/>
  <c r="R564" i="50"/>
  <c r="R565" i="50"/>
  <c r="R566" i="50"/>
  <c r="R567" i="50"/>
  <c r="R568" i="50"/>
  <c r="R569" i="50"/>
  <c r="R570" i="50"/>
  <c r="R571" i="50"/>
  <c r="R572" i="50"/>
  <c r="R573" i="50"/>
  <c r="R574" i="50"/>
  <c r="R575" i="50"/>
  <c r="R576" i="50"/>
  <c r="R577" i="50"/>
  <c r="R578" i="50"/>
  <c r="R579" i="50"/>
  <c r="R580" i="50"/>
  <c r="R581" i="50"/>
  <c r="R582" i="50"/>
  <c r="R583" i="50"/>
  <c r="R584" i="50"/>
  <c r="R585" i="50"/>
  <c r="R586" i="50"/>
  <c r="R587" i="50"/>
  <c r="R588" i="50"/>
  <c r="R589" i="50"/>
  <c r="R590" i="50"/>
  <c r="R591" i="50"/>
  <c r="R592" i="50"/>
  <c r="R593" i="50"/>
  <c r="R594" i="50"/>
  <c r="R595" i="50"/>
  <c r="R596" i="50"/>
  <c r="R597" i="50"/>
  <c r="R598" i="50"/>
  <c r="R599" i="50"/>
  <c r="R600" i="50"/>
  <c r="R601" i="50"/>
  <c r="R602" i="50"/>
  <c r="R603" i="50"/>
  <c r="R604" i="50"/>
  <c r="R605" i="50"/>
  <c r="R606" i="50"/>
  <c r="R607" i="50"/>
  <c r="R608" i="50"/>
  <c r="R609" i="50"/>
  <c r="R610" i="50"/>
  <c r="R611" i="50"/>
  <c r="R612" i="50"/>
  <c r="R613" i="50"/>
  <c r="R614" i="50"/>
  <c r="R615" i="50"/>
  <c r="R616" i="50"/>
  <c r="R617" i="50"/>
  <c r="R618" i="50"/>
  <c r="R619" i="50"/>
  <c r="R620" i="50"/>
  <c r="R621" i="50"/>
  <c r="R622" i="50"/>
  <c r="R623" i="50"/>
  <c r="R624" i="50"/>
  <c r="R625" i="50"/>
  <c r="R626" i="50"/>
  <c r="R627" i="50"/>
  <c r="R628" i="50"/>
  <c r="R629" i="50"/>
  <c r="R630" i="50"/>
  <c r="R631" i="50"/>
  <c r="R632" i="50"/>
  <c r="R633" i="50"/>
  <c r="R634" i="50"/>
  <c r="R635" i="50"/>
  <c r="R636" i="50"/>
  <c r="R637" i="50"/>
  <c r="R638" i="50"/>
  <c r="R639" i="50"/>
  <c r="R640" i="50"/>
  <c r="R641" i="50"/>
  <c r="R642" i="50"/>
  <c r="R643" i="50"/>
  <c r="R644" i="50"/>
  <c r="R645" i="50"/>
  <c r="R646" i="50"/>
  <c r="R647" i="50"/>
  <c r="R648" i="50"/>
  <c r="R649" i="50"/>
  <c r="R650" i="50"/>
  <c r="R651" i="50"/>
  <c r="R652" i="50"/>
  <c r="R653" i="50"/>
  <c r="R654" i="50"/>
  <c r="R655" i="50"/>
  <c r="R656" i="50"/>
  <c r="R657" i="50"/>
  <c r="R658" i="50"/>
  <c r="R659" i="50"/>
  <c r="R660" i="50"/>
  <c r="R661" i="50"/>
  <c r="R662" i="50"/>
  <c r="R663" i="50"/>
  <c r="R664" i="50"/>
  <c r="R665" i="50"/>
  <c r="R666" i="50"/>
  <c r="R667" i="50"/>
  <c r="R668" i="50"/>
  <c r="R669" i="50"/>
  <c r="R670" i="50"/>
  <c r="R671" i="50"/>
  <c r="R672" i="50"/>
  <c r="R673" i="50"/>
  <c r="R674" i="50"/>
  <c r="R675" i="50"/>
  <c r="R676" i="50"/>
  <c r="R677" i="50"/>
  <c r="R678" i="50"/>
  <c r="R679" i="50"/>
  <c r="R680" i="50"/>
  <c r="R681" i="50"/>
  <c r="R682" i="50"/>
  <c r="R683" i="50"/>
  <c r="R684" i="50"/>
  <c r="R685" i="50"/>
  <c r="R686" i="50"/>
  <c r="R687" i="50"/>
  <c r="R688" i="50"/>
  <c r="R689" i="50"/>
  <c r="R690" i="50"/>
  <c r="R691" i="50"/>
  <c r="R692" i="50"/>
  <c r="R693" i="50"/>
  <c r="R694" i="50"/>
  <c r="R695" i="50"/>
  <c r="R696" i="50"/>
  <c r="R697" i="50"/>
  <c r="R698" i="50"/>
  <c r="R699" i="50"/>
  <c r="R700" i="50"/>
  <c r="AR16" i="42"/>
  <c r="AR17" i="42"/>
  <c r="AR18" i="42"/>
  <c r="AR19" i="42"/>
  <c r="AR20" i="42"/>
  <c r="AR21" i="42"/>
  <c r="AR22" i="42"/>
  <c r="AR23" i="42"/>
  <c r="AR24" i="42"/>
  <c r="AR25" i="42"/>
  <c r="AR26" i="42"/>
  <c r="AR27" i="42"/>
  <c r="AR28" i="42"/>
  <c r="AR29" i="42"/>
  <c r="AR30" i="42"/>
  <c r="AR31" i="42"/>
  <c r="AR32" i="42"/>
  <c r="AR33" i="42"/>
  <c r="AR34" i="42"/>
  <c r="AR35" i="42"/>
  <c r="AR36" i="42"/>
  <c r="AR37" i="42"/>
  <c r="AR38" i="42"/>
  <c r="AR39" i="42"/>
  <c r="AR40" i="42"/>
  <c r="AR41" i="42"/>
  <c r="AR42" i="42"/>
  <c r="AR43" i="42"/>
  <c r="AR44" i="42"/>
  <c r="AR45" i="42"/>
  <c r="AR46" i="42"/>
  <c r="AR47" i="42"/>
  <c r="AR48" i="42"/>
  <c r="AR49" i="42"/>
  <c r="AR50" i="42"/>
  <c r="AR51" i="42"/>
  <c r="AR52" i="42"/>
  <c r="AR53" i="42"/>
  <c r="AR54" i="42"/>
  <c r="AR55" i="42"/>
  <c r="AR56" i="42"/>
  <c r="AR57" i="42"/>
  <c r="AR58" i="42"/>
  <c r="AR59" i="42"/>
  <c r="AR60" i="42"/>
  <c r="AR61" i="42"/>
  <c r="AR62" i="42"/>
  <c r="AR63" i="42"/>
  <c r="AR64" i="42"/>
  <c r="AR65" i="42"/>
  <c r="AR66" i="42"/>
  <c r="AR67" i="42"/>
  <c r="AR68" i="42"/>
  <c r="AR69" i="42"/>
  <c r="AR70" i="42"/>
  <c r="AR71" i="42"/>
  <c r="AR72" i="42"/>
  <c r="AR73" i="42"/>
  <c r="AR74" i="42"/>
  <c r="AR75" i="42"/>
  <c r="AR76" i="42"/>
  <c r="AR77" i="42"/>
  <c r="AR78" i="42"/>
  <c r="AR79" i="42"/>
  <c r="AR80" i="42"/>
  <c r="AR81" i="42"/>
  <c r="AR82" i="42"/>
  <c r="AR83" i="42"/>
  <c r="AR84" i="42"/>
  <c r="AR85" i="42"/>
  <c r="AR86" i="42"/>
  <c r="AR87" i="42"/>
  <c r="AR88" i="42"/>
  <c r="AR89" i="42"/>
  <c r="AR90" i="42"/>
  <c r="AR91" i="42"/>
  <c r="AR92" i="42"/>
  <c r="AR93" i="42"/>
  <c r="AR94" i="42"/>
  <c r="AR95" i="42"/>
  <c r="AR96" i="42"/>
  <c r="AR97" i="42"/>
  <c r="AR98" i="42"/>
  <c r="AR99" i="42"/>
  <c r="AR100" i="42"/>
  <c r="AR101" i="42"/>
  <c r="AR102" i="42"/>
  <c r="AR103" i="42"/>
  <c r="AR104" i="42"/>
  <c r="AR105" i="42"/>
  <c r="AR106" i="42"/>
  <c r="AR107" i="42"/>
  <c r="AR108" i="42"/>
  <c r="AR109" i="42"/>
  <c r="AR110" i="42"/>
  <c r="AR111" i="42"/>
  <c r="AR112" i="42"/>
  <c r="AR113" i="42"/>
  <c r="AR114" i="42"/>
  <c r="AR115" i="42"/>
  <c r="AR116" i="42"/>
  <c r="AR117" i="42"/>
  <c r="AR118" i="42"/>
  <c r="AR119" i="42"/>
  <c r="AR120" i="42"/>
  <c r="AR121" i="42"/>
  <c r="AR122" i="42"/>
  <c r="AR123" i="42"/>
  <c r="AR124" i="42"/>
  <c r="AR125" i="42"/>
  <c r="AR126" i="42"/>
  <c r="AR127" i="42"/>
  <c r="AR128" i="42"/>
  <c r="AR129" i="42"/>
  <c r="AR130" i="42"/>
  <c r="AR131" i="42"/>
  <c r="AR132" i="42"/>
  <c r="AR133" i="42"/>
  <c r="AR134" i="42"/>
  <c r="AR135" i="42"/>
  <c r="AR136" i="42"/>
  <c r="AR137" i="42"/>
  <c r="AR138" i="42"/>
  <c r="AR139" i="42"/>
  <c r="AR140" i="42"/>
  <c r="AR141" i="42"/>
  <c r="AR142" i="42"/>
  <c r="AR143" i="42"/>
  <c r="AR144" i="42"/>
  <c r="AR145" i="42"/>
  <c r="AR146" i="42"/>
  <c r="AR147" i="42"/>
  <c r="AR148" i="42"/>
  <c r="AR149" i="42"/>
  <c r="AR150" i="42"/>
  <c r="AR151" i="42"/>
  <c r="AR152" i="42"/>
  <c r="AR153" i="42"/>
  <c r="AR154" i="42"/>
  <c r="AR155" i="42"/>
  <c r="AR156" i="42"/>
  <c r="AR157" i="42"/>
  <c r="AR158" i="42"/>
  <c r="AR159" i="42"/>
  <c r="AR160" i="42"/>
  <c r="AR161" i="42"/>
  <c r="AR162" i="42"/>
  <c r="AR163" i="42"/>
  <c r="AR164" i="42"/>
  <c r="AR165" i="42"/>
  <c r="AR166" i="42"/>
  <c r="AR167" i="42"/>
  <c r="AR168" i="42"/>
  <c r="AR169" i="42"/>
  <c r="AR170" i="42"/>
  <c r="AR171" i="42"/>
  <c r="AR172" i="42"/>
  <c r="AR173" i="42"/>
  <c r="AR174" i="42"/>
  <c r="AR175" i="42"/>
  <c r="AR176" i="42"/>
  <c r="AR177" i="42"/>
  <c r="AR178" i="42"/>
  <c r="AR179" i="42"/>
  <c r="AR180" i="42"/>
  <c r="AR181" i="42"/>
  <c r="AR182" i="42"/>
  <c r="AR183" i="42"/>
  <c r="AR184" i="42"/>
  <c r="AR185" i="42"/>
  <c r="AR186" i="42"/>
  <c r="AR187" i="42"/>
  <c r="AR188" i="42"/>
  <c r="AR189" i="42"/>
  <c r="AR190" i="42"/>
  <c r="AR191" i="42"/>
  <c r="AR192" i="42"/>
  <c r="AR193" i="42"/>
  <c r="AR194" i="42"/>
  <c r="AR195" i="42"/>
  <c r="AR196" i="42"/>
  <c r="AR197" i="42"/>
  <c r="AR198" i="42"/>
  <c r="AR199" i="42"/>
  <c r="AR200" i="42"/>
  <c r="AR201" i="42"/>
  <c r="AR202" i="42"/>
  <c r="AR203" i="42"/>
  <c r="AR204" i="42"/>
  <c r="AR205" i="42"/>
  <c r="AR206" i="42"/>
  <c r="AR207" i="42"/>
  <c r="AR208" i="42"/>
  <c r="AR209" i="42"/>
  <c r="AR210" i="42"/>
  <c r="AR211" i="42"/>
  <c r="AR212" i="42"/>
  <c r="AR213" i="42"/>
  <c r="AR214" i="42"/>
  <c r="AR215" i="42"/>
  <c r="AR216" i="42"/>
  <c r="AR217" i="42"/>
  <c r="AR218" i="42"/>
  <c r="AR219" i="42"/>
  <c r="AR220" i="42"/>
  <c r="AR221" i="42"/>
  <c r="AR222" i="42"/>
  <c r="AR223" i="42"/>
  <c r="AR224" i="42"/>
  <c r="AR225" i="42"/>
  <c r="AR226" i="42"/>
  <c r="AR227" i="42"/>
  <c r="AR228" i="42"/>
  <c r="AR229" i="42"/>
  <c r="AR230" i="42"/>
  <c r="AR231" i="42"/>
  <c r="AR232" i="42"/>
  <c r="AR233" i="42"/>
  <c r="AR234" i="42"/>
  <c r="AR235" i="42"/>
  <c r="AR236" i="42"/>
  <c r="AR237" i="42"/>
  <c r="AR238" i="42"/>
  <c r="AR239" i="42"/>
  <c r="AR240" i="42"/>
  <c r="AR241" i="42"/>
  <c r="AR242" i="42"/>
  <c r="AR243" i="42"/>
  <c r="AR244" i="42"/>
  <c r="AR245" i="42"/>
  <c r="AR246" i="42"/>
  <c r="AR247" i="42"/>
  <c r="AR248" i="42"/>
  <c r="AR249" i="42"/>
  <c r="AR250" i="42"/>
  <c r="AR251" i="42"/>
  <c r="AR252" i="42"/>
  <c r="AR253" i="42"/>
  <c r="AR254" i="42"/>
  <c r="AR255" i="42"/>
  <c r="AR256" i="42"/>
  <c r="AR257" i="42"/>
  <c r="AR258" i="42"/>
  <c r="AR259" i="42"/>
  <c r="AR260" i="42"/>
  <c r="AR261" i="42"/>
  <c r="AR262" i="42"/>
  <c r="AR263" i="42"/>
  <c r="AR264" i="42"/>
  <c r="AR265" i="42"/>
  <c r="AR266" i="42"/>
  <c r="AR267" i="42"/>
  <c r="AR268" i="42"/>
  <c r="AR269" i="42"/>
  <c r="AR270" i="42"/>
  <c r="AR271" i="42"/>
  <c r="AR272" i="42"/>
  <c r="AR273" i="42"/>
  <c r="AR274" i="42"/>
  <c r="AR275" i="42"/>
  <c r="AR276" i="42"/>
  <c r="AR277" i="42"/>
  <c r="AR278" i="42"/>
  <c r="AR279" i="42"/>
  <c r="AR280" i="42"/>
  <c r="AR281" i="42"/>
  <c r="AR282" i="42"/>
  <c r="AR283" i="42"/>
  <c r="AR284" i="42"/>
  <c r="AR285" i="42"/>
  <c r="AR286" i="42"/>
  <c r="AR287" i="42"/>
  <c r="AR288" i="42"/>
  <c r="AR289" i="42"/>
  <c r="AR290" i="42"/>
  <c r="AR291" i="42"/>
  <c r="AR292" i="42"/>
  <c r="AR293" i="42"/>
  <c r="AR294" i="42"/>
  <c r="AR295" i="42"/>
  <c r="AR296" i="42"/>
  <c r="AR297" i="42"/>
  <c r="AR298" i="42"/>
  <c r="AR299" i="42"/>
  <c r="AR300" i="42"/>
  <c r="AR301" i="42"/>
  <c r="AR302" i="42"/>
  <c r="AR303" i="42"/>
  <c r="AR304" i="42"/>
  <c r="AR305" i="42"/>
  <c r="AR306" i="42"/>
  <c r="AR307" i="42"/>
  <c r="AR308" i="42"/>
  <c r="AR309" i="42"/>
  <c r="AR310" i="42"/>
  <c r="AR311" i="42"/>
  <c r="AR312" i="42"/>
  <c r="AR313" i="42"/>
  <c r="AR314" i="42"/>
  <c r="AR315" i="42"/>
  <c r="AR316" i="42"/>
  <c r="AR317" i="42"/>
  <c r="AR318" i="42"/>
  <c r="AR319" i="42"/>
  <c r="AR320" i="42"/>
  <c r="AR321" i="42"/>
  <c r="AR322" i="42"/>
  <c r="AR323" i="42"/>
  <c r="AR324" i="42"/>
  <c r="AR325" i="42"/>
  <c r="AR326" i="42"/>
  <c r="AR327" i="42"/>
  <c r="AR328" i="42"/>
  <c r="AR329" i="42"/>
  <c r="AR330" i="42"/>
  <c r="AR331" i="42"/>
  <c r="AR332" i="42"/>
  <c r="AR333" i="42"/>
  <c r="AR334" i="42"/>
  <c r="AR335" i="42"/>
  <c r="AR336" i="42"/>
  <c r="AR337" i="42"/>
  <c r="AR338" i="42"/>
  <c r="AR339" i="42"/>
  <c r="AR340" i="42"/>
  <c r="AR341" i="42"/>
  <c r="AR342" i="42"/>
  <c r="AR343" i="42"/>
  <c r="AR344" i="42"/>
  <c r="AR345" i="42"/>
  <c r="AR346" i="42"/>
  <c r="AR347" i="42"/>
  <c r="AR348" i="42"/>
  <c r="AR349" i="42"/>
  <c r="AR350" i="42"/>
  <c r="AR351" i="42"/>
  <c r="AR352" i="42"/>
  <c r="AR353" i="42"/>
  <c r="AR354" i="42"/>
  <c r="AR355" i="42"/>
  <c r="AR356" i="42"/>
  <c r="AR357" i="42"/>
  <c r="AR358" i="42"/>
  <c r="AR359" i="42"/>
  <c r="AR360" i="42"/>
  <c r="AR361" i="42"/>
  <c r="AR362" i="42"/>
  <c r="AR363" i="42"/>
  <c r="AR364" i="42"/>
  <c r="AR365" i="42"/>
  <c r="AR366" i="42"/>
  <c r="AR367" i="42"/>
  <c r="AR368" i="42"/>
  <c r="AR369" i="42"/>
  <c r="AR370" i="42"/>
  <c r="AR371" i="42"/>
  <c r="AR372" i="42"/>
  <c r="AR373" i="42"/>
  <c r="AR374" i="42"/>
  <c r="AR375" i="42"/>
  <c r="AR376" i="42"/>
  <c r="AR377" i="42"/>
  <c r="AR378" i="42"/>
  <c r="AR379" i="42"/>
  <c r="AR380" i="42"/>
  <c r="AR381" i="42"/>
  <c r="AR382" i="42"/>
  <c r="AR383" i="42"/>
  <c r="AR384" i="42"/>
  <c r="AR385" i="42"/>
  <c r="AR386" i="42"/>
  <c r="AR387" i="42"/>
  <c r="AR388" i="42"/>
  <c r="AR389" i="42"/>
  <c r="AR390" i="42"/>
  <c r="AR391" i="42"/>
  <c r="AR392" i="42"/>
  <c r="AR393" i="42"/>
  <c r="AR394" i="42"/>
  <c r="AR395" i="42"/>
  <c r="AR396" i="42"/>
  <c r="AR397" i="42"/>
  <c r="AR398" i="42"/>
  <c r="AR399" i="42"/>
  <c r="AR400" i="42"/>
  <c r="AR401" i="42"/>
  <c r="AR402" i="42"/>
  <c r="AR403" i="42"/>
  <c r="AR404" i="42"/>
  <c r="AR405" i="42"/>
  <c r="AR406" i="42"/>
  <c r="AR407" i="42"/>
  <c r="AR408" i="42"/>
  <c r="AR409" i="42"/>
  <c r="AR410" i="42"/>
  <c r="AR411" i="42"/>
  <c r="AR412" i="42"/>
  <c r="AR413" i="42"/>
  <c r="AR414" i="42"/>
  <c r="AR415" i="42"/>
  <c r="AR416" i="42"/>
  <c r="AR417" i="42"/>
  <c r="AR418" i="42"/>
  <c r="AR419" i="42"/>
  <c r="AR420" i="42"/>
  <c r="AR421" i="42"/>
  <c r="AR422" i="42"/>
  <c r="AR423" i="42"/>
  <c r="AR424" i="42"/>
  <c r="AR425" i="42"/>
  <c r="AR426" i="42"/>
  <c r="AR427" i="42"/>
  <c r="AR428" i="42"/>
  <c r="AR429" i="42"/>
  <c r="AR430" i="42"/>
  <c r="AR431" i="42"/>
  <c r="AR432" i="42"/>
  <c r="AR433" i="42"/>
  <c r="AR434" i="42"/>
  <c r="AR435" i="42"/>
  <c r="AR436" i="42"/>
  <c r="AR437" i="42"/>
  <c r="AR438" i="42"/>
  <c r="AR439" i="42"/>
  <c r="AR440" i="42"/>
  <c r="AR441" i="42"/>
  <c r="AR442" i="42"/>
  <c r="AR443" i="42"/>
  <c r="AR444" i="42"/>
  <c r="AR445" i="42"/>
  <c r="AR446" i="42"/>
  <c r="AR447" i="42"/>
  <c r="AR448" i="42"/>
  <c r="AR449" i="42"/>
  <c r="AR450" i="42"/>
  <c r="AR451" i="42"/>
  <c r="AR452" i="42"/>
  <c r="AR453" i="42"/>
  <c r="AR454" i="42"/>
  <c r="AR455" i="42"/>
  <c r="AR456" i="42"/>
  <c r="AR457" i="42"/>
  <c r="AR458" i="42"/>
  <c r="AR459" i="42"/>
  <c r="AR460" i="42"/>
  <c r="AR461" i="42"/>
  <c r="AR462" i="42"/>
  <c r="AR463" i="42"/>
  <c r="AR464" i="42"/>
  <c r="AR465" i="42"/>
  <c r="AR466" i="42"/>
  <c r="AR467" i="42"/>
  <c r="AR468" i="42"/>
  <c r="AR469" i="42"/>
  <c r="AR470" i="42"/>
  <c r="AR471" i="42"/>
  <c r="AR472" i="42"/>
  <c r="AR473" i="42"/>
  <c r="AR474" i="42"/>
  <c r="AR475" i="42"/>
  <c r="AR476" i="42"/>
  <c r="AR477" i="42"/>
  <c r="AR478" i="42"/>
  <c r="AR479" i="42"/>
  <c r="AR480" i="42"/>
  <c r="AR481" i="42"/>
  <c r="AR482" i="42"/>
  <c r="AR483" i="42"/>
  <c r="AR484" i="42"/>
  <c r="AR485" i="42"/>
  <c r="AR486" i="42"/>
  <c r="AR487" i="42"/>
  <c r="AR488" i="42"/>
  <c r="AR489" i="42"/>
  <c r="AR490" i="42"/>
  <c r="AR491" i="42"/>
  <c r="AR492" i="42"/>
  <c r="AR493" i="42"/>
  <c r="AR494" i="42"/>
  <c r="AR495" i="42"/>
  <c r="AR496" i="42"/>
  <c r="AR497" i="42"/>
  <c r="AR498" i="42"/>
  <c r="AR499" i="42"/>
  <c r="AR500" i="42"/>
  <c r="AR501" i="42"/>
  <c r="AR502" i="42"/>
  <c r="AR503" i="42"/>
  <c r="AR504" i="42"/>
  <c r="AR505" i="42"/>
  <c r="AR506" i="42"/>
  <c r="AR507" i="42"/>
  <c r="AR508" i="42"/>
  <c r="AR509" i="42"/>
  <c r="AR510" i="42"/>
  <c r="AR511" i="42"/>
  <c r="AR512" i="42"/>
  <c r="AR513" i="42"/>
  <c r="AR514" i="42"/>
  <c r="AR515" i="42"/>
  <c r="AR516" i="42"/>
  <c r="AR517" i="42"/>
  <c r="AR518" i="42"/>
  <c r="AR519" i="42"/>
  <c r="AR520" i="42"/>
  <c r="AR521" i="42"/>
  <c r="AR522" i="42"/>
  <c r="AR523" i="42"/>
  <c r="AR524" i="42"/>
  <c r="AR525" i="42"/>
  <c r="AR526" i="42"/>
  <c r="AR527" i="42"/>
  <c r="AR528" i="42"/>
  <c r="AR529" i="42"/>
  <c r="AR530" i="42"/>
  <c r="AR531" i="42"/>
  <c r="AR532" i="42"/>
  <c r="AR533" i="42"/>
  <c r="AR534" i="42"/>
  <c r="AR535" i="42"/>
  <c r="AR536" i="42"/>
  <c r="AR537" i="42"/>
  <c r="AR538" i="42"/>
  <c r="AR539" i="42"/>
  <c r="AR540" i="42"/>
  <c r="AR541" i="42"/>
  <c r="AR542" i="42"/>
  <c r="AR543" i="42"/>
  <c r="AR544" i="42"/>
  <c r="AR545" i="42"/>
  <c r="AR546" i="42"/>
  <c r="AR547" i="42"/>
  <c r="AR548" i="42"/>
  <c r="AR549" i="42"/>
  <c r="AR550" i="42"/>
  <c r="AR551" i="42"/>
  <c r="AR552" i="42"/>
  <c r="AR553" i="42"/>
  <c r="AR554" i="42"/>
  <c r="AR555" i="42"/>
  <c r="AR556" i="42"/>
  <c r="AR557" i="42"/>
  <c r="AR558" i="42"/>
  <c r="AR559" i="42"/>
  <c r="AR560" i="42"/>
  <c r="AR561" i="42"/>
  <c r="AR562" i="42"/>
  <c r="AR563" i="42"/>
  <c r="AR564" i="42"/>
  <c r="AR565" i="42"/>
  <c r="AR566" i="42"/>
  <c r="AR567" i="42"/>
  <c r="AR568" i="42"/>
  <c r="AR569" i="42"/>
  <c r="AR570" i="42"/>
  <c r="AR571" i="42"/>
  <c r="AR572" i="42"/>
  <c r="AR573" i="42"/>
  <c r="AR574" i="42"/>
  <c r="AR575" i="42"/>
  <c r="AR576" i="42"/>
  <c r="AR577" i="42"/>
  <c r="AR578" i="42"/>
  <c r="AR579" i="42"/>
  <c r="AR580" i="42"/>
  <c r="AR581" i="42"/>
  <c r="AR582" i="42"/>
  <c r="AR583" i="42"/>
  <c r="AR584" i="42"/>
  <c r="AR585" i="42"/>
  <c r="AR586" i="42"/>
  <c r="AR587" i="42"/>
  <c r="AR588" i="42"/>
  <c r="AR589" i="42"/>
  <c r="AR590" i="42"/>
  <c r="AR591" i="42"/>
  <c r="AR592" i="42"/>
  <c r="AR593" i="42"/>
  <c r="AR594" i="42"/>
  <c r="AR595" i="42"/>
  <c r="AR596" i="42"/>
  <c r="AR597" i="42"/>
  <c r="AR598" i="42"/>
  <c r="AR599" i="42"/>
  <c r="AR600" i="42"/>
  <c r="AR601" i="42"/>
  <c r="AR602" i="42"/>
  <c r="AR603" i="42"/>
  <c r="AR604" i="42"/>
  <c r="AR605" i="42"/>
  <c r="AR606" i="42"/>
  <c r="AR607" i="42"/>
  <c r="AR608" i="42"/>
  <c r="AR609" i="42"/>
  <c r="AR610" i="42"/>
  <c r="AR611" i="42"/>
  <c r="AR612" i="42"/>
  <c r="AR613" i="42"/>
  <c r="AR614" i="42"/>
  <c r="AR615" i="42"/>
  <c r="AR616" i="42"/>
  <c r="AR617" i="42"/>
  <c r="AR618" i="42"/>
  <c r="AR619" i="42"/>
  <c r="AR620" i="42"/>
  <c r="AR621" i="42"/>
  <c r="AR622" i="42"/>
  <c r="AR623" i="42"/>
  <c r="AR624" i="42"/>
  <c r="AR625" i="42"/>
  <c r="AR626" i="42"/>
  <c r="AR627" i="42"/>
  <c r="AR628" i="42"/>
  <c r="AR629" i="42"/>
  <c r="AR630" i="42"/>
  <c r="AR631" i="42"/>
  <c r="AR632" i="42"/>
  <c r="AR633" i="42"/>
  <c r="AR634" i="42"/>
  <c r="AR635" i="42"/>
  <c r="AR636" i="42"/>
  <c r="AR637" i="42"/>
  <c r="AR638" i="42"/>
  <c r="AR639" i="42"/>
  <c r="AR640" i="42"/>
  <c r="AR641" i="42"/>
  <c r="AR642" i="42"/>
  <c r="AR643" i="42"/>
  <c r="AR644" i="42"/>
  <c r="AR645" i="42"/>
  <c r="AR646" i="42"/>
  <c r="AR647" i="42"/>
  <c r="AR648" i="42"/>
  <c r="AR649" i="42"/>
  <c r="AR650" i="42"/>
  <c r="AR651" i="42"/>
  <c r="AR652" i="42"/>
  <c r="AR653" i="42"/>
  <c r="AR654" i="42"/>
  <c r="AR655" i="42"/>
  <c r="AR656" i="42"/>
  <c r="AR657" i="42"/>
  <c r="AR658" i="42"/>
  <c r="AR659" i="42"/>
  <c r="AR660" i="42"/>
  <c r="AR661" i="42"/>
  <c r="AR662" i="42"/>
  <c r="AR663" i="42"/>
  <c r="AR664" i="42"/>
  <c r="AR665" i="42"/>
  <c r="AR666" i="42"/>
  <c r="AR667" i="42"/>
  <c r="AR668" i="42"/>
  <c r="AR669" i="42"/>
  <c r="AR670" i="42"/>
  <c r="AR671" i="42"/>
  <c r="AR672" i="42"/>
  <c r="AR673" i="42"/>
  <c r="AR674" i="42"/>
  <c r="AR675" i="42"/>
  <c r="AR676" i="42"/>
  <c r="AR677" i="42"/>
  <c r="AR678" i="42"/>
  <c r="AR679" i="42"/>
  <c r="AR680" i="42"/>
  <c r="AR681" i="42"/>
  <c r="AR682" i="42"/>
  <c r="AR683" i="42"/>
  <c r="AR684" i="42"/>
  <c r="AR685" i="42"/>
  <c r="AR686" i="42"/>
  <c r="AR687" i="42"/>
  <c r="AR688" i="42"/>
  <c r="AR689" i="42"/>
  <c r="AR690" i="42"/>
  <c r="AR691" i="42"/>
  <c r="AR692" i="42"/>
  <c r="AR693" i="42"/>
  <c r="AR694" i="42"/>
  <c r="AR695" i="42"/>
  <c r="AR696" i="42"/>
  <c r="AR697" i="42"/>
  <c r="AR698" i="42"/>
  <c r="AR699" i="42"/>
  <c r="AR700" i="42"/>
  <c r="AQ16" i="42"/>
  <c r="AQ17" i="42"/>
  <c r="AQ18" i="42"/>
  <c r="AQ19" i="42"/>
  <c r="AQ20" i="42"/>
  <c r="AQ21" i="42"/>
  <c r="AQ22" i="42"/>
  <c r="AQ23" i="42"/>
  <c r="AQ24" i="42"/>
  <c r="AQ25" i="42"/>
  <c r="AQ26" i="42"/>
  <c r="AQ27" i="42"/>
  <c r="AQ28" i="42"/>
  <c r="AQ29" i="42"/>
  <c r="AQ30" i="42"/>
  <c r="AQ31" i="42"/>
  <c r="AQ32" i="42"/>
  <c r="AQ33" i="42"/>
  <c r="AQ34" i="42"/>
  <c r="AQ35" i="42"/>
  <c r="AQ36" i="42"/>
  <c r="AQ37" i="42"/>
  <c r="AQ38" i="42"/>
  <c r="AQ39" i="42"/>
  <c r="AQ40" i="42"/>
  <c r="AQ41" i="42"/>
  <c r="AQ42" i="42"/>
  <c r="AQ43" i="42"/>
  <c r="AQ44" i="42"/>
  <c r="AQ45" i="42"/>
  <c r="AQ46" i="42"/>
  <c r="AQ47" i="42"/>
  <c r="AQ48" i="42"/>
  <c r="AQ49" i="42"/>
  <c r="AQ50" i="42"/>
  <c r="AQ51" i="42"/>
  <c r="AQ52" i="42"/>
  <c r="AQ53" i="42"/>
  <c r="AQ54" i="42"/>
  <c r="AQ55" i="42"/>
  <c r="AQ56" i="42"/>
  <c r="AQ57" i="42"/>
  <c r="AQ58" i="42"/>
  <c r="AQ59" i="42"/>
  <c r="AQ60" i="42"/>
  <c r="AQ61" i="42"/>
  <c r="AQ62" i="42"/>
  <c r="AQ63" i="42"/>
  <c r="AQ64" i="42"/>
  <c r="AQ65" i="42"/>
  <c r="AQ66" i="42"/>
  <c r="AQ67" i="42"/>
  <c r="AQ68" i="42"/>
  <c r="AQ69" i="42"/>
  <c r="AQ70" i="42"/>
  <c r="AQ71" i="42"/>
  <c r="AQ72" i="42"/>
  <c r="AQ73" i="42"/>
  <c r="AQ74" i="42"/>
  <c r="AQ75" i="42"/>
  <c r="AQ76" i="42"/>
  <c r="AQ77" i="42"/>
  <c r="AQ78" i="42"/>
  <c r="AQ79" i="42"/>
  <c r="AQ80" i="42"/>
  <c r="AQ81" i="42"/>
  <c r="AQ82" i="42"/>
  <c r="AQ83" i="42"/>
  <c r="AQ84" i="42"/>
  <c r="AQ85" i="42"/>
  <c r="AQ86" i="42"/>
  <c r="AQ87" i="42"/>
  <c r="AQ88" i="42"/>
  <c r="AQ89" i="42"/>
  <c r="AQ90" i="42"/>
  <c r="AQ91" i="42"/>
  <c r="AQ92" i="42"/>
  <c r="AQ93" i="42"/>
  <c r="AQ94" i="42"/>
  <c r="AQ95" i="42"/>
  <c r="AQ96" i="42"/>
  <c r="AQ97" i="42"/>
  <c r="AQ98" i="42"/>
  <c r="AQ99" i="42"/>
  <c r="AQ100" i="42"/>
  <c r="AQ101" i="42"/>
  <c r="AQ102" i="42"/>
  <c r="AQ103" i="42"/>
  <c r="AQ104" i="42"/>
  <c r="AQ105" i="42"/>
  <c r="AQ106" i="42"/>
  <c r="AQ107" i="42"/>
  <c r="AQ108" i="42"/>
  <c r="AQ109" i="42"/>
  <c r="AQ110" i="42"/>
  <c r="AQ111" i="42"/>
  <c r="AQ112" i="42"/>
  <c r="AQ113" i="42"/>
  <c r="AQ114" i="42"/>
  <c r="AQ115" i="42"/>
  <c r="AQ116" i="42"/>
  <c r="AQ117" i="42"/>
  <c r="AQ118" i="42"/>
  <c r="AQ119" i="42"/>
  <c r="AQ120" i="42"/>
  <c r="AQ121" i="42"/>
  <c r="AQ122" i="42"/>
  <c r="AQ123" i="42"/>
  <c r="AQ124" i="42"/>
  <c r="AQ125" i="42"/>
  <c r="AQ126" i="42"/>
  <c r="AQ127" i="42"/>
  <c r="AQ128" i="42"/>
  <c r="AQ129" i="42"/>
  <c r="AQ130" i="42"/>
  <c r="AQ131" i="42"/>
  <c r="AQ132" i="42"/>
  <c r="AQ133" i="42"/>
  <c r="AQ134" i="42"/>
  <c r="AQ135" i="42"/>
  <c r="AQ136" i="42"/>
  <c r="AQ137" i="42"/>
  <c r="AQ138" i="42"/>
  <c r="AQ139" i="42"/>
  <c r="AQ140" i="42"/>
  <c r="AQ141" i="42"/>
  <c r="AQ142" i="42"/>
  <c r="AQ143" i="42"/>
  <c r="AQ144" i="42"/>
  <c r="AQ145" i="42"/>
  <c r="AQ146" i="42"/>
  <c r="AQ147" i="42"/>
  <c r="AQ148" i="42"/>
  <c r="AQ149" i="42"/>
  <c r="AQ150" i="42"/>
  <c r="AQ151" i="42"/>
  <c r="AQ152" i="42"/>
  <c r="AQ153" i="42"/>
  <c r="AQ154" i="42"/>
  <c r="AQ155" i="42"/>
  <c r="AQ156" i="42"/>
  <c r="AQ157" i="42"/>
  <c r="AQ158" i="42"/>
  <c r="AQ159" i="42"/>
  <c r="AQ160" i="42"/>
  <c r="AQ161" i="42"/>
  <c r="AQ162" i="42"/>
  <c r="AQ163" i="42"/>
  <c r="AQ164" i="42"/>
  <c r="AQ165" i="42"/>
  <c r="AQ166" i="42"/>
  <c r="AQ167" i="42"/>
  <c r="AQ168" i="42"/>
  <c r="AQ169" i="42"/>
  <c r="AQ170" i="42"/>
  <c r="AQ171" i="42"/>
  <c r="AQ172" i="42"/>
  <c r="AQ173" i="42"/>
  <c r="AQ174" i="42"/>
  <c r="AQ175" i="42"/>
  <c r="AQ176" i="42"/>
  <c r="AQ177" i="42"/>
  <c r="AQ178" i="42"/>
  <c r="AQ179" i="42"/>
  <c r="AQ180" i="42"/>
  <c r="AQ181" i="42"/>
  <c r="AQ182" i="42"/>
  <c r="AQ183" i="42"/>
  <c r="AQ184" i="42"/>
  <c r="AQ185" i="42"/>
  <c r="AQ186" i="42"/>
  <c r="AQ187" i="42"/>
  <c r="AQ188" i="42"/>
  <c r="AQ189" i="42"/>
  <c r="AQ190" i="42"/>
  <c r="AQ191" i="42"/>
  <c r="AQ192" i="42"/>
  <c r="AQ193" i="42"/>
  <c r="AQ194" i="42"/>
  <c r="AQ195" i="42"/>
  <c r="AQ196" i="42"/>
  <c r="AQ197" i="42"/>
  <c r="AQ198" i="42"/>
  <c r="AQ199" i="42"/>
  <c r="AQ200" i="42"/>
  <c r="AQ201" i="42"/>
  <c r="AQ202" i="42"/>
  <c r="AQ203" i="42"/>
  <c r="AQ204" i="42"/>
  <c r="AQ205" i="42"/>
  <c r="AQ206" i="42"/>
  <c r="AQ207" i="42"/>
  <c r="AQ208" i="42"/>
  <c r="AQ209" i="42"/>
  <c r="AQ210" i="42"/>
  <c r="AQ211" i="42"/>
  <c r="AQ212" i="42"/>
  <c r="AQ213" i="42"/>
  <c r="AQ214" i="42"/>
  <c r="AQ215" i="42"/>
  <c r="AQ216" i="42"/>
  <c r="AQ217" i="42"/>
  <c r="AQ218" i="42"/>
  <c r="AQ219" i="42"/>
  <c r="AQ220" i="42"/>
  <c r="AQ221" i="42"/>
  <c r="AQ222" i="42"/>
  <c r="AQ223" i="42"/>
  <c r="AQ224" i="42"/>
  <c r="AQ225" i="42"/>
  <c r="AQ226" i="42"/>
  <c r="AQ227" i="42"/>
  <c r="AQ228" i="42"/>
  <c r="AQ229" i="42"/>
  <c r="AQ230" i="42"/>
  <c r="AQ231" i="42"/>
  <c r="AQ232" i="42"/>
  <c r="AQ233" i="42"/>
  <c r="AQ234" i="42"/>
  <c r="AQ235" i="42"/>
  <c r="AQ236" i="42"/>
  <c r="AQ237" i="42"/>
  <c r="AQ238" i="42"/>
  <c r="AQ239" i="42"/>
  <c r="AQ240" i="42"/>
  <c r="AQ241" i="42"/>
  <c r="AQ242" i="42"/>
  <c r="AQ243" i="42"/>
  <c r="AQ244" i="42"/>
  <c r="AQ245" i="42"/>
  <c r="AQ246" i="42"/>
  <c r="AQ247" i="42"/>
  <c r="AQ248" i="42"/>
  <c r="AQ249" i="42"/>
  <c r="AQ250" i="42"/>
  <c r="AQ251" i="42"/>
  <c r="AQ252" i="42"/>
  <c r="AQ253" i="42"/>
  <c r="AQ254" i="42"/>
  <c r="AQ255" i="42"/>
  <c r="AQ256" i="42"/>
  <c r="AQ257" i="42"/>
  <c r="AQ258" i="42"/>
  <c r="AQ259" i="42"/>
  <c r="AQ260" i="42"/>
  <c r="AQ261" i="42"/>
  <c r="AQ262" i="42"/>
  <c r="AQ263" i="42"/>
  <c r="AQ264" i="42"/>
  <c r="AQ265" i="42"/>
  <c r="AQ266" i="42"/>
  <c r="AQ267" i="42"/>
  <c r="AQ268" i="42"/>
  <c r="AQ269" i="42"/>
  <c r="AQ270" i="42"/>
  <c r="AQ271" i="42"/>
  <c r="AQ272" i="42"/>
  <c r="AQ273" i="42"/>
  <c r="AQ274" i="42"/>
  <c r="AQ275" i="42"/>
  <c r="AQ276" i="42"/>
  <c r="AQ277" i="42"/>
  <c r="AQ278" i="42"/>
  <c r="AQ279" i="42"/>
  <c r="AQ280" i="42"/>
  <c r="AQ281" i="42"/>
  <c r="AQ282" i="42"/>
  <c r="AQ283" i="42"/>
  <c r="AQ284" i="42"/>
  <c r="AQ285" i="42"/>
  <c r="AQ286" i="42"/>
  <c r="AQ287" i="42"/>
  <c r="AQ288" i="42"/>
  <c r="AQ289" i="42"/>
  <c r="AQ290" i="42"/>
  <c r="AQ291" i="42"/>
  <c r="AQ292" i="42"/>
  <c r="AQ293" i="42"/>
  <c r="AQ294" i="42"/>
  <c r="AQ295" i="42"/>
  <c r="AQ296" i="42"/>
  <c r="AQ297" i="42"/>
  <c r="AQ298" i="42"/>
  <c r="AQ299" i="42"/>
  <c r="AQ300" i="42"/>
  <c r="AQ301" i="42"/>
  <c r="AQ302" i="42"/>
  <c r="AQ303" i="42"/>
  <c r="AQ304" i="42"/>
  <c r="AQ305" i="42"/>
  <c r="AQ306" i="42"/>
  <c r="AQ307" i="42"/>
  <c r="AQ308" i="42"/>
  <c r="AQ309" i="42"/>
  <c r="AQ310" i="42"/>
  <c r="AQ311" i="42"/>
  <c r="AQ312" i="42"/>
  <c r="AQ313" i="42"/>
  <c r="AQ314" i="42"/>
  <c r="AQ315" i="42"/>
  <c r="AQ316" i="42"/>
  <c r="AQ317" i="42"/>
  <c r="AQ318" i="42"/>
  <c r="AQ319" i="42"/>
  <c r="AQ320" i="42"/>
  <c r="AQ321" i="42"/>
  <c r="AQ322" i="42"/>
  <c r="AQ323" i="42"/>
  <c r="AQ324" i="42"/>
  <c r="AQ325" i="42"/>
  <c r="AQ326" i="42"/>
  <c r="AQ327" i="42"/>
  <c r="AQ328" i="42"/>
  <c r="AQ329" i="42"/>
  <c r="AQ330" i="42"/>
  <c r="AQ331" i="42"/>
  <c r="AQ332" i="42"/>
  <c r="AQ333" i="42"/>
  <c r="AQ334" i="42"/>
  <c r="AQ335" i="42"/>
  <c r="AQ336" i="42"/>
  <c r="AQ337" i="42"/>
  <c r="AQ338" i="42"/>
  <c r="AQ339" i="42"/>
  <c r="AQ340" i="42"/>
  <c r="AQ341" i="42"/>
  <c r="AQ342" i="42"/>
  <c r="AQ343" i="42"/>
  <c r="AQ344" i="42"/>
  <c r="AQ345" i="42"/>
  <c r="AQ346" i="42"/>
  <c r="AQ347" i="42"/>
  <c r="AQ348" i="42"/>
  <c r="AQ349" i="42"/>
  <c r="AQ350" i="42"/>
  <c r="AQ351" i="42"/>
  <c r="AQ352" i="42"/>
  <c r="AQ353" i="42"/>
  <c r="AQ354" i="42"/>
  <c r="AQ355" i="42"/>
  <c r="AQ356" i="42"/>
  <c r="AQ357" i="42"/>
  <c r="AQ358" i="42"/>
  <c r="AQ359" i="42"/>
  <c r="AQ360" i="42"/>
  <c r="AQ361" i="42"/>
  <c r="AQ362" i="42"/>
  <c r="AQ363" i="42"/>
  <c r="AQ364" i="42"/>
  <c r="AQ365" i="42"/>
  <c r="AQ366" i="42"/>
  <c r="AQ367" i="42"/>
  <c r="AQ368" i="42"/>
  <c r="AQ369" i="42"/>
  <c r="AQ370" i="42"/>
  <c r="AQ371" i="42"/>
  <c r="AQ372" i="42"/>
  <c r="AQ373" i="42"/>
  <c r="AQ374" i="42"/>
  <c r="AQ375" i="42"/>
  <c r="AQ376" i="42"/>
  <c r="AQ377" i="42"/>
  <c r="AQ378" i="42"/>
  <c r="AQ379" i="42"/>
  <c r="AQ380" i="42"/>
  <c r="AQ381" i="42"/>
  <c r="AQ382" i="42"/>
  <c r="AQ383" i="42"/>
  <c r="AQ384" i="42"/>
  <c r="AQ385" i="42"/>
  <c r="AQ386" i="42"/>
  <c r="AQ387" i="42"/>
  <c r="AQ388" i="42"/>
  <c r="AQ389" i="42"/>
  <c r="AQ390" i="42"/>
  <c r="AQ391" i="42"/>
  <c r="AQ392" i="42"/>
  <c r="AQ393" i="42"/>
  <c r="AQ394" i="42"/>
  <c r="AQ395" i="42"/>
  <c r="AQ396" i="42"/>
  <c r="AQ397" i="42"/>
  <c r="AQ398" i="42"/>
  <c r="AQ399" i="42"/>
  <c r="AQ400" i="42"/>
  <c r="AQ401" i="42"/>
  <c r="AQ402" i="42"/>
  <c r="AQ403" i="42"/>
  <c r="AQ404" i="42"/>
  <c r="AQ405" i="42"/>
  <c r="AQ406" i="42"/>
  <c r="AQ407" i="42"/>
  <c r="AQ408" i="42"/>
  <c r="AQ409" i="42"/>
  <c r="AQ410" i="42"/>
  <c r="AQ411" i="42"/>
  <c r="AQ412" i="42"/>
  <c r="AQ413" i="42"/>
  <c r="AQ414" i="42"/>
  <c r="AQ415" i="42"/>
  <c r="AQ416" i="42"/>
  <c r="AQ417" i="42"/>
  <c r="AQ418" i="42"/>
  <c r="AQ419" i="42"/>
  <c r="AQ420" i="42"/>
  <c r="AQ421" i="42"/>
  <c r="AQ422" i="42"/>
  <c r="AQ423" i="42"/>
  <c r="AQ424" i="42"/>
  <c r="AQ425" i="42"/>
  <c r="AQ426" i="42"/>
  <c r="AQ427" i="42"/>
  <c r="AQ428" i="42"/>
  <c r="AQ429" i="42"/>
  <c r="AQ430" i="42"/>
  <c r="AQ431" i="42"/>
  <c r="AQ432" i="42"/>
  <c r="AQ433" i="42"/>
  <c r="AQ434" i="42"/>
  <c r="AQ435" i="42"/>
  <c r="AQ436" i="42"/>
  <c r="AQ437" i="42"/>
  <c r="AQ438" i="42"/>
  <c r="AQ439" i="42"/>
  <c r="AQ440" i="42"/>
  <c r="AQ441" i="42"/>
  <c r="AQ442" i="42"/>
  <c r="AQ443" i="42"/>
  <c r="AQ444" i="42"/>
  <c r="AQ445" i="42"/>
  <c r="AQ446" i="42"/>
  <c r="AQ447" i="42"/>
  <c r="AQ448" i="42"/>
  <c r="AQ449" i="42"/>
  <c r="AQ450" i="42"/>
  <c r="AQ451" i="42"/>
  <c r="AQ452" i="42"/>
  <c r="AQ453" i="42"/>
  <c r="AQ454" i="42"/>
  <c r="AQ455" i="42"/>
  <c r="AQ456" i="42"/>
  <c r="AQ457" i="42"/>
  <c r="AQ458" i="42"/>
  <c r="AQ459" i="42"/>
  <c r="AQ460" i="42"/>
  <c r="AQ461" i="42"/>
  <c r="AQ462" i="42"/>
  <c r="AQ463" i="42"/>
  <c r="AQ464" i="42"/>
  <c r="AQ465" i="42"/>
  <c r="AQ466" i="42"/>
  <c r="AQ467" i="42"/>
  <c r="AQ468" i="42"/>
  <c r="AQ469" i="42"/>
  <c r="AQ470" i="42"/>
  <c r="AQ471" i="42"/>
  <c r="AQ472" i="42"/>
  <c r="AQ473" i="42"/>
  <c r="AQ474" i="42"/>
  <c r="AQ475" i="42"/>
  <c r="AQ476" i="42"/>
  <c r="AQ477" i="42"/>
  <c r="AQ478" i="42"/>
  <c r="AQ479" i="42"/>
  <c r="AQ480" i="42"/>
  <c r="AQ481" i="42"/>
  <c r="AQ482" i="42"/>
  <c r="AQ483" i="42"/>
  <c r="AQ484" i="42"/>
  <c r="AQ485" i="42"/>
  <c r="AQ486" i="42"/>
  <c r="AQ487" i="42"/>
  <c r="AQ488" i="42"/>
  <c r="AQ489" i="42"/>
  <c r="AQ490" i="42"/>
  <c r="AQ491" i="42"/>
  <c r="AQ492" i="42"/>
  <c r="AQ493" i="42"/>
  <c r="AQ494" i="42"/>
  <c r="AQ495" i="42"/>
  <c r="AQ496" i="42"/>
  <c r="AQ497" i="42"/>
  <c r="AQ498" i="42"/>
  <c r="AQ499" i="42"/>
  <c r="AQ500" i="42"/>
  <c r="AQ501" i="42"/>
  <c r="AQ502" i="42"/>
  <c r="AQ503" i="42"/>
  <c r="AQ504" i="42"/>
  <c r="AQ505" i="42"/>
  <c r="AQ506" i="42"/>
  <c r="AQ507" i="42"/>
  <c r="AQ508" i="42"/>
  <c r="AQ509" i="42"/>
  <c r="AQ510" i="42"/>
  <c r="AQ511" i="42"/>
  <c r="AQ512" i="42"/>
  <c r="AQ513" i="42"/>
  <c r="AQ514" i="42"/>
  <c r="AQ515" i="42"/>
  <c r="AQ516" i="42"/>
  <c r="AQ517" i="42"/>
  <c r="AQ518" i="42"/>
  <c r="AQ519" i="42"/>
  <c r="AQ520" i="42"/>
  <c r="AQ521" i="42"/>
  <c r="AQ522" i="42"/>
  <c r="AQ523" i="42"/>
  <c r="AQ524" i="42"/>
  <c r="AQ525" i="42"/>
  <c r="AQ526" i="42"/>
  <c r="AQ527" i="42"/>
  <c r="AQ528" i="42"/>
  <c r="AQ529" i="42"/>
  <c r="AQ530" i="42"/>
  <c r="AQ531" i="42"/>
  <c r="AQ532" i="42"/>
  <c r="AQ533" i="42"/>
  <c r="AQ534" i="42"/>
  <c r="AQ535" i="42"/>
  <c r="AQ536" i="42"/>
  <c r="AQ537" i="42"/>
  <c r="AQ538" i="42"/>
  <c r="AQ539" i="42"/>
  <c r="AQ540" i="42"/>
  <c r="AQ541" i="42"/>
  <c r="AQ542" i="42"/>
  <c r="AQ543" i="42"/>
  <c r="AQ544" i="42"/>
  <c r="AQ545" i="42"/>
  <c r="AQ546" i="42"/>
  <c r="AQ547" i="42"/>
  <c r="AQ548" i="42"/>
  <c r="AQ549" i="42"/>
  <c r="AQ550" i="42"/>
  <c r="AQ551" i="42"/>
  <c r="AQ552" i="42"/>
  <c r="AQ553" i="42"/>
  <c r="AQ554" i="42"/>
  <c r="AQ555" i="42"/>
  <c r="AQ556" i="42"/>
  <c r="AQ557" i="42"/>
  <c r="AQ558" i="42"/>
  <c r="AQ559" i="42"/>
  <c r="AQ560" i="42"/>
  <c r="AQ561" i="42"/>
  <c r="AQ562" i="42"/>
  <c r="AQ563" i="42"/>
  <c r="AQ564" i="42"/>
  <c r="AQ565" i="42"/>
  <c r="AQ566" i="42"/>
  <c r="AQ567" i="42"/>
  <c r="AQ568" i="42"/>
  <c r="AQ569" i="42"/>
  <c r="AQ570" i="42"/>
  <c r="AQ571" i="42"/>
  <c r="AQ572" i="42"/>
  <c r="AQ573" i="42"/>
  <c r="AQ574" i="42"/>
  <c r="AQ575" i="42"/>
  <c r="AQ576" i="42"/>
  <c r="AQ577" i="42"/>
  <c r="AQ578" i="42"/>
  <c r="AQ579" i="42"/>
  <c r="AQ580" i="42"/>
  <c r="AQ581" i="42"/>
  <c r="AQ582" i="42"/>
  <c r="AQ583" i="42"/>
  <c r="AQ584" i="42"/>
  <c r="AQ585" i="42"/>
  <c r="AQ586" i="42"/>
  <c r="AQ587" i="42"/>
  <c r="AQ588" i="42"/>
  <c r="AQ589" i="42"/>
  <c r="AQ590" i="42"/>
  <c r="AQ591" i="42"/>
  <c r="AQ592" i="42"/>
  <c r="AQ593" i="42"/>
  <c r="AQ594" i="42"/>
  <c r="AQ595" i="42"/>
  <c r="AQ596" i="42"/>
  <c r="AQ597" i="42"/>
  <c r="AQ598" i="42"/>
  <c r="AQ599" i="42"/>
  <c r="AQ600" i="42"/>
  <c r="AQ601" i="42"/>
  <c r="AQ602" i="42"/>
  <c r="AQ603" i="42"/>
  <c r="AQ604" i="42"/>
  <c r="AQ605" i="42"/>
  <c r="AQ606" i="42"/>
  <c r="AQ607" i="42"/>
  <c r="AQ608" i="42"/>
  <c r="AQ609" i="42"/>
  <c r="AQ610" i="42"/>
  <c r="AQ611" i="42"/>
  <c r="AQ612" i="42"/>
  <c r="AQ613" i="42"/>
  <c r="AQ614" i="42"/>
  <c r="AQ615" i="42"/>
  <c r="AQ616" i="42"/>
  <c r="AQ617" i="42"/>
  <c r="AQ618" i="42"/>
  <c r="AQ619" i="42"/>
  <c r="AQ620" i="42"/>
  <c r="AQ621" i="42"/>
  <c r="AQ622" i="42"/>
  <c r="AQ623" i="42"/>
  <c r="AQ624" i="42"/>
  <c r="AQ625" i="42"/>
  <c r="AQ626" i="42"/>
  <c r="AQ627" i="42"/>
  <c r="AQ628" i="42"/>
  <c r="AQ629" i="42"/>
  <c r="AQ630" i="42"/>
  <c r="AQ631" i="42"/>
  <c r="AQ632" i="42"/>
  <c r="AQ633" i="42"/>
  <c r="AQ634" i="42"/>
  <c r="AQ635" i="42"/>
  <c r="AQ636" i="42"/>
  <c r="AQ637" i="42"/>
  <c r="AQ638" i="42"/>
  <c r="AQ639" i="42"/>
  <c r="AQ640" i="42"/>
  <c r="AQ641" i="42"/>
  <c r="AQ642" i="42"/>
  <c r="AQ643" i="42"/>
  <c r="AQ644" i="42"/>
  <c r="AQ645" i="42"/>
  <c r="AQ646" i="42"/>
  <c r="AQ647" i="42"/>
  <c r="AQ648" i="42"/>
  <c r="AQ649" i="42"/>
  <c r="AQ650" i="42"/>
  <c r="AQ651" i="42"/>
  <c r="AQ652" i="42"/>
  <c r="AQ653" i="42"/>
  <c r="AQ654" i="42"/>
  <c r="AQ655" i="42"/>
  <c r="AQ656" i="42"/>
  <c r="AQ657" i="42"/>
  <c r="AQ658" i="42"/>
  <c r="AQ659" i="42"/>
  <c r="AQ660" i="42"/>
  <c r="AQ661" i="42"/>
  <c r="AQ662" i="42"/>
  <c r="AQ663" i="42"/>
  <c r="AQ664" i="42"/>
  <c r="AQ665" i="42"/>
  <c r="AQ666" i="42"/>
  <c r="AQ667" i="42"/>
  <c r="AQ668" i="42"/>
  <c r="AQ669" i="42"/>
  <c r="AQ670" i="42"/>
  <c r="AQ671" i="42"/>
  <c r="AQ672" i="42"/>
  <c r="AQ673" i="42"/>
  <c r="AQ674" i="42"/>
  <c r="AQ675" i="42"/>
  <c r="AQ676" i="42"/>
  <c r="AQ677" i="42"/>
  <c r="AQ678" i="42"/>
  <c r="AQ679" i="42"/>
  <c r="AQ680" i="42"/>
  <c r="AQ681" i="42"/>
  <c r="AQ682" i="42"/>
  <c r="AQ683" i="42"/>
  <c r="AQ684" i="42"/>
  <c r="AQ685" i="42"/>
  <c r="AQ686" i="42"/>
  <c r="AQ687" i="42"/>
  <c r="AQ688" i="42"/>
  <c r="AQ689" i="42"/>
  <c r="AQ690" i="42"/>
  <c r="AQ691" i="42"/>
  <c r="AQ692" i="42"/>
  <c r="AQ693" i="42"/>
  <c r="AQ694" i="42"/>
  <c r="AQ695" i="42"/>
  <c r="AQ696" i="42"/>
  <c r="AQ697" i="42"/>
  <c r="AQ698" i="42"/>
  <c r="AQ699" i="42"/>
  <c r="AQ700" i="42"/>
  <c r="AN16" i="42"/>
  <c r="AN17" i="42"/>
  <c r="AN18" i="42"/>
  <c r="AN19" i="42"/>
  <c r="AN20" i="42"/>
  <c r="AN21" i="42"/>
  <c r="AN22" i="42"/>
  <c r="AN23" i="42"/>
  <c r="AN24" i="42"/>
  <c r="AN25" i="42"/>
  <c r="AN26" i="42"/>
  <c r="AN27" i="42"/>
  <c r="AN28" i="42"/>
  <c r="AN29" i="42"/>
  <c r="AN30" i="42"/>
  <c r="AN31" i="42"/>
  <c r="AN32" i="42"/>
  <c r="AN33" i="42"/>
  <c r="AN34" i="42"/>
  <c r="AN35" i="42"/>
  <c r="AN36" i="42"/>
  <c r="AN37" i="42"/>
  <c r="AN38" i="42"/>
  <c r="AN39" i="42"/>
  <c r="AN40" i="42"/>
  <c r="AN41" i="42"/>
  <c r="AN42" i="42"/>
  <c r="AN43" i="42"/>
  <c r="AN44" i="42"/>
  <c r="AN45" i="42"/>
  <c r="AN46" i="42"/>
  <c r="AN47" i="42"/>
  <c r="AN48" i="42"/>
  <c r="AN49" i="42"/>
  <c r="AN50" i="42"/>
  <c r="AN51" i="42"/>
  <c r="AN52" i="42"/>
  <c r="AN53" i="42"/>
  <c r="AN54" i="42"/>
  <c r="AN55" i="42"/>
  <c r="AN56" i="42"/>
  <c r="AN57" i="42"/>
  <c r="AN58" i="42"/>
  <c r="AN59" i="42"/>
  <c r="AN60" i="42"/>
  <c r="AN61" i="42"/>
  <c r="AN62" i="42"/>
  <c r="AN63" i="42"/>
  <c r="AN64" i="42"/>
  <c r="AN65" i="42"/>
  <c r="AN66" i="42"/>
  <c r="AN67" i="42"/>
  <c r="AN68" i="42"/>
  <c r="AN69" i="42"/>
  <c r="AN70" i="42"/>
  <c r="AN71" i="42"/>
  <c r="AN72" i="42"/>
  <c r="AN73" i="42"/>
  <c r="AN74" i="42"/>
  <c r="AN75" i="42"/>
  <c r="AN76" i="42"/>
  <c r="AN77" i="42"/>
  <c r="AN78" i="42"/>
  <c r="AN79" i="42"/>
  <c r="AN80" i="42"/>
  <c r="AN81" i="42"/>
  <c r="AN82" i="42"/>
  <c r="AN83" i="42"/>
  <c r="AN84" i="42"/>
  <c r="AN85" i="42"/>
  <c r="AN86" i="42"/>
  <c r="AN87" i="42"/>
  <c r="AN88" i="42"/>
  <c r="AN89" i="42"/>
  <c r="AN90" i="42"/>
  <c r="AN91" i="42"/>
  <c r="AN92" i="42"/>
  <c r="AN93" i="42"/>
  <c r="AN94" i="42"/>
  <c r="AN95" i="42"/>
  <c r="AN96" i="42"/>
  <c r="AN97" i="42"/>
  <c r="AN98" i="42"/>
  <c r="AN99" i="42"/>
  <c r="AN100" i="42"/>
  <c r="AN101" i="42"/>
  <c r="AN102" i="42"/>
  <c r="AN103" i="42"/>
  <c r="AN104" i="42"/>
  <c r="AN105" i="42"/>
  <c r="AN106" i="42"/>
  <c r="AN107" i="42"/>
  <c r="AN108" i="42"/>
  <c r="AN109" i="42"/>
  <c r="AN110" i="42"/>
  <c r="AN111" i="42"/>
  <c r="AN112" i="42"/>
  <c r="AN113" i="42"/>
  <c r="AN114" i="42"/>
  <c r="AN115" i="42"/>
  <c r="AN116" i="42"/>
  <c r="AN117" i="42"/>
  <c r="AN118" i="42"/>
  <c r="AN119" i="42"/>
  <c r="AN120" i="42"/>
  <c r="AN121" i="42"/>
  <c r="AN122" i="42"/>
  <c r="AN123" i="42"/>
  <c r="AN124" i="42"/>
  <c r="AN125" i="42"/>
  <c r="AN126" i="42"/>
  <c r="AN127" i="42"/>
  <c r="AN128" i="42"/>
  <c r="AN129" i="42"/>
  <c r="AN130" i="42"/>
  <c r="AN131" i="42"/>
  <c r="AN132" i="42"/>
  <c r="AN133" i="42"/>
  <c r="AN134" i="42"/>
  <c r="AN135" i="42"/>
  <c r="AN136" i="42"/>
  <c r="AN137" i="42"/>
  <c r="AN138" i="42"/>
  <c r="AN139" i="42"/>
  <c r="AN140" i="42"/>
  <c r="AN141" i="42"/>
  <c r="AN142" i="42"/>
  <c r="AN143" i="42"/>
  <c r="AN144" i="42"/>
  <c r="AN145" i="42"/>
  <c r="AN146" i="42"/>
  <c r="AN147" i="42"/>
  <c r="AN148" i="42"/>
  <c r="AN149" i="42"/>
  <c r="AN150" i="42"/>
  <c r="AN151" i="42"/>
  <c r="AN152" i="42"/>
  <c r="AN153" i="42"/>
  <c r="AN154" i="42"/>
  <c r="AN155" i="42"/>
  <c r="AN156" i="42"/>
  <c r="AN157" i="42"/>
  <c r="AN158" i="42"/>
  <c r="AN159" i="42"/>
  <c r="AN160" i="42"/>
  <c r="AN161" i="42"/>
  <c r="AN162" i="42"/>
  <c r="AN163" i="42"/>
  <c r="AN164" i="42"/>
  <c r="AN165" i="42"/>
  <c r="AN166" i="42"/>
  <c r="AN167" i="42"/>
  <c r="AN168" i="42"/>
  <c r="AN169" i="42"/>
  <c r="AN170" i="42"/>
  <c r="AN171" i="42"/>
  <c r="AN172" i="42"/>
  <c r="AN173" i="42"/>
  <c r="AN174" i="42"/>
  <c r="AN175" i="42"/>
  <c r="AN176" i="42"/>
  <c r="AN177" i="42"/>
  <c r="AN178" i="42"/>
  <c r="AN179" i="42"/>
  <c r="AN180" i="42"/>
  <c r="AN181" i="42"/>
  <c r="AN182" i="42"/>
  <c r="AN183" i="42"/>
  <c r="AN184" i="42"/>
  <c r="AN185" i="42"/>
  <c r="AN186" i="42"/>
  <c r="AN187" i="42"/>
  <c r="AN188" i="42"/>
  <c r="AN189" i="42"/>
  <c r="AN190" i="42"/>
  <c r="AN191" i="42"/>
  <c r="AN192" i="42"/>
  <c r="AN193" i="42"/>
  <c r="AN194" i="42"/>
  <c r="AN195" i="42"/>
  <c r="AN196" i="42"/>
  <c r="AN197" i="42"/>
  <c r="AN198" i="42"/>
  <c r="AN199" i="42"/>
  <c r="AN200" i="42"/>
  <c r="AN201" i="42"/>
  <c r="AN202" i="42"/>
  <c r="AN203" i="42"/>
  <c r="AN204" i="42"/>
  <c r="AN205" i="42"/>
  <c r="AN206" i="42"/>
  <c r="AN207" i="42"/>
  <c r="AN208" i="42"/>
  <c r="AN209" i="42"/>
  <c r="AN210" i="42"/>
  <c r="AN211" i="42"/>
  <c r="AN212" i="42"/>
  <c r="AN213" i="42"/>
  <c r="AN214" i="42"/>
  <c r="AN215" i="42"/>
  <c r="AN216" i="42"/>
  <c r="AN217" i="42"/>
  <c r="AN218" i="42"/>
  <c r="AN219" i="42"/>
  <c r="AN220" i="42"/>
  <c r="AN221" i="42"/>
  <c r="AN222" i="42"/>
  <c r="AN223" i="42"/>
  <c r="AN224" i="42"/>
  <c r="AN225" i="42"/>
  <c r="AN226" i="42"/>
  <c r="AN227" i="42"/>
  <c r="AN228" i="42"/>
  <c r="AN229" i="42"/>
  <c r="AN230" i="42"/>
  <c r="AN231" i="42"/>
  <c r="AN232" i="42"/>
  <c r="AN233" i="42"/>
  <c r="AN234" i="42"/>
  <c r="AN235" i="42"/>
  <c r="AN236" i="42"/>
  <c r="AN237" i="42"/>
  <c r="AN238" i="42"/>
  <c r="AN239" i="42"/>
  <c r="AN240" i="42"/>
  <c r="AN241" i="42"/>
  <c r="AN242" i="42"/>
  <c r="AN243" i="42"/>
  <c r="AN244" i="42"/>
  <c r="AN245" i="42"/>
  <c r="AN246" i="42"/>
  <c r="AN247" i="42"/>
  <c r="AN248" i="42"/>
  <c r="AN249" i="42"/>
  <c r="AN250" i="42"/>
  <c r="AN251" i="42"/>
  <c r="AN252" i="42"/>
  <c r="AN253" i="42"/>
  <c r="AN254" i="42"/>
  <c r="AN255" i="42"/>
  <c r="AN256" i="42"/>
  <c r="AN257" i="42"/>
  <c r="AN258" i="42"/>
  <c r="AN259" i="42"/>
  <c r="AN260" i="42"/>
  <c r="AN261" i="42"/>
  <c r="AN262" i="42"/>
  <c r="AN263" i="42"/>
  <c r="AN264" i="42"/>
  <c r="AN265" i="42"/>
  <c r="AN266" i="42"/>
  <c r="AN267" i="42"/>
  <c r="AN268" i="42"/>
  <c r="AN269" i="42"/>
  <c r="AN270" i="42"/>
  <c r="AN271" i="42"/>
  <c r="AN272" i="42"/>
  <c r="AN273" i="42"/>
  <c r="AN274" i="42"/>
  <c r="AN275" i="42"/>
  <c r="AN276" i="42"/>
  <c r="AN277" i="42"/>
  <c r="AN278" i="42"/>
  <c r="AN279" i="42"/>
  <c r="AN280" i="42"/>
  <c r="AN281" i="42"/>
  <c r="AN282" i="42"/>
  <c r="AN283" i="42"/>
  <c r="AN284" i="42"/>
  <c r="AN285" i="42"/>
  <c r="AN286" i="42"/>
  <c r="AN287" i="42"/>
  <c r="AN288" i="42"/>
  <c r="AN289" i="42"/>
  <c r="AN290" i="42"/>
  <c r="AN291" i="42"/>
  <c r="AN292" i="42"/>
  <c r="AN293" i="42"/>
  <c r="AN294" i="42"/>
  <c r="AN295" i="42"/>
  <c r="AN296" i="42"/>
  <c r="AN297" i="42"/>
  <c r="AN298" i="42"/>
  <c r="AN299" i="42"/>
  <c r="AN300" i="42"/>
  <c r="AN301" i="42"/>
  <c r="AN302" i="42"/>
  <c r="AN303" i="42"/>
  <c r="AN304" i="42"/>
  <c r="AN305" i="42"/>
  <c r="AN306" i="42"/>
  <c r="AN307" i="42"/>
  <c r="AN308" i="42"/>
  <c r="AN309" i="42"/>
  <c r="AN310" i="42"/>
  <c r="AN311" i="42"/>
  <c r="AN312" i="42"/>
  <c r="AN313" i="42"/>
  <c r="AN314" i="42"/>
  <c r="AN315" i="42"/>
  <c r="AN316" i="42"/>
  <c r="AN317" i="42"/>
  <c r="AN318" i="42"/>
  <c r="AN319" i="42"/>
  <c r="AN320" i="42"/>
  <c r="AN321" i="42"/>
  <c r="AN322" i="42"/>
  <c r="AN323" i="42"/>
  <c r="AN324" i="42"/>
  <c r="AN325" i="42"/>
  <c r="AN326" i="42"/>
  <c r="AN327" i="42"/>
  <c r="AN328" i="42"/>
  <c r="AN329" i="42"/>
  <c r="AN330" i="42"/>
  <c r="AN331" i="42"/>
  <c r="AN332" i="42"/>
  <c r="AN333" i="42"/>
  <c r="AN334" i="42"/>
  <c r="AN335" i="42"/>
  <c r="AN336" i="42"/>
  <c r="AN337" i="42"/>
  <c r="AN338" i="42"/>
  <c r="AN339" i="42"/>
  <c r="AN340" i="42"/>
  <c r="AN341" i="42"/>
  <c r="AN342" i="42"/>
  <c r="AN343" i="42"/>
  <c r="AN344" i="42"/>
  <c r="AN345" i="42"/>
  <c r="AN346" i="42"/>
  <c r="AN347" i="42"/>
  <c r="AN348" i="42"/>
  <c r="AN349" i="42"/>
  <c r="AN350" i="42"/>
  <c r="AN351" i="42"/>
  <c r="AN352" i="42"/>
  <c r="AN353" i="42"/>
  <c r="AN354" i="42"/>
  <c r="AN355" i="42"/>
  <c r="AN356" i="42"/>
  <c r="AN357" i="42"/>
  <c r="AN358" i="42"/>
  <c r="AN359" i="42"/>
  <c r="AN360" i="42"/>
  <c r="AN361" i="42"/>
  <c r="AN362" i="42"/>
  <c r="AN363" i="42"/>
  <c r="AN364" i="42"/>
  <c r="AN365" i="42"/>
  <c r="AN366" i="42"/>
  <c r="AN367" i="42"/>
  <c r="AN368" i="42"/>
  <c r="AN369" i="42"/>
  <c r="AN370" i="42"/>
  <c r="AN371" i="42"/>
  <c r="AN372" i="42"/>
  <c r="AN373" i="42"/>
  <c r="AN374" i="42"/>
  <c r="AN375" i="42"/>
  <c r="AN376" i="42"/>
  <c r="AN377" i="42"/>
  <c r="AN378" i="42"/>
  <c r="AN379" i="42"/>
  <c r="AN380" i="42"/>
  <c r="AN381" i="42"/>
  <c r="AN382" i="42"/>
  <c r="AN383" i="42"/>
  <c r="AN384" i="42"/>
  <c r="AN385" i="42"/>
  <c r="AN386" i="42"/>
  <c r="AN387" i="42"/>
  <c r="AN388" i="42"/>
  <c r="AN389" i="42"/>
  <c r="AN390" i="42"/>
  <c r="AN391" i="42"/>
  <c r="AN392" i="42"/>
  <c r="AN393" i="42"/>
  <c r="AN394" i="42"/>
  <c r="AN395" i="42"/>
  <c r="AN396" i="42"/>
  <c r="AN397" i="42"/>
  <c r="AN398" i="42"/>
  <c r="AN399" i="42"/>
  <c r="AN400" i="42"/>
  <c r="AN401" i="42"/>
  <c r="AN402" i="42"/>
  <c r="AN403" i="42"/>
  <c r="AN404" i="42"/>
  <c r="AN405" i="42"/>
  <c r="AN406" i="42"/>
  <c r="AN407" i="42"/>
  <c r="AN408" i="42"/>
  <c r="AN409" i="42"/>
  <c r="AN410" i="42"/>
  <c r="AN411" i="42"/>
  <c r="AN412" i="42"/>
  <c r="AN413" i="42"/>
  <c r="AN414" i="42"/>
  <c r="AN415" i="42"/>
  <c r="AN416" i="42"/>
  <c r="AN417" i="42"/>
  <c r="AN418" i="42"/>
  <c r="AN419" i="42"/>
  <c r="AN420" i="42"/>
  <c r="AN421" i="42"/>
  <c r="AN422" i="42"/>
  <c r="AN423" i="42"/>
  <c r="AN424" i="42"/>
  <c r="AN425" i="42"/>
  <c r="AN426" i="42"/>
  <c r="AN427" i="42"/>
  <c r="AN428" i="42"/>
  <c r="AN429" i="42"/>
  <c r="AN430" i="42"/>
  <c r="AN431" i="42"/>
  <c r="AN432" i="42"/>
  <c r="AN433" i="42"/>
  <c r="AN434" i="42"/>
  <c r="AN435" i="42"/>
  <c r="AN436" i="42"/>
  <c r="AN437" i="42"/>
  <c r="AN438" i="42"/>
  <c r="AN439" i="42"/>
  <c r="AN440" i="42"/>
  <c r="AN441" i="42"/>
  <c r="AN442" i="42"/>
  <c r="AN443" i="42"/>
  <c r="AN444" i="42"/>
  <c r="AN445" i="42"/>
  <c r="AN446" i="42"/>
  <c r="AN447" i="42"/>
  <c r="AN448" i="42"/>
  <c r="AN449" i="42"/>
  <c r="AN450" i="42"/>
  <c r="AN451" i="42"/>
  <c r="AN452" i="42"/>
  <c r="AN453" i="42"/>
  <c r="AN454" i="42"/>
  <c r="AN455" i="42"/>
  <c r="AN456" i="42"/>
  <c r="AN457" i="42"/>
  <c r="AN458" i="42"/>
  <c r="AN459" i="42"/>
  <c r="AN460" i="42"/>
  <c r="AN461" i="42"/>
  <c r="AN462" i="42"/>
  <c r="AN463" i="42"/>
  <c r="AN464" i="42"/>
  <c r="AN465" i="42"/>
  <c r="AN466" i="42"/>
  <c r="AN467" i="42"/>
  <c r="AN468" i="42"/>
  <c r="AN469" i="42"/>
  <c r="AN470" i="42"/>
  <c r="AN471" i="42"/>
  <c r="AN472" i="42"/>
  <c r="AN473" i="42"/>
  <c r="AN474" i="42"/>
  <c r="AN475" i="42"/>
  <c r="AN476" i="42"/>
  <c r="AN477" i="42"/>
  <c r="AN478" i="42"/>
  <c r="AN479" i="42"/>
  <c r="AN480" i="42"/>
  <c r="AN481" i="42"/>
  <c r="AN482" i="42"/>
  <c r="AN483" i="42"/>
  <c r="AN484" i="42"/>
  <c r="AN485" i="42"/>
  <c r="AN486" i="42"/>
  <c r="AN487" i="42"/>
  <c r="AN488" i="42"/>
  <c r="AN489" i="42"/>
  <c r="AN490" i="42"/>
  <c r="AN491" i="42"/>
  <c r="AN492" i="42"/>
  <c r="AN493" i="42"/>
  <c r="AN494" i="42"/>
  <c r="AN495" i="42"/>
  <c r="AN496" i="42"/>
  <c r="AN497" i="42"/>
  <c r="AN498" i="42"/>
  <c r="AN499" i="42"/>
  <c r="AN500" i="42"/>
  <c r="AN501" i="42"/>
  <c r="AN502" i="42"/>
  <c r="AN503" i="42"/>
  <c r="AN504" i="42"/>
  <c r="AN505" i="42"/>
  <c r="AN506" i="42"/>
  <c r="AN507" i="42"/>
  <c r="AN508" i="42"/>
  <c r="AN509" i="42"/>
  <c r="AN510" i="42"/>
  <c r="AN511" i="42"/>
  <c r="AN512" i="42"/>
  <c r="AN513" i="42"/>
  <c r="AN514" i="42"/>
  <c r="AN515" i="42"/>
  <c r="AN516" i="42"/>
  <c r="AN517" i="42"/>
  <c r="AN518" i="42"/>
  <c r="AN519" i="42"/>
  <c r="AN520" i="42"/>
  <c r="AN521" i="42"/>
  <c r="AN522" i="42"/>
  <c r="AN523" i="42"/>
  <c r="AN524" i="42"/>
  <c r="AN525" i="42"/>
  <c r="AN526" i="42"/>
  <c r="AN527" i="42"/>
  <c r="AN528" i="42"/>
  <c r="AN529" i="42"/>
  <c r="AN530" i="42"/>
  <c r="AN531" i="42"/>
  <c r="AN532" i="42"/>
  <c r="AN533" i="42"/>
  <c r="AN534" i="42"/>
  <c r="AN535" i="42"/>
  <c r="AN536" i="42"/>
  <c r="AN537" i="42"/>
  <c r="AN538" i="42"/>
  <c r="AN539" i="42"/>
  <c r="AN540" i="42"/>
  <c r="AN541" i="42"/>
  <c r="AN542" i="42"/>
  <c r="AN543" i="42"/>
  <c r="AN544" i="42"/>
  <c r="AN545" i="42"/>
  <c r="AN546" i="42"/>
  <c r="AN547" i="42"/>
  <c r="AN548" i="42"/>
  <c r="AN549" i="42"/>
  <c r="AN550" i="42"/>
  <c r="AN551" i="42"/>
  <c r="AN552" i="42"/>
  <c r="AN553" i="42"/>
  <c r="AN554" i="42"/>
  <c r="AN555" i="42"/>
  <c r="AN556" i="42"/>
  <c r="AN557" i="42"/>
  <c r="AN558" i="42"/>
  <c r="AN559" i="42"/>
  <c r="AN560" i="42"/>
  <c r="AN561" i="42"/>
  <c r="AN562" i="42"/>
  <c r="AN563" i="42"/>
  <c r="AN564" i="42"/>
  <c r="AN565" i="42"/>
  <c r="AN566" i="42"/>
  <c r="AN567" i="42"/>
  <c r="AN568" i="42"/>
  <c r="AN569" i="42"/>
  <c r="AN570" i="42"/>
  <c r="AN571" i="42"/>
  <c r="AN572" i="42"/>
  <c r="AN573" i="42"/>
  <c r="AN574" i="42"/>
  <c r="AN575" i="42"/>
  <c r="AN576" i="42"/>
  <c r="AN577" i="42"/>
  <c r="AN578" i="42"/>
  <c r="AN579" i="42"/>
  <c r="AN580" i="42"/>
  <c r="AN581" i="42"/>
  <c r="AN582" i="42"/>
  <c r="AN583" i="42"/>
  <c r="AN584" i="42"/>
  <c r="AN585" i="42"/>
  <c r="AN586" i="42"/>
  <c r="AN587" i="42"/>
  <c r="AN588" i="42"/>
  <c r="AN589" i="42"/>
  <c r="AN590" i="42"/>
  <c r="AN591" i="42"/>
  <c r="AN592" i="42"/>
  <c r="AN593" i="42"/>
  <c r="AN594" i="42"/>
  <c r="AN595" i="42"/>
  <c r="AN596" i="42"/>
  <c r="AN597" i="42"/>
  <c r="AN598" i="42"/>
  <c r="AN599" i="42"/>
  <c r="AN600" i="42"/>
  <c r="AN601" i="42"/>
  <c r="AN602" i="42"/>
  <c r="AN603" i="42"/>
  <c r="AN604" i="42"/>
  <c r="AN605" i="42"/>
  <c r="AN606" i="42"/>
  <c r="AN607" i="42"/>
  <c r="AN608" i="42"/>
  <c r="AN609" i="42"/>
  <c r="AN610" i="42"/>
  <c r="AN611" i="42"/>
  <c r="AN612" i="42"/>
  <c r="AN613" i="42"/>
  <c r="AN614" i="42"/>
  <c r="AN615" i="42"/>
  <c r="AN616" i="42"/>
  <c r="AN617" i="42"/>
  <c r="AN618" i="42"/>
  <c r="AN619" i="42"/>
  <c r="AN620" i="42"/>
  <c r="AN621" i="42"/>
  <c r="AN622" i="42"/>
  <c r="AN623" i="42"/>
  <c r="AN624" i="42"/>
  <c r="AN625" i="42"/>
  <c r="AN626" i="42"/>
  <c r="AN627" i="42"/>
  <c r="AN628" i="42"/>
  <c r="AN629" i="42"/>
  <c r="AN630" i="42"/>
  <c r="AN631" i="42"/>
  <c r="AN632" i="42"/>
  <c r="AN633" i="42"/>
  <c r="AN634" i="42"/>
  <c r="AN635" i="42"/>
  <c r="AN636" i="42"/>
  <c r="AN637" i="42"/>
  <c r="AN638" i="42"/>
  <c r="AN639" i="42"/>
  <c r="AN640" i="42"/>
  <c r="AN641" i="42"/>
  <c r="AN642" i="42"/>
  <c r="AN643" i="42"/>
  <c r="AN644" i="42"/>
  <c r="AN645" i="42"/>
  <c r="AN646" i="42"/>
  <c r="AN647" i="42"/>
  <c r="AN648" i="42"/>
  <c r="AN649" i="42"/>
  <c r="AN650" i="42"/>
  <c r="AN651" i="42"/>
  <c r="AN652" i="42"/>
  <c r="AN653" i="42"/>
  <c r="AN654" i="42"/>
  <c r="AN655" i="42"/>
  <c r="AN656" i="42"/>
  <c r="AN657" i="42"/>
  <c r="AN658" i="42"/>
  <c r="AN659" i="42"/>
  <c r="AN660" i="42"/>
  <c r="AN661" i="42"/>
  <c r="AN662" i="42"/>
  <c r="AN663" i="42"/>
  <c r="AN664" i="42"/>
  <c r="AN665" i="42"/>
  <c r="AN666" i="42"/>
  <c r="AN667" i="42"/>
  <c r="AN668" i="42"/>
  <c r="AN669" i="42"/>
  <c r="AN670" i="42"/>
  <c r="AN671" i="42"/>
  <c r="AN672" i="42"/>
  <c r="AN673" i="42"/>
  <c r="AN674" i="42"/>
  <c r="AN675" i="42"/>
  <c r="AN676" i="42"/>
  <c r="AN677" i="42"/>
  <c r="AN678" i="42"/>
  <c r="AN679" i="42"/>
  <c r="AN680" i="42"/>
  <c r="AN681" i="42"/>
  <c r="AN682" i="42"/>
  <c r="AN683" i="42"/>
  <c r="AN684" i="42"/>
  <c r="AN685" i="42"/>
  <c r="AN686" i="42"/>
  <c r="AN687" i="42"/>
  <c r="AN688" i="42"/>
  <c r="AN689" i="42"/>
  <c r="AN690" i="42"/>
  <c r="AN691" i="42"/>
  <c r="AN692" i="42"/>
  <c r="AN693" i="42"/>
  <c r="AN694" i="42"/>
  <c r="AN695" i="42"/>
  <c r="AN696" i="42"/>
  <c r="AN697" i="42"/>
  <c r="AN698" i="42"/>
  <c r="AN699" i="42"/>
  <c r="AN700"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M208" i="42"/>
  <c r="AM209" i="42"/>
  <c r="AM210" i="42"/>
  <c r="AM211" i="42"/>
  <c r="AM212" i="42"/>
  <c r="AM213" i="42"/>
  <c r="AM214" i="42"/>
  <c r="AM215" i="42"/>
  <c r="AM216" i="42"/>
  <c r="AM217" i="42"/>
  <c r="AM218" i="42"/>
  <c r="AM219" i="42"/>
  <c r="AM220" i="42"/>
  <c r="AM221" i="42"/>
  <c r="AM222" i="42"/>
  <c r="AM223" i="42"/>
  <c r="AM224" i="42"/>
  <c r="AM225" i="42"/>
  <c r="AM226" i="42"/>
  <c r="AM227" i="42"/>
  <c r="AM228" i="42"/>
  <c r="AM229" i="42"/>
  <c r="AM230" i="42"/>
  <c r="AM231" i="42"/>
  <c r="AM232" i="42"/>
  <c r="AM233" i="42"/>
  <c r="AM234" i="42"/>
  <c r="AM235" i="42"/>
  <c r="AM236" i="42"/>
  <c r="AM237" i="42"/>
  <c r="AM238" i="42"/>
  <c r="AM239" i="42"/>
  <c r="AM240" i="42"/>
  <c r="AM241" i="42"/>
  <c r="AM242" i="42"/>
  <c r="AM243" i="42"/>
  <c r="AM244" i="42"/>
  <c r="AM245" i="42"/>
  <c r="AM246" i="42"/>
  <c r="AM247" i="42"/>
  <c r="AM248" i="42"/>
  <c r="AM249" i="42"/>
  <c r="AM250" i="42"/>
  <c r="AM251" i="42"/>
  <c r="AM252" i="42"/>
  <c r="AM253" i="42"/>
  <c r="AM254" i="42"/>
  <c r="AM255" i="42"/>
  <c r="AM256" i="42"/>
  <c r="AM257" i="42"/>
  <c r="AM258" i="42"/>
  <c r="AM259" i="42"/>
  <c r="AM260" i="42"/>
  <c r="AM261" i="42"/>
  <c r="AM262" i="42"/>
  <c r="AM263" i="42"/>
  <c r="AM264" i="42"/>
  <c r="AM265" i="42"/>
  <c r="AM266" i="42"/>
  <c r="AM267" i="42"/>
  <c r="AM268" i="42"/>
  <c r="AM269" i="42"/>
  <c r="AM270" i="42"/>
  <c r="AM271" i="42"/>
  <c r="AM272" i="42"/>
  <c r="AM273" i="42"/>
  <c r="AM274" i="42"/>
  <c r="AM275" i="42"/>
  <c r="AM276" i="42"/>
  <c r="AM277" i="42"/>
  <c r="AM278" i="42"/>
  <c r="AM279" i="42"/>
  <c r="AM280" i="42"/>
  <c r="AM281" i="42"/>
  <c r="AM282" i="42"/>
  <c r="AM283" i="42"/>
  <c r="AM284" i="42"/>
  <c r="AM285" i="42"/>
  <c r="AM286" i="42"/>
  <c r="AM287" i="42"/>
  <c r="AM288" i="42"/>
  <c r="AM289" i="42"/>
  <c r="AM290" i="42"/>
  <c r="AM291" i="42"/>
  <c r="AM292" i="42"/>
  <c r="AM293" i="42"/>
  <c r="AM294" i="42"/>
  <c r="AM295" i="42"/>
  <c r="AM296" i="42"/>
  <c r="AM297" i="42"/>
  <c r="AM298" i="42"/>
  <c r="AM299" i="42"/>
  <c r="AM300" i="42"/>
  <c r="AM301" i="42"/>
  <c r="AM302" i="42"/>
  <c r="AM303" i="42"/>
  <c r="AM304" i="42"/>
  <c r="AM305" i="42"/>
  <c r="AM306" i="42"/>
  <c r="AM307" i="42"/>
  <c r="AM308" i="42"/>
  <c r="AM309" i="42"/>
  <c r="AM310" i="42"/>
  <c r="AM311" i="42"/>
  <c r="AM312" i="42"/>
  <c r="AM313" i="42"/>
  <c r="AM314" i="42"/>
  <c r="AM315" i="42"/>
  <c r="AM316" i="42"/>
  <c r="AM317" i="42"/>
  <c r="AM318" i="42"/>
  <c r="AM319" i="42"/>
  <c r="AM320" i="42"/>
  <c r="AM321" i="42"/>
  <c r="AM322" i="42"/>
  <c r="AM323" i="42"/>
  <c r="AM324" i="42"/>
  <c r="AM325" i="42"/>
  <c r="AM326" i="42"/>
  <c r="AM327" i="42"/>
  <c r="AM328" i="42"/>
  <c r="AM329" i="42"/>
  <c r="AM330" i="42"/>
  <c r="AM331" i="42"/>
  <c r="AM332" i="42"/>
  <c r="AM333" i="42"/>
  <c r="AM334" i="42"/>
  <c r="AM335" i="42"/>
  <c r="AM336" i="42"/>
  <c r="AM337" i="42"/>
  <c r="AM338" i="42"/>
  <c r="AM339" i="42"/>
  <c r="AM340" i="42"/>
  <c r="AM341" i="42"/>
  <c r="AM342" i="42"/>
  <c r="AM343" i="42"/>
  <c r="AM344" i="42"/>
  <c r="AM345" i="42"/>
  <c r="AM346" i="42"/>
  <c r="AM347" i="42"/>
  <c r="AM348" i="42"/>
  <c r="AM349" i="42"/>
  <c r="AM350" i="42"/>
  <c r="AM351" i="42"/>
  <c r="AM352" i="42"/>
  <c r="AM353" i="42"/>
  <c r="AM354" i="42"/>
  <c r="AM355" i="42"/>
  <c r="AM356" i="42"/>
  <c r="AM357" i="42"/>
  <c r="AM358" i="42"/>
  <c r="AM359" i="42"/>
  <c r="AM360" i="42"/>
  <c r="AM361" i="42"/>
  <c r="AM362" i="42"/>
  <c r="AM363" i="42"/>
  <c r="AM364" i="42"/>
  <c r="AM365" i="42"/>
  <c r="AM366" i="42"/>
  <c r="AM367" i="42"/>
  <c r="AM368" i="42"/>
  <c r="AM369" i="42"/>
  <c r="AM370" i="42"/>
  <c r="AM371" i="42"/>
  <c r="AM372" i="42"/>
  <c r="AM373" i="42"/>
  <c r="AM374" i="42"/>
  <c r="AM375" i="42"/>
  <c r="AM376" i="42"/>
  <c r="AM377" i="42"/>
  <c r="AM378" i="42"/>
  <c r="AM379" i="42"/>
  <c r="AM380" i="42"/>
  <c r="AM381" i="42"/>
  <c r="AM382" i="42"/>
  <c r="AM383" i="42"/>
  <c r="AM384" i="42"/>
  <c r="AM385" i="42"/>
  <c r="AM386" i="42"/>
  <c r="AM387" i="42"/>
  <c r="AM388" i="42"/>
  <c r="AM389" i="42"/>
  <c r="AM390" i="42"/>
  <c r="AM391" i="42"/>
  <c r="AM392" i="42"/>
  <c r="AM393" i="42"/>
  <c r="AM394" i="42"/>
  <c r="AM395" i="42"/>
  <c r="AM396" i="42"/>
  <c r="AM397" i="42"/>
  <c r="AM398" i="42"/>
  <c r="AM399" i="42"/>
  <c r="AM400" i="42"/>
  <c r="AM401" i="42"/>
  <c r="AM402" i="42"/>
  <c r="AM403" i="42"/>
  <c r="AM404" i="42"/>
  <c r="AM405" i="42"/>
  <c r="AM406" i="42"/>
  <c r="AM407" i="42"/>
  <c r="AM408" i="42"/>
  <c r="AM409" i="42"/>
  <c r="AM410" i="42"/>
  <c r="AM411" i="42"/>
  <c r="AM412" i="42"/>
  <c r="AM413" i="42"/>
  <c r="AM414" i="42"/>
  <c r="AM415" i="42"/>
  <c r="AM416" i="42"/>
  <c r="AM417" i="42"/>
  <c r="AM418" i="42"/>
  <c r="AM419" i="42"/>
  <c r="AM420" i="42"/>
  <c r="AM421" i="42"/>
  <c r="AM422" i="42"/>
  <c r="AM423" i="42"/>
  <c r="AM424" i="42"/>
  <c r="AM425" i="42"/>
  <c r="AM426" i="42"/>
  <c r="AM427" i="42"/>
  <c r="AM428" i="42"/>
  <c r="AM429" i="42"/>
  <c r="AM430" i="42"/>
  <c r="AM431" i="42"/>
  <c r="AM432" i="42"/>
  <c r="AM433" i="42"/>
  <c r="AM434" i="42"/>
  <c r="AM435" i="42"/>
  <c r="AM436" i="42"/>
  <c r="AM437" i="42"/>
  <c r="AM438" i="42"/>
  <c r="AM439" i="42"/>
  <c r="AM440" i="42"/>
  <c r="AM441" i="42"/>
  <c r="AM442" i="42"/>
  <c r="AM443" i="42"/>
  <c r="AM444" i="42"/>
  <c r="AM445" i="42"/>
  <c r="AM446" i="42"/>
  <c r="AM447" i="42"/>
  <c r="AM448" i="42"/>
  <c r="AM449" i="42"/>
  <c r="AM450" i="42"/>
  <c r="AM451" i="42"/>
  <c r="AM452" i="42"/>
  <c r="AM453" i="42"/>
  <c r="AM454" i="42"/>
  <c r="AM455" i="42"/>
  <c r="AM456" i="42"/>
  <c r="AM457" i="42"/>
  <c r="AM458" i="42"/>
  <c r="AM459" i="42"/>
  <c r="AM460" i="42"/>
  <c r="AM461" i="42"/>
  <c r="AM462" i="42"/>
  <c r="AM463" i="42"/>
  <c r="AM464" i="42"/>
  <c r="AM465" i="42"/>
  <c r="AM466" i="42"/>
  <c r="AM467" i="42"/>
  <c r="AM468" i="42"/>
  <c r="AM469" i="42"/>
  <c r="AM470" i="42"/>
  <c r="AM471" i="42"/>
  <c r="AM472" i="42"/>
  <c r="AM473" i="42"/>
  <c r="AM474" i="42"/>
  <c r="AM475" i="42"/>
  <c r="AM476" i="42"/>
  <c r="AM477" i="42"/>
  <c r="AM478" i="42"/>
  <c r="AM479" i="42"/>
  <c r="AM480" i="42"/>
  <c r="AM481" i="42"/>
  <c r="AM482" i="42"/>
  <c r="AM483" i="42"/>
  <c r="AM484" i="42"/>
  <c r="AM485" i="42"/>
  <c r="AM486" i="42"/>
  <c r="AM487" i="42"/>
  <c r="AM488" i="42"/>
  <c r="AM489" i="42"/>
  <c r="AM490" i="42"/>
  <c r="AM491" i="42"/>
  <c r="AM492" i="42"/>
  <c r="AM493" i="42"/>
  <c r="AM494" i="42"/>
  <c r="AM495" i="42"/>
  <c r="AM496" i="42"/>
  <c r="AM497" i="42"/>
  <c r="AM498" i="42"/>
  <c r="AM499" i="42"/>
  <c r="AM500" i="42"/>
  <c r="AM501" i="42"/>
  <c r="AM502" i="42"/>
  <c r="AM503" i="42"/>
  <c r="AM504" i="42"/>
  <c r="AM505" i="42"/>
  <c r="AM506" i="42"/>
  <c r="AM507" i="42"/>
  <c r="AM508" i="42"/>
  <c r="AM509" i="42"/>
  <c r="AM510" i="42"/>
  <c r="AM511" i="42"/>
  <c r="AM512" i="42"/>
  <c r="AM513" i="42"/>
  <c r="AM514" i="42"/>
  <c r="AM515" i="42"/>
  <c r="AM516" i="42"/>
  <c r="AM517" i="42"/>
  <c r="AM518" i="42"/>
  <c r="AM519" i="42"/>
  <c r="AM520" i="42"/>
  <c r="AM521" i="42"/>
  <c r="AM522" i="42"/>
  <c r="AM523" i="42"/>
  <c r="AM524" i="42"/>
  <c r="AM525" i="42"/>
  <c r="AM526" i="42"/>
  <c r="AM527" i="42"/>
  <c r="AM528" i="42"/>
  <c r="AM529" i="42"/>
  <c r="AM530" i="42"/>
  <c r="AM531" i="42"/>
  <c r="AM532" i="42"/>
  <c r="AM533" i="42"/>
  <c r="AM534" i="42"/>
  <c r="AM535" i="42"/>
  <c r="AM536" i="42"/>
  <c r="AM537" i="42"/>
  <c r="AM538" i="42"/>
  <c r="AM539" i="42"/>
  <c r="AM540" i="42"/>
  <c r="AM541" i="42"/>
  <c r="AM542" i="42"/>
  <c r="AM543" i="42"/>
  <c r="AM544" i="42"/>
  <c r="AM545" i="42"/>
  <c r="AM546" i="42"/>
  <c r="AM547" i="42"/>
  <c r="AM548" i="42"/>
  <c r="AM549" i="42"/>
  <c r="AM550" i="42"/>
  <c r="AM551" i="42"/>
  <c r="AM552" i="42"/>
  <c r="AM553" i="42"/>
  <c r="AM554" i="42"/>
  <c r="AM555" i="42"/>
  <c r="AM556" i="42"/>
  <c r="AM557" i="42"/>
  <c r="AM558" i="42"/>
  <c r="AM559" i="42"/>
  <c r="AM560" i="42"/>
  <c r="AM561" i="42"/>
  <c r="AM562" i="42"/>
  <c r="AM563" i="42"/>
  <c r="AM564" i="42"/>
  <c r="AM565" i="42"/>
  <c r="AM566" i="42"/>
  <c r="AM567" i="42"/>
  <c r="AM568" i="42"/>
  <c r="AM569" i="42"/>
  <c r="AM570" i="42"/>
  <c r="AM571" i="42"/>
  <c r="AM572" i="42"/>
  <c r="AM573" i="42"/>
  <c r="AM574" i="42"/>
  <c r="AM575" i="42"/>
  <c r="AM576" i="42"/>
  <c r="AM577" i="42"/>
  <c r="AM578" i="42"/>
  <c r="AM579" i="42"/>
  <c r="AM580" i="42"/>
  <c r="AM581" i="42"/>
  <c r="AM582" i="42"/>
  <c r="AM583" i="42"/>
  <c r="AM584" i="42"/>
  <c r="AM585" i="42"/>
  <c r="AM586" i="42"/>
  <c r="AM587" i="42"/>
  <c r="AM588" i="42"/>
  <c r="AM589" i="42"/>
  <c r="AM590" i="42"/>
  <c r="AM591" i="42"/>
  <c r="AM592" i="42"/>
  <c r="AM593" i="42"/>
  <c r="AM594" i="42"/>
  <c r="AM595" i="42"/>
  <c r="AM596" i="42"/>
  <c r="AM597" i="42"/>
  <c r="AM598" i="42"/>
  <c r="AM599" i="42"/>
  <c r="AM600" i="42"/>
  <c r="AM601" i="42"/>
  <c r="AM602" i="42"/>
  <c r="AM603" i="42"/>
  <c r="AM604" i="42"/>
  <c r="AM605" i="42"/>
  <c r="AM606" i="42"/>
  <c r="AM607" i="42"/>
  <c r="AM608" i="42"/>
  <c r="AM609" i="42"/>
  <c r="AM610" i="42"/>
  <c r="AM611" i="42"/>
  <c r="AM612" i="42"/>
  <c r="AM613" i="42"/>
  <c r="AM614" i="42"/>
  <c r="AM615" i="42"/>
  <c r="AM616" i="42"/>
  <c r="AM617" i="42"/>
  <c r="AM618" i="42"/>
  <c r="AM619" i="42"/>
  <c r="AM620" i="42"/>
  <c r="AM621" i="42"/>
  <c r="AM622" i="42"/>
  <c r="AM623" i="42"/>
  <c r="AM624" i="42"/>
  <c r="AM625" i="42"/>
  <c r="AM626" i="42"/>
  <c r="AM627" i="42"/>
  <c r="AM628" i="42"/>
  <c r="AM629" i="42"/>
  <c r="AM630" i="42"/>
  <c r="AM631" i="42"/>
  <c r="AM632" i="42"/>
  <c r="AM633" i="42"/>
  <c r="AM634" i="42"/>
  <c r="AM635" i="42"/>
  <c r="AM636" i="42"/>
  <c r="AM637" i="42"/>
  <c r="AM638" i="42"/>
  <c r="AM639" i="42"/>
  <c r="AM640" i="42"/>
  <c r="AM641" i="42"/>
  <c r="AM642" i="42"/>
  <c r="AM643" i="42"/>
  <c r="AM644" i="42"/>
  <c r="AM645" i="42"/>
  <c r="AM646" i="42"/>
  <c r="AM647" i="42"/>
  <c r="AM648" i="42"/>
  <c r="AM649" i="42"/>
  <c r="AM650" i="42"/>
  <c r="AM651" i="42"/>
  <c r="AM652" i="42"/>
  <c r="AM653" i="42"/>
  <c r="AM654" i="42"/>
  <c r="AM655" i="42"/>
  <c r="AM656" i="42"/>
  <c r="AM657" i="42"/>
  <c r="AM658" i="42"/>
  <c r="AM659" i="42"/>
  <c r="AM660" i="42"/>
  <c r="AM661" i="42"/>
  <c r="AM662" i="42"/>
  <c r="AM663" i="42"/>
  <c r="AM664" i="42"/>
  <c r="AM665" i="42"/>
  <c r="AM666" i="42"/>
  <c r="AM667" i="42"/>
  <c r="AM668" i="42"/>
  <c r="AM669" i="42"/>
  <c r="AM670" i="42"/>
  <c r="AM671" i="42"/>
  <c r="AM672" i="42"/>
  <c r="AM673" i="42"/>
  <c r="AM674" i="42"/>
  <c r="AM675" i="42"/>
  <c r="AM676" i="42"/>
  <c r="AM677" i="42"/>
  <c r="AM678" i="42"/>
  <c r="AM679" i="42"/>
  <c r="AM680" i="42"/>
  <c r="AM681" i="42"/>
  <c r="AM682" i="42"/>
  <c r="AM683" i="42"/>
  <c r="AM684" i="42"/>
  <c r="AM685" i="42"/>
  <c r="AM686" i="42"/>
  <c r="AM687" i="42"/>
  <c r="AM688" i="42"/>
  <c r="AM689" i="42"/>
  <c r="AM690" i="42"/>
  <c r="AM691" i="42"/>
  <c r="AM692" i="42"/>
  <c r="AM693" i="42"/>
  <c r="AM694" i="42"/>
  <c r="AM695" i="42"/>
  <c r="AM696" i="42"/>
  <c r="AM697" i="42"/>
  <c r="AM698" i="42"/>
  <c r="AM699" i="42"/>
  <c r="AM700"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AJ89" i="42"/>
  <c r="AJ90" i="42"/>
  <c r="AJ91" i="42"/>
  <c r="AJ92" i="42"/>
  <c r="AJ93" i="42"/>
  <c r="AJ94" i="42"/>
  <c r="AJ95" i="42"/>
  <c r="AJ96" i="42"/>
  <c r="AJ97" i="42"/>
  <c r="AJ98" i="42"/>
  <c r="AJ99" i="42"/>
  <c r="AJ100" i="42"/>
  <c r="AJ101" i="42"/>
  <c r="AJ102" i="42"/>
  <c r="AJ103" i="42"/>
  <c r="AJ104" i="42"/>
  <c r="AJ105" i="42"/>
  <c r="AJ106" i="42"/>
  <c r="AJ107" i="42"/>
  <c r="AJ108" i="42"/>
  <c r="AJ109" i="42"/>
  <c r="AJ110" i="42"/>
  <c r="AJ111" i="42"/>
  <c r="AJ112" i="42"/>
  <c r="AJ113" i="42"/>
  <c r="AJ114" i="42"/>
  <c r="AJ115" i="42"/>
  <c r="AJ116" i="42"/>
  <c r="AJ117" i="42"/>
  <c r="AJ118" i="42"/>
  <c r="AJ119" i="42"/>
  <c r="AJ120" i="42"/>
  <c r="AJ121" i="42"/>
  <c r="AJ122" i="42"/>
  <c r="AJ123" i="42"/>
  <c r="AJ124" i="42"/>
  <c r="AJ125" i="42"/>
  <c r="AJ126" i="42"/>
  <c r="AJ127" i="42"/>
  <c r="AJ128" i="42"/>
  <c r="AJ129" i="42"/>
  <c r="AJ130" i="42"/>
  <c r="AJ131" i="42"/>
  <c r="AJ132" i="42"/>
  <c r="AJ133"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2" i="42"/>
  <c r="AJ173" i="42"/>
  <c r="AJ174" i="42"/>
  <c r="AJ175" i="42"/>
  <c r="AJ176" i="42"/>
  <c r="AJ177" i="42"/>
  <c r="AJ178" i="42"/>
  <c r="AJ179" i="42"/>
  <c r="AJ180" i="42"/>
  <c r="AJ181" i="42"/>
  <c r="AJ182" i="42"/>
  <c r="AJ183" i="42"/>
  <c r="AJ184" i="42"/>
  <c r="AJ185" i="42"/>
  <c r="AJ186" i="42"/>
  <c r="AJ187" i="42"/>
  <c r="AJ188" i="42"/>
  <c r="AJ189" i="42"/>
  <c r="AJ190" i="42"/>
  <c r="AJ191" i="42"/>
  <c r="AJ192" i="42"/>
  <c r="AJ193" i="42"/>
  <c r="AJ194" i="42"/>
  <c r="AJ195" i="42"/>
  <c r="AJ196" i="42"/>
  <c r="AJ197" i="42"/>
  <c r="AJ198" i="42"/>
  <c r="AJ199" i="42"/>
  <c r="AJ200" i="42"/>
  <c r="AJ201" i="42"/>
  <c r="AJ202" i="42"/>
  <c r="AJ203" i="42"/>
  <c r="AJ204" i="42"/>
  <c r="AJ205" i="42"/>
  <c r="AJ206" i="42"/>
  <c r="AJ207" i="42"/>
  <c r="AJ208" i="42"/>
  <c r="AJ209" i="42"/>
  <c r="AJ210" i="42"/>
  <c r="AJ211" i="42"/>
  <c r="AJ212" i="42"/>
  <c r="AJ213" i="42"/>
  <c r="AJ214" i="42"/>
  <c r="AJ215" i="42"/>
  <c r="AJ216" i="42"/>
  <c r="AJ217" i="42"/>
  <c r="AJ218" i="42"/>
  <c r="AJ219" i="42"/>
  <c r="AJ220" i="42"/>
  <c r="AJ221" i="42"/>
  <c r="AJ222" i="42"/>
  <c r="AJ223" i="42"/>
  <c r="AJ224" i="42"/>
  <c r="AJ225" i="42"/>
  <c r="AJ226" i="42"/>
  <c r="AJ227" i="42"/>
  <c r="AJ228" i="42"/>
  <c r="AJ229" i="42"/>
  <c r="AJ230" i="42"/>
  <c r="AJ231" i="42"/>
  <c r="AJ232" i="42"/>
  <c r="AJ233" i="42"/>
  <c r="AJ234" i="42"/>
  <c r="AJ235" i="42"/>
  <c r="AJ236" i="42"/>
  <c r="AJ237" i="42"/>
  <c r="AJ238" i="42"/>
  <c r="AJ239" i="42"/>
  <c r="AJ240" i="42"/>
  <c r="AJ241" i="42"/>
  <c r="AJ242" i="42"/>
  <c r="AJ243" i="42"/>
  <c r="AJ244" i="42"/>
  <c r="AJ245" i="42"/>
  <c r="AJ246" i="42"/>
  <c r="AJ247" i="42"/>
  <c r="AJ248" i="42"/>
  <c r="AJ249" i="42"/>
  <c r="AJ250" i="42"/>
  <c r="AJ251" i="42"/>
  <c r="AJ252" i="42"/>
  <c r="AJ253" i="42"/>
  <c r="AJ254" i="42"/>
  <c r="AJ255" i="42"/>
  <c r="AJ256" i="42"/>
  <c r="AJ257" i="42"/>
  <c r="AJ258" i="42"/>
  <c r="AJ259" i="42"/>
  <c r="AJ260" i="42"/>
  <c r="AJ261" i="42"/>
  <c r="AJ262" i="42"/>
  <c r="AJ263" i="42"/>
  <c r="AJ264" i="42"/>
  <c r="AJ265" i="42"/>
  <c r="AJ266" i="42"/>
  <c r="AJ267" i="42"/>
  <c r="AJ268" i="42"/>
  <c r="AJ269" i="42"/>
  <c r="AJ270" i="42"/>
  <c r="AJ271" i="42"/>
  <c r="AJ272" i="42"/>
  <c r="AJ273" i="42"/>
  <c r="AJ274" i="42"/>
  <c r="AJ275" i="42"/>
  <c r="AJ276" i="42"/>
  <c r="AJ277" i="42"/>
  <c r="AJ278" i="42"/>
  <c r="AJ279" i="42"/>
  <c r="AJ280" i="42"/>
  <c r="AJ281" i="42"/>
  <c r="AJ282" i="42"/>
  <c r="AJ283" i="42"/>
  <c r="AJ284" i="42"/>
  <c r="AJ285" i="42"/>
  <c r="AJ286" i="42"/>
  <c r="AJ287" i="42"/>
  <c r="AJ288" i="42"/>
  <c r="AJ289" i="42"/>
  <c r="AJ290" i="42"/>
  <c r="AJ291" i="42"/>
  <c r="AJ292" i="42"/>
  <c r="AJ293" i="42"/>
  <c r="AJ294" i="42"/>
  <c r="AJ295" i="42"/>
  <c r="AJ296" i="42"/>
  <c r="AJ297" i="42"/>
  <c r="AJ298" i="42"/>
  <c r="AJ299" i="42"/>
  <c r="AJ300" i="42"/>
  <c r="AJ301" i="42"/>
  <c r="AJ302" i="42"/>
  <c r="AJ303" i="42"/>
  <c r="AJ304" i="42"/>
  <c r="AJ305" i="42"/>
  <c r="AJ306" i="42"/>
  <c r="AJ307" i="42"/>
  <c r="AJ308" i="42"/>
  <c r="AJ309" i="42"/>
  <c r="AJ310" i="42"/>
  <c r="AJ311" i="42"/>
  <c r="AJ312" i="42"/>
  <c r="AJ313" i="42"/>
  <c r="AJ314" i="42"/>
  <c r="AJ315" i="42"/>
  <c r="AJ316" i="42"/>
  <c r="AJ317" i="42"/>
  <c r="AJ318" i="42"/>
  <c r="AJ319" i="42"/>
  <c r="AJ320" i="42"/>
  <c r="AJ321" i="42"/>
  <c r="AJ322" i="42"/>
  <c r="AJ323" i="42"/>
  <c r="AJ324" i="42"/>
  <c r="AJ325" i="42"/>
  <c r="AJ326" i="42"/>
  <c r="AJ327" i="42"/>
  <c r="AJ328" i="42"/>
  <c r="AJ329" i="42"/>
  <c r="AJ330" i="42"/>
  <c r="AJ331" i="42"/>
  <c r="AJ332" i="42"/>
  <c r="AJ333" i="42"/>
  <c r="AJ334" i="42"/>
  <c r="AJ335" i="42"/>
  <c r="AJ336" i="42"/>
  <c r="AJ337" i="42"/>
  <c r="AJ338" i="42"/>
  <c r="AJ339" i="42"/>
  <c r="AJ340" i="42"/>
  <c r="AJ341" i="42"/>
  <c r="AJ342" i="42"/>
  <c r="AJ343" i="42"/>
  <c r="AJ344" i="42"/>
  <c r="AJ345" i="42"/>
  <c r="AJ346" i="42"/>
  <c r="AJ347" i="42"/>
  <c r="AJ348" i="42"/>
  <c r="AJ349" i="42"/>
  <c r="AJ350" i="42"/>
  <c r="AJ351" i="42"/>
  <c r="AJ352" i="42"/>
  <c r="AJ353" i="42"/>
  <c r="AJ354" i="42"/>
  <c r="AJ355" i="42"/>
  <c r="AJ356" i="42"/>
  <c r="AJ357" i="42"/>
  <c r="AJ358" i="42"/>
  <c r="AJ359" i="42"/>
  <c r="AJ360" i="42"/>
  <c r="AJ361" i="42"/>
  <c r="AJ362" i="42"/>
  <c r="AJ363" i="42"/>
  <c r="AJ364" i="42"/>
  <c r="AJ365" i="42"/>
  <c r="AJ366" i="42"/>
  <c r="AJ367" i="42"/>
  <c r="AJ368" i="42"/>
  <c r="AJ369" i="42"/>
  <c r="AJ370" i="42"/>
  <c r="AJ371" i="42"/>
  <c r="AJ372" i="42"/>
  <c r="AJ373" i="42"/>
  <c r="AJ374" i="42"/>
  <c r="AJ375" i="42"/>
  <c r="AJ376" i="42"/>
  <c r="AJ377" i="42"/>
  <c r="AJ378" i="42"/>
  <c r="AJ379" i="42"/>
  <c r="AJ380" i="42"/>
  <c r="AJ381" i="42"/>
  <c r="AJ382" i="42"/>
  <c r="AJ383" i="42"/>
  <c r="AJ384" i="42"/>
  <c r="AJ385" i="42"/>
  <c r="AJ386" i="42"/>
  <c r="AJ387" i="42"/>
  <c r="AJ388" i="42"/>
  <c r="AJ389" i="42"/>
  <c r="AJ390" i="42"/>
  <c r="AJ391" i="42"/>
  <c r="AJ392" i="42"/>
  <c r="AJ393" i="42"/>
  <c r="AJ394" i="42"/>
  <c r="AJ395" i="42"/>
  <c r="AJ396" i="42"/>
  <c r="AJ397" i="42"/>
  <c r="AJ398" i="42"/>
  <c r="AJ399" i="42"/>
  <c r="AJ400" i="42"/>
  <c r="AJ401" i="42"/>
  <c r="AJ402" i="42"/>
  <c r="AJ403" i="42"/>
  <c r="AJ404" i="42"/>
  <c r="AJ405" i="42"/>
  <c r="AJ406" i="42"/>
  <c r="AJ407" i="42"/>
  <c r="AJ408" i="42"/>
  <c r="AJ409" i="42"/>
  <c r="AJ410" i="42"/>
  <c r="AJ411" i="42"/>
  <c r="AJ412" i="42"/>
  <c r="AJ413" i="42"/>
  <c r="AJ414" i="42"/>
  <c r="AJ415" i="42"/>
  <c r="AJ416" i="42"/>
  <c r="AJ417" i="42"/>
  <c r="AJ418" i="42"/>
  <c r="AJ419" i="42"/>
  <c r="AJ420" i="42"/>
  <c r="AJ421" i="42"/>
  <c r="AJ422" i="42"/>
  <c r="AJ423" i="42"/>
  <c r="AJ424" i="42"/>
  <c r="AJ425" i="42"/>
  <c r="AJ426" i="42"/>
  <c r="AJ427" i="42"/>
  <c r="AJ428" i="42"/>
  <c r="AJ429" i="42"/>
  <c r="AJ430" i="42"/>
  <c r="AJ431" i="42"/>
  <c r="AJ432" i="42"/>
  <c r="AJ433" i="42"/>
  <c r="AJ434" i="42"/>
  <c r="AJ435" i="42"/>
  <c r="AJ436" i="42"/>
  <c r="AJ437" i="42"/>
  <c r="AJ438" i="42"/>
  <c r="AJ439" i="42"/>
  <c r="AJ440" i="42"/>
  <c r="AJ441" i="42"/>
  <c r="AJ442" i="42"/>
  <c r="AJ443" i="42"/>
  <c r="AJ444" i="42"/>
  <c r="AJ445" i="42"/>
  <c r="AJ446" i="42"/>
  <c r="AJ447" i="42"/>
  <c r="AJ448" i="42"/>
  <c r="AJ449" i="42"/>
  <c r="AJ450" i="42"/>
  <c r="AJ451" i="42"/>
  <c r="AJ452" i="42"/>
  <c r="AJ453" i="42"/>
  <c r="AJ454" i="42"/>
  <c r="AJ455" i="42"/>
  <c r="AJ456" i="42"/>
  <c r="AJ457" i="42"/>
  <c r="AJ458" i="42"/>
  <c r="AJ459" i="42"/>
  <c r="AJ460" i="42"/>
  <c r="AJ461" i="42"/>
  <c r="AJ462" i="42"/>
  <c r="AJ463" i="42"/>
  <c r="AJ464" i="42"/>
  <c r="AJ465" i="42"/>
  <c r="AJ466" i="42"/>
  <c r="AJ467" i="42"/>
  <c r="AJ468" i="42"/>
  <c r="AJ469" i="42"/>
  <c r="AJ470" i="42"/>
  <c r="AJ471" i="42"/>
  <c r="AJ472" i="42"/>
  <c r="AJ473" i="42"/>
  <c r="AJ474" i="42"/>
  <c r="AJ475" i="42"/>
  <c r="AJ476" i="42"/>
  <c r="AJ477" i="42"/>
  <c r="AJ478" i="42"/>
  <c r="AJ479" i="42"/>
  <c r="AJ480" i="42"/>
  <c r="AJ481" i="42"/>
  <c r="AJ482" i="42"/>
  <c r="AJ483" i="42"/>
  <c r="AJ484" i="42"/>
  <c r="AJ485" i="42"/>
  <c r="AJ486" i="42"/>
  <c r="AJ487" i="42"/>
  <c r="AJ488" i="42"/>
  <c r="AJ489" i="42"/>
  <c r="AJ490" i="42"/>
  <c r="AJ491" i="42"/>
  <c r="AJ492" i="42"/>
  <c r="AJ493" i="42"/>
  <c r="AJ494" i="42"/>
  <c r="AJ495" i="42"/>
  <c r="AJ496" i="42"/>
  <c r="AJ497" i="42"/>
  <c r="AJ498" i="42"/>
  <c r="AJ499" i="42"/>
  <c r="AJ500" i="42"/>
  <c r="AJ501" i="42"/>
  <c r="AJ502" i="42"/>
  <c r="AJ503" i="42"/>
  <c r="AJ504" i="42"/>
  <c r="AJ505" i="42"/>
  <c r="AJ506" i="42"/>
  <c r="AJ507" i="42"/>
  <c r="AJ508" i="42"/>
  <c r="AJ509" i="42"/>
  <c r="AJ510" i="42"/>
  <c r="AJ511" i="42"/>
  <c r="AJ512" i="42"/>
  <c r="AJ513" i="42"/>
  <c r="AJ514" i="42"/>
  <c r="AJ515" i="42"/>
  <c r="AJ516" i="42"/>
  <c r="AJ517" i="42"/>
  <c r="AJ518" i="42"/>
  <c r="AJ519" i="42"/>
  <c r="AJ520" i="42"/>
  <c r="AJ521" i="42"/>
  <c r="AJ522" i="42"/>
  <c r="AJ523" i="42"/>
  <c r="AJ524" i="42"/>
  <c r="AJ525" i="42"/>
  <c r="AJ526" i="42"/>
  <c r="AJ527" i="42"/>
  <c r="AJ528" i="42"/>
  <c r="AJ529" i="42"/>
  <c r="AJ530" i="42"/>
  <c r="AJ531" i="42"/>
  <c r="AJ532" i="42"/>
  <c r="AJ533" i="42"/>
  <c r="AJ534" i="42"/>
  <c r="AJ535" i="42"/>
  <c r="AJ536" i="42"/>
  <c r="AJ537" i="42"/>
  <c r="AJ538" i="42"/>
  <c r="AJ539" i="42"/>
  <c r="AJ540" i="42"/>
  <c r="AJ541" i="42"/>
  <c r="AJ542" i="42"/>
  <c r="AJ543" i="42"/>
  <c r="AJ544" i="42"/>
  <c r="AJ545" i="42"/>
  <c r="AJ546" i="42"/>
  <c r="AJ547" i="42"/>
  <c r="AJ548" i="42"/>
  <c r="AJ549" i="42"/>
  <c r="AJ550" i="42"/>
  <c r="AJ551" i="42"/>
  <c r="AJ552" i="42"/>
  <c r="AJ553" i="42"/>
  <c r="AJ554" i="42"/>
  <c r="AJ555" i="42"/>
  <c r="AJ556" i="42"/>
  <c r="AJ557" i="42"/>
  <c r="AJ558" i="42"/>
  <c r="AJ559" i="42"/>
  <c r="AJ560" i="42"/>
  <c r="AJ561" i="42"/>
  <c r="AJ562" i="42"/>
  <c r="AJ563" i="42"/>
  <c r="AJ564" i="42"/>
  <c r="AJ565" i="42"/>
  <c r="AJ566" i="42"/>
  <c r="AJ567" i="42"/>
  <c r="AJ568" i="42"/>
  <c r="AJ569" i="42"/>
  <c r="AJ570" i="42"/>
  <c r="AJ571" i="42"/>
  <c r="AJ572" i="42"/>
  <c r="AJ573" i="42"/>
  <c r="AJ574" i="42"/>
  <c r="AJ575" i="42"/>
  <c r="AJ576" i="42"/>
  <c r="AJ577" i="42"/>
  <c r="AJ578" i="42"/>
  <c r="AJ579" i="42"/>
  <c r="AJ580" i="42"/>
  <c r="AJ581" i="42"/>
  <c r="AJ582" i="42"/>
  <c r="AJ583" i="42"/>
  <c r="AJ584" i="42"/>
  <c r="AJ585" i="42"/>
  <c r="AJ586" i="42"/>
  <c r="AJ587" i="42"/>
  <c r="AJ588" i="42"/>
  <c r="AJ589" i="42"/>
  <c r="AJ590" i="42"/>
  <c r="AJ591" i="42"/>
  <c r="AJ592" i="42"/>
  <c r="AJ593" i="42"/>
  <c r="AJ594" i="42"/>
  <c r="AJ595" i="42"/>
  <c r="AJ596" i="42"/>
  <c r="AJ597" i="42"/>
  <c r="AJ598" i="42"/>
  <c r="AJ599" i="42"/>
  <c r="AJ600" i="42"/>
  <c r="AJ601" i="42"/>
  <c r="AJ602" i="42"/>
  <c r="AJ603" i="42"/>
  <c r="AJ604" i="42"/>
  <c r="AJ605" i="42"/>
  <c r="AJ606" i="42"/>
  <c r="AJ607" i="42"/>
  <c r="AJ608" i="42"/>
  <c r="AJ609" i="42"/>
  <c r="AJ610" i="42"/>
  <c r="AJ611" i="42"/>
  <c r="AJ612" i="42"/>
  <c r="AJ613" i="42"/>
  <c r="AJ614" i="42"/>
  <c r="AJ615" i="42"/>
  <c r="AJ616" i="42"/>
  <c r="AJ617" i="42"/>
  <c r="AJ618" i="42"/>
  <c r="AJ619" i="42"/>
  <c r="AJ620" i="42"/>
  <c r="AJ621" i="42"/>
  <c r="AJ622" i="42"/>
  <c r="AJ623" i="42"/>
  <c r="AJ624" i="42"/>
  <c r="AJ625" i="42"/>
  <c r="AJ626" i="42"/>
  <c r="AJ627" i="42"/>
  <c r="AJ628" i="42"/>
  <c r="AJ629" i="42"/>
  <c r="AJ630" i="42"/>
  <c r="AJ631" i="42"/>
  <c r="AJ632" i="42"/>
  <c r="AJ633" i="42"/>
  <c r="AJ634" i="42"/>
  <c r="AJ635" i="42"/>
  <c r="AJ636" i="42"/>
  <c r="AJ637" i="42"/>
  <c r="AJ638" i="42"/>
  <c r="AJ639" i="42"/>
  <c r="AJ640" i="42"/>
  <c r="AJ641" i="42"/>
  <c r="AJ642" i="42"/>
  <c r="AJ643" i="42"/>
  <c r="AJ644" i="42"/>
  <c r="AJ645" i="42"/>
  <c r="AJ646" i="42"/>
  <c r="AJ647" i="42"/>
  <c r="AJ648" i="42"/>
  <c r="AJ649" i="42"/>
  <c r="AJ650" i="42"/>
  <c r="AJ651" i="42"/>
  <c r="AJ652" i="42"/>
  <c r="AJ653" i="42"/>
  <c r="AJ654" i="42"/>
  <c r="AJ655" i="42"/>
  <c r="AJ656" i="42"/>
  <c r="AJ657" i="42"/>
  <c r="AJ658" i="42"/>
  <c r="AJ659" i="42"/>
  <c r="AJ660" i="42"/>
  <c r="AJ661" i="42"/>
  <c r="AJ662" i="42"/>
  <c r="AJ663" i="42"/>
  <c r="AJ664" i="42"/>
  <c r="AJ665" i="42"/>
  <c r="AJ666" i="42"/>
  <c r="AJ667" i="42"/>
  <c r="AJ668" i="42"/>
  <c r="AJ669" i="42"/>
  <c r="AJ670" i="42"/>
  <c r="AJ671" i="42"/>
  <c r="AJ672" i="42"/>
  <c r="AJ673" i="42"/>
  <c r="AJ674" i="42"/>
  <c r="AJ675" i="42"/>
  <c r="AJ676" i="42"/>
  <c r="AJ677" i="42"/>
  <c r="AJ678" i="42"/>
  <c r="AJ679" i="42"/>
  <c r="AJ680" i="42"/>
  <c r="AJ681" i="42"/>
  <c r="AJ682" i="42"/>
  <c r="AJ683" i="42"/>
  <c r="AJ684" i="42"/>
  <c r="AJ685" i="42"/>
  <c r="AJ686" i="42"/>
  <c r="AJ687" i="42"/>
  <c r="AJ688" i="42"/>
  <c r="AJ689" i="42"/>
  <c r="AJ690" i="42"/>
  <c r="AJ691" i="42"/>
  <c r="AJ692" i="42"/>
  <c r="AJ693" i="42"/>
  <c r="AJ694" i="42"/>
  <c r="AJ695" i="42"/>
  <c r="AJ696" i="42"/>
  <c r="AJ697" i="42"/>
  <c r="AJ698" i="42"/>
  <c r="AJ699" i="42"/>
  <c r="AJ700"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8" i="42"/>
  <c r="AI69" i="42"/>
  <c r="AI70" i="42"/>
  <c r="AI71" i="42"/>
  <c r="AI72" i="42"/>
  <c r="AI73" i="42"/>
  <c r="AI74" i="42"/>
  <c r="AI75" i="42"/>
  <c r="AI76" i="42"/>
  <c r="AI77" i="42"/>
  <c r="AI78" i="42"/>
  <c r="AI79" i="42"/>
  <c r="AI80" i="42"/>
  <c r="AI81" i="42"/>
  <c r="AI82" i="42"/>
  <c r="AI83" i="42"/>
  <c r="AI84" i="42"/>
  <c r="AI85" i="42"/>
  <c r="AI86" i="42"/>
  <c r="AI87" i="42"/>
  <c r="AI88" i="42"/>
  <c r="AI89" i="42"/>
  <c r="AI90" i="42"/>
  <c r="AI91" i="42"/>
  <c r="AI92" i="42"/>
  <c r="AI93" i="42"/>
  <c r="AI94" i="42"/>
  <c r="AI95" i="42"/>
  <c r="AI96" i="42"/>
  <c r="AI97" i="42"/>
  <c r="AI98" i="42"/>
  <c r="AI99" i="42"/>
  <c r="AI100" i="42"/>
  <c r="AI101" i="42"/>
  <c r="AI102" i="42"/>
  <c r="AI103" i="42"/>
  <c r="AI104" i="42"/>
  <c r="AI105" i="42"/>
  <c r="AI106" i="42"/>
  <c r="AI107" i="42"/>
  <c r="AI108" i="42"/>
  <c r="AI109" i="42"/>
  <c r="AI110" i="42"/>
  <c r="AI111" i="42"/>
  <c r="AI112" i="42"/>
  <c r="AI113" i="42"/>
  <c r="AI114" i="42"/>
  <c r="AI115" i="42"/>
  <c r="AI116" i="42"/>
  <c r="AI117" i="42"/>
  <c r="AI118" i="42"/>
  <c r="AI119" i="42"/>
  <c r="AI120" i="42"/>
  <c r="AI121" i="42"/>
  <c r="AI122" i="42"/>
  <c r="AI123" i="42"/>
  <c r="AI124" i="42"/>
  <c r="AI125" i="42"/>
  <c r="AI126" i="42"/>
  <c r="AI127" i="42"/>
  <c r="AI128" i="42"/>
  <c r="AI129" i="42"/>
  <c r="AI130" i="42"/>
  <c r="AI131" i="42"/>
  <c r="AI132" i="42"/>
  <c r="AI133"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2" i="42"/>
  <c r="AI173" i="42"/>
  <c r="AI174" i="42"/>
  <c r="AI175" i="42"/>
  <c r="AI176" i="42"/>
  <c r="AI177" i="42"/>
  <c r="AI178" i="42"/>
  <c r="AI179" i="42"/>
  <c r="AI180" i="42"/>
  <c r="AI181" i="42"/>
  <c r="AI182" i="42"/>
  <c r="AI183" i="42"/>
  <c r="AI184" i="42"/>
  <c r="AI185" i="42"/>
  <c r="AI186" i="42"/>
  <c r="AI187" i="42"/>
  <c r="AI188" i="42"/>
  <c r="AI189" i="42"/>
  <c r="AI190" i="42"/>
  <c r="AI191" i="42"/>
  <c r="AI192" i="42"/>
  <c r="AI193" i="42"/>
  <c r="AI194" i="42"/>
  <c r="AI195" i="42"/>
  <c r="AI196" i="42"/>
  <c r="AI197" i="42"/>
  <c r="AI198" i="42"/>
  <c r="AI199" i="42"/>
  <c r="AI200" i="42"/>
  <c r="AI201" i="42"/>
  <c r="AI202" i="42"/>
  <c r="AI203" i="42"/>
  <c r="AI204" i="42"/>
  <c r="AI205" i="42"/>
  <c r="AI206" i="42"/>
  <c r="AI207" i="42"/>
  <c r="AI208" i="42"/>
  <c r="AI209" i="42"/>
  <c r="AI210" i="42"/>
  <c r="AI211" i="42"/>
  <c r="AI212" i="42"/>
  <c r="AI213" i="42"/>
  <c r="AI214" i="42"/>
  <c r="AI215" i="42"/>
  <c r="AI216" i="42"/>
  <c r="AI217" i="42"/>
  <c r="AI218" i="42"/>
  <c r="AI219" i="42"/>
  <c r="AI220" i="42"/>
  <c r="AI221" i="42"/>
  <c r="AI222" i="42"/>
  <c r="AI223" i="42"/>
  <c r="AI224" i="42"/>
  <c r="AI225" i="42"/>
  <c r="AI226" i="42"/>
  <c r="AI227" i="42"/>
  <c r="AI228" i="42"/>
  <c r="AI229" i="42"/>
  <c r="AI230" i="42"/>
  <c r="AI231" i="42"/>
  <c r="AI232" i="42"/>
  <c r="AI233" i="42"/>
  <c r="AI234" i="42"/>
  <c r="AI235" i="42"/>
  <c r="AI236" i="42"/>
  <c r="AI237" i="42"/>
  <c r="AI238" i="42"/>
  <c r="AI239" i="42"/>
  <c r="AI240" i="42"/>
  <c r="AI241" i="42"/>
  <c r="AI242" i="42"/>
  <c r="AI243" i="42"/>
  <c r="AI244" i="42"/>
  <c r="AI245" i="42"/>
  <c r="AI246" i="42"/>
  <c r="AI247" i="42"/>
  <c r="AI248" i="42"/>
  <c r="AI249" i="42"/>
  <c r="AI250" i="42"/>
  <c r="AI251" i="42"/>
  <c r="AI252" i="42"/>
  <c r="AI253" i="42"/>
  <c r="AI254" i="42"/>
  <c r="AI255" i="42"/>
  <c r="AI256" i="42"/>
  <c r="AI257" i="42"/>
  <c r="AI258" i="42"/>
  <c r="AI259" i="42"/>
  <c r="AI260" i="42"/>
  <c r="AI261" i="42"/>
  <c r="AI262" i="42"/>
  <c r="AI263" i="42"/>
  <c r="AI264" i="42"/>
  <c r="AI265" i="42"/>
  <c r="AI266" i="42"/>
  <c r="AI267" i="42"/>
  <c r="AI268" i="42"/>
  <c r="AI269" i="42"/>
  <c r="AI270" i="42"/>
  <c r="AI271" i="42"/>
  <c r="AI272" i="42"/>
  <c r="AI273" i="42"/>
  <c r="AI274" i="42"/>
  <c r="AI275" i="42"/>
  <c r="AI276" i="42"/>
  <c r="AI277" i="42"/>
  <c r="AI278" i="42"/>
  <c r="AI279" i="42"/>
  <c r="AI280" i="42"/>
  <c r="AI281" i="42"/>
  <c r="AI282" i="42"/>
  <c r="AI283" i="42"/>
  <c r="AI284" i="42"/>
  <c r="AI285" i="42"/>
  <c r="AI286" i="42"/>
  <c r="AI287" i="42"/>
  <c r="AI288" i="42"/>
  <c r="AI289" i="42"/>
  <c r="AI290" i="42"/>
  <c r="AI291" i="42"/>
  <c r="AI292" i="42"/>
  <c r="AI293" i="42"/>
  <c r="AI294" i="42"/>
  <c r="AI295" i="42"/>
  <c r="AI296" i="42"/>
  <c r="AI297" i="42"/>
  <c r="AI298" i="42"/>
  <c r="AI299" i="42"/>
  <c r="AI300" i="42"/>
  <c r="AI301" i="42"/>
  <c r="AI302" i="42"/>
  <c r="AI303" i="42"/>
  <c r="AI304" i="42"/>
  <c r="AI305" i="42"/>
  <c r="AI306" i="42"/>
  <c r="AI307" i="42"/>
  <c r="AI308" i="42"/>
  <c r="AI309" i="42"/>
  <c r="AI310" i="42"/>
  <c r="AI311" i="42"/>
  <c r="AI312" i="42"/>
  <c r="AI313" i="42"/>
  <c r="AI314" i="42"/>
  <c r="AI315" i="42"/>
  <c r="AI316" i="42"/>
  <c r="AI317" i="42"/>
  <c r="AI318" i="42"/>
  <c r="AI319" i="42"/>
  <c r="AI320" i="42"/>
  <c r="AI321" i="42"/>
  <c r="AI322" i="42"/>
  <c r="AI323" i="42"/>
  <c r="AI324" i="42"/>
  <c r="AI325" i="42"/>
  <c r="AI326" i="42"/>
  <c r="AI327" i="42"/>
  <c r="AI328" i="42"/>
  <c r="AI329" i="42"/>
  <c r="AI330" i="42"/>
  <c r="AI331" i="42"/>
  <c r="AI332" i="42"/>
  <c r="AI333" i="42"/>
  <c r="AI334" i="42"/>
  <c r="AI335" i="42"/>
  <c r="AI336" i="42"/>
  <c r="AI337" i="42"/>
  <c r="AI338" i="42"/>
  <c r="AI339" i="42"/>
  <c r="AI340" i="42"/>
  <c r="AI341" i="42"/>
  <c r="AI342" i="42"/>
  <c r="AI343" i="42"/>
  <c r="AI344" i="42"/>
  <c r="AI345" i="42"/>
  <c r="AI346" i="42"/>
  <c r="AI347" i="42"/>
  <c r="AI348" i="42"/>
  <c r="AI349" i="42"/>
  <c r="AI350" i="42"/>
  <c r="AI351" i="42"/>
  <c r="AI352" i="42"/>
  <c r="AI353" i="42"/>
  <c r="AI354" i="42"/>
  <c r="AI355" i="42"/>
  <c r="AI356" i="42"/>
  <c r="AI357" i="42"/>
  <c r="AI358" i="42"/>
  <c r="AI359" i="42"/>
  <c r="AI360" i="42"/>
  <c r="AI361" i="42"/>
  <c r="AI362" i="42"/>
  <c r="AI363" i="42"/>
  <c r="AI364" i="42"/>
  <c r="AI365" i="42"/>
  <c r="AI366" i="42"/>
  <c r="AI367" i="42"/>
  <c r="AI368" i="42"/>
  <c r="AI369" i="42"/>
  <c r="AI370" i="42"/>
  <c r="AI371" i="42"/>
  <c r="AI372" i="42"/>
  <c r="AI373" i="42"/>
  <c r="AI374" i="42"/>
  <c r="AI375" i="42"/>
  <c r="AI376" i="42"/>
  <c r="AI377" i="42"/>
  <c r="AI378" i="42"/>
  <c r="AI379" i="42"/>
  <c r="AI380" i="42"/>
  <c r="AI381" i="42"/>
  <c r="AI382" i="42"/>
  <c r="AI383" i="42"/>
  <c r="AI384" i="42"/>
  <c r="AI385" i="42"/>
  <c r="AI386" i="42"/>
  <c r="AI387" i="42"/>
  <c r="AI388" i="42"/>
  <c r="AI389" i="42"/>
  <c r="AI390" i="42"/>
  <c r="AI391" i="42"/>
  <c r="AI392" i="42"/>
  <c r="AI393" i="42"/>
  <c r="AI394" i="42"/>
  <c r="AI395" i="42"/>
  <c r="AI396" i="42"/>
  <c r="AI397" i="42"/>
  <c r="AI398" i="42"/>
  <c r="AI399" i="42"/>
  <c r="AI400" i="42"/>
  <c r="AI401" i="42"/>
  <c r="AI402" i="42"/>
  <c r="AI403" i="42"/>
  <c r="AI404" i="42"/>
  <c r="AI405" i="42"/>
  <c r="AI406" i="42"/>
  <c r="AI407" i="42"/>
  <c r="AI408" i="42"/>
  <c r="AI409" i="42"/>
  <c r="AI410" i="42"/>
  <c r="AI411" i="42"/>
  <c r="AI412" i="42"/>
  <c r="AI413" i="42"/>
  <c r="AI414" i="42"/>
  <c r="AI415" i="42"/>
  <c r="AI416" i="42"/>
  <c r="AI417" i="42"/>
  <c r="AI418" i="42"/>
  <c r="AI419" i="42"/>
  <c r="AI420" i="42"/>
  <c r="AI421" i="42"/>
  <c r="AI422" i="42"/>
  <c r="AI423" i="42"/>
  <c r="AI424" i="42"/>
  <c r="AI425" i="42"/>
  <c r="AI426" i="42"/>
  <c r="AI427" i="42"/>
  <c r="AI428" i="42"/>
  <c r="AI429" i="42"/>
  <c r="AI430" i="42"/>
  <c r="AI431" i="42"/>
  <c r="AI432" i="42"/>
  <c r="AI433" i="42"/>
  <c r="AI434" i="42"/>
  <c r="AI435" i="42"/>
  <c r="AI436" i="42"/>
  <c r="AI437" i="42"/>
  <c r="AI438" i="42"/>
  <c r="AI439" i="42"/>
  <c r="AI440" i="42"/>
  <c r="AI441" i="42"/>
  <c r="AI442" i="42"/>
  <c r="AI443" i="42"/>
  <c r="AI444" i="42"/>
  <c r="AI445" i="42"/>
  <c r="AI446" i="42"/>
  <c r="AI447" i="42"/>
  <c r="AI448" i="42"/>
  <c r="AI449" i="42"/>
  <c r="AI450" i="42"/>
  <c r="AI451" i="42"/>
  <c r="AI452" i="42"/>
  <c r="AI453" i="42"/>
  <c r="AI454" i="42"/>
  <c r="AI455" i="42"/>
  <c r="AI456" i="42"/>
  <c r="AI457" i="42"/>
  <c r="AI458" i="42"/>
  <c r="AI459" i="42"/>
  <c r="AI460" i="42"/>
  <c r="AI461" i="42"/>
  <c r="AI462" i="42"/>
  <c r="AI463" i="42"/>
  <c r="AI464" i="42"/>
  <c r="AI465" i="42"/>
  <c r="AI466" i="42"/>
  <c r="AI467" i="42"/>
  <c r="AI468" i="42"/>
  <c r="AI469" i="42"/>
  <c r="AI470" i="42"/>
  <c r="AI471" i="42"/>
  <c r="AI472" i="42"/>
  <c r="AI473" i="42"/>
  <c r="AI474" i="42"/>
  <c r="AI475" i="42"/>
  <c r="AI476" i="42"/>
  <c r="AI477" i="42"/>
  <c r="AI478" i="42"/>
  <c r="AI479" i="42"/>
  <c r="AI480" i="42"/>
  <c r="AI481" i="42"/>
  <c r="AI482" i="42"/>
  <c r="AI483" i="42"/>
  <c r="AI484" i="42"/>
  <c r="AI485" i="42"/>
  <c r="AI486" i="42"/>
  <c r="AI487" i="42"/>
  <c r="AI488" i="42"/>
  <c r="AI489" i="42"/>
  <c r="AI490" i="42"/>
  <c r="AI491" i="42"/>
  <c r="AI492" i="42"/>
  <c r="AI493" i="42"/>
  <c r="AI494" i="42"/>
  <c r="AI495" i="42"/>
  <c r="AI496" i="42"/>
  <c r="AI497" i="42"/>
  <c r="AI498" i="42"/>
  <c r="AI499" i="42"/>
  <c r="AI500" i="42"/>
  <c r="AI501" i="42"/>
  <c r="AI502" i="42"/>
  <c r="AI503" i="42"/>
  <c r="AI504" i="42"/>
  <c r="AI505" i="42"/>
  <c r="AI506" i="42"/>
  <c r="AI507" i="42"/>
  <c r="AI508" i="42"/>
  <c r="AI509" i="42"/>
  <c r="AI510" i="42"/>
  <c r="AI511" i="42"/>
  <c r="AI512" i="42"/>
  <c r="AI513" i="42"/>
  <c r="AI514" i="42"/>
  <c r="AI515" i="42"/>
  <c r="AI516" i="42"/>
  <c r="AI517" i="42"/>
  <c r="AI518" i="42"/>
  <c r="AI519" i="42"/>
  <c r="AI520" i="42"/>
  <c r="AI521" i="42"/>
  <c r="AI522" i="42"/>
  <c r="AI523" i="42"/>
  <c r="AI524" i="42"/>
  <c r="AI525" i="42"/>
  <c r="AI526" i="42"/>
  <c r="AI527" i="42"/>
  <c r="AI528" i="42"/>
  <c r="AI529" i="42"/>
  <c r="AI530" i="42"/>
  <c r="AI531" i="42"/>
  <c r="AI532" i="42"/>
  <c r="AI533" i="42"/>
  <c r="AI534" i="42"/>
  <c r="AI535" i="42"/>
  <c r="AI536" i="42"/>
  <c r="AI537" i="42"/>
  <c r="AI538" i="42"/>
  <c r="AI539" i="42"/>
  <c r="AI540" i="42"/>
  <c r="AI541" i="42"/>
  <c r="AI542" i="42"/>
  <c r="AI543" i="42"/>
  <c r="AI544" i="42"/>
  <c r="AI545" i="42"/>
  <c r="AI546" i="42"/>
  <c r="AI547" i="42"/>
  <c r="AI548" i="42"/>
  <c r="AI549" i="42"/>
  <c r="AI550" i="42"/>
  <c r="AI551" i="42"/>
  <c r="AI552" i="42"/>
  <c r="AI553" i="42"/>
  <c r="AI554" i="42"/>
  <c r="AI555" i="42"/>
  <c r="AI556" i="42"/>
  <c r="AI557" i="42"/>
  <c r="AI558" i="42"/>
  <c r="AI559" i="42"/>
  <c r="AI560" i="42"/>
  <c r="AI561" i="42"/>
  <c r="AI562" i="42"/>
  <c r="AI563" i="42"/>
  <c r="AI564" i="42"/>
  <c r="AI565" i="42"/>
  <c r="AI566" i="42"/>
  <c r="AI567" i="42"/>
  <c r="AI568" i="42"/>
  <c r="AI569" i="42"/>
  <c r="AI570" i="42"/>
  <c r="AI571" i="42"/>
  <c r="AI572" i="42"/>
  <c r="AI573" i="42"/>
  <c r="AI574" i="42"/>
  <c r="AI575" i="42"/>
  <c r="AI576" i="42"/>
  <c r="AI577" i="42"/>
  <c r="AI578" i="42"/>
  <c r="AI579" i="42"/>
  <c r="AI580" i="42"/>
  <c r="AI581" i="42"/>
  <c r="AI582" i="42"/>
  <c r="AI583" i="42"/>
  <c r="AI584" i="42"/>
  <c r="AI585" i="42"/>
  <c r="AI586" i="42"/>
  <c r="AI587" i="42"/>
  <c r="AI588" i="42"/>
  <c r="AI589" i="42"/>
  <c r="AI590" i="42"/>
  <c r="AI591" i="42"/>
  <c r="AI592" i="42"/>
  <c r="AI593" i="42"/>
  <c r="AI594" i="42"/>
  <c r="AI595" i="42"/>
  <c r="AI596" i="42"/>
  <c r="AI597" i="42"/>
  <c r="AI598" i="42"/>
  <c r="AI599" i="42"/>
  <c r="AI600" i="42"/>
  <c r="AI601" i="42"/>
  <c r="AI602" i="42"/>
  <c r="AI603" i="42"/>
  <c r="AI604" i="42"/>
  <c r="AI605" i="42"/>
  <c r="AI606" i="42"/>
  <c r="AI607" i="42"/>
  <c r="AI608" i="42"/>
  <c r="AI609" i="42"/>
  <c r="AI610" i="42"/>
  <c r="AI611" i="42"/>
  <c r="AI612" i="42"/>
  <c r="AI613" i="42"/>
  <c r="AI614" i="42"/>
  <c r="AI615" i="42"/>
  <c r="AI616" i="42"/>
  <c r="AI617" i="42"/>
  <c r="AI618" i="42"/>
  <c r="AI619" i="42"/>
  <c r="AI620" i="42"/>
  <c r="AI621" i="42"/>
  <c r="AI622" i="42"/>
  <c r="AI623" i="42"/>
  <c r="AI624" i="42"/>
  <c r="AI625" i="42"/>
  <c r="AI626" i="42"/>
  <c r="AI627" i="42"/>
  <c r="AI628" i="42"/>
  <c r="AI629" i="42"/>
  <c r="AI630" i="42"/>
  <c r="AI631" i="42"/>
  <c r="AI632" i="42"/>
  <c r="AI633" i="42"/>
  <c r="AI634" i="42"/>
  <c r="AI635" i="42"/>
  <c r="AI636" i="42"/>
  <c r="AI637" i="42"/>
  <c r="AI638" i="42"/>
  <c r="AI639" i="42"/>
  <c r="AI640" i="42"/>
  <c r="AI641" i="42"/>
  <c r="AI642" i="42"/>
  <c r="AI643" i="42"/>
  <c r="AI644" i="42"/>
  <c r="AI645" i="42"/>
  <c r="AI646" i="42"/>
  <c r="AI647" i="42"/>
  <c r="AI648" i="42"/>
  <c r="AI649" i="42"/>
  <c r="AI650" i="42"/>
  <c r="AI651" i="42"/>
  <c r="AI652" i="42"/>
  <c r="AI653" i="42"/>
  <c r="AI654" i="42"/>
  <c r="AI655" i="42"/>
  <c r="AI656" i="42"/>
  <c r="AI657" i="42"/>
  <c r="AI658" i="42"/>
  <c r="AI659" i="42"/>
  <c r="AI660" i="42"/>
  <c r="AI661" i="42"/>
  <c r="AI662" i="42"/>
  <c r="AI663" i="42"/>
  <c r="AI664" i="42"/>
  <c r="AI665" i="42"/>
  <c r="AI666" i="42"/>
  <c r="AI667" i="42"/>
  <c r="AI668" i="42"/>
  <c r="AI669" i="42"/>
  <c r="AI670" i="42"/>
  <c r="AI671" i="42"/>
  <c r="AI672" i="42"/>
  <c r="AI673" i="42"/>
  <c r="AI674" i="42"/>
  <c r="AI675" i="42"/>
  <c r="AI676" i="42"/>
  <c r="AI677" i="42"/>
  <c r="AI678" i="42"/>
  <c r="AI679" i="42"/>
  <c r="AI680" i="42"/>
  <c r="AI681" i="42"/>
  <c r="AI682" i="42"/>
  <c r="AI683" i="42"/>
  <c r="AI684" i="42"/>
  <c r="AI685" i="42"/>
  <c r="AI686" i="42"/>
  <c r="AI687" i="42"/>
  <c r="AI688" i="42"/>
  <c r="AI689" i="42"/>
  <c r="AI690" i="42"/>
  <c r="AI691" i="42"/>
  <c r="AI692" i="42"/>
  <c r="AI693" i="42"/>
  <c r="AI694" i="42"/>
  <c r="AI695" i="42"/>
  <c r="AI696" i="42"/>
  <c r="AI697" i="42"/>
  <c r="AI698" i="42"/>
  <c r="AI699" i="42"/>
  <c r="AI700"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76" i="42"/>
  <c r="AF577" i="42"/>
  <c r="AF578" i="42"/>
  <c r="AF579" i="42"/>
  <c r="AF580" i="42"/>
  <c r="AF581" i="42"/>
  <c r="AF582" i="42"/>
  <c r="AF583" i="42"/>
  <c r="AF584" i="42"/>
  <c r="AF585" i="42"/>
  <c r="AF586" i="42"/>
  <c r="AF587" i="42"/>
  <c r="AF588" i="42"/>
  <c r="AF589" i="42"/>
  <c r="AF590" i="42"/>
  <c r="AF591" i="42"/>
  <c r="AF592" i="42"/>
  <c r="AF593" i="42"/>
  <c r="AF594" i="42"/>
  <c r="AF595" i="42"/>
  <c r="AF596" i="42"/>
  <c r="AF597" i="42"/>
  <c r="AF598" i="42"/>
  <c r="AF599" i="42"/>
  <c r="AF600" i="42"/>
  <c r="AF601" i="42"/>
  <c r="AF602" i="42"/>
  <c r="AF603" i="42"/>
  <c r="AF604" i="42"/>
  <c r="AF605" i="42"/>
  <c r="AF606" i="42"/>
  <c r="AF607" i="42"/>
  <c r="AF608" i="42"/>
  <c r="AF609" i="42"/>
  <c r="AF610" i="42"/>
  <c r="AF611" i="42"/>
  <c r="AF612" i="42"/>
  <c r="AF613" i="42"/>
  <c r="AF614" i="42"/>
  <c r="AF615" i="42"/>
  <c r="AF616" i="42"/>
  <c r="AF617" i="42"/>
  <c r="AF618" i="42"/>
  <c r="AF619" i="42"/>
  <c r="AF620" i="42"/>
  <c r="AF621" i="42"/>
  <c r="AF622" i="42"/>
  <c r="AF623" i="42"/>
  <c r="AF624" i="42"/>
  <c r="AF625" i="42"/>
  <c r="AF626" i="42"/>
  <c r="AF627" i="42"/>
  <c r="AF628" i="42"/>
  <c r="AF629" i="42"/>
  <c r="AF630" i="42"/>
  <c r="AF631" i="42"/>
  <c r="AF632" i="42"/>
  <c r="AF633" i="42"/>
  <c r="AF634" i="42"/>
  <c r="AF635" i="42"/>
  <c r="AF636" i="42"/>
  <c r="AF637" i="42"/>
  <c r="AF638" i="42"/>
  <c r="AF639" i="42"/>
  <c r="AF640" i="42"/>
  <c r="AF641" i="42"/>
  <c r="AF642" i="42"/>
  <c r="AF643" i="42"/>
  <c r="AF644" i="42"/>
  <c r="AF645" i="42"/>
  <c r="AF646" i="42"/>
  <c r="AF647" i="42"/>
  <c r="AF648" i="42"/>
  <c r="AF649" i="42"/>
  <c r="AF650" i="42"/>
  <c r="AF651" i="42"/>
  <c r="AF652" i="42"/>
  <c r="AF653" i="42"/>
  <c r="AF654" i="42"/>
  <c r="AF655" i="42"/>
  <c r="AF656" i="42"/>
  <c r="AF657" i="42"/>
  <c r="AF658" i="42"/>
  <c r="AF659" i="42"/>
  <c r="AF660" i="42"/>
  <c r="AF661" i="42"/>
  <c r="AF662" i="42"/>
  <c r="AF663" i="42"/>
  <c r="AF664" i="42"/>
  <c r="AF665" i="42"/>
  <c r="AF666" i="42"/>
  <c r="AF667" i="42"/>
  <c r="AF668" i="42"/>
  <c r="AF669" i="42"/>
  <c r="AF670" i="42"/>
  <c r="AF671" i="42"/>
  <c r="AF672" i="42"/>
  <c r="AF673" i="42"/>
  <c r="AF674" i="42"/>
  <c r="AF675" i="42"/>
  <c r="AF676" i="42"/>
  <c r="AF677" i="42"/>
  <c r="AF678" i="42"/>
  <c r="AF679" i="42"/>
  <c r="AF680" i="42"/>
  <c r="AF681" i="42"/>
  <c r="AF682" i="42"/>
  <c r="AF683" i="42"/>
  <c r="AF684" i="42"/>
  <c r="AF685" i="42"/>
  <c r="AF686" i="42"/>
  <c r="AF687" i="42"/>
  <c r="AF688" i="42"/>
  <c r="AF689" i="42"/>
  <c r="AF690" i="42"/>
  <c r="AF691" i="42"/>
  <c r="AF692" i="42"/>
  <c r="AF693" i="42"/>
  <c r="AF694" i="42"/>
  <c r="AF695" i="42"/>
  <c r="AF696" i="42"/>
  <c r="AF697" i="42"/>
  <c r="AF698" i="42"/>
  <c r="AF699" i="42"/>
  <c r="AF700"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576" i="42"/>
  <c r="AE577" i="42"/>
  <c r="AE578" i="42"/>
  <c r="AE579" i="42"/>
  <c r="AE580" i="42"/>
  <c r="AE581" i="42"/>
  <c r="AE582" i="42"/>
  <c r="AE583" i="42"/>
  <c r="AE584" i="42"/>
  <c r="AE585" i="42"/>
  <c r="AE586" i="42"/>
  <c r="AE587" i="42"/>
  <c r="AE588" i="42"/>
  <c r="AE589" i="42"/>
  <c r="AE590" i="42"/>
  <c r="AE591" i="42"/>
  <c r="AE592" i="42"/>
  <c r="AE593" i="42"/>
  <c r="AE594" i="42"/>
  <c r="AE595" i="42"/>
  <c r="AE596" i="42"/>
  <c r="AE597" i="42"/>
  <c r="AE598" i="42"/>
  <c r="AE599" i="42"/>
  <c r="AE600" i="42"/>
  <c r="AE601" i="42"/>
  <c r="AE602" i="42"/>
  <c r="AE603" i="42"/>
  <c r="AE604" i="42"/>
  <c r="AE605" i="42"/>
  <c r="AE606" i="42"/>
  <c r="AE607" i="42"/>
  <c r="AE608" i="42"/>
  <c r="AE609" i="42"/>
  <c r="AE610" i="42"/>
  <c r="AE611" i="42"/>
  <c r="AE612" i="42"/>
  <c r="AE613" i="42"/>
  <c r="AE614" i="42"/>
  <c r="AE615" i="42"/>
  <c r="AE616" i="42"/>
  <c r="AE617" i="42"/>
  <c r="AE618" i="42"/>
  <c r="AE619" i="42"/>
  <c r="AE620" i="42"/>
  <c r="AE621" i="42"/>
  <c r="AE622" i="42"/>
  <c r="AE623" i="42"/>
  <c r="AE624" i="42"/>
  <c r="AE625" i="42"/>
  <c r="AE626" i="42"/>
  <c r="AE627" i="42"/>
  <c r="AE628" i="42"/>
  <c r="AE629" i="42"/>
  <c r="AE630" i="42"/>
  <c r="AE631" i="42"/>
  <c r="AE632" i="42"/>
  <c r="AE633" i="42"/>
  <c r="AE634" i="42"/>
  <c r="AE635" i="42"/>
  <c r="AE636" i="42"/>
  <c r="AE637" i="42"/>
  <c r="AE638" i="42"/>
  <c r="AE639" i="42"/>
  <c r="AE640" i="42"/>
  <c r="AE641" i="42"/>
  <c r="AE642" i="42"/>
  <c r="AE643" i="42"/>
  <c r="AE644" i="42"/>
  <c r="AE645" i="42"/>
  <c r="AE646" i="42"/>
  <c r="AE647" i="42"/>
  <c r="AE648" i="42"/>
  <c r="AE649" i="42"/>
  <c r="AE650" i="42"/>
  <c r="AE651" i="42"/>
  <c r="AE652" i="42"/>
  <c r="AE653" i="42"/>
  <c r="AE654" i="42"/>
  <c r="AE655" i="42"/>
  <c r="AE656" i="42"/>
  <c r="AE657" i="42"/>
  <c r="AE658" i="42"/>
  <c r="AE659" i="42"/>
  <c r="AE660" i="42"/>
  <c r="AE661" i="42"/>
  <c r="AE662" i="42"/>
  <c r="AE663" i="42"/>
  <c r="AE664" i="42"/>
  <c r="AE665" i="42"/>
  <c r="AE666" i="42"/>
  <c r="AE667" i="42"/>
  <c r="AE668" i="42"/>
  <c r="AE669" i="42"/>
  <c r="AE670" i="42"/>
  <c r="AE671" i="42"/>
  <c r="AE672" i="42"/>
  <c r="AE673" i="42"/>
  <c r="AE674" i="42"/>
  <c r="AE675" i="42"/>
  <c r="AE676" i="42"/>
  <c r="AE677" i="42"/>
  <c r="AE678" i="42"/>
  <c r="AE679" i="42"/>
  <c r="AE680" i="42"/>
  <c r="AE681" i="42"/>
  <c r="AE682" i="42"/>
  <c r="AE683" i="42"/>
  <c r="AE684" i="42"/>
  <c r="AE685" i="42"/>
  <c r="AE686" i="42"/>
  <c r="AE687" i="42"/>
  <c r="AE688" i="42"/>
  <c r="AE689" i="42"/>
  <c r="AE690" i="42"/>
  <c r="AE691" i="42"/>
  <c r="AE692" i="42"/>
  <c r="AE693" i="42"/>
  <c r="AE694" i="42"/>
  <c r="AE695" i="42"/>
  <c r="AE696" i="42"/>
  <c r="AE697" i="42"/>
  <c r="AE698" i="42"/>
  <c r="AE699" i="42"/>
  <c r="AE700" i="42"/>
  <c r="AB20" i="42"/>
  <c r="AB21" i="42"/>
  <c r="AB22" i="42"/>
  <c r="AB23" i="42"/>
  <c r="AB24" i="42"/>
  <c r="AB25" i="42"/>
  <c r="AB26" i="42"/>
  <c r="AB27" i="42"/>
  <c r="AB28" i="42"/>
  <c r="AB29" i="42"/>
  <c r="AB30" i="42"/>
  <c r="AB31" i="42"/>
  <c r="AB32" i="42"/>
  <c r="AB33" i="42"/>
  <c r="AB34" i="42"/>
  <c r="AB35" i="42"/>
  <c r="AB36" i="42"/>
  <c r="AB37" i="42"/>
  <c r="AB38" i="42"/>
  <c r="AB39" i="42"/>
  <c r="AB40" i="42"/>
  <c r="AB41" i="42"/>
  <c r="AB42" i="42"/>
  <c r="AB43" i="42"/>
  <c r="AB44" i="42"/>
  <c r="AB45" i="42"/>
  <c r="AB46" i="42"/>
  <c r="AB47" i="42"/>
  <c r="AB48" i="42"/>
  <c r="AB49" i="42"/>
  <c r="AB50" i="42"/>
  <c r="AB51" i="42"/>
  <c r="AB52" i="42"/>
  <c r="AB53" i="42"/>
  <c r="AB54" i="42"/>
  <c r="AB55" i="42"/>
  <c r="AB56" i="42"/>
  <c r="AB57" i="42"/>
  <c r="AB58" i="42"/>
  <c r="AB59" i="42"/>
  <c r="AB60" i="42"/>
  <c r="AB61" i="42"/>
  <c r="AB62" i="42"/>
  <c r="AB63" i="42"/>
  <c r="AB64" i="42"/>
  <c r="AB65" i="42"/>
  <c r="AB66" i="42"/>
  <c r="AB67" i="42"/>
  <c r="AB68" i="42"/>
  <c r="AB69" i="42"/>
  <c r="AB70" i="42"/>
  <c r="AB71" i="42"/>
  <c r="AB72" i="42"/>
  <c r="AB73" i="42"/>
  <c r="AB74" i="42"/>
  <c r="AB75" i="42"/>
  <c r="AB76" i="42"/>
  <c r="AB77" i="42"/>
  <c r="AB78" i="42"/>
  <c r="AB79" i="42"/>
  <c r="AB80" i="42"/>
  <c r="AB81" i="42"/>
  <c r="AB82" i="42"/>
  <c r="AB83" i="42"/>
  <c r="AB84" i="42"/>
  <c r="AB85" i="42"/>
  <c r="AB86" i="42"/>
  <c r="AB87" i="42"/>
  <c r="AB88" i="42"/>
  <c r="AB89" i="42"/>
  <c r="AB90" i="42"/>
  <c r="AB91" i="42"/>
  <c r="AB92" i="42"/>
  <c r="AB93" i="42"/>
  <c r="AB94" i="42"/>
  <c r="AB95" i="42"/>
  <c r="AB96" i="42"/>
  <c r="AB97" i="42"/>
  <c r="AB98" i="42"/>
  <c r="AB99" i="42"/>
  <c r="AB100" i="42"/>
  <c r="AB101" i="42"/>
  <c r="AB102" i="42"/>
  <c r="AB103" i="42"/>
  <c r="AB104" i="42"/>
  <c r="AB105" i="42"/>
  <c r="AB106" i="42"/>
  <c r="AB107" i="42"/>
  <c r="AB108" i="42"/>
  <c r="AB109" i="42"/>
  <c r="AB110" i="42"/>
  <c r="AB111" i="42"/>
  <c r="AB112" i="42"/>
  <c r="AB113" i="42"/>
  <c r="AB114" i="42"/>
  <c r="AB115" i="42"/>
  <c r="AB116" i="42"/>
  <c r="AB117" i="42"/>
  <c r="AB118" i="42"/>
  <c r="AB119" i="42"/>
  <c r="AB120" i="42"/>
  <c r="AB121" i="42"/>
  <c r="AB122" i="42"/>
  <c r="AB123" i="42"/>
  <c r="AB124" i="42"/>
  <c r="AB125" i="42"/>
  <c r="AB126" i="42"/>
  <c r="AB127" i="42"/>
  <c r="AB128" i="42"/>
  <c r="AB129" i="42"/>
  <c r="AB130" i="42"/>
  <c r="AB131" i="42"/>
  <c r="AB132" i="42"/>
  <c r="AB133" i="42"/>
  <c r="AB134" i="42"/>
  <c r="AB135" i="42"/>
  <c r="AB136" i="42"/>
  <c r="AB137" i="42"/>
  <c r="AB138" i="42"/>
  <c r="AB139" i="42"/>
  <c r="AB140" i="42"/>
  <c r="AB141" i="42"/>
  <c r="AB142" i="42"/>
  <c r="AB143" i="42"/>
  <c r="AB144" i="42"/>
  <c r="AB145" i="42"/>
  <c r="AB146" i="42"/>
  <c r="AB147" i="42"/>
  <c r="AB148" i="42"/>
  <c r="AB149" i="42"/>
  <c r="AB150" i="42"/>
  <c r="AB151" i="42"/>
  <c r="AB152" i="42"/>
  <c r="AB153" i="42"/>
  <c r="AB154" i="42"/>
  <c r="AB155" i="42"/>
  <c r="AB156" i="42"/>
  <c r="AB157" i="42"/>
  <c r="AB158" i="42"/>
  <c r="AB159" i="42"/>
  <c r="AB160" i="42"/>
  <c r="AB161" i="42"/>
  <c r="AB162" i="42"/>
  <c r="AB163" i="42"/>
  <c r="AB164" i="42"/>
  <c r="AB165" i="42"/>
  <c r="AB166" i="42"/>
  <c r="AB167" i="42"/>
  <c r="AB168" i="42"/>
  <c r="AB169" i="42"/>
  <c r="AB170" i="42"/>
  <c r="AB171" i="42"/>
  <c r="AB172" i="42"/>
  <c r="AB173" i="42"/>
  <c r="AB174" i="42"/>
  <c r="AB175" i="42"/>
  <c r="AB176" i="42"/>
  <c r="AB177" i="42"/>
  <c r="AB178" i="42"/>
  <c r="AB179" i="42"/>
  <c r="AB180" i="42"/>
  <c r="AB181" i="42"/>
  <c r="AB182" i="42"/>
  <c r="AB183" i="42"/>
  <c r="AB184" i="42"/>
  <c r="AB185" i="42"/>
  <c r="AB186" i="42"/>
  <c r="AB187" i="42"/>
  <c r="AB188" i="42"/>
  <c r="AB189" i="42"/>
  <c r="AB190" i="42"/>
  <c r="AB191" i="42"/>
  <c r="AB192" i="42"/>
  <c r="AB193" i="42"/>
  <c r="AB194" i="42"/>
  <c r="AB195" i="42"/>
  <c r="AB196" i="42"/>
  <c r="AB197" i="42"/>
  <c r="AB198" i="42"/>
  <c r="AB199" i="42"/>
  <c r="AB200" i="42"/>
  <c r="AB201" i="42"/>
  <c r="AB202" i="42"/>
  <c r="AB203" i="42"/>
  <c r="AB204" i="42"/>
  <c r="AB205" i="42"/>
  <c r="AB206" i="42"/>
  <c r="AB207" i="42"/>
  <c r="AB208" i="42"/>
  <c r="AB209" i="42"/>
  <c r="AB210" i="42"/>
  <c r="AB211" i="42"/>
  <c r="AB212" i="42"/>
  <c r="AB213" i="42"/>
  <c r="AB214" i="42"/>
  <c r="AB215" i="42"/>
  <c r="AB216" i="42"/>
  <c r="AB217" i="42"/>
  <c r="AB218" i="42"/>
  <c r="AB219" i="42"/>
  <c r="AB220" i="42"/>
  <c r="AB221" i="42"/>
  <c r="AB222" i="42"/>
  <c r="AB223" i="42"/>
  <c r="AB224" i="42"/>
  <c r="AB225" i="42"/>
  <c r="AB226" i="42"/>
  <c r="AB227" i="42"/>
  <c r="AB228" i="42"/>
  <c r="AB229" i="42"/>
  <c r="AB230" i="42"/>
  <c r="AB231" i="42"/>
  <c r="AB232" i="42"/>
  <c r="AB233" i="42"/>
  <c r="AB234" i="42"/>
  <c r="AB235" i="42"/>
  <c r="AB236" i="42"/>
  <c r="AB237" i="42"/>
  <c r="AB238" i="42"/>
  <c r="AB239" i="42"/>
  <c r="AB240" i="42"/>
  <c r="AB241" i="42"/>
  <c r="AB242" i="42"/>
  <c r="AB243" i="42"/>
  <c r="AB244" i="42"/>
  <c r="AB245" i="42"/>
  <c r="AB246" i="42"/>
  <c r="AB247" i="42"/>
  <c r="AB248" i="42"/>
  <c r="AB249" i="42"/>
  <c r="AB250" i="42"/>
  <c r="AB251" i="42"/>
  <c r="AB252" i="42"/>
  <c r="AB253" i="42"/>
  <c r="AB254" i="42"/>
  <c r="AB255" i="42"/>
  <c r="AB256" i="42"/>
  <c r="AB257" i="42"/>
  <c r="AB258" i="42"/>
  <c r="AB259" i="42"/>
  <c r="AB260" i="42"/>
  <c r="AB261" i="42"/>
  <c r="AB262" i="42"/>
  <c r="AB263" i="42"/>
  <c r="AB264" i="42"/>
  <c r="AB265" i="42"/>
  <c r="AB266" i="42"/>
  <c r="AB267" i="42"/>
  <c r="AB268" i="42"/>
  <c r="AB269" i="42"/>
  <c r="AB270" i="42"/>
  <c r="AB271" i="42"/>
  <c r="AB272" i="42"/>
  <c r="AB273" i="42"/>
  <c r="AB274" i="42"/>
  <c r="AB275" i="42"/>
  <c r="AB276" i="42"/>
  <c r="AB277" i="42"/>
  <c r="AB278" i="42"/>
  <c r="AB279" i="42"/>
  <c r="AB280" i="42"/>
  <c r="AB281" i="42"/>
  <c r="AB282" i="42"/>
  <c r="AB283" i="42"/>
  <c r="AB284" i="42"/>
  <c r="AB285" i="42"/>
  <c r="AB286" i="42"/>
  <c r="AB287" i="42"/>
  <c r="AB288" i="42"/>
  <c r="AB289" i="42"/>
  <c r="AB290" i="42"/>
  <c r="AB291" i="42"/>
  <c r="AB292" i="42"/>
  <c r="AB293" i="42"/>
  <c r="AB294" i="42"/>
  <c r="AB295" i="42"/>
  <c r="AB296" i="42"/>
  <c r="AB297" i="42"/>
  <c r="AB298" i="42"/>
  <c r="AB299" i="42"/>
  <c r="AB300" i="42"/>
  <c r="AB301" i="42"/>
  <c r="AB302" i="42"/>
  <c r="AB303" i="42"/>
  <c r="AB304" i="42"/>
  <c r="AB305" i="42"/>
  <c r="AB306" i="42"/>
  <c r="AB307" i="42"/>
  <c r="AB308" i="42"/>
  <c r="AB309" i="42"/>
  <c r="AB310" i="42"/>
  <c r="AB311" i="42"/>
  <c r="AB312" i="42"/>
  <c r="AB313" i="42"/>
  <c r="AB314" i="42"/>
  <c r="AB315" i="42"/>
  <c r="AB316" i="42"/>
  <c r="AB317" i="42"/>
  <c r="AB318" i="42"/>
  <c r="AB319" i="42"/>
  <c r="AB320" i="42"/>
  <c r="AB321" i="42"/>
  <c r="AB322" i="42"/>
  <c r="AB323" i="42"/>
  <c r="AB324" i="42"/>
  <c r="AB325" i="42"/>
  <c r="AB326" i="42"/>
  <c r="AB327" i="42"/>
  <c r="AB328" i="42"/>
  <c r="AB329" i="42"/>
  <c r="AB330" i="42"/>
  <c r="AB331" i="42"/>
  <c r="AB332" i="42"/>
  <c r="AB333" i="42"/>
  <c r="AB334" i="42"/>
  <c r="AB335" i="42"/>
  <c r="AB336" i="42"/>
  <c r="AB337" i="42"/>
  <c r="AB338" i="42"/>
  <c r="AB339" i="42"/>
  <c r="AB340" i="42"/>
  <c r="AB341" i="42"/>
  <c r="AB342" i="42"/>
  <c r="AB343" i="42"/>
  <c r="AB344" i="42"/>
  <c r="AB345" i="42"/>
  <c r="AB346" i="42"/>
  <c r="AB347" i="42"/>
  <c r="AB348" i="42"/>
  <c r="AB349" i="42"/>
  <c r="AB350" i="42"/>
  <c r="AB351" i="42"/>
  <c r="AB352" i="42"/>
  <c r="AB353" i="42"/>
  <c r="AB354" i="42"/>
  <c r="AB355" i="42"/>
  <c r="AB356" i="42"/>
  <c r="AB357" i="42"/>
  <c r="AB358" i="42"/>
  <c r="AB359" i="42"/>
  <c r="AB360" i="42"/>
  <c r="AB361" i="42"/>
  <c r="AB362" i="42"/>
  <c r="AB363" i="42"/>
  <c r="AB364" i="42"/>
  <c r="AB365" i="42"/>
  <c r="AB366" i="42"/>
  <c r="AB367" i="42"/>
  <c r="AB368" i="42"/>
  <c r="AB369" i="42"/>
  <c r="AB370" i="42"/>
  <c r="AB371" i="42"/>
  <c r="AB372" i="42"/>
  <c r="AB373" i="42"/>
  <c r="AB374" i="42"/>
  <c r="AB375" i="42"/>
  <c r="AB376" i="42"/>
  <c r="AB377" i="42"/>
  <c r="AB378" i="42"/>
  <c r="AB379" i="42"/>
  <c r="AB380" i="42"/>
  <c r="AB381" i="42"/>
  <c r="AB382" i="42"/>
  <c r="AB383" i="42"/>
  <c r="AB384" i="42"/>
  <c r="AB385" i="42"/>
  <c r="AB386" i="42"/>
  <c r="AB387" i="42"/>
  <c r="AB388" i="42"/>
  <c r="AB389" i="42"/>
  <c r="AB390" i="42"/>
  <c r="AB391" i="42"/>
  <c r="AB392" i="42"/>
  <c r="AB393" i="42"/>
  <c r="AB394" i="42"/>
  <c r="AB395" i="42"/>
  <c r="AB396" i="42"/>
  <c r="AB397" i="42"/>
  <c r="AB398" i="42"/>
  <c r="AB399" i="42"/>
  <c r="AB400" i="42"/>
  <c r="AB401" i="42"/>
  <c r="AB402" i="42"/>
  <c r="AB403" i="42"/>
  <c r="AB404" i="42"/>
  <c r="AB405" i="42"/>
  <c r="AB406" i="42"/>
  <c r="AB407" i="42"/>
  <c r="AB408" i="42"/>
  <c r="AB409" i="42"/>
  <c r="AB410" i="42"/>
  <c r="AB411" i="42"/>
  <c r="AB412" i="42"/>
  <c r="AB413" i="42"/>
  <c r="AB414" i="42"/>
  <c r="AB415" i="42"/>
  <c r="AB416" i="42"/>
  <c r="AB417" i="42"/>
  <c r="AB418" i="42"/>
  <c r="AB419" i="42"/>
  <c r="AB420" i="42"/>
  <c r="AB421" i="42"/>
  <c r="AB422" i="42"/>
  <c r="AB423" i="42"/>
  <c r="AB424" i="42"/>
  <c r="AB425" i="42"/>
  <c r="AB426" i="42"/>
  <c r="AB427" i="42"/>
  <c r="AB428" i="42"/>
  <c r="AB429" i="42"/>
  <c r="AB430" i="42"/>
  <c r="AB431" i="42"/>
  <c r="AB432" i="42"/>
  <c r="AB433" i="42"/>
  <c r="AB434" i="42"/>
  <c r="AB435" i="42"/>
  <c r="AB436" i="42"/>
  <c r="AB437" i="42"/>
  <c r="AB438" i="42"/>
  <c r="AB439" i="42"/>
  <c r="AB440" i="42"/>
  <c r="AB441" i="42"/>
  <c r="AB442" i="42"/>
  <c r="AB443" i="42"/>
  <c r="AB444" i="42"/>
  <c r="AB445" i="42"/>
  <c r="AB446" i="42"/>
  <c r="AB447" i="42"/>
  <c r="AB448" i="42"/>
  <c r="AB449" i="42"/>
  <c r="AB450" i="42"/>
  <c r="AB451" i="42"/>
  <c r="AB452" i="42"/>
  <c r="AB453" i="42"/>
  <c r="AB454" i="42"/>
  <c r="AB455" i="42"/>
  <c r="AB456" i="42"/>
  <c r="AB457" i="42"/>
  <c r="AB458" i="42"/>
  <c r="AB459" i="42"/>
  <c r="AB460" i="42"/>
  <c r="AB461" i="42"/>
  <c r="AB462" i="42"/>
  <c r="AB463" i="42"/>
  <c r="AB464" i="42"/>
  <c r="AB465" i="42"/>
  <c r="AB466" i="42"/>
  <c r="AB467" i="42"/>
  <c r="AB468" i="42"/>
  <c r="AB469" i="42"/>
  <c r="AB470" i="42"/>
  <c r="AB471" i="42"/>
  <c r="AB472" i="42"/>
  <c r="AB473" i="42"/>
  <c r="AB474" i="42"/>
  <c r="AB475" i="42"/>
  <c r="AB476" i="42"/>
  <c r="AB477" i="42"/>
  <c r="AB478" i="42"/>
  <c r="AB479" i="42"/>
  <c r="AB480" i="42"/>
  <c r="AB481" i="42"/>
  <c r="AB482" i="42"/>
  <c r="AB483" i="42"/>
  <c r="AB484" i="42"/>
  <c r="AB485" i="42"/>
  <c r="AB486" i="42"/>
  <c r="AB487" i="42"/>
  <c r="AB488" i="42"/>
  <c r="AB489" i="42"/>
  <c r="AB490" i="42"/>
  <c r="AB491" i="42"/>
  <c r="AB492" i="42"/>
  <c r="AB493" i="42"/>
  <c r="AB494" i="42"/>
  <c r="AB495" i="42"/>
  <c r="AB496" i="42"/>
  <c r="AB497" i="42"/>
  <c r="AB498" i="42"/>
  <c r="AB499" i="42"/>
  <c r="AB500" i="42"/>
  <c r="AB501" i="42"/>
  <c r="AB502" i="42"/>
  <c r="AB503" i="42"/>
  <c r="AB504" i="42"/>
  <c r="AB505" i="42"/>
  <c r="AB506" i="42"/>
  <c r="AB507" i="42"/>
  <c r="AB508" i="42"/>
  <c r="AB509" i="42"/>
  <c r="AB510" i="42"/>
  <c r="AB511" i="42"/>
  <c r="AB512" i="42"/>
  <c r="AB513" i="42"/>
  <c r="AB514" i="42"/>
  <c r="AB515" i="42"/>
  <c r="AB516" i="42"/>
  <c r="AB517" i="42"/>
  <c r="AB518" i="42"/>
  <c r="AB519" i="42"/>
  <c r="AB520" i="42"/>
  <c r="AB521" i="42"/>
  <c r="AB522" i="42"/>
  <c r="AB523" i="42"/>
  <c r="AB524" i="42"/>
  <c r="AB525" i="42"/>
  <c r="AB526" i="42"/>
  <c r="AB527" i="42"/>
  <c r="AB528" i="42"/>
  <c r="AB529" i="42"/>
  <c r="AB530" i="42"/>
  <c r="AB531" i="42"/>
  <c r="AB532" i="42"/>
  <c r="AB533" i="42"/>
  <c r="AB534" i="42"/>
  <c r="AB535" i="42"/>
  <c r="AB536" i="42"/>
  <c r="AB537" i="42"/>
  <c r="AB538" i="42"/>
  <c r="AB539" i="42"/>
  <c r="AB540" i="42"/>
  <c r="AB541" i="42"/>
  <c r="AB542" i="42"/>
  <c r="AB543" i="42"/>
  <c r="AB544" i="42"/>
  <c r="AB545" i="42"/>
  <c r="AB546" i="42"/>
  <c r="AB547" i="42"/>
  <c r="AB548" i="42"/>
  <c r="AB549" i="42"/>
  <c r="AB550" i="42"/>
  <c r="AB551" i="42"/>
  <c r="AB552" i="42"/>
  <c r="AB553" i="42"/>
  <c r="AB554" i="42"/>
  <c r="AB555" i="42"/>
  <c r="AB556" i="42"/>
  <c r="AB557" i="42"/>
  <c r="AB558" i="42"/>
  <c r="AB559" i="42"/>
  <c r="AB560" i="42"/>
  <c r="AB561" i="42"/>
  <c r="AB562" i="42"/>
  <c r="AB563" i="42"/>
  <c r="AB564" i="42"/>
  <c r="AB565" i="42"/>
  <c r="AB566" i="42"/>
  <c r="AB567" i="42"/>
  <c r="AB568" i="42"/>
  <c r="AB569" i="42"/>
  <c r="AB570" i="42"/>
  <c r="AB571" i="42"/>
  <c r="AB572" i="42"/>
  <c r="AB573" i="42"/>
  <c r="AB574" i="42"/>
  <c r="AB575" i="42"/>
  <c r="AB576" i="42"/>
  <c r="AB577" i="42"/>
  <c r="AB578" i="42"/>
  <c r="AB579" i="42"/>
  <c r="AB580" i="42"/>
  <c r="AB581" i="42"/>
  <c r="AB582" i="42"/>
  <c r="AB583" i="42"/>
  <c r="AB584" i="42"/>
  <c r="AB585" i="42"/>
  <c r="AB586" i="42"/>
  <c r="AB587" i="42"/>
  <c r="AB588" i="42"/>
  <c r="AB589" i="42"/>
  <c r="AB590" i="42"/>
  <c r="AB591" i="42"/>
  <c r="AB592" i="42"/>
  <c r="AB593" i="42"/>
  <c r="AB594" i="42"/>
  <c r="AB595" i="42"/>
  <c r="AB596" i="42"/>
  <c r="AB597" i="42"/>
  <c r="AB598" i="42"/>
  <c r="AB599" i="42"/>
  <c r="AB600" i="42"/>
  <c r="AB601" i="42"/>
  <c r="AB602" i="42"/>
  <c r="AB603" i="42"/>
  <c r="AB604" i="42"/>
  <c r="AB605" i="42"/>
  <c r="AB606" i="42"/>
  <c r="AB607" i="42"/>
  <c r="AB608" i="42"/>
  <c r="AB609" i="42"/>
  <c r="AB610" i="42"/>
  <c r="AB611" i="42"/>
  <c r="AB612" i="42"/>
  <c r="AB613" i="42"/>
  <c r="AB614" i="42"/>
  <c r="AB615" i="42"/>
  <c r="AB616" i="42"/>
  <c r="AB617" i="42"/>
  <c r="AB618" i="42"/>
  <c r="AB619" i="42"/>
  <c r="AB620" i="42"/>
  <c r="AB621" i="42"/>
  <c r="AB622" i="42"/>
  <c r="AB623" i="42"/>
  <c r="AB624" i="42"/>
  <c r="AB625" i="42"/>
  <c r="AB626" i="42"/>
  <c r="AB627" i="42"/>
  <c r="AB628" i="42"/>
  <c r="AB629" i="42"/>
  <c r="AB630" i="42"/>
  <c r="AB631" i="42"/>
  <c r="AB632" i="42"/>
  <c r="AB633" i="42"/>
  <c r="AB634" i="42"/>
  <c r="AB635" i="42"/>
  <c r="AB636" i="42"/>
  <c r="AB637" i="42"/>
  <c r="AB638" i="42"/>
  <c r="AB639" i="42"/>
  <c r="AB640" i="42"/>
  <c r="AB641" i="42"/>
  <c r="AB642" i="42"/>
  <c r="AB643" i="42"/>
  <c r="AB644" i="42"/>
  <c r="AB645" i="42"/>
  <c r="AB646" i="42"/>
  <c r="AB647" i="42"/>
  <c r="AB648" i="42"/>
  <c r="AB649" i="42"/>
  <c r="AB650" i="42"/>
  <c r="AB651" i="42"/>
  <c r="AB652" i="42"/>
  <c r="AB653" i="42"/>
  <c r="AB654" i="42"/>
  <c r="AB655" i="42"/>
  <c r="AB656" i="42"/>
  <c r="AB657" i="42"/>
  <c r="AB658" i="42"/>
  <c r="AB659" i="42"/>
  <c r="AB660" i="42"/>
  <c r="AB661" i="42"/>
  <c r="AB662" i="42"/>
  <c r="AB663" i="42"/>
  <c r="AB664" i="42"/>
  <c r="AB665" i="42"/>
  <c r="AB666" i="42"/>
  <c r="AB667" i="42"/>
  <c r="AB668" i="42"/>
  <c r="AB669" i="42"/>
  <c r="AB670" i="42"/>
  <c r="AB671" i="42"/>
  <c r="AB672" i="42"/>
  <c r="AB673" i="42"/>
  <c r="AB674" i="42"/>
  <c r="AB675" i="42"/>
  <c r="AB676" i="42"/>
  <c r="AB677" i="42"/>
  <c r="AB678" i="42"/>
  <c r="AB679" i="42"/>
  <c r="AB680" i="42"/>
  <c r="AB681" i="42"/>
  <c r="AB682" i="42"/>
  <c r="AB683" i="42"/>
  <c r="AB684" i="42"/>
  <c r="AB685" i="42"/>
  <c r="AB686" i="42"/>
  <c r="AB687" i="42"/>
  <c r="AB688" i="42"/>
  <c r="AB689" i="42"/>
  <c r="AB690" i="42"/>
  <c r="AB691" i="42"/>
  <c r="AB692" i="42"/>
  <c r="AB693" i="42"/>
  <c r="AB694" i="42"/>
  <c r="AB695" i="42"/>
  <c r="AB696" i="42"/>
  <c r="AB697" i="42"/>
  <c r="AB698" i="42"/>
  <c r="AB699" i="42"/>
  <c r="AB700"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187" i="42"/>
  <c r="AA188" i="42"/>
  <c r="AA189" i="42"/>
  <c r="AA190" i="42"/>
  <c r="AA191" i="42"/>
  <c r="AA192" i="42"/>
  <c r="AA193" i="42"/>
  <c r="AA194" i="42"/>
  <c r="AA195" i="42"/>
  <c r="AA196" i="42"/>
  <c r="AA197" i="42"/>
  <c r="AA198" i="42"/>
  <c r="AA199" i="42"/>
  <c r="AA200" i="42"/>
  <c r="AA201" i="42"/>
  <c r="AA202" i="42"/>
  <c r="AA203" i="42"/>
  <c r="AA204" i="42"/>
  <c r="AA205" i="42"/>
  <c r="AA206" i="42"/>
  <c r="AA207" i="42"/>
  <c r="AA208" i="42"/>
  <c r="AA209" i="42"/>
  <c r="AA210" i="42"/>
  <c r="AA211" i="42"/>
  <c r="AA212" i="42"/>
  <c r="AA213" i="42"/>
  <c r="AA214" i="42"/>
  <c r="AA215" i="42"/>
  <c r="AA216" i="42"/>
  <c r="AA217" i="42"/>
  <c r="AA218" i="42"/>
  <c r="AA219" i="42"/>
  <c r="AA220" i="42"/>
  <c r="AA221" i="42"/>
  <c r="AA222" i="42"/>
  <c r="AA223" i="42"/>
  <c r="AA224" i="42"/>
  <c r="AA225" i="42"/>
  <c r="AA226" i="42"/>
  <c r="AA227" i="42"/>
  <c r="AA228" i="42"/>
  <c r="AA229" i="42"/>
  <c r="AA230" i="42"/>
  <c r="AA231" i="42"/>
  <c r="AA232" i="42"/>
  <c r="AA233" i="42"/>
  <c r="AA234" i="42"/>
  <c r="AA235" i="42"/>
  <c r="AA236" i="42"/>
  <c r="AA237" i="42"/>
  <c r="AA238" i="42"/>
  <c r="AA239" i="42"/>
  <c r="AA240" i="42"/>
  <c r="AA241" i="42"/>
  <c r="AA242" i="42"/>
  <c r="AA243" i="42"/>
  <c r="AA244" i="42"/>
  <c r="AA245" i="42"/>
  <c r="AA246" i="42"/>
  <c r="AA247" i="42"/>
  <c r="AA248" i="42"/>
  <c r="AA249" i="42"/>
  <c r="AA250" i="42"/>
  <c r="AA251" i="42"/>
  <c r="AA252" i="42"/>
  <c r="AA253" i="42"/>
  <c r="AA254" i="42"/>
  <c r="AA255" i="42"/>
  <c r="AA256" i="42"/>
  <c r="AA257" i="42"/>
  <c r="AA258" i="42"/>
  <c r="AA259" i="42"/>
  <c r="AA260" i="42"/>
  <c r="AA261" i="42"/>
  <c r="AA262" i="42"/>
  <c r="AA263" i="42"/>
  <c r="AA264" i="42"/>
  <c r="AA265" i="42"/>
  <c r="AA266" i="42"/>
  <c r="AA267" i="42"/>
  <c r="AA268" i="42"/>
  <c r="AA269" i="42"/>
  <c r="AA270" i="42"/>
  <c r="AA271" i="42"/>
  <c r="AA272" i="42"/>
  <c r="AA273" i="42"/>
  <c r="AA274" i="42"/>
  <c r="AA275" i="42"/>
  <c r="AA276" i="42"/>
  <c r="AA277" i="42"/>
  <c r="AA278" i="42"/>
  <c r="AA279" i="42"/>
  <c r="AA280" i="42"/>
  <c r="AA281" i="42"/>
  <c r="AA282" i="42"/>
  <c r="AA283" i="42"/>
  <c r="AA284" i="42"/>
  <c r="AA285" i="42"/>
  <c r="AA286" i="42"/>
  <c r="AA287" i="42"/>
  <c r="AA288" i="42"/>
  <c r="AA289" i="42"/>
  <c r="AA290" i="42"/>
  <c r="AA291" i="42"/>
  <c r="AA292" i="42"/>
  <c r="AA293" i="42"/>
  <c r="AA294" i="42"/>
  <c r="AA295" i="42"/>
  <c r="AA296" i="42"/>
  <c r="AA297" i="42"/>
  <c r="AA298" i="42"/>
  <c r="AA299" i="42"/>
  <c r="AA300" i="42"/>
  <c r="AA301" i="42"/>
  <c r="AA302" i="42"/>
  <c r="AA303" i="42"/>
  <c r="AA304" i="42"/>
  <c r="AA305" i="42"/>
  <c r="AA306" i="42"/>
  <c r="AA307" i="42"/>
  <c r="AA308" i="42"/>
  <c r="AA309" i="42"/>
  <c r="AA310" i="42"/>
  <c r="AA311" i="42"/>
  <c r="AA312" i="42"/>
  <c r="AA313" i="42"/>
  <c r="AA314" i="42"/>
  <c r="AA315" i="42"/>
  <c r="AA316" i="42"/>
  <c r="AA317" i="42"/>
  <c r="AA318" i="42"/>
  <c r="AA319" i="42"/>
  <c r="AA320" i="42"/>
  <c r="AA321" i="42"/>
  <c r="AA322" i="42"/>
  <c r="AA323" i="42"/>
  <c r="AA324" i="42"/>
  <c r="AA325" i="42"/>
  <c r="AA326" i="42"/>
  <c r="AA327" i="42"/>
  <c r="AA328" i="42"/>
  <c r="AA329" i="42"/>
  <c r="AA330" i="42"/>
  <c r="AA331" i="42"/>
  <c r="AA332" i="42"/>
  <c r="AA333" i="42"/>
  <c r="AA334" i="42"/>
  <c r="AA335" i="42"/>
  <c r="AA336" i="42"/>
  <c r="AA337" i="42"/>
  <c r="AA338" i="42"/>
  <c r="AA339" i="42"/>
  <c r="AA340" i="42"/>
  <c r="AA341" i="42"/>
  <c r="AA342" i="42"/>
  <c r="AA343" i="42"/>
  <c r="AA344" i="42"/>
  <c r="AA345" i="42"/>
  <c r="AA346" i="42"/>
  <c r="AA347" i="42"/>
  <c r="AA348" i="42"/>
  <c r="AA349" i="42"/>
  <c r="AA350" i="42"/>
  <c r="AA351" i="42"/>
  <c r="AA352" i="42"/>
  <c r="AA353" i="42"/>
  <c r="AA354" i="42"/>
  <c r="AA355" i="42"/>
  <c r="AA356" i="42"/>
  <c r="AA357" i="42"/>
  <c r="AA358" i="42"/>
  <c r="AA359" i="42"/>
  <c r="AA360" i="42"/>
  <c r="AA361" i="42"/>
  <c r="AA362" i="42"/>
  <c r="AA363" i="42"/>
  <c r="AA364" i="42"/>
  <c r="AA365" i="42"/>
  <c r="AA366" i="42"/>
  <c r="AA367" i="42"/>
  <c r="AA368" i="42"/>
  <c r="AA369" i="42"/>
  <c r="AA370" i="42"/>
  <c r="AA371" i="42"/>
  <c r="AA372" i="42"/>
  <c r="AA373" i="42"/>
  <c r="AA374" i="42"/>
  <c r="AA375" i="42"/>
  <c r="AA376" i="42"/>
  <c r="AA377" i="42"/>
  <c r="AA378" i="42"/>
  <c r="AA379" i="42"/>
  <c r="AA380" i="42"/>
  <c r="AA381" i="42"/>
  <c r="AA382" i="42"/>
  <c r="AA383" i="42"/>
  <c r="AA384" i="42"/>
  <c r="AA385" i="42"/>
  <c r="AA386" i="42"/>
  <c r="AA387" i="42"/>
  <c r="AA388" i="42"/>
  <c r="AA389" i="42"/>
  <c r="AA390" i="42"/>
  <c r="AA391" i="42"/>
  <c r="AA392" i="42"/>
  <c r="AA393" i="42"/>
  <c r="AA394" i="42"/>
  <c r="AA395" i="42"/>
  <c r="AA396" i="42"/>
  <c r="AA397" i="42"/>
  <c r="AA398" i="42"/>
  <c r="AA399" i="42"/>
  <c r="AA400" i="42"/>
  <c r="AA401" i="42"/>
  <c r="AA402" i="42"/>
  <c r="AA403" i="42"/>
  <c r="AA404" i="42"/>
  <c r="AA405" i="42"/>
  <c r="AA406" i="42"/>
  <c r="AA407" i="42"/>
  <c r="AA408" i="42"/>
  <c r="AA409" i="42"/>
  <c r="AA410" i="42"/>
  <c r="AA411" i="42"/>
  <c r="AA412" i="42"/>
  <c r="AA413" i="42"/>
  <c r="AA414" i="42"/>
  <c r="AA415" i="42"/>
  <c r="AA416" i="42"/>
  <c r="AA417" i="42"/>
  <c r="AA418" i="42"/>
  <c r="AA419" i="42"/>
  <c r="AA420" i="42"/>
  <c r="AA421" i="42"/>
  <c r="AA422" i="42"/>
  <c r="AA423" i="42"/>
  <c r="AA424" i="42"/>
  <c r="AA425" i="42"/>
  <c r="AA426" i="42"/>
  <c r="AA427" i="42"/>
  <c r="AA428" i="42"/>
  <c r="AA429" i="42"/>
  <c r="AA430" i="42"/>
  <c r="AA431" i="42"/>
  <c r="AA432" i="42"/>
  <c r="AA433" i="42"/>
  <c r="AA434" i="42"/>
  <c r="AA435" i="42"/>
  <c r="AA436" i="42"/>
  <c r="AA437" i="42"/>
  <c r="AA438" i="42"/>
  <c r="AA439" i="42"/>
  <c r="AA440" i="42"/>
  <c r="AA441" i="42"/>
  <c r="AA442" i="42"/>
  <c r="AA443" i="42"/>
  <c r="AA444" i="42"/>
  <c r="AA445" i="42"/>
  <c r="AA446" i="42"/>
  <c r="AA447" i="42"/>
  <c r="AA448" i="42"/>
  <c r="AA449" i="42"/>
  <c r="AA450" i="42"/>
  <c r="AA451" i="42"/>
  <c r="AA452" i="42"/>
  <c r="AA453" i="42"/>
  <c r="AA454" i="42"/>
  <c r="AA455" i="42"/>
  <c r="AA456" i="42"/>
  <c r="AA457" i="42"/>
  <c r="AA458" i="42"/>
  <c r="AA459" i="42"/>
  <c r="AA460" i="42"/>
  <c r="AA461" i="42"/>
  <c r="AA462" i="42"/>
  <c r="AA463" i="42"/>
  <c r="AA464" i="42"/>
  <c r="AA465" i="42"/>
  <c r="AA466" i="42"/>
  <c r="AA467" i="42"/>
  <c r="AA468" i="42"/>
  <c r="AA469" i="42"/>
  <c r="AA470" i="42"/>
  <c r="AA471" i="42"/>
  <c r="AA472" i="42"/>
  <c r="AA473" i="42"/>
  <c r="AA474" i="42"/>
  <c r="AA475" i="42"/>
  <c r="AA476" i="42"/>
  <c r="AA477" i="42"/>
  <c r="AA478" i="42"/>
  <c r="AA479" i="42"/>
  <c r="AA480" i="42"/>
  <c r="AA481" i="42"/>
  <c r="AA482" i="42"/>
  <c r="AA483" i="42"/>
  <c r="AA484" i="42"/>
  <c r="AA485" i="42"/>
  <c r="AA486" i="42"/>
  <c r="AA487" i="42"/>
  <c r="AA488" i="42"/>
  <c r="AA489" i="42"/>
  <c r="AA490" i="42"/>
  <c r="AA491" i="42"/>
  <c r="AA492" i="42"/>
  <c r="AA493" i="42"/>
  <c r="AA494" i="42"/>
  <c r="AA495" i="42"/>
  <c r="AA496" i="42"/>
  <c r="AA497" i="42"/>
  <c r="AA498" i="42"/>
  <c r="AA499" i="42"/>
  <c r="AA500" i="42"/>
  <c r="AA501" i="42"/>
  <c r="AA502" i="42"/>
  <c r="AA503" i="42"/>
  <c r="AA504" i="42"/>
  <c r="AA505" i="42"/>
  <c r="AA506" i="42"/>
  <c r="AA507" i="42"/>
  <c r="AA508" i="42"/>
  <c r="AA509" i="42"/>
  <c r="AA510" i="42"/>
  <c r="AA511" i="42"/>
  <c r="AA512" i="42"/>
  <c r="AA513" i="42"/>
  <c r="AA514" i="42"/>
  <c r="AA515" i="42"/>
  <c r="AA516" i="42"/>
  <c r="AA517" i="42"/>
  <c r="AA518" i="42"/>
  <c r="AA519" i="42"/>
  <c r="AA520" i="42"/>
  <c r="AA521" i="42"/>
  <c r="AA522" i="42"/>
  <c r="AA523" i="42"/>
  <c r="AA524" i="42"/>
  <c r="AA525" i="42"/>
  <c r="AA526" i="42"/>
  <c r="AA527" i="42"/>
  <c r="AA528" i="42"/>
  <c r="AA529" i="42"/>
  <c r="AA530" i="42"/>
  <c r="AA531" i="42"/>
  <c r="AA532" i="42"/>
  <c r="AA533" i="42"/>
  <c r="AA534" i="42"/>
  <c r="AA535" i="42"/>
  <c r="AA536" i="42"/>
  <c r="AA537" i="42"/>
  <c r="AA538" i="42"/>
  <c r="AA539" i="42"/>
  <c r="AA540" i="42"/>
  <c r="AA541" i="42"/>
  <c r="AA542" i="42"/>
  <c r="AA543" i="42"/>
  <c r="AA544" i="42"/>
  <c r="AA545" i="42"/>
  <c r="AA546" i="42"/>
  <c r="AA547" i="42"/>
  <c r="AA548" i="42"/>
  <c r="AA549" i="42"/>
  <c r="AA550" i="42"/>
  <c r="AA551" i="42"/>
  <c r="AA552" i="42"/>
  <c r="AA553" i="42"/>
  <c r="AA554" i="42"/>
  <c r="AA555" i="42"/>
  <c r="AA556" i="42"/>
  <c r="AA557" i="42"/>
  <c r="AA558" i="42"/>
  <c r="AA559" i="42"/>
  <c r="AA560" i="42"/>
  <c r="AA561" i="42"/>
  <c r="AA562" i="42"/>
  <c r="AA563" i="42"/>
  <c r="AA564" i="42"/>
  <c r="AA565" i="42"/>
  <c r="AA566" i="42"/>
  <c r="AA567" i="42"/>
  <c r="AA568" i="42"/>
  <c r="AA569" i="42"/>
  <c r="AA570" i="42"/>
  <c r="AA571" i="42"/>
  <c r="AA572" i="42"/>
  <c r="AA573" i="42"/>
  <c r="AA574" i="42"/>
  <c r="AA575" i="42"/>
  <c r="AA576" i="42"/>
  <c r="AA577" i="42"/>
  <c r="AA578" i="42"/>
  <c r="AA579" i="42"/>
  <c r="AA580" i="42"/>
  <c r="AA581" i="42"/>
  <c r="AA582" i="42"/>
  <c r="AA583" i="42"/>
  <c r="AA584" i="42"/>
  <c r="AA585" i="42"/>
  <c r="AA586" i="42"/>
  <c r="AA587" i="42"/>
  <c r="AA588" i="42"/>
  <c r="AA589" i="42"/>
  <c r="AA590" i="42"/>
  <c r="AA591" i="42"/>
  <c r="AA592" i="42"/>
  <c r="AA593" i="42"/>
  <c r="AA594" i="42"/>
  <c r="AA595" i="42"/>
  <c r="AA596" i="42"/>
  <c r="AA597" i="42"/>
  <c r="AA598" i="42"/>
  <c r="AA599" i="42"/>
  <c r="AA600" i="42"/>
  <c r="AA601" i="42"/>
  <c r="AA602" i="42"/>
  <c r="AA603" i="42"/>
  <c r="AA604" i="42"/>
  <c r="AA605" i="42"/>
  <c r="AA606" i="42"/>
  <c r="AA607" i="42"/>
  <c r="AA608" i="42"/>
  <c r="AA609" i="42"/>
  <c r="AA610" i="42"/>
  <c r="AA611" i="42"/>
  <c r="AA612" i="42"/>
  <c r="AA613" i="42"/>
  <c r="AA614" i="42"/>
  <c r="AA615" i="42"/>
  <c r="AA616" i="42"/>
  <c r="AA617" i="42"/>
  <c r="AA618" i="42"/>
  <c r="AA619" i="42"/>
  <c r="AA620" i="42"/>
  <c r="AA621" i="42"/>
  <c r="AA622" i="42"/>
  <c r="AA623" i="42"/>
  <c r="AA624" i="42"/>
  <c r="AA625" i="42"/>
  <c r="AA626" i="42"/>
  <c r="AA627" i="42"/>
  <c r="AA628" i="42"/>
  <c r="AA629" i="42"/>
  <c r="AA630" i="42"/>
  <c r="AA631" i="42"/>
  <c r="AA632" i="42"/>
  <c r="AA633" i="42"/>
  <c r="AA634" i="42"/>
  <c r="AA635" i="42"/>
  <c r="AA636" i="42"/>
  <c r="AA637" i="42"/>
  <c r="AA638" i="42"/>
  <c r="AA639" i="42"/>
  <c r="AA640" i="42"/>
  <c r="AA641" i="42"/>
  <c r="AA642" i="42"/>
  <c r="AA643" i="42"/>
  <c r="AA644" i="42"/>
  <c r="AA645" i="42"/>
  <c r="AA646" i="42"/>
  <c r="AA647" i="42"/>
  <c r="AA648" i="42"/>
  <c r="AA649" i="42"/>
  <c r="AA650" i="42"/>
  <c r="AA651" i="42"/>
  <c r="AA652" i="42"/>
  <c r="AA653" i="42"/>
  <c r="AA654" i="42"/>
  <c r="AA655" i="42"/>
  <c r="AA656" i="42"/>
  <c r="AA657" i="42"/>
  <c r="AA658" i="42"/>
  <c r="AA659" i="42"/>
  <c r="AA660" i="42"/>
  <c r="AA661" i="42"/>
  <c r="AA662" i="42"/>
  <c r="AA663" i="42"/>
  <c r="AA664" i="42"/>
  <c r="AA665" i="42"/>
  <c r="AA666" i="42"/>
  <c r="AA667" i="42"/>
  <c r="AA668" i="42"/>
  <c r="AA669" i="42"/>
  <c r="AA670" i="42"/>
  <c r="AA671" i="42"/>
  <c r="AA672" i="42"/>
  <c r="AA673" i="42"/>
  <c r="AA674" i="42"/>
  <c r="AA675" i="42"/>
  <c r="AA676" i="42"/>
  <c r="AA677" i="42"/>
  <c r="AA678" i="42"/>
  <c r="AA679" i="42"/>
  <c r="AA680" i="42"/>
  <c r="AA681" i="42"/>
  <c r="AA682" i="42"/>
  <c r="AA683" i="42"/>
  <c r="AA684" i="42"/>
  <c r="AA685" i="42"/>
  <c r="AA686" i="42"/>
  <c r="AA687" i="42"/>
  <c r="AA688" i="42"/>
  <c r="AA689" i="42"/>
  <c r="AA690" i="42"/>
  <c r="AA691" i="42"/>
  <c r="AA692" i="42"/>
  <c r="AA693" i="42"/>
  <c r="AA694" i="42"/>
  <c r="AA695" i="42"/>
  <c r="AA696" i="42"/>
  <c r="AA697" i="42"/>
  <c r="AA698" i="42"/>
  <c r="AA699" i="42"/>
  <c r="AA700" i="42"/>
  <c r="X21" i="42"/>
  <c r="X22" i="42"/>
  <c r="X23" i="42"/>
  <c r="X24" i="42"/>
  <c r="X25" i="42"/>
  <c r="X26" i="42"/>
  <c r="X27" i="42"/>
  <c r="X28" i="42"/>
  <c r="X29" i="42"/>
  <c r="X30" i="42"/>
  <c r="X31" i="42"/>
  <c r="X32" i="42"/>
  <c r="X33"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X91" i="42"/>
  <c r="X92" i="42"/>
  <c r="X93" i="42"/>
  <c r="X94" i="42"/>
  <c r="X95" i="42"/>
  <c r="X96" i="42"/>
  <c r="X97" i="42"/>
  <c r="X98" i="42"/>
  <c r="X99" i="42"/>
  <c r="X100" i="42"/>
  <c r="X101" i="42"/>
  <c r="X102" i="42"/>
  <c r="X103" i="42"/>
  <c r="X104" i="42"/>
  <c r="X105" i="42"/>
  <c r="X106" i="42"/>
  <c r="X107" i="42"/>
  <c r="X108" i="42"/>
  <c r="X109" i="42"/>
  <c r="X110" i="42"/>
  <c r="X111" i="42"/>
  <c r="X112" i="42"/>
  <c r="X113" i="42"/>
  <c r="X114" i="42"/>
  <c r="X115" i="42"/>
  <c r="X116" i="42"/>
  <c r="X117" i="42"/>
  <c r="X118" i="42"/>
  <c r="X119" i="42"/>
  <c r="X120" i="42"/>
  <c r="X121" i="42"/>
  <c r="X122" i="42"/>
  <c r="X123" i="42"/>
  <c r="X124" i="42"/>
  <c r="X125" i="42"/>
  <c r="X126" i="42"/>
  <c r="X127" i="42"/>
  <c r="X128" i="42"/>
  <c r="X129" i="42"/>
  <c r="X130" i="42"/>
  <c r="X131" i="42"/>
  <c r="X132" i="42"/>
  <c r="X133" i="42"/>
  <c r="X134" i="42"/>
  <c r="X135" i="42"/>
  <c r="X136" i="42"/>
  <c r="X137" i="42"/>
  <c r="X138" i="42"/>
  <c r="X139" i="42"/>
  <c r="X140" i="42"/>
  <c r="X141" i="42"/>
  <c r="X142" i="42"/>
  <c r="X143" i="42"/>
  <c r="X144" i="42"/>
  <c r="X145" i="42"/>
  <c r="X146" i="42"/>
  <c r="X147" i="42"/>
  <c r="X148" i="42"/>
  <c r="X149" i="42"/>
  <c r="X150" i="42"/>
  <c r="X151" i="42"/>
  <c r="X152" i="42"/>
  <c r="X153" i="42"/>
  <c r="X154" i="42"/>
  <c r="X155" i="42"/>
  <c r="X156" i="42"/>
  <c r="X157" i="42"/>
  <c r="X158" i="42"/>
  <c r="X159" i="42"/>
  <c r="X160" i="42"/>
  <c r="X161" i="42"/>
  <c r="X162" i="42"/>
  <c r="X163" i="42"/>
  <c r="X164" i="42"/>
  <c r="X165" i="42"/>
  <c r="X166" i="42"/>
  <c r="X167" i="42"/>
  <c r="X168" i="42"/>
  <c r="X169" i="42"/>
  <c r="X170" i="42"/>
  <c r="X171" i="42"/>
  <c r="X172" i="42"/>
  <c r="X173" i="42"/>
  <c r="X174" i="42"/>
  <c r="X175" i="42"/>
  <c r="X176" i="42"/>
  <c r="X177" i="42"/>
  <c r="X178" i="42"/>
  <c r="X179" i="42"/>
  <c r="X180" i="42"/>
  <c r="X181" i="42"/>
  <c r="X182" i="42"/>
  <c r="X183" i="42"/>
  <c r="X184" i="42"/>
  <c r="X185" i="42"/>
  <c r="X186" i="42"/>
  <c r="X187" i="42"/>
  <c r="X188" i="42"/>
  <c r="X189" i="42"/>
  <c r="X190" i="42"/>
  <c r="X191" i="42"/>
  <c r="X192" i="42"/>
  <c r="X193" i="42"/>
  <c r="X194" i="42"/>
  <c r="X195" i="42"/>
  <c r="X196" i="42"/>
  <c r="X197" i="42"/>
  <c r="X198" i="42"/>
  <c r="X199" i="42"/>
  <c r="X200" i="42"/>
  <c r="X201" i="42"/>
  <c r="X202" i="42"/>
  <c r="X203" i="42"/>
  <c r="X204" i="42"/>
  <c r="X205" i="42"/>
  <c r="X206" i="42"/>
  <c r="X207" i="42"/>
  <c r="X208" i="42"/>
  <c r="X209" i="42"/>
  <c r="X210" i="42"/>
  <c r="X211" i="42"/>
  <c r="X212" i="42"/>
  <c r="X213" i="42"/>
  <c r="X214" i="42"/>
  <c r="X215" i="42"/>
  <c r="X216" i="42"/>
  <c r="X217" i="42"/>
  <c r="X218" i="42"/>
  <c r="X219" i="42"/>
  <c r="X220" i="42"/>
  <c r="X221" i="42"/>
  <c r="X222" i="42"/>
  <c r="X223" i="42"/>
  <c r="X224" i="42"/>
  <c r="X225" i="42"/>
  <c r="X226" i="42"/>
  <c r="X227" i="42"/>
  <c r="X228" i="42"/>
  <c r="X229" i="42"/>
  <c r="X230" i="42"/>
  <c r="X231" i="42"/>
  <c r="X232" i="42"/>
  <c r="X233" i="42"/>
  <c r="X234" i="42"/>
  <c r="X235" i="42"/>
  <c r="X236" i="42"/>
  <c r="X237" i="42"/>
  <c r="X238" i="42"/>
  <c r="X239" i="42"/>
  <c r="X240" i="42"/>
  <c r="X241" i="42"/>
  <c r="X242" i="42"/>
  <c r="X243" i="42"/>
  <c r="X244" i="42"/>
  <c r="X245" i="42"/>
  <c r="X246" i="42"/>
  <c r="X247" i="42"/>
  <c r="X248" i="42"/>
  <c r="X249" i="42"/>
  <c r="X250" i="42"/>
  <c r="X251" i="42"/>
  <c r="X252" i="42"/>
  <c r="X253" i="42"/>
  <c r="X254" i="42"/>
  <c r="X255" i="42"/>
  <c r="X256" i="42"/>
  <c r="X257" i="42"/>
  <c r="X258" i="42"/>
  <c r="X259" i="42"/>
  <c r="X260" i="42"/>
  <c r="X261" i="42"/>
  <c r="X262" i="42"/>
  <c r="X263" i="42"/>
  <c r="X264" i="42"/>
  <c r="X265" i="42"/>
  <c r="X266" i="42"/>
  <c r="X267" i="42"/>
  <c r="X268" i="42"/>
  <c r="X269" i="42"/>
  <c r="X270" i="42"/>
  <c r="X271" i="42"/>
  <c r="X272" i="42"/>
  <c r="X273" i="42"/>
  <c r="X274" i="42"/>
  <c r="X275" i="42"/>
  <c r="X276" i="42"/>
  <c r="X277" i="42"/>
  <c r="X278" i="42"/>
  <c r="X279" i="42"/>
  <c r="X280" i="42"/>
  <c r="X281" i="42"/>
  <c r="X282" i="42"/>
  <c r="X283" i="42"/>
  <c r="X284" i="42"/>
  <c r="X285" i="42"/>
  <c r="X286" i="42"/>
  <c r="X287" i="42"/>
  <c r="X288" i="42"/>
  <c r="X289" i="42"/>
  <c r="X290" i="42"/>
  <c r="X291" i="42"/>
  <c r="X292" i="42"/>
  <c r="X293" i="42"/>
  <c r="X294" i="42"/>
  <c r="X295" i="42"/>
  <c r="X296" i="42"/>
  <c r="X297" i="42"/>
  <c r="X298" i="42"/>
  <c r="X299" i="42"/>
  <c r="X300" i="42"/>
  <c r="X301" i="42"/>
  <c r="X302" i="42"/>
  <c r="X303" i="42"/>
  <c r="X304" i="42"/>
  <c r="X305" i="42"/>
  <c r="X306" i="42"/>
  <c r="X307" i="42"/>
  <c r="X308" i="42"/>
  <c r="X309" i="42"/>
  <c r="X310" i="42"/>
  <c r="X311" i="42"/>
  <c r="X312" i="42"/>
  <c r="X313" i="42"/>
  <c r="X314" i="42"/>
  <c r="X315" i="42"/>
  <c r="X316" i="42"/>
  <c r="X317" i="42"/>
  <c r="X318" i="42"/>
  <c r="X319" i="42"/>
  <c r="X320" i="42"/>
  <c r="X321" i="42"/>
  <c r="X322" i="42"/>
  <c r="X323" i="42"/>
  <c r="X324" i="42"/>
  <c r="X325" i="42"/>
  <c r="X326" i="42"/>
  <c r="X327" i="42"/>
  <c r="X328" i="42"/>
  <c r="X329" i="42"/>
  <c r="X330" i="42"/>
  <c r="X331" i="42"/>
  <c r="X332" i="42"/>
  <c r="X333" i="42"/>
  <c r="X334" i="42"/>
  <c r="X335" i="42"/>
  <c r="X336" i="42"/>
  <c r="X337" i="42"/>
  <c r="X338" i="42"/>
  <c r="X339" i="42"/>
  <c r="X340" i="42"/>
  <c r="X341" i="42"/>
  <c r="X342" i="42"/>
  <c r="X343" i="42"/>
  <c r="X344" i="42"/>
  <c r="X345" i="42"/>
  <c r="X346" i="42"/>
  <c r="X347" i="42"/>
  <c r="X348" i="42"/>
  <c r="X349" i="42"/>
  <c r="X350" i="42"/>
  <c r="X351" i="42"/>
  <c r="X352" i="42"/>
  <c r="X353" i="42"/>
  <c r="X354" i="42"/>
  <c r="X355" i="42"/>
  <c r="X356" i="42"/>
  <c r="X357" i="42"/>
  <c r="X358" i="42"/>
  <c r="X359" i="42"/>
  <c r="X360" i="42"/>
  <c r="X361" i="42"/>
  <c r="X362" i="42"/>
  <c r="X363" i="42"/>
  <c r="X364" i="42"/>
  <c r="X365" i="42"/>
  <c r="X366" i="42"/>
  <c r="X367" i="42"/>
  <c r="X368" i="42"/>
  <c r="X369" i="42"/>
  <c r="X370" i="42"/>
  <c r="X371" i="42"/>
  <c r="X372" i="42"/>
  <c r="X373" i="42"/>
  <c r="X374" i="42"/>
  <c r="X375" i="42"/>
  <c r="X376" i="42"/>
  <c r="X377" i="42"/>
  <c r="X378" i="42"/>
  <c r="X379" i="42"/>
  <c r="X380" i="42"/>
  <c r="X381" i="42"/>
  <c r="X382" i="42"/>
  <c r="X383" i="42"/>
  <c r="X384" i="42"/>
  <c r="X385" i="42"/>
  <c r="X386" i="42"/>
  <c r="X387" i="42"/>
  <c r="X388" i="42"/>
  <c r="X389" i="42"/>
  <c r="X390" i="42"/>
  <c r="X391" i="42"/>
  <c r="X392" i="42"/>
  <c r="X393" i="42"/>
  <c r="X394" i="42"/>
  <c r="X395" i="42"/>
  <c r="X396" i="42"/>
  <c r="X397" i="42"/>
  <c r="X398" i="42"/>
  <c r="X399" i="42"/>
  <c r="X400" i="42"/>
  <c r="X401" i="42"/>
  <c r="X402" i="42"/>
  <c r="X403" i="42"/>
  <c r="X404" i="42"/>
  <c r="X405" i="42"/>
  <c r="X406" i="42"/>
  <c r="X407" i="42"/>
  <c r="X408" i="42"/>
  <c r="X409" i="42"/>
  <c r="X410" i="42"/>
  <c r="X411" i="42"/>
  <c r="X412" i="42"/>
  <c r="X413" i="42"/>
  <c r="X414" i="42"/>
  <c r="X415" i="42"/>
  <c r="X416" i="42"/>
  <c r="X417" i="42"/>
  <c r="X418" i="42"/>
  <c r="X419" i="42"/>
  <c r="X420" i="42"/>
  <c r="X421" i="42"/>
  <c r="X422" i="42"/>
  <c r="X423" i="42"/>
  <c r="X424" i="42"/>
  <c r="X425" i="42"/>
  <c r="X426" i="42"/>
  <c r="X427" i="42"/>
  <c r="X428" i="42"/>
  <c r="X429" i="42"/>
  <c r="X430" i="42"/>
  <c r="X431" i="42"/>
  <c r="X432" i="42"/>
  <c r="X433" i="42"/>
  <c r="X434" i="42"/>
  <c r="X435" i="42"/>
  <c r="X436" i="42"/>
  <c r="X437" i="42"/>
  <c r="X438" i="42"/>
  <c r="X439" i="42"/>
  <c r="X440" i="42"/>
  <c r="X441" i="42"/>
  <c r="X442" i="42"/>
  <c r="X443" i="42"/>
  <c r="X444" i="42"/>
  <c r="X445" i="42"/>
  <c r="X446" i="42"/>
  <c r="X447" i="42"/>
  <c r="X448" i="42"/>
  <c r="X449" i="42"/>
  <c r="X450" i="42"/>
  <c r="X451" i="42"/>
  <c r="X452" i="42"/>
  <c r="X453" i="42"/>
  <c r="X454" i="42"/>
  <c r="X455" i="42"/>
  <c r="X456" i="42"/>
  <c r="X457" i="42"/>
  <c r="X458" i="42"/>
  <c r="X459" i="42"/>
  <c r="X460" i="42"/>
  <c r="X461" i="42"/>
  <c r="X462" i="42"/>
  <c r="X463" i="42"/>
  <c r="X464" i="42"/>
  <c r="X465" i="42"/>
  <c r="X466" i="42"/>
  <c r="X467" i="42"/>
  <c r="X468" i="42"/>
  <c r="X469" i="42"/>
  <c r="X470" i="42"/>
  <c r="X471" i="42"/>
  <c r="X472" i="42"/>
  <c r="X473" i="42"/>
  <c r="X474" i="42"/>
  <c r="X475" i="42"/>
  <c r="X476" i="42"/>
  <c r="X477" i="42"/>
  <c r="X478" i="42"/>
  <c r="X479" i="42"/>
  <c r="X480" i="42"/>
  <c r="X481" i="42"/>
  <c r="X482" i="42"/>
  <c r="X483" i="42"/>
  <c r="X484" i="42"/>
  <c r="X485" i="42"/>
  <c r="X486" i="42"/>
  <c r="X487" i="42"/>
  <c r="X488" i="42"/>
  <c r="X489" i="42"/>
  <c r="X490" i="42"/>
  <c r="X491" i="42"/>
  <c r="X492" i="42"/>
  <c r="X493" i="42"/>
  <c r="X494" i="42"/>
  <c r="X495" i="42"/>
  <c r="X496" i="42"/>
  <c r="X497" i="42"/>
  <c r="X498" i="42"/>
  <c r="X499" i="42"/>
  <c r="X500" i="42"/>
  <c r="X501" i="42"/>
  <c r="X502" i="42"/>
  <c r="X503" i="42"/>
  <c r="X504" i="42"/>
  <c r="X505" i="42"/>
  <c r="X506" i="42"/>
  <c r="X507" i="42"/>
  <c r="X508" i="42"/>
  <c r="X509" i="42"/>
  <c r="X510" i="42"/>
  <c r="X511" i="42"/>
  <c r="X512" i="42"/>
  <c r="X513" i="42"/>
  <c r="X514" i="42"/>
  <c r="X515" i="42"/>
  <c r="X516" i="42"/>
  <c r="X517" i="42"/>
  <c r="X518" i="42"/>
  <c r="X519" i="42"/>
  <c r="X520" i="42"/>
  <c r="X521" i="42"/>
  <c r="X522" i="42"/>
  <c r="X523" i="42"/>
  <c r="X524" i="42"/>
  <c r="X525" i="42"/>
  <c r="X526" i="42"/>
  <c r="X527" i="42"/>
  <c r="X528" i="42"/>
  <c r="X529" i="42"/>
  <c r="X530" i="42"/>
  <c r="X531" i="42"/>
  <c r="X532" i="42"/>
  <c r="X533" i="42"/>
  <c r="X534" i="42"/>
  <c r="X535" i="42"/>
  <c r="X536" i="42"/>
  <c r="X537" i="42"/>
  <c r="X538" i="42"/>
  <c r="X539" i="42"/>
  <c r="X540" i="42"/>
  <c r="X541" i="42"/>
  <c r="X542" i="42"/>
  <c r="X543" i="42"/>
  <c r="X544" i="42"/>
  <c r="X545" i="42"/>
  <c r="X546" i="42"/>
  <c r="X547" i="42"/>
  <c r="X548" i="42"/>
  <c r="X549" i="42"/>
  <c r="X550" i="42"/>
  <c r="X551" i="42"/>
  <c r="X552" i="42"/>
  <c r="X553" i="42"/>
  <c r="X554" i="42"/>
  <c r="X555" i="42"/>
  <c r="X556" i="42"/>
  <c r="X557" i="42"/>
  <c r="X558" i="42"/>
  <c r="X559" i="42"/>
  <c r="X560" i="42"/>
  <c r="X561" i="42"/>
  <c r="X562" i="42"/>
  <c r="X563" i="42"/>
  <c r="X564" i="42"/>
  <c r="X565" i="42"/>
  <c r="X566" i="42"/>
  <c r="X567" i="42"/>
  <c r="X568" i="42"/>
  <c r="X569" i="42"/>
  <c r="X570" i="42"/>
  <c r="X571" i="42"/>
  <c r="X572" i="42"/>
  <c r="X573" i="42"/>
  <c r="X574" i="42"/>
  <c r="X575" i="42"/>
  <c r="X576" i="42"/>
  <c r="X577" i="42"/>
  <c r="X578" i="42"/>
  <c r="X579" i="42"/>
  <c r="X580" i="42"/>
  <c r="X581" i="42"/>
  <c r="X582" i="42"/>
  <c r="X583" i="42"/>
  <c r="X584" i="42"/>
  <c r="X585" i="42"/>
  <c r="X586" i="42"/>
  <c r="X587" i="42"/>
  <c r="X588" i="42"/>
  <c r="X589" i="42"/>
  <c r="X590" i="42"/>
  <c r="X591" i="42"/>
  <c r="X592" i="42"/>
  <c r="X593" i="42"/>
  <c r="X594" i="42"/>
  <c r="X595" i="42"/>
  <c r="X596" i="42"/>
  <c r="X597" i="42"/>
  <c r="X598" i="42"/>
  <c r="X599" i="42"/>
  <c r="X600" i="42"/>
  <c r="X601" i="42"/>
  <c r="X602" i="42"/>
  <c r="X603" i="42"/>
  <c r="X604" i="42"/>
  <c r="X605" i="42"/>
  <c r="X606" i="42"/>
  <c r="X607" i="42"/>
  <c r="X608" i="42"/>
  <c r="X609" i="42"/>
  <c r="X610" i="42"/>
  <c r="X611" i="42"/>
  <c r="X612" i="42"/>
  <c r="X613" i="42"/>
  <c r="X614" i="42"/>
  <c r="X615" i="42"/>
  <c r="X616" i="42"/>
  <c r="X617" i="42"/>
  <c r="X618" i="42"/>
  <c r="X619" i="42"/>
  <c r="X620" i="42"/>
  <c r="X621" i="42"/>
  <c r="X622" i="42"/>
  <c r="X623" i="42"/>
  <c r="X624" i="42"/>
  <c r="X625" i="42"/>
  <c r="X626" i="42"/>
  <c r="X627" i="42"/>
  <c r="X628" i="42"/>
  <c r="X629" i="42"/>
  <c r="X630" i="42"/>
  <c r="X631" i="42"/>
  <c r="X632" i="42"/>
  <c r="X633" i="42"/>
  <c r="X634" i="42"/>
  <c r="X635" i="42"/>
  <c r="X636" i="42"/>
  <c r="X637" i="42"/>
  <c r="X638" i="42"/>
  <c r="X639" i="42"/>
  <c r="X640" i="42"/>
  <c r="X641" i="42"/>
  <c r="X642" i="42"/>
  <c r="X643" i="42"/>
  <c r="X644" i="42"/>
  <c r="X645" i="42"/>
  <c r="X646" i="42"/>
  <c r="X647" i="42"/>
  <c r="X648" i="42"/>
  <c r="X649" i="42"/>
  <c r="X650" i="42"/>
  <c r="X651" i="42"/>
  <c r="X652" i="42"/>
  <c r="X653" i="42"/>
  <c r="X654" i="42"/>
  <c r="X655" i="42"/>
  <c r="X656" i="42"/>
  <c r="X657" i="42"/>
  <c r="X658" i="42"/>
  <c r="X659" i="42"/>
  <c r="X660" i="42"/>
  <c r="X661" i="42"/>
  <c r="X662" i="42"/>
  <c r="X663" i="42"/>
  <c r="X664" i="42"/>
  <c r="X665" i="42"/>
  <c r="X666" i="42"/>
  <c r="X667" i="42"/>
  <c r="X668" i="42"/>
  <c r="X669" i="42"/>
  <c r="X670" i="42"/>
  <c r="X671" i="42"/>
  <c r="X672" i="42"/>
  <c r="X673" i="42"/>
  <c r="X674" i="42"/>
  <c r="X675" i="42"/>
  <c r="X676" i="42"/>
  <c r="X677" i="42"/>
  <c r="X678" i="42"/>
  <c r="X679" i="42"/>
  <c r="X680" i="42"/>
  <c r="X681" i="42"/>
  <c r="X682" i="42"/>
  <c r="X683" i="42"/>
  <c r="X684" i="42"/>
  <c r="X685" i="42"/>
  <c r="X686" i="42"/>
  <c r="X687" i="42"/>
  <c r="X688" i="42"/>
  <c r="X689" i="42"/>
  <c r="X690" i="42"/>
  <c r="X691" i="42"/>
  <c r="X692" i="42"/>
  <c r="X693" i="42"/>
  <c r="X694" i="42"/>
  <c r="X695" i="42"/>
  <c r="X696" i="42"/>
  <c r="X697" i="42"/>
  <c r="X698" i="42"/>
  <c r="X699" i="42"/>
  <c r="X700" i="42"/>
  <c r="W21" i="42"/>
  <c r="W22" i="42"/>
  <c r="W23" i="42"/>
  <c r="W24" i="42"/>
  <c r="W25" i="42"/>
  <c r="W26" i="42"/>
  <c r="W27" i="42"/>
  <c r="W28" i="42"/>
  <c r="W29" i="42"/>
  <c r="W30" i="42"/>
  <c r="W31" i="42"/>
  <c r="W32" i="42"/>
  <c r="W33" i="42"/>
  <c r="W34" i="42"/>
  <c r="W35" i="42"/>
  <c r="W36" i="42"/>
  <c r="W37" i="42"/>
  <c r="W38" i="42"/>
  <c r="W39" i="42"/>
  <c r="W40" i="42"/>
  <c r="W41" i="42"/>
  <c r="W42" i="42"/>
  <c r="W43" i="42"/>
  <c r="W44" i="42"/>
  <c r="W45" i="42"/>
  <c r="W46" i="42"/>
  <c r="W47" i="42"/>
  <c r="W48" i="42"/>
  <c r="W49" i="42"/>
  <c r="W50" i="42"/>
  <c r="W51" i="42"/>
  <c r="W52" i="42"/>
  <c r="W53" i="42"/>
  <c r="W54" i="42"/>
  <c r="W55" i="42"/>
  <c r="W56" i="42"/>
  <c r="W57" i="42"/>
  <c r="W58" i="42"/>
  <c r="W59" i="42"/>
  <c r="W60" i="42"/>
  <c r="W61" i="42"/>
  <c r="W62" i="42"/>
  <c r="W63" i="42"/>
  <c r="W64" i="42"/>
  <c r="W65" i="42"/>
  <c r="W66" i="42"/>
  <c r="W67" i="42"/>
  <c r="W68" i="42"/>
  <c r="W69" i="42"/>
  <c r="W70" i="42"/>
  <c r="W71" i="42"/>
  <c r="W72" i="42"/>
  <c r="W73" i="42"/>
  <c r="W74" i="42"/>
  <c r="W75" i="42"/>
  <c r="W76" i="42"/>
  <c r="W77" i="42"/>
  <c r="W78" i="42"/>
  <c r="W79" i="42"/>
  <c r="W80" i="42"/>
  <c r="W81" i="42"/>
  <c r="W82" i="42"/>
  <c r="W83" i="42"/>
  <c r="W84" i="42"/>
  <c r="W85" i="42"/>
  <c r="W86" i="42"/>
  <c r="W87" i="42"/>
  <c r="W88" i="42"/>
  <c r="W89" i="42"/>
  <c r="W90" i="42"/>
  <c r="W91" i="42"/>
  <c r="W92" i="42"/>
  <c r="W93" i="42"/>
  <c r="W94" i="42"/>
  <c r="W95" i="42"/>
  <c r="W96" i="42"/>
  <c r="W97" i="42"/>
  <c r="W98" i="42"/>
  <c r="W99" i="42"/>
  <c r="W100" i="42"/>
  <c r="W101" i="42"/>
  <c r="W102" i="42"/>
  <c r="W103" i="42"/>
  <c r="W104" i="42"/>
  <c r="W105" i="42"/>
  <c r="W106" i="42"/>
  <c r="W107" i="42"/>
  <c r="W108" i="42"/>
  <c r="W109" i="42"/>
  <c r="W110" i="42"/>
  <c r="W111" i="42"/>
  <c r="W112" i="42"/>
  <c r="W113" i="42"/>
  <c r="W114" i="42"/>
  <c r="W115" i="42"/>
  <c r="W116" i="42"/>
  <c r="W117" i="42"/>
  <c r="W118" i="42"/>
  <c r="W119" i="42"/>
  <c r="W120" i="42"/>
  <c r="W121" i="42"/>
  <c r="W122" i="42"/>
  <c r="W123" i="42"/>
  <c r="W124" i="42"/>
  <c r="W125" i="42"/>
  <c r="W126" i="42"/>
  <c r="W127" i="42"/>
  <c r="W128" i="42"/>
  <c r="W129" i="42"/>
  <c r="W130" i="42"/>
  <c r="W131" i="42"/>
  <c r="W132" i="42"/>
  <c r="W133" i="42"/>
  <c r="W134" i="42"/>
  <c r="W135" i="42"/>
  <c r="W136" i="42"/>
  <c r="W137" i="42"/>
  <c r="W138" i="42"/>
  <c r="W139" i="42"/>
  <c r="W140" i="42"/>
  <c r="W141" i="42"/>
  <c r="W142" i="42"/>
  <c r="W143" i="42"/>
  <c r="W144" i="42"/>
  <c r="W145" i="42"/>
  <c r="W146" i="42"/>
  <c r="W147" i="42"/>
  <c r="W148" i="42"/>
  <c r="W149" i="42"/>
  <c r="W150" i="42"/>
  <c r="W151" i="42"/>
  <c r="W152" i="42"/>
  <c r="W153" i="42"/>
  <c r="W154" i="42"/>
  <c r="W155" i="42"/>
  <c r="W156" i="42"/>
  <c r="W157" i="42"/>
  <c r="W158" i="42"/>
  <c r="W159" i="42"/>
  <c r="W160" i="42"/>
  <c r="W161" i="42"/>
  <c r="W162" i="42"/>
  <c r="W163" i="42"/>
  <c r="W164" i="42"/>
  <c r="W165" i="42"/>
  <c r="W166" i="42"/>
  <c r="W167" i="42"/>
  <c r="W168" i="42"/>
  <c r="W169" i="42"/>
  <c r="W170" i="42"/>
  <c r="W171" i="42"/>
  <c r="W172" i="42"/>
  <c r="W173" i="42"/>
  <c r="W174" i="42"/>
  <c r="W175" i="42"/>
  <c r="W176" i="42"/>
  <c r="W177" i="42"/>
  <c r="W178" i="42"/>
  <c r="W179" i="42"/>
  <c r="W180" i="42"/>
  <c r="W181" i="42"/>
  <c r="W182" i="42"/>
  <c r="W183" i="42"/>
  <c r="W184" i="42"/>
  <c r="W185" i="42"/>
  <c r="W186" i="42"/>
  <c r="W187" i="42"/>
  <c r="W188" i="42"/>
  <c r="W189" i="42"/>
  <c r="W190" i="42"/>
  <c r="W191" i="42"/>
  <c r="W192" i="42"/>
  <c r="W193" i="42"/>
  <c r="W194" i="42"/>
  <c r="W195" i="42"/>
  <c r="W196" i="42"/>
  <c r="W197" i="42"/>
  <c r="W198" i="42"/>
  <c r="W199" i="42"/>
  <c r="W200" i="42"/>
  <c r="W201" i="42"/>
  <c r="W202" i="42"/>
  <c r="W203" i="42"/>
  <c r="W204" i="42"/>
  <c r="W205" i="42"/>
  <c r="W206" i="42"/>
  <c r="W207" i="42"/>
  <c r="W208" i="42"/>
  <c r="W209" i="42"/>
  <c r="W210" i="42"/>
  <c r="W211" i="42"/>
  <c r="W212" i="42"/>
  <c r="W213" i="42"/>
  <c r="W214" i="42"/>
  <c r="W215" i="42"/>
  <c r="W216" i="42"/>
  <c r="W217" i="42"/>
  <c r="W218" i="42"/>
  <c r="W219" i="42"/>
  <c r="W220" i="42"/>
  <c r="W221" i="42"/>
  <c r="W222" i="42"/>
  <c r="W223" i="42"/>
  <c r="W224" i="42"/>
  <c r="W225" i="42"/>
  <c r="W226" i="42"/>
  <c r="W227" i="42"/>
  <c r="W228" i="42"/>
  <c r="W229" i="42"/>
  <c r="W230" i="42"/>
  <c r="W231" i="42"/>
  <c r="W232" i="42"/>
  <c r="W233" i="42"/>
  <c r="W234" i="42"/>
  <c r="W235" i="42"/>
  <c r="W236" i="42"/>
  <c r="W237" i="42"/>
  <c r="W238" i="42"/>
  <c r="W239" i="42"/>
  <c r="W240" i="42"/>
  <c r="W241" i="42"/>
  <c r="W242" i="42"/>
  <c r="W243" i="42"/>
  <c r="W244" i="42"/>
  <c r="W245" i="42"/>
  <c r="W246" i="42"/>
  <c r="W247" i="42"/>
  <c r="W248" i="42"/>
  <c r="W249" i="42"/>
  <c r="W250" i="42"/>
  <c r="W251" i="42"/>
  <c r="W252" i="42"/>
  <c r="W253" i="42"/>
  <c r="W254" i="42"/>
  <c r="W255" i="42"/>
  <c r="W256" i="42"/>
  <c r="W257" i="42"/>
  <c r="W258" i="42"/>
  <c r="W259" i="42"/>
  <c r="W260" i="42"/>
  <c r="W261" i="42"/>
  <c r="W262" i="42"/>
  <c r="W263" i="42"/>
  <c r="W264" i="42"/>
  <c r="W265" i="42"/>
  <c r="W266" i="42"/>
  <c r="W267" i="42"/>
  <c r="W268" i="42"/>
  <c r="W269" i="42"/>
  <c r="W270" i="42"/>
  <c r="W271" i="42"/>
  <c r="W272" i="42"/>
  <c r="W273" i="42"/>
  <c r="W274" i="42"/>
  <c r="W275" i="42"/>
  <c r="W276" i="42"/>
  <c r="W277" i="42"/>
  <c r="W278" i="42"/>
  <c r="W279" i="42"/>
  <c r="W280" i="42"/>
  <c r="W281" i="42"/>
  <c r="W282" i="42"/>
  <c r="W283" i="42"/>
  <c r="W284" i="42"/>
  <c r="W285" i="42"/>
  <c r="W286" i="42"/>
  <c r="W287" i="42"/>
  <c r="W288" i="42"/>
  <c r="W289" i="42"/>
  <c r="W290" i="42"/>
  <c r="W291" i="42"/>
  <c r="W292" i="42"/>
  <c r="W293" i="42"/>
  <c r="W294" i="42"/>
  <c r="W295" i="42"/>
  <c r="W296" i="42"/>
  <c r="W297" i="42"/>
  <c r="W298" i="42"/>
  <c r="W299" i="42"/>
  <c r="W300" i="42"/>
  <c r="W301" i="42"/>
  <c r="W302" i="42"/>
  <c r="W303" i="42"/>
  <c r="W304" i="42"/>
  <c r="W305" i="42"/>
  <c r="W306" i="42"/>
  <c r="W307" i="42"/>
  <c r="W308" i="42"/>
  <c r="W309" i="42"/>
  <c r="W310" i="42"/>
  <c r="W311" i="42"/>
  <c r="W312" i="42"/>
  <c r="W313" i="42"/>
  <c r="W314" i="42"/>
  <c r="W315" i="42"/>
  <c r="W316" i="42"/>
  <c r="W317" i="42"/>
  <c r="W318" i="42"/>
  <c r="W319" i="42"/>
  <c r="W320" i="42"/>
  <c r="W321" i="42"/>
  <c r="W322" i="42"/>
  <c r="W323" i="42"/>
  <c r="W324" i="42"/>
  <c r="W325" i="42"/>
  <c r="W326" i="42"/>
  <c r="W327" i="42"/>
  <c r="W328" i="42"/>
  <c r="W329" i="42"/>
  <c r="W330" i="42"/>
  <c r="W331" i="42"/>
  <c r="W332" i="42"/>
  <c r="W333" i="42"/>
  <c r="W334" i="42"/>
  <c r="W335" i="42"/>
  <c r="W336" i="42"/>
  <c r="W337" i="42"/>
  <c r="W338" i="42"/>
  <c r="W339" i="42"/>
  <c r="W340" i="42"/>
  <c r="W341" i="42"/>
  <c r="W342" i="42"/>
  <c r="W343" i="42"/>
  <c r="W344" i="42"/>
  <c r="W345" i="42"/>
  <c r="W346" i="42"/>
  <c r="W347" i="42"/>
  <c r="W348" i="42"/>
  <c r="W349" i="42"/>
  <c r="W350" i="42"/>
  <c r="W351" i="42"/>
  <c r="W352" i="42"/>
  <c r="W353" i="42"/>
  <c r="W354" i="42"/>
  <c r="W355" i="42"/>
  <c r="W356" i="42"/>
  <c r="W357" i="42"/>
  <c r="W358" i="42"/>
  <c r="W359" i="42"/>
  <c r="W360" i="42"/>
  <c r="W361" i="42"/>
  <c r="W362" i="42"/>
  <c r="W363" i="42"/>
  <c r="W364" i="42"/>
  <c r="W365" i="42"/>
  <c r="W366" i="42"/>
  <c r="W367" i="42"/>
  <c r="W368" i="42"/>
  <c r="W369" i="42"/>
  <c r="W370" i="42"/>
  <c r="W371" i="42"/>
  <c r="W372" i="42"/>
  <c r="W373" i="42"/>
  <c r="W374" i="42"/>
  <c r="W375" i="42"/>
  <c r="W376" i="42"/>
  <c r="W377" i="42"/>
  <c r="W378" i="42"/>
  <c r="W379" i="42"/>
  <c r="W380" i="42"/>
  <c r="W381" i="42"/>
  <c r="W382" i="42"/>
  <c r="W383" i="42"/>
  <c r="W384" i="42"/>
  <c r="W385" i="42"/>
  <c r="W386" i="42"/>
  <c r="W387" i="42"/>
  <c r="W388" i="42"/>
  <c r="W389" i="42"/>
  <c r="W390" i="42"/>
  <c r="W391" i="42"/>
  <c r="W392" i="42"/>
  <c r="W393" i="42"/>
  <c r="W394" i="42"/>
  <c r="W395" i="42"/>
  <c r="W396" i="42"/>
  <c r="W397" i="42"/>
  <c r="W398" i="42"/>
  <c r="W399" i="42"/>
  <c r="W400" i="42"/>
  <c r="W401" i="42"/>
  <c r="W402" i="42"/>
  <c r="W403" i="42"/>
  <c r="W404" i="42"/>
  <c r="W405" i="42"/>
  <c r="W406" i="42"/>
  <c r="W407" i="42"/>
  <c r="W408" i="42"/>
  <c r="W409" i="42"/>
  <c r="W410" i="42"/>
  <c r="W411" i="42"/>
  <c r="W412" i="42"/>
  <c r="W413" i="42"/>
  <c r="W414" i="42"/>
  <c r="W415" i="42"/>
  <c r="W416" i="42"/>
  <c r="W417" i="42"/>
  <c r="W418" i="42"/>
  <c r="W419" i="42"/>
  <c r="W420" i="42"/>
  <c r="W421" i="42"/>
  <c r="W422" i="42"/>
  <c r="W423" i="42"/>
  <c r="W424" i="42"/>
  <c r="W425" i="42"/>
  <c r="W426" i="42"/>
  <c r="W427" i="42"/>
  <c r="W428" i="42"/>
  <c r="W429" i="42"/>
  <c r="W430" i="42"/>
  <c r="W431" i="42"/>
  <c r="W432" i="42"/>
  <c r="W433" i="42"/>
  <c r="W434" i="42"/>
  <c r="W435" i="42"/>
  <c r="W436" i="42"/>
  <c r="W437" i="42"/>
  <c r="W438" i="42"/>
  <c r="W439" i="42"/>
  <c r="W440" i="42"/>
  <c r="W441" i="42"/>
  <c r="W442" i="42"/>
  <c r="W443" i="42"/>
  <c r="W444" i="42"/>
  <c r="W445" i="42"/>
  <c r="W446" i="42"/>
  <c r="W447" i="42"/>
  <c r="W448" i="42"/>
  <c r="W449" i="42"/>
  <c r="W450" i="42"/>
  <c r="W451" i="42"/>
  <c r="W452" i="42"/>
  <c r="W453" i="42"/>
  <c r="W454" i="42"/>
  <c r="W455" i="42"/>
  <c r="W456" i="42"/>
  <c r="W457" i="42"/>
  <c r="W458" i="42"/>
  <c r="W459" i="42"/>
  <c r="W460" i="42"/>
  <c r="W461" i="42"/>
  <c r="W462" i="42"/>
  <c r="W463" i="42"/>
  <c r="W464" i="42"/>
  <c r="W465" i="42"/>
  <c r="W466" i="42"/>
  <c r="W467" i="42"/>
  <c r="W468" i="42"/>
  <c r="W469" i="42"/>
  <c r="W470" i="42"/>
  <c r="W471" i="42"/>
  <c r="W472" i="42"/>
  <c r="W473" i="42"/>
  <c r="W474" i="42"/>
  <c r="W475" i="42"/>
  <c r="W476" i="42"/>
  <c r="W477" i="42"/>
  <c r="W478" i="42"/>
  <c r="W479" i="42"/>
  <c r="W480" i="42"/>
  <c r="W481" i="42"/>
  <c r="W482" i="42"/>
  <c r="W483" i="42"/>
  <c r="W484" i="42"/>
  <c r="W485" i="42"/>
  <c r="W486" i="42"/>
  <c r="W487" i="42"/>
  <c r="W488" i="42"/>
  <c r="W489" i="42"/>
  <c r="W490" i="42"/>
  <c r="W491" i="42"/>
  <c r="W492" i="42"/>
  <c r="W493" i="42"/>
  <c r="W494" i="42"/>
  <c r="W495" i="42"/>
  <c r="W496" i="42"/>
  <c r="W497" i="42"/>
  <c r="W498" i="42"/>
  <c r="W499" i="42"/>
  <c r="W500" i="42"/>
  <c r="W501" i="42"/>
  <c r="W502" i="42"/>
  <c r="W503" i="42"/>
  <c r="W504" i="42"/>
  <c r="W505" i="42"/>
  <c r="W506" i="42"/>
  <c r="W507" i="42"/>
  <c r="W508" i="42"/>
  <c r="W509" i="42"/>
  <c r="W510" i="42"/>
  <c r="W511" i="42"/>
  <c r="W512" i="42"/>
  <c r="W513" i="42"/>
  <c r="W514" i="42"/>
  <c r="W515" i="42"/>
  <c r="W516" i="42"/>
  <c r="W517" i="42"/>
  <c r="W518" i="42"/>
  <c r="W519" i="42"/>
  <c r="W520" i="42"/>
  <c r="W521" i="42"/>
  <c r="W522" i="42"/>
  <c r="W523" i="42"/>
  <c r="W524" i="42"/>
  <c r="W525" i="42"/>
  <c r="W526" i="42"/>
  <c r="W527" i="42"/>
  <c r="W528" i="42"/>
  <c r="W529" i="42"/>
  <c r="W530" i="42"/>
  <c r="W531" i="42"/>
  <c r="W532" i="42"/>
  <c r="W533" i="42"/>
  <c r="W534" i="42"/>
  <c r="W535" i="42"/>
  <c r="W536" i="42"/>
  <c r="W537" i="42"/>
  <c r="W538" i="42"/>
  <c r="W539" i="42"/>
  <c r="W540" i="42"/>
  <c r="W541" i="42"/>
  <c r="W542" i="42"/>
  <c r="W543" i="42"/>
  <c r="W544" i="42"/>
  <c r="W545" i="42"/>
  <c r="W546" i="42"/>
  <c r="W547" i="42"/>
  <c r="W548" i="42"/>
  <c r="W549" i="42"/>
  <c r="W550" i="42"/>
  <c r="W551" i="42"/>
  <c r="W552" i="42"/>
  <c r="W553" i="42"/>
  <c r="W554" i="42"/>
  <c r="W555" i="42"/>
  <c r="W556" i="42"/>
  <c r="W557" i="42"/>
  <c r="W558" i="42"/>
  <c r="W559" i="42"/>
  <c r="W560" i="42"/>
  <c r="W561" i="42"/>
  <c r="W562" i="42"/>
  <c r="W563" i="42"/>
  <c r="W564" i="42"/>
  <c r="W565" i="42"/>
  <c r="W566" i="42"/>
  <c r="W567" i="42"/>
  <c r="W568" i="42"/>
  <c r="W569" i="42"/>
  <c r="W570" i="42"/>
  <c r="W571" i="42"/>
  <c r="W572" i="42"/>
  <c r="W573" i="42"/>
  <c r="W574" i="42"/>
  <c r="W575" i="42"/>
  <c r="W576" i="42"/>
  <c r="W577" i="42"/>
  <c r="W578" i="42"/>
  <c r="W579" i="42"/>
  <c r="W580" i="42"/>
  <c r="W581" i="42"/>
  <c r="W582" i="42"/>
  <c r="W583" i="42"/>
  <c r="W584" i="42"/>
  <c r="W585" i="42"/>
  <c r="W586" i="42"/>
  <c r="W587" i="42"/>
  <c r="W588" i="42"/>
  <c r="W589" i="42"/>
  <c r="W590" i="42"/>
  <c r="W591" i="42"/>
  <c r="W592" i="42"/>
  <c r="W593" i="42"/>
  <c r="W594" i="42"/>
  <c r="W595" i="42"/>
  <c r="W596" i="42"/>
  <c r="W597" i="42"/>
  <c r="W598" i="42"/>
  <c r="W599" i="42"/>
  <c r="W600" i="42"/>
  <c r="W601" i="42"/>
  <c r="W602" i="42"/>
  <c r="W603" i="42"/>
  <c r="W604" i="42"/>
  <c r="W605" i="42"/>
  <c r="W606" i="42"/>
  <c r="W607" i="42"/>
  <c r="W608" i="42"/>
  <c r="W609" i="42"/>
  <c r="W610" i="42"/>
  <c r="W611" i="42"/>
  <c r="W612" i="42"/>
  <c r="W613" i="42"/>
  <c r="W614" i="42"/>
  <c r="W615" i="42"/>
  <c r="W616" i="42"/>
  <c r="W617" i="42"/>
  <c r="W618" i="42"/>
  <c r="W619" i="42"/>
  <c r="W620" i="42"/>
  <c r="W621" i="42"/>
  <c r="W622" i="42"/>
  <c r="W623" i="42"/>
  <c r="W624" i="42"/>
  <c r="W625" i="42"/>
  <c r="W626" i="42"/>
  <c r="W627" i="42"/>
  <c r="W628" i="42"/>
  <c r="W629" i="42"/>
  <c r="W630" i="42"/>
  <c r="W631" i="42"/>
  <c r="W632" i="42"/>
  <c r="W633" i="42"/>
  <c r="W634" i="42"/>
  <c r="W635" i="42"/>
  <c r="W636" i="42"/>
  <c r="W637" i="42"/>
  <c r="W638" i="42"/>
  <c r="W639" i="42"/>
  <c r="W640" i="42"/>
  <c r="W641" i="42"/>
  <c r="W642" i="42"/>
  <c r="W643" i="42"/>
  <c r="W644" i="42"/>
  <c r="W645" i="42"/>
  <c r="W646" i="42"/>
  <c r="W647" i="42"/>
  <c r="W648" i="42"/>
  <c r="W649" i="42"/>
  <c r="W650" i="42"/>
  <c r="W651" i="42"/>
  <c r="W652" i="42"/>
  <c r="W653" i="42"/>
  <c r="W654" i="42"/>
  <c r="W655" i="42"/>
  <c r="W656" i="42"/>
  <c r="W657" i="42"/>
  <c r="W658" i="42"/>
  <c r="W659" i="42"/>
  <c r="W660" i="42"/>
  <c r="W661" i="42"/>
  <c r="W662" i="42"/>
  <c r="W663" i="42"/>
  <c r="W664" i="42"/>
  <c r="W665" i="42"/>
  <c r="W666" i="42"/>
  <c r="W667" i="42"/>
  <c r="W668" i="42"/>
  <c r="W669" i="42"/>
  <c r="W670" i="42"/>
  <c r="W671" i="42"/>
  <c r="W672" i="42"/>
  <c r="W673" i="42"/>
  <c r="W674" i="42"/>
  <c r="W675" i="42"/>
  <c r="W676" i="42"/>
  <c r="W677" i="42"/>
  <c r="W678" i="42"/>
  <c r="W679" i="42"/>
  <c r="W680" i="42"/>
  <c r="W681" i="42"/>
  <c r="W682" i="42"/>
  <c r="W683" i="42"/>
  <c r="W684" i="42"/>
  <c r="W685" i="42"/>
  <c r="W686" i="42"/>
  <c r="W687" i="42"/>
  <c r="W688" i="42"/>
  <c r="W689" i="42"/>
  <c r="W690" i="42"/>
  <c r="W691" i="42"/>
  <c r="W692" i="42"/>
  <c r="W693" i="42"/>
  <c r="W694" i="42"/>
  <c r="W695" i="42"/>
  <c r="W696" i="42"/>
  <c r="W697" i="42"/>
  <c r="W698" i="42"/>
  <c r="W699" i="42"/>
  <c r="W700"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7"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3"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R208" i="42"/>
  <c r="R209" i="42"/>
  <c r="R210" i="42"/>
  <c r="R211" i="42"/>
  <c r="R212" i="42"/>
  <c r="R213" i="42"/>
  <c r="R214" i="42"/>
  <c r="R215" i="42"/>
  <c r="R216" i="42"/>
  <c r="R217" i="42"/>
  <c r="R218" i="42"/>
  <c r="R219" i="42"/>
  <c r="R220" i="42"/>
  <c r="R221" i="42"/>
  <c r="R222" i="42"/>
  <c r="R223" i="42"/>
  <c r="R224" i="42"/>
  <c r="R225" i="42"/>
  <c r="R226" i="42"/>
  <c r="R227" i="42"/>
  <c r="R228" i="42"/>
  <c r="R229" i="42"/>
  <c r="R230" i="42"/>
  <c r="R231" i="42"/>
  <c r="R232" i="42"/>
  <c r="R233" i="42"/>
  <c r="R234" i="42"/>
  <c r="R235" i="42"/>
  <c r="R236" i="42"/>
  <c r="R237" i="42"/>
  <c r="R238" i="42"/>
  <c r="R239" i="42"/>
  <c r="R240" i="42"/>
  <c r="R241" i="42"/>
  <c r="R242" i="42"/>
  <c r="R243" i="42"/>
  <c r="R244" i="42"/>
  <c r="R245" i="42"/>
  <c r="R246" i="42"/>
  <c r="R247" i="42"/>
  <c r="R248" i="42"/>
  <c r="R249" i="42"/>
  <c r="R250" i="42"/>
  <c r="R251" i="42"/>
  <c r="R252" i="42"/>
  <c r="R253" i="42"/>
  <c r="R254" i="42"/>
  <c r="R255" i="42"/>
  <c r="R256" i="42"/>
  <c r="R257" i="42"/>
  <c r="R258" i="42"/>
  <c r="R259" i="42"/>
  <c r="R260" i="42"/>
  <c r="R261" i="42"/>
  <c r="R262" i="42"/>
  <c r="R263" i="42"/>
  <c r="R264" i="42"/>
  <c r="R265" i="42"/>
  <c r="R266" i="42"/>
  <c r="R267" i="42"/>
  <c r="R268" i="42"/>
  <c r="R269" i="42"/>
  <c r="R270" i="42"/>
  <c r="R271" i="42"/>
  <c r="R272" i="42"/>
  <c r="R273" i="42"/>
  <c r="R274" i="42"/>
  <c r="R275" i="42"/>
  <c r="R276" i="42"/>
  <c r="R277" i="42"/>
  <c r="R278" i="42"/>
  <c r="R279" i="42"/>
  <c r="R280" i="42"/>
  <c r="R281" i="42"/>
  <c r="R282" i="42"/>
  <c r="R283" i="42"/>
  <c r="R284" i="42"/>
  <c r="R285" i="42"/>
  <c r="R286" i="42"/>
  <c r="R287" i="42"/>
  <c r="R288" i="42"/>
  <c r="R289" i="42"/>
  <c r="R290" i="42"/>
  <c r="R291" i="42"/>
  <c r="R292" i="42"/>
  <c r="R293" i="42"/>
  <c r="R294" i="42"/>
  <c r="R295" i="42"/>
  <c r="R296" i="42"/>
  <c r="R297" i="42"/>
  <c r="R298" i="42"/>
  <c r="R299" i="42"/>
  <c r="R300" i="42"/>
  <c r="R301" i="42"/>
  <c r="R302" i="42"/>
  <c r="R303" i="42"/>
  <c r="R304" i="42"/>
  <c r="R305" i="42"/>
  <c r="R306" i="42"/>
  <c r="R307" i="42"/>
  <c r="R308" i="42"/>
  <c r="R309" i="42"/>
  <c r="R310" i="42"/>
  <c r="R311" i="42"/>
  <c r="R312" i="42"/>
  <c r="R313" i="42"/>
  <c r="R314" i="42"/>
  <c r="R315" i="42"/>
  <c r="R316" i="42"/>
  <c r="R317" i="42"/>
  <c r="R318" i="42"/>
  <c r="R319" i="42"/>
  <c r="R320" i="42"/>
  <c r="R321" i="42"/>
  <c r="R322" i="42"/>
  <c r="R323" i="42"/>
  <c r="R324" i="42"/>
  <c r="R325" i="42"/>
  <c r="R326" i="42"/>
  <c r="R327" i="42"/>
  <c r="R328" i="42"/>
  <c r="R329" i="42"/>
  <c r="R330" i="42"/>
  <c r="R331" i="42"/>
  <c r="R332" i="42"/>
  <c r="R333" i="42"/>
  <c r="R334" i="42"/>
  <c r="R335" i="42"/>
  <c r="R336" i="42"/>
  <c r="R337" i="42"/>
  <c r="R338" i="42"/>
  <c r="R339" i="42"/>
  <c r="R340" i="42"/>
  <c r="R341" i="42"/>
  <c r="R342" i="42"/>
  <c r="R343" i="42"/>
  <c r="R344" i="42"/>
  <c r="R345" i="42"/>
  <c r="R346" i="42"/>
  <c r="R347" i="42"/>
  <c r="R348" i="42"/>
  <c r="R349" i="42"/>
  <c r="R350" i="42"/>
  <c r="R351" i="42"/>
  <c r="R352" i="42"/>
  <c r="R353" i="42"/>
  <c r="R354" i="42"/>
  <c r="R355" i="42"/>
  <c r="R356" i="42"/>
  <c r="R357" i="42"/>
  <c r="R358" i="42"/>
  <c r="R359" i="42"/>
  <c r="R360" i="42"/>
  <c r="R361" i="42"/>
  <c r="R362" i="42"/>
  <c r="R363" i="42"/>
  <c r="R364" i="42"/>
  <c r="R365" i="42"/>
  <c r="R366" i="42"/>
  <c r="R367" i="42"/>
  <c r="R368" i="42"/>
  <c r="R369" i="42"/>
  <c r="R370" i="42"/>
  <c r="R371" i="42"/>
  <c r="R372" i="42"/>
  <c r="R373" i="42"/>
  <c r="R374" i="42"/>
  <c r="R375" i="42"/>
  <c r="R376" i="42"/>
  <c r="R377" i="42"/>
  <c r="R378" i="42"/>
  <c r="R379" i="42"/>
  <c r="R380" i="42"/>
  <c r="R381" i="42"/>
  <c r="R382" i="42"/>
  <c r="R383" i="42"/>
  <c r="R384" i="42"/>
  <c r="R385" i="42"/>
  <c r="R386" i="42"/>
  <c r="R387" i="42"/>
  <c r="R388" i="42"/>
  <c r="R389" i="42"/>
  <c r="R390" i="42"/>
  <c r="R391" i="42"/>
  <c r="R392" i="42"/>
  <c r="R393" i="42"/>
  <c r="R394" i="42"/>
  <c r="R395" i="42"/>
  <c r="R396" i="42"/>
  <c r="R397" i="42"/>
  <c r="R398" i="42"/>
  <c r="R399" i="42"/>
  <c r="R400" i="42"/>
  <c r="R401" i="42"/>
  <c r="R402" i="42"/>
  <c r="R403" i="42"/>
  <c r="R404" i="42"/>
  <c r="R405" i="42"/>
  <c r="R406" i="42"/>
  <c r="R407" i="42"/>
  <c r="R408" i="42"/>
  <c r="R409" i="42"/>
  <c r="R410" i="42"/>
  <c r="R411" i="42"/>
  <c r="R412" i="42"/>
  <c r="R413" i="42"/>
  <c r="R414" i="42"/>
  <c r="R415" i="42"/>
  <c r="R416" i="42"/>
  <c r="R417" i="42"/>
  <c r="R418" i="42"/>
  <c r="R419" i="42"/>
  <c r="R420" i="42"/>
  <c r="R421" i="42"/>
  <c r="R422" i="42"/>
  <c r="R423" i="42"/>
  <c r="R424" i="42"/>
  <c r="R425" i="42"/>
  <c r="R426" i="42"/>
  <c r="R427" i="42"/>
  <c r="R428" i="42"/>
  <c r="R429" i="42"/>
  <c r="R430" i="42"/>
  <c r="R431" i="42"/>
  <c r="R432" i="42"/>
  <c r="R433" i="42"/>
  <c r="R434" i="42"/>
  <c r="R435" i="42"/>
  <c r="R436" i="42"/>
  <c r="R437" i="42"/>
  <c r="R438" i="42"/>
  <c r="R439" i="42"/>
  <c r="R440" i="42"/>
  <c r="R441" i="42"/>
  <c r="R442" i="42"/>
  <c r="R443" i="42"/>
  <c r="R444" i="42"/>
  <c r="R445" i="42"/>
  <c r="R446" i="42"/>
  <c r="R447" i="42"/>
  <c r="R448" i="42"/>
  <c r="R449" i="42"/>
  <c r="R450" i="42"/>
  <c r="R451" i="42"/>
  <c r="R452" i="42"/>
  <c r="R453" i="42"/>
  <c r="R454" i="42"/>
  <c r="R455" i="42"/>
  <c r="R456" i="42"/>
  <c r="R457" i="42"/>
  <c r="R458" i="42"/>
  <c r="R459" i="42"/>
  <c r="R460" i="42"/>
  <c r="R461" i="42"/>
  <c r="R462" i="42"/>
  <c r="R463" i="42"/>
  <c r="R464" i="42"/>
  <c r="R465" i="42"/>
  <c r="R466" i="42"/>
  <c r="R467" i="42"/>
  <c r="R468" i="42"/>
  <c r="R469" i="42"/>
  <c r="R470" i="42"/>
  <c r="R471" i="42"/>
  <c r="R472" i="42"/>
  <c r="R473" i="42"/>
  <c r="R474" i="42"/>
  <c r="R475" i="42"/>
  <c r="R476" i="42"/>
  <c r="R477" i="42"/>
  <c r="R478" i="42"/>
  <c r="R479" i="42"/>
  <c r="R480" i="42"/>
  <c r="R481" i="42"/>
  <c r="R482" i="42"/>
  <c r="R483" i="42"/>
  <c r="R484" i="42"/>
  <c r="R485" i="42"/>
  <c r="R486" i="42"/>
  <c r="R487" i="42"/>
  <c r="R488" i="42"/>
  <c r="R489" i="42"/>
  <c r="R490" i="42"/>
  <c r="R491" i="42"/>
  <c r="R492" i="42"/>
  <c r="R493" i="42"/>
  <c r="R494" i="42"/>
  <c r="R495" i="42"/>
  <c r="R496" i="42"/>
  <c r="R497" i="42"/>
  <c r="R498" i="42"/>
  <c r="R499" i="42"/>
  <c r="R500" i="42"/>
  <c r="R501" i="42"/>
  <c r="R502" i="42"/>
  <c r="R503" i="42"/>
  <c r="R504" i="42"/>
  <c r="R505" i="42"/>
  <c r="R506" i="42"/>
  <c r="R507" i="42"/>
  <c r="R508" i="42"/>
  <c r="R509" i="42"/>
  <c r="R510" i="42"/>
  <c r="R511" i="42"/>
  <c r="R512" i="42"/>
  <c r="R513" i="42"/>
  <c r="R514" i="42"/>
  <c r="R515" i="42"/>
  <c r="R516" i="42"/>
  <c r="R517" i="42"/>
  <c r="R518" i="42"/>
  <c r="R519" i="42"/>
  <c r="R520" i="42"/>
  <c r="R521" i="42"/>
  <c r="R522" i="42"/>
  <c r="R523" i="42"/>
  <c r="R524" i="42"/>
  <c r="R525" i="42"/>
  <c r="R526" i="42"/>
  <c r="R527" i="42"/>
  <c r="R528" i="42"/>
  <c r="R529" i="42"/>
  <c r="R530" i="42"/>
  <c r="R531" i="42"/>
  <c r="R532" i="42"/>
  <c r="R533" i="42"/>
  <c r="R534" i="42"/>
  <c r="R535" i="42"/>
  <c r="R536" i="42"/>
  <c r="R537" i="42"/>
  <c r="R538" i="42"/>
  <c r="R539" i="42"/>
  <c r="R540" i="42"/>
  <c r="R541" i="42"/>
  <c r="R542" i="42"/>
  <c r="R543" i="42"/>
  <c r="R544" i="42"/>
  <c r="R545" i="42"/>
  <c r="R546" i="42"/>
  <c r="R547" i="42"/>
  <c r="R548" i="42"/>
  <c r="R549" i="42"/>
  <c r="R550" i="42"/>
  <c r="R551" i="42"/>
  <c r="R552" i="42"/>
  <c r="R553" i="42"/>
  <c r="R554" i="42"/>
  <c r="R555" i="42"/>
  <c r="R556" i="42"/>
  <c r="R557" i="42"/>
  <c r="R558" i="42"/>
  <c r="R559" i="42"/>
  <c r="R560" i="42"/>
  <c r="R561" i="42"/>
  <c r="R562" i="42"/>
  <c r="R563" i="42"/>
  <c r="R564" i="42"/>
  <c r="R565" i="42"/>
  <c r="R566" i="42"/>
  <c r="R567" i="42"/>
  <c r="R568" i="42"/>
  <c r="R569" i="42"/>
  <c r="R570" i="42"/>
  <c r="R571" i="42"/>
  <c r="R572" i="42"/>
  <c r="R573" i="42"/>
  <c r="R574" i="42"/>
  <c r="R575" i="42"/>
  <c r="R576" i="42"/>
  <c r="R577" i="42"/>
  <c r="R578" i="42"/>
  <c r="R579" i="42"/>
  <c r="R580" i="42"/>
  <c r="R581" i="42"/>
  <c r="R582" i="42"/>
  <c r="R583" i="42"/>
  <c r="R584" i="42"/>
  <c r="R585" i="42"/>
  <c r="R586" i="42"/>
  <c r="R587" i="42"/>
  <c r="R588" i="42"/>
  <c r="R589" i="42"/>
  <c r="R590" i="42"/>
  <c r="R591" i="42"/>
  <c r="R592" i="42"/>
  <c r="R593" i="42"/>
  <c r="R594" i="42"/>
  <c r="R595" i="42"/>
  <c r="R596" i="42"/>
  <c r="R597" i="42"/>
  <c r="R598" i="42"/>
  <c r="R599" i="42"/>
  <c r="R600" i="42"/>
  <c r="R601" i="42"/>
  <c r="R602" i="42"/>
  <c r="R603" i="42"/>
  <c r="R604" i="42"/>
  <c r="R605" i="42"/>
  <c r="R606" i="42"/>
  <c r="R607" i="42"/>
  <c r="R608" i="42"/>
  <c r="R609" i="42"/>
  <c r="R610" i="42"/>
  <c r="R611" i="42"/>
  <c r="R612" i="42"/>
  <c r="R613" i="42"/>
  <c r="R614" i="42"/>
  <c r="R615" i="42"/>
  <c r="R616" i="42"/>
  <c r="R617" i="42"/>
  <c r="R618" i="42"/>
  <c r="R619" i="42"/>
  <c r="R620" i="42"/>
  <c r="R621" i="42"/>
  <c r="R622" i="42"/>
  <c r="R623" i="42"/>
  <c r="R624" i="42"/>
  <c r="R625" i="42"/>
  <c r="R626" i="42"/>
  <c r="R627" i="42"/>
  <c r="R628" i="42"/>
  <c r="R629" i="42"/>
  <c r="R630" i="42"/>
  <c r="R631" i="42"/>
  <c r="R632" i="42"/>
  <c r="R633" i="42"/>
  <c r="R634" i="42"/>
  <c r="R635" i="42"/>
  <c r="R636" i="42"/>
  <c r="R637" i="42"/>
  <c r="R638" i="42"/>
  <c r="R639" i="42"/>
  <c r="R640" i="42"/>
  <c r="R641" i="42"/>
  <c r="R642" i="42"/>
  <c r="R643" i="42"/>
  <c r="R644" i="42"/>
  <c r="R645" i="42"/>
  <c r="R646" i="42"/>
  <c r="R647" i="42"/>
  <c r="R648" i="42"/>
  <c r="R649" i="42"/>
  <c r="R650" i="42"/>
  <c r="R651" i="42"/>
  <c r="R652" i="42"/>
  <c r="R653" i="42"/>
  <c r="R654" i="42"/>
  <c r="R655" i="42"/>
  <c r="R656" i="42"/>
  <c r="R657" i="42"/>
  <c r="R658" i="42"/>
  <c r="R659" i="42"/>
  <c r="R660" i="42"/>
  <c r="R661" i="42"/>
  <c r="R662" i="42"/>
  <c r="R663" i="42"/>
  <c r="R664" i="42"/>
  <c r="R665" i="42"/>
  <c r="R666" i="42"/>
  <c r="R667" i="42"/>
  <c r="R668" i="42"/>
  <c r="R669" i="42"/>
  <c r="R670" i="42"/>
  <c r="R671" i="42"/>
  <c r="R672" i="42"/>
  <c r="R673" i="42"/>
  <c r="R674" i="42"/>
  <c r="R675" i="42"/>
  <c r="R676" i="42"/>
  <c r="R677" i="42"/>
  <c r="R678" i="42"/>
  <c r="R679" i="42"/>
  <c r="R680" i="42"/>
  <c r="R681" i="42"/>
  <c r="R682" i="42"/>
  <c r="R683" i="42"/>
  <c r="R684" i="42"/>
  <c r="R685" i="42"/>
  <c r="R686" i="42"/>
  <c r="R687" i="42"/>
  <c r="R688" i="42"/>
  <c r="R689" i="42"/>
  <c r="R690" i="42"/>
  <c r="R691" i="42"/>
  <c r="R692" i="42"/>
  <c r="R693" i="42"/>
  <c r="R694" i="42"/>
  <c r="R695" i="42"/>
  <c r="R696" i="42"/>
  <c r="R697" i="42"/>
  <c r="R698" i="42"/>
  <c r="R699" i="42"/>
  <c r="R700" i="42"/>
  <c r="S23" i="42"/>
  <c r="S24" i="42"/>
  <c r="S25" i="42"/>
  <c r="S26" i="42"/>
  <c r="S27" i="42"/>
  <c r="S28" i="42"/>
  <c r="S29" i="42"/>
  <c r="S30" i="42"/>
  <c r="S31" i="42"/>
  <c r="S32" i="42"/>
  <c r="S33" i="42"/>
  <c r="S34" i="42"/>
  <c r="S35" i="42"/>
  <c r="S36" i="42"/>
  <c r="S37" i="42"/>
  <c r="S38" i="42"/>
  <c r="S39" i="42"/>
  <c r="S40" i="42"/>
  <c r="S41" i="42"/>
  <c r="S42" i="42"/>
  <c r="S43" i="42"/>
  <c r="S44" i="42"/>
  <c r="S45" i="42"/>
  <c r="S46" i="42"/>
  <c r="S47" i="42"/>
  <c r="S48" i="42"/>
  <c r="S49" i="42"/>
  <c r="S50" i="42"/>
  <c r="S51" i="42"/>
  <c r="S52" i="42"/>
  <c r="S53" i="42"/>
  <c r="S54" i="42"/>
  <c r="S55" i="42"/>
  <c r="S56" i="42"/>
  <c r="S57" i="42"/>
  <c r="S58" i="42"/>
  <c r="S59" i="42"/>
  <c r="S60" i="42"/>
  <c r="S61" i="42"/>
  <c r="S62" i="42"/>
  <c r="S63" i="42"/>
  <c r="S64" i="42"/>
  <c r="S65" i="42"/>
  <c r="S66" i="42"/>
  <c r="S67" i="42"/>
  <c r="S68" i="42"/>
  <c r="S69" i="42"/>
  <c r="S70" i="42"/>
  <c r="S71" i="42"/>
  <c r="S72" i="42"/>
  <c r="S73" i="42"/>
  <c r="S74" i="42"/>
  <c r="S75" i="42"/>
  <c r="S76" i="42"/>
  <c r="S77" i="42"/>
  <c r="S78" i="42"/>
  <c r="S79" i="42"/>
  <c r="S80" i="42"/>
  <c r="S81" i="42"/>
  <c r="S82" i="42"/>
  <c r="S83" i="42"/>
  <c r="S84" i="42"/>
  <c r="S85" i="42"/>
  <c r="S86" i="42"/>
  <c r="S87" i="42"/>
  <c r="S88" i="42"/>
  <c r="S89" i="42"/>
  <c r="S90" i="42"/>
  <c r="S91" i="42"/>
  <c r="S92" i="42"/>
  <c r="S93" i="42"/>
  <c r="S94" i="42"/>
  <c r="S95" i="42"/>
  <c r="S96" i="42"/>
  <c r="S97" i="42"/>
  <c r="S98" i="42"/>
  <c r="S99" i="42"/>
  <c r="S100" i="42"/>
  <c r="S101" i="42"/>
  <c r="S102" i="42"/>
  <c r="S103" i="42"/>
  <c r="S104" i="42"/>
  <c r="S105" i="42"/>
  <c r="S106" i="42"/>
  <c r="S107" i="42"/>
  <c r="S108" i="42"/>
  <c r="S109" i="42"/>
  <c r="S110" i="42"/>
  <c r="S111" i="42"/>
  <c r="S112" i="42"/>
  <c r="S113" i="42"/>
  <c r="S114" i="42"/>
  <c r="S115" i="42"/>
  <c r="S116" i="42"/>
  <c r="S117" i="42"/>
  <c r="S118" i="42"/>
  <c r="S119" i="42"/>
  <c r="S120" i="42"/>
  <c r="S121" i="42"/>
  <c r="S122" i="42"/>
  <c r="S123" i="42"/>
  <c r="S124" i="42"/>
  <c r="S125" i="42"/>
  <c r="S126" i="42"/>
  <c r="S127" i="42"/>
  <c r="S128" i="42"/>
  <c r="S129" i="42"/>
  <c r="S130" i="42"/>
  <c r="S131" i="42"/>
  <c r="S132" i="42"/>
  <c r="S133" i="42"/>
  <c r="S134" i="42"/>
  <c r="S135" i="42"/>
  <c r="S136" i="42"/>
  <c r="S137" i="42"/>
  <c r="S138" i="42"/>
  <c r="S139" i="42"/>
  <c r="S140" i="42"/>
  <c r="S141" i="42"/>
  <c r="S142" i="42"/>
  <c r="S143" i="42"/>
  <c r="S144" i="42"/>
  <c r="S145" i="42"/>
  <c r="S146" i="42"/>
  <c r="S147" i="42"/>
  <c r="S148" i="42"/>
  <c r="S149" i="42"/>
  <c r="S150" i="42"/>
  <c r="S151" i="42"/>
  <c r="S152" i="42"/>
  <c r="S153" i="42"/>
  <c r="S154" i="42"/>
  <c r="S155" i="42"/>
  <c r="S156" i="42"/>
  <c r="S157" i="42"/>
  <c r="S158" i="42"/>
  <c r="S159" i="42"/>
  <c r="S160" i="42"/>
  <c r="S161" i="42"/>
  <c r="S162" i="42"/>
  <c r="S163" i="42"/>
  <c r="S164" i="42"/>
  <c r="S165" i="42"/>
  <c r="S166" i="42"/>
  <c r="S167" i="42"/>
  <c r="S168" i="42"/>
  <c r="S169" i="42"/>
  <c r="S170" i="42"/>
  <c r="S171" i="42"/>
  <c r="S172" i="42"/>
  <c r="S173" i="42"/>
  <c r="S174" i="42"/>
  <c r="S175" i="42"/>
  <c r="S176" i="42"/>
  <c r="S177" i="42"/>
  <c r="S178" i="42"/>
  <c r="S179" i="42"/>
  <c r="S180" i="42"/>
  <c r="S181" i="42"/>
  <c r="S182" i="42"/>
  <c r="S183" i="42"/>
  <c r="S184" i="42"/>
  <c r="S185" i="42"/>
  <c r="S186" i="42"/>
  <c r="S187" i="42"/>
  <c r="S188" i="42"/>
  <c r="S189" i="42"/>
  <c r="S190" i="42"/>
  <c r="S191" i="42"/>
  <c r="S192" i="42"/>
  <c r="S193" i="42"/>
  <c r="S194" i="42"/>
  <c r="S195" i="42"/>
  <c r="S196" i="42"/>
  <c r="S197" i="42"/>
  <c r="S198" i="42"/>
  <c r="S199" i="42"/>
  <c r="S200" i="42"/>
  <c r="S201" i="42"/>
  <c r="S202" i="42"/>
  <c r="S203" i="42"/>
  <c r="S204" i="42"/>
  <c r="S205" i="42"/>
  <c r="S206" i="42"/>
  <c r="S207" i="42"/>
  <c r="S208" i="42"/>
  <c r="S209" i="42"/>
  <c r="S210" i="42"/>
  <c r="S211" i="42"/>
  <c r="S212" i="42"/>
  <c r="S213" i="42"/>
  <c r="S214" i="42"/>
  <c r="S215" i="42"/>
  <c r="S216" i="42"/>
  <c r="S217" i="42"/>
  <c r="S218" i="42"/>
  <c r="S219" i="42"/>
  <c r="S220" i="42"/>
  <c r="S221" i="42"/>
  <c r="S222" i="42"/>
  <c r="S223" i="42"/>
  <c r="S224" i="42"/>
  <c r="S225" i="42"/>
  <c r="S226" i="42"/>
  <c r="S227" i="42"/>
  <c r="S228" i="42"/>
  <c r="S229" i="42"/>
  <c r="S230" i="42"/>
  <c r="S231" i="42"/>
  <c r="S232" i="42"/>
  <c r="S233" i="42"/>
  <c r="S234" i="42"/>
  <c r="S235" i="42"/>
  <c r="S236" i="42"/>
  <c r="S237" i="42"/>
  <c r="S238" i="42"/>
  <c r="S239" i="42"/>
  <c r="S240" i="42"/>
  <c r="S241" i="42"/>
  <c r="S242" i="42"/>
  <c r="S243" i="42"/>
  <c r="S244" i="42"/>
  <c r="S245" i="42"/>
  <c r="S246" i="42"/>
  <c r="S247" i="42"/>
  <c r="S248" i="42"/>
  <c r="S249" i="42"/>
  <c r="S250" i="42"/>
  <c r="S251" i="42"/>
  <c r="S252" i="42"/>
  <c r="S253" i="42"/>
  <c r="S254" i="42"/>
  <c r="S255" i="42"/>
  <c r="S256" i="42"/>
  <c r="S257" i="42"/>
  <c r="S258" i="42"/>
  <c r="S259" i="42"/>
  <c r="S260" i="42"/>
  <c r="S261" i="42"/>
  <c r="S262" i="42"/>
  <c r="S263" i="42"/>
  <c r="S264" i="42"/>
  <c r="S265" i="42"/>
  <c r="S266" i="42"/>
  <c r="S267" i="42"/>
  <c r="S268" i="42"/>
  <c r="S269" i="42"/>
  <c r="S270" i="42"/>
  <c r="S271" i="42"/>
  <c r="S272" i="42"/>
  <c r="S273" i="42"/>
  <c r="S274" i="42"/>
  <c r="S275" i="42"/>
  <c r="S276" i="42"/>
  <c r="S277" i="42"/>
  <c r="S278" i="42"/>
  <c r="S279" i="42"/>
  <c r="S280" i="42"/>
  <c r="S281" i="42"/>
  <c r="S282" i="42"/>
  <c r="S283" i="42"/>
  <c r="S284" i="42"/>
  <c r="S285" i="42"/>
  <c r="S286" i="42"/>
  <c r="S287" i="42"/>
  <c r="S288" i="42"/>
  <c r="S289" i="42"/>
  <c r="S290" i="42"/>
  <c r="S291" i="42"/>
  <c r="S292" i="42"/>
  <c r="S293" i="42"/>
  <c r="S294" i="42"/>
  <c r="S295" i="42"/>
  <c r="S296" i="42"/>
  <c r="S297" i="42"/>
  <c r="S298" i="42"/>
  <c r="S299" i="42"/>
  <c r="S300" i="42"/>
  <c r="S301" i="42"/>
  <c r="S302" i="42"/>
  <c r="S303" i="42"/>
  <c r="S304" i="42"/>
  <c r="S305" i="42"/>
  <c r="S306" i="42"/>
  <c r="S307" i="42"/>
  <c r="S308" i="42"/>
  <c r="S309" i="42"/>
  <c r="S310" i="42"/>
  <c r="S311" i="42"/>
  <c r="S312" i="42"/>
  <c r="S313" i="42"/>
  <c r="S314" i="42"/>
  <c r="S315" i="42"/>
  <c r="S316" i="42"/>
  <c r="S317" i="42"/>
  <c r="S318" i="42"/>
  <c r="S319" i="42"/>
  <c r="S320" i="42"/>
  <c r="S321" i="42"/>
  <c r="S322" i="42"/>
  <c r="S323" i="42"/>
  <c r="S324" i="42"/>
  <c r="S325" i="42"/>
  <c r="S326" i="42"/>
  <c r="S327" i="42"/>
  <c r="S328" i="42"/>
  <c r="S329" i="42"/>
  <c r="S330" i="42"/>
  <c r="S331" i="42"/>
  <c r="S332" i="42"/>
  <c r="S333" i="42"/>
  <c r="S334" i="42"/>
  <c r="S335" i="42"/>
  <c r="S336" i="42"/>
  <c r="S337" i="42"/>
  <c r="S338" i="42"/>
  <c r="S339" i="42"/>
  <c r="S340" i="42"/>
  <c r="S341" i="42"/>
  <c r="S342" i="42"/>
  <c r="S343" i="42"/>
  <c r="S344" i="42"/>
  <c r="S345" i="42"/>
  <c r="S346" i="42"/>
  <c r="S347" i="42"/>
  <c r="S348" i="42"/>
  <c r="S349" i="42"/>
  <c r="S350" i="42"/>
  <c r="S351" i="42"/>
  <c r="S352" i="42"/>
  <c r="S353" i="42"/>
  <c r="S354" i="42"/>
  <c r="S355" i="42"/>
  <c r="S356" i="42"/>
  <c r="S357" i="42"/>
  <c r="S358" i="42"/>
  <c r="S359" i="42"/>
  <c r="S360" i="42"/>
  <c r="S361" i="42"/>
  <c r="S362" i="42"/>
  <c r="S363" i="42"/>
  <c r="S364" i="42"/>
  <c r="S365" i="42"/>
  <c r="S366" i="42"/>
  <c r="S367" i="42"/>
  <c r="S368" i="42"/>
  <c r="S369" i="42"/>
  <c r="S370" i="42"/>
  <c r="S371" i="42"/>
  <c r="S372" i="42"/>
  <c r="S373" i="42"/>
  <c r="S374" i="42"/>
  <c r="S375" i="42"/>
  <c r="S376" i="42"/>
  <c r="S377" i="42"/>
  <c r="S378" i="42"/>
  <c r="S379" i="42"/>
  <c r="S380" i="42"/>
  <c r="S381" i="42"/>
  <c r="S382" i="42"/>
  <c r="S383" i="42"/>
  <c r="S384" i="42"/>
  <c r="S385" i="42"/>
  <c r="S386" i="42"/>
  <c r="S387" i="42"/>
  <c r="S388" i="42"/>
  <c r="S389" i="42"/>
  <c r="S390" i="42"/>
  <c r="S391" i="42"/>
  <c r="S392" i="42"/>
  <c r="S393" i="42"/>
  <c r="S394" i="42"/>
  <c r="S395" i="42"/>
  <c r="S396" i="42"/>
  <c r="S397" i="42"/>
  <c r="S398" i="42"/>
  <c r="S399" i="42"/>
  <c r="S400" i="42"/>
  <c r="S401" i="42"/>
  <c r="S402" i="42"/>
  <c r="S403" i="42"/>
  <c r="S404" i="42"/>
  <c r="S405" i="42"/>
  <c r="S406" i="42"/>
  <c r="S407" i="42"/>
  <c r="S408" i="42"/>
  <c r="S409" i="42"/>
  <c r="S410" i="42"/>
  <c r="S411" i="42"/>
  <c r="S412" i="42"/>
  <c r="S413" i="42"/>
  <c r="S414" i="42"/>
  <c r="S415" i="42"/>
  <c r="S416" i="42"/>
  <c r="S417" i="42"/>
  <c r="S418" i="42"/>
  <c r="S419" i="42"/>
  <c r="S420" i="42"/>
  <c r="S421" i="42"/>
  <c r="S422" i="42"/>
  <c r="S423" i="42"/>
  <c r="S424" i="42"/>
  <c r="S425" i="42"/>
  <c r="S426" i="42"/>
  <c r="S427" i="42"/>
  <c r="S428" i="42"/>
  <c r="S429" i="42"/>
  <c r="S430" i="42"/>
  <c r="S431" i="42"/>
  <c r="S432" i="42"/>
  <c r="S433" i="42"/>
  <c r="S434" i="42"/>
  <c r="S435" i="42"/>
  <c r="S436" i="42"/>
  <c r="S437" i="42"/>
  <c r="S438" i="42"/>
  <c r="S439" i="42"/>
  <c r="S440" i="42"/>
  <c r="S441" i="42"/>
  <c r="S442" i="42"/>
  <c r="S443" i="42"/>
  <c r="S444" i="42"/>
  <c r="S445" i="42"/>
  <c r="S446" i="42"/>
  <c r="S447" i="42"/>
  <c r="S448" i="42"/>
  <c r="S449" i="42"/>
  <c r="S450" i="42"/>
  <c r="S451" i="42"/>
  <c r="S452" i="42"/>
  <c r="S453" i="42"/>
  <c r="S454" i="42"/>
  <c r="S455" i="42"/>
  <c r="S456" i="42"/>
  <c r="S457" i="42"/>
  <c r="S458" i="42"/>
  <c r="S459" i="42"/>
  <c r="S460" i="42"/>
  <c r="S461" i="42"/>
  <c r="S462" i="42"/>
  <c r="S463" i="42"/>
  <c r="S464" i="42"/>
  <c r="S465" i="42"/>
  <c r="S466" i="42"/>
  <c r="S467" i="42"/>
  <c r="S468" i="42"/>
  <c r="S469" i="42"/>
  <c r="S470" i="42"/>
  <c r="S471" i="42"/>
  <c r="S472" i="42"/>
  <c r="S473" i="42"/>
  <c r="S474" i="42"/>
  <c r="S475" i="42"/>
  <c r="S476" i="42"/>
  <c r="S477" i="42"/>
  <c r="S478" i="42"/>
  <c r="S479" i="42"/>
  <c r="S480" i="42"/>
  <c r="S481" i="42"/>
  <c r="S482" i="42"/>
  <c r="S483" i="42"/>
  <c r="S484" i="42"/>
  <c r="S485" i="42"/>
  <c r="S486" i="42"/>
  <c r="S487" i="42"/>
  <c r="S488" i="42"/>
  <c r="S489" i="42"/>
  <c r="S490" i="42"/>
  <c r="S491" i="42"/>
  <c r="S492" i="42"/>
  <c r="S493" i="42"/>
  <c r="S494" i="42"/>
  <c r="S495" i="42"/>
  <c r="S496" i="42"/>
  <c r="S497" i="42"/>
  <c r="S498" i="42"/>
  <c r="S499" i="42"/>
  <c r="S500" i="42"/>
  <c r="S501" i="42"/>
  <c r="S502" i="42"/>
  <c r="S503" i="42"/>
  <c r="S504" i="42"/>
  <c r="S505" i="42"/>
  <c r="S506" i="42"/>
  <c r="S507" i="42"/>
  <c r="S508" i="42"/>
  <c r="S509" i="42"/>
  <c r="S510" i="42"/>
  <c r="S511" i="42"/>
  <c r="S512" i="42"/>
  <c r="S513" i="42"/>
  <c r="S514" i="42"/>
  <c r="S515" i="42"/>
  <c r="S516" i="42"/>
  <c r="S517" i="42"/>
  <c r="S518" i="42"/>
  <c r="S519" i="42"/>
  <c r="S520" i="42"/>
  <c r="S521" i="42"/>
  <c r="S522" i="42"/>
  <c r="S523" i="42"/>
  <c r="S524" i="42"/>
  <c r="S525" i="42"/>
  <c r="S526" i="42"/>
  <c r="S527" i="42"/>
  <c r="S528" i="42"/>
  <c r="S529" i="42"/>
  <c r="S530" i="42"/>
  <c r="S531" i="42"/>
  <c r="S532" i="42"/>
  <c r="S533" i="42"/>
  <c r="S534" i="42"/>
  <c r="S535" i="42"/>
  <c r="S536" i="42"/>
  <c r="S537" i="42"/>
  <c r="S538" i="42"/>
  <c r="S539" i="42"/>
  <c r="S540" i="42"/>
  <c r="S541" i="42"/>
  <c r="S542" i="42"/>
  <c r="S543" i="42"/>
  <c r="S544" i="42"/>
  <c r="S545" i="42"/>
  <c r="S546" i="42"/>
  <c r="S547" i="42"/>
  <c r="S548" i="42"/>
  <c r="S549" i="42"/>
  <c r="S550" i="42"/>
  <c r="S551" i="42"/>
  <c r="S552" i="42"/>
  <c r="S553" i="42"/>
  <c r="S554" i="42"/>
  <c r="S555" i="42"/>
  <c r="S556" i="42"/>
  <c r="S557" i="42"/>
  <c r="S558" i="42"/>
  <c r="S559" i="42"/>
  <c r="S560" i="42"/>
  <c r="S561" i="42"/>
  <c r="S562" i="42"/>
  <c r="S563" i="42"/>
  <c r="S564" i="42"/>
  <c r="S565" i="42"/>
  <c r="S566" i="42"/>
  <c r="S567" i="42"/>
  <c r="S568" i="42"/>
  <c r="S569" i="42"/>
  <c r="S570" i="42"/>
  <c r="S571" i="42"/>
  <c r="S572" i="42"/>
  <c r="S573" i="42"/>
  <c r="S574" i="42"/>
  <c r="S575" i="42"/>
  <c r="S576" i="42"/>
  <c r="S577" i="42"/>
  <c r="S578" i="42"/>
  <c r="S579" i="42"/>
  <c r="S580" i="42"/>
  <c r="S581" i="42"/>
  <c r="S582" i="42"/>
  <c r="S583" i="42"/>
  <c r="S584" i="42"/>
  <c r="S585" i="42"/>
  <c r="S586" i="42"/>
  <c r="S587" i="42"/>
  <c r="S588" i="42"/>
  <c r="S589" i="42"/>
  <c r="S590" i="42"/>
  <c r="S591" i="42"/>
  <c r="S592" i="42"/>
  <c r="S593" i="42"/>
  <c r="S594" i="42"/>
  <c r="S595" i="42"/>
  <c r="S596" i="42"/>
  <c r="S597" i="42"/>
  <c r="S598" i="42"/>
  <c r="S599" i="42"/>
  <c r="S600" i="42"/>
  <c r="S601" i="42"/>
  <c r="S602" i="42"/>
  <c r="S603" i="42"/>
  <c r="S604" i="42"/>
  <c r="S605" i="42"/>
  <c r="S606" i="42"/>
  <c r="S607" i="42"/>
  <c r="S608" i="42"/>
  <c r="S609" i="42"/>
  <c r="S610" i="42"/>
  <c r="S611" i="42"/>
  <c r="S612" i="42"/>
  <c r="S613" i="42"/>
  <c r="S614" i="42"/>
  <c r="S615" i="42"/>
  <c r="S616" i="42"/>
  <c r="S617" i="42"/>
  <c r="S618" i="42"/>
  <c r="S619" i="42"/>
  <c r="S620" i="42"/>
  <c r="S621" i="42"/>
  <c r="S622" i="42"/>
  <c r="S623" i="42"/>
  <c r="S624" i="42"/>
  <c r="S625" i="42"/>
  <c r="S626" i="42"/>
  <c r="S627" i="42"/>
  <c r="S628" i="42"/>
  <c r="S629" i="42"/>
  <c r="S630" i="42"/>
  <c r="S631" i="42"/>
  <c r="S632" i="42"/>
  <c r="S633" i="42"/>
  <c r="S634" i="42"/>
  <c r="S635" i="42"/>
  <c r="S636" i="42"/>
  <c r="S637" i="42"/>
  <c r="S638" i="42"/>
  <c r="S639" i="42"/>
  <c r="S640" i="42"/>
  <c r="S641" i="42"/>
  <c r="S642" i="42"/>
  <c r="S643" i="42"/>
  <c r="S644" i="42"/>
  <c r="S645" i="42"/>
  <c r="S646" i="42"/>
  <c r="S647" i="42"/>
  <c r="S648" i="42"/>
  <c r="S649" i="42"/>
  <c r="S650" i="42"/>
  <c r="S651" i="42"/>
  <c r="S652" i="42"/>
  <c r="S653" i="42"/>
  <c r="S654" i="42"/>
  <c r="S655" i="42"/>
  <c r="S656" i="42"/>
  <c r="S657" i="42"/>
  <c r="S658" i="42"/>
  <c r="S659" i="42"/>
  <c r="S660" i="42"/>
  <c r="S661" i="42"/>
  <c r="S662" i="42"/>
  <c r="S663" i="42"/>
  <c r="S664" i="42"/>
  <c r="S665" i="42"/>
  <c r="S666" i="42"/>
  <c r="S667" i="42"/>
  <c r="S668" i="42"/>
  <c r="S669" i="42"/>
  <c r="S670" i="42"/>
  <c r="S671" i="42"/>
  <c r="S672" i="42"/>
  <c r="S673" i="42"/>
  <c r="S674" i="42"/>
  <c r="S675" i="42"/>
  <c r="S676" i="42"/>
  <c r="S677" i="42"/>
  <c r="S678" i="42"/>
  <c r="S679" i="42"/>
  <c r="S680" i="42"/>
  <c r="S681" i="42"/>
  <c r="S682" i="42"/>
  <c r="S683" i="42"/>
  <c r="S684" i="42"/>
  <c r="S685" i="42"/>
  <c r="S686" i="42"/>
  <c r="S687" i="42"/>
  <c r="S688" i="42"/>
  <c r="S689" i="42"/>
  <c r="S690" i="42"/>
  <c r="S691" i="42"/>
  <c r="S692" i="42"/>
  <c r="S693" i="42"/>
  <c r="S694" i="42"/>
  <c r="S695" i="42"/>
  <c r="S696" i="42"/>
  <c r="S697" i="42"/>
  <c r="S698" i="42"/>
  <c r="S699" i="42"/>
  <c r="S700" i="42"/>
  <c r="CO88" i="7"/>
  <c r="CN88" i="7"/>
  <c r="CM88" i="7"/>
  <c r="CL88" i="7"/>
  <c r="CK88" i="7"/>
  <c r="CJ88" i="7"/>
  <c r="CI88" i="7"/>
  <c r="CH88" i="7"/>
  <c r="CG88" i="7"/>
  <c r="CF88" i="7"/>
  <c r="CE88" i="7"/>
  <c r="CD88"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CO63" i="7"/>
  <c r="CN63" i="7"/>
  <c r="CM63" i="7"/>
  <c r="CL63" i="7"/>
  <c r="CK63" i="7"/>
  <c r="CJ63" i="7"/>
  <c r="CI63" i="7"/>
  <c r="CH63" i="7"/>
  <c r="CG63" i="7"/>
  <c r="CF63" i="7"/>
  <c r="CE63"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BA63" i="7"/>
  <c r="AZ63" i="7"/>
  <c r="AY63" i="7"/>
  <c r="AX63" i="7"/>
  <c r="AW63" i="7"/>
  <c r="AV63" i="7"/>
  <c r="AU63" i="7"/>
  <c r="AT63" i="7"/>
  <c r="AS63" i="7"/>
  <c r="AR63" i="7"/>
  <c r="AQ63" i="7"/>
  <c r="AP63" i="7"/>
  <c r="AO63" i="7"/>
  <c r="AN63" i="7"/>
  <c r="AM63" i="7"/>
  <c r="AL63" i="7"/>
  <c r="AK63" i="7"/>
  <c r="AJ63" i="7"/>
  <c r="AI63" i="7"/>
  <c r="AH63" i="7"/>
  <c r="AG63"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CO38" i="7"/>
  <c r="CN38" i="7"/>
  <c r="CM38" i="7"/>
  <c r="CL38" i="7"/>
  <c r="CK38" i="7"/>
  <c r="CJ38" i="7"/>
  <c r="CI38" i="7"/>
  <c r="CH38" i="7"/>
  <c r="CG38" i="7"/>
  <c r="CF38"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CO31" i="7"/>
  <c r="CN31" i="7"/>
  <c r="CM31" i="7"/>
  <c r="CL31" i="7"/>
  <c r="CK31" i="7"/>
  <c r="CJ31" i="7"/>
  <c r="CI31" i="7"/>
  <c r="CH31" i="7"/>
  <c r="CG31" i="7"/>
  <c r="CF31" i="7"/>
  <c r="CE31" i="7"/>
  <c r="CD31" i="7"/>
  <c r="CC31" i="7"/>
  <c r="CB31" i="7"/>
  <c r="CA31" i="7"/>
  <c r="BZ31" i="7"/>
  <c r="BY31" i="7"/>
  <c r="BX31" i="7"/>
  <c r="BW31" i="7"/>
  <c r="BV31" i="7"/>
  <c r="BU31" i="7"/>
  <c r="BT31" i="7"/>
  <c r="BS31" i="7"/>
  <c r="BR31" i="7"/>
  <c r="BQ31" i="7"/>
  <c r="BP31" i="7"/>
  <c r="BO31" i="7"/>
  <c r="BN31" i="7"/>
  <c r="BM31" i="7"/>
  <c r="BL31" i="7"/>
  <c r="BK31" i="7"/>
  <c r="BJ31" i="7"/>
  <c r="BI31" i="7"/>
  <c r="BH31" i="7"/>
  <c r="BG31" i="7"/>
  <c r="BF31" i="7"/>
  <c r="BE31" i="7"/>
  <c r="BD31" i="7"/>
  <c r="BC31" i="7"/>
  <c r="BB31" i="7"/>
  <c r="BA31" i="7"/>
  <c r="AZ31" i="7"/>
  <c r="AY31" i="7"/>
  <c r="AX31" i="7"/>
  <c r="AW31" i="7"/>
  <c r="AV31" i="7"/>
  <c r="AU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16" i="11"/>
  <c r="E15" i="11"/>
  <c r="E14" i="11"/>
  <c r="E12" i="11"/>
  <c r="E11" i="11"/>
  <c r="H10" i="11"/>
  <c r="H9" i="11"/>
  <c r="F6" i="7"/>
  <c r="G14" i="34" l="1"/>
  <c r="H14" i="34" s="1"/>
  <c r="J13" i="11"/>
  <c r="J15" i="11"/>
  <c r="J16" i="11"/>
  <c r="K16" i="11" s="1"/>
  <c r="T624" i="52"/>
  <c r="T408" i="56"/>
  <c r="T469" i="52"/>
  <c r="T699" i="52"/>
  <c r="T662" i="52"/>
  <c r="T584" i="52"/>
  <c r="T667" i="52"/>
  <c r="T630" i="52"/>
  <c r="T592" i="52"/>
  <c r="T545" i="52"/>
  <c r="T489" i="52"/>
  <c r="T382" i="52"/>
  <c r="T665" i="52"/>
  <c r="T626" i="52"/>
  <c r="T587" i="52"/>
  <c r="T539" i="52"/>
  <c r="T486" i="52"/>
  <c r="T381" i="52"/>
  <c r="T698" i="52"/>
  <c r="T659" i="52"/>
  <c r="T622" i="52"/>
  <c r="T578" i="52"/>
  <c r="T528" i="52"/>
  <c r="T464" i="52"/>
  <c r="T694" i="52"/>
  <c r="T656" i="52"/>
  <c r="T617" i="52"/>
  <c r="T576" i="52"/>
  <c r="T523" i="52"/>
  <c r="T456" i="52"/>
  <c r="T690" i="52"/>
  <c r="T651" i="52"/>
  <c r="T614" i="52"/>
  <c r="T571" i="52"/>
  <c r="T521" i="52"/>
  <c r="T454" i="52"/>
  <c r="T688" i="52"/>
  <c r="T649" i="52"/>
  <c r="T610" i="52"/>
  <c r="T570" i="52"/>
  <c r="T520" i="52"/>
  <c r="T445" i="52"/>
  <c r="T686" i="52"/>
  <c r="T648" i="52"/>
  <c r="T609" i="52"/>
  <c r="T566" i="52"/>
  <c r="T514" i="52"/>
  <c r="T432" i="52"/>
  <c r="T681" i="52"/>
  <c r="T642" i="52"/>
  <c r="T603" i="52"/>
  <c r="T558" i="52"/>
  <c r="T506" i="52"/>
  <c r="T417" i="52"/>
  <c r="T678" i="52"/>
  <c r="T640" i="52"/>
  <c r="T601" i="52"/>
  <c r="T553" i="52"/>
  <c r="T498" i="52"/>
  <c r="T409" i="52"/>
  <c r="T674" i="52"/>
  <c r="T635" i="52"/>
  <c r="T598" i="52"/>
  <c r="T550" i="52"/>
  <c r="T496" i="52"/>
  <c r="T401" i="52"/>
  <c r="T673" i="52"/>
  <c r="T634" i="52"/>
  <c r="T595" i="52"/>
  <c r="T546" i="52"/>
  <c r="T494" i="52"/>
  <c r="T386" i="52"/>
  <c r="C7" i="11"/>
  <c r="E7" i="11" s="1"/>
  <c r="J11" i="11"/>
  <c r="T562" i="52"/>
  <c r="T537" i="52"/>
  <c r="T512" i="52"/>
  <c r="T481" i="52"/>
  <c r="T426" i="52"/>
  <c r="T359" i="52"/>
  <c r="T585" i="52"/>
  <c r="T560" i="52"/>
  <c r="T534" i="52"/>
  <c r="T507" i="52"/>
  <c r="T472" i="52"/>
  <c r="T423" i="52"/>
  <c r="T343" i="52"/>
  <c r="T482" i="52"/>
  <c r="T446" i="52"/>
  <c r="T405" i="52"/>
  <c r="T339" i="52"/>
  <c r="T502" i="52"/>
  <c r="T474" i="52"/>
  <c r="T437" i="52"/>
  <c r="T395" i="52"/>
  <c r="T367" i="52"/>
  <c r="T689" i="52"/>
  <c r="T675" i="52"/>
  <c r="T664" i="52"/>
  <c r="T650" i="52"/>
  <c r="T638" i="52"/>
  <c r="T625" i="52"/>
  <c r="T611" i="52"/>
  <c r="T600" i="52"/>
  <c r="T586" i="52"/>
  <c r="T574" i="52"/>
  <c r="T561" i="52"/>
  <c r="T547" i="52"/>
  <c r="T536" i="52"/>
  <c r="T522" i="52"/>
  <c r="T510" i="52"/>
  <c r="T497" i="52"/>
  <c r="T483" i="52"/>
  <c r="T471" i="52"/>
  <c r="T450" i="52"/>
  <c r="T427" i="52"/>
  <c r="T408" i="52"/>
  <c r="T383" i="52"/>
  <c r="T351" i="52"/>
  <c r="T697" i="52"/>
  <c r="T683" i="52"/>
  <c r="T672" i="52"/>
  <c r="T658" i="52"/>
  <c r="T646" i="52"/>
  <c r="T633" i="52"/>
  <c r="T619" i="52"/>
  <c r="T608" i="52"/>
  <c r="T594" i="52"/>
  <c r="T582" i="52"/>
  <c r="T569" i="52"/>
  <c r="T555" i="52"/>
  <c r="T544" i="52"/>
  <c r="T530" i="52"/>
  <c r="T518" i="52"/>
  <c r="T505" i="52"/>
  <c r="T491" i="52"/>
  <c r="T480" i="52"/>
  <c r="T463" i="52"/>
  <c r="T441" i="52"/>
  <c r="T419" i="52"/>
  <c r="T400" i="52"/>
  <c r="T377" i="52"/>
  <c r="T326" i="52"/>
  <c r="T696" i="52"/>
  <c r="T682" i="52"/>
  <c r="T670" i="52"/>
  <c r="T657" i="52"/>
  <c r="T643" i="52"/>
  <c r="T632" i="52"/>
  <c r="T618" i="52"/>
  <c r="T606" i="52"/>
  <c r="T593" i="52"/>
  <c r="T579" i="52"/>
  <c r="T568" i="52"/>
  <c r="T554" i="52"/>
  <c r="T542" i="52"/>
  <c r="T529" i="52"/>
  <c r="T515" i="52"/>
  <c r="T504" i="52"/>
  <c r="T490" i="52"/>
  <c r="T478" i="52"/>
  <c r="T459" i="52"/>
  <c r="T438" i="52"/>
  <c r="T418" i="52"/>
  <c r="T399" i="52"/>
  <c r="T373" i="52"/>
  <c r="T314" i="52"/>
  <c r="T691" i="52"/>
  <c r="T680" i="52"/>
  <c r="T666" i="52"/>
  <c r="T654" i="52"/>
  <c r="T641" i="52"/>
  <c r="T627" i="52"/>
  <c r="T616" i="52"/>
  <c r="T602" i="52"/>
  <c r="T590" i="52"/>
  <c r="T577" i="52"/>
  <c r="T563" i="52"/>
  <c r="T552" i="52"/>
  <c r="T538" i="52"/>
  <c r="T526" i="52"/>
  <c r="T513" i="52"/>
  <c r="T499" i="52"/>
  <c r="T488" i="52"/>
  <c r="T473" i="52"/>
  <c r="T455" i="52"/>
  <c r="T435" i="52"/>
  <c r="T414" i="52"/>
  <c r="T390" i="52"/>
  <c r="T363" i="52"/>
  <c r="T465" i="52"/>
  <c r="T447" i="52"/>
  <c r="T429" i="52"/>
  <c r="T410" i="52"/>
  <c r="T391" i="52"/>
  <c r="T371" i="52"/>
  <c r="T318" i="52"/>
  <c r="T243" i="42"/>
  <c r="T615" i="56"/>
  <c r="T358" i="52"/>
  <c r="T308" i="52"/>
  <c r="T392" i="52"/>
  <c r="T374" i="52"/>
  <c r="T346" i="52"/>
  <c r="T462" i="52"/>
  <c r="T453" i="52"/>
  <c r="T443" i="52"/>
  <c r="T434" i="52"/>
  <c r="T425" i="52"/>
  <c r="T416" i="52"/>
  <c r="T407" i="52"/>
  <c r="T398" i="52"/>
  <c r="T389" i="52"/>
  <c r="T379" i="52"/>
  <c r="T370" i="52"/>
  <c r="T356" i="52"/>
  <c r="T338" i="52"/>
  <c r="T303" i="52"/>
  <c r="T695" i="52"/>
  <c r="T687" i="52"/>
  <c r="T679" i="52"/>
  <c r="T671" i="52"/>
  <c r="T663" i="52"/>
  <c r="T655" i="52"/>
  <c r="T647" i="52"/>
  <c r="T639" i="52"/>
  <c r="T631" i="52"/>
  <c r="T623" i="52"/>
  <c r="T615" i="52"/>
  <c r="T607" i="52"/>
  <c r="T599" i="52"/>
  <c r="T591" i="52"/>
  <c r="T583" i="52"/>
  <c r="T575" i="52"/>
  <c r="T567" i="52"/>
  <c r="T559" i="52"/>
  <c r="T551" i="52"/>
  <c r="T543" i="52"/>
  <c r="T535" i="52"/>
  <c r="T527" i="52"/>
  <c r="T519" i="52"/>
  <c r="T511" i="52"/>
  <c r="T503" i="52"/>
  <c r="T495" i="52"/>
  <c r="T487" i="52"/>
  <c r="T479" i="52"/>
  <c r="T470" i="52"/>
  <c r="T461" i="52"/>
  <c r="T451" i="52"/>
  <c r="T442" i="52"/>
  <c r="T433" i="52"/>
  <c r="T424" i="52"/>
  <c r="T415" i="52"/>
  <c r="T406" i="52"/>
  <c r="T397" i="52"/>
  <c r="T387" i="52"/>
  <c r="T378" i="52"/>
  <c r="T369" i="52"/>
  <c r="T354" i="52"/>
  <c r="T335" i="52"/>
  <c r="T291" i="52"/>
  <c r="T551" i="50"/>
  <c r="T546" i="50"/>
  <c r="T693" i="52"/>
  <c r="T685" i="52"/>
  <c r="T677" i="52"/>
  <c r="T669" i="52"/>
  <c r="T661" i="52"/>
  <c r="T653" i="52"/>
  <c r="T645" i="52"/>
  <c r="T637" i="52"/>
  <c r="T629" i="52"/>
  <c r="T621" i="52"/>
  <c r="T613" i="52"/>
  <c r="T605" i="52"/>
  <c r="T597" i="52"/>
  <c r="T589" i="52"/>
  <c r="T581" i="52"/>
  <c r="T573" i="52"/>
  <c r="T565" i="52"/>
  <c r="T557" i="52"/>
  <c r="T549" i="52"/>
  <c r="T541" i="52"/>
  <c r="T533" i="52"/>
  <c r="T525" i="52"/>
  <c r="T517" i="52"/>
  <c r="T509" i="52"/>
  <c r="T501" i="52"/>
  <c r="T493" i="52"/>
  <c r="T485" i="52"/>
  <c r="T477" i="52"/>
  <c r="T467" i="52"/>
  <c r="T458" i="52"/>
  <c r="T449" i="52"/>
  <c r="T440" i="52"/>
  <c r="T431" i="52"/>
  <c r="T422" i="52"/>
  <c r="T413" i="52"/>
  <c r="T403" i="52"/>
  <c r="T394" i="52"/>
  <c r="T385" i="52"/>
  <c r="T376" i="52"/>
  <c r="T366" i="52"/>
  <c r="T350" i="52"/>
  <c r="T324" i="52"/>
  <c r="T655" i="56"/>
  <c r="T265" i="50"/>
  <c r="T700" i="52"/>
  <c r="T692" i="52"/>
  <c r="T684" i="52"/>
  <c r="T676" i="52"/>
  <c r="T668" i="52"/>
  <c r="T660" i="52"/>
  <c r="T652" i="52"/>
  <c r="T644" i="52"/>
  <c r="T636" i="52"/>
  <c r="T628" i="52"/>
  <c r="T620" i="52"/>
  <c r="T612" i="52"/>
  <c r="T604" i="52"/>
  <c r="T596" i="52"/>
  <c r="T588" i="52"/>
  <c r="T580" i="52"/>
  <c r="T572" i="52"/>
  <c r="T564" i="52"/>
  <c r="T556" i="52"/>
  <c r="T548" i="52"/>
  <c r="T540" i="52"/>
  <c r="T532" i="52"/>
  <c r="T524" i="52"/>
  <c r="T516" i="52"/>
  <c r="T508" i="52"/>
  <c r="T500" i="52"/>
  <c r="T492" i="52"/>
  <c r="T484" i="52"/>
  <c r="T475" i="52"/>
  <c r="T466" i="52"/>
  <c r="T457" i="52"/>
  <c r="T448" i="52"/>
  <c r="T439" i="52"/>
  <c r="T430" i="52"/>
  <c r="T421" i="52"/>
  <c r="T411" i="52"/>
  <c r="T402" i="52"/>
  <c r="T393" i="52"/>
  <c r="T384" i="52"/>
  <c r="T375" i="52"/>
  <c r="T364" i="52"/>
  <c r="T348" i="52"/>
  <c r="T319" i="52"/>
  <c r="T235" i="50"/>
  <c r="T334" i="52"/>
  <c r="T302" i="52"/>
  <c r="T161" i="50"/>
  <c r="T97" i="50"/>
  <c r="T271" i="52"/>
  <c r="T679" i="56"/>
  <c r="T627" i="50"/>
  <c r="T663" i="56"/>
  <c r="T576" i="50"/>
  <c r="T599" i="56"/>
  <c r="T691" i="50"/>
  <c r="T467" i="50"/>
  <c r="T96" i="50"/>
  <c r="T591" i="56"/>
  <c r="T690" i="50"/>
  <c r="T432" i="50"/>
  <c r="T505" i="56"/>
  <c r="T651" i="50"/>
  <c r="T403" i="50"/>
  <c r="T441" i="56"/>
  <c r="T640" i="50"/>
  <c r="T303" i="50"/>
  <c r="T275" i="52"/>
  <c r="T262" i="52"/>
  <c r="T647" i="56"/>
  <c r="T583" i="56"/>
  <c r="T323" i="56"/>
  <c r="T680" i="50"/>
  <c r="T626" i="50"/>
  <c r="T523" i="50"/>
  <c r="T368" i="50"/>
  <c r="T226" i="50"/>
  <c r="T58" i="50"/>
  <c r="T639" i="56"/>
  <c r="T575" i="56"/>
  <c r="T191" i="56"/>
  <c r="T676" i="50"/>
  <c r="T612" i="50"/>
  <c r="T498" i="50"/>
  <c r="T367" i="50"/>
  <c r="T200" i="50"/>
  <c r="T32" i="50"/>
  <c r="T695" i="56"/>
  <c r="T631" i="56"/>
  <c r="T567" i="56"/>
  <c r="T35" i="56"/>
  <c r="T666" i="50"/>
  <c r="T596" i="50"/>
  <c r="T496" i="50"/>
  <c r="T338" i="50"/>
  <c r="T199" i="50"/>
  <c r="T23" i="50"/>
  <c r="T476" i="52"/>
  <c r="T468" i="52"/>
  <c r="T460" i="52"/>
  <c r="T452" i="52"/>
  <c r="T444" i="52"/>
  <c r="T436" i="52"/>
  <c r="T428" i="52"/>
  <c r="T420" i="52"/>
  <c r="T412" i="52"/>
  <c r="T404" i="52"/>
  <c r="T396" i="52"/>
  <c r="T388" i="52"/>
  <c r="T380" i="52"/>
  <c r="T372" i="52"/>
  <c r="T362" i="52"/>
  <c r="T347" i="52"/>
  <c r="T332" i="52"/>
  <c r="T306" i="52"/>
  <c r="T237" i="52"/>
  <c r="T687" i="56"/>
  <c r="T623" i="56"/>
  <c r="T537" i="56"/>
  <c r="T652" i="50"/>
  <c r="T594" i="50"/>
  <c r="T471" i="50"/>
  <c r="T329" i="50"/>
  <c r="T162" i="50"/>
  <c r="T671" i="56"/>
  <c r="T607" i="56"/>
  <c r="T473" i="56"/>
  <c r="T641" i="50"/>
  <c r="T571" i="50"/>
  <c r="T441" i="50"/>
  <c r="T299" i="50"/>
  <c r="T340" i="52"/>
  <c r="T322" i="52"/>
  <c r="T300" i="52"/>
  <c r="T251" i="52"/>
  <c r="T316" i="52"/>
  <c r="T298" i="52"/>
  <c r="T221" i="52"/>
  <c r="T330" i="52"/>
  <c r="T310" i="52"/>
  <c r="T281" i="52"/>
  <c r="T694" i="56"/>
  <c r="T686" i="56"/>
  <c r="T678" i="56"/>
  <c r="T670" i="56"/>
  <c r="T662" i="56"/>
  <c r="T654" i="56"/>
  <c r="T646" i="56"/>
  <c r="T638" i="56"/>
  <c r="T630" i="56"/>
  <c r="T622" i="56"/>
  <c r="T614" i="56"/>
  <c r="T606" i="56"/>
  <c r="T598" i="56"/>
  <c r="T590" i="56"/>
  <c r="T582" i="56"/>
  <c r="T574" i="56"/>
  <c r="T562" i="56"/>
  <c r="T536" i="56"/>
  <c r="T504" i="56"/>
  <c r="T472" i="56"/>
  <c r="T440" i="56"/>
  <c r="T401" i="56"/>
  <c r="T313" i="56"/>
  <c r="T157" i="56"/>
  <c r="T25" i="56"/>
  <c r="T693" i="56"/>
  <c r="T685" i="56"/>
  <c r="T677" i="56"/>
  <c r="T669" i="56"/>
  <c r="T661" i="56"/>
  <c r="T653" i="56"/>
  <c r="T645" i="56"/>
  <c r="T637" i="56"/>
  <c r="T629" i="56"/>
  <c r="T621" i="56"/>
  <c r="T613" i="56"/>
  <c r="T605" i="56"/>
  <c r="T597" i="56"/>
  <c r="T589" i="56"/>
  <c r="T581" i="56"/>
  <c r="T573" i="56"/>
  <c r="T561" i="56"/>
  <c r="T529" i="56"/>
  <c r="T497" i="56"/>
  <c r="T465" i="56"/>
  <c r="T433" i="56"/>
  <c r="T400" i="56"/>
  <c r="T288" i="56"/>
  <c r="T156" i="56"/>
  <c r="T700" i="56"/>
  <c r="T692" i="56"/>
  <c r="T684" i="56"/>
  <c r="T676" i="56"/>
  <c r="T668" i="56"/>
  <c r="T660" i="56"/>
  <c r="T652" i="56"/>
  <c r="T644" i="56"/>
  <c r="T636" i="56"/>
  <c r="T628" i="56"/>
  <c r="T620" i="56"/>
  <c r="T612" i="56"/>
  <c r="T604" i="56"/>
  <c r="T596" i="56"/>
  <c r="T588" i="56"/>
  <c r="T580" i="56"/>
  <c r="T572" i="56"/>
  <c r="T560" i="56"/>
  <c r="T528" i="56"/>
  <c r="T496" i="56"/>
  <c r="T464" i="56"/>
  <c r="T432" i="56"/>
  <c r="T393" i="56"/>
  <c r="T287" i="56"/>
  <c r="T121" i="56"/>
  <c r="T699" i="56"/>
  <c r="T691" i="56"/>
  <c r="T683" i="56"/>
  <c r="T675" i="56"/>
  <c r="T667" i="56"/>
  <c r="T659" i="56"/>
  <c r="T651" i="56"/>
  <c r="T643" i="56"/>
  <c r="T635" i="56"/>
  <c r="T627" i="56"/>
  <c r="T619" i="56"/>
  <c r="T611" i="56"/>
  <c r="T603" i="56"/>
  <c r="T595" i="56"/>
  <c r="T587" i="56"/>
  <c r="T579" i="56"/>
  <c r="T571" i="56"/>
  <c r="T553" i="56"/>
  <c r="T521" i="56"/>
  <c r="T489" i="56"/>
  <c r="T457" i="56"/>
  <c r="T425" i="56"/>
  <c r="T387" i="56"/>
  <c r="T252" i="56"/>
  <c r="T96" i="56"/>
  <c r="T284" i="52"/>
  <c r="T206" i="52"/>
  <c r="T698" i="56"/>
  <c r="T690" i="56"/>
  <c r="T682" i="56"/>
  <c r="T674" i="56"/>
  <c r="T666" i="56"/>
  <c r="T658" i="56"/>
  <c r="T650" i="56"/>
  <c r="T642" i="56"/>
  <c r="T634" i="56"/>
  <c r="T626" i="56"/>
  <c r="T618" i="56"/>
  <c r="T610" i="56"/>
  <c r="T602" i="56"/>
  <c r="T594" i="56"/>
  <c r="T586" i="56"/>
  <c r="T578" i="56"/>
  <c r="T570" i="56"/>
  <c r="T552" i="56"/>
  <c r="T520" i="56"/>
  <c r="T488" i="56"/>
  <c r="T456" i="56"/>
  <c r="T424" i="56"/>
  <c r="T369" i="56"/>
  <c r="T227" i="56"/>
  <c r="T95" i="56"/>
  <c r="T697" i="56"/>
  <c r="T689" i="56"/>
  <c r="T681" i="56"/>
  <c r="T673" i="56"/>
  <c r="T665" i="56"/>
  <c r="T657" i="56"/>
  <c r="T649" i="56"/>
  <c r="T641" i="56"/>
  <c r="T633" i="56"/>
  <c r="T625" i="56"/>
  <c r="T617" i="56"/>
  <c r="T609" i="56"/>
  <c r="T601" i="56"/>
  <c r="T593" i="56"/>
  <c r="T585" i="56"/>
  <c r="T577" i="56"/>
  <c r="T569" i="56"/>
  <c r="T545" i="56"/>
  <c r="T513" i="56"/>
  <c r="T481" i="56"/>
  <c r="T449" i="56"/>
  <c r="T416" i="56"/>
  <c r="T347" i="56"/>
  <c r="T217" i="56"/>
  <c r="T61" i="56"/>
  <c r="T631" i="54"/>
  <c r="T696" i="56"/>
  <c r="T688" i="56"/>
  <c r="T680" i="56"/>
  <c r="T672" i="56"/>
  <c r="T664" i="56"/>
  <c r="T656" i="56"/>
  <c r="T648" i="56"/>
  <c r="T640" i="56"/>
  <c r="T632" i="56"/>
  <c r="T624" i="56"/>
  <c r="T616" i="56"/>
  <c r="T608" i="56"/>
  <c r="T600" i="56"/>
  <c r="T592" i="56"/>
  <c r="T584" i="56"/>
  <c r="T576" i="56"/>
  <c r="T568" i="56"/>
  <c r="T544" i="56"/>
  <c r="T512" i="56"/>
  <c r="T480" i="56"/>
  <c r="T448" i="56"/>
  <c r="T409" i="56"/>
  <c r="T345" i="56"/>
  <c r="T192" i="56"/>
  <c r="T60" i="56"/>
  <c r="T549" i="54"/>
  <c r="T511" i="54"/>
  <c r="T464" i="54"/>
  <c r="T380" i="54"/>
  <c r="T668" i="54"/>
  <c r="T296" i="54"/>
  <c r="T279" i="52"/>
  <c r="T133" i="52"/>
  <c r="T632" i="54"/>
  <c r="T200" i="54"/>
  <c r="T585" i="54"/>
  <c r="T463" i="54"/>
  <c r="T355" i="52"/>
  <c r="T342" i="52"/>
  <c r="T327" i="52"/>
  <c r="T311" i="52"/>
  <c r="T292" i="52"/>
  <c r="T263" i="52"/>
  <c r="T129" i="52"/>
  <c r="T289" i="52"/>
  <c r="T259" i="52"/>
  <c r="T603" i="42"/>
  <c r="T33" i="50"/>
  <c r="T71" i="50"/>
  <c r="T98" i="50"/>
  <c r="T136" i="50"/>
  <c r="T171" i="50"/>
  <c r="T201" i="50"/>
  <c r="T239" i="50"/>
  <c r="T274" i="50"/>
  <c r="T304" i="50"/>
  <c r="T339" i="50"/>
  <c r="T377" i="50"/>
  <c r="T407" i="50"/>
  <c r="T442" i="50"/>
  <c r="T480" i="50"/>
  <c r="T505" i="50"/>
  <c r="T530" i="50"/>
  <c r="T555" i="50"/>
  <c r="T583" i="50"/>
  <c r="T600" i="50"/>
  <c r="T616" i="50"/>
  <c r="T628" i="50"/>
  <c r="T642" i="50"/>
  <c r="T656" i="50"/>
  <c r="T667" i="50"/>
  <c r="T681" i="50"/>
  <c r="T692" i="50"/>
  <c r="T617" i="42"/>
  <c r="T34" i="50"/>
  <c r="T72" i="50"/>
  <c r="T107" i="50"/>
  <c r="T137" i="50"/>
  <c r="T175" i="50"/>
  <c r="T210" i="50"/>
  <c r="T240" i="50"/>
  <c r="T275" i="50"/>
  <c r="T313" i="50"/>
  <c r="T343" i="50"/>
  <c r="T378" i="50"/>
  <c r="T416" i="50"/>
  <c r="T443" i="50"/>
  <c r="T481" i="50"/>
  <c r="T506" i="50"/>
  <c r="T531" i="50"/>
  <c r="T559" i="50"/>
  <c r="T584" i="50"/>
  <c r="T601" i="50"/>
  <c r="T617" i="50"/>
  <c r="T632" i="50"/>
  <c r="T643" i="50"/>
  <c r="T657" i="50"/>
  <c r="T668" i="50"/>
  <c r="T682" i="50"/>
  <c r="T696" i="50"/>
  <c r="T43" i="50"/>
  <c r="T73" i="50"/>
  <c r="T111" i="50"/>
  <c r="T146" i="50"/>
  <c r="T176" i="50"/>
  <c r="T211" i="50"/>
  <c r="T249" i="50"/>
  <c r="T279" i="50"/>
  <c r="T314" i="50"/>
  <c r="T352" i="50"/>
  <c r="T379" i="50"/>
  <c r="T417" i="50"/>
  <c r="T455" i="50"/>
  <c r="T482" i="50"/>
  <c r="T507" i="50"/>
  <c r="T535" i="50"/>
  <c r="T560" i="50"/>
  <c r="T585" i="50"/>
  <c r="T602" i="50"/>
  <c r="T618" i="50"/>
  <c r="T633" i="50"/>
  <c r="T644" i="50"/>
  <c r="T658" i="50"/>
  <c r="T672" i="50"/>
  <c r="T683" i="50"/>
  <c r="T697" i="50"/>
  <c r="T47" i="50"/>
  <c r="T82" i="50"/>
  <c r="T112" i="50"/>
  <c r="T147" i="50"/>
  <c r="T185" i="50"/>
  <c r="T215" i="50"/>
  <c r="T250" i="50"/>
  <c r="T288" i="50"/>
  <c r="T315" i="50"/>
  <c r="T353" i="50"/>
  <c r="T391" i="50"/>
  <c r="T418" i="50"/>
  <c r="T456" i="50"/>
  <c r="T487" i="50"/>
  <c r="T512" i="50"/>
  <c r="T537" i="50"/>
  <c r="T562" i="50"/>
  <c r="T587" i="50"/>
  <c r="T604" i="50"/>
  <c r="T620" i="50"/>
  <c r="T634" i="50"/>
  <c r="T648" i="50"/>
  <c r="T659" i="50"/>
  <c r="T673" i="50"/>
  <c r="T684" i="50"/>
  <c r="T698" i="50"/>
  <c r="T18" i="50"/>
  <c r="T48" i="50"/>
  <c r="T83" i="50"/>
  <c r="T121" i="50"/>
  <c r="T151" i="50"/>
  <c r="T186" i="50"/>
  <c r="T224" i="50"/>
  <c r="T251" i="50"/>
  <c r="T289" i="50"/>
  <c r="T327" i="50"/>
  <c r="T354" i="50"/>
  <c r="T392" i="50"/>
  <c r="T427" i="50"/>
  <c r="T457" i="50"/>
  <c r="T491" i="50"/>
  <c r="T519" i="50"/>
  <c r="T544" i="50"/>
  <c r="T569" i="50"/>
  <c r="T592" i="50"/>
  <c r="T608" i="50"/>
  <c r="T624" i="50"/>
  <c r="T635" i="50"/>
  <c r="T649" i="50"/>
  <c r="T660" i="50"/>
  <c r="T674" i="50"/>
  <c r="T688" i="50"/>
  <c r="T699" i="50"/>
  <c r="T19" i="50"/>
  <c r="T57" i="50"/>
  <c r="T87" i="50"/>
  <c r="T122" i="50"/>
  <c r="T160" i="50"/>
  <c r="T187" i="50"/>
  <c r="T225" i="50"/>
  <c r="T263" i="50"/>
  <c r="T290" i="50"/>
  <c r="T328" i="50"/>
  <c r="T363" i="50"/>
  <c r="T393" i="50"/>
  <c r="T431" i="50"/>
  <c r="T466" i="50"/>
  <c r="T495" i="50"/>
  <c r="T520" i="50"/>
  <c r="T545" i="50"/>
  <c r="T570" i="50"/>
  <c r="T593" i="50"/>
  <c r="T609" i="50"/>
  <c r="T625" i="50"/>
  <c r="T636" i="50"/>
  <c r="T650" i="50"/>
  <c r="T664" i="50"/>
  <c r="T675" i="50"/>
  <c r="T689" i="50"/>
  <c r="T700" i="50"/>
  <c r="T59" i="50"/>
  <c r="O62" i="7"/>
  <c r="DA62" i="7"/>
  <c r="T548" i="54"/>
  <c r="T295" i="54"/>
  <c r="T667" i="54"/>
  <c r="T501" i="54"/>
  <c r="T58" i="54"/>
  <c r="T56" i="54"/>
  <c r="T235" i="54"/>
  <c r="T331" i="54"/>
  <c r="T393" i="54"/>
  <c r="T475" i="54"/>
  <c r="T512" i="54"/>
  <c r="T561" i="54"/>
  <c r="T597" i="54"/>
  <c r="T633" i="54"/>
  <c r="T669" i="54"/>
  <c r="T36" i="56"/>
  <c r="T71" i="56"/>
  <c r="T97" i="56"/>
  <c r="T132" i="56"/>
  <c r="T167" i="56"/>
  <c r="T193" i="56"/>
  <c r="T228" i="56"/>
  <c r="T263" i="56"/>
  <c r="T289" i="56"/>
  <c r="T324" i="56"/>
  <c r="T348" i="56"/>
  <c r="T372" i="56"/>
  <c r="T394" i="56"/>
  <c r="T402" i="56"/>
  <c r="T410" i="56"/>
  <c r="T418" i="56"/>
  <c r="T426" i="56"/>
  <c r="T434" i="56"/>
  <c r="T442" i="56"/>
  <c r="T450" i="56"/>
  <c r="T458" i="56"/>
  <c r="T466" i="56"/>
  <c r="T474" i="56"/>
  <c r="T482" i="56"/>
  <c r="T490" i="56"/>
  <c r="T498" i="56"/>
  <c r="T506" i="56"/>
  <c r="T514" i="56"/>
  <c r="T522" i="56"/>
  <c r="T530" i="56"/>
  <c r="T538" i="56"/>
  <c r="T546" i="56"/>
  <c r="T554" i="56"/>
  <c r="T57" i="54"/>
  <c r="T236" i="54"/>
  <c r="T332" i="54"/>
  <c r="T416" i="54"/>
  <c r="T476" i="54"/>
  <c r="T523" i="54"/>
  <c r="T571" i="54"/>
  <c r="T607" i="54"/>
  <c r="T643" i="54"/>
  <c r="T679" i="54"/>
  <c r="T11" i="56"/>
  <c r="T37" i="56"/>
  <c r="T72" i="56"/>
  <c r="T107" i="56"/>
  <c r="T133" i="56"/>
  <c r="T168" i="56"/>
  <c r="T203" i="56"/>
  <c r="T229" i="56"/>
  <c r="T264" i="56"/>
  <c r="T299" i="56"/>
  <c r="T325" i="56"/>
  <c r="T349" i="56"/>
  <c r="T373" i="56"/>
  <c r="T395" i="56"/>
  <c r="T403" i="56"/>
  <c r="T411" i="56"/>
  <c r="T419" i="56"/>
  <c r="T427" i="56"/>
  <c r="T435" i="56"/>
  <c r="T443" i="56"/>
  <c r="T451" i="56"/>
  <c r="T459" i="56"/>
  <c r="T467" i="56"/>
  <c r="T475" i="56"/>
  <c r="T483" i="56"/>
  <c r="T491" i="56"/>
  <c r="T499" i="56"/>
  <c r="T507" i="56"/>
  <c r="T515" i="56"/>
  <c r="T523" i="56"/>
  <c r="T531" i="56"/>
  <c r="T539" i="56"/>
  <c r="T547" i="56"/>
  <c r="T555" i="56"/>
  <c r="T563" i="56"/>
  <c r="T128" i="54"/>
  <c r="T237" i="54"/>
  <c r="T344" i="54"/>
  <c r="T427" i="54"/>
  <c r="T477" i="54"/>
  <c r="T535" i="54"/>
  <c r="T572" i="54"/>
  <c r="T608" i="54"/>
  <c r="T644" i="54"/>
  <c r="T680" i="54"/>
  <c r="T12" i="56"/>
  <c r="T47" i="56"/>
  <c r="T73" i="56"/>
  <c r="T108" i="56"/>
  <c r="T143" i="56"/>
  <c r="T169" i="56"/>
  <c r="T204" i="56"/>
  <c r="T239" i="56"/>
  <c r="T265" i="56"/>
  <c r="T300" i="56"/>
  <c r="T333" i="56"/>
  <c r="T357" i="56"/>
  <c r="T381" i="56"/>
  <c r="T396" i="56"/>
  <c r="T404" i="56"/>
  <c r="T412" i="56"/>
  <c r="T420" i="56"/>
  <c r="T428" i="56"/>
  <c r="T436" i="56"/>
  <c r="T444" i="56"/>
  <c r="T452" i="56"/>
  <c r="T460" i="56"/>
  <c r="T468" i="56"/>
  <c r="T476" i="56"/>
  <c r="T484" i="56"/>
  <c r="T492" i="56"/>
  <c r="T500" i="56"/>
  <c r="T508" i="56"/>
  <c r="T516" i="56"/>
  <c r="T524" i="56"/>
  <c r="T532" i="56"/>
  <c r="T540" i="56"/>
  <c r="T548" i="56"/>
  <c r="T556" i="56"/>
  <c r="T564" i="56"/>
  <c r="T131" i="54"/>
  <c r="T247" i="54"/>
  <c r="T345" i="54"/>
  <c r="T428" i="54"/>
  <c r="T487" i="54"/>
  <c r="T536" i="54"/>
  <c r="T573" i="54"/>
  <c r="T609" i="54"/>
  <c r="T645" i="54"/>
  <c r="T681" i="54"/>
  <c r="T13" i="56"/>
  <c r="T48" i="56"/>
  <c r="T83" i="56"/>
  <c r="T109" i="56"/>
  <c r="T144" i="56"/>
  <c r="T179" i="56"/>
  <c r="T205" i="56"/>
  <c r="T240" i="56"/>
  <c r="T275" i="56"/>
  <c r="T301" i="56"/>
  <c r="T335" i="56"/>
  <c r="T359" i="56"/>
  <c r="T383" i="56"/>
  <c r="T397" i="56"/>
  <c r="T405" i="56"/>
  <c r="T413" i="56"/>
  <c r="T421" i="56"/>
  <c r="T429" i="56"/>
  <c r="T437" i="56"/>
  <c r="T445" i="56"/>
  <c r="T453" i="56"/>
  <c r="T461" i="56"/>
  <c r="T469" i="56"/>
  <c r="T477" i="56"/>
  <c r="T485" i="56"/>
  <c r="T493" i="56"/>
  <c r="T501" i="56"/>
  <c r="T509" i="56"/>
  <c r="T517" i="56"/>
  <c r="T525" i="56"/>
  <c r="T533" i="56"/>
  <c r="T541" i="56"/>
  <c r="T549" i="56"/>
  <c r="T557" i="56"/>
  <c r="T565" i="56"/>
  <c r="T146" i="54"/>
  <c r="T284" i="54"/>
  <c r="T368" i="54"/>
  <c r="T429" i="54"/>
  <c r="T499" i="54"/>
  <c r="T537" i="54"/>
  <c r="T583" i="54"/>
  <c r="T619" i="54"/>
  <c r="T655" i="54"/>
  <c r="T692" i="54"/>
  <c r="T23" i="56"/>
  <c r="T49" i="56"/>
  <c r="T84" i="56"/>
  <c r="T119" i="56"/>
  <c r="T145" i="56"/>
  <c r="T180" i="56"/>
  <c r="T215" i="56"/>
  <c r="T241" i="56"/>
  <c r="T276" i="56"/>
  <c r="T311" i="56"/>
  <c r="T336" i="56"/>
  <c r="T360" i="56"/>
  <c r="T384" i="56"/>
  <c r="T398" i="56"/>
  <c r="T406" i="56"/>
  <c r="T414" i="56"/>
  <c r="T422" i="56"/>
  <c r="T430" i="56"/>
  <c r="T438" i="56"/>
  <c r="T446" i="56"/>
  <c r="T454" i="56"/>
  <c r="T462" i="56"/>
  <c r="T470" i="56"/>
  <c r="T478" i="56"/>
  <c r="T486" i="56"/>
  <c r="T494" i="56"/>
  <c r="T502" i="56"/>
  <c r="T510" i="56"/>
  <c r="T518" i="56"/>
  <c r="T526" i="56"/>
  <c r="T534" i="56"/>
  <c r="T542" i="56"/>
  <c r="T550" i="56"/>
  <c r="T558" i="56"/>
  <c r="T566" i="56"/>
  <c r="T187" i="54"/>
  <c r="T285" i="54"/>
  <c r="T379" i="54"/>
  <c r="T439" i="54"/>
  <c r="T500" i="54"/>
  <c r="T547" i="54"/>
  <c r="T584" i="54"/>
  <c r="T620" i="54"/>
  <c r="T657" i="54"/>
  <c r="T693" i="54"/>
  <c r="T24" i="56"/>
  <c r="T59" i="56"/>
  <c r="T85" i="56"/>
  <c r="T120" i="56"/>
  <c r="T155" i="56"/>
  <c r="T181" i="56"/>
  <c r="T216" i="56"/>
  <c r="T251" i="56"/>
  <c r="T277" i="56"/>
  <c r="T312" i="56"/>
  <c r="T337" i="56"/>
  <c r="T361" i="56"/>
  <c r="T385" i="56"/>
  <c r="T399" i="56"/>
  <c r="T407" i="56"/>
  <c r="T415" i="56"/>
  <c r="T423" i="56"/>
  <c r="T431" i="56"/>
  <c r="T439" i="56"/>
  <c r="T447" i="56"/>
  <c r="T455" i="56"/>
  <c r="T463" i="56"/>
  <c r="T471" i="56"/>
  <c r="T479" i="56"/>
  <c r="T487" i="56"/>
  <c r="T495" i="56"/>
  <c r="T503" i="56"/>
  <c r="T511" i="56"/>
  <c r="T519" i="56"/>
  <c r="T527" i="56"/>
  <c r="T535" i="56"/>
  <c r="T543" i="56"/>
  <c r="T551" i="56"/>
  <c r="T559" i="56"/>
  <c r="T417" i="56"/>
  <c r="T371" i="56"/>
  <c r="T253" i="56"/>
  <c r="T131" i="56"/>
  <c r="T665" i="50"/>
  <c r="T610" i="50"/>
  <c r="T521" i="50"/>
  <c r="T402" i="50"/>
  <c r="T264" i="50"/>
  <c r="T123" i="50"/>
  <c r="T596" i="54"/>
  <c r="T381" i="54"/>
  <c r="T365" i="52"/>
  <c r="T357" i="52"/>
  <c r="T349" i="52"/>
  <c r="T341" i="52"/>
  <c r="T333" i="52"/>
  <c r="T325" i="52"/>
  <c r="T317" i="52"/>
  <c r="T309" i="52"/>
  <c r="T301" i="52"/>
  <c r="T290" i="52"/>
  <c r="T276" i="52"/>
  <c r="T261" i="52"/>
  <c r="T220" i="52"/>
  <c r="T126" i="52"/>
  <c r="T331" i="52"/>
  <c r="T323" i="52"/>
  <c r="T315" i="52"/>
  <c r="T307" i="52"/>
  <c r="T299" i="52"/>
  <c r="T287" i="52"/>
  <c r="T274" i="52"/>
  <c r="T252" i="52"/>
  <c r="T201" i="52"/>
  <c r="T186" i="52"/>
  <c r="T361" i="52"/>
  <c r="T353" i="52"/>
  <c r="T345" i="52"/>
  <c r="T337" i="52"/>
  <c r="T329" i="52"/>
  <c r="T321" i="52"/>
  <c r="T313" i="52"/>
  <c r="T305" i="52"/>
  <c r="T297" i="52"/>
  <c r="T283" i="52"/>
  <c r="T269" i="52"/>
  <c r="T250" i="52"/>
  <c r="T170" i="52"/>
  <c r="T368" i="52"/>
  <c r="T360" i="52"/>
  <c r="T352" i="52"/>
  <c r="T344" i="52"/>
  <c r="T336" i="52"/>
  <c r="T328" i="52"/>
  <c r="T320" i="52"/>
  <c r="T312" i="52"/>
  <c r="T304" i="52"/>
  <c r="T295" i="52"/>
  <c r="T282" i="52"/>
  <c r="T266" i="52"/>
  <c r="T249" i="52"/>
  <c r="T165" i="52"/>
  <c r="O10" i="11"/>
  <c r="G18" i="11"/>
  <c r="H18" i="11" s="1"/>
  <c r="BZ87" i="7"/>
  <c r="T21" i="42"/>
  <c r="T94" i="42"/>
  <c r="T279" i="42"/>
  <c r="T406" i="42"/>
  <c r="T521" i="42"/>
  <c r="T630" i="42"/>
  <c r="T130" i="42"/>
  <c r="T295" i="42"/>
  <c r="T423" i="42"/>
  <c r="T534" i="42"/>
  <c r="T643" i="42"/>
  <c r="T12" i="50"/>
  <c r="T20" i="50"/>
  <c r="T28" i="50"/>
  <c r="T36" i="50"/>
  <c r="T44" i="50"/>
  <c r="T52" i="50"/>
  <c r="T60" i="50"/>
  <c r="T68" i="50"/>
  <c r="T76" i="50"/>
  <c r="T84" i="50"/>
  <c r="T92" i="50"/>
  <c r="T100" i="50"/>
  <c r="T108" i="50"/>
  <c r="T116" i="50"/>
  <c r="T124" i="50"/>
  <c r="T132" i="50"/>
  <c r="T140" i="50"/>
  <c r="T148" i="50"/>
  <c r="T156" i="50"/>
  <c r="T164" i="50"/>
  <c r="T172" i="50"/>
  <c r="T180" i="50"/>
  <c r="T188" i="50"/>
  <c r="T196" i="50"/>
  <c r="T204" i="50"/>
  <c r="T212" i="50"/>
  <c r="T220" i="50"/>
  <c r="T228" i="50"/>
  <c r="T236" i="50"/>
  <c r="T244" i="50"/>
  <c r="T252" i="50"/>
  <c r="T260" i="50"/>
  <c r="T268" i="50"/>
  <c r="T276" i="50"/>
  <c r="T284" i="50"/>
  <c r="T292" i="50"/>
  <c r="T300" i="50"/>
  <c r="T308" i="50"/>
  <c r="T316" i="50"/>
  <c r="T324" i="50"/>
  <c r="T332" i="50"/>
  <c r="T340" i="50"/>
  <c r="T348" i="50"/>
  <c r="T356" i="50"/>
  <c r="T364" i="50"/>
  <c r="T372" i="50"/>
  <c r="T380" i="50"/>
  <c r="T388" i="50"/>
  <c r="T396" i="50"/>
  <c r="T404" i="50"/>
  <c r="T412" i="50"/>
  <c r="T420" i="50"/>
  <c r="T428" i="50"/>
  <c r="T436" i="50"/>
  <c r="T444" i="50"/>
  <c r="T452" i="50"/>
  <c r="T460" i="50"/>
  <c r="T468" i="50"/>
  <c r="T476" i="50"/>
  <c r="T484" i="50"/>
  <c r="T492" i="50"/>
  <c r="T500" i="50"/>
  <c r="T508" i="50"/>
  <c r="T516" i="50"/>
  <c r="T524" i="50"/>
  <c r="T532" i="50"/>
  <c r="T540" i="50"/>
  <c r="T548" i="50"/>
  <c r="T556" i="50"/>
  <c r="T564" i="50"/>
  <c r="T572" i="50"/>
  <c r="T580" i="50"/>
  <c r="T166" i="42"/>
  <c r="T310" i="42"/>
  <c r="T438" i="42"/>
  <c r="T547" i="42"/>
  <c r="T656" i="42"/>
  <c r="T13" i="50"/>
  <c r="T21" i="50"/>
  <c r="T29" i="50"/>
  <c r="T37" i="50"/>
  <c r="T45" i="50"/>
  <c r="T53" i="50"/>
  <c r="T61" i="50"/>
  <c r="T69" i="50"/>
  <c r="T77" i="50"/>
  <c r="T85" i="50"/>
  <c r="T93" i="50"/>
  <c r="T101" i="50"/>
  <c r="T109" i="50"/>
  <c r="T117" i="50"/>
  <c r="T125" i="50"/>
  <c r="T133" i="50"/>
  <c r="T141" i="50"/>
  <c r="T149" i="50"/>
  <c r="T157" i="50"/>
  <c r="T165" i="50"/>
  <c r="T173" i="50"/>
  <c r="T181" i="50"/>
  <c r="T189" i="50"/>
  <c r="T197" i="50"/>
  <c r="T205" i="50"/>
  <c r="T213" i="50"/>
  <c r="T221" i="50"/>
  <c r="T229" i="50"/>
  <c r="T237" i="50"/>
  <c r="T245" i="50"/>
  <c r="T253" i="50"/>
  <c r="T261" i="50"/>
  <c r="T269" i="50"/>
  <c r="T277" i="50"/>
  <c r="T285" i="50"/>
  <c r="T293" i="50"/>
  <c r="T301" i="50"/>
  <c r="T309" i="50"/>
  <c r="T317" i="50"/>
  <c r="T325" i="50"/>
  <c r="T333" i="50"/>
  <c r="T341" i="50"/>
  <c r="T349" i="50"/>
  <c r="T357" i="50"/>
  <c r="T365" i="50"/>
  <c r="T373" i="50"/>
  <c r="T381" i="50"/>
  <c r="T389" i="50"/>
  <c r="T397" i="50"/>
  <c r="T405" i="50"/>
  <c r="T413" i="50"/>
  <c r="T421" i="50"/>
  <c r="T429" i="50"/>
  <c r="T437" i="50"/>
  <c r="T445" i="50"/>
  <c r="T453" i="50"/>
  <c r="T461" i="50"/>
  <c r="T469" i="50"/>
  <c r="T477" i="50"/>
  <c r="T485" i="50"/>
  <c r="T493" i="50"/>
  <c r="T501" i="50"/>
  <c r="T509" i="50"/>
  <c r="T517" i="50"/>
  <c r="T525" i="50"/>
  <c r="T533" i="50"/>
  <c r="T541" i="50"/>
  <c r="T549" i="50"/>
  <c r="T557" i="50"/>
  <c r="T565" i="50"/>
  <c r="T573" i="50"/>
  <c r="T581" i="50"/>
  <c r="T185" i="42"/>
  <c r="T327" i="42"/>
  <c r="T451" i="42"/>
  <c r="T560" i="42"/>
  <c r="T670" i="42"/>
  <c r="T14" i="50"/>
  <c r="T22" i="50"/>
  <c r="T30" i="50"/>
  <c r="T38" i="50"/>
  <c r="T46" i="50"/>
  <c r="T54" i="50"/>
  <c r="T62" i="50"/>
  <c r="T70" i="50"/>
  <c r="T78" i="50"/>
  <c r="T86" i="50"/>
  <c r="T94" i="50"/>
  <c r="T102" i="50"/>
  <c r="T110" i="50"/>
  <c r="T118" i="50"/>
  <c r="T126" i="50"/>
  <c r="T134" i="50"/>
  <c r="T142" i="50"/>
  <c r="T150" i="50"/>
  <c r="T158" i="50"/>
  <c r="T166" i="50"/>
  <c r="T174" i="50"/>
  <c r="T182" i="50"/>
  <c r="T190" i="50"/>
  <c r="T198" i="50"/>
  <c r="T206" i="50"/>
  <c r="T214" i="50"/>
  <c r="T222" i="50"/>
  <c r="T230" i="50"/>
  <c r="T238" i="50"/>
  <c r="T246" i="50"/>
  <c r="T254" i="50"/>
  <c r="T262" i="50"/>
  <c r="T270" i="50"/>
  <c r="T278" i="50"/>
  <c r="T286" i="50"/>
  <c r="T294" i="50"/>
  <c r="T302" i="50"/>
  <c r="T310" i="50"/>
  <c r="T318" i="50"/>
  <c r="T326" i="50"/>
  <c r="T334" i="50"/>
  <c r="T342" i="50"/>
  <c r="T350" i="50"/>
  <c r="T358" i="50"/>
  <c r="T366" i="50"/>
  <c r="T374" i="50"/>
  <c r="T382" i="50"/>
  <c r="T390" i="50"/>
  <c r="T398" i="50"/>
  <c r="T406" i="50"/>
  <c r="T414" i="50"/>
  <c r="T422" i="50"/>
  <c r="T430" i="50"/>
  <c r="T438" i="50"/>
  <c r="T446" i="50"/>
  <c r="T454" i="50"/>
  <c r="T462" i="50"/>
  <c r="T470" i="50"/>
  <c r="T478" i="50"/>
  <c r="T486" i="50"/>
  <c r="T494" i="50"/>
  <c r="T502" i="50"/>
  <c r="T510" i="50"/>
  <c r="T518" i="50"/>
  <c r="T526" i="50"/>
  <c r="T534" i="50"/>
  <c r="T542" i="50"/>
  <c r="T550" i="50"/>
  <c r="T558" i="50"/>
  <c r="T566" i="50"/>
  <c r="T574" i="50"/>
  <c r="T582" i="50"/>
  <c r="T590" i="50"/>
  <c r="T206" i="42"/>
  <c r="T343" i="42"/>
  <c r="T464" i="42"/>
  <c r="T574" i="42"/>
  <c r="T686" i="42"/>
  <c r="T223" i="42"/>
  <c r="T358" i="42"/>
  <c r="T478" i="42"/>
  <c r="T590" i="42"/>
  <c r="T699" i="42"/>
  <c r="P9" i="11"/>
  <c r="BY87" i="7"/>
  <c r="C10" i="11"/>
  <c r="BN87" i="7"/>
  <c r="T695" i="50"/>
  <c r="T687" i="50"/>
  <c r="T679" i="50"/>
  <c r="T671" i="50"/>
  <c r="T663" i="50"/>
  <c r="T655" i="50"/>
  <c r="T647" i="50"/>
  <c r="T639" i="50"/>
  <c r="T631" i="50"/>
  <c r="T623" i="50"/>
  <c r="T615" i="50"/>
  <c r="T607" i="50"/>
  <c r="T599" i="50"/>
  <c r="T591" i="50"/>
  <c r="T579" i="50"/>
  <c r="T568" i="50"/>
  <c r="T554" i="50"/>
  <c r="T543" i="50"/>
  <c r="T529" i="50"/>
  <c r="T515" i="50"/>
  <c r="T504" i="50"/>
  <c r="T490" i="50"/>
  <c r="T479" i="50"/>
  <c r="T465" i="50"/>
  <c r="T451" i="50"/>
  <c r="T440" i="50"/>
  <c r="T426" i="50"/>
  <c r="T415" i="50"/>
  <c r="T401" i="50"/>
  <c r="T387" i="50"/>
  <c r="T376" i="50"/>
  <c r="T362" i="50"/>
  <c r="T351" i="50"/>
  <c r="T337" i="50"/>
  <c r="T323" i="50"/>
  <c r="T312" i="50"/>
  <c r="T298" i="50"/>
  <c r="T287" i="50"/>
  <c r="T273" i="50"/>
  <c r="T259" i="50"/>
  <c r="T248" i="50"/>
  <c r="T234" i="50"/>
  <c r="T223" i="50"/>
  <c r="T209" i="50"/>
  <c r="T195" i="50"/>
  <c r="T184" i="50"/>
  <c r="T170" i="50"/>
  <c r="T159" i="50"/>
  <c r="T145" i="50"/>
  <c r="T131" i="50"/>
  <c r="T120" i="50"/>
  <c r="T106" i="50"/>
  <c r="T95" i="50"/>
  <c r="T81" i="50"/>
  <c r="T67" i="50"/>
  <c r="T56" i="50"/>
  <c r="T42" i="50"/>
  <c r="T31" i="50"/>
  <c r="T17" i="50"/>
  <c r="T507" i="42"/>
  <c r="O7" i="11"/>
  <c r="Q7" i="11" s="1"/>
  <c r="K15" i="11"/>
  <c r="D9" i="11"/>
  <c r="BB87" i="7"/>
  <c r="T694" i="50"/>
  <c r="T686" i="50"/>
  <c r="T678" i="50"/>
  <c r="T670" i="50"/>
  <c r="T662" i="50"/>
  <c r="T654" i="50"/>
  <c r="T646" i="50"/>
  <c r="T638" i="50"/>
  <c r="T630" i="50"/>
  <c r="T622" i="50"/>
  <c r="T614" i="50"/>
  <c r="T606" i="50"/>
  <c r="T598" i="50"/>
  <c r="T589" i="50"/>
  <c r="T578" i="50"/>
  <c r="T567" i="50"/>
  <c r="T553" i="50"/>
  <c r="T539" i="50"/>
  <c r="T528" i="50"/>
  <c r="T514" i="50"/>
  <c r="T503" i="50"/>
  <c r="T489" i="50"/>
  <c r="T475" i="50"/>
  <c r="T464" i="50"/>
  <c r="T450" i="50"/>
  <c r="T439" i="50"/>
  <c r="T425" i="50"/>
  <c r="T411" i="50"/>
  <c r="T400" i="50"/>
  <c r="T386" i="50"/>
  <c r="T375" i="50"/>
  <c r="T361" i="50"/>
  <c r="T347" i="50"/>
  <c r="T336" i="50"/>
  <c r="T322" i="50"/>
  <c r="T311" i="50"/>
  <c r="T297" i="50"/>
  <c r="T283" i="50"/>
  <c r="T272" i="50"/>
  <c r="T258" i="50"/>
  <c r="T247" i="50"/>
  <c r="T233" i="50"/>
  <c r="T219" i="50"/>
  <c r="T208" i="50"/>
  <c r="T194" i="50"/>
  <c r="T183" i="50"/>
  <c r="T169" i="50"/>
  <c r="T155" i="50"/>
  <c r="T144" i="50"/>
  <c r="T130" i="50"/>
  <c r="T119" i="50"/>
  <c r="T105" i="50"/>
  <c r="T91" i="50"/>
  <c r="T80" i="50"/>
  <c r="T66" i="50"/>
  <c r="T55" i="50"/>
  <c r="T41" i="50"/>
  <c r="T27" i="50"/>
  <c r="T16" i="50"/>
  <c r="T494" i="42"/>
  <c r="M18" i="11"/>
  <c r="N18" i="11" s="1"/>
  <c r="BA87" i="7"/>
  <c r="T693" i="50"/>
  <c r="T685" i="50"/>
  <c r="T677" i="50"/>
  <c r="T669" i="50"/>
  <c r="T661" i="50"/>
  <c r="T653" i="50"/>
  <c r="T645" i="50"/>
  <c r="T637" i="50"/>
  <c r="T629" i="50"/>
  <c r="T621" i="50"/>
  <c r="T613" i="50"/>
  <c r="T605" i="50"/>
  <c r="T597" i="50"/>
  <c r="T588" i="50"/>
  <c r="T577" i="50"/>
  <c r="T563" i="50"/>
  <c r="T552" i="50"/>
  <c r="T538" i="50"/>
  <c r="T527" i="50"/>
  <c r="T513" i="50"/>
  <c r="T499" i="50"/>
  <c r="T488" i="50"/>
  <c r="T474" i="50"/>
  <c r="T463" i="50"/>
  <c r="T449" i="50"/>
  <c r="T435" i="50"/>
  <c r="T424" i="50"/>
  <c r="T410" i="50"/>
  <c r="T399" i="50"/>
  <c r="T385" i="50"/>
  <c r="T371" i="50"/>
  <c r="T360" i="50"/>
  <c r="T346" i="50"/>
  <c r="T335" i="50"/>
  <c r="T321" i="50"/>
  <c r="T307" i="50"/>
  <c r="T296" i="50"/>
  <c r="T282" i="50"/>
  <c r="T271" i="50"/>
  <c r="T257" i="50"/>
  <c r="T243" i="50"/>
  <c r="T232" i="50"/>
  <c r="T218" i="50"/>
  <c r="T207" i="50"/>
  <c r="T193" i="50"/>
  <c r="T179" i="50"/>
  <c r="T168" i="50"/>
  <c r="T154" i="50"/>
  <c r="T143" i="50"/>
  <c r="T129" i="50"/>
  <c r="T115" i="50"/>
  <c r="T104" i="50"/>
  <c r="T90" i="50"/>
  <c r="T79" i="50"/>
  <c r="T65" i="50"/>
  <c r="T51" i="50"/>
  <c r="T40" i="50"/>
  <c r="T26" i="50"/>
  <c r="T15" i="50"/>
  <c r="T391" i="42"/>
  <c r="CX87" i="7"/>
  <c r="AC87" i="7"/>
  <c r="T473" i="50"/>
  <c r="T459" i="50"/>
  <c r="T448" i="50"/>
  <c r="T434" i="50"/>
  <c r="T423" i="50"/>
  <c r="T409" i="50"/>
  <c r="T395" i="50"/>
  <c r="T384" i="50"/>
  <c r="T370" i="50"/>
  <c r="T359" i="50"/>
  <c r="T345" i="50"/>
  <c r="T331" i="50"/>
  <c r="T320" i="50"/>
  <c r="T306" i="50"/>
  <c r="T295" i="50"/>
  <c r="T281" i="50"/>
  <c r="T267" i="50"/>
  <c r="T256" i="50"/>
  <c r="T242" i="50"/>
  <c r="T231" i="50"/>
  <c r="T217" i="50"/>
  <c r="T203" i="50"/>
  <c r="T192" i="50"/>
  <c r="T178" i="50"/>
  <c r="T167" i="50"/>
  <c r="T153" i="50"/>
  <c r="T139" i="50"/>
  <c r="T128" i="50"/>
  <c r="T114" i="50"/>
  <c r="T103" i="50"/>
  <c r="T89" i="50"/>
  <c r="T75" i="50"/>
  <c r="T64" i="50"/>
  <c r="T50" i="50"/>
  <c r="T39" i="50"/>
  <c r="T25" i="50"/>
  <c r="T11" i="50"/>
  <c r="T375" i="42"/>
  <c r="U87" i="7"/>
  <c r="T619" i="50"/>
  <c r="T611" i="50"/>
  <c r="T603" i="50"/>
  <c r="T595" i="50"/>
  <c r="T586" i="50"/>
  <c r="T575" i="50"/>
  <c r="T561" i="50"/>
  <c r="T547" i="50"/>
  <c r="T536" i="50"/>
  <c r="T522" i="50"/>
  <c r="T511" i="50"/>
  <c r="T497" i="50"/>
  <c r="T483" i="50"/>
  <c r="T472" i="50"/>
  <c r="T458" i="50"/>
  <c r="T447" i="50"/>
  <c r="T433" i="50"/>
  <c r="T419" i="50"/>
  <c r="T408" i="50"/>
  <c r="T394" i="50"/>
  <c r="T383" i="50"/>
  <c r="T369" i="50"/>
  <c r="T355" i="50"/>
  <c r="T344" i="50"/>
  <c r="T330" i="50"/>
  <c r="T319" i="50"/>
  <c r="T305" i="50"/>
  <c r="T291" i="50"/>
  <c r="T280" i="50"/>
  <c r="T266" i="50"/>
  <c r="T255" i="50"/>
  <c r="T241" i="50"/>
  <c r="T227" i="50"/>
  <c r="T216" i="50"/>
  <c r="T202" i="50"/>
  <c r="T191" i="50"/>
  <c r="T177" i="50"/>
  <c r="T163" i="50"/>
  <c r="T152" i="50"/>
  <c r="T138" i="50"/>
  <c r="T127" i="50"/>
  <c r="T113" i="50"/>
  <c r="T99" i="50"/>
  <c r="T88" i="50"/>
  <c r="T74" i="50"/>
  <c r="T63" i="50"/>
  <c r="T49" i="50"/>
  <c r="T35" i="50"/>
  <c r="T24" i="50"/>
  <c r="T262" i="42"/>
  <c r="T296" i="52"/>
  <c r="T288" i="52"/>
  <c r="T280" i="52"/>
  <c r="T270" i="52"/>
  <c r="T260" i="52"/>
  <c r="T240" i="52"/>
  <c r="T187" i="52"/>
  <c r="T127" i="52"/>
  <c r="T294" i="52"/>
  <c r="T286" i="52"/>
  <c r="T278" i="52"/>
  <c r="T268" i="52"/>
  <c r="T258" i="52"/>
  <c r="T223" i="52"/>
  <c r="T185" i="52"/>
  <c r="T78" i="52"/>
  <c r="T293" i="52"/>
  <c r="T285" i="52"/>
  <c r="T277" i="52"/>
  <c r="T267" i="52"/>
  <c r="T255" i="52"/>
  <c r="T222" i="52"/>
  <c r="T184" i="52"/>
  <c r="T65" i="52"/>
  <c r="M14" i="11"/>
  <c r="N14" i="11" s="1"/>
  <c r="K13" i="11"/>
  <c r="H11" i="11"/>
  <c r="F8" i="11"/>
  <c r="CW62" i="7"/>
  <c r="BU37" i="7"/>
  <c r="M13" i="11"/>
  <c r="N13" i="11" s="1"/>
  <c r="K11" i="11"/>
  <c r="G8" i="11"/>
  <c r="P10" i="11"/>
  <c r="C8" i="11"/>
  <c r="H39" i="11" s="1"/>
  <c r="AD87" i="7"/>
  <c r="CF62" i="7"/>
  <c r="BI37" i="7"/>
  <c r="T698" i="42"/>
  <c r="T682" i="42"/>
  <c r="T668" i="42"/>
  <c r="T655" i="42"/>
  <c r="T642" i="42"/>
  <c r="T629" i="42"/>
  <c r="T615" i="42"/>
  <c r="T602" i="42"/>
  <c r="T586" i="42"/>
  <c r="T572" i="42"/>
  <c r="T559" i="42"/>
  <c r="T546" i="42"/>
  <c r="T533" i="42"/>
  <c r="T519" i="42"/>
  <c r="T506" i="42"/>
  <c r="T490" i="42"/>
  <c r="T476" i="42"/>
  <c r="T463" i="42"/>
  <c r="T450" i="42"/>
  <c r="T437" i="42"/>
  <c r="T422" i="42"/>
  <c r="T404" i="42"/>
  <c r="T389" i="42"/>
  <c r="T374" i="42"/>
  <c r="T356" i="42"/>
  <c r="T341" i="42"/>
  <c r="T326" i="42"/>
  <c r="T308" i="42"/>
  <c r="T293" i="42"/>
  <c r="T278" i="42"/>
  <c r="T259" i="42"/>
  <c r="T242" i="42"/>
  <c r="T221" i="42"/>
  <c r="T202" i="42"/>
  <c r="T183" i="42"/>
  <c r="T163" i="42"/>
  <c r="T127" i="42"/>
  <c r="T91" i="42"/>
  <c r="CS37" i="7"/>
  <c r="M11" i="11"/>
  <c r="N11" i="11" s="1"/>
  <c r="D10" i="11"/>
  <c r="I34" i="11" s="1"/>
  <c r="BY62" i="7"/>
  <c r="T691" i="54"/>
  <c r="T656" i="54"/>
  <c r="T621" i="54"/>
  <c r="T595" i="54"/>
  <c r="T560" i="54"/>
  <c r="T525" i="54"/>
  <c r="T489" i="54"/>
  <c r="T441" i="54"/>
  <c r="T392" i="54"/>
  <c r="T343" i="54"/>
  <c r="T283" i="54"/>
  <c r="T189" i="54"/>
  <c r="T12" i="54"/>
  <c r="BA37" i="7"/>
  <c r="T273" i="52"/>
  <c r="T265" i="52"/>
  <c r="T257" i="52"/>
  <c r="T239" i="52"/>
  <c r="T205" i="52"/>
  <c r="T169" i="52"/>
  <c r="T76" i="52"/>
  <c r="T694" i="42"/>
  <c r="T680" i="42"/>
  <c r="T667" i="42"/>
  <c r="T654" i="42"/>
  <c r="T641" i="42"/>
  <c r="T627" i="42"/>
  <c r="T614" i="42"/>
  <c r="T598" i="42"/>
  <c r="T584" i="42"/>
  <c r="T571" i="42"/>
  <c r="T558" i="42"/>
  <c r="T545" i="42"/>
  <c r="T531" i="42"/>
  <c r="T518" i="42"/>
  <c r="T502" i="42"/>
  <c r="T488" i="42"/>
  <c r="T475" i="42"/>
  <c r="T462" i="42"/>
  <c r="T449" i="42"/>
  <c r="T435" i="42"/>
  <c r="T418" i="42"/>
  <c r="T403" i="42"/>
  <c r="T387" i="42"/>
  <c r="T370" i="42"/>
  <c r="T355" i="42"/>
  <c r="T339" i="42"/>
  <c r="T322" i="42"/>
  <c r="T307" i="42"/>
  <c r="T291" i="42"/>
  <c r="T274" i="42"/>
  <c r="T257" i="42"/>
  <c r="T238" i="42"/>
  <c r="T219" i="42"/>
  <c r="T199" i="42"/>
  <c r="T182" i="42"/>
  <c r="T159" i="42"/>
  <c r="T123" i="42"/>
  <c r="T89" i="42"/>
  <c r="BX62" i="7"/>
  <c r="T559" i="54"/>
  <c r="T524" i="54"/>
  <c r="T488" i="54"/>
  <c r="T440" i="54"/>
  <c r="T391" i="54"/>
  <c r="T333" i="54"/>
  <c r="T248" i="54"/>
  <c r="T188" i="54"/>
  <c r="T11" i="54"/>
  <c r="AW37" i="7"/>
  <c r="T272" i="52"/>
  <c r="T264" i="52"/>
  <c r="T256" i="52"/>
  <c r="T238" i="52"/>
  <c r="T202" i="52"/>
  <c r="T166" i="52"/>
  <c r="T73" i="52"/>
  <c r="T692" i="42"/>
  <c r="T679" i="42"/>
  <c r="T666" i="42"/>
  <c r="T653" i="42"/>
  <c r="T639" i="42"/>
  <c r="T626" i="42"/>
  <c r="T610" i="42"/>
  <c r="T596" i="42"/>
  <c r="T583" i="42"/>
  <c r="T570" i="42"/>
  <c r="T557" i="42"/>
  <c r="T543" i="42"/>
  <c r="T530" i="42"/>
  <c r="T514" i="42"/>
  <c r="T500" i="42"/>
  <c r="T487" i="42"/>
  <c r="T474" i="42"/>
  <c r="T461" i="42"/>
  <c r="T447" i="42"/>
  <c r="T434" i="42"/>
  <c r="T416" i="42"/>
  <c r="T401" i="42"/>
  <c r="T386" i="42"/>
  <c r="T368" i="42"/>
  <c r="T353" i="42"/>
  <c r="T338" i="42"/>
  <c r="T320" i="42"/>
  <c r="T305" i="42"/>
  <c r="T290" i="42"/>
  <c r="T272" i="42"/>
  <c r="T255" i="42"/>
  <c r="T235" i="42"/>
  <c r="T218" i="42"/>
  <c r="T197" i="42"/>
  <c r="T178" i="42"/>
  <c r="T158" i="42"/>
  <c r="T122" i="42"/>
  <c r="T77" i="42"/>
  <c r="O9" i="11"/>
  <c r="J18" i="11"/>
  <c r="K18" i="11" s="1"/>
  <c r="G17" i="11"/>
  <c r="H17" i="11" s="1"/>
  <c r="O8" i="11"/>
  <c r="Q8" i="11" s="1"/>
  <c r="BM62" i="7"/>
  <c r="AO37" i="7"/>
  <c r="T691" i="42"/>
  <c r="T678" i="42"/>
  <c r="T665" i="42"/>
  <c r="T651" i="42"/>
  <c r="T638" i="42"/>
  <c r="T622" i="42"/>
  <c r="T608" i="42"/>
  <c r="T595" i="42"/>
  <c r="T582" i="42"/>
  <c r="T569" i="42"/>
  <c r="T555" i="42"/>
  <c r="T542" i="42"/>
  <c r="T526" i="42"/>
  <c r="T512" i="42"/>
  <c r="T499" i="42"/>
  <c r="T486" i="42"/>
  <c r="T473" i="42"/>
  <c r="T459" i="42"/>
  <c r="T446" i="42"/>
  <c r="T430" i="42"/>
  <c r="T415" i="42"/>
  <c r="T399" i="42"/>
  <c r="T382" i="42"/>
  <c r="T367" i="42"/>
  <c r="T351" i="42"/>
  <c r="T334" i="42"/>
  <c r="T319" i="42"/>
  <c r="T303" i="42"/>
  <c r="T286" i="42"/>
  <c r="T271" i="42"/>
  <c r="T254" i="42"/>
  <c r="T233" i="42"/>
  <c r="T214" i="42"/>
  <c r="T195" i="42"/>
  <c r="T175" i="42"/>
  <c r="T151" i="42"/>
  <c r="T118" i="42"/>
  <c r="T70" i="42"/>
  <c r="AN62" i="7"/>
  <c r="AK37" i="7"/>
  <c r="T690" i="42"/>
  <c r="T677" i="42"/>
  <c r="T663" i="42"/>
  <c r="T650" i="42"/>
  <c r="T634" i="42"/>
  <c r="T620" i="42"/>
  <c r="T607" i="42"/>
  <c r="T594" i="42"/>
  <c r="T581" i="42"/>
  <c r="T567" i="42"/>
  <c r="T554" i="42"/>
  <c r="T538" i="42"/>
  <c r="T524" i="42"/>
  <c r="T511" i="42"/>
  <c r="T498" i="42"/>
  <c r="T485" i="42"/>
  <c r="T471" i="42"/>
  <c r="T458" i="42"/>
  <c r="T442" i="42"/>
  <c r="T428" i="42"/>
  <c r="T413" i="42"/>
  <c r="T398" i="42"/>
  <c r="T380" i="42"/>
  <c r="T365" i="42"/>
  <c r="T350" i="42"/>
  <c r="T332" i="42"/>
  <c r="T317" i="42"/>
  <c r="T302" i="42"/>
  <c r="T284" i="42"/>
  <c r="T269" i="42"/>
  <c r="T250" i="42"/>
  <c r="T231" i="42"/>
  <c r="T211" i="42"/>
  <c r="T194" i="42"/>
  <c r="T173" i="42"/>
  <c r="T149" i="42"/>
  <c r="T106" i="42"/>
  <c r="T63" i="42"/>
  <c r="T689" i="42"/>
  <c r="T675" i="42"/>
  <c r="T662" i="42"/>
  <c r="T646" i="42"/>
  <c r="T632" i="42"/>
  <c r="T619" i="42"/>
  <c r="T606" i="42"/>
  <c r="T593" i="42"/>
  <c r="T579" i="42"/>
  <c r="T566" i="42"/>
  <c r="T550" i="42"/>
  <c r="T536" i="42"/>
  <c r="T523" i="42"/>
  <c r="T510" i="42"/>
  <c r="T497" i="42"/>
  <c r="T483" i="42"/>
  <c r="T470" i="42"/>
  <c r="T454" i="42"/>
  <c r="T440" i="42"/>
  <c r="T427" i="42"/>
  <c r="T411" i="42"/>
  <c r="T394" i="42"/>
  <c r="T379" i="42"/>
  <c r="T363" i="42"/>
  <c r="T346" i="42"/>
  <c r="T331" i="42"/>
  <c r="T315" i="42"/>
  <c r="T298" i="42"/>
  <c r="T283" i="42"/>
  <c r="T267" i="42"/>
  <c r="T247" i="42"/>
  <c r="T230" i="42"/>
  <c r="T209" i="42"/>
  <c r="T190" i="42"/>
  <c r="T171" i="42"/>
  <c r="T147" i="42"/>
  <c r="T101" i="42"/>
  <c r="T58" i="42"/>
  <c r="M15" i="11"/>
  <c r="N15" i="11" s="1"/>
  <c r="J14" i="11"/>
  <c r="K14" i="11" s="1"/>
  <c r="C9" i="11"/>
  <c r="BY37" i="7"/>
  <c r="T687" i="42"/>
  <c r="T674" i="42"/>
  <c r="T658" i="42"/>
  <c r="T644" i="42"/>
  <c r="T631" i="42"/>
  <c r="T618" i="42"/>
  <c r="T605" i="42"/>
  <c r="T591" i="42"/>
  <c r="T578" i="42"/>
  <c r="T562" i="42"/>
  <c r="T548" i="42"/>
  <c r="T535" i="42"/>
  <c r="T522" i="42"/>
  <c r="T509" i="42"/>
  <c r="T495" i="42"/>
  <c r="T482" i="42"/>
  <c r="T466" i="42"/>
  <c r="T452" i="42"/>
  <c r="T439" i="42"/>
  <c r="T425" i="42"/>
  <c r="T410" i="42"/>
  <c r="T392" i="42"/>
  <c r="T377" i="42"/>
  <c r="T362" i="42"/>
  <c r="T344" i="42"/>
  <c r="T329" i="42"/>
  <c r="T314" i="42"/>
  <c r="T296" i="42"/>
  <c r="T281" i="42"/>
  <c r="T266" i="42"/>
  <c r="T245" i="42"/>
  <c r="T226" i="42"/>
  <c r="T207" i="42"/>
  <c r="T187" i="42"/>
  <c r="T170" i="42"/>
  <c r="T135" i="42"/>
  <c r="T99" i="42"/>
  <c r="T55" i="42"/>
  <c r="N8" i="11"/>
  <c r="BQ87" i="7"/>
  <c r="T154" i="42"/>
  <c r="T125" i="42"/>
  <c r="T98" i="42"/>
  <c r="T65" i="42"/>
  <c r="AG87" i="7"/>
  <c r="AZ62" i="7"/>
  <c r="T248" i="52"/>
  <c r="T235" i="52"/>
  <c r="T218" i="52"/>
  <c r="T199" i="52"/>
  <c r="T182" i="52"/>
  <c r="T163" i="52"/>
  <c r="T118" i="52"/>
  <c r="T57" i="52"/>
  <c r="T146" i="42"/>
  <c r="T115" i="42"/>
  <c r="T87" i="42"/>
  <c r="T43" i="42"/>
  <c r="AV62" i="7"/>
  <c r="Y37" i="7"/>
  <c r="T247" i="52"/>
  <c r="T234" i="52"/>
  <c r="T217" i="52"/>
  <c r="T198" i="52"/>
  <c r="T181" i="52"/>
  <c r="T162" i="52"/>
  <c r="T112" i="52"/>
  <c r="T55" i="52"/>
  <c r="T142" i="42"/>
  <c r="T113" i="42"/>
  <c r="T86" i="42"/>
  <c r="T41" i="42"/>
  <c r="AO62" i="7"/>
  <c r="Q37" i="7"/>
  <c r="T246" i="52"/>
  <c r="T233" i="52"/>
  <c r="T214" i="52"/>
  <c r="T197" i="52"/>
  <c r="T178" i="52"/>
  <c r="T154" i="52"/>
  <c r="T110" i="52"/>
  <c r="T40" i="52"/>
  <c r="T139" i="42"/>
  <c r="T111" i="42"/>
  <c r="T82" i="42"/>
  <c r="T38" i="42"/>
  <c r="T245" i="52"/>
  <c r="T232" i="52"/>
  <c r="T213" i="52"/>
  <c r="T196" i="52"/>
  <c r="T177" i="52"/>
  <c r="T151" i="52"/>
  <c r="T109" i="52"/>
  <c r="T38" i="52"/>
  <c r="T137" i="42"/>
  <c r="T110" i="42"/>
  <c r="T79" i="42"/>
  <c r="T34" i="42"/>
  <c r="CW87" i="7"/>
  <c r="R87" i="7"/>
  <c r="P62" i="7"/>
  <c r="T151" i="54"/>
  <c r="CK37" i="7"/>
  <c r="T244" i="52"/>
  <c r="T230" i="52"/>
  <c r="T211" i="52"/>
  <c r="T194" i="52"/>
  <c r="T175" i="52"/>
  <c r="T150" i="52"/>
  <c r="T101" i="52"/>
  <c r="T37" i="52"/>
  <c r="CC87" i="7"/>
  <c r="F87" i="7"/>
  <c r="T243" i="52"/>
  <c r="T229" i="52"/>
  <c r="T210" i="52"/>
  <c r="T193" i="52"/>
  <c r="T174" i="52"/>
  <c r="T148" i="52"/>
  <c r="T91" i="52"/>
  <c r="T29" i="52"/>
  <c r="T161" i="42"/>
  <c r="T134" i="42"/>
  <c r="T103" i="42"/>
  <c r="T75" i="42"/>
  <c r="B99" i="57"/>
  <c r="B154" i="57" s="1"/>
  <c r="G12" i="11" s="1"/>
  <c r="H12" i="11" s="1"/>
  <c r="T254" i="52"/>
  <c r="T242" i="52"/>
  <c r="T226" i="52"/>
  <c r="T209" i="52"/>
  <c r="T190" i="52"/>
  <c r="T173" i="52"/>
  <c r="T146" i="52"/>
  <c r="T90" i="52"/>
  <c r="T21" i="52"/>
  <c r="T74" i="42"/>
  <c r="CJ62" i="7"/>
  <c r="T130" i="54"/>
  <c r="BM37" i="7"/>
  <c r="T253" i="52"/>
  <c r="T241" i="52"/>
  <c r="T225" i="52"/>
  <c r="T208" i="52"/>
  <c r="T189" i="52"/>
  <c r="T172" i="52"/>
  <c r="T145" i="52"/>
  <c r="T82" i="52"/>
  <c r="T18" i="52"/>
  <c r="T297" i="54"/>
  <c r="T249" i="54"/>
  <c r="T201" i="54"/>
  <c r="T152" i="54"/>
  <c r="BM87" i="7"/>
  <c r="Q87" i="7"/>
  <c r="T15" i="54"/>
  <c r="T25" i="54"/>
  <c r="T65" i="54"/>
  <c r="T92" i="54"/>
  <c r="T115" i="54"/>
  <c r="T133" i="54"/>
  <c r="T155" i="54"/>
  <c r="T167" i="54"/>
  <c r="T179" i="54"/>
  <c r="T191" i="54"/>
  <c r="T203" i="54"/>
  <c r="T215" i="54"/>
  <c r="T227" i="54"/>
  <c r="T239" i="54"/>
  <c r="T251" i="54"/>
  <c r="T263" i="54"/>
  <c r="T275" i="54"/>
  <c r="T287" i="54"/>
  <c r="T299" i="54"/>
  <c r="T311" i="54"/>
  <c r="T323" i="54"/>
  <c r="T335" i="54"/>
  <c r="T347" i="54"/>
  <c r="T359" i="54"/>
  <c r="T371" i="54"/>
  <c r="T383" i="54"/>
  <c r="T395" i="54"/>
  <c r="T407" i="54"/>
  <c r="T419" i="54"/>
  <c r="T431" i="54"/>
  <c r="T443" i="54"/>
  <c r="T455" i="54"/>
  <c r="T467" i="54"/>
  <c r="T479" i="54"/>
  <c r="T491" i="54"/>
  <c r="T503" i="54"/>
  <c r="T515" i="54"/>
  <c r="T527" i="54"/>
  <c r="T539" i="54"/>
  <c r="T551" i="54"/>
  <c r="T563" i="54"/>
  <c r="T575" i="54"/>
  <c r="T587" i="54"/>
  <c r="T599" i="54"/>
  <c r="T611" i="54"/>
  <c r="T623" i="54"/>
  <c r="T635" i="54"/>
  <c r="T647" i="54"/>
  <c r="T659" i="54"/>
  <c r="T671" i="54"/>
  <c r="T683" i="54"/>
  <c r="T695" i="54"/>
  <c r="T15" i="56"/>
  <c r="T27" i="56"/>
  <c r="T39" i="56"/>
  <c r="T51" i="56"/>
  <c r="T63" i="56"/>
  <c r="T75" i="56"/>
  <c r="T87" i="56"/>
  <c r="T99" i="56"/>
  <c r="T111" i="56"/>
  <c r="T123" i="56"/>
  <c r="T135" i="56"/>
  <c r="T147" i="56"/>
  <c r="T159" i="56"/>
  <c r="T171" i="56"/>
  <c r="T183" i="56"/>
  <c r="T195" i="56"/>
  <c r="T207" i="56"/>
  <c r="T219" i="56"/>
  <c r="T231" i="56"/>
  <c r="T243" i="56"/>
  <c r="T255" i="56"/>
  <c r="T267" i="56"/>
  <c r="T279" i="56"/>
  <c r="T291" i="56"/>
  <c r="T303" i="56"/>
  <c r="T315" i="56"/>
  <c r="T327" i="56"/>
  <c r="T339" i="56"/>
  <c r="T351" i="56"/>
  <c r="T363" i="56"/>
  <c r="T375" i="56"/>
  <c r="T34" i="54"/>
  <c r="T70" i="54"/>
  <c r="T95" i="54"/>
  <c r="T116" i="54"/>
  <c r="T134" i="54"/>
  <c r="T156" i="54"/>
  <c r="T168" i="54"/>
  <c r="T180" i="54"/>
  <c r="T192" i="54"/>
  <c r="T204" i="54"/>
  <c r="T216" i="54"/>
  <c r="T228" i="54"/>
  <c r="T240" i="54"/>
  <c r="T252" i="54"/>
  <c r="T264" i="54"/>
  <c r="T276" i="54"/>
  <c r="T288" i="54"/>
  <c r="T300" i="54"/>
  <c r="T312" i="54"/>
  <c r="T324" i="54"/>
  <c r="T336" i="54"/>
  <c r="T348" i="54"/>
  <c r="T360" i="54"/>
  <c r="T372" i="54"/>
  <c r="T384" i="54"/>
  <c r="T396" i="54"/>
  <c r="T408" i="54"/>
  <c r="T420" i="54"/>
  <c r="T432" i="54"/>
  <c r="T444" i="54"/>
  <c r="T456" i="54"/>
  <c r="T468" i="54"/>
  <c r="T480" i="54"/>
  <c r="T492" i="54"/>
  <c r="T504" i="54"/>
  <c r="T516" i="54"/>
  <c r="T528" i="54"/>
  <c r="T540" i="54"/>
  <c r="T552" i="54"/>
  <c r="T564" i="54"/>
  <c r="T576" i="54"/>
  <c r="T588" i="54"/>
  <c r="T600" i="54"/>
  <c r="T612" i="54"/>
  <c r="T624" i="54"/>
  <c r="T636" i="54"/>
  <c r="T648" i="54"/>
  <c r="T660" i="54"/>
  <c r="T672" i="54"/>
  <c r="T684" i="54"/>
  <c r="T696" i="54"/>
  <c r="T16" i="56"/>
  <c r="T28" i="56"/>
  <c r="T40" i="56"/>
  <c r="T52" i="56"/>
  <c r="T64" i="56"/>
  <c r="T76" i="56"/>
  <c r="T88" i="56"/>
  <c r="T100" i="56"/>
  <c r="T112" i="56"/>
  <c r="T124" i="56"/>
  <c r="T136" i="56"/>
  <c r="T148" i="56"/>
  <c r="T160" i="56"/>
  <c r="T172" i="56"/>
  <c r="T184" i="56"/>
  <c r="T196" i="56"/>
  <c r="T208" i="56"/>
  <c r="T220" i="56"/>
  <c r="T232" i="56"/>
  <c r="T244" i="56"/>
  <c r="T256" i="56"/>
  <c r="T268" i="56"/>
  <c r="T280" i="56"/>
  <c r="T292" i="56"/>
  <c r="T304" i="56"/>
  <c r="T316" i="56"/>
  <c r="T328" i="56"/>
  <c r="T340" i="56"/>
  <c r="T352" i="56"/>
  <c r="T364" i="56"/>
  <c r="T376" i="56"/>
  <c r="T388" i="56"/>
  <c r="T35" i="54"/>
  <c r="T71" i="54"/>
  <c r="T96" i="54"/>
  <c r="T118" i="54"/>
  <c r="T139" i="54"/>
  <c r="T157" i="54"/>
  <c r="T169" i="54"/>
  <c r="T181" i="54"/>
  <c r="T193" i="54"/>
  <c r="T205" i="54"/>
  <c r="T217" i="54"/>
  <c r="T229" i="54"/>
  <c r="T241" i="54"/>
  <c r="T253" i="54"/>
  <c r="T265" i="54"/>
  <c r="T277" i="54"/>
  <c r="T289" i="54"/>
  <c r="T301" i="54"/>
  <c r="T313" i="54"/>
  <c r="T325" i="54"/>
  <c r="T337" i="54"/>
  <c r="T349" i="54"/>
  <c r="T361" i="54"/>
  <c r="T373" i="54"/>
  <c r="T385" i="54"/>
  <c r="T397" i="54"/>
  <c r="T409" i="54"/>
  <c r="T421" i="54"/>
  <c r="T433" i="54"/>
  <c r="T445" i="54"/>
  <c r="T457" i="54"/>
  <c r="T469" i="54"/>
  <c r="T481" i="54"/>
  <c r="T493" i="54"/>
  <c r="T505" i="54"/>
  <c r="T517" i="54"/>
  <c r="T529" i="54"/>
  <c r="T541" i="54"/>
  <c r="T553" i="54"/>
  <c r="T565" i="54"/>
  <c r="T577" i="54"/>
  <c r="T589" i="54"/>
  <c r="T601" i="54"/>
  <c r="T613" i="54"/>
  <c r="T625" i="54"/>
  <c r="T637" i="54"/>
  <c r="T649" i="54"/>
  <c r="T661" i="54"/>
  <c r="T673" i="54"/>
  <c r="T685" i="54"/>
  <c r="T697" i="54"/>
  <c r="T17" i="56"/>
  <c r="T29" i="56"/>
  <c r="T41" i="56"/>
  <c r="T53" i="56"/>
  <c r="T65" i="56"/>
  <c r="T77" i="56"/>
  <c r="T89" i="56"/>
  <c r="T101" i="56"/>
  <c r="T113" i="56"/>
  <c r="T125" i="56"/>
  <c r="T137" i="56"/>
  <c r="T149" i="56"/>
  <c r="T161" i="56"/>
  <c r="T173" i="56"/>
  <c r="T185" i="56"/>
  <c r="T197" i="56"/>
  <c r="T209" i="56"/>
  <c r="T221" i="56"/>
  <c r="T233" i="56"/>
  <c r="T245" i="56"/>
  <c r="T257" i="56"/>
  <c r="T269" i="56"/>
  <c r="T281" i="56"/>
  <c r="T293" i="56"/>
  <c r="T305" i="56"/>
  <c r="T317" i="56"/>
  <c r="T329" i="56"/>
  <c r="T341" i="56"/>
  <c r="T353" i="56"/>
  <c r="T365" i="56"/>
  <c r="T377" i="56"/>
  <c r="T389" i="56"/>
  <c r="T36" i="54"/>
  <c r="T72" i="54"/>
  <c r="T97" i="54"/>
  <c r="T119" i="54"/>
  <c r="T140" i="54"/>
  <c r="T158" i="54"/>
  <c r="T170" i="54"/>
  <c r="T182" i="54"/>
  <c r="T194" i="54"/>
  <c r="T206" i="54"/>
  <c r="T218" i="54"/>
  <c r="T230" i="54"/>
  <c r="T242" i="54"/>
  <c r="T254" i="54"/>
  <c r="T266" i="54"/>
  <c r="T278" i="54"/>
  <c r="T290" i="54"/>
  <c r="T302" i="54"/>
  <c r="T314" i="54"/>
  <c r="T326" i="54"/>
  <c r="T338" i="54"/>
  <c r="T350" i="54"/>
  <c r="T362" i="54"/>
  <c r="T374" i="54"/>
  <c r="T386" i="54"/>
  <c r="T398" i="54"/>
  <c r="T410" i="54"/>
  <c r="T422" i="54"/>
  <c r="T434" i="54"/>
  <c r="T446" i="54"/>
  <c r="T458" i="54"/>
  <c r="T470" i="54"/>
  <c r="T482" i="54"/>
  <c r="T494" i="54"/>
  <c r="T506" i="54"/>
  <c r="T518" i="54"/>
  <c r="T530" i="54"/>
  <c r="T542" i="54"/>
  <c r="T554" i="54"/>
  <c r="T566" i="54"/>
  <c r="T578" i="54"/>
  <c r="T590" i="54"/>
  <c r="T602" i="54"/>
  <c r="T614" i="54"/>
  <c r="T626" i="54"/>
  <c r="T638" i="54"/>
  <c r="T650" i="54"/>
  <c r="T662" i="54"/>
  <c r="T674" i="54"/>
  <c r="T686" i="54"/>
  <c r="T698" i="54"/>
  <c r="T18" i="56"/>
  <c r="T30" i="56"/>
  <c r="T42" i="56"/>
  <c r="T54" i="56"/>
  <c r="T66" i="56"/>
  <c r="T78" i="56"/>
  <c r="T90" i="56"/>
  <c r="T102" i="56"/>
  <c r="T114" i="56"/>
  <c r="T126" i="56"/>
  <c r="T138" i="56"/>
  <c r="T150" i="56"/>
  <c r="T162" i="56"/>
  <c r="T174" i="56"/>
  <c r="T186" i="56"/>
  <c r="T198" i="56"/>
  <c r="T210" i="56"/>
  <c r="T222" i="56"/>
  <c r="T234" i="56"/>
  <c r="T246" i="56"/>
  <c r="T258" i="56"/>
  <c r="T270" i="56"/>
  <c r="T282" i="56"/>
  <c r="T294" i="56"/>
  <c r="T306" i="56"/>
  <c r="T318" i="56"/>
  <c r="T330" i="56"/>
  <c r="T342" i="56"/>
  <c r="T354" i="56"/>
  <c r="T366" i="56"/>
  <c r="T378" i="56"/>
  <c r="T390" i="56"/>
  <c r="T37" i="54"/>
  <c r="T73" i="54"/>
  <c r="T98" i="54"/>
  <c r="T120" i="54"/>
  <c r="T142" i="54"/>
  <c r="T159" i="54"/>
  <c r="T171" i="54"/>
  <c r="T183" i="54"/>
  <c r="T195" i="54"/>
  <c r="T207" i="54"/>
  <c r="T219" i="54"/>
  <c r="T231" i="54"/>
  <c r="T243" i="54"/>
  <c r="T255" i="54"/>
  <c r="T267" i="54"/>
  <c r="T279" i="54"/>
  <c r="T291" i="54"/>
  <c r="T303" i="54"/>
  <c r="T315" i="54"/>
  <c r="T327" i="54"/>
  <c r="T339" i="54"/>
  <c r="T351" i="54"/>
  <c r="T363" i="54"/>
  <c r="T375" i="54"/>
  <c r="T387" i="54"/>
  <c r="T399" i="54"/>
  <c r="T411" i="54"/>
  <c r="T423" i="54"/>
  <c r="T435" i="54"/>
  <c r="T447" i="54"/>
  <c r="T459" i="54"/>
  <c r="T471" i="54"/>
  <c r="T483" i="54"/>
  <c r="T495" i="54"/>
  <c r="T507" i="54"/>
  <c r="T519" i="54"/>
  <c r="T531" i="54"/>
  <c r="T543" i="54"/>
  <c r="T555" i="54"/>
  <c r="T567" i="54"/>
  <c r="T579" i="54"/>
  <c r="T591" i="54"/>
  <c r="T603" i="54"/>
  <c r="T615" i="54"/>
  <c r="T627" i="54"/>
  <c r="T639" i="54"/>
  <c r="T651" i="54"/>
  <c r="T663" i="54"/>
  <c r="T675" i="54"/>
  <c r="T687" i="54"/>
  <c r="T699" i="54"/>
  <c r="T19" i="56"/>
  <c r="T31" i="56"/>
  <c r="T43" i="56"/>
  <c r="T55" i="56"/>
  <c r="T67" i="56"/>
  <c r="T79" i="56"/>
  <c r="T91" i="56"/>
  <c r="T103" i="56"/>
  <c r="T115" i="56"/>
  <c r="T127" i="56"/>
  <c r="T139" i="56"/>
  <c r="T151" i="56"/>
  <c r="T163" i="56"/>
  <c r="T175" i="56"/>
  <c r="T187" i="56"/>
  <c r="T199" i="56"/>
  <c r="T211" i="56"/>
  <c r="T223" i="56"/>
  <c r="T235" i="56"/>
  <c r="T247" i="56"/>
  <c r="T259" i="56"/>
  <c r="T271" i="56"/>
  <c r="T283" i="56"/>
  <c r="T295" i="56"/>
  <c r="T307" i="56"/>
  <c r="T319" i="56"/>
  <c r="T331" i="56"/>
  <c r="T343" i="56"/>
  <c r="T355" i="56"/>
  <c r="T367" i="56"/>
  <c r="T379" i="56"/>
  <c r="T391" i="56"/>
  <c r="T47" i="54"/>
  <c r="T79" i="54"/>
  <c r="T103" i="54"/>
  <c r="T121" i="54"/>
  <c r="T143" i="54"/>
  <c r="T160" i="54"/>
  <c r="T172" i="54"/>
  <c r="T184" i="54"/>
  <c r="T196" i="54"/>
  <c r="T208" i="54"/>
  <c r="T220" i="54"/>
  <c r="T232" i="54"/>
  <c r="T244" i="54"/>
  <c r="T256" i="54"/>
  <c r="T268" i="54"/>
  <c r="T280" i="54"/>
  <c r="T292" i="54"/>
  <c r="T304" i="54"/>
  <c r="T316" i="54"/>
  <c r="T328" i="54"/>
  <c r="T340" i="54"/>
  <c r="T352" i="54"/>
  <c r="T364" i="54"/>
  <c r="T376" i="54"/>
  <c r="T388" i="54"/>
  <c r="T400" i="54"/>
  <c r="T412" i="54"/>
  <c r="T424" i="54"/>
  <c r="T436" i="54"/>
  <c r="T448" i="54"/>
  <c r="T460" i="54"/>
  <c r="T472" i="54"/>
  <c r="T484" i="54"/>
  <c r="T496" i="54"/>
  <c r="T508" i="54"/>
  <c r="T520" i="54"/>
  <c r="T532" i="54"/>
  <c r="T544" i="54"/>
  <c r="T556" i="54"/>
  <c r="T568" i="54"/>
  <c r="T580" i="54"/>
  <c r="T592" i="54"/>
  <c r="T604" i="54"/>
  <c r="T616" i="54"/>
  <c r="T628" i="54"/>
  <c r="T640" i="54"/>
  <c r="T652" i="54"/>
  <c r="T664" i="54"/>
  <c r="T676" i="54"/>
  <c r="T688" i="54"/>
  <c r="T700" i="54"/>
  <c r="T20" i="56"/>
  <c r="T32" i="56"/>
  <c r="T44" i="56"/>
  <c r="T56" i="56"/>
  <c r="T68" i="56"/>
  <c r="T80" i="56"/>
  <c r="T92" i="56"/>
  <c r="T104" i="56"/>
  <c r="T116" i="56"/>
  <c r="T128" i="56"/>
  <c r="T140" i="56"/>
  <c r="T152" i="56"/>
  <c r="T164" i="56"/>
  <c r="T176" i="56"/>
  <c r="T188" i="56"/>
  <c r="T200" i="56"/>
  <c r="T212" i="56"/>
  <c r="T224" i="56"/>
  <c r="T236" i="56"/>
  <c r="T248" i="56"/>
  <c r="T260" i="56"/>
  <c r="T272" i="56"/>
  <c r="T284" i="56"/>
  <c r="T296" i="56"/>
  <c r="T308" i="56"/>
  <c r="T320" i="56"/>
  <c r="T332" i="56"/>
  <c r="T344" i="56"/>
  <c r="T356" i="56"/>
  <c r="T368" i="56"/>
  <c r="T380" i="56"/>
  <c r="T392" i="56"/>
  <c r="T48" i="54"/>
  <c r="T80" i="54"/>
  <c r="T104" i="54"/>
  <c r="T122" i="54"/>
  <c r="T144" i="54"/>
  <c r="T161" i="54"/>
  <c r="T173" i="54"/>
  <c r="T185" i="54"/>
  <c r="T197" i="54"/>
  <c r="T209" i="54"/>
  <c r="T221" i="54"/>
  <c r="T233" i="54"/>
  <c r="T245" i="54"/>
  <c r="T257" i="54"/>
  <c r="T269" i="54"/>
  <c r="T281" i="54"/>
  <c r="T293" i="54"/>
  <c r="T305" i="54"/>
  <c r="T317" i="54"/>
  <c r="T329" i="54"/>
  <c r="T341" i="54"/>
  <c r="T353" i="54"/>
  <c r="T365" i="54"/>
  <c r="T377" i="54"/>
  <c r="T389" i="54"/>
  <c r="T401" i="54"/>
  <c r="T413" i="54"/>
  <c r="T425" i="54"/>
  <c r="T437" i="54"/>
  <c r="T449" i="54"/>
  <c r="T461" i="54"/>
  <c r="T473" i="54"/>
  <c r="T485" i="54"/>
  <c r="T497" i="54"/>
  <c r="T509" i="54"/>
  <c r="T521" i="54"/>
  <c r="T533" i="54"/>
  <c r="T545" i="54"/>
  <c r="T557" i="54"/>
  <c r="T569" i="54"/>
  <c r="T581" i="54"/>
  <c r="T593" i="54"/>
  <c r="T605" i="54"/>
  <c r="T617" i="54"/>
  <c r="T629" i="54"/>
  <c r="T641" i="54"/>
  <c r="T653" i="54"/>
  <c r="T665" i="54"/>
  <c r="T677" i="54"/>
  <c r="T689" i="54"/>
  <c r="T21" i="56"/>
  <c r="T33" i="56"/>
  <c r="T45" i="56"/>
  <c r="T57" i="56"/>
  <c r="T69" i="56"/>
  <c r="T81" i="56"/>
  <c r="T93" i="56"/>
  <c r="T105" i="56"/>
  <c r="T117" i="56"/>
  <c r="T129" i="56"/>
  <c r="T141" i="56"/>
  <c r="T153" i="56"/>
  <c r="T165" i="56"/>
  <c r="T177" i="56"/>
  <c r="T189" i="56"/>
  <c r="T201" i="56"/>
  <c r="T213" i="56"/>
  <c r="T225" i="56"/>
  <c r="T237" i="56"/>
  <c r="T249" i="56"/>
  <c r="T261" i="56"/>
  <c r="T273" i="56"/>
  <c r="T285" i="56"/>
  <c r="T297" i="56"/>
  <c r="T309" i="56"/>
  <c r="T321" i="56"/>
  <c r="T53" i="54"/>
  <c r="T83" i="54"/>
  <c r="T106" i="54"/>
  <c r="T127" i="54"/>
  <c r="T145" i="54"/>
  <c r="T162" i="54"/>
  <c r="T174" i="54"/>
  <c r="T186" i="54"/>
  <c r="T198" i="54"/>
  <c r="T210" i="54"/>
  <c r="T222" i="54"/>
  <c r="T234" i="54"/>
  <c r="T246" i="54"/>
  <c r="T258" i="54"/>
  <c r="T270" i="54"/>
  <c r="T282" i="54"/>
  <c r="T294" i="54"/>
  <c r="T306" i="54"/>
  <c r="T318" i="54"/>
  <c r="T330" i="54"/>
  <c r="T342" i="54"/>
  <c r="T354" i="54"/>
  <c r="T366" i="54"/>
  <c r="T378" i="54"/>
  <c r="T390" i="54"/>
  <c r="T402" i="54"/>
  <c r="T414" i="54"/>
  <c r="T426" i="54"/>
  <c r="T438" i="54"/>
  <c r="T450" i="54"/>
  <c r="T462" i="54"/>
  <c r="T474" i="54"/>
  <c r="T486" i="54"/>
  <c r="T498" i="54"/>
  <c r="T510" i="54"/>
  <c r="T522" i="54"/>
  <c r="T534" i="54"/>
  <c r="T546" i="54"/>
  <c r="T558" i="54"/>
  <c r="T570" i="54"/>
  <c r="T582" i="54"/>
  <c r="T594" i="54"/>
  <c r="T606" i="54"/>
  <c r="T618" i="54"/>
  <c r="T630" i="54"/>
  <c r="T642" i="54"/>
  <c r="T654" i="54"/>
  <c r="T666" i="54"/>
  <c r="T678" i="54"/>
  <c r="T690" i="54"/>
  <c r="T22" i="56"/>
  <c r="T34" i="56"/>
  <c r="T46" i="56"/>
  <c r="T58" i="56"/>
  <c r="T70" i="56"/>
  <c r="T82" i="56"/>
  <c r="T94" i="56"/>
  <c r="T106" i="56"/>
  <c r="T118" i="56"/>
  <c r="T130" i="56"/>
  <c r="T142" i="56"/>
  <c r="T154" i="56"/>
  <c r="T166" i="56"/>
  <c r="T178" i="56"/>
  <c r="T190" i="56"/>
  <c r="T202" i="56"/>
  <c r="T214" i="56"/>
  <c r="T226" i="56"/>
  <c r="T238" i="56"/>
  <c r="T250" i="56"/>
  <c r="T262" i="56"/>
  <c r="T274" i="56"/>
  <c r="T286" i="56"/>
  <c r="T298" i="56"/>
  <c r="T310" i="56"/>
  <c r="T322" i="56"/>
  <c r="T334" i="56"/>
  <c r="T346" i="56"/>
  <c r="T358" i="56"/>
  <c r="T370" i="56"/>
  <c r="T382" i="56"/>
  <c r="T24" i="54"/>
  <c r="T64" i="54"/>
  <c r="T91" i="54"/>
  <c r="T110" i="54"/>
  <c r="T132" i="54"/>
  <c r="T154" i="54"/>
  <c r="T166" i="54"/>
  <c r="T178" i="54"/>
  <c r="T190" i="54"/>
  <c r="T202" i="54"/>
  <c r="T214" i="54"/>
  <c r="T226" i="54"/>
  <c r="T238" i="54"/>
  <c r="T250" i="54"/>
  <c r="T262" i="54"/>
  <c r="T274" i="54"/>
  <c r="T286" i="54"/>
  <c r="T298" i="54"/>
  <c r="T310" i="54"/>
  <c r="T322" i="54"/>
  <c r="T334" i="54"/>
  <c r="T346" i="54"/>
  <c r="T358" i="54"/>
  <c r="T370" i="54"/>
  <c r="T382" i="54"/>
  <c r="T394" i="54"/>
  <c r="T406" i="54"/>
  <c r="T418" i="54"/>
  <c r="T430" i="54"/>
  <c r="T442" i="54"/>
  <c r="T454" i="54"/>
  <c r="T466" i="54"/>
  <c r="T478" i="54"/>
  <c r="T490" i="54"/>
  <c r="T502" i="54"/>
  <c r="T514" i="54"/>
  <c r="T526" i="54"/>
  <c r="T538" i="54"/>
  <c r="T550" i="54"/>
  <c r="T562" i="54"/>
  <c r="T574" i="54"/>
  <c r="T586" i="54"/>
  <c r="T598" i="54"/>
  <c r="T610" i="54"/>
  <c r="T622" i="54"/>
  <c r="T634" i="54"/>
  <c r="T646" i="54"/>
  <c r="T658" i="54"/>
  <c r="T670" i="54"/>
  <c r="T682" i="54"/>
  <c r="T694" i="54"/>
  <c r="T14" i="56"/>
  <c r="T26" i="56"/>
  <c r="T38" i="56"/>
  <c r="T50" i="56"/>
  <c r="T62" i="56"/>
  <c r="T74" i="56"/>
  <c r="T86" i="56"/>
  <c r="T98" i="56"/>
  <c r="T110" i="56"/>
  <c r="T122" i="56"/>
  <c r="T134" i="56"/>
  <c r="T146" i="56"/>
  <c r="T158" i="56"/>
  <c r="T170" i="56"/>
  <c r="T182" i="56"/>
  <c r="T194" i="56"/>
  <c r="T206" i="56"/>
  <c r="T218" i="56"/>
  <c r="T230" i="56"/>
  <c r="T242" i="56"/>
  <c r="T254" i="56"/>
  <c r="T266" i="56"/>
  <c r="T278" i="56"/>
  <c r="T290" i="56"/>
  <c r="T302" i="56"/>
  <c r="T314" i="56"/>
  <c r="T326" i="56"/>
  <c r="T338" i="56"/>
  <c r="T350" i="56"/>
  <c r="T362" i="56"/>
  <c r="T374" i="56"/>
  <c r="T386" i="56"/>
  <c r="G13" i="11"/>
  <c r="H13" i="11" s="1"/>
  <c r="DA87" i="7"/>
  <c r="BE87" i="7"/>
  <c r="I87" i="7"/>
  <c r="T513" i="54"/>
  <c r="T465" i="54"/>
  <c r="T417" i="54"/>
  <c r="T369" i="54"/>
  <c r="T321" i="54"/>
  <c r="T273" i="54"/>
  <c r="T225" i="54"/>
  <c r="T177" i="54"/>
  <c r="T109" i="54"/>
  <c r="T320" i="54"/>
  <c r="T272" i="54"/>
  <c r="T224" i="54"/>
  <c r="T176" i="54"/>
  <c r="T108" i="54"/>
  <c r="T415" i="54"/>
  <c r="T367" i="54"/>
  <c r="T319" i="54"/>
  <c r="T271" i="54"/>
  <c r="T223" i="54"/>
  <c r="T175" i="54"/>
  <c r="T107" i="54"/>
  <c r="CO87" i="7"/>
  <c r="AS87" i="7"/>
  <c r="T453" i="54"/>
  <c r="T405" i="54"/>
  <c r="T357" i="54"/>
  <c r="T309" i="54"/>
  <c r="T261" i="54"/>
  <c r="T213" i="54"/>
  <c r="T165" i="54"/>
  <c r="T86" i="54"/>
  <c r="CL87" i="7"/>
  <c r="AP87" i="7"/>
  <c r="T452" i="54"/>
  <c r="T404" i="54"/>
  <c r="T356" i="54"/>
  <c r="T308" i="54"/>
  <c r="T260" i="54"/>
  <c r="T212" i="54"/>
  <c r="T164" i="54"/>
  <c r="T85" i="54"/>
  <c r="G16" i="11"/>
  <c r="H16" i="11" s="1"/>
  <c r="CK87" i="7"/>
  <c r="AO87" i="7"/>
  <c r="T451" i="54"/>
  <c r="T403" i="54"/>
  <c r="T355" i="54"/>
  <c r="T307" i="54"/>
  <c r="T259" i="54"/>
  <c r="T211" i="54"/>
  <c r="T163" i="54"/>
  <c r="T84" i="54"/>
  <c r="T53" i="42"/>
  <c r="T153" i="52"/>
  <c r="T114" i="52"/>
  <c r="T74" i="52"/>
  <c r="T19" i="52"/>
  <c r="T31" i="42"/>
  <c r="CZ30" i="7"/>
  <c r="T27" i="42"/>
  <c r="CK30" i="7"/>
  <c r="T26" i="42"/>
  <c r="BS30" i="7"/>
  <c r="BD30" i="7"/>
  <c r="T62" i="42"/>
  <c r="T97" i="52"/>
  <c r="T54" i="52"/>
  <c r="T137" i="52"/>
  <c r="T93" i="52"/>
  <c r="T46" i="52"/>
  <c r="DA30" i="7"/>
  <c r="CL30" i="7"/>
  <c r="BV30" i="7"/>
  <c r="BE30" i="7"/>
  <c r="AP30" i="7"/>
  <c r="Z30" i="7"/>
  <c r="F30" i="7"/>
  <c r="CK62" i="7"/>
  <c r="BA62" i="7"/>
  <c r="Q62" i="7"/>
  <c r="T153" i="54"/>
  <c r="T141" i="54"/>
  <c r="T129" i="54"/>
  <c r="T117" i="54"/>
  <c r="T105" i="54"/>
  <c r="T93" i="54"/>
  <c r="T81" i="54"/>
  <c r="T68" i="54"/>
  <c r="T49" i="54"/>
  <c r="T28" i="54"/>
  <c r="CW37" i="7"/>
  <c r="AC37" i="7"/>
  <c r="Z5" i="7"/>
  <c r="CY30" i="7"/>
  <c r="CJ30" i="7"/>
  <c r="BR30" i="7"/>
  <c r="BC30" i="7"/>
  <c r="AN30" i="7"/>
  <c r="U30" i="7"/>
  <c r="CX30" i="7"/>
  <c r="CH30" i="7"/>
  <c r="BQ30" i="7"/>
  <c r="BB30" i="7"/>
  <c r="AL30" i="7"/>
  <c r="T30" i="7"/>
  <c r="CC62" i="7"/>
  <c r="AS62" i="7"/>
  <c r="I62" i="7"/>
  <c r="T150" i="54"/>
  <c r="T138" i="54"/>
  <c r="T126" i="54"/>
  <c r="T114" i="54"/>
  <c r="T102" i="54"/>
  <c r="T90" i="54"/>
  <c r="T78" i="54"/>
  <c r="T63" i="54"/>
  <c r="T46" i="54"/>
  <c r="T23" i="54"/>
  <c r="CG37" i="7"/>
  <c r="M37" i="7"/>
  <c r="T161" i="52"/>
  <c r="T142" i="52"/>
  <c r="T125" i="52"/>
  <c r="T106" i="52"/>
  <c r="T89" i="52"/>
  <c r="T70" i="52"/>
  <c r="T53" i="52"/>
  <c r="T34" i="52"/>
  <c r="T17" i="52"/>
  <c r="T29" i="42"/>
  <c r="AO30" i="7"/>
  <c r="W30" i="7"/>
  <c r="CW30" i="7"/>
  <c r="CE30" i="7"/>
  <c r="BP30" i="7"/>
  <c r="BA30" i="7"/>
  <c r="AI30" i="7"/>
  <c r="S30" i="7"/>
  <c r="T149" i="54"/>
  <c r="T137" i="54"/>
  <c r="T125" i="54"/>
  <c r="T113" i="54"/>
  <c r="T101" i="54"/>
  <c r="T89" i="54"/>
  <c r="T77" i="54"/>
  <c r="T61" i="54"/>
  <c r="T45" i="54"/>
  <c r="T22" i="54"/>
  <c r="T160" i="52"/>
  <c r="T141" i="52"/>
  <c r="T124" i="52"/>
  <c r="T105" i="52"/>
  <c r="T88" i="52"/>
  <c r="T69" i="52"/>
  <c r="T52" i="52"/>
  <c r="T33" i="52"/>
  <c r="T16" i="52"/>
  <c r="CV30" i="7"/>
  <c r="CD30" i="7"/>
  <c r="BO30" i="7"/>
  <c r="AZ30" i="7"/>
  <c r="AH30" i="7"/>
  <c r="R30" i="7"/>
  <c r="T148" i="54"/>
  <c r="T136" i="54"/>
  <c r="T124" i="54"/>
  <c r="T112" i="54"/>
  <c r="T100" i="54"/>
  <c r="T88" i="54"/>
  <c r="T76" i="54"/>
  <c r="T60" i="54"/>
  <c r="T41" i="54"/>
  <c r="T21" i="54"/>
  <c r="T158" i="52"/>
  <c r="T139" i="52"/>
  <c r="T122" i="52"/>
  <c r="T103" i="52"/>
  <c r="T86" i="52"/>
  <c r="T67" i="52"/>
  <c r="T50" i="52"/>
  <c r="T31" i="52"/>
  <c r="T14" i="52"/>
  <c r="G15" i="11"/>
  <c r="H15" i="11" s="1"/>
  <c r="CT30" i="7"/>
  <c r="CC30" i="7"/>
  <c r="BN30" i="7"/>
  <c r="AX30" i="7"/>
  <c r="AG30" i="7"/>
  <c r="Q30" i="7"/>
  <c r="BT62" i="7"/>
  <c r="AJ62" i="7"/>
  <c r="T147" i="54"/>
  <c r="T135" i="54"/>
  <c r="T123" i="54"/>
  <c r="T111" i="54"/>
  <c r="T99" i="54"/>
  <c r="T87" i="54"/>
  <c r="T75" i="54"/>
  <c r="T59" i="54"/>
  <c r="T40" i="54"/>
  <c r="T16" i="54"/>
  <c r="T157" i="52"/>
  <c r="T138" i="52"/>
  <c r="T121" i="52"/>
  <c r="T102" i="52"/>
  <c r="T85" i="52"/>
  <c r="T66" i="52"/>
  <c r="T49" i="52"/>
  <c r="T30" i="52"/>
  <c r="T13" i="52"/>
  <c r="T51" i="42"/>
  <c r="T22" i="42"/>
  <c r="G14" i="11"/>
  <c r="H14" i="11" s="1"/>
  <c r="CQ30" i="7"/>
  <c r="CB30" i="7"/>
  <c r="BM30" i="7"/>
  <c r="AU30" i="7"/>
  <c r="AF30" i="7"/>
  <c r="N30" i="7"/>
  <c r="BQ62" i="7"/>
  <c r="AG62" i="7"/>
  <c r="T13" i="54"/>
  <c r="T50" i="42"/>
  <c r="T19" i="42"/>
  <c r="CP30" i="7"/>
  <c r="CA30" i="7"/>
  <c r="BL30" i="7"/>
  <c r="AT30" i="7"/>
  <c r="AE30" i="7"/>
  <c r="K30" i="7"/>
  <c r="AC62" i="7"/>
  <c r="T136" i="52"/>
  <c r="T117" i="52"/>
  <c r="T100" i="52"/>
  <c r="T81" i="52"/>
  <c r="T64" i="52"/>
  <c r="T45" i="52"/>
  <c r="T28" i="52"/>
  <c r="T46" i="42"/>
  <c r="T17" i="42"/>
  <c r="CO30" i="7"/>
  <c r="BZ30" i="7"/>
  <c r="BJ30" i="7"/>
  <c r="AS30" i="7"/>
  <c r="AD30" i="7"/>
  <c r="I30" i="7"/>
  <c r="CV62" i="7"/>
  <c r="BL62" i="7"/>
  <c r="AB62" i="7"/>
  <c r="T134" i="52"/>
  <c r="T115" i="52"/>
  <c r="T98" i="52"/>
  <c r="T79" i="52"/>
  <c r="T62" i="52"/>
  <c r="T43" i="52"/>
  <c r="T26" i="52"/>
  <c r="CI5" i="7"/>
  <c r="CN30" i="7"/>
  <c r="BY30" i="7"/>
  <c r="BG30" i="7"/>
  <c r="AR30" i="7"/>
  <c r="AC30" i="7"/>
  <c r="H30" i="7"/>
  <c r="CR62" i="7"/>
  <c r="BH62" i="7"/>
  <c r="X62" i="7"/>
  <c r="T61" i="52"/>
  <c r="T42" i="52"/>
  <c r="T25" i="52"/>
  <c r="BN5" i="7"/>
  <c r="CM30" i="7"/>
  <c r="BX30" i="7"/>
  <c r="BF30" i="7"/>
  <c r="AQ30" i="7"/>
  <c r="AB30" i="7"/>
  <c r="G30" i="7"/>
  <c r="CO62" i="7"/>
  <c r="BE62" i="7"/>
  <c r="U62" i="7"/>
  <c r="T94" i="54"/>
  <c r="T82" i="54"/>
  <c r="T69" i="54"/>
  <c r="T52" i="54"/>
  <c r="T33" i="54"/>
  <c r="T149" i="52"/>
  <c r="T130" i="52"/>
  <c r="T113" i="52"/>
  <c r="T94" i="52"/>
  <c r="T77" i="52"/>
  <c r="T58" i="52"/>
  <c r="T41" i="52"/>
  <c r="T22" i="52"/>
  <c r="AR5" i="7"/>
  <c r="T67" i="42"/>
  <c r="T39" i="42"/>
  <c r="CU87" i="7"/>
  <c r="CI87" i="7"/>
  <c r="BW87" i="7"/>
  <c r="BK87" i="7"/>
  <c r="AY87" i="7"/>
  <c r="AM87" i="7"/>
  <c r="AA87" i="7"/>
  <c r="O87" i="7"/>
  <c r="P30" i="7"/>
  <c r="CT62" i="7"/>
  <c r="CH62" i="7"/>
  <c r="BV62" i="7"/>
  <c r="BJ62" i="7"/>
  <c r="AX62" i="7"/>
  <c r="AL62" i="7"/>
  <c r="Z62" i="7"/>
  <c r="N62" i="7"/>
  <c r="T74" i="54"/>
  <c r="T62" i="54"/>
  <c r="T50" i="54"/>
  <c r="T38" i="54"/>
  <c r="T26" i="54"/>
  <c r="T14" i="54"/>
  <c r="CU37" i="7"/>
  <c r="CI37" i="7"/>
  <c r="BW37" i="7"/>
  <c r="BK37" i="7"/>
  <c r="AY37" i="7"/>
  <c r="AM37" i="7"/>
  <c r="AA37" i="7"/>
  <c r="O37" i="7"/>
  <c r="CL5" i="7"/>
  <c r="BP5" i="7"/>
  <c r="AX5" i="7"/>
  <c r="AC5" i="7"/>
  <c r="G5" i="7"/>
  <c r="CT87" i="7"/>
  <c r="CH87" i="7"/>
  <c r="BV87" i="7"/>
  <c r="BJ87" i="7"/>
  <c r="AX87" i="7"/>
  <c r="AL87" i="7"/>
  <c r="Z87" i="7"/>
  <c r="N87" i="7"/>
  <c r="CU30" i="7"/>
  <c r="CI30" i="7"/>
  <c r="BW30" i="7"/>
  <c r="BK30" i="7"/>
  <c r="AY30" i="7"/>
  <c r="AM30" i="7"/>
  <c r="AA30" i="7"/>
  <c r="O30" i="7"/>
  <c r="CS62" i="7"/>
  <c r="CG62" i="7"/>
  <c r="BU62" i="7"/>
  <c r="BI62" i="7"/>
  <c r="AW62" i="7"/>
  <c r="AK62" i="7"/>
  <c r="Y62" i="7"/>
  <c r="M62" i="7"/>
  <c r="CT37" i="7"/>
  <c r="CH37" i="7"/>
  <c r="BV37" i="7"/>
  <c r="BJ37" i="7"/>
  <c r="AX37" i="7"/>
  <c r="AL37" i="7"/>
  <c r="Z37" i="7"/>
  <c r="N37" i="7"/>
  <c r="CK5" i="7"/>
  <c r="BO5" i="7"/>
  <c r="AT5" i="7"/>
  <c r="AA5" i="7"/>
  <c r="CS87" i="7"/>
  <c r="CG87" i="7"/>
  <c r="BU87" i="7"/>
  <c r="BI87" i="7"/>
  <c r="AW87" i="7"/>
  <c r="AK87" i="7"/>
  <c r="Y87" i="7"/>
  <c r="M87" i="7"/>
  <c r="I5" i="7"/>
  <c r="U5" i="7"/>
  <c r="AG5" i="7"/>
  <c r="AS5" i="7"/>
  <c r="BE5" i="7"/>
  <c r="BQ5" i="7"/>
  <c r="CC5" i="7"/>
  <c r="CO5" i="7"/>
  <c r="DA5" i="7"/>
  <c r="K5" i="7"/>
  <c r="W5" i="7"/>
  <c r="AI5" i="7"/>
  <c r="AU5" i="7"/>
  <c r="BG5" i="7"/>
  <c r="BS5" i="7"/>
  <c r="CE5" i="7"/>
  <c r="CQ5" i="7"/>
  <c r="L5" i="7"/>
  <c r="X5" i="7"/>
  <c r="AJ5" i="7"/>
  <c r="AV5" i="7"/>
  <c r="BH5" i="7"/>
  <c r="BT5" i="7"/>
  <c r="CF5" i="7"/>
  <c r="CR5" i="7"/>
  <c r="M5" i="7"/>
  <c r="Y5" i="7"/>
  <c r="AK5" i="7"/>
  <c r="AW5" i="7"/>
  <c r="BI5" i="7"/>
  <c r="BU5" i="7"/>
  <c r="CG5" i="7"/>
  <c r="CS5" i="7"/>
  <c r="P5" i="7"/>
  <c r="AB5" i="7"/>
  <c r="AN5" i="7"/>
  <c r="AZ5" i="7"/>
  <c r="BL5" i="7"/>
  <c r="BX5" i="7"/>
  <c r="CJ5" i="7"/>
  <c r="CV5" i="7"/>
  <c r="CR87" i="7"/>
  <c r="CF87" i="7"/>
  <c r="BT87" i="7"/>
  <c r="BH87" i="7"/>
  <c r="AV87" i="7"/>
  <c r="AJ87" i="7"/>
  <c r="X87" i="7"/>
  <c r="L87" i="7"/>
  <c r="CS30" i="7"/>
  <c r="CG30" i="7"/>
  <c r="BU30" i="7"/>
  <c r="BI30" i="7"/>
  <c r="AW30" i="7"/>
  <c r="AK30" i="7"/>
  <c r="Y30" i="7"/>
  <c r="M30" i="7"/>
  <c r="CQ62" i="7"/>
  <c r="CE62" i="7"/>
  <c r="BS62" i="7"/>
  <c r="BG62" i="7"/>
  <c r="AU62" i="7"/>
  <c r="AI62" i="7"/>
  <c r="W62" i="7"/>
  <c r="K62" i="7"/>
  <c r="CR37" i="7"/>
  <c r="CF37" i="7"/>
  <c r="BT37" i="7"/>
  <c r="BH37" i="7"/>
  <c r="AV37" i="7"/>
  <c r="AJ37" i="7"/>
  <c r="X37" i="7"/>
  <c r="L37" i="7"/>
  <c r="CZ5" i="7"/>
  <c r="CH5" i="7"/>
  <c r="BM5" i="7"/>
  <c r="AQ5" i="7"/>
  <c r="V5" i="7"/>
  <c r="CQ87" i="7"/>
  <c r="CE87" i="7"/>
  <c r="BS87" i="7"/>
  <c r="BG87" i="7"/>
  <c r="AU87" i="7"/>
  <c r="AI87" i="7"/>
  <c r="W87" i="7"/>
  <c r="K87" i="7"/>
  <c r="CR30" i="7"/>
  <c r="CF30" i="7"/>
  <c r="BT30" i="7"/>
  <c r="BH30" i="7"/>
  <c r="AV30" i="7"/>
  <c r="AJ30" i="7"/>
  <c r="X30" i="7"/>
  <c r="L30" i="7"/>
  <c r="CP62" i="7"/>
  <c r="CD62" i="7"/>
  <c r="BR62" i="7"/>
  <c r="BF62" i="7"/>
  <c r="AT62" i="7"/>
  <c r="AH62" i="7"/>
  <c r="V62" i="7"/>
  <c r="J62" i="7"/>
  <c r="CQ37" i="7"/>
  <c r="CE37" i="7"/>
  <c r="BS37" i="7"/>
  <c r="BG37" i="7"/>
  <c r="AU37" i="7"/>
  <c r="AI37" i="7"/>
  <c r="W37" i="7"/>
  <c r="K37" i="7"/>
  <c r="CY5" i="7"/>
  <c r="CD5" i="7"/>
  <c r="BK5" i="7"/>
  <c r="AP5" i="7"/>
  <c r="T5" i="7"/>
  <c r="CP87" i="7"/>
  <c r="CD87" i="7"/>
  <c r="BR87" i="7"/>
  <c r="BF87" i="7"/>
  <c r="AT87" i="7"/>
  <c r="AH87" i="7"/>
  <c r="V87" i="7"/>
  <c r="J87" i="7"/>
  <c r="CP37" i="7"/>
  <c r="CD37" i="7"/>
  <c r="BR37" i="7"/>
  <c r="BF37" i="7"/>
  <c r="AT37" i="7"/>
  <c r="AH37" i="7"/>
  <c r="V37" i="7"/>
  <c r="J37" i="7"/>
  <c r="CX5" i="7"/>
  <c r="CB5" i="7"/>
  <c r="BJ5" i="7"/>
  <c r="AO5" i="7"/>
  <c r="S5" i="7"/>
  <c r="V30" i="7"/>
  <c r="CZ62" i="7"/>
  <c r="CN62" i="7"/>
  <c r="CB62" i="7"/>
  <c r="BP62" i="7"/>
  <c r="BD62" i="7"/>
  <c r="AR62" i="7"/>
  <c r="AF62" i="7"/>
  <c r="T62" i="7"/>
  <c r="H62" i="7"/>
  <c r="T44" i="54"/>
  <c r="T32" i="54"/>
  <c r="T20" i="54"/>
  <c r="DA37" i="7"/>
  <c r="CO37" i="7"/>
  <c r="CC37" i="7"/>
  <c r="BQ37" i="7"/>
  <c r="BE37" i="7"/>
  <c r="AS37" i="7"/>
  <c r="AG37" i="7"/>
  <c r="U37" i="7"/>
  <c r="I37" i="7"/>
  <c r="CW5" i="7"/>
  <c r="CA5" i="7"/>
  <c r="BF5" i="7"/>
  <c r="AM5" i="7"/>
  <c r="R5" i="7"/>
  <c r="CZ87" i="7"/>
  <c r="CN87" i="7"/>
  <c r="CB87" i="7"/>
  <c r="BP87" i="7"/>
  <c r="BD87" i="7"/>
  <c r="AR87" i="7"/>
  <c r="AF87" i="7"/>
  <c r="T87" i="7"/>
  <c r="H87" i="7"/>
  <c r="CY62" i="7"/>
  <c r="CM62" i="7"/>
  <c r="CA62" i="7"/>
  <c r="BO62" i="7"/>
  <c r="BC62" i="7"/>
  <c r="AQ62" i="7"/>
  <c r="AE62" i="7"/>
  <c r="S62" i="7"/>
  <c r="G62" i="7"/>
  <c r="T67" i="54"/>
  <c r="T55" i="54"/>
  <c r="T43" i="54"/>
  <c r="T31" i="54"/>
  <c r="T19" i="54"/>
  <c r="CZ37" i="7"/>
  <c r="CN37" i="7"/>
  <c r="CB37" i="7"/>
  <c r="BP37" i="7"/>
  <c r="BD37" i="7"/>
  <c r="AR37" i="7"/>
  <c r="AF37" i="7"/>
  <c r="T37" i="7"/>
  <c r="H37" i="7"/>
  <c r="CU5" i="7"/>
  <c r="BZ5" i="7"/>
  <c r="BD5" i="7"/>
  <c r="AL5" i="7"/>
  <c r="Q5" i="7"/>
  <c r="CY87" i="7"/>
  <c r="CM87" i="7"/>
  <c r="CA87" i="7"/>
  <c r="BO87" i="7"/>
  <c r="BC87" i="7"/>
  <c r="AQ87" i="7"/>
  <c r="AE87" i="7"/>
  <c r="S87" i="7"/>
  <c r="G87" i="7"/>
  <c r="CX62" i="7"/>
  <c r="CL62" i="7"/>
  <c r="BZ62" i="7"/>
  <c r="BN62" i="7"/>
  <c r="BB62" i="7"/>
  <c r="AP62" i="7"/>
  <c r="AD62" i="7"/>
  <c r="R62" i="7"/>
  <c r="F62" i="7"/>
  <c r="T66" i="54"/>
  <c r="T54" i="54"/>
  <c r="T42" i="54"/>
  <c r="T30" i="54"/>
  <c r="T18" i="54"/>
  <c r="CY37" i="7"/>
  <c r="CM37" i="7"/>
  <c r="CA37" i="7"/>
  <c r="BO37" i="7"/>
  <c r="BC37" i="7"/>
  <c r="AQ37" i="7"/>
  <c r="AE37" i="7"/>
  <c r="S37" i="7"/>
  <c r="G37" i="7"/>
  <c r="CT5" i="7"/>
  <c r="BY5" i="7"/>
  <c r="BC5" i="7"/>
  <c r="AH5" i="7"/>
  <c r="O5" i="7"/>
  <c r="T29" i="54"/>
  <c r="T17" i="54"/>
  <c r="CX37" i="7"/>
  <c r="CL37" i="7"/>
  <c r="BZ37" i="7"/>
  <c r="BN37" i="7"/>
  <c r="BB37" i="7"/>
  <c r="AP37" i="7"/>
  <c r="AD37" i="7"/>
  <c r="R37" i="7"/>
  <c r="F37" i="7"/>
  <c r="CP5" i="7"/>
  <c r="BW5" i="7"/>
  <c r="BB5" i="7"/>
  <c r="AF5" i="7"/>
  <c r="N5" i="7"/>
  <c r="CN5" i="7"/>
  <c r="BV5" i="7"/>
  <c r="BA5" i="7"/>
  <c r="AE5" i="7"/>
  <c r="J5" i="7"/>
  <c r="CV87" i="7"/>
  <c r="CJ87" i="7"/>
  <c r="BX87" i="7"/>
  <c r="BL87" i="7"/>
  <c r="AZ87" i="7"/>
  <c r="AN87" i="7"/>
  <c r="AB87" i="7"/>
  <c r="CU62" i="7"/>
  <c r="CI62" i="7"/>
  <c r="BW62" i="7"/>
  <c r="BK62" i="7"/>
  <c r="AY62" i="7"/>
  <c r="AM62" i="7"/>
  <c r="AA62" i="7"/>
  <c r="T51" i="54"/>
  <c r="T39" i="54"/>
  <c r="T27" i="54"/>
  <c r="CV37" i="7"/>
  <c r="CJ37" i="7"/>
  <c r="BX37" i="7"/>
  <c r="BL37" i="7"/>
  <c r="AZ37" i="7"/>
  <c r="AN37" i="7"/>
  <c r="AB37" i="7"/>
  <c r="CM5" i="7"/>
  <c r="BR5" i="7"/>
  <c r="AY5" i="7"/>
  <c r="AD5" i="7"/>
  <c r="H5" i="7"/>
  <c r="T260" i="42"/>
  <c r="T248" i="42"/>
  <c r="T236" i="42"/>
  <c r="T224" i="42"/>
  <c r="T212" i="42"/>
  <c r="T200" i="42"/>
  <c r="T188" i="42"/>
  <c r="T176" i="42"/>
  <c r="T164" i="42"/>
  <c r="T152" i="42"/>
  <c r="T140" i="42"/>
  <c r="T128" i="42"/>
  <c r="T116" i="42"/>
  <c r="T104" i="42"/>
  <c r="T92" i="42"/>
  <c r="T80" i="42"/>
  <c r="T68" i="42"/>
  <c r="T56" i="42"/>
  <c r="T44" i="42"/>
  <c r="T32" i="42"/>
  <c r="T20" i="42"/>
  <c r="T426" i="42"/>
  <c r="T414" i="42"/>
  <c r="T402" i="42"/>
  <c r="T390" i="42"/>
  <c r="T378" i="42"/>
  <c r="T366" i="42"/>
  <c r="T354" i="42"/>
  <c r="T342" i="42"/>
  <c r="T330" i="42"/>
  <c r="T318" i="42"/>
  <c r="T306" i="42"/>
  <c r="T294" i="42"/>
  <c r="T282" i="42"/>
  <c r="T270" i="42"/>
  <c r="T258" i="42"/>
  <c r="T246" i="42"/>
  <c r="T234" i="42"/>
  <c r="T222" i="42"/>
  <c r="T210" i="42"/>
  <c r="T198" i="42"/>
  <c r="T186" i="42"/>
  <c r="T174" i="42"/>
  <c r="T162" i="42"/>
  <c r="T150" i="42"/>
  <c r="T138" i="42"/>
  <c r="T126" i="42"/>
  <c r="T114" i="42"/>
  <c r="T102" i="42"/>
  <c r="T90" i="42"/>
  <c r="T78" i="42"/>
  <c r="T66" i="42"/>
  <c r="T54" i="42"/>
  <c r="T42" i="42"/>
  <c r="T30" i="42"/>
  <c r="T18" i="42"/>
  <c r="T231" i="52"/>
  <c r="T219" i="52"/>
  <c r="T207" i="52"/>
  <c r="T195" i="52"/>
  <c r="T183" i="52"/>
  <c r="T171" i="52"/>
  <c r="T159" i="52"/>
  <c r="T147" i="52"/>
  <c r="T135" i="52"/>
  <c r="T123" i="52"/>
  <c r="T111" i="52"/>
  <c r="T99" i="52"/>
  <c r="T87" i="52"/>
  <c r="T75" i="52"/>
  <c r="T63" i="52"/>
  <c r="T51" i="52"/>
  <c r="T39" i="52"/>
  <c r="T27" i="52"/>
  <c r="T15" i="52"/>
  <c r="T700" i="42"/>
  <c r="T688" i="42"/>
  <c r="T676" i="42"/>
  <c r="T664" i="42"/>
  <c r="T652" i="42"/>
  <c r="T640" i="42"/>
  <c r="T628" i="42"/>
  <c r="T616" i="42"/>
  <c r="T604" i="42"/>
  <c r="T592" i="42"/>
  <c r="T580" i="42"/>
  <c r="T568" i="42"/>
  <c r="T556" i="42"/>
  <c r="T544" i="42"/>
  <c r="T532" i="42"/>
  <c r="T520" i="42"/>
  <c r="T508" i="42"/>
  <c r="T496" i="42"/>
  <c r="T484" i="42"/>
  <c r="T472" i="42"/>
  <c r="T460" i="42"/>
  <c r="T448" i="42"/>
  <c r="T436" i="42"/>
  <c r="T424" i="42"/>
  <c r="T412" i="42"/>
  <c r="T400" i="42"/>
  <c r="T388" i="42"/>
  <c r="T376" i="42"/>
  <c r="T364" i="42"/>
  <c r="T352" i="42"/>
  <c r="T340" i="42"/>
  <c r="T328" i="42"/>
  <c r="T316" i="42"/>
  <c r="T304" i="42"/>
  <c r="T292" i="42"/>
  <c r="T280" i="42"/>
  <c r="T268" i="42"/>
  <c r="T256" i="42"/>
  <c r="T244" i="42"/>
  <c r="T232" i="42"/>
  <c r="T220" i="42"/>
  <c r="T208" i="42"/>
  <c r="T196" i="42"/>
  <c r="T184" i="42"/>
  <c r="T172" i="42"/>
  <c r="T160" i="42"/>
  <c r="T148" i="42"/>
  <c r="T136" i="42"/>
  <c r="T124" i="42"/>
  <c r="T112" i="42"/>
  <c r="T100" i="42"/>
  <c r="T88" i="42"/>
  <c r="T76" i="42"/>
  <c r="T64" i="42"/>
  <c r="T52" i="42"/>
  <c r="T40" i="42"/>
  <c r="T28" i="42"/>
  <c r="T16" i="42"/>
  <c r="T15" i="42"/>
  <c r="T14" i="42"/>
  <c r="T228" i="52"/>
  <c r="T216" i="52"/>
  <c r="T204" i="52"/>
  <c r="T192" i="52"/>
  <c r="T180" i="52"/>
  <c r="T168" i="52"/>
  <c r="T156" i="52"/>
  <c r="T144" i="52"/>
  <c r="T132" i="52"/>
  <c r="T120" i="52"/>
  <c r="T108" i="52"/>
  <c r="T96" i="52"/>
  <c r="T84" i="52"/>
  <c r="T72" i="52"/>
  <c r="T60" i="52"/>
  <c r="T48" i="52"/>
  <c r="T36" i="52"/>
  <c r="T24" i="52"/>
  <c r="T12" i="52"/>
  <c r="T697" i="42"/>
  <c r="T685" i="42"/>
  <c r="T673" i="42"/>
  <c r="T661" i="42"/>
  <c r="T649" i="42"/>
  <c r="T637" i="42"/>
  <c r="T625" i="42"/>
  <c r="T613" i="42"/>
  <c r="T601" i="42"/>
  <c r="T589" i="42"/>
  <c r="T577" i="42"/>
  <c r="T565" i="42"/>
  <c r="T553" i="42"/>
  <c r="T541" i="42"/>
  <c r="T529" i="42"/>
  <c r="T517" i="42"/>
  <c r="T505" i="42"/>
  <c r="T493" i="42"/>
  <c r="T481" i="42"/>
  <c r="T469" i="42"/>
  <c r="T457" i="42"/>
  <c r="T445" i="42"/>
  <c r="T433" i="42"/>
  <c r="T421" i="42"/>
  <c r="T409" i="42"/>
  <c r="T397" i="42"/>
  <c r="T385" i="42"/>
  <c r="T373" i="42"/>
  <c r="T361" i="42"/>
  <c r="T349" i="42"/>
  <c r="T337" i="42"/>
  <c r="T325" i="42"/>
  <c r="T313" i="42"/>
  <c r="T301" i="42"/>
  <c r="T289" i="42"/>
  <c r="T277" i="42"/>
  <c r="T265" i="42"/>
  <c r="T253" i="42"/>
  <c r="T241" i="42"/>
  <c r="T229" i="42"/>
  <c r="T217" i="42"/>
  <c r="T205" i="42"/>
  <c r="T193" i="42"/>
  <c r="T181" i="42"/>
  <c r="T169" i="42"/>
  <c r="T157" i="42"/>
  <c r="T145" i="42"/>
  <c r="T133" i="42"/>
  <c r="T121" i="42"/>
  <c r="T109" i="42"/>
  <c r="T97" i="42"/>
  <c r="T85" i="42"/>
  <c r="T73" i="42"/>
  <c r="T61" i="42"/>
  <c r="T49" i="42"/>
  <c r="T37" i="42"/>
  <c r="T25" i="42"/>
  <c r="T13" i="42"/>
  <c r="T227" i="52"/>
  <c r="T215" i="52"/>
  <c r="T203" i="52"/>
  <c r="T191" i="52"/>
  <c r="T179" i="52"/>
  <c r="T167" i="52"/>
  <c r="T155" i="52"/>
  <c r="T143" i="52"/>
  <c r="T131" i="52"/>
  <c r="T119" i="52"/>
  <c r="T107" i="52"/>
  <c r="T95" i="52"/>
  <c r="T83" i="52"/>
  <c r="T71" i="52"/>
  <c r="T59" i="52"/>
  <c r="T47" i="52"/>
  <c r="T35" i="52"/>
  <c r="T23" i="52"/>
  <c r="T11" i="52"/>
  <c r="T696" i="42"/>
  <c r="T684" i="42"/>
  <c r="T672" i="42"/>
  <c r="T660" i="42"/>
  <c r="T648" i="42"/>
  <c r="T636" i="42"/>
  <c r="T624" i="42"/>
  <c r="T612" i="42"/>
  <c r="T600" i="42"/>
  <c r="T588" i="42"/>
  <c r="T576" i="42"/>
  <c r="T564" i="42"/>
  <c r="T552" i="42"/>
  <c r="T540" i="42"/>
  <c r="T528" i="42"/>
  <c r="T516" i="42"/>
  <c r="T504" i="42"/>
  <c r="T492" i="42"/>
  <c r="T480" i="42"/>
  <c r="T468" i="42"/>
  <c r="T456" i="42"/>
  <c r="T444" i="42"/>
  <c r="T432" i="42"/>
  <c r="T420" i="42"/>
  <c r="T408" i="42"/>
  <c r="T396" i="42"/>
  <c r="T384" i="42"/>
  <c r="T372" i="42"/>
  <c r="T360" i="42"/>
  <c r="T348" i="42"/>
  <c r="T336" i="42"/>
  <c r="T324" i="42"/>
  <c r="T312" i="42"/>
  <c r="T300" i="42"/>
  <c r="T288" i="42"/>
  <c r="T276" i="42"/>
  <c r="T264" i="42"/>
  <c r="T252" i="42"/>
  <c r="T240" i="42"/>
  <c r="T228" i="42"/>
  <c r="T216" i="42"/>
  <c r="T204" i="42"/>
  <c r="T192" i="42"/>
  <c r="T180" i="42"/>
  <c r="T168" i="42"/>
  <c r="T156" i="42"/>
  <c r="T144" i="42"/>
  <c r="T132" i="42"/>
  <c r="T120" i="42"/>
  <c r="T108" i="42"/>
  <c r="T96" i="42"/>
  <c r="T84" i="42"/>
  <c r="T72" i="42"/>
  <c r="T60" i="42"/>
  <c r="T48" i="42"/>
  <c r="T36" i="42"/>
  <c r="T24" i="42"/>
  <c r="T12" i="42"/>
  <c r="T695" i="42"/>
  <c r="T683" i="42"/>
  <c r="T671" i="42"/>
  <c r="T659" i="42"/>
  <c r="T647" i="42"/>
  <c r="T635" i="42"/>
  <c r="T623" i="42"/>
  <c r="T611" i="42"/>
  <c r="T599" i="42"/>
  <c r="T587" i="42"/>
  <c r="T575" i="42"/>
  <c r="T563" i="42"/>
  <c r="T551" i="42"/>
  <c r="T539" i="42"/>
  <c r="T527" i="42"/>
  <c r="T515" i="42"/>
  <c r="T503" i="42"/>
  <c r="T491" i="42"/>
  <c r="T479" i="42"/>
  <c r="T467" i="42"/>
  <c r="T455" i="42"/>
  <c r="T443" i="42"/>
  <c r="T431" i="42"/>
  <c r="T419" i="42"/>
  <c r="T407" i="42"/>
  <c r="T395" i="42"/>
  <c r="T383" i="42"/>
  <c r="T371" i="42"/>
  <c r="T359" i="42"/>
  <c r="T347" i="42"/>
  <c r="T335" i="42"/>
  <c r="T323" i="42"/>
  <c r="T311" i="42"/>
  <c r="T299" i="42"/>
  <c r="T287" i="42"/>
  <c r="T275" i="42"/>
  <c r="T263" i="42"/>
  <c r="T251" i="42"/>
  <c r="T239" i="42"/>
  <c r="T227" i="42"/>
  <c r="T215" i="42"/>
  <c r="T203" i="42"/>
  <c r="T191" i="42"/>
  <c r="T179" i="42"/>
  <c r="T167" i="42"/>
  <c r="T155" i="42"/>
  <c r="T143" i="42"/>
  <c r="T131" i="42"/>
  <c r="T119" i="42"/>
  <c r="T107" i="42"/>
  <c r="T95" i="42"/>
  <c r="T83" i="42"/>
  <c r="T71" i="42"/>
  <c r="T59" i="42"/>
  <c r="T47" i="42"/>
  <c r="T35" i="42"/>
  <c r="T23" i="42"/>
  <c r="T11" i="42"/>
  <c r="T236" i="52"/>
  <c r="T224" i="52"/>
  <c r="T212" i="52"/>
  <c r="T200" i="52"/>
  <c r="T188" i="52"/>
  <c r="T176" i="52"/>
  <c r="T164" i="52"/>
  <c r="T152" i="52"/>
  <c r="T140" i="52"/>
  <c r="T128" i="52"/>
  <c r="T116" i="52"/>
  <c r="T104" i="52"/>
  <c r="T92" i="52"/>
  <c r="T80" i="52"/>
  <c r="T68" i="52"/>
  <c r="T56" i="52"/>
  <c r="T44" i="52"/>
  <c r="T32" i="52"/>
  <c r="T693" i="42"/>
  <c r="T681" i="42"/>
  <c r="T669" i="42"/>
  <c r="T657" i="42"/>
  <c r="T645" i="42"/>
  <c r="T633" i="42"/>
  <c r="T621" i="42"/>
  <c r="T609" i="42"/>
  <c r="T597" i="42"/>
  <c r="T585" i="42"/>
  <c r="T573" i="42"/>
  <c r="T561" i="42"/>
  <c r="T549" i="42"/>
  <c r="T537" i="42"/>
  <c r="T525" i="42"/>
  <c r="T513" i="42"/>
  <c r="T501" i="42"/>
  <c r="T489" i="42"/>
  <c r="T477" i="42"/>
  <c r="T465" i="42"/>
  <c r="T453" i="42"/>
  <c r="T441" i="42"/>
  <c r="T429" i="42"/>
  <c r="T417" i="42"/>
  <c r="T405" i="42"/>
  <c r="T393" i="42"/>
  <c r="T381" i="42"/>
  <c r="T369" i="42"/>
  <c r="T357" i="42"/>
  <c r="T345" i="42"/>
  <c r="T333" i="42"/>
  <c r="T321" i="42"/>
  <c r="T309" i="42"/>
  <c r="T297" i="42"/>
  <c r="T285" i="42"/>
  <c r="T273" i="42"/>
  <c r="T261" i="42"/>
  <c r="T249" i="42"/>
  <c r="T237" i="42"/>
  <c r="T225" i="42"/>
  <c r="T213" i="42"/>
  <c r="T201" i="42"/>
  <c r="T189" i="42"/>
  <c r="T177" i="42"/>
  <c r="T165" i="42"/>
  <c r="T153" i="42"/>
  <c r="T141" i="42"/>
  <c r="T129" i="42"/>
  <c r="T117" i="42"/>
  <c r="T105" i="42"/>
  <c r="T93" i="42"/>
  <c r="T81" i="42"/>
  <c r="T69" i="42"/>
  <c r="T57" i="42"/>
  <c r="T45" i="42"/>
  <c r="T33" i="42"/>
  <c r="K8" i="11"/>
  <c r="I19" i="11"/>
  <c r="I20" i="11"/>
  <c r="L19" i="11"/>
  <c r="L20" i="11"/>
  <c r="F6" i="58" l="1"/>
  <c r="H6" i="58" s="1"/>
  <c r="I39" i="11"/>
  <c r="I29" i="11"/>
  <c r="I24" i="11"/>
  <c r="M20" i="11"/>
  <c r="E9" i="11"/>
  <c r="H24" i="11"/>
  <c r="O19" i="11"/>
  <c r="H8" i="11"/>
  <c r="H19" i="11" s="1"/>
  <c r="P19" i="11"/>
  <c r="M19" i="11"/>
  <c r="F19" i="11"/>
  <c r="H29" i="11"/>
  <c r="E8" i="11"/>
  <c r="H44" i="11"/>
  <c r="H34" i="11"/>
  <c r="F20" i="11"/>
  <c r="Q9" i="11"/>
  <c r="C19" i="11"/>
  <c r="E34" i="11" s="1"/>
  <c r="O20" i="11"/>
  <c r="N19" i="11"/>
  <c r="D20" i="11"/>
  <c r="E10" i="11"/>
  <c r="N20" i="11"/>
  <c r="C20" i="11"/>
  <c r="F24" i="11" s="1"/>
  <c r="Q10" i="11"/>
  <c r="P20" i="11"/>
  <c r="I44" i="11"/>
  <c r="J20" i="11"/>
  <c r="D19" i="11"/>
  <c r="J19" i="11"/>
  <c r="K20" i="11"/>
  <c r="G19" i="11"/>
  <c r="G20" i="11"/>
  <c r="K19" i="11"/>
  <c r="F43" i="58" l="1"/>
  <c r="H43" i="58" s="1"/>
  <c r="F48" i="58"/>
  <c r="F21" i="58"/>
  <c r="H21" i="58" s="1"/>
  <c r="G6" i="58"/>
  <c r="F15" i="58"/>
  <c r="F18" i="58"/>
  <c r="H18" i="58" s="1"/>
  <c r="F7" i="58"/>
  <c r="B5" i="54"/>
  <c r="AT269" i="54" s="1"/>
  <c r="F33" i="58"/>
  <c r="F8" i="58"/>
  <c r="F47" i="58"/>
  <c r="B5" i="42"/>
  <c r="F27" i="58"/>
  <c r="F42" i="58"/>
  <c r="F28" i="58"/>
  <c r="F36" i="58"/>
  <c r="E42" i="58"/>
  <c r="F41" i="58"/>
  <c r="H41" i="58" s="1"/>
  <c r="F29" i="58"/>
  <c r="H29" i="58" s="1"/>
  <c r="F4" i="58"/>
  <c r="H4" i="58" s="1"/>
  <c r="F20" i="58"/>
  <c r="F32" i="58"/>
  <c r="F25" i="58"/>
  <c r="F22" i="58"/>
  <c r="B4" i="61"/>
  <c r="F35" i="58"/>
  <c r="H35" i="58" s="1"/>
  <c r="E45" i="58"/>
  <c r="F10" i="58"/>
  <c r="H10" i="58" s="1"/>
  <c r="F9" i="58"/>
  <c r="F46" i="58"/>
  <c r="F19" i="58"/>
  <c r="H19" i="58" s="1"/>
  <c r="F14" i="58"/>
  <c r="F45" i="58"/>
  <c r="H45" i="58" s="1"/>
  <c r="F37" i="58"/>
  <c r="H37" i="58" s="1"/>
  <c r="F23" i="58"/>
  <c r="F34" i="58"/>
  <c r="H34" i="58" s="1"/>
  <c r="B5" i="50"/>
  <c r="V326" i="50" s="1"/>
  <c r="F40" i="58"/>
  <c r="F26" i="58"/>
  <c r="F3" i="58"/>
  <c r="H3" i="58" s="1"/>
  <c r="F16" i="58"/>
  <c r="F12" i="58"/>
  <c r="F24" i="58"/>
  <c r="H24" i="58" s="1"/>
  <c r="F17" i="58"/>
  <c r="B2" i="62"/>
  <c r="G10" i="62" s="1"/>
  <c r="B5" i="56"/>
  <c r="AD207" i="56" s="1"/>
  <c r="F13" i="58"/>
  <c r="F11" i="58"/>
  <c r="H11" i="58" s="1"/>
  <c r="F5" i="58"/>
  <c r="H5" i="58" s="1"/>
  <c r="F44" i="58"/>
  <c r="F39" i="58"/>
  <c r="B5" i="52"/>
  <c r="E44" i="58"/>
  <c r="E43" i="58"/>
  <c r="E48" i="58"/>
  <c r="E46" i="58"/>
  <c r="E47" i="58"/>
  <c r="E49" i="58"/>
  <c r="F31" i="58"/>
  <c r="F30" i="58"/>
  <c r="F2" i="58"/>
  <c r="H2" i="58" s="1"/>
  <c r="F38" i="58"/>
  <c r="F49" i="58"/>
  <c r="E19" i="11"/>
  <c r="C39" i="11" s="1"/>
  <c r="H20" i="11"/>
  <c r="G39" i="11"/>
  <c r="E20" i="11"/>
  <c r="D39" i="11" s="1"/>
  <c r="E29" i="11"/>
  <c r="Q20" i="11"/>
  <c r="D44" i="11" s="1"/>
  <c r="F39" i="11"/>
  <c r="E24" i="11"/>
  <c r="E44" i="11"/>
  <c r="E39" i="11"/>
  <c r="Q19" i="11"/>
  <c r="C44" i="11" s="1"/>
  <c r="F29" i="11"/>
  <c r="F34" i="11"/>
  <c r="F44" i="11"/>
  <c r="G44" i="11"/>
  <c r="G24" i="11"/>
  <c r="G29" i="11"/>
  <c r="G34" i="11"/>
  <c r="C29" i="11"/>
  <c r="C24" i="11"/>
  <c r="C34" i="11"/>
  <c r="C20" i="34" l="1"/>
  <c r="C96" i="34" s="1"/>
  <c r="G10" i="58"/>
  <c r="G43" i="58"/>
  <c r="G35" i="58"/>
  <c r="G5" i="58"/>
  <c r="V513" i="50"/>
  <c r="V626" i="50"/>
  <c r="V662" i="50"/>
  <c r="G2" i="58"/>
  <c r="V189" i="50"/>
  <c r="V691" i="50"/>
  <c r="G18" i="58"/>
  <c r="G41" i="58"/>
  <c r="AT40" i="54"/>
  <c r="AT403" i="54"/>
  <c r="G3" i="58"/>
  <c r="AT281" i="54"/>
  <c r="G29" i="58"/>
  <c r="AT163" i="54"/>
  <c r="AD672" i="56"/>
  <c r="G24" i="58"/>
  <c r="AT37" i="54"/>
  <c r="AT139" i="54"/>
  <c r="AD366" i="56"/>
  <c r="AD331" i="56"/>
  <c r="G17" i="58"/>
  <c r="AT198" i="54"/>
  <c r="AT126" i="54"/>
  <c r="AT101" i="54"/>
  <c r="AT89" i="54"/>
  <c r="G21" i="58"/>
  <c r="AD110" i="56"/>
  <c r="H17" i="58"/>
  <c r="AD387" i="56"/>
  <c r="AD581" i="56"/>
  <c r="AD547" i="56"/>
  <c r="AD228" i="56"/>
  <c r="AT50" i="54"/>
  <c r="G34" i="58"/>
  <c r="AT12" i="54"/>
  <c r="AD436" i="56"/>
  <c r="AD209" i="56"/>
  <c r="G11" i="58"/>
  <c r="AT113" i="54"/>
  <c r="G19" i="58"/>
  <c r="AT221" i="54"/>
  <c r="AD516" i="56"/>
  <c r="AD448" i="56"/>
  <c r="AD508" i="56"/>
  <c r="AD144" i="56"/>
  <c r="AT173" i="54"/>
  <c r="AD306" i="56"/>
  <c r="AD304" i="56"/>
  <c r="AT228" i="54"/>
  <c r="AT38" i="54"/>
  <c r="AD88" i="56"/>
  <c r="AD46" i="56"/>
  <c r="AD247" i="56"/>
  <c r="AD18" i="56"/>
  <c r="AD650" i="56"/>
  <c r="AT174" i="54"/>
  <c r="AD638" i="56"/>
  <c r="AT64" i="54"/>
  <c r="AT168" i="54"/>
  <c r="AT25" i="54"/>
  <c r="AD629" i="56"/>
  <c r="AD334" i="56"/>
  <c r="AD177" i="56"/>
  <c r="AD598" i="56"/>
  <c r="AD600" i="56"/>
  <c r="AD160" i="56"/>
  <c r="AD248" i="56"/>
  <c r="AD450" i="56"/>
  <c r="AD413" i="56"/>
  <c r="AD335" i="56"/>
  <c r="AD449" i="56"/>
  <c r="AD180" i="56"/>
  <c r="G37" i="58"/>
  <c r="AD192" i="56"/>
  <c r="AD256" i="56"/>
  <c r="AD103" i="56"/>
  <c r="AD576" i="56"/>
  <c r="AD112" i="56"/>
  <c r="AD233" i="56"/>
  <c r="AT39" i="54"/>
  <c r="AT60" i="54"/>
  <c r="AD237" i="56"/>
  <c r="AD364" i="56"/>
  <c r="AD568" i="56"/>
  <c r="AD415" i="56"/>
  <c r="AD298" i="56"/>
  <c r="AD191" i="56"/>
  <c r="AT391" i="54"/>
  <c r="AD644" i="56"/>
  <c r="AT180" i="54"/>
  <c r="AD27" i="56"/>
  <c r="AD234" i="56"/>
  <c r="AD239" i="56"/>
  <c r="AD646" i="56"/>
  <c r="AT197" i="54"/>
  <c r="AT343" i="54"/>
  <c r="AD154" i="56"/>
  <c r="AD649" i="56"/>
  <c r="AD120" i="56"/>
  <c r="AD22" i="56"/>
  <c r="AD320" i="56"/>
  <c r="AD11" i="56"/>
  <c r="AD474" i="56"/>
  <c r="AD41" i="56"/>
  <c r="AD571" i="56"/>
  <c r="AT51" i="54"/>
  <c r="AD75" i="56"/>
  <c r="AD593" i="56"/>
  <c r="AD59" i="56"/>
  <c r="AD660" i="56"/>
  <c r="AD134" i="56"/>
  <c r="AD684" i="56"/>
  <c r="AD49" i="56"/>
  <c r="H15" i="58"/>
  <c r="G15" i="58"/>
  <c r="AD310" i="56"/>
  <c r="AD26" i="56"/>
  <c r="AT31" i="54"/>
  <c r="AD378" i="56"/>
  <c r="AD40" i="56"/>
  <c r="AD570" i="56"/>
  <c r="AD139" i="56"/>
  <c r="AD270" i="56"/>
  <c r="AT223" i="54"/>
  <c r="AT151" i="54"/>
  <c r="AD84" i="56"/>
  <c r="AD396" i="56"/>
  <c r="AD691" i="56"/>
  <c r="AD486" i="56"/>
  <c r="AD693" i="56"/>
  <c r="AD225" i="56"/>
  <c r="AD268" i="56"/>
  <c r="AD539" i="56"/>
  <c r="AD700" i="56"/>
  <c r="AD127" i="56"/>
  <c r="AD403" i="56"/>
  <c r="AD342" i="56"/>
  <c r="AD407" i="56"/>
  <c r="AD511" i="56"/>
  <c r="AD183" i="56"/>
  <c r="AD408" i="56"/>
  <c r="AD90" i="56"/>
  <c r="AD303" i="56"/>
  <c r="AD522" i="56"/>
  <c r="G45" i="58"/>
  <c r="AD666" i="56"/>
  <c r="AD76" i="56"/>
  <c r="AD45" i="56"/>
  <c r="AT84" i="54"/>
  <c r="AD39" i="56"/>
  <c r="AD198" i="56"/>
  <c r="AD324" i="56"/>
  <c r="AD341" i="56"/>
  <c r="AT149" i="54"/>
  <c r="AD594" i="56"/>
  <c r="AD67" i="56"/>
  <c r="AD362" i="56"/>
  <c r="AD537" i="56"/>
  <c r="AD104" i="56"/>
  <c r="AD348" i="56"/>
  <c r="AD556" i="56"/>
  <c r="AD337" i="56"/>
  <c r="AD463" i="56"/>
  <c r="AD126" i="56"/>
  <c r="AD645" i="56"/>
  <c r="AD29" i="56"/>
  <c r="AT137" i="54"/>
  <c r="AD654" i="56"/>
  <c r="AD521" i="56"/>
  <c r="AT83" i="54"/>
  <c r="AD674" i="56"/>
  <c r="AT161" i="54"/>
  <c r="G4" i="58"/>
  <c r="AD376" i="56"/>
  <c r="AD57" i="56"/>
  <c r="AD555" i="56"/>
  <c r="AD20" i="56"/>
  <c r="AD102" i="56"/>
  <c r="AD372" i="56"/>
  <c r="H48" i="58"/>
  <c r="G48" i="58"/>
  <c r="AD63" i="56"/>
  <c r="AD461" i="56"/>
  <c r="AD171" i="56"/>
  <c r="AT379" i="54"/>
  <c r="AD206" i="56"/>
  <c r="AD172" i="56"/>
  <c r="AT216" i="54"/>
  <c r="AD264" i="56"/>
  <c r="AD367" i="56"/>
  <c r="AT23" i="54"/>
  <c r="AT257" i="54"/>
  <c r="AD195" i="56"/>
  <c r="AD116" i="56"/>
  <c r="AD48" i="56"/>
  <c r="AD480" i="56"/>
  <c r="AD588" i="56"/>
  <c r="H16" i="58"/>
  <c r="G16" i="58"/>
  <c r="H9" i="58"/>
  <c r="G9" i="58"/>
  <c r="AT466" i="52"/>
  <c r="AT451" i="52"/>
  <c r="AT668" i="52"/>
  <c r="AT243" i="52"/>
  <c r="AT26" i="52"/>
  <c r="AT509" i="52"/>
  <c r="AT189" i="52"/>
  <c r="AT559" i="52"/>
  <c r="AT699" i="52"/>
  <c r="AT563" i="52"/>
  <c r="AT346" i="52"/>
  <c r="AT589" i="52"/>
  <c r="AT404" i="52"/>
  <c r="AT106" i="52"/>
  <c r="AT44" i="52"/>
  <c r="AT384" i="52"/>
  <c r="AT265" i="52"/>
  <c r="AT299" i="52"/>
  <c r="AT337" i="52"/>
  <c r="AT102" i="52"/>
  <c r="AT616" i="52"/>
  <c r="AT499" i="52"/>
  <c r="AT220" i="52"/>
  <c r="AT245" i="52"/>
  <c r="AT410" i="52"/>
  <c r="AT193" i="52"/>
  <c r="AT484" i="52"/>
  <c r="AT142" i="52"/>
  <c r="AT166" i="52"/>
  <c r="AT489" i="52"/>
  <c r="AT284" i="52"/>
  <c r="AT544" i="52"/>
  <c r="AT238" i="52"/>
  <c r="AT681" i="52"/>
  <c r="AT231" i="52"/>
  <c r="AT689" i="52"/>
  <c r="AT308" i="52"/>
  <c r="AT316" i="52"/>
  <c r="AT105" i="52"/>
  <c r="AT234" i="52"/>
  <c r="AT595" i="52"/>
  <c r="AT291" i="52"/>
  <c r="AT490" i="52"/>
  <c r="AT307" i="52"/>
  <c r="AT519" i="52"/>
  <c r="AT447" i="52"/>
  <c r="AT205" i="52"/>
  <c r="AT32" i="52"/>
  <c r="AT170" i="52"/>
  <c r="AT61" i="52"/>
  <c r="AT188" i="52"/>
  <c r="AT51" i="52"/>
  <c r="AT392" i="52"/>
  <c r="AT185" i="52"/>
  <c r="AT528" i="52"/>
  <c r="AT647" i="52"/>
  <c r="AT62" i="52"/>
  <c r="AT90" i="52"/>
  <c r="AT496" i="52"/>
  <c r="AT550" i="52"/>
  <c r="AT336" i="52"/>
  <c r="AT687" i="52"/>
  <c r="AT479" i="52"/>
  <c r="AT513" i="52"/>
  <c r="AT670" i="52"/>
  <c r="AT292" i="52"/>
  <c r="AT540" i="52"/>
  <c r="AT144" i="52"/>
  <c r="AT386" i="52"/>
  <c r="AT67" i="52"/>
  <c r="AT364" i="52"/>
  <c r="AT259" i="52"/>
  <c r="AT134" i="52"/>
  <c r="AT498" i="52"/>
  <c r="AT598" i="52"/>
  <c r="AT422" i="52"/>
  <c r="AT538" i="52"/>
  <c r="AT99" i="52"/>
  <c r="AT564" i="52"/>
  <c r="AT228" i="52"/>
  <c r="AT696" i="52"/>
  <c r="AT66" i="52"/>
  <c r="AT303" i="52"/>
  <c r="AT459" i="52"/>
  <c r="AT438" i="52"/>
  <c r="AT473" i="52"/>
  <c r="AT369" i="52"/>
  <c r="AT655" i="52"/>
  <c r="AT493" i="52"/>
  <c r="AT626" i="52"/>
  <c r="AT147" i="52"/>
  <c r="AT78" i="52"/>
  <c r="AT460" i="52"/>
  <c r="AT537" i="52"/>
  <c r="AT407" i="52"/>
  <c r="AT461" i="52"/>
  <c r="AT603" i="52"/>
  <c r="AT625" i="52"/>
  <c r="AT602" i="52"/>
  <c r="AT487" i="52"/>
  <c r="AT100" i="52"/>
  <c r="AT536" i="52"/>
  <c r="AT482" i="52"/>
  <c r="AT552" i="52"/>
  <c r="AT184" i="52"/>
  <c r="AT274" i="52"/>
  <c r="AT635" i="52"/>
  <c r="AT290" i="52"/>
  <c r="AT561" i="52"/>
  <c r="AT624" i="52"/>
  <c r="AT643" i="52"/>
  <c r="AT210" i="52"/>
  <c r="AT495" i="52"/>
  <c r="AT678" i="52"/>
  <c r="AT183" i="52"/>
  <c r="AT585" i="52"/>
  <c r="AT557" i="52"/>
  <c r="AT576" i="52"/>
  <c r="AT132" i="52"/>
  <c r="AT481" i="52"/>
  <c r="AT522" i="52"/>
  <c r="AT633" i="52"/>
  <c r="AT649" i="52"/>
  <c r="AT201" i="52"/>
  <c r="AT46" i="52"/>
  <c r="AT531" i="52"/>
  <c r="AT118" i="52"/>
  <c r="AT17" i="52"/>
  <c r="AT255" i="52"/>
  <c r="AT35" i="52"/>
  <c r="AT108" i="52"/>
  <c r="AT462" i="52"/>
  <c r="AT171" i="52"/>
  <c r="AT173" i="52"/>
  <c r="AT326" i="52"/>
  <c r="AT76" i="52"/>
  <c r="AT558" i="52"/>
  <c r="AT695" i="52"/>
  <c r="AT575" i="52"/>
  <c r="AT16" i="52"/>
  <c r="AT574" i="52"/>
  <c r="AT277" i="52"/>
  <c r="AT246" i="52"/>
  <c r="AT562" i="52"/>
  <c r="AT579" i="52"/>
  <c r="AT412" i="52"/>
  <c r="AT524" i="52"/>
  <c r="AT393" i="52"/>
  <c r="AT264" i="52"/>
  <c r="AT91" i="52"/>
  <c r="AT148" i="52"/>
  <c r="AT211" i="52"/>
  <c r="AT77" i="52"/>
  <c r="AT278" i="52"/>
  <c r="AT114" i="52"/>
  <c r="AT555" i="52"/>
  <c r="AT606" i="52"/>
  <c r="AT366" i="52"/>
  <c r="AT186" i="52"/>
  <c r="AT289" i="52"/>
  <c r="AT465" i="52"/>
  <c r="AT58" i="52"/>
  <c r="AT152" i="52"/>
  <c r="AT488" i="52"/>
  <c r="AT367" i="52"/>
  <c r="AT486" i="52"/>
  <c r="AT42" i="52"/>
  <c r="AT129" i="52"/>
  <c r="AT697" i="52"/>
  <c r="AT354" i="52"/>
  <c r="AT514" i="52"/>
  <c r="AT398" i="52"/>
  <c r="AT419" i="52"/>
  <c r="AT330" i="52"/>
  <c r="AT510" i="52"/>
  <c r="AT279" i="52"/>
  <c r="AT492" i="52"/>
  <c r="AT177" i="52"/>
  <c r="AT357" i="52"/>
  <c r="AT318" i="52"/>
  <c r="AT411" i="52"/>
  <c r="AT295" i="52"/>
  <c r="AT421" i="52"/>
  <c r="AT272" i="52"/>
  <c r="AT434" i="52"/>
  <c r="AT30" i="52"/>
  <c r="AT543" i="52"/>
  <c r="AT340" i="52"/>
  <c r="AT241" i="52"/>
  <c r="AT294" i="52"/>
  <c r="AT50" i="52"/>
  <c r="AT322" i="52"/>
  <c r="AT286" i="52"/>
  <c r="AT525" i="52"/>
  <c r="AT505" i="52"/>
  <c r="AT261" i="52"/>
  <c r="AT341" i="52"/>
  <c r="AT378" i="52"/>
  <c r="AT379" i="52"/>
  <c r="AT250" i="52"/>
  <c r="AT130" i="52"/>
  <c r="AT453" i="52"/>
  <c r="AT370" i="52"/>
  <c r="AT74" i="52"/>
  <c r="AT535" i="52"/>
  <c r="AT60" i="52"/>
  <c r="AT329" i="52"/>
  <c r="AT569" i="52"/>
  <c r="AT273" i="52"/>
  <c r="AT156" i="52"/>
  <c r="AT401" i="52"/>
  <c r="AT270" i="52"/>
  <c r="AT532" i="52"/>
  <c r="AT214" i="52"/>
  <c r="AT24" i="52"/>
  <c r="AT654" i="52"/>
  <c r="AT321" i="52"/>
  <c r="AT281" i="52"/>
  <c r="AT323" i="52"/>
  <c r="AT675" i="52"/>
  <c r="AT548" i="52"/>
  <c r="AT546" i="52"/>
  <c r="AT226" i="52"/>
  <c r="AT248" i="52"/>
  <c r="AT529" i="52"/>
  <c r="AT435" i="52"/>
  <c r="AT501" i="52"/>
  <c r="AT500" i="52"/>
  <c r="AT560" i="52"/>
  <c r="AT40" i="52"/>
  <c r="AT517" i="52"/>
  <c r="AT52" i="52"/>
  <c r="AT86" i="52"/>
  <c r="AT592" i="52"/>
  <c r="AT224" i="52"/>
  <c r="AT471" i="52"/>
  <c r="AT126" i="52"/>
  <c r="AT426" i="52"/>
  <c r="AT150" i="52"/>
  <c r="AT439" i="52"/>
  <c r="AT101" i="52"/>
  <c r="AT644" i="52"/>
  <c r="AT232" i="52"/>
  <c r="AT276" i="52"/>
  <c r="AT263" i="52"/>
  <c r="AT19" i="52"/>
  <c r="AT596" i="52"/>
  <c r="AT403" i="52"/>
  <c r="AT371" i="52"/>
  <c r="AT119" i="52"/>
  <c r="AT356" i="52"/>
  <c r="AT607" i="52"/>
  <c r="AT155" i="52"/>
  <c r="AT507" i="52"/>
  <c r="AT402" i="52"/>
  <c r="AT235" i="52"/>
  <c r="AT372" i="52"/>
  <c r="AT350" i="52"/>
  <c r="AT174" i="52"/>
  <c r="AT252" i="52"/>
  <c r="AT215" i="52"/>
  <c r="AT485" i="52"/>
  <c r="AT553" i="52"/>
  <c r="AT21" i="52"/>
  <c r="AT429" i="52"/>
  <c r="AT408" i="52"/>
  <c r="AT400" i="52"/>
  <c r="AT80" i="52"/>
  <c r="AT391" i="52"/>
  <c r="AT360" i="52"/>
  <c r="AT268" i="52"/>
  <c r="AT56" i="52"/>
  <c r="AT304" i="52"/>
  <c r="AT36" i="52"/>
  <c r="AT169" i="52"/>
  <c r="AT449" i="52"/>
  <c r="AT260" i="52"/>
  <c r="AT196" i="52"/>
  <c r="AT661" i="52"/>
  <c r="AT208" i="52"/>
  <c r="AT674" i="52"/>
  <c r="AT353" i="52"/>
  <c r="AT240" i="52"/>
  <c r="AT262" i="52"/>
  <c r="AT203" i="52"/>
  <c r="AT75" i="52"/>
  <c r="AT570" i="52"/>
  <c r="AT324" i="52"/>
  <c r="AT283" i="52"/>
  <c r="AT477" i="52"/>
  <c r="AT669" i="52"/>
  <c r="AT107" i="52"/>
  <c r="AT178" i="52"/>
  <c r="AT615" i="52"/>
  <c r="AT191" i="52"/>
  <c r="AT520" i="52"/>
  <c r="AT651" i="52"/>
  <c r="AT139" i="52"/>
  <c r="AT312" i="52"/>
  <c r="AT587" i="52"/>
  <c r="AT578" i="52"/>
  <c r="AT425" i="52"/>
  <c r="AT530" i="52"/>
  <c r="AT362" i="52"/>
  <c r="AT311" i="52"/>
  <c r="AT380" i="52"/>
  <c r="AT629" i="52"/>
  <c r="AT413" i="52"/>
  <c r="AT22" i="52"/>
  <c r="AT455" i="52"/>
  <c r="AT29" i="52"/>
  <c r="AT539" i="52"/>
  <c r="AT237" i="52"/>
  <c r="AT207" i="52"/>
  <c r="AT472" i="52"/>
  <c r="AT594" i="52"/>
  <c r="AT181" i="52"/>
  <c r="AT571" i="52"/>
  <c r="AT577" i="52"/>
  <c r="AT229" i="52"/>
  <c r="AT467" i="52"/>
  <c r="AT247" i="52"/>
  <c r="AT690" i="52"/>
  <c r="AT180" i="52"/>
  <c r="AT415" i="52"/>
  <c r="AT151" i="52"/>
  <c r="AT217" i="52"/>
  <c r="AT646" i="52"/>
  <c r="AT441" i="52"/>
  <c r="AT567" i="52"/>
  <c r="AT613" i="52"/>
  <c r="AT406" i="52"/>
  <c r="AT637" i="52"/>
  <c r="AT331" i="52"/>
  <c r="AT145" i="52"/>
  <c r="AT216" i="52"/>
  <c r="AT190" i="52"/>
  <c r="AT618" i="52"/>
  <c r="AT103" i="52"/>
  <c r="AT700" i="52"/>
  <c r="AT89" i="52"/>
  <c r="AT551" i="52"/>
  <c r="AT141" i="52"/>
  <c r="AT267" i="52"/>
  <c r="AT521" i="52"/>
  <c r="AT160" i="52"/>
  <c r="AT319" i="52"/>
  <c r="AT593" i="52"/>
  <c r="AT57" i="52"/>
  <c r="AT502" i="52"/>
  <c r="AT420" i="52"/>
  <c r="AT153" i="52"/>
  <c r="AT395" i="52"/>
  <c r="AT258" i="52"/>
  <c r="AT111" i="52"/>
  <c r="AT14" i="52"/>
  <c r="AT368" i="52"/>
  <c r="AT33" i="52"/>
  <c r="AT416" i="52"/>
  <c r="AT515" i="52"/>
  <c r="AT110" i="52"/>
  <c r="AT636" i="52"/>
  <c r="AT672" i="52"/>
  <c r="AT657" i="52"/>
  <c r="AT338" i="52"/>
  <c r="AT604" i="52"/>
  <c r="AT464" i="52"/>
  <c r="AT581" i="52"/>
  <c r="AT257" i="52"/>
  <c r="AT491" i="52"/>
  <c r="AT97" i="52"/>
  <c r="AT652" i="52"/>
  <c r="AT418" i="52"/>
  <c r="AT363" i="52"/>
  <c r="AT617" i="52"/>
  <c r="AT621" i="52"/>
  <c r="AT298" i="52"/>
  <c r="AT125" i="52"/>
  <c r="AT480" i="52"/>
  <c r="AT332" i="52"/>
  <c r="AT463" i="52"/>
  <c r="AT249" i="52"/>
  <c r="AT310" i="52"/>
  <c r="AT347" i="52"/>
  <c r="AT653" i="52"/>
  <c r="AT405" i="52"/>
  <c r="AT297" i="52"/>
  <c r="AT611" i="52"/>
  <c r="AT157" i="52"/>
  <c r="AT135" i="52"/>
  <c r="AT128" i="52"/>
  <c r="AT12" i="52"/>
  <c r="AT634" i="52"/>
  <c r="AT254" i="52"/>
  <c r="AT315" i="52"/>
  <c r="AT187" i="52"/>
  <c r="AT95" i="52"/>
  <c r="AT85" i="52"/>
  <c r="AT122" i="52"/>
  <c r="AT566" i="52"/>
  <c r="AT609" i="52"/>
  <c r="AT15" i="52"/>
  <c r="AT179" i="52"/>
  <c r="AT432" i="52"/>
  <c r="AT373" i="52"/>
  <c r="AT648" i="52"/>
  <c r="AT109" i="52"/>
  <c r="AT433" i="52"/>
  <c r="AT13" i="52"/>
  <c r="AT115" i="52"/>
  <c r="AT251" i="52"/>
  <c r="AT285" i="52"/>
  <c r="AT518" i="52"/>
  <c r="AT387" i="52"/>
  <c r="AT59" i="52"/>
  <c r="AT497" i="52"/>
  <c r="AT344" i="52"/>
  <c r="AT409" i="52"/>
  <c r="AT494" i="52"/>
  <c r="AT87" i="52"/>
  <c r="AT667" i="52"/>
  <c r="AT143" i="52"/>
  <c r="AT161" i="52"/>
  <c r="AT612" i="52"/>
  <c r="AT223" i="52"/>
  <c r="AT358" i="52"/>
  <c r="AT691" i="52"/>
  <c r="AT127" i="52"/>
  <c r="AT396" i="52"/>
  <c r="AT64" i="52"/>
  <c r="AT313" i="52"/>
  <c r="AT608" i="52"/>
  <c r="AT314" i="52"/>
  <c r="AT682" i="52"/>
  <c r="AT349" i="52"/>
  <c r="AT271" i="52"/>
  <c r="AT656" i="52"/>
  <c r="AT202" i="52"/>
  <c r="AT638" i="52"/>
  <c r="AT478" i="52"/>
  <c r="AT239" i="52"/>
  <c r="AT218" i="52"/>
  <c r="AT665" i="52"/>
  <c r="AT631" i="52"/>
  <c r="AT288" i="52"/>
  <c r="AT149" i="52"/>
  <c r="AT458" i="52"/>
  <c r="AT296" i="52"/>
  <c r="AT293" i="52"/>
  <c r="AT256" i="52"/>
  <c r="AT317" i="52"/>
  <c r="AT63" i="52"/>
  <c r="AT162" i="52"/>
  <c r="AT124" i="52"/>
  <c r="AT137" i="52"/>
  <c r="AT96" i="52"/>
  <c r="AT446" i="52"/>
  <c r="AT192" i="52"/>
  <c r="AT172" i="52"/>
  <c r="AT586" i="52"/>
  <c r="AT18" i="52"/>
  <c r="AT335" i="52"/>
  <c r="AT41" i="52"/>
  <c r="AT448" i="52"/>
  <c r="AT508" i="52"/>
  <c r="AT376" i="52"/>
  <c r="AT37" i="52"/>
  <c r="AT622" i="52"/>
  <c r="AT112" i="52"/>
  <c r="AT131" i="52"/>
  <c r="AT399" i="52"/>
  <c r="AT694" i="52"/>
  <c r="AT619" i="52"/>
  <c r="AT389" i="52"/>
  <c r="AT225" i="52"/>
  <c r="AT580" i="52"/>
  <c r="AT590" i="52"/>
  <c r="AT269" i="52"/>
  <c r="AT688" i="52"/>
  <c r="AT93" i="52"/>
  <c r="AT27" i="52"/>
  <c r="AT55" i="52"/>
  <c r="AT599" i="52"/>
  <c r="AT342" i="52"/>
  <c r="AT417" i="52"/>
  <c r="AT511" i="52"/>
  <c r="AT47" i="52"/>
  <c r="AT83" i="52"/>
  <c r="AT154" i="52"/>
  <c r="AT104" i="52"/>
  <c r="AT436" i="52"/>
  <c r="AT348" i="52"/>
  <c r="AT394" i="52"/>
  <c r="AT605" i="52"/>
  <c r="AT219" i="52"/>
  <c r="AT48" i="52"/>
  <c r="AT92" i="52"/>
  <c r="AT430" i="52"/>
  <c r="AT306" i="52"/>
  <c r="AT610" i="52"/>
  <c r="AT11" i="52"/>
  <c r="AT320" i="52"/>
  <c r="AT666" i="52"/>
  <c r="AT565" i="52"/>
  <c r="AT377" i="52"/>
  <c r="AT639" i="52"/>
  <c r="AT345" i="52"/>
  <c r="AT693" i="52"/>
  <c r="AT113" i="52"/>
  <c r="AT445" i="52"/>
  <c r="AT351" i="52"/>
  <c r="AT676" i="52"/>
  <c r="AT591" i="52"/>
  <c r="AT504" i="52"/>
  <c r="AT452" i="52"/>
  <c r="AT82" i="52"/>
  <c r="AT222" i="52"/>
  <c r="AT233" i="52"/>
  <c r="AT71" i="52"/>
  <c r="AT444" i="52"/>
  <c r="AT73" i="52"/>
  <c r="AT121" i="52"/>
  <c r="AT685" i="52"/>
  <c r="AT236" i="52"/>
  <c r="AT365" i="52"/>
  <c r="AT683" i="52"/>
  <c r="AT339" i="52"/>
  <c r="AT334" i="52"/>
  <c r="AT163" i="52"/>
  <c r="AT38" i="52"/>
  <c r="AT388" i="52"/>
  <c r="AT212" i="52"/>
  <c r="AT640" i="52"/>
  <c r="AT457" i="52"/>
  <c r="AT583" i="52"/>
  <c r="AT584" i="52"/>
  <c r="AT359" i="52"/>
  <c r="AT209" i="52"/>
  <c r="AT49" i="52"/>
  <c r="AT213" i="52"/>
  <c r="AT450" i="52"/>
  <c r="AT628" i="52"/>
  <c r="AT645" i="52"/>
  <c r="AT541" i="52"/>
  <c r="AT45" i="52"/>
  <c r="AT65" i="52"/>
  <c r="AT549" i="52"/>
  <c r="AT194" i="52"/>
  <c r="AT664" i="52"/>
  <c r="AT43" i="52"/>
  <c r="AT176" i="52"/>
  <c r="AT547" i="52"/>
  <c r="AT302" i="52"/>
  <c r="AT72" i="52"/>
  <c r="AT146" i="52"/>
  <c r="AT159" i="52"/>
  <c r="AT31" i="52"/>
  <c r="AT556" i="52"/>
  <c r="AT361" i="52"/>
  <c r="AT133" i="52"/>
  <c r="AT382" i="52"/>
  <c r="AT673" i="52"/>
  <c r="AT381" i="52"/>
  <c r="AT614" i="52"/>
  <c r="AT440" i="52"/>
  <c r="AT230" i="52"/>
  <c r="AT630" i="52"/>
  <c r="AT301" i="52"/>
  <c r="AT227" i="52"/>
  <c r="AT244" i="52"/>
  <c r="AT175" i="52"/>
  <c r="AT309" i="52"/>
  <c r="AT506" i="52"/>
  <c r="AT677" i="52"/>
  <c r="AT116" i="52"/>
  <c r="AT431" i="52"/>
  <c r="AT164" i="52"/>
  <c r="AT328" i="52"/>
  <c r="AT385" i="52"/>
  <c r="AT88" i="52"/>
  <c r="AT516" i="52"/>
  <c r="AT390" i="52"/>
  <c r="AT534" i="52"/>
  <c r="AT305" i="52"/>
  <c r="AT168" i="52"/>
  <c r="AT343" i="52"/>
  <c r="AT53" i="52"/>
  <c r="AT197" i="52"/>
  <c r="AT28" i="52"/>
  <c r="AT79" i="52"/>
  <c r="AT123" i="52"/>
  <c r="AT698" i="52"/>
  <c r="AT503" i="52"/>
  <c r="AT195" i="52"/>
  <c r="AT397" i="52"/>
  <c r="AT568" i="52"/>
  <c r="AT469" i="52"/>
  <c r="AT512" i="52"/>
  <c r="AT140" i="52"/>
  <c r="AT23" i="52"/>
  <c r="AT68" i="52"/>
  <c r="AT287" i="52"/>
  <c r="AT84" i="52"/>
  <c r="AT70" i="52"/>
  <c r="AT642" i="52"/>
  <c r="AT34" i="52"/>
  <c r="AT692" i="52"/>
  <c r="AT663" i="52"/>
  <c r="AT527" i="52"/>
  <c r="AT375" i="52"/>
  <c r="AT428" i="52"/>
  <c r="AT456" i="52"/>
  <c r="AT597" i="52"/>
  <c r="AT545" i="52"/>
  <c r="AT39" i="52"/>
  <c r="AT424" i="52"/>
  <c r="AT138" i="52"/>
  <c r="AT686" i="52"/>
  <c r="AT355" i="52"/>
  <c r="AT25" i="52"/>
  <c r="AT533" i="52"/>
  <c r="AT474" i="52"/>
  <c r="AT221" i="52"/>
  <c r="AT120" i="52"/>
  <c r="AT165" i="52"/>
  <c r="AT620" i="52"/>
  <c r="AT414" i="52"/>
  <c r="AT659" i="52"/>
  <c r="AT523" i="52"/>
  <c r="AT117" i="52"/>
  <c r="AT333" i="52"/>
  <c r="AT443" i="52"/>
  <c r="AT476" i="52"/>
  <c r="AT658" i="52"/>
  <c r="AT198" i="52"/>
  <c r="AT69" i="52"/>
  <c r="AT136" i="52"/>
  <c r="AT627" i="52"/>
  <c r="AT383" i="52"/>
  <c r="AT158" i="52"/>
  <c r="AT374" i="52"/>
  <c r="AT280" i="52"/>
  <c r="AT98" i="52"/>
  <c r="Z66" i="52"/>
  <c r="Z210" i="52"/>
  <c r="Z354" i="52"/>
  <c r="Z498" i="52"/>
  <c r="Z642" i="52"/>
  <c r="AD114" i="52"/>
  <c r="AD258" i="52"/>
  <c r="Z79" i="52"/>
  <c r="Z223" i="52"/>
  <c r="Z367" i="52"/>
  <c r="Z511" i="52"/>
  <c r="Z655" i="52"/>
  <c r="AD127" i="52"/>
  <c r="AT573" i="52"/>
  <c r="Z164" i="52"/>
  <c r="Z308" i="52"/>
  <c r="Z452" i="52"/>
  <c r="Z596" i="52"/>
  <c r="AD20" i="52"/>
  <c r="AD164" i="52"/>
  <c r="Z34" i="52"/>
  <c r="Z178" i="52"/>
  <c r="Z322" i="52"/>
  <c r="Z466" i="52"/>
  <c r="Z610" i="52"/>
  <c r="AD70" i="52"/>
  <c r="AD214" i="52"/>
  <c r="Z98" i="52"/>
  <c r="Z314" i="52"/>
  <c r="Z530" i="52"/>
  <c r="AD47" i="52"/>
  <c r="AD260" i="52"/>
  <c r="AD405" i="52"/>
  <c r="AD549" i="52"/>
  <c r="Z119" i="52"/>
  <c r="Z335" i="52"/>
  <c r="Z551" i="52"/>
  <c r="AD64" i="52"/>
  <c r="AD274" i="52"/>
  <c r="AD418" i="52"/>
  <c r="AD562" i="52"/>
  <c r="Z136" i="52"/>
  <c r="AT54" i="52"/>
  <c r="Z78" i="52"/>
  <c r="Z222" i="52"/>
  <c r="Z366" i="52"/>
  <c r="Z510" i="52"/>
  <c r="Z654" i="52"/>
  <c r="AD126" i="52"/>
  <c r="AT275" i="52"/>
  <c r="Z91" i="52"/>
  <c r="Z235" i="52"/>
  <c r="Z379" i="52"/>
  <c r="Z523" i="52"/>
  <c r="Z667" i="52"/>
  <c r="AD139" i="52"/>
  <c r="Z32" i="52"/>
  <c r="AT242" i="52"/>
  <c r="Z90" i="52"/>
  <c r="Z234" i="52"/>
  <c r="Z378" i="52"/>
  <c r="Z522" i="52"/>
  <c r="Z666" i="52"/>
  <c r="AD138" i="52"/>
  <c r="AT572" i="52"/>
  <c r="Z103" i="52"/>
  <c r="Z247" i="52"/>
  <c r="Z391" i="52"/>
  <c r="Z535" i="52"/>
  <c r="AT526" i="52"/>
  <c r="AT483" i="52"/>
  <c r="Z102" i="52"/>
  <c r="Z246" i="52"/>
  <c r="Z390" i="52"/>
  <c r="Z534" i="52"/>
  <c r="Z678" i="52"/>
  <c r="AD150" i="52"/>
  <c r="AT680" i="52"/>
  <c r="Z115" i="52"/>
  <c r="Z259" i="52"/>
  <c r="Z403" i="52"/>
  <c r="Z547" i="52"/>
  <c r="Z691" i="52"/>
  <c r="AD163" i="52"/>
  <c r="Z56" i="52"/>
  <c r="AT684" i="52"/>
  <c r="AT199" i="52"/>
  <c r="Z30" i="52"/>
  <c r="Z174" i="52"/>
  <c r="Z318" i="52"/>
  <c r="Z462" i="52"/>
  <c r="Z606" i="52"/>
  <c r="AD78" i="52"/>
  <c r="AD222" i="52"/>
  <c r="Z43" i="52"/>
  <c r="Z187" i="52"/>
  <c r="Z331" i="52"/>
  <c r="Z475" i="52"/>
  <c r="Z619" i="52"/>
  <c r="AD91" i="52"/>
  <c r="AD235" i="52"/>
  <c r="Z128" i="52"/>
  <c r="Z272" i="52"/>
  <c r="AT632" i="52"/>
  <c r="AT582" i="52"/>
  <c r="Z42" i="52"/>
  <c r="Z186" i="52"/>
  <c r="Z330" i="52"/>
  <c r="Z474" i="52"/>
  <c r="Z618" i="52"/>
  <c r="AD90" i="52"/>
  <c r="AD234" i="52"/>
  <c r="Z55" i="52"/>
  <c r="Z199" i="52"/>
  <c r="Z343" i="52"/>
  <c r="Z487" i="52"/>
  <c r="Z631" i="52"/>
  <c r="AD103" i="52"/>
  <c r="AD247" i="52"/>
  <c r="AT542" i="52"/>
  <c r="AT427" i="52"/>
  <c r="Z54" i="52"/>
  <c r="Z198" i="52"/>
  <c r="Z342" i="52"/>
  <c r="Z486" i="52"/>
  <c r="Z630" i="52"/>
  <c r="AD102" i="52"/>
  <c r="AD246" i="52"/>
  <c r="Z67" i="52"/>
  <c r="Z211" i="52"/>
  <c r="Z355" i="52"/>
  <c r="Z499" i="52"/>
  <c r="Z643" i="52"/>
  <c r="AD115" i="52"/>
  <c r="AT282" i="52"/>
  <c r="Z270" i="52"/>
  <c r="Z582" i="52"/>
  <c r="Z13" i="52"/>
  <c r="Z295" i="52"/>
  <c r="Z607" i="52"/>
  <c r="AD223" i="52"/>
  <c r="Z212" i="52"/>
  <c r="Z380" i="52"/>
  <c r="Z536" i="52"/>
  <c r="Z692" i="52"/>
  <c r="AD128" i="52"/>
  <c r="AT325" i="52"/>
  <c r="Z166" i="52"/>
  <c r="Z334" i="52"/>
  <c r="Z490" i="52"/>
  <c r="Z646" i="52"/>
  <c r="AD118" i="52"/>
  <c r="AT327" i="52"/>
  <c r="Z206" i="52"/>
  <c r="Z441" i="52"/>
  <c r="Z674" i="52"/>
  <c r="AD207" i="52"/>
  <c r="AD381" i="52"/>
  <c r="AD537" i="52"/>
  <c r="Z135" i="52"/>
  <c r="Z371" i="52"/>
  <c r="Z603" i="52"/>
  <c r="AD136" i="52"/>
  <c r="AD334" i="52"/>
  <c r="AD490" i="52"/>
  <c r="Z48" i="52"/>
  <c r="Z280" i="52"/>
  <c r="Z496" i="52"/>
  <c r="AD29" i="52"/>
  <c r="AD245" i="52"/>
  <c r="AD395" i="52"/>
  <c r="AD539" i="52"/>
  <c r="Z101" i="52"/>
  <c r="Z317" i="52"/>
  <c r="Z533" i="52"/>
  <c r="AD50" i="52"/>
  <c r="AD264" i="52"/>
  <c r="AD408" i="52"/>
  <c r="AD552" i="52"/>
  <c r="Z143" i="52"/>
  <c r="Z359" i="52"/>
  <c r="Z575" i="52"/>
  <c r="AD88" i="52"/>
  <c r="Z311" i="52"/>
  <c r="Z684" i="52"/>
  <c r="AD316" i="52"/>
  <c r="AD532" i="52"/>
  <c r="AD698" i="52"/>
  <c r="AH155" i="52"/>
  <c r="AH299" i="52"/>
  <c r="AH443" i="52"/>
  <c r="AT475" i="52"/>
  <c r="Z376" i="52"/>
  <c r="AD74" i="52"/>
  <c r="AD353" i="52"/>
  <c r="AD569" i="52"/>
  <c r="AH36" i="52"/>
  <c r="Z161" i="52"/>
  <c r="Z529" i="52"/>
  <c r="AD184" i="52"/>
  <c r="AD426" i="52"/>
  <c r="AD628" i="52"/>
  <c r="AH61" i="52"/>
  <c r="AH205" i="52"/>
  <c r="AH349" i="52"/>
  <c r="AH493" i="52"/>
  <c r="Z255" i="52"/>
  <c r="Z628" i="52"/>
  <c r="AD283" i="52"/>
  <c r="Z197" i="52"/>
  <c r="Z565" i="52"/>
  <c r="AD218" i="52"/>
  <c r="AD448" i="52"/>
  <c r="AD642" i="52"/>
  <c r="AH111" i="52"/>
  <c r="AH255" i="52"/>
  <c r="Z302" i="52"/>
  <c r="AD253" i="52"/>
  <c r="AD594" i="52"/>
  <c r="AH106" i="52"/>
  <c r="AH300" i="52"/>
  <c r="AH475" i="52"/>
  <c r="AH633" i="52"/>
  <c r="AL105" i="52"/>
  <c r="Z282" i="52"/>
  <c r="Z594" i="52"/>
  <c r="Z16" i="52"/>
  <c r="Z307" i="52"/>
  <c r="Z679" i="52"/>
  <c r="Z44" i="52"/>
  <c r="Z224" i="52"/>
  <c r="Z392" i="52"/>
  <c r="Z548" i="52"/>
  <c r="AD11" i="52"/>
  <c r="AD140" i="52"/>
  <c r="AT600" i="52"/>
  <c r="Z190" i="52"/>
  <c r="Z346" i="52"/>
  <c r="Z502" i="52"/>
  <c r="Z658" i="52"/>
  <c r="AD130" i="52"/>
  <c r="AT662" i="52"/>
  <c r="Z225" i="52"/>
  <c r="Z458" i="52"/>
  <c r="Z693" i="52"/>
  <c r="AD227" i="52"/>
  <c r="AD393" i="52"/>
  <c r="AD561" i="52"/>
  <c r="Z155" i="52"/>
  <c r="Z387" i="52"/>
  <c r="Z623" i="52"/>
  <c r="AD156" i="52"/>
  <c r="AD346" i="52"/>
  <c r="AD502" i="52"/>
  <c r="Z64" i="52"/>
  <c r="Z300" i="52"/>
  <c r="Z516" i="52"/>
  <c r="AD49" i="52"/>
  <c r="AD263" i="52"/>
  <c r="AD407" i="52"/>
  <c r="AD551" i="52"/>
  <c r="Z121" i="52"/>
  <c r="Z337" i="52"/>
  <c r="Z553" i="52"/>
  <c r="AD69" i="52"/>
  <c r="AD276" i="52"/>
  <c r="AD420" i="52"/>
  <c r="AD564" i="52"/>
  <c r="Z159" i="52"/>
  <c r="Z375" i="52"/>
  <c r="Z591" i="52"/>
  <c r="AT454" i="52"/>
  <c r="Z294" i="52"/>
  <c r="Z690" i="52"/>
  <c r="Z19" i="52"/>
  <c r="Z319" i="52"/>
  <c r="AD31" i="52"/>
  <c r="Z68" i="52"/>
  <c r="Z236" i="52"/>
  <c r="Z404" i="52"/>
  <c r="Z560" i="52"/>
  <c r="AD14" i="52"/>
  <c r="AD152" i="52"/>
  <c r="Z46" i="52"/>
  <c r="Z202" i="52"/>
  <c r="Z358" i="52"/>
  <c r="Z514" i="52"/>
  <c r="Z670" i="52"/>
  <c r="AD142" i="52"/>
  <c r="Z14" i="52"/>
  <c r="Z242" i="52"/>
  <c r="Z477" i="52"/>
  <c r="AD15" i="52"/>
  <c r="AD243" i="52"/>
  <c r="AD417" i="52"/>
  <c r="AD573" i="52"/>
  <c r="Z171" i="52"/>
  <c r="Z407" i="52"/>
  <c r="Z639" i="52"/>
  <c r="AD172" i="52"/>
  <c r="AD358" i="52"/>
  <c r="AD514" i="52"/>
  <c r="Z84" i="52"/>
  <c r="Z316" i="52"/>
  <c r="Z532" i="52"/>
  <c r="AD65" i="52"/>
  <c r="AD275" i="52"/>
  <c r="AD419" i="52"/>
  <c r="AD563" i="52"/>
  <c r="Z137" i="52"/>
  <c r="Z353" i="52"/>
  <c r="Z569" i="52"/>
  <c r="AD86" i="52"/>
  <c r="AD288" i="52"/>
  <c r="AD432" i="52"/>
  <c r="AD576" i="52"/>
  <c r="Z179" i="52"/>
  <c r="Z395" i="52"/>
  <c r="Z611" i="52"/>
  <c r="Z17" i="52"/>
  <c r="AT204" i="52"/>
  <c r="AT253" i="52"/>
  <c r="Z306" i="52"/>
  <c r="AD30" i="52"/>
  <c r="Z22" i="52"/>
  <c r="Z415" i="52"/>
  <c r="AD43" i="52"/>
  <c r="Z80" i="52"/>
  <c r="Z248" i="52"/>
  <c r="Z416" i="52"/>
  <c r="Z572" i="52"/>
  <c r="AD17" i="52"/>
  <c r="AD176" i="52"/>
  <c r="Z58" i="52"/>
  <c r="Z214" i="52"/>
  <c r="Z370" i="52"/>
  <c r="Z526" i="52"/>
  <c r="Z682" i="52"/>
  <c r="AD154" i="52"/>
  <c r="Z26" i="52"/>
  <c r="Z261" i="52"/>
  <c r="Z494" i="52"/>
  <c r="AD27" i="52"/>
  <c r="AD273" i="52"/>
  <c r="AD429" i="52"/>
  <c r="AD585" i="52"/>
  <c r="Z191" i="52"/>
  <c r="Z423" i="52"/>
  <c r="Z659" i="52"/>
  <c r="AD192" i="52"/>
  <c r="AD370" i="52"/>
  <c r="AD526" i="52"/>
  <c r="Z100" i="52"/>
  <c r="Z336" i="52"/>
  <c r="Z552" i="52"/>
  <c r="AD85" i="52"/>
  <c r="AD287" i="52"/>
  <c r="AD431" i="52"/>
  <c r="AD575" i="52"/>
  <c r="Z157" i="52"/>
  <c r="Z373" i="52"/>
  <c r="Z589" i="52"/>
  <c r="AD105" i="52"/>
  <c r="AD300" i="52"/>
  <c r="AD444" i="52"/>
  <c r="AD588" i="52"/>
  <c r="Z195" i="52"/>
  <c r="Z411" i="52"/>
  <c r="Z627" i="52"/>
  <c r="Z36" i="52"/>
  <c r="AT468" i="52"/>
  <c r="Z150" i="52"/>
  <c r="Z546" i="52"/>
  <c r="AD186" i="52"/>
  <c r="Z175" i="52"/>
  <c r="Z571" i="52"/>
  <c r="AD187" i="52"/>
  <c r="Z176" i="52"/>
  <c r="Z344" i="52"/>
  <c r="Z500" i="52"/>
  <c r="Z656" i="52"/>
  <c r="AD92" i="52"/>
  <c r="AD248" i="52"/>
  <c r="Z130" i="52"/>
  <c r="Z286" i="52"/>
  <c r="Z442" i="52"/>
  <c r="Z598" i="52"/>
  <c r="AD82" i="52"/>
  <c r="AD238" i="52"/>
  <c r="Z153" i="52"/>
  <c r="Z386" i="52"/>
  <c r="Z621" i="52"/>
  <c r="AD155" i="52"/>
  <c r="AD345" i="52"/>
  <c r="AD501" i="52"/>
  <c r="Z63" i="52"/>
  <c r="Z299" i="52"/>
  <c r="Z531" i="52"/>
  <c r="AD84" i="52"/>
  <c r="AD298" i="52"/>
  <c r="AD454" i="52"/>
  <c r="AT437" i="52"/>
  <c r="Z228" i="52"/>
  <c r="Z444" i="52"/>
  <c r="Z660" i="52"/>
  <c r="AD193" i="52"/>
  <c r="AD359" i="52"/>
  <c r="AD503" i="52"/>
  <c r="Z49" i="52"/>
  <c r="Z265" i="52"/>
  <c r="Z481" i="52"/>
  <c r="Z697" i="52"/>
  <c r="AD213" i="52"/>
  <c r="AD372" i="52"/>
  <c r="AD516" i="52"/>
  <c r="Z87" i="52"/>
  <c r="Z303" i="52"/>
  <c r="Z519" i="52"/>
  <c r="AD36" i="52"/>
  <c r="Z218" i="52"/>
  <c r="Z590" i="52"/>
  <c r="AD259" i="52"/>
  <c r="AD476" i="52"/>
  <c r="AD662" i="52"/>
  <c r="AH119" i="52"/>
  <c r="AH263" i="52"/>
  <c r="AH407" i="52"/>
  <c r="AH551" i="52"/>
  <c r="Z285" i="52"/>
  <c r="Z651" i="52"/>
  <c r="AD301" i="52"/>
  <c r="AD517" i="52"/>
  <c r="AD687" i="52"/>
  <c r="Z72" i="52"/>
  <c r="Z436" i="52"/>
  <c r="AD108" i="52"/>
  <c r="AD374" i="52"/>
  <c r="AD590" i="52"/>
  <c r="AH25" i="52"/>
  <c r="AH169" i="52"/>
  <c r="AH313" i="52"/>
  <c r="AH457" i="52"/>
  <c r="Z165" i="52"/>
  <c r="Z537" i="52"/>
  <c r="AD217" i="52"/>
  <c r="Z108" i="52"/>
  <c r="Z472" i="52"/>
  <c r="AD134" i="52"/>
  <c r="AD392" i="52"/>
  <c r="AD606" i="52"/>
  <c r="AH75" i="52"/>
  <c r="AH219" i="52"/>
  <c r="Z145" i="52"/>
  <c r="AD112" i="52"/>
  <c r="AD510" i="52"/>
  <c r="AH54" i="52"/>
  <c r="AH252" i="52"/>
  <c r="AH432" i="52"/>
  <c r="AH597" i="52"/>
  <c r="AL69" i="52"/>
  <c r="AT206" i="52"/>
  <c r="Z162" i="52"/>
  <c r="Z558" i="52"/>
  <c r="AD198" i="52"/>
  <c r="Z271" i="52"/>
  <c r="Z583" i="52"/>
  <c r="AD199" i="52"/>
  <c r="Z188" i="52"/>
  <c r="Z356" i="52"/>
  <c r="Z512" i="52"/>
  <c r="Z668" i="52"/>
  <c r="AD104" i="52"/>
  <c r="AT300" i="52"/>
  <c r="Z142" i="52"/>
  <c r="Z298" i="52"/>
  <c r="Z454" i="52"/>
  <c r="Z622" i="52"/>
  <c r="AD94" i="52"/>
  <c r="AD250" i="52"/>
  <c r="Z170" i="52"/>
  <c r="Z405" i="52"/>
  <c r="Z638" i="52"/>
  <c r="AD171" i="52"/>
  <c r="AD357" i="52"/>
  <c r="AD513" i="52"/>
  <c r="Z83" i="52"/>
  <c r="Z315" i="52"/>
  <c r="Z567" i="52"/>
  <c r="AD100" i="52"/>
  <c r="AD310" i="52"/>
  <c r="AD466" i="52"/>
  <c r="Z21" i="52"/>
  <c r="Z244" i="52"/>
  <c r="Z460" i="52"/>
  <c r="Z676" i="52"/>
  <c r="AD209" i="52"/>
  <c r="AD371" i="52"/>
  <c r="AD515" i="52"/>
  <c r="Z65" i="52"/>
  <c r="Z281" i="52"/>
  <c r="Z497" i="52"/>
  <c r="AD19" i="52"/>
  <c r="AD230" i="52"/>
  <c r="AD384" i="52"/>
  <c r="AD528" i="52"/>
  <c r="Z107" i="52"/>
  <c r="Z323" i="52"/>
  <c r="Z539" i="52"/>
  <c r="AD52" i="52"/>
  <c r="Z252" i="52"/>
  <c r="Z616" i="52"/>
  <c r="AD280" i="52"/>
  <c r="AD496" i="52"/>
  <c r="AD674" i="52"/>
  <c r="AH131" i="52"/>
  <c r="AH275" i="52"/>
  <c r="AH419" i="52"/>
  <c r="AH563" i="52"/>
  <c r="Z258" i="52"/>
  <c r="Z570" i="52"/>
  <c r="AD210" i="52"/>
  <c r="Z283" i="52"/>
  <c r="Z595" i="52"/>
  <c r="AD211" i="52"/>
  <c r="Z200" i="52"/>
  <c r="Z368" i="52"/>
  <c r="Z524" i="52"/>
  <c r="Z680" i="52"/>
  <c r="AD116" i="52"/>
  <c r="AT588" i="52"/>
  <c r="Z154" i="52"/>
  <c r="Z310" i="52"/>
  <c r="Z478" i="52"/>
  <c r="Z634" i="52"/>
  <c r="AD106" i="52"/>
  <c r="AD262" i="52"/>
  <c r="Z189" i="52"/>
  <c r="Z422" i="52"/>
  <c r="Z657" i="52"/>
  <c r="AD191" i="52"/>
  <c r="AD369" i="52"/>
  <c r="AD525" i="52"/>
  <c r="Z99" i="52"/>
  <c r="Z351" i="52"/>
  <c r="Z587" i="52"/>
  <c r="AD120" i="52"/>
  <c r="AD322" i="52"/>
  <c r="AD478" i="52"/>
  <c r="Z28" i="52"/>
  <c r="Z264" i="52"/>
  <c r="Z480" i="52"/>
  <c r="Z696" i="52"/>
  <c r="AD229" i="52"/>
  <c r="AD383" i="52"/>
  <c r="AD527" i="52"/>
  <c r="Z85" i="52"/>
  <c r="Z301" i="52"/>
  <c r="Z517" i="52"/>
  <c r="AD33" i="52"/>
  <c r="AD249" i="52"/>
  <c r="AD396" i="52"/>
  <c r="AD540" i="52"/>
  <c r="Z123" i="52"/>
  <c r="Z339" i="52"/>
  <c r="Z555" i="52"/>
  <c r="AD72" i="52"/>
  <c r="Z277" i="52"/>
  <c r="Z650" i="52"/>
  <c r="AD296" i="52"/>
  <c r="AD512" i="52"/>
  <c r="AD686" i="52"/>
  <c r="AH143" i="52"/>
  <c r="AH287" i="52"/>
  <c r="AH431" i="52"/>
  <c r="AH575" i="52"/>
  <c r="Z414" i="52"/>
  <c r="Z151" i="52"/>
  <c r="Z92" i="52"/>
  <c r="Z464" i="52"/>
  <c r="AD80" i="52"/>
  <c r="Z238" i="52"/>
  <c r="Z574" i="52"/>
  <c r="Z45" i="52"/>
  <c r="Z566" i="52"/>
  <c r="AD333" i="52"/>
  <c r="Z227" i="52"/>
  <c r="AD28" i="52"/>
  <c r="AD538" i="52"/>
  <c r="Z388" i="52"/>
  <c r="AD173" i="52"/>
  <c r="AD599" i="52"/>
  <c r="Z445" i="52"/>
  <c r="AD312" i="52"/>
  <c r="Z35" i="52"/>
  <c r="Z503" i="52"/>
  <c r="Z374" i="52"/>
  <c r="AD182" i="52"/>
  <c r="AD568" i="52"/>
  <c r="AH83" i="52"/>
  <c r="AH323" i="52"/>
  <c r="AH515" i="52"/>
  <c r="Z345" i="52"/>
  <c r="AD131" i="52"/>
  <c r="AD425" i="52"/>
  <c r="AD651" i="52"/>
  <c r="Z38" i="52"/>
  <c r="Z504" i="52"/>
  <c r="AD240" i="52"/>
  <c r="AD498" i="52"/>
  <c r="AD700" i="52"/>
  <c r="AH157" i="52"/>
  <c r="AH337" i="52"/>
  <c r="AH517" i="52"/>
  <c r="Z381" i="52"/>
  <c r="AD133" i="52"/>
  <c r="Z74" i="52"/>
  <c r="Z540" i="52"/>
  <c r="AD268" i="52"/>
  <c r="AD520" i="52"/>
  <c r="AH39" i="52"/>
  <c r="AH207" i="52"/>
  <c r="Z241" i="52"/>
  <c r="AD314" i="52"/>
  <c r="AD668" i="52"/>
  <c r="AH204" i="52"/>
  <c r="AH417" i="52"/>
  <c r="AH621" i="52"/>
  <c r="AL129" i="52"/>
  <c r="AL273" i="52"/>
  <c r="Z203" i="52"/>
  <c r="AD167" i="52"/>
  <c r="AD543" i="52"/>
  <c r="AH74" i="52"/>
  <c r="AH270" i="52"/>
  <c r="AH448" i="52"/>
  <c r="AH610" i="52"/>
  <c r="AL82" i="52"/>
  <c r="AL226" i="52"/>
  <c r="Z50" i="52"/>
  <c r="Z673" i="52"/>
  <c r="AD436" i="52"/>
  <c r="AH20" i="52"/>
  <c r="AH223" i="52"/>
  <c r="AH405" i="52"/>
  <c r="AH574" i="52"/>
  <c r="Z109" i="52"/>
  <c r="AD24" i="52"/>
  <c r="AD469" i="52"/>
  <c r="AH41" i="52"/>
  <c r="AH240" i="52"/>
  <c r="AH422" i="52"/>
  <c r="AH588" i="52"/>
  <c r="AL48" i="52"/>
  <c r="AL192" i="52"/>
  <c r="AL336" i="52"/>
  <c r="Z525" i="52"/>
  <c r="AD361" i="52"/>
  <c r="AD656" i="52"/>
  <c r="AH162" i="52"/>
  <c r="AH351" i="52"/>
  <c r="AH523" i="52"/>
  <c r="AH673" i="52"/>
  <c r="AL133" i="52"/>
  <c r="AL277" i="52"/>
  <c r="Z326" i="52"/>
  <c r="AD221" i="52"/>
  <c r="AD579" i="52"/>
  <c r="AH98" i="52"/>
  <c r="AH292" i="52"/>
  <c r="AH466" i="52"/>
  <c r="AH626" i="52"/>
  <c r="Z543" i="52"/>
  <c r="AD683" i="52"/>
  <c r="AH400" i="52"/>
  <c r="AL26" i="52"/>
  <c r="AL242" i="52"/>
  <c r="AL425" i="52"/>
  <c r="AL569" i="52"/>
  <c r="Z233" i="52"/>
  <c r="AD524" i="52"/>
  <c r="AH282" i="52"/>
  <c r="AH619" i="52"/>
  <c r="AL171" i="52"/>
  <c r="AL378" i="52"/>
  <c r="AL522" i="52"/>
  <c r="AL666" i="52"/>
  <c r="AD231" i="52"/>
  <c r="AH89" i="52"/>
  <c r="AH460" i="52"/>
  <c r="AL64" i="52"/>
  <c r="AL280" i="52"/>
  <c r="AL451" i="52"/>
  <c r="AL595" i="52"/>
  <c r="Z340" i="52"/>
  <c r="AD582" i="52"/>
  <c r="AH293" i="52"/>
  <c r="AH627" i="52"/>
  <c r="AL101" i="52"/>
  <c r="AL317" i="52"/>
  <c r="AL476" i="52"/>
  <c r="AL620" i="52"/>
  <c r="Z455" i="52"/>
  <c r="AD625" i="52"/>
  <c r="AH326" i="52"/>
  <c r="AH652" i="52"/>
  <c r="Z426" i="52"/>
  <c r="Z163" i="52"/>
  <c r="Z104" i="52"/>
  <c r="Z476" i="52"/>
  <c r="AD188" i="52"/>
  <c r="Z250" i="52"/>
  <c r="Z586" i="52"/>
  <c r="Z62" i="52"/>
  <c r="Z585" i="52"/>
  <c r="AD441" i="52"/>
  <c r="Z243" i="52"/>
  <c r="AD48" i="52"/>
  <c r="AD550" i="52"/>
  <c r="Z408" i="52"/>
  <c r="AD299" i="52"/>
  <c r="AT442" i="52"/>
  <c r="Z461" i="52"/>
  <c r="AD324" i="52"/>
  <c r="Z51" i="52"/>
  <c r="Z647" i="52"/>
  <c r="Z400" i="52"/>
  <c r="AD206" i="52"/>
  <c r="AD584" i="52"/>
  <c r="AH95" i="52"/>
  <c r="AH335" i="52"/>
  <c r="AH527" i="52"/>
  <c r="Z401" i="52"/>
  <c r="AD159" i="52"/>
  <c r="AD445" i="52"/>
  <c r="AD663" i="52"/>
  <c r="Z97" i="52"/>
  <c r="Z563" i="52"/>
  <c r="AD266" i="52"/>
  <c r="AD518" i="52"/>
  <c r="AH13" i="52"/>
  <c r="AH181" i="52"/>
  <c r="AH361" i="52"/>
  <c r="AH529" i="52"/>
  <c r="Z412" i="52"/>
  <c r="AD161" i="52"/>
  <c r="Z133" i="52"/>
  <c r="Z599" i="52"/>
  <c r="AD284" i="52"/>
  <c r="AD536" i="52"/>
  <c r="AH51" i="52"/>
  <c r="AH231" i="52"/>
  <c r="Z360" i="52"/>
  <c r="AD344" i="52"/>
  <c r="AD684" i="52"/>
  <c r="AH221" i="52"/>
  <c r="AH447" i="52"/>
  <c r="AH645" i="52"/>
  <c r="AL141" i="52"/>
  <c r="AL285" i="52"/>
  <c r="Z249" i="52"/>
  <c r="AD204" i="52"/>
  <c r="AD567" i="52"/>
  <c r="AH91" i="52"/>
  <c r="AH285" i="52"/>
  <c r="AH462" i="52"/>
  <c r="AH622" i="52"/>
  <c r="AL94" i="52"/>
  <c r="AL238" i="52"/>
  <c r="Z93" i="52"/>
  <c r="AD23" i="52"/>
  <c r="AD463" i="52"/>
  <c r="AH40" i="52"/>
  <c r="AH238" i="52"/>
  <c r="AH420" i="52"/>
  <c r="AH587" i="52"/>
  <c r="Z148" i="52"/>
  <c r="AD71" i="52"/>
  <c r="AD493" i="52"/>
  <c r="Z438" i="52"/>
  <c r="Z427" i="52"/>
  <c r="Z116" i="52"/>
  <c r="Z488" i="52"/>
  <c r="AD200" i="52"/>
  <c r="Z262" i="52"/>
  <c r="Z694" i="52"/>
  <c r="Z81" i="52"/>
  <c r="Z602" i="52"/>
  <c r="AD453" i="52"/>
  <c r="Z263" i="52"/>
  <c r="AD208" i="52"/>
  <c r="AD574" i="52"/>
  <c r="Z424" i="52"/>
  <c r="AD311" i="52"/>
  <c r="Z18" i="52"/>
  <c r="Z605" i="52"/>
  <c r="AD336" i="52"/>
  <c r="Z71" i="52"/>
  <c r="Z663" i="52"/>
  <c r="Z434" i="52"/>
  <c r="AD237" i="52"/>
  <c r="AD602" i="52"/>
  <c r="AH107" i="52"/>
  <c r="AH347" i="52"/>
  <c r="AH539" i="52"/>
  <c r="Z435" i="52"/>
  <c r="AD183" i="52"/>
  <c r="AD461" i="52"/>
  <c r="AD675" i="52"/>
  <c r="Z131" i="52"/>
  <c r="Z593" i="52"/>
  <c r="AD282" i="52"/>
  <c r="AD534" i="52"/>
  <c r="AH16" i="52"/>
  <c r="AH193" i="52"/>
  <c r="AH373" i="52"/>
  <c r="AT623" i="52"/>
  <c r="Z437" i="52"/>
  <c r="AD185" i="52"/>
  <c r="Z167" i="52"/>
  <c r="Z629" i="52"/>
  <c r="AD304" i="52"/>
  <c r="AD556" i="52"/>
  <c r="AH63" i="52"/>
  <c r="AH243" i="52"/>
  <c r="Z399" i="52"/>
  <c r="AD378" i="52"/>
  <c r="AH14" i="52"/>
  <c r="AH236" i="52"/>
  <c r="AH461" i="52"/>
  <c r="AH657" i="52"/>
  <c r="AL153" i="52"/>
  <c r="AL297" i="52"/>
  <c r="Z304" i="52"/>
  <c r="AD254" i="52"/>
  <c r="AD595" i="52"/>
  <c r="AH110" i="52"/>
  <c r="AH302" i="52"/>
  <c r="AH476" i="52"/>
  <c r="AH634" i="52"/>
  <c r="AL106" i="52"/>
  <c r="AL250" i="52"/>
  <c r="Z147" i="52"/>
  <c r="AD62" i="52"/>
  <c r="AD488" i="52"/>
  <c r="AH56" i="52"/>
  <c r="AH256" i="52"/>
  <c r="AH435" i="52"/>
  <c r="AH599" i="52"/>
  <c r="Z205" i="52"/>
  <c r="AD123" i="52"/>
  <c r="AD521" i="52"/>
  <c r="AT352" i="52"/>
  <c r="Z450" i="52"/>
  <c r="Z439" i="52"/>
  <c r="Z140" i="52"/>
  <c r="Z584" i="52"/>
  <c r="AD212" i="52"/>
  <c r="Z274" i="52"/>
  <c r="AD22" i="52"/>
  <c r="Z117" i="52"/>
  <c r="AD63" i="52"/>
  <c r="AD465" i="52"/>
  <c r="Z279" i="52"/>
  <c r="AD228" i="52"/>
  <c r="AD586" i="52"/>
  <c r="Z568" i="52"/>
  <c r="AD323" i="52"/>
  <c r="Z29" i="52"/>
  <c r="Z625" i="52"/>
  <c r="AD348" i="52"/>
  <c r="Z215" i="52"/>
  <c r="Z683" i="52"/>
  <c r="Z468" i="52"/>
  <c r="AD332" i="52"/>
  <c r="AD614" i="52"/>
  <c r="AH167" i="52"/>
  <c r="AH359" i="52"/>
  <c r="Z37" i="52"/>
  <c r="Z469" i="52"/>
  <c r="AD215" i="52"/>
  <c r="AD481" i="52"/>
  <c r="AD699" i="52"/>
  <c r="Z194" i="52"/>
  <c r="Z626" i="52"/>
  <c r="AD302" i="52"/>
  <c r="AD554" i="52"/>
  <c r="AH37" i="52"/>
  <c r="AH217" i="52"/>
  <c r="AH385" i="52"/>
  <c r="Z39" i="52"/>
  <c r="Z471" i="52"/>
  <c r="AD241" i="52"/>
  <c r="Z230" i="52"/>
  <c r="Z662" i="52"/>
  <c r="AD320" i="52"/>
  <c r="AD572" i="52"/>
  <c r="AH87" i="52"/>
  <c r="AH267" i="52"/>
  <c r="Z456" i="52"/>
  <c r="AD402" i="52"/>
  <c r="AH18" i="52"/>
  <c r="AH269" i="52"/>
  <c r="AH489" i="52"/>
  <c r="AH669" i="52"/>
  <c r="AL165" i="52"/>
  <c r="AL309" i="52"/>
  <c r="Z361" i="52"/>
  <c r="AD290" i="52"/>
  <c r="AD613" i="52"/>
  <c r="AH126" i="52"/>
  <c r="AH318" i="52"/>
  <c r="AH490" i="52"/>
  <c r="AH646" i="52"/>
  <c r="AL118" i="52"/>
  <c r="AL262" i="52"/>
  <c r="Z204" i="52"/>
  <c r="AD117" i="52"/>
  <c r="AD519" i="52"/>
  <c r="AH76" i="52"/>
  <c r="AH271" i="52"/>
  <c r="AH449" i="52"/>
  <c r="AH611" i="52"/>
  <c r="Z266" i="52"/>
  <c r="AD169" i="52"/>
  <c r="AD545" i="52"/>
  <c r="AD54" i="52"/>
  <c r="Z463" i="52"/>
  <c r="Z260" i="52"/>
  <c r="Z620" i="52"/>
  <c r="AD236" i="52"/>
  <c r="Z394" i="52"/>
  <c r="AD46" i="52"/>
  <c r="Z278" i="52"/>
  <c r="AD99" i="52"/>
  <c r="AD489" i="52"/>
  <c r="Z459" i="52"/>
  <c r="AD261" i="52"/>
  <c r="Z120" i="52"/>
  <c r="Z604" i="52"/>
  <c r="AD347" i="52"/>
  <c r="Z193" i="52"/>
  <c r="Z661" i="52"/>
  <c r="AD456" i="52"/>
  <c r="Z251" i="52"/>
  <c r="AD13" i="52"/>
  <c r="Z527" i="52"/>
  <c r="AD368" i="52"/>
  <c r="AD638" i="52"/>
  <c r="AH191" i="52"/>
  <c r="AH383" i="52"/>
  <c r="Z96" i="52"/>
  <c r="Z528" i="52"/>
  <c r="AD265" i="52"/>
  <c r="AD533" i="52"/>
  <c r="AH48" i="52"/>
  <c r="Z254" i="52"/>
  <c r="Z686" i="52"/>
  <c r="AD338" i="52"/>
  <c r="AD604" i="52"/>
  <c r="AH73" i="52"/>
  <c r="AH241" i="52"/>
  <c r="AH409" i="52"/>
  <c r="Z105" i="52"/>
  <c r="Z564" i="52"/>
  <c r="AD303" i="52"/>
  <c r="Z290" i="52"/>
  <c r="AD21" i="52"/>
  <c r="AD356" i="52"/>
  <c r="AD618" i="52"/>
  <c r="AH123" i="52"/>
  <c r="AH291" i="52"/>
  <c r="Z573" i="52"/>
  <c r="AD458" i="52"/>
  <c r="AH70" i="52"/>
  <c r="AH317" i="52"/>
  <c r="AH519" i="52"/>
  <c r="AH693" i="52"/>
  <c r="AL189" i="52"/>
  <c r="AL333" i="52"/>
  <c r="Z457" i="52"/>
  <c r="AD349" i="52"/>
  <c r="AD649" i="52"/>
  <c r="AH158" i="52"/>
  <c r="AH346" i="52"/>
  <c r="AH520" i="52"/>
  <c r="AH670" i="52"/>
  <c r="AL142" i="52"/>
  <c r="AL286" i="52"/>
  <c r="AT167" i="52"/>
  <c r="AT554" i="52"/>
  <c r="AD66" i="52"/>
  <c r="Z559" i="52"/>
  <c r="Z284" i="52"/>
  <c r="Z632" i="52"/>
  <c r="Z70" i="52"/>
  <c r="Z406" i="52"/>
  <c r="AD58" i="52"/>
  <c r="Z297" i="52"/>
  <c r="AD119" i="52"/>
  <c r="AT423" i="52"/>
  <c r="Z479" i="52"/>
  <c r="AD286" i="52"/>
  <c r="Z156" i="52"/>
  <c r="Z624" i="52"/>
  <c r="AD443" i="52"/>
  <c r="Z209" i="52"/>
  <c r="Z677" i="52"/>
  <c r="AD468" i="52"/>
  <c r="Z267" i="52"/>
  <c r="Z61" i="52"/>
  <c r="Z557" i="52"/>
  <c r="AD388" i="52"/>
  <c r="AD650" i="52"/>
  <c r="AH203" i="52"/>
  <c r="AH395" i="52"/>
  <c r="Z129" i="52"/>
  <c r="Z561" i="52"/>
  <c r="AD281" i="52"/>
  <c r="AD553" i="52"/>
  <c r="AH60" i="52"/>
  <c r="Z288" i="52"/>
  <c r="AD16" i="52"/>
  <c r="AD354" i="52"/>
  <c r="AD616" i="52"/>
  <c r="AH85" i="52"/>
  <c r="AH253" i="52"/>
  <c r="AH421" i="52"/>
  <c r="Z132" i="52"/>
  <c r="Z597" i="52"/>
  <c r="AD319" i="52"/>
  <c r="Z324" i="52"/>
  <c r="AD51" i="52"/>
  <c r="AD376" i="52"/>
  <c r="AD630" i="52"/>
  <c r="AH135" i="52"/>
  <c r="AH303" i="52"/>
  <c r="Z614" i="52"/>
  <c r="AD486" i="52"/>
  <c r="AH90" i="52"/>
  <c r="AH331" i="52"/>
  <c r="AH533" i="52"/>
  <c r="AL33" i="52"/>
  <c r="AL201" i="52"/>
  <c r="AL345" i="52"/>
  <c r="Z518" i="52"/>
  <c r="AD379" i="52"/>
  <c r="AD669" i="52"/>
  <c r="AH174" i="52"/>
  <c r="AH362" i="52"/>
  <c r="AH534" i="52"/>
  <c r="AH682" i="52"/>
  <c r="AL154" i="52"/>
  <c r="AL298" i="52"/>
  <c r="Z362" i="52"/>
  <c r="AD255" i="52"/>
  <c r="AD596" i="52"/>
  <c r="AH127" i="52"/>
  <c r="AH319" i="52"/>
  <c r="AH492" i="52"/>
  <c r="AH647" i="52"/>
  <c r="Z420" i="52"/>
  <c r="AD292" i="52"/>
  <c r="AT679" i="52"/>
  <c r="AD162" i="52"/>
  <c r="AD55" i="52"/>
  <c r="Z296" i="52"/>
  <c r="Z644" i="52"/>
  <c r="Z82" i="52"/>
  <c r="Z418" i="52"/>
  <c r="AD166" i="52"/>
  <c r="Z333" i="52"/>
  <c r="AD135" i="52"/>
  <c r="AT671" i="52"/>
  <c r="Z495" i="52"/>
  <c r="AD382" i="52"/>
  <c r="Z172" i="52"/>
  <c r="Z640" i="52"/>
  <c r="AD455" i="52"/>
  <c r="Z229" i="52"/>
  <c r="AD122" i="52"/>
  <c r="AD480" i="52"/>
  <c r="Z287" i="52"/>
  <c r="Z95" i="52"/>
  <c r="AD39" i="52"/>
  <c r="AD404" i="52"/>
  <c r="AH23" i="52"/>
  <c r="AH215" i="52"/>
  <c r="AH455" i="52"/>
  <c r="Z160" i="52"/>
  <c r="Z592" i="52"/>
  <c r="AD317" i="52"/>
  <c r="AD589" i="52"/>
  <c r="AH72" i="52"/>
  <c r="Z313" i="52"/>
  <c r="AD41" i="52"/>
  <c r="AD390" i="52"/>
  <c r="AD640" i="52"/>
  <c r="AH97" i="52"/>
  <c r="AH265" i="52"/>
  <c r="AH433" i="52"/>
  <c r="Z196" i="52"/>
  <c r="Z653" i="52"/>
  <c r="AD339" i="52"/>
  <c r="Z349" i="52"/>
  <c r="AD77" i="52"/>
  <c r="AD412" i="52"/>
  <c r="AD654" i="52"/>
  <c r="AH147" i="52"/>
  <c r="AH315" i="52"/>
  <c r="Z671" i="52"/>
  <c r="AD542" i="52"/>
  <c r="AH125" i="52"/>
  <c r="AH345" i="52"/>
  <c r="AH546" i="52"/>
  <c r="AL45" i="52"/>
  <c r="AL213" i="52"/>
  <c r="AL357" i="52"/>
  <c r="Z576" i="52"/>
  <c r="AD403" i="52"/>
  <c r="AD685" i="52"/>
  <c r="AH189" i="52"/>
  <c r="AH376" i="52"/>
  <c r="AH547" i="52"/>
  <c r="AH694" i="52"/>
  <c r="AL166" i="52"/>
  <c r="AL310" i="52"/>
  <c r="Z114" i="52"/>
  <c r="AD174" i="52"/>
  <c r="AD67" i="52"/>
  <c r="Z320" i="52"/>
  <c r="AD32" i="52"/>
  <c r="Z94" i="52"/>
  <c r="Z430" i="52"/>
  <c r="AD178" i="52"/>
  <c r="Z350" i="52"/>
  <c r="AD285" i="52"/>
  <c r="Z11" i="52"/>
  <c r="Z515" i="52"/>
  <c r="AD394" i="52"/>
  <c r="Z192" i="52"/>
  <c r="AD101" i="52"/>
  <c r="AD467" i="52"/>
  <c r="Z245" i="52"/>
  <c r="AD141" i="52"/>
  <c r="AD492" i="52"/>
  <c r="AT266" i="52"/>
  <c r="Z126" i="52"/>
  <c r="Z31" i="52"/>
  <c r="AD79" i="52"/>
  <c r="Z332" i="52"/>
  <c r="AD44" i="52"/>
  <c r="Z106" i="52"/>
  <c r="Z538" i="52"/>
  <c r="AD190" i="52"/>
  <c r="Z369" i="52"/>
  <c r="AD297" i="52"/>
  <c r="Z27" i="52"/>
  <c r="Z675" i="52"/>
  <c r="AD406" i="52"/>
  <c r="Z208" i="52"/>
  <c r="AD121" i="52"/>
  <c r="AD479" i="52"/>
  <c r="Z389" i="52"/>
  <c r="AD158" i="52"/>
  <c r="AD504" i="52"/>
  <c r="Z447" i="52"/>
  <c r="Z158" i="52"/>
  <c r="AD98" i="52"/>
  <c r="AD440" i="52"/>
  <c r="AH47" i="52"/>
  <c r="AH239" i="52"/>
  <c r="AH479" i="52"/>
  <c r="Z219" i="52"/>
  <c r="Z685" i="52"/>
  <c r="AD373" i="52"/>
  <c r="AD615" i="52"/>
  <c r="AH96" i="52"/>
  <c r="Z377" i="52"/>
  <c r="AD132" i="52"/>
  <c r="AD446" i="52"/>
  <c r="AD664" i="52"/>
  <c r="AH121" i="52"/>
  <c r="AH289" i="52"/>
  <c r="AH469" i="52"/>
  <c r="Z289" i="52"/>
  <c r="AD45" i="52"/>
  <c r="AD375" i="52"/>
  <c r="Z413" i="52"/>
  <c r="AD165" i="52"/>
  <c r="AD464" i="52"/>
  <c r="AD678" i="52"/>
  <c r="AH171" i="52"/>
  <c r="Z33" i="52"/>
  <c r="AD149" i="52"/>
  <c r="AD612" i="52"/>
  <c r="AH156" i="52"/>
  <c r="AH375" i="52"/>
  <c r="AH572" i="52"/>
  <c r="AL81" i="52"/>
  <c r="AL237" i="52"/>
  <c r="Z41" i="52"/>
  <c r="Z672" i="52"/>
  <c r="AD459" i="52"/>
  <c r="AH19" i="52"/>
  <c r="AH222" i="52"/>
  <c r="AH404" i="52"/>
  <c r="AH573" i="52"/>
  <c r="AL46" i="52"/>
  <c r="AL190" i="52"/>
  <c r="AL334" i="52"/>
  <c r="Z520" i="52"/>
  <c r="AD350" i="52"/>
  <c r="AD653" i="52"/>
  <c r="AH175" i="52"/>
  <c r="AH363" i="52"/>
  <c r="AH535" i="52"/>
  <c r="AH683" i="52"/>
  <c r="Z578" i="52"/>
  <c r="AD385" i="52"/>
  <c r="AD671" i="52"/>
  <c r="AH192" i="52"/>
  <c r="AH378" i="52"/>
  <c r="AH549" i="52"/>
  <c r="AH696" i="52"/>
  <c r="AL156" i="52"/>
  <c r="AL300" i="52"/>
  <c r="Z364" i="52"/>
  <c r="AD257" i="52"/>
  <c r="AD600" i="52"/>
  <c r="AH114" i="52"/>
  <c r="AH306" i="52"/>
  <c r="AH480" i="52"/>
  <c r="AH637" i="52"/>
  <c r="AL97" i="52"/>
  <c r="AL241" i="52"/>
  <c r="Z168" i="52"/>
  <c r="AD87" i="52"/>
  <c r="AD495" i="52"/>
  <c r="AH43" i="52"/>
  <c r="AH244" i="52"/>
  <c r="AH424" i="52"/>
  <c r="AH590" i="52"/>
  <c r="Z232" i="52"/>
  <c r="AD565" i="52"/>
  <c r="AH312" i="52"/>
  <c r="AH642" i="52"/>
  <c r="AL186" i="52"/>
  <c r="AL389" i="52"/>
  <c r="AL533" i="52"/>
  <c r="AL677" i="52"/>
  <c r="AD363" i="52"/>
  <c r="AH186" i="52"/>
  <c r="AH544" i="52"/>
  <c r="AL115" i="52"/>
  <c r="AL331" i="52"/>
  <c r="AL486" i="52"/>
  <c r="AL630" i="52"/>
  <c r="Z664" i="52"/>
  <c r="AD695" i="52"/>
  <c r="AH374" i="52"/>
  <c r="AH692" i="52"/>
  <c r="AL224" i="52"/>
  <c r="AL415" i="52"/>
  <c r="AL559" i="52"/>
  <c r="Z24" i="52"/>
  <c r="AD422" i="52"/>
  <c r="AH197" i="52"/>
  <c r="AH553" i="52"/>
  <c r="AL47" i="52"/>
  <c r="AL263" i="52"/>
  <c r="AL440" i="52"/>
  <c r="AL584" i="52"/>
  <c r="Z144" i="52"/>
  <c r="AD475" i="52"/>
  <c r="AH230" i="52"/>
  <c r="AH580" i="52"/>
  <c r="AT200" i="52"/>
  <c r="Z138" i="52"/>
  <c r="Z127" i="52"/>
  <c r="AD151" i="52"/>
  <c r="Z428" i="52"/>
  <c r="AD56" i="52"/>
  <c r="Z118" i="52"/>
  <c r="Z550" i="52"/>
  <c r="AD202" i="52"/>
  <c r="Z513" i="52"/>
  <c r="AD309" i="52"/>
  <c r="Z47" i="52"/>
  <c r="Z695" i="52"/>
  <c r="AD430" i="52"/>
  <c r="Z352" i="52"/>
  <c r="AD137" i="52"/>
  <c r="AD491" i="52"/>
  <c r="Z409" i="52"/>
  <c r="AD177" i="52"/>
  <c r="AT470" i="52"/>
  <c r="Z467" i="52"/>
  <c r="Z184" i="52"/>
  <c r="AD129" i="52"/>
  <c r="AD460" i="52"/>
  <c r="AH59" i="52"/>
  <c r="AH251" i="52"/>
  <c r="AH491" i="52"/>
  <c r="Z253" i="52"/>
  <c r="AD40" i="52"/>
  <c r="AD389" i="52"/>
  <c r="AD627" i="52"/>
  <c r="AH108" i="52"/>
  <c r="Z410" i="52"/>
  <c r="AD160" i="52"/>
  <c r="AD462" i="52"/>
  <c r="AD676" i="52"/>
  <c r="AH133" i="52"/>
  <c r="AH301" i="52"/>
  <c r="AH481" i="52"/>
  <c r="Z321" i="52"/>
  <c r="AD76" i="52"/>
  <c r="AT641" i="52"/>
  <c r="Z446" i="52"/>
  <c r="AD189" i="52"/>
  <c r="AD484" i="52"/>
  <c r="AD690" i="52"/>
  <c r="AH183" i="52"/>
  <c r="Z88" i="52"/>
  <c r="AD203" i="52"/>
  <c r="AD632" i="52"/>
  <c r="AH173" i="52"/>
  <c r="AH389" i="52"/>
  <c r="AH585" i="52"/>
  <c r="AL93" i="52"/>
  <c r="AL249" i="52"/>
  <c r="Z89" i="52"/>
  <c r="AD61" i="52"/>
  <c r="AD487" i="52"/>
  <c r="AH38" i="52"/>
  <c r="AH237" i="52"/>
  <c r="AH418" i="52"/>
  <c r="AH586" i="52"/>
  <c r="AL58" i="52"/>
  <c r="AL202" i="52"/>
  <c r="AL346" i="52"/>
  <c r="Z577" i="52"/>
  <c r="AD380" i="52"/>
  <c r="AD670" i="52"/>
  <c r="AH190" i="52"/>
  <c r="AH377" i="52"/>
  <c r="AH548" i="52"/>
  <c r="AH695" i="52"/>
  <c r="Z635" i="52"/>
  <c r="AD413" i="52"/>
  <c r="AD691" i="52"/>
  <c r="AH209" i="52"/>
  <c r="AH392" i="52"/>
  <c r="AH562" i="52"/>
  <c r="AL24" i="52"/>
  <c r="AL168" i="52"/>
  <c r="AL312" i="52"/>
  <c r="Z421" i="52"/>
  <c r="AD293" i="52"/>
  <c r="AD620" i="52"/>
  <c r="AH129" i="52"/>
  <c r="AH321" i="52"/>
  <c r="AH495" i="52"/>
  <c r="AH649" i="52"/>
  <c r="AT182" i="52"/>
  <c r="Z402" i="52"/>
  <c r="Z139" i="52"/>
  <c r="AD175" i="52"/>
  <c r="Z440" i="52"/>
  <c r="AD68" i="52"/>
  <c r="Z226" i="52"/>
  <c r="Z562" i="52"/>
  <c r="AD226" i="52"/>
  <c r="Z549" i="52"/>
  <c r="AD321" i="52"/>
  <c r="Z207" i="52"/>
  <c r="AD12" i="52"/>
  <c r="AD442" i="52"/>
  <c r="Z372" i="52"/>
  <c r="AD157" i="52"/>
  <c r="AD587" i="52"/>
  <c r="Z425" i="52"/>
  <c r="AD194" i="52"/>
  <c r="Z12" i="52"/>
  <c r="Z483" i="52"/>
  <c r="Z341" i="52"/>
  <c r="AD153" i="52"/>
  <c r="AD548" i="52"/>
  <c r="AH71" i="52"/>
  <c r="AH311" i="52"/>
  <c r="AH503" i="52"/>
  <c r="Z312" i="52"/>
  <c r="AD107" i="52"/>
  <c r="AD409" i="52"/>
  <c r="AD639" i="52"/>
  <c r="AT601" i="52"/>
  <c r="Z470" i="52"/>
  <c r="AD216" i="52"/>
  <c r="AD482" i="52"/>
  <c r="AD688" i="52"/>
  <c r="AH145" i="52"/>
  <c r="AH325" i="52"/>
  <c r="AH505" i="52"/>
  <c r="Z348" i="52"/>
  <c r="AD109" i="52"/>
  <c r="Z40" i="52"/>
  <c r="Z506" i="52"/>
  <c r="AD242" i="52"/>
  <c r="AD500" i="52"/>
  <c r="AH27" i="52"/>
  <c r="AH195" i="52"/>
  <c r="Z201" i="52"/>
  <c r="AD289" i="52"/>
  <c r="AD648" i="52"/>
  <c r="AH188" i="52"/>
  <c r="AH403" i="52"/>
  <c r="AH609" i="52"/>
  <c r="AL117" i="52"/>
  <c r="AL261" i="52"/>
  <c r="Z146" i="52"/>
  <c r="AD113" i="52"/>
  <c r="AD511" i="52"/>
  <c r="AH55" i="52"/>
  <c r="AH254" i="52"/>
  <c r="AH434" i="52"/>
  <c r="AH598" i="52"/>
  <c r="AL70" i="52"/>
  <c r="AL214" i="52"/>
  <c r="AL358" i="52"/>
  <c r="Z633" i="52"/>
  <c r="AD411" i="52"/>
  <c r="AD689" i="52"/>
  <c r="AH208" i="52"/>
  <c r="AH391" i="52"/>
  <c r="AH561" i="52"/>
  <c r="Z52" i="52"/>
  <c r="Z681" i="52"/>
  <c r="AD437" i="52"/>
  <c r="AH21" i="52"/>
  <c r="AH224" i="52"/>
  <c r="AH406" i="52"/>
  <c r="AH576" i="52"/>
  <c r="AL36" i="52"/>
  <c r="AL180" i="52"/>
  <c r="AL324" i="52"/>
  <c r="Z482" i="52"/>
  <c r="AD327" i="52"/>
  <c r="AD636" i="52"/>
  <c r="AH146" i="52"/>
  <c r="AH336" i="52"/>
  <c r="AH509" i="52"/>
  <c r="AH661" i="52"/>
  <c r="AD34" i="52"/>
  <c r="Z231" i="52"/>
  <c r="AH371" i="52"/>
  <c r="Z220" i="52"/>
  <c r="AH397" i="52"/>
  <c r="AD340" i="52"/>
  <c r="AH34" i="52"/>
  <c r="Z417" i="52"/>
  <c r="AH658" i="52"/>
  <c r="AD291" i="52"/>
  <c r="AH333" i="52"/>
  <c r="Z473" i="52"/>
  <c r="AH77" i="52"/>
  <c r="AH334" i="52"/>
  <c r="AH612" i="52"/>
  <c r="AL120" i="52"/>
  <c r="AL360" i="52"/>
  <c r="AD124" i="52"/>
  <c r="AD692" i="52"/>
  <c r="AH258" i="52"/>
  <c r="AH550" i="52"/>
  <c r="AL61" i="52"/>
  <c r="AL229" i="52"/>
  <c r="Z269" i="52"/>
  <c r="AD294" i="52"/>
  <c r="AD657" i="52"/>
  <c r="AH196" i="52"/>
  <c r="AH410" i="52"/>
  <c r="AH614" i="52"/>
  <c r="AD111" i="52"/>
  <c r="AH152" i="52"/>
  <c r="AH569" i="52"/>
  <c r="AL170" i="52"/>
  <c r="AL413" i="52"/>
  <c r="AL593" i="52"/>
  <c r="Z649" i="52"/>
  <c r="AH88" i="52"/>
  <c r="AH516" i="52"/>
  <c r="AL151" i="52"/>
  <c r="AL402" i="52"/>
  <c r="AL570" i="52"/>
  <c r="Z338" i="52"/>
  <c r="AD659" i="52"/>
  <c r="AH430" i="52"/>
  <c r="AL100" i="52"/>
  <c r="AL352" i="52"/>
  <c r="AL523" i="52"/>
  <c r="AL691" i="52"/>
  <c r="AD530" i="52"/>
  <c r="AH353" i="52"/>
  <c r="AL12" i="52"/>
  <c r="AL209" i="52"/>
  <c r="AL428" i="52"/>
  <c r="AL608" i="52"/>
  <c r="Z669" i="52"/>
  <c r="AH65" i="52"/>
  <c r="AH498" i="52"/>
  <c r="AL122" i="52"/>
  <c r="AL338" i="52"/>
  <c r="AL489" i="52"/>
  <c r="AL633" i="52"/>
  <c r="Z645" i="52"/>
  <c r="AH46" i="52"/>
  <c r="AH427" i="52"/>
  <c r="AL14" i="52"/>
  <c r="AL185" i="52"/>
  <c r="AL388" i="52"/>
  <c r="AL532" i="52"/>
  <c r="AD557" i="52"/>
  <c r="AH653" i="52"/>
  <c r="AL384" i="52"/>
  <c r="AL661" i="52"/>
  <c r="AP127" i="52"/>
  <c r="AP271" i="52"/>
  <c r="AP415" i="52"/>
  <c r="AP559" i="52"/>
  <c r="V28" i="52"/>
  <c r="AH200" i="52"/>
  <c r="AL146" i="52"/>
  <c r="AL505" i="52"/>
  <c r="AP32" i="52"/>
  <c r="AP176" i="52"/>
  <c r="AP320" i="52"/>
  <c r="AP464" i="52"/>
  <c r="AP608" i="52"/>
  <c r="V77" i="52"/>
  <c r="AH201" i="52"/>
  <c r="AL147" i="52"/>
  <c r="AL506" i="52"/>
  <c r="AP57" i="52"/>
  <c r="AP201" i="52"/>
  <c r="AP345" i="52"/>
  <c r="AP489" i="52"/>
  <c r="AP633" i="52"/>
  <c r="V42" i="52"/>
  <c r="AD367" i="52"/>
  <c r="AH558" i="52"/>
  <c r="AL363" i="52"/>
  <c r="AL647" i="52"/>
  <c r="AP130" i="52"/>
  <c r="AP274" i="52"/>
  <c r="AP418" i="52"/>
  <c r="AP562" i="52"/>
  <c r="V31" i="52"/>
  <c r="AD59" i="52"/>
  <c r="AH453" i="52"/>
  <c r="AL303" i="52"/>
  <c r="AL604" i="52"/>
  <c r="AP107" i="52"/>
  <c r="AP251" i="52"/>
  <c r="AP395" i="52"/>
  <c r="AP539" i="52"/>
  <c r="AP683" i="52"/>
  <c r="AD180" i="52"/>
  <c r="AH484" i="52"/>
  <c r="AL284" i="52"/>
  <c r="AL599" i="52"/>
  <c r="AP90" i="52"/>
  <c r="AP234" i="52"/>
  <c r="AP378" i="52"/>
  <c r="AP522" i="52"/>
  <c r="AP666" i="52"/>
  <c r="AD399" i="52"/>
  <c r="AL247" i="52"/>
  <c r="AP60" i="52"/>
  <c r="AP348" i="52"/>
  <c r="AP636" i="52"/>
  <c r="V163" i="52"/>
  <c r="V307" i="52"/>
  <c r="V451" i="52"/>
  <c r="V595" i="52"/>
  <c r="AD427" i="52"/>
  <c r="AL340" i="52"/>
  <c r="AP109" i="52"/>
  <c r="AP397" i="52"/>
  <c r="AP685" i="52"/>
  <c r="V188" i="52"/>
  <c r="V332" i="52"/>
  <c r="V476" i="52"/>
  <c r="V620" i="52"/>
  <c r="AH116" i="52"/>
  <c r="AL444" i="52"/>
  <c r="AP182" i="52"/>
  <c r="AP470" i="52"/>
  <c r="V60" i="52"/>
  <c r="AH512" i="52"/>
  <c r="AL634" i="52"/>
  <c r="AP279" i="52"/>
  <c r="AP567" i="52"/>
  <c r="Z134" i="52"/>
  <c r="Z431" i="52"/>
  <c r="AH467" i="52"/>
  <c r="Z347" i="52"/>
  <c r="AH445" i="52"/>
  <c r="AD428" i="52"/>
  <c r="AH140" i="52"/>
  <c r="Z615" i="52"/>
  <c r="AL34" i="52"/>
  <c r="AD325" i="52"/>
  <c r="AH348" i="52"/>
  <c r="Z521" i="52"/>
  <c r="AH93" i="52"/>
  <c r="AH350" i="52"/>
  <c r="AH624" i="52"/>
  <c r="AL132" i="52"/>
  <c r="Z53" i="52"/>
  <c r="AD170" i="52"/>
  <c r="AH15" i="52"/>
  <c r="AH273" i="52"/>
  <c r="AH564" i="52"/>
  <c r="AL73" i="52"/>
  <c r="AL253" i="52"/>
  <c r="Z365" i="52"/>
  <c r="AD328" i="52"/>
  <c r="AD673" i="52"/>
  <c r="AH211" i="52"/>
  <c r="AH438" i="52"/>
  <c r="AH638" i="52"/>
  <c r="AD201" i="52"/>
  <c r="AH185" i="52"/>
  <c r="AH594" i="52"/>
  <c r="AL206" i="52"/>
  <c r="AL437" i="52"/>
  <c r="AL605" i="52"/>
  <c r="AD35" i="52"/>
  <c r="AH122" i="52"/>
  <c r="AH570" i="52"/>
  <c r="AL187" i="52"/>
  <c r="AL414" i="52"/>
  <c r="AL582" i="52"/>
  <c r="Z449" i="52"/>
  <c r="AH17" i="52"/>
  <c r="AH488" i="52"/>
  <c r="AL116" i="52"/>
  <c r="AL367" i="52"/>
  <c r="AL535" i="52"/>
  <c r="Z141" i="52"/>
  <c r="AD624" i="52"/>
  <c r="AH381" i="52"/>
  <c r="AL15" i="52"/>
  <c r="AL227" i="52"/>
  <c r="AL452" i="52"/>
  <c r="AL632" i="52"/>
  <c r="AD53" i="52"/>
  <c r="AH101" i="52"/>
  <c r="AH526" i="52"/>
  <c r="AL138" i="52"/>
  <c r="AL354" i="52"/>
  <c r="AL501" i="52"/>
  <c r="AL645" i="52"/>
  <c r="AD97" i="52"/>
  <c r="AH82" i="52"/>
  <c r="AH456" i="52"/>
  <c r="AL17" i="52"/>
  <c r="AL203" i="52"/>
  <c r="AL400" i="52"/>
  <c r="AL544" i="52"/>
  <c r="AD643" i="52"/>
  <c r="AL13" i="52"/>
  <c r="AL408" i="52"/>
  <c r="AL683" i="52"/>
  <c r="AP139" i="52"/>
  <c r="AP283" i="52"/>
  <c r="AP427" i="52"/>
  <c r="AP571" i="52"/>
  <c r="V40" i="52"/>
  <c r="AH264" i="52"/>
  <c r="AL182" i="52"/>
  <c r="AL529" i="52"/>
  <c r="AP44" i="52"/>
  <c r="AP188" i="52"/>
  <c r="AP332" i="52"/>
  <c r="AP476" i="52"/>
  <c r="AP620" i="52"/>
  <c r="V89" i="52"/>
  <c r="AH266" i="52"/>
  <c r="AL183" i="52"/>
  <c r="AL530" i="52"/>
  <c r="AP69" i="52"/>
  <c r="AP213" i="52"/>
  <c r="AP357" i="52"/>
  <c r="AP501" i="52"/>
  <c r="AP645" i="52"/>
  <c r="V54" i="52"/>
  <c r="AD483" i="52"/>
  <c r="AH608" i="52"/>
  <c r="AL387" i="52"/>
  <c r="AL664" i="52"/>
  <c r="AP142" i="52"/>
  <c r="AP286" i="52"/>
  <c r="AP430" i="52"/>
  <c r="AP574" i="52"/>
  <c r="V43" i="52"/>
  <c r="AD252" i="52"/>
  <c r="AH511" i="52"/>
  <c r="AL339" i="52"/>
  <c r="AL626" i="52"/>
  <c r="AP119" i="52"/>
  <c r="AD83" i="52"/>
  <c r="Z699" i="52"/>
  <c r="Z69" i="52"/>
  <c r="Z652" i="52"/>
  <c r="Z73" i="52"/>
  <c r="AD592" i="52"/>
  <c r="AH284" i="52"/>
  <c r="AD315" i="52"/>
  <c r="AL130" i="52"/>
  <c r="AD544" i="52"/>
  <c r="AH463" i="52"/>
  <c r="AD219" i="52"/>
  <c r="AH113" i="52"/>
  <c r="AH364" i="52"/>
  <c r="AH636" i="52"/>
  <c r="AL144" i="52"/>
  <c r="Z110" i="52"/>
  <c r="AD220" i="52"/>
  <c r="AH22" i="52"/>
  <c r="AH290" i="52"/>
  <c r="AH577" i="52"/>
  <c r="AL85" i="52"/>
  <c r="AL265" i="52"/>
  <c r="Z429" i="52"/>
  <c r="AD362" i="52"/>
  <c r="AD693" i="52"/>
  <c r="AH226" i="52"/>
  <c r="AH452" i="52"/>
  <c r="AH650" i="52"/>
  <c r="AD279" i="52"/>
  <c r="AH216" i="52"/>
  <c r="AH618" i="52"/>
  <c r="AL222" i="52"/>
  <c r="AL449" i="52"/>
  <c r="AL617" i="52"/>
  <c r="AD143" i="52"/>
  <c r="AH153" i="52"/>
  <c r="AH595" i="52"/>
  <c r="AL207" i="52"/>
  <c r="AL426" i="52"/>
  <c r="AL594" i="52"/>
  <c r="Z545" i="52"/>
  <c r="AH53" i="52"/>
  <c r="AH518" i="52"/>
  <c r="AL136" i="52"/>
  <c r="AL379" i="52"/>
  <c r="AL547" i="52"/>
  <c r="Z239" i="52"/>
  <c r="AD660" i="52"/>
  <c r="AH411" i="52"/>
  <c r="AL18" i="52"/>
  <c r="AL245" i="52"/>
  <c r="AL464" i="52"/>
  <c r="AL644" i="52"/>
  <c r="AD146" i="52"/>
  <c r="AH134" i="52"/>
  <c r="AH554" i="52"/>
  <c r="AL158" i="52"/>
  <c r="AL369" i="52"/>
  <c r="AL513" i="52"/>
  <c r="AL657" i="52"/>
  <c r="AD197" i="52"/>
  <c r="AH118" i="52"/>
  <c r="AH485" i="52"/>
  <c r="AL20" i="52"/>
  <c r="AL221" i="52"/>
  <c r="AL412" i="52"/>
  <c r="AL556" i="52"/>
  <c r="AH66" i="52"/>
  <c r="AL35" i="52"/>
  <c r="AL432" i="52"/>
  <c r="AL700" i="52"/>
  <c r="AP151" i="52"/>
  <c r="AP295" i="52"/>
  <c r="AP439" i="52"/>
  <c r="AP583" i="52"/>
  <c r="Z169" i="52"/>
  <c r="AH328" i="52"/>
  <c r="AL218" i="52"/>
  <c r="AL553" i="52"/>
  <c r="AP56" i="52"/>
  <c r="AP200" i="52"/>
  <c r="AP344" i="52"/>
  <c r="AP488" i="52"/>
  <c r="AP632" i="52"/>
  <c r="Z177" i="52"/>
  <c r="AH329" i="52"/>
  <c r="AL219" i="52"/>
  <c r="AL554" i="52"/>
  <c r="AP81" i="52"/>
  <c r="AP225" i="52"/>
  <c r="AP369" i="52"/>
  <c r="AP513" i="52"/>
  <c r="AP657" i="52"/>
  <c r="V66" i="52"/>
  <c r="AD591" i="52"/>
  <c r="AH656" i="52"/>
  <c r="AL411" i="52"/>
  <c r="AL686" i="52"/>
  <c r="AP154" i="52"/>
  <c r="AP298" i="52"/>
  <c r="AP442" i="52"/>
  <c r="AP586" i="52"/>
  <c r="V55" i="52"/>
  <c r="AD377" i="52"/>
  <c r="AH566" i="52"/>
  <c r="AL370" i="52"/>
  <c r="AL648" i="52"/>
  <c r="AD477" i="52"/>
  <c r="Z125" i="52"/>
  <c r="Z185" i="52"/>
  <c r="AD75" i="52"/>
  <c r="Z221" i="52"/>
  <c r="AD666" i="52"/>
  <c r="AH360" i="52"/>
  <c r="AD435" i="52"/>
  <c r="AL178" i="52"/>
  <c r="AD571" i="52"/>
  <c r="AH477" i="52"/>
  <c r="AD256" i="52"/>
  <c r="AH128" i="52"/>
  <c r="AH436" i="52"/>
  <c r="AH648" i="52"/>
  <c r="AL204" i="52"/>
  <c r="Z149" i="52"/>
  <c r="AD386" i="52"/>
  <c r="AH42" i="52"/>
  <c r="AH365" i="52"/>
  <c r="AH589" i="52"/>
  <c r="AL109" i="52"/>
  <c r="AL289" i="52"/>
  <c r="Z484" i="52"/>
  <c r="AD387" i="52"/>
  <c r="AH12" i="52"/>
  <c r="AH259" i="52"/>
  <c r="AH482" i="52"/>
  <c r="AH662" i="52"/>
  <c r="AD343" i="52"/>
  <c r="AH248" i="52"/>
  <c r="AH666" i="52"/>
  <c r="AL258" i="52"/>
  <c r="AL461" i="52"/>
  <c r="AL629" i="52"/>
  <c r="AD225" i="52"/>
  <c r="AH218" i="52"/>
  <c r="AH643" i="52"/>
  <c r="AL223" i="52"/>
  <c r="AL438" i="52"/>
  <c r="AL606" i="52"/>
  <c r="AD37" i="52"/>
  <c r="AH124" i="52"/>
  <c r="AH545" i="52"/>
  <c r="AL152" i="52"/>
  <c r="AL391" i="52"/>
  <c r="AL571" i="52"/>
  <c r="Z453" i="52"/>
  <c r="AD696" i="52"/>
  <c r="AH439" i="52"/>
  <c r="AL21" i="52"/>
  <c r="AL281" i="52"/>
  <c r="AL488" i="52"/>
  <c r="AL656" i="52"/>
  <c r="AD233" i="52"/>
  <c r="AH165" i="52"/>
  <c r="AH604" i="52"/>
  <c r="AL174" i="52"/>
  <c r="AL381" i="52"/>
  <c r="AL525" i="52"/>
  <c r="AL669" i="52"/>
  <c r="AD278" i="52"/>
  <c r="AH151" i="52"/>
  <c r="AH513" i="52"/>
  <c r="AL23" i="52"/>
  <c r="AL239" i="52"/>
  <c r="AL424" i="52"/>
  <c r="AL568" i="52"/>
  <c r="AH136" i="52"/>
  <c r="AL71" i="52"/>
  <c r="AL456" i="52"/>
  <c r="AP19" i="52"/>
  <c r="AP163" i="52"/>
  <c r="AP307" i="52"/>
  <c r="AP451" i="52"/>
  <c r="AP595" i="52"/>
  <c r="Z384" i="52"/>
  <c r="AH386" i="52"/>
  <c r="AL254" i="52"/>
  <c r="AL577" i="52"/>
  <c r="AP68" i="52"/>
  <c r="AP212" i="52"/>
  <c r="AP356" i="52"/>
  <c r="AP500" i="52"/>
  <c r="AP644" i="52"/>
  <c r="Z385" i="52"/>
  <c r="AH387" i="52"/>
  <c r="AL255" i="52"/>
  <c r="AL578" i="52"/>
  <c r="AP93" i="52"/>
  <c r="AP237" i="52"/>
  <c r="AP381" i="52"/>
  <c r="AP525" i="52"/>
  <c r="AP669" i="52"/>
  <c r="V78" i="52"/>
  <c r="AD665" i="52"/>
  <c r="AL40" i="52"/>
  <c r="AL435" i="52"/>
  <c r="AP22" i="52"/>
  <c r="AP166" i="52"/>
  <c r="AP310" i="52"/>
  <c r="AP454" i="52"/>
  <c r="AP598" i="52"/>
  <c r="V67" i="52"/>
  <c r="AD485" i="52"/>
  <c r="AH615" i="52"/>
  <c r="AL394" i="52"/>
  <c r="AL670" i="52"/>
  <c r="AP143" i="52"/>
  <c r="Z443" i="52"/>
  <c r="Z493" i="52"/>
  <c r="Z501" i="52"/>
  <c r="AD318" i="52"/>
  <c r="Z505" i="52"/>
  <c r="AH99" i="52"/>
  <c r="AH504" i="52"/>
  <c r="AD633" i="52"/>
  <c r="AL274" i="52"/>
  <c r="AD617" i="52"/>
  <c r="AH507" i="52"/>
  <c r="AD326" i="52"/>
  <c r="AH144" i="52"/>
  <c r="AH450" i="52"/>
  <c r="AH660" i="52"/>
  <c r="AL216" i="52"/>
  <c r="Z213" i="52"/>
  <c r="AD414" i="52"/>
  <c r="AH58" i="52"/>
  <c r="AH379" i="52"/>
  <c r="AH601" i="52"/>
  <c r="AL121" i="52"/>
  <c r="AL301" i="52"/>
  <c r="Z541" i="52"/>
  <c r="AD415" i="52"/>
  <c r="AH26" i="52"/>
  <c r="AH274" i="52"/>
  <c r="AH496" i="52"/>
  <c r="AH674" i="52"/>
  <c r="AD401" i="52"/>
  <c r="AH281" i="52"/>
  <c r="AH690" i="52"/>
  <c r="AL278" i="52"/>
  <c r="AL473" i="52"/>
  <c r="AL641" i="52"/>
  <c r="AD295" i="52"/>
  <c r="AH249" i="52"/>
  <c r="AH667" i="52"/>
  <c r="AL243" i="52"/>
  <c r="AL450" i="52"/>
  <c r="AL618" i="52"/>
  <c r="AD144" i="52"/>
  <c r="AH154" i="52"/>
  <c r="AH571" i="52"/>
  <c r="AL172" i="52"/>
  <c r="AL403" i="52"/>
  <c r="AL583" i="52"/>
  <c r="Z554" i="52"/>
  <c r="AH28" i="52"/>
  <c r="AH468" i="52"/>
  <c r="AL29" i="52"/>
  <c r="AL299" i="52"/>
  <c r="AL500" i="52"/>
  <c r="AL668" i="52"/>
  <c r="AD307" i="52"/>
  <c r="AH198" i="52"/>
  <c r="AH628" i="52"/>
  <c r="AL194" i="52"/>
  <c r="AL393" i="52"/>
  <c r="AL537" i="52"/>
  <c r="AL681" i="52"/>
  <c r="AD342" i="52"/>
  <c r="AH184" i="52"/>
  <c r="AH542" i="52"/>
  <c r="AL41" i="52"/>
  <c r="AL257" i="52"/>
  <c r="AL436" i="52"/>
  <c r="AL580" i="52"/>
  <c r="AH199" i="52"/>
  <c r="AL107" i="52"/>
  <c r="AL480" i="52"/>
  <c r="AP31" i="52"/>
  <c r="AP175" i="52"/>
  <c r="AP319" i="52"/>
  <c r="AP463" i="52"/>
  <c r="AP607" i="52"/>
  <c r="Z581" i="52"/>
  <c r="AH442" i="52"/>
  <c r="AL290" i="52"/>
  <c r="AL601" i="52"/>
  <c r="AP80" i="52"/>
  <c r="AP224" i="52"/>
  <c r="AP368" i="52"/>
  <c r="AP512" i="52"/>
  <c r="AD244" i="52"/>
  <c r="AD73" i="52"/>
  <c r="Z617" i="52"/>
  <c r="AD410" i="52"/>
  <c r="Z687" i="52"/>
  <c r="AH159" i="52"/>
  <c r="AH559" i="52"/>
  <c r="AH11" i="52"/>
  <c r="AL322" i="52"/>
  <c r="AD634" i="52"/>
  <c r="AH521" i="52"/>
  <c r="AD351" i="52"/>
  <c r="AH161" i="52"/>
  <c r="AH464" i="52"/>
  <c r="AH672" i="52"/>
  <c r="AL228" i="52"/>
  <c r="Z268" i="52"/>
  <c r="AD438" i="52"/>
  <c r="AH78" i="52"/>
  <c r="AH393" i="52"/>
  <c r="AH613" i="52"/>
  <c r="AL145" i="52"/>
  <c r="AL313" i="52"/>
  <c r="Z580" i="52"/>
  <c r="AD439" i="52"/>
  <c r="AH62" i="52"/>
  <c r="AH307" i="52"/>
  <c r="AH510" i="52"/>
  <c r="AH686" i="52"/>
  <c r="AD457" i="52"/>
  <c r="AH342" i="52"/>
  <c r="AL42" i="52"/>
  <c r="AL294" i="52"/>
  <c r="AL485" i="52"/>
  <c r="AL653" i="52"/>
  <c r="AD416" i="52"/>
  <c r="AH314" i="52"/>
  <c r="AH691" i="52"/>
  <c r="AL259" i="52"/>
  <c r="AL462" i="52"/>
  <c r="AL642" i="52"/>
  <c r="AD305" i="52"/>
  <c r="AH187" i="52"/>
  <c r="AH596" i="52"/>
  <c r="AL188" i="52"/>
  <c r="AL427" i="52"/>
  <c r="AL607" i="52"/>
  <c r="Z665" i="52"/>
  <c r="AH64" i="52"/>
  <c r="AH497" i="52"/>
  <c r="AL65" i="52"/>
  <c r="AL335" i="52"/>
  <c r="AL512" i="52"/>
  <c r="AL680" i="52"/>
  <c r="AD366" i="52"/>
  <c r="AH261" i="52"/>
  <c r="AH676" i="52"/>
  <c r="AL210" i="52"/>
  <c r="AL405" i="52"/>
  <c r="AL549" i="52"/>
  <c r="AL693" i="52"/>
  <c r="AD400" i="52"/>
  <c r="AH214" i="52"/>
  <c r="AH568" i="52"/>
  <c r="AL59" i="52"/>
  <c r="AL275" i="52"/>
  <c r="AL448" i="52"/>
  <c r="AL592" i="52"/>
  <c r="AH262" i="52"/>
  <c r="AL143" i="52"/>
  <c r="AL504" i="52"/>
  <c r="AP43" i="52"/>
  <c r="AP187" i="52"/>
  <c r="AP331" i="52"/>
  <c r="AP475" i="52"/>
  <c r="AP619" i="52"/>
  <c r="AD195" i="52"/>
  <c r="AH500" i="52"/>
  <c r="AL326" i="52"/>
  <c r="AL623" i="52"/>
  <c r="AP92" i="52"/>
  <c r="AP236" i="52"/>
  <c r="AP380" i="52"/>
  <c r="AP524" i="52"/>
  <c r="AD42" i="52"/>
  <c r="AD598" i="52"/>
  <c r="AD352" i="52"/>
  <c r="AD239" i="52"/>
  <c r="AD570" i="52"/>
  <c r="AD267" i="52"/>
  <c r="AH279" i="52"/>
  <c r="AH681" i="52"/>
  <c r="AH141" i="52"/>
  <c r="Z257" i="52"/>
  <c r="AH92" i="52"/>
  <c r="AH623" i="52"/>
  <c r="AD577" i="52"/>
  <c r="AH176" i="52"/>
  <c r="AH478" i="52"/>
  <c r="AH684" i="52"/>
  <c r="AL240" i="52"/>
  <c r="Z325" i="52"/>
  <c r="AD470" i="52"/>
  <c r="AH94" i="52"/>
  <c r="AH408" i="52"/>
  <c r="AH625" i="52"/>
  <c r="AL157" i="52"/>
  <c r="AL325" i="52"/>
  <c r="Z637" i="52"/>
  <c r="AD471" i="52"/>
  <c r="AH79" i="52"/>
  <c r="AH322" i="52"/>
  <c r="AH524" i="52"/>
  <c r="AH698" i="52"/>
  <c r="AD509" i="52"/>
  <c r="AH370" i="52"/>
  <c r="AL62" i="52"/>
  <c r="AL314" i="52"/>
  <c r="AL497" i="52"/>
  <c r="AL665" i="52"/>
  <c r="AD472" i="52"/>
  <c r="AH343" i="52"/>
  <c r="AL27" i="52"/>
  <c r="AL279" i="52"/>
  <c r="AL474" i="52"/>
  <c r="AL654" i="52"/>
  <c r="AD364" i="52"/>
  <c r="AH220" i="52"/>
  <c r="AH620" i="52"/>
  <c r="AL208" i="52"/>
  <c r="AL439" i="52"/>
  <c r="AL619" i="52"/>
  <c r="AD38" i="52"/>
  <c r="AH100" i="52"/>
  <c r="AH525" i="52"/>
  <c r="AL83" i="52"/>
  <c r="AL353" i="52"/>
  <c r="AL524" i="52"/>
  <c r="AL692" i="52"/>
  <c r="AD423" i="52"/>
  <c r="AH294" i="52"/>
  <c r="AH700" i="52"/>
  <c r="AL230" i="52"/>
  <c r="AL417" i="52"/>
  <c r="AL561" i="52"/>
  <c r="AT94" i="52"/>
  <c r="AD452" i="52"/>
  <c r="AH247" i="52"/>
  <c r="AH593" i="52"/>
  <c r="AL77" i="52"/>
  <c r="AL293" i="52"/>
  <c r="AL460" i="52"/>
  <c r="Z86" i="52"/>
  <c r="AH327" i="52"/>
  <c r="AL179" i="52"/>
  <c r="AL528" i="52"/>
  <c r="AP55" i="52"/>
  <c r="AP199" i="52"/>
  <c r="AP343" i="52"/>
  <c r="AP487" i="52"/>
  <c r="AP631" i="52"/>
  <c r="AD331" i="52"/>
  <c r="AH556" i="52"/>
  <c r="AL361" i="52"/>
  <c r="AL640" i="52"/>
  <c r="AP104" i="52"/>
  <c r="AP248" i="52"/>
  <c r="AP392" i="52"/>
  <c r="AP536" i="52"/>
  <c r="AP680" i="52"/>
  <c r="AD341" i="52"/>
  <c r="AH557" i="52"/>
  <c r="AL362" i="52"/>
  <c r="AL646" i="52"/>
  <c r="AP129" i="52"/>
  <c r="AP273" i="52"/>
  <c r="AP417" i="52"/>
  <c r="AP561" i="52"/>
  <c r="V12" i="52"/>
  <c r="V114" i="52"/>
  <c r="AH202" i="52"/>
  <c r="AL148" i="52"/>
  <c r="AL507" i="52"/>
  <c r="AP58" i="52"/>
  <c r="AP202" i="52"/>
  <c r="AP346" i="52"/>
  <c r="AP490" i="52"/>
  <c r="AP634" i="52"/>
  <c r="V103" i="52"/>
  <c r="AH80" i="52"/>
  <c r="AL87" i="52"/>
  <c r="AL466" i="52"/>
  <c r="AP35" i="52"/>
  <c r="Z451" i="52"/>
  <c r="Z588" i="52"/>
  <c r="AD424" i="52"/>
  <c r="AD337" i="52"/>
  <c r="AD652" i="52"/>
  <c r="AD355" i="52"/>
  <c r="AT650" i="52"/>
  <c r="AL57" i="52"/>
  <c r="AH206" i="52"/>
  <c r="Z305" i="52"/>
  <c r="AH112" i="52"/>
  <c r="AH635" i="52"/>
  <c r="AD597" i="52"/>
  <c r="AH257" i="52"/>
  <c r="AH494" i="52"/>
  <c r="AL60" i="52"/>
  <c r="AL252" i="52"/>
  <c r="Z579" i="52"/>
  <c r="AD494" i="52"/>
  <c r="AH177" i="52"/>
  <c r="AH423" i="52"/>
  <c r="AH685" i="52"/>
  <c r="AL169" i="52"/>
  <c r="AL337" i="52"/>
  <c r="Z698" i="52"/>
  <c r="AD523" i="52"/>
  <c r="AH115" i="52"/>
  <c r="AH338" i="52"/>
  <c r="AH538" i="52"/>
  <c r="Z15" i="52"/>
  <c r="AD611" i="52"/>
  <c r="AH428" i="52"/>
  <c r="AL78" i="52"/>
  <c r="AL330" i="52"/>
  <c r="AL509" i="52"/>
  <c r="AL689" i="52"/>
  <c r="AD580" i="52"/>
  <c r="AH372" i="52"/>
  <c r="AL43" i="52"/>
  <c r="AL295" i="52"/>
  <c r="AL498" i="52"/>
  <c r="AL678" i="52"/>
  <c r="AD421" i="52"/>
  <c r="AH250" i="52"/>
  <c r="AH644" i="52"/>
  <c r="AL244" i="52"/>
  <c r="AL463" i="52"/>
  <c r="AL631" i="52"/>
  <c r="AD145" i="52"/>
  <c r="AH132" i="52"/>
  <c r="AH579" i="52"/>
  <c r="AL119" i="52"/>
  <c r="AL368" i="52"/>
  <c r="AL536" i="52"/>
  <c r="Z20" i="52"/>
  <c r="AD531" i="52"/>
  <c r="AH354" i="52"/>
  <c r="AL30" i="52"/>
  <c r="AL246" i="52"/>
  <c r="AL429" i="52"/>
  <c r="AL573" i="52"/>
  <c r="Z112" i="52"/>
  <c r="AD508" i="52"/>
  <c r="AH280" i="52"/>
  <c r="AH617" i="52"/>
  <c r="AL95" i="52"/>
  <c r="AL311" i="52"/>
  <c r="AL472" i="52"/>
  <c r="Z293" i="52"/>
  <c r="AH384" i="52"/>
  <c r="AL215" i="52"/>
  <c r="AL552" i="52"/>
  <c r="AP67" i="52"/>
  <c r="AP211" i="52"/>
  <c r="AP355" i="52"/>
  <c r="AP499" i="52"/>
  <c r="AP643" i="52"/>
  <c r="AD450" i="52"/>
  <c r="AH606" i="52"/>
  <c r="AL385" i="52"/>
  <c r="AL662" i="52"/>
  <c r="AP116" i="52"/>
  <c r="AP260" i="52"/>
  <c r="AP404" i="52"/>
  <c r="Z152" i="52"/>
  <c r="AD335" i="52"/>
  <c r="AD626" i="52"/>
  <c r="AD497" i="52"/>
  <c r="AH49" i="52"/>
  <c r="Z256" i="52"/>
  <c r="Z509" i="52"/>
  <c r="AL177" i="52"/>
  <c r="AH332" i="52"/>
  <c r="Z419" i="52"/>
  <c r="AH142" i="52"/>
  <c r="AH659" i="52"/>
  <c r="AD619" i="52"/>
  <c r="AH272" i="52"/>
  <c r="AH508" i="52"/>
  <c r="AL72" i="52"/>
  <c r="AL264" i="52"/>
  <c r="Z636" i="52"/>
  <c r="AD522" i="52"/>
  <c r="AH194" i="52"/>
  <c r="AH437" i="52"/>
  <c r="AH697" i="52"/>
  <c r="AL181" i="52"/>
  <c r="AL349" i="52"/>
  <c r="AD26" i="52"/>
  <c r="AD547" i="52"/>
  <c r="AH130" i="52"/>
  <c r="AH352" i="52"/>
  <c r="AH552" i="52"/>
  <c r="Z113" i="52"/>
  <c r="AD647" i="52"/>
  <c r="AH458" i="52"/>
  <c r="AL98" i="52"/>
  <c r="AL350" i="52"/>
  <c r="AL521" i="52"/>
  <c r="Z122" i="52"/>
  <c r="AD622" i="52"/>
  <c r="AH401" i="52"/>
  <c r="AL63" i="52"/>
  <c r="AL315" i="52"/>
  <c r="AL510" i="52"/>
  <c r="AL690" i="52"/>
  <c r="AD473" i="52"/>
  <c r="AH283" i="52"/>
  <c r="AH668" i="52"/>
  <c r="AL260" i="52"/>
  <c r="AL475" i="52"/>
  <c r="AL643" i="52"/>
  <c r="AD232" i="52"/>
  <c r="AH164" i="52"/>
  <c r="AH603" i="52"/>
  <c r="AL137" i="52"/>
  <c r="AL380" i="52"/>
  <c r="AL548" i="52"/>
  <c r="Z25" i="52"/>
  <c r="AD583" i="52"/>
  <c r="AH382" i="52"/>
  <c r="AL50" i="52"/>
  <c r="AL266" i="52"/>
  <c r="AL441" i="52"/>
  <c r="AL585" i="52"/>
  <c r="Z217" i="52"/>
  <c r="AD560" i="52"/>
  <c r="AH310" i="52"/>
  <c r="AH641" i="52"/>
  <c r="AL113" i="52"/>
  <c r="AL329" i="52"/>
  <c r="AL484" i="52"/>
  <c r="Z508" i="52"/>
  <c r="AH441" i="52"/>
  <c r="AL251" i="52"/>
  <c r="AL576" i="52"/>
  <c r="AP79" i="52"/>
  <c r="AP223" i="52"/>
  <c r="AP367" i="52"/>
  <c r="AP511" i="52"/>
  <c r="AP655" i="52"/>
  <c r="AD558" i="52"/>
  <c r="AH654" i="52"/>
  <c r="AL409" i="52"/>
  <c r="AL684" i="52"/>
  <c r="AP128" i="52"/>
  <c r="AP272" i="52"/>
  <c r="AP416" i="52"/>
  <c r="Z608" i="52"/>
  <c r="Z173" i="52"/>
  <c r="AH35" i="52"/>
  <c r="AD603" i="52"/>
  <c r="AH109" i="52"/>
  <c r="Z383" i="52"/>
  <c r="AD60" i="52"/>
  <c r="AL225" i="52"/>
  <c r="AH390" i="52"/>
  <c r="Z465" i="52"/>
  <c r="AH160" i="52"/>
  <c r="AH671" i="52"/>
  <c r="AD635" i="52"/>
  <c r="AH288" i="52"/>
  <c r="AH522" i="52"/>
  <c r="AL84" i="52"/>
  <c r="AL276" i="52"/>
  <c r="Z689" i="52"/>
  <c r="AD546" i="52"/>
  <c r="AH210" i="52"/>
  <c r="AH451" i="52"/>
  <c r="AL25" i="52"/>
  <c r="AL193" i="52"/>
  <c r="Z57" i="52"/>
  <c r="AD125" i="52"/>
  <c r="AD601" i="52"/>
  <c r="AH148" i="52"/>
  <c r="AH366" i="52"/>
  <c r="AH565" i="52"/>
  <c r="Z328" i="52"/>
  <c r="AH50" i="52"/>
  <c r="AH486" i="52"/>
  <c r="AL114" i="52"/>
  <c r="AL365" i="52"/>
  <c r="AL545" i="52"/>
  <c r="Z329" i="52"/>
  <c r="AD658" i="52"/>
  <c r="AH429" i="52"/>
  <c r="AL79" i="52"/>
  <c r="AL351" i="52"/>
  <c r="AL534" i="52"/>
  <c r="Z23" i="52"/>
  <c r="AD529" i="52"/>
  <c r="AH316" i="52"/>
  <c r="AL28" i="52"/>
  <c r="AL296" i="52"/>
  <c r="AL487" i="52"/>
  <c r="AL655" i="52"/>
  <c r="AD306" i="52"/>
  <c r="AH228" i="52"/>
  <c r="AH651" i="52"/>
  <c r="AL155" i="52"/>
  <c r="AL392" i="52"/>
  <c r="AL560" i="52"/>
  <c r="Z240" i="52"/>
  <c r="AD661" i="52"/>
  <c r="AH412" i="52"/>
  <c r="AL66" i="52"/>
  <c r="AL282" i="52"/>
  <c r="AL453" i="52"/>
  <c r="AL597" i="52"/>
  <c r="Z327" i="52"/>
  <c r="AD610" i="52"/>
  <c r="AH341" i="52"/>
  <c r="AH665" i="52"/>
  <c r="AL131" i="52"/>
  <c r="AL347" i="52"/>
  <c r="AL496" i="52"/>
  <c r="AD181" i="52"/>
  <c r="AH499" i="52"/>
  <c r="AL287" i="52"/>
  <c r="AL600" i="52"/>
  <c r="AP91" i="52"/>
  <c r="AP235" i="52"/>
  <c r="AP379" i="52"/>
  <c r="AP523" i="52"/>
  <c r="AP667" i="52"/>
  <c r="AD644" i="52"/>
  <c r="AL38" i="52"/>
  <c r="AL433" i="52"/>
  <c r="AP11" i="52"/>
  <c r="AP140" i="52"/>
  <c r="AP284" i="52"/>
  <c r="AP428" i="52"/>
  <c r="AP572" i="52"/>
  <c r="V41" i="52"/>
  <c r="AD645" i="52"/>
  <c r="AL39" i="52"/>
  <c r="AL434" i="52"/>
  <c r="AP21" i="52"/>
  <c r="AP165" i="52"/>
  <c r="AP309" i="52"/>
  <c r="AP453" i="52"/>
  <c r="AP597" i="52"/>
  <c r="V21" i="52"/>
  <c r="Z601" i="52"/>
  <c r="AD224" i="52"/>
  <c r="Z641" i="52"/>
  <c r="AH179" i="52"/>
  <c r="AH24" i="52"/>
  <c r="AH229" i="52"/>
  <c r="Z688" i="52"/>
  <c r="AD434" i="52"/>
  <c r="AL321" i="52"/>
  <c r="AH506" i="52"/>
  <c r="AD168" i="52"/>
  <c r="AH286" i="52"/>
  <c r="Z309" i="52"/>
  <c r="AD655" i="52"/>
  <c r="AH305" i="52"/>
  <c r="AH536" i="52"/>
  <c r="AL96" i="52"/>
  <c r="AL288" i="52"/>
  <c r="AD25" i="52"/>
  <c r="AD578" i="52"/>
  <c r="AH225" i="52"/>
  <c r="AH465" i="52"/>
  <c r="AL37" i="52"/>
  <c r="AL205" i="52"/>
  <c r="Z111" i="52"/>
  <c r="AD179" i="52"/>
  <c r="AD621" i="52"/>
  <c r="AH163" i="52"/>
  <c r="AH380" i="52"/>
  <c r="AH578" i="52"/>
  <c r="Z433" i="52"/>
  <c r="AH86" i="52"/>
  <c r="AH514" i="52"/>
  <c r="AL134" i="52"/>
  <c r="AL377" i="52"/>
  <c r="AL557" i="52"/>
  <c r="Z448" i="52"/>
  <c r="AD694" i="52"/>
  <c r="AH459" i="52"/>
  <c r="AL99" i="52"/>
  <c r="AL366" i="52"/>
  <c r="AL546" i="52"/>
  <c r="Z124" i="52"/>
  <c r="AD581" i="52"/>
  <c r="AH344" i="52"/>
  <c r="AL44" i="52"/>
  <c r="AL316" i="52"/>
  <c r="AL499" i="52"/>
  <c r="AL667" i="52"/>
  <c r="AD365" i="52"/>
  <c r="AH260" i="52"/>
  <c r="AH675" i="52"/>
  <c r="AL173" i="52"/>
  <c r="AL404" i="52"/>
  <c r="AL572" i="52"/>
  <c r="Z357" i="52"/>
  <c r="AD697" i="52"/>
  <c r="AH440" i="52"/>
  <c r="AL86" i="52"/>
  <c r="AL302" i="52"/>
  <c r="AL465" i="52"/>
  <c r="AL609" i="52"/>
  <c r="Z432" i="52"/>
  <c r="AD646" i="52"/>
  <c r="AH369" i="52"/>
  <c r="AH689" i="52"/>
  <c r="AL149" i="52"/>
  <c r="AL364" i="52"/>
  <c r="AL508" i="52"/>
  <c r="AD330" i="52"/>
  <c r="AH555" i="52"/>
  <c r="AL323" i="52"/>
  <c r="AL622" i="52"/>
  <c r="AP103" i="52"/>
  <c r="AP247" i="52"/>
  <c r="AP391" i="52"/>
  <c r="AP535" i="52"/>
  <c r="AP679" i="52"/>
  <c r="AH67" i="52"/>
  <c r="AL74" i="52"/>
  <c r="AL457" i="52"/>
  <c r="AP14" i="52"/>
  <c r="AP152" i="52"/>
  <c r="AP296" i="52"/>
  <c r="AP440" i="52"/>
  <c r="AP584" i="52"/>
  <c r="V53" i="52"/>
  <c r="AH68" i="52"/>
  <c r="AL75" i="52"/>
  <c r="AL458" i="52"/>
  <c r="AP33" i="52"/>
  <c r="AP177" i="52"/>
  <c r="AP321" i="52"/>
  <c r="AP465" i="52"/>
  <c r="AP609" i="52"/>
  <c r="V24" i="52"/>
  <c r="AD57" i="52"/>
  <c r="AH446" i="52"/>
  <c r="AL292" i="52"/>
  <c r="AL603" i="52"/>
  <c r="AP106" i="52"/>
  <c r="AP250" i="52"/>
  <c r="AP394" i="52"/>
  <c r="AP538" i="52"/>
  <c r="AP682" i="52"/>
  <c r="Z396" i="52"/>
  <c r="AH339" i="52"/>
  <c r="AL231" i="52"/>
  <c r="AL562" i="52"/>
  <c r="Z382" i="52"/>
  <c r="AD360" i="52"/>
  <c r="AH227" i="52"/>
  <c r="AH84" i="52"/>
  <c r="AH277" i="52"/>
  <c r="AD110" i="52"/>
  <c r="AD566" i="52"/>
  <c r="AT660" i="52"/>
  <c r="AH560" i="52"/>
  <c r="AD205" i="52"/>
  <c r="AH304" i="52"/>
  <c r="Z363" i="52"/>
  <c r="AH57" i="52"/>
  <c r="AH320" i="52"/>
  <c r="AH600" i="52"/>
  <c r="AL108" i="52"/>
  <c r="AL348" i="52"/>
  <c r="AD81" i="52"/>
  <c r="AD672" i="52"/>
  <c r="AH242" i="52"/>
  <c r="AH537" i="52"/>
  <c r="AL49" i="52"/>
  <c r="AL217" i="52"/>
  <c r="Z216" i="52"/>
  <c r="AD269" i="52"/>
  <c r="AD637" i="52"/>
  <c r="AH178" i="52"/>
  <c r="AH394" i="52"/>
  <c r="AH602" i="52"/>
  <c r="Z648" i="52"/>
  <c r="AH120" i="52"/>
  <c r="AH543" i="52"/>
  <c r="AL150" i="52"/>
  <c r="AL401" i="52"/>
  <c r="AL581" i="52"/>
  <c r="Z544" i="52"/>
  <c r="AH52" i="52"/>
  <c r="AH487" i="52"/>
  <c r="AL135" i="52"/>
  <c r="AL390" i="52"/>
  <c r="AL558" i="52"/>
  <c r="Z237" i="52"/>
  <c r="AD623" i="52"/>
  <c r="AH402" i="52"/>
  <c r="AL80" i="52"/>
  <c r="AL332" i="52"/>
  <c r="AL511" i="52"/>
  <c r="AL679" i="52"/>
  <c r="AD474" i="52"/>
  <c r="AH324" i="52"/>
  <c r="AH699" i="52"/>
  <c r="AL191" i="52"/>
  <c r="AL416" i="52"/>
  <c r="AL596" i="52"/>
  <c r="Z556" i="52"/>
  <c r="AH29" i="52"/>
  <c r="AH470" i="52"/>
  <c r="AL102" i="52"/>
  <c r="AL318" i="52"/>
  <c r="AL477" i="52"/>
  <c r="AL621" i="52"/>
  <c r="Z542" i="52"/>
  <c r="AD682" i="52"/>
  <c r="AH399" i="52"/>
  <c r="AL11" i="52"/>
  <c r="AL167" i="52"/>
  <c r="AL376" i="52"/>
  <c r="AL520" i="52"/>
  <c r="AD449" i="52"/>
  <c r="AH605" i="52"/>
  <c r="AL359" i="52"/>
  <c r="AL639" i="52"/>
  <c r="AP115" i="52"/>
  <c r="AP259" i="52"/>
  <c r="AP403" i="52"/>
  <c r="AP547" i="52"/>
  <c r="AP691" i="52"/>
  <c r="AH137" i="52"/>
  <c r="AL110" i="52"/>
  <c r="AL481" i="52"/>
  <c r="AP20" i="52"/>
  <c r="AP164" i="52"/>
  <c r="AP308" i="52"/>
  <c r="AP452" i="52"/>
  <c r="AP596" i="52"/>
  <c r="V65" i="52"/>
  <c r="AH138" i="52"/>
  <c r="AL111" i="52"/>
  <c r="AL482" i="52"/>
  <c r="AP45" i="52"/>
  <c r="AP189" i="52"/>
  <c r="AP333" i="52"/>
  <c r="AP477" i="52"/>
  <c r="AP621" i="52"/>
  <c r="V30" i="52"/>
  <c r="AD251" i="52"/>
  <c r="AH502" i="52"/>
  <c r="AL328" i="52"/>
  <c r="AL625" i="52"/>
  <c r="AP118" i="52"/>
  <c r="AP262" i="52"/>
  <c r="AP406" i="52"/>
  <c r="AP550" i="52"/>
  <c r="AP694" i="52"/>
  <c r="Z609" i="52"/>
  <c r="AH396" i="52"/>
  <c r="AL267" i="52"/>
  <c r="AL586" i="52"/>
  <c r="AD196" i="52"/>
  <c r="AL624" i="52"/>
  <c r="AP405" i="52"/>
  <c r="V102" i="52"/>
  <c r="AL256" i="52"/>
  <c r="AP190" i="52"/>
  <c r="AP514" i="52"/>
  <c r="AD593" i="52"/>
  <c r="AL490" i="52"/>
  <c r="AP167" i="52"/>
  <c r="AP323" i="52"/>
  <c r="AP479" i="52"/>
  <c r="AP635" i="52"/>
  <c r="Z77" i="52"/>
  <c r="AH368" i="52"/>
  <c r="AL248" i="52"/>
  <c r="AL616" i="52"/>
  <c r="AP114" i="52"/>
  <c r="AP270" i="52"/>
  <c r="AP426" i="52"/>
  <c r="AP582" i="52"/>
  <c r="V63" i="52"/>
  <c r="AH679" i="52"/>
  <c r="AL659" i="52"/>
  <c r="AP276" i="52"/>
  <c r="AP588" i="52"/>
  <c r="V151" i="52"/>
  <c r="V319" i="52"/>
  <c r="V475" i="52"/>
  <c r="V631" i="52"/>
  <c r="AH358" i="52"/>
  <c r="AL587" i="52"/>
  <c r="AP253" i="52"/>
  <c r="AP565" i="52"/>
  <c r="V140" i="52"/>
  <c r="V296" i="52"/>
  <c r="V452" i="52"/>
  <c r="V608" i="52"/>
  <c r="AH245" i="52"/>
  <c r="AL540" i="52"/>
  <c r="AP254" i="52"/>
  <c r="AP566" i="52"/>
  <c r="Z276" i="52"/>
  <c r="AL342" i="52"/>
  <c r="AP159" i="52"/>
  <c r="AP471" i="52"/>
  <c r="V100" i="52"/>
  <c r="AH629" i="52"/>
  <c r="AL674" i="52"/>
  <c r="AP280" i="52"/>
  <c r="AP568" i="52"/>
  <c r="V143" i="52"/>
  <c r="V287" i="52"/>
  <c r="V431" i="52"/>
  <c r="V575" i="52"/>
  <c r="Z612" i="52"/>
  <c r="AL236" i="52"/>
  <c r="AP77" i="52"/>
  <c r="AP365" i="52"/>
  <c r="AP653" i="52"/>
  <c r="V174" i="52"/>
  <c r="V318" i="52"/>
  <c r="V462" i="52"/>
  <c r="V606" i="52"/>
  <c r="AH296" i="52"/>
  <c r="AP219" i="52"/>
  <c r="V94" i="52"/>
  <c r="V326" i="52"/>
  <c r="V542" i="52"/>
  <c r="AH32" i="52"/>
  <c r="AP172" i="52"/>
  <c r="V52" i="52"/>
  <c r="V310" i="52"/>
  <c r="V526" i="52"/>
  <c r="AD681" i="52"/>
  <c r="AP137" i="52"/>
  <c r="V25" i="52"/>
  <c r="V292" i="52"/>
  <c r="V508" i="52"/>
  <c r="AD308" i="52"/>
  <c r="AP144" i="52"/>
  <c r="V22" i="52"/>
  <c r="V293" i="52"/>
  <c r="V509" i="52"/>
  <c r="AD313" i="52"/>
  <c r="AP97" i="52"/>
  <c r="AP673" i="52"/>
  <c r="V297" i="52"/>
  <c r="V513" i="52"/>
  <c r="AH102" i="52"/>
  <c r="AP194" i="52"/>
  <c r="V71" i="52"/>
  <c r="V315" i="52"/>
  <c r="V531" i="52"/>
  <c r="AH414" i="52"/>
  <c r="AP195" i="52"/>
  <c r="V72" i="52"/>
  <c r="V316" i="52"/>
  <c r="AL468" i="52"/>
  <c r="AP458" i="52"/>
  <c r="V197" i="52"/>
  <c r="V413" i="52"/>
  <c r="V629" i="52"/>
  <c r="V121" i="52"/>
  <c r="V697" i="52"/>
  <c r="V245" i="52"/>
  <c r="AL88" i="52"/>
  <c r="V357" i="52"/>
  <c r="AL518" i="52"/>
  <c r="V358" i="52"/>
  <c r="AP120" i="52"/>
  <c r="V447" i="52"/>
  <c r="AP409" i="52"/>
  <c r="V497" i="52"/>
  <c r="AP580" i="52"/>
  <c r="V627" i="52"/>
  <c r="V13" i="52"/>
  <c r="V628" i="52"/>
  <c r="V88" i="52"/>
  <c r="V681" i="52"/>
  <c r="V110" i="52"/>
  <c r="V682" i="52"/>
  <c r="V230" i="52"/>
  <c r="AL422" i="52"/>
  <c r="V389" i="52"/>
  <c r="AD451" i="52"/>
  <c r="AL663" i="52"/>
  <c r="AP429" i="52"/>
  <c r="Z180" i="52"/>
  <c r="AL459" i="52"/>
  <c r="AP214" i="52"/>
  <c r="AP526" i="52"/>
  <c r="AD667" i="52"/>
  <c r="AL514" i="52"/>
  <c r="AP179" i="52"/>
  <c r="AP335" i="52"/>
  <c r="AP491" i="52"/>
  <c r="AP647" i="52"/>
  <c r="Z292" i="52"/>
  <c r="AH426" i="52"/>
  <c r="AL320" i="52"/>
  <c r="AL638" i="52"/>
  <c r="AP126" i="52"/>
  <c r="AP282" i="52"/>
  <c r="AP438" i="52"/>
  <c r="AP594" i="52"/>
  <c r="V75" i="52"/>
  <c r="AL16" i="52"/>
  <c r="AL698" i="52"/>
  <c r="AP300" i="52"/>
  <c r="AP612" i="52"/>
  <c r="V175" i="52"/>
  <c r="V331" i="52"/>
  <c r="V487" i="52"/>
  <c r="V643" i="52"/>
  <c r="AH474" i="52"/>
  <c r="AL627" i="52"/>
  <c r="AP277" i="52"/>
  <c r="AP589" i="52"/>
  <c r="V152" i="52"/>
  <c r="V308" i="52"/>
  <c r="V464" i="52"/>
  <c r="V632" i="52"/>
  <c r="AH367" i="52"/>
  <c r="AL588" i="52"/>
  <c r="AP278" i="52"/>
  <c r="AP590" i="52"/>
  <c r="AD270" i="52"/>
  <c r="AL397" i="52"/>
  <c r="AP183" i="52"/>
  <c r="AP495" i="52"/>
  <c r="V117" i="52"/>
  <c r="AL55" i="52"/>
  <c r="AP16" i="52"/>
  <c r="AP304" i="52"/>
  <c r="AP592" i="52"/>
  <c r="V155" i="52"/>
  <c r="V299" i="52"/>
  <c r="V443" i="52"/>
  <c r="V587" i="52"/>
  <c r="AD95" i="52"/>
  <c r="AL308" i="52"/>
  <c r="AP101" i="52"/>
  <c r="AP389" i="52"/>
  <c r="AP677" i="52"/>
  <c r="V186" i="52"/>
  <c r="V330" i="52"/>
  <c r="V474" i="52"/>
  <c r="V618" i="52"/>
  <c r="AH530" i="52"/>
  <c r="AP267" i="52"/>
  <c r="V123" i="52"/>
  <c r="V345" i="52"/>
  <c r="V561" i="52"/>
  <c r="AH297" i="52"/>
  <c r="AP220" i="52"/>
  <c r="V95" i="52"/>
  <c r="V327" i="52"/>
  <c r="V543" i="52"/>
  <c r="AH33" i="52"/>
  <c r="AP185" i="52"/>
  <c r="V64" i="52"/>
  <c r="V312" i="52"/>
  <c r="V528" i="52"/>
  <c r="AH44" i="52"/>
  <c r="AP192" i="52"/>
  <c r="V69" i="52"/>
  <c r="V313" i="52"/>
  <c r="V529" i="52"/>
  <c r="AH81" i="52"/>
  <c r="AP145" i="52"/>
  <c r="V70" i="52"/>
  <c r="V314" i="52"/>
  <c r="V530" i="52"/>
  <c r="AH355" i="52"/>
  <c r="AP242" i="52"/>
  <c r="V108" i="52"/>
  <c r="V334" i="52"/>
  <c r="V550" i="52"/>
  <c r="AH630" i="52"/>
  <c r="AP243" i="52"/>
  <c r="V109" i="52"/>
  <c r="V336" i="52"/>
  <c r="AL564" i="52"/>
  <c r="AP506" i="52"/>
  <c r="V217" i="52"/>
  <c r="V433" i="52"/>
  <c r="V649" i="52"/>
  <c r="V180" i="52"/>
  <c r="AH454" i="52"/>
  <c r="V301" i="52"/>
  <c r="AL467" i="52"/>
  <c r="V396" i="52"/>
  <c r="AP113" i="52"/>
  <c r="V408" i="52"/>
  <c r="AD559" i="52"/>
  <c r="AL685" i="52"/>
  <c r="AP441" i="52"/>
  <c r="Z393" i="52"/>
  <c r="AL483" i="52"/>
  <c r="AP226" i="52"/>
  <c r="AP610" i="52"/>
  <c r="AH149" i="52"/>
  <c r="AL538" i="52"/>
  <c r="AP191" i="52"/>
  <c r="AP347" i="52"/>
  <c r="AP503" i="52"/>
  <c r="AP659" i="52"/>
  <c r="Z507" i="52"/>
  <c r="AH541" i="52"/>
  <c r="AL356" i="52"/>
  <c r="AL660" i="52"/>
  <c r="AP138" i="52"/>
  <c r="AP294" i="52"/>
  <c r="AP450" i="52"/>
  <c r="AP606" i="52"/>
  <c r="V87" i="52"/>
  <c r="AL31" i="52"/>
  <c r="AP15" i="52"/>
  <c r="AP324" i="52"/>
  <c r="AP660" i="52"/>
  <c r="V187" i="52"/>
  <c r="V343" i="52"/>
  <c r="V499" i="52"/>
  <c r="V655" i="52"/>
  <c r="AH584" i="52"/>
  <c r="AL671" i="52"/>
  <c r="AP301" i="52"/>
  <c r="AP613" i="52"/>
  <c r="V164" i="52"/>
  <c r="V320" i="52"/>
  <c r="V488" i="52"/>
  <c r="V644" i="52"/>
  <c r="AH483" i="52"/>
  <c r="AL628" i="52"/>
  <c r="AP302" i="52"/>
  <c r="AP614" i="52"/>
  <c r="AD499" i="52"/>
  <c r="AL445" i="52"/>
  <c r="AP207" i="52"/>
  <c r="AP519" i="52"/>
  <c r="V130" i="52"/>
  <c r="AL127" i="52"/>
  <c r="AP40" i="52"/>
  <c r="AP328" i="52"/>
  <c r="AP616" i="52"/>
  <c r="V167" i="52"/>
  <c r="V311" i="52"/>
  <c r="V455" i="52"/>
  <c r="V599" i="52"/>
  <c r="AD398" i="52"/>
  <c r="AL375" i="52"/>
  <c r="AP125" i="52"/>
  <c r="AP413" i="52"/>
  <c r="V20" i="52"/>
  <c r="V198" i="52"/>
  <c r="V342" i="52"/>
  <c r="V486" i="52"/>
  <c r="V630" i="52"/>
  <c r="AL90" i="52"/>
  <c r="AP315" i="52"/>
  <c r="V146" i="52"/>
  <c r="V362" i="52"/>
  <c r="V578" i="52"/>
  <c r="AH531" i="52"/>
  <c r="AP268" i="52"/>
  <c r="V124" i="52"/>
  <c r="V346" i="52"/>
  <c r="V562" i="52"/>
  <c r="AH298" i="52"/>
  <c r="AP233" i="52"/>
  <c r="V105" i="52"/>
  <c r="V328" i="52"/>
  <c r="V544" i="52"/>
  <c r="AH308" i="52"/>
  <c r="AP240" i="52"/>
  <c r="V106" i="52"/>
  <c r="V329" i="52"/>
  <c r="V545" i="52"/>
  <c r="AH340" i="52"/>
  <c r="AP193" i="52"/>
  <c r="V107" i="52"/>
  <c r="V333" i="52"/>
  <c r="V549" i="52"/>
  <c r="AH581" i="52"/>
  <c r="AP290" i="52"/>
  <c r="V135" i="52"/>
  <c r="V351" i="52"/>
  <c r="V567" i="52"/>
  <c r="AL19" i="52"/>
  <c r="AP291" i="52"/>
  <c r="V136" i="52"/>
  <c r="V352" i="52"/>
  <c r="AL650" i="52"/>
  <c r="AP554" i="52"/>
  <c r="V233" i="52"/>
  <c r="V449" i="52"/>
  <c r="V665" i="52"/>
  <c r="V232" i="52"/>
  <c r="AL67" i="52"/>
  <c r="V353" i="52"/>
  <c r="AP100" i="52"/>
  <c r="V445" i="52"/>
  <c r="AP257" i="52"/>
  <c r="V446" i="52"/>
  <c r="AH444" i="52"/>
  <c r="AP105" i="52"/>
  <c r="AP537" i="52"/>
  <c r="AH69" i="52"/>
  <c r="AL531" i="52"/>
  <c r="AP238" i="52"/>
  <c r="AP622" i="52"/>
  <c r="AH212" i="52"/>
  <c r="AL687" i="52"/>
  <c r="AP203" i="52"/>
  <c r="AP359" i="52"/>
  <c r="AP515" i="52"/>
  <c r="AP671" i="52"/>
  <c r="AD329" i="52"/>
  <c r="AH592" i="52"/>
  <c r="AL383" i="52"/>
  <c r="AL682" i="52"/>
  <c r="AP150" i="52"/>
  <c r="AP306" i="52"/>
  <c r="AP462" i="52"/>
  <c r="AP618" i="52"/>
  <c r="Z183" i="52"/>
  <c r="AL103" i="52"/>
  <c r="AP36" i="52"/>
  <c r="AP372" i="52"/>
  <c r="AP684" i="52"/>
  <c r="V199" i="52"/>
  <c r="V355" i="52"/>
  <c r="V511" i="52"/>
  <c r="V667" i="52"/>
  <c r="AH680" i="52"/>
  <c r="AP12" i="52"/>
  <c r="AP325" i="52"/>
  <c r="AP637" i="52"/>
  <c r="V176" i="52"/>
  <c r="V344" i="52"/>
  <c r="V500" i="52"/>
  <c r="V656" i="52"/>
  <c r="AH591" i="52"/>
  <c r="AL672" i="52"/>
  <c r="AP326" i="52"/>
  <c r="AP638" i="52"/>
  <c r="AD677" i="52"/>
  <c r="AL493" i="52"/>
  <c r="AP231" i="52"/>
  <c r="AP543" i="52"/>
  <c r="Z291" i="52"/>
  <c r="AL199" i="52"/>
  <c r="AP64" i="52"/>
  <c r="AP352" i="52"/>
  <c r="AP640" i="52"/>
  <c r="V179" i="52"/>
  <c r="V323" i="52"/>
  <c r="V467" i="52"/>
  <c r="V611" i="52"/>
  <c r="AD608" i="52"/>
  <c r="AL423" i="52"/>
  <c r="AP149" i="52"/>
  <c r="AP437" i="52"/>
  <c r="V34" i="52"/>
  <c r="V210" i="52"/>
  <c r="V354" i="52"/>
  <c r="V498" i="52"/>
  <c r="V642" i="52"/>
  <c r="AL234" i="52"/>
  <c r="AP363" i="52"/>
  <c r="V165" i="52"/>
  <c r="V381" i="52"/>
  <c r="V597" i="52"/>
  <c r="AL91" i="52"/>
  <c r="AP316" i="52"/>
  <c r="V147" i="52"/>
  <c r="V363" i="52"/>
  <c r="V579" i="52"/>
  <c r="AH532" i="52"/>
  <c r="AP281" i="52"/>
  <c r="V132" i="52"/>
  <c r="V348" i="52"/>
  <c r="V564" i="52"/>
  <c r="AH540" i="52"/>
  <c r="AP288" i="52"/>
  <c r="V133" i="52"/>
  <c r="V349" i="52"/>
  <c r="V565" i="52"/>
  <c r="AH567" i="52"/>
  <c r="AP241" i="52"/>
  <c r="V134" i="52"/>
  <c r="V350" i="52"/>
  <c r="V566" i="52"/>
  <c r="AL161" i="52"/>
  <c r="AP338" i="52"/>
  <c r="V154" i="52"/>
  <c r="V370" i="52"/>
  <c r="V586" i="52"/>
  <c r="AL162" i="52"/>
  <c r="AP339" i="52"/>
  <c r="V156" i="52"/>
  <c r="Z397" i="52"/>
  <c r="AP26" i="52"/>
  <c r="AP602" i="52"/>
  <c r="V253" i="52"/>
  <c r="V469" i="52"/>
  <c r="V685" i="52"/>
  <c r="V288" i="52"/>
  <c r="AL454" i="52"/>
  <c r="V394" i="52"/>
  <c r="AP244" i="52"/>
  <c r="V483" i="52"/>
  <c r="AP401" i="52"/>
  <c r="V484" i="52"/>
  <c r="AH501" i="52"/>
  <c r="AP117" i="52"/>
  <c r="AP549" i="52"/>
  <c r="AH139" i="52"/>
  <c r="AL555" i="52"/>
  <c r="AP322" i="52"/>
  <c r="AP646" i="52"/>
  <c r="AH276" i="52"/>
  <c r="AP23" i="52"/>
  <c r="AP215" i="52"/>
  <c r="AP371" i="52"/>
  <c r="AP527" i="52"/>
  <c r="AP695" i="52"/>
  <c r="AD447" i="52"/>
  <c r="AH640" i="52"/>
  <c r="AL407" i="52"/>
  <c r="AL699" i="52"/>
  <c r="AP162" i="52"/>
  <c r="AP318" i="52"/>
  <c r="AP474" i="52"/>
  <c r="AP630" i="52"/>
  <c r="Z613" i="52"/>
  <c r="AL175" i="52"/>
  <c r="AP84" i="52"/>
  <c r="AP396" i="52"/>
  <c r="V17" i="52"/>
  <c r="V211" i="52"/>
  <c r="V367" i="52"/>
  <c r="V523" i="52"/>
  <c r="V679" i="52"/>
  <c r="AL52" i="52"/>
  <c r="AP37" i="52"/>
  <c r="AP349" i="52"/>
  <c r="AP661" i="52"/>
  <c r="V200" i="52"/>
  <c r="V356" i="52"/>
  <c r="V512" i="52"/>
  <c r="V668" i="52"/>
  <c r="AH687" i="52"/>
  <c r="AP38" i="52"/>
  <c r="AP350" i="52"/>
  <c r="AP662" i="52"/>
  <c r="AH150" i="52"/>
  <c r="AL541" i="52"/>
  <c r="AP255" i="52"/>
  <c r="AP591" i="52"/>
  <c r="AD271" i="52"/>
  <c r="AL271" i="52"/>
  <c r="AP88" i="52"/>
  <c r="AP376" i="52"/>
  <c r="AP664" i="52"/>
  <c r="V191" i="52"/>
  <c r="V335" i="52"/>
  <c r="V479" i="52"/>
  <c r="V623" i="52"/>
  <c r="AH103" i="52"/>
  <c r="AL471" i="52"/>
  <c r="AP173" i="52"/>
  <c r="AP461" i="52"/>
  <c r="V57" i="52"/>
  <c r="V222" i="52"/>
  <c r="V366" i="52"/>
  <c r="V510" i="52"/>
  <c r="V654" i="52"/>
  <c r="AL373" i="52"/>
  <c r="AP411" i="52"/>
  <c r="V182" i="52"/>
  <c r="V398" i="52"/>
  <c r="V614" i="52"/>
  <c r="AL235" i="52"/>
  <c r="AP364" i="52"/>
  <c r="V166" i="52"/>
  <c r="V382" i="52"/>
  <c r="V598" i="52"/>
  <c r="AL128" i="52"/>
  <c r="AP329" i="52"/>
  <c r="V148" i="52"/>
  <c r="V364" i="52"/>
  <c r="V580" i="52"/>
  <c r="AL139" i="52"/>
  <c r="AP336" i="52"/>
  <c r="V149" i="52"/>
  <c r="V365" i="52"/>
  <c r="V581" i="52"/>
  <c r="AL22" i="52"/>
  <c r="AP289" i="52"/>
  <c r="V153" i="52"/>
  <c r="V369" i="52"/>
  <c r="V585" i="52"/>
  <c r="AL305" i="52"/>
  <c r="AP386" i="52"/>
  <c r="V171" i="52"/>
  <c r="V387" i="52"/>
  <c r="V603" i="52"/>
  <c r="AL306" i="52"/>
  <c r="AP387" i="52"/>
  <c r="AP548" i="52"/>
  <c r="AH607" i="52"/>
  <c r="AP141" i="52"/>
  <c r="AP573" i="52"/>
  <c r="AH268" i="52"/>
  <c r="AL579" i="52"/>
  <c r="AP334" i="52"/>
  <c r="AP658" i="52"/>
  <c r="AH663" i="52"/>
  <c r="AP47" i="52"/>
  <c r="AP227" i="52"/>
  <c r="AP383" i="52"/>
  <c r="AP551" i="52"/>
  <c r="V32" i="52"/>
  <c r="AD555" i="52"/>
  <c r="AH688" i="52"/>
  <c r="AL431" i="52"/>
  <c r="AP18" i="52"/>
  <c r="AP174" i="52"/>
  <c r="AP330" i="52"/>
  <c r="AP486" i="52"/>
  <c r="AP642" i="52"/>
  <c r="AD96" i="52"/>
  <c r="AL319" i="52"/>
  <c r="AP108" i="52"/>
  <c r="AP420" i="52"/>
  <c r="V35" i="52"/>
  <c r="V223" i="52"/>
  <c r="V379" i="52"/>
  <c r="V535" i="52"/>
  <c r="V691" i="52"/>
  <c r="AL124" i="52"/>
  <c r="AP61" i="52"/>
  <c r="AP373" i="52"/>
  <c r="V14" i="52"/>
  <c r="V212" i="52"/>
  <c r="V368" i="52"/>
  <c r="V524" i="52"/>
  <c r="V680" i="52"/>
  <c r="AL53" i="52"/>
  <c r="AP62" i="52"/>
  <c r="AP374" i="52"/>
  <c r="AP686" i="52"/>
  <c r="AH278" i="52"/>
  <c r="AL589" i="52"/>
  <c r="AP303" i="52"/>
  <c r="AP615" i="52"/>
  <c r="AD505" i="52"/>
  <c r="AL343" i="52"/>
  <c r="AP112" i="52"/>
  <c r="AP400" i="52"/>
  <c r="AP688" i="52"/>
  <c r="V203" i="52"/>
  <c r="V347" i="52"/>
  <c r="V491" i="52"/>
  <c r="V635" i="52"/>
  <c r="AH233" i="52"/>
  <c r="AL519" i="52"/>
  <c r="AP197" i="52"/>
  <c r="AP485" i="52"/>
  <c r="V74" i="52"/>
  <c r="V234" i="52"/>
  <c r="V378" i="52"/>
  <c r="V522" i="52"/>
  <c r="V666" i="52"/>
  <c r="AL469" i="52"/>
  <c r="AP459" i="52"/>
  <c r="V201" i="52"/>
  <c r="V417" i="52"/>
  <c r="V633" i="52"/>
  <c r="AL374" i="52"/>
  <c r="AP412" i="52"/>
  <c r="V183" i="52"/>
  <c r="V399" i="52"/>
  <c r="V615" i="52"/>
  <c r="AL272" i="52"/>
  <c r="AP377" i="52"/>
  <c r="V168" i="52"/>
  <c r="V384" i="52"/>
  <c r="V600" i="52"/>
  <c r="AL283" i="52"/>
  <c r="AP384" i="52"/>
  <c r="V169" i="52"/>
  <c r="V385" i="52"/>
  <c r="V601" i="52"/>
  <c r="AL160" i="52"/>
  <c r="AP337" i="52"/>
  <c r="V170" i="52"/>
  <c r="V386" i="52"/>
  <c r="V602" i="52"/>
  <c r="AL420" i="52"/>
  <c r="AP434" i="52"/>
  <c r="V190" i="52"/>
  <c r="V406" i="52"/>
  <c r="V622" i="52"/>
  <c r="AL421" i="52"/>
  <c r="AP435" i="52"/>
  <c r="AP560" i="52"/>
  <c r="AH655" i="52"/>
  <c r="AP153" i="52"/>
  <c r="AP585" i="52"/>
  <c r="AH330" i="52"/>
  <c r="AP34" i="52"/>
  <c r="AP358" i="52"/>
  <c r="AP670" i="52"/>
  <c r="AL51" i="52"/>
  <c r="AP59" i="52"/>
  <c r="AP239" i="52"/>
  <c r="AP407" i="52"/>
  <c r="AP563" i="52"/>
  <c r="V44" i="52"/>
  <c r="AD641" i="52"/>
  <c r="AL32" i="52"/>
  <c r="AL455" i="52"/>
  <c r="AP30" i="52"/>
  <c r="AP186" i="52"/>
  <c r="AP342" i="52"/>
  <c r="AP498" i="52"/>
  <c r="AP654" i="52"/>
  <c r="AD609" i="52"/>
  <c r="AL382" i="52"/>
  <c r="AP132" i="52"/>
  <c r="AP444" i="52"/>
  <c r="V58" i="52"/>
  <c r="V235" i="52"/>
  <c r="V391" i="52"/>
  <c r="V547" i="52"/>
  <c r="Z273" i="52"/>
  <c r="AL196" i="52"/>
  <c r="AP85" i="52"/>
  <c r="AP421" i="52"/>
  <c r="V36" i="52"/>
  <c r="V224" i="52"/>
  <c r="V380" i="52"/>
  <c r="V536" i="52"/>
  <c r="V692" i="52"/>
  <c r="AL125" i="52"/>
  <c r="AP86" i="52"/>
  <c r="AP398" i="52"/>
  <c r="V11" i="52"/>
  <c r="AH398" i="52"/>
  <c r="AL673" i="52"/>
  <c r="AP327" i="52"/>
  <c r="AP639" i="52"/>
  <c r="AD679" i="52"/>
  <c r="AL398" i="52"/>
  <c r="AP136" i="52"/>
  <c r="AP424" i="52"/>
  <c r="V45" i="52"/>
  <c r="V215" i="52"/>
  <c r="V359" i="52"/>
  <c r="V503" i="52"/>
  <c r="V647" i="52"/>
  <c r="AH356" i="52"/>
  <c r="AL567" i="52"/>
  <c r="AP221" i="52"/>
  <c r="AP509" i="52"/>
  <c r="V96" i="52"/>
  <c r="V246" i="52"/>
  <c r="V390" i="52"/>
  <c r="V534" i="52"/>
  <c r="V678" i="52"/>
  <c r="AL565" i="52"/>
  <c r="AP507" i="52"/>
  <c r="V218" i="52"/>
  <c r="V434" i="52"/>
  <c r="V650" i="52"/>
  <c r="AL470" i="52"/>
  <c r="AP460" i="52"/>
  <c r="V202" i="52"/>
  <c r="V418" i="52"/>
  <c r="V634" i="52"/>
  <c r="AL399" i="52"/>
  <c r="AP425" i="52"/>
  <c r="V184" i="52"/>
  <c r="V400" i="52"/>
  <c r="V616" i="52"/>
  <c r="AL406" i="52"/>
  <c r="AP432" i="52"/>
  <c r="V185" i="52"/>
  <c r="V401" i="52"/>
  <c r="V617" i="52"/>
  <c r="AL304" i="52"/>
  <c r="AP385" i="52"/>
  <c r="V189" i="52"/>
  <c r="V405" i="52"/>
  <c r="V621" i="52"/>
  <c r="AL516" i="52"/>
  <c r="AP482" i="52"/>
  <c r="V207" i="52"/>
  <c r="V423" i="52"/>
  <c r="V639" i="52"/>
  <c r="AL517" i="52"/>
  <c r="AP483" i="52"/>
  <c r="V208" i="52"/>
  <c r="AH232" i="52"/>
  <c r="AP170" i="52"/>
  <c r="V49" i="52"/>
  <c r="V305" i="52"/>
  <c r="V521" i="52"/>
  <c r="AL447" i="52"/>
  <c r="V432" i="52"/>
  <c r="AP361" i="52"/>
  <c r="V520" i="52"/>
  <c r="AP676" i="52"/>
  <c r="V612" i="52"/>
  <c r="V23" i="52"/>
  <c r="V624" i="52"/>
  <c r="AP656" i="52"/>
  <c r="AL291" i="52"/>
  <c r="AP249" i="52"/>
  <c r="AP681" i="52"/>
  <c r="AH388" i="52"/>
  <c r="AP46" i="52"/>
  <c r="AP370" i="52"/>
  <c r="V79" i="52"/>
  <c r="AL123" i="52"/>
  <c r="AP71" i="52"/>
  <c r="AP263" i="52"/>
  <c r="AP419" i="52"/>
  <c r="AP575" i="52"/>
  <c r="V56" i="52"/>
  <c r="AH45" i="52"/>
  <c r="AL68" i="52"/>
  <c r="AL479" i="52"/>
  <c r="AP42" i="52"/>
  <c r="AP198" i="52"/>
  <c r="AP354" i="52"/>
  <c r="AP510" i="52"/>
  <c r="AP678" i="52"/>
  <c r="AH104" i="52"/>
  <c r="AL430" i="52"/>
  <c r="AP156" i="52"/>
  <c r="AP468" i="52"/>
  <c r="V76" i="52"/>
  <c r="V247" i="52"/>
  <c r="V403" i="52"/>
  <c r="V559" i="52"/>
  <c r="Z700" i="52"/>
  <c r="AL268" i="52"/>
  <c r="AP133" i="52"/>
  <c r="AP445" i="52"/>
  <c r="V59" i="52"/>
  <c r="V236" i="52"/>
  <c r="V392" i="52"/>
  <c r="V548" i="52"/>
  <c r="Z275" i="52"/>
  <c r="AL197" i="52"/>
  <c r="AP110" i="52"/>
  <c r="AP422" i="52"/>
  <c r="V37" i="52"/>
  <c r="AH616" i="52"/>
  <c r="AP39" i="52"/>
  <c r="AP351" i="52"/>
  <c r="AP663" i="52"/>
  <c r="AH30" i="52"/>
  <c r="AL446" i="52"/>
  <c r="AP160" i="52"/>
  <c r="AP448" i="52"/>
  <c r="V62" i="52"/>
  <c r="V227" i="52"/>
  <c r="V371" i="52"/>
  <c r="V515" i="52"/>
  <c r="V659" i="52"/>
  <c r="AH472" i="52"/>
  <c r="AL614" i="52"/>
  <c r="AP245" i="52"/>
  <c r="AP533" i="52"/>
  <c r="V111" i="52"/>
  <c r="V258" i="52"/>
  <c r="V402" i="52"/>
  <c r="V546" i="52"/>
  <c r="V690" i="52"/>
  <c r="AL651" i="52"/>
  <c r="AP555" i="52"/>
  <c r="V237" i="52"/>
  <c r="V453" i="52"/>
  <c r="V669" i="52"/>
  <c r="AL566" i="52"/>
  <c r="AP508" i="52"/>
  <c r="V219" i="52"/>
  <c r="V435" i="52"/>
  <c r="V651" i="52"/>
  <c r="AL495" i="52"/>
  <c r="AP473" i="52"/>
  <c r="V204" i="52"/>
  <c r="V420" i="52"/>
  <c r="V636" i="52"/>
  <c r="AL502" i="52"/>
  <c r="AP480" i="52"/>
  <c r="V205" i="52"/>
  <c r="V421" i="52"/>
  <c r="V637" i="52"/>
  <c r="AL419" i="52"/>
  <c r="AP433" i="52"/>
  <c r="V206" i="52"/>
  <c r="V422" i="52"/>
  <c r="V638" i="52"/>
  <c r="AL611" i="52"/>
  <c r="AP530" i="52"/>
  <c r="V226" i="52"/>
  <c r="V442" i="52"/>
  <c r="V658" i="52"/>
  <c r="AL612" i="52"/>
  <c r="AP531" i="52"/>
  <c r="AP668" i="52"/>
  <c r="AL327" i="52"/>
  <c r="AP261" i="52"/>
  <c r="AP693" i="52"/>
  <c r="AL76" i="52"/>
  <c r="AP70" i="52"/>
  <c r="AP382" i="52"/>
  <c r="V91" i="52"/>
  <c r="AL159" i="52"/>
  <c r="AP83" i="52"/>
  <c r="AP275" i="52"/>
  <c r="AP431" i="52"/>
  <c r="AP587" i="52"/>
  <c r="V68" i="52"/>
  <c r="AH117" i="52"/>
  <c r="AL104" i="52"/>
  <c r="AL503" i="52"/>
  <c r="AP54" i="52"/>
  <c r="AP210" i="52"/>
  <c r="AP366" i="52"/>
  <c r="AP534" i="52"/>
  <c r="AP690" i="52"/>
  <c r="AH234" i="52"/>
  <c r="AL478" i="52"/>
  <c r="AP180" i="52"/>
  <c r="AP492" i="52"/>
  <c r="V97" i="52"/>
  <c r="V259" i="52"/>
  <c r="V415" i="52"/>
  <c r="V571" i="52"/>
  <c r="AD147" i="52"/>
  <c r="AL395" i="52"/>
  <c r="AP157" i="52"/>
  <c r="AP469" i="52"/>
  <c r="V81" i="52"/>
  <c r="V248" i="52"/>
  <c r="V404" i="52"/>
  <c r="V560" i="52"/>
  <c r="AD18" i="52"/>
  <c r="AL269" i="52"/>
  <c r="AP134" i="52"/>
  <c r="AP446" i="52"/>
  <c r="V82" i="52"/>
  <c r="AL54" i="52"/>
  <c r="AP63" i="52"/>
  <c r="AP375" i="52"/>
  <c r="AP687" i="52"/>
  <c r="AH166" i="52"/>
  <c r="AL494" i="52"/>
  <c r="AP184" i="52"/>
  <c r="AP472" i="52"/>
  <c r="V84" i="52"/>
  <c r="V239" i="52"/>
  <c r="V383" i="52"/>
  <c r="V527" i="52"/>
  <c r="V671" i="52"/>
  <c r="AH582" i="52"/>
  <c r="AL658" i="52"/>
  <c r="AP269" i="52"/>
  <c r="AP557" i="52"/>
  <c r="V125" i="52"/>
  <c r="V270" i="52"/>
  <c r="V414" i="52"/>
  <c r="V558" i="52"/>
  <c r="Z398" i="52"/>
  <c r="AP27" i="52"/>
  <c r="AP603" i="52"/>
  <c r="V254" i="52"/>
  <c r="V470" i="52"/>
  <c r="V686" i="52"/>
  <c r="AL652" i="52"/>
  <c r="AP556" i="52"/>
  <c r="V238" i="52"/>
  <c r="V454" i="52"/>
  <c r="V670" i="52"/>
  <c r="AL591" i="52"/>
  <c r="AP521" i="52"/>
  <c r="V220" i="52"/>
  <c r="V436" i="52"/>
  <c r="V652" i="52"/>
  <c r="AL598" i="52"/>
  <c r="AP528" i="52"/>
  <c r="V221" i="52"/>
  <c r="V437" i="52"/>
  <c r="V653" i="52"/>
  <c r="AL515" i="52"/>
  <c r="AP481" i="52"/>
  <c r="V225" i="52"/>
  <c r="V441" i="52"/>
  <c r="V657" i="52"/>
  <c r="AL694" i="52"/>
  <c r="AP578" i="52"/>
  <c r="V243" i="52"/>
  <c r="V459" i="52"/>
  <c r="V675" i="52"/>
  <c r="AL695" i="52"/>
  <c r="AP579" i="52"/>
  <c r="AP692" i="52"/>
  <c r="AL386" i="52"/>
  <c r="AP285" i="52"/>
  <c r="V15" i="52"/>
  <c r="AL112" i="52"/>
  <c r="AP82" i="52"/>
  <c r="AP466" i="52"/>
  <c r="V115" i="52"/>
  <c r="AL195" i="52"/>
  <c r="AP95" i="52"/>
  <c r="AP287" i="52"/>
  <c r="AP443" i="52"/>
  <c r="AP599" i="52"/>
  <c r="V80" i="52"/>
  <c r="AH182" i="52"/>
  <c r="AL140" i="52"/>
  <c r="AL527" i="52"/>
  <c r="AP66" i="52"/>
  <c r="AP222" i="52"/>
  <c r="AP390" i="52"/>
  <c r="AP546" i="52"/>
  <c r="V27" i="52"/>
  <c r="AH357" i="52"/>
  <c r="AL526" i="52"/>
  <c r="AP204" i="52"/>
  <c r="AP516" i="52"/>
  <c r="V112" i="52"/>
  <c r="V271" i="52"/>
  <c r="V427" i="52"/>
  <c r="V583" i="52"/>
  <c r="AD629" i="52"/>
  <c r="AL443" i="52"/>
  <c r="AP181" i="52"/>
  <c r="AP493" i="52"/>
  <c r="V98" i="52"/>
  <c r="V260" i="52"/>
  <c r="V416" i="52"/>
  <c r="V572" i="52"/>
  <c r="AD148" i="52"/>
  <c r="AL341" i="52"/>
  <c r="AP158" i="52"/>
  <c r="AP494" i="52"/>
  <c r="V99" i="52"/>
  <c r="AL126" i="52"/>
  <c r="AP87" i="52"/>
  <c r="AP399" i="52"/>
  <c r="V38" i="52"/>
  <c r="AH295" i="52"/>
  <c r="AL542" i="52"/>
  <c r="AP208" i="52"/>
  <c r="AP496" i="52"/>
  <c r="V101" i="52"/>
  <c r="V251" i="52"/>
  <c r="V395" i="52"/>
  <c r="V539" i="52"/>
  <c r="V683" i="52"/>
  <c r="AH678" i="52"/>
  <c r="AL697" i="52"/>
  <c r="AP293" i="52"/>
  <c r="AP581" i="52"/>
  <c r="V138" i="52"/>
  <c r="V282" i="52"/>
  <c r="V426" i="52"/>
  <c r="V570" i="52"/>
  <c r="AD93" i="52"/>
  <c r="AP75" i="52"/>
  <c r="AP651" i="52"/>
  <c r="V273" i="52"/>
  <c r="V489" i="52"/>
  <c r="Z485" i="52"/>
  <c r="AP28" i="52"/>
  <c r="AP604" i="52"/>
  <c r="V255" i="52"/>
  <c r="V471" i="52"/>
  <c r="V687" i="52"/>
  <c r="AL675" i="52"/>
  <c r="AP569" i="52"/>
  <c r="V240" i="52"/>
  <c r="V456" i="52"/>
  <c r="V672" i="52"/>
  <c r="AL676" i="52"/>
  <c r="AP576" i="52"/>
  <c r="V241" i="52"/>
  <c r="V457" i="52"/>
  <c r="V673" i="52"/>
  <c r="AL610" i="52"/>
  <c r="AP529" i="52"/>
  <c r="V242" i="52"/>
  <c r="V458" i="52"/>
  <c r="V674" i="52"/>
  <c r="AP50" i="52"/>
  <c r="AP626" i="52"/>
  <c r="V262" i="52"/>
  <c r="V478" i="52"/>
  <c r="V694" i="52"/>
  <c r="AP51" i="52"/>
  <c r="AP627" i="52"/>
  <c r="V264" i="52"/>
  <c r="AL89" i="52"/>
  <c r="AP314" i="52"/>
  <c r="V145" i="52"/>
  <c r="V361" i="52"/>
  <c r="V577" i="52"/>
  <c r="AP360" i="52"/>
  <c r="V568" i="52"/>
  <c r="V33" i="52"/>
  <c r="V660" i="52"/>
  <c r="V194" i="52"/>
  <c r="AT81" i="52"/>
  <c r="V195" i="52"/>
  <c r="AH639" i="52"/>
  <c r="V304" i="52"/>
  <c r="AL550" i="52"/>
  <c r="V372" i="52"/>
  <c r="AP148" i="52"/>
  <c r="V501" i="52"/>
  <c r="AP305" i="52"/>
  <c r="V502" i="52"/>
  <c r="AP312" i="52"/>
  <c r="V553" i="52"/>
  <c r="AP313" i="52"/>
  <c r="V554" i="52"/>
  <c r="AP628" i="52"/>
  <c r="V645" i="52"/>
  <c r="V231" i="52"/>
  <c r="V29" i="52"/>
  <c r="AL410" i="52"/>
  <c r="AP297" i="52"/>
  <c r="V18" i="52"/>
  <c r="AL184" i="52"/>
  <c r="AP94" i="52"/>
  <c r="AP478" i="52"/>
  <c r="V127" i="52"/>
  <c r="AL418" i="52"/>
  <c r="AP131" i="52"/>
  <c r="AP299" i="52"/>
  <c r="AP455" i="52"/>
  <c r="AP611" i="52"/>
  <c r="V92" i="52"/>
  <c r="AH246" i="52"/>
  <c r="AL176" i="52"/>
  <c r="AL551" i="52"/>
  <c r="AP78" i="52"/>
  <c r="AP246" i="52"/>
  <c r="AP402" i="52"/>
  <c r="AP558" i="52"/>
  <c r="V39" i="52"/>
  <c r="AH473" i="52"/>
  <c r="AL574" i="52"/>
  <c r="AP228" i="52"/>
  <c r="AP540" i="52"/>
  <c r="V126" i="52"/>
  <c r="V283" i="52"/>
  <c r="V439" i="52"/>
  <c r="V607" i="52"/>
  <c r="AH105" i="52"/>
  <c r="AL491" i="52"/>
  <c r="AP205" i="52"/>
  <c r="AP517" i="52"/>
  <c r="V113" i="52"/>
  <c r="V272" i="52"/>
  <c r="V428" i="52"/>
  <c r="V584" i="52"/>
  <c r="AD433" i="52"/>
  <c r="AL396" i="52"/>
  <c r="AP206" i="52"/>
  <c r="AP518" i="52"/>
  <c r="V116" i="52"/>
  <c r="AL198" i="52"/>
  <c r="AP111" i="52"/>
  <c r="AP423" i="52"/>
  <c r="V61" i="52"/>
  <c r="AH413" i="52"/>
  <c r="AL590" i="52"/>
  <c r="AP232" i="52"/>
  <c r="AP520" i="52"/>
  <c r="V118" i="52"/>
  <c r="V263" i="52"/>
  <c r="V407" i="52"/>
  <c r="V551" i="52"/>
  <c r="V695" i="52"/>
  <c r="AL92" i="52"/>
  <c r="AP29" i="52"/>
  <c r="AP317" i="52"/>
  <c r="AP605" i="52"/>
  <c r="V150" i="52"/>
  <c r="V294" i="52"/>
  <c r="V438" i="52"/>
  <c r="V582" i="52"/>
  <c r="AD607" i="52"/>
  <c r="AP123" i="52"/>
  <c r="AP699" i="52"/>
  <c r="V290" i="52"/>
  <c r="V506" i="52"/>
  <c r="AD272" i="52"/>
  <c r="AP76" i="52"/>
  <c r="AP652" i="52"/>
  <c r="V274" i="52"/>
  <c r="V490" i="52"/>
  <c r="Z489" i="52"/>
  <c r="AP41" i="52"/>
  <c r="AP617" i="52"/>
  <c r="V256" i="52"/>
  <c r="V472" i="52"/>
  <c r="V688" i="52"/>
  <c r="AP48" i="52"/>
  <c r="AP624" i="52"/>
  <c r="V257" i="52"/>
  <c r="V473" i="52"/>
  <c r="V689" i="52"/>
  <c r="AL688" i="52"/>
  <c r="AP577" i="52"/>
  <c r="V261" i="52"/>
  <c r="V477" i="52"/>
  <c r="V693" i="52"/>
  <c r="AP98" i="52"/>
  <c r="AP674" i="52"/>
  <c r="V279" i="52"/>
  <c r="V495" i="52"/>
  <c r="AD397" i="52"/>
  <c r="AP99" i="52"/>
  <c r="AP675" i="52"/>
  <c r="V280" i="52"/>
  <c r="AL233" i="52"/>
  <c r="AP362" i="52"/>
  <c r="V161" i="52"/>
  <c r="V377" i="52"/>
  <c r="V593" i="52"/>
  <c r="AP504" i="52"/>
  <c r="V609" i="52"/>
  <c r="V137" i="52"/>
  <c r="V698" i="52"/>
  <c r="V249" i="52"/>
  <c r="AH632" i="52"/>
  <c r="V250" i="52"/>
  <c r="AL200" i="52"/>
  <c r="V360" i="52"/>
  <c r="AP121" i="52"/>
  <c r="V410" i="52"/>
  <c r="AP292" i="52"/>
  <c r="V540" i="52"/>
  <c r="AP449" i="52"/>
  <c r="V552" i="52"/>
  <c r="AP456" i="52"/>
  <c r="V591" i="52"/>
  <c r="AP457" i="52"/>
  <c r="V592" i="52"/>
  <c r="V119" i="52"/>
  <c r="V684" i="52"/>
  <c r="V286" i="52"/>
  <c r="Z600" i="52"/>
  <c r="AL602" i="52"/>
  <c r="AP393" i="52"/>
  <c r="V90" i="52"/>
  <c r="AL220" i="52"/>
  <c r="AP178" i="52"/>
  <c r="AP502" i="52"/>
  <c r="Z181" i="52"/>
  <c r="AL442" i="52"/>
  <c r="AP155" i="52"/>
  <c r="AP311" i="52"/>
  <c r="AP467" i="52"/>
  <c r="AP623" i="52"/>
  <c r="V104" i="52"/>
  <c r="AH309" i="52"/>
  <c r="AL212" i="52"/>
  <c r="AL575" i="52"/>
  <c r="AP102" i="52"/>
  <c r="AP258" i="52"/>
  <c r="AP414" i="52"/>
  <c r="AP570" i="52"/>
  <c r="V51" i="52"/>
  <c r="AH583" i="52"/>
  <c r="AL615" i="52"/>
  <c r="AP252" i="52"/>
  <c r="AP564" i="52"/>
  <c r="V139" i="52"/>
  <c r="V295" i="52"/>
  <c r="V463" i="52"/>
  <c r="V619" i="52"/>
  <c r="AH235" i="52"/>
  <c r="AL539" i="52"/>
  <c r="AP229" i="52"/>
  <c r="AP541" i="52"/>
  <c r="V128" i="52"/>
  <c r="V284" i="52"/>
  <c r="V440" i="52"/>
  <c r="V596" i="52"/>
  <c r="AD631" i="52"/>
  <c r="AL492" i="52"/>
  <c r="AP230" i="52"/>
  <c r="AP542" i="52"/>
  <c r="V129" i="52"/>
  <c r="AL270" i="52"/>
  <c r="AP135" i="52"/>
  <c r="AP447" i="52"/>
  <c r="V83" i="52"/>
  <c r="AH528" i="52"/>
  <c r="AL635" i="52"/>
  <c r="AP256" i="52"/>
  <c r="AP544" i="52"/>
  <c r="V131" i="52"/>
  <c r="V275" i="52"/>
  <c r="V419" i="52"/>
  <c r="V563" i="52"/>
  <c r="Z182" i="52"/>
  <c r="AL164" i="52"/>
  <c r="AP53" i="52"/>
  <c r="AP341" i="52"/>
  <c r="AP629" i="52"/>
  <c r="V162" i="52"/>
  <c r="V306" i="52"/>
  <c r="V450" i="52"/>
  <c r="V594" i="52"/>
  <c r="AH31" i="52"/>
  <c r="AP171" i="52"/>
  <c r="V50" i="52"/>
  <c r="V309" i="52"/>
  <c r="V525" i="52"/>
  <c r="AD680" i="52"/>
  <c r="AP124" i="52"/>
  <c r="AP700" i="52"/>
  <c r="V291" i="52"/>
  <c r="V507" i="52"/>
  <c r="AD277" i="52"/>
  <c r="AP89" i="52"/>
  <c r="AP665" i="52"/>
  <c r="V276" i="52"/>
  <c r="V492" i="52"/>
  <c r="Z491" i="52"/>
  <c r="AP96" i="52"/>
  <c r="AP672" i="52"/>
  <c r="V277" i="52"/>
  <c r="V493" i="52"/>
  <c r="Z492" i="52"/>
  <c r="AP49" i="52"/>
  <c r="AP625" i="52"/>
  <c r="V278" i="52"/>
  <c r="V494" i="52"/>
  <c r="AD391" i="52"/>
  <c r="AP146" i="52"/>
  <c r="V19" i="52"/>
  <c r="V298" i="52"/>
  <c r="V514" i="52"/>
  <c r="AH168" i="52"/>
  <c r="AP147" i="52"/>
  <c r="V26" i="52"/>
  <c r="V300" i="52"/>
  <c r="AL372" i="52"/>
  <c r="AP410" i="52"/>
  <c r="V181" i="52"/>
  <c r="V397" i="52"/>
  <c r="V613" i="52"/>
  <c r="AP648" i="52"/>
  <c r="V648" i="52"/>
  <c r="V193" i="52"/>
  <c r="AH631" i="52"/>
  <c r="V302" i="52"/>
  <c r="AL163" i="52"/>
  <c r="V303" i="52"/>
  <c r="AL543" i="52"/>
  <c r="V409" i="52"/>
  <c r="AP265" i="52"/>
  <c r="V448" i="52"/>
  <c r="AP436" i="52"/>
  <c r="V589" i="52"/>
  <c r="AP593" i="52"/>
  <c r="V590" i="52"/>
  <c r="AP600" i="52"/>
  <c r="V640" i="52"/>
  <c r="AP601" i="52"/>
  <c r="V641" i="52"/>
  <c r="V177" i="52"/>
  <c r="AH416" i="52"/>
  <c r="V339" i="52"/>
  <c r="AH677" i="52"/>
  <c r="V341" i="52"/>
  <c r="V519" i="52"/>
  <c r="V141" i="52"/>
  <c r="V700" i="52"/>
  <c r="V625" i="52"/>
  <c r="V317" i="52"/>
  <c r="V266" i="52"/>
  <c r="AP161" i="52"/>
  <c r="AH180" i="52"/>
  <c r="V504" i="52"/>
  <c r="V337" i="52"/>
  <c r="AP484" i="52"/>
  <c r="AP353" i="52"/>
  <c r="AP74" i="52"/>
  <c r="V485" i="52"/>
  <c r="AP73" i="52"/>
  <c r="V532" i="52"/>
  <c r="AP264" i="52"/>
  <c r="V663" i="52"/>
  <c r="V538" i="52"/>
  <c r="V321" i="52"/>
  <c r="V86" i="52"/>
  <c r="AL344" i="52"/>
  <c r="AT20" i="52"/>
  <c r="V376" i="52"/>
  <c r="V285" i="52"/>
  <c r="AP497" i="52"/>
  <c r="AP122" i="52"/>
  <c r="V505" i="52"/>
  <c r="AP217" i="52"/>
  <c r="V573" i="52"/>
  <c r="AP408" i="52"/>
  <c r="AD506" i="52"/>
  <c r="V588" i="52"/>
  <c r="V373" i="52"/>
  <c r="V159" i="52"/>
  <c r="AL636" i="52"/>
  <c r="Z75" i="52"/>
  <c r="V425" i="52"/>
  <c r="V338" i="52"/>
  <c r="AP641" i="52"/>
  <c r="AP218" i="52"/>
  <c r="V541" i="52"/>
  <c r="AP505" i="52"/>
  <c r="V661" i="52"/>
  <c r="AP552" i="52"/>
  <c r="AH664" i="52"/>
  <c r="V626" i="52"/>
  <c r="V411" i="52"/>
  <c r="V214" i="52"/>
  <c r="AP24" i="52"/>
  <c r="AH213" i="52"/>
  <c r="V466" i="52"/>
  <c r="V388" i="52"/>
  <c r="V120" i="52"/>
  <c r="AP266" i="52"/>
  <c r="V557" i="52"/>
  <c r="AP649" i="52"/>
  <c r="V699" i="52"/>
  <c r="AP696" i="52"/>
  <c r="AL211" i="52"/>
  <c r="V664" i="52"/>
  <c r="V460" i="52"/>
  <c r="V267" i="52"/>
  <c r="AP168" i="52"/>
  <c r="AL355" i="52"/>
  <c r="V516" i="52"/>
  <c r="V429" i="52"/>
  <c r="V178" i="52"/>
  <c r="V172" i="52"/>
  <c r="AP650" i="52"/>
  <c r="AH425" i="52"/>
  <c r="V444" i="52"/>
  <c r="AP545" i="52"/>
  <c r="V48" i="52"/>
  <c r="AP553" i="52"/>
  <c r="AD507" i="52"/>
  <c r="V676" i="52"/>
  <c r="V322" i="52"/>
  <c r="V160" i="52"/>
  <c r="AL637" i="52"/>
  <c r="Z76" i="52"/>
  <c r="V468" i="52"/>
  <c r="V430" i="52"/>
  <c r="V192" i="52"/>
  <c r="AP698" i="52"/>
  <c r="AL56" i="52"/>
  <c r="V482" i="52"/>
  <c r="AP689" i="52"/>
  <c r="V144" i="52"/>
  <c r="AP697" i="52"/>
  <c r="AH170" i="52"/>
  <c r="Z59" i="52"/>
  <c r="V374" i="52"/>
  <c r="V216" i="52"/>
  <c r="AP13" i="52"/>
  <c r="AH415" i="52"/>
  <c r="V517" i="52"/>
  <c r="V480" i="52"/>
  <c r="V228" i="52"/>
  <c r="V93" i="52"/>
  <c r="AP72" i="52"/>
  <c r="V569" i="52"/>
  <c r="V47" i="52"/>
  <c r="V196" i="52"/>
  <c r="V16" i="52"/>
  <c r="AL232" i="52"/>
  <c r="AD535" i="52"/>
  <c r="V412" i="52"/>
  <c r="V268" i="52"/>
  <c r="AP25" i="52"/>
  <c r="AL371" i="52"/>
  <c r="V555" i="52"/>
  <c r="V518" i="52"/>
  <c r="V244" i="52"/>
  <c r="V122" i="52"/>
  <c r="AP216" i="52"/>
  <c r="V610" i="52"/>
  <c r="V142" i="52"/>
  <c r="V252" i="52"/>
  <c r="V73" i="52"/>
  <c r="AL563" i="52"/>
  <c r="AH172" i="52"/>
  <c r="V461" i="52"/>
  <c r="V324" i="52"/>
  <c r="AP169" i="52"/>
  <c r="AL649" i="52"/>
  <c r="V604" i="52"/>
  <c r="V556" i="52"/>
  <c r="AD89" i="52"/>
  <c r="V269" i="52"/>
  <c r="V340" i="52"/>
  <c r="AP388" i="52"/>
  <c r="V533" i="52"/>
  <c r="V496" i="52"/>
  <c r="V157" i="52"/>
  <c r="V85" i="52"/>
  <c r="AL307" i="52"/>
  <c r="V677" i="52"/>
  <c r="V375" i="52"/>
  <c r="V173" i="52"/>
  <c r="AP52" i="52"/>
  <c r="AL696" i="52"/>
  <c r="V605" i="52"/>
  <c r="AD605" i="52"/>
  <c r="V289" i="52"/>
  <c r="V393" i="52"/>
  <c r="AP532" i="52"/>
  <c r="V574" i="52"/>
  <c r="V537" i="52"/>
  <c r="V209" i="52"/>
  <c r="V158" i="52"/>
  <c r="AL613" i="52"/>
  <c r="Z60" i="52"/>
  <c r="V424" i="52"/>
  <c r="V229" i="52"/>
  <c r="AP196" i="52"/>
  <c r="AP65" i="52"/>
  <c r="V646" i="52"/>
  <c r="AH471" i="52"/>
  <c r="V325" i="52"/>
  <c r="V481" i="52"/>
  <c r="V46" i="52"/>
  <c r="V662" i="52"/>
  <c r="V576" i="52"/>
  <c r="V265" i="52"/>
  <c r="V213" i="52"/>
  <c r="AP17" i="52"/>
  <c r="AD541" i="52"/>
  <c r="V465" i="52"/>
  <c r="V281" i="52"/>
  <c r="AP340" i="52"/>
  <c r="AP209" i="52"/>
  <c r="V696" i="52"/>
  <c r="H36" i="58"/>
  <c r="G36" i="58"/>
  <c r="H49" i="58"/>
  <c r="G49" i="58"/>
  <c r="H39" i="58"/>
  <c r="G39" i="58"/>
  <c r="H26" i="58"/>
  <c r="G26" i="58"/>
  <c r="H28" i="58"/>
  <c r="G28" i="58"/>
  <c r="H38" i="58"/>
  <c r="G38" i="58"/>
  <c r="H44" i="58"/>
  <c r="G44" i="58"/>
  <c r="H40" i="58"/>
  <c r="G40" i="58"/>
  <c r="H42" i="58"/>
  <c r="G42" i="58"/>
  <c r="V661" i="50"/>
  <c r="V650" i="50"/>
  <c r="V319" i="50"/>
  <c r="V57" i="50"/>
  <c r="V697" i="50"/>
  <c r="V265" i="50"/>
  <c r="V477" i="50"/>
  <c r="V45" i="50"/>
  <c r="V229" i="50"/>
  <c r="V686" i="50"/>
  <c r="V637" i="50"/>
  <c r="V163" i="50"/>
  <c r="V81" i="50"/>
  <c r="V489" i="50"/>
  <c r="V254" i="50"/>
  <c r="V373" i="50"/>
  <c r="V362" i="50"/>
  <c r="V295" i="50"/>
  <c r="V338" i="50"/>
  <c r="V74" i="50"/>
  <c r="V205" i="50"/>
  <c r="V259" i="50"/>
  <c r="V241" i="50"/>
  <c r="V427" i="50"/>
  <c r="V283" i="50"/>
  <c r="V50" i="50"/>
  <c r="V97" i="50"/>
  <c r="V542" i="50"/>
  <c r="V218" i="50"/>
  <c r="V374" i="50"/>
  <c r="V529" i="50"/>
  <c r="V553" i="50"/>
  <c r="V349" i="50"/>
  <c r="V139" i="50"/>
  <c r="V597" i="50"/>
  <c r="V165" i="50"/>
  <c r="V403" i="50"/>
  <c r="V607" i="50"/>
  <c r="V230" i="50"/>
  <c r="V175" i="50"/>
  <c r="V345" i="50"/>
  <c r="V583" i="50"/>
  <c r="V151" i="50"/>
  <c r="V614" i="50"/>
  <c r="V585" i="50"/>
  <c r="V37" i="50"/>
  <c r="V38" i="50"/>
  <c r="V290" i="50"/>
  <c r="V643" i="50"/>
  <c r="V289" i="50"/>
  <c r="V337" i="50"/>
  <c r="V417" i="50"/>
  <c r="V11" i="50"/>
  <c r="V331" i="50"/>
  <c r="V109" i="50"/>
  <c r="V59" i="50"/>
  <c r="V275" i="50"/>
  <c r="V491" i="50"/>
  <c r="V226" i="50"/>
  <c r="V442" i="50"/>
  <c r="V174" i="50"/>
  <c r="V390" i="50"/>
  <c r="V104" i="50"/>
  <c r="V320" i="50"/>
  <c r="V21" i="50"/>
  <c r="V232" i="50"/>
  <c r="V448" i="50"/>
  <c r="V219" i="50"/>
  <c r="V13" i="50"/>
  <c r="V377" i="50"/>
  <c r="V651" i="50"/>
  <c r="V323" i="50"/>
  <c r="V618" i="50"/>
  <c r="V260" i="50"/>
  <c r="V78" i="50"/>
  <c r="V450" i="50"/>
  <c r="V236" i="50"/>
  <c r="V569" i="50"/>
  <c r="V330" i="50"/>
  <c r="V624" i="50"/>
  <c r="V209" i="50"/>
  <c r="V555" i="50"/>
  <c r="V119" i="50"/>
  <c r="V490" i="50"/>
  <c r="V72" i="50"/>
  <c r="V461" i="50"/>
  <c r="V622" i="50"/>
  <c r="V125" i="50"/>
  <c r="V503" i="50"/>
  <c r="V634" i="50"/>
  <c r="V547" i="50"/>
  <c r="V225" i="50"/>
  <c r="V201" i="50"/>
  <c r="V469" i="50"/>
  <c r="V91" i="50"/>
  <c r="V405" i="50"/>
  <c r="V14" i="50"/>
  <c r="V343" i="50"/>
  <c r="V313" i="50"/>
  <c r="V410" i="50"/>
  <c r="V93" i="50"/>
  <c r="V541" i="50"/>
  <c r="V19" i="50"/>
  <c r="V221" i="50"/>
  <c r="V437" i="50"/>
  <c r="V172" i="50"/>
  <c r="V388" i="50"/>
  <c r="V120" i="50"/>
  <c r="V336" i="50"/>
  <c r="V51" i="50"/>
  <c r="V267" i="50"/>
  <c r="V483" i="50"/>
  <c r="V178" i="50"/>
  <c r="V394" i="50"/>
  <c r="V126" i="50"/>
  <c r="V495" i="50"/>
  <c r="V281" i="50"/>
  <c r="V596" i="50"/>
  <c r="V227" i="50"/>
  <c r="V564" i="50"/>
  <c r="V168" i="50"/>
  <c r="V531" i="50"/>
  <c r="V359" i="50"/>
  <c r="V144" i="50"/>
  <c r="V510" i="50"/>
  <c r="V238" i="50"/>
  <c r="V570" i="50"/>
  <c r="V116" i="50"/>
  <c r="V488" i="50"/>
  <c r="V27" i="50"/>
  <c r="V399" i="50"/>
  <c r="V664" i="50"/>
  <c r="V92" i="50"/>
  <c r="V471" i="50"/>
  <c r="V623" i="50"/>
  <c r="V130" i="50"/>
  <c r="V504" i="50"/>
  <c r="V115" i="50"/>
  <c r="V463" i="50"/>
  <c r="V31" i="50"/>
  <c r="V61" i="50"/>
  <c r="V194" i="50"/>
  <c r="V458" i="50"/>
  <c r="V523" i="50"/>
  <c r="V223" i="50"/>
  <c r="V117" i="50"/>
  <c r="V681" i="50"/>
  <c r="V302" i="50"/>
  <c r="V79" i="50"/>
  <c r="V237" i="50"/>
  <c r="V253" i="50"/>
  <c r="V95" i="50"/>
  <c r="V347" i="50"/>
  <c r="V118" i="50"/>
  <c r="V370" i="50"/>
  <c r="V156" i="50"/>
  <c r="V426" i="50"/>
  <c r="V176" i="50"/>
  <c r="V428" i="50"/>
  <c r="V160" i="50"/>
  <c r="V430" i="50"/>
  <c r="V279" i="50"/>
  <c r="V128" i="50"/>
  <c r="V543" i="50"/>
  <c r="V198" i="50"/>
  <c r="V600" i="50"/>
  <c r="V324" i="50"/>
  <c r="V202" i="50"/>
  <c r="V53" i="50"/>
  <c r="V485" i="50"/>
  <c r="V299" i="50"/>
  <c r="V660" i="50"/>
  <c r="V332" i="50"/>
  <c r="V663" i="50"/>
  <c r="V366" i="50"/>
  <c r="V700" i="50"/>
  <c r="V587" i="50"/>
  <c r="V224" i="50"/>
  <c r="V629" i="50"/>
  <c r="V380" i="50"/>
  <c r="V635" i="50"/>
  <c r="V40" i="50"/>
  <c r="V432" i="50"/>
  <c r="V616" i="50"/>
  <c r="V73" i="50"/>
  <c r="V309" i="50"/>
  <c r="V333" i="50"/>
  <c r="V314" i="50"/>
  <c r="V379" i="50"/>
  <c r="V578" i="50"/>
  <c r="V499" i="50"/>
  <c r="V537" i="50"/>
  <c r="V158" i="50"/>
  <c r="V698" i="50"/>
  <c r="V619" i="50"/>
  <c r="V645" i="50"/>
  <c r="V113" i="50"/>
  <c r="V365" i="50"/>
  <c r="V136" i="50"/>
  <c r="V406" i="50"/>
  <c r="V192" i="50"/>
  <c r="V444" i="50"/>
  <c r="V195" i="50"/>
  <c r="V447" i="50"/>
  <c r="V196" i="50"/>
  <c r="V466" i="50"/>
  <c r="V310" i="50"/>
  <c r="V161" i="50"/>
  <c r="V560" i="50"/>
  <c r="V258" i="50"/>
  <c r="V636" i="50"/>
  <c r="V353" i="50"/>
  <c r="V234" i="50"/>
  <c r="V80" i="50"/>
  <c r="V533" i="50"/>
  <c r="V363" i="50"/>
  <c r="V678" i="50"/>
  <c r="V364" i="50"/>
  <c r="V680" i="50"/>
  <c r="V431" i="50"/>
  <c r="V197" i="50"/>
  <c r="V620" i="50"/>
  <c r="V348" i="50"/>
  <c r="V658" i="50"/>
  <c r="V568" i="50"/>
  <c r="V666" i="50"/>
  <c r="V164" i="50"/>
  <c r="V539" i="50"/>
  <c r="V647" i="50"/>
  <c r="V609" i="50"/>
  <c r="V170" i="50"/>
  <c r="V235" i="50"/>
  <c r="V434" i="50"/>
  <c r="V355" i="50"/>
  <c r="V393" i="50"/>
  <c r="V20" i="50"/>
  <c r="V554" i="50"/>
  <c r="V475" i="50"/>
  <c r="V501" i="50"/>
  <c r="V131" i="50"/>
  <c r="V383" i="50"/>
  <c r="V154" i="50"/>
  <c r="V424" i="50"/>
  <c r="V210" i="50"/>
  <c r="V462" i="50"/>
  <c r="V212" i="50"/>
  <c r="V464" i="50"/>
  <c r="V214" i="50"/>
  <c r="V484" i="50"/>
  <c r="V342" i="50"/>
  <c r="V188" i="50"/>
  <c r="V579" i="50"/>
  <c r="V291" i="50"/>
  <c r="V654" i="50"/>
  <c r="V384" i="50"/>
  <c r="V263" i="50"/>
  <c r="V112" i="50"/>
  <c r="V551" i="50"/>
  <c r="V395" i="50"/>
  <c r="V696" i="50"/>
  <c r="V396" i="50"/>
  <c r="V699" i="50"/>
  <c r="V459" i="50"/>
  <c r="V317" i="50"/>
  <c r="V652" i="50"/>
  <c r="V472" i="50"/>
  <c r="V689" i="50"/>
  <c r="V603" i="50"/>
  <c r="V695" i="50"/>
  <c r="V288" i="50"/>
  <c r="V581" i="50"/>
  <c r="V676" i="50"/>
  <c r="V465" i="50"/>
  <c r="V518" i="50"/>
  <c r="V470" i="50"/>
  <c r="V26" i="50"/>
  <c r="V193" i="50"/>
  <c r="V146" i="50"/>
  <c r="V211" i="50"/>
  <c r="V249" i="50"/>
  <c r="V601" i="50"/>
  <c r="V266" i="50"/>
  <c r="V187" i="50"/>
  <c r="V357" i="50"/>
  <c r="V149" i="50"/>
  <c r="V401" i="50"/>
  <c r="V190" i="50"/>
  <c r="V460" i="50"/>
  <c r="V228" i="50"/>
  <c r="V480" i="50"/>
  <c r="V231" i="50"/>
  <c r="V500" i="50"/>
  <c r="V250" i="50"/>
  <c r="V502" i="50"/>
  <c r="V371" i="50"/>
  <c r="V220" i="50"/>
  <c r="V615" i="50"/>
  <c r="V351" i="50"/>
  <c r="V672" i="50"/>
  <c r="V416" i="50"/>
  <c r="V294" i="50"/>
  <c r="V173" i="50"/>
  <c r="V15" i="50"/>
  <c r="V423" i="50"/>
  <c r="V12" i="50"/>
  <c r="V425" i="50"/>
  <c r="V58" i="50"/>
  <c r="V515" i="50"/>
  <c r="V440" i="50"/>
  <c r="V683" i="50"/>
  <c r="V562" i="50"/>
  <c r="V255" i="50"/>
  <c r="V665" i="50"/>
  <c r="V39" i="50"/>
  <c r="V413" i="50"/>
  <c r="V612" i="50"/>
  <c r="V638" i="50"/>
  <c r="V321" i="50"/>
  <c r="V517" i="50"/>
  <c r="V86" i="50"/>
  <c r="V613" i="50"/>
  <c r="V535" i="50"/>
  <c r="V17" i="50"/>
  <c r="V67" i="50"/>
  <c r="V105" i="50"/>
  <c r="V457" i="50"/>
  <c r="V122" i="50"/>
  <c r="V43" i="50"/>
  <c r="V213" i="50"/>
  <c r="V167" i="50"/>
  <c r="V419" i="50"/>
  <c r="V208" i="50"/>
  <c r="V478" i="50"/>
  <c r="V246" i="50"/>
  <c r="V498" i="50"/>
  <c r="V248" i="50"/>
  <c r="V519" i="50"/>
  <c r="V268" i="50"/>
  <c r="V520" i="50"/>
  <c r="V402" i="50"/>
  <c r="V252" i="50"/>
  <c r="V632" i="50"/>
  <c r="V382" i="50"/>
  <c r="V690" i="50"/>
  <c r="V449" i="50"/>
  <c r="V327" i="50"/>
  <c r="V204" i="50"/>
  <c r="V22" i="50"/>
  <c r="V454" i="50"/>
  <c r="V24" i="50"/>
  <c r="V456" i="50"/>
  <c r="V90" i="50"/>
  <c r="V538" i="50"/>
  <c r="V545" i="50"/>
  <c r="V99" i="50"/>
  <c r="V594" i="50"/>
  <c r="V378" i="50"/>
  <c r="V694" i="50"/>
  <c r="V162" i="50"/>
  <c r="V527" i="50"/>
  <c r="V641" i="50"/>
  <c r="V494" i="50"/>
  <c r="V177" i="50"/>
  <c r="V571" i="50"/>
  <c r="V385" i="50"/>
  <c r="V325" i="50"/>
  <c r="V481" i="50"/>
  <c r="V589" i="50"/>
  <c r="V566" i="50"/>
  <c r="V631" i="50"/>
  <c r="V169" i="50"/>
  <c r="V565" i="50"/>
  <c r="V674" i="50"/>
  <c r="V69" i="50"/>
  <c r="V185" i="50"/>
  <c r="V455" i="50"/>
  <c r="V244" i="50"/>
  <c r="V496" i="50"/>
  <c r="V264" i="50"/>
  <c r="V516" i="50"/>
  <c r="V284" i="50"/>
  <c r="V34" i="50"/>
  <c r="V286" i="50"/>
  <c r="V16" i="50"/>
  <c r="V435" i="50"/>
  <c r="V312" i="50"/>
  <c r="V668" i="50"/>
  <c r="V414" i="50"/>
  <c r="V44" i="50"/>
  <c r="V476" i="50"/>
  <c r="V387" i="50"/>
  <c r="V269" i="50"/>
  <c r="V54" i="50"/>
  <c r="V486" i="50"/>
  <c r="V56" i="50"/>
  <c r="V514" i="50"/>
  <c r="V150" i="50"/>
  <c r="V556" i="50"/>
  <c r="V586" i="50"/>
  <c r="V222" i="50"/>
  <c r="V656" i="50"/>
  <c r="V567" i="50"/>
  <c r="V29" i="50"/>
  <c r="V287" i="50"/>
  <c r="V580" i="50"/>
  <c r="V675" i="50"/>
  <c r="V350" i="50"/>
  <c r="V33" i="50"/>
  <c r="V369" i="50"/>
  <c r="V633" i="50"/>
  <c r="V181" i="50"/>
  <c r="V49" i="50"/>
  <c r="V445" i="50"/>
  <c r="V422" i="50"/>
  <c r="V487" i="50"/>
  <c r="V561" i="50"/>
  <c r="V421" i="50"/>
  <c r="V530" i="50"/>
  <c r="V595" i="50"/>
  <c r="V203" i="50"/>
  <c r="V473" i="50"/>
  <c r="V262" i="50"/>
  <c r="V30" i="50"/>
  <c r="V282" i="50"/>
  <c r="V32" i="50"/>
  <c r="V303" i="50"/>
  <c r="V52" i="50"/>
  <c r="V304" i="50"/>
  <c r="V35" i="50"/>
  <c r="V467" i="50"/>
  <c r="V344" i="50"/>
  <c r="V687" i="50"/>
  <c r="V443" i="50"/>
  <c r="V76" i="50"/>
  <c r="V508" i="50"/>
  <c r="V418" i="50"/>
  <c r="V296" i="50"/>
  <c r="V83" i="50"/>
  <c r="V512" i="50"/>
  <c r="V89" i="50"/>
  <c r="V536" i="50"/>
  <c r="V183" i="50"/>
  <c r="V574" i="50"/>
  <c r="V617" i="50"/>
  <c r="V346" i="50"/>
  <c r="V688" i="50"/>
  <c r="V599" i="50"/>
  <c r="V152" i="50"/>
  <c r="V407" i="50"/>
  <c r="V611" i="50"/>
  <c r="V71" i="50"/>
  <c r="V206" i="50"/>
  <c r="V559" i="50"/>
  <c r="V85" i="50"/>
  <c r="V482" i="50"/>
  <c r="V439" i="50"/>
  <c r="V573" i="50"/>
  <c r="V441" i="50"/>
  <c r="V301" i="50"/>
  <c r="V278" i="50"/>
  <c r="V199" i="50"/>
  <c r="V273" i="50"/>
  <c r="V277" i="50"/>
  <c r="V386" i="50"/>
  <c r="V451" i="50"/>
  <c r="V239" i="50"/>
  <c r="V28" i="50"/>
  <c r="V280" i="50"/>
  <c r="V48" i="50"/>
  <c r="V300" i="50"/>
  <c r="V68" i="50"/>
  <c r="V339" i="50"/>
  <c r="V70" i="50"/>
  <c r="V322" i="50"/>
  <c r="V63" i="50"/>
  <c r="V522" i="50"/>
  <c r="V404" i="50"/>
  <c r="V42" i="50"/>
  <c r="V474" i="50"/>
  <c r="V108" i="50"/>
  <c r="V548" i="50"/>
  <c r="V479" i="50"/>
  <c r="V328" i="50"/>
  <c r="V114" i="50"/>
  <c r="V534" i="50"/>
  <c r="V148" i="50"/>
  <c r="V572" i="50"/>
  <c r="V215" i="50"/>
  <c r="V592" i="50"/>
  <c r="V648" i="50"/>
  <c r="V558" i="50"/>
  <c r="V245" i="50"/>
  <c r="V630" i="50"/>
  <c r="V276" i="50"/>
  <c r="V526" i="50"/>
  <c r="V640" i="50"/>
  <c r="V191" i="50"/>
  <c r="V62" i="50"/>
  <c r="V415" i="50"/>
  <c r="V110" i="50"/>
  <c r="V625" i="50"/>
  <c r="V429" i="50"/>
  <c r="V679" i="50"/>
  <c r="V157" i="50"/>
  <c r="V134" i="50"/>
  <c r="V55" i="50"/>
  <c r="V129" i="50"/>
  <c r="V133" i="50"/>
  <c r="V242" i="50"/>
  <c r="V307" i="50"/>
  <c r="V257" i="50"/>
  <c r="V46" i="50"/>
  <c r="V298" i="50"/>
  <c r="V66" i="50"/>
  <c r="V318" i="50"/>
  <c r="V87" i="50"/>
  <c r="V356" i="50"/>
  <c r="V88" i="50"/>
  <c r="V340" i="50"/>
  <c r="V94" i="50"/>
  <c r="V540" i="50"/>
  <c r="V436" i="50"/>
  <c r="V75" i="50"/>
  <c r="V507" i="50"/>
  <c r="V137" i="50"/>
  <c r="V47" i="50"/>
  <c r="V509" i="50"/>
  <c r="V360" i="50"/>
  <c r="V147" i="50"/>
  <c r="V552" i="50"/>
  <c r="V180" i="50"/>
  <c r="V591" i="50"/>
  <c r="V243" i="50"/>
  <c r="V610" i="50"/>
  <c r="V677" i="50"/>
  <c r="V593" i="50"/>
  <c r="V368" i="50"/>
  <c r="V659" i="50"/>
  <c r="V400" i="50"/>
  <c r="V576" i="50"/>
  <c r="V671" i="50"/>
  <c r="V315" i="50"/>
  <c r="V649" i="50"/>
  <c r="V271" i="50"/>
  <c r="V506" i="50"/>
  <c r="V409" i="50"/>
  <c r="V153" i="50"/>
  <c r="V285" i="50"/>
  <c r="V103" i="50"/>
  <c r="V693" i="50"/>
  <c r="V577" i="50"/>
  <c r="V297" i="50"/>
  <c r="V655" i="50"/>
  <c r="V669" i="50"/>
  <c r="V98" i="50"/>
  <c r="V23" i="50"/>
  <c r="V293" i="50"/>
  <c r="V64" i="50"/>
  <c r="V316" i="50"/>
  <c r="V84" i="50"/>
  <c r="V354" i="50"/>
  <c r="V123" i="50"/>
  <c r="V375" i="50"/>
  <c r="V106" i="50"/>
  <c r="V358" i="50"/>
  <c r="V155" i="50"/>
  <c r="V36" i="50"/>
  <c r="V468" i="50"/>
  <c r="V107" i="50"/>
  <c r="V528" i="50"/>
  <c r="V200" i="50"/>
  <c r="V111" i="50"/>
  <c r="V532" i="50"/>
  <c r="V389" i="50"/>
  <c r="V179" i="50"/>
  <c r="V588" i="50"/>
  <c r="V240" i="50"/>
  <c r="V608" i="50"/>
  <c r="V274" i="50"/>
  <c r="V628" i="50"/>
  <c r="V216" i="50"/>
  <c r="V653" i="50"/>
  <c r="V492" i="50"/>
  <c r="V692" i="50"/>
  <c r="V521" i="50"/>
  <c r="V605" i="50"/>
  <c r="V60" i="50"/>
  <c r="V438" i="50"/>
  <c r="V505" i="50"/>
  <c r="V127" i="50"/>
  <c r="V182" i="50"/>
  <c r="V657" i="50"/>
  <c r="V247" i="50"/>
  <c r="V141" i="50"/>
  <c r="V446" i="50"/>
  <c r="V549" i="50"/>
  <c r="V433" i="50"/>
  <c r="V391" i="50"/>
  <c r="V511" i="50"/>
  <c r="V525" i="50"/>
  <c r="V685" i="50"/>
  <c r="V41" i="50"/>
  <c r="V311" i="50"/>
  <c r="V82" i="50"/>
  <c r="V334" i="50"/>
  <c r="V102" i="50"/>
  <c r="V372" i="50"/>
  <c r="V140" i="50"/>
  <c r="V392" i="50"/>
  <c r="V124" i="50"/>
  <c r="V376" i="50"/>
  <c r="V186" i="50"/>
  <c r="V65" i="50"/>
  <c r="V497" i="50"/>
  <c r="V135" i="50"/>
  <c r="V546" i="50"/>
  <c r="V233" i="50"/>
  <c r="V143" i="50"/>
  <c r="V550" i="50"/>
  <c r="V420" i="50"/>
  <c r="V207" i="50"/>
  <c r="V606" i="50"/>
  <c r="V272" i="50"/>
  <c r="V627" i="50"/>
  <c r="V306" i="50"/>
  <c r="V646" i="50"/>
  <c r="V341" i="50"/>
  <c r="V684" i="50"/>
  <c r="V563" i="50"/>
  <c r="V132" i="50"/>
  <c r="V575" i="50"/>
  <c r="V639" i="50"/>
  <c r="V184" i="50"/>
  <c r="V544" i="50"/>
  <c r="V361" i="50"/>
  <c r="V493" i="50"/>
  <c r="V121" i="50"/>
  <c r="V602" i="50"/>
  <c r="V667" i="50"/>
  <c r="V25" i="50"/>
  <c r="V261" i="50"/>
  <c r="V145" i="50"/>
  <c r="V590" i="50"/>
  <c r="V367" i="50"/>
  <c r="V381" i="50"/>
  <c r="V397" i="50"/>
  <c r="V77" i="50"/>
  <c r="V329" i="50"/>
  <c r="V100" i="50"/>
  <c r="V352" i="50"/>
  <c r="V138" i="50"/>
  <c r="V408" i="50"/>
  <c r="V159" i="50"/>
  <c r="V411" i="50"/>
  <c r="V142" i="50"/>
  <c r="V412" i="50"/>
  <c r="V251" i="50"/>
  <c r="V96" i="50"/>
  <c r="V524" i="50"/>
  <c r="V166" i="50"/>
  <c r="V582" i="50"/>
  <c r="V292" i="50"/>
  <c r="V171" i="50"/>
  <c r="V18" i="50"/>
  <c r="V452" i="50"/>
  <c r="V270" i="50"/>
  <c r="V642" i="50"/>
  <c r="V305" i="50"/>
  <c r="V644" i="50"/>
  <c r="V335" i="50"/>
  <c r="V682" i="50"/>
  <c r="V557" i="50"/>
  <c r="V101" i="50"/>
  <c r="V598" i="50"/>
  <c r="V256" i="50"/>
  <c r="V604" i="50"/>
  <c r="V670" i="50"/>
  <c r="V308" i="50"/>
  <c r="V584" i="50"/>
  <c r="V217" i="50"/>
  <c r="H27" i="58"/>
  <c r="G27" i="58"/>
  <c r="H30" i="58"/>
  <c r="G30" i="58"/>
  <c r="H22" i="58"/>
  <c r="G22" i="58"/>
  <c r="AT18" i="42"/>
  <c r="AT26" i="42"/>
  <c r="AT16" i="42"/>
  <c r="AT11" i="42"/>
  <c r="AT24" i="42"/>
  <c r="AT17" i="42"/>
  <c r="AT25" i="42"/>
  <c r="AT27" i="42"/>
  <c r="AT171" i="42"/>
  <c r="AT315" i="42"/>
  <c r="AT459" i="42"/>
  <c r="AT603" i="42"/>
  <c r="AT66" i="42"/>
  <c r="AT210" i="42"/>
  <c r="AT354" i="42"/>
  <c r="AT498" i="42"/>
  <c r="AT642" i="42"/>
  <c r="AT92" i="42"/>
  <c r="AT236" i="42"/>
  <c r="AT380" i="42"/>
  <c r="AT524" i="42"/>
  <c r="AT668" i="42"/>
  <c r="AT141" i="42"/>
  <c r="AT285" i="42"/>
  <c r="AT429" i="42"/>
  <c r="AT573" i="42"/>
  <c r="AT46" i="42"/>
  <c r="AT190" i="42"/>
  <c r="AT334" i="42"/>
  <c r="AT478" i="42"/>
  <c r="AT622" i="42"/>
  <c r="AT61" i="42"/>
  <c r="AT307" i="42"/>
  <c r="AT554" i="42"/>
  <c r="AT124" i="42"/>
  <c r="AT372" i="42"/>
  <c r="AT617" i="42"/>
  <c r="AT187" i="42"/>
  <c r="AT170" i="42"/>
  <c r="AT419" i="42"/>
  <c r="AT664" i="42"/>
  <c r="AT254" i="42"/>
  <c r="AT503" i="42"/>
  <c r="AT91" i="42"/>
  <c r="AT338" i="42"/>
  <c r="AT587" i="42"/>
  <c r="AT156" i="42"/>
  <c r="AT401" i="42"/>
  <c r="AT649" i="42"/>
  <c r="AT218" i="42"/>
  <c r="AT467" i="42"/>
  <c r="AT36" i="42"/>
  <c r="AT281" i="42"/>
  <c r="AT529" i="42"/>
  <c r="AT98" i="42"/>
  <c r="AT347" i="42"/>
  <c r="AT592" i="42"/>
  <c r="AT661" i="42"/>
  <c r="Z155" i="42"/>
  <c r="Z299" i="42"/>
  <c r="Z443" i="42"/>
  <c r="Z587" i="42"/>
  <c r="AT244" i="42"/>
  <c r="Z60" i="42"/>
  <c r="Z204" i="42"/>
  <c r="Z348" i="42"/>
  <c r="Z492" i="42"/>
  <c r="Z636" i="42"/>
  <c r="AT593" i="42"/>
  <c r="Z145" i="42"/>
  <c r="Z289" i="42"/>
  <c r="Z433" i="42"/>
  <c r="Z577" i="42"/>
  <c r="AD39" i="42"/>
  <c r="Z74" i="42"/>
  <c r="Z218" i="42"/>
  <c r="Z362" i="42"/>
  <c r="Z506" i="42"/>
  <c r="Z650" i="42"/>
  <c r="AT684" i="42"/>
  <c r="Z159" i="42"/>
  <c r="Z303" i="42"/>
  <c r="Z447" i="42"/>
  <c r="Z591" i="42"/>
  <c r="AT287" i="42"/>
  <c r="Z64" i="42"/>
  <c r="Z208" i="42"/>
  <c r="Z352" i="42"/>
  <c r="Z496" i="42"/>
  <c r="Z640" i="42"/>
  <c r="AT539" i="42"/>
  <c r="Z149" i="42"/>
  <c r="Z293" i="42"/>
  <c r="Z437" i="42"/>
  <c r="Z581" i="42"/>
  <c r="AT292" i="42"/>
  <c r="Z114" i="42"/>
  <c r="Z258" i="42"/>
  <c r="Z402" i="42"/>
  <c r="Z546" i="42"/>
  <c r="Z690" i="42"/>
  <c r="Z67" i="42"/>
  <c r="Z211" i="42"/>
  <c r="Z355" i="42"/>
  <c r="Z499" i="42"/>
  <c r="Z643" i="42"/>
  <c r="AT640" i="42"/>
  <c r="Z116" i="42"/>
  <c r="Z260" i="42"/>
  <c r="Z404" i="42"/>
  <c r="Z548" i="42"/>
  <c r="Z692" i="42"/>
  <c r="AT209" i="42"/>
  <c r="Z93" i="42"/>
  <c r="Z237" i="42"/>
  <c r="Z381" i="42"/>
  <c r="Z525" i="42"/>
  <c r="Z669" i="42"/>
  <c r="AD131" i="42"/>
  <c r="AD111" i="42"/>
  <c r="AD257" i="42"/>
  <c r="AD401" i="42"/>
  <c r="AD545" i="42"/>
  <c r="AD689" i="42"/>
  <c r="Z46" i="42"/>
  <c r="AD138" i="42"/>
  <c r="AD282" i="42"/>
  <c r="AD426" i="42"/>
  <c r="AD570" i="42"/>
  <c r="AH30" i="42"/>
  <c r="AH174" i="42"/>
  <c r="AH318" i="42"/>
  <c r="AH462" i="42"/>
  <c r="AH606" i="42"/>
  <c r="AD55" i="42"/>
  <c r="AD211" i="42"/>
  <c r="AD355" i="42"/>
  <c r="AD499" i="42"/>
  <c r="AD643" i="42"/>
  <c r="AD42" i="42"/>
  <c r="AD200" i="42"/>
  <c r="AD344" i="42"/>
  <c r="AD488" i="42"/>
  <c r="AD632" i="42"/>
  <c r="AD43" i="42"/>
  <c r="AD201" i="42"/>
  <c r="AD345" i="42"/>
  <c r="AD489" i="42"/>
  <c r="AD633" i="42"/>
  <c r="AD44" i="42"/>
  <c r="AD202" i="42"/>
  <c r="AD346" i="42"/>
  <c r="AD490" i="42"/>
  <c r="AD634" i="42"/>
  <c r="AH94" i="42"/>
  <c r="AH238" i="42"/>
  <c r="AD30" i="42"/>
  <c r="AD191" i="42"/>
  <c r="AD335" i="42"/>
  <c r="AD479" i="42"/>
  <c r="AD623" i="42"/>
  <c r="AH83" i="42"/>
  <c r="AH227" i="42"/>
  <c r="AD31" i="42"/>
  <c r="AD192" i="42"/>
  <c r="AD336" i="42"/>
  <c r="AD480" i="42"/>
  <c r="AD624" i="42"/>
  <c r="AD32" i="42"/>
  <c r="AD193" i="42"/>
  <c r="AD337" i="42"/>
  <c r="AD481" i="42"/>
  <c r="AD625" i="42"/>
  <c r="AH85" i="42"/>
  <c r="AH229" i="42"/>
  <c r="AH373" i="42"/>
  <c r="AH517" i="42"/>
  <c r="AH661" i="42"/>
  <c r="AD121" i="42"/>
  <c r="AD266" i="42"/>
  <c r="AD410" i="42"/>
  <c r="AD554" i="42"/>
  <c r="AD698" i="42"/>
  <c r="AH158" i="42"/>
  <c r="AH302" i="42"/>
  <c r="AH446" i="42"/>
  <c r="AH590" i="42"/>
  <c r="AD14" i="42"/>
  <c r="AD184" i="42"/>
  <c r="AD328" i="42"/>
  <c r="AD472" i="42"/>
  <c r="AD616" i="42"/>
  <c r="AH52" i="42"/>
  <c r="AH196" i="42"/>
  <c r="AH21" i="42"/>
  <c r="AH317" i="42"/>
  <c r="AH509" i="42"/>
  <c r="AH691" i="42"/>
  <c r="AL133" i="42"/>
  <c r="AL277" i="42"/>
  <c r="AL421" i="42"/>
  <c r="AD579" i="42"/>
  <c r="AH303" i="42"/>
  <c r="AH495" i="42"/>
  <c r="AH680" i="42"/>
  <c r="AL146" i="42"/>
  <c r="AH141" i="42"/>
  <c r="AH383" i="42"/>
  <c r="AH575" i="42"/>
  <c r="AD603" i="42"/>
  <c r="AH285" i="42"/>
  <c r="AH480" i="42"/>
  <c r="AH670" i="42"/>
  <c r="AH171" i="42"/>
  <c r="AH403" i="42"/>
  <c r="AH595" i="42"/>
  <c r="AD627" i="42"/>
  <c r="AH308" i="42"/>
  <c r="AH500" i="42"/>
  <c r="AH684" i="42"/>
  <c r="AT39" i="42"/>
  <c r="AT183" i="42"/>
  <c r="AT327" i="42"/>
  <c r="AT471" i="42"/>
  <c r="AT615" i="42"/>
  <c r="AT78" i="42"/>
  <c r="AT222" i="42"/>
  <c r="AT366" i="42"/>
  <c r="AT510" i="42"/>
  <c r="AT654" i="42"/>
  <c r="AT104" i="42"/>
  <c r="AT248" i="42"/>
  <c r="AT392" i="42"/>
  <c r="AT536" i="42"/>
  <c r="AT680" i="42"/>
  <c r="AT153" i="42"/>
  <c r="AT297" i="42"/>
  <c r="AT441" i="42"/>
  <c r="AT585" i="42"/>
  <c r="AT58" i="42"/>
  <c r="AT202" i="42"/>
  <c r="AT346" i="42"/>
  <c r="AT490" i="42"/>
  <c r="AT634" i="42"/>
  <c r="AT83" i="42"/>
  <c r="AT328" i="42"/>
  <c r="AT576" i="42"/>
  <c r="AT145" i="42"/>
  <c r="AT391" i="42"/>
  <c r="AT638" i="42"/>
  <c r="AT208" i="42"/>
  <c r="AT192" i="42"/>
  <c r="AT437" i="42"/>
  <c r="AT685" i="42"/>
  <c r="AT276" i="42"/>
  <c r="AT521" i="42"/>
  <c r="AT112" i="42"/>
  <c r="AT360" i="42"/>
  <c r="AT605" i="42"/>
  <c r="AT175" i="42"/>
  <c r="AT422" i="42"/>
  <c r="AT671" i="42"/>
  <c r="AT240" i="42"/>
  <c r="AT485" i="42"/>
  <c r="AT55" i="42"/>
  <c r="AT302" i="42"/>
  <c r="AT551" i="42"/>
  <c r="AT120" i="42"/>
  <c r="AT365" i="42"/>
  <c r="AT613" i="42"/>
  <c r="Z23" i="42"/>
  <c r="Z167" i="42"/>
  <c r="Z311" i="42"/>
  <c r="Z455" i="42"/>
  <c r="Z599" i="42"/>
  <c r="AT335" i="42"/>
  <c r="Z72" i="42"/>
  <c r="Z216" i="42"/>
  <c r="Z360" i="42"/>
  <c r="Z504" i="42"/>
  <c r="Z648" i="42"/>
  <c r="AT676" i="42"/>
  <c r="Z157" i="42"/>
  <c r="Z301" i="42"/>
  <c r="Z445" i="42"/>
  <c r="Z589" i="42"/>
  <c r="AT143" i="42"/>
  <c r="Z86" i="42"/>
  <c r="Z230" i="42"/>
  <c r="Z374" i="42"/>
  <c r="Z518" i="42"/>
  <c r="Z662" i="42"/>
  <c r="Z27" i="42"/>
  <c r="Z171" i="42"/>
  <c r="Z315" i="42"/>
  <c r="Z459" i="42"/>
  <c r="Z603" i="42"/>
  <c r="AT367" i="42"/>
  <c r="Z76" i="42"/>
  <c r="Z220" i="42"/>
  <c r="Z364" i="42"/>
  <c r="Z508" i="42"/>
  <c r="Z652" i="42"/>
  <c r="AT619" i="42"/>
  <c r="Z161" i="42"/>
  <c r="Z305" i="42"/>
  <c r="Z449" i="42"/>
  <c r="Z593" i="42"/>
  <c r="AT374" i="42"/>
  <c r="Z126" i="42"/>
  <c r="Z270" i="42"/>
  <c r="AT22" i="42"/>
  <c r="AT51" i="42"/>
  <c r="AT195" i="42"/>
  <c r="AT339" i="42"/>
  <c r="AT483" i="42"/>
  <c r="AT627" i="42"/>
  <c r="AT90" i="42"/>
  <c r="AT234" i="42"/>
  <c r="AT378" i="42"/>
  <c r="AT522" i="42"/>
  <c r="AT666" i="42"/>
  <c r="AT116" i="42"/>
  <c r="AT260" i="42"/>
  <c r="AT404" i="42"/>
  <c r="AT548" i="42"/>
  <c r="AT692" i="42"/>
  <c r="AT165" i="42"/>
  <c r="AT309" i="42"/>
  <c r="AT453" i="42"/>
  <c r="AT597" i="42"/>
  <c r="AT70" i="42"/>
  <c r="AT214" i="42"/>
  <c r="AT358" i="42"/>
  <c r="AT502" i="42"/>
  <c r="AT646" i="42"/>
  <c r="AT101" i="42"/>
  <c r="AT349" i="42"/>
  <c r="AT595" i="42"/>
  <c r="AT167" i="42"/>
  <c r="AT412" i="42"/>
  <c r="AT660" i="42"/>
  <c r="AT229" i="42"/>
  <c r="AT211" i="42"/>
  <c r="AT458" i="42"/>
  <c r="AT49" i="42"/>
  <c r="AT295" i="42"/>
  <c r="AT542" i="42"/>
  <c r="AT133" i="42"/>
  <c r="AT379" i="42"/>
  <c r="AT626" i="42"/>
  <c r="AT196" i="42"/>
  <c r="AT444" i="42"/>
  <c r="AT689" i="42"/>
  <c r="AT259" i="42"/>
  <c r="AT506" i="42"/>
  <c r="AT76" i="42"/>
  <c r="AT324" i="42"/>
  <c r="AT569" i="42"/>
  <c r="AT139" i="42"/>
  <c r="AT386" i="42"/>
  <c r="AT635" i="42"/>
  <c r="Z35" i="42"/>
  <c r="Z179" i="42"/>
  <c r="Z323" i="42"/>
  <c r="Z467" i="42"/>
  <c r="Z611" i="42"/>
  <c r="AT415" i="42"/>
  <c r="Z84" i="42"/>
  <c r="Z228" i="42"/>
  <c r="Z372" i="42"/>
  <c r="Z516" i="42"/>
  <c r="Z660" i="42"/>
  <c r="Z25" i="42"/>
  <c r="Z169" i="42"/>
  <c r="Z313" i="42"/>
  <c r="Z457" i="42"/>
  <c r="Z601" i="42"/>
  <c r="AT265" i="42"/>
  <c r="Z98" i="42"/>
  <c r="Z242" i="42"/>
  <c r="Z386" i="42"/>
  <c r="Z530" i="42"/>
  <c r="Z674" i="42"/>
  <c r="Z39" i="42"/>
  <c r="Z183" i="42"/>
  <c r="Z327" i="42"/>
  <c r="Z471" i="42"/>
  <c r="Z615" i="42"/>
  <c r="AT449" i="42"/>
  <c r="Z88" i="42"/>
  <c r="Z232" i="42"/>
  <c r="Z376" i="42"/>
  <c r="Z520" i="42"/>
  <c r="Z664" i="42"/>
  <c r="Z29" i="42"/>
  <c r="Z173" i="42"/>
  <c r="Z317" i="42"/>
  <c r="Z461" i="42"/>
  <c r="Z605" i="42"/>
  <c r="AT457" i="42"/>
  <c r="Z138" i="42"/>
  <c r="Z282" i="42"/>
  <c r="AT63" i="42"/>
  <c r="AT207" i="42"/>
  <c r="AT351" i="42"/>
  <c r="AT495" i="42"/>
  <c r="AT639" i="42"/>
  <c r="AT102" i="42"/>
  <c r="AT246" i="42"/>
  <c r="AT390" i="42"/>
  <c r="AT534" i="42"/>
  <c r="AT678" i="42"/>
  <c r="AT128" i="42"/>
  <c r="AT272" i="42"/>
  <c r="AT416" i="42"/>
  <c r="AT560" i="42"/>
  <c r="AT33" i="42"/>
  <c r="AT177" i="42"/>
  <c r="AT321" i="42"/>
  <c r="AT465" i="42"/>
  <c r="AT609" i="42"/>
  <c r="AT82" i="42"/>
  <c r="AT226" i="42"/>
  <c r="AT370" i="42"/>
  <c r="AT514" i="42"/>
  <c r="AT658" i="42"/>
  <c r="AT122" i="42"/>
  <c r="AT371" i="42"/>
  <c r="AT616" i="42"/>
  <c r="AT185" i="42"/>
  <c r="AT433" i="42"/>
  <c r="AT679" i="42"/>
  <c r="AT251" i="42"/>
  <c r="AT232" i="42"/>
  <c r="AT480" i="42"/>
  <c r="AT71" i="42"/>
  <c r="AT316" i="42"/>
  <c r="AT564" i="42"/>
  <c r="AT155" i="42"/>
  <c r="AT400" i="42"/>
  <c r="AT648" i="42"/>
  <c r="AT217" i="42"/>
  <c r="AT463" i="42"/>
  <c r="AT29" i="42"/>
  <c r="AT280" i="42"/>
  <c r="AT528" i="42"/>
  <c r="AT97" i="42"/>
  <c r="AT343" i="42"/>
  <c r="AT590" i="42"/>
  <c r="AT160" i="42"/>
  <c r="AT408" i="42"/>
  <c r="AT653" i="42"/>
  <c r="Z47" i="42"/>
  <c r="Z191" i="42"/>
  <c r="Z335" i="42"/>
  <c r="Z479" i="42"/>
  <c r="Z623" i="42"/>
  <c r="AT497" i="42"/>
  <c r="Z96" i="42"/>
  <c r="Z240" i="42"/>
  <c r="Z384" i="42"/>
  <c r="Z528" i="42"/>
  <c r="Z672" i="42"/>
  <c r="Z37" i="42"/>
  <c r="Z181" i="42"/>
  <c r="Z325" i="42"/>
  <c r="Z469" i="42"/>
  <c r="Z613" i="42"/>
  <c r="AT352" i="42"/>
  <c r="Z110" i="42"/>
  <c r="Z254" i="42"/>
  <c r="Z398" i="42"/>
  <c r="Z542" i="42"/>
  <c r="Z686" i="42"/>
  <c r="Z51" i="42"/>
  <c r="Z195" i="42"/>
  <c r="Z339" i="42"/>
  <c r="Z483" i="42"/>
  <c r="Z627" i="42"/>
  <c r="AT532" i="42"/>
  <c r="Z100" i="42"/>
  <c r="Z244" i="42"/>
  <c r="Z388" i="42"/>
  <c r="Z532" i="42"/>
  <c r="Z676" i="42"/>
  <c r="Z41" i="42"/>
  <c r="Z185" i="42"/>
  <c r="Z329" i="42"/>
  <c r="Z473" i="42"/>
  <c r="Z617" i="42"/>
  <c r="AT540" i="42"/>
  <c r="Z150" i="42"/>
  <c r="Z294" i="42"/>
  <c r="AT75" i="42"/>
  <c r="AT219" i="42"/>
  <c r="AT363" i="42"/>
  <c r="AT507" i="42"/>
  <c r="AT651" i="42"/>
  <c r="AT114" i="42"/>
  <c r="AT258" i="42"/>
  <c r="AT402" i="42"/>
  <c r="AT546" i="42"/>
  <c r="AT690" i="42"/>
  <c r="AT140" i="42"/>
  <c r="AT284" i="42"/>
  <c r="AT428" i="42"/>
  <c r="AT572" i="42"/>
  <c r="AT45" i="42"/>
  <c r="AT189" i="42"/>
  <c r="AT333" i="42"/>
  <c r="AT477" i="42"/>
  <c r="AT621" i="42"/>
  <c r="AT94" i="42"/>
  <c r="AT238" i="42"/>
  <c r="AT382" i="42"/>
  <c r="AT526" i="42"/>
  <c r="AT670" i="42"/>
  <c r="AT144" i="42"/>
  <c r="AT389" i="42"/>
  <c r="AT637" i="42"/>
  <c r="AT206" i="42"/>
  <c r="AT455" i="42"/>
  <c r="AT700" i="42"/>
  <c r="AT269" i="42"/>
  <c r="AT253" i="42"/>
  <c r="AT499" i="42"/>
  <c r="AT89" i="42"/>
  <c r="AT337" i="42"/>
  <c r="AT583" i="42"/>
  <c r="AT173" i="42"/>
  <c r="AT421" i="42"/>
  <c r="AT667" i="42"/>
  <c r="AT239" i="42"/>
  <c r="AT484" i="42"/>
  <c r="AT53" i="42"/>
  <c r="AT301" i="42"/>
  <c r="AT547" i="42"/>
  <c r="AT119" i="42"/>
  <c r="AT364" i="42"/>
  <c r="AT612" i="42"/>
  <c r="AT181" i="42"/>
  <c r="AT427" i="42"/>
  <c r="AT674" i="42"/>
  <c r="Z59" i="42"/>
  <c r="Z203" i="42"/>
  <c r="Z347" i="42"/>
  <c r="Z491" i="42"/>
  <c r="Z635" i="42"/>
  <c r="AT580" i="42"/>
  <c r="Z108" i="42"/>
  <c r="Z252" i="42"/>
  <c r="Z396" i="42"/>
  <c r="Z540" i="42"/>
  <c r="Z684" i="42"/>
  <c r="Z49" i="42"/>
  <c r="Z193" i="42"/>
  <c r="Z337" i="42"/>
  <c r="Z481" i="42"/>
  <c r="Z625" i="42"/>
  <c r="AT434" i="42"/>
  <c r="Z122" i="42"/>
  <c r="Z266" i="42"/>
  <c r="Z410" i="42"/>
  <c r="Z554" i="42"/>
  <c r="AT87" i="42"/>
  <c r="AT231" i="42"/>
  <c r="AT375" i="42"/>
  <c r="AT519" i="42"/>
  <c r="AT663" i="42"/>
  <c r="AT126" i="42"/>
  <c r="AT270" i="42"/>
  <c r="AT414" i="42"/>
  <c r="AT558" i="42"/>
  <c r="AT31" i="42"/>
  <c r="AT152" i="42"/>
  <c r="AT296" i="42"/>
  <c r="AT440" i="42"/>
  <c r="AT584" i="42"/>
  <c r="AT57" i="42"/>
  <c r="AT201" i="42"/>
  <c r="AT345" i="42"/>
  <c r="AT489" i="42"/>
  <c r="AT633" i="42"/>
  <c r="AT106" i="42"/>
  <c r="AT250" i="42"/>
  <c r="AT394" i="42"/>
  <c r="AT538" i="42"/>
  <c r="AT682" i="42"/>
  <c r="AT163" i="42"/>
  <c r="AT410" i="42"/>
  <c r="AT659" i="42"/>
  <c r="AT228" i="42"/>
  <c r="AT473" i="42"/>
  <c r="AT43" i="42"/>
  <c r="AT47" i="42"/>
  <c r="AT275" i="42"/>
  <c r="AT520" i="42"/>
  <c r="AT110" i="42"/>
  <c r="AT359" i="42"/>
  <c r="AT604" i="42"/>
  <c r="AT194" i="42"/>
  <c r="AT443" i="42"/>
  <c r="AT688" i="42"/>
  <c r="AT257" i="42"/>
  <c r="AT505" i="42"/>
  <c r="AT74" i="42"/>
  <c r="AT323" i="42"/>
  <c r="AT568" i="42"/>
  <c r="AT137" i="42"/>
  <c r="AT385" i="42"/>
  <c r="AT631" i="42"/>
  <c r="AT203" i="42"/>
  <c r="AT448" i="42"/>
  <c r="AT696" i="42"/>
  <c r="Z71" i="42"/>
  <c r="Z215" i="42"/>
  <c r="Z359" i="42"/>
  <c r="Z503" i="42"/>
  <c r="Z647" i="42"/>
  <c r="AT662" i="42"/>
  <c r="Z120" i="42"/>
  <c r="Z264" i="42"/>
  <c r="Z408" i="42"/>
  <c r="Z552" i="42"/>
  <c r="Z696" i="42"/>
  <c r="Z61" i="42"/>
  <c r="Z205" i="42"/>
  <c r="Z349" i="42"/>
  <c r="Z493" i="42"/>
  <c r="Z637" i="42"/>
  <c r="AT517" i="42"/>
  <c r="Z134" i="42"/>
  <c r="Z278" i="42"/>
  <c r="Z422" i="42"/>
  <c r="AT21" i="42"/>
  <c r="AT99" i="42"/>
  <c r="AT243" i="42"/>
  <c r="AT387" i="42"/>
  <c r="AT531" i="42"/>
  <c r="AT675" i="42"/>
  <c r="AT138" i="42"/>
  <c r="AT282" i="42"/>
  <c r="AT426" i="42"/>
  <c r="AT570" i="42"/>
  <c r="AT14" i="42"/>
  <c r="AT164" i="42"/>
  <c r="AT308" i="42"/>
  <c r="AT452" i="42"/>
  <c r="AT596" i="42"/>
  <c r="AT69" i="42"/>
  <c r="AT213" i="42"/>
  <c r="AT357" i="42"/>
  <c r="AT501" i="42"/>
  <c r="AT645" i="42"/>
  <c r="AT118" i="42"/>
  <c r="AT262" i="42"/>
  <c r="AT406" i="42"/>
  <c r="AT550" i="42"/>
  <c r="AT694" i="42"/>
  <c r="AT184" i="42"/>
  <c r="AT432" i="42"/>
  <c r="AT677" i="42"/>
  <c r="AT247" i="42"/>
  <c r="AT494" i="42"/>
  <c r="AT64" i="42"/>
  <c r="AT48" i="42"/>
  <c r="AT293" i="42"/>
  <c r="AT541" i="42"/>
  <c r="AT132" i="42"/>
  <c r="AT377" i="42"/>
  <c r="AT625" i="42"/>
  <c r="AT216" i="42"/>
  <c r="AT461" i="42"/>
  <c r="AT28" i="42"/>
  <c r="AT278" i="42"/>
  <c r="AT527" i="42"/>
  <c r="AT96" i="42"/>
  <c r="AT341" i="42"/>
  <c r="AT589" i="42"/>
  <c r="AT158" i="42"/>
  <c r="AT407" i="42"/>
  <c r="AT652" i="42"/>
  <c r="AT221" i="42"/>
  <c r="AT469" i="42"/>
  <c r="AT108" i="42"/>
  <c r="Z83" i="42"/>
  <c r="Z227" i="42"/>
  <c r="Z371" i="42"/>
  <c r="Z515" i="42"/>
  <c r="Z659" i="42"/>
  <c r="Z12" i="42"/>
  <c r="Z132" i="42"/>
  <c r="Z276" i="42"/>
  <c r="Z420" i="42"/>
  <c r="Z564" i="42"/>
  <c r="AD11" i="42"/>
  <c r="Z73" i="42"/>
  <c r="Z217" i="42"/>
  <c r="Z361" i="42"/>
  <c r="Z505" i="42"/>
  <c r="Z649" i="42"/>
  <c r="AT600" i="42"/>
  <c r="Z146" i="42"/>
  <c r="Z290" i="42"/>
  <c r="Z434" i="42"/>
  <c r="Z578" i="42"/>
  <c r="AT148" i="42"/>
  <c r="Z87" i="42"/>
  <c r="Z231" i="42"/>
  <c r="Z375" i="42"/>
  <c r="Z519" i="42"/>
  <c r="Z663" i="42"/>
  <c r="Z13" i="42"/>
  <c r="Z136" i="42"/>
  <c r="Z280" i="42"/>
  <c r="Z424" i="42"/>
  <c r="Z568" i="42"/>
  <c r="AD12" i="42"/>
  <c r="Z77" i="42"/>
  <c r="Z221" i="42"/>
  <c r="Z365" i="42"/>
  <c r="Z509" i="42"/>
  <c r="Z653" i="42"/>
  <c r="Z42" i="42"/>
  <c r="Z186" i="42"/>
  <c r="Z330" i="42"/>
  <c r="AT111" i="42"/>
  <c r="AT255" i="42"/>
  <c r="AT399" i="42"/>
  <c r="AT543" i="42"/>
  <c r="AT687" i="42"/>
  <c r="AT150" i="42"/>
  <c r="AT294" i="42"/>
  <c r="AT438" i="42"/>
  <c r="AT582" i="42"/>
  <c r="AT32" i="42"/>
  <c r="AT176" i="42"/>
  <c r="AT320" i="42"/>
  <c r="AT464" i="42"/>
  <c r="AT608" i="42"/>
  <c r="AT81" i="42"/>
  <c r="AT225" i="42"/>
  <c r="AT369" i="42"/>
  <c r="AT513" i="42"/>
  <c r="AT657" i="42"/>
  <c r="AT130" i="42"/>
  <c r="AT274" i="42"/>
  <c r="AT418" i="42"/>
  <c r="AT562" i="42"/>
  <c r="AT35" i="42"/>
  <c r="AT205" i="42"/>
  <c r="AT451" i="42"/>
  <c r="AT698" i="42"/>
  <c r="AT268" i="42"/>
  <c r="AT516" i="42"/>
  <c r="AT85" i="42"/>
  <c r="AT67" i="42"/>
  <c r="AT314" i="42"/>
  <c r="AT563" i="42"/>
  <c r="AT151" i="42"/>
  <c r="AT398" i="42"/>
  <c r="AT647" i="42"/>
  <c r="AT235" i="42"/>
  <c r="AT482" i="42"/>
  <c r="AT52" i="42"/>
  <c r="AT300" i="42"/>
  <c r="AT545" i="42"/>
  <c r="AT115" i="42"/>
  <c r="AT362" i="42"/>
  <c r="AT611" i="42"/>
  <c r="AT180" i="42"/>
  <c r="AT425" i="42"/>
  <c r="AT673" i="42"/>
  <c r="AT242" i="42"/>
  <c r="AT491" i="42"/>
  <c r="AT230" i="42"/>
  <c r="Z95" i="42"/>
  <c r="Z239" i="42"/>
  <c r="Z383" i="42"/>
  <c r="Z527" i="42"/>
  <c r="Z671" i="42"/>
  <c r="Z15" i="42"/>
  <c r="Z144" i="42"/>
  <c r="Z288" i="42"/>
  <c r="Z432" i="42"/>
  <c r="Z576" i="42"/>
  <c r="AT127" i="42"/>
  <c r="Z85" i="42"/>
  <c r="Z229" i="42"/>
  <c r="Z373" i="42"/>
  <c r="Z517" i="42"/>
  <c r="Z661" i="42"/>
  <c r="AT683" i="42"/>
  <c r="Z158" i="42"/>
  <c r="Z302" i="42"/>
  <c r="Z446" i="42"/>
  <c r="AT20" i="42"/>
  <c r="AT123" i="42"/>
  <c r="AT267" i="42"/>
  <c r="AT411" i="42"/>
  <c r="AT555" i="42"/>
  <c r="AT699" i="42"/>
  <c r="AT162" i="42"/>
  <c r="AT306" i="42"/>
  <c r="AT450" i="42"/>
  <c r="AT594" i="42"/>
  <c r="AT44" i="42"/>
  <c r="AT188" i="42"/>
  <c r="AT332" i="42"/>
  <c r="AT476" i="42"/>
  <c r="AT620" i="42"/>
  <c r="AT93" i="42"/>
  <c r="AT237" i="42"/>
  <c r="AT381" i="42"/>
  <c r="AT525" i="42"/>
  <c r="AT669" i="42"/>
  <c r="AT142" i="42"/>
  <c r="AT286" i="42"/>
  <c r="AT430" i="42"/>
  <c r="AT574" i="42"/>
  <c r="AT15" i="42"/>
  <c r="AT227" i="42"/>
  <c r="AT472" i="42"/>
  <c r="AT41" i="42"/>
  <c r="AT289" i="42"/>
  <c r="AT535" i="42"/>
  <c r="AT107" i="42"/>
  <c r="AT88" i="42"/>
  <c r="AT336" i="42"/>
  <c r="AT581" i="42"/>
  <c r="AT172" i="42"/>
  <c r="AT420" i="42"/>
  <c r="AT665" i="42"/>
  <c r="AT256" i="42"/>
  <c r="AT504" i="42"/>
  <c r="AT73" i="42"/>
  <c r="AT319" i="42"/>
  <c r="AT566" i="42"/>
  <c r="AT136" i="42"/>
  <c r="AT384" i="42"/>
  <c r="AT629" i="42"/>
  <c r="AT199" i="42"/>
  <c r="AT446" i="42"/>
  <c r="AT695" i="42"/>
  <c r="AT264" i="42"/>
  <c r="AT509" i="42"/>
  <c r="AT331" i="42"/>
  <c r="Z107" i="42"/>
  <c r="Z251" i="42"/>
  <c r="Z395" i="42"/>
  <c r="Z539" i="42"/>
  <c r="Z683" i="42"/>
  <c r="Z18" i="42"/>
  <c r="Z156" i="42"/>
  <c r="Z300" i="42"/>
  <c r="Z444" i="42"/>
  <c r="Z588" i="42"/>
  <c r="AT252" i="42"/>
  <c r="Z97" i="42"/>
  <c r="Z241" i="42"/>
  <c r="Z385" i="42"/>
  <c r="Z529" i="42"/>
  <c r="Z673" i="42"/>
  <c r="Z26" i="42"/>
  <c r="Z170" i="42"/>
  <c r="Z314" i="42"/>
  <c r="Z458" i="42"/>
  <c r="AT135" i="42"/>
  <c r="AT279" i="42"/>
  <c r="AT423" i="42"/>
  <c r="AT567" i="42"/>
  <c r="AT30" i="42"/>
  <c r="AT174" i="42"/>
  <c r="AT318" i="42"/>
  <c r="AT462" i="42"/>
  <c r="AT606" i="42"/>
  <c r="AT56" i="42"/>
  <c r="AT200" i="42"/>
  <c r="AT344" i="42"/>
  <c r="AT488" i="42"/>
  <c r="AT632" i="42"/>
  <c r="AT105" i="42"/>
  <c r="AT249" i="42"/>
  <c r="AT393" i="42"/>
  <c r="AT537" i="42"/>
  <c r="AT681" i="42"/>
  <c r="AT154" i="42"/>
  <c r="AT298" i="42"/>
  <c r="AT442" i="42"/>
  <c r="AT586" i="42"/>
  <c r="AT19" i="42"/>
  <c r="AT245" i="42"/>
  <c r="AT493" i="42"/>
  <c r="AT62" i="42"/>
  <c r="AT311" i="42"/>
  <c r="AT556" i="42"/>
  <c r="AT125" i="42"/>
  <c r="AT109" i="42"/>
  <c r="AT355" i="42"/>
  <c r="AT602" i="42"/>
  <c r="AT193" i="42"/>
  <c r="AT439" i="42"/>
  <c r="AT686" i="42"/>
  <c r="AT277" i="42"/>
  <c r="AT523" i="42"/>
  <c r="AT95" i="42"/>
  <c r="AT340" i="42"/>
  <c r="AT588" i="42"/>
  <c r="AT157" i="42"/>
  <c r="AT403" i="42"/>
  <c r="AT650" i="42"/>
  <c r="AT220" i="42"/>
  <c r="AT468" i="42"/>
  <c r="AT37" i="42"/>
  <c r="AT283" i="42"/>
  <c r="AT530" i="42"/>
  <c r="AT413" i="42"/>
  <c r="Z119" i="42"/>
  <c r="Z263" i="42"/>
  <c r="Z407" i="42"/>
  <c r="Z551" i="42"/>
  <c r="Z695" i="42"/>
  <c r="Z24" i="42"/>
  <c r="Z168" i="42"/>
  <c r="Z312" i="42"/>
  <c r="Z456" i="42"/>
  <c r="Z600" i="42"/>
  <c r="AT348" i="42"/>
  <c r="Z109" i="42"/>
  <c r="Z253" i="42"/>
  <c r="Z397" i="42"/>
  <c r="Z541" i="42"/>
  <c r="Z685" i="42"/>
  <c r="Z38" i="42"/>
  <c r="Z182" i="42"/>
  <c r="Z326" i="42"/>
  <c r="Z470" i="42"/>
  <c r="Z614" i="42"/>
  <c r="AT436" i="42"/>
  <c r="Z123" i="42"/>
  <c r="Z267" i="42"/>
  <c r="Z411" i="42"/>
  <c r="Z555" i="42"/>
  <c r="Z699" i="42"/>
  <c r="Z28" i="42"/>
  <c r="Z172" i="42"/>
  <c r="Z316" i="42"/>
  <c r="Z460" i="42"/>
  <c r="Z604" i="42"/>
  <c r="AT290" i="42"/>
  <c r="Z113" i="42"/>
  <c r="Z257" i="42"/>
  <c r="Z401" i="42"/>
  <c r="Z545" i="42"/>
  <c r="Z689" i="42"/>
  <c r="Z78" i="42"/>
  <c r="Z222" i="42"/>
  <c r="Z366" i="42"/>
  <c r="Z510" i="42"/>
  <c r="Z654" i="42"/>
  <c r="Z31" i="42"/>
  <c r="Z175" i="42"/>
  <c r="Z319" i="42"/>
  <c r="Z463" i="42"/>
  <c r="Z607" i="42"/>
  <c r="AT395" i="42"/>
  <c r="Z80" i="42"/>
  <c r="Z224" i="42"/>
  <c r="Z368" i="42"/>
  <c r="Z512" i="42"/>
  <c r="Z656" i="42"/>
  <c r="AD94" i="42"/>
  <c r="Z57" i="42"/>
  <c r="Z201" i="42"/>
  <c r="Z345" i="42"/>
  <c r="Z489" i="42"/>
  <c r="Z633" i="42"/>
  <c r="AD95" i="42"/>
  <c r="AD67" i="42"/>
  <c r="AD221" i="42"/>
  <c r="AD365" i="42"/>
  <c r="AD509" i="42"/>
  <c r="AD653" i="42"/>
  <c r="AH113" i="42"/>
  <c r="AD98" i="42"/>
  <c r="AD246" i="42"/>
  <c r="AD390" i="42"/>
  <c r="AD534" i="42"/>
  <c r="AD678" i="42"/>
  <c r="AH138" i="42"/>
  <c r="AH282" i="42"/>
  <c r="AH426" i="42"/>
  <c r="AH570" i="42"/>
  <c r="Z634" i="42"/>
  <c r="AD175" i="42"/>
  <c r="AD319" i="42"/>
  <c r="AD463" i="42"/>
  <c r="AD607" i="42"/>
  <c r="Z646" i="42"/>
  <c r="AD164" i="42"/>
  <c r="AD308" i="42"/>
  <c r="AD452" i="42"/>
  <c r="AD596" i="42"/>
  <c r="Z514" i="42"/>
  <c r="AD165" i="42"/>
  <c r="AD309" i="42"/>
  <c r="AD453" i="42"/>
  <c r="AD597" i="42"/>
  <c r="Z526" i="42"/>
  <c r="AD166" i="42"/>
  <c r="AD310" i="42"/>
  <c r="AD454" i="42"/>
  <c r="AD598" i="42"/>
  <c r="AH58" i="42"/>
  <c r="AH202" i="42"/>
  <c r="Z394" i="42"/>
  <c r="AD155" i="42"/>
  <c r="AD299" i="42"/>
  <c r="AD443" i="42"/>
  <c r="AD587" i="42"/>
  <c r="AH47" i="42"/>
  <c r="AH191" i="42"/>
  <c r="Z406" i="42"/>
  <c r="AD156" i="42"/>
  <c r="AD300" i="42"/>
  <c r="AD444" i="42"/>
  <c r="AD588" i="42"/>
  <c r="Z274" i="42"/>
  <c r="AD157" i="42"/>
  <c r="AD301" i="42"/>
  <c r="AD445" i="42"/>
  <c r="AD589" i="42"/>
  <c r="AH49" i="42"/>
  <c r="AH193" i="42"/>
  <c r="AH337" i="42"/>
  <c r="AH481" i="42"/>
  <c r="AH625" i="42"/>
  <c r="AD78" i="42"/>
  <c r="AD230" i="42"/>
  <c r="AD374" i="42"/>
  <c r="AD518" i="42"/>
  <c r="AD662" i="42"/>
  <c r="AH122" i="42"/>
  <c r="AH266" i="42"/>
  <c r="AH410" i="42"/>
  <c r="AH554" i="42"/>
  <c r="Z310" i="42"/>
  <c r="AD148" i="42"/>
  <c r="AD292" i="42"/>
  <c r="AD436" i="42"/>
  <c r="AD580" i="42"/>
  <c r="AH16" i="42"/>
  <c r="AH160" i="42"/>
  <c r="AD279" i="42"/>
  <c r="AH259" i="42"/>
  <c r="AH461" i="42"/>
  <c r="AH653" i="42"/>
  <c r="AL97" i="42"/>
  <c r="AL241" i="42"/>
  <c r="AL385" i="42"/>
  <c r="AD147" i="42"/>
  <c r="AH236" i="42"/>
  <c r="AH447" i="42"/>
  <c r="AH639" i="42"/>
  <c r="AL110" i="42"/>
  <c r="AH56" i="42"/>
  <c r="AH335" i="42"/>
  <c r="AH527" i="42"/>
  <c r="AD171" i="42"/>
  <c r="AH216" i="42"/>
  <c r="AH432" i="42"/>
  <c r="AH624" i="42"/>
  <c r="AH91" i="42"/>
  <c r="AH355" i="42"/>
  <c r="AH547" i="42"/>
  <c r="AD195" i="42"/>
  <c r="AH245" i="42"/>
  <c r="AH452" i="42"/>
  <c r="AH644" i="42"/>
  <c r="AT12" i="42"/>
  <c r="AT147" i="42"/>
  <c r="AT291" i="42"/>
  <c r="AT435" i="42"/>
  <c r="AT579" i="42"/>
  <c r="AT42" i="42"/>
  <c r="AT186" i="42"/>
  <c r="AT330" i="42"/>
  <c r="AT474" i="42"/>
  <c r="AT618" i="42"/>
  <c r="AT68" i="42"/>
  <c r="AT212" i="42"/>
  <c r="AT356" i="42"/>
  <c r="AT500" i="42"/>
  <c r="AT644" i="42"/>
  <c r="AT117" i="42"/>
  <c r="AT261" i="42"/>
  <c r="AT405" i="42"/>
  <c r="AT549" i="42"/>
  <c r="AT693" i="42"/>
  <c r="AT166" i="42"/>
  <c r="AT310" i="42"/>
  <c r="AT454" i="42"/>
  <c r="AT598" i="42"/>
  <c r="AT13" i="42"/>
  <c r="AT266" i="42"/>
  <c r="AT515" i="42"/>
  <c r="AT84" i="42"/>
  <c r="AT329" i="42"/>
  <c r="AT577" i="42"/>
  <c r="AT146" i="42"/>
  <c r="AT131" i="42"/>
  <c r="AT376" i="42"/>
  <c r="AT624" i="42"/>
  <c r="AT215" i="42"/>
  <c r="AT460" i="42"/>
  <c r="AT50" i="42"/>
  <c r="AT299" i="42"/>
  <c r="AT544" i="42"/>
  <c r="AT113" i="42"/>
  <c r="AT361" i="42"/>
  <c r="AT607" i="42"/>
  <c r="AT179" i="42"/>
  <c r="AT424" i="42"/>
  <c r="AT672" i="42"/>
  <c r="AT241" i="42"/>
  <c r="AT487" i="42"/>
  <c r="AT59" i="42"/>
  <c r="AT304" i="42"/>
  <c r="AT552" i="42"/>
  <c r="AT496" i="42"/>
  <c r="Z131" i="42"/>
  <c r="Z275" i="42"/>
  <c r="Z419" i="42"/>
  <c r="Z563" i="42"/>
  <c r="AD25" i="42"/>
  <c r="Z36" i="42"/>
  <c r="Z180" i="42"/>
  <c r="Z324" i="42"/>
  <c r="Z468" i="42"/>
  <c r="Z612" i="42"/>
  <c r="AT431" i="42"/>
  <c r="Z121" i="42"/>
  <c r="Z265" i="42"/>
  <c r="Z409" i="42"/>
  <c r="Z553" i="42"/>
  <c r="Z697" i="42"/>
  <c r="Z50" i="42"/>
  <c r="Z194" i="42"/>
  <c r="Z338" i="42"/>
  <c r="Z482" i="42"/>
  <c r="Z626" i="42"/>
  <c r="AT518" i="42"/>
  <c r="Z135" i="42"/>
  <c r="Z279" i="42"/>
  <c r="Z423" i="42"/>
  <c r="Z567" i="42"/>
  <c r="AD29" i="42"/>
  <c r="Z40" i="42"/>
  <c r="Z184" i="42"/>
  <c r="Z328" i="42"/>
  <c r="Z472" i="42"/>
  <c r="Z616" i="42"/>
  <c r="AT373" i="42"/>
  <c r="Z125" i="42"/>
  <c r="Z269" i="42"/>
  <c r="Z413" i="42"/>
  <c r="Z557" i="42"/>
  <c r="AT60" i="42"/>
  <c r="Z90" i="42"/>
  <c r="Z234" i="42"/>
  <c r="Z378" i="42"/>
  <c r="Z522" i="42"/>
  <c r="Z666" i="42"/>
  <c r="Z43" i="42"/>
  <c r="Z187" i="42"/>
  <c r="Z331" i="42"/>
  <c r="Z475" i="42"/>
  <c r="Z619" i="42"/>
  <c r="AT475" i="42"/>
  <c r="Z92" i="42"/>
  <c r="Z236" i="42"/>
  <c r="Z380" i="42"/>
  <c r="Z524" i="42"/>
  <c r="Z668" i="42"/>
  <c r="AD106" i="42"/>
  <c r="Z69" i="42"/>
  <c r="Z213" i="42"/>
  <c r="Z357" i="42"/>
  <c r="Z501" i="42"/>
  <c r="Z645" i="42"/>
  <c r="AD107" i="42"/>
  <c r="AD81" i="42"/>
  <c r="AD233" i="42"/>
  <c r="AD377" i="42"/>
  <c r="AD521" i="42"/>
  <c r="AD665" i="42"/>
  <c r="AH125" i="42"/>
  <c r="AD112" i="42"/>
  <c r="AD258" i="42"/>
  <c r="AD402" i="42"/>
  <c r="AD546" i="42"/>
  <c r="AD690" i="42"/>
  <c r="AH150" i="42"/>
  <c r="AH294" i="42"/>
  <c r="AH438" i="42"/>
  <c r="AH582" i="42"/>
  <c r="AD18" i="42"/>
  <c r="AD187" i="42"/>
  <c r="AD331" i="42"/>
  <c r="AD475" i="42"/>
  <c r="AD619" i="42"/>
  <c r="AD15" i="42"/>
  <c r="AD176" i="42"/>
  <c r="AD320" i="42"/>
  <c r="AD464" i="42"/>
  <c r="AD608" i="42"/>
  <c r="Z658" i="42"/>
  <c r="AD177" i="42"/>
  <c r="AD321" i="42"/>
  <c r="AD465" i="42"/>
  <c r="AD609" i="42"/>
  <c r="Z670" i="42"/>
  <c r="AD178" i="42"/>
  <c r="AD322" i="42"/>
  <c r="AD466" i="42"/>
  <c r="AD610" i="42"/>
  <c r="AH70" i="42"/>
  <c r="AH214" i="42"/>
  <c r="Z538" i="42"/>
  <c r="AD167" i="42"/>
  <c r="AD311" i="42"/>
  <c r="AD455" i="42"/>
  <c r="AD599" i="42"/>
  <c r="AH59" i="42"/>
  <c r="AH203" i="42"/>
  <c r="Z550" i="42"/>
  <c r="AD168" i="42"/>
  <c r="AD312" i="42"/>
  <c r="AD456" i="42"/>
  <c r="AD600" i="42"/>
  <c r="Z418" i="42"/>
  <c r="AD169" i="42"/>
  <c r="AD313" i="42"/>
  <c r="AD457" i="42"/>
  <c r="AD601" i="42"/>
  <c r="AH61" i="42"/>
  <c r="AH205" i="42"/>
  <c r="AH349" i="42"/>
  <c r="AH493" i="42"/>
  <c r="AH637" i="42"/>
  <c r="AD92" i="42"/>
  <c r="AD242" i="42"/>
  <c r="AD386" i="42"/>
  <c r="AD530" i="42"/>
  <c r="AD674" i="42"/>
  <c r="AH134" i="42"/>
  <c r="AH278" i="42"/>
  <c r="AH422" i="42"/>
  <c r="AH566" i="42"/>
  <c r="Z454" i="42"/>
  <c r="AD160" i="42"/>
  <c r="AD304" i="42"/>
  <c r="AD448" i="42"/>
  <c r="AT23" i="42"/>
  <c r="AT159" i="42"/>
  <c r="AT303" i="42"/>
  <c r="AT447" i="42"/>
  <c r="AT591" i="42"/>
  <c r="AT54" i="42"/>
  <c r="AT198" i="42"/>
  <c r="AT342" i="42"/>
  <c r="AT486" i="42"/>
  <c r="AT630" i="42"/>
  <c r="AT80" i="42"/>
  <c r="AT224" i="42"/>
  <c r="AT368" i="42"/>
  <c r="AT512" i="42"/>
  <c r="AT656" i="42"/>
  <c r="AT129" i="42"/>
  <c r="AT273" i="42"/>
  <c r="AT417" i="42"/>
  <c r="AT561" i="42"/>
  <c r="AT34" i="42"/>
  <c r="AT178" i="42"/>
  <c r="AT322" i="42"/>
  <c r="AT466" i="42"/>
  <c r="AT610" i="42"/>
  <c r="AT40" i="42"/>
  <c r="AT288" i="42"/>
  <c r="AT533" i="42"/>
  <c r="AT103" i="42"/>
  <c r="AT350" i="42"/>
  <c r="AT599" i="42"/>
  <c r="AT168" i="42"/>
  <c r="AT149" i="42"/>
  <c r="AT397" i="42"/>
  <c r="AT643" i="42"/>
  <c r="AT233" i="42"/>
  <c r="AT481" i="42"/>
  <c r="AT72" i="42"/>
  <c r="AT317" i="42"/>
  <c r="AT565" i="42"/>
  <c r="AT134" i="42"/>
  <c r="AT383" i="42"/>
  <c r="AT628" i="42"/>
  <c r="AT197" i="42"/>
  <c r="AT445" i="42"/>
  <c r="AT691" i="42"/>
  <c r="AT263" i="42"/>
  <c r="AT508" i="42"/>
  <c r="AT77" i="42"/>
  <c r="AT325" i="42"/>
  <c r="AT571" i="42"/>
  <c r="AT578" i="42"/>
  <c r="Z143" i="42"/>
  <c r="Z287" i="42"/>
  <c r="Z431" i="42"/>
  <c r="Z575" i="42"/>
  <c r="AT121" i="42"/>
  <c r="Z48" i="42"/>
  <c r="Z192" i="42"/>
  <c r="Z336" i="42"/>
  <c r="Z480" i="42"/>
  <c r="Z624" i="42"/>
  <c r="AT511" i="42"/>
  <c r="Z133" i="42"/>
  <c r="Z277" i="42"/>
  <c r="Z421" i="42"/>
  <c r="Z565" i="42"/>
  <c r="AD27" i="42"/>
  <c r="Z62" i="42"/>
  <c r="Z206" i="42"/>
  <c r="Z350" i="42"/>
  <c r="Z494" i="42"/>
  <c r="Z638" i="42"/>
  <c r="AT601" i="42"/>
  <c r="Z147" i="42"/>
  <c r="Z291" i="42"/>
  <c r="Z435" i="42"/>
  <c r="Z579" i="42"/>
  <c r="AT161" i="42"/>
  <c r="Z52" i="42"/>
  <c r="Z196" i="42"/>
  <c r="Z340" i="42"/>
  <c r="Z484" i="42"/>
  <c r="Z628" i="42"/>
  <c r="AT456" i="42"/>
  <c r="Z137" i="42"/>
  <c r="Z281" i="42"/>
  <c r="Z425" i="42"/>
  <c r="Z569" i="42"/>
  <c r="AT182" i="42"/>
  <c r="Z102" i="42"/>
  <c r="Z246" i="42"/>
  <c r="Z390" i="42"/>
  <c r="Z534" i="42"/>
  <c r="Z678" i="42"/>
  <c r="Z55" i="42"/>
  <c r="Z199" i="42"/>
  <c r="Z343" i="42"/>
  <c r="Z487" i="42"/>
  <c r="Z631" i="42"/>
  <c r="AT557" i="42"/>
  <c r="Z104" i="42"/>
  <c r="Z248" i="42"/>
  <c r="Z392" i="42"/>
  <c r="Z536" i="42"/>
  <c r="Z680" i="42"/>
  <c r="AT86" i="42"/>
  <c r="Z81" i="42"/>
  <c r="Z225" i="42"/>
  <c r="Z369" i="42"/>
  <c r="Z513" i="42"/>
  <c r="Z657" i="42"/>
  <c r="AD119" i="42"/>
  <c r="AD97" i="42"/>
  <c r="AD245" i="42"/>
  <c r="AD389" i="42"/>
  <c r="AD533" i="42"/>
  <c r="AD677" i="42"/>
  <c r="AH137" i="42"/>
  <c r="AD125" i="42"/>
  <c r="AD270" i="42"/>
  <c r="AD414" i="42"/>
  <c r="AD558" i="42"/>
  <c r="AH18" i="42"/>
  <c r="AH162" i="42"/>
  <c r="AH306" i="42"/>
  <c r="AH450" i="42"/>
  <c r="AH594" i="42"/>
  <c r="AD41" i="42"/>
  <c r="AD199" i="42"/>
  <c r="AD343" i="42"/>
  <c r="AD487" i="42"/>
  <c r="AD631" i="42"/>
  <c r="AD19" i="42"/>
  <c r="AD188" i="42"/>
  <c r="AD332" i="42"/>
  <c r="AD476" i="42"/>
  <c r="AD620" i="42"/>
  <c r="AD24" i="42"/>
  <c r="AD189" i="42"/>
  <c r="AD333" i="42"/>
  <c r="AD477" i="42"/>
  <c r="AD621" i="42"/>
  <c r="AD26" i="42"/>
  <c r="AD190" i="42"/>
  <c r="AD334" i="42"/>
  <c r="AD478" i="42"/>
  <c r="AD622" i="42"/>
  <c r="AH82" i="42"/>
  <c r="AH226" i="42"/>
  <c r="Z682" i="42"/>
  <c r="AD179" i="42"/>
  <c r="AD323" i="42"/>
  <c r="AD467" i="42"/>
  <c r="AD611" i="42"/>
  <c r="AH71" i="42"/>
  <c r="AH215" i="42"/>
  <c r="Z694" i="42"/>
  <c r="AD180" i="42"/>
  <c r="AD324" i="42"/>
  <c r="AD468" i="42"/>
  <c r="AD612" i="42"/>
  <c r="Z562" i="42"/>
  <c r="AD181" i="42"/>
  <c r="AD325" i="42"/>
  <c r="AD469" i="42"/>
  <c r="AD613" i="42"/>
  <c r="AH73" i="42"/>
  <c r="AH217" i="42"/>
  <c r="AH361" i="42"/>
  <c r="AH505" i="42"/>
  <c r="AH649" i="42"/>
  <c r="AD108" i="42"/>
  <c r="AD254" i="42"/>
  <c r="AD398" i="42"/>
  <c r="AD542" i="42"/>
  <c r="AD686" i="42"/>
  <c r="AH146" i="42"/>
  <c r="AH290" i="42"/>
  <c r="AH434" i="42"/>
  <c r="AH578" i="42"/>
  <c r="Z598" i="42"/>
  <c r="AD172" i="42"/>
  <c r="AD316" i="42"/>
  <c r="AD460" i="42"/>
  <c r="AT353" i="42"/>
  <c r="Z399" i="42"/>
  <c r="Z19" i="42"/>
  <c r="Z448" i="42"/>
  <c r="Z101" i="42"/>
  <c r="Z533" i="42"/>
  <c r="Z210" i="42"/>
  <c r="Z498" i="42"/>
  <c r="AT305" i="42"/>
  <c r="Z163" i="42"/>
  <c r="Z403" i="42"/>
  <c r="Z595" i="42"/>
  <c r="Z20" i="42"/>
  <c r="Z212" i="42"/>
  <c r="Z452" i="42"/>
  <c r="Z644" i="42"/>
  <c r="AT559" i="42"/>
  <c r="Z189" i="42"/>
  <c r="Z429" i="42"/>
  <c r="Z621" i="42"/>
  <c r="Z322" i="42"/>
  <c r="AD209" i="42"/>
  <c r="AD449" i="42"/>
  <c r="AD641" i="42"/>
  <c r="Z622" i="42"/>
  <c r="AD234" i="42"/>
  <c r="AD474" i="42"/>
  <c r="AD666" i="42"/>
  <c r="AH222" i="42"/>
  <c r="AH414" i="42"/>
  <c r="AH654" i="42"/>
  <c r="AD163" i="42"/>
  <c r="AD403" i="42"/>
  <c r="AD595" i="42"/>
  <c r="AD100" i="42"/>
  <c r="AD296" i="42"/>
  <c r="AD536" i="42"/>
  <c r="Z370" i="42"/>
  <c r="AD249" i="42"/>
  <c r="AD441" i="42"/>
  <c r="AD681" i="42"/>
  <c r="AD154" i="42"/>
  <c r="AD394" i="42"/>
  <c r="AD586" i="42"/>
  <c r="AH142" i="42"/>
  <c r="Z250" i="42"/>
  <c r="AD239" i="42"/>
  <c r="AD431" i="42"/>
  <c r="AD671" i="42"/>
  <c r="AH179" i="42"/>
  <c r="AD90" i="42"/>
  <c r="AD288" i="42"/>
  <c r="AD528" i="42"/>
  <c r="Z130" i="42"/>
  <c r="AD241" i="42"/>
  <c r="AD433" i="42"/>
  <c r="AD673" i="42"/>
  <c r="AH181" i="42"/>
  <c r="AH421" i="42"/>
  <c r="AH613" i="42"/>
  <c r="AD170" i="42"/>
  <c r="AD362" i="42"/>
  <c r="AD602" i="42"/>
  <c r="AH110" i="42"/>
  <c r="AH350" i="42"/>
  <c r="AH542" i="42"/>
  <c r="AD80" i="42"/>
  <c r="AD280" i="42"/>
  <c r="AD520" i="42"/>
  <c r="AD688" i="42"/>
  <c r="AH148" i="42"/>
  <c r="AD567" i="42"/>
  <c r="AH348" i="42"/>
  <c r="AH573" i="42"/>
  <c r="AL61" i="42"/>
  <c r="AL229" i="42"/>
  <c r="AL409" i="42"/>
  <c r="AH55" i="42"/>
  <c r="AH367" i="42"/>
  <c r="AH591" i="42"/>
  <c r="AL98" i="42"/>
  <c r="AH115" i="42"/>
  <c r="AH416" i="42"/>
  <c r="AH640" i="42"/>
  <c r="AH144" i="42"/>
  <c r="AH417" i="42"/>
  <c r="AH657" i="42"/>
  <c r="AH219" i="42"/>
  <c r="AH466" i="42"/>
  <c r="AH683" i="42"/>
  <c r="AH221" i="42"/>
  <c r="AH484" i="42"/>
  <c r="AL18" i="42"/>
  <c r="AL162" i="42"/>
  <c r="AL306" i="42"/>
  <c r="AL450" i="42"/>
  <c r="AD639" i="42"/>
  <c r="AH292" i="42"/>
  <c r="AH485" i="42"/>
  <c r="AH673" i="42"/>
  <c r="AL127" i="42"/>
  <c r="AL271" i="42"/>
  <c r="AL415" i="42"/>
  <c r="AD363" i="42"/>
  <c r="AH248" i="42"/>
  <c r="AH454" i="42"/>
  <c r="AH646" i="42"/>
  <c r="AL104" i="42"/>
  <c r="AL248" i="42"/>
  <c r="AL392" i="42"/>
  <c r="AD231" i="42"/>
  <c r="AH249" i="42"/>
  <c r="AH455" i="42"/>
  <c r="AH647" i="42"/>
  <c r="AH72" i="42"/>
  <c r="AH345" i="42"/>
  <c r="AH537" i="42"/>
  <c r="AL22" i="42"/>
  <c r="AL166" i="42"/>
  <c r="AH159" i="42"/>
  <c r="AH394" i="42"/>
  <c r="AH586" i="42"/>
  <c r="AL36" i="42"/>
  <c r="AL287" i="42"/>
  <c r="AL503" i="42"/>
  <c r="AL653" i="42"/>
  <c r="AP114" i="42"/>
  <c r="AP258" i="42"/>
  <c r="AP402" i="42"/>
  <c r="AP546" i="42"/>
  <c r="AP690" i="42"/>
  <c r="AL197" i="42"/>
  <c r="AL413" i="42"/>
  <c r="AL594" i="42"/>
  <c r="AP43" i="42"/>
  <c r="AP187" i="42"/>
  <c r="AP331" i="42"/>
  <c r="AP475" i="42"/>
  <c r="AL64" i="42"/>
  <c r="AL309" i="42"/>
  <c r="AL521" i="42"/>
  <c r="AL667" i="42"/>
  <c r="AP128" i="42"/>
  <c r="AP272" i="42"/>
  <c r="AP416" i="42"/>
  <c r="AL17" i="42"/>
  <c r="AL274" i="42"/>
  <c r="AL490" i="42"/>
  <c r="AL644" i="42"/>
  <c r="AL93" i="42"/>
  <c r="AL328" i="42"/>
  <c r="AL537" i="42"/>
  <c r="AL681" i="42"/>
  <c r="AP142" i="42"/>
  <c r="AP286" i="42"/>
  <c r="AP430" i="42"/>
  <c r="AP574" i="42"/>
  <c r="AL185" i="42"/>
  <c r="AL401" i="42"/>
  <c r="AL586" i="42"/>
  <c r="AP23" i="42"/>
  <c r="AP167" i="42"/>
  <c r="AP311" i="42"/>
  <c r="AL168" i="42"/>
  <c r="AL386" i="42"/>
  <c r="AL575" i="42"/>
  <c r="AP36" i="42"/>
  <c r="AP180" i="42"/>
  <c r="AP324" i="42"/>
  <c r="AL171" i="42"/>
  <c r="AL387" i="42"/>
  <c r="AL576" i="42"/>
  <c r="AP37" i="42"/>
  <c r="AP181" i="42"/>
  <c r="AP325" i="42"/>
  <c r="AL172" i="42"/>
  <c r="AL388" i="42"/>
  <c r="AL577" i="42"/>
  <c r="AP38" i="42"/>
  <c r="AP182" i="42"/>
  <c r="AP326" i="42"/>
  <c r="AP470" i="42"/>
  <c r="AH491" i="42"/>
  <c r="AL228" i="42"/>
  <c r="AL444" i="42"/>
  <c r="AL614" i="42"/>
  <c r="AP51" i="42"/>
  <c r="AP195" i="42"/>
  <c r="AP339" i="42"/>
  <c r="AP483" i="42"/>
  <c r="AP627" i="42"/>
  <c r="AL59" i="42"/>
  <c r="AL303" i="42"/>
  <c r="AL518" i="42"/>
  <c r="AL664" i="42"/>
  <c r="AP113" i="42"/>
  <c r="AL129" i="42"/>
  <c r="AP424" i="42"/>
  <c r="AP650" i="42"/>
  <c r="V121" i="42"/>
  <c r="V265" i="42"/>
  <c r="V409" i="42"/>
  <c r="V553" i="42"/>
  <c r="V697" i="42"/>
  <c r="AP425" i="42"/>
  <c r="AP652" i="42"/>
  <c r="V74" i="42"/>
  <c r="V218" i="42"/>
  <c r="V362" i="42"/>
  <c r="V506" i="42"/>
  <c r="V650" i="42"/>
  <c r="AP321" i="42"/>
  <c r="AP596" i="42"/>
  <c r="V75" i="42"/>
  <c r="V219" i="42"/>
  <c r="V363" i="42"/>
  <c r="V507" i="42"/>
  <c r="V651" i="42"/>
  <c r="AP328" i="42"/>
  <c r="AP597" i="42"/>
  <c r="V76" i="42"/>
  <c r="V220" i="42"/>
  <c r="V364" i="42"/>
  <c r="V508" i="42"/>
  <c r="V652" i="42"/>
  <c r="AP281" i="42"/>
  <c r="AP583" i="42"/>
  <c r="V65" i="42"/>
  <c r="V209" i="42"/>
  <c r="V353" i="42"/>
  <c r="V497" i="42"/>
  <c r="V641" i="42"/>
  <c r="AP232" i="42"/>
  <c r="AP565" i="42"/>
  <c r="V18" i="42"/>
  <c r="V150" i="42"/>
  <c r="V294" i="42"/>
  <c r="V438" i="42"/>
  <c r="V582" i="42"/>
  <c r="AL465" i="42"/>
  <c r="AP460" i="42"/>
  <c r="AP672" i="42"/>
  <c r="V151" i="42"/>
  <c r="V295" i="42"/>
  <c r="V439" i="42"/>
  <c r="V583" i="42"/>
  <c r="AL482" i="42"/>
  <c r="AP461" i="42"/>
  <c r="AP673" i="42"/>
  <c r="V152" i="42"/>
  <c r="V296" i="42"/>
  <c r="V440" i="42"/>
  <c r="V584" i="42"/>
  <c r="AL501" i="42"/>
  <c r="AP465" i="42"/>
  <c r="AP674" i="42"/>
  <c r="V153" i="42"/>
  <c r="V297" i="42"/>
  <c r="V441" i="42"/>
  <c r="V585" i="42"/>
  <c r="AL517" i="42"/>
  <c r="AP467" i="42"/>
  <c r="AP676" i="42"/>
  <c r="V106" i="42"/>
  <c r="V250" i="42"/>
  <c r="V394" i="42"/>
  <c r="V538" i="42"/>
  <c r="V682" i="42"/>
  <c r="AP372" i="42"/>
  <c r="AP620" i="42"/>
  <c r="V95" i="42"/>
  <c r="V239" i="42"/>
  <c r="V383" i="42"/>
  <c r="V527" i="42"/>
  <c r="V671" i="42"/>
  <c r="AP349" i="42"/>
  <c r="AP607" i="42"/>
  <c r="V84" i="42"/>
  <c r="V228" i="42"/>
  <c r="V372" i="42"/>
  <c r="V516" i="42"/>
  <c r="V660" i="42"/>
  <c r="AP323" i="42"/>
  <c r="V277" i="42"/>
  <c r="V375" i="42"/>
  <c r="V232" i="42"/>
  <c r="V664" i="42"/>
  <c r="V365" i="42"/>
  <c r="AP285" i="42"/>
  <c r="V21" i="42"/>
  <c r="V306" i="42"/>
  <c r="AL627" i="42"/>
  <c r="AP686" i="42"/>
  <c r="V307" i="42"/>
  <c r="V595" i="42"/>
  <c r="AP688" i="42"/>
  <c r="V452" i="42"/>
  <c r="AL651" i="42"/>
  <c r="V165" i="42"/>
  <c r="V453" i="42"/>
  <c r="AL663" i="42"/>
  <c r="AP691" i="42"/>
  <c r="V262" i="42"/>
  <c r="V550" i="42"/>
  <c r="AP634" i="42"/>
  <c r="V395" i="42"/>
  <c r="V683" i="42"/>
  <c r="V96" i="42"/>
  <c r="V384" i="42"/>
  <c r="V672" i="42"/>
  <c r="AP28" i="42"/>
  <c r="V177" i="42"/>
  <c r="V13" i="42"/>
  <c r="AP420" i="42"/>
  <c r="V407" i="42"/>
  <c r="V108" i="42"/>
  <c r="V540" i="42"/>
  <c r="V563" i="42"/>
  <c r="V120" i="42"/>
  <c r="V630" i="42"/>
  <c r="V632" i="42"/>
  <c r="V442" i="42"/>
  <c r="V575" i="42"/>
  <c r="V420" i="42"/>
  <c r="V22" i="42"/>
  <c r="V598" i="42"/>
  <c r="V299" i="42"/>
  <c r="Z63" i="42"/>
  <c r="Z495" i="42"/>
  <c r="Z112" i="42"/>
  <c r="Z544" i="42"/>
  <c r="Z197" i="42"/>
  <c r="Z629" i="42"/>
  <c r="Z306" i="42"/>
  <c r="Z558" i="42"/>
  <c r="AT388" i="42"/>
  <c r="Z223" i="42"/>
  <c r="Z415" i="42"/>
  <c r="Z655" i="42"/>
  <c r="Z32" i="42"/>
  <c r="Z272" i="42"/>
  <c r="Z464" i="42"/>
  <c r="AD13" i="42"/>
  <c r="AT641" i="42"/>
  <c r="Z249" i="42"/>
  <c r="Z441" i="42"/>
  <c r="Z681" i="42"/>
  <c r="Z466" i="42"/>
  <c r="AD269" i="42"/>
  <c r="AD461" i="42"/>
  <c r="AH17" i="42"/>
  <c r="AD40" i="42"/>
  <c r="AD294" i="42"/>
  <c r="AD486" i="42"/>
  <c r="AH42" i="42"/>
  <c r="AH234" i="42"/>
  <c r="AH474" i="42"/>
  <c r="Z58" i="42"/>
  <c r="AD223" i="42"/>
  <c r="AD415" i="42"/>
  <c r="AD655" i="42"/>
  <c r="AD114" i="42"/>
  <c r="AD356" i="42"/>
  <c r="AD548" i="42"/>
  <c r="AD57" i="42"/>
  <c r="AD261" i="42"/>
  <c r="AD501" i="42"/>
  <c r="AD693" i="42"/>
  <c r="AD214" i="42"/>
  <c r="AD406" i="42"/>
  <c r="AD646" i="42"/>
  <c r="AH154" i="42"/>
  <c r="AD45" i="42"/>
  <c r="AD251" i="42"/>
  <c r="AD491" i="42"/>
  <c r="AD683" i="42"/>
  <c r="AH239" i="42"/>
  <c r="AD104" i="42"/>
  <c r="AD348" i="42"/>
  <c r="AD540" i="42"/>
  <c r="AD49" i="42"/>
  <c r="AD253" i="42"/>
  <c r="AD493" i="42"/>
  <c r="AD685" i="42"/>
  <c r="AH241" i="42"/>
  <c r="AH433" i="42"/>
  <c r="AT409" i="42"/>
  <c r="AD182" i="42"/>
  <c r="AD422" i="42"/>
  <c r="AD614" i="42"/>
  <c r="AH170" i="42"/>
  <c r="AH362" i="42"/>
  <c r="AH602" i="42"/>
  <c r="AD96" i="42"/>
  <c r="AD340" i="42"/>
  <c r="AD532" i="42"/>
  <c r="AD700" i="42"/>
  <c r="AH172" i="42"/>
  <c r="AH51" i="42"/>
  <c r="AH365" i="42"/>
  <c r="AH588" i="42"/>
  <c r="AL73" i="42"/>
  <c r="AL253" i="42"/>
  <c r="AL433" i="42"/>
  <c r="AH81" i="42"/>
  <c r="AH382" i="42"/>
  <c r="AH607" i="42"/>
  <c r="AL122" i="42"/>
  <c r="AH165" i="42"/>
  <c r="AH431" i="42"/>
  <c r="AH656" i="42"/>
  <c r="AH168" i="42"/>
  <c r="AH449" i="42"/>
  <c r="AH682" i="42"/>
  <c r="AH243" i="42"/>
  <c r="AH483" i="42"/>
  <c r="AH695" i="42"/>
  <c r="AH269" i="42"/>
  <c r="AH515" i="42"/>
  <c r="AL30" i="42"/>
  <c r="AL174" i="42"/>
  <c r="AL318" i="42"/>
  <c r="AL462" i="42"/>
  <c r="AH15" i="42"/>
  <c r="AH309" i="42"/>
  <c r="AH501" i="42"/>
  <c r="AH685" i="42"/>
  <c r="AL139" i="42"/>
  <c r="AL283" i="42"/>
  <c r="AL427" i="42"/>
  <c r="AD507" i="42"/>
  <c r="AH272" i="42"/>
  <c r="AH471" i="42"/>
  <c r="AH662" i="42"/>
  <c r="AL116" i="42"/>
  <c r="AL260" i="42"/>
  <c r="AL404" i="42"/>
  <c r="AD375" i="42"/>
  <c r="AH273" i="42"/>
  <c r="AH472" i="42"/>
  <c r="AH663" i="42"/>
  <c r="AH103" i="42"/>
  <c r="AH360" i="42"/>
  <c r="AH552" i="42"/>
  <c r="AL34" i="42"/>
  <c r="Z298" i="42"/>
  <c r="AH183" i="42"/>
  <c r="AH411" i="42"/>
  <c r="AH603" i="42"/>
  <c r="AL60" i="42"/>
  <c r="AL304" i="42"/>
  <c r="AL519" i="42"/>
  <c r="AL665" i="42"/>
  <c r="AP126" i="42"/>
  <c r="AP270" i="42"/>
  <c r="AP414" i="42"/>
  <c r="AP558" i="42"/>
  <c r="AD411" i="42"/>
  <c r="AL216" i="42"/>
  <c r="AL432" i="42"/>
  <c r="AL606" i="42"/>
  <c r="AP55" i="42"/>
  <c r="AP199" i="42"/>
  <c r="AP343" i="42"/>
  <c r="AP487" i="42"/>
  <c r="AL88" i="42"/>
  <c r="AL326" i="42"/>
  <c r="AL535" i="42"/>
  <c r="AL679" i="42"/>
  <c r="AP140" i="42"/>
  <c r="AP284" i="42"/>
  <c r="AP428" i="42"/>
  <c r="AL41" i="42"/>
  <c r="AL291" i="42"/>
  <c r="AL507" i="42"/>
  <c r="AL656" i="42"/>
  <c r="AL117" i="42"/>
  <c r="AL347" i="42"/>
  <c r="AL549" i="42"/>
  <c r="AL693" i="42"/>
  <c r="AP154" i="42"/>
  <c r="AP298" i="42"/>
  <c r="AP442" i="42"/>
  <c r="AH209" i="42"/>
  <c r="AL204" i="42"/>
  <c r="AL420" i="42"/>
  <c r="AL598" i="42"/>
  <c r="AP35" i="42"/>
  <c r="AP179" i="42"/>
  <c r="AL189" i="42"/>
  <c r="AL405" i="42"/>
  <c r="AL587" i="42"/>
  <c r="AP48" i="42"/>
  <c r="AP192" i="42"/>
  <c r="AP336" i="42"/>
  <c r="AL190" i="42"/>
  <c r="AL406" i="42"/>
  <c r="AL588" i="42"/>
  <c r="AP49" i="42"/>
  <c r="AP193" i="42"/>
  <c r="AP337" i="42"/>
  <c r="AL191" i="42"/>
  <c r="AL407" i="42"/>
  <c r="AL589" i="42"/>
  <c r="AP50" i="42"/>
  <c r="AP194" i="42"/>
  <c r="AP338" i="42"/>
  <c r="AP482" i="42"/>
  <c r="AH678" i="42"/>
  <c r="AL245" i="42"/>
  <c r="AL461" i="42"/>
  <c r="AL626" i="42"/>
  <c r="AP63" i="42"/>
  <c r="AP207" i="42"/>
  <c r="AP351" i="42"/>
  <c r="AP495" i="42"/>
  <c r="AP639" i="42"/>
  <c r="AL83" i="42"/>
  <c r="AL322" i="42"/>
  <c r="AL532" i="42"/>
  <c r="AL676" i="42"/>
  <c r="AP665" i="42"/>
  <c r="V133" i="42"/>
  <c r="V421" i="42"/>
  <c r="V565" i="42"/>
  <c r="AL153" i="42"/>
  <c r="AP449" i="42"/>
  <c r="AP667" i="42"/>
  <c r="V86" i="42"/>
  <c r="V230" i="42"/>
  <c r="V374" i="42"/>
  <c r="V518" i="42"/>
  <c r="V662" i="42"/>
  <c r="AP357" i="42"/>
  <c r="AP610" i="42"/>
  <c r="V87" i="42"/>
  <c r="V231" i="42"/>
  <c r="V519" i="42"/>
  <c r="AP359" i="42"/>
  <c r="AP611" i="42"/>
  <c r="V88" i="42"/>
  <c r="V520" i="42"/>
  <c r="AP329" i="42"/>
  <c r="V509" i="42"/>
  <c r="V594" i="42"/>
  <c r="AP489" i="42"/>
  <c r="V131" i="42"/>
  <c r="V696" i="42"/>
  <c r="V487" i="42"/>
  <c r="AP177" i="42"/>
  <c r="V19" i="42"/>
  <c r="V287" i="42"/>
  <c r="V310" i="42"/>
  <c r="Z75" i="42"/>
  <c r="Z507" i="42"/>
  <c r="Z124" i="42"/>
  <c r="Z556" i="42"/>
  <c r="Z209" i="42"/>
  <c r="Z641" i="42"/>
  <c r="Z318" i="42"/>
  <c r="Z570" i="42"/>
  <c r="AT470" i="42"/>
  <c r="Z235" i="42"/>
  <c r="Z427" i="42"/>
  <c r="Z667" i="42"/>
  <c r="Z44" i="42"/>
  <c r="Z284" i="42"/>
  <c r="Z476" i="42"/>
  <c r="AD16" i="42"/>
  <c r="Z21" i="42"/>
  <c r="Z261" i="42"/>
  <c r="Z453" i="42"/>
  <c r="Z693" i="42"/>
  <c r="Z610" i="42"/>
  <c r="AD281" i="42"/>
  <c r="AD473" i="42"/>
  <c r="AH29" i="42"/>
  <c r="AD54" i="42"/>
  <c r="AD306" i="42"/>
  <c r="AD498" i="42"/>
  <c r="AH54" i="42"/>
  <c r="AH246" i="42"/>
  <c r="AH486" i="42"/>
  <c r="Z202" i="42"/>
  <c r="AD235" i="42"/>
  <c r="AD427" i="42"/>
  <c r="AD667" i="42"/>
  <c r="AD127" i="42"/>
  <c r="AD368" i="42"/>
  <c r="AD560" i="42"/>
  <c r="AD73" i="42"/>
  <c r="AD273" i="42"/>
  <c r="AD513" i="42"/>
  <c r="Z94" i="42"/>
  <c r="AD226" i="42"/>
  <c r="AD418" i="42"/>
  <c r="AD658" i="42"/>
  <c r="AH166" i="42"/>
  <c r="AD61" i="42"/>
  <c r="AD263" i="42"/>
  <c r="AD503" i="42"/>
  <c r="AD695" i="42"/>
  <c r="AH251" i="42"/>
  <c r="AD118" i="42"/>
  <c r="AD360" i="42"/>
  <c r="AD552" i="42"/>
  <c r="AD63" i="42"/>
  <c r="AD265" i="42"/>
  <c r="AD505" i="42"/>
  <c r="AD697" i="42"/>
  <c r="AH253" i="42"/>
  <c r="AH445" i="42"/>
  <c r="Z142" i="42"/>
  <c r="AD194" i="42"/>
  <c r="AD434" i="42"/>
  <c r="AD626" i="42"/>
  <c r="AH182" i="42"/>
  <c r="AH374" i="42"/>
  <c r="AH614" i="42"/>
  <c r="AD110" i="42"/>
  <c r="AD352" i="42"/>
  <c r="AD544" i="42"/>
  <c r="AH13" i="42"/>
  <c r="AH184" i="42"/>
  <c r="AH80" i="42"/>
  <c r="AH381" i="42"/>
  <c r="AH605" i="42"/>
  <c r="AL85" i="42"/>
  <c r="AL265" i="42"/>
  <c r="AL445" i="42"/>
  <c r="AH111" i="42"/>
  <c r="AH399" i="42"/>
  <c r="AH622" i="42"/>
  <c r="AL134" i="42"/>
  <c r="AH189" i="42"/>
  <c r="AH448" i="42"/>
  <c r="AH669" i="42"/>
  <c r="AH192" i="42"/>
  <c r="AH465" i="42"/>
  <c r="AH694" i="42"/>
  <c r="AH267" i="42"/>
  <c r="AH499" i="42"/>
  <c r="AD36" i="42"/>
  <c r="AH291" i="42"/>
  <c r="AH532" i="42"/>
  <c r="AL42" i="42"/>
  <c r="AL186" i="42"/>
  <c r="AL330" i="42"/>
  <c r="AL474" i="42"/>
  <c r="AH36" i="42"/>
  <c r="AH324" i="42"/>
  <c r="AH516" i="42"/>
  <c r="AH697" i="42"/>
  <c r="AL151" i="42"/>
  <c r="AL295" i="42"/>
  <c r="AL439" i="42"/>
  <c r="AD651" i="42"/>
  <c r="AH293" i="42"/>
  <c r="AH487" i="42"/>
  <c r="AH674" i="42"/>
  <c r="AL128" i="42"/>
  <c r="AL272" i="42"/>
  <c r="AL416" i="42"/>
  <c r="AD519" i="42"/>
  <c r="AH295" i="42"/>
  <c r="AH488" i="42"/>
  <c r="AH675" i="42"/>
  <c r="AH129" i="42"/>
  <c r="AH377" i="42"/>
  <c r="AH569" i="42"/>
  <c r="AL46" i="42"/>
  <c r="AD109" i="42"/>
  <c r="AH207" i="42"/>
  <c r="AH427" i="42"/>
  <c r="AH619" i="42"/>
  <c r="AL84" i="42"/>
  <c r="AL323" i="42"/>
  <c r="AL533" i="42"/>
  <c r="AL677" i="42"/>
  <c r="AP138" i="42"/>
  <c r="AP282" i="42"/>
  <c r="AP426" i="42"/>
  <c r="AP570" i="42"/>
  <c r="AH105" i="42"/>
  <c r="AL233" i="42"/>
  <c r="AL449" i="42"/>
  <c r="AL618" i="42"/>
  <c r="AP67" i="42"/>
  <c r="AP211" i="42"/>
  <c r="AP355" i="42"/>
  <c r="AP499" i="42"/>
  <c r="AL112" i="42"/>
  <c r="AL345" i="42"/>
  <c r="AL547" i="42"/>
  <c r="AL691" i="42"/>
  <c r="AP152" i="42"/>
  <c r="AP296" i="42"/>
  <c r="AP440" i="42"/>
  <c r="AL65" i="42"/>
  <c r="AL310" i="42"/>
  <c r="AL524" i="42"/>
  <c r="AL668" i="42"/>
  <c r="AL141" i="42"/>
  <c r="AL364" i="42"/>
  <c r="AL561" i="42"/>
  <c r="AP22" i="42"/>
  <c r="AP166" i="42"/>
  <c r="AP310" i="42"/>
  <c r="AP454" i="42"/>
  <c r="AH428" i="42"/>
  <c r="AL221" i="42"/>
  <c r="AL437" i="42"/>
  <c r="AL610" i="42"/>
  <c r="AP47" i="42"/>
  <c r="AP191" i="42"/>
  <c r="AP335" i="42"/>
  <c r="AL206" i="42"/>
  <c r="AL422" i="42"/>
  <c r="AL599" i="42"/>
  <c r="AP60" i="42"/>
  <c r="AP204" i="42"/>
  <c r="Z442" i="42"/>
  <c r="AL207" i="42"/>
  <c r="AL423" i="42"/>
  <c r="AL600" i="42"/>
  <c r="AP61" i="42"/>
  <c r="AP205" i="42"/>
  <c r="AH280" i="42"/>
  <c r="AL208" i="42"/>
  <c r="AL424" i="42"/>
  <c r="AL601" i="42"/>
  <c r="AP62" i="42"/>
  <c r="AP206" i="42"/>
  <c r="AP350" i="42"/>
  <c r="AP494" i="42"/>
  <c r="AL12" i="42"/>
  <c r="AL264" i="42"/>
  <c r="AL480" i="42"/>
  <c r="AL638" i="42"/>
  <c r="AP75" i="42"/>
  <c r="AP219" i="42"/>
  <c r="AP363" i="42"/>
  <c r="AP507" i="42"/>
  <c r="AP651" i="42"/>
  <c r="AL107" i="42"/>
  <c r="AL339" i="42"/>
  <c r="AL544" i="42"/>
  <c r="AL688" i="42"/>
  <c r="AP137" i="42"/>
  <c r="AL555" i="42"/>
  <c r="AP472" i="42"/>
  <c r="AP680" i="42"/>
  <c r="V145" i="42"/>
  <c r="V289" i="42"/>
  <c r="V433" i="42"/>
  <c r="V577" i="42"/>
  <c r="AL374" i="42"/>
  <c r="AP473" i="42"/>
  <c r="AP681" i="42"/>
  <c r="V98" i="42"/>
  <c r="V242" i="42"/>
  <c r="V386" i="42"/>
  <c r="V530" i="42"/>
  <c r="V674" i="42"/>
  <c r="AP381" i="42"/>
  <c r="AP624" i="42"/>
  <c r="V99" i="42"/>
  <c r="V243" i="42"/>
  <c r="V387" i="42"/>
  <c r="V531" i="42"/>
  <c r="V675" i="42"/>
  <c r="AP383" i="42"/>
  <c r="AP625" i="42"/>
  <c r="V100" i="42"/>
  <c r="V244" i="42"/>
  <c r="V388" i="42"/>
  <c r="V532" i="42"/>
  <c r="V676" i="42"/>
  <c r="AP360" i="42"/>
  <c r="AP612" i="42"/>
  <c r="V89" i="42"/>
  <c r="V233" i="42"/>
  <c r="V377" i="42"/>
  <c r="V521" i="42"/>
  <c r="V665" i="42"/>
  <c r="AP333" i="42"/>
  <c r="AP599" i="42"/>
  <c r="V30" i="42"/>
  <c r="V174" i="42"/>
  <c r="V318" i="42"/>
  <c r="V462" i="42"/>
  <c r="V606" i="42"/>
  <c r="AP21" i="42"/>
  <c r="AP508" i="42"/>
  <c r="V31" i="42"/>
  <c r="V175" i="42"/>
  <c r="V319" i="42"/>
  <c r="V463" i="42"/>
  <c r="AP509" i="42"/>
  <c r="V32" i="42"/>
  <c r="V176" i="42"/>
  <c r="V320" i="42"/>
  <c r="V464" i="42"/>
  <c r="AP512" i="42"/>
  <c r="V33" i="42"/>
  <c r="V321" i="42"/>
  <c r="AP513" i="42"/>
  <c r="V562" i="42"/>
  <c r="V551" i="42"/>
  <c r="V486" i="42"/>
  <c r="V298" i="42"/>
  <c r="Z99" i="42"/>
  <c r="Z531" i="42"/>
  <c r="Z148" i="42"/>
  <c r="Z580" i="42"/>
  <c r="Z233" i="42"/>
  <c r="Z665" i="42"/>
  <c r="Z342" i="42"/>
  <c r="Z582" i="42"/>
  <c r="AT553" i="42"/>
  <c r="Z247" i="42"/>
  <c r="Z439" i="42"/>
  <c r="Z679" i="42"/>
  <c r="Z56" i="42"/>
  <c r="Z296" i="42"/>
  <c r="Z488" i="42"/>
  <c r="AD22" i="42"/>
  <c r="Z33" i="42"/>
  <c r="Z273" i="42"/>
  <c r="Z465" i="42"/>
  <c r="AD23" i="42"/>
  <c r="AD38" i="42"/>
  <c r="AD293" i="42"/>
  <c r="AD485" i="42"/>
  <c r="AH41" i="42"/>
  <c r="AD68" i="42"/>
  <c r="AD318" i="42"/>
  <c r="AD510" i="42"/>
  <c r="AH66" i="42"/>
  <c r="AH258" i="42"/>
  <c r="AH498" i="42"/>
  <c r="Z346" i="42"/>
  <c r="AD247" i="42"/>
  <c r="AD439" i="42"/>
  <c r="AD679" i="42"/>
  <c r="AD140" i="42"/>
  <c r="AD380" i="42"/>
  <c r="AD572" i="42"/>
  <c r="AD87" i="42"/>
  <c r="AD285" i="42"/>
  <c r="AD525" i="42"/>
  <c r="Z238" i="42"/>
  <c r="AD238" i="42"/>
  <c r="AD430" i="42"/>
  <c r="AD670" i="42"/>
  <c r="AH178" i="42"/>
  <c r="AD75" i="42"/>
  <c r="AD275" i="42"/>
  <c r="AD515" i="42"/>
  <c r="AH23" i="42"/>
  <c r="AH263" i="42"/>
  <c r="AD132" i="42"/>
  <c r="AD372" i="42"/>
  <c r="AD564" i="42"/>
  <c r="AD77" i="42"/>
  <c r="AD277" i="42"/>
  <c r="AD517" i="42"/>
  <c r="AH25" i="42"/>
  <c r="AH265" i="42"/>
  <c r="AH457" i="42"/>
  <c r="Z286" i="42"/>
  <c r="AD206" i="42"/>
  <c r="AD446" i="42"/>
  <c r="AD638" i="42"/>
  <c r="AH194" i="42"/>
  <c r="AH386" i="42"/>
  <c r="AH626" i="42"/>
  <c r="AD123" i="42"/>
  <c r="AD364" i="42"/>
  <c r="AD556" i="42"/>
  <c r="AH28" i="42"/>
  <c r="AH208" i="42"/>
  <c r="AH108" i="42"/>
  <c r="AH396" i="42"/>
  <c r="AH621" i="42"/>
  <c r="AL109" i="42"/>
  <c r="AL289" i="42"/>
  <c r="AL457" i="42"/>
  <c r="AH140" i="42"/>
  <c r="AH415" i="42"/>
  <c r="AH655" i="42"/>
  <c r="AL158" i="42"/>
  <c r="AH213" i="42"/>
  <c r="AH464" i="42"/>
  <c r="AH681" i="42"/>
  <c r="AH240" i="42"/>
  <c r="AH497" i="42"/>
  <c r="AD183" i="42"/>
  <c r="AH288" i="42"/>
  <c r="AH514" i="42"/>
  <c r="AD339" i="42"/>
  <c r="AH323" i="42"/>
  <c r="AH548" i="42"/>
  <c r="AL54" i="42"/>
  <c r="AL198" i="42"/>
  <c r="AL342" i="42"/>
  <c r="AL486" i="42"/>
  <c r="AH67" i="42"/>
  <c r="AH341" i="42"/>
  <c r="AH533" i="42"/>
  <c r="AL19" i="42"/>
  <c r="AL163" i="42"/>
  <c r="AL307" i="42"/>
  <c r="AL451" i="42"/>
  <c r="AH12" i="42"/>
  <c r="AH310" i="42"/>
  <c r="AH502" i="42"/>
  <c r="AH686" i="42"/>
  <c r="AL140" i="42"/>
  <c r="AL284" i="42"/>
  <c r="AL428" i="42"/>
  <c r="AD663" i="42"/>
  <c r="AH311" i="42"/>
  <c r="AH503" i="42"/>
  <c r="AH687" i="42"/>
  <c r="AH156" i="42"/>
  <c r="AH393" i="42"/>
  <c r="AH585" i="42"/>
  <c r="AL58" i="42"/>
  <c r="AD255" i="42"/>
  <c r="AH231" i="42"/>
  <c r="AH442" i="42"/>
  <c r="AH634" i="42"/>
  <c r="AL108" i="42"/>
  <c r="AL340" i="42"/>
  <c r="AL545" i="42"/>
  <c r="AL689" i="42"/>
  <c r="AP150" i="42"/>
  <c r="AP294" i="42"/>
  <c r="AP438" i="42"/>
  <c r="AP582" i="42"/>
  <c r="AH364" i="42"/>
  <c r="AL252" i="42"/>
  <c r="AL468" i="42"/>
  <c r="AL630" i="42"/>
  <c r="AP79" i="42"/>
  <c r="AP223" i="42"/>
  <c r="AP367" i="42"/>
  <c r="AP511" i="42"/>
  <c r="AL136" i="42"/>
  <c r="AL362" i="42"/>
  <c r="AL559" i="42"/>
  <c r="AP20" i="42"/>
  <c r="AP164" i="42"/>
  <c r="AP308" i="42"/>
  <c r="AP452" i="42"/>
  <c r="AL89" i="42"/>
  <c r="AL327" i="42"/>
  <c r="AL536" i="42"/>
  <c r="AL680" i="42"/>
  <c r="AL165" i="42"/>
  <c r="AL383" i="42"/>
  <c r="AL573" i="42"/>
  <c r="AP34" i="42"/>
  <c r="AP178" i="42"/>
  <c r="AP322" i="42"/>
  <c r="AP466" i="42"/>
  <c r="AH620" i="42"/>
  <c r="AL240" i="42"/>
  <c r="AL456" i="42"/>
  <c r="AL622" i="42"/>
  <c r="AP59" i="42"/>
  <c r="AP203" i="42"/>
  <c r="AH233" i="42"/>
  <c r="AL225" i="42"/>
  <c r="AL441" i="42"/>
  <c r="AL611" i="42"/>
  <c r="AP72" i="42"/>
  <c r="AP216" i="42"/>
  <c r="AH257" i="42"/>
  <c r="AL226" i="42"/>
  <c r="AL442" i="42"/>
  <c r="AL612" i="42"/>
  <c r="AP73" i="42"/>
  <c r="AP217" i="42"/>
  <c r="AH476" i="42"/>
  <c r="AL227" i="42"/>
  <c r="AL443" i="42"/>
  <c r="AL613" i="42"/>
  <c r="AP74" i="42"/>
  <c r="AP218" i="42"/>
  <c r="AP362" i="42"/>
  <c r="AP506" i="42"/>
  <c r="AL29" i="42"/>
  <c r="AL281" i="42"/>
  <c r="AL497" i="42"/>
  <c r="AL650" i="42"/>
  <c r="AP87" i="42"/>
  <c r="AP231" i="42"/>
  <c r="AP375" i="42"/>
  <c r="AP519" i="42"/>
  <c r="AP663" i="42"/>
  <c r="AL131" i="42"/>
  <c r="AL358" i="42"/>
  <c r="AL556" i="42"/>
  <c r="AL700" i="42"/>
  <c r="AP149" i="42"/>
  <c r="AL699" i="42"/>
  <c r="AP496" i="42"/>
  <c r="AP694" i="42"/>
  <c r="V157" i="42"/>
  <c r="V301" i="42"/>
  <c r="V445" i="42"/>
  <c r="V589" i="42"/>
  <c r="AL567" i="42"/>
  <c r="AP497" i="42"/>
  <c r="AP695" i="42"/>
  <c r="V110" i="42"/>
  <c r="V254" i="42"/>
  <c r="V398" i="42"/>
  <c r="V542" i="42"/>
  <c r="V686" i="42"/>
  <c r="AP405" i="42"/>
  <c r="AP638" i="42"/>
  <c r="V111" i="42"/>
  <c r="V255" i="42"/>
  <c r="V399" i="42"/>
  <c r="V543" i="42"/>
  <c r="V687" i="42"/>
  <c r="AP407" i="42"/>
  <c r="AP640" i="42"/>
  <c r="V112" i="42"/>
  <c r="V256" i="42"/>
  <c r="V400" i="42"/>
  <c r="V544" i="42"/>
  <c r="V688" i="42"/>
  <c r="AP384" i="42"/>
  <c r="AP626" i="42"/>
  <c r="V101" i="42"/>
  <c r="V245" i="42"/>
  <c r="V389" i="42"/>
  <c r="V533" i="42"/>
  <c r="V677" i="42"/>
  <c r="AP361" i="42"/>
  <c r="AP613" i="42"/>
  <c r="V42" i="42"/>
  <c r="V186" i="42"/>
  <c r="V330" i="42"/>
  <c r="V474" i="42"/>
  <c r="V618" i="42"/>
  <c r="AP93" i="42"/>
  <c r="AP528" i="42"/>
  <c r="V43" i="42"/>
  <c r="V187" i="42"/>
  <c r="V331" i="42"/>
  <c r="V475" i="42"/>
  <c r="V619" i="42"/>
  <c r="AP100" i="42"/>
  <c r="AP529" i="42"/>
  <c r="V44" i="42"/>
  <c r="V188" i="42"/>
  <c r="V332" i="42"/>
  <c r="V476" i="42"/>
  <c r="V620" i="42"/>
  <c r="AP105" i="42"/>
  <c r="AP532" i="42"/>
  <c r="V45" i="42"/>
  <c r="V189" i="42"/>
  <c r="V333" i="42"/>
  <c r="V477" i="42"/>
  <c r="V621" i="42"/>
  <c r="AP112" i="42"/>
  <c r="AP533" i="42"/>
  <c r="V16" i="42"/>
  <c r="V142" i="42"/>
  <c r="V286" i="42"/>
  <c r="V430" i="42"/>
  <c r="V574" i="42"/>
  <c r="AL321" i="42"/>
  <c r="AP444" i="42"/>
  <c r="AP662" i="42"/>
  <c r="V275" i="42"/>
  <c r="AP649" i="42"/>
  <c r="V343" i="42"/>
  <c r="V201" i="42"/>
  <c r="AP468" i="42"/>
  <c r="V132" i="42"/>
  <c r="V454" i="42"/>
  <c r="Z111" i="42"/>
  <c r="Z543" i="42"/>
  <c r="Z160" i="42"/>
  <c r="Z592" i="42"/>
  <c r="Z245" i="42"/>
  <c r="Z677" i="42"/>
  <c r="Z354" i="42"/>
  <c r="Z594" i="42"/>
  <c r="AT636" i="42"/>
  <c r="Z259" i="42"/>
  <c r="Z451" i="42"/>
  <c r="Z691" i="42"/>
  <c r="Z68" i="42"/>
  <c r="Z308" i="42"/>
  <c r="Z500" i="42"/>
  <c r="AD34" i="42"/>
  <c r="Z45" i="42"/>
  <c r="Z285" i="42"/>
  <c r="Z477" i="42"/>
  <c r="AD35" i="42"/>
  <c r="AD53" i="42"/>
  <c r="AD305" i="42"/>
  <c r="AD497" i="42"/>
  <c r="AH53" i="42"/>
  <c r="AD84" i="42"/>
  <c r="AD330" i="42"/>
  <c r="AD522" i="42"/>
  <c r="AH78" i="42"/>
  <c r="AH270" i="42"/>
  <c r="AH510" i="42"/>
  <c r="Z490" i="42"/>
  <c r="AD259" i="42"/>
  <c r="AD451" i="42"/>
  <c r="AD691" i="42"/>
  <c r="AD152" i="42"/>
  <c r="AD392" i="42"/>
  <c r="AD584" i="42"/>
  <c r="AD101" i="42"/>
  <c r="AD297" i="42"/>
  <c r="AD537" i="42"/>
  <c r="Z382" i="42"/>
  <c r="AD250" i="42"/>
  <c r="AD442" i="42"/>
  <c r="AD682" i="42"/>
  <c r="AH190" i="42"/>
  <c r="AD89" i="42"/>
  <c r="AD287" i="42"/>
  <c r="AD527" i="42"/>
  <c r="AH35" i="42"/>
  <c r="AH275" i="42"/>
  <c r="AD144" i="42"/>
  <c r="AD384" i="42"/>
  <c r="AD576" i="42"/>
  <c r="AD91" i="42"/>
  <c r="AD289" i="42"/>
  <c r="AD529" i="42"/>
  <c r="AH37" i="42"/>
  <c r="AH277" i="42"/>
  <c r="AH469" i="42"/>
  <c r="Z430" i="42"/>
  <c r="AD218" i="42"/>
  <c r="AD458" i="42"/>
  <c r="AD650" i="42"/>
  <c r="AH206" i="42"/>
  <c r="AH398" i="42"/>
  <c r="AH638" i="42"/>
  <c r="AD136" i="42"/>
  <c r="AD376" i="42"/>
  <c r="AD568" i="42"/>
  <c r="AH40" i="42"/>
  <c r="AH220" i="42"/>
  <c r="AH139" i="42"/>
  <c r="AH413" i="42"/>
  <c r="AH636" i="42"/>
  <c r="AL121" i="42"/>
  <c r="AL301" i="42"/>
  <c r="AL469" i="42"/>
  <c r="AH164" i="42"/>
  <c r="AH430" i="42"/>
  <c r="AH668" i="42"/>
  <c r="AL170" i="42"/>
  <c r="AH237" i="42"/>
  <c r="AH479" i="42"/>
  <c r="AH693" i="42"/>
  <c r="AH264" i="42"/>
  <c r="AH513" i="42"/>
  <c r="AD327" i="42"/>
  <c r="AH307" i="42"/>
  <c r="AH531" i="42"/>
  <c r="AD483" i="42"/>
  <c r="AH340" i="42"/>
  <c r="AH563" i="42"/>
  <c r="AL66" i="42"/>
  <c r="AL210" i="42"/>
  <c r="AL354" i="42"/>
  <c r="AL498" i="42"/>
  <c r="AH93" i="42"/>
  <c r="AH357" i="42"/>
  <c r="AH549" i="42"/>
  <c r="AL31" i="42"/>
  <c r="AL175" i="42"/>
  <c r="AL319" i="42"/>
  <c r="AL463" i="42"/>
  <c r="AH39" i="42"/>
  <c r="AH327" i="42"/>
  <c r="AH519" i="42"/>
  <c r="AH698" i="42"/>
  <c r="AL152" i="42"/>
  <c r="AL296" i="42"/>
  <c r="AL440" i="42"/>
  <c r="AH43" i="42"/>
  <c r="AH328" i="42"/>
  <c r="AH520" i="42"/>
  <c r="AH699" i="42"/>
  <c r="AH180" i="42"/>
  <c r="AH408" i="42"/>
  <c r="AH600" i="42"/>
  <c r="AL70" i="42"/>
  <c r="AD399" i="42"/>
  <c r="AH255" i="42"/>
  <c r="AH459" i="42"/>
  <c r="AH651" i="42"/>
  <c r="AL132" i="42"/>
  <c r="AL359" i="42"/>
  <c r="AL557" i="42"/>
  <c r="AP18" i="42"/>
  <c r="AP162" i="42"/>
  <c r="AP306" i="42"/>
  <c r="AP450" i="42"/>
  <c r="AP594" i="42"/>
  <c r="AH556" i="42"/>
  <c r="AL269" i="42"/>
  <c r="AL485" i="42"/>
  <c r="AL642" i="42"/>
  <c r="AP91" i="42"/>
  <c r="AP235" i="42"/>
  <c r="AP379" i="42"/>
  <c r="AP523" i="42"/>
  <c r="AL160" i="42"/>
  <c r="AL381" i="42"/>
  <c r="AL571" i="42"/>
  <c r="AP32" i="42"/>
  <c r="AP176" i="42"/>
  <c r="AP320" i="42"/>
  <c r="AP464" i="42"/>
  <c r="AL113" i="42"/>
  <c r="AL346" i="42"/>
  <c r="AL548" i="42"/>
  <c r="AL692" i="42"/>
  <c r="AL184" i="42"/>
  <c r="AL400" i="42"/>
  <c r="AL585" i="42"/>
  <c r="AP46" i="42"/>
  <c r="AP190" i="42"/>
  <c r="AP334" i="42"/>
  <c r="AP478" i="42"/>
  <c r="AL11" i="42"/>
  <c r="AL257" i="42"/>
  <c r="AL473" i="42"/>
  <c r="AL634" i="42"/>
  <c r="AP71" i="42"/>
  <c r="AP215" i="42"/>
  <c r="AH443" i="42"/>
  <c r="AL242" i="42"/>
  <c r="AL458" i="42"/>
  <c r="AL623" i="42"/>
  <c r="AP84" i="42"/>
  <c r="AP228" i="42"/>
  <c r="AH460" i="42"/>
  <c r="AL243" i="42"/>
  <c r="AL459" i="42"/>
  <c r="AL624" i="42"/>
  <c r="AP85" i="42"/>
  <c r="AP229" i="42"/>
  <c r="AH666" i="42"/>
  <c r="AL244" i="42"/>
  <c r="AL460" i="42"/>
  <c r="AL625" i="42"/>
  <c r="AP86" i="42"/>
  <c r="AP230" i="42"/>
  <c r="AP374" i="42"/>
  <c r="AP518" i="42"/>
  <c r="AL53" i="42"/>
  <c r="AL300" i="42"/>
  <c r="AL516" i="42"/>
  <c r="AL662" i="42"/>
  <c r="AP99" i="42"/>
  <c r="AP243" i="42"/>
  <c r="AP387" i="42"/>
  <c r="AP531" i="42"/>
  <c r="AP675" i="42"/>
  <c r="AL155" i="42"/>
  <c r="AL375" i="42"/>
  <c r="AL568" i="42"/>
  <c r="AP17" i="42"/>
  <c r="AP161" i="42"/>
  <c r="AP57" i="42"/>
  <c r="AP517" i="42"/>
  <c r="V25" i="42"/>
  <c r="V169" i="42"/>
  <c r="V313" i="42"/>
  <c r="V457" i="42"/>
  <c r="V601" i="42"/>
  <c r="AP64" i="42"/>
  <c r="AP520" i="42"/>
  <c r="V11" i="42"/>
  <c r="V122" i="42"/>
  <c r="V266" i="42"/>
  <c r="V410" i="42"/>
  <c r="V554" i="42"/>
  <c r="V698" i="42"/>
  <c r="AP429" i="42"/>
  <c r="AP653" i="42"/>
  <c r="V123" i="42"/>
  <c r="V267" i="42"/>
  <c r="V411" i="42"/>
  <c r="V555" i="42"/>
  <c r="V699" i="42"/>
  <c r="AP431" i="42"/>
  <c r="AP655" i="42"/>
  <c r="V124" i="42"/>
  <c r="V268" i="42"/>
  <c r="V412" i="42"/>
  <c r="V556" i="42"/>
  <c r="V700" i="42"/>
  <c r="AP408" i="42"/>
  <c r="AP641" i="42"/>
  <c r="V113" i="42"/>
  <c r="V257" i="42"/>
  <c r="V401" i="42"/>
  <c r="V545" i="42"/>
  <c r="V689" i="42"/>
  <c r="AP385" i="42"/>
  <c r="AP628" i="42"/>
  <c r="V54" i="42"/>
  <c r="V198" i="42"/>
  <c r="V342" i="42"/>
  <c r="AP549" i="42"/>
  <c r="V631" i="42"/>
  <c r="AP172" i="42"/>
  <c r="V200" i="42"/>
  <c r="AP184" i="42"/>
  <c r="Z207" i="42"/>
  <c r="Z639" i="42"/>
  <c r="Z256" i="42"/>
  <c r="Z688" i="42"/>
  <c r="Z341" i="42"/>
  <c r="AT623" i="42"/>
  <c r="Z414" i="42"/>
  <c r="Z606" i="42"/>
  <c r="Z79" i="42"/>
  <c r="Z271" i="42"/>
  <c r="Z511" i="42"/>
  <c r="AD21" i="42"/>
  <c r="Z128" i="42"/>
  <c r="Z320" i="42"/>
  <c r="Z560" i="42"/>
  <c r="AD46" i="42"/>
  <c r="Z105" i="42"/>
  <c r="Z297" i="42"/>
  <c r="Z537" i="42"/>
  <c r="AD47" i="42"/>
  <c r="AD124" i="42"/>
  <c r="AD317" i="42"/>
  <c r="AD557" i="42"/>
  <c r="AH65" i="42"/>
  <c r="AD150" i="42"/>
  <c r="AD342" i="42"/>
  <c r="AD582" i="42"/>
  <c r="AH90" i="42"/>
  <c r="AH330" i="42"/>
  <c r="AH522" i="42"/>
  <c r="AD69" i="42"/>
  <c r="AD271" i="42"/>
  <c r="AD511" i="42"/>
  <c r="Z70" i="42"/>
  <c r="AD212" i="42"/>
  <c r="AD404" i="42"/>
  <c r="AD644" i="42"/>
  <c r="AD115" i="42"/>
  <c r="AD357" i="42"/>
  <c r="AD549" i="42"/>
  <c r="AD60" i="42"/>
  <c r="AD262" i="42"/>
  <c r="AD502" i="42"/>
  <c r="AD694" i="42"/>
  <c r="AH250" i="42"/>
  <c r="AD103" i="42"/>
  <c r="AD347" i="42"/>
  <c r="AD539" i="42"/>
  <c r="AH95" i="42"/>
  <c r="AH287" i="42"/>
  <c r="AD204" i="42"/>
  <c r="AD396" i="42"/>
  <c r="AD636" i="42"/>
  <c r="AD105" i="42"/>
  <c r="AD349" i="42"/>
  <c r="AD541" i="42"/>
  <c r="AH97" i="42"/>
  <c r="AH289" i="42"/>
  <c r="AH529" i="42"/>
  <c r="Z574" i="42"/>
  <c r="AD278" i="42"/>
  <c r="AD470" i="42"/>
  <c r="AH26" i="42"/>
  <c r="AH218" i="42"/>
  <c r="AH458" i="42"/>
  <c r="AH650" i="42"/>
  <c r="AD196" i="42"/>
  <c r="AD388" i="42"/>
  <c r="AD592" i="42"/>
  <c r="AH64" i="42"/>
  <c r="AH232" i="42"/>
  <c r="AH163" i="42"/>
  <c r="AH429" i="42"/>
  <c r="AH667" i="42"/>
  <c r="AL145" i="42"/>
  <c r="AL313" i="42"/>
  <c r="AL481" i="42"/>
  <c r="AH188" i="42"/>
  <c r="AH463" i="42"/>
  <c r="AH692" i="42"/>
  <c r="AD159" i="42"/>
  <c r="AH261" i="42"/>
  <c r="AH496" i="42"/>
  <c r="AD315" i="42"/>
  <c r="AH305" i="42"/>
  <c r="AH528" i="42"/>
  <c r="AD471" i="42"/>
  <c r="AH322" i="42"/>
  <c r="AH562" i="42"/>
  <c r="AH33" i="42"/>
  <c r="AH356" i="42"/>
  <c r="AH580" i="42"/>
  <c r="AL78" i="42"/>
  <c r="AL222" i="42"/>
  <c r="AL366" i="42"/>
  <c r="AL510" i="42"/>
  <c r="AH123" i="42"/>
  <c r="AH372" i="42"/>
  <c r="AH564" i="42"/>
  <c r="AL43" i="42"/>
  <c r="AL187" i="42"/>
  <c r="AL331" i="42"/>
  <c r="AL475" i="42"/>
  <c r="AH68" i="42"/>
  <c r="AH343" i="42"/>
  <c r="AH535" i="42"/>
  <c r="AL20" i="42"/>
  <c r="AL164" i="42"/>
  <c r="AL308" i="42"/>
  <c r="AL452" i="42"/>
  <c r="AH69" i="42"/>
  <c r="AH344" i="42"/>
  <c r="AH536" i="42"/>
  <c r="Z154" i="42"/>
  <c r="AH204" i="42"/>
  <c r="AH425" i="42"/>
  <c r="AH617" i="42"/>
  <c r="AL82" i="42"/>
  <c r="AD543" i="42"/>
  <c r="AH279" i="42"/>
  <c r="AH475" i="42"/>
  <c r="AH665" i="42"/>
  <c r="AL156" i="42"/>
  <c r="AL376" i="42"/>
  <c r="AL569" i="42"/>
  <c r="AP30" i="42"/>
  <c r="AP174" i="42"/>
  <c r="AP318" i="42"/>
  <c r="AP462" i="42"/>
  <c r="AP606" i="42"/>
  <c r="AL39" i="42"/>
  <c r="AL288" i="42"/>
  <c r="AL504" i="42"/>
  <c r="AL654" i="42"/>
  <c r="AP103" i="42"/>
  <c r="AP247" i="42"/>
  <c r="AP391" i="42"/>
  <c r="AP535" i="42"/>
  <c r="AL182" i="42"/>
  <c r="AL398" i="42"/>
  <c r="AL583" i="42"/>
  <c r="AP44" i="42"/>
  <c r="AP188" i="42"/>
  <c r="AP332" i="42"/>
  <c r="AP476" i="42"/>
  <c r="AL137" i="42"/>
  <c r="AL363" i="42"/>
  <c r="AL560" i="42"/>
  <c r="AH185" i="42"/>
  <c r="AL203" i="42"/>
  <c r="AL419" i="42"/>
  <c r="AL597" i="42"/>
  <c r="AP58" i="42"/>
  <c r="AP202" i="42"/>
  <c r="AP346" i="42"/>
  <c r="AP490" i="42"/>
  <c r="AL23" i="42"/>
  <c r="AL276" i="42"/>
  <c r="AL492" i="42"/>
  <c r="AL646" i="42"/>
  <c r="AP83" i="42"/>
  <c r="AP227" i="42"/>
  <c r="AH635" i="42"/>
  <c r="AL261" i="42"/>
  <c r="AL477" i="42"/>
  <c r="AL635" i="42"/>
  <c r="AP96" i="42"/>
  <c r="AP240" i="42"/>
  <c r="AH652" i="42"/>
  <c r="AL262" i="42"/>
  <c r="AL478" i="42"/>
  <c r="AL636" i="42"/>
  <c r="AP97" i="42"/>
  <c r="AP241" i="42"/>
  <c r="AL15" i="42"/>
  <c r="AL263" i="42"/>
  <c r="AL479" i="42"/>
  <c r="AL637" i="42"/>
  <c r="AP98" i="42"/>
  <c r="AP242" i="42"/>
  <c r="AP386" i="42"/>
  <c r="AP530" i="42"/>
  <c r="AL77" i="42"/>
  <c r="AL317" i="42"/>
  <c r="AL530" i="42"/>
  <c r="AL674" i="42"/>
  <c r="AP111" i="42"/>
  <c r="AP255" i="42"/>
  <c r="AP399" i="42"/>
  <c r="AP543" i="42"/>
  <c r="AP687" i="42"/>
  <c r="AL178" i="42"/>
  <c r="AL394" i="42"/>
  <c r="AL580" i="42"/>
  <c r="AP29" i="42"/>
  <c r="AP173" i="42"/>
  <c r="AP129" i="42"/>
  <c r="AP539" i="42"/>
  <c r="V37" i="42"/>
  <c r="V181" i="42"/>
  <c r="V325" i="42"/>
  <c r="V469" i="42"/>
  <c r="V613" i="42"/>
  <c r="AP136" i="42"/>
  <c r="AP540" i="42"/>
  <c r="V14" i="42"/>
  <c r="V134" i="42"/>
  <c r="V278" i="42"/>
  <c r="V422" i="42"/>
  <c r="V566" i="42"/>
  <c r="AL177" i="42"/>
  <c r="AP453" i="42"/>
  <c r="AP668" i="42"/>
  <c r="V135" i="42"/>
  <c r="V279" i="42"/>
  <c r="V423" i="42"/>
  <c r="V567" i="42"/>
  <c r="AL194" i="42"/>
  <c r="AP455" i="42"/>
  <c r="AP669" i="42"/>
  <c r="V136" i="42"/>
  <c r="V280" i="42"/>
  <c r="V424" i="42"/>
  <c r="V568" i="42"/>
  <c r="AH20" i="42"/>
  <c r="AP432" i="42"/>
  <c r="AP656" i="42"/>
  <c r="V125" i="42"/>
  <c r="V269" i="42"/>
  <c r="V413" i="42"/>
  <c r="V557" i="42"/>
  <c r="AH316" i="42"/>
  <c r="AP409" i="42"/>
  <c r="AP643" i="42"/>
  <c r="V66" i="42"/>
  <c r="V210" i="42"/>
  <c r="V354" i="42"/>
  <c r="V498" i="42"/>
  <c r="V642" i="42"/>
  <c r="AP237" i="42"/>
  <c r="AP568" i="42"/>
  <c r="V67" i="42"/>
  <c r="V211" i="42"/>
  <c r="V355" i="42"/>
  <c r="V499" i="42"/>
  <c r="V643" i="42"/>
  <c r="AP244" i="42"/>
  <c r="AP569" i="42"/>
  <c r="V68" i="42"/>
  <c r="V212" i="42"/>
  <c r="V356" i="42"/>
  <c r="V500" i="42"/>
  <c r="V644" i="42"/>
  <c r="AP249" i="42"/>
  <c r="AP571" i="42"/>
  <c r="V69" i="42"/>
  <c r="V213" i="42"/>
  <c r="V357" i="42"/>
  <c r="V645" i="42"/>
  <c r="V166" i="42"/>
  <c r="Z566" i="42"/>
  <c r="Z219" i="42"/>
  <c r="Z651" i="42"/>
  <c r="Z268" i="42"/>
  <c r="Z700" i="42"/>
  <c r="Z353" i="42"/>
  <c r="Z30" i="42"/>
  <c r="Z426" i="42"/>
  <c r="Z618" i="42"/>
  <c r="Z91" i="42"/>
  <c r="Z283" i="42"/>
  <c r="Z523" i="42"/>
  <c r="AT79" i="42"/>
  <c r="Z140" i="42"/>
  <c r="Z332" i="42"/>
  <c r="Z572" i="42"/>
  <c r="AD58" i="42"/>
  <c r="Z117" i="42"/>
  <c r="Z309" i="42"/>
  <c r="Z549" i="42"/>
  <c r="AD59" i="42"/>
  <c r="AD137" i="42"/>
  <c r="AD329" i="42"/>
  <c r="AD569" i="42"/>
  <c r="AH77" i="42"/>
  <c r="AD162" i="42"/>
  <c r="AD354" i="42"/>
  <c r="AD594" i="42"/>
  <c r="AH102" i="42"/>
  <c r="AH342" i="42"/>
  <c r="AH534" i="42"/>
  <c r="AD85" i="42"/>
  <c r="AD283" i="42"/>
  <c r="AD523" i="42"/>
  <c r="Z214" i="42"/>
  <c r="AD224" i="42"/>
  <c r="AD416" i="42"/>
  <c r="AD656" i="42"/>
  <c r="AD128" i="42"/>
  <c r="AD369" i="42"/>
  <c r="AD561" i="42"/>
  <c r="AD74" i="42"/>
  <c r="AD274" i="42"/>
  <c r="AD514" i="42"/>
  <c r="AH22" i="42"/>
  <c r="AH262" i="42"/>
  <c r="AD117" i="42"/>
  <c r="AD359" i="42"/>
  <c r="AD551" i="42"/>
  <c r="AH107" i="42"/>
  <c r="AT223" i="42"/>
  <c r="AD216" i="42"/>
  <c r="AD408" i="42"/>
  <c r="AD648" i="42"/>
  <c r="AD120" i="42"/>
  <c r="AD361" i="42"/>
  <c r="AD553" i="42"/>
  <c r="AH109" i="42"/>
  <c r="AH301" i="42"/>
  <c r="AH541" i="42"/>
  <c r="AD33" i="42"/>
  <c r="AD290" i="42"/>
  <c r="AD482" i="42"/>
  <c r="AH38" i="42"/>
  <c r="AH230" i="42"/>
  <c r="AH470" i="42"/>
  <c r="AT575" i="42"/>
  <c r="AD208" i="42"/>
  <c r="AD400" i="42"/>
  <c r="AD604" i="42"/>
  <c r="AH76" i="42"/>
  <c r="AH244" i="42"/>
  <c r="AH187" i="42"/>
  <c r="AH444" i="42"/>
  <c r="AH679" i="42"/>
  <c r="AL157" i="42"/>
  <c r="AL325" i="42"/>
  <c r="AL493" i="42"/>
  <c r="AH212" i="42"/>
  <c r="AH478" i="42"/>
  <c r="AL26" i="42"/>
  <c r="AD303" i="42"/>
  <c r="AH284" i="42"/>
  <c r="AH512" i="42"/>
  <c r="AD459" i="42"/>
  <c r="AH321" i="42"/>
  <c r="AH545" i="42"/>
  <c r="AD615" i="42"/>
  <c r="AH339" i="42"/>
  <c r="AH579" i="42"/>
  <c r="AH63" i="42"/>
  <c r="AH371" i="42"/>
  <c r="AH596" i="42"/>
  <c r="AL90" i="42"/>
  <c r="AL234" i="42"/>
  <c r="AL378" i="42"/>
  <c r="AL522" i="42"/>
  <c r="AH151" i="42"/>
  <c r="AH389" i="42"/>
  <c r="AH581" i="42"/>
  <c r="AL55" i="42"/>
  <c r="AL199" i="42"/>
  <c r="AL343" i="42"/>
  <c r="AL487" i="42"/>
  <c r="AH96" i="42"/>
  <c r="AH358" i="42"/>
  <c r="AH550" i="42"/>
  <c r="AL32" i="42"/>
  <c r="AL176" i="42"/>
  <c r="AL320" i="42"/>
  <c r="AL464" i="42"/>
  <c r="AH99" i="42"/>
  <c r="AH359" i="42"/>
  <c r="AH551" i="42"/>
  <c r="AD93" i="42"/>
  <c r="AH228" i="42"/>
  <c r="AH441" i="42"/>
  <c r="AH633" i="42"/>
  <c r="AL94" i="42"/>
  <c r="AD687" i="42"/>
  <c r="AH297" i="42"/>
  <c r="AH490" i="42"/>
  <c r="AH677" i="42"/>
  <c r="AL179" i="42"/>
  <c r="AL395" i="42"/>
  <c r="AL581" i="42"/>
  <c r="AP42" i="42"/>
  <c r="AP186" i="42"/>
  <c r="AP330" i="42"/>
  <c r="AP474" i="42"/>
  <c r="AP618" i="42"/>
  <c r="AL63" i="42"/>
  <c r="AL305" i="42"/>
  <c r="AL520" i="42"/>
  <c r="AL666" i="42"/>
  <c r="AP115" i="42"/>
  <c r="AP259" i="42"/>
  <c r="AP403" i="42"/>
  <c r="AP547" i="42"/>
  <c r="AL201" i="42"/>
  <c r="AL417" i="42"/>
  <c r="AL595" i="42"/>
  <c r="AP56" i="42"/>
  <c r="AP200" i="42"/>
  <c r="AP344" i="42"/>
  <c r="AP488" i="42"/>
  <c r="AL161" i="42"/>
  <c r="AL382" i="42"/>
  <c r="AL572" i="42"/>
  <c r="AH412" i="42"/>
  <c r="AL220" i="42"/>
  <c r="AL436" i="42"/>
  <c r="AL609" i="42"/>
  <c r="AP70" i="42"/>
  <c r="AP214" i="42"/>
  <c r="AP358" i="42"/>
  <c r="AP502" i="42"/>
  <c r="AL47" i="42"/>
  <c r="AL293" i="42"/>
  <c r="AL509" i="42"/>
  <c r="AL658" i="42"/>
  <c r="AP95" i="42"/>
  <c r="AP239" i="42"/>
  <c r="AL24" i="42"/>
  <c r="AL278" i="42"/>
  <c r="AL494" i="42"/>
  <c r="AL647" i="42"/>
  <c r="AP108" i="42"/>
  <c r="AP252" i="42"/>
  <c r="AL27" i="42"/>
  <c r="AL279" i="42"/>
  <c r="AL495" i="42"/>
  <c r="AL648" i="42"/>
  <c r="AP109" i="42"/>
  <c r="AP253" i="42"/>
  <c r="AL28" i="42"/>
  <c r="AL280" i="42"/>
  <c r="AL496" i="42"/>
  <c r="AL649" i="42"/>
  <c r="AP110" i="42"/>
  <c r="AP254" i="42"/>
  <c r="AP398" i="42"/>
  <c r="AP542" i="42"/>
  <c r="AL101" i="42"/>
  <c r="AL336" i="42"/>
  <c r="AL542" i="42"/>
  <c r="AL686" i="42"/>
  <c r="AP123" i="42"/>
  <c r="AP267" i="42"/>
  <c r="AP411" i="42"/>
  <c r="AP555" i="42"/>
  <c r="AP699" i="42"/>
  <c r="AL195" i="42"/>
  <c r="AL411" i="42"/>
  <c r="AL592" i="42"/>
  <c r="AP41" i="42"/>
  <c r="AP185" i="42"/>
  <c r="AP201" i="42"/>
  <c r="AP559" i="42"/>
  <c r="V49" i="42"/>
  <c r="V193" i="42"/>
  <c r="V337" i="42"/>
  <c r="V481" i="42"/>
  <c r="V625" i="42"/>
  <c r="AP208" i="42"/>
  <c r="AP560" i="42"/>
  <c r="V17" i="42"/>
  <c r="V146" i="42"/>
  <c r="V290" i="42"/>
  <c r="V434" i="42"/>
  <c r="V578" i="42"/>
  <c r="AL393" i="42"/>
  <c r="AP477" i="42"/>
  <c r="AP682" i="42"/>
  <c r="V147" i="42"/>
  <c r="V291" i="42"/>
  <c r="V435" i="42"/>
  <c r="V579" i="42"/>
  <c r="AL410" i="42"/>
  <c r="AP479" i="42"/>
  <c r="AP683" i="42"/>
  <c r="V148" i="42"/>
  <c r="V292" i="42"/>
  <c r="V436" i="42"/>
  <c r="V580" i="42"/>
  <c r="AL213" i="42"/>
  <c r="AP456" i="42"/>
  <c r="AP670" i="42"/>
  <c r="V137" i="42"/>
  <c r="V281" i="42"/>
  <c r="V425" i="42"/>
  <c r="V569" i="42"/>
  <c r="AL230" i="42"/>
  <c r="AP433" i="42"/>
  <c r="AP657" i="42"/>
  <c r="V78" i="42"/>
  <c r="V222" i="42"/>
  <c r="V366" i="42"/>
  <c r="V510" i="42"/>
  <c r="V654" i="42"/>
  <c r="AP292" i="42"/>
  <c r="AP585" i="42"/>
  <c r="V79" i="42"/>
  <c r="V223" i="42"/>
  <c r="V367" i="42"/>
  <c r="V511" i="42"/>
  <c r="V655" i="42"/>
  <c r="AP293" i="42"/>
  <c r="AP586" i="42"/>
  <c r="V80" i="42"/>
  <c r="V224" i="42"/>
  <c r="V368" i="42"/>
  <c r="V512" i="42"/>
  <c r="V656" i="42"/>
  <c r="AP297" i="42"/>
  <c r="AP587" i="42"/>
  <c r="V81" i="42"/>
  <c r="V225" i="42"/>
  <c r="V369" i="42"/>
  <c r="V513" i="42"/>
  <c r="V657" i="42"/>
  <c r="AP304" i="42"/>
  <c r="AP588" i="42"/>
  <c r="V34" i="42"/>
  <c r="V178" i="42"/>
  <c r="V322" i="42"/>
  <c r="V466" i="42"/>
  <c r="V610" i="42"/>
  <c r="AP45" i="42"/>
  <c r="AP515" i="42"/>
  <c r="V23" i="42"/>
  <c r="V167" i="42"/>
  <c r="V311" i="42"/>
  <c r="V455" i="42"/>
  <c r="V599" i="42"/>
  <c r="AL687" i="42"/>
  <c r="AP493" i="42"/>
  <c r="AP693" i="42"/>
  <c r="V156" i="42"/>
  <c r="V300" i="42"/>
  <c r="V444" i="42"/>
  <c r="V588" i="42"/>
  <c r="V379" i="42"/>
  <c r="V668" i="42"/>
  <c r="V381" i="42"/>
  <c r="AP347" i="42"/>
  <c r="V46" i="42"/>
  <c r="V190" i="42"/>
  <c r="V478" i="42"/>
  <c r="V622" i="42"/>
  <c r="AP117" i="42"/>
  <c r="V35" i="42"/>
  <c r="Z590" i="42"/>
  <c r="Z243" i="42"/>
  <c r="Z675" i="42"/>
  <c r="Z292" i="42"/>
  <c r="AT38" i="42"/>
  <c r="Z377" i="42"/>
  <c r="Z54" i="42"/>
  <c r="Z438" i="42"/>
  <c r="Z630" i="42"/>
  <c r="Z103" i="42"/>
  <c r="Z295" i="42"/>
  <c r="Z535" i="42"/>
  <c r="AT204" i="42"/>
  <c r="Z152" i="42"/>
  <c r="Z344" i="42"/>
  <c r="Z584" i="42"/>
  <c r="AD70" i="42"/>
  <c r="Z129" i="42"/>
  <c r="Z321" i="42"/>
  <c r="Z561" i="42"/>
  <c r="AD71" i="42"/>
  <c r="AD149" i="42"/>
  <c r="AD341" i="42"/>
  <c r="AD581" i="42"/>
  <c r="AH89" i="42"/>
  <c r="AD174" i="42"/>
  <c r="AD366" i="42"/>
  <c r="AD606" i="42"/>
  <c r="AH114" i="42"/>
  <c r="AH354" i="42"/>
  <c r="AH546" i="42"/>
  <c r="AD99" i="42"/>
  <c r="AD295" i="42"/>
  <c r="AD535" i="42"/>
  <c r="Z358" i="42"/>
  <c r="AD236" i="42"/>
  <c r="AD428" i="42"/>
  <c r="AD668" i="42"/>
  <c r="AD141" i="42"/>
  <c r="AD381" i="42"/>
  <c r="AD573" i="42"/>
  <c r="AD88" i="42"/>
  <c r="AD286" i="42"/>
  <c r="AD526" i="42"/>
  <c r="AH34" i="42"/>
  <c r="AH274" i="42"/>
  <c r="AD130" i="42"/>
  <c r="AD371" i="42"/>
  <c r="AD563" i="42"/>
  <c r="AH119" i="42"/>
  <c r="Z118" i="42"/>
  <c r="AD228" i="42"/>
  <c r="AD420" i="42"/>
  <c r="AD660" i="42"/>
  <c r="AD133" i="42"/>
  <c r="AD373" i="42"/>
  <c r="AD565" i="42"/>
  <c r="AH121" i="42"/>
  <c r="AH313" i="42"/>
  <c r="AH553" i="42"/>
  <c r="AD50" i="42"/>
  <c r="AD302" i="42"/>
  <c r="AD494" i="42"/>
  <c r="AH50" i="42"/>
  <c r="AH242" i="42"/>
  <c r="AH482" i="42"/>
  <c r="Z22" i="42"/>
  <c r="AD220" i="42"/>
  <c r="AD412" i="42"/>
  <c r="AD628" i="42"/>
  <c r="AH88" i="42"/>
  <c r="AH256" i="42"/>
  <c r="AH211" i="42"/>
  <c r="AH477" i="42"/>
  <c r="AL13" i="42"/>
  <c r="AL169" i="42"/>
  <c r="AL337" i="42"/>
  <c r="AL505" i="42"/>
  <c r="AH260" i="42"/>
  <c r="AH511" i="42"/>
  <c r="AL38" i="42"/>
  <c r="AD447" i="42"/>
  <c r="AH304" i="42"/>
  <c r="AH544" i="42"/>
  <c r="AH11" i="42"/>
  <c r="AH336" i="42"/>
  <c r="AH561" i="42"/>
  <c r="AH32" i="42"/>
  <c r="AH370" i="42"/>
  <c r="AH610" i="42"/>
  <c r="AH92" i="42"/>
  <c r="AH388" i="42"/>
  <c r="AH611" i="42"/>
  <c r="AL102" i="42"/>
  <c r="AL246" i="42"/>
  <c r="AL390" i="42"/>
  <c r="AT492" i="42"/>
  <c r="AH175" i="42"/>
  <c r="AH405" i="42"/>
  <c r="AH597" i="42"/>
  <c r="AL67" i="42"/>
  <c r="AL211" i="42"/>
  <c r="AL355" i="42"/>
  <c r="AL499" i="42"/>
  <c r="AH127" i="42"/>
  <c r="AH375" i="42"/>
  <c r="AH567" i="42"/>
  <c r="AL44" i="42"/>
  <c r="AL188" i="42"/>
  <c r="AL332" i="42"/>
  <c r="AL476" i="42"/>
  <c r="AH128" i="42"/>
  <c r="AH376" i="42"/>
  <c r="AH568" i="42"/>
  <c r="AD243" i="42"/>
  <c r="AH252" i="42"/>
  <c r="AH456" i="42"/>
  <c r="AH648" i="42"/>
  <c r="AL106" i="42"/>
  <c r="AH19" i="42"/>
  <c r="AH315" i="42"/>
  <c r="AH507" i="42"/>
  <c r="AH689" i="42"/>
  <c r="AL196" i="42"/>
  <c r="AL412" i="42"/>
  <c r="AL593" i="42"/>
  <c r="AP54" i="42"/>
  <c r="AP198" i="42"/>
  <c r="AP342" i="42"/>
  <c r="AP486" i="42"/>
  <c r="AP630" i="42"/>
  <c r="AL87" i="42"/>
  <c r="AL324" i="42"/>
  <c r="AL534" i="42"/>
  <c r="AL678" i="42"/>
  <c r="AP127" i="42"/>
  <c r="AP271" i="42"/>
  <c r="AP415" i="42"/>
  <c r="AD555" i="42"/>
  <c r="AL218" i="42"/>
  <c r="AL434" i="42"/>
  <c r="AL607" i="42"/>
  <c r="AP68" i="42"/>
  <c r="AP212" i="42"/>
  <c r="AP356" i="42"/>
  <c r="AP500" i="42"/>
  <c r="AL183" i="42"/>
  <c r="AL399" i="42"/>
  <c r="AL584" i="42"/>
  <c r="AH604" i="42"/>
  <c r="AL239" i="42"/>
  <c r="AL455" i="42"/>
  <c r="AL621" i="42"/>
  <c r="AP82" i="42"/>
  <c r="AP226" i="42"/>
  <c r="AP370" i="42"/>
  <c r="AP514" i="42"/>
  <c r="AL71" i="42"/>
  <c r="AL312" i="42"/>
  <c r="AL526" i="42"/>
  <c r="AL670" i="42"/>
  <c r="AP107" i="42"/>
  <c r="AP251" i="42"/>
  <c r="AL48" i="42"/>
  <c r="AL297" i="42"/>
  <c r="AL513" i="42"/>
  <c r="AL659" i="42"/>
  <c r="AP120" i="42"/>
  <c r="AP264" i="42"/>
  <c r="AL51" i="42"/>
  <c r="AL298" i="42"/>
  <c r="AL514" i="42"/>
  <c r="AL660" i="42"/>
  <c r="AP121" i="42"/>
  <c r="AP265" i="42"/>
  <c r="AL52" i="42"/>
  <c r="AL299" i="42"/>
  <c r="AL515" i="42"/>
  <c r="AL661" i="42"/>
  <c r="AP122" i="42"/>
  <c r="AP266" i="42"/>
  <c r="AP410" i="42"/>
  <c r="AP554" i="42"/>
  <c r="AL125" i="42"/>
  <c r="AL353" i="42"/>
  <c r="AL554" i="42"/>
  <c r="AL698" i="42"/>
  <c r="AP135" i="42"/>
  <c r="AP279" i="42"/>
  <c r="AP423" i="42"/>
  <c r="AP567" i="42"/>
  <c r="AD122" i="42"/>
  <c r="AL214" i="42"/>
  <c r="AL430" i="42"/>
  <c r="AL604" i="42"/>
  <c r="AP53" i="42"/>
  <c r="AP197" i="42"/>
  <c r="AP268" i="42"/>
  <c r="AP576" i="42"/>
  <c r="V61" i="42"/>
  <c r="V205" i="42"/>
  <c r="V349" i="42"/>
  <c r="V493" i="42"/>
  <c r="V637" i="42"/>
  <c r="AP269" i="42"/>
  <c r="AP577" i="42"/>
  <c r="V20" i="42"/>
  <c r="V158" i="42"/>
  <c r="V302" i="42"/>
  <c r="V446" i="42"/>
  <c r="V590" i="42"/>
  <c r="AL579" i="42"/>
  <c r="AP501" i="42"/>
  <c r="AP696" i="42"/>
  <c r="V159" i="42"/>
  <c r="V303" i="42"/>
  <c r="V447" i="42"/>
  <c r="V591" i="42"/>
  <c r="AL591" i="42"/>
  <c r="AP503" i="42"/>
  <c r="AP697" i="42"/>
  <c r="V160" i="42"/>
  <c r="V304" i="42"/>
  <c r="V448" i="42"/>
  <c r="V592" i="42"/>
  <c r="AL429" i="42"/>
  <c r="AP480" i="42"/>
  <c r="AP684" i="42"/>
  <c r="V149" i="42"/>
  <c r="V293" i="42"/>
  <c r="V437" i="42"/>
  <c r="V581" i="42"/>
  <c r="AL446" i="42"/>
  <c r="AP457" i="42"/>
  <c r="AP671" i="42"/>
  <c r="V90" i="42"/>
  <c r="V234" i="42"/>
  <c r="V378" i="42"/>
  <c r="V522" i="42"/>
  <c r="V666" i="42"/>
  <c r="AP340" i="42"/>
  <c r="AP600" i="42"/>
  <c r="V91" i="42"/>
  <c r="V235" i="42"/>
  <c r="V523" i="42"/>
  <c r="V667" i="42"/>
  <c r="AP341" i="42"/>
  <c r="AP601" i="42"/>
  <c r="V92" i="42"/>
  <c r="V236" i="42"/>
  <c r="V380" i="42"/>
  <c r="V524" i="42"/>
  <c r="AP345" i="42"/>
  <c r="AP602" i="42"/>
  <c r="V93" i="42"/>
  <c r="V237" i="42"/>
  <c r="V525" i="42"/>
  <c r="V669" i="42"/>
  <c r="AP604" i="42"/>
  <c r="V334" i="42"/>
  <c r="Z602" i="42"/>
  <c r="Z255" i="42"/>
  <c r="Z687" i="42"/>
  <c r="Z304" i="42"/>
  <c r="AT169" i="42"/>
  <c r="Z389" i="42"/>
  <c r="Z66" i="42"/>
  <c r="Z450" i="42"/>
  <c r="Z642" i="42"/>
  <c r="Z115" i="42"/>
  <c r="Z307" i="42"/>
  <c r="Z547" i="42"/>
  <c r="AT312" i="42"/>
  <c r="Z164" i="42"/>
  <c r="Z356" i="42"/>
  <c r="Z596" i="42"/>
  <c r="AD82" i="42"/>
  <c r="Z141" i="42"/>
  <c r="Z333" i="42"/>
  <c r="Z573" i="42"/>
  <c r="AD83" i="42"/>
  <c r="AD161" i="42"/>
  <c r="AD353" i="42"/>
  <c r="AD593" i="42"/>
  <c r="AH101" i="42"/>
  <c r="AD186" i="42"/>
  <c r="AD378" i="42"/>
  <c r="AD618" i="42"/>
  <c r="AH126" i="42"/>
  <c r="AH366" i="42"/>
  <c r="AH558" i="42"/>
  <c r="AD113" i="42"/>
  <c r="AD307" i="42"/>
  <c r="AD547" i="42"/>
  <c r="Z502" i="42"/>
  <c r="AD248" i="42"/>
  <c r="AD440" i="42"/>
  <c r="AD680" i="42"/>
  <c r="AD153" i="42"/>
  <c r="AD393" i="42"/>
  <c r="AD585" i="42"/>
  <c r="AD102" i="42"/>
  <c r="AD298" i="42"/>
  <c r="AD538" i="42"/>
  <c r="AH46" i="42"/>
  <c r="AH286" i="42"/>
  <c r="AD143" i="42"/>
  <c r="AD383" i="42"/>
  <c r="AD575" i="42"/>
  <c r="AH131" i="42"/>
  <c r="Z262" i="42"/>
  <c r="AD240" i="42"/>
  <c r="AD432" i="42"/>
  <c r="AD672" i="42"/>
  <c r="AD145" i="42"/>
  <c r="AD385" i="42"/>
  <c r="AD577" i="42"/>
  <c r="AH133" i="42"/>
  <c r="AH325" i="42"/>
  <c r="AH565" i="42"/>
  <c r="AD64" i="42"/>
  <c r="AD314" i="42"/>
  <c r="AD506" i="42"/>
  <c r="AH62" i="42"/>
  <c r="AH254" i="42"/>
  <c r="AH494" i="42"/>
  <c r="Z166" i="42"/>
  <c r="AD232" i="42"/>
  <c r="AD424" i="42"/>
  <c r="AD640" i="42"/>
  <c r="AH100" i="42"/>
  <c r="AH268" i="42"/>
  <c r="AH235" i="42"/>
  <c r="AH492" i="42"/>
  <c r="AL16" i="42"/>
  <c r="AL181" i="42"/>
  <c r="AL349" i="42"/>
  <c r="AD17" i="42"/>
  <c r="AH283" i="42"/>
  <c r="AH526" i="42"/>
  <c r="AL50" i="42"/>
  <c r="AD591" i="42"/>
  <c r="AH320" i="42"/>
  <c r="AH560" i="42"/>
  <c r="AH31" i="42"/>
  <c r="AH353" i="42"/>
  <c r="AH576" i="42"/>
  <c r="AH60" i="42"/>
  <c r="AH387" i="42"/>
  <c r="AH627" i="42"/>
  <c r="AH120" i="42"/>
  <c r="AH404" i="42"/>
  <c r="AH628" i="42"/>
  <c r="AL114" i="42"/>
  <c r="AL258" i="42"/>
  <c r="AL402" i="42"/>
  <c r="AD51" i="42"/>
  <c r="AH199" i="42"/>
  <c r="AH420" i="42"/>
  <c r="AH612" i="42"/>
  <c r="AL79" i="42"/>
  <c r="AL223" i="42"/>
  <c r="AL367" i="42"/>
  <c r="AL511" i="42"/>
  <c r="AH152" i="42"/>
  <c r="AH391" i="42"/>
  <c r="AH583" i="42"/>
  <c r="AL56" i="42"/>
  <c r="AL200" i="42"/>
  <c r="AL344" i="42"/>
  <c r="AL488" i="42"/>
  <c r="AH153" i="42"/>
  <c r="AH392" i="42"/>
  <c r="AH584" i="42"/>
  <c r="AD387" i="42"/>
  <c r="AH276" i="42"/>
  <c r="AH473" i="42"/>
  <c r="AH664" i="42"/>
  <c r="AL118" i="42"/>
  <c r="AH45" i="42"/>
  <c r="AH331" i="42"/>
  <c r="AH523" i="42"/>
  <c r="AD267" i="42"/>
  <c r="AL215" i="42"/>
  <c r="AL431" i="42"/>
  <c r="AL605" i="42"/>
  <c r="AP66" i="42"/>
  <c r="AP210" i="42"/>
  <c r="AP354" i="42"/>
  <c r="AP498" i="42"/>
  <c r="AP642" i="42"/>
  <c r="AL111" i="42"/>
  <c r="AL341" i="42"/>
  <c r="AL546" i="42"/>
  <c r="AL690" i="42"/>
  <c r="AP139" i="42"/>
  <c r="AP283" i="42"/>
  <c r="AP427" i="42"/>
  <c r="AH135" i="42"/>
  <c r="AL237" i="42"/>
  <c r="AL453" i="42"/>
  <c r="AL619" i="42"/>
  <c r="AP80" i="42"/>
  <c r="AP224" i="42"/>
  <c r="AP368" i="42"/>
  <c r="AD699" i="42"/>
  <c r="AL202" i="42"/>
  <c r="AL418" i="42"/>
  <c r="AL596" i="42"/>
  <c r="AL14" i="42"/>
  <c r="AL256" i="42"/>
  <c r="AL472" i="42"/>
  <c r="AL633" i="42"/>
  <c r="AP94" i="42"/>
  <c r="AP238" i="42"/>
  <c r="AP382" i="42"/>
  <c r="AP526" i="42"/>
  <c r="AL95" i="42"/>
  <c r="AL329" i="42"/>
  <c r="AL538" i="42"/>
  <c r="AL682" i="42"/>
  <c r="AP119" i="42"/>
  <c r="AP263" i="42"/>
  <c r="AL72" i="42"/>
  <c r="AL314" i="42"/>
  <c r="AL527" i="42"/>
  <c r="AL671" i="42"/>
  <c r="AP132" i="42"/>
  <c r="AP276" i="42"/>
  <c r="AL75" i="42"/>
  <c r="AL315" i="42"/>
  <c r="AL528" i="42"/>
  <c r="AL672" i="42"/>
  <c r="AP133" i="42"/>
  <c r="AP277" i="42"/>
  <c r="AL76" i="42"/>
  <c r="AL316" i="42"/>
  <c r="AL529" i="42"/>
  <c r="AL673" i="42"/>
  <c r="AP134" i="42"/>
  <c r="AP278" i="42"/>
  <c r="AP422" i="42"/>
  <c r="AP566" i="42"/>
  <c r="AL149" i="42"/>
  <c r="AL372" i="42"/>
  <c r="AL566" i="42"/>
  <c r="AP12" i="42"/>
  <c r="AP147" i="42"/>
  <c r="AP291" i="42"/>
  <c r="AP435" i="42"/>
  <c r="AP579" i="42"/>
  <c r="AH48" i="42"/>
  <c r="AL231" i="42"/>
  <c r="AL447" i="42"/>
  <c r="AL616" i="42"/>
  <c r="AP65" i="42"/>
  <c r="AP209" i="42"/>
  <c r="AP316" i="42"/>
  <c r="AP593" i="42"/>
  <c r="V73" i="42"/>
  <c r="V217" i="42"/>
  <c r="V361" i="42"/>
  <c r="V505" i="42"/>
  <c r="V649" i="42"/>
  <c r="AP317" i="42"/>
  <c r="AP595" i="42"/>
  <c r="V26" i="42"/>
  <c r="V170" i="42"/>
  <c r="V314" i="42"/>
  <c r="V458" i="42"/>
  <c r="V602" i="42"/>
  <c r="AP69" i="42"/>
  <c r="AP521" i="42"/>
  <c r="V27" i="42"/>
  <c r="V171" i="42"/>
  <c r="V315" i="42"/>
  <c r="V459" i="42"/>
  <c r="V603" i="42"/>
  <c r="AP76" i="42"/>
  <c r="AP524" i="42"/>
  <c r="V28" i="42"/>
  <c r="V172" i="42"/>
  <c r="V316" i="42"/>
  <c r="V460" i="42"/>
  <c r="V604" i="42"/>
  <c r="AL603" i="42"/>
  <c r="AP504" i="42"/>
  <c r="AP698" i="42"/>
  <c r="V161" i="42"/>
  <c r="V305" i="42"/>
  <c r="V449" i="42"/>
  <c r="V593" i="42"/>
  <c r="AL615" i="42"/>
  <c r="AP481" i="42"/>
  <c r="AP685" i="42"/>
  <c r="V102" i="42"/>
  <c r="V246" i="42"/>
  <c r="V390" i="42"/>
  <c r="V534" i="42"/>
  <c r="V678" i="42"/>
  <c r="AP364" i="42"/>
  <c r="AP614" i="42"/>
  <c r="V103" i="42"/>
  <c r="V247" i="42"/>
  <c r="V391" i="42"/>
  <c r="V535" i="42"/>
  <c r="V679" i="42"/>
  <c r="AP365" i="42"/>
  <c r="AP616" i="42"/>
  <c r="V104" i="42"/>
  <c r="V248" i="42"/>
  <c r="V392" i="42"/>
  <c r="V536" i="42"/>
  <c r="V680" i="42"/>
  <c r="AP369" i="42"/>
  <c r="AP617" i="42"/>
  <c r="V105" i="42"/>
  <c r="V249" i="42"/>
  <c r="V393" i="42"/>
  <c r="V537" i="42"/>
  <c r="V681" i="42"/>
  <c r="AP371" i="42"/>
  <c r="AP619" i="42"/>
  <c r="V58" i="42"/>
  <c r="V202" i="42"/>
  <c r="V346" i="42"/>
  <c r="Z698" i="42"/>
  <c r="Z351" i="42"/>
  <c r="AT614" i="42"/>
  <c r="Z400" i="42"/>
  <c r="Z53" i="42"/>
  <c r="Z485" i="42"/>
  <c r="Z162" i="42"/>
  <c r="Z462" i="42"/>
  <c r="AD20" i="42"/>
  <c r="Z127" i="42"/>
  <c r="Z367" i="42"/>
  <c r="Z559" i="42"/>
  <c r="Z11" i="42"/>
  <c r="Z176" i="42"/>
  <c r="Z416" i="42"/>
  <c r="Z608" i="42"/>
  <c r="AT313" i="42"/>
  <c r="Z153" i="42"/>
  <c r="Z393" i="42"/>
  <c r="Z585" i="42"/>
  <c r="AT655" i="42"/>
  <c r="AD173" i="42"/>
  <c r="AD413" i="42"/>
  <c r="AD605" i="42"/>
  <c r="Z190" i="42"/>
  <c r="AD198" i="42"/>
  <c r="AD438" i="42"/>
  <c r="AD630" i="42"/>
  <c r="AH186" i="42"/>
  <c r="AH378" i="42"/>
  <c r="AH618" i="42"/>
  <c r="AD126" i="42"/>
  <c r="AD367" i="42"/>
  <c r="AD559" i="42"/>
  <c r="AD56" i="42"/>
  <c r="AD260" i="42"/>
  <c r="AD500" i="42"/>
  <c r="AD692" i="42"/>
  <c r="AD213" i="42"/>
  <c r="AD405" i="42"/>
  <c r="AD645" i="42"/>
  <c r="AD116" i="42"/>
  <c r="AD358" i="42"/>
  <c r="AD550" i="42"/>
  <c r="AH106" i="42"/>
  <c r="AH298" i="42"/>
  <c r="AD203" i="42"/>
  <c r="AD395" i="42"/>
  <c r="AD635" i="42"/>
  <c r="AH143" i="42"/>
  <c r="AD48" i="42"/>
  <c r="AD252" i="42"/>
  <c r="AD492" i="42"/>
  <c r="AD684" i="42"/>
  <c r="AD205" i="42"/>
  <c r="AD397" i="42"/>
  <c r="AD637" i="42"/>
  <c r="AH145" i="42"/>
  <c r="AH385" i="42"/>
  <c r="AH577" i="42"/>
  <c r="AD134" i="42"/>
  <c r="AD326" i="42"/>
  <c r="AD566" i="42"/>
  <c r="AH74" i="42"/>
  <c r="AH314" i="42"/>
  <c r="AH506" i="42"/>
  <c r="AD37" i="42"/>
  <c r="AD244" i="42"/>
  <c r="AD484" i="42"/>
  <c r="AD652" i="42"/>
  <c r="AH112" i="42"/>
  <c r="Z586" i="42"/>
  <c r="AH281" i="42"/>
  <c r="AH525" i="42"/>
  <c r="AL25" i="42"/>
  <c r="AL193" i="42"/>
  <c r="AL361" i="42"/>
  <c r="AD291" i="42"/>
  <c r="AH319" i="42"/>
  <c r="AH543" i="42"/>
  <c r="AL62" i="42"/>
  <c r="AH14" i="42"/>
  <c r="AH352" i="42"/>
  <c r="AH592" i="42"/>
  <c r="AH57" i="42"/>
  <c r="AH369" i="42"/>
  <c r="AH593" i="42"/>
  <c r="AH117" i="42"/>
  <c r="AH418" i="42"/>
  <c r="AH643" i="42"/>
  <c r="AH149" i="42"/>
  <c r="AH419" i="42"/>
  <c r="AH659" i="42"/>
  <c r="AL126" i="42"/>
  <c r="AL270" i="42"/>
  <c r="AL414" i="42"/>
  <c r="AD207" i="42"/>
  <c r="AH223" i="42"/>
  <c r="AH437" i="42"/>
  <c r="AH629" i="42"/>
  <c r="AL91" i="42"/>
  <c r="AL235" i="42"/>
  <c r="AL379" i="42"/>
  <c r="AL523" i="42"/>
  <c r="AH176" i="42"/>
  <c r="AH406" i="42"/>
  <c r="AH598" i="42"/>
  <c r="AL68" i="42"/>
  <c r="AL212" i="42"/>
  <c r="AL356" i="42"/>
  <c r="AL500" i="42"/>
  <c r="AH177" i="42"/>
  <c r="AH407" i="42"/>
  <c r="AH599" i="42"/>
  <c r="AD531" i="42"/>
  <c r="AH296" i="42"/>
  <c r="AH489" i="42"/>
  <c r="AH676" i="42"/>
  <c r="AL130" i="42"/>
  <c r="AH75" i="42"/>
  <c r="AH346" i="42"/>
  <c r="AH538" i="42"/>
  <c r="AH79" i="42"/>
  <c r="AL232" i="42"/>
  <c r="AL448" i="42"/>
  <c r="AL617" i="42"/>
  <c r="AP78" i="42"/>
  <c r="AP222" i="42"/>
  <c r="AP366" i="42"/>
  <c r="AP510" i="42"/>
  <c r="AP654" i="42"/>
  <c r="AL135" i="42"/>
  <c r="AL360" i="42"/>
  <c r="AL558" i="42"/>
  <c r="AP13" i="42"/>
  <c r="AP151" i="42"/>
  <c r="AP295" i="42"/>
  <c r="AP439" i="42"/>
  <c r="AH380" i="42"/>
  <c r="AL254" i="42"/>
  <c r="AL470" i="42"/>
  <c r="AL631" i="42"/>
  <c r="AP92" i="42"/>
  <c r="AP236" i="42"/>
  <c r="AP380" i="42"/>
  <c r="AH161" i="42"/>
  <c r="AL219" i="42"/>
  <c r="AL435" i="42"/>
  <c r="AL608" i="42"/>
  <c r="AL21" i="42"/>
  <c r="AL275" i="42"/>
  <c r="AL491" i="42"/>
  <c r="AL645" i="42"/>
  <c r="AP106" i="42"/>
  <c r="AP250" i="42"/>
  <c r="AP394" i="42"/>
  <c r="AP538" i="42"/>
  <c r="AL119" i="42"/>
  <c r="AL348" i="42"/>
  <c r="AL550" i="42"/>
  <c r="AL694" i="42"/>
  <c r="AP131" i="42"/>
  <c r="AP275" i="42"/>
  <c r="AL96" i="42"/>
  <c r="AL333" i="42"/>
  <c r="AL539" i="42"/>
  <c r="AL683" i="42"/>
  <c r="AP144" i="42"/>
  <c r="AP288" i="42"/>
  <c r="AL99" i="42"/>
  <c r="AL334" i="42"/>
  <c r="AL540" i="42"/>
  <c r="AL684" i="42"/>
  <c r="AP145" i="42"/>
  <c r="AP289" i="42"/>
  <c r="AL100" i="42"/>
  <c r="AL335" i="42"/>
  <c r="AL541" i="42"/>
  <c r="AL685" i="42"/>
  <c r="AP146" i="42"/>
  <c r="AP290" i="42"/>
  <c r="AP434" i="42"/>
  <c r="AP578" i="42"/>
  <c r="AL173" i="42"/>
  <c r="AL389" i="42"/>
  <c r="AL578" i="42"/>
  <c r="AP15" i="42"/>
  <c r="AP159" i="42"/>
  <c r="AP303" i="42"/>
  <c r="AP447" i="42"/>
  <c r="AP591" i="42"/>
  <c r="AH332" i="42"/>
  <c r="AL250" i="42"/>
  <c r="AL466" i="42"/>
  <c r="AL628" i="42"/>
  <c r="AP77" i="42"/>
  <c r="AP221" i="42"/>
  <c r="AP352" i="42"/>
  <c r="AP608" i="42"/>
  <c r="V85" i="42"/>
  <c r="V229" i="42"/>
  <c r="V373" i="42"/>
  <c r="V517" i="42"/>
  <c r="V661" i="42"/>
  <c r="AP353" i="42"/>
  <c r="AP609" i="42"/>
  <c r="V38" i="42"/>
  <c r="V182" i="42"/>
  <c r="V326" i="42"/>
  <c r="V470" i="42"/>
  <c r="V614" i="42"/>
  <c r="AP141" i="42"/>
  <c r="AP541" i="42"/>
  <c r="V39" i="42"/>
  <c r="V183" i="42"/>
  <c r="V327" i="42"/>
  <c r="V471" i="42"/>
  <c r="V615" i="42"/>
  <c r="AP148" i="42"/>
  <c r="AP544" i="42"/>
  <c r="V40" i="42"/>
  <c r="V184" i="42"/>
  <c r="V328" i="42"/>
  <c r="V472" i="42"/>
  <c r="V616" i="42"/>
  <c r="AP81" i="42"/>
  <c r="AP525" i="42"/>
  <c r="V29" i="42"/>
  <c r="V173" i="42"/>
  <c r="V317" i="42"/>
  <c r="V461" i="42"/>
  <c r="V605" i="42"/>
  <c r="AP16" i="42"/>
  <c r="AP505" i="42"/>
  <c r="AP700" i="42"/>
  <c r="V114" i="42"/>
  <c r="V258" i="42"/>
  <c r="V402" i="42"/>
  <c r="V546" i="42"/>
  <c r="V690" i="42"/>
  <c r="AP388" i="42"/>
  <c r="AP629" i="42"/>
  <c r="V115" i="42"/>
  <c r="V259" i="42"/>
  <c r="V403" i="42"/>
  <c r="V547" i="42"/>
  <c r="V691" i="42"/>
  <c r="AP389" i="42"/>
  <c r="AP631" i="42"/>
  <c r="V116" i="42"/>
  <c r="V260" i="42"/>
  <c r="V404" i="42"/>
  <c r="V548" i="42"/>
  <c r="V692" i="42"/>
  <c r="AP393" i="42"/>
  <c r="AP632" i="42"/>
  <c r="V117" i="42"/>
  <c r="V261" i="42"/>
  <c r="V405" i="42"/>
  <c r="V549" i="42"/>
  <c r="V693" i="42"/>
  <c r="AP395" i="42"/>
  <c r="AP633" i="42"/>
  <c r="V70" i="42"/>
  <c r="V214" i="42"/>
  <c r="V358" i="42"/>
  <c r="V502" i="42"/>
  <c r="V646" i="42"/>
  <c r="AP257" i="42"/>
  <c r="AP573" i="42"/>
  <c r="V59" i="42"/>
  <c r="V203" i="42"/>
  <c r="V347" i="42"/>
  <c r="V491" i="42"/>
  <c r="V635" i="42"/>
  <c r="AP196" i="42"/>
  <c r="AP557" i="42"/>
  <c r="V48" i="42"/>
  <c r="V192" i="42"/>
  <c r="V336" i="42"/>
  <c r="V480" i="42"/>
  <c r="V624" i="42"/>
  <c r="V329" i="42"/>
  <c r="AH690" i="42"/>
  <c r="AL33" i="42"/>
  <c r="V417" i="42"/>
  <c r="AP647" i="42"/>
  <c r="V370" i="42"/>
  <c r="AP305" i="42"/>
  <c r="V71" i="42"/>
  <c r="V359" i="42"/>
  <c r="AP261" i="42"/>
  <c r="V60" i="42"/>
  <c r="V348" i="42"/>
  <c r="V636" i="42"/>
  <c r="V648" i="42"/>
  <c r="AP125" i="42"/>
  <c r="V663" i="42"/>
  <c r="V376" i="42"/>
  <c r="V77" i="42"/>
  <c r="V653" i="42"/>
  <c r="AP584" i="42"/>
  <c r="V162" i="42"/>
  <c r="V450" i="42"/>
  <c r="AP484" i="42"/>
  <c r="V163" i="42"/>
  <c r="V451" i="42"/>
  <c r="AP485" i="42"/>
  <c r="V308" i="42"/>
  <c r="V596" i="42"/>
  <c r="AP689" i="42"/>
  <c r="V309" i="42"/>
  <c r="V597" i="42"/>
  <c r="AP491" i="42"/>
  <c r="V118" i="42"/>
  <c r="V406" i="42"/>
  <c r="V694" i="42"/>
  <c r="V107" i="42"/>
  <c r="V539" i="42"/>
  <c r="AP373" i="42"/>
  <c r="AP621" i="42"/>
  <c r="V240" i="42"/>
  <c r="V528" i="42"/>
  <c r="V607" i="42"/>
  <c r="V465" i="42"/>
  <c r="V130" i="42"/>
  <c r="AL81" i="42"/>
  <c r="V263" i="42"/>
  <c r="V695" i="42"/>
  <c r="V252" i="42"/>
  <c r="V419" i="42"/>
  <c r="V552" i="42"/>
  <c r="V55" i="42"/>
  <c r="V56" i="42"/>
  <c r="AP552" i="42"/>
  <c r="V489" i="42"/>
  <c r="V154" i="42"/>
  <c r="AP677" i="42"/>
  <c r="AL338" i="42"/>
  <c r="V276" i="42"/>
  <c r="AP572" i="42"/>
  <c r="AD28" i="42"/>
  <c r="Z363" i="42"/>
  <c r="AT697" i="42"/>
  <c r="Z412" i="42"/>
  <c r="Z65" i="42"/>
  <c r="Z497" i="42"/>
  <c r="Z174" i="42"/>
  <c r="Z474" i="42"/>
  <c r="AT65" i="42"/>
  <c r="Z139" i="42"/>
  <c r="Z379" i="42"/>
  <c r="Z571" i="42"/>
  <c r="Z14" i="42"/>
  <c r="Z188" i="42"/>
  <c r="Z428" i="42"/>
  <c r="Z620" i="42"/>
  <c r="AT396" i="42"/>
  <c r="Z165" i="42"/>
  <c r="Z405" i="42"/>
  <c r="Z597" i="42"/>
  <c r="Z34" i="42"/>
  <c r="AD185" i="42"/>
  <c r="AD425" i="42"/>
  <c r="AD617" i="42"/>
  <c r="Z334" i="42"/>
  <c r="AD210" i="42"/>
  <c r="AD450" i="42"/>
  <c r="AD642" i="42"/>
  <c r="AH198" i="42"/>
  <c r="AH390" i="42"/>
  <c r="AH630" i="42"/>
  <c r="AD139" i="42"/>
  <c r="AD379" i="42"/>
  <c r="AD571" i="42"/>
  <c r="AD72" i="42"/>
  <c r="AD272" i="42"/>
  <c r="AD512" i="42"/>
  <c r="Z82" i="42"/>
  <c r="AD225" i="42"/>
  <c r="AD417" i="42"/>
  <c r="AD657" i="42"/>
  <c r="AD129" i="42"/>
  <c r="AD370" i="42"/>
  <c r="AD562" i="42"/>
  <c r="AH118" i="42"/>
  <c r="AT100" i="42"/>
  <c r="AD215" i="42"/>
  <c r="AD407" i="42"/>
  <c r="AD647" i="42"/>
  <c r="AH155" i="42"/>
  <c r="AD62" i="42"/>
  <c r="AD264" i="42"/>
  <c r="AD504" i="42"/>
  <c r="AD696" i="42"/>
  <c r="AD217" i="42"/>
  <c r="AD409" i="42"/>
  <c r="AD649" i="42"/>
  <c r="AH157" i="42"/>
  <c r="AH397" i="42"/>
  <c r="AH589" i="42"/>
  <c r="AD146" i="42"/>
  <c r="AD338" i="42"/>
  <c r="AD578" i="42"/>
  <c r="AH86" i="42"/>
  <c r="AH326" i="42"/>
  <c r="AH518" i="42"/>
  <c r="AD52" i="42"/>
  <c r="AD256" i="42"/>
  <c r="AD496" i="42"/>
  <c r="AD664" i="42"/>
  <c r="AH124" i="42"/>
  <c r="AD135" i="42"/>
  <c r="AH300" i="42"/>
  <c r="AH540" i="42"/>
  <c r="AL37" i="42"/>
  <c r="AL205" i="42"/>
  <c r="AL373" i="42"/>
  <c r="AD435" i="42"/>
  <c r="AH334" i="42"/>
  <c r="AH559" i="42"/>
  <c r="AL74" i="42"/>
  <c r="AH27" i="42"/>
  <c r="AH368" i="42"/>
  <c r="AH608" i="42"/>
  <c r="AH87" i="42"/>
  <c r="AH384" i="42"/>
  <c r="AH609" i="42"/>
  <c r="AH147" i="42"/>
  <c r="AH435" i="42"/>
  <c r="AH658" i="42"/>
  <c r="AH173" i="42"/>
  <c r="AH436" i="42"/>
  <c r="AH672" i="42"/>
  <c r="AL138" i="42"/>
  <c r="AL282" i="42"/>
  <c r="AL426" i="42"/>
  <c r="AD351" i="42"/>
  <c r="AH247" i="42"/>
  <c r="AH453" i="42"/>
  <c r="AH645" i="42"/>
  <c r="AL103" i="42"/>
  <c r="AL247" i="42"/>
  <c r="AL391" i="42"/>
  <c r="AD65" i="42"/>
  <c r="AH200" i="42"/>
  <c r="AH423" i="42"/>
  <c r="AH615" i="42"/>
  <c r="AL80" i="42"/>
  <c r="AL224" i="42"/>
  <c r="AL368" i="42"/>
  <c r="AL512" i="42"/>
  <c r="AH201" i="42"/>
  <c r="AH424" i="42"/>
  <c r="AH616" i="42"/>
  <c r="AD675" i="42"/>
  <c r="AH312" i="42"/>
  <c r="AH504" i="42"/>
  <c r="AH688" i="42"/>
  <c r="AL142" i="42"/>
  <c r="AH104" i="42"/>
  <c r="AH363" i="42"/>
  <c r="AH555" i="42"/>
  <c r="AH347" i="42"/>
  <c r="AL251" i="42"/>
  <c r="AL467" i="42"/>
  <c r="AL629" i="42"/>
  <c r="AP90" i="42"/>
  <c r="AP234" i="42"/>
  <c r="AP378" i="42"/>
  <c r="AP522" i="42"/>
  <c r="AP666" i="42"/>
  <c r="AL159" i="42"/>
  <c r="AL377" i="42"/>
  <c r="AL570" i="42"/>
  <c r="AP19" i="42"/>
  <c r="AP163" i="42"/>
  <c r="AP307" i="42"/>
  <c r="AP451" i="42"/>
  <c r="AH572" i="42"/>
  <c r="AL273" i="42"/>
  <c r="AL489" i="42"/>
  <c r="AL643" i="42"/>
  <c r="AP104" i="42"/>
  <c r="AP248" i="42"/>
  <c r="AP392" i="42"/>
  <c r="AH395" i="42"/>
  <c r="AL238" i="42"/>
  <c r="AL454" i="42"/>
  <c r="AL620" i="42"/>
  <c r="AL45" i="42"/>
  <c r="AL292" i="42"/>
  <c r="AL508" i="42"/>
  <c r="AL657" i="42"/>
  <c r="AP118" i="42"/>
  <c r="AP262" i="42"/>
  <c r="AP406" i="42"/>
  <c r="AP550" i="42"/>
  <c r="AL143" i="42"/>
  <c r="AL365" i="42"/>
  <c r="AL562" i="42"/>
  <c r="AP11" i="42"/>
  <c r="AP143" i="42"/>
  <c r="AP287" i="42"/>
  <c r="AL120" i="42"/>
  <c r="AL350" i="42"/>
  <c r="AL551" i="42"/>
  <c r="AL695" i="42"/>
  <c r="AP156" i="42"/>
  <c r="AP300" i="42"/>
  <c r="AL123" i="42"/>
  <c r="AL351" i="42"/>
  <c r="AL552" i="42"/>
  <c r="AL696" i="42"/>
  <c r="AP157" i="42"/>
  <c r="AP301" i="42"/>
  <c r="AL124" i="42"/>
  <c r="AL352" i="42"/>
  <c r="AL553" i="42"/>
  <c r="AL697" i="42"/>
  <c r="AP158" i="42"/>
  <c r="AP302" i="42"/>
  <c r="AP446" i="42"/>
  <c r="AP590" i="42"/>
  <c r="AL192" i="42"/>
  <c r="AL408" i="42"/>
  <c r="AL590" i="42"/>
  <c r="AP27" i="42"/>
  <c r="AP171" i="42"/>
  <c r="AP315" i="42"/>
  <c r="AP459" i="42"/>
  <c r="AP603" i="42"/>
  <c r="AH524" i="42"/>
  <c r="AL267" i="42"/>
  <c r="AL483" i="42"/>
  <c r="AL640" i="42"/>
  <c r="AP89" i="42"/>
  <c r="AP233" i="42"/>
  <c r="AP376" i="42"/>
  <c r="AP622" i="42"/>
  <c r="V97" i="42"/>
  <c r="V241" i="42"/>
  <c r="V385" i="42"/>
  <c r="V529" i="42"/>
  <c r="V673" i="42"/>
  <c r="AP377" i="42"/>
  <c r="AP623" i="42"/>
  <c r="V50" i="42"/>
  <c r="V194" i="42"/>
  <c r="V338" i="42"/>
  <c r="V482" i="42"/>
  <c r="V626" i="42"/>
  <c r="AP213" i="42"/>
  <c r="AP561" i="42"/>
  <c r="V51" i="42"/>
  <c r="V195" i="42"/>
  <c r="V339" i="42"/>
  <c r="V483" i="42"/>
  <c r="V627" i="42"/>
  <c r="AP220" i="42"/>
  <c r="AP563" i="42"/>
  <c r="V52" i="42"/>
  <c r="V196" i="42"/>
  <c r="V340" i="42"/>
  <c r="V484" i="42"/>
  <c r="V628" i="42"/>
  <c r="AP153" i="42"/>
  <c r="AP545" i="42"/>
  <c r="V41" i="42"/>
  <c r="V185" i="42"/>
  <c r="V473" i="42"/>
  <c r="V617" i="42"/>
  <c r="AP88" i="42"/>
  <c r="AP527" i="42"/>
  <c r="V12" i="42"/>
  <c r="V126" i="42"/>
  <c r="V270" i="42"/>
  <c r="V414" i="42"/>
  <c r="V558" i="42"/>
  <c r="AH508" i="42"/>
  <c r="AP412" i="42"/>
  <c r="AP644" i="42"/>
  <c r="V127" i="42"/>
  <c r="V271" i="42"/>
  <c r="V415" i="42"/>
  <c r="V559" i="42"/>
  <c r="AP413" i="42"/>
  <c r="AP645" i="42"/>
  <c r="V128" i="42"/>
  <c r="V272" i="42"/>
  <c r="V416" i="42"/>
  <c r="V560" i="42"/>
  <c r="AP417" i="42"/>
  <c r="AP646" i="42"/>
  <c r="V129" i="42"/>
  <c r="V273" i="42"/>
  <c r="V561" i="42"/>
  <c r="AL57" i="42"/>
  <c r="AP419" i="42"/>
  <c r="V82" i="42"/>
  <c r="V226" i="42"/>
  <c r="V514" i="42"/>
  <c r="V658" i="42"/>
  <c r="AP589" i="42"/>
  <c r="V215" i="42"/>
  <c r="V503" i="42"/>
  <c r="V647" i="42"/>
  <c r="AP575" i="42"/>
  <c r="V204" i="42"/>
  <c r="V492" i="42"/>
  <c r="AP448" i="42"/>
  <c r="AP598" i="42"/>
  <c r="AL639" i="42"/>
  <c r="AP396" i="42"/>
  <c r="AP33" i="42"/>
  <c r="V609" i="42"/>
  <c r="V274" i="42"/>
  <c r="AP648" i="42"/>
  <c r="AP635" i="42"/>
  <c r="V684" i="42"/>
  <c r="AP421" i="42"/>
  <c r="V408" i="42"/>
  <c r="V199" i="42"/>
  <c r="AP551" i="42"/>
  <c r="V488" i="42"/>
  <c r="V57" i="42"/>
  <c r="V345" i="42"/>
  <c r="AP553" i="42"/>
  <c r="V586" i="42"/>
  <c r="V143" i="42"/>
  <c r="AP445" i="42"/>
  <c r="V564" i="42"/>
  <c r="AP256" i="42"/>
  <c r="AT271" i="42"/>
  <c r="Z387" i="42"/>
  <c r="Z16" i="42"/>
  <c r="Z436" i="42"/>
  <c r="Z89" i="42"/>
  <c r="Z521" i="42"/>
  <c r="Z198" i="42"/>
  <c r="Z486" i="42"/>
  <c r="AT191" i="42"/>
  <c r="Z151" i="42"/>
  <c r="Z391" i="42"/>
  <c r="Z583" i="42"/>
  <c r="Z17" i="42"/>
  <c r="Z200" i="42"/>
  <c r="Z440" i="42"/>
  <c r="Z632" i="42"/>
  <c r="AT479" i="42"/>
  <c r="Z177" i="42"/>
  <c r="Z417" i="42"/>
  <c r="Z609" i="42"/>
  <c r="Z178" i="42"/>
  <c r="AD197" i="42"/>
  <c r="AD437" i="42"/>
  <c r="AD629" i="42"/>
  <c r="Z478" i="42"/>
  <c r="AD222" i="42"/>
  <c r="AD462" i="42"/>
  <c r="AD654" i="42"/>
  <c r="AH210" i="42"/>
  <c r="AH402" i="42"/>
  <c r="AH642" i="42"/>
  <c r="AD151" i="42"/>
  <c r="AD391" i="42"/>
  <c r="AD583" i="42"/>
  <c r="AD86" i="42"/>
  <c r="AD284" i="42"/>
  <c r="AD524" i="42"/>
  <c r="Z226" i="42"/>
  <c r="AD237" i="42"/>
  <c r="AD429" i="42"/>
  <c r="AD669" i="42"/>
  <c r="AD142" i="42"/>
  <c r="AD382" i="42"/>
  <c r="AD574" i="42"/>
  <c r="AH130" i="42"/>
  <c r="Z106" i="42"/>
  <c r="AD227" i="42"/>
  <c r="AD419" i="42"/>
  <c r="AD659" i="42"/>
  <c r="AH167" i="42"/>
  <c r="AD76" i="42"/>
  <c r="AD276" i="42"/>
  <c r="AD516" i="42"/>
  <c r="AT326" i="42"/>
  <c r="AD229" i="42"/>
  <c r="AD421" i="42"/>
  <c r="AD661" i="42"/>
  <c r="AH169" i="42"/>
  <c r="AH409" i="42"/>
  <c r="AH601" i="42"/>
  <c r="AD158" i="42"/>
  <c r="AD350" i="42"/>
  <c r="AD590" i="42"/>
  <c r="AH98" i="42"/>
  <c r="AH338" i="42"/>
  <c r="AH530" i="42"/>
  <c r="AD66" i="42"/>
  <c r="AD268" i="42"/>
  <c r="AD508" i="42"/>
  <c r="AD676" i="42"/>
  <c r="AH136" i="42"/>
  <c r="AD423" i="42"/>
  <c r="AH333" i="42"/>
  <c r="AH557" i="42"/>
  <c r="AL49" i="42"/>
  <c r="AL217" i="42"/>
  <c r="AL397" i="42"/>
  <c r="AH24" i="42"/>
  <c r="AH351" i="42"/>
  <c r="AH574" i="42"/>
  <c r="AL86" i="42"/>
  <c r="AH84" i="42"/>
  <c r="AH400" i="42"/>
  <c r="AH623" i="42"/>
  <c r="AH116" i="42"/>
  <c r="AH401" i="42"/>
  <c r="AH641" i="42"/>
  <c r="AH195" i="42"/>
  <c r="AH451" i="42"/>
  <c r="AH671" i="42"/>
  <c r="AH197" i="42"/>
  <c r="AH467" i="42"/>
  <c r="AH696" i="42"/>
  <c r="AL150" i="42"/>
  <c r="AL294" i="42"/>
  <c r="AL438" i="42"/>
  <c r="AD495" i="42"/>
  <c r="AH271" i="42"/>
  <c r="AH468" i="42"/>
  <c r="AH660" i="42"/>
  <c r="AL115" i="42"/>
  <c r="AL259" i="42"/>
  <c r="AL403" i="42"/>
  <c r="AD219" i="42"/>
  <c r="AH224" i="42"/>
  <c r="AH439" i="42"/>
  <c r="AH631" i="42"/>
  <c r="AL92" i="42"/>
  <c r="AL236" i="42"/>
  <c r="AL380" i="42"/>
  <c r="AD79" i="42"/>
  <c r="AH225" i="42"/>
  <c r="AH440" i="42"/>
  <c r="AH632" i="42"/>
  <c r="AH44" i="42"/>
  <c r="AH329" i="42"/>
  <c r="AH521" i="42"/>
  <c r="AH700" i="42"/>
  <c r="AL154" i="42"/>
  <c r="AH132" i="42"/>
  <c r="AH379" i="42"/>
  <c r="AH571" i="42"/>
  <c r="AH539" i="42"/>
  <c r="AL268" i="42"/>
  <c r="AL484" i="42"/>
  <c r="AL641" i="42"/>
  <c r="AP102" i="42"/>
  <c r="AP246" i="42"/>
  <c r="AP390" i="42"/>
  <c r="AP534" i="42"/>
  <c r="AP678" i="42"/>
  <c r="AL180" i="42"/>
  <c r="AL396" i="42"/>
  <c r="AL582" i="42"/>
  <c r="AP31" i="42"/>
  <c r="AP175" i="42"/>
  <c r="AP319" i="42"/>
  <c r="AP463" i="42"/>
  <c r="AL40" i="42"/>
  <c r="AL290" i="42"/>
  <c r="AL506" i="42"/>
  <c r="AL655" i="42"/>
  <c r="AP116" i="42"/>
  <c r="AP260" i="42"/>
  <c r="AP404" i="42"/>
  <c r="AH587" i="42"/>
  <c r="AL255" i="42"/>
  <c r="AL471" i="42"/>
  <c r="AL632" i="42"/>
  <c r="AL69" i="42"/>
  <c r="AL311" i="42"/>
  <c r="AL525" i="42"/>
  <c r="AL669" i="42"/>
  <c r="AP130" i="42"/>
  <c r="AP274" i="42"/>
  <c r="AP418" i="42"/>
  <c r="AP562" i="42"/>
  <c r="AL167" i="42"/>
  <c r="AL384" i="42"/>
  <c r="AL574" i="42"/>
  <c r="AP14" i="42"/>
  <c r="AP155" i="42"/>
  <c r="AP299" i="42"/>
  <c r="AL144" i="42"/>
  <c r="AL369" i="42"/>
  <c r="AL563" i="42"/>
  <c r="AP24" i="42"/>
  <c r="AP168" i="42"/>
  <c r="AP312" i="42"/>
  <c r="AL147" i="42"/>
  <c r="AL370" i="42"/>
  <c r="AL564" i="42"/>
  <c r="AP25" i="42"/>
  <c r="AP169" i="42"/>
  <c r="AP313" i="42"/>
  <c r="AL148" i="42"/>
  <c r="AL371" i="42"/>
  <c r="AL565" i="42"/>
  <c r="AP26" i="42"/>
  <c r="AP170" i="42"/>
  <c r="AP314" i="42"/>
  <c r="AP458" i="42"/>
  <c r="AH299" i="42"/>
  <c r="AL209" i="42"/>
  <c r="AL425" i="42"/>
  <c r="AL602" i="42"/>
  <c r="AP39" i="42"/>
  <c r="AP183" i="42"/>
  <c r="AP327" i="42"/>
  <c r="AP471" i="42"/>
  <c r="AP615" i="42"/>
  <c r="AL35" i="42"/>
  <c r="AL286" i="42"/>
  <c r="AL502" i="42"/>
  <c r="AL652" i="42"/>
  <c r="AP101" i="42"/>
  <c r="AP245" i="42"/>
  <c r="AP400" i="42"/>
  <c r="AP636" i="42"/>
  <c r="V109" i="42"/>
  <c r="V253" i="42"/>
  <c r="V397" i="42"/>
  <c r="V541" i="42"/>
  <c r="V685" i="42"/>
  <c r="AP401" i="42"/>
  <c r="AP637" i="42"/>
  <c r="V62" i="42"/>
  <c r="V206" i="42"/>
  <c r="V350" i="42"/>
  <c r="V494" i="42"/>
  <c r="V638" i="42"/>
  <c r="AP273" i="42"/>
  <c r="AP580" i="42"/>
  <c r="V63" i="42"/>
  <c r="V207" i="42"/>
  <c r="V351" i="42"/>
  <c r="V495" i="42"/>
  <c r="V639" i="42"/>
  <c r="AP280" i="42"/>
  <c r="AP581" i="42"/>
  <c r="V64" i="42"/>
  <c r="V208" i="42"/>
  <c r="V352" i="42"/>
  <c r="V496" i="42"/>
  <c r="V640" i="42"/>
  <c r="AP225" i="42"/>
  <c r="AP564" i="42"/>
  <c r="V53" i="42"/>
  <c r="V197" i="42"/>
  <c r="V341" i="42"/>
  <c r="V485" i="42"/>
  <c r="V629" i="42"/>
  <c r="AP160" i="42"/>
  <c r="AP548" i="42"/>
  <c r="V15" i="42"/>
  <c r="V138" i="42"/>
  <c r="V282" i="42"/>
  <c r="V426" i="42"/>
  <c r="V570" i="42"/>
  <c r="AL249" i="42"/>
  <c r="AP436" i="42"/>
  <c r="AP658" i="42"/>
  <c r="V139" i="42"/>
  <c r="V283" i="42"/>
  <c r="V427" i="42"/>
  <c r="V571" i="42"/>
  <c r="AL266" i="42"/>
  <c r="AP437" i="42"/>
  <c r="AP659" i="42"/>
  <c r="V140" i="42"/>
  <c r="V284" i="42"/>
  <c r="V428" i="42"/>
  <c r="V572" i="42"/>
  <c r="AL285" i="42"/>
  <c r="AP441" i="42"/>
  <c r="AP660" i="42"/>
  <c r="V141" i="42"/>
  <c r="V285" i="42"/>
  <c r="V429" i="42"/>
  <c r="V573" i="42"/>
  <c r="AL302" i="42"/>
  <c r="AP443" i="42"/>
  <c r="AP661" i="42"/>
  <c r="V94" i="42"/>
  <c r="V238" i="42"/>
  <c r="V382" i="42"/>
  <c r="V526" i="42"/>
  <c r="V670" i="42"/>
  <c r="AP348" i="42"/>
  <c r="AP605" i="42"/>
  <c r="V83" i="42"/>
  <c r="V227" i="42"/>
  <c r="V371" i="42"/>
  <c r="V515" i="42"/>
  <c r="V659" i="42"/>
  <c r="AP309" i="42"/>
  <c r="AP592" i="42"/>
  <c r="V72" i="42"/>
  <c r="V216" i="42"/>
  <c r="V360" i="42"/>
  <c r="V504" i="42"/>
  <c r="AL357" i="42"/>
  <c r="V221" i="42"/>
  <c r="V164" i="42"/>
  <c r="V251" i="42"/>
  <c r="V608" i="42"/>
  <c r="AP40" i="42"/>
  <c r="V418" i="42"/>
  <c r="V119" i="42"/>
  <c r="AP397" i="42"/>
  <c r="V396" i="42"/>
  <c r="AL105" i="42"/>
  <c r="V264" i="42"/>
  <c r="AP165" i="42"/>
  <c r="V344" i="42"/>
  <c r="V633" i="42"/>
  <c r="AL531" i="42"/>
  <c r="V431" i="42"/>
  <c r="AP664" i="42"/>
  <c r="V501" i="42"/>
  <c r="AP556" i="42"/>
  <c r="V611" i="42"/>
  <c r="V168" i="42"/>
  <c r="V623" i="42"/>
  <c r="V180" i="42"/>
  <c r="V47" i="42"/>
  <c r="AL543" i="42"/>
  <c r="V155" i="42"/>
  <c r="V312" i="42"/>
  <c r="V179" i="42"/>
  <c r="V324" i="42"/>
  <c r="AP469" i="42"/>
  <c r="AP516" i="42"/>
  <c r="V634" i="42"/>
  <c r="AL675" i="42"/>
  <c r="V600" i="42"/>
  <c r="V144" i="42"/>
  <c r="AP692" i="42"/>
  <c r="V490" i="42"/>
  <c r="V335" i="42"/>
  <c r="AP679" i="42"/>
  <c r="V288" i="42"/>
  <c r="V191" i="42"/>
  <c r="V456" i="42"/>
  <c r="AP537" i="42"/>
  <c r="AP492" i="42"/>
  <c r="AP52" i="42"/>
  <c r="V432" i="42"/>
  <c r="V468" i="42"/>
  <c r="AP189" i="42"/>
  <c r="AP124" i="42"/>
  <c r="V443" i="42"/>
  <c r="V479" i="42"/>
  <c r="V323" i="42"/>
  <c r="V24" i="42"/>
  <c r="V36" i="42"/>
  <c r="AP536" i="42"/>
  <c r="V576" i="42"/>
  <c r="V467" i="42"/>
  <c r="V612" i="42"/>
  <c r="V587" i="42"/>
  <c r="H31" i="58"/>
  <c r="G31" i="58"/>
  <c r="H13" i="58"/>
  <c r="G13" i="58"/>
  <c r="H23" i="58"/>
  <c r="G23" i="58"/>
  <c r="H25" i="58"/>
  <c r="G25" i="58"/>
  <c r="H47" i="58"/>
  <c r="G47" i="58"/>
  <c r="AD31" i="56"/>
  <c r="AD71" i="56"/>
  <c r="AD468" i="56"/>
  <c r="AD567" i="56"/>
  <c r="AD184" i="56"/>
  <c r="AD469" i="56"/>
  <c r="AD552" i="56"/>
  <c r="AD630" i="56"/>
  <c r="AD161" i="56"/>
  <c r="AD425" i="56"/>
  <c r="AD220" i="56"/>
  <c r="AD612" i="56"/>
  <c r="AD558" i="56"/>
  <c r="AD288" i="56"/>
  <c r="AD249" i="56"/>
  <c r="AD269" i="56"/>
  <c r="AD125" i="56"/>
  <c r="AD283" i="56"/>
  <c r="AD642" i="56"/>
  <c r="AD54" i="56"/>
  <c r="AD313" i="56"/>
  <c r="AD467" i="56"/>
  <c r="AD115" i="56"/>
  <c r="AD252" i="56"/>
  <c r="AD43" i="56"/>
  <c r="AD232" i="56"/>
  <c r="AD185" i="56"/>
  <c r="AD483" i="56"/>
  <c r="AD245" i="56"/>
  <c r="AD156" i="56"/>
  <c r="AD494" i="56"/>
  <c r="AD689" i="56"/>
  <c r="AD64" i="56"/>
  <c r="AD238" i="56"/>
  <c r="AD294" i="56"/>
  <c r="AD244" i="56"/>
  <c r="AD613" i="56"/>
  <c r="AD498" i="56"/>
  <c r="AD460" i="56"/>
  <c r="AD354" i="56"/>
  <c r="AD197" i="56"/>
  <c r="AD309" i="56"/>
  <c r="AD74" i="56"/>
  <c r="AD606" i="56"/>
  <c r="AD72" i="56"/>
  <c r="AD510" i="56"/>
  <c r="AD28" i="56"/>
  <c r="AD371" i="56"/>
  <c r="AD457" i="56"/>
  <c r="AD465" i="56"/>
  <c r="AD389" i="56"/>
  <c r="AD300" i="56"/>
  <c r="AD493" i="56"/>
  <c r="AD258" i="56"/>
  <c r="AD208" i="56"/>
  <c r="AD86" i="56"/>
  <c r="AD438" i="56"/>
  <c r="AD388" i="56"/>
  <c r="AD53" i="56"/>
  <c r="AD641" i="56"/>
  <c r="AD118" i="56"/>
  <c r="AD564" i="56"/>
  <c r="AD66" i="56"/>
  <c r="AD56" i="56"/>
  <c r="AD254" i="56"/>
  <c r="AD414" i="56"/>
  <c r="AD427" i="56"/>
  <c r="AD330" i="56"/>
  <c r="AD528" i="56"/>
  <c r="AD107" i="56"/>
  <c r="AD175" i="56"/>
  <c r="AD616" i="56"/>
  <c r="AD472" i="56"/>
  <c r="AD308" i="56"/>
  <c r="AD280" i="56"/>
  <c r="AD462" i="56"/>
  <c r="AD271" i="56"/>
  <c r="AD37" i="56"/>
  <c r="AD400" i="56"/>
  <c r="AD664" i="56"/>
  <c r="AD557" i="56"/>
  <c r="AD466" i="56"/>
  <c r="AD485" i="56"/>
  <c r="AD520" i="56"/>
  <c r="AD473" i="56"/>
  <c r="AD627" i="56"/>
  <c r="AD36" i="56"/>
  <c r="AD563" i="56"/>
  <c r="AD96" i="56"/>
  <c r="AD292" i="56"/>
  <c r="AD559" i="56"/>
  <c r="AD318" i="56"/>
  <c r="AD282" i="56"/>
  <c r="AD173" i="56"/>
  <c r="AD426" i="56"/>
  <c r="AD445" i="56"/>
  <c r="AD58" i="56"/>
  <c r="AD295" i="56"/>
  <c r="AD615" i="56"/>
  <c r="AD546" i="56"/>
  <c r="AD146" i="56"/>
  <c r="AD149" i="56"/>
  <c r="AD492" i="56"/>
  <c r="AD347" i="56"/>
  <c r="AD218" i="56"/>
  <c r="AD435" i="56"/>
  <c r="AD530" i="56"/>
  <c r="AD51" i="56"/>
  <c r="AD643" i="56"/>
  <c r="AD405" i="56"/>
  <c r="AD500" i="56"/>
  <c r="AD572" i="56"/>
  <c r="AD381" i="56"/>
  <c r="AD443" i="56"/>
  <c r="AD229" i="56"/>
  <c r="AD181" i="56"/>
  <c r="AD358" i="56"/>
  <c r="AD430" i="56"/>
  <c r="AD503" i="56"/>
  <c r="AD421" i="56"/>
  <c r="Z95" i="56"/>
  <c r="Z239" i="56"/>
  <c r="Z383" i="56"/>
  <c r="Z527" i="56"/>
  <c r="Z671" i="56"/>
  <c r="Z96" i="56"/>
  <c r="Z240" i="56"/>
  <c r="Z384" i="56"/>
  <c r="Z528" i="56"/>
  <c r="Z672" i="56"/>
  <c r="Z133" i="56"/>
  <c r="Z277" i="56"/>
  <c r="Z421" i="56"/>
  <c r="Z565" i="56"/>
  <c r="Z26" i="56"/>
  <c r="AD361" i="56"/>
  <c r="AD379" i="56"/>
  <c r="AD360" i="56"/>
  <c r="AD78" i="56"/>
  <c r="AD14" i="56"/>
  <c r="AD70" i="56"/>
  <c r="AD222" i="56"/>
  <c r="AD507" i="56"/>
  <c r="AD301" i="56"/>
  <c r="AD439" i="56"/>
  <c r="AD105" i="56"/>
  <c r="AD690" i="56"/>
  <c r="AD526" i="56"/>
  <c r="AD293" i="56"/>
  <c r="AD636" i="56"/>
  <c r="AD512" i="56"/>
  <c r="AD411" i="56"/>
  <c r="AD617" i="56"/>
  <c r="AD355" i="56"/>
  <c r="AD509" i="56"/>
  <c r="AD688" i="56"/>
  <c r="AD137" i="56"/>
  <c r="AD316" i="56"/>
  <c r="AD42" i="56"/>
  <c r="AD375" i="56"/>
  <c r="AD117" i="56"/>
  <c r="AD583" i="56"/>
  <c r="AD322" i="56"/>
  <c r="AD163" i="56"/>
  <c r="AD637" i="56"/>
  <c r="AD437" i="56"/>
  <c r="AD100" i="56"/>
  <c r="AD333" i="56"/>
  <c r="AD554" i="56"/>
  <c r="AD221" i="56"/>
  <c r="AD504" i="56"/>
  <c r="AD544" i="56"/>
  <c r="AD136" i="56"/>
  <c r="AD569" i="56"/>
  <c r="AD373" i="56"/>
  <c r="AD444" i="56"/>
  <c r="AD205" i="56"/>
  <c r="AD307" i="56"/>
  <c r="AD417" i="56"/>
  <c r="AD17" i="56"/>
  <c r="AD532" i="56"/>
  <c r="AD302" i="56"/>
  <c r="AD549" i="56"/>
  <c r="AD580" i="56"/>
  <c r="AD216" i="56"/>
  <c r="AD391" i="56"/>
  <c r="AD399" i="56"/>
  <c r="AD79" i="56"/>
  <c r="AD193" i="56"/>
  <c r="AD174" i="56"/>
  <c r="AD374" i="56"/>
  <c r="AD406" i="56"/>
  <c r="AD584" i="56"/>
  <c r="AD108" i="56"/>
  <c r="AD91" i="56"/>
  <c r="AD35" i="56"/>
  <c r="AD186" i="56"/>
  <c r="AD317" i="56"/>
  <c r="AD540" i="56"/>
  <c r="AD210" i="56"/>
  <c r="AD665" i="56"/>
  <c r="AD345" i="56"/>
  <c r="AD653" i="56"/>
  <c r="AD132" i="56"/>
  <c r="AD670" i="56"/>
  <c r="AD534" i="56"/>
  <c r="AD167" i="56"/>
  <c r="AD401" i="56"/>
  <c r="AD352" i="56"/>
  <c r="AD329" i="56"/>
  <c r="AD384" i="56"/>
  <c r="AD652" i="56"/>
  <c r="AD527" i="56"/>
  <c r="AD535" i="56"/>
  <c r="AD475" i="56"/>
  <c r="AD30" i="56"/>
  <c r="AD305" i="56"/>
  <c r="AD359" i="56"/>
  <c r="AD276" i="56"/>
  <c r="AD223" i="56"/>
  <c r="AD187" i="56"/>
  <c r="AD353" i="56"/>
  <c r="AD89" i="56"/>
  <c r="AD77" i="56"/>
  <c r="AD618" i="56"/>
  <c r="AD211" i="56"/>
  <c r="AD128" i="56"/>
  <c r="AD432" i="56"/>
  <c r="AD365" i="56"/>
  <c r="AD599" i="56"/>
  <c r="AD340" i="56"/>
  <c r="AD451" i="56"/>
  <c r="AD591" i="56"/>
  <c r="AD85" i="56"/>
  <c r="AD190" i="56"/>
  <c r="AD95" i="56"/>
  <c r="AD633" i="56"/>
  <c r="AD13" i="56"/>
  <c r="AD314" i="56"/>
  <c r="AD285" i="56"/>
  <c r="AD278" i="56"/>
  <c r="AD265" i="56"/>
  <c r="AD142" i="56"/>
  <c r="AD44" i="56"/>
  <c r="AD286" i="56"/>
  <c r="AD338" i="56"/>
  <c r="AD647" i="56"/>
  <c r="AD683" i="56"/>
  <c r="AD327" i="56"/>
  <c r="Z107" i="56"/>
  <c r="Z263" i="56"/>
  <c r="Z419" i="56"/>
  <c r="Z575" i="56"/>
  <c r="Z18" i="56"/>
  <c r="Z168" i="56"/>
  <c r="Z324" i="56"/>
  <c r="Z480" i="56"/>
  <c r="Z636" i="56"/>
  <c r="Z109" i="56"/>
  <c r="Z265" i="56"/>
  <c r="Z433" i="56"/>
  <c r="Z589" i="56"/>
  <c r="Z62" i="56"/>
  <c r="Z206" i="56"/>
  <c r="Z350" i="56"/>
  <c r="Z494" i="56"/>
  <c r="Z638" i="56"/>
  <c r="Z99" i="56"/>
  <c r="Z243" i="56"/>
  <c r="AD65" i="56"/>
  <c r="AD592" i="56"/>
  <c r="AD162" i="56"/>
  <c r="AD536" i="56"/>
  <c r="AD484" i="56"/>
  <c r="AD23" i="56"/>
  <c r="AD590" i="56"/>
  <c r="AD501" i="56"/>
  <c r="AD227" i="56"/>
  <c r="AD455" i="56"/>
  <c r="AD529" i="56"/>
  <c r="AD431" i="56"/>
  <c r="AD608" i="56"/>
  <c r="AD19" i="56"/>
  <c r="AD602" i="56"/>
  <c r="AD272" i="56"/>
  <c r="AD538" i="56"/>
  <c r="AD609" i="56"/>
  <c r="AD81" i="56"/>
  <c r="AD69" i="56"/>
  <c r="AD203" i="56"/>
  <c r="AD442" i="56"/>
  <c r="Z119" i="56"/>
  <c r="Z275" i="56"/>
  <c r="Z431" i="56"/>
  <c r="Z587" i="56"/>
  <c r="Z24" i="56"/>
  <c r="Z180" i="56"/>
  <c r="Z336" i="56"/>
  <c r="Z492" i="56"/>
  <c r="Z648" i="56"/>
  <c r="Z121" i="56"/>
  <c r="Z289" i="56"/>
  <c r="Z445" i="56"/>
  <c r="Z601" i="56"/>
  <c r="Z74" i="56"/>
  <c r="Z218" i="56"/>
  <c r="Z362" i="56"/>
  <c r="Z506" i="56"/>
  <c r="Z650" i="56"/>
  <c r="Z111" i="56"/>
  <c r="Z255" i="56"/>
  <c r="Z399" i="56"/>
  <c r="Z543" i="56"/>
  <c r="Z687" i="56"/>
  <c r="Z142" i="56"/>
  <c r="Z286" i="56"/>
  <c r="Z430" i="56"/>
  <c r="Z574" i="56"/>
  <c r="Z55" i="56"/>
  <c r="Z343" i="56"/>
  <c r="Z631" i="56"/>
  <c r="V136" i="56"/>
  <c r="V280" i="56"/>
  <c r="Z128" i="56"/>
  <c r="Z416" i="56"/>
  <c r="V29" i="56"/>
  <c r="V173" i="56"/>
  <c r="Z33" i="56"/>
  <c r="Z321" i="56"/>
  <c r="Z609" i="56"/>
  <c r="Z208" i="56"/>
  <c r="Z496" i="56"/>
  <c r="Z89" i="56"/>
  <c r="Z377" i="56"/>
  <c r="Z665" i="56"/>
  <c r="V152" i="56"/>
  <c r="Z30" i="56"/>
  <c r="Z318" i="56"/>
  <c r="Z606" i="56"/>
  <c r="AD412" i="56"/>
  <c r="AD213" i="56"/>
  <c r="AD628" i="56"/>
  <c r="AD168" i="56"/>
  <c r="AD680" i="56"/>
  <c r="AD434" i="56"/>
  <c r="AD695" i="56"/>
  <c r="AD323" i="56"/>
  <c r="AD687" i="56"/>
  <c r="AD188" i="56"/>
  <c r="AD668" i="56"/>
  <c r="AD92" i="56"/>
  <c r="AD147" i="56"/>
  <c r="AD422" i="56"/>
  <c r="AD393" i="56"/>
  <c r="AD518" i="56"/>
  <c r="AD287" i="56"/>
  <c r="AD231" i="56"/>
  <c r="AD99" i="56"/>
  <c r="AD694" i="56"/>
  <c r="AD603" i="56"/>
  <c r="Z131" i="56"/>
  <c r="Z287" i="56"/>
  <c r="Z443" i="56"/>
  <c r="Z599" i="56"/>
  <c r="Z36" i="56"/>
  <c r="Z192" i="56"/>
  <c r="Z348" i="56"/>
  <c r="Z504" i="56"/>
  <c r="Z660" i="56"/>
  <c r="Z145" i="56"/>
  <c r="Z301" i="56"/>
  <c r="Z457" i="56"/>
  <c r="Z613" i="56"/>
  <c r="Z86" i="56"/>
  <c r="Z230" i="56"/>
  <c r="Z374" i="56"/>
  <c r="Z518" i="56"/>
  <c r="Z662" i="56"/>
  <c r="Z123" i="56"/>
  <c r="Z267" i="56"/>
  <c r="Z411" i="56"/>
  <c r="Z555" i="56"/>
  <c r="Z699" i="56"/>
  <c r="Z154" i="56"/>
  <c r="Z298" i="56"/>
  <c r="Z442" i="56"/>
  <c r="Z586" i="56"/>
  <c r="Z79" i="56"/>
  <c r="Z367" i="56"/>
  <c r="Z655" i="56"/>
  <c r="V148" i="56"/>
  <c r="V292" i="56"/>
  <c r="Z152" i="56"/>
  <c r="Z440" i="56"/>
  <c r="V41" i="56"/>
  <c r="V185" i="56"/>
  <c r="Z57" i="56"/>
  <c r="Z345" i="56"/>
  <c r="Z633" i="56"/>
  <c r="Z232" i="56"/>
  <c r="Z520" i="56"/>
  <c r="Z113" i="56"/>
  <c r="Z401" i="56"/>
  <c r="Z689" i="56"/>
  <c r="V164" i="56"/>
  <c r="Z54" i="56"/>
  <c r="Z342" i="56"/>
  <c r="Z630" i="56"/>
  <c r="AD410" i="56"/>
  <c r="AD201" i="56"/>
  <c r="AD696" i="56"/>
  <c r="AD349" i="56"/>
  <c r="AD101" i="56"/>
  <c r="AD441" i="56"/>
  <c r="AD312" i="56"/>
  <c r="AD150" i="56"/>
  <c r="AD61" i="56"/>
  <c r="AD671" i="56"/>
  <c r="AD311" i="56"/>
  <c r="AD433" i="56"/>
  <c r="AD550" i="56"/>
  <c r="AD296" i="56"/>
  <c r="AD659" i="56"/>
  <c r="AD140" i="56"/>
  <c r="AD133" i="56"/>
  <c r="AD610" i="56"/>
  <c r="AD514" i="56"/>
  <c r="AD38" i="56"/>
  <c r="AD553" i="56"/>
  <c r="AD266" i="56"/>
  <c r="AD611" i="56"/>
  <c r="Z143" i="56"/>
  <c r="Z299" i="56"/>
  <c r="Z455" i="56"/>
  <c r="Z611" i="56"/>
  <c r="Z48" i="56"/>
  <c r="Z204" i="56"/>
  <c r="Z360" i="56"/>
  <c r="Z516" i="56"/>
  <c r="Z684" i="56"/>
  <c r="Z157" i="56"/>
  <c r="Z313" i="56"/>
  <c r="Z469" i="56"/>
  <c r="Z625" i="56"/>
  <c r="Z98" i="56"/>
  <c r="Z242" i="56"/>
  <c r="Z386" i="56"/>
  <c r="Z530" i="56"/>
  <c r="Z674" i="56"/>
  <c r="Z135" i="56"/>
  <c r="Z279" i="56"/>
  <c r="Z423" i="56"/>
  <c r="Z567" i="56"/>
  <c r="Z22" i="56"/>
  <c r="Z166" i="56"/>
  <c r="Z310" i="56"/>
  <c r="Z454" i="56"/>
  <c r="AD497" i="56"/>
  <c r="AD328" i="56"/>
  <c r="AD235" i="56"/>
  <c r="AD424" i="56"/>
  <c r="AD151" i="56"/>
  <c r="AD257" i="56"/>
  <c r="AD33" i="56"/>
  <c r="AD60" i="56"/>
  <c r="AD386" i="56"/>
  <c r="AD560" i="56"/>
  <c r="AD490" i="56"/>
  <c r="AD368" i="56"/>
  <c r="AD299" i="56"/>
  <c r="AD202" i="56"/>
  <c r="AD159" i="56"/>
  <c r="AD517" i="56"/>
  <c r="AD158" i="56"/>
  <c r="AD274" i="56"/>
  <c r="AD344" i="56"/>
  <c r="AD601" i="56"/>
  <c r="AD32" i="56"/>
  <c r="AD675" i="56"/>
  <c r="AD595" i="56"/>
  <c r="Z59" i="56"/>
  <c r="Z215" i="56"/>
  <c r="Z371" i="56"/>
  <c r="Z539" i="56"/>
  <c r="Z695" i="56"/>
  <c r="Z132" i="56"/>
  <c r="Z288" i="56"/>
  <c r="Z444" i="56"/>
  <c r="Z600" i="56"/>
  <c r="Z73" i="56"/>
  <c r="Z229" i="56"/>
  <c r="Z385" i="56"/>
  <c r="Z541" i="56"/>
  <c r="Z697" i="56"/>
  <c r="Z170" i="56"/>
  <c r="Z314" i="56"/>
  <c r="Z458" i="56"/>
  <c r="Z602" i="56"/>
  <c r="Z63" i="56"/>
  <c r="Z207" i="56"/>
  <c r="Z351" i="56"/>
  <c r="AD124" i="56"/>
  <c r="AD148" i="56"/>
  <c r="AD138" i="56"/>
  <c r="AD336" i="56"/>
  <c r="AD52" i="56"/>
  <c r="AD545" i="56"/>
  <c r="AD332" i="56"/>
  <c r="AD204" i="56"/>
  <c r="AD377" i="56"/>
  <c r="AD499" i="56"/>
  <c r="AD648" i="56"/>
  <c r="AD281" i="56"/>
  <c r="AD523" i="56"/>
  <c r="AD459" i="56"/>
  <c r="AD196" i="56"/>
  <c r="AD402" i="56"/>
  <c r="AD212" i="56"/>
  <c r="AD676" i="56"/>
  <c r="AD321" i="56"/>
  <c r="AD351" i="56"/>
  <c r="AD369" i="56"/>
  <c r="AD589" i="56"/>
  <c r="AD170" i="56"/>
  <c r="AD398" i="56"/>
  <c r="AD153" i="56"/>
  <c r="AD541" i="56"/>
  <c r="AD395" i="56"/>
  <c r="AD476" i="56"/>
  <c r="AD661" i="56"/>
  <c r="AD217" i="56"/>
  <c r="AD657" i="56"/>
  <c r="AD531" i="56"/>
  <c r="AD491" i="56"/>
  <c r="AD297" i="56"/>
  <c r="Z83" i="56"/>
  <c r="Z251" i="56"/>
  <c r="AD620" i="56"/>
  <c r="AD390" i="56"/>
  <c r="AD582" i="56"/>
  <c r="AD121" i="56"/>
  <c r="AD87" i="56"/>
  <c r="AD275" i="56"/>
  <c r="AD15" i="56"/>
  <c r="AD454" i="56"/>
  <c r="AD260" i="56"/>
  <c r="AD94" i="56"/>
  <c r="AD525" i="56"/>
  <c r="AD574" i="56"/>
  <c r="Z191" i="56"/>
  <c r="Z491" i="56"/>
  <c r="Z60" i="56"/>
  <c r="Z300" i="56"/>
  <c r="Z576" i="56"/>
  <c r="Z181" i="56"/>
  <c r="Z409" i="56"/>
  <c r="Z685" i="56"/>
  <c r="Z278" i="56"/>
  <c r="Z542" i="56"/>
  <c r="Z75" i="56"/>
  <c r="Z327" i="56"/>
  <c r="Z519" i="56"/>
  <c r="Z46" i="56"/>
  <c r="Z226" i="56"/>
  <c r="Z406" i="56"/>
  <c r="Z610" i="56"/>
  <c r="Z175" i="56"/>
  <c r="Z511" i="56"/>
  <c r="V100" i="56"/>
  <c r="V268" i="56"/>
  <c r="Z200" i="56"/>
  <c r="Z536" i="56"/>
  <c r="V113" i="56"/>
  <c r="V281" i="56"/>
  <c r="Z297" i="56"/>
  <c r="Z681" i="56"/>
  <c r="Z328" i="56"/>
  <c r="Z664" i="56"/>
  <c r="Z305" i="56"/>
  <c r="Z641" i="56"/>
  <c r="V188" i="56"/>
  <c r="Z150" i="56"/>
  <c r="Z486" i="56"/>
  <c r="V87" i="56"/>
  <c r="V231" i="56"/>
  <c r="V375" i="56"/>
  <c r="Z186" i="56"/>
  <c r="V47" i="56"/>
  <c r="V263" i="56"/>
  <c r="V437" i="56"/>
  <c r="V583" i="56"/>
  <c r="Z43" i="56"/>
  <c r="Z619" i="56"/>
  <c r="V211" i="56"/>
  <c r="V398" i="56"/>
  <c r="V548" i="56"/>
  <c r="V692" i="56"/>
  <c r="Z524" i="56"/>
  <c r="V177" i="56"/>
  <c r="V373" i="56"/>
  <c r="V525" i="56"/>
  <c r="V669" i="56"/>
  <c r="Z429" i="56"/>
  <c r="V70" i="56"/>
  <c r="V286" i="56"/>
  <c r="V453" i="56"/>
  <c r="V598" i="56"/>
  <c r="Z148" i="56"/>
  <c r="V35" i="56"/>
  <c r="V251" i="56"/>
  <c r="V428" i="56"/>
  <c r="V575" i="56"/>
  <c r="Z53" i="56"/>
  <c r="V108" i="56"/>
  <c r="V320" i="56"/>
  <c r="V480" i="56"/>
  <c r="V624" i="56"/>
  <c r="Z306" i="56"/>
  <c r="Z173" i="56"/>
  <c r="V14" i="56"/>
  <c r="V190" i="56"/>
  <c r="V383" i="56"/>
  <c r="V534" i="56"/>
  <c r="V678" i="56"/>
  <c r="V181" i="56"/>
  <c r="V581" i="56"/>
  <c r="V133" i="56"/>
  <c r="V556" i="56"/>
  <c r="V96" i="56"/>
  <c r="V531" i="56"/>
  <c r="V97" i="56"/>
  <c r="V532" i="56"/>
  <c r="V60" i="56"/>
  <c r="V507" i="56"/>
  <c r="V23" i="56"/>
  <c r="V482" i="56"/>
  <c r="Z692" i="56"/>
  <c r="V420" i="56"/>
  <c r="Z405" i="56"/>
  <c r="V393" i="56"/>
  <c r="Z268" i="56"/>
  <c r="V325" i="56"/>
  <c r="V688" i="56"/>
  <c r="V335" i="56"/>
  <c r="V689" i="56"/>
  <c r="V258" i="56"/>
  <c r="V638" i="56"/>
  <c r="V169" i="56"/>
  <c r="V698" i="56"/>
  <c r="AD164" i="56"/>
  <c r="AD179" i="56"/>
  <c r="AD678" i="56"/>
  <c r="AD55" i="56"/>
  <c r="AD155" i="56"/>
  <c r="AD489" i="56"/>
  <c r="AD607" i="56"/>
  <c r="AD519" i="56"/>
  <c r="AD686" i="56"/>
  <c r="AD123" i="56"/>
  <c r="AD200" i="56"/>
  <c r="AD639" i="56"/>
  <c r="AD586" i="56"/>
  <c r="Z203" i="56"/>
  <c r="Z503" i="56"/>
  <c r="Z72" i="56"/>
  <c r="Z312" i="56"/>
  <c r="Z588" i="56"/>
  <c r="Z193" i="56"/>
  <c r="Z481" i="56"/>
  <c r="Z38" i="56"/>
  <c r="Z290" i="56"/>
  <c r="Z554" i="56"/>
  <c r="Z87" i="56"/>
  <c r="Z339" i="56"/>
  <c r="Z531" i="56"/>
  <c r="Z58" i="56"/>
  <c r="Z238" i="56"/>
  <c r="Z418" i="56"/>
  <c r="Z622" i="56"/>
  <c r="Z199" i="56"/>
  <c r="Z535" i="56"/>
  <c r="V112" i="56"/>
  <c r="V304" i="56"/>
  <c r="Z224" i="56"/>
  <c r="Z560" i="56"/>
  <c r="V125" i="56"/>
  <c r="V293" i="56"/>
  <c r="Z369" i="56"/>
  <c r="Z19" i="56"/>
  <c r="Z352" i="56"/>
  <c r="Z688" i="56"/>
  <c r="Z329" i="56"/>
  <c r="V32" i="56"/>
  <c r="V200" i="56"/>
  <c r="Z174" i="56"/>
  <c r="Z510" i="56"/>
  <c r="V99" i="56"/>
  <c r="V243" i="56"/>
  <c r="V387" i="56"/>
  <c r="Z234" i="56"/>
  <c r="V66" i="56"/>
  <c r="V282" i="56"/>
  <c r="V450" i="56"/>
  <c r="V595" i="56"/>
  <c r="Z91" i="56"/>
  <c r="Z667" i="56"/>
  <c r="V228" i="56"/>
  <c r="V412" i="56"/>
  <c r="V560" i="56"/>
  <c r="Z341" i="56"/>
  <c r="Z572" i="56"/>
  <c r="V193" i="56"/>
  <c r="V386" i="56"/>
  <c r="V537" i="56"/>
  <c r="V681" i="56"/>
  <c r="Z477" i="56"/>
  <c r="V86" i="56"/>
  <c r="V301" i="56"/>
  <c r="V466" i="56"/>
  <c r="V610" i="56"/>
  <c r="Z196" i="56"/>
  <c r="V54" i="56"/>
  <c r="V270" i="56"/>
  <c r="V441" i="56"/>
  <c r="V587" i="56"/>
  <c r="Z197" i="56"/>
  <c r="V127" i="56"/>
  <c r="V334" i="56"/>
  <c r="V492" i="56"/>
  <c r="V636" i="56"/>
  <c r="AD579" i="56"/>
  <c r="AD199" i="56"/>
  <c r="AD230" i="56"/>
  <c r="AD224" i="56"/>
  <c r="AD585" i="56"/>
  <c r="AD62" i="56"/>
  <c r="AD471" i="56"/>
  <c r="AD83" i="56"/>
  <c r="AD409" i="56"/>
  <c r="AD236" i="56"/>
  <c r="Z227" i="56"/>
  <c r="Z515" i="56"/>
  <c r="Z84" i="56"/>
  <c r="Z372" i="56"/>
  <c r="Z612" i="56"/>
  <c r="Z205" i="56"/>
  <c r="Z493" i="56"/>
  <c r="Z50" i="56"/>
  <c r="Z302" i="56"/>
  <c r="Z566" i="56"/>
  <c r="Z147" i="56"/>
  <c r="Z363" i="56"/>
  <c r="Z579" i="56"/>
  <c r="Z70" i="56"/>
  <c r="Z250" i="56"/>
  <c r="Z466" i="56"/>
  <c r="Z634" i="56"/>
  <c r="Z223" i="56"/>
  <c r="Z559" i="56"/>
  <c r="V124" i="56"/>
  <c r="V316" i="56"/>
  <c r="Z248" i="56"/>
  <c r="Z584" i="56"/>
  <c r="V137" i="56"/>
  <c r="V305" i="56"/>
  <c r="Z393" i="56"/>
  <c r="Z40" i="56"/>
  <c r="Z376" i="56"/>
  <c r="Z16" i="56"/>
  <c r="Z353" i="56"/>
  <c r="V44" i="56"/>
  <c r="V212" i="56"/>
  <c r="Z198" i="56"/>
  <c r="Z534" i="56"/>
  <c r="V111" i="56"/>
  <c r="V255" i="56"/>
  <c r="V399" i="56"/>
  <c r="Z282" i="56"/>
  <c r="V83" i="56"/>
  <c r="V298" i="56"/>
  <c r="V463" i="56"/>
  <c r="V607" i="56"/>
  <c r="Z139" i="56"/>
  <c r="V31" i="56"/>
  <c r="V247" i="56"/>
  <c r="V425" i="56"/>
  <c r="V572" i="56"/>
  <c r="Z44" i="56"/>
  <c r="Z620" i="56"/>
  <c r="V213" i="56"/>
  <c r="V400" i="56"/>
  <c r="V549" i="56"/>
  <c r="V693" i="56"/>
  <c r="Z525" i="56"/>
  <c r="V106" i="56"/>
  <c r="V318" i="56"/>
  <c r="V478" i="56"/>
  <c r="V622" i="56"/>
  <c r="Z244" i="56"/>
  <c r="V71" i="56"/>
  <c r="V287" i="56"/>
  <c r="V454" i="56"/>
  <c r="V599" i="56"/>
  <c r="Z389" i="56"/>
  <c r="V144" i="56"/>
  <c r="V348" i="56"/>
  <c r="V504" i="56"/>
  <c r="V648" i="56"/>
  <c r="AD624" i="56"/>
  <c r="AD50" i="56"/>
  <c r="AD343" i="56"/>
  <c r="AD339" i="56"/>
  <c r="AD47" i="56"/>
  <c r="AD93" i="56"/>
  <c r="AD562" i="56"/>
  <c r="AD515" i="56"/>
  <c r="AD667" i="56"/>
  <c r="AD622" i="56"/>
  <c r="Z311" i="56"/>
  <c r="Z551" i="56"/>
  <c r="Z108" i="56"/>
  <c r="Z396" i="56"/>
  <c r="Z624" i="56"/>
  <c r="Z217" i="56"/>
  <c r="Z505" i="56"/>
  <c r="Z110" i="56"/>
  <c r="Z326" i="56"/>
  <c r="Z578" i="56"/>
  <c r="Z159" i="56"/>
  <c r="Z375" i="56"/>
  <c r="Z591" i="56"/>
  <c r="Z82" i="56"/>
  <c r="Z262" i="56"/>
  <c r="Z478" i="56"/>
  <c r="Z646" i="56"/>
  <c r="Z247" i="56"/>
  <c r="Z583" i="56"/>
  <c r="V160" i="56"/>
  <c r="V328" i="56"/>
  <c r="Z272" i="56"/>
  <c r="Z608" i="56"/>
  <c r="V149" i="56"/>
  <c r="Z81" i="56"/>
  <c r="Z417" i="56"/>
  <c r="Z64" i="56"/>
  <c r="Z400" i="56"/>
  <c r="Z41" i="56"/>
  <c r="Z425" i="56"/>
  <c r="V56" i="56"/>
  <c r="V224" i="56"/>
  <c r="Z222" i="56"/>
  <c r="Z558" i="56"/>
  <c r="V123" i="56"/>
  <c r="V267" i="56"/>
  <c r="V411" i="56"/>
  <c r="Z330" i="56"/>
  <c r="V102" i="56"/>
  <c r="V313" i="56"/>
  <c r="V475" i="56"/>
  <c r="V619" i="56"/>
  <c r="Z187" i="56"/>
  <c r="V48" i="56"/>
  <c r="V264" i="56"/>
  <c r="V438" i="56"/>
  <c r="V584" i="56"/>
  <c r="Z92" i="56"/>
  <c r="Z668" i="56"/>
  <c r="V229" i="56"/>
  <c r="V413" i="56"/>
  <c r="V561" i="56"/>
  <c r="Z437" i="56"/>
  <c r="Z573" i="56"/>
  <c r="V122" i="56"/>
  <c r="V332" i="56"/>
  <c r="V490" i="56"/>
  <c r="V634" i="56"/>
  <c r="Z292" i="56"/>
  <c r="V90" i="56"/>
  <c r="V302" i="56"/>
  <c r="V467" i="56"/>
  <c r="V611" i="56"/>
  <c r="Z485" i="56"/>
  <c r="V163" i="56"/>
  <c r="V362" i="56"/>
  <c r="V516" i="56"/>
  <c r="AD259" i="56"/>
  <c r="AD226" i="56"/>
  <c r="AD106" i="56"/>
  <c r="AD533" i="56"/>
  <c r="AD640" i="56"/>
  <c r="AD250" i="56"/>
  <c r="AD479" i="56"/>
  <c r="AD669" i="56"/>
  <c r="AD25" i="56"/>
  <c r="AD241" i="56"/>
  <c r="AD356" i="56"/>
  <c r="AD513" i="56"/>
  <c r="AD565" i="56"/>
  <c r="Z155" i="56"/>
  <c r="Z407" i="56"/>
  <c r="Z683" i="56"/>
  <c r="Z252" i="56"/>
  <c r="Z540" i="56"/>
  <c r="Z85" i="56"/>
  <c r="Z361" i="56"/>
  <c r="Z649" i="56"/>
  <c r="Z194" i="56"/>
  <c r="Z446" i="56"/>
  <c r="Z27" i="56"/>
  <c r="Z291" i="56"/>
  <c r="Z483" i="56"/>
  <c r="Z663" i="56"/>
  <c r="Z190" i="56"/>
  <c r="Z370" i="56"/>
  <c r="Z550" i="56"/>
  <c r="Z103" i="56"/>
  <c r="Z439" i="56"/>
  <c r="V64" i="56"/>
  <c r="V232" i="56"/>
  <c r="Z80" i="56"/>
  <c r="Z464" i="56"/>
  <c r="V77" i="56"/>
  <c r="V245" i="56"/>
  <c r="Z225" i="56"/>
  <c r="Z561" i="56"/>
  <c r="Z256" i="56"/>
  <c r="Z592" i="56"/>
  <c r="Z233" i="56"/>
  <c r="Z569" i="56"/>
  <c r="V128" i="56"/>
  <c r="Z78" i="56"/>
  <c r="Z414" i="56"/>
  <c r="V51" i="56"/>
  <c r="V195" i="56"/>
  <c r="V339" i="56"/>
  <c r="Z42" i="56"/>
  <c r="Z618" i="56"/>
  <c r="V210" i="56"/>
  <c r="V397" i="56"/>
  <c r="V547" i="56"/>
  <c r="V691" i="56"/>
  <c r="Z475" i="56"/>
  <c r="V156" i="56"/>
  <c r="V358" i="56"/>
  <c r="V512" i="56"/>
  <c r="V656" i="56"/>
  <c r="Z380" i="56"/>
  <c r="V121" i="56"/>
  <c r="V331" i="56"/>
  <c r="V489" i="56"/>
  <c r="V633" i="56"/>
  <c r="Z285" i="56"/>
  <c r="V21" i="56"/>
  <c r="V230" i="56"/>
  <c r="V414" i="56"/>
  <c r="V562" i="56"/>
  <c r="Z101" i="56"/>
  <c r="Z580" i="56"/>
  <c r="V198" i="56"/>
  <c r="V389" i="56"/>
  <c r="V539" i="56"/>
  <c r="AD251" i="56"/>
  <c r="AD604" i="56"/>
  <c r="AD677" i="56"/>
  <c r="AD477" i="56"/>
  <c r="AD219" i="56"/>
  <c r="AD68" i="56"/>
  <c r="AD495" i="56"/>
  <c r="AD453" i="56"/>
  <c r="AD383" i="56"/>
  <c r="AD97" i="56"/>
  <c r="AD631" i="56"/>
  <c r="AD464" i="56"/>
  <c r="Z167" i="56"/>
  <c r="Z467" i="56"/>
  <c r="Z12" i="56"/>
  <c r="Z264" i="56"/>
  <c r="Z552" i="56"/>
  <c r="Z97" i="56"/>
  <c r="Z373" i="56"/>
  <c r="Z661" i="56"/>
  <c r="Z254" i="56"/>
  <c r="Z470" i="56"/>
  <c r="Z39" i="56"/>
  <c r="Z303" i="56"/>
  <c r="Z495" i="56"/>
  <c r="Z675" i="56"/>
  <c r="Z202" i="56"/>
  <c r="Z382" i="56"/>
  <c r="Z562" i="56"/>
  <c r="Z127" i="56"/>
  <c r="Z463" i="56"/>
  <c r="V76" i="56"/>
  <c r="V244" i="56"/>
  <c r="Z104" i="56"/>
  <c r="Z488" i="56"/>
  <c r="V89" i="56"/>
  <c r="V257" i="56"/>
  <c r="Z249" i="56"/>
  <c r="Z585" i="56"/>
  <c r="Z280" i="56"/>
  <c r="Z616" i="56"/>
  <c r="Z257" i="56"/>
  <c r="Z593" i="56"/>
  <c r="V140" i="56"/>
  <c r="Z102" i="56"/>
  <c r="Z438" i="56"/>
  <c r="V63" i="56"/>
  <c r="V207" i="56"/>
  <c r="V351" i="56"/>
  <c r="Z90" i="56"/>
  <c r="Z666" i="56"/>
  <c r="V227" i="56"/>
  <c r="V410" i="56"/>
  <c r="V559" i="56"/>
  <c r="Z245" i="56"/>
  <c r="Z523" i="56"/>
  <c r="V175" i="56"/>
  <c r="V372" i="56"/>
  <c r="V524" i="56"/>
  <c r="V668" i="56"/>
  <c r="Z428" i="56"/>
  <c r="V141" i="56"/>
  <c r="V345" i="56"/>
  <c r="V501" i="56"/>
  <c r="V645" i="56"/>
  <c r="Z333" i="56"/>
  <c r="V34" i="56"/>
  <c r="V250" i="56"/>
  <c r="V427" i="56"/>
  <c r="V574" i="56"/>
  <c r="Z52" i="56"/>
  <c r="AD246" i="56"/>
  <c r="AD111" i="56"/>
  <c r="AD194" i="56"/>
  <c r="AD542" i="56"/>
  <c r="AD478" i="56"/>
  <c r="AD685" i="56"/>
  <c r="AD130" i="56"/>
  <c r="AD350" i="56"/>
  <c r="AD392" i="56"/>
  <c r="AD543" i="56"/>
  <c r="Z179" i="56"/>
  <c r="Z479" i="56"/>
  <c r="Z15" i="56"/>
  <c r="Z276" i="56"/>
  <c r="Z564" i="56"/>
  <c r="Z169" i="56"/>
  <c r="Z397" i="56"/>
  <c r="Z673" i="56"/>
  <c r="Z266" i="56"/>
  <c r="Z482" i="56"/>
  <c r="Z51" i="56"/>
  <c r="Z315" i="56"/>
  <c r="Z507" i="56"/>
  <c r="Z34" i="56"/>
  <c r="Z214" i="56"/>
  <c r="Z394" i="56"/>
  <c r="Z598" i="56"/>
  <c r="Z151" i="56"/>
  <c r="Z487" i="56"/>
  <c r="V88" i="56"/>
  <c r="V256" i="56"/>
  <c r="Z176" i="56"/>
  <c r="Z512" i="56"/>
  <c r="V101" i="56"/>
  <c r="V269" i="56"/>
  <c r="Z273" i="56"/>
  <c r="Z657" i="56"/>
  <c r="Z304" i="56"/>
  <c r="Z640" i="56"/>
  <c r="Z281" i="56"/>
  <c r="Z617" i="56"/>
  <c r="V176" i="56"/>
  <c r="Z126" i="56"/>
  <c r="Z462" i="56"/>
  <c r="V75" i="56"/>
  <c r="V219" i="56"/>
  <c r="V363" i="56"/>
  <c r="Z138" i="56"/>
  <c r="V30" i="56"/>
  <c r="V246" i="56"/>
  <c r="V424" i="56"/>
  <c r="V571" i="56"/>
  <c r="Z11" i="56"/>
  <c r="Z571" i="56"/>
  <c r="V192" i="56"/>
  <c r="V385" i="56"/>
  <c r="V536" i="56"/>
  <c r="V680" i="56"/>
  <c r="Z476" i="56"/>
  <c r="V157" i="56"/>
  <c r="V359" i="56"/>
  <c r="V513" i="56"/>
  <c r="V657" i="56"/>
  <c r="Z381" i="56"/>
  <c r="V50" i="56"/>
  <c r="V266" i="56"/>
  <c r="V440" i="56"/>
  <c r="V586" i="56"/>
  <c r="Z100" i="56"/>
  <c r="AD697" i="56"/>
  <c r="AD698" i="56"/>
  <c r="AD16" i="56"/>
  <c r="AD573" i="56"/>
  <c r="AD658" i="56"/>
  <c r="Z359" i="56"/>
  <c r="Z408" i="56"/>
  <c r="Z325" i="56"/>
  <c r="Z182" i="56"/>
  <c r="Z183" i="56"/>
  <c r="Z639" i="56"/>
  <c r="Z490" i="56"/>
  <c r="Z319" i="56"/>
  <c r="V220" i="56"/>
  <c r="Z656" i="56"/>
  <c r="Z177" i="56"/>
  <c r="Z424" i="56"/>
  <c r="Z497" i="56"/>
  <c r="V284" i="56"/>
  <c r="V147" i="56"/>
  <c r="V459" i="56"/>
  <c r="V329" i="56"/>
  <c r="V655" i="56"/>
  <c r="V139" i="56"/>
  <c r="V608" i="56"/>
  <c r="V85" i="56"/>
  <c r="V573" i="56"/>
  <c r="V12" i="56"/>
  <c r="V401" i="56"/>
  <c r="Z388" i="56"/>
  <c r="V234" i="56"/>
  <c r="V527" i="56"/>
  <c r="Z581" i="56"/>
  <c r="V271" i="56"/>
  <c r="V540" i="56"/>
  <c r="Z114" i="56"/>
  <c r="Z29" i="56"/>
  <c r="Z653" i="56"/>
  <c r="V170" i="56"/>
  <c r="V396" i="56"/>
  <c r="V558" i="56"/>
  <c r="Z17" i="56"/>
  <c r="V338" i="56"/>
  <c r="Z67" i="56"/>
  <c r="V379" i="56"/>
  <c r="Z212" i="56"/>
  <c r="V408" i="56"/>
  <c r="Z501" i="56"/>
  <c r="V473" i="56"/>
  <c r="V22" i="56"/>
  <c r="V533" i="56"/>
  <c r="V110" i="56"/>
  <c r="V567" i="56"/>
  <c r="V114" i="56"/>
  <c r="V568" i="56"/>
  <c r="V165" i="56"/>
  <c r="V602" i="56"/>
  <c r="V166" i="56"/>
  <c r="V603" i="56"/>
  <c r="V254" i="56"/>
  <c r="V663" i="56"/>
  <c r="V296" i="56"/>
  <c r="V697" i="56"/>
  <c r="V307" i="56"/>
  <c r="V521" i="56"/>
  <c r="AD404" i="56"/>
  <c r="AD418" i="56"/>
  <c r="AD420" i="56"/>
  <c r="AD113" i="56"/>
  <c r="AD176" i="56"/>
  <c r="AD326" i="56"/>
  <c r="AD135" i="56"/>
  <c r="Z395" i="56"/>
  <c r="Z420" i="56"/>
  <c r="Z337" i="56"/>
  <c r="Z338" i="56"/>
  <c r="Z195" i="56"/>
  <c r="Z651" i="56"/>
  <c r="Z502" i="56"/>
  <c r="Z391" i="56"/>
  <c r="V340" i="56"/>
  <c r="Z680" i="56"/>
  <c r="Z201" i="56"/>
  <c r="Z448" i="56"/>
  <c r="Z521" i="56"/>
  <c r="Z246" i="56"/>
  <c r="V159" i="56"/>
  <c r="Z14" i="56"/>
  <c r="V343" i="56"/>
  <c r="V667" i="56"/>
  <c r="V283" i="56"/>
  <c r="V620" i="56"/>
  <c r="V105" i="56"/>
  <c r="V585" i="56"/>
  <c r="V15" i="56"/>
  <c r="V502" i="56"/>
  <c r="Z436" i="56"/>
  <c r="V319" i="56"/>
  <c r="V551" i="56"/>
  <c r="Z629" i="56"/>
  <c r="V288" i="56"/>
  <c r="V552" i="56"/>
  <c r="Z162" i="56"/>
  <c r="Z77" i="56"/>
  <c r="V11" i="56"/>
  <c r="V206" i="56"/>
  <c r="V409" i="56"/>
  <c r="V570" i="56"/>
  <c r="Z28" i="56"/>
  <c r="V378" i="56"/>
  <c r="Z211" i="56"/>
  <c r="V407" i="56"/>
  <c r="Z356" i="56"/>
  <c r="V444" i="56"/>
  <c r="Z645" i="56"/>
  <c r="V506" i="56"/>
  <c r="V109" i="56"/>
  <c r="V566" i="56"/>
  <c r="V151" i="56"/>
  <c r="V593" i="56"/>
  <c r="V153" i="56"/>
  <c r="V601" i="56"/>
  <c r="V203" i="56"/>
  <c r="V628" i="56"/>
  <c r="V204" i="56"/>
  <c r="V629" i="56"/>
  <c r="V295" i="56"/>
  <c r="Z20" i="56"/>
  <c r="V336" i="56"/>
  <c r="Z13" i="56"/>
  <c r="V337" i="56"/>
  <c r="AD488" i="56"/>
  <c r="AD152" i="56"/>
  <c r="AD656" i="56"/>
  <c r="AD240" i="56"/>
  <c r="AD456" i="56"/>
  <c r="AD34" i="56"/>
  <c r="AD621" i="56"/>
  <c r="AD482" i="56"/>
  <c r="Z563" i="56"/>
  <c r="Z432" i="56"/>
  <c r="Z349" i="56"/>
  <c r="Z398" i="56"/>
  <c r="Z219" i="56"/>
  <c r="Z94" i="56"/>
  <c r="Z514" i="56"/>
  <c r="Z415" i="56"/>
  <c r="V352" i="56"/>
  <c r="V53" i="56"/>
  <c r="Z441" i="56"/>
  <c r="Z472" i="56"/>
  <c r="Z545" i="56"/>
  <c r="Z270" i="56"/>
  <c r="V171" i="56"/>
  <c r="Z378" i="56"/>
  <c r="V357" i="56"/>
  <c r="V679" i="56"/>
  <c r="V299" i="56"/>
  <c r="V632" i="56"/>
  <c r="V249" i="56"/>
  <c r="V597" i="56"/>
  <c r="V18" i="56"/>
  <c r="V514" i="56"/>
  <c r="Z484" i="56"/>
  <c r="V333" i="56"/>
  <c r="V563" i="56"/>
  <c r="Z677" i="56"/>
  <c r="V306" i="56"/>
  <c r="V564" i="56"/>
  <c r="Z210" i="56"/>
  <c r="Z125" i="56"/>
  <c r="V17" i="56"/>
  <c r="V226" i="56"/>
  <c r="V422" i="56"/>
  <c r="V582" i="56"/>
  <c r="Z172" i="56"/>
  <c r="V406" i="56"/>
  <c r="Z355" i="56"/>
  <c r="V443" i="56"/>
  <c r="Z500" i="56"/>
  <c r="V472" i="56"/>
  <c r="V59" i="56"/>
  <c r="V565" i="56"/>
  <c r="V150" i="56"/>
  <c r="V592" i="56"/>
  <c r="V201" i="56"/>
  <c r="V626" i="56"/>
  <c r="V202" i="56"/>
  <c r="V627" i="56"/>
  <c r="V241" i="56"/>
  <c r="V661" i="56"/>
  <c r="V253" i="56"/>
  <c r="V662" i="56"/>
  <c r="V367" i="56"/>
  <c r="Z164" i="56"/>
  <c r="V368" i="56"/>
  <c r="Z21" i="56"/>
  <c r="V369" i="56"/>
  <c r="AD428" i="56"/>
  <c r="AD277" i="56"/>
  <c r="AD481" i="56"/>
  <c r="AD119" i="56"/>
  <c r="AD496" i="56"/>
  <c r="AD551" i="56"/>
  <c r="AD679" i="56"/>
  <c r="AD169" i="56"/>
  <c r="Z623" i="56"/>
  <c r="Z456" i="56"/>
  <c r="Z517" i="56"/>
  <c r="Z410" i="56"/>
  <c r="Z231" i="56"/>
  <c r="Z106" i="56"/>
  <c r="Z526" i="56"/>
  <c r="Z607" i="56"/>
  <c r="V364" i="56"/>
  <c r="V65" i="56"/>
  <c r="Z465" i="56"/>
  <c r="Z544" i="56"/>
  <c r="V68" i="56"/>
  <c r="Z294" i="56"/>
  <c r="V183" i="56"/>
  <c r="Z426" i="56"/>
  <c r="V371" i="56"/>
  <c r="Z235" i="56"/>
  <c r="V314" i="56"/>
  <c r="V644" i="56"/>
  <c r="V265" i="56"/>
  <c r="V609" i="56"/>
  <c r="V142" i="56"/>
  <c r="V526" i="56"/>
  <c r="Z532" i="56"/>
  <c r="V347" i="56"/>
  <c r="V623" i="56"/>
  <c r="V36" i="56"/>
  <c r="V377" i="56"/>
  <c r="V576" i="56"/>
  <c r="Z258" i="56"/>
  <c r="Z221" i="56"/>
  <c r="V20" i="56"/>
  <c r="V242" i="56"/>
  <c r="V436" i="56"/>
  <c r="V594" i="56"/>
  <c r="Z316" i="56"/>
  <c r="V434" i="56"/>
  <c r="Z499" i="56"/>
  <c r="V471" i="56"/>
  <c r="Z644" i="56"/>
  <c r="V505" i="56"/>
  <c r="V146" i="56"/>
  <c r="V591" i="56"/>
  <c r="V189" i="56"/>
  <c r="V625" i="56"/>
  <c r="V239" i="56"/>
  <c r="V652" i="56"/>
  <c r="V240" i="56"/>
  <c r="V653" i="56"/>
  <c r="V290" i="56"/>
  <c r="V687" i="56"/>
  <c r="V294" i="56"/>
  <c r="Z163" i="56"/>
  <c r="V395" i="56"/>
  <c r="Z308" i="56"/>
  <c r="V404" i="56"/>
  <c r="Z165" i="56"/>
  <c r="V405" i="56"/>
  <c r="AD662" i="56"/>
  <c r="AD12" i="56"/>
  <c r="AD80" i="56"/>
  <c r="AD626" i="56"/>
  <c r="AD632" i="56"/>
  <c r="AD346" i="56"/>
  <c r="AD263" i="56"/>
  <c r="Z323" i="56"/>
  <c r="Z156" i="56"/>
  <c r="Z61" i="56"/>
  <c r="Z134" i="56"/>
  <c r="Z686" i="56"/>
  <c r="Z603" i="56"/>
  <c r="Z334" i="56"/>
  <c r="Z31" i="56"/>
  <c r="V184" i="56"/>
  <c r="Z368" i="56"/>
  <c r="Z105" i="56"/>
  <c r="Z136" i="56"/>
  <c r="Z209" i="56"/>
  <c r="V248" i="56"/>
  <c r="V27" i="56"/>
  <c r="V423" i="56"/>
  <c r="V155" i="56"/>
  <c r="V535" i="56"/>
  <c r="V84" i="56"/>
  <c r="V488" i="56"/>
  <c r="V33" i="56"/>
  <c r="V452" i="56"/>
  <c r="Z237" i="56"/>
  <c r="V360" i="56"/>
  <c r="V682" i="56"/>
  <c r="V162" i="56"/>
  <c r="V491" i="56"/>
  <c r="V695" i="56"/>
  <c r="V216" i="56"/>
  <c r="V455" i="56"/>
  <c r="V684" i="56"/>
  <c r="Z594" i="56"/>
  <c r="Z509" i="56"/>
  <c r="V118" i="56"/>
  <c r="V342" i="56"/>
  <c r="V510" i="56"/>
  <c r="V666" i="56"/>
  <c r="V222" i="56"/>
  <c r="V640" i="56"/>
  <c r="V273" i="56"/>
  <c r="V674" i="56"/>
  <c r="V310" i="56"/>
  <c r="Z69" i="56"/>
  <c r="V381" i="56"/>
  <c r="Z364" i="56"/>
  <c r="V418" i="56"/>
  <c r="Z547" i="56"/>
  <c r="V448" i="56"/>
  <c r="V19" i="56"/>
  <c r="V483" i="56"/>
  <c r="V25" i="56"/>
  <c r="V517" i="56"/>
  <c r="V37" i="56"/>
  <c r="V518" i="56"/>
  <c r="V129" i="56"/>
  <c r="V578" i="56"/>
  <c r="V130" i="56"/>
  <c r="V579" i="56"/>
  <c r="V131" i="56"/>
  <c r="V433" i="56"/>
  <c r="AD385" i="56"/>
  <c r="AD634" i="56"/>
  <c r="AD623" i="56"/>
  <c r="AD182" i="56"/>
  <c r="AD625" i="56"/>
  <c r="AD419" i="56"/>
  <c r="Z335" i="56"/>
  <c r="Z216" i="56"/>
  <c r="Z241" i="56"/>
  <c r="Z146" i="56"/>
  <c r="Z698" i="56"/>
  <c r="Z615" i="56"/>
  <c r="Z346" i="56"/>
  <c r="Z271" i="56"/>
  <c r="V196" i="56"/>
  <c r="Z392" i="56"/>
  <c r="Z129" i="56"/>
  <c r="Z160" i="56"/>
  <c r="Z449" i="56"/>
  <c r="V260" i="56"/>
  <c r="V39" i="56"/>
  <c r="V435" i="56"/>
  <c r="V174" i="56"/>
  <c r="V631" i="56"/>
  <c r="V103" i="56"/>
  <c r="V500" i="56"/>
  <c r="V49" i="56"/>
  <c r="V465" i="56"/>
  <c r="Z621" i="56"/>
  <c r="V374" i="56"/>
  <c r="V694" i="56"/>
  <c r="V179" i="56"/>
  <c r="V503" i="56"/>
  <c r="Z149" i="56"/>
  <c r="V235" i="56"/>
  <c r="V468" i="56"/>
  <c r="V696" i="56"/>
  <c r="Z642" i="56"/>
  <c r="Z557" i="56"/>
  <c r="V134" i="56"/>
  <c r="V356" i="56"/>
  <c r="V522" i="56"/>
  <c r="V690" i="56"/>
  <c r="V261" i="56"/>
  <c r="V673" i="56"/>
  <c r="V309" i="56"/>
  <c r="V700" i="56"/>
  <c r="V349" i="56"/>
  <c r="Z213" i="56"/>
  <c r="V417" i="56"/>
  <c r="Z508" i="56"/>
  <c r="V446" i="56"/>
  <c r="Z691" i="56"/>
  <c r="V508" i="56"/>
  <c r="V24" i="56"/>
  <c r="V509" i="56"/>
  <c r="V74" i="56"/>
  <c r="V543" i="56"/>
  <c r="V78" i="56"/>
  <c r="V544" i="56"/>
  <c r="V167" i="56"/>
  <c r="V604" i="56"/>
  <c r="V168" i="56"/>
  <c r="V605" i="56"/>
  <c r="V218" i="56"/>
  <c r="V495" i="56"/>
  <c r="AD131" i="56"/>
  <c r="AD315" i="56"/>
  <c r="AD699" i="56"/>
  <c r="AD284" i="56"/>
  <c r="AD157" i="56"/>
  <c r="AD470" i="56"/>
  <c r="Z347" i="56"/>
  <c r="Z228" i="56"/>
  <c r="Z253" i="56"/>
  <c r="Z158" i="56"/>
  <c r="Z171" i="56"/>
  <c r="Z627" i="56"/>
  <c r="Z358" i="56"/>
  <c r="Z295" i="56"/>
  <c r="V208" i="56"/>
  <c r="Z632" i="56"/>
  <c r="Z153" i="56"/>
  <c r="Z184" i="56"/>
  <c r="Z473" i="56"/>
  <c r="V272" i="56"/>
  <c r="V135" i="56"/>
  <c r="V447" i="56"/>
  <c r="V191" i="56"/>
  <c r="V643" i="56"/>
  <c r="V120" i="56"/>
  <c r="V596" i="56"/>
  <c r="V69" i="56"/>
  <c r="V477" i="56"/>
  <c r="Z669" i="56"/>
  <c r="V388" i="56"/>
  <c r="Z340" i="56"/>
  <c r="V215" i="56"/>
  <c r="V515" i="56"/>
  <c r="Z533" i="56"/>
  <c r="V252" i="56"/>
  <c r="V528" i="56"/>
  <c r="Z66" i="56"/>
  <c r="Z690" i="56"/>
  <c r="Z605" i="56"/>
  <c r="V154" i="56"/>
  <c r="V370" i="56"/>
  <c r="V546" i="56"/>
  <c r="Z293" i="56"/>
  <c r="V308" i="56"/>
  <c r="V699" i="56"/>
  <c r="V341" i="56"/>
  <c r="Z68" i="56"/>
  <c r="V380" i="56"/>
  <c r="Z357" i="56"/>
  <c r="V445" i="56"/>
  <c r="Z652" i="56"/>
  <c r="V481" i="56"/>
  <c r="V61" i="56"/>
  <c r="V541" i="56"/>
  <c r="V73" i="56"/>
  <c r="V542" i="56"/>
  <c r="V115" i="56"/>
  <c r="V569" i="56"/>
  <c r="V117" i="56"/>
  <c r="V577" i="56"/>
  <c r="V205" i="56"/>
  <c r="V637" i="56"/>
  <c r="V217" i="56"/>
  <c r="V664" i="56"/>
  <c r="V259" i="56"/>
  <c r="V469" i="56"/>
  <c r="AD279" i="56"/>
  <c r="AD619" i="56"/>
  <c r="AD578" i="56"/>
  <c r="Z144" i="56"/>
  <c r="Z434" i="56"/>
  <c r="Z274" i="56"/>
  <c r="Z32" i="56"/>
  <c r="Z537" i="56"/>
  <c r="V236" i="56"/>
  <c r="Z522" i="56"/>
  <c r="Z427" i="56"/>
  <c r="V285" i="56"/>
  <c r="V194" i="56"/>
  <c r="V143" i="56"/>
  <c r="V72" i="56"/>
  <c r="V660" i="56"/>
  <c r="V26" i="56"/>
  <c r="V474" i="56"/>
  <c r="V132" i="56"/>
  <c r="V530" i="56"/>
  <c r="V649" i="56"/>
  <c r="V238" i="56"/>
  <c r="V354" i="56"/>
  <c r="V456" i="56"/>
  <c r="Z412" i="56"/>
  <c r="V38" i="56"/>
  <c r="V432" i="56"/>
  <c r="V613" i="56"/>
  <c r="AD370" i="56"/>
  <c r="AD487" i="56"/>
  <c r="AD82" i="56"/>
  <c r="AD122" i="56"/>
  <c r="Z468" i="56"/>
  <c r="Z590" i="56"/>
  <c r="Z322" i="56"/>
  <c r="Z56" i="56"/>
  <c r="Z88" i="56"/>
  <c r="Z366" i="56"/>
  <c r="Z570" i="56"/>
  <c r="V67" i="56"/>
  <c r="V300" i="56"/>
  <c r="V214" i="56"/>
  <c r="V361" i="56"/>
  <c r="V91" i="56"/>
  <c r="V672" i="56"/>
  <c r="V46" i="56"/>
  <c r="V486" i="56"/>
  <c r="V470" i="56"/>
  <c r="V589" i="56"/>
  <c r="V675" i="56"/>
  <c r="V276" i="56"/>
  <c r="V391" i="56"/>
  <c r="V686" i="56"/>
  <c r="Z556" i="56"/>
  <c r="V79" i="56"/>
  <c r="V461" i="56"/>
  <c r="V639" i="56"/>
  <c r="AD548" i="56"/>
  <c r="AD215" i="56"/>
  <c r="AD561" i="56"/>
  <c r="Z696" i="56"/>
  <c r="Z614" i="56"/>
  <c r="Z538" i="56"/>
  <c r="Z296" i="56"/>
  <c r="Z112" i="56"/>
  <c r="Z390" i="56"/>
  <c r="V119" i="56"/>
  <c r="V330" i="56"/>
  <c r="V317" i="56"/>
  <c r="V346" i="56"/>
  <c r="V376" i="56"/>
  <c r="V180" i="56"/>
  <c r="Z354" i="56"/>
  <c r="V62" i="56"/>
  <c r="V498" i="56"/>
  <c r="V496" i="56"/>
  <c r="V615" i="56"/>
  <c r="V187" i="56"/>
  <c r="V321" i="56"/>
  <c r="V419" i="56"/>
  <c r="Z117" i="56"/>
  <c r="Z700" i="56"/>
  <c r="V431" i="56"/>
  <c r="V494" i="56"/>
  <c r="V665" i="56"/>
  <c r="AD325" i="56"/>
  <c r="AD357" i="56"/>
  <c r="AD452" i="56"/>
  <c r="Z25" i="56"/>
  <c r="Z626" i="56"/>
  <c r="Z658" i="56"/>
  <c r="Z320" i="56"/>
  <c r="Z568" i="56"/>
  <c r="Z582" i="56"/>
  <c r="V138" i="56"/>
  <c r="V344" i="56"/>
  <c r="V426" i="56"/>
  <c r="V538" i="56"/>
  <c r="V402" i="56"/>
  <c r="V199" i="56"/>
  <c r="Z402" i="56"/>
  <c r="V82" i="56"/>
  <c r="V606" i="56"/>
  <c r="V529" i="56"/>
  <c r="V641" i="56"/>
  <c r="V237" i="56"/>
  <c r="V353" i="56"/>
  <c r="V685" i="56"/>
  <c r="Z261" i="56"/>
  <c r="V16" i="56"/>
  <c r="V460" i="56"/>
  <c r="V520" i="56"/>
  <c r="AD429" i="56"/>
  <c r="Z647" i="56"/>
  <c r="Z637" i="56"/>
  <c r="Z118" i="56"/>
  <c r="V40" i="56"/>
  <c r="V233" i="56"/>
  <c r="V92" i="56"/>
  <c r="V315" i="56"/>
  <c r="Z283" i="56"/>
  <c r="Z236" i="56"/>
  <c r="Z189" i="56"/>
  <c r="Z676" i="56"/>
  <c r="V671" i="56"/>
  <c r="V588" i="56"/>
  <c r="Z365" i="56"/>
  <c r="V326" i="56"/>
  <c r="Z604" i="56"/>
  <c r="V182" i="56"/>
  <c r="V557" i="56"/>
  <c r="V676" i="56"/>
  <c r="Z403" i="56"/>
  <c r="V323" i="56"/>
  <c r="V457" i="56"/>
  <c r="Z307" i="56"/>
  <c r="V13" i="56"/>
  <c r="V93" i="56"/>
  <c r="AD178" i="56"/>
  <c r="Z659" i="56"/>
  <c r="Z122" i="56"/>
  <c r="Z130" i="56"/>
  <c r="V52" i="56"/>
  <c r="Z489" i="56"/>
  <c r="V104" i="56"/>
  <c r="V327" i="56"/>
  <c r="Z331" i="56"/>
  <c r="Z284" i="56"/>
  <c r="V158" i="56"/>
  <c r="V107" i="56"/>
  <c r="V683" i="56"/>
  <c r="V600" i="56"/>
  <c r="Z413" i="56"/>
  <c r="V449" i="56"/>
  <c r="V45" i="56"/>
  <c r="V223" i="56"/>
  <c r="V590" i="56"/>
  <c r="Z76" i="56"/>
  <c r="V277" i="56"/>
  <c r="V355" i="56"/>
  <c r="V484" i="56"/>
  <c r="Z451" i="56"/>
  <c r="V42" i="56"/>
  <c r="V554" i="56"/>
  <c r="AD575" i="56"/>
  <c r="AD423" i="56"/>
  <c r="Z120" i="56"/>
  <c r="Z422" i="56"/>
  <c r="Z178" i="56"/>
  <c r="V172" i="56"/>
  <c r="Z513" i="56"/>
  <c r="V116" i="56"/>
  <c r="Z474" i="56"/>
  <c r="Z379" i="56"/>
  <c r="Z332" i="56"/>
  <c r="V178" i="56"/>
  <c r="V126" i="56"/>
  <c r="V55" i="56"/>
  <c r="V612" i="56"/>
  <c r="Z461" i="56"/>
  <c r="V462" i="56"/>
  <c r="V94" i="56"/>
  <c r="V497" i="56"/>
  <c r="V616" i="56"/>
  <c r="Z220" i="56"/>
  <c r="V322" i="56"/>
  <c r="V392" i="56"/>
  <c r="Z124" i="56"/>
  <c r="Z595" i="56"/>
  <c r="V81" i="56"/>
  <c r="V580" i="56"/>
  <c r="AD577" i="56"/>
  <c r="Z635" i="56"/>
  <c r="Z682" i="56"/>
  <c r="Z185" i="56"/>
  <c r="V451" i="56"/>
  <c r="V658" i="56"/>
  <c r="V442" i="56"/>
  <c r="V630" i="56"/>
  <c r="V225" i="56"/>
  <c r="Z116" i="56"/>
  <c r="V430" i="56"/>
  <c r="V43" i="56"/>
  <c r="Z37" i="56"/>
  <c r="Z694" i="56"/>
  <c r="V80" i="56"/>
  <c r="V464" i="56"/>
  <c r="V670" i="56"/>
  <c r="Z450" i="56"/>
  <c r="V642" i="56"/>
  <c r="V274" i="56"/>
  <c r="Z260" i="56"/>
  <c r="V458" i="56"/>
  <c r="AD663" i="56"/>
  <c r="AD98" i="56"/>
  <c r="Z49" i="56"/>
  <c r="Z679" i="56"/>
  <c r="Z654" i="56"/>
  <c r="V476" i="56"/>
  <c r="Z628" i="56"/>
  <c r="Z498" i="56"/>
  <c r="V654" i="56"/>
  <c r="V275" i="56"/>
  <c r="Z404" i="56"/>
  <c r="V485" i="56"/>
  <c r="AD291" i="56"/>
  <c r="AD165" i="56"/>
  <c r="Z529" i="56"/>
  <c r="V28" i="56"/>
  <c r="Z678" i="56"/>
  <c r="Z140" i="56"/>
  <c r="V415" i="56"/>
  <c r="Z546" i="56"/>
  <c r="Z460" i="56"/>
  <c r="V311" i="56"/>
  <c r="Z548" i="56"/>
  <c r="V493" i="56"/>
  <c r="AD24" i="56"/>
  <c r="AD605" i="56"/>
  <c r="AD21" i="56"/>
  <c r="Z577" i="56"/>
  <c r="V161" i="56"/>
  <c r="V291" i="56"/>
  <c r="V439" i="56"/>
  <c r="V635" i="56"/>
  <c r="Z317" i="56"/>
  <c r="V614" i="56"/>
  <c r="V617" i="56"/>
  <c r="Z549" i="56"/>
  <c r="V545" i="56"/>
  <c r="AD166" i="56"/>
  <c r="AD262" i="56"/>
  <c r="Z387" i="56"/>
  <c r="V197" i="56"/>
  <c r="V303" i="56"/>
  <c r="V621" i="56"/>
  <c r="V647" i="56"/>
  <c r="V98" i="56"/>
  <c r="Z643" i="56"/>
  <c r="V650" i="56"/>
  <c r="Z693" i="56"/>
  <c r="Z452" i="56"/>
  <c r="AD614" i="56"/>
  <c r="Z435" i="56"/>
  <c r="V209" i="56"/>
  <c r="V384" i="56"/>
  <c r="Z45" i="56"/>
  <c r="V659" i="56"/>
  <c r="V262" i="56"/>
  <c r="V57" i="56"/>
  <c r="V382" i="56"/>
  <c r="V324" i="56"/>
  <c r="Z596" i="56"/>
  <c r="AD505" i="56"/>
  <c r="Z23" i="56"/>
  <c r="Z447" i="56"/>
  <c r="V221" i="56"/>
  <c r="V487" i="56"/>
  <c r="Z93" i="56"/>
  <c r="V390" i="56"/>
  <c r="V278" i="56"/>
  <c r="V95" i="56"/>
  <c r="V651" i="56"/>
  <c r="V365" i="56"/>
  <c r="V553" i="56"/>
  <c r="Z35" i="56"/>
  <c r="Z459" i="56"/>
  <c r="Z65" i="56"/>
  <c r="V499" i="56"/>
  <c r="Z141" i="56"/>
  <c r="V403" i="56"/>
  <c r="V297" i="56"/>
  <c r="V58" i="56"/>
  <c r="V677" i="56"/>
  <c r="V421" i="56"/>
  <c r="Z309" i="56"/>
  <c r="Z47" i="56"/>
  <c r="Z471" i="56"/>
  <c r="Z137" i="56"/>
  <c r="V511" i="56"/>
  <c r="V550" i="56"/>
  <c r="V416" i="56"/>
  <c r="V312" i="56"/>
  <c r="V145" i="56"/>
  <c r="Z115" i="56"/>
  <c r="V366" i="56"/>
  <c r="Z453" i="56"/>
  <c r="Z71" i="56"/>
  <c r="Z670" i="56"/>
  <c r="Z161" i="56"/>
  <c r="V523" i="56"/>
  <c r="V646" i="56"/>
  <c r="V429" i="56"/>
  <c r="V618" i="56"/>
  <c r="V186" i="56"/>
  <c r="Z259" i="56"/>
  <c r="V394" i="56"/>
  <c r="Z597" i="56"/>
  <c r="Z269" i="56"/>
  <c r="V555" i="56"/>
  <c r="V350" i="56"/>
  <c r="V289" i="56"/>
  <c r="V519" i="56"/>
  <c r="AD290" i="56"/>
  <c r="AD289" i="56"/>
  <c r="Z553" i="56"/>
  <c r="Z344" i="56"/>
  <c r="V279" i="56"/>
  <c r="Z188" i="56"/>
  <c r="V479" i="56"/>
  <c r="AD682" i="56"/>
  <c r="AD143" i="56"/>
  <c r="AD145" i="56"/>
  <c r="AD446" i="56"/>
  <c r="AD129" i="56"/>
  <c r="AD440" i="56"/>
  <c r="AD681" i="56"/>
  <c r="AD255" i="56"/>
  <c r="AD673" i="56"/>
  <c r="AD447" i="56"/>
  <c r="AD397" i="56"/>
  <c r="AD502" i="56"/>
  <c r="AD506" i="56"/>
  <c r="AD597" i="56"/>
  <c r="AD587" i="56"/>
  <c r="AD273" i="56"/>
  <c r="AD416" i="56"/>
  <c r="AD394" i="56"/>
  <c r="AD651" i="56"/>
  <c r="AD141" i="56"/>
  <c r="AD380" i="56"/>
  <c r="AD267" i="56"/>
  <c r="AD635" i="56"/>
  <c r="AD363" i="56"/>
  <c r="AD566" i="56"/>
  <c r="AD109" i="56"/>
  <c r="AD261" i="56"/>
  <c r="AD655" i="56"/>
  <c r="AD382" i="56"/>
  <c r="AD458" i="56"/>
  <c r="AD242" i="56"/>
  <c r="AD692" i="56"/>
  <c r="AD596" i="56"/>
  <c r="AD524" i="56"/>
  <c r="AD243" i="56"/>
  <c r="AD214" i="56"/>
  <c r="H32" i="58"/>
  <c r="G32" i="58"/>
  <c r="H8" i="58"/>
  <c r="G8" i="58"/>
  <c r="V621" i="50"/>
  <c r="G12" i="62"/>
  <c r="G11" i="62"/>
  <c r="H20" i="58"/>
  <c r="G20" i="58"/>
  <c r="H33" i="58"/>
  <c r="G33" i="58"/>
  <c r="H14" i="58"/>
  <c r="G14" i="58"/>
  <c r="AT24" i="54"/>
  <c r="AT245" i="54"/>
  <c r="AT18" i="54"/>
  <c r="AT210" i="54"/>
  <c r="AT138" i="54"/>
  <c r="AT127" i="54"/>
  <c r="AT336" i="54"/>
  <c r="AT367" i="54"/>
  <c r="AT92" i="54"/>
  <c r="AT15" i="54"/>
  <c r="AT187" i="54"/>
  <c r="AT125" i="54"/>
  <c r="AT331" i="54"/>
  <c r="AT36" i="54"/>
  <c r="AT96" i="54"/>
  <c r="AT307" i="54"/>
  <c r="AT91" i="54"/>
  <c r="AT186" i="54"/>
  <c r="AT53" i="54"/>
  <c r="AT222" i="54"/>
  <c r="AT271" i="54"/>
  <c r="AT114" i="54"/>
  <c r="AT48" i="54"/>
  <c r="AT355" i="54"/>
  <c r="AT26" i="54"/>
  <c r="AT211" i="54"/>
  <c r="AT235" i="54"/>
  <c r="AT120" i="54"/>
  <c r="AT295" i="54"/>
  <c r="AT162" i="54"/>
  <c r="AT204" i="54"/>
  <c r="AT252" i="54"/>
  <c r="AT192" i="54"/>
  <c r="AT240" i="54"/>
  <c r="AT63" i="54"/>
  <c r="AT144" i="54"/>
  <c r="AT175" i="54"/>
  <c r="AT65" i="54"/>
  <c r="AT247" i="54"/>
  <c r="AT209" i="54"/>
  <c r="AT324" i="54"/>
  <c r="AT150" i="54"/>
  <c r="AT427" i="54"/>
  <c r="AT90" i="54"/>
  <c r="AT72" i="54"/>
  <c r="AT70" i="54"/>
  <c r="AT185" i="54"/>
  <c r="AT17" i="54"/>
  <c r="AT102" i="54"/>
  <c r="AT233" i="54"/>
  <c r="AT57" i="54"/>
  <c r="AT288" i="54"/>
  <c r="AT264" i="54"/>
  <c r="AT66" i="54"/>
  <c r="AT108" i="54"/>
  <c r="AT103" i="54"/>
  <c r="AT283" i="54"/>
  <c r="AT78" i="54"/>
  <c r="AT79" i="54"/>
  <c r="AT259" i="54"/>
  <c r="AT156" i="54"/>
  <c r="AT11" i="54"/>
  <c r="AT348" i="54"/>
  <c r="AT27" i="54"/>
  <c r="AT132" i="54"/>
  <c r="AT312" i="54"/>
  <c r="AT14" i="54"/>
  <c r="AT415" i="54"/>
  <c r="AT300" i="54"/>
  <c r="AT44" i="54"/>
  <c r="AT115" i="54"/>
  <c r="AT276" i="54"/>
  <c r="AT319" i="54"/>
  <c r="AT199" i="54"/>
  <c r="AT52" i="54"/>
  <c r="AT77" i="54"/>
  <c r="AT76" i="54"/>
  <c r="AT142" i="54"/>
  <c r="AT338" i="54"/>
  <c r="AT491" i="54"/>
  <c r="AT635" i="54"/>
  <c r="AT145" i="54"/>
  <c r="AT340" i="54"/>
  <c r="AT493" i="54"/>
  <c r="AT637" i="54"/>
  <c r="AT146" i="54"/>
  <c r="AT341" i="54"/>
  <c r="AT494" i="54"/>
  <c r="AT638" i="54"/>
  <c r="AT147" i="54"/>
  <c r="AT342" i="54"/>
  <c r="AT495" i="54"/>
  <c r="AT639" i="54"/>
  <c r="AT131" i="54"/>
  <c r="AT329" i="54"/>
  <c r="AT484" i="54"/>
  <c r="AT628" i="54"/>
  <c r="AT133" i="54"/>
  <c r="AT330" i="54"/>
  <c r="AT485" i="54"/>
  <c r="AT629" i="54"/>
  <c r="AT155" i="54"/>
  <c r="AT349" i="54"/>
  <c r="AT500" i="54"/>
  <c r="AT644" i="54"/>
  <c r="AT176" i="54"/>
  <c r="AT363" i="54"/>
  <c r="AT513" i="54"/>
  <c r="AT657" i="54"/>
  <c r="AT194" i="54"/>
  <c r="AT377" i="54"/>
  <c r="AT526" i="54"/>
  <c r="AT670" i="54"/>
  <c r="AT547" i="54"/>
  <c r="Z125" i="54"/>
  <c r="Z269" i="54"/>
  <c r="Z413" i="54"/>
  <c r="AT86" i="54"/>
  <c r="AT294" i="54"/>
  <c r="AT455" i="54"/>
  <c r="AT599" i="54"/>
  <c r="AT88" i="54"/>
  <c r="AT297" i="54"/>
  <c r="AT457" i="54"/>
  <c r="AT601" i="54"/>
  <c r="AT93" i="54"/>
  <c r="AT298" i="54"/>
  <c r="AT458" i="54"/>
  <c r="AT602" i="54"/>
  <c r="AT94" i="54"/>
  <c r="AT299" i="54"/>
  <c r="AT459" i="54"/>
  <c r="AT603" i="54"/>
  <c r="AT73" i="54"/>
  <c r="AT286" i="54"/>
  <c r="AT448" i="54"/>
  <c r="AT592" i="54"/>
  <c r="AT74" i="54"/>
  <c r="AT287" i="54"/>
  <c r="AT449" i="54"/>
  <c r="AT593" i="54"/>
  <c r="AT100" i="54"/>
  <c r="AT305" i="54"/>
  <c r="AT464" i="54"/>
  <c r="AT608" i="54"/>
  <c r="AT121" i="54"/>
  <c r="AT321" i="54"/>
  <c r="AT477" i="54"/>
  <c r="AT621" i="54"/>
  <c r="AT141" i="54"/>
  <c r="AT337" i="54"/>
  <c r="AT490" i="54"/>
  <c r="AT634" i="54"/>
  <c r="AT400" i="54"/>
  <c r="Z89" i="54"/>
  <c r="Z233" i="54"/>
  <c r="Z377" i="54"/>
  <c r="AT106" i="54"/>
  <c r="AT309" i="54"/>
  <c r="AT467" i="54"/>
  <c r="AT611" i="54"/>
  <c r="AT109" i="54"/>
  <c r="AT311" i="54"/>
  <c r="AT123" i="54"/>
  <c r="AT323" i="54"/>
  <c r="AT479" i="54"/>
  <c r="AT623" i="54"/>
  <c r="AT128" i="54"/>
  <c r="AT326" i="54"/>
  <c r="AT279" i="54"/>
  <c r="AT539" i="54"/>
  <c r="AT68" i="54"/>
  <c r="AT394" i="54"/>
  <c r="AT565" i="54"/>
  <c r="AT69" i="54"/>
  <c r="AT327" i="54"/>
  <c r="AT518" i="54"/>
  <c r="AT686" i="54"/>
  <c r="AT253" i="54"/>
  <c r="AT447" i="54"/>
  <c r="AT627" i="54"/>
  <c r="AT167" i="54"/>
  <c r="AT384" i="54"/>
  <c r="AT556" i="54"/>
  <c r="AT54" i="54"/>
  <c r="AT316" i="54"/>
  <c r="AT509" i="54"/>
  <c r="AT677" i="54"/>
  <c r="AT260" i="54"/>
  <c r="AT452" i="54"/>
  <c r="AT632" i="54"/>
  <c r="AT212" i="54"/>
  <c r="AT416" i="54"/>
  <c r="AT585" i="54"/>
  <c r="AT122" i="54"/>
  <c r="AT364" i="54"/>
  <c r="AT550" i="54"/>
  <c r="AT80" i="54"/>
  <c r="Z53" i="54"/>
  <c r="Z221" i="54"/>
  <c r="Z401" i="54"/>
  <c r="AT160" i="54"/>
  <c r="Z15" i="54"/>
  <c r="Z138" i="54"/>
  <c r="Z282" i="54"/>
  <c r="Z426" i="54"/>
  <c r="AT303" i="54"/>
  <c r="Z79" i="54"/>
  <c r="Z223" i="54"/>
  <c r="Z367" i="54"/>
  <c r="Z511" i="54"/>
  <c r="AT607" i="54"/>
  <c r="AT612" i="54"/>
  <c r="Z153" i="54"/>
  <c r="Z297" i="54"/>
  <c r="Z441" i="54"/>
  <c r="AT256" i="54"/>
  <c r="Z22" i="54"/>
  <c r="Z166" i="54"/>
  <c r="Z310" i="54"/>
  <c r="Z454" i="54"/>
  <c r="AT374" i="54"/>
  <c r="Z83" i="54"/>
  <c r="Z227" i="54"/>
  <c r="Z371" i="54"/>
  <c r="Z515" i="54"/>
  <c r="AT576" i="54"/>
  <c r="Z132" i="54"/>
  <c r="Z276" i="54"/>
  <c r="Z420" i="54"/>
  <c r="AT134" i="54"/>
  <c r="Z37" i="54"/>
  <c r="Z181" i="54"/>
  <c r="Z325" i="54"/>
  <c r="Z469" i="54"/>
  <c r="AT439" i="54"/>
  <c r="AT450" i="54"/>
  <c r="Z100" i="54"/>
  <c r="Z244" i="54"/>
  <c r="Z388" i="54"/>
  <c r="Z532" i="54"/>
  <c r="Z494" i="54"/>
  <c r="Z671" i="54"/>
  <c r="AD131" i="54"/>
  <c r="Z207" i="54"/>
  <c r="Z600" i="54"/>
  <c r="AD24" i="54"/>
  <c r="AD168" i="54"/>
  <c r="AD312" i="54"/>
  <c r="Z116" i="54"/>
  <c r="Z577" i="54"/>
  <c r="AD37" i="54"/>
  <c r="AD181" i="54"/>
  <c r="AD325" i="54"/>
  <c r="Z218" i="54"/>
  <c r="Z602" i="54"/>
  <c r="Z123" i="54"/>
  <c r="Z579" i="54"/>
  <c r="AD39" i="54"/>
  <c r="AD183" i="54"/>
  <c r="AD327" i="54"/>
  <c r="Z176" i="54"/>
  <c r="Z592" i="54"/>
  <c r="AD19" i="54"/>
  <c r="AD160" i="54"/>
  <c r="Z278" i="54"/>
  <c r="Z617" i="54"/>
  <c r="AD89" i="54"/>
  <c r="AD233" i="54"/>
  <c r="Z375" i="54"/>
  <c r="Z642" i="54"/>
  <c r="AD114" i="54"/>
  <c r="AD258" i="54"/>
  <c r="Z428" i="54"/>
  <c r="Z655" i="54"/>
  <c r="Z386" i="54"/>
  <c r="Z644" i="54"/>
  <c r="AD68" i="54"/>
  <c r="AD212" i="54"/>
  <c r="AD356" i="54"/>
  <c r="AD500" i="54"/>
  <c r="AD644" i="54"/>
  <c r="AD141" i="54"/>
  <c r="AD410" i="54"/>
  <c r="AD568" i="54"/>
  <c r="Z550" i="54"/>
  <c r="AD305" i="54"/>
  <c r="AD491" i="54"/>
  <c r="AD648" i="54"/>
  <c r="AD74" i="54"/>
  <c r="AD378" i="54"/>
  <c r="AD544" i="54"/>
  <c r="AH11" i="54"/>
  <c r="AD247" i="54"/>
  <c r="AD454" i="54"/>
  <c r="AD611" i="54"/>
  <c r="Z645" i="54"/>
  <c r="AD345" i="54"/>
  <c r="AD520" i="54"/>
  <c r="AD677" i="54"/>
  <c r="AD226" i="54"/>
  <c r="AD443" i="54"/>
  <c r="AD600" i="54"/>
  <c r="AD50" i="54"/>
  <c r="AD366" i="54"/>
  <c r="AD535" i="54"/>
  <c r="AD693" i="54"/>
  <c r="AD278" i="54"/>
  <c r="AD471" i="54"/>
  <c r="AD628" i="54"/>
  <c r="AD93" i="54"/>
  <c r="AD388" i="54"/>
  <c r="AD551" i="54"/>
  <c r="AH26" i="54"/>
  <c r="AH170" i="54"/>
  <c r="AH314" i="54"/>
  <c r="AH458" i="54"/>
  <c r="AD58" i="54"/>
  <c r="AD370" i="54"/>
  <c r="AD539" i="54"/>
  <c r="AD696" i="54"/>
  <c r="AH159" i="54"/>
  <c r="AH303" i="54"/>
  <c r="AH447" i="54"/>
  <c r="AH591" i="54"/>
  <c r="AD335" i="54"/>
  <c r="AH133" i="54"/>
  <c r="AH307" i="54"/>
  <c r="AH479" i="54"/>
  <c r="AH642" i="54"/>
  <c r="AL116" i="54"/>
  <c r="AD593" i="54"/>
  <c r="AH150" i="54"/>
  <c r="AH322" i="54"/>
  <c r="AH496" i="54"/>
  <c r="AH656" i="54"/>
  <c r="AL129" i="54"/>
  <c r="AD448" i="54"/>
  <c r="AH137" i="54"/>
  <c r="AH309" i="54"/>
  <c r="AH481" i="54"/>
  <c r="AH644" i="54"/>
  <c r="AD685" i="54"/>
  <c r="AH180" i="54"/>
  <c r="AH354" i="54"/>
  <c r="AH526" i="54"/>
  <c r="AH684" i="54"/>
  <c r="AH53" i="54"/>
  <c r="AH225" i="54"/>
  <c r="AH397" i="54"/>
  <c r="AH568" i="54"/>
  <c r="AL36" i="54"/>
  <c r="AL180" i="54"/>
  <c r="AL324" i="54"/>
  <c r="AH23" i="54"/>
  <c r="AH198" i="54"/>
  <c r="AH370" i="54"/>
  <c r="AH542" i="54"/>
  <c r="AH700" i="54"/>
  <c r="AH69" i="54"/>
  <c r="AH241" i="54"/>
  <c r="AH415" i="54"/>
  <c r="AH583" i="54"/>
  <c r="AD283" i="54"/>
  <c r="AH128" i="54"/>
  <c r="AH300" i="54"/>
  <c r="AH474" i="54"/>
  <c r="AH636" i="54"/>
  <c r="AD645" i="54"/>
  <c r="AH187" i="54"/>
  <c r="AH359" i="54"/>
  <c r="AH533" i="54"/>
  <c r="AH690" i="54"/>
  <c r="AL160" i="54"/>
  <c r="AL304" i="54"/>
  <c r="AH29" i="54"/>
  <c r="AH202" i="54"/>
  <c r="AH376" i="54"/>
  <c r="AH547" i="54"/>
  <c r="AL29" i="54"/>
  <c r="AL173" i="54"/>
  <c r="AL317" i="54"/>
  <c r="AL461" i="54"/>
  <c r="AL605" i="54"/>
  <c r="AH319" i="54"/>
  <c r="AL102" i="54"/>
  <c r="AL318" i="54"/>
  <c r="AL480" i="54"/>
  <c r="AL637" i="54"/>
  <c r="AP106" i="54"/>
  <c r="AP250" i="54"/>
  <c r="AH60" i="54"/>
  <c r="AL123" i="54"/>
  <c r="AL334" i="54"/>
  <c r="AL494" i="54"/>
  <c r="AL651" i="54"/>
  <c r="AP119" i="54"/>
  <c r="AP263" i="54"/>
  <c r="AH161" i="54"/>
  <c r="AL146" i="54"/>
  <c r="AT352" i="54"/>
  <c r="AT551" i="54"/>
  <c r="AT164" i="54"/>
  <c r="AT407" i="54"/>
  <c r="AT577" i="54"/>
  <c r="AT110" i="54"/>
  <c r="AT356" i="54"/>
  <c r="AT530" i="54"/>
  <c r="AT698" i="54"/>
  <c r="AT268" i="54"/>
  <c r="AT471" i="54"/>
  <c r="AT651" i="54"/>
  <c r="AT184" i="54"/>
  <c r="AT397" i="54"/>
  <c r="AT568" i="54"/>
  <c r="AT97" i="54"/>
  <c r="AT345" i="54"/>
  <c r="AT521" i="54"/>
  <c r="AT689" i="54"/>
  <c r="AT275" i="54"/>
  <c r="AT476" i="54"/>
  <c r="AT656" i="54"/>
  <c r="AT229" i="54"/>
  <c r="AT429" i="54"/>
  <c r="AT597" i="54"/>
  <c r="AT158" i="54"/>
  <c r="AT390" i="54"/>
  <c r="AT562" i="54"/>
  <c r="AT154" i="54"/>
  <c r="Z65" i="54"/>
  <c r="Z245" i="54"/>
  <c r="Z425" i="54"/>
  <c r="AT232" i="54"/>
  <c r="Z18" i="54"/>
  <c r="Z150" i="54"/>
  <c r="Z294" i="54"/>
  <c r="Z438" i="54"/>
  <c r="AT360" i="54"/>
  <c r="Z91" i="54"/>
  <c r="Z235" i="54"/>
  <c r="Z379" i="54"/>
  <c r="Z523" i="54"/>
  <c r="AT655" i="54"/>
  <c r="AT660" i="54"/>
  <c r="Z165" i="54"/>
  <c r="Z309" i="54"/>
  <c r="Z453" i="54"/>
  <c r="AT317" i="54"/>
  <c r="Z34" i="54"/>
  <c r="Z178" i="54"/>
  <c r="Z322" i="54"/>
  <c r="Z466" i="54"/>
  <c r="AT426" i="54"/>
  <c r="Z95" i="54"/>
  <c r="Z239" i="54"/>
  <c r="Z383" i="54"/>
  <c r="Z527" i="54"/>
  <c r="AT624" i="54"/>
  <c r="Z144" i="54"/>
  <c r="Z288" i="54"/>
  <c r="Z432" i="54"/>
  <c r="AT206" i="54"/>
  <c r="Z49" i="54"/>
  <c r="Z193" i="54"/>
  <c r="Z337" i="54"/>
  <c r="Z481" i="54"/>
  <c r="AT487" i="54"/>
  <c r="AT498" i="54"/>
  <c r="Z112" i="54"/>
  <c r="Z256" i="54"/>
  <c r="Z400" i="54"/>
  <c r="AT588" i="54"/>
  <c r="Z536" i="54"/>
  <c r="Z683" i="54"/>
  <c r="AD143" i="54"/>
  <c r="Z255" i="54"/>
  <c r="Z612" i="54"/>
  <c r="AD36" i="54"/>
  <c r="AD180" i="54"/>
  <c r="AD324" i="54"/>
  <c r="Z164" i="54"/>
  <c r="Z589" i="54"/>
  <c r="AD49" i="54"/>
  <c r="AD193" i="54"/>
  <c r="AD337" i="54"/>
  <c r="Z266" i="54"/>
  <c r="Z614" i="54"/>
  <c r="Z171" i="54"/>
  <c r="Z591" i="54"/>
  <c r="AD51" i="54"/>
  <c r="AD195" i="54"/>
  <c r="AD339" i="54"/>
  <c r="Z224" i="54"/>
  <c r="Z604" i="54"/>
  <c r="AD28" i="54"/>
  <c r="AD172" i="54"/>
  <c r="Z326" i="54"/>
  <c r="Z629" i="54"/>
  <c r="AD101" i="54"/>
  <c r="AD245" i="54"/>
  <c r="Z423" i="54"/>
  <c r="Z654" i="54"/>
  <c r="AD126" i="54"/>
  <c r="AD270" i="54"/>
  <c r="Z476" i="54"/>
  <c r="Z667" i="54"/>
  <c r="Z434" i="54"/>
  <c r="Z656" i="54"/>
  <c r="AD80" i="54"/>
  <c r="AD224" i="54"/>
  <c r="AD368" i="54"/>
  <c r="AD512" i="54"/>
  <c r="AD656" i="54"/>
  <c r="AD177" i="54"/>
  <c r="AD424" i="54"/>
  <c r="AD581" i="54"/>
  <c r="Z622" i="54"/>
  <c r="AT19" i="54"/>
  <c r="AT365" i="54"/>
  <c r="AT563" i="54"/>
  <c r="AT181" i="54"/>
  <c r="AT420" i="54"/>
  <c r="AT589" i="54"/>
  <c r="AT129" i="54"/>
  <c r="AT369" i="54"/>
  <c r="AT542" i="54"/>
  <c r="AT28" i="54"/>
  <c r="AT285" i="54"/>
  <c r="AT483" i="54"/>
  <c r="AT663" i="54"/>
  <c r="AT203" i="54"/>
  <c r="AT410" i="54"/>
  <c r="AT580" i="54"/>
  <c r="AT116" i="54"/>
  <c r="AT359" i="54"/>
  <c r="AT533" i="54"/>
  <c r="AT34" i="54"/>
  <c r="AT291" i="54"/>
  <c r="AT488" i="54"/>
  <c r="AT668" i="54"/>
  <c r="AT244" i="54"/>
  <c r="AT441" i="54"/>
  <c r="AT609" i="54"/>
  <c r="AT177" i="54"/>
  <c r="AT404" i="54"/>
  <c r="AT574" i="54"/>
  <c r="AT226" i="54"/>
  <c r="Z77" i="54"/>
  <c r="Z257" i="54"/>
  <c r="Z437" i="54"/>
  <c r="AT296" i="54"/>
  <c r="Z21" i="54"/>
  <c r="Z162" i="54"/>
  <c r="Z306" i="54"/>
  <c r="Z450" i="54"/>
  <c r="AT412" i="54"/>
  <c r="Z103" i="54"/>
  <c r="Z247" i="54"/>
  <c r="Z391" i="54"/>
  <c r="Z535" i="54"/>
  <c r="AT20" i="54"/>
  <c r="Z33" i="54"/>
  <c r="Z177" i="54"/>
  <c r="Z321" i="54"/>
  <c r="Z465" i="54"/>
  <c r="AT373" i="54"/>
  <c r="Z46" i="54"/>
  <c r="Z190" i="54"/>
  <c r="Z334" i="54"/>
  <c r="Z478" i="54"/>
  <c r="AT475" i="54"/>
  <c r="Z107" i="54"/>
  <c r="Z251" i="54"/>
  <c r="Z395" i="54"/>
  <c r="Z539" i="54"/>
  <c r="AT672" i="54"/>
  <c r="Z156" i="54"/>
  <c r="Z300" i="54"/>
  <c r="Z444" i="54"/>
  <c r="AT273" i="54"/>
  <c r="Z61" i="54"/>
  <c r="Z205" i="54"/>
  <c r="Z349" i="54"/>
  <c r="Z493" i="54"/>
  <c r="AT535" i="54"/>
  <c r="AT546" i="54"/>
  <c r="Z124" i="54"/>
  <c r="Z268" i="54"/>
  <c r="Z412" i="54"/>
  <c r="Z14" i="54"/>
  <c r="Z551" i="54"/>
  <c r="Z695" i="54"/>
  <c r="AD155" i="54"/>
  <c r="Z303" i="54"/>
  <c r="Z624" i="54"/>
  <c r="AD48" i="54"/>
  <c r="AD192" i="54"/>
  <c r="AD336" i="54"/>
  <c r="Z212" i="54"/>
  <c r="Z601" i="54"/>
  <c r="AD61" i="54"/>
  <c r="AD205" i="54"/>
  <c r="AD349" i="54"/>
  <c r="Z314" i="54"/>
  <c r="Z626" i="54"/>
  <c r="Z219" i="54"/>
  <c r="Z603" i="54"/>
  <c r="AD63" i="54"/>
  <c r="AD207" i="54"/>
  <c r="AD351" i="54"/>
  <c r="Z272" i="54"/>
  <c r="Z616" i="54"/>
  <c r="AD40" i="54"/>
  <c r="AD184" i="54"/>
  <c r="Z374" i="54"/>
  <c r="Z641" i="54"/>
  <c r="AD113" i="54"/>
  <c r="AD257" i="54"/>
  <c r="Z471" i="54"/>
  <c r="Z666" i="54"/>
  <c r="AD138" i="54"/>
  <c r="AT393" i="54"/>
  <c r="Z524" i="54"/>
  <c r="Z679" i="54"/>
  <c r="Z482" i="54"/>
  <c r="Z668" i="54"/>
  <c r="AD92" i="54"/>
  <c r="AD236" i="54"/>
  <c r="AD380" i="54"/>
  <c r="AD524" i="54"/>
  <c r="AD668" i="54"/>
  <c r="AD213" i="54"/>
  <c r="AD437" i="54"/>
  <c r="AD594" i="54"/>
  <c r="Z694" i="54"/>
  <c r="AT42" i="54"/>
  <c r="AT378" i="54"/>
  <c r="AT575" i="54"/>
  <c r="AT200" i="54"/>
  <c r="AT433" i="54"/>
  <c r="AT613" i="54"/>
  <c r="AT165" i="54"/>
  <c r="AT382" i="54"/>
  <c r="AT554" i="54"/>
  <c r="AT47" i="54"/>
  <c r="AT314" i="54"/>
  <c r="AT507" i="54"/>
  <c r="AT675" i="54"/>
  <c r="AT220" i="54"/>
  <c r="AT423" i="54"/>
  <c r="AT604" i="54"/>
  <c r="AT152" i="54"/>
  <c r="AT372" i="54"/>
  <c r="AT545" i="54"/>
  <c r="AT58" i="54"/>
  <c r="AT320" i="54"/>
  <c r="AT512" i="54"/>
  <c r="AT680" i="54"/>
  <c r="AT261" i="54"/>
  <c r="AT453" i="54"/>
  <c r="AT633" i="54"/>
  <c r="AT213" i="54"/>
  <c r="AT417" i="54"/>
  <c r="AT586" i="54"/>
  <c r="AT290" i="54"/>
  <c r="Z101" i="54"/>
  <c r="Z281" i="54"/>
  <c r="Z449" i="54"/>
  <c r="AT353" i="54"/>
  <c r="Z30" i="54"/>
  <c r="Z174" i="54"/>
  <c r="Z318" i="54"/>
  <c r="Z462" i="54"/>
  <c r="AT462" i="54"/>
  <c r="Z115" i="54"/>
  <c r="Z259" i="54"/>
  <c r="Z403" i="54"/>
  <c r="AT99" i="54"/>
  <c r="AT107" i="54"/>
  <c r="Z45" i="54"/>
  <c r="Z189" i="54"/>
  <c r="Z333" i="54"/>
  <c r="Z477" i="54"/>
  <c r="AT425" i="54"/>
  <c r="Z58" i="54"/>
  <c r="Z202" i="54"/>
  <c r="Z346" i="54"/>
  <c r="Z490" i="54"/>
  <c r="AT523" i="54"/>
  <c r="Z119" i="54"/>
  <c r="Z263" i="54"/>
  <c r="Z407" i="54"/>
  <c r="AT43" i="54"/>
  <c r="Z24" i="54"/>
  <c r="Z168" i="54"/>
  <c r="Z312" i="54"/>
  <c r="Z456" i="54"/>
  <c r="AT332" i="54"/>
  <c r="Z73" i="54"/>
  <c r="Z217" i="54"/>
  <c r="Z361" i="54"/>
  <c r="Z505" i="54"/>
  <c r="AT583" i="54"/>
  <c r="AT594" i="54"/>
  <c r="Z136" i="54"/>
  <c r="Z280" i="54"/>
  <c r="Z424" i="54"/>
  <c r="Z62" i="54"/>
  <c r="Z563" i="54"/>
  <c r="AD23" i="54"/>
  <c r="AD167" i="54"/>
  <c r="Z351" i="54"/>
  <c r="Z636" i="54"/>
  <c r="AD60" i="54"/>
  <c r="AD204" i="54"/>
  <c r="AD348" i="54"/>
  <c r="Z260" i="54"/>
  <c r="Z613" i="54"/>
  <c r="AD73" i="54"/>
  <c r="AD217" i="54"/>
  <c r="AD361" i="54"/>
  <c r="Z362" i="54"/>
  <c r="Z638" i="54"/>
  <c r="Z267" i="54"/>
  <c r="Z615" i="54"/>
  <c r="AD75" i="54"/>
  <c r="AD219" i="54"/>
  <c r="AD363" i="54"/>
  <c r="Z320" i="54"/>
  <c r="Z628" i="54"/>
  <c r="AD52" i="54"/>
  <c r="AD196" i="54"/>
  <c r="Z422" i="54"/>
  <c r="Z653" i="54"/>
  <c r="AD125" i="54"/>
  <c r="AD269" i="54"/>
  <c r="Z519" i="54"/>
  <c r="Z678" i="54"/>
  <c r="AD150" i="54"/>
  <c r="Z20" i="54"/>
  <c r="Z547" i="54"/>
  <c r="Z691" i="54"/>
  <c r="Z530" i="54"/>
  <c r="Z680" i="54"/>
  <c r="AD104" i="54"/>
  <c r="AD248" i="54"/>
  <c r="AD392" i="54"/>
  <c r="AD536" i="54"/>
  <c r="AD680" i="54"/>
  <c r="AD239" i="54"/>
  <c r="AD450" i="54"/>
  <c r="AD607" i="54"/>
  <c r="AD34" i="54"/>
  <c r="AT62" i="54"/>
  <c r="AT392" i="54"/>
  <c r="AT587" i="54"/>
  <c r="AT217" i="54"/>
  <c r="AT445" i="54"/>
  <c r="AT625" i="54"/>
  <c r="AT182" i="54"/>
  <c r="AT395" i="54"/>
  <c r="AT566" i="54"/>
  <c r="AT71" i="54"/>
  <c r="AT328" i="54"/>
  <c r="AT519" i="54"/>
  <c r="AT687" i="54"/>
  <c r="AT238" i="54"/>
  <c r="AT436" i="54"/>
  <c r="AT616" i="54"/>
  <c r="AT169" i="54"/>
  <c r="AT385" i="54"/>
  <c r="AT557" i="54"/>
  <c r="AT81" i="54"/>
  <c r="AT334" i="54"/>
  <c r="AT524" i="54"/>
  <c r="AT692" i="54"/>
  <c r="AT277" i="54"/>
  <c r="AT465" i="54"/>
  <c r="AT645" i="54"/>
  <c r="AT230" i="54"/>
  <c r="AT430" i="54"/>
  <c r="AT598" i="54"/>
  <c r="AT347" i="54"/>
  <c r="Z113" i="54"/>
  <c r="Z293" i="54"/>
  <c r="Z461" i="54"/>
  <c r="AT406" i="54"/>
  <c r="Z42" i="54"/>
  <c r="Z186" i="54"/>
  <c r="Z330" i="54"/>
  <c r="Z474" i="54"/>
  <c r="AT510" i="54"/>
  <c r="Z127" i="54"/>
  <c r="Z271" i="54"/>
  <c r="Z415" i="54"/>
  <c r="AT171" i="54"/>
  <c r="AT179" i="54"/>
  <c r="Z57" i="54"/>
  <c r="Z201" i="54"/>
  <c r="Z345" i="54"/>
  <c r="Z489" i="54"/>
  <c r="AT474" i="54"/>
  <c r="Z70" i="54"/>
  <c r="Z214" i="54"/>
  <c r="Z358" i="54"/>
  <c r="Z502" i="54"/>
  <c r="AT571" i="54"/>
  <c r="Z131" i="54"/>
  <c r="Z275" i="54"/>
  <c r="Z419" i="54"/>
  <c r="AT124" i="54"/>
  <c r="Z36" i="54"/>
  <c r="Z180" i="54"/>
  <c r="Z324" i="54"/>
  <c r="Z468" i="54"/>
  <c r="AT386" i="54"/>
  <c r="Z85" i="54"/>
  <c r="Z229" i="54"/>
  <c r="Z373" i="54"/>
  <c r="Z517" i="54"/>
  <c r="AT631" i="54"/>
  <c r="AT642" i="54"/>
  <c r="Z148" i="54"/>
  <c r="Z292" i="54"/>
  <c r="Z436" i="54"/>
  <c r="Z110" i="54"/>
  <c r="Z575" i="54"/>
  <c r="AD35" i="54"/>
  <c r="AD179" i="54"/>
  <c r="Z399" i="54"/>
  <c r="Z648" i="54"/>
  <c r="AD72" i="54"/>
  <c r="AD216" i="54"/>
  <c r="AD360" i="54"/>
  <c r="Z308" i="54"/>
  <c r="Z625" i="54"/>
  <c r="AD85" i="54"/>
  <c r="AD229" i="54"/>
  <c r="AD373" i="54"/>
  <c r="Z410" i="54"/>
  <c r="Z650" i="54"/>
  <c r="Z315" i="54"/>
  <c r="Z627" i="54"/>
  <c r="AD87" i="54"/>
  <c r="AD231" i="54"/>
  <c r="AD375" i="54"/>
  <c r="Z368" i="54"/>
  <c r="Z640" i="54"/>
  <c r="AD64" i="54"/>
  <c r="AD208" i="54"/>
  <c r="Z470" i="54"/>
  <c r="Z665" i="54"/>
  <c r="AD137" i="54"/>
  <c r="AT339" i="54"/>
  <c r="Z546" i="54"/>
  <c r="Z690" i="54"/>
  <c r="AD162" i="54"/>
  <c r="Z44" i="54"/>
  <c r="Z559" i="54"/>
  <c r="AT444" i="54"/>
  <c r="Z548" i="54"/>
  <c r="Z692" i="54"/>
  <c r="AD116" i="54"/>
  <c r="AD260" i="54"/>
  <c r="AD404" i="54"/>
  <c r="AD548" i="54"/>
  <c r="AD692" i="54"/>
  <c r="AD263" i="54"/>
  <c r="AD463" i="54"/>
  <c r="AD621" i="54"/>
  <c r="AD70" i="54"/>
  <c r="AD377" i="54"/>
  <c r="AD543" i="54"/>
  <c r="AD700" i="54"/>
  <c r="AD218" i="54"/>
  <c r="AD439" i="54"/>
  <c r="AD597" i="54"/>
  <c r="Z562" i="54"/>
  <c r="AD326" i="54"/>
  <c r="AD506" i="54"/>
  <c r="AD663" i="54"/>
  <c r="AD153" i="54"/>
  <c r="AD415" i="54"/>
  <c r="AD573" i="54"/>
  <c r="Z392" i="54"/>
  <c r="AT159" i="54"/>
  <c r="AT405" i="54"/>
  <c r="AT647" i="54"/>
  <c r="AT234" i="54"/>
  <c r="AT469" i="54"/>
  <c r="AT649" i="54"/>
  <c r="AT201" i="54"/>
  <c r="AT408" i="54"/>
  <c r="AT578" i="54"/>
  <c r="AT111" i="54"/>
  <c r="AT357" i="54"/>
  <c r="AT531" i="54"/>
  <c r="AT699" i="54"/>
  <c r="AT254" i="54"/>
  <c r="AT460" i="54"/>
  <c r="AT640" i="54"/>
  <c r="AT188" i="54"/>
  <c r="AT398" i="54"/>
  <c r="AT569" i="54"/>
  <c r="AT119" i="54"/>
  <c r="AT362" i="54"/>
  <c r="AT536" i="54"/>
  <c r="AT35" i="54"/>
  <c r="AT292" i="54"/>
  <c r="AT489" i="54"/>
  <c r="AT669" i="54"/>
  <c r="AT246" i="54"/>
  <c r="AT442" i="54"/>
  <c r="AT610" i="54"/>
  <c r="AT451" i="54"/>
  <c r="Z137" i="54"/>
  <c r="Z305" i="54"/>
  <c r="Z473" i="54"/>
  <c r="AT456" i="54"/>
  <c r="Z54" i="54"/>
  <c r="Z198" i="54"/>
  <c r="Z342" i="54"/>
  <c r="Z486" i="54"/>
  <c r="AT558" i="54"/>
  <c r="Z139" i="54"/>
  <c r="Z283" i="54"/>
  <c r="Z427" i="54"/>
  <c r="AT242" i="54"/>
  <c r="AT249" i="54"/>
  <c r="Z69" i="54"/>
  <c r="Z213" i="54"/>
  <c r="Z357" i="54"/>
  <c r="Z501" i="54"/>
  <c r="AT522" i="54"/>
  <c r="Z82" i="54"/>
  <c r="Z226" i="54"/>
  <c r="Z370" i="54"/>
  <c r="Z514" i="54"/>
  <c r="AT619" i="54"/>
  <c r="Z143" i="54"/>
  <c r="Z287" i="54"/>
  <c r="Z431" i="54"/>
  <c r="AT196" i="54"/>
  <c r="Z48" i="54"/>
  <c r="Z192" i="54"/>
  <c r="Z336" i="54"/>
  <c r="Z480" i="54"/>
  <c r="AT438" i="54"/>
  <c r="Z97" i="54"/>
  <c r="Z241" i="54"/>
  <c r="Z385" i="54"/>
  <c r="Z529" i="54"/>
  <c r="AT679" i="54"/>
  <c r="AT690" i="54"/>
  <c r="Z160" i="54"/>
  <c r="Z304" i="54"/>
  <c r="Z448" i="54"/>
  <c r="Z158" i="54"/>
  <c r="Z587" i="54"/>
  <c r="AD47" i="54"/>
  <c r="AD191" i="54"/>
  <c r="Z447" i="54"/>
  <c r="Z660" i="54"/>
  <c r="AD84" i="54"/>
  <c r="AD228" i="54"/>
  <c r="AD372" i="54"/>
  <c r="Z356" i="54"/>
  <c r="Z637" i="54"/>
  <c r="AD97" i="54"/>
  <c r="AD241" i="54"/>
  <c r="AD385" i="54"/>
  <c r="Z458" i="54"/>
  <c r="Z662" i="54"/>
  <c r="Z363" i="54"/>
  <c r="Z639" i="54"/>
  <c r="AD99" i="54"/>
  <c r="AD243" i="54"/>
  <c r="AD387" i="54"/>
  <c r="Z416" i="54"/>
  <c r="Z652" i="54"/>
  <c r="AD76" i="54"/>
  <c r="AD220" i="54"/>
  <c r="Z518" i="54"/>
  <c r="Z677" i="54"/>
  <c r="AD149" i="54"/>
  <c r="Z39" i="54"/>
  <c r="Z558" i="54"/>
  <c r="AD30" i="54"/>
  <c r="AD174" i="54"/>
  <c r="Z92" i="54"/>
  <c r="Z571" i="54"/>
  <c r="Z50" i="54"/>
  <c r="Z560" i="54"/>
  <c r="AD11" i="54"/>
  <c r="AD128" i="54"/>
  <c r="AD272" i="54"/>
  <c r="AD416" i="54"/>
  <c r="AD560" i="54"/>
  <c r="Z291" i="54"/>
  <c r="AD285" i="54"/>
  <c r="AD477" i="54"/>
  <c r="AD634" i="54"/>
  <c r="AD106" i="54"/>
  <c r="AD394" i="54"/>
  <c r="AD556" i="54"/>
  <c r="AH19" i="54"/>
  <c r="AD244" i="54"/>
  <c r="AD453" i="54"/>
  <c r="AD610" i="54"/>
  <c r="Z634" i="54"/>
  <c r="AD343" i="54"/>
  <c r="AD519" i="54"/>
  <c r="AD676" i="54"/>
  <c r="AD189" i="54"/>
  <c r="AD429" i="54"/>
  <c r="AD586" i="54"/>
  <c r="Z574" i="54"/>
  <c r="AD329" i="54"/>
  <c r="AD508" i="54"/>
  <c r="AT178" i="54"/>
  <c r="AT418" i="54"/>
  <c r="AT659" i="54"/>
  <c r="AT250" i="54"/>
  <c r="AT481" i="54"/>
  <c r="AT661" i="54"/>
  <c r="AT218" i="54"/>
  <c r="AT421" i="54"/>
  <c r="AT590" i="54"/>
  <c r="AT130" i="54"/>
  <c r="AT370" i="54"/>
  <c r="AT543" i="54"/>
  <c r="AT16" i="54"/>
  <c r="AT270" i="54"/>
  <c r="AT472" i="54"/>
  <c r="AT652" i="54"/>
  <c r="AT205" i="54"/>
  <c r="AT411" i="54"/>
  <c r="AT581" i="54"/>
  <c r="AT136" i="54"/>
  <c r="AT375" i="54"/>
  <c r="AT548" i="54"/>
  <c r="AT59" i="54"/>
  <c r="AT306" i="54"/>
  <c r="AT501" i="54"/>
  <c r="AT681" i="54"/>
  <c r="AT262" i="54"/>
  <c r="AT454" i="54"/>
  <c r="AT622" i="54"/>
  <c r="AT499" i="54"/>
  <c r="Z149" i="54"/>
  <c r="Z317" i="54"/>
  <c r="Z485" i="54"/>
  <c r="AT504" i="54"/>
  <c r="Z66" i="54"/>
  <c r="Z210" i="54"/>
  <c r="Z354" i="54"/>
  <c r="Z498" i="54"/>
  <c r="AT606" i="54"/>
  <c r="Z151" i="54"/>
  <c r="Z295" i="54"/>
  <c r="Z439" i="54"/>
  <c r="AT304" i="54"/>
  <c r="AT310" i="54"/>
  <c r="Z81" i="54"/>
  <c r="Z225" i="54"/>
  <c r="Z369" i="54"/>
  <c r="Z513" i="54"/>
  <c r="AT570" i="54"/>
  <c r="Z94" i="54"/>
  <c r="Z238" i="54"/>
  <c r="Z382" i="54"/>
  <c r="Z526" i="54"/>
  <c r="AT667" i="54"/>
  <c r="Z155" i="54"/>
  <c r="Z299" i="54"/>
  <c r="Z443" i="54"/>
  <c r="AT265" i="54"/>
  <c r="Z60" i="54"/>
  <c r="Z204" i="54"/>
  <c r="Z348" i="54"/>
  <c r="Z492" i="54"/>
  <c r="AT486" i="54"/>
  <c r="Z109" i="54"/>
  <c r="Z253" i="54"/>
  <c r="Z397" i="54"/>
  <c r="AT56" i="54"/>
  <c r="AT75" i="54"/>
  <c r="Z28" i="54"/>
  <c r="Z172" i="54"/>
  <c r="Z316" i="54"/>
  <c r="Z460" i="54"/>
  <c r="Z206" i="54"/>
  <c r="Z599" i="54"/>
  <c r="AD59" i="54"/>
  <c r="AD203" i="54"/>
  <c r="Z495" i="54"/>
  <c r="Z672" i="54"/>
  <c r="AD96" i="54"/>
  <c r="AD240" i="54"/>
  <c r="AD384" i="54"/>
  <c r="Z404" i="54"/>
  <c r="Z649" i="54"/>
  <c r="AD109" i="54"/>
  <c r="AD253" i="54"/>
  <c r="AD397" i="54"/>
  <c r="Z506" i="54"/>
  <c r="Z674" i="54"/>
  <c r="Z411" i="54"/>
  <c r="Z651" i="54"/>
  <c r="AD111" i="54"/>
  <c r="AD255" i="54"/>
  <c r="AD399" i="54"/>
  <c r="Z464" i="54"/>
  <c r="Z664" i="54"/>
  <c r="AD88" i="54"/>
  <c r="AT280" i="54"/>
  <c r="Z545" i="54"/>
  <c r="Z689" i="54"/>
  <c r="AD161" i="54"/>
  <c r="Z87" i="54"/>
  <c r="Z570" i="54"/>
  <c r="AD42" i="54"/>
  <c r="AD186" i="54"/>
  <c r="Z140" i="54"/>
  <c r="Z583" i="54"/>
  <c r="Z98" i="54"/>
  <c r="Z572" i="54"/>
  <c r="AD14" i="54"/>
  <c r="AD140" i="54"/>
  <c r="AD284" i="54"/>
  <c r="AD428" i="54"/>
  <c r="AD572" i="54"/>
  <c r="Z549" i="54"/>
  <c r="AD304" i="54"/>
  <c r="AD490" i="54"/>
  <c r="AD647" i="54"/>
  <c r="AD142" i="54"/>
  <c r="AT195" i="54"/>
  <c r="AT431" i="54"/>
  <c r="AT671" i="54"/>
  <c r="AT266" i="54"/>
  <c r="AT505" i="54"/>
  <c r="AT673" i="54"/>
  <c r="AT236" i="54"/>
  <c r="AT434" i="54"/>
  <c r="AT614" i="54"/>
  <c r="AT166" i="54"/>
  <c r="AT383" i="54"/>
  <c r="AT555" i="54"/>
  <c r="AT29" i="54"/>
  <c r="AT301" i="54"/>
  <c r="AT496" i="54"/>
  <c r="AT664" i="54"/>
  <c r="AT224" i="54"/>
  <c r="AT424" i="54"/>
  <c r="AT605" i="54"/>
  <c r="AT172" i="54"/>
  <c r="AT388" i="54"/>
  <c r="AT560" i="54"/>
  <c r="AT82" i="54"/>
  <c r="AT335" i="54"/>
  <c r="AT525" i="54"/>
  <c r="AT693" i="54"/>
  <c r="AT278" i="54"/>
  <c r="AT466" i="54"/>
  <c r="AT646" i="54"/>
  <c r="AT595" i="54"/>
  <c r="Z161" i="54"/>
  <c r="Z329" i="54"/>
  <c r="Z497" i="54"/>
  <c r="AT552" i="54"/>
  <c r="Z78" i="54"/>
  <c r="Z222" i="54"/>
  <c r="Z366" i="54"/>
  <c r="Z510" i="54"/>
  <c r="AT654" i="54"/>
  <c r="Z163" i="54"/>
  <c r="Z307" i="54"/>
  <c r="Z451" i="54"/>
  <c r="AT361" i="54"/>
  <c r="AT366" i="54"/>
  <c r="Z93" i="54"/>
  <c r="Z237" i="54"/>
  <c r="Z381" i="54"/>
  <c r="Z525" i="54"/>
  <c r="AT618" i="54"/>
  <c r="Z106" i="54"/>
  <c r="Z250" i="54"/>
  <c r="Z394" i="54"/>
  <c r="AT33" i="54"/>
  <c r="Z23" i="54"/>
  <c r="Z167" i="54"/>
  <c r="Z311" i="54"/>
  <c r="Z455" i="54"/>
  <c r="AT325" i="54"/>
  <c r="Z72" i="54"/>
  <c r="Z216" i="54"/>
  <c r="Z360" i="54"/>
  <c r="Z504" i="54"/>
  <c r="AT534" i="54"/>
  <c r="Z121" i="54"/>
  <c r="Z265" i="54"/>
  <c r="Z409" i="54"/>
  <c r="AT135" i="54"/>
  <c r="AT153" i="54"/>
  <c r="Z40" i="54"/>
  <c r="Z184" i="54"/>
  <c r="Z328" i="54"/>
  <c r="Z472" i="54"/>
  <c r="Z254" i="54"/>
  <c r="Z611" i="54"/>
  <c r="AD71" i="54"/>
  <c r="AD215" i="54"/>
  <c r="Z538" i="54"/>
  <c r="Z684" i="54"/>
  <c r="AD108" i="54"/>
  <c r="AD252" i="54"/>
  <c r="AD396" i="54"/>
  <c r="Z452" i="54"/>
  <c r="Z661" i="54"/>
  <c r="AD121" i="54"/>
  <c r="AD265" i="54"/>
  <c r="AT67" i="54"/>
  <c r="Z542" i="54"/>
  <c r="Z686" i="54"/>
  <c r="Z459" i="54"/>
  <c r="Z663" i="54"/>
  <c r="AD123" i="54"/>
  <c r="AD267" i="54"/>
  <c r="AD411" i="54"/>
  <c r="Z512" i="54"/>
  <c r="Z676" i="54"/>
  <c r="AD100" i="54"/>
  <c r="Z38" i="54"/>
  <c r="Z557" i="54"/>
  <c r="AD29" i="54"/>
  <c r="AD173" i="54"/>
  <c r="Z135" i="54"/>
  <c r="Z582" i="54"/>
  <c r="AD54" i="54"/>
  <c r="AD198" i="54"/>
  <c r="Z188" i="54"/>
  <c r="Z595" i="54"/>
  <c r="Z146" i="54"/>
  <c r="Z584" i="54"/>
  <c r="AD17" i="54"/>
  <c r="AD152" i="54"/>
  <c r="AD296" i="54"/>
  <c r="AD440" i="54"/>
  <c r="AD584" i="54"/>
  <c r="Z621" i="54"/>
  <c r="AD321" i="54"/>
  <c r="AD503" i="54"/>
  <c r="AD660" i="54"/>
  <c r="AD178" i="54"/>
  <c r="AD425" i="54"/>
  <c r="AD582" i="54"/>
  <c r="Z51" i="54"/>
  <c r="AD287" i="54"/>
  <c r="AD479" i="54"/>
  <c r="AD636" i="54"/>
  <c r="AD79" i="54"/>
  <c r="AD379" i="54"/>
  <c r="AD545" i="54"/>
  <c r="AH21" i="54"/>
  <c r="AD249" i="54"/>
  <c r="AD455" i="54"/>
  <c r="AD612" i="54"/>
  <c r="AD46" i="54"/>
  <c r="AT214" i="54"/>
  <c r="AT443" i="54"/>
  <c r="AT683" i="54"/>
  <c r="AT282" i="54"/>
  <c r="AT517" i="54"/>
  <c r="AT685" i="54"/>
  <c r="AT251" i="54"/>
  <c r="AT446" i="54"/>
  <c r="AT626" i="54"/>
  <c r="AT183" i="54"/>
  <c r="AT396" i="54"/>
  <c r="AT567" i="54"/>
  <c r="AT49" i="54"/>
  <c r="AT315" i="54"/>
  <c r="AT508" i="54"/>
  <c r="AT676" i="54"/>
  <c r="AT239" i="54"/>
  <c r="AT437" i="54"/>
  <c r="AT617" i="54"/>
  <c r="AT191" i="54"/>
  <c r="AT401" i="54"/>
  <c r="AT572" i="54"/>
  <c r="AT104" i="54"/>
  <c r="AT350" i="54"/>
  <c r="AT537" i="54"/>
  <c r="AT41" i="54"/>
  <c r="AT293" i="54"/>
  <c r="AT478" i="54"/>
  <c r="AT658" i="54"/>
  <c r="AT643" i="54"/>
  <c r="Z173" i="54"/>
  <c r="Z341" i="54"/>
  <c r="Z509" i="54"/>
  <c r="AT600" i="54"/>
  <c r="Z90" i="54"/>
  <c r="Z234" i="54"/>
  <c r="Z378" i="54"/>
  <c r="Z522" i="54"/>
  <c r="Z31" i="54"/>
  <c r="Z175" i="54"/>
  <c r="Z319" i="54"/>
  <c r="Z463" i="54"/>
  <c r="AT413" i="54"/>
  <c r="AT419" i="54"/>
  <c r="Z105" i="54"/>
  <c r="Z249" i="54"/>
  <c r="Z393" i="54"/>
  <c r="Z537" i="54"/>
  <c r="AT666" i="54"/>
  <c r="Z118" i="54"/>
  <c r="Z262" i="54"/>
  <c r="Z406" i="54"/>
  <c r="AT118" i="54"/>
  <c r="Z35" i="54"/>
  <c r="Z179" i="54"/>
  <c r="Z323" i="54"/>
  <c r="Z467" i="54"/>
  <c r="AT380" i="54"/>
  <c r="Z84" i="54"/>
  <c r="Z228" i="54"/>
  <c r="Z372" i="54"/>
  <c r="Z516" i="54"/>
  <c r="AT582" i="54"/>
  <c r="Z133" i="54"/>
  <c r="Z277" i="54"/>
  <c r="Z421" i="54"/>
  <c r="AT207" i="54"/>
  <c r="AT225" i="54"/>
  <c r="Z52" i="54"/>
  <c r="Z196" i="54"/>
  <c r="Z340" i="54"/>
  <c r="Z484" i="54"/>
  <c r="Z302" i="54"/>
  <c r="Z623" i="54"/>
  <c r="AD83" i="54"/>
  <c r="AT636" i="54"/>
  <c r="Z552" i="54"/>
  <c r="Z696" i="54"/>
  <c r="AD120" i="54"/>
  <c r="AD264" i="54"/>
  <c r="AD408" i="54"/>
  <c r="Z500" i="54"/>
  <c r="Z673" i="54"/>
  <c r="AD133" i="54"/>
  <c r="AD277" i="54"/>
  <c r="Z26" i="54"/>
  <c r="Z554" i="54"/>
  <c r="Z698" i="54"/>
  <c r="Z507" i="54"/>
  <c r="Z675" i="54"/>
  <c r="AD135" i="54"/>
  <c r="AD279" i="54"/>
  <c r="AT215" i="54"/>
  <c r="Z544" i="54"/>
  <c r="Z688" i="54"/>
  <c r="AD112" i="54"/>
  <c r="Z86" i="54"/>
  <c r="Z569" i="54"/>
  <c r="AD41" i="54"/>
  <c r="AD185" i="54"/>
  <c r="Z183" i="54"/>
  <c r="Z594" i="54"/>
  <c r="AD66" i="54"/>
  <c r="AD210" i="54"/>
  <c r="Z236" i="54"/>
  <c r="Z607" i="54"/>
  <c r="Z194" i="54"/>
  <c r="Z596" i="54"/>
  <c r="AD20" i="54"/>
  <c r="AD164" i="54"/>
  <c r="AD308" i="54"/>
  <c r="AD452" i="54"/>
  <c r="AD596" i="54"/>
  <c r="Z693" i="54"/>
  <c r="AD340" i="54"/>
  <c r="AD516" i="54"/>
  <c r="AD673" i="54"/>
  <c r="AD214" i="54"/>
  <c r="AD438" i="54"/>
  <c r="AD595" i="54"/>
  <c r="Z339" i="54"/>
  <c r="AD306" i="54"/>
  <c r="AD492" i="54"/>
  <c r="AD649" i="54"/>
  <c r="AD115" i="54"/>
  <c r="AD398" i="54"/>
  <c r="AD558" i="54"/>
  <c r="AT540" i="54"/>
  <c r="AD273" i="54"/>
  <c r="AD468" i="54"/>
  <c r="AD625" i="54"/>
  <c r="AD82" i="54"/>
  <c r="AT231" i="54"/>
  <c r="AT503" i="54"/>
  <c r="AT695" i="54"/>
  <c r="AT354" i="54"/>
  <c r="AT529" i="54"/>
  <c r="AT697" i="54"/>
  <c r="AT267" i="54"/>
  <c r="AT470" i="54"/>
  <c r="AT650" i="54"/>
  <c r="AT202" i="54"/>
  <c r="AT409" i="54"/>
  <c r="AT579" i="54"/>
  <c r="AT95" i="54"/>
  <c r="AT344" i="54"/>
  <c r="AT520" i="54"/>
  <c r="AT688" i="54"/>
  <c r="AT255" i="54"/>
  <c r="AT461" i="54"/>
  <c r="AT641" i="54"/>
  <c r="AT208" i="54"/>
  <c r="AT414" i="54"/>
  <c r="AT584" i="54"/>
  <c r="AT140" i="54"/>
  <c r="AT376" i="54"/>
  <c r="AT549" i="54"/>
  <c r="AT61" i="54"/>
  <c r="AT308" i="54"/>
  <c r="AT502" i="54"/>
  <c r="AT682" i="54"/>
  <c r="AT691" i="54"/>
  <c r="Z185" i="54"/>
  <c r="Z353" i="54"/>
  <c r="Z521" i="54"/>
  <c r="AT648" i="54"/>
  <c r="Z102" i="54"/>
  <c r="Z246" i="54"/>
  <c r="Z390" i="54"/>
  <c r="AT98" i="54"/>
  <c r="Z43" i="54"/>
  <c r="Z187" i="54"/>
  <c r="Z331" i="54"/>
  <c r="Z475" i="54"/>
  <c r="AT463" i="54"/>
  <c r="AT468" i="54"/>
  <c r="Z117" i="54"/>
  <c r="Z261" i="54"/>
  <c r="Z405" i="54"/>
  <c r="AT32" i="54"/>
  <c r="Z13" i="54"/>
  <c r="Z130" i="54"/>
  <c r="Z274" i="54"/>
  <c r="Z418" i="54"/>
  <c r="AT190" i="54"/>
  <c r="Z47" i="54"/>
  <c r="Z191" i="54"/>
  <c r="Z335" i="54"/>
  <c r="Z479" i="54"/>
  <c r="AT432" i="54"/>
  <c r="Z96" i="54"/>
  <c r="Z240" i="54"/>
  <c r="Z384" i="54"/>
  <c r="Z528" i="54"/>
  <c r="AT630" i="54"/>
  <c r="Z145" i="54"/>
  <c r="Z289" i="54"/>
  <c r="Z433" i="54"/>
  <c r="AT274" i="54"/>
  <c r="AT289" i="54"/>
  <c r="Z64" i="54"/>
  <c r="Z208" i="54"/>
  <c r="Z352" i="54"/>
  <c r="Z496" i="54"/>
  <c r="Z350" i="54"/>
  <c r="Z635" i="54"/>
  <c r="AD95" i="54"/>
  <c r="Z63" i="54"/>
  <c r="Z564" i="54"/>
  <c r="AD12" i="54"/>
  <c r="AD132" i="54"/>
  <c r="AD276" i="54"/>
  <c r="AT684" i="54"/>
  <c r="Z541" i="54"/>
  <c r="Z685" i="54"/>
  <c r="AD145" i="54"/>
  <c r="AD289" i="54"/>
  <c r="Z74" i="54"/>
  <c r="Z566" i="54"/>
  <c r="AT143" i="54"/>
  <c r="Z543" i="54"/>
  <c r="Z687" i="54"/>
  <c r="AD147" i="54"/>
  <c r="AD291" i="54"/>
  <c r="Z32" i="54"/>
  <c r="Z556" i="54"/>
  <c r="Z700" i="54"/>
  <c r="AD124" i="54"/>
  <c r="Z134" i="54"/>
  <c r="Z581" i="54"/>
  <c r="AD53" i="54"/>
  <c r="AD197" i="54"/>
  <c r="Z231" i="54"/>
  <c r="Z606" i="54"/>
  <c r="AD78" i="54"/>
  <c r="AD222" i="54"/>
  <c r="Z284" i="54"/>
  <c r="Z619" i="54"/>
  <c r="Z242" i="54"/>
  <c r="Z608" i="54"/>
  <c r="AD32" i="54"/>
  <c r="AD176" i="54"/>
  <c r="AD320" i="54"/>
  <c r="AD464" i="54"/>
  <c r="AD608" i="54"/>
  <c r="AD33" i="54"/>
  <c r="AD357" i="54"/>
  <c r="AD529" i="54"/>
  <c r="AD686" i="54"/>
  <c r="AD242" i="54"/>
  <c r="AD451" i="54"/>
  <c r="AD609" i="54"/>
  <c r="Z561" i="54"/>
  <c r="AD323" i="54"/>
  <c r="AD505" i="54"/>
  <c r="AD662" i="54"/>
  <c r="AD151" i="54"/>
  <c r="AD414" i="54"/>
  <c r="AD571" i="54"/>
  <c r="Z99" i="54"/>
  <c r="AD292" i="54"/>
  <c r="AD481" i="54"/>
  <c r="AD638" i="54"/>
  <c r="AD118" i="54"/>
  <c r="AD401" i="54"/>
  <c r="AD561" i="54"/>
  <c r="Z435" i="54"/>
  <c r="AD311" i="54"/>
  <c r="AD496" i="54"/>
  <c r="AD653" i="54"/>
  <c r="AD199" i="54"/>
  <c r="AD432" i="54"/>
  <c r="AD589" i="54"/>
  <c r="Z669" i="54"/>
  <c r="AD333" i="54"/>
  <c r="AD511" i="54"/>
  <c r="AD669" i="54"/>
  <c r="AH134" i="54"/>
  <c r="AH278" i="54"/>
  <c r="AH422" i="54"/>
  <c r="Z598" i="54"/>
  <c r="AD317" i="54"/>
  <c r="AD499" i="54"/>
  <c r="AD657" i="54"/>
  <c r="AH123" i="54"/>
  <c r="AH267" i="54"/>
  <c r="AH411" i="54"/>
  <c r="AH555" i="54"/>
  <c r="AH699" i="54"/>
  <c r="AH91" i="54"/>
  <c r="AH263" i="54"/>
  <c r="AH437" i="54"/>
  <c r="AH602" i="54"/>
  <c r="AL80" i="54"/>
  <c r="AD338" i="54"/>
  <c r="AH106" i="54"/>
  <c r="AH280" i="54"/>
  <c r="AH452" i="54"/>
  <c r="AH617" i="54"/>
  <c r="AL93" i="54"/>
  <c r="AD26" i="54"/>
  <c r="AH93" i="54"/>
  <c r="AH265" i="54"/>
  <c r="AH439" i="54"/>
  <c r="AH605" i="54"/>
  <c r="AD449" i="54"/>
  <c r="AH138" i="54"/>
  <c r="AH310" i="54"/>
  <c r="AH484" i="54"/>
  <c r="AH645" i="54"/>
  <c r="AD697" i="54"/>
  <c r="AH181" i="54"/>
  <c r="AH355" i="54"/>
  <c r="AH527" i="54"/>
  <c r="AH685" i="54"/>
  <c r="AL144" i="54"/>
  <c r="AL288" i="54"/>
  <c r="AT248" i="54"/>
  <c r="AT515" i="54"/>
  <c r="AT21" i="54"/>
  <c r="AT368" i="54"/>
  <c r="AT541" i="54"/>
  <c r="AT22" i="54"/>
  <c r="AT284" i="54"/>
  <c r="AT482" i="54"/>
  <c r="AT662" i="54"/>
  <c r="AT219" i="54"/>
  <c r="AT422" i="54"/>
  <c r="AT591" i="54"/>
  <c r="AT112" i="54"/>
  <c r="AT358" i="54"/>
  <c r="AT532" i="54"/>
  <c r="AT700" i="54"/>
  <c r="AT272" i="54"/>
  <c r="AT473" i="54"/>
  <c r="AT653" i="54"/>
  <c r="AT227" i="54"/>
  <c r="AT428" i="54"/>
  <c r="AT596" i="54"/>
  <c r="AT157" i="54"/>
  <c r="AT389" i="54"/>
  <c r="AT561" i="54"/>
  <c r="AT85" i="54"/>
  <c r="AT322" i="54"/>
  <c r="AT514" i="54"/>
  <c r="AT694" i="54"/>
  <c r="Z29" i="54"/>
  <c r="Z197" i="54"/>
  <c r="Z365" i="54"/>
  <c r="Z533" i="54"/>
  <c r="AT696" i="54"/>
  <c r="Z114" i="54"/>
  <c r="Z258" i="54"/>
  <c r="Z402" i="54"/>
  <c r="AT170" i="54"/>
  <c r="Z55" i="54"/>
  <c r="Z199" i="54"/>
  <c r="Z343" i="54"/>
  <c r="Z487" i="54"/>
  <c r="AT511" i="54"/>
  <c r="AT516" i="54"/>
  <c r="Z129" i="54"/>
  <c r="Z273" i="54"/>
  <c r="Z417" i="54"/>
  <c r="AT117" i="54"/>
  <c r="Z16" i="54"/>
  <c r="Z142" i="54"/>
  <c r="Z286" i="54"/>
  <c r="Z430" i="54"/>
  <c r="AT258" i="54"/>
  <c r="Z59" i="54"/>
  <c r="Z203" i="54"/>
  <c r="Z347" i="54"/>
  <c r="Z491" i="54"/>
  <c r="AT480" i="54"/>
  <c r="Z108" i="54"/>
  <c r="Z252" i="54"/>
  <c r="Z396" i="54"/>
  <c r="Z540" i="54"/>
  <c r="AT678" i="54"/>
  <c r="Z157" i="54"/>
  <c r="Z301" i="54"/>
  <c r="Z445" i="54"/>
  <c r="AT333" i="54"/>
  <c r="AT346" i="54"/>
  <c r="Z76" i="54"/>
  <c r="Z220" i="54"/>
  <c r="Z364" i="54"/>
  <c r="Z508" i="54"/>
  <c r="Z398" i="54"/>
  <c r="Z647" i="54"/>
  <c r="AD107" i="54"/>
  <c r="Z111" i="54"/>
  <c r="Z576" i="54"/>
  <c r="AD15" i="54"/>
  <c r="AD144" i="54"/>
  <c r="AD288" i="54"/>
  <c r="Z11" i="54"/>
  <c r="Z553" i="54"/>
  <c r="Z697" i="54"/>
  <c r="AD157" i="54"/>
  <c r="AD301" i="54"/>
  <c r="Z122" i="54"/>
  <c r="Z578" i="54"/>
  <c r="Z27" i="54"/>
  <c r="Z555" i="54"/>
  <c r="Z699" i="54"/>
  <c r="AD159" i="54"/>
  <c r="AD303" i="54"/>
  <c r="Z80" i="54"/>
  <c r="Z568" i="54"/>
  <c r="AD13" i="54"/>
  <c r="AD136" i="54"/>
  <c r="Z182" i="54"/>
  <c r="Z593" i="54"/>
  <c r="AD65" i="54"/>
  <c r="AD209" i="54"/>
  <c r="Z279" i="54"/>
  <c r="Z618" i="54"/>
  <c r="AD90" i="54"/>
  <c r="AD234" i="54"/>
  <c r="Z332" i="54"/>
  <c r="Z631" i="54"/>
  <c r="Z290" i="54"/>
  <c r="Z620" i="54"/>
  <c r="AD44" i="54"/>
  <c r="AD188" i="54"/>
  <c r="AD332" i="54"/>
  <c r="AD476" i="54"/>
  <c r="AD620" i="54"/>
  <c r="AD69" i="54"/>
  <c r="AD376" i="54"/>
  <c r="AD542" i="54"/>
  <c r="AD699" i="54"/>
  <c r="AD266" i="54"/>
  <c r="AD465" i="54"/>
  <c r="AD622" i="54"/>
  <c r="Z633" i="54"/>
  <c r="AD342" i="54"/>
  <c r="AD518" i="54"/>
  <c r="AD675" i="54"/>
  <c r="AD187" i="54"/>
  <c r="AD427" i="54"/>
  <c r="AD585" i="54"/>
  <c r="Z387" i="54"/>
  <c r="AD309" i="54"/>
  <c r="AD494" i="54"/>
  <c r="AD651" i="54"/>
  <c r="AD154" i="54"/>
  <c r="AD417" i="54"/>
  <c r="AD574" i="54"/>
  <c r="Z585" i="54"/>
  <c r="AD330" i="54"/>
  <c r="AD509" i="54"/>
  <c r="AD666" i="54"/>
  <c r="AD230" i="54"/>
  <c r="AD445" i="54"/>
  <c r="AD602" i="54"/>
  <c r="AD21" i="54"/>
  <c r="AD352" i="54"/>
  <c r="AD525" i="54"/>
  <c r="AD682" i="54"/>
  <c r="AH146" i="54"/>
  <c r="AH290" i="54"/>
  <c r="AH434" i="54"/>
  <c r="Z670" i="54"/>
  <c r="AD334" i="54"/>
  <c r="AD513" i="54"/>
  <c r="AD670" i="54"/>
  <c r="AT263" i="54"/>
  <c r="AT527" i="54"/>
  <c r="AT45" i="54"/>
  <c r="AT381" i="54"/>
  <c r="AT553" i="54"/>
  <c r="AT46" i="54"/>
  <c r="AT313" i="54"/>
  <c r="AT506" i="54"/>
  <c r="AT674" i="54"/>
  <c r="AT237" i="54"/>
  <c r="AT435" i="54"/>
  <c r="AT615" i="54"/>
  <c r="AT148" i="54"/>
  <c r="AT371" i="54"/>
  <c r="AT544" i="54"/>
  <c r="AT30" i="54"/>
  <c r="AT302" i="54"/>
  <c r="AT497" i="54"/>
  <c r="AT665" i="54"/>
  <c r="AT243" i="54"/>
  <c r="AT440" i="54"/>
  <c r="AT620" i="54"/>
  <c r="AT193" i="54"/>
  <c r="AT402" i="54"/>
  <c r="AT573" i="54"/>
  <c r="AT105" i="54"/>
  <c r="AT351" i="54"/>
  <c r="AT538" i="54"/>
  <c r="AT13" i="54"/>
  <c r="Z41" i="54"/>
  <c r="Z209" i="54"/>
  <c r="Z389" i="54"/>
  <c r="AT87" i="54"/>
  <c r="Z12" i="54"/>
  <c r="Z126" i="54"/>
  <c r="Z270" i="54"/>
  <c r="Z414" i="54"/>
  <c r="AT241" i="54"/>
  <c r="Z67" i="54"/>
  <c r="Z211" i="54"/>
  <c r="Z355" i="54"/>
  <c r="Z499" i="54"/>
  <c r="AT559" i="54"/>
  <c r="AT564" i="54"/>
  <c r="Z141" i="54"/>
  <c r="Z285" i="54"/>
  <c r="Z429" i="54"/>
  <c r="AT189" i="54"/>
  <c r="Z19" i="54"/>
  <c r="Z154" i="54"/>
  <c r="Z298" i="54"/>
  <c r="Z442" i="54"/>
  <c r="AT318" i="54"/>
  <c r="Z71" i="54"/>
  <c r="Z215" i="54"/>
  <c r="Z359" i="54"/>
  <c r="Z503" i="54"/>
  <c r="AT528" i="54"/>
  <c r="Z120" i="54"/>
  <c r="Z264" i="54"/>
  <c r="Z408" i="54"/>
  <c r="AT55" i="54"/>
  <c r="Z25" i="54"/>
  <c r="Z169" i="54"/>
  <c r="Z313" i="54"/>
  <c r="Z457" i="54"/>
  <c r="AT387" i="54"/>
  <c r="AT399" i="54"/>
  <c r="Z88" i="54"/>
  <c r="Z232" i="54"/>
  <c r="Z376" i="54"/>
  <c r="Z520" i="54"/>
  <c r="Z446" i="54"/>
  <c r="Z659" i="54"/>
  <c r="AD119" i="54"/>
  <c r="Z159" i="54"/>
  <c r="Z588" i="54"/>
  <c r="AD18" i="54"/>
  <c r="AD156" i="54"/>
  <c r="AD300" i="54"/>
  <c r="Z68" i="54"/>
  <c r="Z565" i="54"/>
  <c r="AD25" i="54"/>
  <c r="AD169" i="54"/>
  <c r="AD313" i="54"/>
  <c r="Z170" i="54"/>
  <c r="Z590" i="54"/>
  <c r="Z75" i="54"/>
  <c r="Z567" i="54"/>
  <c r="AD27" i="54"/>
  <c r="AD171" i="54"/>
  <c r="AD315" i="54"/>
  <c r="Z128" i="54"/>
  <c r="Z580" i="54"/>
  <c r="AD16" i="54"/>
  <c r="AD148" i="54"/>
  <c r="Z230" i="54"/>
  <c r="Z605" i="54"/>
  <c r="AD77" i="54"/>
  <c r="AD221" i="54"/>
  <c r="Z327" i="54"/>
  <c r="Z630" i="54"/>
  <c r="AD102" i="54"/>
  <c r="AD246" i="54"/>
  <c r="Z380" i="54"/>
  <c r="Z643" i="54"/>
  <c r="Z338" i="54"/>
  <c r="Z632" i="54"/>
  <c r="AD56" i="54"/>
  <c r="AD200" i="54"/>
  <c r="AD344" i="54"/>
  <c r="AD488" i="54"/>
  <c r="AD632" i="54"/>
  <c r="AD105" i="54"/>
  <c r="AD393" i="54"/>
  <c r="AD555" i="54"/>
  <c r="Z296" i="54"/>
  <c r="AD286" i="54"/>
  <c r="AD478" i="54"/>
  <c r="AD635" i="54"/>
  <c r="AD38" i="54"/>
  <c r="AD359" i="54"/>
  <c r="AD531" i="54"/>
  <c r="AD688" i="54"/>
  <c r="AD223" i="54"/>
  <c r="AD441" i="54"/>
  <c r="AD598" i="54"/>
  <c r="Z573" i="54"/>
  <c r="AD328" i="54"/>
  <c r="AD507" i="54"/>
  <c r="AD664" i="54"/>
  <c r="AD190" i="54"/>
  <c r="AD430" i="54"/>
  <c r="AD587" i="54"/>
  <c r="Z657" i="54"/>
  <c r="AD347" i="54"/>
  <c r="AD522" i="54"/>
  <c r="AD679" i="54"/>
  <c r="AD254" i="54"/>
  <c r="AD458" i="54"/>
  <c r="AD615" i="54"/>
  <c r="AD57" i="54"/>
  <c r="AD369" i="54"/>
  <c r="AD538" i="54"/>
  <c r="AD695" i="54"/>
  <c r="AH158" i="54"/>
  <c r="AH302" i="54"/>
  <c r="AH446" i="54"/>
  <c r="AD22" i="54"/>
  <c r="AD353" i="54"/>
  <c r="AD526" i="54"/>
  <c r="AD683" i="54"/>
  <c r="AD569" i="54"/>
  <c r="AD466" i="54"/>
  <c r="AD362" i="54"/>
  <c r="AD225" i="54"/>
  <c r="Z646" i="54"/>
  <c r="AD521" i="54"/>
  <c r="AD122" i="54"/>
  <c r="AD457" i="54"/>
  <c r="Z440" i="54"/>
  <c r="AD386" i="54"/>
  <c r="AD654" i="54"/>
  <c r="AD280" i="54"/>
  <c r="AD577" i="54"/>
  <c r="AH98" i="54"/>
  <c r="AH338" i="54"/>
  <c r="AH530" i="54"/>
  <c r="AD406" i="54"/>
  <c r="AD617" i="54"/>
  <c r="AH147" i="54"/>
  <c r="AH327" i="54"/>
  <c r="AH495" i="54"/>
  <c r="AH663" i="54"/>
  <c r="AH77" i="54"/>
  <c r="AH293" i="54"/>
  <c r="AH509" i="54"/>
  <c r="AH694" i="54"/>
  <c r="AL188" i="54"/>
  <c r="AH92" i="54"/>
  <c r="AH308" i="54"/>
  <c r="AH524" i="54"/>
  <c r="AL33" i="54"/>
  <c r="AL201" i="54"/>
  <c r="AH79" i="54"/>
  <c r="AH295" i="54"/>
  <c r="AH511" i="54"/>
  <c r="AH696" i="54"/>
  <c r="AH94" i="54"/>
  <c r="AH296" i="54"/>
  <c r="AH512" i="54"/>
  <c r="Z609" i="54"/>
  <c r="AH109" i="54"/>
  <c r="AH311" i="54"/>
  <c r="AH513" i="54"/>
  <c r="AL24" i="54"/>
  <c r="AL204" i="54"/>
  <c r="AD67" i="54"/>
  <c r="AH96" i="54"/>
  <c r="AH284" i="54"/>
  <c r="AH472" i="54"/>
  <c r="AH647" i="54"/>
  <c r="AH24" i="54"/>
  <c r="AH213" i="54"/>
  <c r="AH401" i="54"/>
  <c r="AH596" i="54"/>
  <c r="AD475" i="54"/>
  <c r="AH172" i="54"/>
  <c r="AH358" i="54"/>
  <c r="AH545" i="54"/>
  <c r="Z17" i="54"/>
  <c r="AH115" i="54"/>
  <c r="AH301" i="54"/>
  <c r="AH489" i="54"/>
  <c r="AH664" i="54"/>
  <c r="AL148" i="54"/>
  <c r="AL316" i="54"/>
  <c r="AH58" i="54"/>
  <c r="AH246" i="54"/>
  <c r="AH432" i="54"/>
  <c r="AH612" i="54"/>
  <c r="AL101" i="54"/>
  <c r="AL257" i="54"/>
  <c r="AL413" i="54"/>
  <c r="AL569" i="54"/>
  <c r="AH145" i="54"/>
  <c r="AL82" i="54"/>
  <c r="AL333" i="54"/>
  <c r="AL506" i="54"/>
  <c r="AL676" i="54"/>
  <c r="AP154" i="54"/>
  <c r="AP310" i="54"/>
  <c r="AH575" i="54"/>
  <c r="AL254" i="54"/>
  <c r="AL442" i="54"/>
  <c r="AL612" i="54"/>
  <c r="AP95" i="54"/>
  <c r="AP251" i="54"/>
  <c r="AH247" i="54"/>
  <c r="AL187" i="54"/>
  <c r="AL378" i="54"/>
  <c r="AL535" i="54"/>
  <c r="AL692" i="54"/>
  <c r="AP120" i="54"/>
  <c r="AH420" i="54"/>
  <c r="AL207" i="54"/>
  <c r="AL392" i="54"/>
  <c r="AL549" i="54"/>
  <c r="AP25" i="54"/>
  <c r="AP169" i="54"/>
  <c r="AH679" i="54"/>
  <c r="AL191" i="54"/>
  <c r="AL380" i="54"/>
  <c r="AL537" i="54"/>
  <c r="AL694" i="54"/>
  <c r="AP158" i="54"/>
  <c r="AL49" i="54"/>
  <c r="AL275" i="54"/>
  <c r="AL446" i="54"/>
  <c r="AL603" i="54"/>
  <c r="AP75" i="54"/>
  <c r="AH275" i="54"/>
  <c r="AL154" i="54"/>
  <c r="AL356" i="54"/>
  <c r="AL513" i="54"/>
  <c r="AL670" i="54"/>
  <c r="AP100" i="54"/>
  <c r="AP244" i="54"/>
  <c r="AH364" i="54"/>
  <c r="AL175" i="54"/>
  <c r="AL370" i="54"/>
  <c r="AL527" i="54"/>
  <c r="AL684" i="54"/>
  <c r="AP149" i="54"/>
  <c r="AH463" i="54"/>
  <c r="AL157" i="54"/>
  <c r="AL358" i="54"/>
  <c r="AL515" i="54"/>
  <c r="AL672" i="54"/>
  <c r="AP138" i="54"/>
  <c r="AP282" i="54"/>
  <c r="AP426" i="54"/>
  <c r="AL35" i="54"/>
  <c r="AL265" i="54"/>
  <c r="AL438" i="54"/>
  <c r="AL595" i="54"/>
  <c r="AP67" i="54"/>
  <c r="AP211" i="54"/>
  <c r="AP355" i="54"/>
  <c r="AP499" i="54"/>
  <c r="AP643" i="54"/>
  <c r="AL518" i="54"/>
  <c r="AP340" i="54"/>
  <c r="AP515" i="54"/>
  <c r="AP672" i="54"/>
  <c r="AL283" i="54"/>
  <c r="AP281" i="54"/>
  <c r="AP477" i="54"/>
  <c r="AP634" i="54"/>
  <c r="V100" i="54"/>
  <c r="AL374" i="54"/>
  <c r="AP303" i="54"/>
  <c r="AP491" i="54"/>
  <c r="AP648" i="54"/>
  <c r="V53" i="54"/>
  <c r="AL622" i="54"/>
  <c r="AP363" i="54"/>
  <c r="AP531" i="54"/>
  <c r="AP688" i="54"/>
  <c r="V162" i="54"/>
  <c r="AP164" i="54"/>
  <c r="AP410" i="54"/>
  <c r="AP572" i="54"/>
  <c r="V55" i="54"/>
  <c r="AP21" i="54"/>
  <c r="AP383" i="54"/>
  <c r="AP546" i="54"/>
  <c r="V32" i="54"/>
  <c r="V176" i="54"/>
  <c r="V320" i="54"/>
  <c r="V464" i="54"/>
  <c r="AP104" i="54"/>
  <c r="AP398" i="54"/>
  <c r="AP561" i="54"/>
  <c r="V15" i="54"/>
  <c r="V129" i="54"/>
  <c r="V273" i="54"/>
  <c r="AH392" i="54"/>
  <c r="AP230" i="54"/>
  <c r="AP443" i="54"/>
  <c r="AP601" i="54"/>
  <c r="V82" i="54"/>
  <c r="V226" i="54"/>
  <c r="V370" i="54"/>
  <c r="V514" i="54"/>
  <c r="AP177" i="54"/>
  <c r="AP416" i="54"/>
  <c r="AP576" i="54"/>
  <c r="V59" i="54"/>
  <c r="V203" i="54"/>
  <c r="AP45" i="54"/>
  <c r="AP387" i="54"/>
  <c r="AP551" i="54"/>
  <c r="V36" i="54"/>
  <c r="V180" i="54"/>
  <c r="V324" i="54"/>
  <c r="V468" i="54"/>
  <c r="V612" i="54"/>
  <c r="AP500" i="54"/>
  <c r="V290" i="54"/>
  <c r="V493" i="54"/>
  <c r="V652" i="54"/>
  <c r="V73" i="54"/>
  <c r="V343" i="54"/>
  <c r="V535" i="54"/>
  <c r="V692" i="54"/>
  <c r="V196" i="54"/>
  <c r="V417" i="54"/>
  <c r="V589" i="54"/>
  <c r="AP433" i="54"/>
  <c r="V277" i="54"/>
  <c r="V482" i="54"/>
  <c r="V642" i="54"/>
  <c r="AP683" i="54"/>
  <c r="V330" i="54"/>
  <c r="V525" i="54"/>
  <c r="V682" i="54"/>
  <c r="V149" i="54"/>
  <c r="V387" i="54"/>
  <c r="V566" i="54"/>
  <c r="AP255" i="54"/>
  <c r="V222" i="54"/>
  <c r="V438" i="54"/>
  <c r="V606" i="54"/>
  <c r="AP540" i="54"/>
  <c r="V265" i="54"/>
  <c r="V472" i="54"/>
  <c r="V633" i="54"/>
  <c r="AP552" i="54"/>
  <c r="V302" i="54"/>
  <c r="V501" i="54"/>
  <c r="V661" i="54"/>
  <c r="AP632" i="54"/>
  <c r="V303" i="54"/>
  <c r="V503" i="54"/>
  <c r="V662" i="54"/>
  <c r="V50" i="54"/>
  <c r="V340" i="54"/>
  <c r="V532" i="54"/>
  <c r="V689" i="54"/>
  <c r="V109" i="54"/>
  <c r="V361" i="54"/>
  <c r="V546" i="54"/>
  <c r="AD661" i="54"/>
  <c r="AD557" i="54"/>
  <c r="AD467" i="54"/>
  <c r="AD364" i="54"/>
  <c r="AD250" i="54"/>
  <c r="AD534" i="54"/>
  <c r="AD158" i="54"/>
  <c r="AD470" i="54"/>
  <c r="Z586" i="54"/>
  <c r="AD403" i="54"/>
  <c r="AD667" i="54"/>
  <c r="AD297" i="54"/>
  <c r="AD590" i="54"/>
  <c r="AH110" i="54"/>
  <c r="AH350" i="54"/>
  <c r="Z200" i="54"/>
  <c r="AD421" i="54"/>
  <c r="AD630" i="54"/>
  <c r="AH171" i="54"/>
  <c r="AH339" i="54"/>
  <c r="AH507" i="54"/>
  <c r="AH675" i="54"/>
  <c r="AH105" i="54"/>
  <c r="AH321" i="54"/>
  <c r="AH523" i="54"/>
  <c r="AL32" i="54"/>
  <c r="Z248" i="54"/>
  <c r="AH120" i="54"/>
  <c r="AH336" i="54"/>
  <c r="AH538" i="54"/>
  <c r="AL45" i="54"/>
  <c r="AL213" i="54"/>
  <c r="AH107" i="54"/>
  <c r="AH323" i="54"/>
  <c r="AH525" i="54"/>
  <c r="Z534" i="54"/>
  <c r="AH108" i="54"/>
  <c r="AH324" i="54"/>
  <c r="AH540" i="54"/>
  <c r="AD62" i="54"/>
  <c r="AH125" i="54"/>
  <c r="AH325" i="54"/>
  <c r="AH541" i="54"/>
  <c r="AL48" i="54"/>
  <c r="AL216" i="54"/>
  <c r="AD262" i="54"/>
  <c r="AH112" i="54"/>
  <c r="AH298" i="54"/>
  <c r="AH486" i="54"/>
  <c r="AH660" i="54"/>
  <c r="AH41" i="54"/>
  <c r="AH227" i="54"/>
  <c r="AH429" i="54"/>
  <c r="AH609" i="54"/>
  <c r="AD554" i="54"/>
  <c r="AH186" i="54"/>
  <c r="AH372" i="54"/>
  <c r="AH558" i="54"/>
  <c r="AD134" i="54"/>
  <c r="AH129" i="54"/>
  <c r="AH317" i="54"/>
  <c r="AH503" i="54"/>
  <c r="AH677" i="54"/>
  <c r="AL172" i="54"/>
  <c r="AL328" i="54"/>
  <c r="AH72" i="54"/>
  <c r="AH260" i="54"/>
  <c r="AH448" i="54"/>
  <c r="AH625" i="54"/>
  <c r="AL113" i="54"/>
  <c r="AL269" i="54"/>
  <c r="AL425" i="54"/>
  <c r="AL581" i="54"/>
  <c r="AH233" i="54"/>
  <c r="AL122" i="54"/>
  <c r="AL349" i="54"/>
  <c r="AL519" i="54"/>
  <c r="AL690" i="54"/>
  <c r="AP166" i="54"/>
  <c r="AP322" i="54"/>
  <c r="AH654" i="54"/>
  <c r="AL271" i="54"/>
  <c r="AL455" i="54"/>
  <c r="AL625" i="54"/>
  <c r="AP107" i="54"/>
  <c r="AP275" i="54"/>
  <c r="AH333" i="54"/>
  <c r="AL206" i="54"/>
  <c r="AL391" i="54"/>
  <c r="AL548" i="54"/>
  <c r="AP12" i="54"/>
  <c r="AP132" i="54"/>
  <c r="AH508" i="54"/>
  <c r="AL225" i="54"/>
  <c r="AL405" i="54"/>
  <c r="AL562" i="54"/>
  <c r="AP37" i="54"/>
  <c r="AP181" i="54"/>
  <c r="AL14" i="54"/>
  <c r="AL210" i="54"/>
  <c r="AL393" i="54"/>
  <c r="AL550" i="54"/>
  <c r="AP26" i="54"/>
  <c r="AD170" i="54"/>
  <c r="AL70" i="54"/>
  <c r="AL291" i="54"/>
  <c r="AL459" i="54"/>
  <c r="AL616" i="54"/>
  <c r="AP87" i="54"/>
  <c r="AH361" i="54"/>
  <c r="AL174" i="54"/>
  <c r="AL369" i="54"/>
  <c r="AL526" i="54"/>
  <c r="AL683" i="54"/>
  <c r="AP112" i="54"/>
  <c r="AP256" i="54"/>
  <c r="AH450" i="54"/>
  <c r="AL195" i="54"/>
  <c r="AL383" i="54"/>
  <c r="AL540" i="54"/>
  <c r="AL697" i="54"/>
  <c r="AP161" i="54"/>
  <c r="AH548" i="54"/>
  <c r="AL178" i="54"/>
  <c r="AL371" i="54"/>
  <c r="AL528" i="54"/>
  <c r="AL685" i="54"/>
  <c r="AP150" i="54"/>
  <c r="AP294" i="54"/>
  <c r="AP438" i="54"/>
  <c r="AL55" i="54"/>
  <c r="AL282" i="54"/>
  <c r="AL451" i="54"/>
  <c r="AL608" i="54"/>
  <c r="AP79" i="54"/>
  <c r="AP223" i="54"/>
  <c r="AP367" i="54"/>
  <c r="AP511" i="54"/>
  <c r="AP655" i="54"/>
  <c r="AL597" i="54"/>
  <c r="AP360" i="54"/>
  <c r="AP528" i="54"/>
  <c r="AP685" i="54"/>
  <c r="AL373" i="54"/>
  <c r="AP302" i="54"/>
  <c r="AP490" i="54"/>
  <c r="AP647" i="54"/>
  <c r="V112" i="54"/>
  <c r="AL453" i="54"/>
  <c r="AP325" i="54"/>
  <c r="AP504" i="54"/>
  <c r="AP661" i="54"/>
  <c r="V65" i="54"/>
  <c r="AL700" i="54"/>
  <c r="AP381" i="54"/>
  <c r="AP544" i="54"/>
  <c r="V30" i="54"/>
  <c r="V174" i="54"/>
  <c r="AP201" i="54"/>
  <c r="AP424" i="54"/>
  <c r="AP585" i="54"/>
  <c r="V67" i="54"/>
  <c r="AP93" i="54"/>
  <c r="AP397" i="54"/>
  <c r="AP560" i="54"/>
  <c r="V44" i="54"/>
  <c r="V188" i="54"/>
  <c r="V332" i="54"/>
  <c r="AD501" i="54"/>
  <c r="AP170" i="54"/>
  <c r="AD674" i="54"/>
  <c r="AD570" i="54"/>
  <c r="AD480" i="54"/>
  <c r="AD381" i="54"/>
  <c r="AD274" i="54"/>
  <c r="AD547" i="54"/>
  <c r="AD194" i="54"/>
  <c r="AD483" i="54"/>
  <c r="Z658" i="54"/>
  <c r="AD419" i="54"/>
  <c r="AD681" i="54"/>
  <c r="AD316" i="54"/>
  <c r="AD603" i="54"/>
  <c r="AH122" i="54"/>
  <c r="AH362" i="54"/>
  <c r="Z488" i="54"/>
  <c r="AD434" i="54"/>
  <c r="AD643" i="54"/>
  <c r="AH183" i="54"/>
  <c r="AH351" i="54"/>
  <c r="AH519" i="54"/>
  <c r="AH687" i="54"/>
  <c r="AH119" i="54"/>
  <c r="AH335" i="54"/>
  <c r="AH537" i="54"/>
  <c r="AL44" i="54"/>
  <c r="AD211" i="54"/>
  <c r="AH136" i="54"/>
  <c r="AH352" i="54"/>
  <c r="AH551" i="54"/>
  <c r="AL57" i="54"/>
  <c r="Z531" i="54"/>
  <c r="AH121" i="54"/>
  <c r="AH337" i="54"/>
  <c r="AH539" i="54"/>
  <c r="AD31" i="54"/>
  <c r="AH124" i="54"/>
  <c r="AH340" i="54"/>
  <c r="AH553" i="54"/>
  <c r="AD261" i="54"/>
  <c r="AH139" i="54"/>
  <c r="AH341" i="54"/>
  <c r="AH554" i="54"/>
  <c r="AL60" i="54"/>
  <c r="AL228" i="54"/>
  <c r="AD374" i="54"/>
  <c r="AH126" i="54"/>
  <c r="AH312" i="54"/>
  <c r="AH500" i="54"/>
  <c r="AH673" i="54"/>
  <c r="AH55" i="54"/>
  <c r="AH257" i="54"/>
  <c r="AH443" i="54"/>
  <c r="AH622" i="54"/>
  <c r="AD633" i="54"/>
  <c r="AH200" i="54"/>
  <c r="AH388" i="54"/>
  <c r="AH571" i="54"/>
  <c r="AD299" i="54"/>
  <c r="AH143" i="54"/>
  <c r="AH331" i="54"/>
  <c r="AH517" i="54"/>
  <c r="AL28" i="54"/>
  <c r="AL184" i="54"/>
  <c r="AL340" i="54"/>
  <c r="AH88" i="54"/>
  <c r="AH274" i="54"/>
  <c r="AH462" i="54"/>
  <c r="AH638" i="54"/>
  <c r="AL125" i="54"/>
  <c r="AL281" i="54"/>
  <c r="AL437" i="54"/>
  <c r="AL593" i="54"/>
  <c r="AH405" i="54"/>
  <c r="AL143" i="54"/>
  <c r="AL362" i="54"/>
  <c r="AL532" i="54"/>
  <c r="AP22" i="54"/>
  <c r="AP178" i="54"/>
  <c r="AP334" i="54"/>
  <c r="AL42" i="54"/>
  <c r="AL286" i="54"/>
  <c r="AL468" i="54"/>
  <c r="AL638" i="54"/>
  <c r="AP131" i="54"/>
  <c r="AP287" i="54"/>
  <c r="AH419" i="54"/>
  <c r="AL224" i="54"/>
  <c r="AL404" i="54"/>
  <c r="AL561" i="54"/>
  <c r="AP15" i="54"/>
  <c r="AP144" i="54"/>
  <c r="AH588" i="54"/>
  <c r="AL241" i="54"/>
  <c r="AL418" i="54"/>
  <c r="AL575" i="54"/>
  <c r="AP49" i="54"/>
  <c r="AP193" i="54"/>
  <c r="AL17" i="54"/>
  <c r="AL226" i="54"/>
  <c r="AL406" i="54"/>
  <c r="AL563" i="54"/>
  <c r="AP38" i="54"/>
  <c r="AH90" i="54"/>
  <c r="AL90" i="54"/>
  <c r="AL308" i="54"/>
  <c r="AL472" i="54"/>
  <c r="AL630" i="54"/>
  <c r="AP99" i="54"/>
  <c r="AH449" i="54"/>
  <c r="AL194" i="54"/>
  <c r="AL382" i="54"/>
  <c r="AL539" i="54"/>
  <c r="AL696" i="54"/>
  <c r="AP124" i="54"/>
  <c r="AP268" i="54"/>
  <c r="AH536" i="54"/>
  <c r="AL214" i="54"/>
  <c r="AL396" i="54"/>
  <c r="AL553" i="54"/>
  <c r="AP29" i="54"/>
  <c r="AP173" i="54"/>
  <c r="AH626" i="54"/>
  <c r="AL198" i="54"/>
  <c r="AL384" i="54"/>
  <c r="AL541" i="54"/>
  <c r="AL698" i="54"/>
  <c r="AP162" i="54"/>
  <c r="AP306" i="54"/>
  <c r="AP450" i="54"/>
  <c r="AL75" i="54"/>
  <c r="AL297" i="54"/>
  <c r="AL464" i="54"/>
  <c r="AL621" i="54"/>
  <c r="AP91" i="54"/>
  <c r="AP235" i="54"/>
  <c r="AP379" i="54"/>
  <c r="AP523" i="54"/>
  <c r="AP667" i="54"/>
  <c r="AL675" i="54"/>
  <c r="AP376" i="54"/>
  <c r="AP541" i="54"/>
  <c r="AP698" i="54"/>
  <c r="AL452" i="54"/>
  <c r="AP324" i="54"/>
  <c r="AP503" i="54"/>
  <c r="AP660" i="54"/>
  <c r="V124" i="54"/>
  <c r="AL531" i="54"/>
  <c r="AP344" i="54"/>
  <c r="AP517" i="54"/>
  <c r="AP674" i="54"/>
  <c r="V77" i="54"/>
  <c r="AP81" i="54"/>
  <c r="AP395" i="54"/>
  <c r="AP557" i="54"/>
  <c r="V42" i="54"/>
  <c r="AH305" i="54"/>
  <c r="AP225" i="54"/>
  <c r="AP440" i="54"/>
  <c r="AP598" i="54"/>
  <c r="V79" i="54"/>
  <c r="AP165" i="54"/>
  <c r="AP411" i="54"/>
  <c r="AP573" i="54"/>
  <c r="V56" i="54"/>
  <c r="V200" i="54"/>
  <c r="V344" i="54"/>
  <c r="AH391" i="54"/>
  <c r="AP206" i="54"/>
  <c r="AD687" i="54"/>
  <c r="AD583" i="54"/>
  <c r="AD493" i="54"/>
  <c r="AD400" i="54"/>
  <c r="AD293" i="54"/>
  <c r="AD613" i="54"/>
  <c r="AD227" i="54"/>
  <c r="AD549" i="54"/>
  <c r="AD55" i="54"/>
  <c r="AD484" i="54"/>
  <c r="AD694" i="54"/>
  <c r="AD405" i="54"/>
  <c r="AD616" i="54"/>
  <c r="AH182" i="54"/>
  <c r="AH374" i="54"/>
  <c r="AD94" i="54"/>
  <c r="AD447" i="54"/>
  <c r="AH27" i="54"/>
  <c r="AH195" i="54"/>
  <c r="AH363" i="54"/>
  <c r="AH531" i="54"/>
  <c r="Z243" i="54"/>
  <c r="AH149" i="54"/>
  <c r="AH349" i="54"/>
  <c r="AH550" i="54"/>
  <c r="AL56" i="54"/>
  <c r="AD436" i="54"/>
  <c r="AH164" i="54"/>
  <c r="AH366" i="54"/>
  <c r="AH564" i="54"/>
  <c r="AL69" i="54"/>
  <c r="AD237" i="54"/>
  <c r="AH151" i="54"/>
  <c r="AH353" i="54"/>
  <c r="AH552" i="54"/>
  <c r="AD238" i="54"/>
  <c r="AH152" i="54"/>
  <c r="AH368" i="54"/>
  <c r="AH566" i="54"/>
  <c r="AD371" i="54"/>
  <c r="AH153" i="54"/>
  <c r="AH369" i="54"/>
  <c r="AH581" i="54"/>
  <c r="AL72" i="54"/>
  <c r="AL240" i="54"/>
  <c r="AD462" i="54"/>
  <c r="AH140" i="54"/>
  <c r="AH328" i="54"/>
  <c r="AH514" i="54"/>
  <c r="AH686" i="54"/>
  <c r="AH83" i="54"/>
  <c r="AH271" i="54"/>
  <c r="AH457" i="54"/>
  <c r="AH635" i="54"/>
  <c r="AH25" i="54"/>
  <c r="AH214" i="54"/>
  <c r="AH402" i="54"/>
  <c r="AH584" i="54"/>
  <c r="AD407" i="54"/>
  <c r="AH157" i="54"/>
  <c r="AH345" i="54"/>
  <c r="AH546" i="54"/>
  <c r="AL40" i="54"/>
  <c r="AL196" i="54"/>
  <c r="AD139" i="54"/>
  <c r="AH102" i="54"/>
  <c r="AH288" i="54"/>
  <c r="AH476" i="54"/>
  <c r="AH652" i="54"/>
  <c r="AL137" i="54"/>
  <c r="AL293" i="54"/>
  <c r="AL449" i="54"/>
  <c r="AL617" i="54"/>
  <c r="AH491" i="54"/>
  <c r="AL163" i="54"/>
  <c r="AL375" i="54"/>
  <c r="AL546" i="54"/>
  <c r="AP34" i="54"/>
  <c r="AP190" i="54"/>
  <c r="AP346" i="54"/>
  <c r="AL62" i="54"/>
  <c r="AL302" i="54"/>
  <c r="AL481" i="54"/>
  <c r="AL664" i="54"/>
  <c r="AP143" i="54"/>
  <c r="AP299" i="54"/>
  <c r="AH505" i="54"/>
  <c r="AL239" i="54"/>
  <c r="AL417" i="54"/>
  <c r="AL574" i="54"/>
  <c r="AP18" i="54"/>
  <c r="AP156" i="54"/>
  <c r="AH667" i="54"/>
  <c r="AL258" i="54"/>
  <c r="AL431" i="54"/>
  <c r="AL588" i="54"/>
  <c r="AP61" i="54"/>
  <c r="AP205" i="54"/>
  <c r="AL20" i="54"/>
  <c r="AL242" i="54"/>
  <c r="AL419" i="54"/>
  <c r="AL576" i="54"/>
  <c r="AP50" i="54"/>
  <c r="AH176" i="54"/>
  <c r="AL110" i="54"/>
  <c r="AL323" i="54"/>
  <c r="AL486" i="54"/>
  <c r="AL643" i="54"/>
  <c r="AP111" i="54"/>
  <c r="AH535" i="54"/>
  <c r="AL212" i="54"/>
  <c r="AL395" i="54"/>
  <c r="AL552" i="54"/>
  <c r="AP13" i="54"/>
  <c r="AP136" i="54"/>
  <c r="AP280" i="54"/>
  <c r="AH614" i="54"/>
  <c r="AL230" i="54"/>
  <c r="AL409" i="54"/>
  <c r="AL566" i="54"/>
  <c r="AP41" i="54"/>
  <c r="AP185" i="54"/>
  <c r="AL15" i="54"/>
  <c r="AL215" i="54"/>
  <c r="AL397" i="54"/>
  <c r="AL554" i="54"/>
  <c r="AP30" i="54"/>
  <c r="AP174" i="54"/>
  <c r="AP318" i="54"/>
  <c r="AD422" i="54"/>
  <c r="AL97" i="54"/>
  <c r="AL313" i="54"/>
  <c r="AL477" i="54"/>
  <c r="AL634" i="54"/>
  <c r="AP103" i="54"/>
  <c r="AP247" i="54"/>
  <c r="AP391" i="54"/>
  <c r="AP535" i="54"/>
  <c r="AP679" i="54"/>
  <c r="AP68" i="54"/>
  <c r="AP392" i="54"/>
  <c r="AP554" i="54"/>
  <c r="V27" i="54"/>
  <c r="AL530" i="54"/>
  <c r="AP341" i="54"/>
  <c r="AP516" i="54"/>
  <c r="AP673" i="54"/>
  <c r="V136" i="54"/>
  <c r="AL610" i="54"/>
  <c r="AP362" i="54"/>
  <c r="AP530" i="54"/>
  <c r="AP687" i="54"/>
  <c r="V89" i="54"/>
  <c r="AP153" i="54"/>
  <c r="AP409" i="54"/>
  <c r="AP570" i="54"/>
  <c r="V54" i="54"/>
  <c r="AL79" i="54"/>
  <c r="AP245" i="54"/>
  <c r="AP454" i="54"/>
  <c r="AP611" i="54"/>
  <c r="AD423" i="54"/>
  <c r="AP204" i="54"/>
  <c r="AP425" i="54"/>
  <c r="AP586" i="54"/>
  <c r="V68" i="54"/>
  <c r="V212" i="54"/>
  <c r="V356" i="54"/>
  <c r="AL99" i="54"/>
  <c r="AP229" i="54"/>
  <c r="AH31" i="54"/>
  <c r="AD623" i="54"/>
  <c r="AD532" i="54"/>
  <c r="AD442" i="54"/>
  <c r="AD310" i="54"/>
  <c r="AD626" i="54"/>
  <c r="AD251" i="54"/>
  <c r="AD562" i="54"/>
  <c r="AD91" i="54"/>
  <c r="AD497" i="54"/>
  <c r="Z195" i="54"/>
  <c r="AD420" i="54"/>
  <c r="AD629" i="54"/>
  <c r="AH194" i="54"/>
  <c r="AH386" i="54"/>
  <c r="AD130" i="54"/>
  <c r="AD460" i="54"/>
  <c r="AH39" i="54"/>
  <c r="AH207" i="54"/>
  <c r="AH375" i="54"/>
  <c r="AH543" i="54"/>
  <c r="AD206" i="54"/>
  <c r="AH163" i="54"/>
  <c r="AH365" i="54"/>
  <c r="AH563" i="54"/>
  <c r="AL68" i="54"/>
  <c r="AD515" i="54"/>
  <c r="AH178" i="54"/>
  <c r="AH380" i="54"/>
  <c r="AH577" i="54"/>
  <c r="AL81" i="54"/>
  <c r="AD354" i="54"/>
  <c r="AH165" i="54"/>
  <c r="AH367" i="54"/>
  <c r="AH565" i="54"/>
  <c r="AD355" i="54"/>
  <c r="AH166" i="54"/>
  <c r="AH382" i="54"/>
  <c r="AH580" i="54"/>
  <c r="AD461" i="54"/>
  <c r="AH167" i="54"/>
  <c r="AH383" i="54"/>
  <c r="AH594" i="54"/>
  <c r="AL84" i="54"/>
  <c r="AL252" i="54"/>
  <c r="AD541" i="54"/>
  <c r="AH154" i="54"/>
  <c r="AH342" i="54"/>
  <c r="AH528" i="54"/>
  <c r="AL25" i="54"/>
  <c r="AH97" i="54"/>
  <c r="AH285" i="54"/>
  <c r="AH473" i="54"/>
  <c r="AH648" i="54"/>
  <c r="AH42" i="54"/>
  <c r="AH228" i="54"/>
  <c r="AH416" i="54"/>
  <c r="AH597" i="54"/>
  <c r="AD487" i="54"/>
  <c r="AH173" i="54"/>
  <c r="AH373" i="54"/>
  <c r="AH559" i="54"/>
  <c r="AL52" i="54"/>
  <c r="AL208" i="54"/>
  <c r="AD302" i="54"/>
  <c r="AH116" i="54"/>
  <c r="AH304" i="54"/>
  <c r="AH490" i="54"/>
  <c r="AH665" i="54"/>
  <c r="AL149" i="54"/>
  <c r="AL305" i="54"/>
  <c r="AL473" i="54"/>
  <c r="AL629" i="54"/>
  <c r="AH574" i="54"/>
  <c r="AL183" i="54"/>
  <c r="AL388" i="54"/>
  <c r="AL559" i="54"/>
  <c r="AP46" i="54"/>
  <c r="AP202" i="54"/>
  <c r="AP358" i="54"/>
  <c r="AL83" i="54"/>
  <c r="AL319" i="54"/>
  <c r="AL507" i="54"/>
  <c r="AL678" i="54"/>
  <c r="AP155" i="54"/>
  <c r="AP311" i="54"/>
  <c r="AH587" i="54"/>
  <c r="AL255" i="54"/>
  <c r="AL430" i="54"/>
  <c r="AL587" i="54"/>
  <c r="AP24" i="54"/>
  <c r="AP168" i="54"/>
  <c r="AL46" i="54"/>
  <c r="AL273" i="54"/>
  <c r="AL444" i="54"/>
  <c r="AL601" i="54"/>
  <c r="AP73" i="54"/>
  <c r="AD659" i="54"/>
  <c r="AL23" i="54"/>
  <c r="AL259" i="54"/>
  <c r="AL432" i="54"/>
  <c r="AL589" i="54"/>
  <c r="AP62" i="54"/>
  <c r="AH262" i="54"/>
  <c r="AL131" i="54"/>
  <c r="AL339" i="54"/>
  <c r="AL499" i="54"/>
  <c r="AL656" i="54"/>
  <c r="AP123" i="54"/>
  <c r="AH613" i="54"/>
  <c r="AL229" i="54"/>
  <c r="AL408" i="54"/>
  <c r="AL565" i="54"/>
  <c r="AP16" i="54"/>
  <c r="AP148" i="54"/>
  <c r="AP292" i="54"/>
  <c r="AH693" i="54"/>
  <c r="AL247" i="54"/>
  <c r="AL422" i="54"/>
  <c r="AL579" i="54"/>
  <c r="AP53" i="54"/>
  <c r="AP197" i="54"/>
  <c r="AL18" i="54"/>
  <c r="AL231" i="54"/>
  <c r="AL410" i="54"/>
  <c r="AL567" i="54"/>
  <c r="AP42" i="54"/>
  <c r="AP186" i="54"/>
  <c r="AP330" i="54"/>
  <c r="AH32" i="54"/>
  <c r="AL118" i="54"/>
  <c r="AL330" i="54"/>
  <c r="AL490" i="54"/>
  <c r="AL647" i="54"/>
  <c r="AP115" i="54"/>
  <c r="AP259" i="54"/>
  <c r="AP403" i="54"/>
  <c r="AP547" i="54"/>
  <c r="AP691" i="54"/>
  <c r="AP140" i="54"/>
  <c r="AP406" i="54"/>
  <c r="AP567" i="54"/>
  <c r="V39" i="54"/>
  <c r="AL609" i="54"/>
  <c r="AP361" i="54"/>
  <c r="AP529" i="54"/>
  <c r="AP686" i="54"/>
  <c r="V148" i="54"/>
  <c r="AL688" i="54"/>
  <c r="AP380" i="54"/>
  <c r="AD322" i="54"/>
  <c r="AD110" i="54"/>
  <c r="AT492" i="54"/>
  <c r="AD624" i="54"/>
  <c r="AD533" i="54"/>
  <c r="AD346" i="54"/>
  <c r="AD639" i="54"/>
  <c r="AD275" i="54"/>
  <c r="AD575" i="54"/>
  <c r="AD127" i="54"/>
  <c r="AD510" i="54"/>
  <c r="Z483" i="54"/>
  <c r="AD433" i="54"/>
  <c r="AD642" i="54"/>
  <c r="AH206" i="54"/>
  <c r="AH398" i="54"/>
  <c r="AD166" i="54"/>
  <c r="AD473" i="54"/>
  <c r="AH51" i="54"/>
  <c r="AH219" i="54"/>
  <c r="AH387" i="54"/>
  <c r="AH567" i="54"/>
  <c r="AD435" i="54"/>
  <c r="AH177" i="54"/>
  <c r="AH379" i="54"/>
  <c r="AH576" i="54"/>
  <c r="AL92" i="54"/>
  <c r="AD672" i="54"/>
  <c r="AH192" i="54"/>
  <c r="AH394" i="54"/>
  <c r="AH590" i="54"/>
  <c r="AL105" i="54"/>
  <c r="AD527" i="54"/>
  <c r="AH179" i="54"/>
  <c r="AH381" i="54"/>
  <c r="AH578" i="54"/>
  <c r="AD528" i="54"/>
  <c r="AH196" i="54"/>
  <c r="AH396" i="54"/>
  <c r="AH593" i="54"/>
  <c r="AD540" i="54"/>
  <c r="AH197" i="54"/>
  <c r="AH413" i="54"/>
  <c r="AH607" i="54"/>
  <c r="AL96" i="54"/>
  <c r="AL264" i="54"/>
  <c r="AD619" i="54"/>
  <c r="AH168" i="54"/>
  <c r="AH356" i="54"/>
  <c r="AH556" i="54"/>
  <c r="Z681" i="54"/>
  <c r="AH113" i="54"/>
  <c r="AH299" i="54"/>
  <c r="AH487" i="54"/>
  <c r="AH661" i="54"/>
  <c r="AH56" i="54"/>
  <c r="AH244" i="54"/>
  <c r="AH430" i="54"/>
  <c r="AH610" i="54"/>
  <c r="AD566" i="54"/>
  <c r="AH201" i="54"/>
  <c r="AH389" i="54"/>
  <c r="AH572" i="54"/>
  <c r="AL64" i="54"/>
  <c r="AL220" i="54"/>
  <c r="AD409" i="54"/>
  <c r="AH130" i="54"/>
  <c r="AH318" i="54"/>
  <c r="AH504" i="54"/>
  <c r="AH678" i="54"/>
  <c r="AL161" i="54"/>
  <c r="AL329" i="54"/>
  <c r="AL485" i="54"/>
  <c r="AL641" i="54"/>
  <c r="AH653" i="54"/>
  <c r="AL203" i="54"/>
  <c r="AL402" i="54"/>
  <c r="AL572" i="54"/>
  <c r="AP58" i="54"/>
  <c r="AP214" i="54"/>
  <c r="AP370" i="54"/>
  <c r="AL103" i="54"/>
  <c r="AL350" i="54"/>
  <c r="AL520" i="54"/>
  <c r="AL691" i="54"/>
  <c r="AP167" i="54"/>
  <c r="AP323" i="54"/>
  <c r="AH666" i="54"/>
  <c r="AL272" i="54"/>
  <c r="AL443" i="54"/>
  <c r="AL600" i="54"/>
  <c r="AP36" i="54"/>
  <c r="AP180" i="54"/>
  <c r="AL66" i="54"/>
  <c r="AL289" i="54"/>
  <c r="AL457" i="54"/>
  <c r="AL614" i="54"/>
  <c r="AP85" i="54"/>
  <c r="AH89" i="54"/>
  <c r="AL47" i="54"/>
  <c r="AL274" i="54"/>
  <c r="AL445" i="54"/>
  <c r="AL602" i="54"/>
  <c r="AP74" i="54"/>
  <c r="AH348" i="54"/>
  <c r="AL151" i="54"/>
  <c r="AL355" i="54"/>
  <c r="AL512" i="54"/>
  <c r="AL669" i="54"/>
  <c r="AP135" i="54"/>
  <c r="AH692" i="54"/>
  <c r="AL246" i="54"/>
  <c r="AL421" i="54"/>
  <c r="AL578" i="54"/>
  <c r="AP19" i="54"/>
  <c r="AP160" i="54"/>
  <c r="AP304" i="54"/>
  <c r="AL31" i="54"/>
  <c r="AL262" i="54"/>
  <c r="AL435" i="54"/>
  <c r="AL592" i="54"/>
  <c r="AP65" i="54"/>
  <c r="AP209" i="54"/>
  <c r="AL21" i="54"/>
  <c r="AL248" i="54"/>
  <c r="AL423" i="54"/>
  <c r="AL580" i="54"/>
  <c r="AP54" i="54"/>
  <c r="AP198" i="54"/>
  <c r="AP342" i="54"/>
  <c r="AH118" i="54"/>
  <c r="AL138" i="54"/>
  <c r="AL345" i="54"/>
  <c r="AL503" i="54"/>
  <c r="AL660" i="54"/>
  <c r="AP127" i="54"/>
  <c r="AP271" i="54"/>
  <c r="AP415" i="54"/>
  <c r="AP559" i="54"/>
  <c r="AH131" i="54"/>
  <c r="AP189" i="54"/>
  <c r="AP420" i="54"/>
  <c r="AP580" i="54"/>
  <c r="V51" i="54"/>
  <c r="AL687" i="54"/>
  <c r="AP377" i="54"/>
  <c r="AP542" i="54"/>
  <c r="AP699" i="54"/>
  <c r="V160" i="54"/>
  <c r="AP80" i="54"/>
  <c r="AP394" i="54"/>
  <c r="AD341" i="54"/>
  <c r="AD146" i="54"/>
  <c r="Z56" i="54"/>
  <c r="AD637" i="54"/>
  <c r="AD546" i="54"/>
  <c r="AD365" i="54"/>
  <c r="AD652" i="54"/>
  <c r="AD294" i="54"/>
  <c r="AD588" i="54"/>
  <c r="AD163" i="54"/>
  <c r="AD523" i="54"/>
  <c r="Z597" i="54"/>
  <c r="AD446" i="54"/>
  <c r="AD655" i="54"/>
  <c r="AH218" i="54"/>
  <c r="AH410" i="54"/>
  <c r="AD202" i="54"/>
  <c r="AD486" i="54"/>
  <c r="AH63" i="54"/>
  <c r="AH231" i="54"/>
  <c r="AH399" i="54"/>
  <c r="AH579" i="54"/>
  <c r="AD514" i="54"/>
  <c r="AH191" i="54"/>
  <c r="AH393" i="54"/>
  <c r="AH589" i="54"/>
  <c r="AL104" i="54"/>
  <c r="AH13" i="54"/>
  <c r="AH208" i="54"/>
  <c r="AH408" i="54"/>
  <c r="AH604" i="54"/>
  <c r="AL117" i="54"/>
  <c r="AD605" i="54"/>
  <c r="AH193" i="54"/>
  <c r="AH395" i="54"/>
  <c r="AH592" i="54"/>
  <c r="AD606" i="54"/>
  <c r="AH210" i="54"/>
  <c r="AH412" i="54"/>
  <c r="AH606" i="54"/>
  <c r="AD618" i="54"/>
  <c r="AH211" i="54"/>
  <c r="AH427" i="54"/>
  <c r="AH620" i="54"/>
  <c r="AL108" i="54"/>
  <c r="AL276" i="54"/>
  <c r="AD698" i="54"/>
  <c r="AH184" i="54"/>
  <c r="AH384" i="54"/>
  <c r="AH569" i="54"/>
  <c r="AD98" i="54"/>
  <c r="AH127" i="54"/>
  <c r="AH313" i="54"/>
  <c r="AH501" i="54"/>
  <c r="AH674" i="54"/>
  <c r="AH70" i="54"/>
  <c r="AH258" i="54"/>
  <c r="AH444" i="54"/>
  <c r="AH623" i="54"/>
  <c r="AH28" i="54"/>
  <c r="AH215" i="54"/>
  <c r="AH403" i="54"/>
  <c r="AH585" i="54"/>
  <c r="AL76" i="54"/>
  <c r="AL232" i="54"/>
  <c r="AD489" i="54"/>
  <c r="AH144" i="54"/>
  <c r="AH332" i="54"/>
  <c r="AH520" i="54"/>
  <c r="AH691" i="54"/>
  <c r="AL185" i="54"/>
  <c r="AL341" i="54"/>
  <c r="AL497" i="54"/>
  <c r="AL653" i="54"/>
  <c r="AL13" i="54"/>
  <c r="AL222" i="54"/>
  <c r="AL415" i="54"/>
  <c r="AL585" i="54"/>
  <c r="AP70" i="54"/>
  <c r="AP226" i="54"/>
  <c r="AD579" i="54"/>
  <c r="AL145" i="54"/>
  <c r="AL363" i="54"/>
  <c r="AL534" i="54"/>
  <c r="AP23" i="54"/>
  <c r="AP179" i="54"/>
  <c r="AP335" i="54"/>
  <c r="AL43" i="54"/>
  <c r="AL287" i="54"/>
  <c r="AL456" i="54"/>
  <c r="AL613" i="54"/>
  <c r="AP48" i="54"/>
  <c r="AP192" i="54"/>
  <c r="AL86" i="54"/>
  <c r="AL306" i="54"/>
  <c r="AL470" i="54"/>
  <c r="AL627" i="54"/>
  <c r="AP97" i="54"/>
  <c r="AH175" i="54"/>
  <c r="AL67" i="54"/>
  <c r="AL290" i="54"/>
  <c r="AL458" i="54"/>
  <c r="AL615" i="54"/>
  <c r="AP86" i="54"/>
  <c r="AH436" i="54"/>
  <c r="AL171" i="54"/>
  <c r="AL368" i="54"/>
  <c r="AL525" i="54"/>
  <c r="AL682" i="54"/>
  <c r="AP147" i="54"/>
  <c r="AL30" i="54"/>
  <c r="AL261" i="54"/>
  <c r="AL434" i="54"/>
  <c r="AL591" i="54"/>
  <c r="AP28" i="54"/>
  <c r="AP172" i="54"/>
  <c r="AP316" i="54"/>
  <c r="AL51" i="54"/>
  <c r="AL278" i="54"/>
  <c r="AL448" i="54"/>
  <c r="AL606" i="54"/>
  <c r="AP77" i="54"/>
  <c r="AD319" i="54"/>
  <c r="AL34" i="54"/>
  <c r="AL263" i="54"/>
  <c r="AL436" i="54"/>
  <c r="AL594" i="54"/>
  <c r="AP66" i="54"/>
  <c r="AP210" i="54"/>
  <c r="AP354" i="54"/>
  <c r="AH204" i="54"/>
  <c r="AL158" i="54"/>
  <c r="AL359" i="54"/>
  <c r="AL516" i="54"/>
  <c r="AL673" i="54"/>
  <c r="AP139" i="54"/>
  <c r="AP283" i="54"/>
  <c r="AP427" i="54"/>
  <c r="AP571" i="54"/>
  <c r="AH640" i="54"/>
  <c r="AP218" i="54"/>
  <c r="AP434" i="54"/>
  <c r="AP593" i="54"/>
  <c r="V63" i="54"/>
  <c r="AP69" i="54"/>
  <c r="AP393" i="54"/>
  <c r="AP555" i="54"/>
  <c r="V28" i="54"/>
  <c r="V172" i="54"/>
  <c r="AP152" i="54"/>
  <c r="AP408" i="54"/>
  <c r="AP569" i="54"/>
  <c r="V14" i="54"/>
  <c r="AL78" i="54"/>
  <c r="AP243" i="54"/>
  <c r="AP453" i="54"/>
  <c r="AP610" i="54"/>
  <c r="V90" i="54"/>
  <c r="AL387" i="54"/>
  <c r="AP308" i="54"/>
  <c r="AP493" i="54"/>
  <c r="AP650" i="54"/>
  <c r="AL218" i="54"/>
  <c r="AP267" i="54"/>
  <c r="AP468" i="54"/>
  <c r="AP625" i="54"/>
  <c r="V104" i="54"/>
  <c r="V248" i="54"/>
  <c r="V392" i="54"/>
  <c r="AL400" i="54"/>
  <c r="AD358" i="54"/>
  <c r="AD182" i="54"/>
  <c r="Z344" i="54"/>
  <c r="AD650" i="54"/>
  <c r="AD559" i="54"/>
  <c r="AD382" i="54"/>
  <c r="AD665" i="54"/>
  <c r="AD383" i="54"/>
  <c r="AD601" i="54"/>
  <c r="AD295" i="54"/>
  <c r="AD537" i="54"/>
  <c r="AD129" i="54"/>
  <c r="AD459" i="54"/>
  <c r="AH38" i="54"/>
  <c r="AH230" i="54"/>
  <c r="AH470" i="54"/>
  <c r="AD235" i="54"/>
  <c r="AD552" i="54"/>
  <c r="AH75" i="54"/>
  <c r="AH243" i="54"/>
  <c r="AH423" i="54"/>
  <c r="AH603" i="54"/>
  <c r="AD592" i="54"/>
  <c r="AH205" i="54"/>
  <c r="AH407" i="54"/>
  <c r="AH616" i="54"/>
  <c r="AL128" i="54"/>
  <c r="AH16" i="54"/>
  <c r="AH222" i="54"/>
  <c r="AH424" i="54"/>
  <c r="AH630" i="54"/>
  <c r="AL141" i="54"/>
  <c r="AD684" i="54"/>
  <c r="AH209" i="54"/>
  <c r="AH409" i="54"/>
  <c r="AH618" i="54"/>
  <c r="AH18" i="54"/>
  <c r="AH224" i="54"/>
  <c r="AH426" i="54"/>
  <c r="AH619" i="54"/>
  <c r="AH20" i="54"/>
  <c r="AH239" i="54"/>
  <c r="AH441" i="54"/>
  <c r="AH633" i="54"/>
  <c r="AL120" i="54"/>
  <c r="AL300" i="54"/>
  <c r="AH14" i="54"/>
  <c r="AH212" i="54"/>
  <c r="AH400" i="54"/>
  <c r="AH582" i="54"/>
  <c r="AD282" i="54"/>
  <c r="AH141" i="54"/>
  <c r="AH329" i="54"/>
  <c r="AH515" i="54"/>
  <c r="AH688" i="54"/>
  <c r="AH84" i="54"/>
  <c r="AH272" i="54"/>
  <c r="AH460" i="54"/>
  <c r="AH649" i="54"/>
  <c r="AH43" i="54"/>
  <c r="AH229" i="54"/>
  <c r="AH417" i="54"/>
  <c r="AH598" i="54"/>
  <c r="AL88" i="54"/>
  <c r="AL244" i="54"/>
  <c r="AD567" i="54"/>
  <c r="AH160" i="54"/>
  <c r="AH346" i="54"/>
  <c r="AH534" i="54"/>
  <c r="AL41" i="54"/>
  <c r="AL197" i="54"/>
  <c r="AL353" i="54"/>
  <c r="AL509" i="54"/>
  <c r="AL665" i="54"/>
  <c r="AL16" i="54"/>
  <c r="AL237" i="54"/>
  <c r="AL428" i="54"/>
  <c r="AL598" i="54"/>
  <c r="AP82" i="54"/>
  <c r="AP238" i="54"/>
  <c r="AH148" i="54"/>
  <c r="AL166" i="54"/>
  <c r="AL376" i="54"/>
  <c r="AL547" i="54"/>
  <c r="AP35" i="54"/>
  <c r="AP191" i="54"/>
  <c r="AP347" i="54"/>
  <c r="AL63" i="54"/>
  <c r="AL303" i="54"/>
  <c r="AL469" i="54"/>
  <c r="AL626" i="54"/>
  <c r="AP60" i="54"/>
  <c r="AD658" i="54"/>
  <c r="AL107" i="54"/>
  <c r="AL321" i="54"/>
  <c r="AL483" i="54"/>
  <c r="AL640" i="54"/>
  <c r="AP109" i="54"/>
  <c r="AH261" i="54"/>
  <c r="AL87" i="54"/>
  <c r="AL307" i="54"/>
  <c r="AL471" i="54"/>
  <c r="AL628" i="54"/>
  <c r="AP98" i="54"/>
  <c r="AH522" i="54"/>
  <c r="AL193" i="54"/>
  <c r="AL381" i="54"/>
  <c r="AL538" i="54"/>
  <c r="AL695" i="54"/>
  <c r="AP159" i="54"/>
  <c r="AL50" i="54"/>
  <c r="AL277" i="54"/>
  <c r="AL447" i="54"/>
  <c r="AL604" i="54"/>
  <c r="AP40" i="54"/>
  <c r="AP184" i="54"/>
  <c r="AP328" i="54"/>
  <c r="AL73" i="54"/>
  <c r="AL295" i="54"/>
  <c r="AL462" i="54"/>
  <c r="AL619" i="54"/>
  <c r="AP89" i="54"/>
  <c r="AH30" i="54"/>
  <c r="AL54" i="54"/>
  <c r="AL279" i="54"/>
  <c r="AL450" i="54"/>
  <c r="AL607" i="54"/>
  <c r="AP78" i="54"/>
  <c r="AP222" i="54"/>
  <c r="AP366" i="54"/>
  <c r="AH292" i="54"/>
  <c r="AL179" i="54"/>
  <c r="AL372" i="54"/>
  <c r="AL529" i="54"/>
  <c r="AL686" i="54"/>
  <c r="AP151" i="54"/>
  <c r="AP295" i="54"/>
  <c r="AP439" i="54"/>
  <c r="AP583" i="54"/>
  <c r="AL38" i="54"/>
  <c r="AP240" i="54"/>
  <c r="AP448" i="54"/>
  <c r="AP606" i="54"/>
  <c r="V75" i="54"/>
  <c r="AP141" i="54"/>
  <c r="AP407" i="54"/>
  <c r="AP568" i="54"/>
  <c r="V40" i="54"/>
  <c r="V184" i="54"/>
  <c r="AP195" i="54"/>
  <c r="AP422" i="54"/>
  <c r="AD412" i="54"/>
  <c r="AD268" i="54"/>
  <c r="AD43" i="54"/>
  <c r="AD689" i="54"/>
  <c r="AD599" i="54"/>
  <c r="AD456" i="54"/>
  <c r="AD678" i="54"/>
  <c r="AD402" i="54"/>
  <c r="AD614" i="54"/>
  <c r="AD314" i="54"/>
  <c r="AD550" i="54"/>
  <c r="AD165" i="54"/>
  <c r="AD472" i="54"/>
  <c r="AH50" i="54"/>
  <c r="AH242" i="54"/>
  <c r="AH482" i="54"/>
  <c r="AD259" i="54"/>
  <c r="AD565" i="54"/>
  <c r="AH87" i="54"/>
  <c r="AH255" i="54"/>
  <c r="AH435" i="54"/>
  <c r="AH615" i="54"/>
  <c r="AD671" i="54"/>
  <c r="AH221" i="54"/>
  <c r="AH421" i="54"/>
  <c r="AH629" i="54"/>
  <c r="AL140" i="54"/>
  <c r="AH34" i="54"/>
  <c r="AH236" i="54"/>
  <c r="AH438" i="54"/>
  <c r="AH643" i="54"/>
  <c r="AL153" i="54"/>
  <c r="AH17" i="54"/>
  <c r="AH223" i="54"/>
  <c r="AH425" i="54"/>
  <c r="AH631" i="54"/>
  <c r="AH36" i="54"/>
  <c r="AH238" i="54"/>
  <c r="AH440" i="54"/>
  <c r="AH632" i="54"/>
  <c r="AH37" i="54"/>
  <c r="AH253" i="54"/>
  <c r="AH455" i="54"/>
  <c r="AH646" i="54"/>
  <c r="AL132" i="54"/>
  <c r="AL312" i="54"/>
  <c r="AH40" i="54"/>
  <c r="AH226" i="54"/>
  <c r="AH414" i="54"/>
  <c r="AH595" i="54"/>
  <c r="AD390" i="54"/>
  <c r="AH155" i="54"/>
  <c r="AH343" i="54"/>
  <c r="AH529" i="54"/>
  <c r="AL26" i="54"/>
  <c r="AH100" i="54"/>
  <c r="AH286" i="54"/>
  <c r="AH488" i="54"/>
  <c r="AH662" i="54"/>
  <c r="AH57" i="54"/>
  <c r="AH245" i="54"/>
  <c r="AH431" i="54"/>
  <c r="AH611" i="54"/>
  <c r="AL100" i="54"/>
  <c r="AL256" i="54"/>
  <c r="AD646" i="54"/>
  <c r="AH174" i="54"/>
  <c r="AH360" i="54"/>
  <c r="AH560" i="54"/>
  <c r="AL53" i="54"/>
  <c r="AL209" i="54"/>
  <c r="AL365" i="54"/>
  <c r="AL521" i="54"/>
  <c r="AL677" i="54"/>
  <c r="AL19" i="54"/>
  <c r="AL253" i="54"/>
  <c r="AL441" i="54"/>
  <c r="AL611" i="54"/>
  <c r="AP94" i="54"/>
  <c r="AP262" i="54"/>
  <c r="AH234" i="54"/>
  <c r="AL186" i="54"/>
  <c r="AL390" i="54"/>
  <c r="AL560" i="54"/>
  <c r="AP47" i="54"/>
  <c r="AP203" i="54"/>
  <c r="AP359" i="54"/>
  <c r="AL85" i="54"/>
  <c r="AL320" i="54"/>
  <c r="AL482" i="54"/>
  <c r="AL639" i="54"/>
  <c r="AP72" i="54"/>
  <c r="AH76" i="54"/>
  <c r="AL127" i="54"/>
  <c r="AL337" i="54"/>
  <c r="AL496" i="54"/>
  <c r="AL654" i="54"/>
  <c r="AP121" i="54"/>
  <c r="AH347" i="54"/>
  <c r="AL109" i="54"/>
  <c r="AL322" i="54"/>
  <c r="AL484" i="54"/>
  <c r="AL642" i="54"/>
  <c r="AP110" i="54"/>
  <c r="AH601" i="54"/>
  <c r="AL211" i="54"/>
  <c r="AL394" i="54"/>
  <c r="AL551" i="54"/>
  <c r="AP27" i="54"/>
  <c r="AP171" i="54"/>
  <c r="AL71" i="54"/>
  <c r="AL294" i="54"/>
  <c r="AL460" i="54"/>
  <c r="AL618" i="54"/>
  <c r="AP52" i="54"/>
  <c r="AP196" i="54"/>
  <c r="AD318" i="54"/>
  <c r="AL94" i="54"/>
  <c r="AL310" i="54"/>
  <c r="AL475" i="54"/>
  <c r="AL632" i="54"/>
  <c r="AP101" i="54"/>
  <c r="AH117" i="54"/>
  <c r="AL74" i="54"/>
  <c r="AL296" i="54"/>
  <c r="AL463" i="54"/>
  <c r="AL620" i="54"/>
  <c r="AP90" i="54"/>
  <c r="AP234" i="54"/>
  <c r="AP378" i="54"/>
  <c r="AH378" i="54"/>
  <c r="AL199" i="54"/>
  <c r="AL385" i="54"/>
  <c r="AL542" i="54"/>
  <c r="AL699" i="54"/>
  <c r="AP163" i="54"/>
  <c r="AP307" i="54"/>
  <c r="AP451" i="54"/>
  <c r="AP595" i="54"/>
  <c r="AL162" i="54"/>
  <c r="AP260" i="54"/>
  <c r="AP462" i="54"/>
  <c r="AP620" i="54"/>
  <c r="AH132" i="54"/>
  <c r="AP194" i="54"/>
  <c r="AP421" i="54"/>
  <c r="AP581" i="54"/>
  <c r="V52" i="54"/>
  <c r="AH217" i="54"/>
  <c r="AP221" i="54"/>
  <c r="AP436" i="54"/>
  <c r="AD504" i="54"/>
  <c r="AD395" i="54"/>
  <c r="AD271" i="54"/>
  <c r="AD45" i="54"/>
  <c r="AD690" i="54"/>
  <c r="AD469" i="54"/>
  <c r="AD691" i="54"/>
  <c r="AD418" i="54"/>
  <c r="AD627" i="54"/>
  <c r="AD331" i="54"/>
  <c r="AD563" i="54"/>
  <c r="AD201" i="54"/>
  <c r="AD485" i="54"/>
  <c r="AH62" i="54"/>
  <c r="AH254" i="54"/>
  <c r="AH494" i="54"/>
  <c r="AD281" i="54"/>
  <c r="AD578" i="54"/>
  <c r="AH99" i="54"/>
  <c r="AH279" i="54"/>
  <c r="AH459" i="54"/>
  <c r="AH627" i="54"/>
  <c r="AH33" i="54"/>
  <c r="AH235" i="54"/>
  <c r="AH451" i="54"/>
  <c r="AH655" i="54"/>
  <c r="AL152" i="54"/>
  <c r="AH48" i="54"/>
  <c r="AH250" i="54"/>
  <c r="AH466" i="54"/>
  <c r="AH669" i="54"/>
  <c r="AL165" i="54"/>
  <c r="AH35" i="54"/>
  <c r="AH237" i="54"/>
  <c r="AH453" i="54"/>
  <c r="AH657" i="54"/>
  <c r="AH52" i="54"/>
  <c r="AH252" i="54"/>
  <c r="AH454" i="54"/>
  <c r="AH658" i="54"/>
  <c r="AH67" i="54"/>
  <c r="AH269" i="54"/>
  <c r="AH469" i="54"/>
  <c r="AH659" i="54"/>
  <c r="AL156" i="54"/>
  <c r="AL336" i="54"/>
  <c r="AH54" i="54"/>
  <c r="AH240" i="54"/>
  <c r="AH428" i="54"/>
  <c r="AH608" i="54"/>
  <c r="AD474" i="54"/>
  <c r="AH169" i="54"/>
  <c r="AH357" i="54"/>
  <c r="AH544" i="54"/>
  <c r="Z682" i="54"/>
  <c r="AH114" i="54"/>
  <c r="AH316" i="54"/>
  <c r="AH502" i="54"/>
  <c r="AH676" i="54"/>
  <c r="AH71" i="54"/>
  <c r="AH259" i="54"/>
  <c r="AH445" i="54"/>
  <c r="AH624" i="54"/>
  <c r="AL112" i="54"/>
  <c r="AL268" i="54"/>
  <c r="AH12" i="54"/>
  <c r="AH188" i="54"/>
  <c r="AH390" i="54"/>
  <c r="AH573" i="54"/>
  <c r="AL65" i="54"/>
  <c r="AL221" i="54"/>
  <c r="AL377" i="54"/>
  <c r="AL533" i="54"/>
  <c r="AL689" i="54"/>
  <c r="AL22" i="54"/>
  <c r="AL270" i="54"/>
  <c r="AL454" i="54"/>
  <c r="AL624" i="54"/>
  <c r="AP118" i="54"/>
  <c r="AP274" i="54"/>
  <c r="AH320" i="54"/>
  <c r="AL205" i="54"/>
  <c r="AL403" i="54"/>
  <c r="AL573" i="54"/>
  <c r="AP59" i="54"/>
  <c r="AP215" i="54"/>
  <c r="AP371" i="54"/>
  <c r="AL106" i="54"/>
  <c r="AL335" i="54"/>
  <c r="AL495" i="54"/>
  <c r="AL652" i="54"/>
  <c r="AP84" i="54"/>
  <c r="AH162" i="54"/>
  <c r="AL147" i="54"/>
  <c r="AL352" i="54"/>
  <c r="AL510" i="54"/>
  <c r="AL667" i="54"/>
  <c r="AP133" i="54"/>
  <c r="AH433" i="54"/>
  <c r="AL130" i="54"/>
  <c r="AL338" i="54"/>
  <c r="AL498" i="54"/>
  <c r="AL655" i="54"/>
  <c r="AP122" i="54"/>
  <c r="AH680" i="54"/>
  <c r="AL227" i="54"/>
  <c r="AL407" i="54"/>
  <c r="AL564" i="54"/>
  <c r="AP39" i="54"/>
  <c r="AD175" i="54"/>
  <c r="AL91" i="54"/>
  <c r="AL309" i="54"/>
  <c r="AL474" i="54"/>
  <c r="AL631" i="54"/>
  <c r="AP64" i="54"/>
  <c r="AP208" i="54"/>
  <c r="AH104" i="54"/>
  <c r="AL114" i="54"/>
  <c r="AL326" i="54"/>
  <c r="AL488" i="54"/>
  <c r="AL645" i="54"/>
  <c r="AP113" i="54"/>
  <c r="AH203" i="54"/>
  <c r="AL95" i="54"/>
  <c r="AL311" i="54"/>
  <c r="AL476" i="54"/>
  <c r="AL633" i="54"/>
  <c r="AP102" i="54"/>
  <c r="AP246" i="54"/>
  <c r="AP390" i="54"/>
  <c r="AH464" i="54"/>
  <c r="AL217" i="54"/>
  <c r="AL398" i="54"/>
  <c r="AL555" i="54"/>
  <c r="AP31" i="54"/>
  <c r="AP175" i="54"/>
  <c r="AP319" i="54"/>
  <c r="AP463" i="54"/>
  <c r="AP607" i="54"/>
  <c r="AL267" i="54"/>
  <c r="AP279" i="54"/>
  <c r="AP476" i="54"/>
  <c r="AP633" i="54"/>
  <c r="AH641" i="54"/>
  <c r="AP219" i="54"/>
  <c r="AP435" i="54"/>
  <c r="AP594" i="54"/>
  <c r="V64" i="54"/>
  <c r="AL59" i="54"/>
  <c r="AP242" i="54"/>
  <c r="AP452" i="54"/>
  <c r="AP609" i="54"/>
  <c r="V23" i="54"/>
  <c r="AL386" i="54"/>
  <c r="AP305" i="54"/>
  <c r="AP492" i="54"/>
  <c r="AP649" i="54"/>
  <c r="V126" i="54"/>
  <c r="AL623" i="54"/>
  <c r="AP364" i="54"/>
  <c r="AP532" i="54"/>
  <c r="AP689" i="54"/>
  <c r="AL478" i="54"/>
  <c r="AP329" i="54"/>
  <c r="AP507" i="54"/>
  <c r="AP664" i="54"/>
  <c r="V140" i="54"/>
  <c r="V284" i="54"/>
  <c r="V428" i="54"/>
  <c r="AL636" i="54"/>
  <c r="AP350" i="54"/>
  <c r="AP521" i="54"/>
  <c r="AP678" i="54"/>
  <c r="V93" i="54"/>
  <c r="V237" i="54"/>
  <c r="V381" i="54"/>
  <c r="AP105" i="54"/>
  <c r="AP399" i="54"/>
  <c r="AP562" i="54"/>
  <c r="V46" i="54"/>
  <c r="V190" i="54"/>
  <c r="V334" i="54"/>
  <c r="V478" i="54"/>
  <c r="AP14" i="54"/>
  <c r="AP372" i="54"/>
  <c r="AP537" i="54"/>
  <c r="AP694" i="54"/>
  <c r="V167" i="54"/>
  <c r="AL504" i="54"/>
  <c r="AP337" i="54"/>
  <c r="AP512" i="54"/>
  <c r="AP669" i="54"/>
  <c r="V144" i="54"/>
  <c r="V288" i="54"/>
  <c r="V432" i="54"/>
  <c r="V576" i="54"/>
  <c r="AP183" i="54"/>
  <c r="V233" i="54"/>
  <c r="V447" i="54"/>
  <c r="V613" i="54"/>
  <c r="AP579" i="54"/>
  <c r="V291" i="54"/>
  <c r="V494" i="54"/>
  <c r="V653" i="54"/>
  <c r="V113" i="54"/>
  <c r="V364" i="54"/>
  <c r="V549" i="54"/>
  <c r="AL360" i="54"/>
  <c r="V219" i="54"/>
  <c r="V435" i="54"/>
  <c r="V603" i="54"/>
  <c r="AP446" i="54"/>
  <c r="V278" i="54"/>
  <c r="V483" i="54"/>
  <c r="V643" i="54"/>
  <c r="V25" i="54"/>
  <c r="V331" i="54"/>
  <c r="V526" i="54"/>
  <c r="V683" i="54"/>
  <c r="V151" i="54"/>
  <c r="V388" i="54"/>
  <c r="V567" i="54"/>
  <c r="AP257" i="54"/>
  <c r="V206" i="54"/>
  <c r="V424" i="54"/>
  <c r="V594" i="54"/>
  <c r="AP277" i="54"/>
  <c r="V246" i="54"/>
  <c r="V458" i="54"/>
  <c r="V621" i="54"/>
  <c r="AP389" i="54"/>
  <c r="V247" i="54"/>
  <c r="V459" i="54"/>
  <c r="V622" i="54"/>
  <c r="AP486" i="54"/>
  <c r="V287" i="54"/>
  <c r="V489" i="54"/>
  <c r="V650" i="54"/>
  <c r="AP645" i="54"/>
  <c r="V305" i="54"/>
  <c r="V506" i="54"/>
  <c r="V664" i="54"/>
  <c r="AD517" i="54"/>
  <c r="AD413" i="54"/>
  <c r="AD290" i="54"/>
  <c r="AD81" i="54"/>
  <c r="AH22" i="54"/>
  <c r="AD482" i="54"/>
  <c r="Z147" i="54"/>
  <c r="AD431" i="54"/>
  <c r="AD640" i="54"/>
  <c r="AD350" i="54"/>
  <c r="AD576" i="54"/>
  <c r="AD232" i="54"/>
  <c r="AD498" i="54"/>
  <c r="AH74" i="54"/>
  <c r="AH266" i="54"/>
  <c r="AH506" i="54"/>
  <c r="AD298" i="54"/>
  <c r="AD591" i="54"/>
  <c r="AH111" i="54"/>
  <c r="AH291" i="54"/>
  <c r="AH471" i="54"/>
  <c r="AH639" i="54"/>
  <c r="AH47" i="54"/>
  <c r="AH249" i="54"/>
  <c r="AH465" i="54"/>
  <c r="AH668" i="54"/>
  <c r="AL164" i="54"/>
  <c r="AH64" i="54"/>
  <c r="AH264" i="54"/>
  <c r="AH480" i="54"/>
  <c r="AH682" i="54"/>
  <c r="AL177" i="54"/>
  <c r="AH49" i="54"/>
  <c r="AH251" i="54"/>
  <c r="AH467" i="54"/>
  <c r="AH670" i="54"/>
  <c r="AH66" i="54"/>
  <c r="AH268" i="54"/>
  <c r="AH468" i="54"/>
  <c r="AH671" i="54"/>
  <c r="AH81" i="54"/>
  <c r="AH283" i="54"/>
  <c r="AH485" i="54"/>
  <c r="AH672" i="54"/>
  <c r="AL168" i="54"/>
  <c r="AL348" i="54"/>
  <c r="AH68" i="54"/>
  <c r="AH256" i="54"/>
  <c r="AH442" i="54"/>
  <c r="AH621" i="54"/>
  <c r="AD553" i="54"/>
  <c r="AH185" i="54"/>
  <c r="AH371" i="54"/>
  <c r="AH557" i="54"/>
  <c r="AD103" i="54"/>
  <c r="AH142" i="54"/>
  <c r="AH330" i="54"/>
  <c r="AH516" i="54"/>
  <c r="AH689" i="54"/>
  <c r="AH85" i="54"/>
  <c r="AH273" i="54"/>
  <c r="AH461" i="54"/>
  <c r="AH637" i="54"/>
  <c r="AL124" i="54"/>
  <c r="AL280" i="54"/>
  <c r="AH15" i="54"/>
  <c r="AH216" i="54"/>
  <c r="AH404" i="54"/>
  <c r="AH586" i="54"/>
  <c r="AL77" i="54"/>
  <c r="AL233" i="54"/>
  <c r="AL389" i="54"/>
  <c r="AL545" i="54"/>
  <c r="AD502" i="54"/>
  <c r="AL39" i="54"/>
  <c r="AL285" i="54"/>
  <c r="AL467" i="54"/>
  <c r="AL650" i="54"/>
  <c r="AP130" i="54"/>
  <c r="AP286" i="54"/>
  <c r="AH406" i="54"/>
  <c r="AL223" i="54"/>
  <c r="AL416" i="54"/>
  <c r="AL586" i="54"/>
  <c r="AP71" i="54"/>
  <c r="AP227" i="54"/>
  <c r="AD580" i="54"/>
  <c r="AL126" i="54"/>
  <c r="AL351" i="54"/>
  <c r="AL508" i="54"/>
  <c r="AL666" i="54"/>
  <c r="AP96" i="54"/>
  <c r="AH248" i="54"/>
  <c r="AL169" i="54"/>
  <c r="AL366" i="54"/>
  <c r="AL523" i="54"/>
  <c r="AL680" i="54"/>
  <c r="AP145" i="54"/>
  <c r="AH521" i="54"/>
  <c r="AL150" i="54"/>
  <c r="AL354" i="54"/>
  <c r="AL511" i="54"/>
  <c r="AL668" i="54"/>
  <c r="AP134" i="54"/>
  <c r="AL11" i="54"/>
  <c r="AL243" i="54"/>
  <c r="AL420" i="54"/>
  <c r="AL577" i="54"/>
  <c r="AP51" i="54"/>
  <c r="AH103" i="54"/>
  <c r="AL111" i="54"/>
  <c r="AL325" i="54"/>
  <c r="AL487" i="54"/>
  <c r="AL644" i="54"/>
  <c r="AP76" i="54"/>
  <c r="AP220" i="54"/>
  <c r="AH190" i="54"/>
  <c r="AL134" i="54"/>
  <c r="AL343" i="54"/>
  <c r="AL501" i="54"/>
  <c r="AL658" i="54"/>
  <c r="AP125" i="54"/>
  <c r="AH289" i="54"/>
  <c r="AL115" i="54"/>
  <c r="AL327" i="54"/>
  <c r="AL489" i="54"/>
  <c r="AL646" i="54"/>
  <c r="AP114" i="54"/>
  <c r="AP258" i="54"/>
  <c r="AP402" i="54"/>
  <c r="AH549" i="54"/>
  <c r="AL234" i="54"/>
  <c r="AL411" i="54"/>
  <c r="AL568" i="54"/>
  <c r="AP43" i="54"/>
  <c r="AP187" i="54"/>
  <c r="AP331" i="54"/>
  <c r="AP475" i="54"/>
  <c r="AP619" i="54"/>
  <c r="AL361" i="54"/>
  <c r="AP301" i="54"/>
  <c r="AP489" i="54"/>
  <c r="AP646" i="54"/>
  <c r="AL58" i="54"/>
  <c r="AP241" i="54"/>
  <c r="AP449" i="54"/>
  <c r="AP608" i="54"/>
  <c r="V76" i="54"/>
  <c r="AL182" i="54"/>
  <c r="AP264" i="54"/>
  <c r="AP465" i="54"/>
  <c r="AP622" i="54"/>
  <c r="V29" i="54"/>
  <c r="AL465" i="54"/>
  <c r="AP326" i="54"/>
  <c r="AP505" i="54"/>
  <c r="AP662" i="54"/>
  <c r="V138" i="54"/>
  <c r="AP20" i="54"/>
  <c r="AP382" i="54"/>
  <c r="AP545" i="54"/>
  <c r="V31" i="54"/>
  <c r="AL556" i="54"/>
  <c r="AP349" i="54"/>
  <c r="AP520" i="54"/>
  <c r="AP677" i="54"/>
  <c r="V152" i="54"/>
  <c r="V296" i="54"/>
  <c r="V440" i="54"/>
  <c r="AP17" i="54"/>
  <c r="AP368" i="54"/>
  <c r="AP534" i="54"/>
  <c r="AP692" i="54"/>
  <c r="V105" i="54"/>
  <c r="V249" i="54"/>
  <c r="V393" i="54"/>
  <c r="AP176" i="54"/>
  <c r="AP413" i="54"/>
  <c r="AP575" i="54"/>
  <c r="V58" i="54"/>
  <c r="V202" i="54"/>
  <c r="V346" i="54"/>
  <c r="V490" i="54"/>
  <c r="AP44" i="54"/>
  <c r="AP386" i="54"/>
  <c r="AP550" i="54"/>
  <c r="V35" i="54"/>
  <c r="V179" i="54"/>
  <c r="AL583" i="54"/>
  <c r="AP353" i="54"/>
  <c r="AP525" i="54"/>
  <c r="AP682" i="54"/>
  <c r="V156" i="54"/>
  <c r="V300" i="54"/>
  <c r="V444" i="54"/>
  <c r="V588" i="54"/>
  <c r="AP317" i="54"/>
  <c r="V254" i="54"/>
  <c r="V462" i="54"/>
  <c r="V626" i="54"/>
  <c r="AP658" i="54"/>
  <c r="V307" i="54"/>
  <c r="V508" i="54"/>
  <c r="V666" i="54"/>
  <c r="V145" i="54"/>
  <c r="V383" i="54"/>
  <c r="V562" i="54"/>
  <c r="AP217" i="54"/>
  <c r="V241" i="54"/>
  <c r="V450" i="54"/>
  <c r="V616" i="54"/>
  <c r="AP526" i="54"/>
  <c r="V294" i="54"/>
  <c r="V497" i="54"/>
  <c r="V656" i="54"/>
  <c r="V87" i="54"/>
  <c r="V351" i="54"/>
  <c r="V539" i="54"/>
  <c r="V697" i="54"/>
  <c r="V182" i="54"/>
  <c r="V407" i="54"/>
  <c r="V580" i="54"/>
  <c r="AP375" i="54"/>
  <c r="V223" i="54"/>
  <c r="V439" i="54"/>
  <c r="V607" i="54"/>
  <c r="AP388" i="54"/>
  <c r="V266" i="54"/>
  <c r="V473" i="54"/>
  <c r="V634" i="54"/>
  <c r="AP474" i="54"/>
  <c r="V267" i="54"/>
  <c r="V474" i="54"/>
  <c r="V635" i="54"/>
  <c r="AP565" i="54"/>
  <c r="V304" i="54"/>
  <c r="V505" i="54"/>
  <c r="V663" i="54"/>
  <c r="V16" i="54"/>
  <c r="V325" i="54"/>
  <c r="V520" i="54"/>
  <c r="V677" i="54"/>
  <c r="AD530" i="54"/>
  <c r="AD426" i="54"/>
  <c r="AD307" i="54"/>
  <c r="AD117" i="54"/>
  <c r="Z104" i="54"/>
  <c r="AD495" i="54"/>
  <c r="AD86" i="54"/>
  <c r="AD444" i="54"/>
  <c r="Z152" i="54"/>
  <c r="AD367" i="54"/>
  <c r="AD641" i="54"/>
  <c r="AD256" i="54"/>
  <c r="AD564" i="54"/>
  <c r="AH86" i="54"/>
  <c r="AH326" i="54"/>
  <c r="AH518" i="54"/>
  <c r="AD389" i="54"/>
  <c r="AD604" i="54"/>
  <c r="AH135" i="54"/>
  <c r="AH315" i="54"/>
  <c r="AH483" i="54"/>
  <c r="AH651" i="54"/>
  <c r="AH61" i="54"/>
  <c r="AH277" i="54"/>
  <c r="AH493" i="54"/>
  <c r="AH681" i="54"/>
  <c r="AL176" i="54"/>
  <c r="AH78" i="54"/>
  <c r="AH294" i="54"/>
  <c r="AH510" i="54"/>
  <c r="AH695" i="54"/>
  <c r="AL189" i="54"/>
  <c r="AH65" i="54"/>
  <c r="AH281" i="54"/>
  <c r="AH497" i="54"/>
  <c r="AH683" i="54"/>
  <c r="AH80" i="54"/>
  <c r="AH282" i="54"/>
  <c r="AH498" i="54"/>
  <c r="AH697" i="54"/>
  <c r="AH95" i="54"/>
  <c r="AH297" i="54"/>
  <c r="AH499" i="54"/>
  <c r="AH698" i="54"/>
  <c r="AL192" i="54"/>
  <c r="Z610" i="54"/>
  <c r="AH82" i="54"/>
  <c r="AH270" i="54"/>
  <c r="AH456" i="54"/>
  <c r="AH634" i="54"/>
  <c r="AD631" i="54"/>
  <c r="AH199" i="54"/>
  <c r="AH385" i="54"/>
  <c r="AH570" i="54"/>
  <c r="AD391" i="54"/>
  <c r="AH156" i="54"/>
  <c r="AH344" i="54"/>
  <c r="AH532" i="54"/>
  <c r="AL12" i="54"/>
  <c r="AH101" i="54"/>
  <c r="AH287" i="54"/>
  <c r="AH475" i="54"/>
  <c r="AH650" i="54"/>
  <c r="AL136" i="54"/>
  <c r="AL292" i="54"/>
  <c r="AH44" i="54"/>
  <c r="AH232" i="54"/>
  <c r="AH418" i="54"/>
  <c r="AH599" i="54"/>
  <c r="AL89" i="54"/>
  <c r="AL245" i="54"/>
  <c r="AL401" i="54"/>
  <c r="AL557" i="54"/>
  <c r="AH59" i="54"/>
  <c r="AL61" i="54"/>
  <c r="AL301" i="54"/>
  <c r="AL493" i="54"/>
  <c r="AL663" i="54"/>
  <c r="AP142" i="54"/>
  <c r="AP298" i="54"/>
  <c r="AH492" i="54"/>
  <c r="AL238" i="54"/>
  <c r="AL429" i="54"/>
  <c r="AL599" i="54"/>
  <c r="AP83" i="54"/>
  <c r="AP239" i="54"/>
  <c r="AH73" i="54"/>
  <c r="AL167" i="54"/>
  <c r="AL364" i="54"/>
  <c r="AL522" i="54"/>
  <c r="AL679" i="54"/>
  <c r="AP108" i="54"/>
  <c r="AH334" i="54"/>
  <c r="AL190" i="54"/>
  <c r="AL379" i="54"/>
  <c r="AL536" i="54"/>
  <c r="AL693" i="54"/>
  <c r="AP157" i="54"/>
  <c r="AH600" i="54"/>
  <c r="AL170" i="54"/>
  <c r="AL367" i="54"/>
  <c r="AL524" i="54"/>
  <c r="AL681" i="54"/>
  <c r="AP146" i="54"/>
  <c r="AL27" i="54"/>
  <c r="AL260" i="54"/>
  <c r="AL433" i="54"/>
  <c r="AL590" i="54"/>
  <c r="AP63" i="54"/>
  <c r="AH189" i="54"/>
  <c r="AL133" i="54"/>
  <c r="AL342" i="54"/>
  <c r="AL500" i="54"/>
  <c r="AL657" i="54"/>
  <c r="AP88" i="54"/>
  <c r="AP232" i="54"/>
  <c r="AH276" i="54"/>
  <c r="AL155" i="54"/>
  <c r="AL357" i="54"/>
  <c r="AL514" i="54"/>
  <c r="AL671" i="54"/>
  <c r="AP137" i="54"/>
  <c r="AH377" i="54"/>
  <c r="AL135" i="54"/>
  <c r="AL344" i="54"/>
  <c r="AL502" i="54"/>
  <c r="AL659" i="54"/>
  <c r="AP126" i="54"/>
  <c r="AP270" i="54"/>
  <c r="AP414" i="54"/>
  <c r="AH628" i="54"/>
  <c r="AL249" i="54"/>
  <c r="AL424" i="54"/>
  <c r="AL582" i="54"/>
  <c r="AP55" i="54"/>
  <c r="AP199" i="54"/>
  <c r="AP343" i="54"/>
  <c r="AP487" i="54"/>
  <c r="AP631" i="54"/>
  <c r="AL440" i="54"/>
  <c r="AP321" i="54"/>
  <c r="AP502" i="54"/>
  <c r="AP659" i="54"/>
  <c r="AL181" i="54"/>
  <c r="AP261" i="54"/>
  <c r="AP464" i="54"/>
  <c r="AP621" i="54"/>
  <c r="V88" i="54"/>
  <c r="AL284" i="54"/>
  <c r="AP284" i="54"/>
  <c r="AP478" i="54"/>
  <c r="AP635" i="54"/>
  <c r="V41" i="54"/>
  <c r="AL543" i="54"/>
  <c r="AP345" i="54"/>
  <c r="AP518" i="54"/>
  <c r="AP675" i="54"/>
  <c r="V150" i="54"/>
  <c r="AP92" i="54"/>
  <c r="AP396" i="54"/>
  <c r="AP558" i="54"/>
  <c r="V43" i="54"/>
  <c r="AL635" i="54"/>
  <c r="AP365" i="54"/>
  <c r="AP533" i="54"/>
  <c r="AP690" i="54"/>
  <c r="V164" i="54"/>
  <c r="V308" i="54"/>
  <c r="V452" i="54"/>
  <c r="AP32" i="54"/>
  <c r="AP384" i="54"/>
  <c r="AP548" i="54"/>
  <c r="V12" i="54"/>
  <c r="V117" i="54"/>
  <c r="V261" i="54"/>
  <c r="V405" i="54"/>
  <c r="AP207" i="54"/>
  <c r="AP429" i="54"/>
  <c r="AP588" i="54"/>
  <c r="V70" i="54"/>
  <c r="V214" i="54"/>
  <c r="V358" i="54"/>
  <c r="V502" i="54"/>
  <c r="AP116" i="54"/>
  <c r="AP400" i="54"/>
  <c r="AP563" i="54"/>
  <c r="V47" i="54"/>
  <c r="V191" i="54"/>
  <c r="AL661" i="54"/>
  <c r="AP373" i="54"/>
  <c r="AP538" i="54"/>
  <c r="AP695" i="54"/>
  <c r="V168" i="54"/>
  <c r="V312" i="54"/>
  <c r="V456" i="54"/>
  <c r="V600" i="54"/>
  <c r="AP418" i="54"/>
  <c r="V270" i="54"/>
  <c r="V477" i="54"/>
  <c r="V639" i="54"/>
  <c r="V13" i="54"/>
  <c r="V327" i="54"/>
  <c r="V522" i="54"/>
  <c r="V679" i="54"/>
  <c r="V171" i="54"/>
  <c r="V400" i="54"/>
  <c r="V575" i="54"/>
  <c r="AP339" i="54"/>
  <c r="V257" i="54"/>
  <c r="V467" i="54"/>
  <c r="V629" i="54"/>
  <c r="AP604" i="54"/>
  <c r="V314" i="54"/>
  <c r="V511" i="54"/>
  <c r="V669" i="54"/>
  <c r="V122" i="54"/>
  <c r="V367" i="54"/>
  <c r="V553" i="54"/>
  <c r="AL505" i="54"/>
  <c r="V205" i="54"/>
  <c r="V423" i="54"/>
  <c r="V593" i="54"/>
  <c r="AP461" i="54"/>
  <c r="V245" i="54"/>
  <c r="V457" i="54"/>
  <c r="V620" i="54"/>
  <c r="AP473" i="54"/>
  <c r="V282" i="54"/>
  <c r="V487" i="54"/>
  <c r="V647" i="54"/>
  <c r="AP553" i="54"/>
  <c r="V283" i="54"/>
  <c r="V488" i="54"/>
  <c r="V649" i="54"/>
  <c r="AP644" i="54"/>
  <c r="V323" i="54"/>
  <c r="V519" i="54"/>
  <c r="V676" i="54"/>
  <c r="V61" i="54"/>
  <c r="V341" i="54"/>
  <c r="V533" i="54"/>
  <c r="V690" i="54"/>
  <c r="V20" i="54"/>
  <c r="AP479" i="54"/>
  <c r="AL544" i="54"/>
  <c r="AP676" i="54"/>
  <c r="AP494" i="54"/>
  <c r="V272" i="54"/>
  <c r="AP312" i="54"/>
  <c r="AP600" i="54"/>
  <c r="V69" i="54"/>
  <c r="V309" i="54"/>
  <c r="AL648" i="54"/>
  <c r="AP483" i="54"/>
  <c r="AP693" i="54"/>
  <c r="V262" i="54"/>
  <c r="V454" i="54"/>
  <c r="AP253" i="54"/>
  <c r="AP510" i="54"/>
  <c r="V95" i="54"/>
  <c r="AL346" i="54"/>
  <c r="AP431" i="54"/>
  <c r="AP642" i="54"/>
  <c r="V216" i="54"/>
  <c r="V408" i="54"/>
  <c r="V648" i="54"/>
  <c r="V194" i="54"/>
  <c r="V534" i="54"/>
  <c r="AP419" i="54"/>
  <c r="V399" i="54"/>
  <c r="V627" i="54"/>
  <c r="V256" i="54"/>
  <c r="V523" i="54"/>
  <c r="AP671" i="54"/>
  <c r="V401" i="54"/>
  <c r="V681" i="54"/>
  <c r="V242" i="54"/>
  <c r="V565" i="54"/>
  <c r="AP605" i="54"/>
  <c r="V437" i="54"/>
  <c r="V657" i="54"/>
  <c r="V280" i="54"/>
  <c r="V541" i="54"/>
  <c r="V22" i="54"/>
  <c r="V389" i="54"/>
  <c r="V673" i="54"/>
  <c r="V207" i="54"/>
  <c r="V543" i="54"/>
  <c r="AP57" i="54"/>
  <c r="V355" i="54"/>
  <c r="V596" i="54"/>
  <c r="V161" i="54"/>
  <c r="V460" i="54"/>
  <c r="AL674" i="54"/>
  <c r="V269" i="54"/>
  <c r="V585" i="54"/>
  <c r="V101" i="54"/>
  <c r="AP584" i="54"/>
  <c r="AP266" i="54"/>
  <c r="AH306" i="54"/>
  <c r="AP599" i="54"/>
  <c r="V368" i="54"/>
  <c r="AP332" i="54"/>
  <c r="AP613" i="54"/>
  <c r="V81" i="54"/>
  <c r="V321" i="54"/>
  <c r="AP33" i="54"/>
  <c r="AP496" i="54"/>
  <c r="V34" i="54"/>
  <c r="V274" i="54"/>
  <c r="V466" i="54"/>
  <c r="AP273" i="54"/>
  <c r="AP524" i="54"/>
  <c r="V107" i="54"/>
  <c r="AL426" i="54"/>
  <c r="AP445" i="54"/>
  <c r="AP656" i="54"/>
  <c r="V228" i="54"/>
  <c r="V420" i="54"/>
  <c r="V660" i="54"/>
  <c r="V211" i="54"/>
  <c r="V547" i="54"/>
  <c r="AP501" i="54"/>
  <c r="V415" i="54"/>
  <c r="V640" i="54"/>
  <c r="V275" i="54"/>
  <c r="V536" i="54"/>
  <c r="V85" i="54"/>
  <c r="V419" i="54"/>
  <c r="V694" i="54"/>
  <c r="V258" i="54"/>
  <c r="V578" i="54"/>
  <c r="AP684" i="54"/>
  <c r="V453" i="54"/>
  <c r="V670" i="54"/>
  <c r="V299" i="54"/>
  <c r="V554" i="54"/>
  <c r="V37" i="54"/>
  <c r="V409" i="54"/>
  <c r="V686" i="54"/>
  <c r="V229" i="54"/>
  <c r="V556" i="54"/>
  <c r="AP278" i="54"/>
  <c r="V375" i="54"/>
  <c r="V609" i="54"/>
  <c r="V187" i="54"/>
  <c r="V475" i="54"/>
  <c r="AP129" i="54"/>
  <c r="V289" i="54"/>
  <c r="V598" i="54"/>
  <c r="AH220" i="54"/>
  <c r="AP597" i="54"/>
  <c r="AP288" i="54"/>
  <c r="AL98" i="54"/>
  <c r="AP612" i="54"/>
  <c r="V380" i="54"/>
  <c r="AP412" i="54"/>
  <c r="AP626" i="54"/>
  <c r="V141" i="54"/>
  <c r="V333" i="54"/>
  <c r="AP252" i="54"/>
  <c r="AP509" i="54"/>
  <c r="V94" i="54"/>
  <c r="V286" i="54"/>
  <c r="AH477" i="54"/>
  <c r="AP293" i="54"/>
  <c r="AP589" i="54"/>
  <c r="V119" i="54"/>
  <c r="AP117" i="54"/>
  <c r="AP459" i="54"/>
  <c r="V48" i="54"/>
  <c r="V240" i="54"/>
  <c r="V480" i="54"/>
  <c r="V672" i="54"/>
  <c r="V306" i="54"/>
  <c r="V560" i="54"/>
  <c r="V111" i="54"/>
  <c r="V433" i="54"/>
  <c r="AL347" i="54"/>
  <c r="V292" i="54"/>
  <c r="V602" i="54"/>
  <c r="V115" i="54"/>
  <c r="V496" i="54"/>
  <c r="AL427" i="54"/>
  <c r="V350" i="54"/>
  <c r="V591" i="54"/>
  <c r="V181" i="54"/>
  <c r="V470" i="54"/>
  <c r="AP374" i="54"/>
  <c r="V316" i="54"/>
  <c r="V619" i="54"/>
  <c r="V97" i="54"/>
  <c r="V486" i="54"/>
  <c r="V699" i="54"/>
  <c r="V318" i="54"/>
  <c r="V569" i="54"/>
  <c r="V19" i="54"/>
  <c r="V391" i="54"/>
  <c r="V675" i="54"/>
  <c r="V209" i="54"/>
  <c r="V545" i="54"/>
  <c r="AP300" i="54"/>
  <c r="V377" i="54"/>
  <c r="V611" i="54"/>
  <c r="AL200" i="54"/>
  <c r="AP623" i="54"/>
  <c r="AP327" i="54"/>
  <c r="AL314" i="54"/>
  <c r="AP638" i="54"/>
  <c r="V404" i="54"/>
  <c r="AP428" i="54"/>
  <c r="AP639" i="54"/>
  <c r="V153" i="54"/>
  <c r="V345" i="54"/>
  <c r="AP272" i="54"/>
  <c r="AP522" i="54"/>
  <c r="V106" i="54"/>
  <c r="V298" i="54"/>
  <c r="AL121" i="54"/>
  <c r="AP314" i="54"/>
  <c r="AP602" i="54"/>
  <c r="V131" i="54"/>
  <c r="AP182" i="54"/>
  <c r="AP472" i="54"/>
  <c r="V60" i="54"/>
  <c r="V252" i="54"/>
  <c r="V492" i="54"/>
  <c r="V684" i="54"/>
  <c r="V326" i="54"/>
  <c r="V573" i="54"/>
  <c r="V139" i="54"/>
  <c r="V448" i="54"/>
  <c r="AP216" i="54"/>
  <c r="V311" i="54"/>
  <c r="V615" i="54"/>
  <c r="V146" i="54"/>
  <c r="V510" i="54"/>
  <c r="AP11" i="54"/>
  <c r="V366" i="54"/>
  <c r="V604" i="54"/>
  <c r="V199" i="54"/>
  <c r="V484" i="54"/>
  <c r="AP460" i="54"/>
  <c r="V335" i="54"/>
  <c r="V632" i="54"/>
  <c r="V125" i="54"/>
  <c r="V500" i="54"/>
  <c r="AH45" i="54"/>
  <c r="V338" i="54"/>
  <c r="V582" i="54"/>
  <c r="V49" i="54"/>
  <c r="V411" i="54"/>
  <c r="V688" i="54"/>
  <c r="V231" i="54"/>
  <c r="V558" i="54"/>
  <c r="AP405" i="54"/>
  <c r="V397" i="54"/>
  <c r="V625" i="54"/>
  <c r="AL298" i="54"/>
  <c r="AP636" i="54"/>
  <c r="AP348" i="54"/>
  <c r="AL399" i="54"/>
  <c r="AP651" i="54"/>
  <c r="V416" i="54"/>
  <c r="AP442" i="54"/>
  <c r="AP652" i="54"/>
  <c r="V165" i="54"/>
  <c r="V357" i="54"/>
  <c r="AP291" i="54"/>
  <c r="AP536" i="54"/>
  <c r="V118" i="54"/>
  <c r="V310" i="54"/>
  <c r="AL236" i="54"/>
  <c r="AP336" i="54"/>
  <c r="AP615" i="54"/>
  <c r="V143" i="54"/>
  <c r="AP213" i="54"/>
  <c r="AP485" i="54"/>
  <c r="V72" i="54"/>
  <c r="V264" i="54"/>
  <c r="V504" i="54"/>
  <c r="V696" i="54"/>
  <c r="V342" i="54"/>
  <c r="V586" i="54"/>
  <c r="V170" i="54"/>
  <c r="V463" i="54"/>
  <c r="AP338" i="54"/>
  <c r="V328" i="54"/>
  <c r="V628" i="54"/>
  <c r="V173" i="54"/>
  <c r="V524" i="54"/>
  <c r="AP236" i="54"/>
  <c r="V386" i="54"/>
  <c r="V617" i="54"/>
  <c r="V221" i="54"/>
  <c r="V498" i="54"/>
  <c r="AP539" i="54"/>
  <c r="V352" i="54"/>
  <c r="V645" i="54"/>
  <c r="V157" i="54"/>
  <c r="V515" i="54"/>
  <c r="AL584" i="54"/>
  <c r="V354" i="54"/>
  <c r="V595" i="54"/>
  <c r="V99" i="54"/>
  <c r="V426" i="54"/>
  <c r="AH561" i="54"/>
  <c r="V251" i="54"/>
  <c r="V571" i="54"/>
  <c r="AP488" i="54"/>
  <c r="V413" i="54"/>
  <c r="V638" i="54"/>
  <c r="AP543" i="54"/>
  <c r="AP200" i="54"/>
  <c r="V66" i="54"/>
  <c r="AP467" i="54"/>
  <c r="AP228" i="54"/>
  <c r="V80" i="54"/>
  <c r="AL219" i="54"/>
  <c r="AP456" i="54"/>
  <c r="AP665" i="54"/>
  <c r="V177" i="54"/>
  <c r="V369" i="54"/>
  <c r="AP313" i="54"/>
  <c r="AP549" i="54"/>
  <c r="V130" i="54"/>
  <c r="V322" i="54"/>
  <c r="AL332" i="54"/>
  <c r="AP352" i="54"/>
  <c r="AP628" i="54"/>
  <c r="V155" i="54"/>
  <c r="AP233" i="54"/>
  <c r="AP498" i="54"/>
  <c r="V84" i="54"/>
  <c r="V276" i="54"/>
  <c r="V516" i="54"/>
  <c r="AL251" i="54"/>
  <c r="V362" i="54"/>
  <c r="V599" i="54"/>
  <c r="V195" i="54"/>
  <c r="V479" i="54"/>
  <c r="AP432" i="54"/>
  <c r="V347" i="54"/>
  <c r="V641" i="54"/>
  <c r="V197" i="54"/>
  <c r="V537" i="54"/>
  <c r="AP356" i="54"/>
  <c r="V402" i="54"/>
  <c r="V630" i="54"/>
  <c r="V243" i="54"/>
  <c r="V512" i="54"/>
  <c r="AP617" i="54"/>
  <c r="V371" i="54"/>
  <c r="V658" i="54"/>
  <c r="V183" i="54"/>
  <c r="V529" i="54"/>
  <c r="AP56" i="54"/>
  <c r="V374" i="54"/>
  <c r="V608" i="54"/>
  <c r="V133" i="54"/>
  <c r="V443" i="54"/>
  <c r="AL142" i="54"/>
  <c r="V268" i="54"/>
  <c r="V584" i="54"/>
  <c r="AP566" i="54"/>
  <c r="V429" i="54"/>
  <c r="V651" i="54"/>
  <c r="AP556" i="54"/>
  <c r="AP224" i="54"/>
  <c r="V78" i="54"/>
  <c r="AP480" i="54"/>
  <c r="AP248" i="54"/>
  <c r="V92" i="54"/>
  <c r="AL315" i="54"/>
  <c r="AP469" i="54"/>
  <c r="V18" i="54"/>
  <c r="V189" i="54"/>
  <c r="AL119" i="54"/>
  <c r="AP333" i="54"/>
  <c r="AP614" i="54"/>
  <c r="V142" i="54"/>
  <c r="V382" i="54"/>
  <c r="AL414" i="54"/>
  <c r="AP430" i="54"/>
  <c r="AP641" i="54"/>
  <c r="V215" i="54"/>
  <c r="AP254" i="54"/>
  <c r="AP564" i="54"/>
  <c r="V96" i="54"/>
  <c r="V336" i="54"/>
  <c r="V528" i="54"/>
  <c r="AP578" i="54"/>
  <c r="V378" i="54"/>
  <c r="V665" i="54"/>
  <c r="V217" i="54"/>
  <c r="V548" i="54"/>
  <c r="AP513" i="54"/>
  <c r="V434" i="54"/>
  <c r="V654" i="54"/>
  <c r="V293" i="54"/>
  <c r="V550" i="54"/>
  <c r="V86" i="54"/>
  <c r="V421" i="54"/>
  <c r="V695" i="54"/>
  <c r="V259" i="54"/>
  <c r="V579" i="54"/>
  <c r="AP696" i="54"/>
  <c r="V455" i="54"/>
  <c r="V671" i="54"/>
  <c r="V281" i="54"/>
  <c r="V542" i="54"/>
  <c r="AP630" i="54"/>
  <c r="V390" i="54"/>
  <c r="V674" i="54"/>
  <c r="V159" i="54"/>
  <c r="V518" i="54"/>
  <c r="AL662" i="54"/>
  <c r="V359" i="54"/>
  <c r="V597" i="54"/>
  <c r="V135" i="54"/>
  <c r="V446" i="54"/>
  <c r="AP582" i="54"/>
  <c r="AP265" i="54"/>
  <c r="V102" i="54"/>
  <c r="AP506" i="54"/>
  <c r="AP289" i="54"/>
  <c r="V116" i="54"/>
  <c r="AL479" i="54"/>
  <c r="AP482" i="54"/>
  <c r="V21" i="54"/>
  <c r="V201" i="54"/>
  <c r="AL235" i="54"/>
  <c r="AP351" i="54"/>
  <c r="AP627" i="54"/>
  <c r="V154" i="54"/>
  <c r="V394" i="54"/>
  <c r="AL492" i="54"/>
  <c r="AP444" i="54"/>
  <c r="AP654" i="54"/>
  <c r="V227" i="54"/>
  <c r="AP276" i="54"/>
  <c r="AP577" i="54"/>
  <c r="V108" i="54"/>
  <c r="V348" i="54"/>
  <c r="V540" i="54"/>
  <c r="AP657" i="54"/>
  <c r="V398" i="54"/>
  <c r="V678" i="54"/>
  <c r="V234" i="54"/>
  <c r="V561" i="54"/>
  <c r="AP591" i="54"/>
  <c r="V449" i="54"/>
  <c r="V667" i="54"/>
  <c r="V313" i="54"/>
  <c r="V563" i="54"/>
  <c r="V121" i="54"/>
  <c r="V436" i="54"/>
  <c r="AL439" i="54"/>
  <c r="V279" i="54"/>
  <c r="V592" i="54"/>
  <c r="V26" i="54"/>
  <c r="V471" i="54"/>
  <c r="V685" i="54"/>
  <c r="V301" i="54"/>
  <c r="V555" i="54"/>
  <c r="V38" i="54"/>
  <c r="V410" i="54"/>
  <c r="V687" i="54"/>
  <c r="V186" i="54"/>
  <c r="V531" i="54"/>
  <c r="AP128" i="54"/>
  <c r="V376" i="54"/>
  <c r="V610" i="54"/>
  <c r="V163" i="54"/>
  <c r="V461" i="54"/>
  <c r="AP596" i="54"/>
  <c r="AP285" i="54"/>
  <c r="V114" i="54"/>
  <c r="AP519" i="54"/>
  <c r="AP309" i="54"/>
  <c r="V128" i="54"/>
  <c r="AL558" i="54"/>
  <c r="AP495" i="54"/>
  <c r="V24" i="54"/>
  <c r="V213" i="54"/>
  <c r="AL331" i="54"/>
  <c r="AP369" i="54"/>
  <c r="AP640" i="54"/>
  <c r="V166" i="54"/>
  <c r="V406" i="54"/>
  <c r="AL571" i="54"/>
  <c r="AP458" i="54"/>
  <c r="AP668" i="54"/>
  <c r="V239" i="54"/>
  <c r="AP296" i="54"/>
  <c r="AP590" i="54"/>
  <c r="V120" i="54"/>
  <c r="V360" i="54"/>
  <c r="V552" i="54"/>
  <c r="V62" i="54"/>
  <c r="V414" i="54"/>
  <c r="V691" i="54"/>
  <c r="V255" i="54"/>
  <c r="V574" i="54"/>
  <c r="AP670" i="54"/>
  <c r="V465" i="54"/>
  <c r="V680" i="54"/>
  <c r="V329" i="54"/>
  <c r="V577" i="54"/>
  <c r="V147" i="54"/>
  <c r="V451" i="54"/>
  <c r="AP237" i="54"/>
  <c r="V295" i="54"/>
  <c r="V605" i="54"/>
  <c r="V91" i="54"/>
  <c r="V485" i="54"/>
  <c r="V698" i="54"/>
  <c r="V317" i="54"/>
  <c r="V568" i="54"/>
  <c r="V98" i="54"/>
  <c r="V425" i="54"/>
  <c r="V700" i="54"/>
  <c r="V208" i="54"/>
  <c r="V544" i="54"/>
  <c r="AP297" i="54"/>
  <c r="V395" i="54"/>
  <c r="V623" i="54"/>
  <c r="V193" i="54"/>
  <c r="V476" i="54"/>
  <c r="AP700" i="54"/>
  <c r="AP423" i="54"/>
  <c r="AL202" i="54"/>
  <c r="AP624" i="54"/>
  <c r="AP441" i="54"/>
  <c r="V224" i="54"/>
  <c r="AP249" i="54"/>
  <c r="AP508" i="54"/>
  <c r="V33" i="54"/>
  <c r="V225" i="54"/>
  <c r="AL412" i="54"/>
  <c r="AP385" i="54"/>
  <c r="AP653" i="54"/>
  <c r="V178" i="54"/>
  <c r="V418" i="54"/>
  <c r="AL649" i="54"/>
  <c r="AP471" i="54"/>
  <c r="AP681" i="54"/>
  <c r="AH478" i="54"/>
  <c r="AP315" i="54"/>
  <c r="AP603" i="54"/>
  <c r="V132" i="54"/>
  <c r="V372" i="54"/>
  <c r="V564" i="54"/>
  <c r="V110" i="54"/>
  <c r="V431" i="54"/>
  <c r="AL266" i="54"/>
  <c r="V271" i="54"/>
  <c r="V587" i="54"/>
  <c r="V74" i="54"/>
  <c r="V481" i="54"/>
  <c r="V693" i="54"/>
  <c r="V349" i="54"/>
  <c r="V590" i="54"/>
  <c r="V175" i="54"/>
  <c r="V469" i="54"/>
  <c r="AP357" i="54"/>
  <c r="V315" i="54"/>
  <c r="V618" i="54"/>
  <c r="V123" i="54"/>
  <c r="V499" i="54"/>
  <c r="AL517" i="54"/>
  <c r="V337" i="54"/>
  <c r="V581" i="54"/>
  <c r="V127" i="54"/>
  <c r="V441" i="54"/>
  <c r="AH46" i="54"/>
  <c r="V230" i="54"/>
  <c r="V557" i="54"/>
  <c r="AP404" i="54"/>
  <c r="V412" i="54"/>
  <c r="V637" i="54"/>
  <c r="V210" i="54"/>
  <c r="V491" i="54"/>
  <c r="V11" i="54"/>
  <c r="AP437" i="54"/>
  <c r="AL299" i="54"/>
  <c r="AP637" i="54"/>
  <c r="AP455" i="54"/>
  <c r="V236" i="54"/>
  <c r="AP269" i="54"/>
  <c r="AP574" i="54"/>
  <c r="V45" i="54"/>
  <c r="V285" i="54"/>
  <c r="AL491" i="54"/>
  <c r="AP457" i="54"/>
  <c r="AP666" i="54"/>
  <c r="V238" i="54"/>
  <c r="V430" i="54"/>
  <c r="AP212" i="54"/>
  <c r="AP484" i="54"/>
  <c r="V71" i="54"/>
  <c r="AL139" i="54"/>
  <c r="AP401" i="54"/>
  <c r="AP616" i="54"/>
  <c r="V192" i="54"/>
  <c r="V384" i="54"/>
  <c r="V624" i="54"/>
  <c r="V137" i="54"/>
  <c r="V507" i="54"/>
  <c r="AP188" i="54"/>
  <c r="V363" i="54"/>
  <c r="V601" i="54"/>
  <c r="V218" i="54"/>
  <c r="V495" i="54"/>
  <c r="AP514" i="54"/>
  <c r="V365" i="54"/>
  <c r="V655" i="54"/>
  <c r="V198" i="54"/>
  <c r="V538" i="54"/>
  <c r="AP447" i="54"/>
  <c r="V403" i="54"/>
  <c r="V631" i="54"/>
  <c r="V244" i="54"/>
  <c r="V513" i="54"/>
  <c r="AP618" i="54"/>
  <c r="V353" i="54"/>
  <c r="V646" i="54"/>
  <c r="V158" i="54"/>
  <c r="V517" i="54"/>
  <c r="AL37" i="54"/>
  <c r="V319" i="54"/>
  <c r="V570" i="54"/>
  <c r="V103" i="54"/>
  <c r="V427" i="54"/>
  <c r="AH562" i="54"/>
  <c r="V232" i="54"/>
  <c r="V559" i="54"/>
  <c r="V17" i="54"/>
  <c r="AP466" i="54"/>
  <c r="AL466" i="54"/>
  <c r="AP663" i="54"/>
  <c r="AP481" i="54"/>
  <c r="V260" i="54"/>
  <c r="AP290" i="54"/>
  <c r="AP587" i="54"/>
  <c r="V57" i="54"/>
  <c r="V297" i="54"/>
  <c r="AL570" i="54"/>
  <c r="AP470" i="54"/>
  <c r="AP680" i="54"/>
  <c r="V250" i="54"/>
  <c r="V442" i="54"/>
  <c r="AP231" i="54"/>
  <c r="AP497" i="54"/>
  <c r="V83" i="54"/>
  <c r="AL250" i="54"/>
  <c r="AP417" i="54"/>
  <c r="AP629" i="54"/>
  <c r="V204" i="54"/>
  <c r="V396" i="54"/>
  <c r="V636" i="54"/>
  <c r="V169" i="54"/>
  <c r="V521" i="54"/>
  <c r="AP320" i="54"/>
  <c r="V379" i="54"/>
  <c r="V614" i="54"/>
  <c r="V235" i="54"/>
  <c r="V509" i="54"/>
  <c r="AP592" i="54"/>
  <c r="V385" i="54"/>
  <c r="V668" i="54"/>
  <c r="V220" i="54"/>
  <c r="V551" i="54"/>
  <c r="AP527" i="54"/>
  <c r="V422" i="54"/>
  <c r="V644" i="54"/>
  <c r="V263" i="54"/>
  <c r="V527" i="54"/>
  <c r="AP697" i="54"/>
  <c r="V373" i="54"/>
  <c r="V659" i="54"/>
  <c r="V185" i="54"/>
  <c r="V530" i="54"/>
  <c r="AL596" i="54"/>
  <c r="V339" i="54"/>
  <c r="V583" i="54"/>
  <c r="V134" i="54"/>
  <c r="V445" i="54"/>
  <c r="AL159" i="54"/>
  <c r="V253" i="54"/>
  <c r="V572" i="54"/>
  <c r="V453" i="50"/>
  <c r="AD253" i="56"/>
  <c r="AD189" i="56"/>
  <c r="V398" i="50"/>
  <c r="H7" i="58"/>
  <c r="G7" i="58"/>
  <c r="V673" i="50"/>
  <c r="AD114" i="56"/>
  <c r="AD73" i="56"/>
  <c r="AD319" i="56"/>
  <c r="H12" i="58"/>
  <c r="G12" i="58"/>
  <c r="H46" i="58"/>
  <c r="G46" i="58"/>
  <c r="D34" i="11"/>
  <c r="D24" i="11"/>
  <c r="D29" i="11"/>
  <c r="C36" i="34" l="1"/>
  <c r="Y6" i="54" a="1"/>
  <c r="Y6" i="54" s="1"/>
  <c r="B83" i="7" s="1"/>
  <c r="C83" i="7" s="1"/>
  <c r="CK82" i="7" s="1"/>
  <c r="CK83" i="7" s="1"/>
  <c r="U6" i="56" a="1"/>
  <c r="U6" i="56" s="1"/>
  <c r="B96" i="7" s="1"/>
  <c r="C96" i="7" s="1"/>
  <c r="T6" i="42" a="1"/>
  <c r="T6" i="42" s="1"/>
  <c r="B11" i="7" s="1"/>
  <c r="C11" i="7" s="1"/>
  <c r="W6" i="42" a="1"/>
  <c r="W6" i="42" s="1"/>
  <c r="B20" i="7" s="1"/>
  <c r="C20" i="7" s="1"/>
  <c r="Y6" i="42" a="1"/>
  <c r="Y6" i="42" s="1"/>
  <c r="B26" i="7" s="1"/>
  <c r="C26" i="7" s="1"/>
  <c r="T6" i="54" a="1"/>
  <c r="T6" i="54" s="1"/>
  <c r="B68" i="7" s="1"/>
  <c r="C68" i="7" s="1"/>
  <c r="S6" i="50" a="1"/>
  <c r="S6" i="50" s="1"/>
  <c r="B33" i="7" s="1"/>
  <c r="C33" i="7" s="1"/>
  <c r="U6" i="54" a="1"/>
  <c r="U6" i="54" s="1"/>
  <c r="B71" i="7" s="1"/>
  <c r="C71" i="7" s="1"/>
  <c r="X6" i="42" a="1"/>
  <c r="X6" i="42" s="1"/>
  <c r="B23" i="7" s="1"/>
  <c r="C23" i="7" s="1"/>
  <c r="T6" i="52" a="1"/>
  <c r="T6" i="52" s="1"/>
  <c r="B43" i="7" s="1"/>
  <c r="C43" i="7" s="1"/>
  <c r="U6" i="42" a="1"/>
  <c r="U6" i="42" s="1"/>
  <c r="B14" i="7" s="1"/>
  <c r="C14" i="7" s="1"/>
  <c r="U6" i="52" a="1"/>
  <c r="U6" i="52" s="1"/>
  <c r="B46" i="7" s="1"/>
  <c r="C46" i="7" s="1"/>
  <c r="S6" i="56" a="1"/>
  <c r="S6" i="56" s="1"/>
  <c r="B90" i="7" s="1"/>
  <c r="C90" i="7" s="1"/>
  <c r="X6" i="52" a="1"/>
  <c r="X6" i="52" s="1"/>
  <c r="B55" i="7" s="1"/>
  <c r="C55" i="7" s="1"/>
  <c r="W6" i="54" a="1"/>
  <c r="W6" i="54" s="1"/>
  <c r="B77" i="7" s="1"/>
  <c r="C77" i="7" s="1"/>
  <c r="V6" i="54" a="1"/>
  <c r="V6" i="54" s="1"/>
  <c r="B74" i="7" s="1"/>
  <c r="C74" i="7" s="1"/>
  <c r="T6" i="56" a="1"/>
  <c r="T6" i="56" s="1"/>
  <c r="B93" i="7" s="1"/>
  <c r="C93" i="7" s="1"/>
  <c r="X6" i="54" a="1"/>
  <c r="X6" i="54" s="1"/>
  <c r="B80" i="7" s="1"/>
  <c r="C80" i="7" s="1"/>
  <c r="S6" i="52" a="1"/>
  <c r="S6" i="52" s="1"/>
  <c r="B40" i="7" s="1"/>
  <c r="C40" i="7" s="1"/>
  <c r="V6" i="52" a="1"/>
  <c r="V6" i="52" s="1"/>
  <c r="B49" i="7" s="1"/>
  <c r="C49" i="7" s="1"/>
  <c r="V6" i="42" a="1"/>
  <c r="V6" i="42" s="1"/>
  <c r="B17" i="7" s="1"/>
  <c r="C17" i="7" s="1"/>
  <c r="Y6" i="52" a="1"/>
  <c r="Y6" i="52" s="1"/>
  <c r="B58" i="7" s="1"/>
  <c r="C58" i="7" s="1"/>
  <c r="S6" i="54" a="1"/>
  <c r="S6" i="54" s="1"/>
  <c r="B65" i="7" s="1"/>
  <c r="C65" i="7" s="1"/>
  <c r="S6" i="42" a="1"/>
  <c r="S6" i="42" s="1"/>
  <c r="B8" i="7" s="1"/>
  <c r="C8" i="7" s="1"/>
  <c r="W6" i="52" a="1"/>
  <c r="W6" i="52" s="1"/>
  <c r="B52" i="7" s="1"/>
  <c r="C52" i="7" s="1"/>
  <c r="CM82" i="7" l="1"/>
  <c r="CM83" i="7" s="1"/>
  <c r="L82" i="7"/>
  <c r="L83" i="7" s="1"/>
  <c r="Q82" i="7"/>
  <c r="Q83" i="7" s="1"/>
  <c r="CY82" i="7"/>
  <c r="CY83" i="7" s="1"/>
  <c r="BB82" i="7"/>
  <c r="BB83" i="7" s="1"/>
  <c r="BD82" i="7"/>
  <c r="BD83" i="7" s="1"/>
  <c r="Z82" i="7"/>
  <c r="Z83" i="7" s="1"/>
  <c r="CX82" i="7"/>
  <c r="CX83" i="7" s="1"/>
  <c r="CJ82" i="7"/>
  <c r="CJ83" i="7" s="1"/>
  <c r="CE82" i="7"/>
  <c r="CE83" i="7" s="1"/>
  <c r="AO82" i="7"/>
  <c r="AO83" i="7" s="1"/>
  <c r="W82" i="7"/>
  <c r="W83" i="7" s="1"/>
  <c r="BL82" i="7"/>
  <c r="BL83" i="7" s="1"/>
  <c r="H82" i="7"/>
  <c r="H83" i="7" s="1"/>
  <c r="AI82" i="7"/>
  <c r="AI83" i="7" s="1"/>
  <c r="AX82" i="7"/>
  <c r="AX83" i="7" s="1"/>
  <c r="BA82" i="7"/>
  <c r="BA83" i="7" s="1"/>
  <c r="CN82" i="7"/>
  <c r="CN83" i="7" s="1"/>
  <c r="AK82" i="7"/>
  <c r="AK83" i="7" s="1"/>
  <c r="CA82" i="7"/>
  <c r="CA83" i="7" s="1"/>
  <c r="BR82" i="7"/>
  <c r="BR83" i="7" s="1"/>
  <c r="I82" i="7"/>
  <c r="I83" i="7" s="1"/>
  <c r="AJ82" i="7"/>
  <c r="AJ83" i="7" s="1"/>
  <c r="BW82" i="7"/>
  <c r="BW83" i="7" s="1"/>
  <c r="BK82" i="7"/>
  <c r="BK83" i="7" s="1"/>
  <c r="X82" i="7"/>
  <c r="X83" i="7" s="1"/>
  <c r="CW82" i="7"/>
  <c r="CW83" i="7" s="1"/>
  <c r="CI82" i="7"/>
  <c r="CI83" i="7" s="1"/>
  <c r="AB82" i="7"/>
  <c r="AB83" i="7" s="1"/>
  <c r="AG82" i="7"/>
  <c r="AG83" i="7" s="1"/>
  <c r="CF82" i="7"/>
  <c r="CF83" i="7" s="1"/>
  <c r="AR82" i="7"/>
  <c r="AR83" i="7" s="1"/>
  <c r="CG82" i="7"/>
  <c r="CG83" i="7" s="1"/>
  <c r="BH82" i="7"/>
  <c r="BH83" i="7" s="1"/>
  <c r="BP82" i="7"/>
  <c r="BP83" i="7" s="1"/>
  <c r="AM82" i="7"/>
  <c r="AM83" i="7" s="1"/>
  <c r="AE82" i="7"/>
  <c r="AE83" i="7" s="1"/>
  <c r="U82" i="7"/>
  <c r="U83" i="7" s="1"/>
  <c r="BE82" i="7"/>
  <c r="BE83" i="7" s="1"/>
  <c r="AP82" i="7"/>
  <c r="AP83" i="7" s="1"/>
  <c r="CR82" i="7"/>
  <c r="CR83" i="7" s="1"/>
  <c r="BZ82" i="7"/>
  <c r="BZ83" i="7" s="1"/>
  <c r="K82" i="7"/>
  <c r="K83" i="7" s="1"/>
  <c r="CS82" i="7"/>
  <c r="CS83" i="7" s="1"/>
  <c r="AC82" i="7"/>
  <c r="AC83" i="7" s="1"/>
  <c r="BF82" i="7"/>
  <c r="BF83" i="7" s="1"/>
  <c r="CH82" i="7"/>
  <c r="CH83" i="7" s="1"/>
  <c r="AU82" i="7"/>
  <c r="AU83" i="7" s="1"/>
  <c r="CQ82" i="7"/>
  <c r="CQ83" i="7" s="1"/>
  <c r="N82" i="7"/>
  <c r="N83" i="7" s="1"/>
  <c r="AN82" i="7"/>
  <c r="AN83" i="7" s="1"/>
  <c r="CP82" i="7"/>
  <c r="CP83" i="7" s="1"/>
  <c r="Y82" i="7"/>
  <c r="Y83" i="7" s="1"/>
  <c r="G82" i="7"/>
  <c r="G83" i="7" s="1"/>
  <c r="BO82" i="7"/>
  <c r="BO83" i="7" s="1"/>
  <c r="AZ82" i="7"/>
  <c r="AZ83" i="7" s="1"/>
  <c r="V82" i="7"/>
  <c r="V83" i="7" s="1"/>
  <c r="CC82" i="7"/>
  <c r="CC83" i="7" s="1"/>
  <c r="BV82" i="7"/>
  <c r="BV83" i="7" s="1"/>
  <c r="BY82" i="7"/>
  <c r="BY83" i="7" s="1"/>
  <c r="M82" i="7"/>
  <c r="M83" i="7" s="1"/>
  <c r="BC82" i="7"/>
  <c r="BC83" i="7" s="1"/>
  <c r="BM82" i="7"/>
  <c r="BM83" i="7" s="1"/>
  <c r="BS82" i="7"/>
  <c r="BS83" i="7" s="1"/>
  <c r="AY82" i="7"/>
  <c r="AY83" i="7" s="1"/>
  <c r="AH82" i="7"/>
  <c r="AH83" i="7" s="1"/>
  <c r="P82" i="7"/>
  <c r="P83" i="7" s="1"/>
  <c r="AV82" i="7"/>
  <c r="AV83" i="7" s="1"/>
  <c r="CZ82" i="7"/>
  <c r="CZ83" i="7" s="1"/>
  <c r="CB82" i="7"/>
  <c r="CB83" i="7" s="1"/>
  <c r="CV82" i="7"/>
  <c r="CV83" i="7" s="1"/>
  <c r="AS82" i="7"/>
  <c r="AS83" i="7" s="1"/>
  <c r="BU82" i="7"/>
  <c r="BU83" i="7" s="1"/>
  <c r="AT82" i="7"/>
  <c r="AT83" i="7" s="1"/>
  <c r="O82" i="7"/>
  <c r="O83" i="7" s="1"/>
  <c r="BN82" i="7"/>
  <c r="BN83" i="7" s="1"/>
  <c r="T82" i="7"/>
  <c r="T83" i="7" s="1"/>
  <c r="CL82" i="7"/>
  <c r="CL83" i="7" s="1"/>
  <c r="BJ82" i="7"/>
  <c r="BJ83" i="7" s="1"/>
  <c r="J82" i="7"/>
  <c r="J83" i="7" s="1"/>
  <c r="BX82" i="7"/>
  <c r="BX83" i="7" s="1"/>
  <c r="CO82" i="7"/>
  <c r="CO83" i="7" s="1"/>
  <c r="AD82" i="7"/>
  <c r="AD83" i="7" s="1"/>
  <c r="BI82" i="7"/>
  <c r="BI83" i="7" s="1"/>
  <c r="AF82" i="7"/>
  <c r="AF83" i="7" s="1"/>
  <c r="DA82" i="7"/>
  <c r="DA83" i="7" s="1"/>
  <c r="AL82" i="7"/>
  <c r="AL83" i="7" s="1"/>
  <c r="AQ82" i="7"/>
  <c r="AQ83" i="7" s="1"/>
  <c r="BG82" i="7"/>
  <c r="BG83" i="7" s="1"/>
  <c r="CT82" i="7"/>
  <c r="CT83" i="7" s="1"/>
  <c r="CU82" i="7"/>
  <c r="CU83" i="7" s="1"/>
  <c r="BQ82" i="7"/>
  <c r="BQ83" i="7" s="1"/>
  <c r="R82" i="7"/>
  <c r="R83" i="7" s="1"/>
  <c r="F82" i="7"/>
  <c r="F83" i="7" s="1"/>
  <c r="AA82" i="7"/>
  <c r="AA83" i="7" s="1"/>
  <c r="BT82" i="7"/>
  <c r="BT83" i="7" s="1"/>
  <c r="CD82" i="7"/>
  <c r="CD83" i="7" s="1"/>
  <c r="AW82" i="7"/>
  <c r="AW83" i="7" s="1"/>
  <c r="S82" i="7"/>
  <c r="S83" i="7" s="1"/>
  <c r="BD57" i="7"/>
  <c r="BD58" i="7" s="1"/>
  <c r="CD57" i="7"/>
  <c r="CD58" i="7" s="1"/>
  <c r="BG57" i="7"/>
  <c r="BG58" i="7" s="1"/>
  <c r="L57" i="7"/>
  <c r="L58" i="7" s="1"/>
  <c r="BB57" i="7"/>
  <c r="BB58" i="7" s="1"/>
  <c r="CQ57" i="7"/>
  <c r="CQ58" i="7" s="1"/>
  <c r="BR57" i="7"/>
  <c r="BR58" i="7" s="1"/>
  <c r="F57" i="7"/>
  <c r="F58" i="7" s="1"/>
  <c r="CL57" i="7"/>
  <c r="CL58" i="7" s="1"/>
  <c r="BZ57" i="7"/>
  <c r="BZ58" i="7" s="1"/>
  <c r="AE57" i="7"/>
  <c r="AE58" i="7" s="1"/>
  <c r="BJ57" i="7"/>
  <c r="BJ58" i="7" s="1"/>
  <c r="CK57" i="7"/>
  <c r="CK58" i="7" s="1"/>
  <c r="CE57" i="7"/>
  <c r="CE58" i="7" s="1"/>
  <c r="U57" i="7"/>
  <c r="U58" i="7" s="1"/>
  <c r="BK57" i="7"/>
  <c r="BK58" i="7" s="1"/>
  <c r="W57" i="7"/>
  <c r="W58" i="7" s="1"/>
  <c r="M57" i="7"/>
  <c r="M58" i="7" s="1"/>
  <c r="BL57" i="7"/>
  <c r="BL58" i="7" s="1"/>
  <c r="BP57" i="7"/>
  <c r="BP58" i="7" s="1"/>
  <c r="CR57" i="7"/>
  <c r="CR58" i="7" s="1"/>
  <c r="AJ57" i="7"/>
  <c r="AJ58" i="7" s="1"/>
  <c r="BI57" i="7"/>
  <c r="BI58" i="7" s="1"/>
  <c r="AG57" i="7"/>
  <c r="AG58" i="7" s="1"/>
  <c r="J57" i="7"/>
  <c r="J58" i="7" s="1"/>
  <c r="CY57" i="7"/>
  <c r="CY58" i="7" s="1"/>
  <c r="AS57" i="7"/>
  <c r="AS58" i="7" s="1"/>
  <c r="Q57" i="7"/>
  <c r="Q58" i="7" s="1"/>
  <c r="CW57" i="7"/>
  <c r="CW58" i="7" s="1"/>
  <c r="CN57" i="7"/>
  <c r="CN58" i="7" s="1"/>
  <c r="N57" i="7"/>
  <c r="N58" i="7" s="1"/>
  <c r="BQ57" i="7"/>
  <c r="BQ58" i="7" s="1"/>
  <c r="T57" i="7"/>
  <c r="T58" i="7" s="1"/>
  <c r="AW57" i="7"/>
  <c r="AW58" i="7" s="1"/>
  <c r="CS57" i="7"/>
  <c r="CS58" i="7" s="1"/>
  <c r="CF57" i="7"/>
  <c r="CF58" i="7" s="1"/>
  <c r="CX57" i="7"/>
  <c r="CX58" i="7" s="1"/>
  <c r="BA57" i="7"/>
  <c r="BA58" i="7" s="1"/>
  <c r="BT57" i="7"/>
  <c r="BT58" i="7" s="1"/>
  <c r="X57" i="7"/>
  <c r="X58" i="7" s="1"/>
  <c r="Z57" i="7"/>
  <c r="Z58" i="7" s="1"/>
  <c r="BF57" i="7"/>
  <c r="BF58" i="7" s="1"/>
  <c r="CZ57" i="7"/>
  <c r="CZ58" i="7" s="1"/>
  <c r="CM57" i="7"/>
  <c r="CM58" i="7" s="1"/>
  <c r="V57" i="7"/>
  <c r="V58" i="7" s="1"/>
  <c r="BS57" i="7"/>
  <c r="BS58" i="7" s="1"/>
  <c r="BY57" i="7"/>
  <c r="BY58" i="7" s="1"/>
  <c r="AR57" i="7"/>
  <c r="AR58" i="7" s="1"/>
  <c r="CU57" i="7"/>
  <c r="CU58" i="7" s="1"/>
  <c r="K57" i="7"/>
  <c r="K58" i="7" s="1"/>
  <c r="BM57" i="7"/>
  <c r="BM58" i="7" s="1"/>
  <c r="AF57" i="7"/>
  <c r="AF58" i="7" s="1"/>
  <c r="BU57" i="7"/>
  <c r="BU58" i="7" s="1"/>
  <c r="S57" i="7"/>
  <c r="S58" i="7" s="1"/>
  <c r="DA57" i="7"/>
  <c r="DA58" i="7" s="1"/>
  <c r="AN57" i="7"/>
  <c r="AN58" i="7" s="1"/>
  <c r="CJ57" i="7"/>
  <c r="CJ58" i="7" s="1"/>
  <c r="AL57" i="7"/>
  <c r="AL58" i="7" s="1"/>
  <c r="O57" i="7"/>
  <c r="O58" i="7" s="1"/>
  <c r="CA57" i="7"/>
  <c r="CA58" i="7" s="1"/>
  <c r="AD57" i="7"/>
  <c r="AD58" i="7" s="1"/>
  <c r="R57" i="7"/>
  <c r="R58" i="7" s="1"/>
  <c r="AB57" i="7"/>
  <c r="AB58" i="7" s="1"/>
  <c r="BE57" i="7"/>
  <c r="BE58" i="7" s="1"/>
  <c r="AQ57" i="7"/>
  <c r="AQ58" i="7" s="1"/>
  <c r="CO57" i="7"/>
  <c r="CO58" i="7" s="1"/>
  <c r="AA57" i="7"/>
  <c r="AA58" i="7" s="1"/>
  <c r="CI57" i="7"/>
  <c r="CI58" i="7" s="1"/>
  <c r="AX57" i="7"/>
  <c r="AX58" i="7" s="1"/>
  <c r="AP57" i="7"/>
  <c r="AP58" i="7" s="1"/>
  <c r="AZ57" i="7"/>
  <c r="AZ58" i="7" s="1"/>
  <c r="AM57" i="7"/>
  <c r="AM58" i="7" s="1"/>
  <c r="CC57" i="7"/>
  <c r="CC58" i="7" s="1"/>
  <c r="AK57" i="7"/>
  <c r="AK58" i="7" s="1"/>
  <c r="AO57" i="7"/>
  <c r="AO58" i="7" s="1"/>
  <c r="BV57" i="7"/>
  <c r="BV58" i="7" s="1"/>
  <c r="AY57" i="7"/>
  <c r="AY58" i="7" s="1"/>
  <c r="BO57" i="7"/>
  <c r="BO58" i="7" s="1"/>
  <c r="CH57" i="7"/>
  <c r="CH58" i="7" s="1"/>
  <c r="AC57" i="7"/>
  <c r="AC58" i="7" s="1"/>
  <c r="CP57" i="7"/>
  <c r="CP58" i="7" s="1"/>
  <c r="Y57" i="7"/>
  <c r="Y58" i="7" s="1"/>
  <c r="AI57" i="7"/>
  <c r="AI58" i="7" s="1"/>
  <c r="CB57" i="7"/>
  <c r="CB58" i="7" s="1"/>
  <c r="BN57" i="7"/>
  <c r="BN58" i="7" s="1"/>
  <c r="BX57" i="7"/>
  <c r="BX58" i="7" s="1"/>
  <c r="CV57" i="7"/>
  <c r="CV58" i="7" s="1"/>
  <c r="AU57" i="7"/>
  <c r="AU58" i="7" s="1"/>
  <c r="AT57" i="7"/>
  <c r="AT58" i="7" s="1"/>
  <c r="H57" i="7"/>
  <c r="H58" i="7" s="1"/>
  <c r="CT57" i="7"/>
  <c r="CT58" i="7" s="1"/>
  <c r="CG57" i="7"/>
  <c r="CG58" i="7" s="1"/>
  <c r="G57" i="7"/>
  <c r="G58" i="7" s="1"/>
  <c r="P57" i="7"/>
  <c r="P58" i="7" s="1"/>
  <c r="AV57" i="7"/>
  <c r="AV58" i="7" s="1"/>
  <c r="BW57" i="7"/>
  <c r="BW58" i="7" s="1"/>
  <c r="I57" i="7"/>
  <c r="I58" i="7" s="1"/>
  <c r="BC57" i="7"/>
  <c r="BC58" i="7" s="1"/>
  <c r="BH57" i="7"/>
  <c r="BH58" i="7" s="1"/>
  <c r="AH57" i="7"/>
  <c r="AH58" i="7" s="1"/>
  <c r="AI42" i="7"/>
  <c r="AI43" i="7" s="1"/>
  <c r="CW42" i="7"/>
  <c r="CW43" i="7" s="1"/>
  <c r="AV42" i="7"/>
  <c r="AV43" i="7" s="1"/>
  <c r="CL42" i="7"/>
  <c r="CL43" i="7" s="1"/>
  <c r="AA42" i="7"/>
  <c r="AA43" i="7" s="1"/>
  <c r="BM42" i="7"/>
  <c r="BM43" i="7" s="1"/>
  <c r="Z42" i="7"/>
  <c r="Z43" i="7" s="1"/>
  <c r="BB42" i="7"/>
  <c r="BB43" i="7" s="1"/>
  <c r="BW42" i="7"/>
  <c r="BW43" i="7" s="1"/>
  <c r="AS42" i="7"/>
  <c r="AS43" i="7" s="1"/>
  <c r="AG42" i="7"/>
  <c r="AG43" i="7" s="1"/>
  <c r="AN42" i="7"/>
  <c r="AN43" i="7" s="1"/>
  <c r="P42" i="7"/>
  <c r="P43" i="7" s="1"/>
  <c r="CZ42" i="7"/>
  <c r="CZ43" i="7" s="1"/>
  <c r="AZ42" i="7"/>
  <c r="AZ43" i="7" s="1"/>
  <c r="CJ42" i="7"/>
  <c r="CJ43" i="7" s="1"/>
  <c r="CD42" i="7"/>
  <c r="CD43" i="7" s="1"/>
  <c r="AM42" i="7"/>
  <c r="AM43" i="7" s="1"/>
  <c r="CB42" i="7"/>
  <c r="CB43" i="7" s="1"/>
  <c r="CY42" i="7"/>
  <c r="CY43" i="7" s="1"/>
  <c r="AR42" i="7"/>
  <c r="AR43" i="7" s="1"/>
  <c r="AB42" i="7"/>
  <c r="AB43" i="7" s="1"/>
  <c r="BI42" i="7"/>
  <c r="BI43" i="7" s="1"/>
  <c r="CI42" i="7"/>
  <c r="CI43" i="7" s="1"/>
  <c r="BQ42" i="7"/>
  <c r="BQ43" i="7" s="1"/>
  <c r="AH42" i="7"/>
  <c r="AH43" i="7" s="1"/>
  <c r="O42" i="7"/>
  <c r="O43" i="7" s="1"/>
  <c r="BX42" i="7"/>
  <c r="BX43" i="7" s="1"/>
  <c r="BV42" i="7"/>
  <c r="BV43" i="7" s="1"/>
  <c r="H42" i="7"/>
  <c r="H43" i="7" s="1"/>
  <c r="CK42" i="7"/>
  <c r="CK43" i="7" s="1"/>
  <c r="BU42" i="7"/>
  <c r="BU43" i="7" s="1"/>
  <c r="V42" i="7"/>
  <c r="V43" i="7" s="1"/>
  <c r="R42" i="7"/>
  <c r="R43" i="7" s="1"/>
  <c r="CC42" i="7"/>
  <c r="CC43" i="7" s="1"/>
  <c r="CH42" i="7"/>
  <c r="CH43" i="7" s="1"/>
  <c r="CP42" i="7"/>
  <c r="CP43" i="7" s="1"/>
  <c r="CS42" i="7"/>
  <c r="CS43" i="7" s="1"/>
  <c r="CG42" i="7"/>
  <c r="CG43" i="7" s="1"/>
  <c r="BN42" i="7"/>
  <c r="BN43" i="7" s="1"/>
  <c r="BL42" i="7"/>
  <c r="BL43" i="7" s="1"/>
  <c r="AD42" i="7"/>
  <c r="AD43" i="7" s="1"/>
  <c r="BO42" i="7"/>
  <c r="BO43" i="7" s="1"/>
  <c r="N42" i="7"/>
  <c r="N43" i="7" s="1"/>
  <c r="BJ42" i="7"/>
  <c r="BJ43" i="7" s="1"/>
  <c r="Y42" i="7"/>
  <c r="Y43" i="7" s="1"/>
  <c r="M42" i="7"/>
  <c r="M43" i="7" s="1"/>
  <c r="G42" i="7"/>
  <c r="G43" i="7" s="1"/>
  <c r="CQ42" i="7"/>
  <c r="CQ43" i="7" s="1"/>
  <c r="BF42" i="7"/>
  <c r="BF43" i="7" s="1"/>
  <c r="BG42" i="7"/>
  <c r="BG43" i="7" s="1"/>
  <c r="CR42" i="7"/>
  <c r="CR43" i="7" s="1"/>
  <c r="DA42" i="7"/>
  <c r="DA43" i="7" s="1"/>
  <c r="AW42" i="7"/>
  <c r="AW43" i="7" s="1"/>
  <c r="AF42" i="7"/>
  <c r="AF43" i="7" s="1"/>
  <c r="CA42" i="7"/>
  <c r="CA43" i="7" s="1"/>
  <c r="BA42" i="7"/>
  <c r="BA43" i="7" s="1"/>
  <c r="F42" i="7"/>
  <c r="F43" i="7" s="1"/>
  <c r="AQ42" i="7"/>
  <c r="AQ43" i="7" s="1"/>
  <c r="CM42" i="7"/>
  <c r="CM43" i="7" s="1"/>
  <c r="CE42" i="7"/>
  <c r="CE43" i="7" s="1"/>
  <c r="AP42" i="7"/>
  <c r="AP43" i="7" s="1"/>
  <c r="J42" i="7"/>
  <c r="J43" i="7" s="1"/>
  <c r="W42" i="7"/>
  <c r="W43" i="7" s="1"/>
  <c r="AX42" i="7"/>
  <c r="AX43" i="7" s="1"/>
  <c r="X42" i="7"/>
  <c r="X43" i="7" s="1"/>
  <c r="CU42" i="7"/>
  <c r="CU43" i="7" s="1"/>
  <c r="BZ42" i="7"/>
  <c r="BZ43" i="7" s="1"/>
  <c r="BT42" i="7"/>
  <c r="BT43" i="7" s="1"/>
  <c r="S42" i="7"/>
  <c r="S43" i="7" s="1"/>
  <c r="K42" i="7"/>
  <c r="K43" i="7" s="1"/>
  <c r="BS42" i="7"/>
  <c r="BS43" i="7" s="1"/>
  <c r="CT42" i="7"/>
  <c r="CT43" i="7" s="1"/>
  <c r="I42" i="7"/>
  <c r="I43" i="7" s="1"/>
  <c r="AT42" i="7"/>
  <c r="AT43" i="7" s="1"/>
  <c r="BY42" i="7"/>
  <c r="BY43" i="7" s="1"/>
  <c r="AU42" i="7"/>
  <c r="AU43" i="7" s="1"/>
  <c r="CO42" i="7"/>
  <c r="CO43" i="7" s="1"/>
  <c r="AY42" i="7"/>
  <c r="AY43" i="7" s="1"/>
  <c r="BE42" i="7"/>
  <c r="BE43" i="7" s="1"/>
  <c r="BK42" i="7"/>
  <c r="BK43" i="7" s="1"/>
  <c r="BD42" i="7"/>
  <c r="BD43" i="7" s="1"/>
  <c r="AK42" i="7"/>
  <c r="AK43" i="7" s="1"/>
  <c r="AC42" i="7"/>
  <c r="AC43" i="7" s="1"/>
  <c r="AE42" i="7"/>
  <c r="AE43" i="7" s="1"/>
  <c r="CF42" i="7"/>
  <c r="CF43" i="7" s="1"/>
  <c r="Q42" i="7"/>
  <c r="Q43" i="7" s="1"/>
  <c r="BC42" i="7"/>
  <c r="BC43" i="7" s="1"/>
  <c r="AJ42" i="7"/>
  <c r="AJ43" i="7" s="1"/>
  <c r="L42" i="7"/>
  <c r="L43" i="7" s="1"/>
  <c r="BP42" i="7"/>
  <c r="BP43" i="7" s="1"/>
  <c r="U42" i="7"/>
  <c r="U43" i="7" s="1"/>
  <c r="AL42" i="7"/>
  <c r="AL43" i="7" s="1"/>
  <c r="AO42" i="7"/>
  <c r="AO43" i="7" s="1"/>
  <c r="CV42" i="7"/>
  <c r="CV43" i="7" s="1"/>
  <c r="CX42" i="7"/>
  <c r="CX43" i="7" s="1"/>
  <c r="CN42" i="7"/>
  <c r="CN43" i="7" s="1"/>
  <c r="T42" i="7"/>
  <c r="T43" i="7" s="1"/>
  <c r="BH42" i="7"/>
  <c r="BH43" i="7" s="1"/>
  <c r="BR42" i="7"/>
  <c r="BR43" i="7" s="1"/>
  <c r="U16" i="7"/>
  <c r="U17" i="7" s="1"/>
  <c r="CU16" i="7"/>
  <c r="CU17" i="7" s="1"/>
  <c r="AC16" i="7"/>
  <c r="AC17" i="7" s="1"/>
  <c r="CF16" i="7"/>
  <c r="CF17" i="7" s="1"/>
  <c r="BU16" i="7"/>
  <c r="BU17" i="7" s="1"/>
  <c r="BR16" i="7"/>
  <c r="BR17" i="7" s="1"/>
  <c r="BL16" i="7"/>
  <c r="BL17" i="7" s="1"/>
  <c r="CL16" i="7"/>
  <c r="CL17" i="7" s="1"/>
  <c r="Z16" i="7"/>
  <c r="Z17" i="7" s="1"/>
  <c r="CP16" i="7"/>
  <c r="CP17" i="7" s="1"/>
  <c r="AG16" i="7"/>
  <c r="AG17" i="7" s="1"/>
  <c r="R16" i="7"/>
  <c r="R17" i="7" s="1"/>
  <c r="CC16" i="7"/>
  <c r="CC17" i="7" s="1"/>
  <c r="CO16" i="7"/>
  <c r="CO17" i="7" s="1"/>
  <c r="T16" i="7"/>
  <c r="T17" i="7" s="1"/>
  <c r="BI16" i="7"/>
  <c r="BI17" i="7" s="1"/>
  <c r="AI16" i="7"/>
  <c r="AI17" i="7" s="1"/>
  <c r="AS16" i="7"/>
  <c r="AS17" i="7" s="1"/>
  <c r="AU16" i="7"/>
  <c r="AU17" i="7" s="1"/>
  <c r="M16" i="7"/>
  <c r="M17" i="7" s="1"/>
  <c r="AK16" i="7"/>
  <c r="AK17" i="7" s="1"/>
  <c r="BY16" i="7"/>
  <c r="BY17" i="7" s="1"/>
  <c r="AP16" i="7"/>
  <c r="AP17" i="7" s="1"/>
  <c r="BO16" i="7"/>
  <c r="BO17" i="7" s="1"/>
  <c r="AE16" i="7"/>
  <c r="AE17" i="7" s="1"/>
  <c r="CG16" i="7"/>
  <c r="CG17" i="7" s="1"/>
  <c r="W16" i="7"/>
  <c r="W17" i="7" s="1"/>
  <c r="DA16" i="7"/>
  <c r="DA17" i="7" s="1"/>
  <c r="BZ16" i="7"/>
  <c r="BZ17" i="7" s="1"/>
  <c r="S16" i="7"/>
  <c r="S17" i="7" s="1"/>
  <c r="BE16" i="7"/>
  <c r="BE17" i="7" s="1"/>
  <c r="O16" i="7"/>
  <c r="O17" i="7" s="1"/>
  <c r="AA16" i="7"/>
  <c r="AA17" i="7" s="1"/>
  <c r="BH16" i="7"/>
  <c r="BH17" i="7" s="1"/>
  <c r="BT16" i="7"/>
  <c r="BT17" i="7" s="1"/>
  <c r="BQ16" i="7"/>
  <c r="BQ17" i="7" s="1"/>
  <c r="CH16" i="7"/>
  <c r="CH17" i="7" s="1"/>
  <c r="BX16" i="7"/>
  <c r="BX17" i="7" s="1"/>
  <c r="CT16" i="7"/>
  <c r="CT17" i="7" s="1"/>
  <c r="N16" i="7"/>
  <c r="N17" i="7" s="1"/>
  <c r="CV16" i="7"/>
  <c r="CV17" i="7" s="1"/>
  <c r="CY16" i="7"/>
  <c r="CY17" i="7" s="1"/>
  <c r="V16" i="7"/>
  <c r="V17" i="7" s="1"/>
  <c r="CQ16" i="7"/>
  <c r="CQ17" i="7" s="1"/>
  <c r="Q16" i="7"/>
  <c r="Q17" i="7" s="1"/>
  <c r="AL16" i="7"/>
  <c r="AL17" i="7" s="1"/>
  <c r="BM16" i="7"/>
  <c r="BM17" i="7" s="1"/>
  <c r="BN16" i="7"/>
  <c r="BN17" i="7" s="1"/>
  <c r="BW16" i="7"/>
  <c r="BW17" i="7" s="1"/>
  <c r="BS16" i="7"/>
  <c r="BS17" i="7" s="1"/>
  <c r="BJ16" i="7"/>
  <c r="BJ17" i="7" s="1"/>
  <c r="AW16" i="7"/>
  <c r="AW17" i="7" s="1"/>
  <c r="BD16" i="7"/>
  <c r="BD17" i="7" s="1"/>
  <c r="CE16" i="7"/>
  <c r="CE17" i="7" s="1"/>
  <c r="AO16" i="7"/>
  <c r="AO17" i="7" s="1"/>
  <c r="CX16" i="7"/>
  <c r="CX17" i="7" s="1"/>
  <c r="P16" i="7"/>
  <c r="P17" i="7" s="1"/>
  <c r="F16" i="7"/>
  <c r="F17" i="7" s="1"/>
  <c r="AF16" i="7"/>
  <c r="AF17" i="7" s="1"/>
  <c r="G16" i="7"/>
  <c r="G17" i="7" s="1"/>
  <c r="AY16" i="7"/>
  <c r="AY17" i="7" s="1"/>
  <c r="AX16" i="7"/>
  <c r="AX17" i="7" s="1"/>
  <c r="BG16" i="7"/>
  <c r="BG17" i="7" s="1"/>
  <c r="BV16" i="7"/>
  <c r="BV17" i="7" s="1"/>
  <c r="CB16" i="7"/>
  <c r="CB17" i="7" s="1"/>
  <c r="AB16" i="7"/>
  <c r="AB17" i="7" s="1"/>
  <c r="BP16" i="7"/>
  <c r="BP17" i="7" s="1"/>
  <c r="CR16" i="7"/>
  <c r="CR17" i="7" s="1"/>
  <c r="CJ16" i="7"/>
  <c r="CJ17" i="7" s="1"/>
  <c r="Y16" i="7"/>
  <c r="Y17" i="7" s="1"/>
  <c r="CN16" i="7"/>
  <c r="CN17" i="7" s="1"/>
  <c r="L16" i="7"/>
  <c r="L17" i="7" s="1"/>
  <c r="BK16" i="7"/>
  <c r="BK17" i="7" s="1"/>
  <c r="AH16" i="7"/>
  <c r="AH17" i="7" s="1"/>
  <c r="AJ16" i="7"/>
  <c r="AJ17" i="7" s="1"/>
  <c r="J16" i="7"/>
  <c r="J17" i="7" s="1"/>
  <c r="CD16" i="7"/>
  <c r="CD17" i="7" s="1"/>
  <c r="CK16" i="7"/>
  <c r="CK17" i="7" s="1"/>
  <c r="AM16" i="7"/>
  <c r="AM17" i="7" s="1"/>
  <c r="AT16" i="7"/>
  <c r="AT17" i="7" s="1"/>
  <c r="CW16" i="7"/>
  <c r="CW17" i="7" s="1"/>
  <c r="AR16" i="7"/>
  <c r="AR17" i="7" s="1"/>
  <c r="BC16" i="7"/>
  <c r="BC17" i="7" s="1"/>
  <c r="CZ16" i="7"/>
  <c r="CZ17" i="7" s="1"/>
  <c r="CI16" i="7"/>
  <c r="CI17" i="7" s="1"/>
  <c r="CM16" i="7"/>
  <c r="CM17" i="7" s="1"/>
  <c r="CS16" i="7"/>
  <c r="CS17" i="7" s="1"/>
  <c r="H16" i="7"/>
  <c r="H17" i="7" s="1"/>
  <c r="CA16" i="7"/>
  <c r="CA17" i="7" s="1"/>
  <c r="I16" i="7"/>
  <c r="I17" i="7" s="1"/>
  <c r="K16" i="7"/>
  <c r="K17" i="7" s="1"/>
  <c r="X16" i="7"/>
  <c r="X17" i="7" s="1"/>
  <c r="AZ16" i="7"/>
  <c r="AZ17" i="7" s="1"/>
  <c r="BB16" i="7"/>
  <c r="BB17" i="7" s="1"/>
  <c r="AN16" i="7"/>
  <c r="AN17" i="7" s="1"/>
  <c r="BA16" i="7"/>
  <c r="BA17" i="7" s="1"/>
  <c r="BF16" i="7"/>
  <c r="BF17" i="7" s="1"/>
  <c r="AQ16" i="7"/>
  <c r="AQ17" i="7" s="1"/>
  <c r="AD16" i="7"/>
  <c r="AD17" i="7" s="1"/>
  <c r="AV16" i="7"/>
  <c r="AV17" i="7" s="1"/>
  <c r="AD22" i="7"/>
  <c r="AD23" i="7" s="1"/>
  <c r="BT22" i="7"/>
  <c r="BT23" i="7" s="1"/>
  <c r="AR22" i="7"/>
  <c r="AR23" i="7" s="1"/>
  <c r="BQ22" i="7"/>
  <c r="BQ23" i="7" s="1"/>
  <c r="CF22" i="7"/>
  <c r="CF23" i="7" s="1"/>
  <c r="BR22" i="7"/>
  <c r="BR23" i="7" s="1"/>
  <c r="CG22" i="7"/>
  <c r="CG23" i="7" s="1"/>
  <c r="AV22" i="7"/>
  <c r="AV23" i="7" s="1"/>
  <c r="N22" i="7"/>
  <c r="N23" i="7" s="1"/>
  <c r="AN22" i="7"/>
  <c r="AN23" i="7" s="1"/>
  <c r="F22" i="7"/>
  <c r="F23" i="7" s="1"/>
  <c r="R22" i="7"/>
  <c r="R23" i="7" s="1"/>
  <c r="CC22" i="7"/>
  <c r="CC23" i="7" s="1"/>
  <c r="BD22" i="7"/>
  <c r="BD23" i="7" s="1"/>
  <c r="CV22" i="7"/>
  <c r="CV23" i="7" s="1"/>
  <c r="BA22" i="7"/>
  <c r="BA23" i="7" s="1"/>
  <c r="CJ22" i="7"/>
  <c r="CJ23" i="7" s="1"/>
  <c r="CU22" i="7"/>
  <c r="CU23" i="7" s="1"/>
  <c r="CO22" i="7"/>
  <c r="CO23" i="7" s="1"/>
  <c r="BJ22" i="7"/>
  <c r="BJ23" i="7" s="1"/>
  <c r="X22" i="7"/>
  <c r="X23" i="7" s="1"/>
  <c r="CM22" i="7"/>
  <c r="CM23" i="7" s="1"/>
  <c r="Y22" i="7"/>
  <c r="Y23" i="7" s="1"/>
  <c r="S22" i="7"/>
  <c r="S23" i="7" s="1"/>
  <c r="K22" i="7"/>
  <c r="K23" i="7" s="1"/>
  <c r="BF22" i="7"/>
  <c r="BF23" i="7" s="1"/>
  <c r="AY22" i="7"/>
  <c r="AY23" i="7" s="1"/>
  <c r="CK22" i="7"/>
  <c r="CK23" i="7" s="1"/>
  <c r="I22" i="7"/>
  <c r="I23" i="7" s="1"/>
  <c r="BL22" i="7"/>
  <c r="BL23" i="7" s="1"/>
  <c r="DA22" i="7"/>
  <c r="DA23" i="7" s="1"/>
  <c r="BX22" i="7"/>
  <c r="BX23" i="7" s="1"/>
  <c r="BK22" i="7"/>
  <c r="BK23" i="7" s="1"/>
  <c r="V22" i="7"/>
  <c r="V23" i="7" s="1"/>
  <c r="AT22" i="7"/>
  <c r="AT23" i="7" s="1"/>
  <c r="AU22" i="7"/>
  <c r="AU23" i="7" s="1"/>
  <c r="BO22" i="7"/>
  <c r="BO23" i="7" s="1"/>
  <c r="M22" i="7"/>
  <c r="M23" i="7" s="1"/>
  <c r="AK22" i="7"/>
  <c r="AK23" i="7" s="1"/>
  <c r="CB22" i="7"/>
  <c r="CB23" i="7" s="1"/>
  <c r="AJ22" i="7"/>
  <c r="AJ23" i="7" s="1"/>
  <c r="O22" i="7"/>
  <c r="O23" i="7" s="1"/>
  <c r="BH22" i="7"/>
  <c r="BH23" i="7" s="1"/>
  <c r="BZ22" i="7"/>
  <c r="BZ23" i="7" s="1"/>
  <c r="AG22" i="7"/>
  <c r="AG23" i="7" s="1"/>
  <c r="AQ22" i="7"/>
  <c r="AQ23" i="7" s="1"/>
  <c r="CN22" i="7"/>
  <c r="CN23" i="7" s="1"/>
  <c r="AP22" i="7"/>
  <c r="AP23" i="7" s="1"/>
  <c r="AZ22" i="7"/>
  <c r="AZ23" i="7" s="1"/>
  <c r="AX22" i="7"/>
  <c r="AX23" i="7" s="1"/>
  <c r="BP22" i="7"/>
  <c r="BP23" i="7" s="1"/>
  <c r="BY22" i="7"/>
  <c r="BY23" i="7" s="1"/>
  <c r="AW22" i="7"/>
  <c r="AW23" i="7" s="1"/>
  <c r="CQ22" i="7"/>
  <c r="CQ23" i="7" s="1"/>
  <c r="CS22" i="7"/>
  <c r="CS23" i="7" s="1"/>
  <c r="BE22" i="7"/>
  <c r="BE23" i="7" s="1"/>
  <c r="AI22" i="7"/>
  <c r="AI23" i="7" s="1"/>
  <c r="Z22" i="7"/>
  <c r="Z23" i="7" s="1"/>
  <c r="CE22" i="7"/>
  <c r="CE23" i="7" s="1"/>
  <c r="BU22" i="7"/>
  <c r="BU23" i="7" s="1"/>
  <c r="CD22" i="7"/>
  <c r="CD23" i="7" s="1"/>
  <c r="BG22" i="7"/>
  <c r="BG23" i="7" s="1"/>
  <c r="CA22" i="7"/>
  <c r="CA23" i="7" s="1"/>
  <c r="J22" i="7"/>
  <c r="J23" i="7" s="1"/>
  <c r="Q22" i="7"/>
  <c r="Q23" i="7" s="1"/>
  <c r="AM22" i="7"/>
  <c r="AM23" i="7" s="1"/>
  <c r="BB22" i="7"/>
  <c r="BB23" i="7" s="1"/>
  <c r="CZ22" i="7"/>
  <c r="CZ23" i="7" s="1"/>
  <c r="CT22" i="7"/>
  <c r="CT23" i="7" s="1"/>
  <c r="AL22" i="7"/>
  <c r="AL23" i="7" s="1"/>
  <c r="AC22" i="7"/>
  <c r="AC23" i="7" s="1"/>
  <c r="CL22" i="7"/>
  <c r="CL23" i="7" s="1"/>
  <c r="CI22" i="7"/>
  <c r="CI23" i="7" s="1"/>
  <c r="BC22" i="7"/>
  <c r="BC23" i="7" s="1"/>
  <c r="AS22" i="7"/>
  <c r="AS23" i="7" s="1"/>
  <c r="CY22" i="7"/>
  <c r="CY23" i="7" s="1"/>
  <c r="CH22" i="7"/>
  <c r="CH23" i="7" s="1"/>
  <c r="CR22" i="7"/>
  <c r="CR23" i="7" s="1"/>
  <c r="BS22" i="7"/>
  <c r="BS23" i="7" s="1"/>
  <c r="CW22" i="7"/>
  <c r="CW23" i="7" s="1"/>
  <c r="BN22" i="7"/>
  <c r="BN23" i="7" s="1"/>
  <c r="H22" i="7"/>
  <c r="H23" i="7" s="1"/>
  <c r="L22" i="7"/>
  <c r="L23" i="7" s="1"/>
  <c r="BW22" i="7"/>
  <c r="BW23" i="7" s="1"/>
  <c r="U22" i="7"/>
  <c r="U23" i="7" s="1"/>
  <c r="CP22" i="7"/>
  <c r="CP23" i="7" s="1"/>
  <c r="AE22" i="7"/>
  <c r="AE23" i="7" s="1"/>
  <c r="BV22" i="7"/>
  <c r="BV23" i="7" s="1"/>
  <c r="BI22" i="7"/>
  <c r="BI23" i="7" s="1"/>
  <c r="W22" i="7"/>
  <c r="W23" i="7" s="1"/>
  <c r="BM22" i="7"/>
  <c r="BM23" i="7" s="1"/>
  <c r="AH22" i="7"/>
  <c r="AH23" i="7" s="1"/>
  <c r="CX22" i="7"/>
  <c r="CX23" i="7" s="1"/>
  <c r="AF22" i="7"/>
  <c r="AF23" i="7" s="1"/>
  <c r="AB22" i="7"/>
  <c r="AB23" i="7" s="1"/>
  <c r="AA22" i="7"/>
  <c r="AA23" i="7" s="1"/>
  <c r="AO22" i="7"/>
  <c r="AO23" i="7" s="1"/>
  <c r="P22" i="7"/>
  <c r="P23" i="7" s="1"/>
  <c r="T22" i="7"/>
  <c r="T23" i="7" s="1"/>
  <c r="G22" i="7"/>
  <c r="G23" i="7" s="1"/>
  <c r="BF95" i="7"/>
  <c r="BF96" i="7" s="1"/>
  <c r="U95" i="7"/>
  <c r="U96" i="7" s="1"/>
  <c r="CW95" i="7"/>
  <c r="CW96" i="7" s="1"/>
  <c r="BZ95" i="7"/>
  <c r="BZ96" i="7" s="1"/>
  <c r="BC95" i="7"/>
  <c r="BC96" i="7" s="1"/>
  <c r="AY95" i="7"/>
  <c r="AY96" i="7" s="1"/>
  <c r="BD95" i="7"/>
  <c r="BD96" i="7" s="1"/>
  <c r="AX95" i="7"/>
  <c r="AX96" i="7" s="1"/>
  <c r="BR95" i="7"/>
  <c r="BR96" i="7" s="1"/>
  <c r="AI95" i="7"/>
  <c r="AI96" i="7" s="1"/>
  <c r="BK95" i="7"/>
  <c r="BK96" i="7" s="1"/>
  <c r="CT95" i="7"/>
  <c r="CT96" i="7" s="1"/>
  <c r="BL95" i="7"/>
  <c r="BL96" i="7" s="1"/>
  <c r="AB95" i="7"/>
  <c r="AB96" i="7" s="1"/>
  <c r="V95" i="7"/>
  <c r="V96" i="7" s="1"/>
  <c r="CF95" i="7"/>
  <c r="CF96" i="7" s="1"/>
  <c r="BI95" i="7"/>
  <c r="BI96" i="7" s="1"/>
  <c r="BE95" i="7"/>
  <c r="BE96" i="7" s="1"/>
  <c r="CB95" i="7"/>
  <c r="CB96" i="7" s="1"/>
  <c r="BV95" i="7"/>
  <c r="BV96" i="7" s="1"/>
  <c r="AO95" i="7"/>
  <c r="AO96" i="7" s="1"/>
  <c r="CL95" i="7"/>
  <c r="CL96" i="7" s="1"/>
  <c r="BO95" i="7"/>
  <c r="BO96" i="7" s="1"/>
  <c r="CZ95" i="7"/>
  <c r="CZ96" i="7" s="1"/>
  <c r="BX95" i="7"/>
  <c r="BX96" i="7" s="1"/>
  <c r="BM95" i="7"/>
  <c r="BM96" i="7" s="1"/>
  <c r="BH95" i="7"/>
  <c r="BH96" i="7" s="1"/>
  <c r="BU95" i="7"/>
  <c r="BU96" i="7" s="1"/>
  <c r="CI95" i="7"/>
  <c r="CI96" i="7" s="1"/>
  <c r="CH95" i="7"/>
  <c r="CH96" i="7" s="1"/>
  <c r="CJ95" i="7"/>
  <c r="CJ96" i="7" s="1"/>
  <c r="BY95" i="7"/>
  <c r="BY96" i="7" s="1"/>
  <c r="BT95" i="7"/>
  <c r="BT96" i="7" s="1"/>
  <c r="CG95" i="7"/>
  <c r="CG96" i="7" s="1"/>
  <c r="CU95" i="7"/>
  <c r="CU96" i="7" s="1"/>
  <c r="Q95" i="7"/>
  <c r="Q96" i="7" s="1"/>
  <c r="CP95" i="7"/>
  <c r="CP96" i="7" s="1"/>
  <c r="CE95" i="7"/>
  <c r="CE96" i="7" s="1"/>
  <c r="CR95" i="7"/>
  <c r="CR96" i="7" s="1"/>
  <c r="CM95" i="7"/>
  <c r="CM96" i="7" s="1"/>
  <c r="DA95" i="7"/>
  <c r="DA96" i="7" s="1"/>
  <c r="CN95" i="7"/>
  <c r="CN96" i="7" s="1"/>
  <c r="K95" i="7"/>
  <c r="K96" i="7" s="1"/>
  <c r="L95" i="7"/>
  <c r="L96" i="7" s="1"/>
  <c r="CV95" i="7"/>
  <c r="CV96" i="7" s="1"/>
  <c r="CK95" i="7"/>
  <c r="CK96" i="7" s="1"/>
  <c r="CX95" i="7"/>
  <c r="CX96" i="7" s="1"/>
  <c r="CS95" i="7"/>
  <c r="CS96" i="7" s="1"/>
  <c r="Y95" i="7"/>
  <c r="Y96" i="7" s="1"/>
  <c r="R95" i="7"/>
  <c r="R96" i="7" s="1"/>
  <c r="CO95" i="7"/>
  <c r="CO96" i="7" s="1"/>
  <c r="S95" i="7"/>
  <c r="S96" i="7" s="1"/>
  <c r="M95" i="7"/>
  <c r="M96" i="7" s="1"/>
  <c r="CQ95" i="7"/>
  <c r="CQ96" i="7" s="1"/>
  <c r="H95" i="7"/>
  <c r="H96" i="7" s="1"/>
  <c r="CY95" i="7"/>
  <c r="CY96" i="7" s="1"/>
  <c r="AE95" i="7"/>
  <c r="AE96" i="7" s="1"/>
  <c r="X95" i="7"/>
  <c r="X96" i="7" s="1"/>
  <c r="BS95" i="7"/>
  <c r="BS96" i="7" s="1"/>
  <c r="AG95" i="7"/>
  <c r="AG96" i="7" s="1"/>
  <c r="AH95" i="7"/>
  <c r="AH96" i="7" s="1"/>
  <c r="G95" i="7"/>
  <c r="G96" i="7" s="1"/>
  <c r="P95" i="7"/>
  <c r="P96" i="7" s="1"/>
  <c r="Z95" i="7"/>
  <c r="Z96" i="7" s="1"/>
  <c r="AF95" i="7"/>
  <c r="AF96" i="7" s="1"/>
  <c r="AR95" i="7"/>
  <c r="AR96" i="7" s="1"/>
  <c r="CA95" i="7"/>
  <c r="CA96" i="7" s="1"/>
  <c r="T95" i="7"/>
  <c r="T96" i="7" s="1"/>
  <c r="F95" i="7"/>
  <c r="F96" i="7" s="1"/>
  <c r="O95" i="7"/>
  <c r="O96" i="7" s="1"/>
  <c r="W95" i="7"/>
  <c r="W96" i="7" s="1"/>
  <c r="AM95" i="7"/>
  <c r="AM96" i="7" s="1"/>
  <c r="I95" i="7"/>
  <c r="I96" i="7" s="1"/>
  <c r="BP95" i="7"/>
  <c r="BP96" i="7" s="1"/>
  <c r="CD95" i="7"/>
  <c r="CD96" i="7" s="1"/>
  <c r="AA95" i="7"/>
  <c r="AA96" i="7" s="1"/>
  <c r="N95" i="7"/>
  <c r="N96" i="7" s="1"/>
  <c r="AC95" i="7"/>
  <c r="AC96" i="7" s="1"/>
  <c r="AJ95" i="7"/>
  <c r="AJ96" i="7" s="1"/>
  <c r="AS95" i="7"/>
  <c r="AS96" i="7" s="1"/>
  <c r="AK95" i="7"/>
  <c r="AK96" i="7" s="1"/>
  <c r="AN95" i="7"/>
  <c r="AN96" i="7" s="1"/>
  <c r="AU95" i="7"/>
  <c r="AU96" i="7" s="1"/>
  <c r="AP95" i="7"/>
  <c r="AP96" i="7" s="1"/>
  <c r="AD95" i="7"/>
  <c r="AD96" i="7" s="1"/>
  <c r="BQ95" i="7"/>
  <c r="BQ96" i="7" s="1"/>
  <c r="J95" i="7"/>
  <c r="J96" i="7" s="1"/>
  <c r="BN95" i="7"/>
  <c r="BN96" i="7" s="1"/>
  <c r="AT95" i="7"/>
  <c r="AT96" i="7" s="1"/>
  <c r="BA95" i="7"/>
  <c r="BA96" i="7" s="1"/>
  <c r="AV95" i="7"/>
  <c r="AV96" i="7" s="1"/>
  <c r="AQ95" i="7"/>
  <c r="AQ96" i="7" s="1"/>
  <c r="BW95" i="7"/>
  <c r="BW96" i="7" s="1"/>
  <c r="AL95" i="7"/>
  <c r="AL96" i="7" s="1"/>
  <c r="BB95" i="7"/>
  <c r="BB96" i="7" s="1"/>
  <c r="AZ95" i="7"/>
  <c r="AZ96" i="7" s="1"/>
  <c r="BG95" i="7"/>
  <c r="BG96" i="7" s="1"/>
  <c r="AW95" i="7"/>
  <c r="AW96" i="7" s="1"/>
  <c r="CC95" i="7"/>
  <c r="CC96" i="7" s="1"/>
  <c r="BJ95" i="7"/>
  <c r="BJ96" i="7" s="1"/>
  <c r="CN48" i="7"/>
  <c r="CN49" i="7" s="1"/>
  <c r="BN48" i="7"/>
  <c r="BN49" i="7" s="1"/>
  <c r="CF48" i="7"/>
  <c r="CF49" i="7" s="1"/>
  <c r="AP48" i="7"/>
  <c r="AP49" i="7" s="1"/>
  <c r="AG48" i="7"/>
  <c r="AG49" i="7" s="1"/>
  <c r="AO48" i="7"/>
  <c r="AO49" i="7" s="1"/>
  <c r="Y48" i="7"/>
  <c r="Y49" i="7" s="1"/>
  <c r="CG48" i="7"/>
  <c r="CG49" i="7" s="1"/>
  <c r="Q48" i="7"/>
  <c r="Q49" i="7" s="1"/>
  <c r="I48" i="7"/>
  <c r="I49" i="7" s="1"/>
  <c r="CV48" i="7"/>
  <c r="CV49" i="7" s="1"/>
  <c r="BM48" i="7"/>
  <c r="BM49" i="7" s="1"/>
  <c r="BC48" i="7"/>
  <c r="BC49" i="7" s="1"/>
  <c r="AQ48" i="7"/>
  <c r="AQ49" i="7" s="1"/>
  <c r="AF48" i="7"/>
  <c r="AF49" i="7" s="1"/>
  <c r="BA48" i="7"/>
  <c r="BA49" i="7" s="1"/>
  <c r="AX48" i="7"/>
  <c r="AX49" i="7" s="1"/>
  <c r="DA48" i="7"/>
  <c r="DA49" i="7" s="1"/>
  <c r="H48" i="7"/>
  <c r="H49" i="7" s="1"/>
  <c r="BB48" i="7"/>
  <c r="BB49" i="7" s="1"/>
  <c r="AZ48" i="7"/>
  <c r="AZ49" i="7" s="1"/>
  <c r="BW48" i="7"/>
  <c r="BW49" i="7" s="1"/>
  <c r="BH48" i="7"/>
  <c r="BH49" i="7" s="1"/>
  <c r="CL48" i="7"/>
  <c r="CL49" i="7" s="1"/>
  <c r="BF48" i="7"/>
  <c r="BF49" i="7" s="1"/>
  <c r="AV48" i="7"/>
  <c r="AV49" i="7" s="1"/>
  <c r="CZ48" i="7"/>
  <c r="CZ49" i="7" s="1"/>
  <c r="CD48" i="7"/>
  <c r="CD49" i="7" s="1"/>
  <c r="CO48" i="7"/>
  <c r="CO49" i="7" s="1"/>
  <c r="BG48" i="7"/>
  <c r="BG49" i="7" s="1"/>
  <c r="AY48" i="7"/>
  <c r="AY49" i="7" s="1"/>
  <c r="BY48" i="7"/>
  <c r="BY49" i="7" s="1"/>
  <c r="BE48" i="7"/>
  <c r="BE49" i="7" s="1"/>
  <c r="BX48" i="7"/>
  <c r="BX49" i="7" s="1"/>
  <c r="CS48" i="7"/>
  <c r="CS49" i="7" s="1"/>
  <c r="BD48" i="7"/>
  <c r="BD49" i="7" s="1"/>
  <c r="CE48" i="7"/>
  <c r="CE49" i="7" s="1"/>
  <c r="BQ48" i="7"/>
  <c r="BQ49" i="7" s="1"/>
  <c r="X48" i="7"/>
  <c r="X49" i="7" s="1"/>
  <c r="CR48" i="7"/>
  <c r="CR49" i="7" s="1"/>
  <c r="CH48" i="7"/>
  <c r="CH49" i="7" s="1"/>
  <c r="CQ48" i="7"/>
  <c r="CQ49" i="7" s="1"/>
  <c r="AT48" i="7"/>
  <c r="AT49" i="7" s="1"/>
  <c r="AR48" i="7"/>
  <c r="AR49" i="7" s="1"/>
  <c r="CK48" i="7"/>
  <c r="CK49" i="7" s="1"/>
  <c r="BP48" i="7"/>
  <c r="BP49" i="7" s="1"/>
  <c r="V48" i="7"/>
  <c r="V49" i="7" s="1"/>
  <c r="Z48" i="7"/>
  <c r="Z49" i="7" s="1"/>
  <c r="O48" i="7"/>
  <c r="O49" i="7" s="1"/>
  <c r="AA48" i="7"/>
  <c r="AA49" i="7" s="1"/>
  <c r="AM48" i="7"/>
  <c r="AM49" i="7" s="1"/>
  <c r="CB48" i="7"/>
  <c r="CB49" i="7" s="1"/>
  <c r="BI48" i="7"/>
  <c r="BI49" i="7" s="1"/>
  <c r="CI48" i="7"/>
  <c r="CI49" i="7" s="1"/>
  <c r="CU48" i="7"/>
  <c r="CU49" i="7" s="1"/>
  <c r="M48" i="7"/>
  <c r="M49" i="7" s="1"/>
  <c r="AW48" i="7"/>
  <c r="AW49" i="7" s="1"/>
  <c r="CP48" i="7"/>
  <c r="CP49" i="7" s="1"/>
  <c r="BS48" i="7"/>
  <c r="BS49" i="7" s="1"/>
  <c r="BZ48" i="7"/>
  <c r="BZ49" i="7" s="1"/>
  <c r="P48" i="7"/>
  <c r="P49" i="7" s="1"/>
  <c r="G48" i="7"/>
  <c r="G49" i="7" s="1"/>
  <c r="F48" i="7"/>
  <c r="F49" i="7" s="1"/>
  <c r="K48" i="7"/>
  <c r="K49" i="7" s="1"/>
  <c r="R48" i="7"/>
  <c r="R49" i="7" s="1"/>
  <c r="CM48" i="7"/>
  <c r="CM49" i="7" s="1"/>
  <c r="N48" i="7"/>
  <c r="N49" i="7" s="1"/>
  <c r="T48" i="7"/>
  <c r="T49" i="7" s="1"/>
  <c r="AI48" i="7"/>
  <c r="AI49" i="7" s="1"/>
  <c r="S48" i="7"/>
  <c r="S49" i="7" s="1"/>
  <c r="AU48" i="7"/>
  <c r="AU49" i="7" s="1"/>
  <c r="BV48" i="7"/>
  <c r="BV49" i="7" s="1"/>
  <c r="BO48" i="7"/>
  <c r="BO49" i="7" s="1"/>
  <c r="BK48" i="7"/>
  <c r="BK49" i="7" s="1"/>
  <c r="BL48" i="7"/>
  <c r="BL49" i="7" s="1"/>
  <c r="W48" i="7"/>
  <c r="W49" i="7" s="1"/>
  <c r="AJ48" i="7"/>
  <c r="AJ49" i="7" s="1"/>
  <c r="AS48" i="7"/>
  <c r="AS49" i="7" s="1"/>
  <c r="J48" i="7"/>
  <c r="J49" i="7" s="1"/>
  <c r="CJ48" i="7"/>
  <c r="CJ49" i="7" s="1"/>
  <c r="CA48" i="7"/>
  <c r="CA49" i="7" s="1"/>
  <c r="AC48" i="7"/>
  <c r="AC49" i="7" s="1"/>
  <c r="BU48" i="7"/>
  <c r="BU49" i="7" s="1"/>
  <c r="AE48" i="7"/>
  <c r="AE49" i="7" s="1"/>
  <c r="AD48" i="7"/>
  <c r="AD49" i="7" s="1"/>
  <c r="CY48" i="7"/>
  <c r="CY49" i="7" s="1"/>
  <c r="U48" i="7"/>
  <c r="U49" i="7" s="1"/>
  <c r="AB48" i="7"/>
  <c r="AB49" i="7" s="1"/>
  <c r="AL48" i="7"/>
  <c r="AL49" i="7" s="1"/>
  <c r="AK48" i="7"/>
  <c r="AK49" i="7" s="1"/>
  <c r="L48" i="7"/>
  <c r="L49" i="7" s="1"/>
  <c r="AH48" i="7"/>
  <c r="AH49" i="7" s="1"/>
  <c r="BR48" i="7"/>
  <c r="BR49" i="7" s="1"/>
  <c r="CT48" i="7"/>
  <c r="CT49" i="7" s="1"/>
  <c r="CC48" i="7"/>
  <c r="CC49" i="7" s="1"/>
  <c r="BJ48" i="7"/>
  <c r="BJ49" i="7" s="1"/>
  <c r="AN48" i="7"/>
  <c r="AN49" i="7" s="1"/>
  <c r="BT48" i="7"/>
  <c r="BT49" i="7" s="1"/>
  <c r="CX48" i="7"/>
  <c r="CX49" i="7" s="1"/>
  <c r="CW48" i="7"/>
  <c r="CW49" i="7" s="1"/>
  <c r="CC70" i="7"/>
  <c r="CC71" i="7" s="1"/>
  <c r="BK70" i="7"/>
  <c r="BK71" i="7" s="1"/>
  <c r="CY70" i="7"/>
  <c r="CY71" i="7" s="1"/>
  <c r="P70" i="7"/>
  <c r="P71" i="7" s="1"/>
  <c r="AG70" i="7"/>
  <c r="AG71" i="7" s="1"/>
  <c r="BC70" i="7"/>
  <c r="BC71" i="7" s="1"/>
  <c r="CB70" i="7"/>
  <c r="CB71" i="7" s="1"/>
  <c r="M70" i="7"/>
  <c r="M71" i="7" s="1"/>
  <c r="CS70" i="7"/>
  <c r="CS71" i="7" s="1"/>
  <c r="F70" i="7"/>
  <c r="F71" i="7" s="1"/>
  <c r="CJ70" i="7"/>
  <c r="CJ71" i="7" s="1"/>
  <c r="CZ70" i="7"/>
  <c r="CZ71" i="7" s="1"/>
  <c r="Y70" i="7"/>
  <c r="Y71" i="7" s="1"/>
  <c r="G70" i="7"/>
  <c r="G71" i="7" s="1"/>
  <c r="BV70" i="7"/>
  <c r="BV71" i="7" s="1"/>
  <c r="CV70" i="7"/>
  <c r="CV71" i="7" s="1"/>
  <c r="DA70" i="7"/>
  <c r="DA71" i="7" s="1"/>
  <c r="L70" i="7"/>
  <c r="L71" i="7" s="1"/>
  <c r="CW70" i="7"/>
  <c r="CW71" i="7" s="1"/>
  <c r="CG70" i="7"/>
  <c r="CG71" i="7" s="1"/>
  <c r="CA70" i="7"/>
  <c r="CA71" i="7" s="1"/>
  <c r="CX70" i="7"/>
  <c r="CX71" i="7" s="1"/>
  <c r="BY70" i="7"/>
  <c r="BY71" i="7" s="1"/>
  <c r="AY70" i="7"/>
  <c r="AY71" i="7" s="1"/>
  <c r="BW70" i="7"/>
  <c r="BW71" i="7" s="1"/>
  <c r="CN70" i="7"/>
  <c r="CN71" i="7" s="1"/>
  <c r="CI70" i="7"/>
  <c r="CI71" i="7" s="1"/>
  <c r="AA70" i="7"/>
  <c r="AA71" i="7" s="1"/>
  <c r="BZ70" i="7"/>
  <c r="BZ71" i="7" s="1"/>
  <c r="V70" i="7"/>
  <c r="V71" i="7" s="1"/>
  <c r="AJ70" i="7"/>
  <c r="AJ71" i="7" s="1"/>
  <c r="S70" i="7"/>
  <c r="S71" i="7" s="1"/>
  <c r="BU70" i="7"/>
  <c r="BU71" i="7" s="1"/>
  <c r="AE70" i="7"/>
  <c r="AE71" i="7" s="1"/>
  <c r="BS70" i="7"/>
  <c r="BS71" i="7" s="1"/>
  <c r="CR70" i="7"/>
  <c r="CR71" i="7" s="1"/>
  <c r="CT70" i="7"/>
  <c r="CT71" i="7" s="1"/>
  <c r="AX70" i="7"/>
  <c r="AX71" i="7" s="1"/>
  <c r="CM70" i="7"/>
  <c r="CM71" i="7" s="1"/>
  <c r="BX70" i="7"/>
  <c r="BX71" i="7" s="1"/>
  <c r="CL70" i="7"/>
  <c r="CL71" i="7" s="1"/>
  <c r="AQ70" i="7"/>
  <c r="AQ71" i="7" s="1"/>
  <c r="AM70" i="7"/>
  <c r="AM71" i="7" s="1"/>
  <c r="W70" i="7"/>
  <c r="W71" i="7" s="1"/>
  <c r="AI70" i="7"/>
  <c r="AI71" i="7" s="1"/>
  <c r="BB70" i="7"/>
  <c r="BB71" i="7" s="1"/>
  <c r="BF70" i="7"/>
  <c r="BF71" i="7" s="1"/>
  <c r="BH70" i="7"/>
  <c r="BH71" i="7" s="1"/>
  <c r="AZ70" i="7"/>
  <c r="AZ71" i="7" s="1"/>
  <c r="K70" i="7"/>
  <c r="K71" i="7" s="1"/>
  <c r="CQ70" i="7"/>
  <c r="CQ71" i="7" s="1"/>
  <c r="AT70" i="7"/>
  <c r="AT71" i="7" s="1"/>
  <c r="CD70" i="7"/>
  <c r="CD71" i="7" s="1"/>
  <c r="CF70" i="7"/>
  <c r="CF71" i="7" s="1"/>
  <c r="AH70" i="7"/>
  <c r="AH71" i="7" s="1"/>
  <c r="CE70" i="7"/>
  <c r="CE71" i="7" s="1"/>
  <c r="BO70" i="7"/>
  <c r="BO71" i="7" s="1"/>
  <c r="AB70" i="7"/>
  <c r="AB71" i="7" s="1"/>
  <c r="CP70" i="7"/>
  <c r="CP71" i="7" s="1"/>
  <c r="U70" i="7"/>
  <c r="U71" i="7" s="1"/>
  <c r="Z70" i="7"/>
  <c r="Z71" i="7" s="1"/>
  <c r="BT70" i="7"/>
  <c r="BT71" i="7" s="1"/>
  <c r="AF70" i="7"/>
  <c r="AF71" i="7" s="1"/>
  <c r="N70" i="7"/>
  <c r="N71" i="7" s="1"/>
  <c r="J70" i="7"/>
  <c r="J71" i="7" s="1"/>
  <c r="CH70" i="7"/>
  <c r="CH71" i="7" s="1"/>
  <c r="CO70" i="7"/>
  <c r="CO71" i="7" s="1"/>
  <c r="BR70" i="7"/>
  <c r="BR71" i="7" s="1"/>
  <c r="BE70" i="7"/>
  <c r="BE71" i="7" s="1"/>
  <c r="BN70" i="7"/>
  <c r="BN71" i="7" s="1"/>
  <c r="I70" i="7"/>
  <c r="I71" i="7" s="1"/>
  <c r="BP70" i="7"/>
  <c r="BP71" i="7" s="1"/>
  <c r="BM70" i="7"/>
  <c r="BM71" i="7" s="1"/>
  <c r="T70" i="7"/>
  <c r="T71" i="7" s="1"/>
  <c r="AS70" i="7"/>
  <c r="AS71" i="7" s="1"/>
  <c r="AV70" i="7"/>
  <c r="AV71" i="7" s="1"/>
  <c r="CU70" i="7"/>
  <c r="CU71" i="7" s="1"/>
  <c r="BL70" i="7"/>
  <c r="BL71" i="7" s="1"/>
  <c r="H70" i="7"/>
  <c r="H71" i="7" s="1"/>
  <c r="AK70" i="7"/>
  <c r="AK71" i="7" s="1"/>
  <c r="AW70" i="7"/>
  <c r="AW71" i="7" s="1"/>
  <c r="Q70" i="7"/>
  <c r="Q71" i="7" s="1"/>
  <c r="AN70" i="7"/>
  <c r="AN71" i="7" s="1"/>
  <c r="AU70" i="7"/>
  <c r="AU71" i="7" s="1"/>
  <c r="AD70" i="7"/>
  <c r="AD71" i="7" s="1"/>
  <c r="BD70" i="7"/>
  <c r="BD71" i="7" s="1"/>
  <c r="BA70" i="7"/>
  <c r="BA71" i="7" s="1"/>
  <c r="AP70" i="7"/>
  <c r="AP71" i="7" s="1"/>
  <c r="BJ70" i="7"/>
  <c r="BJ71" i="7" s="1"/>
  <c r="CK70" i="7"/>
  <c r="CK71" i="7" s="1"/>
  <c r="BQ70" i="7"/>
  <c r="BQ71" i="7" s="1"/>
  <c r="AC70" i="7"/>
  <c r="AC71" i="7" s="1"/>
  <c r="R70" i="7"/>
  <c r="R71" i="7" s="1"/>
  <c r="AL70" i="7"/>
  <c r="AL71" i="7" s="1"/>
  <c r="O70" i="7"/>
  <c r="O71" i="7" s="1"/>
  <c r="X70" i="7"/>
  <c r="X71" i="7" s="1"/>
  <c r="AR70" i="7"/>
  <c r="AR71" i="7" s="1"/>
  <c r="BI70" i="7"/>
  <c r="BI71" i="7" s="1"/>
  <c r="AO70" i="7"/>
  <c r="AO71" i="7" s="1"/>
  <c r="BG70" i="7"/>
  <c r="BG71" i="7" s="1"/>
  <c r="AQ39" i="7"/>
  <c r="AQ40" i="7" s="1"/>
  <c r="F39" i="7"/>
  <c r="F40" i="7" s="1"/>
  <c r="BI39" i="7"/>
  <c r="BI40" i="7" s="1"/>
  <c r="AZ39" i="7"/>
  <c r="AZ40" i="7" s="1"/>
  <c r="AA39" i="7"/>
  <c r="AA40" i="7" s="1"/>
  <c r="CO39" i="7"/>
  <c r="CO40" i="7" s="1"/>
  <c r="CM39" i="7"/>
  <c r="CM40" i="7" s="1"/>
  <c r="J39" i="7"/>
  <c r="J40" i="7" s="1"/>
  <c r="H39" i="7"/>
  <c r="H40" i="7" s="1"/>
  <c r="CH39" i="7"/>
  <c r="CH40" i="7" s="1"/>
  <c r="AJ39" i="7"/>
  <c r="AJ40" i="7" s="1"/>
  <c r="BN39" i="7"/>
  <c r="BN40" i="7" s="1"/>
  <c r="CR39" i="7"/>
  <c r="CR40" i="7" s="1"/>
  <c r="V39" i="7"/>
  <c r="V40" i="7" s="1"/>
  <c r="N39" i="7"/>
  <c r="N40" i="7" s="1"/>
  <c r="L39" i="7"/>
  <c r="L40" i="7" s="1"/>
  <c r="AF39" i="7"/>
  <c r="AF40" i="7" s="1"/>
  <c r="BH39" i="7"/>
  <c r="BH40" i="7" s="1"/>
  <c r="CU39" i="7"/>
  <c r="CU40" i="7" s="1"/>
  <c r="BL39" i="7"/>
  <c r="BL40" i="7" s="1"/>
  <c r="BJ39" i="7"/>
  <c r="BJ40" i="7" s="1"/>
  <c r="CD39" i="7"/>
  <c r="CD40" i="7" s="1"/>
  <c r="AY39" i="7"/>
  <c r="AY40" i="7" s="1"/>
  <c r="CZ39" i="7"/>
  <c r="CZ40" i="7" s="1"/>
  <c r="BR39" i="7"/>
  <c r="BR40" i="7" s="1"/>
  <c r="AG39" i="7"/>
  <c r="AG40" i="7" s="1"/>
  <c r="AU39" i="7"/>
  <c r="AU40" i="7" s="1"/>
  <c r="BE39" i="7"/>
  <c r="BE40" i="7" s="1"/>
  <c r="CT39" i="7"/>
  <c r="CT40" i="7" s="1"/>
  <c r="AL39" i="7"/>
  <c r="AL40" i="7" s="1"/>
  <c r="Q39" i="7"/>
  <c r="Q40" i="7" s="1"/>
  <c r="CY39" i="7"/>
  <c r="CY40" i="7" s="1"/>
  <c r="CS39" i="7"/>
  <c r="CS40" i="7" s="1"/>
  <c r="CE39" i="7"/>
  <c r="CE40" i="7" s="1"/>
  <c r="CV39" i="7"/>
  <c r="CV40" i="7" s="1"/>
  <c r="AN39" i="7"/>
  <c r="AN40" i="7" s="1"/>
  <c r="CC39" i="7"/>
  <c r="CC40" i="7" s="1"/>
  <c r="CF39" i="7"/>
  <c r="CF40" i="7" s="1"/>
  <c r="BM39" i="7"/>
  <c r="BM40" i="7" s="1"/>
  <c r="AM39" i="7"/>
  <c r="AM40" i="7" s="1"/>
  <c r="CW39" i="7"/>
  <c r="CW40" i="7" s="1"/>
  <c r="X39" i="7"/>
  <c r="X40" i="7" s="1"/>
  <c r="CL39" i="7"/>
  <c r="CL40" i="7" s="1"/>
  <c r="BD39" i="7"/>
  <c r="BD40" i="7" s="1"/>
  <c r="CB39" i="7"/>
  <c r="CB40" i="7" s="1"/>
  <c r="BA39" i="7"/>
  <c r="BA40" i="7" s="1"/>
  <c r="R39" i="7"/>
  <c r="R40" i="7" s="1"/>
  <c r="AD39" i="7"/>
  <c r="AD40" i="7" s="1"/>
  <c r="BU39" i="7"/>
  <c r="BU40" i="7" s="1"/>
  <c r="BG39" i="7"/>
  <c r="BG40" i="7" s="1"/>
  <c r="CK39" i="7"/>
  <c r="CK40" i="7" s="1"/>
  <c r="CQ39" i="7"/>
  <c r="CQ40" i="7" s="1"/>
  <c r="AW39" i="7"/>
  <c r="AW40" i="7" s="1"/>
  <c r="BB39" i="7"/>
  <c r="BB40" i="7" s="1"/>
  <c r="AR39" i="7"/>
  <c r="AR40" i="7" s="1"/>
  <c r="G39" i="7"/>
  <c r="G40" i="7" s="1"/>
  <c r="S39" i="7"/>
  <c r="S40" i="7" s="1"/>
  <c r="P39" i="7"/>
  <c r="P40" i="7" s="1"/>
  <c r="T39" i="7"/>
  <c r="T40" i="7" s="1"/>
  <c r="BW39" i="7"/>
  <c r="BW40" i="7" s="1"/>
  <c r="CI39" i="7"/>
  <c r="CI40" i="7" s="1"/>
  <c r="CA39" i="7"/>
  <c r="CA40" i="7" s="1"/>
  <c r="DA39" i="7"/>
  <c r="DA40" i="7" s="1"/>
  <c r="AK39" i="7"/>
  <c r="AK40" i="7" s="1"/>
  <c r="CN39" i="7"/>
  <c r="CN40" i="7" s="1"/>
  <c r="AT39" i="7"/>
  <c r="AT40" i="7" s="1"/>
  <c r="BF39" i="7"/>
  <c r="BF40" i="7" s="1"/>
  <c r="AX39" i="7"/>
  <c r="AX40" i="7" s="1"/>
  <c r="BX39" i="7"/>
  <c r="BX40" i="7" s="1"/>
  <c r="CP39" i="7"/>
  <c r="CP40" i="7" s="1"/>
  <c r="BK39" i="7"/>
  <c r="BK40" i="7" s="1"/>
  <c r="AP39" i="7"/>
  <c r="AP40" i="7" s="1"/>
  <c r="BZ39" i="7"/>
  <c r="BZ40" i="7" s="1"/>
  <c r="U39" i="7"/>
  <c r="U40" i="7" s="1"/>
  <c r="AC39" i="7"/>
  <c r="AC40" i="7" s="1"/>
  <c r="AE39" i="7"/>
  <c r="AE40" i="7" s="1"/>
  <c r="AH39" i="7"/>
  <c r="AH40" i="7" s="1"/>
  <c r="AV39" i="7"/>
  <c r="AV40" i="7" s="1"/>
  <c r="W39" i="7"/>
  <c r="W40" i="7" s="1"/>
  <c r="CX39" i="7"/>
  <c r="CX40" i="7" s="1"/>
  <c r="AI39" i="7"/>
  <c r="AI40" i="7" s="1"/>
  <c r="BV39" i="7"/>
  <c r="BV40" i="7" s="1"/>
  <c r="I39" i="7"/>
  <c r="I40" i="7" s="1"/>
  <c r="AS39" i="7"/>
  <c r="AS40" i="7" s="1"/>
  <c r="BC39" i="7"/>
  <c r="BC40" i="7" s="1"/>
  <c r="BT39" i="7"/>
  <c r="BT40" i="7" s="1"/>
  <c r="M39" i="7"/>
  <c r="M40" i="7" s="1"/>
  <c r="AO39" i="7"/>
  <c r="AO40" i="7" s="1"/>
  <c r="BY39" i="7"/>
  <c r="BY40" i="7" s="1"/>
  <c r="CJ39" i="7"/>
  <c r="CJ40" i="7" s="1"/>
  <c r="BQ39" i="7"/>
  <c r="BQ40" i="7" s="1"/>
  <c r="Z39" i="7"/>
  <c r="Z40" i="7" s="1"/>
  <c r="BO39" i="7"/>
  <c r="BO40" i="7" s="1"/>
  <c r="CG39" i="7"/>
  <c r="CG40" i="7" s="1"/>
  <c r="K39" i="7"/>
  <c r="K40" i="7" s="1"/>
  <c r="Y39" i="7"/>
  <c r="Y40" i="7" s="1"/>
  <c r="BS39" i="7"/>
  <c r="BS40" i="7" s="1"/>
  <c r="AB39" i="7"/>
  <c r="AB40" i="7" s="1"/>
  <c r="O39" i="7"/>
  <c r="O40" i="7" s="1"/>
  <c r="BP39" i="7"/>
  <c r="BP40" i="7" s="1"/>
  <c r="AD32" i="7"/>
  <c r="AD33" i="7" s="1"/>
  <c r="BQ32" i="7"/>
  <c r="BQ33" i="7" s="1"/>
  <c r="AE32" i="7"/>
  <c r="AE33" i="7" s="1"/>
  <c r="BJ32" i="7"/>
  <c r="BJ33" i="7" s="1"/>
  <c r="AG32" i="7"/>
  <c r="AG33" i="7" s="1"/>
  <c r="I32" i="7"/>
  <c r="I33" i="7" s="1"/>
  <c r="N32" i="7"/>
  <c r="N33" i="7" s="1"/>
  <c r="CW32" i="7"/>
  <c r="CW33" i="7" s="1"/>
  <c r="BE32" i="7"/>
  <c r="BE33" i="7" s="1"/>
  <c r="CB32" i="7"/>
  <c r="CB33" i="7" s="1"/>
  <c r="CQ32" i="7"/>
  <c r="CQ33" i="7" s="1"/>
  <c r="AJ32" i="7"/>
  <c r="AJ33" i="7" s="1"/>
  <c r="BW32" i="7"/>
  <c r="BW33" i="7" s="1"/>
  <c r="AR32" i="7"/>
  <c r="AR33" i="7" s="1"/>
  <c r="U32" i="7"/>
  <c r="U33" i="7" s="1"/>
  <c r="BT32" i="7"/>
  <c r="BT33" i="7" s="1"/>
  <c r="T32" i="7"/>
  <c r="T33" i="7" s="1"/>
  <c r="AB32" i="7"/>
  <c r="AB33" i="7" s="1"/>
  <c r="AL32" i="7"/>
  <c r="AL33" i="7" s="1"/>
  <c r="AP32" i="7"/>
  <c r="AP33" i="7" s="1"/>
  <c r="CC32" i="7"/>
  <c r="CC33" i="7" s="1"/>
  <c r="AF32" i="7"/>
  <c r="AF33" i="7" s="1"/>
  <c r="BG32" i="7"/>
  <c r="BG33" i="7" s="1"/>
  <c r="CG32" i="7"/>
  <c r="CG33" i="7" s="1"/>
  <c r="AV32" i="7"/>
  <c r="AV33" i="7" s="1"/>
  <c r="DA32" i="7"/>
  <c r="DA33" i="7" s="1"/>
  <c r="P32" i="7"/>
  <c r="P33" i="7" s="1"/>
  <c r="CL32" i="7"/>
  <c r="CL33" i="7" s="1"/>
  <c r="CR32" i="7"/>
  <c r="CR33" i="7" s="1"/>
  <c r="BO32" i="7"/>
  <c r="BO33" i="7" s="1"/>
  <c r="BH32" i="7"/>
  <c r="BH33" i="7" s="1"/>
  <c r="AK32" i="7"/>
  <c r="AK33" i="7" s="1"/>
  <c r="AW32" i="7"/>
  <c r="AW33" i="7" s="1"/>
  <c r="AI32" i="7"/>
  <c r="AI33" i="7" s="1"/>
  <c r="AA32" i="7"/>
  <c r="AA33" i="7" s="1"/>
  <c r="BA32" i="7"/>
  <c r="BA33" i="7" s="1"/>
  <c r="BN32" i="7"/>
  <c r="BN33" i="7" s="1"/>
  <c r="AX32" i="7"/>
  <c r="AX33" i="7" s="1"/>
  <c r="BS32" i="7"/>
  <c r="BS33" i="7" s="1"/>
  <c r="AT32" i="7"/>
  <c r="AT33" i="7" s="1"/>
  <c r="AS32" i="7"/>
  <c r="AS33" i="7" s="1"/>
  <c r="G32" i="7"/>
  <c r="G33" i="7" s="1"/>
  <c r="H32" i="7"/>
  <c r="H33" i="7" s="1"/>
  <c r="BK32" i="7"/>
  <c r="BK33" i="7" s="1"/>
  <c r="CA32" i="7"/>
  <c r="CA33" i="7" s="1"/>
  <c r="BC32" i="7"/>
  <c r="BC33" i="7" s="1"/>
  <c r="BY32" i="7"/>
  <c r="BY33" i="7" s="1"/>
  <c r="Z32" i="7"/>
  <c r="Z33" i="7" s="1"/>
  <c r="J32" i="7"/>
  <c r="J33" i="7" s="1"/>
  <c r="K32" i="7"/>
  <c r="K33" i="7" s="1"/>
  <c r="CK32" i="7"/>
  <c r="CK33" i="7" s="1"/>
  <c r="BV32" i="7"/>
  <c r="BV33" i="7" s="1"/>
  <c r="BL32" i="7"/>
  <c r="BL33" i="7" s="1"/>
  <c r="CM32" i="7"/>
  <c r="CM33" i="7" s="1"/>
  <c r="W32" i="7"/>
  <c r="W33" i="7" s="1"/>
  <c r="BR32" i="7"/>
  <c r="BR33" i="7" s="1"/>
  <c r="CS32" i="7"/>
  <c r="CS33" i="7" s="1"/>
  <c r="CF32" i="7"/>
  <c r="CF33" i="7" s="1"/>
  <c r="AU32" i="7"/>
  <c r="AU33" i="7" s="1"/>
  <c r="BF32" i="7"/>
  <c r="BF33" i="7" s="1"/>
  <c r="AQ32" i="7"/>
  <c r="AQ33" i="7" s="1"/>
  <c r="BX32" i="7"/>
  <c r="BX33" i="7" s="1"/>
  <c r="M32" i="7"/>
  <c r="M33" i="7" s="1"/>
  <c r="CN32" i="7"/>
  <c r="CN33" i="7" s="1"/>
  <c r="BM32" i="7"/>
  <c r="BM33" i="7" s="1"/>
  <c r="BU32" i="7"/>
  <c r="BU33" i="7" s="1"/>
  <c r="F32" i="7"/>
  <c r="F33" i="7" s="1"/>
  <c r="BD32" i="7"/>
  <c r="BD33" i="7" s="1"/>
  <c r="CD32" i="7"/>
  <c r="CD33" i="7" s="1"/>
  <c r="AO32" i="7"/>
  <c r="AO33" i="7" s="1"/>
  <c r="CX32" i="7"/>
  <c r="CX33" i="7" s="1"/>
  <c r="O32" i="7"/>
  <c r="O33" i="7" s="1"/>
  <c r="Y32" i="7"/>
  <c r="Y33" i="7" s="1"/>
  <c r="AC32" i="7"/>
  <c r="AC33" i="7" s="1"/>
  <c r="L32" i="7"/>
  <c r="L33" i="7" s="1"/>
  <c r="CI32" i="7"/>
  <c r="CI33" i="7" s="1"/>
  <c r="CJ32" i="7"/>
  <c r="CJ33" i="7" s="1"/>
  <c r="AZ32" i="7"/>
  <c r="AZ33" i="7" s="1"/>
  <c r="BP32" i="7"/>
  <c r="BP33" i="7" s="1"/>
  <c r="CE32" i="7"/>
  <c r="CE33" i="7" s="1"/>
  <c r="AN32" i="7"/>
  <c r="AN33" i="7" s="1"/>
  <c r="CT32" i="7"/>
  <c r="CT33" i="7" s="1"/>
  <c r="R32" i="7"/>
  <c r="R33" i="7" s="1"/>
  <c r="CO32" i="7"/>
  <c r="CO33" i="7" s="1"/>
  <c r="CP32" i="7"/>
  <c r="CP33" i="7" s="1"/>
  <c r="BI32" i="7"/>
  <c r="BI33" i="7" s="1"/>
  <c r="BZ32" i="7"/>
  <c r="BZ33" i="7" s="1"/>
  <c r="AH32" i="7"/>
  <c r="AH33" i="7" s="1"/>
  <c r="CY32" i="7"/>
  <c r="CY33" i="7" s="1"/>
  <c r="CU32" i="7"/>
  <c r="CU33" i="7" s="1"/>
  <c r="CH32" i="7"/>
  <c r="CH33" i="7" s="1"/>
  <c r="Q32" i="7"/>
  <c r="Q33" i="7" s="1"/>
  <c r="S32" i="7"/>
  <c r="S33" i="7" s="1"/>
  <c r="X32" i="7"/>
  <c r="X33" i="7" s="1"/>
  <c r="CV32" i="7"/>
  <c r="CV33" i="7" s="1"/>
  <c r="V32" i="7"/>
  <c r="V33" i="7" s="1"/>
  <c r="AY32" i="7"/>
  <c r="AY33" i="7" s="1"/>
  <c r="AM32" i="7"/>
  <c r="AM33" i="7" s="1"/>
  <c r="BB32" i="7"/>
  <c r="BB33" i="7" s="1"/>
  <c r="CZ32" i="7"/>
  <c r="CZ33" i="7" s="1"/>
  <c r="S79" i="7"/>
  <c r="S80" i="7" s="1"/>
  <c r="L79" i="7"/>
  <c r="L80" i="7" s="1"/>
  <c r="CP79" i="7"/>
  <c r="CP80" i="7" s="1"/>
  <c r="AV79" i="7"/>
  <c r="AV80" i="7" s="1"/>
  <c r="AM79" i="7"/>
  <c r="AM80" i="7" s="1"/>
  <c r="BM79" i="7"/>
  <c r="BM80" i="7" s="1"/>
  <c r="AX79" i="7"/>
  <c r="AX80" i="7" s="1"/>
  <c r="AU79" i="7"/>
  <c r="AU80" i="7" s="1"/>
  <c r="G79" i="7"/>
  <c r="G80" i="7" s="1"/>
  <c r="AA79" i="7"/>
  <c r="AA80" i="7" s="1"/>
  <c r="AL79" i="7"/>
  <c r="AL80" i="7" s="1"/>
  <c r="BW79" i="7"/>
  <c r="BW80" i="7" s="1"/>
  <c r="BG79" i="7"/>
  <c r="BG80" i="7" s="1"/>
  <c r="CB79" i="7"/>
  <c r="CB80" i="7" s="1"/>
  <c r="CC79" i="7"/>
  <c r="CC80" i="7" s="1"/>
  <c r="AW79" i="7"/>
  <c r="AW80" i="7" s="1"/>
  <c r="M79" i="7"/>
  <c r="M80" i="7" s="1"/>
  <c r="BR79" i="7"/>
  <c r="BR80" i="7" s="1"/>
  <c r="CM79" i="7"/>
  <c r="CM80" i="7" s="1"/>
  <c r="AR79" i="7"/>
  <c r="AR80" i="7" s="1"/>
  <c r="X79" i="7"/>
  <c r="X80" i="7" s="1"/>
  <c r="U79" i="7"/>
  <c r="U80" i="7" s="1"/>
  <c r="CE79" i="7"/>
  <c r="CE80" i="7" s="1"/>
  <c r="CF79" i="7"/>
  <c r="CF80" i="7" s="1"/>
  <c r="AD79" i="7"/>
  <c r="AD80" i="7" s="1"/>
  <c r="BP79" i="7"/>
  <c r="BP80" i="7" s="1"/>
  <c r="BJ79" i="7"/>
  <c r="BJ80" i="7" s="1"/>
  <c r="CZ79" i="7"/>
  <c r="CZ80" i="7" s="1"/>
  <c r="CG79" i="7"/>
  <c r="CG80" i="7" s="1"/>
  <c r="AS79" i="7"/>
  <c r="AS80" i="7" s="1"/>
  <c r="R79" i="7"/>
  <c r="R80" i="7" s="1"/>
  <c r="CK79" i="7"/>
  <c r="CK80" i="7" s="1"/>
  <c r="AZ79" i="7"/>
  <c r="AZ80" i="7" s="1"/>
  <c r="Y79" i="7"/>
  <c r="Y80" i="7" s="1"/>
  <c r="AP79" i="7"/>
  <c r="AP80" i="7" s="1"/>
  <c r="BS79" i="7"/>
  <c r="BS80" i="7" s="1"/>
  <c r="N79" i="7"/>
  <c r="N80" i="7" s="1"/>
  <c r="T79" i="7"/>
  <c r="T80" i="7" s="1"/>
  <c r="BE79" i="7"/>
  <c r="BE80" i="7" s="1"/>
  <c r="AI79" i="7"/>
  <c r="AI80" i="7" s="1"/>
  <c r="BQ79" i="7"/>
  <c r="BQ80" i="7" s="1"/>
  <c r="AB79" i="7"/>
  <c r="AB80" i="7" s="1"/>
  <c r="CY79" i="7"/>
  <c r="CY80" i="7" s="1"/>
  <c r="CN79" i="7"/>
  <c r="CN80" i="7" s="1"/>
  <c r="DA79" i="7"/>
  <c r="DA80" i="7" s="1"/>
  <c r="BC79" i="7"/>
  <c r="BC80" i="7" s="1"/>
  <c r="AC79" i="7"/>
  <c r="AC80" i="7" s="1"/>
  <c r="BB79" i="7"/>
  <c r="BB80" i="7" s="1"/>
  <c r="CR79" i="7"/>
  <c r="CR80" i="7" s="1"/>
  <c r="CL79" i="7"/>
  <c r="CL80" i="7" s="1"/>
  <c r="F79" i="7"/>
  <c r="F80" i="7" s="1"/>
  <c r="CV79" i="7"/>
  <c r="CV80" i="7" s="1"/>
  <c r="AN79" i="7"/>
  <c r="AN80" i="7" s="1"/>
  <c r="AE79" i="7"/>
  <c r="AE80" i="7" s="1"/>
  <c r="AH79" i="7"/>
  <c r="AH80" i="7" s="1"/>
  <c r="CJ79" i="7"/>
  <c r="CJ80" i="7" s="1"/>
  <c r="K79" i="7"/>
  <c r="K80" i="7" s="1"/>
  <c r="AG79" i="7"/>
  <c r="AG80" i="7" s="1"/>
  <c r="BV79" i="7"/>
  <c r="BV80" i="7" s="1"/>
  <c r="CH79" i="7"/>
  <c r="CH80" i="7" s="1"/>
  <c r="CO79" i="7"/>
  <c r="CO80" i="7" s="1"/>
  <c r="Z79" i="7"/>
  <c r="Z80" i="7" s="1"/>
  <c r="BX79" i="7"/>
  <c r="BX80" i="7" s="1"/>
  <c r="CS79" i="7"/>
  <c r="CS80" i="7" s="1"/>
  <c r="Q79" i="7"/>
  <c r="Q80" i="7" s="1"/>
  <c r="BD79" i="7"/>
  <c r="BD80" i="7" s="1"/>
  <c r="V79" i="7"/>
  <c r="V80" i="7" s="1"/>
  <c r="AY79" i="7"/>
  <c r="AY80" i="7" s="1"/>
  <c r="O79" i="7"/>
  <c r="O80" i="7" s="1"/>
  <c r="BH79" i="7"/>
  <c r="BH80" i="7" s="1"/>
  <c r="CX79" i="7"/>
  <c r="CX80" i="7" s="1"/>
  <c r="CI79" i="7"/>
  <c r="CI80" i="7" s="1"/>
  <c r="BK79" i="7"/>
  <c r="BK80" i="7" s="1"/>
  <c r="BF79" i="7"/>
  <c r="BF80" i="7" s="1"/>
  <c r="BO79" i="7"/>
  <c r="BO80" i="7" s="1"/>
  <c r="BY79" i="7"/>
  <c r="BY80" i="7" s="1"/>
  <c r="CW79" i="7"/>
  <c r="CW80" i="7" s="1"/>
  <c r="CT79" i="7"/>
  <c r="CT80" i="7" s="1"/>
  <c r="AO79" i="7"/>
  <c r="AO80" i="7" s="1"/>
  <c r="H79" i="7"/>
  <c r="H80" i="7" s="1"/>
  <c r="AJ79" i="7"/>
  <c r="AJ80" i="7" s="1"/>
  <c r="P79" i="7"/>
  <c r="P80" i="7" s="1"/>
  <c r="CU79" i="7"/>
  <c r="CU80" i="7" s="1"/>
  <c r="W79" i="7"/>
  <c r="W80" i="7" s="1"/>
  <c r="BI79" i="7"/>
  <c r="BI80" i="7" s="1"/>
  <c r="BZ79" i="7"/>
  <c r="BZ80" i="7" s="1"/>
  <c r="AQ79" i="7"/>
  <c r="AQ80" i="7" s="1"/>
  <c r="CD79" i="7"/>
  <c r="CD80" i="7" s="1"/>
  <c r="BT79" i="7"/>
  <c r="BT80" i="7" s="1"/>
  <c r="CA79" i="7"/>
  <c r="CA80" i="7" s="1"/>
  <c r="BU79" i="7"/>
  <c r="BU80" i="7" s="1"/>
  <c r="I79" i="7"/>
  <c r="I80" i="7" s="1"/>
  <c r="AK79" i="7"/>
  <c r="AK80" i="7" s="1"/>
  <c r="BN79" i="7"/>
  <c r="BN80" i="7" s="1"/>
  <c r="CQ79" i="7"/>
  <c r="CQ80" i="7" s="1"/>
  <c r="BA79" i="7"/>
  <c r="BA80" i="7" s="1"/>
  <c r="AF79" i="7"/>
  <c r="AF80" i="7" s="1"/>
  <c r="AT79" i="7"/>
  <c r="AT80" i="7" s="1"/>
  <c r="J79" i="7"/>
  <c r="J80" i="7" s="1"/>
  <c r="BL79" i="7"/>
  <c r="BL80" i="7" s="1"/>
  <c r="R67" i="7"/>
  <c r="R68" i="7" s="1"/>
  <c r="K67" i="7"/>
  <c r="K68" i="7" s="1"/>
  <c r="AT67" i="7"/>
  <c r="AT68" i="7" s="1"/>
  <c r="L67" i="7"/>
  <c r="L68" i="7" s="1"/>
  <c r="BT67" i="7"/>
  <c r="BT68" i="7" s="1"/>
  <c r="CJ67" i="7"/>
  <c r="CJ68" i="7" s="1"/>
  <c r="AB67" i="7"/>
  <c r="AB68" i="7" s="1"/>
  <c r="CU67" i="7"/>
  <c r="CU68" i="7" s="1"/>
  <c r="AX67" i="7"/>
  <c r="AX68" i="7" s="1"/>
  <c r="CF67" i="7"/>
  <c r="CF68" i="7" s="1"/>
  <c r="CW67" i="7"/>
  <c r="CW68" i="7" s="1"/>
  <c r="CP67" i="7"/>
  <c r="CP68" i="7" s="1"/>
  <c r="CQ67" i="7"/>
  <c r="CQ68" i="7" s="1"/>
  <c r="AZ67" i="7"/>
  <c r="AZ68" i="7" s="1"/>
  <c r="AN67" i="7"/>
  <c r="AN68" i="7" s="1"/>
  <c r="BO67" i="7"/>
  <c r="BO68" i="7" s="1"/>
  <c r="F67" i="7"/>
  <c r="F68" i="7" s="1"/>
  <c r="Y67" i="7"/>
  <c r="Y68" i="7" s="1"/>
  <c r="BX67" i="7"/>
  <c r="BX68" i="7" s="1"/>
  <c r="BR67" i="7"/>
  <c r="BR68" i="7" s="1"/>
  <c r="T67" i="7"/>
  <c r="T68" i="7" s="1"/>
  <c r="CH67" i="7"/>
  <c r="CH68" i="7" s="1"/>
  <c r="AI67" i="7"/>
  <c r="AI68" i="7" s="1"/>
  <c r="BJ67" i="7"/>
  <c r="BJ68" i="7" s="1"/>
  <c r="BZ67" i="7"/>
  <c r="BZ68" i="7" s="1"/>
  <c r="J67" i="7"/>
  <c r="J68" i="7" s="1"/>
  <c r="W67" i="7"/>
  <c r="W68" i="7" s="1"/>
  <c r="O67" i="7"/>
  <c r="O68" i="7" s="1"/>
  <c r="AD67" i="7"/>
  <c r="AD68" i="7" s="1"/>
  <c r="AQ67" i="7"/>
  <c r="AQ68" i="7" s="1"/>
  <c r="N67" i="7"/>
  <c r="N68" i="7" s="1"/>
  <c r="P67" i="7"/>
  <c r="P68" i="7" s="1"/>
  <c r="CY67" i="7"/>
  <c r="CY68" i="7" s="1"/>
  <c r="AG67" i="7"/>
  <c r="AG68" i="7" s="1"/>
  <c r="AY67" i="7"/>
  <c r="AY68" i="7" s="1"/>
  <c r="CV67" i="7"/>
  <c r="CV68" i="7" s="1"/>
  <c r="BH67" i="7"/>
  <c r="BH68" i="7" s="1"/>
  <c r="CO67" i="7"/>
  <c r="CO68" i="7" s="1"/>
  <c r="BY67" i="7"/>
  <c r="BY68" i="7" s="1"/>
  <c r="CC67" i="7"/>
  <c r="CC68" i="7" s="1"/>
  <c r="BC67" i="7"/>
  <c r="BC68" i="7" s="1"/>
  <c r="M67" i="7"/>
  <c r="M68" i="7" s="1"/>
  <c r="H67" i="7"/>
  <c r="H68" i="7" s="1"/>
  <c r="CS67" i="7"/>
  <c r="CS68" i="7" s="1"/>
  <c r="BV67" i="7"/>
  <c r="BV68" i="7" s="1"/>
  <c r="CA67" i="7"/>
  <c r="CA68" i="7" s="1"/>
  <c r="AL67" i="7"/>
  <c r="AL68" i="7" s="1"/>
  <c r="G67" i="7"/>
  <c r="G68" i="7" s="1"/>
  <c r="AA67" i="7"/>
  <c r="AA68" i="7" s="1"/>
  <c r="CE67" i="7"/>
  <c r="CE68" i="7" s="1"/>
  <c r="AH67" i="7"/>
  <c r="AH68" i="7" s="1"/>
  <c r="CR67" i="7"/>
  <c r="CR68" i="7" s="1"/>
  <c r="BI67" i="7"/>
  <c r="BI68" i="7" s="1"/>
  <c r="CI67" i="7"/>
  <c r="CI68" i="7" s="1"/>
  <c r="BE67" i="7"/>
  <c r="BE68" i="7" s="1"/>
  <c r="X67" i="7"/>
  <c r="X68" i="7" s="1"/>
  <c r="CT67" i="7"/>
  <c r="CT68" i="7" s="1"/>
  <c r="AE67" i="7"/>
  <c r="AE68" i="7" s="1"/>
  <c r="AK67" i="7"/>
  <c r="AK68" i="7" s="1"/>
  <c r="AM67" i="7"/>
  <c r="AM68" i="7" s="1"/>
  <c r="CX67" i="7"/>
  <c r="CX68" i="7" s="1"/>
  <c r="U67" i="7"/>
  <c r="U68" i="7" s="1"/>
  <c r="BU67" i="7"/>
  <c r="BU68" i="7" s="1"/>
  <c r="AJ67" i="7"/>
  <c r="AJ68" i="7" s="1"/>
  <c r="BM67" i="7"/>
  <c r="BM68" i="7" s="1"/>
  <c r="AP67" i="7"/>
  <c r="AP68" i="7" s="1"/>
  <c r="BQ67" i="7"/>
  <c r="BQ68" i="7" s="1"/>
  <c r="CL67" i="7"/>
  <c r="CL68" i="7" s="1"/>
  <c r="V67" i="7"/>
  <c r="V68" i="7" s="1"/>
  <c r="CK67" i="7"/>
  <c r="CK68" i="7" s="1"/>
  <c r="S67" i="7"/>
  <c r="S68" i="7" s="1"/>
  <c r="I67" i="7"/>
  <c r="I68" i="7" s="1"/>
  <c r="Q67" i="7"/>
  <c r="Q68" i="7" s="1"/>
  <c r="BK67" i="7"/>
  <c r="BK68" i="7" s="1"/>
  <c r="BP67" i="7"/>
  <c r="BP68" i="7" s="1"/>
  <c r="BS67" i="7"/>
  <c r="BS68" i="7" s="1"/>
  <c r="CG67" i="7"/>
  <c r="CG68" i="7" s="1"/>
  <c r="AF67" i="7"/>
  <c r="AF68" i="7" s="1"/>
  <c r="BL67" i="7"/>
  <c r="BL68" i="7" s="1"/>
  <c r="BN67" i="7"/>
  <c r="BN68" i="7" s="1"/>
  <c r="BB67" i="7"/>
  <c r="BB68" i="7" s="1"/>
  <c r="AU67" i="7"/>
  <c r="AU68" i="7" s="1"/>
  <c r="CD67" i="7"/>
  <c r="CD68" i="7" s="1"/>
  <c r="AS67" i="7"/>
  <c r="AS68" i="7" s="1"/>
  <c r="BA67" i="7"/>
  <c r="BA68" i="7" s="1"/>
  <c r="BW67" i="7"/>
  <c r="BW68" i="7" s="1"/>
  <c r="Z67" i="7"/>
  <c r="Z68" i="7" s="1"/>
  <c r="CN67" i="7"/>
  <c r="CN68" i="7" s="1"/>
  <c r="CZ67" i="7"/>
  <c r="CZ68" i="7" s="1"/>
  <c r="CB67" i="7"/>
  <c r="CB68" i="7" s="1"/>
  <c r="AR67" i="7"/>
  <c r="AR68" i="7" s="1"/>
  <c r="DA67" i="7"/>
  <c r="DA68" i="7" s="1"/>
  <c r="BD67" i="7"/>
  <c r="BD68" i="7" s="1"/>
  <c r="AW67" i="7"/>
  <c r="AW68" i="7" s="1"/>
  <c r="AO67" i="7"/>
  <c r="AO68" i="7" s="1"/>
  <c r="CM67" i="7"/>
  <c r="CM68" i="7" s="1"/>
  <c r="AC67" i="7"/>
  <c r="AC68" i="7" s="1"/>
  <c r="BG67" i="7"/>
  <c r="BG68" i="7" s="1"/>
  <c r="BF67" i="7"/>
  <c r="BF68" i="7" s="1"/>
  <c r="AV67" i="7"/>
  <c r="AV68" i="7" s="1"/>
  <c r="F92" i="7"/>
  <c r="F93" i="7" s="1"/>
  <c r="CB92" i="7"/>
  <c r="CB93" i="7" s="1"/>
  <c r="BL92" i="7"/>
  <c r="BL93" i="7" s="1"/>
  <c r="AY92" i="7"/>
  <c r="AY93" i="7" s="1"/>
  <c r="BB92" i="7"/>
  <c r="BB93" i="7" s="1"/>
  <c r="Z92" i="7"/>
  <c r="Z93" i="7" s="1"/>
  <c r="G92" i="7"/>
  <c r="G93" i="7" s="1"/>
  <c r="T92" i="7"/>
  <c r="T93" i="7" s="1"/>
  <c r="CL92" i="7"/>
  <c r="CL93" i="7" s="1"/>
  <c r="AL92" i="7"/>
  <c r="AL93" i="7" s="1"/>
  <c r="H92" i="7"/>
  <c r="H93" i="7" s="1"/>
  <c r="BH92" i="7"/>
  <c r="BH93" i="7" s="1"/>
  <c r="AC92" i="7"/>
  <c r="AC93" i="7" s="1"/>
  <c r="BS92" i="7"/>
  <c r="BS93" i="7" s="1"/>
  <c r="AM92" i="7"/>
  <c r="AM93" i="7" s="1"/>
  <c r="BP92" i="7"/>
  <c r="BP93" i="7" s="1"/>
  <c r="BN92" i="7"/>
  <c r="BN93" i="7" s="1"/>
  <c r="CA92" i="7"/>
  <c r="CA93" i="7" s="1"/>
  <c r="AP92" i="7"/>
  <c r="AP93" i="7" s="1"/>
  <c r="AR92" i="7"/>
  <c r="AR93" i="7" s="1"/>
  <c r="CW92" i="7"/>
  <c r="CW93" i="7" s="1"/>
  <c r="AU92" i="7"/>
  <c r="AU93" i="7" s="1"/>
  <c r="BR92" i="7"/>
  <c r="BR93" i="7" s="1"/>
  <c r="CO92" i="7"/>
  <c r="CO93" i="7" s="1"/>
  <c r="BJ92" i="7"/>
  <c r="BJ93" i="7" s="1"/>
  <c r="BF92" i="7"/>
  <c r="BF93" i="7" s="1"/>
  <c r="M92" i="7"/>
  <c r="M93" i="7" s="1"/>
  <c r="U92" i="7"/>
  <c r="U93" i="7" s="1"/>
  <c r="CX92" i="7"/>
  <c r="CX93" i="7" s="1"/>
  <c r="AH92" i="7"/>
  <c r="AH93" i="7" s="1"/>
  <c r="AX92" i="7"/>
  <c r="AX93" i="7" s="1"/>
  <c r="O92" i="7"/>
  <c r="O93" i="7" s="1"/>
  <c r="N92" i="7"/>
  <c r="N93" i="7" s="1"/>
  <c r="AQ92" i="7"/>
  <c r="AQ93" i="7" s="1"/>
  <c r="CE92" i="7"/>
  <c r="CE93" i="7" s="1"/>
  <c r="S92" i="7"/>
  <c r="S93" i="7" s="1"/>
  <c r="AF92" i="7"/>
  <c r="AF93" i="7" s="1"/>
  <c r="BV92" i="7"/>
  <c r="BV93" i="7" s="1"/>
  <c r="BO92" i="7"/>
  <c r="BO93" i="7" s="1"/>
  <c r="CN92" i="7"/>
  <c r="CN93" i="7" s="1"/>
  <c r="AO92" i="7"/>
  <c r="AO93" i="7" s="1"/>
  <c r="R92" i="7"/>
  <c r="R93" i="7" s="1"/>
  <c r="W92" i="7"/>
  <c r="W93" i="7" s="1"/>
  <c r="CG92" i="7"/>
  <c r="CG93" i="7" s="1"/>
  <c r="J92" i="7"/>
  <c r="J93" i="7" s="1"/>
  <c r="AZ92" i="7"/>
  <c r="AZ93" i="7" s="1"/>
  <c r="AB92" i="7"/>
  <c r="AB93" i="7" s="1"/>
  <c r="CJ92" i="7"/>
  <c r="CJ93" i="7" s="1"/>
  <c r="AN92" i="7"/>
  <c r="AN93" i="7" s="1"/>
  <c r="AI92" i="7"/>
  <c r="AI93" i="7" s="1"/>
  <c r="BU92" i="7"/>
  <c r="BU93" i="7" s="1"/>
  <c r="CP92" i="7"/>
  <c r="CP93" i="7" s="1"/>
  <c r="BY92" i="7"/>
  <c r="BY93" i="7" s="1"/>
  <c r="CQ92" i="7"/>
  <c r="CQ93" i="7" s="1"/>
  <c r="AE92" i="7"/>
  <c r="AE93" i="7" s="1"/>
  <c r="AA92" i="7"/>
  <c r="AA93" i="7" s="1"/>
  <c r="BA92" i="7"/>
  <c r="BA93" i="7" s="1"/>
  <c r="CZ92" i="7"/>
  <c r="CZ93" i="7" s="1"/>
  <c r="BK92" i="7"/>
  <c r="BK93" i="7" s="1"/>
  <c r="BE92" i="7"/>
  <c r="BE93" i="7" s="1"/>
  <c r="CI92" i="7"/>
  <c r="CI93" i="7" s="1"/>
  <c r="AK92" i="7"/>
  <c r="AK93" i="7" s="1"/>
  <c r="X92" i="7"/>
  <c r="X93" i="7" s="1"/>
  <c r="BW92" i="7"/>
  <c r="BW93" i="7" s="1"/>
  <c r="CC92" i="7"/>
  <c r="CC93" i="7" s="1"/>
  <c r="CF92" i="7"/>
  <c r="CF93" i="7" s="1"/>
  <c r="BM92" i="7"/>
  <c r="BM93" i="7" s="1"/>
  <c r="CK92" i="7"/>
  <c r="CK93" i="7" s="1"/>
  <c r="L92" i="7"/>
  <c r="L93" i="7" s="1"/>
  <c r="BQ92" i="7"/>
  <c r="BQ93" i="7" s="1"/>
  <c r="BC92" i="7"/>
  <c r="BC93" i="7" s="1"/>
  <c r="CU92" i="7"/>
  <c r="CU93" i="7" s="1"/>
  <c r="CS92" i="7"/>
  <c r="CS93" i="7" s="1"/>
  <c r="P92" i="7"/>
  <c r="P93" i="7" s="1"/>
  <c r="BD92" i="7"/>
  <c r="BD93" i="7" s="1"/>
  <c r="CV92" i="7"/>
  <c r="CV93" i="7" s="1"/>
  <c r="BT92" i="7"/>
  <c r="BT93" i="7" s="1"/>
  <c r="AW92" i="7"/>
  <c r="AW93" i="7" s="1"/>
  <c r="K92" i="7"/>
  <c r="K93" i="7" s="1"/>
  <c r="AJ92" i="7"/>
  <c r="AJ93" i="7" s="1"/>
  <c r="I92" i="7"/>
  <c r="I93" i="7" s="1"/>
  <c r="AG92" i="7"/>
  <c r="AG93" i="7" s="1"/>
  <c r="BI92" i="7"/>
  <c r="BI93" i="7" s="1"/>
  <c r="AV92" i="7"/>
  <c r="AV93" i="7" s="1"/>
  <c r="AT92" i="7"/>
  <c r="AT93" i="7" s="1"/>
  <c r="CT92" i="7"/>
  <c r="CT93" i="7" s="1"/>
  <c r="DA92" i="7"/>
  <c r="DA93" i="7" s="1"/>
  <c r="CM92" i="7"/>
  <c r="CM93" i="7" s="1"/>
  <c r="BX92" i="7"/>
  <c r="BX93" i="7" s="1"/>
  <c r="CD92" i="7"/>
  <c r="CD93" i="7" s="1"/>
  <c r="CY92" i="7"/>
  <c r="CY93" i="7" s="1"/>
  <c r="AD92" i="7"/>
  <c r="AD93" i="7" s="1"/>
  <c r="CH92" i="7"/>
  <c r="CH93" i="7" s="1"/>
  <c r="V92" i="7"/>
  <c r="V93" i="7" s="1"/>
  <c r="Q92" i="7"/>
  <c r="Q93" i="7" s="1"/>
  <c r="CR92" i="7"/>
  <c r="CR93" i="7" s="1"/>
  <c r="BG92" i="7"/>
  <c r="BG93" i="7" s="1"/>
  <c r="BZ92" i="7"/>
  <c r="BZ93" i="7" s="1"/>
  <c r="AS92" i="7"/>
  <c r="AS93" i="7" s="1"/>
  <c r="Y92" i="7"/>
  <c r="Y93" i="7" s="1"/>
  <c r="K25" i="7"/>
  <c r="K26" i="7" s="1"/>
  <c r="CE25" i="7"/>
  <c r="CE26" i="7" s="1"/>
  <c r="BB25" i="7"/>
  <c r="BB26" i="7" s="1"/>
  <c r="Z25" i="7"/>
  <c r="Z26" i="7" s="1"/>
  <c r="CT25" i="7"/>
  <c r="CT26" i="7" s="1"/>
  <c r="DA25" i="7"/>
  <c r="DA26" i="7" s="1"/>
  <c r="J25" i="7"/>
  <c r="J26" i="7" s="1"/>
  <c r="BF25" i="7"/>
  <c r="BF26" i="7" s="1"/>
  <c r="V25" i="7"/>
  <c r="V26" i="7" s="1"/>
  <c r="W25" i="7"/>
  <c r="W26" i="7" s="1"/>
  <c r="AL25" i="7"/>
  <c r="AL26" i="7" s="1"/>
  <c r="P25" i="7"/>
  <c r="P26" i="7" s="1"/>
  <c r="AN25" i="7"/>
  <c r="AN26" i="7" s="1"/>
  <c r="Q25" i="7"/>
  <c r="Q26" i="7" s="1"/>
  <c r="CK25" i="7"/>
  <c r="CK26" i="7" s="1"/>
  <c r="BH25" i="7"/>
  <c r="BH26" i="7" s="1"/>
  <c r="AF25" i="7"/>
  <c r="AF26" i="7" s="1"/>
  <c r="CZ25" i="7"/>
  <c r="CZ26" i="7" s="1"/>
  <c r="G25" i="7"/>
  <c r="G26" i="7" s="1"/>
  <c r="S25" i="7"/>
  <c r="S26" i="7" s="1"/>
  <c r="CG25" i="7"/>
  <c r="CG26" i="7" s="1"/>
  <c r="BX25" i="7"/>
  <c r="BX26" i="7" s="1"/>
  <c r="CQ25" i="7"/>
  <c r="CQ26" i="7" s="1"/>
  <c r="BN25" i="7"/>
  <c r="BN26" i="7" s="1"/>
  <c r="U25" i="7"/>
  <c r="U26" i="7" s="1"/>
  <c r="AB25" i="7"/>
  <c r="AB26" i="7" s="1"/>
  <c r="I25" i="7"/>
  <c r="I26" i="7" s="1"/>
  <c r="AC25" i="7"/>
  <c r="AC26" i="7" s="1"/>
  <c r="R25" i="7"/>
  <c r="R26" i="7" s="1"/>
  <c r="H25" i="7"/>
  <c r="H26" i="7" s="1"/>
  <c r="AM25" i="7"/>
  <c r="AM26" i="7" s="1"/>
  <c r="AZ25" i="7"/>
  <c r="AZ26" i="7" s="1"/>
  <c r="CM25" i="7"/>
  <c r="CM26" i="7" s="1"/>
  <c r="CP25" i="7"/>
  <c r="CP26" i="7" s="1"/>
  <c r="AO25" i="7"/>
  <c r="AO26" i="7" s="1"/>
  <c r="AD25" i="7"/>
  <c r="AD26" i="7" s="1"/>
  <c r="T25" i="7"/>
  <c r="T26" i="7" s="1"/>
  <c r="BW25" i="7"/>
  <c r="BW26" i="7" s="1"/>
  <c r="BR25" i="7"/>
  <c r="BR26" i="7" s="1"/>
  <c r="AE25" i="7"/>
  <c r="AE26" i="7" s="1"/>
  <c r="AU25" i="7"/>
  <c r="AU26" i="7" s="1"/>
  <c r="AJ25" i="7"/>
  <c r="AJ26" i="7" s="1"/>
  <c r="AR25" i="7"/>
  <c r="AR26" i="7" s="1"/>
  <c r="CO25" i="7"/>
  <c r="CO26" i="7" s="1"/>
  <c r="CA25" i="7"/>
  <c r="CA26" i="7" s="1"/>
  <c r="BK25" i="7"/>
  <c r="BK26" i="7" s="1"/>
  <c r="BI25" i="7"/>
  <c r="BI26" i="7" s="1"/>
  <c r="BA25" i="7"/>
  <c r="BA26" i="7" s="1"/>
  <c r="AP25" i="7"/>
  <c r="AP26" i="7" s="1"/>
  <c r="AX25" i="7"/>
  <c r="AX26" i="7" s="1"/>
  <c r="O25" i="7"/>
  <c r="O26" i="7" s="1"/>
  <c r="CJ25" i="7"/>
  <c r="CJ26" i="7" s="1"/>
  <c r="AS25" i="7"/>
  <c r="AS26" i="7" s="1"/>
  <c r="BG25" i="7"/>
  <c r="BG26" i="7" s="1"/>
  <c r="AV25" i="7"/>
  <c r="AV26" i="7" s="1"/>
  <c r="BD25" i="7"/>
  <c r="BD26" i="7" s="1"/>
  <c r="AG25" i="7"/>
  <c r="AG26" i="7" s="1"/>
  <c r="CS25" i="7"/>
  <c r="CS26" i="7" s="1"/>
  <c r="CU25" i="7"/>
  <c r="CU26" i="7" s="1"/>
  <c r="AT25" i="7"/>
  <c r="AT26" i="7" s="1"/>
  <c r="BE25" i="7"/>
  <c r="BE26" i="7" s="1"/>
  <c r="BM25" i="7"/>
  <c r="BM26" i="7" s="1"/>
  <c r="BT25" i="7"/>
  <c r="BT26" i="7" s="1"/>
  <c r="BJ25" i="7"/>
  <c r="BJ26" i="7" s="1"/>
  <c r="AY25" i="7"/>
  <c r="AY26" i="7" s="1"/>
  <c r="AK25" i="7"/>
  <c r="AK26" i="7" s="1"/>
  <c r="AA25" i="7"/>
  <c r="AA26" i="7" s="1"/>
  <c r="BQ25" i="7"/>
  <c r="BQ26" i="7" s="1"/>
  <c r="CV25" i="7"/>
  <c r="CV26" i="7" s="1"/>
  <c r="BS25" i="7"/>
  <c r="BS26" i="7" s="1"/>
  <c r="BZ25" i="7"/>
  <c r="BZ26" i="7" s="1"/>
  <c r="BP25" i="7"/>
  <c r="BP26" i="7" s="1"/>
  <c r="CC25" i="7"/>
  <c r="CC26" i="7" s="1"/>
  <c r="X25" i="7"/>
  <c r="X26" i="7" s="1"/>
  <c r="BY25" i="7"/>
  <c r="BY26" i="7" s="1"/>
  <c r="CF25" i="7"/>
  <c r="CF26" i="7" s="1"/>
  <c r="BV25" i="7"/>
  <c r="BV26" i="7" s="1"/>
  <c r="CI25" i="7"/>
  <c r="CI26" i="7" s="1"/>
  <c r="BC25" i="7"/>
  <c r="BC26" i="7" s="1"/>
  <c r="AW25" i="7"/>
  <c r="AW26" i="7" s="1"/>
  <c r="CW25" i="7"/>
  <c r="CW26" i="7" s="1"/>
  <c r="CL25" i="7"/>
  <c r="CL26" i="7" s="1"/>
  <c r="CB25" i="7"/>
  <c r="CB26" i="7" s="1"/>
  <c r="Y25" i="7"/>
  <c r="Y26" i="7" s="1"/>
  <c r="BL25" i="7"/>
  <c r="BL26" i="7" s="1"/>
  <c r="CY25" i="7"/>
  <c r="CY26" i="7" s="1"/>
  <c r="AI25" i="7"/>
  <c r="AI26" i="7" s="1"/>
  <c r="F25" i="7"/>
  <c r="F26" i="7" s="1"/>
  <c r="CR25" i="7"/>
  <c r="CR26" i="7" s="1"/>
  <c r="CH25" i="7"/>
  <c r="CH26" i="7" s="1"/>
  <c r="AH25" i="7"/>
  <c r="AH26" i="7" s="1"/>
  <c r="BU25" i="7"/>
  <c r="BU26" i="7" s="1"/>
  <c r="M25" i="7"/>
  <c r="M26" i="7" s="1"/>
  <c r="L25" i="7"/>
  <c r="L26" i="7" s="1"/>
  <c r="CN25" i="7"/>
  <c r="CN26" i="7" s="1"/>
  <c r="CD25" i="7"/>
  <c r="CD26" i="7" s="1"/>
  <c r="CX25" i="7"/>
  <c r="CX26" i="7" s="1"/>
  <c r="AQ25" i="7"/>
  <c r="AQ26" i="7" s="1"/>
  <c r="BO25" i="7"/>
  <c r="BO26" i="7" s="1"/>
  <c r="N25" i="7"/>
  <c r="N26" i="7" s="1"/>
  <c r="CC73" i="7"/>
  <c r="CC74" i="7" s="1"/>
  <c r="BY73" i="7"/>
  <c r="BY74" i="7" s="1"/>
  <c r="CW73" i="7"/>
  <c r="CW74" i="7" s="1"/>
  <c r="AV73" i="7"/>
  <c r="AV74" i="7" s="1"/>
  <c r="BX73" i="7"/>
  <c r="BX74" i="7" s="1"/>
  <c r="AW73" i="7"/>
  <c r="AW74" i="7" s="1"/>
  <c r="V73" i="7"/>
  <c r="V74" i="7" s="1"/>
  <c r="CG73" i="7"/>
  <c r="CG74" i="7" s="1"/>
  <c r="CJ73" i="7"/>
  <c r="CJ74" i="7" s="1"/>
  <c r="K73" i="7"/>
  <c r="K74" i="7" s="1"/>
  <c r="CV73" i="7"/>
  <c r="CV74" i="7" s="1"/>
  <c r="AH73" i="7"/>
  <c r="AH74" i="7" s="1"/>
  <c r="BB73" i="7"/>
  <c r="BB74" i="7" s="1"/>
  <c r="CY73" i="7"/>
  <c r="CY74" i="7" s="1"/>
  <c r="AY73" i="7"/>
  <c r="AY74" i="7" s="1"/>
  <c r="BJ73" i="7"/>
  <c r="BJ74" i="7" s="1"/>
  <c r="AX73" i="7"/>
  <c r="AX74" i="7" s="1"/>
  <c r="BZ73" i="7"/>
  <c r="BZ74" i="7" s="1"/>
  <c r="P73" i="7"/>
  <c r="P74" i="7" s="1"/>
  <c r="CU73" i="7"/>
  <c r="CU74" i="7" s="1"/>
  <c r="X73" i="7"/>
  <c r="X74" i="7" s="1"/>
  <c r="R73" i="7"/>
  <c r="R74" i="7" s="1"/>
  <c r="CR73" i="7"/>
  <c r="CR74" i="7" s="1"/>
  <c r="AO73" i="7"/>
  <c r="AO74" i="7" s="1"/>
  <c r="AE73" i="7"/>
  <c r="AE74" i="7" s="1"/>
  <c r="CB73" i="7"/>
  <c r="CB74" i="7" s="1"/>
  <c r="CP73" i="7"/>
  <c r="CP74" i="7" s="1"/>
  <c r="AJ73" i="7"/>
  <c r="AJ74" i="7" s="1"/>
  <c r="AK73" i="7"/>
  <c r="AK74" i="7" s="1"/>
  <c r="T73" i="7"/>
  <c r="T74" i="7" s="1"/>
  <c r="BT73" i="7"/>
  <c r="BT74" i="7" s="1"/>
  <c r="BN73" i="7"/>
  <c r="BN74" i="7" s="1"/>
  <c r="W73" i="7"/>
  <c r="W74" i="7" s="1"/>
  <c r="BW73" i="7"/>
  <c r="BW74" i="7" s="1"/>
  <c r="CM73" i="7"/>
  <c r="CM74" i="7" s="1"/>
  <c r="CH73" i="7"/>
  <c r="CH74" i="7" s="1"/>
  <c r="AI73" i="7"/>
  <c r="AI74" i="7" s="1"/>
  <c r="BS73" i="7"/>
  <c r="BS74" i="7" s="1"/>
  <c r="AC73" i="7"/>
  <c r="AC74" i="7" s="1"/>
  <c r="Y73" i="7"/>
  <c r="Y74" i="7" s="1"/>
  <c r="BG73" i="7"/>
  <c r="BG74" i="7" s="1"/>
  <c r="CZ73" i="7"/>
  <c r="CZ74" i="7" s="1"/>
  <c r="BO73" i="7"/>
  <c r="BO74" i="7" s="1"/>
  <c r="AM73" i="7"/>
  <c r="AM74" i="7" s="1"/>
  <c r="I73" i="7"/>
  <c r="I74" i="7" s="1"/>
  <c r="CT73" i="7"/>
  <c r="CT74" i="7" s="1"/>
  <c r="CK73" i="7"/>
  <c r="CK74" i="7" s="1"/>
  <c r="BU73" i="7"/>
  <c r="BU74" i="7" s="1"/>
  <c r="J73" i="7"/>
  <c r="J74" i="7" s="1"/>
  <c r="CL73" i="7"/>
  <c r="CL74" i="7" s="1"/>
  <c r="AR73" i="7"/>
  <c r="AR74" i="7" s="1"/>
  <c r="BM73" i="7"/>
  <c r="BM74" i="7" s="1"/>
  <c r="CD73" i="7"/>
  <c r="CD74" i="7" s="1"/>
  <c r="CS73" i="7"/>
  <c r="CS74" i="7" s="1"/>
  <c r="CX73" i="7"/>
  <c r="CX74" i="7" s="1"/>
  <c r="BV73" i="7"/>
  <c r="BV74" i="7" s="1"/>
  <c r="AF73" i="7"/>
  <c r="AF74" i="7" s="1"/>
  <c r="BR73" i="7"/>
  <c r="BR74" i="7" s="1"/>
  <c r="AT73" i="7"/>
  <c r="AT74" i="7" s="1"/>
  <c r="AZ73" i="7"/>
  <c r="AZ74" i="7" s="1"/>
  <c r="AU73" i="7"/>
  <c r="AU74" i="7" s="1"/>
  <c r="BE73" i="7"/>
  <c r="BE74" i="7" s="1"/>
  <c r="BK73" i="7"/>
  <c r="BK74" i="7" s="1"/>
  <c r="Q73" i="7"/>
  <c r="Q74" i="7" s="1"/>
  <c r="CO73" i="7"/>
  <c r="CO74" i="7" s="1"/>
  <c r="DA73" i="7"/>
  <c r="DA74" i="7" s="1"/>
  <c r="S73" i="7"/>
  <c r="S74" i="7" s="1"/>
  <c r="AS73" i="7"/>
  <c r="AS74" i="7" s="1"/>
  <c r="BD73" i="7"/>
  <c r="BD74" i="7" s="1"/>
  <c r="N73" i="7"/>
  <c r="N74" i="7" s="1"/>
  <c r="F73" i="7"/>
  <c r="F74" i="7" s="1"/>
  <c r="G73" i="7"/>
  <c r="G74" i="7" s="1"/>
  <c r="H73" i="7"/>
  <c r="H74" i="7" s="1"/>
  <c r="AA73" i="7"/>
  <c r="AA74" i="7" s="1"/>
  <c r="BI73" i="7"/>
  <c r="BI74" i="7" s="1"/>
  <c r="BA73" i="7"/>
  <c r="BA74" i="7" s="1"/>
  <c r="BL73" i="7"/>
  <c r="BL74" i="7" s="1"/>
  <c r="BH73" i="7"/>
  <c r="BH74" i="7" s="1"/>
  <c r="U73" i="7"/>
  <c r="U74" i="7" s="1"/>
  <c r="CI73" i="7"/>
  <c r="CI74" i="7" s="1"/>
  <c r="CN73" i="7"/>
  <c r="CN74" i="7" s="1"/>
  <c r="AP73" i="7"/>
  <c r="AP74" i="7" s="1"/>
  <c r="O73" i="7"/>
  <c r="O74" i="7" s="1"/>
  <c r="Z73" i="7"/>
  <c r="Z74" i="7" s="1"/>
  <c r="L73" i="7"/>
  <c r="L74" i="7" s="1"/>
  <c r="AL73" i="7"/>
  <c r="AL74" i="7" s="1"/>
  <c r="AQ73" i="7"/>
  <c r="AQ74" i="7" s="1"/>
  <c r="CF73" i="7"/>
  <c r="CF74" i="7" s="1"/>
  <c r="CQ73" i="7"/>
  <c r="CQ74" i="7" s="1"/>
  <c r="CE73" i="7"/>
  <c r="CE74" i="7" s="1"/>
  <c r="BC73" i="7"/>
  <c r="BC74" i="7" s="1"/>
  <c r="M73" i="7"/>
  <c r="M74" i="7" s="1"/>
  <c r="CA73" i="7"/>
  <c r="CA74" i="7" s="1"/>
  <c r="BQ73" i="7"/>
  <c r="BQ74" i="7" s="1"/>
  <c r="BP73" i="7"/>
  <c r="BP74" i="7" s="1"/>
  <c r="AB73" i="7"/>
  <c r="AB74" i="7" s="1"/>
  <c r="AG73" i="7"/>
  <c r="AG74" i="7" s="1"/>
  <c r="AN73" i="7"/>
  <c r="AN74" i="7" s="1"/>
  <c r="BF73" i="7"/>
  <c r="BF74" i="7" s="1"/>
  <c r="AD73" i="7"/>
  <c r="AD74" i="7" s="1"/>
  <c r="G19" i="7"/>
  <c r="G20" i="7" s="1"/>
  <c r="Q19" i="7"/>
  <c r="Q20" i="7" s="1"/>
  <c r="BC19" i="7"/>
  <c r="BC20" i="7" s="1"/>
  <c r="V19" i="7"/>
  <c r="V20" i="7" s="1"/>
  <c r="AA19" i="7"/>
  <c r="AA20" i="7" s="1"/>
  <c r="CS19" i="7"/>
  <c r="CS20" i="7" s="1"/>
  <c r="BW19" i="7"/>
  <c r="BW20" i="7" s="1"/>
  <c r="CZ19" i="7"/>
  <c r="CZ20" i="7" s="1"/>
  <c r="CE19" i="7"/>
  <c r="CE20" i="7" s="1"/>
  <c r="CM19" i="7"/>
  <c r="CM20" i="7" s="1"/>
  <c r="CH19" i="7"/>
  <c r="CH20" i="7" s="1"/>
  <c r="T19" i="7"/>
  <c r="T20" i="7" s="1"/>
  <c r="CX19" i="7"/>
  <c r="CX20" i="7" s="1"/>
  <c r="BX19" i="7"/>
  <c r="BX20" i="7" s="1"/>
  <c r="I19" i="7"/>
  <c r="I20" i="7" s="1"/>
  <c r="AR19" i="7"/>
  <c r="AR20" i="7" s="1"/>
  <c r="AU19" i="7"/>
  <c r="AU20" i="7" s="1"/>
  <c r="DA19" i="7"/>
  <c r="DA20" i="7" s="1"/>
  <c r="CF19" i="7"/>
  <c r="CF20" i="7" s="1"/>
  <c r="CI19" i="7"/>
  <c r="CI20" i="7" s="1"/>
  <c r="Y19" i="7"/>
  <c r="Y20" i="7" s="1"/>
  <c r="AF19" i="7"/>
  <c r="AF20" i="7" s="1"/>
  <c r="J19" i="7"/>
  <c r="J20" i="7" s="1"/>
  <c r="BT19" i="7"/>
  <c r="BT20" i="7" s="1"/>
  <c r="AY19" i="7"/>
  <c r="AY20" i="7" s="1"/>
  <c r="W19" i="7"/>
  <c r="W20" i="7" s="1"/>
  <c r="AQ19" i="7"/>
  <c r="AQ20" i="7" s="1"/>
  <c r="AP19" i="7"/>
  <c r="AP20" i="7" s="1"/>
  <c r="CB19" i="7"/>
  <c r="CB20" i="7" s="1"/>
  <c r="F19" i="7"/>
  <c r="F20" i="7" s="1"/>
  <c r="AG19" i="7"/>
  <c r="AG20" i="7" s="1"/>
  <c r="BH19" i="7"/>
  <c r="BH20" i="7" s="1"/>
  <c r="BF19" i="7"/>
  <c r="BF20" i="7" s="1"/>
  <c r="AX19" i="7"/>
  <c r="AX20" i="7" s="1"/>
  <c r="P19" i="7"/>
  <c r="P20" i="7" s="1"/>
  <c r="BM19" i="7"/>
  <c r="BM20" i="7" s="1"/>
  <c r="AI19" i="7"/>
  <c r="AI20" i="7" s="1"/>
  <c r="BD19" i="7"/>
  <c r="BD20" i="7" s="1"/>
  <c r="BU19" i="7"/>
  <c r="BU20" i="7" s="1"/>
  <c r="AW19" i="7"/>
  <c r="AW20" i="7" s="1"/>
  <c r="L19" i="7"/>
  <c r="L20" i="7" s="1"/>
  <c r="AC19" i="7"/>
  <c r="AC20" i="7" s="1"/>
  <c r="BI19" i="7"/>
  <c r="BI20" i="7" s="1"/>
  <c r="BN19" i="7"/>
  <c r="BN20" i="7" s="1"/>
  <c r="CT19" i="7"/>
  <c r="CT20" i="7" s="1"/>
  <c r="S19" i="7"/>
  <c r="S20" i="7" s="1"/>
  <c r="BE19" i="7"/>
  <c r="BE20" i="7" s="1"/>
  <c r="BJ19" i="7"/>
  <c r="BJ20" i="7" s="1"/>
  <c r="BZ19" i="7"/>
  <c r="BZ20" i="7" s="1"/>
  <c r="AZ19" i="7"/>
  <c r="AZ20" i="7" s="1"/>
  <c r="BY19" i="7"/>
  <c r="BY20" i="7" s="1"/>
  <c r="BG19" i="7"/>
  <c r="BG20" i="7" s="1"/>
  <c r="CA19" i="7"/>
  <c r="CA20" i="7" s="1"/>
  <c r="CQ19" i="7"/>
  <c r="CQ20" i="7" s="1"/>
  <c r="AE19" i="7"/>
  <c r="AE20" i="7" s="1"/>
  <c r="BQ19" i="7"/>
  <c r="BQ20" i="7" s="1"/>
  <c r="AO19" i="7"/>
  <c r="AO20" i="7" s="1"/>
  <c r="O19" i="7"/>
  <c r="O20" i="7" s="1"/>
  <c r="BP19" i="7"/>
  <c r="BP20" i="7" s="1"/>
  <c r="BO19" i="7"/>
  <c r="BO20" i="7" s="1"/>
  <c r="CV19" i="7"/>
  <c r="CV20" i="7" s="1"/>
  <c r="BR19" i="7"/>
  <c r="BR20" i="7" s="1"/>
  <c r="CO19" i="7"/>
  <c r="CO20" i="7" s="1"/>
  <c r="Z19" i="7"/>
  <c r="Z20" i="7" s="1"/>
  <c r="AJ19" i="7"/>
  <c r="AJ20" i="7" s="1"/>
  <c r="BK19" i="7"/>
  <c r="BK20" i="7" s="1"/>
  <c r="CY19" i="7"/>
  <c r="CY20" i="7" s="1"/>
  <c r="N19" i="7"/>
  <c r="N20" i="7" s="1"/>
  <c r="CC19" i="7"/>
  <c r="CC20" i="7" s="1"/>
  <c r="CU19" i="7"/>
  <c r="CU20" i="7" s="1"/>
  <c r="AD19" i="7"/>
  <c r="AD20" i="7" s="1"/>
  <c r="K19" i="7"/>
  <c r="K20" i="7" s="1"/>
  <c r="CL19" i="7"/>
  <c r="CL20" i="7" s="1"/>
  <c r="AS19" i="7"/>
  <c r="AS20" i="7" s="1"/>
  <c r="BV19" i="7"/>
  <c r="BV20" i="7" s="1"/>
  <c r="CG19" i="7"/>
  <c r="CG20" i="7" s="1"/>
  <c r="CK19" i="7"/>
  <c r="CK20" i="7" s="1"/>
  <c r="AN19" i="7"/>
  <c r="AN20" i="7" s="1"/>
  <c r="CJ19" i="7"/>
  <c r="CJ20" i="7" s="1"/>
  <c r="AB19" i="7"/>
  <c r="AB20" i="7" s="1"/>
  <c r="H19" i="7"/>
  <c r="H20" i="7" s="1"/>
  <c r="M19" i="7"/>
  <c r="M20" i="7" s="1"/>
  <c r="CW19" i="7"/>
  <c r="CW20" i="7" s="1"/>
  <c r="R19" i="7"/>
  <c r="R20" i="7" s="1"/>
  <c r="AH19" i="7"/>
  <c r="AH20" i="7" s="1"/>
  <c r="CN19" i="7"/>
  <c r="CN20" i="7" s="1"/>
  <c r="U19" i="7"/>
  <c r="U20" i="7" s="1"/>
  <c r="CD19" i="7"/>
  <c r="CD20" i="7" s="1"/>
  <c r="BS19" i="7"/>
  <c r="BS20" i="7" s="1"/>
  <c r="AM19" i="7"/>
  <c r="AM20" i="7" s="1"/>
  <c r="X19" i="7"/>
  <c r="X20" i="7" s="1"/>
  <c r="BA19" i="7"/>
  <c r="BA20" i="7" s="1"/>
  <c r="CP19" i="7"/>
  <c r="CP20" i="7" s="1"/>
  <c r="BL19" i="7"/>
  <c r="BL20" i="7" s="1"/>
  <c r="BB19" i="7"/>
  <c r="BB20" i="7" s="1"/>
  <c r="AL19" i="7"/>
  <c r="AL20" i="7" s="1"/>
  <c r="CR19" i="7"/>
  <c r="CR20" i="7" s="1"/>
  <c r="AT19" i="7"/>
  <c r="AT20" i="7" s="1"/>
  <c r="AV19" i="7"/>
  <c r="AV20" i="7" s="1"/>
  <c r="AK19" i="7"/>
  <c r="AK20" i="7" s="1"/>
  <c r="BZ76" i="7"/>
  <c r="BZ77" i="7" s="1"/>
  <c r="AF76" i="7"/>
  <c r="AF77" i="7" s="1"/>
  <c r="BM76" i="7"/>
  <c r="BM77" i="7" s="1"/>
  <c r="H76" i="7"/>
  <c r="H77" i="7" s="1"/>
  <c r="BE76" i="7"/>
  <c r="BE77" i="7" s="1"/>
  <c r="BI76" i="7"/>
  <c r="BI77" i="7" s="1"/>
  <c r="CS76" i="7"/>
  <c r="CS77" i="7" s="1"/>
  <c r="BX76" i="7"/>
  <c r="BX77" i="7" s="1"/>
  <c r="AP76" i="7"/>
  <c r="AP77" i="7" s="1"/>
  <c r="AH76" i="7"/>
  <c r="AH77" i="7" s="1"/>
  <c r="R76" i="7"/>
  <c r="R77" i="7" s="1"/>
  <c r="AN76" i="7"/>
  <c r="AN77" i="7" s="1"/>
  <c r="AJ76" i="7"/>
  <c r="AJ77" i="7" s="1"/>
  <c r="T76" i="7"/>
  <c r="T77" i="7" s="1"/>
  <c r="AZ76" i="7"/>
  <c r="AZ77" i="7" s="1"/>
  <c r="DA76" i="7"/>
  <c r="DA77" i="7" s="1"/>
  <c r="V76" i="7"/>
  <c r="V77" i="7" s="1"/>
  <c r="AI76" i="7"/>
  <c r="AI77" i="7" s="1"/>
  <c r="CW76" i="7"/>
  <c r="CW77" i="7" s="1"/>
  <c r="BK76" i="7"/>
  <c r="BK77" i="7" s="1"/>
  <c r="CB76" i="7"/>
  <c r="CB77" i="7" s="1"/>
  <c r="AG76" i="7"/>
  <c r="AG77" i="7" s="1"/>
  <c r="CJ76" i="7"/>
  <c r="CJ77" i="7" s="1"/>
  <c r="BP76" i="7"/>
  <c r="BP77" i="7" s="1"/>
  <c r="CY76" i="7"/>
  <c r="CY77" i="7" s="1"/>
  <c r="BU76" i="7"/>
  <c r="BU77" i="7" s="1"/>
  <c r="AA76" i="7"/>
  <c r="AA77" i="7" s="1"/>
  <c r="CF76" i="7"/>
  <c r="CF77" i="7" s="1"/>
  <c r="G76" i="7"/>
  <c r="G77" i="7" s="1"/>
  <c r="S76" i="7"/>
  <c r="S77" i="7" s="1"/>
  <c r="AC76" i="7"/>
  <c r="AC77" i="7" s="1"/>
  <c r="U76" i="7"/>
  <c r="U77" i="7" s="1"/>
  <c r="BS76" i="7"/>
  <c r="BS77" i="7" s="1"/>
  <c r="BY76" i="7"/>
  <c r="BY77" i="7" s="1"/>
  <c r="BV76" i="7"/>
  <c r="BV77" i="7" s="1"/>
  <c r="CD76" i="7"/>
  <c r="CD77" i="7" s="1"/>
  <c r="CA76" i="7"/>
  <c r="CA77" i="7" s="1"/>
  <c r="BA76" i="7"/>
  <c r="BA77" i="7" s="1"/>
  <c r="M76" i="7"/>
  <c r="M77" i="7" s="1"/>
  <c r="CI76" i="7"/>
  <c r="CI77" i="7" s="1"/>
  <c r="AQ76" i="7"/>
  <c r="AQ77" i="7" s="1"/>
  <c r="L76" i="7"/>
  <c r="L77" i="7" s="1"/>
  <c r="CM76" i="7"/>
  <c r="CM77" i="7" s="1"/>
  <c r="Y76" i="7"/>
  <c r="Y77" i="7" s="1"/>
  <c r="CU76" i="7"/>
  <c r="CU77" i="7" s="1"/>
  <c r="I76" i="7"/>
  <c r="I77" i="7" s="1"/>
  <c r="BD76" i="7"/>
  <c r="BD77" i="7" s="1"/>
  <c r="CE76" i="7"/>
  <c r="CE77" i="7" s="1"/>
  <c r="AR76" i="7"/>
  <c r="AR77" i="7" s="1"/>
  <c r="AM76" i="7"/>
  <c r="AM77" i="7" s="1"/>
  <c r="CH76" i="7"/>
  <c r="CH77" i="7" s="1"/>
  <c r="J76" i="7"/>
  <c r="J77" i="7" s="1"/>
  <c r="Z76" i="7"/>
  <c r="Z77" i="7" s="1"/>
  <c r="BC76" i="7"/>
  <c r="BC77" i="7" s="1"/>
  <c r="AY76" i="7"/>
  <c r="AY77" i="7" s="1"/>
  <c r="X76" i="7"/>
  <c r="X77" i="7" s="1"/>
  <c r="AW76" i="7"/>
  <c r="AW77" i="7" s="1"/>
  <c r="Q76" i="7"/>
  <c r="Q77" i="7" s="1"/>
  <c r="AV76" i="7"/>
  <c r="AV77" i="7" s="1"/>
  <c r="BL76" i="7"/>
  <c r="BL77" i="7" s="1"/>
  <c r="AT76" i="7"/>
  <c r="AT77" i="7" s="1"/>
  <c r="K76" i="7"/>
  <c r="K77" i="7" s="1"/>
  <c r="AO76" i="7"/>
  <c r="AO77" i="7" s="1"/>
  <c r="F76" i="7"/>
  <c r="F77" i="7" s="1"/>
  <c r="AS76" i="7"/>
  <c r="AS77" i="7" s="1"/>
  <c r="AK76" i="7"/>
  <c r="AK77" i="7" s="1"/>
  <c r="AL76" i="7"/>
  <c r="AL77" i="7" s="1"/>
  <c r="BG76" i="7"/>
  <c r="BG77" i="7" s="1"/>
  <c r="CC76" i="7"/>
  <c r="CC77" i="7" s="1"/>
  <c r="BJ76" i="7"/>
  <c r="BJ77" i="7" s="1"/>
  <c r="CP76" i="7"/>
  <c r="CP77" i="7" s="1"/>
  <c r="P76" i="7"/>
  <c r="P77" i="7" s="1"/>
  <c r="AX76" i="7"/>
  <c r="AX77" i="7" s="1"/>
  <c r="BF76" i="7"/>
  <c r="BF77" i="7" s="1"/>
  <c r="BO76" i="7"/>
  <c r="BO77" i="7" s="1"/>
  <c r="BW76" i="7"/>
  <c r="BW77" i="7" s="1"/>
  <c r="O76" i="7"/>
  <c r="O77" i="7" s="1"/>
  <c r="BT76" i="7"/>
  <c r="BT77" i="7" s="1"/>
  <c r="BH76" i="7"/>
  <c r="BH77" i="7" s="1"/>
  <c r="CZ76" i="7"/>
  <c r="CZ77" i="7" s="1"/>
  <c r="CT76" i="7"/>
  <c r="CT77" i="7" s="1"/>
  <c r="AD76" i="7"/>
  <c r="AD77" i="7" s="1"/>
  <c r="CR76" i="7"/>
  <c r="CR77" i="7" s="1"/>
  <c r="BB76" i="7"/>
  <c r="BB77" i="7" s="1"/>
  <c r="BR76" i="7"/>
  <c r="BR77" i="7" s="1"/>
  <c r="CL76" i="7"/>
  <c r="CL77" i="7" s="1"/>
  <c r="CO76" i="7"/>
  <c r="CO77" i="7" s="1"/>
  <c r="CV76" i="7"/>
  <c r="CV77" i="7" s="1"/>
  <c r="AU76" i="7"/>
  <c r="AU77" i="7" s="1"/>
  <c r="N76" i="7"/>
  <c r="N77" i="7" s="1"/>
  <c r="AE76" i="7"/>
  <c r="AE77" i="7" s="1"/>
  <c r="CK76" i="7"/>
  <c r="CK77" i="7" s="1"/>
  <c r="CX76" i="7"/>
  <c r="CX77" i="7" s="1"/>
  <c r="BN76" i="7"/>
  <c r="BN77" i="7" s="1"/>
  <c r="BQ76" i="7"/>
  <c r="BQ77" i="7" s="1"/>
  <c r="CN76" i="7"/>
  <c r="CN77" i="7" s="1"/>
  <c r="W76" i="7"/>
  <c r="W77" i="7" s="1"/>
  <c r="CG76" i="7"/>
  <c r="CG77" i="7" s="1"/>
  <c r="AB76" i="7"/>
  <c r="AB77" i="7" s="1"/>
  <c r="CQ76" i="7"/>
  <c r="CQ77" i="7" s="1"/>
  <c r="CC10" i="7"/>
  <c r="CC11" i="7" s="1"/>
  <c r="CJ10" i="7"/>
  <c r="CJ11" i="7" s="1"/>
  <c r="BZ10" i="7"/>
  <c r="BZ11" i="7" s="1"/>
  <c r="BX10" i="7"/>
  <c r="BX11" i="7" s="1"/>
  <c r="DA10" i="7"/>
  <c r="DA11" i="7" s="1"/>
  <c r="AV10" i="7"/>
  <c r="AV11" i="7" s="1"/>
  <c r="AD10" i="7"/>
  <c r="AD11" i="7" s="1"/>
  <c r="CW10" i="7"/>
  <c r="CW11" i="7" s="1"/>
  <c r="BF10" i="7"/>
  <c r="BF11" i="7" s="1"/>
  <c r="BR10" i="7"/>
  <c r="BR11" i="7" s="1"/>
  <c r="U10" i="7"/>
  <c r="U11" i="7" s="1"/>
  <c r="BD10" i="7"/>
  <c r="BD11" i="7" s="1"/>
  <c r="BU10" i="7"/>
  <c r="BU11" i="7" s="1"/>
  <c r="BA10" i="7"/>
  <c r="BA11" i="7" s="1"/>
  <c r="N10" i="7"/>
  <c r="N11" i="7" s="1"/>
  <c r="AW10" i="7"/>
  <c r="AW11" i="7" s="1"/>
  <c r="AM10" i="7"/>
  <c r="AM11" i="7" s="1"/>
  <c r="BY10" i="7"/>
  <c r="BY11" i="7" s="1"/>
  <c r="S10" i="7"/>
  <c r="S11" i="7" s="1"/>
  <c r="CX10" i="7"/>
  <c r="CX11" i="7" s="1"/>
  <c r="CP10" i="7"/>
  <c r="CP11" i="7" s="1"/>
  <c r="BL10" i="7"/>
  <c r="BL11" i="7" s="1"/>
  <c r="CD10" i="7"/>
  <c r="CD11" i="7" s="1"/>
  <c r="CM10" i="7"/>
  <c r="CM11" i="7" s="1"/>
  <c r="CS10" i="7"/>
  <c r="CS11" i="7" s="1"/>
  <c r="CQ10" i="7"/>
  <c r="CQ11" i="7" s="1"/>
  <c r="W10" i="7"/>
  <c r="W11" i="7" s="1"/>
  <c r="H10" i="7"/>
  <c r="H11" i="7" s="1"/>
  <c r="K10" i="7"/>
  <c r="K11" i="7" s="1"/>
  <c r="BQ10" i="7"/>
  <c r="BQ11" i="7" s="1"/>
  <c r="AO10" i="7"/>
  <c r="AO11" i="7" s="1"/>
  <c r="AQ10" i="7"/>
  <c r="AQ11" i="7" s="1"/>
  <c r="F10" i="7"/>
  <c r="F11" i="7" s="1"/>
  <c r="CH10" i="7"/>
  <c r="CH11" i="7" s="1"/>
  <c r="AY10" i="7"/>
  <c r="AY11" i="7" s="1"/>
  <c r="CV10" i="7"/>
  <c r="CV11" i="7" s="1"/>
  <c r="BH10" i="7"/>
  <c r="BH11" i="7" s="1"/>
  <c r="O10" i="7"/>
  <c r="O11" i="7" s="1"/>
  <c r="CO10" i="7"/>
  <c r="CO11" i="7" s="1"/>
  <c r="CA10" i="7"/>
  <c r="CA11" i="7" s="1"/>
  <c r="CG10" i="7"/>
  <c r="CG11" i="7" s="1"/>
  <c r="AS10" i="7"/>
  <c r="AS11" i="7" s="1"/>
  <c r="AE10" i="7"/>
  <c r="AE11" i="7" s="1"/>
  <c r="BO10" i="7"/>
  <c r="BO11" i="7" s="1"/>
  <c r="CI10" i="7"/>
  <c r="CI11" i="7" s="1"/>
  <c r="BM10" i="7"/>
  <c r="BM11" i="7" s="1"/>
  <c r="AN10" i="7"/>
  <c r="AN11" i="7" s="1"/>
  <c r="AC10" i="7"/>
  <c r="AC11" i="7" s="1"/>
  <c r="Q10" i="7"/>
  <c r="Q11" i="7" s="1"/>
  <c r="CY10" i="7"/>
  <c r="CY11" i="7" s="1"/>
  <c r="BG10" i="7"/>
  <c r="BG11" i="7" s="1"/>
  <c r="T10" i="7"/>
  <c r="T11" i="7" s="1"/>
  <c r="R10" i="7"/>
  <c r="R11" i="7" s="1"/>
  <c r="Z10" i="7"/>
  <c r="Z11" i="7" s="1"/>
  <c r="CK10" i="7"/>
  <c r="CK11" i="7" s="1"/>
  <c r="BW10" i="7"/>
  <c r="BW11" i="7" s="1"/>
  <c r="BN10" i="7"/>
  <c r="BN11" i="7" s="1"/>
  <c r="CF10" i="7"/>
  <c r="CF11" i="7" s="1"/>
  <c r="AF10" i="7"/>
  <c r="AF11" i="7" s="1"/>
  <c r="CL10" i="7"/>
  <c r="CL11" i="7" s="1"/>
  <c r="BK10" i="7"/>
  <c r="BK11" i="7" s="1"/>
  <c r="CN10" i="7"/>
  <c r="CN11" i="7" s="1"/>
  <c r="AU10" i="7"/>
  <c r="AU11" i="7" s="1"/>
  <c r="AK10" i="7"/>
  <c r="AK11" i="7" s="1"/>
  <c r="AA10" i="7"/>
  <c r="AA11" i="7" s="1"/>
  <c r="V10" i="7"/>
  <c r="V11" i="7" s="1"/>
  <c r="BI10" i="7"/>
  <c r="BI11" i="7" s="1"/>
  <c r="AI10" i="7"/>
  <c r="AI11" i="7" s="1"/>
  <c r="CZ10" i="7"/>
  <c r="CZ11" i="7" s="1"/>
  <c r="AZ10" i="7"/>
  <c r="AZ11" i="7" s="1"/>
  <c r="I10" i="7"/>
  <c r="I11" i="7" s="1"/>
  <c r="BS10" i="7"/>
  <c r="BS11" i="7" s="1"/>
  <c r="L10" i="7"/>
  <c r="L11" i="7" s="1"/>
  <c r="AG10" i="7"/>
  <c r="AG11" i="7" s="1"/>
  <c r="P10" i="7"/>
  <c r="P11" i="7" s="1"/>
  <c r="G10" i="7"/>
  <c r="G11" i="7" s="1"/>
  <c r="CB10" i="7"/>
  <c r="CB11" i="7" s="1"/>
  <c r="CT10" i="7"/>
  <c r="CT11" i="7" s="1"/>
  <c r="AX10" i="7"/>
  <c r="AX11" i="7" s="1"/>
  <c r="BC10" i="7"/>
  <c r="BC11" i="7" s="1"/>
  <c r="BP10" i="7"/>
  <c r="BP11" i="7" s="1"/>
  <c r="AR10" i="7"/>
  <c r="AR11" i="7" s="1"/>
  <c r="AP10" i="7"/>
  <c r="AP11" i="7" s="1"/>
  <c r="BB10" i="7"/>
  <c r="BB11" i="7" s="1"/>
  <c r="BJ10" i="7"/>
  <c r="BJ11" i="7" s="1"/>
  <c r="J10" i="7"/>
  <c r="J11" i="7" s="1"/>
  <c r="CE10" i="7"/>
  <c r="CE11" i="7" s="1"/>
  <c r="CU10" i="7"/>
  <c r="CU11" i="7" s="1"/>
  <c r="AB10" i="7"/>
  <c r="AB11" i="7" s="1"/>
  <c r="AT10" i="7"/>
  <c r="AT11" i="7" s="1"/>
  <c r="M10" i="7"/>
  <c r="M11" i="7" s="1"/>
  <c r="AH10" i="7"/>
  <c r="AH11" i="7" s="1"/>
  <c r="X10" i="7"/>
  <c r="X11" i="7" s="1"/>
  <c r="AJ10" i="7"/>
  <c r="AJ11" i="7" s="1"/>
  <c r="AL10" i="7"/>
  <c r="AL11" i="7" s="1"/>
  <c r="CR10" i="7"/>
  <c r="CR11" i="7" s="1"/>
  <c r="Y10" i="7"/>
  <c r="Y11" i="7" s="1"/>
  <c r="BE10" i="7"/>
  <c r="BE11" i="7" s="1"/>
  <c r="BT10" i="7"/>
  <c r="BT11" i="7" s="1"/>
  <c r="BV10" i="7"/>
  <c r="BV11" i="7" s="1"/>
  <c r="BM54" i="7"/>
  <c r="BM55" i="7" s="1"/>
  <c r="J54" i="7"/>
  <c r="J55" i="7" s="1"/>
  <c r="H54" i="7"/>
  <c r="H55" i="7" s="1"/>
  <c r="AT54" i="7"/>
  <c r="AT55" i="7" s="1"/>
  <c r="CX54" i="7"/>
  <c r="CX55" i="7" s="1"/>
  <c r="CS54" i="7"/>
  <c r="CS55" i="7" s="1"/>
  <c r="CQ54" i="7"/>
  <c r="CQ55" i="7" s="1"/>
  <c r="R54" i="7"/>
  <c r="R55" i="7" s="1"/>
  <c r="BS54" i="7"/>
  <c r="BS55" i="7" s="1"/>
  <c r="BK54" i="7"/>
  <c r="BK55" i="7" s="1"/>
  <c r="U54" i="7"/>
  <c r="U55" i="7" s="1"/>
  <c r="CU54" i="7"/>
  <c r="CU55" i="7" s="1"/>
  <c r="AG54" i="7"/>
  <c r="AG55" i="7" s="1"/>
  <c r="AU54" i="7"/>
  <c r="AU55" i="7" s="1"/>
  <c r="Q54" i="7"/>
  <c r="Q55" i="7" s="1"/>
  <c r="AV54" i="7"/>
  <c r="AV55" i="7" s="1"/>
  <c r="AK54" i="7"/>
  <c r="AK55" i="7" s="1"/>
  <c r="BZ54" i="7"/>
  <c r="BZ55" i="7" s="1"/>
  <c r="CY54" i="7"/>
  <c r="CY55" i="7" s="1"/>
  <c r="BU54" i="7"/>
  <c r="BU55" i="7" s="1"/>
  <c r="AN54" i="7"/>
  <c r="AN55" i="7" s="1"/>
  <c r="CN54" i="7"/>
  <c r="CN55" i="7" s="1"/>
  <c r="CV54" i="7"/>
  <c r="CV55" i="7" s="1"/>
  <c r="I54" i="7"/>
  <c r="I55" i="7" s="1"/>
  <c r="BG54" i="7"/>
  <c r="BG55" i="7" s="1"/>
  <c r="AP54" i="7"/>
  <c r="AP55" i="7" s="1"/>
  <c r="BH54" i="7"/>
  <c r="BH55" i="7" s="1"/>
  <c r="BW54" i="7"/>
  <c r="BW55" i="7" s="1"/>
  <c r="BP54" i="7"/>
  <c r="BP55" i="7" s="1"/>
  <c r="AA54" i="7"/>
  <c r="AA55" i="7" s="1"/>
  <c r="T54" i="7"/>
  <c r="T55" i="7" s="1"/>
  <c r="CT54" i="7"/>
  <c r="CT55" i="7" s="1"/>
  <c r="BR54" i="7"/>
  <c r="BR55" i="7" s="1"/>
  <c r="BV54" i="7"/>
  <c r="BV55" i="7" s="1"/>
  <c r="P54" i="7"/>
  <c r="P55" i="7" s="1"/>
  <c r="BT54" i="7"/>
  <c r="BT55" i="7" s="1"/>
  <c r="BB54" i="7"/>
  <c r="BB55" i="7" s="1"/>
  <c r="M54" i="7"/>
  <c r="M55" i="7" s="1"/>
  <c r="AW54" i="7"/>
  <c r="AW55" i="7" s="1"/>
  <c r="AC54" i="7"/>
  <c r="AC55" i="7" s="1"/>
  <c r="AX54" i="7"/>
  <c r="AX55" i="7" s="1"/>
  <c r="BE54" i="7"/>
  <c r="BE55" i="7" s="1"/>
  <c r="CR54" i="7"/>
  <c r="CR55" i="7" s="1"/>
  <c r="CW54" i="7"/>
  <c r="CW55" i="7" s="1"/>
  <c r="G54" i="7"/>
  <c r="G55" i="7" s="1"/>
  <c r="CB54" i="7"/>
  <c r="CB55" i="7" s="1"/>
  <c r="F54" i="7"/>
  <c r="F55" i="7" s="1"/>
  <c r="DA54" i="7"/>
  <c r="DA55" i="7" s="1"/>
  <c r="AY54" i="7"/>
  <c r="AY55" i="7" s="1"/>
  <c r="BN54" i="7"/>
  <c r="BN55" i="7" s="1"/>
  <c r="AF54" i="7"/>
  <c r="AF55" i="7" s="1"/>
  <c r="BO54" i="7"/>
  <c r="BO55" i="7" s="1"/>
  <c r="CL54" i="7"/>
  <c r="CL55" i="7" s="1"/>
  <c r="AZ54" i="7"/>
  <c r="AZ55" i="7" s="1"/>
  <c r="BD54" i="7"/>
  <c r="BD55" i="7" s="1"/>
  <c r="Z54" i="7"/>
  <c r="Z55" i="7" s="1"/>
  <c r="BI54" i="7"/>
  <c r="BI55" i="7" s="1"/>
  <c r="BA54" i="7"/>
  <c r="BA55" i="7" s="1"/>
  <c r="AI54" i="7"/>
  <c r="AI55" i="7" s="1"/>
  <c r="AS54" i="7"/>
  <c r="AS55" i="7" s="1"/>
  <c r="O54" i="7"/>
  <c r="O55" i="7" s="1"/>
  <c r="AR54" i="7"/>
  <c r="AR55" i="7" s="1"/>
  <c r="AM54" i="7"/>
  <c r="AM55" i="7" s="1"/>
  <c r="BX54" i="7"/>
  <c r="BX55" i="7" s="1"/>
  <c r="CZ54" i="7"/>
  <c r="CZ55" i="7" s="1"/>
  <c r="BQ54" i="7"/>
  <c r="BQ55" i="7" s="1"/>
  <c r="CF54" i="7"/>
  <c r="CF55" i="7" s="1"/>
  <c r="CP54" i="7"/>
  <c r="CP55" i="7" s="1"/>
  <c r="AL54" i="7"/>
  <c r="AL55" i="7" s="1"/>
  <c r="BC54" i="7"/>
  <c r="BC55" i="7" s="1"/>
  <c r="X54" i="7"/>
  <c r="X55" i="7" s="1"/>
  <c r="K54" i="7"/>
  <c r="K55" i="7" s="1"/>
  <c r="L54" i="7"/>
  <c r="L55" i="7" s="1"/>
  <c r="W54" i="7"/>
  <c r="W55" i="7" s="1"/>
  <c r="CC54" i="7"/>
  <c r="CC55" i="7" s="1"/>
  <c r="BY54" i="7"/>
  <c r="BY55" i="7" s="1"/>
  <c r="CJ54" i="7"/>
  <c r="CJ55" i="7" s="1"/>
  <c r="CG54" i="7"/>
  <c r="CG55" i="7" s="1"/>
  <c r="AJ54" i="7"/>
  <c r="AJ55" i="7" s="1"/>
  <c r="CA54" i="7"/>
  <c r="CA55" i="7" s="1"/>
  <c r="S54" i="7"/>
  <c r="S55" i="7" s="1"/>
  <c r="AE54" i="7"/>
  <c r="AE55" i="7" s="1"/>
  <c r="CH54" i="7"/>
  <c r="CH55" i="7" s="1"/>
  <c r="AQ54" i="7"/>
  <c r="AQ55" i="7" s="1"/>
  <c r="Y54" i="7"/>
  <c r="Y55" i="7" s="1"/>
  <c r="CK54" i="7"/>
  <c r="CK55" i="7" s="1"/>
  <c r="CD54" i="7"/>
  <c r="CD55" i="7" s="1"/>
  <c r="AH54" i="7"/>
  <c r="AH55" i="7" s="1"/>
  <c r="CO54" i="7"/>
  <c r="CO55" i="7" s="1"/>
  <c r="AB54" i="7"/>
  <c r="AB55" i="7" s="1"/>
  <c r="BL54" i="7"/>
  <c r="BL55" i="7" s="1"/>
  <c r="CI54" i="7"/>
  <c r="CI55" i="7" s="1"/>
  <c r="V54" i="7"/>
  <c r="V55" i="7" s="1"/>
  <c r="AD54" i="7"/>
  <c r="AD55" i="7" s="1"/>
  <c r="BJ54" i="7"/>
  <c r="BJ55" i="7" s="1"/>
  <c r="CM54" i="7"/>
  <c r="CM55" i="7" s="1"/>
  <c r="BF54" i="7"/>
  <c r="BF55" i="7" s="1"/>
  <c r="AO54" i="7"/>
  <c r="AO55" i="7" s="1"/>
  <c r="CE54" i="7"/>
  <c r="CE55" i="7" s="1"/>
  <c r="N54" i="7"/>
  <c r="N55" i="7" s="1"/>
  <c r="BV51" i="7"/>
  <c r="BV52" i="7" s="1"/>
  <c r="CY51" i="7"/>
  <c r="CY52" i="7" s="1"/>
  <c r="AN51" i="7"/>
  <c r="AN52" i="7" s="1"/>
  <c r="CM51" i="7"/>
  <c r="CM52" i="7" s="1"/>
  <c r="CI51" i="7"/>
  <c r="CI52" i="7" s="1"/>
  <c r="CZ51" i="7"/>
  <c r="CZ52" i="7" s="1"/>
  <c r="CK51" i="7"/>
  <c r="CK52" i="7" s="1"/>
  <c r="DA51" i="7"/>
  <c r="DA52" i="7" s="1"/>
  <c r="CN51" i="7"/>
  <c r="CN52" i="7" s="1"/>
  <c r="R51" i="7"/>
  <c r="R52" i="7" s="1"/>
  <c r="L51" i="7"/>
  <c r="L52" i="7" s="1"/>
  <c r="BL51" i="7"/>
  <c r="BL52" i="7" s="1"/>
  <c r="AG51" i="7"/>
  <c r="AG52" i="7" s="1"/>
  <c r="AO51" i="7"/>
  <c r="AO52" i="7" s="1"/>
  <c r="CE51" i="7"/>
  <c r="CE52" i="7" s="1"/>
  <c r="AS51" i="7"/>
  <c r="AS52" i="7" s="1"/>
  <c r="CF51" i="7"/>
  <c r="CF52" i="7" s="1"/>
  <c r="CA51" i="7"/>
  <c r="CA52" i="7" s="1"/>
  <c r="CJ51" i="7"/>
  <c r="CJ52" i="7" s="1"/>
  <c r="N51" i="7"/>
  <c r="N52" i="7" s="1"/>
  <c r="BG51" i="7"/>
  <c r="BG52" i="7" s="1"/>
  <c r="AR51" i="7"/>
  <c r="AR52" i="7" s="1"/>
  <c r="BX51" i="7"/>
  <c r="BX52" i="7" s="1"/>
  <c r="BR51" i="7"/>
  <c r="BR52" i="7" s="1"/>
  <c r="CS51" i="7"/>
  <c r="CS52" i="7" s="1"/>
  <c r="BK51" i="7"/>
  <c r="BK52" i="7" s="1"/>
  <c r="CC51" i="7"/>
  <c r="CC52" i="7" s="1"/>
  <c r="AH51" i="7"/>
  <c r="AH52" i="7" s="1"/>
  <c r="BJ51" i="7"/>
  <c r="BJ52" i="7" s="1"/>
  <c r="Z51" i="7"/>
  <c r="Z52" i="7" s="1"/>
  <c r="Q51" i="7"/>
  <c r="Q52" i="7" s="1"/>
  <c r="O51" i="7"/>
  <c r="O52" i="7" s="1"/>
  <c r="AY51" i="7"/>
  <c r="AY52" i="7" s="1"/>
  <c r="AX51" i="7"/>
  <c r="AX52" i="7" s="1"/>
  <c r="BB51" i="7"/>
  <c r="BB52" i="7" s="1"/>
  <c r="AB51" i="7"/>
  <c r="AB52" i="7" s="1"/>
  <c r="AE51" i="7"/>
  <c r="AE52" i="7" s="1"/>
  <c r="AJ51" i="7"/>
  <c r="AJ52" i="7" s="1"/>
  <c r="P51" i="7"/>
  <c r="P52" i="7" s="1"/>
  <c r="CT51" i="7"/>
  <c r="CT52" i="7" s="1"/>
  <c r="BY51" i="7"/>
  <c r="BY52" i="7" s="1"/>
  <c r="BM51" i="7"/>
  <c r="BM52" i="7" s="1"/>
  <c r="AM51" i="7"/>
  <c r="AM52" i="7" s="1"/>
  <c r="F51" i="7"/>
  <c r="F52" i="7" s="1"/>
  <c r="BC51" i="7"/>
  <c r="BC52" i="7" s="1"/>
  <c r="AV51" i="7"/>
  <c r="AV52" i="7" s="1"/>
  <c r="CR51" i="7"/>
  <c r="CR52" i="7" s="1"/>
  <c r="BU51" i="7"/>
  <c r="BU52" i="7" s="1"/>
  <c r="M51" i="7"/>
  <c r="M52" i="7" s="1"/>
  <c r="BZ51" i="7"/>
  <c r="BZ52" i="7" s="1"/>
  <c r="U51" i="7"/>
  <c r="U52" i="7" s="1"/>
  <c r="BQ51" i="7"/>
  <c r="BQ52" i="7" s="1"/>
  <c r="AA51" i="7"/>
  <c r="AA52" i="7" s="1"/>
  <c r="CV51" i="7"/>
  <c r="CV52" i="7" s="1"/>
  <c r="CO51" i="7"/>
  <c r="CO52" i="7" s="1"/>
  <c r="BE51" i="7"/>
  <c r="BE52" i="7" s="1"/>
  <c r="CP51" i="7"/>
  <c r="CP52" i="7" s="1"/>
  <c r="BT51" i="7"/>
  <c r="BT52" i="7" s="1"/>
  <c r="AL51" i="7"/>
  <c r="AL52" i="7" s="1"/>
  <c r="AF51" i="7"/>
  <c r="AF52" i="7" s="1"/>
  <c r="BW51" i="7"/>
  <c r="BW52" i="7" s="1"/>
  <c r="BA51" i="7"/>
  <c r="BA52" i="7" s="1"/>
  <c r="G51" i="7"/>
  <c r="G52" i="7" s="1"/>
  <c r="AU51" i="7"/>
  <c r="AU52" i="7" s="1"/>
  <c r="CH51" i="7"/>
  <c r="CH52" i="7" s="1"/>
  <c r="CG51" i="7"/>
  <c r="CG52" i="7" s="1"/>
  <c r="AC51" i="7"/>
  <c r="AC52" i="7" s="1"/>
  <c r="S51" i="7"/>
  <c r="S52" i="7" s="1"/>
  <c r="CW51" i="7"/>
  <c r="CW52" i="7" s="1"/>
  <c r="AI51" i="7"/>
  <c r="AI52" i="7" s="1"/>
  <c r="CB51" i="7"/>
  <c r="CB52" i="7" s="1"/>
  <c r="AK51" i="7"/>
  <c r="AK52" i="7" s="1"/>
  <c r="H51" i="7"/>
  <c r="H52" i="7" s="1"/>
  <c r="T51" i="7"/>
  <c r="T52" i="7" s="1"/>
  <c r="AT51" i="7"/>
  <c r="AT52" i="7" s="1"/>
  <c r="BN51" i="7"/>
  <c r="BN52" i="7" s="1"/>
  <c r="BH51" i="7"/>
  <c r="BH52" i="7" s="1"/>
  <c r="CU51" i="7"/>
  <c r="CU52" i="7" s="1"/>
  <c r="W51" i="7"/>
  <c r="W52" i="7" s="1"/>
  <c r="X51" i="7"/>
  <c r="X52" i="7" s="1"/>
  <c r="Y51" i="7"/>
  <c r="Y52" i="7" s="1"/>
  <c r="BS51" i="7"/>
  <c r="BS52" i="7" s="1"/>
  <c r="CX51" i="7"/>
  <c r="CX52" i="7" s="1"/>
  <c r="BD51" i="7"/>
  <c r="BD52" i="7" s="1"/>
  <c r="BF51" i="7"/>
  <c r="BF52" i="7" s="1"/>
  <c r="I51" i="7"/>
  <c r="I52" i="7" s="1"/>
  <c r="CD51" i="7"/>
  <c r="CD52" i="7" s="1"/>
  <c r="AP51" i="7"/>
  <c r="AP52" i="7" s="1"/>
  <c r="CQ51" i="7"/>
  <c r="CQ52" i="7" s="1"/>
  <c r="CL51" i="7"/>
  <c r="CL52" i="7" s="1"/>
  <c r="AZ51" i="7"/>
  <c r="AZ52" i="7" s="1"/>
  <c r="BP51" i="7"/>
  <c r="BP52" i="7" s="1"/>
  <c r="AD51" i="7"/>
  <c r="AD52" i="7" s="1"/>
  <c r="K51" i="7"/>
  <c r="K52" i="7" s="1"/>
  <c r="AW51" i="7"/>
  <c r="AW52" i="7" s="1"/>
  <c r="BO51" i="7"/>
  <c r="BO52" i="7" s="1"/>
  <c r="BI51" i="7"/>
  <c r="BI52" i="7" s="1"/>
  <c r="J51" i="7"/>
  <c r="J52" i="7" s="1"/>
  <c r="V51" i="7"/>
  <c r="V52" i="7" s="1"/>
  <c r="AQ51" i="7"/>
  <c r="AQ52" i="7" s="1"/>
  <c r="AP89" i="7"/>
  <c r="AP90" i="7" s="1"/>
  <c r="AE89" i="7"/>
  <c r="AE90" i="7" s="1"/>
  <c r="J89" i="7"/>
  <c r="J90" i="7" s="1"/>
  <c r="AT89" i="7"/>
  <c r="AT90" i="7" s="1"/>
  <c r="AU89" i="7"/>
  <c r="AU90" i="7" s="1"/>
  <c r="CK89" i="7"/>
  <c r="CK90" i="7" s="1"/>
  <c r="BR89" i="7"/>
  <c r="BR90" i="7" s="1"/>
  <c r="DA89" i="7"/>
  <c r="DA90" i="7" s="1"/>
  <c r="CE89" i="7"/>
  <c r="CE90" i="7" s="1"/>
  <c r="CS89" i="7"/>
  <c r="CS90" i="7" s="1"/>
  <c r="Z89" i="7"/>
  <c r="Z90" i="7" s="1"/>
  <c r="P89" i="7"/>
  <c r="P90" i="7" s="1"/>
  <c r="CB89" i="7"/>
  <c r="CB90" i="7" s="1"/>
  <c r="BO89" i="7"/>
  <c r="BO90" i="7" s="1"/>
  <c r="AK89" i="7"/>
  <c r="AK90" i="7" s="1"/>
  <c r="AI89" i="7"/>
  <c r="AI90" i="7" s="1"/>
  <c r="K89" i="7"/>
  <c r="K90" i="7" s="1"/>
  <c r="AL89" i="7"/>
  <c r="AL90" i="7" s="1"/>
  <c r="L89" i="7"/>
  <c r="L90" i="7" s="1"/>
  <c r="H89" i="7"/>
  <c r="H90" i="7" s="1"/>
  <c r="CP89" i="7"/>
  <c r="CP90" i="7" s="1"/>
  <c r="BU89" i="7"/>
  <c r="BU90" i="7" s="1"/>
  <c r="BH89" i="7"/>
  <c r="BH90" i="7" s="1"/>
  <c r="AD89" i="7"/>
  <c r="AD90" i="7" s="1"/>
  <c r="AC89" i="7"/>
  <c r="AC90" i="7" s="1"/>
  <c r="CI89" i="7"/>
  <c r="CI90" i="7" s="1"/>
  <c r="BQ89" i="7"/>
  <c r="BQ90" i="7" s="1"/>
  <c r="CX89" i="7"/>
  <c r="CX90" i="7" s="1"/>
  <c r="BN89" i="7"/>
  <c r="BN90" i="7" s="1"/>
  <c r="W89" i="7"/>
  <c r="W90" i="7" s="1"/>
  <c r="BF89" i="7"/>
  <c r="BF90" i="7" s="1"/>
  <c r="AF89" i="7"/>
  <c r="AF90" i="7" s="1"/>
  <c r="CY89" i="7"/>
  <c r="CY90" i="7" s="1"/>
  <c r="CR89" i="7"/>
  <c r="CR90" i="7" s="1"/>
  <c r="Y89" i="7"/>
  <c r="Y90" i="7" s="1"/>
  <c r="BX89" i="7"/>
  <c r="BX90" i="7" s="1"/>
  <c r="T89" i="7"/>
  <c r="T90" i="7" s="1"/>
  <c r="AQ89" i="7"/>
  <c r="AQ90" i="7" s="1"/>
  <c r="U89" i="7"/>
  <c r="U90" i="7" s="1"/>
  <c r="AG89" i="7"/>
  <c r="AG90" i="7" s="1"/>
  <c r="I89" i="7"/>
  <c r="I90" i="7" s="1"/>
  <c r="CV89" i="7"/>
  <c r="CV90" i="7" s="1"/>
  <c r="F89" i="7"/>
  <c r="F90" i="7" s="1"/>
  <c r="BE89" i="7"/>
  <c r="BE90" i="7" s="1"/>
  <c r="BG89" i="7"/>
  <c r="BG90" i="7" s="1"/>
  <c r="CL89" i="7"/>
  <c r="CL90" i="7" s="1"/>
  <c r="BA89" i="7"/>
  <c r="BA90" i="7" s="1"/>
  <c r="AW89" i="7"/>
  <c r="AW90" i="7" s="1"/>
  <c r="BT89" i="7"/>
  <c r="BT90" i="7" s="1"/>
  <c r="AH89" i="7"/>
  <c r="AH90" i="7" s="1"/>
  <c r="AA89" i="7"/>
  <c r="AA90" i="7" s="1"/>
  <c r="BI89" i="7"/>
  <c r="BI90" i="7" s="1"/>
  <c r="BZ89" i="7"/>
  <c r="BZ90" i="7" s="1"/>
  <c r="BJ89" i="7"/>
  <c r="BJ90" i="7" s="1"/>
  <c r="G89" i="7"/>
  <c r="G90" i="7" s="1"/>
  <c r="CF89" i="7"/>
  <c r="CF90" i="7" s="1"/>
  <c r="AR89" i="7"/>
  <c r="AR90" i="7" s="1"/>
  <c r="CM89" i="7"/>
  <c r="CM90" i="7" s="1"/>
  <c r="X89" i="7"/>
  <c r="X90" i="7" s="1"/>
  <c r="BB89" i="7"/>
  <c r="BB90" i="7" s="1"/>
  <c r="AX89" i="7"/>
  <c r="AX90" i="7" s="1"/>
  <c r="AV89" i="7"/>
  <c r="AV90" i="7" s="1"/>
  <c r="BS89" i="7"/>
  <c r="BS90" i="7" s="1"/>
  <c r="CU89" i="7"/>
  <c r="CU90" i="7" s="1"/>
  <c r="BC89" i="7"/>
  <c r="BC90" i="7" s="1"/>
  <c r="BP89" i="7"/>
  <c r="BP90" i="7" s="1"/>
  <c r="AO89" i="7"/>
  <c r="AO90" i="7" s="1"/>
  <c r="CJ89" i="7"/>
  <c r="CJ90" i="7" s="1"/>
  <c r="AJ89" i="7"/>
  <c r="AJ90" i="7" s="1"/>
  <c r="BM89" i="7"/>
  <c r="BM90" i="7" s="1"/>
  <c r="CZ89" i="7"/>
  <c r="CZ90" i="7" s="1"/>
  <c r="CC89" i="7"/>
  <c r="CC90" i="7" s="1"/>
  <c r="Q89" i="7"/>
  <c r="Q90" i="7" s="1"/>
  <c r="AB89" i="7"/>
  <c r="AB90" i="7" s="1"/>
  <c r="R89" i="7"/>
  <c r="R90" i="7" s="1"/>
  <c r="CW89" i="7"/>
  <c r="CW90" i="7" s="1"/>
  <c r="CD89" i="7"/>
  <c r="CD90" i="7" s="1"/>
  <c r="CO89" i="7"/>
  <c r="CO90" i="7" s="1"/>
  <c r="BD89" i="7"/>
  <c r="BD90" i="7" s="1"/>
  <c r="BY89" i="7"/>
  <c r="BY90" i="7" s="1"/>
  <c r="BW89" i="7"/>
  <c r="BW90" i="7" s="1"/>
  <c r="BV89" i="7"/>
  <c r="BV90" i="7" s="1"/>
  <c r="CH89" i="7"/>
  <c r="CH90" i="7" s="1"/>
  <c r="CG89" i="7"/>
  <c r="CG90" i="7" s="1"/>
  <c r="BK89" i="7"/>
  <c r="BK90" i="7" s="1"/>
  <c r="AN89" i="7"/>
  <c r="AN90" i="7" s="1"/>
  <c r="BL89" i="7"/>
  <c r="BL90" i="7" s="1"/>
  <c r="N89" i="7"/>
  <c r="N90" i="7" s="1"/>
  <c r="M89" i="7"/>
  <c r="M90" i="7" s="1"/>
  <c r="S89" i="7"/>
  <c r="S90" i="7" s="1"/>
  <c r="O89" i="7"/>
  <c r="O90" i="7" s="1"/>
  <c r="CT89" i="7"/>
  <c r="CT90" i="7" s="1"/>
  <c r="CQ89" i="7"/>
  <c r="CQ90" i="7" s="1"/>
  <c r="CN89" i="7"/>
  <c r="CN90" i="7" s="1"/>
  <c r="AY89" i="7"/>
  <c r="AY90" i="7" s="1"/>
  <c r="V89" i="7"/>
  <c r="V90" i="7" s="1"/>
  <c r="CA89" i="7"/>
  <c r="CA90" i="7" s="1"/>
  <c r="AZ89" i="7"/>
  <c r="AZ90" i="7" s="1"/>
  <c r="AS89" i="7"/>
  <c r="AS90" i="7" s="1"/>
  <c r="AM89" i="7"/>
  <c r="AM90" i="7" s="1"/>
  <c r="AF7" i="7"/>
  <c r="AF8" i="7" s="1"/>
  <c r="AA7" i="7"/>
  <c r="AA8" i="7" s="1"/>
  <c r="BK7" i="7"/>
  <c r="BK8" i="7" s="1"/>
  <c r="BD7" i="7"/>
  <c r="BD8" i="7" s="1"/>
  <c r="CE7" i="7"/>
  <c r="CE8" i="7" s="1"/>
  <c r="BN7" i="7"/>
  <c r="BN8" i="7" s="1"/>
  <c r="R7" i="7"/>
  <c r="R8" i="7" s="1"/>
  <c r="AP7" i="7"/>
  <c r="AP8" i="7" s="1"/>
  <c r="BB7" i="7"/>
  <c r="BB8" i="7" s="1"/>
  <c r="N7" i="7"/>
  <c r="N8" i="7" s="1"/>
  <c r="AZ7" i="7"/>
  <c r="AZ8" i="7" s="1"/>
  <c r="BZ7" i="7"/>
  <c r="BZ8" i="7" s="1"/>
  <c r="CZ7" i="7"/>
  <c r="CZ8" i="7" s="1"/>
  <c r="BT7" i="7"/>
  <c r="BT8" i="7" s="1"/>
  <c r="CW7" i="7"/>
  <c r="CW8" i="7" s="1"/>
  <c r="L7" i="7"/>
  <c r="L8" i="7" s="1"/>
  <c r="AW7" i="7"/>
  <c r="AW8" i="7" s="1"/>
  <c r="AL7" i="7"/>
  <c r="AL8" i="7" s="1"/>
  <c r="BO7" i="7"/>
  <c r="BO8" i="7" s="1"/>
  <c r="BF7" i="7"/>
  <c r="BF8" i="7" s="1"/>
  <c r="BV7" i="7"/>
  <c r="BV8" i="7" s="1"/>
  <c r="AB7" i="7"/>
  <c r="AB8" i="7" s="1"/>
  <c r="BQ7" i="7"/>
  <c r="BQ8" i="7" s="1"/>
  <c r="AY7" i="7"/>
  <c r="AY8" i="7" s="1"/>
  <c r="CQ7" i="7"/>
  <c r="CQ8" i="7" s="1"/>
  <c r="F7" i="7"/>
  <c r="F8" i="7" s="1"/>
  <c r="CU7" i="7"/>
  <c r="CU8" i="7" s="1"/>
  <c r="CK7" i="7"/>
  <c r="CK8" i="7" s="1"/>
  <c r="CV7" i="7"/>
  <c r="CV8" i="7" s="1"/>
  <c r="BE7" i="7"/>
  <c r="BE8" i="7" s="1"/>
  <c r="AV7" i="7"/>
  <c r="AV8" i="7" s="1"/>
  <c r="DA7" i="7"/>
  <c r="DA8" i="7" s="1"/>
  <c r="CL7" i="7"/>
  <c r="CL8" i="7" s="1"/>
  <c r="BM7" i="7"/>
  <c r="BM8" i="7" s="1"/>
  <c r="W7" i="7"/>
  <c r="W8" i="7" s="1"/>
  <c r="AJ7" i="7"/>
  <c r="AJ8" i="7" s="1"/>
  <c r="AM7" i="7"/>
  <c r="AM8" i="7" s="1"/>
  <c r="AC7" i="7"/>
  <c r="AC8" i="7" s="1"/>
  <c r="Q7" i="7"/>
  <c r="Q8" i="7" s="1"/>
  <c r="CJ7" i="7"/>
  <c r="CJ8" i="7" s="1"/>
  <c r="AU7" i="7"/>
  <c r="AU8" i="7" s="1"/>
  <c r="Y7" i="7"/>
  <c r="Y8" i="7" s="1"/>
  <c r="T7" i="7"/>
  <c r="T8" i="7" s="1"/>
  <c r="CA7" i="7"/>
  <c r="CA8" i="7" s="1"/>
  <c r="CI7" i="7"/>
  <c r="CI8" i="7" s="1"/>
  <c r="AQ7" i="7"/>
  <c r="AQ8" i="7" s="1"/>
  <c r="U7" i="7"/>
  <c r="U8" i="7" s="1"/>
  <c r="G7" i="7"/>
  <c r="G8" i="7" s="1"/>
  <c r="BH7" i="7"/>
  <c r="BH8" i="7" s="1"/>
  <c r="BC7" i="7"/>
  <c r="BC8" i="7" s="1"/>
  <c r="AR7" i="7"/>
  <c r="AR8" i="7" s="1"/>
  <c r="BX7" i="7"/>
  <c r="BX8" i="7" s="1"/>
  <c r="AG7" i="7"/>
  <c r="AG8" i="7" s="1"/>
  <c r="AI7" i="7"/>
  <c r="AI8" i="7" s="1"/>
  <c r="BI7" i="7"/>
  <c r="BI8" i="7" s="1"/>
  <c r="O7" i="7"/>
  <c r="O8" i="7" s="1"/>
  <c r="Z7" i="7"/>
  <c r="Z8" i="7" s="1"/>
  <c r="AE7" i="7"/>
  <c r="AE8" i="7" s="1"/>
  <c r="BA7" i="7"/>
  <c r="BA8" i="7" s="1"/>
  <c r="I7" i="7"/>
  <c r="I8" i="7" s="1"/>
  <c r="BU7" i="7"/>
  <c r="BU8" i="7" s="1"/>
  <c r="CP7" i="7"/>
  <c r="CP8" i="7" s="1"/>
  <c r="AT7" i="7"/>
  <c r="AT8" i="7" s="1"/>
  <c r="BL7" i="7"/>
  <c r="BL8" i="7" s="1"/>
  <c r="CN7" i="7"/>
  <c r="CN8" i="7" s="1"/>
  <c r="V7" i="7"/>
  <c r="V8" i="7" s="1"/>
  <c r="CB7" i="7"/>
  <c r="CB8" i="7" s="1"/>
  <c r="CD7" i="7"/>
  <c r="CD8" i="7" s="1"/>
  <c r="BP7" i="7"/>
  <c r="BP8" i="7" s="1"/>
  <c r="AX7" i="7"/>
  <c r="AX8" i="7" s="1"/>
  <c r="J7" i="7"/>
  <c r="J8" i="7" s="1"/>
  <c r="BS7" i="7"/>
  <c r="BS8" i="7" s="1"/>
  <c r="CR7" i="7"/>
  <c r="CR8" i="7" s="1"/>
  <c r="BJ7" i="7"/>
  <c r="BJ8" i="7" s="1"/>
  <c r="X7" i="7"/>
  <c r="X8" i="7" s="1"/>
  <c r="CY7" i="7"/>
  <c r="CY8" i="7" s="1"/>
  <c r="CT7" i="7"/>
  <c r="CT8" i="7" s="1"/>
  <c r="CO7" i="7"/>
  <c r="CO8" i="7" s="1"/>
  <c r="CX7" i="7"/>
  <c r="CX8" i="7" s="1"/>
  <c r="AN7" i="7"/>
  <c r="AN8" i="7" s="1"/>
  <c r="BY7" i="7"/>
  <c r="BY8" i="7" s="1"/>
  <c r="AD7" i="7"/>
  <c r="AD8" i="7" s="1"/>
  <c r="CS7" i="7"/>
  <c r="CS8" i="7" s="1"/>
  <c r="AS7" i="7"/>
  <c r="AS8" i="7" s="1"/>
  <c r="AH7" i="7"/>
  <c r="AH8" i="7" s="1"/>
  <c r="K7" i="7"/>
  <c r="K8" i="7" s="1"/>
  <c r="AO7" i="7"/>
  <c r="AO8" i="7" s="1"/>
  <c r="P7" i="7"/>
  <c r="P8" i="7" s="1"/>
  <c r="S7" i="7"/>
  <c r="S8" i="7" s="1"/>
  <c r="BR7" i="7"/>
  <c r="BR8" i="7" s="1"/>
  <c r="BW7" i="7"/>
  <c r="BW8" i="7" s="1"/>
  <c r="CG7" i="7"/>
  <c r="CG8" i="7" s="1"/>
  <c r="H7" i="7"/>
  <c r="H8" i="7" s="1"/>
  <c r="CM7" i="7"/>
  <c r="CM8" i="7" s="1"/>
  <c r="CF7" i="7"/>
  <c r="CF8" i="7" s="1"/>
  <c r="CH7" i="7"/>
  <c r="CH8" i="7" s="1"/>
  <c r="BG7" i="7"/>
  <c r="BG8" i="7" s="1"/>
  <c r="AK7" i="7"/>
  <c r="AK8" i="7" s="1"/>
  <c r="M7" i="7"/>
  <c r="M8" i="7" s="1"/>
  <c r="CC7" i="7"/>
  <c r="CC8" i="7" s="1"/>
  <c r="AO45" i="7"/>
  <c r="AO46" i="7" s="1"/>
  <c r="I45" i="7"/>
  <c r="I46" i="7" s="1"/>
  <c r="AJ45" i="7"/>
  <c r="AJ46" i="7" s="1"/>
  <c r="BI45" i="7"/>
  <c r="BI46" i="7" s="1"/>
  <c r="BZ45" i="7"/>
  <c r="BZ46" i="7" s="1"/>
  <c r="CA45" i="7"/>
  <c r="CA46" i="7" s="1"/>
  <c r="AC45" i="7"/>
  <c r="AC46" i="7" s="1"/>
  <c r="AE45" i="7"/>
  <c r="AE46" i="7" s="1"/>
  <c r="P45" i="7"/>
  <c r="P46" i="7" s="1"/>
  <c r="AV45" i="7"/>
  <c r="AV46" i="7" s="1"/>
  <c r="O45" i="7"/>
  <c r="O46" i="7" s="1"/>
  <c r="AT45" i="7"/>
  <c r="AT46" i="7" s="1"/>
  <c r="BG45" i="7"/>
  <c r="BG46" i="7" s="1"/>
  <c r="AY45" i="7"/>
  <c r="AY46" i="7" s="1"/>
  <c r="AL45" i="7"/>
  <c r="AL46" i="7" s="1"/>
  <c r="CX45" i="7"/>
  <c r="CX46" i="7" s="1"/>
  <c r="AM45" i="7"/>
  <c r="AM46" i="7" s="1"/>
  <c r="BC45" i="7"/>
  <c r="BC46" i="7" s="1"/>
  <c r="CO45" i="7"/>
  <c r="CO46" i="7" s="1"/>
  <c r="CD45" i="7"/>
  <c r="CD46" i="7" s="1"/>
  <c r="G45" i="7"/>
  <c r="G46" i="7" s="1"/>
  <c r="BV45" i="7"/>
  <c r="BV46" i="7" s="1"/>
  <c r="BL45" i="7"/>
  <c r="BL46" i="7" s="1"/>
  <c r="BO45" i="7"/>
  <c r="BO46" i="7" s="1"/>
  <c r="AN45" i="7"/>
  <c r="AN46" i="7" s="1"/>
  <c r="U45" i="7"/>
  <c r="U46" i="7" s="1"/>
  <c r="BS45" i="7"/>
  <c r="BS46" i="7" s="1"/>
  <c r="AH45" i="7"/>
  <c r="AH46" i="7" s="1"/>
  <c r="BH45" i="7"/>
  <c r="BH46" i="7" s="1"/>
  <c r="AK45" i="7"/>
  <c r="AK46" i="7" s="1"/>
  <c r="BP45" i="7"/>
  <c r="BP46" i="7" s="1"/>
  <c r="CL45" i="7"/>
  <c r="CL46" i="7" s="1"/>
  <c r="BM45" i="7"/>
  <c r="BM46" i="7" s="1"/>
  <c r="AS45" i="7"/>
  <c r="AS46" i="7" s="1"/>
  <c r="N45" i="7"/>
  <c r="N46" i="7" s="1"/>
  <c r="BB45" i="7"/>
  <c r="BB46" i="7" s="1"/>
  <c r="CE45" i="7"/>
  <c r="CE46" i="7" s="1"/>
  <c r="J45" i="7"/>
  <c r="J46" i="7" s="1"/>
  <c r="S45" i="7"/>
  <c r="S46" i="7" s="1"/>
  <c r="CJ45" i="7"/>
  <c r="CJ46" i="7" s="1"/>
  <c r="CF45" i="7"/>
  <c r="CF46" i="7" s="1"/>
  <c r="CS45" i="7"/>
  <c r="CS46" i="7" s="1"/>
  <c r="BD45" i="7"/>
  <c r="BD46" i="7" s="1"/>
  <c r="BA45" i="7"/>
  <c r="BA46" i="7" s="1"/>
  <c r="BT45" i="7"/>
  <c r="BT46" i="7" s="1"/>
  <c r="L45" i="7"/>
  <c r="L46" i="7" s="1"/>
  <c r="CW45" i="7"/>
  <c r="CW46" i="7" s="1"/>
  <c r="CP45" i="7"/>
  <c r="CP46" i="7" s="1"/>
  <c r="AF45" i="7"/>
  <c r="AF46" i="7" s="1"/>
  <c r="BR45" i="7"/>
  <c r="BR46" i="7" s="1"/>
  <c r="AU45" i="7"/>
  <c r="AU46" i="7" s="1"/>
  <c r="BE45" i="7"/>
  <c r="BE46" i="7" s="1"/>
  <c r="CY45" i="7"/>
  <c r="CY46" i="7" s="1"/>
  <c r="CV45" i="7"/>
  <c r="CV46" i="7" s="1"/>
  <c r="DA45" i="7"/>
  <c r="DA46" i="7" s="1"/>
  <c r="CB45" i="7"/>
  <c r="CB46" i="7" s="1"/>
  <c r="CG45" i="7"/>
  <c r="CG46" i="7" s="1"/>
  <c r="BX45" i="7"/>
  <c r="BX46" i="7" s="1"/>
  <c r="CU45" i="7"/>
  <c r="CU46" i="7" s="1"/>
  <c r="W45" i="7"/>
  <c r="W46" i="7" s="1"/>
  <c r="Z45" i="7"/>
  <c r="Z46" i="7" s="1"/>
  <c r="CI45" i="7"/>
  <c r="CI46" i="7" s="1"/>
  <c r="AD45" i="7"/>
  <c r="AD46" i="7" s="1"/>
  <c r="Q45" i="7"/>
  <c r="Q46" i="7" s="1"/>
  <c r="AW45" i="7"/>
  <c r="AW46" i="7" s="1"/>
  <c r="CN45" i="7"/>
  <c r="CN46" i="7" s="1"/>
  <c r="X45" i="7"/>
  <c r="X46" i="7" s="1"/>
  <c r="BY45" i="7"/>
  <c r="BY46" i="7" s="1"/>
  <c r="AP45" i="7"/>
  <c r="AP46" i="7" s="1"/>
  <c r="M45" i="7"/>
  <c r="M46" i="7" s="1"/>
  <c r="BU45" i="7"/>
  <c r="BU46" i="7" s="1"/>
  <c r="BJ45" i="7"/>
  <c r="BJ46" i="7" s="1"/>
  <c r="K45" i="7"/>
  <c r="K46" i="7" s="1"/>
  <c r="CR45" i="7"/>
  <c r="CR46" i="7" s="1"/>
  <c r="CC45" i="7"/>
  <c r="CC46" i="7" s="1"/>
  <c r="AA45" i="7"/>
  <c r="AA46" i="7" s="1"/>
  <c r="F45" i="7"/>
  <c r="F46" i="7" s="1"/>
  <c r="BQ45" i="7"/>
  <c r="BQ46" i="7" s="1"/>
  <c r="AR45" i="7"/>
  <c r="AR46" i="7" s="1"/>
  <c r="R45" i="7"/>
  <c r="R46" i="7" s="1"/>
  <c r="Y45" i="7"/>
  <c r="Y46" i="7" s="1"/>
  <c r="AX45" i="7"/>
  <c r="AX46" i="7" s="1"/>
  <c r="BK45" i="7"/>
  <c r="BK46" i="7" s="1"/>
  <c r="CH45" i="7"/>
  <c r="CH46" i="7" s="1"/>
  <c r="BW45" i="7"/>
  <c r="BW46" i="7" s="1"/>
  <c r="CT45" i="7"/>
  <c r="CT46" i="7" s="1"/>
  <c r="CM45" i="7"/>
  <c r="CM46" i="7" s="1"/>
  <c r="AB45" i="7"/>
  <c r="AB46" i="7" s="1"/>
  <c r="H45" i="7"/>
  <c r="H46" i="7" s="1"/>
  <c r="AI45" i="7"/>
  <c r="AI46" i="7" s="1"/>
  <c r="BN45" i="7"/>
  <c r="BN46" i="7" s="1"/>
  <c r="AZ45" i="7"/>
  <c r="AZ46" i="7" s="1"/>
  <c r="AG45" i="7"/>
  <c r="AG46" i="7" s="1"/>
  <c r="T45" i="7"/>
  <c r="T46" i="7" s="1"/>
  <c r="V45" i="7"/>
  <c r="V46" i="7" s="1"/>
  <c r="CK45" i="7"/>
  <c r="CK46" i="7" s="1"/>
  <c r="CQ45" i="7"/>
  <c r="CQ46" i="7" s="1"/>
  <c r="BF45" i="7"/>
  <c r="BF46" i="7" s="1"/>
  <c r="CZ45" i="7"/>
  <c r="CZ46" i="7" s="1"/>
  <c r="AQ45" i="7"/>
  <c r="AQ46" i="7" s="1"/>
  <c r="CY64" i="7"/>
  <c r="CY65" i="7" s="1"/>
  <c r="CP64" i="7"/>
  <c r="CP65" i="7" s="1"/>
  <c r="BT64" i="7"/>
  <c r="BT65" i="7" s="1"/>
  <c r="L64" i="7"/>
  <c r="L65" i="7" s="1"/>
  <c r="V64" i="7"/>
  <c r="V65" i="7" s="1"/>
  <c r="CX64" i="7"/>
  <c r="CX65" i="7" s="1"/>
  <c r="BE64" i="7"/>
  <c r="BE65" i="7" s="1"/>
  <c r="W64" i="7"/>
  <c r="W65" i="7" s="1"/>
  <c r="T64" i="7"/>
  <c r="T65" i="7" s="1"/>
  <c r="AU64" i="7"/>
  <c r="AU65" i="7" s="1"/>
  <c r="BF64" i="7"/>
  <c r="BF65" i="7" s="1"/>
  <c r="BW64" i="7"/>
  <c r="BW65" i="7" s="1"/>
  <c r="CV64" i="7"/>
  <c r="CV65" i="7" s="1"/>
  <c r="CI64" i="7"/>
  <c r="CI65" i="7" s="1"/>
  <c r="CZ64" i="7"/>
  <c r="CZ65" i="7" s="1"/>
  <c r="AH64" i="7"/>
  <c r="AH65" i="7" s="1"/>
  <c r="BU64" i="7"/>
  <c r="BU65" i="7" s="1"/>
  <c r="AJ64" i="7"/>
  <c r="AJ65" i="7" s="1"/>
  <c r="BN64" i="7"/>
  <c r="BN65" i="7" s="1"/>
  <c r="Z64" i="7"/>
  <c r="Z65" i="7" s="1"/>
  <c r="AA64" i="7"/>
  <c r="AA65" i="7" s="1"/>
  <c r="BX64" i="7"/>
  <c r="BX65" i="7" s="1"/>
  <c r="AS64" i="7"/>
  <c r="AS65" i="7" s="1"/>
  <c r="I64" i="7"/>
  <c r="I65" i="7" s="1"/>
  <c r="CG64" i="7"/>
  <c r="CG65" i="7" s="1"/>
  <c r="BP64" i="7"/>
  <c r="BP65" i="7" s="1"/>
  <c r="R64" i="7"/>
  <c r="R65" i="7" s="1"/>
  <c r="AM64" i="7"/>
  <c r="AM65" i="7" s="1"/>
  <c r="AY64" i="7"/>
  <c r="AY65" i="7" s="1"/>
  <c r="AR64" i="7"/>
  <c r="AR65" i="7" s="1"/>
  <c r="AV64" i="7"/>
  <c r="AV65" i="7" s="1"/>
  <c r="CT64" i="7"/>
  <c r="CT65" i="7" s="1"/>
  <c r="BI64" i="7"/>
  <c r="BI65" i="7" s="1"/>
  <c r="BS64" i="7"/>
  <c r="BS65" i="7" s="1"/>
  <c r="BR64" i="7"/>
  <c r="BR65" i="7" s="1"/>
  <c r="CW64" i="7"/>
  <c r="CW65" i="7" s="1"/>
  <c r="S64" i="7"/>
  <c r="S65" i="7" s="1"/>
  <c r="M64" i="7"/>
  <c r="M65" i="7" s="1"/>
  <c r="AG64" i="7"/>
  <c r="AG65" i="7" s="1"/>
  <c r="CJ64" i="7"/>
  <c r="CJ65" i="7" s="1"/>
  <c r="K64" i="7"/>
  <c r="K65" i="7" s="1"/>
  <c r="AQ64" i="7"/>
  <c r="AQ65" i="7" s="1"/>
  <c r="CM64" i="7"/>
  <c r="CM65" i="7" s="1"/>
  <c r="AI64" i="7"/>
  <c r="AI65" i="7" s="1"/>
  <c r="DA64" i="7"/>
  <c r="DA65" i="7" s="1"/>
  <c r="BG64" i="7"/>
  <c r="BG65" i="7" s="1"/>
  <c r="CE64" i="7"/>
  <c r="CE65" i="7" s="1"/>
  <c r="BJ64" i="7"/>
  <c r="BJ65" i="7" s="1"/>
  <c r="CD64" i="7"/>
  <c r="CD65" i="7" s="1"/>
  <c r="Q64" i="7"/>
  <c r="Q65" i="7" s="1"/>
  <c r="BK64" i="7"/>
  <c r="BK65" i="7" s="1"/>
  <c r="F64" i="7"/>
  <c r="F65" i="7" s="1"/>
  <c r="J64" i="7"/>
  <c r="J65" i="7" s="1"/>
  <c r="AD64" i="7"/>
  <c r="AD65" i="7" s="1"/>
  <c r="BB64" i="7"/>
  <c r="BB65" i="7" s="1"/>
  <c r="CN64" i="7"/>
  <c r="CN65" i="7" s="1"/>
  <c r="CL64" i="7"/>
  <c r="CL65" i="7" s="1"/>
  <c r="CK64" i="7"/>
  <c r="CK65" i="7" s="1"/>
  <c r="CQ64" i="7"/>
  <c r="CQ65" i="7" s="1"/>
  <c r="BZ64" i="7"/>
  <c r="BZ65" i="7" s="1"/>
  <c r="P64" i="7"/>
  <c r="P65" i="7" s="1"/>
  <c r="AN64" i="7"/>
  <c r="AN65" i="7" s="1"/>
  <c r="Y64" i="7"/>
  <c r="Y65" i="7" s="1"/>
  <c r="AO64" i="7"/>
  <c r="AO65" i="7" s="1"/>
  <c r="BH64" i="7"/>
  <c r="BH65" i="7" s="1"/>
  <c r="AK64" i="7"/>
  <c r="AK65" i="7" s="1"/>
  <c r="AW64" i="7"/>
  <c r="AW65" i="7" s="1"/>
  <c r="X64" i="7"/>
  <c r="X65" i="7" s="1"/>
  <c r="AT64" i="7"/>
  <c r="AT65" i="7" s="1"/>
  <c r="CS64" i="7"/>
  <c r="CS65" i="7" s="1"/>
  <c r="BC64" i="7"/>
  <c r="BC65" i="7" s="1"/>
  <c r="BL64" i="7"/>
  <c r="BL65" i="7" s="1"/>
  <c r="AE64" i="7"/>
  <c r="AE65" i="7" s="1"/>
  <c r="CC64" i="7"/>
  <c r="CC65" i="7" s="1"/>
  <c r="U64" i="7"/>
  <c r="U65" i="7" s="1"/>
  <c r="BO64" i="7"/>
  <c r="BO65" i="7" s="1"/>
  <c r="AZ64" i="7"/>
  <c r="AZ65" i="7" s="1"/>
  <c r="BQ64" i="7"/>
  <c r="BQ65" i="7" s="1"/>
  <c r="CU64" i="7"/>
  <c r="CU65" i="7" s="1"/>
  <c r="AF64" i="7"/>
  <c r="AF65" i="7" s="1"/>
  <c r="BV64" i="7"/>
  <c r="BV65" i="7" s="1"/>
  <c r="CO64" i="7"/>
  <c r="CO65" i="7" s="1"/>
  <c r="BY64" i="7"/>
  <c r="BY65" i="7" s="1"/>
  <c r="BM64" i="7"/>
  <c r="BM65" i="7" s="1"/>
  <c r="H64" i="7"/>
  <c r="H65" i="7" s="1"/>
  <c r="AB64" i="7"/>
  <c r="AB65" i="7" s="1"/>
  <c r="BD64" i="7"/>
  <c r="BD65" i="7" s="1"/>
  <c r="AC64" i="7"/>
  <c r="AC65" i="7" s="1"/>
  <c r="CB64" i="7"/>
  <c r="CB65" i="7" s="1"/>
  <c r="BA64" i="7"/>
  <c r="BA65" i="7" s="1"/>
  <c r="G64" i="7"/>
  <c r="G65" i="7" s="1"/>
  <c r="N64" i="7"/>
  <c r="N65" i="7" s="1"/>
  <c r="AX64" i="7"/>
  <c r="AX65" i="7" s="1"/>
  <c r="AP64" i="7"/>
  <c r="AP65" i="7" s="1"/>
  <c r="O64" i="7"/>
  <c r="O65" i="7" s="1"/>
  <c r="CH64" i="7"/>
  <c r="CH65" i="7" s="1"/>
  <c r="CR64" i="7"/>
  <c r="CR65" i="7" s="1"/>
  <c r="CA64" i="7"/>
  <c r="CA65" i="7" s="1"/>
  <c r="AL64" i="7"/>
  <c r="AL65" i="7" s="1"/>
  <c r="CF64" i="7"/>
  <c r="CF65" i="7" s="1"/>
  <c r="AH13" i="7"/>
  <c r="AH14" i="7" s="1"/>
  <c r="BY13" i="7"/>
  <c r="BY14" i="7" s="1"/>
  <c r="CV13" i="7"/>
  <c r="CV14" i="7" s="1"/>
  <c r="AY13" i="7"/>
  <c r="AY14" i="7" s="1"/>
  <c r="AG13" i="7"/>
  <c r="AG14" i="7" s="1"/>
  <c r="Z13" i="7"/>
  <c r="Z14" i="7" s="1"/>
  <c r="CK13" i="7"/>
  <c r="CK14" i="7" s="1"/>
  <c r="AP13" i="7"/>
  <c r="AP14" i="7" s="1"/>
  <c r="BT13" i="7"/>
  <c r="BT14" i="7" s="1"/>
  <c r="Y13" i="7"/>
  <c r="Y14" i="7" s="1"/>
  <c r="CU13" i="7"/>
  <c r="CU14" i="7" s="1"/>
  <c r="CE13" i="7"/>
  <c r="CE14" i="7" s="1"/>
  <c r="BJ13" i="7"/>
  <c r="BJ14" i="7" s="1"/>
  <c r="CH13" i="7"/>
  <c r="CH14" i="7" s="1"/>
  <c r="CT13" i="7"/>
  <c r="CT14" i="7" s="1"/>
  <c r="CL13" i="7"/>
  <c r="CL14" i="7" s="1"/>
  <c r="G13" i="7"/>
  <c r="G14" i="7" s="1"/>
  <c r="CI13" i="7"/>
  <c r="CI14" i="7" s="1"/>
  <c r="BP13" i="7"/>
  <c r="BP14" i="7" s="1"/>
  <c r="CM13" i="7"/>
  <c r="CM14" i="7" s="1"/>
  <c r="AF13" i="7"/>
  <c r="AF14" i="7" s="1"/>
  <c r="BG13" i="7"/>
  <c r="BG14" i="7" s="1"/>
  <c r="BK13" i="7"/>
  <c r="BK14" i="7" s="1"/>
  <c r="AO13" i="7"/>
  <c r="AO14" i="7" s="1"/>
  <c r="AA13" i="7"/>
  <c r="AA14" i="7" s="1"/>
  <c r="BI13" i="7"/>
  <c r="BI14" i="7" s="1"/>
  <c r="BS13" i="7"/>
  <c r="BS14" i="7" s="1"/>
  <c r="BQ13" i="7"/>
  <c r="BQ14" i="7" s="1"/>
  <c r="AK13" i="7"/>
  <c r="AK14" i="7" s="1"/>
  <c r="CR13" i="7"/>
  <c r="CR14" i="7" s="1"/>
  <c r="I13" i="7"/>
  <c r="I14" i="7" s="1"/>
  <c r="CY13" i="7"/>
  <c r="CY14" i="7" s="1"/>
  <c r="CX13" i="7"/>
  <c r="CX14" i="7" s="1"/>
  <c r="DA13" i="7"/>
  <c r="DA14" i="7" s="1"/>
  <c r="CP13" i="7"/>
  <c r="CP14" i="7" s="1"/>
  <c r="AL13" i="7"/>
  <c r="AL14" i="7" s="1"/>
  <c r="BD13" i="7"/>
  <c r="BD14" i="7" s="1"/>
  <c r="K13" i="7"/>
  <c r="K14" i="7" s="1"/>
  <c r="CW13" i="7"/>
  <c r="CW14" i="7" s="1"/>
  <c r="BM13" i="7"/>
  <c r="BM14" i="7" s="1"/>
  <c r="BO13" i="7"/>
  <c r="BO14" i="7" s="1"/>
  <c r="AS13" i="7"/>
  <c r="AS14" i="7" s="1"/>
  <c r="BZ13" i="7"/>
  <c r="BZ14" i="7" s="1"/>
  <c r="T13" i="7"/>
  <c r="T14" i="7" s="1"/>
  <c r="BV13" i="7"/>
  <c r="BV14" i="7" s="1"/>
  <c r="S13" i="7"/>
  <c r="S14" i="7" s="1"/>
  <c r="CO13" i="7"/>
  <c r="CO14" i="7" s="1"/>
  <c r="AV13" i="7"/>
  <c r="AV14" i="7" s="1"/>
  <c r="CQ13" i="7"/>
  <c r="CQ14" i="7" s="1"/>
  <c r="CN13" i="7"/>
  <c r="CN14" i="7" s="1"/>
  <c r="AD13" i="7"/>
  <c r="AD14" i="7" s="1"/>
  <c r="AC13" i="7"/>
  <c r="AC14" i="7" s="1"/>
  <c r="AE13" i="7"/>
  <c r="AE14" i="7" s="1"/>
  <c r="BW13" i="7"/>
  <c r="BW14" i="7" s="1"/>
  <c r="CC13" i="7"/>
  <c r="CC14" i="7" s="1"/>
  <c r="M13" i="7"/>
  <c r="M14" i="7" s="1"/>
  <c r="BA13" i="7"/>
  <c r="BA14" i="7" s="1"/>
  <c r="CA13" i="7"/>
  <c r="CA14" i="7" s="1"/>
  <c r="BX13" i="7"/>
  <c r="BX14" i="7" s="1"/>
  <c r="AT13" i="7"/>
  <c r="AT14" i="7" s="1"/>
  <c r="AN13" i="7"/>
  <c r="AN14" i="7" s="1"/>
  <c r="CZ13" i="7"/>
  <c r="CZ14" i="7" s="1"/>
  <c r="AB13" i="7"/>
  <c r="AB14" i="7" s="1"/>
  <c r="CS13" i="7"/>
  <c r="CS14" i="7" s="1"/>
  <c r="W13" i="7"/>
  <c r="W14" i="7" s="1"/>
  <c r="F13" i="7"/>
  <c r="F14" i="7" s="1"/>
  <c r="AQ13" i="7"/>
  <c r="AQ14" i="7" s="1"/>
  <c r="P13" i="7"/>
  <c r="P14" i="7" s="1"/>
  <c r="CD13" i="7"/>
  <c r="CD14" i="7" s="1"/>
  <c r="AI13" i="7"/>
  <c r="AI14" i="7" s="1"/>
  <c r="BH13" i="7"/>
  <c r="BH14" i="7" s="1"/>
  <c r="X13" i="7"/>
  <c r="X14" i="7" s="1"/>
  <c r="BE13" i="7"/>
  <c r="BE14" i="7" s="1"/>
  <c r="BC13" i="7"/>
  <c r="BC14" i="7" s="1"/>
  <c r="CF13" i="7"/>
  <c r="CF14" i="7" s="1"/>
  <c r="AZ13" i="7"/>
  <c r="AZ14" i="7" s="1"/>
  <c r="H13" i="7"/>
  <c r="H14" i="7" s="1"/>
  <c r="AJ13" i="7"/>
  <c r="AJ14" i="7" s="1"/>
  <c r="BB13" i="7"/>
  <c r="BB14" i="7" s="1"/>
  <c r="Q13" i="7"/>
  <c r="Q14" i="7" s="1"/>
  <c r="AR13" i="7"/>
  <c r="AR14" i="7" s="1"/>
  <c r="AX13" i="7"/>
  <c r="AX14" i="7" s="1"/>
  <c r="V13" i="7"/>
  <c r="V14" i="7" s="1"/>
  <c r="AU13" i="7"/>
  <c r="AU14" i="7" s="1"/>
  <c r="N13" i="7"/>
  <c r="N14" i="7" s="1"/>
  <c r="AM13" i="7"/>
  <c r="AM14" i="7" s="1"/>
  <c r="J13" i="7"/>
  <c r="J14" i="7" s="1"/>
  <c r="O13" i="7"/>
  <c r="O14" i="7" s="1"/>
  <c r="CB13" i="7"/>
  <c r="CB14" i="7" s="1"/>
  <c r="BU13" i="7"/>
  <c r="BU14" i="7" s="1"/>
  <c r="AW13" i="7"/>
  <c r="AW14" i="7" s="1"/>
  <c r="BN13" i="7"/>
  <c r="BN14" i="7" s="1"/>
  <c r="BL13" i="7"/>
  <c r="BL14" i="7" s="1"/>
  <c r="BR13" i="7"/>
  <c r="BR14" i="7" s="1"/>
  <c r="CJ13" i="7"/>
  <c r="CJ14" i="7" s="1"/>
  <c r="U13" i="7"/>
  <c r="U14" i="7" s="1"/>
  <c r="CG13" i="7"/>
  <c r="CG14" i="7" s="1"/>
  <c r="BF13" i="7"/>
  <c r="BF14" i="7" s="1"/>
  <c r="L13" i="7"/>
  <c r="L14" i="7" s="1"/>
  <c r="R13" i="7"/>
  <c r="R14" i="7" s="1"/>
  <c r="F84" i="7" l="1"/>
  <c r="Y7" i="54" s="1"/>
  <c r="J29" i="34" s="1"/>
  <c r="J53" i="34" s="1"/>
  <c r="F91" i="7"/>
  <c r="S7" i="56" s="1"/>
  <c r="D30" i="34" s="1"/>
  <c r="D54" i="34" s="1"/>
  <c r="F50" i="7"/>
  <c r="V7" i="52" s="1"/>
  <c r="G28" i="34" s="1"/>
  <c r="G52" i="34" s="1"/>
  <c r="F24" i="7"/>
  <c r="X7" i="42" s="1"/>
  <c r="I26" i="34" s="1"/>
  <c r="F9" i="7"/>
  <c r="S7" i="42" s="1"/>
  <c r="D26" i="34" s="1"/>
  <c r="F72" i="7"/>
  <c r="U7" i="54" s="1"/>
  <c r="F29" i="34" s="1"/>
  <c r="F53" i="34" s="1"/>
  <c r="F94" i="7"/>
  <c r="T7" i="56" s="1"/>
  <c r="I30" i="34" s="1"/>
  <c r="I54" i="34" s="1"/>
  <c r="F69" i="7"/>
  <c r="T7" i="54" s="1"/>
  <c r="E29" i="34" s="1"/>
  <c r="F66" i="7"/>
  <c r="S7" i="54" s="1"/>
  <c r="D29" i="34" s="1"/>
  <c r="D53" i="34" s="1"/>
  <c r="F53" i="7"/>
  <c r="W7" i="52" s="1"/>
  <c r="H28" i="34" s="1"/>
  <c r="H52" i="34" s="1"/>
  <c r="F59" i="7"/>
  <c r="Y7" i="52" s="1"/>
  <c r="J28" i="34" s="1"/>
  <c r="J52" i="34" s="1"/>
  <c r="F56" i="7"/>
  <c r="X7" i="52" s="1"/>
  <c r="I28" i="34" s="1"/>
  <c r="I52" i="34" s="1"/>
  <c r="F41" i="7"/>
  <c r="S7" i="52" s="1"/>
  <c r="D28" i="34" s="1"/>
  <c r="D52" i="34" s="1"/>
  <c r="F18" i="7"/>
  <c r="V7" i="42" s="1"/>
  <c r="G26" i="34" s="1"/>
  <c r="F47" i="7"/>
  <c r="U7" i="52" s="1"/>
  <c r="F28" i="34" s="1"/>
  <c r="F52" i="34" s="1"/>
  <c r="F78" i="7"/>
  <c r="W7" i="54" s="1"/>
  <c r="H29" i="34" s="1"/>
  <c r="H53" i="34" s="1"/>
  <c r="F27" i="7"/>
  <c r="Y7" i="42" s="1"/>
  <c r="J26" i="34" s="1"/>
  <c r="F75" i="7"/>
  <c r="V7" i="54" s="1"/>
  <c r="G29" i="34" s="1"/>
  <c r="G53" i="34" s="1"/>
  <c r="F81" i="7"/>
  <c r="X7" i="54" s="1"/>
  <c r="I29" i="34" s="1"/>
  <c r="I53" i="34" s="1"/>
  <c r="F34" i="7"/>
  <c r="S7" i="50" s="1"/>
  <c r="D27" i="34" s="1"/>
  <c r="F15" i="7"/>
  <c r="U7" i="42" s="1"/>
  <c r="F26" i="34" s="1"/>
  <c r="F21" i="7"/>
  <c r="W7" i="42" s="1"/>
  <c r="H26" i="34" s="1"/>
  <c r="F44" i="7"/>
  <c r="T7" i="52" s="1"/>
  <c r="E28" i="34" s="1"/>
  <c r="F12" i="7"/>
  <c r="T7" i="42" s="1"/>
  <c r="E26" i="34" s="1"/>
  <c r="F97" i="7"/>
  <c r="U7" i="56" s="1"/>
  <c r="J30" i="34" s="1"/>
  <c r="E31" i="34" l="1"/>
  <c r="E50" i="34"/>
  <c r="L26" i="34"/>
  <c r="E52" i="34"/>
  <c r="L52" i="34" s="1"/>
  <c r="L28" i="34"/>
  <c r="H50" i="34"/>
  <c r="H57" i="34" s="1"/>
  <c r="H31" i="34"/>
  <c r="H32" i="34" s="1"/>
  <c r="F50" i="34"/>
  <c r="F57" i="34" s="1"/>
  <c r="F31" i="34"/>
  <c r="F32" i="34" s="1"/>
  <c r="J27" i="34"/>
  <c r="L27" i="34" s="1"/>
  <c r="D51" i="34"/>
  <c r="J51" i="34" s="1"/>
  <c r="L51" i="34" s="1"/>
  <c r="E53" i="34"/>
  <c r="L53" i="34" s="1"/>
  <c r="L29" i="34"/>
  <c r="J54" i="34"/>
  <c r="L54" i="34" s="1"/>
  <c r="L30" i="34"/>
  <c r="J50" i="34"/>
  <c r="D50" i="34"/>
  <c r="D31" i="34"/>
  <c r="D32" i="34" s="1"/>
  <c r="I50" i="34"/>
  <c r="I57" i="34" s="1"/>
  <c r="I31" i="34"/>
  <c r="I32" i="34" s="1"/>
  <c r="G50" i="34"/>
  <c r="G57" i="34" s="1"/>
  <c r="G31" i="34"/>
  <c r="G32" i="34" s="1"/>
  <c r="F77" i="34" l="1"/>
  <c r="G77" i="34" s="1"/>
  <c r="F35" i="11"/>
  <c r="F36" i="11" s="1"/>
  <c r="E111" i="34" s="1"/>
  <c r="F84" i="34"/>
  <c r="G84" i="34" s="1"/>
  <c r="H35" i="11"/>
  <c r="H36" i="11" s="1"/>
  <c r="E123" i="34" s="1"/>
  <c r="F58" i="34"/>
  <c r="E35" i="11"/>
  <c r="E36" i="11" s="1"/>
  <c r="E115" i="34" s="1"/>
  <c r="F59" i="34"/>
  <c r="C35" i="11"/>
  <c r="C36" i="11" s="1"/>
  <c r="E107" i="34" s="1"/>
  <c r="I35" i="11"/>
  <c r="I36" i="11" s="1"/>
  <c r="E127" i="34" s="1"/>
  <c r="G35" i="11"/>
  <c r="G36" i="11" s="1"/>
  <c r="E119" i="34" s="1"/>
  <c r="F91" i="34"/>
  <c r="G91" i="34" s="1"/>
  <c r="F66" i="34"/>
  <c r="G66" i="34" s="1"/>
  <c r="F93" i="34" s="1"/>
  <c r="F68" i="34"/>
  <c r="G68" i="34" s="1"/>
  <c r="D35" i="11"/>
  <c r="D36" i="11" s="1"/>
  <c r="E103" i="34" s="1"/>
  <c r="F70" i="34"/>
  <c r="G70" i="34" s="1"/>
  <c r="F67" i="34"/>
  <c r="G67" i="34" s="1"/>
  <c r="I70" i="34"/>
  <c r="J70" i="34" s="1"/>
  <c r="G40" i="11"/>
  <c r="G41" i="11" s="1"/>
  <c r="F119" i="34" s="1"/>
  <c r="F40" i="11"/>
  <c r="F41" i="11" s="1"/>
  <c r="F111" i="34" s="1"/>
  <c r="I40" i="11"/>
  <c r="I41" i="11" s="1"/>
  <c r="F127" i="34" s="1"/>
  <c r="I68" i="34"/>
  <c r="J68" i="34" s="1"/>
  <c r="C40" i="11"/>
  <c r="C41" i="11" s="1"/>
  <c r="F107" i="34" s="1"/>
  <c r="I66" i="34"/>
  <c r="J66" i="34" s="1"/>
  <c r="G59" i="34"/>
  <c r="D40" i="11"/>
  <c r="D41" i="11" s="1"/>
  <c r="F103" i="34" s="1"/>
  <c r="H40" i="11"/>
  <c r="H41" i="11" s="1"/>
  <c r="F123" i="34" s="1"/>
  <c r="G58" i="34"/>
  <c r="E40" i="11"/>
  <c r="E41" i="11" s="1"/>
  <c r="F115" i="34" s="1"/>
  <c r="I67" i="34"/>
  <c r="J67" i="34" s="1"/>
  <c r="I58" i="34"/>
  <c r="I59" i="34"/>
  <c r="D45" i="11"/>
  <c r="D46" i="11" s="1"/>
  <c r="G103" i="34" s="1"/>
  <c r="C45" i="11"/>
  <c r="C46" i="11" s="1"/>
  <c r="G107" i="34" s="1"/>
  <c r="F45" i="11"/>
  <c r="F46" i="11" s="1"/>
  <c r="G111" i="34" s="1"/>
  <c r="G45" i="11"/>
  <c r="G46" i="11" s="1"/>
  <c r="G119" i="34" s="1"/>
  <c r="H45" i="11"/>
  <c r="H46" i="11" s="1"/>
  <c r="G123" i="34" s="1"/>
  <c r="E45" i="11"/>
  <c r="E46" i="11" s="1"/>
  <c r="G115" i="34" s="1"/>
  <c r="H58" i="34"/>
  <c r="H59" i="34"/>
  <c r="I45" i="11"/>
  <c r="I46" i="11" s="1"/>
  <c r="G127" i="34" s="1"/>
  <c r="J31" i="34"/>
  <c r="J32" i="34" s="1"/>
  <c r="L31" i="34"/>
  <c r="E57" i="34"/>
  <c r="L50" i="34"/>
  <c r="L57" i="34" s="1"/>
  <c r="D57" i="34"/>
  <c r="J57" i="34"/>
  <c r="C80" i="34"/>
  <c r="D80" i="34" s="1"/>
  <c r="C75" i="34"/>
  <c r="D75" i="34" s="1"/>
  <c r="C82" i="34"/>
  <c r="D82" i="34" s="1"/>
  <c r="C73" i="34"/>
  <c r="D73" i="34" s="1"/>
  <c r="E32" i="34"/>
  <c r="I39" i="34"/>
  <c r="I40" i="34" s="1"/>
  <c r="C87" i="34"/>
  <c r="D87" i="34" s="1"/>
  <c r="C89" i="34"/>
  <c r="D89" i="34" s="1"/>
  <c r="D25" i="11" l="1"/>
  <c r="D26" i="11" s="1"/>
  <c r="C103" i="34" s="1"/>
  <c r="I25" i="11"/>
  <c r="I26" i="11" s="1"/>
  <c r="C127" i="34" s="1"/>
  <c r="J59" i="34"/>
  <c r="J58" i="34"/>
  <c r="E25" i="11"/>
  <c r="E26" i="11" s="1"/>
  <c r="C115" i="34" s="1"/>
  <c r="H25" i="11"/>
  <c r="H26" i="11" s="1"/>
  <c r="C123" i="34" s="1"/>
  <c r="C25" i="11"/>
  <c r="C26" i="11" s="1"/>
  <c r="C107" i="34" s="1"/>
  <c r="G25" i="11"/>
  <c r="G26" i="11" s="1"/>
  <c r="C119" i="34" s="1"/>
  <c r="F25" i="11"/>
  <c r="F26" i="11" s="1"/>
  <c r="C111" i="34" s="1"/>
  <c r="C72" i="34"/>
  <c r="D30" i="11"/>
  <c r="D31" i="11" s="1"/>
  <c r="D103" i="34" s="1"/>
  <c r="E59" i="34"/>
  <c r="E61" i="34"/>
  <c r="C67" i="34"/>
  <c r="D67" i="34" s="1"/>
  <c r="C68" i="34"/>
  <c r="D68" i="34" s="1"/>
  <c r="I30" i="11"/>
  <c r="I31" i="11" s="1"/>
  <c r="D127" i="34" s="1"/>
  <c r="C79" i="34"/>
  <c r="H30" i="11"/>
  <c r="H31" i="11" s="1"/>
  <c r="D123" i="34" s="1"/>
  <c r="G30" i="11"/>
  <c r="G31" i="11" s="1"/>
  <c r="D119" i="34" s="1"/>
  <c r="C81" i="34"/>
  <c r="D81" i="34" s="1"/>
  <c r="C70" i="34"/>
  <c r="D70" i="34" s="1"/>
  <c r="I37" i="34" s="1"/>
  <c r="F30" i="11"/>
  <c r="F31" i="11" s="1"/>
  <c r="D111" i="34" s="1"/>
  <c r="C30" i="11"/>
  <c r="C31" i="11" s="1"/>
  <c r="D107" i="34" s="1"/>
  <c r="C86" i="34"/>
  <c r="C74" i="34"/>
  <c r="D74" i="34" s="1"/>
  <c r="E58" i="34"/>
  <c r="C66" i="34"/>
  <c r="D66" i="34" s="1"/>
  <c r="C93" i="34" s="1"/>
  <c r="C88" i="34"/>
  <c r="D88" i="34" s="1"/>
  <c r="E30" i="11"/>
  <c r="E31" i="11" s="1"/>
  <c r="D115" i="34" s="1"/>
  <c r="L32" i="34"/>
  <c r="F37" i="34" s="1"/>
  <c r="F36" i="34"/>
  <c r="F11" i="62"/>
  <c r="F10" i="62"/>
  <c r="F38" i="34"/>
  <c r="B3" i="61"/>
  <c r="B13" i="61" s="1"/>
  <c r="B14" i="61" s="1"/>
  <c r="B16" i="61" s="1"/>
  <c r="B17" i="61" s="1"/>
  <c r="L59" i="34"/>
  <c r="F12" i="62"/>
  <c r="L58" i="34"/>
  <c r="D58" i="34"/>
  <c r="D59" i="34"/>
  <c r="B119" i="34" l="1"/>
  <c r="D72" i="34"/>
  <c r="C77" i="34"/>
  <c r="D77" i="34" s="1"/>
  <c r="B111" i="34"/>
  <c r="D86" i="34"/>
  <c r="C91" i="34"/>
  <c r="D91" i="34" s="1"/>
  <c r="B107" i="34"/>
  <c r="C37" i="34" s="1"/>
  <c r="C38" i="34" s="1"/>
  <c r="B123" i="34"/>
  <c r="I36" i="34" s="1"/>
  <c r="B115" i="34"/>
  <c r="C40" i="34"/>
  <c r="B19" i="61"/>
  <c r="D79" i="34"/>
  <c r="C84" i="34"/>
  <c r="D84" i="34" s="1"/>
  <c r="B127" i="34"/>
  <c r="C39" i="34" s="1"/>
  <c r="B103" i="34"/>
  <c r="I38"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tc={0CF7BC47-2186-4E5C-A547-D12EE3028DB3}</author>
    <author>tc={ED0A3808-6D72-4F01-8331-2176242BEF20}</author>
  </authors>
  <commentList>
    <comment ref="J27" authorId="0" shapeId="0" xr:uid="{0CF7BC47-2186-4E5C-A547-D12EE3028DB3}">
      <text>
        <t>[Threaded comment]
Your version of Excel allows you to read this threaded comment; however, any edits to it will get removed if the file is opened in a newer version of Excel. Learn more: https://go.microsoft.com/fwlink/?linkid=870924
Comment:
    This formula pulls through the total cycle trips. This is because this type of trip isn't currently being done by the individual, so it can't be transferred from another mode and must be a new trip</t>
      </text>
    </comment>
    <comment ref="J51" authorId="1" shapeId="0" xr:uid="{ED0A3808-6D72-4F01-8331-2176242BEF20}">
      <text>
        <t>[Threaded comment]
Your version of Excel allows you to read this threaded comment; however, any edits to it will get removed if the file is opened in a newer version of Excel. Learn more: https://go.microsoft.com/fwlink/?linkid=870924
Comment:
    This formula pulls through the total cycle miles. This is because this type of trip isn't currently being done by and individual, so it can't be transferred from another mode and must be a new trip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tc={8DA92758-9A8D-41D2-B477-0296E76E2D46}</author>
    <author>tc={F7BE4B95-1DC1-4E04-ADF6-FC601F462A34}</author>
  </authors>
  <commentList>
    <comment ref="C26" authorId="0" shapeId="0" xr:uid="{8DA92758-9A8D-41D2-B477-0296E76E2D46}">
      <text>
        <t>[Threaded comment]
Your version of Excel allows you to read this threaded comment; however, any edits to it will get removed if the file is opened in a newer version of Excel. Learn more: https://go.microsoft.com/fwlink/?linkid=870924
Comment:
    The time cost isn't applied to the cycle trips that are for leisure, as the act of cycling is the purpose, the cycling is not to get to a purposeful destination. This calculation applies the time cost only to the purposeful trips, not to the leisure trips.</t>
      </text>
    </comment>
    <comment ref="E26" authorId="1" shapeId="0" xr:uid="{F7BE4B95-1DC1-4E04-ADF6-FC601F462A34}">
      <text>
        <t>[Threaded comment]
Your version of Excel allows you to read this threaded comment; however, any edits to it will get removed if the file is opened in a newer version of Excel. Learn more: https://go.microsoft.com/fwlink/?linkid=870924
Comment:
    The time cost isn't applied to the cycle trips that are for leisure, as the act of cycling is the purpose, the cycling is not to get to a purposeful destination. This calculation applies the time cost only to the purposeful trips, not to the leisure trips.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tc={A66B735A-9405-4039-A468-B935E60E2816}</author>
  </authors>
  <commentList>
    <comment ref="B4" authorId="0" shapeId="0" xr:uid="{A66B735A-9405-4039-A468-B935E60E2816}">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@Matthew Pearce This assumes that all people involved will generate an absenteeism benefit. Is this a workplace project? If not, it might be applicable to apply some sort of unemployment % reduction.
Reply:
    The calculation accounts for the % that are in employment in cell B16. @Holly Musgrove 
Reply:
    Yep just spotted that thanks.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tc={6ACC72E1-DDDD-4EAB-8669-40C03612330B}</author>
    <author>tc={81333F0E-4C77-48F8-B3ED-55D9325E4965}</author>
    <author>tc={263BBDC2-C437-4401-9B34-3C8F4FE16EA2}</author>
  </authors>
  <commentList>
    <comment ref="C74" authorId="0" shapeId="0" xr:uid="{6ACC72E1-DDDD-4EAB-8669-40C03612330B}">
      <text>
        <t>[Threaded comment]
Your version of Excel allows you to read this threaded comment; however, any edits to it will get removed if the file is opened in a newer version of Excel. Learn more: https://go.microsoft.com/fwlink/?linkid=870924
Comment:
    @Matthew Pearce I think this link is wrong
Reply:
    @Holly Musgrove  You were correct, I've now updated this</t>
      </text>
    </comment>
    <comment ref="A256" authorId="1" shapeId="0" xr:uid="{81333F0E-4C77-48F8-B3ED-55D9325E4965}">
      <text>
        <t>[Threaded comment]
Your version of Excel allows you to read this threaded comment; however, any edits to it will get removed if the file is opened in a newer version of Excel. Learn more: https://go.microsoft.com/fwlink/?linkid=870924
Comment:
    @Holly Musgrove I've now calculated and applied the PSV values for the calculation of Congestion, Local Air Quality, Greenhouse gases and Indirect Taxation for BUS</t>
      </text>
    </comment>
    <comment ref="D349" authorId="2" shapeId="0" xr:uid="{263BBDC2-C437-4401-9B34-3C8F4FE16EA2}">
      <text>
        <t>[Threaded comment]
Your version of Excel allows you to read this threaded comment; however, any edits to it will get removed if the file is opened in a newer version of Excel. Learn more: https://go.microsoft.com/fwlink/?linkid=870924
Comment:
    Most recent publication that I could find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tc={12CEE64D-3043-4E6D-9282-D570D5450A7A}</author>
  </authors>
  <commentList>
    <comment ref="C9" authorId="0" shapeId="0" xr:uid="{12CEE64D-3043-4E6D-9282-D570D5450A7A}">
      <text>
        <t>[Threaded comment]
Your version of Excel allows you to read this threaded comment; however, any edits to it will get removed if the file is opened in a newer version of Excel. Learn more: https://go.microsoft.com/fwlink/?linkid=870924
Comment:
    Note that this is scaling up values based on the male:female ratio of respondents to account for respondents declining to specify gender or who identify in a different way.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FD216FE-874A-4BF0-9182-2B0209412E37}" keepAlive="1" name="Query - Table1" description="Connection to the 'Table1' query in the workbook." type="5" refreshedVersion="0" background="1" saveData="1">
    <dbPr connection="Provider=Microsoft.Mashup.OleDb.1;Data Source=$Workbook$;Location=Table1;Extended Properties=&quot;&quot;" command="SELECT * FROM [Table1]"/>
  </connection>
  <connection id="2" xr16:uid="{25691DB4-5A27-47FD-BE22-4FD806ABAA2D}" keepAlive="1" name="Query - Table132" description="Connection to the 'Table132' query in the workbook." type="5" refreshedVersion="8" background="1" saveData="1">
    <dbPr connection="Provider=Microsoft.Mashup.OleDb.1;Data Source=$Workbook$;Location=Table132;Extended Properties=&quot;&quot;" command="SELECT * FROM [Table132]"/>
  </connection>
  <connection id="3" xr16:uid="{C4AB7630-B0BD-472D-86C0-D23381DA60E4}" keepAlive="1" name="Query - Table132 (2)" description="Connection to the 'Table132 (2)' query in the workbook." type="5" refreshedVersion="8" background="1" saveData="1">
    <dbPr connection="Provider=Microsoft.Mashup.OleDb.1;Data Source=$Workbook$;Location=&quot;Table132 (2)&quot;;Extended Properties=&quot;&quot;" command="SELECT * FROM [Table132 (2)]"/>
  </connection>
  <connection id="4" xr16:uid="{D8EEFBD5-AD2D-47FE-9614-D3085B1D2548}" keepAlive="1" name="Query - Table132 (3)" description="Connection to the 'Table132 (3)' query in the workbook." type="5" refreshedVersion="8" background="1" saveData="1">
    <dbPr connection="Provider=Microsoft.Mashup.OleDb.1;Data Source=$Workbook$;Location=&quot;Table132 (3)&quot;;Extended Properties=&quot;&quot;" command="SELECT * FROM [Table132 (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<sst xmlns="http://schemas.openxmlformats.org/spreadsheetml/2006/main" count="8288" uniqueCount="1307">
  <si>
    <t>RecordNo</t>
  </si>
  <si>
    <t>Q11a-blanks_as_zero_dont_know_is_blank</t>
  </si>
  <si>
    <t>Q11b_open1-blank_is_zero_dont_know_is_blank</t>
  </si>
  <si>
    <t>Q11b_open2-blank_is_zero_dont_know_is_blank</t>
  </si>
  <si>
    <t>Q11b_open3-blank_is_zero_dont_know_is_blank</t>
  </si>
  <si>
    <t>Q11b_open4-blank_is_zero_dont_know_is_blank</t>
  </si>
  <si>
    <t>Q11b_open5-blank_is_zero_dont_know_is_blank</t>
  </si>
  <si>
    <t>Q11b_open6-blank_is_zero_dont_know_is_blank</t>
  </si>
  <si>
    <t>Q11c_minus_exclusions</t>
  </si>
  <si>
    <t>Q12-blanks_as_zero_dont_know_is_blank</t>
  </si>
  <si>
    <t>Q12a-blanks_as_zero_dont_know_is_blank</t>
  </si>
  <si>
    <t>Q12b_open1-blank_is_zero_dont_know_is_blank</t>
  </si>
  <si>
    <t>Q12b_open2-blank_is_zero_dont_know_is_blank</t>
  </si>
  <si>
    <t>Q12b_open3-blank_is_zero_dont_know_is_blank</t>
  </si>
  <si>
    <t>Q12b_open4-blank_is_zero_dont_know_is_blank</t>
  </si>
  <si>
    <t>Q12b_open5-blank_is_zero_dont_know_is_blank</t>
  </si>
  <si>
    <t>Q12b_open6-blank_is_zero_dont_know_is_blank</t>
  </si>
  <si>
    <t>Q12c_minus_exclusions</t>
  </si>
  <si>
    <t>Q13a-blank_is_zero_dont_know_is_blank</t>
  </si>
  <si>
    <t>Q13b_open1-blank_is_zero_dont_know_is_blank</t>
  </si>
  <si>
    <t>Q13b_open2-blank_is_zero_dont_know_is_blank</t>
  </si>
  <si>
    <t>Q13b_open3-blank_is_zero_dont_know_is_blank</t>
  </si>
  <si>
    <t>Q13b_open4-blank_is_zero_dont_know_is_blank</t>
  </si>
  <si>
    <t>Q13b_open5-blank_is_zero_dont_know_is_blank</t>
  </si>
  <si>
    <t>Q13b_open6-blank_is_zero_dont_know_is_blank</t>
  </si>
  <si>
    <t>Q13c_minus_exclusions</t>
  </si>
  <si>
    <t>Q14a-don’t_know_removed_blanks_as_zero</t>
  </si>
  <si>
    <t>Q14b_open1-blank_is_zero_dont_know_is_blank</t>
  </si>
  <si>
    <t>Q14b_open2-blank_is_zero_dont_know_is_blank</t>
  </si>
  <si>
    <t>Q14c_minus_exclusions</t>
  </si>
  <si>
    <t>weight</t>
  </si>
  <si>
    <t>Attribute</t>
  </si>
  <si>
    <t>Value</t>
  </si>
  <si>
    <t>Discount level</t>
  </si>
  <si>
    <t>Very likely- £100 (cumulative)-exclusions applied</t>
  </si>
  <si>
    <t>£100 discount</t>
  </si>
  <si>
    <t>Very likely- £150 (cumulative)-exclusions applied</t>
  </si>
  <si>
    <t>£150 discount</t>
  </si>
  <si>
    <t>Very likely- £200 (cumulative)-exclusions applied</t>
  </si>
  <si>
    <t>£200 discount</t>
  </si>
  <si>
    <t>Very likely- 20% (cumulative)-exclusions applied</t>
  </si>
  <si>
    <t>20% discount</t>
  </si>
  <si>
    <t>Very likely- 30% (cumulative)-exclusions applied</t>
  </si>
  <si>
    <t>30% discount</t>
  </si>
  <si>
    <t>Very likely- 40% (cumulative)-exclusions applied</t>
  </si>
  <si>
    <t>40% discount</t>
  </si>
  <si>
    <t>Very likely- 50% (cumulative)-exclusions applied</t>
  </si>
  <si>
    <t>50% discount</t>
  </si>
  <si>
    <t>Don't know</t>
  </si>
  <si>
    <t>Very likely- £50 (cumulative)-exclusions applied</t>
  </si>
  <si>
    <t>£50 discount</t>
  </si>
  <si>
    <t>Exclude</t>
  </si>
  <si>
    <t/>
  </si>
  <si>
    <t>Question number</t>
  </si>
  <si>
    <t>Question detail</t>
  </si>
  <si>
    <t>Q2_1</t>
  </si>
  <si>
    <t>I own or have access to a cycle (e.g. a bicycle, electric cycle, trike, cargo cycle etc)</t>
  </si>
  <si>
    <t>Q2_2</t>
  </si>
  <si>
    <t>I own or have access to a car, van or motorcycle</t>
  </si>
  <si>
    <t>Q2_3</t>
  </si>
  <si>
    <t>I use public transport on a regular basis</t>
  </si>
  <si>
    <t>Q2_4</t>
  </si>
  <si>
    <t>None of these – I do not own or have access to a cycle, car, van or motorcycle, nor do I use public transport on a regular basis</t>
  </si>
  <si>
    <t>Q3_1</t>
  </si>
  <si>
    <t>Cost to purchase a suitable cycle</t>
  </si>
  <si>
    <t>Q3_2</t>
  </si>
  <si>
    <t>Concerns around the security of cycle storage at home</t>
  </si>
  <si>
    <t>Q3_3</t>
  </si>
  <si>
    <t>Concerns around the security of cycle storage at work, school/college/university, or other destinations that I would like to cycle to</t>
  </si>
  <si>
    <t>Q3_4</t>
  </si>
  <si>
    <t>Confidence to cycle (my own cycling ability)</t>
  </si>
  <si>
    <t>Q3_5</t>
  </si>
  <si>
    <t>Safety from traffic</t>
  </si>
  <si>
    <t>Q3_6</t>
  </si>
  <si>
    <t>Concerns around stop and search from the police</t>
  </si>
  <si>
    <t>Q3_7</t>
  </si>
  <si>
    <t>Concerns around personal safety (e.g. being a victim of hate crimes, lack of street lighting, and travelling through less safe neighbourhoods)</t>
  </si>
  <si>
    <t>Q3_8</t>
  </si>
  <si>
    <t>My health or disability</t>
  </si>
  <si>
    <t>Q3_9</t>
  </si>
  <si>
    <t>Terrain in the area(s) where I would cycle (e.g. too hilly, uneven surfaces)</t>
  </si>
  <si>
    <t>Q3_10</t>
  </si>
  <si>
    <t>Risk of bad weather</t>
  </si>
  <si>
    <t>Q3_11</t>
  </si>
  <si>
    <t>Knowing what type of cycle to get</t>
  </si>
  <si>
    <t>Q3_12</t>
  </si>
  <si>
    <t>Cost to maintain a cycle</t>
  </si>
  <si>
    <t>Q3_13</t>
  </si>
  <si>
    <t>Limited ability to transport luggage and other belongings</t>
  </si>
  <si>
    <t>Q3_14</t>
  </si>
  <si>
    <t>Limited ability to transport children or other passengers</t>
  </si>
  <si>
    <t>Q3_18</t>
  </si>
  <si>
    <t>I have never cycled before</t>
  </si>
  <si>
    <t>Q3_15</t>
  </si>
  <si>
    <t>Other (please specify)</t>
  </si>
  <si>
    <t>Q3_17</t>
  </si>
  <si>
    <t>Not applicable – there are no barriers to me starting to cycle or cycling more</t>
  </si>
  <si>
    <t>Q3_16</t>
  </si>
  <si>
    <t>Q3_other</t>
  </si>
  <si>
    <t>Q3other</t>
  </si>
  <si>
    <t>Q4_1</t>
  </si>
  <si>
    <t>I am confident in my ability to cycle in a safe car-free space</t>
  </si>
  <si>
    <t>Q4_2</t>
  </si>
  <si>
    <t>I am confident in my ability to cycle in my local area using cycle infrastructure that separates people on cycles from motor vehicles</t>
  </si>
  <si>
    <t>Q4_3</t>
  </si>
  <si>
    <t>I am confident in my ability to cycle in my local area on roads, sharing road space with motor vehicles</t>
  </si>
  <si>
    <t>Q4_4</t>
  </si>
  <si>
    <t>I have undertaken cycle training or have cycled in the past</t>
  </si>
  <si>
    <t>Q4_5</t>
  </si>
  <si>
    <t>Purchasing a cycle is affordable for me</t>
  </si>
  <si>
    <t>Q4_6</t>
  </si>
  <si>
    <t>I feel my local area is well designed for safe cycling (e.g. well-maintained roads and cycling lanes)</t>
  </si>
  <si>
    <t>Q4_7</t>
  </si>
  <si>
    <t>I have a convenient and secure place to store my cycle at home</t>
  </si>
  <si>
    <t>Q4_8</t>
  </si>
  <si>
    <t>I would struggle to find time to fit cycling into my life</t>
  </si>
  <si>
    <t>Q4_9</t>
  </si>
  <si>
    <t>I would like to start cycling or cycle more in the future</t>
  </si>
  <si>
    <t>Q4_10</t>
  </si>
  <si>
    <t>Cycling is a convenient form of transport in my local area</t>
  </si>
  <si>
    <t>Q4_11</t>
  </si>
  <si>
    <t>I see the value of cycling for myself</t>
  </si>
  <si>
    <t>Q4_12</t>
  </si>
  <si>
    <t>I see the value of cycling for wider society</t>
  </si>
  <si>
    <t>Q5_1</t>
  </si>
  <si>
    <t>Getting to and from work</t>
  </si>
  <si>
    <t>Q5_2</t>
  </si>
  <si>
    <t>Getting to and from work in the future if a job is secured</t>
  </si>
  <si>
    <t>Q5_3</t>
  </si>
  <si>
    <t>Getting to and from school, college or university including escort trips with children</t>
  </si>
  <si>
    <t>Q5_4</t>
  </si>
  <si>
    <t>For enjoyment or fitness (e.g. cycling with your family or for recreation)</t>
  </si>
  <si>
    <t>Q5_5</t>
  </si>
  <si>
    <t>For all other personal trips (e.g. getting to and from the shops, visiting friends and family or going to the doctors)</t>
  </si>
  <si>
    <t>Q5_6</t>
  </si>
  <si>
    <t>Not applicable – I don't think I would use a new cycle if I had access to one</t>
  </si>
  <si>
    <t>Q5_7</t>
  </si>
  <si>
    <t>Q6_1</t>
  </si>
  <si>
    <t>A bicycle</t>
  </si>
  <si>
    <t>Q6_2</t>
  </si>
  <si>
    <t>An electric bicycle</t>
  </si>
  <si>
    <t>Q6_3</t>
  </si>
  <si>
    <t>A non-standard cycle (e.g. an electric or non-electric trike, recumbent etc.)</t>
  </si>
  <si>
    <t>Q6_4</t>
  </si>
  <si>
    <t>A cargo cycle (e.g. for transporting children, shopping etc.)</t>
  </si>
  <si>
    <t>Q6a</t>
  </si>
  <si>
    <t>You previously said you would be interested in using financial support from the government to purchase a cycle. Which would you be most interested in using this support to purchase?</t>
  </si>
  <si>
    <t>Q6a- check of cycle type</t>
  </si>
  <si>
    <t>Q6b_1</t>
  </si>
  <si>
    <t>I already have a cycle, and do not have a need for another</t>
  </si>
  <si>
    <t>Q6b_2</t>
  </si>
  <si>
    <t>I already have the financial means to get a cycle without government support</t>
  </si>
  <si>
    <t>Q6b_3</t>
  </si>
  <si>
    <t>I would like to start cycling (or cycle more), but purchasing a cycle is not a priority</t>
  </si>
  <si>
    <t>Q6b_4</t>
  </si>
  <si>
    <t>I am concerned that the process of gaining the financial support might be complicated</t>
  </si>
  <si>
    <t>Q6b_5</t>
  </si>
  <si>
    <t>I am concerned that the financial support might not be redeemable at my local cycle shops</t>
  </si>
  <si>
    <t>Q6b_6</t>
  </si>
  <si>
    <t>I am concerned about how the cycle would be delivered to my home</t>
  </si>
  <si>
    <t>Q6b_7</t>
  </si>
  <si>
    <t>I am interested in cycling, but there are multiple different barriers preventing me from cycling</t>
  </si>
  <si>
    <t>Q6b_8</t>
  </si>
  <si>
    <t>I am not interested in cycling</t>
  </si>
  <si>
    <t>Q6b_11</t>
  </si>
  <si>
    <t>My disability has stopped me from cycling</t>
  </si>
  <si>
    <t>Q6b_9</t>
  </si>
  <si>
    <t>Other</t>
  </si>
  <si>
    <t>Q6b_10</t>
  </si>
  <si>
    <t>Q6b_other</t>
  </si>
  <si>
    <t>Q6bother</t>
  </si>
  <si>
    <t>Q6c_1</t>
  </si>
  <si>
    <t>I would be saving money on transport</t>
  </si>
  <si>
    <t>Q6c_2</t>
  </si>
  <si>
    <t>I would have improved access to work or education opportunities for myself</t>
  </si>
  <si>
    <t>Q6c_3</t>
  </si>
  <si>
    <t>I would have reduced journey times</t>
  </si>
  <si>
    <t>Q6c_4</t>
  </si>
  <si>
    <t>It could improve my physical and mental health</t>
  </si>
  <si>
    <t>Q6c_5</t>
  </si>
  <si>
    <t>It would increase my sense of independence</t>
  </si>
  <si>
    <t>Q6c_6</t>
  </si>
  <si>
    <t>Reduced feelings of isolation</t>
  </si>
  <si>
    <t>Q6c_7</t>
  </si>
  <si>
    <t>Q6c_8</t>
  </si>
  <si>
    <t>Q6c_9</t>
  </si>
  <si>
    <t>Not applicable – It would not bring any benefits to me</t>
  </si>
  <si>
    <t>Q6c_other</t>
  </si>
  <si>
    <t>Q6cother</t>
  </si>
  <si>
    <t>bicycle_7a</t>
  </si>
  <si>
    <t>electric_bicycle_7a</t>
  </si>
  <si>
    <t>non_standard_cycle_7a</t>
  </si>
  <si>
    <t>A non-standard cycle, e.g. a trike, recumbent</t>
  </si>
  <si>
    <t>cargo_cycle_7a</t>
  </si>
  <si>
    <t>A cargo cycle e.g., for transporting children, shopping etc.</t>
  </si>
  <si>
    <t>Q7_check_one_bike_only</t>
  </si>
  <si>
    <t>Locks_7a</t>
  </si>
  <si>
    <t>Locks</t>
  </si>
  <si>
    <t>Lights_7a</t>
  </si>
  <si>
    <t>Lights</t>
  </si>
  <si>
    <t>Helmet_7a</t>
  </si>
  <si>
    <t>Helmet</t>
  </si>
  <si>
    <t>bicycle_7b</t>
  </si>
  <si>
    <t>electric_bicycle_7b</t>
  </si>
  <si>
    <t>non_standard_cycle_7b</t>
  </si>
  <si>
    <t>cargo_cycle_7b</t>
  </si>
  <si>
    <t>Q7b_which_cycle_type_to_use</t>
  </si>
  <si>
    <t>bicycle_7b_single_cycle_type_value</t>
  </si>
  <si>
    <t>electric_bicycle_7b_single_cycle_type_value</t>
  </si>
  <si>
    <t>non_standard_cycle_7b_single_cycle_type_value</t>
  </si>
  <si>
    <t>cargo_cycle_7b_single_cycle_type_value</t>
  </si>
  <si>
    <t>Locks_7b</t>
  </si>
  <si>
    <t>Lights_7b</t>
  </si>
  <si>
    <t>Helmet_7b</t>
  </si>
  <si>
    <t>Q6a_Q7b_which_cycle_type_to_use</t>
  </si>
  <si>
    <t>Q7a_and_Q7b_combined_bicycle</t>
  </si>
  <si>
    <t>Q7a_and_Q7b_combined_electric_bicycle</t>
  </si>
  <si>
    <t>Q7a_and_Q7b_combined_non_standard_bicycle</t>
  </si>
  <si>
    <t>Q7a_and_Q7b_combined_cargo_cycle</t>
  </si>
  <si>
    <t>Q7a_and_Q7b_combined_Locks</t>
  </si>
  <si>
    <t>Q7a_and_Q7b_combined_Lights</t>
  </si>
  <si>
    <t>Q7a_and_Q7b_combined_Helmet</t>
  </si>
  <si>
    <t>Q7a_and_Q7b_Bike_cost_willingtopay_total</t>
  </si>
  <si>
    <t>Q7a_and_Q7b_combined_total</t>
  </si>
  <si>
    <t>Accessory_price_no_cycle_price</t>
  </si>
  <si>
    <t>All_disagree_affordable_exclude_due_to_being_over_maximum</t>
  </si>
  <si>
    <t>Strongly_disagree_only_affordable_exclude_due_to_being_over_maximum</t>
  </si>
  <si>
    <t>All_disagree_affordable_exclude_due_to_being_over_maximum_10</t>
  </si>
  <si>
    <t>Strongly_disagree_only_affordable_exclude_due_to_being_over_maximum_10</t>
  </si>
  <si>
    <t>Exclude_due_to_being_under_minimum</t>
  </si>
  <si>
    <t>Exclude_either_under_minimum_or_over_All_disagree_affordable_and_being_over_maximum_10</t>
  </si>
  <si>
    <t>Q8</t>
  </si>
  <si>
    <t>If you purchased a cycle (and assessories if required) using financial support from the government, which, if any, of the following would be your preferred way to pay for the remaining cost?</t>
  </si>
  <si>
    <t>Q8a</t>
  </si>
  <si>
    <t>You previously said you would be interested in using financial support from the government to  (and accessories if required).How likely or unlikely would you be to purchase [x] (and accessories if required) if you received a £50 voucher from the governme</t>
  </si>
  <si>
    <t>Q8b</t>
  </si>
  <si>
    <t>How likely or unlikely would you be to $Q6aresponse (and accessories if required) if you received a £100 voucher from the government to help with the cost?</t>
  </si>
  <si>
    <t>Q8c</t>
  </si>
  <si>
    <t>How likely or unlikely would you be to $Q6aresponse (and accessories if required) if you received a £150 voucher from the government to help with the cost?</t>
  </si>
  <si>
    <t>Q8d</t>
  </si>
  <si>
    <t>How likely or unlikely would you be to $Q6aresponse (and accessories if required) if you received a £200 voucher from the government to help with the cost?</t>
  </si>
  <si>
    <t>Q8_routing_check</t>
  </si>
  <si>
    <t>Q9a</t>
  </si>
  <si>
    <t>How likely or unlikely would you be to [x] (and accessories if required) if the Government provided a 20% financial discount? For example, if the total cost was £250, you would pay £200. Accessories include items such as lights, a lock and a helmet.</t>
  </si>
  <si>
    <t>Q9b</t>
  </si>
  <si>
    <t>How likely or unlikely would you be to $Q6aresponse (and accessories if required) if the Government provided a 30% financial discount? For example, if the total cost was £250, you would pay £175. Accessories include items such as lights, a lock and a he</t>
  </si>
  <si>
    <t>Q9c</t>
  </si>
  <si>
    <t>How likely or unlikely would you be to $Q6aresponse (and accessories if required) if the Government provided a 40% financial discount? For example, if the total cost was £250, you would pay £150. Accessories include items such as lights, a lock and a he</t>
  </si>
  <si>
    <t>Q9d</t>
  </si>
  <si>
    <t>How likely or unlikely would you be to $Q6aresponse (and accessories if required) if the Government provided a 50% financial discount? For example, if the total cost was £250, you would pay £125. Accessories include items such as lights, a lock and a he</t>
  </si>
  <si>
    <t>Very likely voucher value</t>
  </si>
  <si>
    <t>Final voucher value</t>
  </si>
  <si>
    <t>Very likely discount % value</t>
  </si>
  <si>
    <t>Final % discount value</t>
  </si>
  <si>
    <t>Total cost without discount (voucher)</t>
  </si>
  <si>
    <t>Total cost without discount (% discount)</t>
  </si>
  <si>
    <t>Q9_routing_check</t>
  </si>
  <si>
    <t>Q8_Q9_uninterested_in_any</t>
  </si>
  <si>
    <t>Q8_Q9_uninterested_or_dont_know_in_any</t>
  </si>
  <si>
    <t>Q8_Q9_uninterested_or_dont_know_mix</t>
  </si>
  <si>
    <t>Q6a_check_of_cycle_type_Q8_Q9_uninterested_or_dont_know_in_any</t>
  </si>
  <si>
    <t>Q6a_check_of_cycle_type_Q8_Q9_Very_likely</t>
  </si>
  <si>
    <t>Q8_uninterested_in_any</t>
  </si>
  <si>
    <t>Q8_uninterested_or_dont_know_in_any</t>
  </si>
  <si>
    <t>Q6a_check_of_cycle_type_Q8_uninterested_or_dont_know_in_any</t>
  </si>
  <si>
    <t>Q6a_check_of_cycle_type_Q8_Very_likely</t>
  </si>
  <si>
    <t>Q8_Very_likely_value</t>
  </si>
  <si>
    <t>Q9_uninterested_in_any</t>
  </si>
  <si>
    <t>Q9_uninterested_or_dont_know_in_any</t>
  </si>
  <si>
    <t>Q6a_check_of_cycle_type_Q9_uninterested_or_dont_know_in_any</t>
  </si>
  <si>
    <t>Q6a_check_of_cycle_type_Q9_Very_likely</t>
  </si>
  <si>
    <t>Q9_Very_likely_value</t>
  </si>
  <si>
    <t>Very_likely_discount_type_one_type_or_both</t>
  </si>
  <si>
    <t>Very_likely_discount_type_which_combinations</t>
  </si>
  <si>
    <t>Q10_1</t>
  </si>
  <si>
    <t>Travel by car, van or motorcycle as a driver</t>
  </si>
  <si>
    <t>Q10_2</t>
  </si>
  <si>
    <t>Travel by car, van or motorcycle as a passenger</t>
  </si>
  <si>
    <t>Q10_3</t>
  </si>
  <si>
    <t>Walk or wheel</t>
  </si>
  <si>
    <t>Q10_4</t>
  </si>
  <si>
    <t>Cycle</t>
  </si>
  <si>
    <t>Q10_5</t>
  </si>
  <si>
    <t>Use public transport (e.g. bus, train, coach, etc.)</t>
  </si>
  <si>
    <t>Q10_6</t>
  </si>
  <si>
    <t>Use an electric scooter (e-scooter)</t>
  </si>
  <si>
    <t>Q11a</t>
  </si>
  <si>
    <t>If you had access to a new cycle, how many cycle trips would you make to and from work each week? Please count trips there and back as two trips. If you are unsure, please provide your best estimate.</t>
  </si>
  <si>
    <t>Q11b_1</t>
  </si>
  <si>
    <t>Replace car trips</t>
  </si>
  <si>
    <t>Q11b_2</t>
  </si>
  <si>
    <t>Replace bus trips</t>
  </si>
  <si>
    <t>Q11b_3</t>
  </si>
  <si>
    <t>Replace train trips</t>
  </si>
  <si>
    <t>Q11b_4</t>
  </si>
  <si>
    <t>Replace walking or wheeling trips</t>
  </si>
  <si>
    <t>Q11b_5</t>
  </si>
  <si>
    <t>Replace cycling trips that were taken on your previous cycle</t>
  </si>
  <si>
    <t>Q11b_6</t>
  </si>
  <si>
    <t>Be new trips, not replacing a trip by another mode</t>
  </si>
  <si>
    <t>Q11b_open1</t>
  </si>
  <si>
    <t>Q11bopen1</t>
  </si>
  <si>
    <t>Q11b_open2</t>
  </si>
  <si>
    <t>Q11bopen2</t>
  </si>
  <si>
    <t>Q11b_open3</t>
  </si>
  <si>
    <t>Q11bopen3</t>
  </si>
  <si>
    <t>Q11b_open4</t>
  </si>
  <si>
    <t>Q11bopen4</t>
  </si>
  <si>
    <t>Q11b_open5</t>
  </si>
  <si>
    <t>Q11bopen5</t>
  </si>
  <si>
    <t>Q11b_open6</t>
  </si>
  <si>
    <t>Q11bopen6</t>
  </si>
  <si>
    <t>Q11_total_less_than_individual</t>
  </si>
  <si>
    <t>Q11c</t>
  </si>
  <si>
    <t>You said you took $Q11a trips to or from work… Please give your best estimate of the typical distance in miles of a one-way cycle trip to or from work (e.g. 3, 1.5).</t>
  </si>
  <si>
    <t>Q12</t>
  </si>
  <si>
    <t>For the following question, please imagine you had a new job. If you had access to a new cycleby 'cycles' we mean all types of push cycles, including bicycles, electric cycles, cargo cycles, trikes and handcycles. Please note this does not include motorcy</t>
  </si>
  <si>
    <t>Q12a</t>
  </si>
  <si>
    <t>If you had access to a new cycleby 'cycles' we mean all types of push cycles, including bicycles, electric cycles, cargo cycles, trikes and handcycles. Please note this does not include motorcycles., how many cycle trips would you make to and from school,</t>
  </si>
  <si>
    <t>Q12b_1</t>
  </si>
  <si>
    <t>Q12b_2</t>
  </si>
  <si>
    <t>Q12b_3</t>
  </si>
  <si>
    <t>Q12b_4</t>
  </si>
  <si>
    <t>Q12b_5</t>
  </si>
  <si>
    <t>Q12b_6</t>
  </si>
  <si>
    <t>Q12b_open1</t>
  </si>
  <si>
    <t>Q12bopen1</t>
  </si>
  <si>
    <t>Q12b_open2</t>
  </si>
  <si>
    <t>Q12bopen2</t>
  </si>
  <si>
    <t>Q12b_open3</t>
  </si>
  <si>
    <t>Q12bopen3</t>
  </si>
  <si>
    <t>Q12b_open4</t>
  </si>
  <si>
    <t>Q12bopen4</t>
  </si>
  <si>
    <t>Q12b_open5</t>
  </si>
  <si>
    <t>Q12bopen5</t>
  </si>
  <si>
    <t>Q12b_open6</t>
  </si>
  <si>
    <t>Q12bopen6</t>
  </si>
  <si>
    <t>Q12_total_less_than_individual</t>
  </si>
  <si>
    <t>Q12c</t>
  </si>
  <si>
    <t>Please give your best estimate of the typical distance in miles of a one-way cycle trip to or from school, college or university (e.g. 3, 1.5).</t>
  </si>
  <si>
    <t>Q13a</t>
  </si>
  <si>
    <t>If you had access to a new cycleby 'cycles' we mean all types of push cycles, including bicycles, electric cycles, cargo cycles, trikes and handcycles. Please note this does not include motorcycles., how many cycle trips would you make to and from shoppin</t>
  </si>
  <si>
    <t>Q13b_1</t>
  </si>
  <si>
    <t>Q13b_2</t>
  </si>
  <si>
    <t>Q13b_3</t>
  </si>
  <si>
    <t>Q13b_4</t>
  </si>
  <si>
    <t>Q13b_5</t>
  </si>
  <si>
    <t>Q13b_6</t>
  </si>
  <si>
    <t>Q13b_open1</t>
  </si>
  <si>
    <t>Q13bopen1</t>
  </si>
  <si>
    <t>Q13b_open2</t>
  </si>
  <si>
    <t>Q13bopen2</t>
  </si>
  <si>
    <t>Q13b_open3</t>
  </si>
  <si>
    <t>Q13bopen3</t>
  </si>
  <si>
    <t>Q13b_open4</t>
  </si>
  <si>
    <t>Q13bopen4</t>
  </si>
  <si>
    <t>Q13b_open5</t>
  </si>
  <si>
    <t>Q13bopen5</t>
  </si>
  <si>
    <t>Q13b_open6</t>
  </si>
  <si>
    <t>Q13bopen6</t>
  </si>
  <si>
    <t>Q13_total_less_than_individual</t>
  </si>
  <si>
    <t>Q13c</t>
  </si>
  <si>
    <t>Please give your best estimate of the typical distance in miles of a one-way cycle trip to or from shopping, personal business, or social destinations (e.g. 3, 1.5).</t>
  </si>
  <si>
    <t>Q14a</t>
  </si>
  <si>
    <t>If you had access to a new cycleby 'cycles' we mean all types of push cycles, including bicycles, electric cycles, cargo cycles, trikes and handcycles. Please note this does not include motorcycles., how many cycle round trips would you make just for enjo</t>
  </si>
  <si>
    <t>Q14b_1</t>
  </si>
  <si>
    <t>Q14b_2</t>
  </si>
  <si>
    <t>Be new trips</t>
  </si>
  <si>
    <t>Q14b_open1</t>
  </si>
  <si>
    <t>Q14bopen1</t>
  </si>
  <si>
    <t>Q14b_open2</t>
  </si>
  <si>
    <t>Q14bopen2</t>
  </si>
  <si>
    <t>Q14_total_less_than_individual</t>
  </si>
  <si>
    <t>Q14c</t>
  </si>
  <si>
    <t>Please give your best estimate of the typical distance in miles of a cycle round trip for enjoyment or fitness (e.g. 3, 1.5).</t>
  </si>
  <si>
    <t>bicycle_7a_db</t>
  </si>
  <si>
    <t>How much, if anything, do you think you would be willing to spend (in £s) on a [x] once any financial support has been factored in? If you are unsure, please provide your best estimate. Answers are required for each field.  If you're not willing to spend</t>
  </si>
  <si>
    <t>electric_bicycle_7a_db</t>
  </si>
  <si>
    <t>non_standard_cycle_7a_db</t>
  </si>
  <si>
    <t>cargo_cycle_7a_db</t>
  </si>
  <si>
    <t>Locks_7a_db</t>
  </si>
  <si>
    <t>Lights_7a_db</t>
  </si>
  <si>
    <t>Helmet_7a_db</t>
  </si>
  <si>
    <t>bicycle_7b_db</t>
  </si>
  <si>
    <t>How much, if anything, do you think you would be willing to spend (in £s) on the type of cycle you are interested in once any financial support has been factored in? If you are unsure, please provide your best estimate. Answers are required for each fiel</t>
  </si>
  <si>
    <t>electric_bicycle_7b_db</t>
  </si>
  <si>
    <t>non_standard_cycle_7b_db</t>
  </si>
  <si>
    <t>cargo_cycle_7b_db</t>
  </si>
  <si>
    <t>Locks_7b_db</t>
  </si>
  <si>
    <t>Lights_7b_db</t>
  </si>
  <si>
    <t>Helmet_7b_db</t>
  </si>
  <si>
    <t>Q7a_and_Q7b_combined_bicycle_db</t>
  </si>
  <si>
    <t>Q7a_and_Q7b_combined_electric_bicycle_db</t>
  </si>
  <si>
    <t>Q7a_and_Q7b_combined_non_standard_bicycle_db</t>
  </si>
  <si>
    <t>Q7a_and_Q7b_combined_cargo_cycle_db</t>
  </si>
  <si>
    <t>Q7a_and_Q7b_combined_Locks_db</t>
  </si>
  <si>
    <t>Q7a_and_Q7b_combined_Lights_db</t>
  </si>
  <si>
    <t>Q7a_and_Q7b_combined_Helmet_db</t>
  </si>
  <si>
    <t>Q11a_db</t>
  </si>
  <si>
    <t>Q11b_open1_db</t>
  </si>
  <si>
    <t>Q11b_open2_db</t>
  </si>
  <si>
    <t>Q11b_open3_db</t>
  </si>
  <si>
    <t>Q11b_open4_db</t>
  </si>
  <si>
    <t>Q11b_open5_db</t>
  </si>
  <si>
    <t>Q11b_open6_db</t>
  </si>
  <si>
    <t>Q11c_db</t>
  </si>
  <si>
    <t>Q12_db</t>
  </si>
  <si>
    <t>For the following question, please imagine you had a new job. If you had access to a new cycle, how many cycle trips would you make to and from work each week? Please count trips there and back as two trips. If you are unsure, please provide your best est</t>
  </si>
  <si>
    <t>Q12a_db</t>
  </si>
  <si>
    <t>Q12b_open1_db</t>
  </si>
  <si>
    <t>Q12b_open2_db</t>
  </si>
  <si>
    <t>Q12b_open3_db</t>
  </si>
  <si>
    <t>Q12b_open4_db</t>
  </si>
  <si>
    <t>Q12b_open5_db</t>
  </si>
  <si>
    <t>Q12b_open6_db</t>
  </si>
  <si>
    <t>Q12c_db</t>
  </si>
  <si>
    <t>Q13a_db</t>
  </si>
  <si>
    <t>If you had access to a new cycle, how many cycle trips would you make to and from shopping, personal business, or social destinations each week? e.g. to travel from your home to the supermarket, doctors, a café, or to visit friends or family. Please coun</t>
  </si>
  <si>
    <t>Q13b_open1_db</t>
  </si>
  <si>
    <t>Q13b_open2_db</t>
  </si>
  <si>
    <t>Q13b_open3_db</t>
  </si>
  <si>
    <t>Q13b_open4_db</t>
  </si>
  <si>
    <t>Q13b_open5_db</t>
  </si>
  <si>
    <t>Q13b_open6_db</t>
  </si>
  <si>
    <t>Q13c_db</t>
  </si>
  <si>
    <t>Q14a_db</t>
  </si>
  <si>
    <t>If you had access to a new cycle, how many cycle round trips would you make just for enjoyment or fitness each week? e.g. cycling with your family or for recreation. If you are unsure, please provide your best estimate.</t>
  </si>
  <si>
    <t>Q14b_open1_db</t>
  </si>
  <si>
    <t>Q14b_open2_db</t>
  </si>
  <si>
    <t>Q14c_db</t>
  </si>
  <si>
    <t>profile_gender</t>
  </si>
  <si>
    <t>Are you...?</t>
  </si>
  <si>
    <t>age_cb</t>
  </si>
  <si>
    <t>Age</t>
  </si>
  <si>
    <t>profile_GOR_cb_1</t>
  </si>
  <si>
    <t>North East</t>
  </si>
  <si>
    <t>profile_GOR_cb_2</t>
  </si>
  <si>
    <t>North West</t>
  </si>
  <si>
    <t>profile_GOR_cb_3</t>
  </si>
  <si>
    <t>Yorkshire and the Humber</t>
  </si>
  <si>
    <t>profile_GOR_cb_4</t>
  </si>
  <si>
    <t>East Midlands</t>
  </si>
  <si>
    <t>profile_GOR_cb_5</t>
  </si>
  <si>
    <t>West Midlands</t>
  </si>
  <si>
    <t>profile_GOR_cb_6</t>
  </si>
  <si>
    <t>East of England</t>
  </si>
  <si>
    <t>profile_GOR_cb_7</t>
  </si>
  <si>
    <t>London</t>
  </si>
  <si>
    <t>profile_GOR_cb_8</t>
  </si>
  <si>
    <t>South East</t>
  </si>
  <si>
    <t>profile_GOR_cb_9</t>
  </si>
  <si>
    <t>South West</t>
  </si>
  <si>
    <t>profile_GOR_cb_10</t>
  </si>
  <si>
    <t>Wales</t>
  </si>
  <si>
    <t>profile_GOR_cb_11</t>
  </si>
  <si>
    <t>Scotland</t>
  </si>
  <si>
    <t>profile_GOR_cb_12</t>
  </si>
  <si>
    <t>Northern Ireland</t>
  </si>
  <si>
    <t>profile_GOR_cb_1000</t>
  </si>
  <si>
    <t>NET: England</t>
  </si>
  <si>
    <t>disability_cb_1</t>
  </si>
  <si>
    <t>Yes, limited a lot</t>
  </si>
  <si>
    <t>disability_cb_2</t>
  </si>
  <si>
    <t>Yes, limited a little</t>
  </si>
  <si>
    <t>disability_cb_3</t>
  </si>
  <si>
    <t>No</t>
  </si>
  <si>
    <t>disability_cb_1000</t>
  </si>
  <si>
    <t>NET: Yes</t>
  </si>
  <si>
    <t>Q1b_cb_1</t>
  </si>
  <si>
    <t>Working full time</t>
  </si>
  <si>
    <t>Q1b_cb_2</t>
  </si>
  <si>
    <t>Working part time</t>
  </si>
  <si>
    <t>Q1b_cb_3</t>
  </si>
  <si>
    <t>Temporarily unemployed (i.e. between jobs)</t>
  </si>
  <si>
    <t>Q1b_cb_4</t>
  </si>
  <si>
    <t>Retired</t>
  </si>
  <si>
    <t>Q1b_cb_5</t>
  </si>
  <si>
    <t>Not in work due to long term illness, injury or disability</t>
  </si>
  <si>
    <t>Q1b_cb_6</t>
  </si>
  <si>
    <t>Taking care of home or family</t>
  </si>
  <si>
    <t>Q1b_cb_7</t>
  </si>
  <si>
    <t>Student</t>
  </si>
  <si>
    <t>Q1b_cb_8</t>
  </si>
  <si>
    <t>Unemployed</t>
  </si>
  <si>
    <t>Q1b_cb_97</t>
  </si>
  <si>
    <t>Q1b_cb_1000</t>
  </si>
  <si>
    <t>NET: Working</t>
  </si>
  <si>
    <t>Q1b_cb_1001</t>
  </si>
  <si>
    <t>NET: Not working</t>
  </si>
  <si>
    <t>Q1_one_answer_only_check</t>
  </si>
  <si>
    <t>Q1c_cb</t>
  </si>
  <si>
    <t>Personal income</t>
  </si>
  <si>
    <t>ethnicity_new_cb</t>
  </si>
  <si>
    <t>Ethnicity</t>
  </si>
  <si>
    <t>Q6_cb_1</t>
  </si>
  <si>
    <t>Interested in financial support for a cycle - A bicycle</t>
  </si>
  <si>
    <t>Q6_cb_2</t>
  </si>
  <si>
    <t>Interested in financial support for a cycle - An electric bicycle</t>
  </si>
  <si>
    <t>Q6_cb_3</t>
  </si>
  <si>
    <t>Interested in financial support for a cycle - A non-standard cycle</t>
  </si>
  <si>
    <t>Q6_cb_4</t>
  </si>
  <si>
    <t>Interested in financial support for a cycle - A cargo cycle</t>
  </si>
  <si>
    <t>Concatenated discount level and split of cycle types</t>
  </si>
  <si>
    <t>Geography</t>
  </si>
  <si>
    <t>Total eligible population size (total number of people on low or no income)</t>
  </si>
  <si>
    <t>Number of people who are very likely to make use of the discount (cumulative within discount type)-doesn't account for cycle split</t>
  </si>
  <si>
    <t>Associated cost of discount overall</t>
  </si>
  <si>
    <t>Final (accounts for custom population size)- Associated cost of discount overall</t>
  </si>
  <si>
    <t>Associated cost of discount per person</t>
  </si>
  <si>
    <t>Standard bicycle cost (without discount)</t>
  </si>
  <si>
    <t>non-standard cycle cost (without discount)</t>
  </si>
  <si>
    <t>% of cycles purchased that are standard bicycles</t>
  </si>
  <si>
    <t>% of cycles purchased that are non-standard bicycles (E-bike, Cargo bicycle, Adapted bicycle)</t>
  </si>
  <si>
    <t>Discount (combines fixed and %)</t>
  </si>
  <si>
    <t>Factor for estimating the number that are very likely to use the discount from the number of people on low or no income (aged 16-64), in a given year</t>
  </si>
  <si>
    <t>Notes</t>
  </si>
  <si>
    <t>Pivottable filter to use as a look up for the cost data</t>
  </si>
  <si>
    <t>Custom list</t>
  </si>
  <si>
    <t>For cases where 'Discount budget' has been specified</t>
  </si>
  <si>
    <t>United Kingdom</t>
  </si>
  <si>
    <t>NA</t>
  </si>
  <si>
    <t>Discount Budget</t>
  </si>
  <si>
    <t>Number of people who are very likely to make use of the discount (cumulative within discount type)</t>
  </si>
  <si>
    <t>~NOTE: for fixed voucher values the cost is always (value of voucher * number of people who want that voucher)</t>
  </si>
  <si>
    <t>Formula in cell</t>
  </si>
  <si>
    <t>England</t>
  </si>
  <si>
    <t>Scheme combinations</t>
  </si>
  <si>
    <t>90% standard cycles, 10% non-standard cycles</t>
  </si>
  <si>
    <t>Cost to government or Population size</t>
  </si>
  <si>
    <t>Only standard cycles</t>
  </si>
  <si>
    <t>Budget for discounts</t>
  </si>
  <si>
    <t>Only non-standard cycles</t>
  </si>
  <si>
    <t>Population size</t>
  </si>
  <si>
    <t>% of those interested in the discount level, who would take up the discount in 'Only standard cycles' and 'Only non-standard cycles' scenarios</t>
  </si>
  <si>
    <t>Concatenated discount level and Split of cycles</t>
  </si>
  <si>
    <t>Split of cycles</t>
  </si>
  <si>
    <t>% using the discount</t>
  </si>
  <si>
    <t>Custom</t>
  </si>
  <si>
    <t>Factors from F16:F23 in 'Cycle to work calculations - 23.07.24 revision - check'</t>
  </si>
  <si>
    <t>Modelling of the costs, estimated cycle trips and impacts from providing discounts on new cycles (and accessories) to those on low income, unemployed or economically inactive</t>
  </si>
  <si>
    <t>Cells that are filled with</t>
  </si>
  <si>
    <t>are for user input</t>
  </si>
  <si>
    <t>Do you want to specify the 'Budget for discounts' or 'Population size'?</t>
  </si>
  <si>
    <r>
      <t xml:space="preserve">Discount level: </t>
    </r>
    <r>
      <rPr>
        <sz val="10"/>
        <rFont val="Arial"/>
        <family val="2"/>
      </rPr>
      <t>(select ONE of "£50 discount", "£100 discount", "£150 discount", "£200 discount", "20% discount", "30% discount", "40% discount", "50% discount". £100 discount includes the data from those at the £50 level etc (cumulative).)</t>
    </r>
  </si>
  <si>
    <t>Population</t>
  </si>
  <si>
    <t>England and Wales: Total population aged 16-64 data source (Annual Population Survey) link</t>
  </si>
  <si>
    <t>Northern Ireland: Total population aged 16-64 data source (Population Survey) link</t>
  </si>
  <si>
    <t>Total population aged 16-64 for your geography of interest</t>
  </si>
  <si>
    <t>Estimated eligible population size (total number of people on low income, unemployed or economically inactive)</t>
  </si>
  <si>
    <t>Estimated number of people, in a single year, who would use the discount</t>
  </si>
  <si>
    <r>
      <t xml:space="preserve">Geography: </t>
    </r>
    <r>
      <rPr>
        <sz val="10"/>
        <color theme="1"/>
        <rFont val="Arial"/>
        <family val="2"/>
      </rPr>
      <t>(for suggested population size estimates. Select 'Custom' if you wish to enter a specific number of people who are very likely to make use of the discount (via specification of the total population aged 16-64 for your geography of interest))</t>
    </r>
  </si>
  <si>
    <t>Split of cycle type</t>
  </si>
  <si>
    <t>Default: 90% standard cycles, 10% non-standard cycles</t>
  </si>
  <si>
    <t>Note: 'Non-standard cycles' includes e-cycles, trikes, handcycles, recumbent cycles and cargo cycles.</t>
  </si>
  <si>
    <t>Cost to government:</t>
  </si>
  <si>
    <t>Outputs</t>
  </si>
  <si>
    <t>Summary of annual cycle trips by purpose</t>
  </si>
  <si>
    <t>Trip purpose</t>
  </si>
  <si>
    <t>Total Cycle trips</t>
  </si>
  <si>
    <r>
      <t xml:space="preserve">Cycle trips replacing </t>
    </r>
    <r>
      <rPr>
        <b/>
        <u/>
        <sz val="11"/>
        <color theme="1"/>
        <rFont val="Arial"/>
        <family val="2"/>
      </rPr>
      <t>car</t>
    </r>
    <r>
      <rPr>
        <b/>
        <sz val="11"/>
        <color theme="1"/>
        <rFont val="Arial"/>
        <family val="2"/>
      </rPr>
      <t xml:space="preserve"> trips</t>
    </r>
  </si>
  <si>
    <r>
      <t xml:space="preserve">Cycle trips replacing </t>
    </r>
    <r>
      <rPr>
        <b/>
        <u/>
        <sz val="11"/>
        <color theme="1"/>
        <rFont val="Arial"/>
        <family val="2"/>
      </rPr>
      <t>bus</t>
    </r>
    <r>
      <rPr>
        <b/>
        <sz val="11"/>
        <color theme="1"/>
        <rFont val="Arial"/>
        <family val="2"/>
      </rPr>
      <t xml:space="preserve"> trips</t>
    </r>
  </si>
  <si>
    <r>
      <t xml:space="preserve">Cycle trips replacing </t>
    </r>
    <r>
      <rPr>
        <b/>
        <u/>
        <sz val="11"/>
        <color theme="1"/>
        <rFont val="Arial"/>
        <family val="2"/>
      </rPr>
      <t>train</t>
    </r>
    <r>
      <rPr>
        <b/>
        <sz val="11"/>
        <color theme="1"/>
        <rFont val="Arial"/>
        <family val="2"/>
      </rPr>
      <t xml:space="preserve"> trips</t>
    </r>
  </si>
  <si>
    <r>
      <t xml:space="preserve">Cycle trips replacing </t>
    </r>
    <r>
      <rPr>
        <b/>
        <u/>
        <sz val="11"/>
        <color theme="1"/>
        <rFont val="Arial"/>
        <family val="2"/>
      </rPr>
      <t>walking or wheeling</t>
    </r>
    <r>
      <rPr>
        <b/>
        <sz val="11"/>
        <color theme="1"/>
        <rFont val="Arial"/>
        <family val="2"/>
      </rPr>
      <t xml:space="preserve"> trips</t>
    </r>
  </si>
  <si>
    <r>
      <t xml:space="preserve">Cycle trips that were </t>
    </r>
    <r>
      <rPr>
        <b/>
        <u/>
        <sz val="11"/>
        <color theme="1"/>
        <rFont val="Arial"/>
        <family val="2"/>
      </rPr>
      <t>taken on your previous cycle</t>
    </r>
  </si>
  <si>
    <r>
      <t xml:space="preserve">Cycle trips that are </t>
    </r>
    <r>
      <rPr>
        <b/>
        <u/>
        <sz val="11"/>
        <color theme="1"/>
        <rFont val="Arial"/>
        <family val="2"/>
      </rPr>
      <t>new trips, not replacing a trip by another mode</t>
    </r>
  </si>
  <si>
    <r>
      <t xml:space="preserve">Total cycle trips that were </t>
    </r>
    <r>
      <rPr>
        <b/>
        <u/>
        <sz val="11"/>
        <color theme="1"/>
        <rFont val="Arial"/>
        <family val="2"/>
      </rPr>
      <t xml:space="preserve">not </t>
    </r>
    <r>
      <rPr>
        <b/>
        <sz val="11"/>
        <color theme="1"/>
        <rFont val="Arial"/>
        <family val="2"/>
      </rPr>
      <t>taken on their previous cycle (i.e. cycling trips that are new trips, or have been shifted from another mode)</t>
    </r>
  </si>
  <si>
    <t>To/from Work</t>
  </si>
  <si>
    <t>To/from Work in the future if a job is secured</t>
  </si>
  <si>
    <t>Not Applicable</t>
  </si>
  <si>
    <t>For all other personal trips, including getting to and from the shops, visiting friends and family or going to the doctors</t>
  </si>
  <si>
    <t>For enjoyment or fitness</t>
  </si>
  <si>
    <t>Total annual trips</t>
  </si>
  <si>
    <t>Daily trips</t>
  </si>
  <si>
    <t>Economic costs and benefits (1 year)</t>
  </si>
  <si>
    <t>Cycling summary</t>
  </si>
  <si>
    <t>Mode shift summary</t>
  </si>
  <si>
    <r>
      <rPr>
        <b/>
        <u/>
        <sz val="11"/>
        <color theme="1"/>
        <rFont val="Arial"/>
        <family val="2"/>
      </rPr>
      <t>Cost to government</t>
    </r>
    <r>
      <rPr>
        <sz val="11"/>
        <color theme="1"/>
        <rFont val="Arial"/>
        <family val="2"/>
      </rPr>
      <t xml:space="preserve"> (only the value of the discounts, doesn't include management costs or any other costs required to deliver the programme)</t>
    </r>
  </si>
  <si>
    <t>Additional cycle trips in a year</t>
  </si>
  <si>
    <t>Average £ saved on individuals' transport costs in a year, per person</t>
  </si>
  <si>
    <r>
      <rPr>
        <b/>
        <u/>
        <sz val="11"/>
        <color theme="1"/>
        <rFont val="Arial"/>
        <family val="2"/>
      </rPr>
      <t>Total economic benefit</t>
    </r>
    <r>
      <rPr>
        <sz val="11"/>
        <color theme="1"/>
        <rFont val="Arial"/>
        <family val="2"/>
      </rPr>
      <t xml:space="preserve"> (includes costs/benefits to the individual and costs/benefit to society)</t>
    </r>
  </si>
  <si>
    <t>Additional cycle trips per day</t>
  </si>
  <si>
    <r>
      <t>Tonnes of Greenhouse gases averted annually</t>
    </r>
    <r>
      <rPr>
        <sz val="11"/>
        <color theme="1"/>
        <rFont val="Arial"/>
        <family val="2"/>
      </rPr>
      <t xml:space="preserve"> (from car, bus and train trips shifted to bicycle)</t>
    </r>
  </si>
  <si>
    <r>
      <rPr>
        <b/>
        <u/>
        <sz val="11"/>
        <color theme="1"/>
        <rFont val="Arial"/>
        <family val="2"/>
      </rPr>
      <t>Benefit-cost ratio</t>
    </r>
    <r>
      <rPr>
        <sz val="11"/>
        <color theme="1"/>
        <rFont val="Arial"/>
        <family val="2"/>
      </rPr>
      <t xml:space="preserve"> (based on total economic benefit vs cost to government)</t>
    </r>
  </si>
  <si>
    <t>Average additional time (minutes) spent cycling per week, per person</t>
  </si>
  <si>
    <r>
      <t>Tonnes of PM2.5, PM10 and NOx averted annually</t>
    </r>
    <r>
      <rPr>
        <sz val="11"/>
        <color theme="1"/>
        <rFont val="Arial"/>
        <family val="2"/>
      </rPr>
      <t xml:space="preserve"> (from car and bus trips shifted to bicycle)</t>
    </r>
  </si>
  <si>
    <r>
      <rPr>
        <b/>
        <u/>
        <sz val="11"/>
        <color theme="1"/>
        <rFont val="Arial"/>
        <family val="2"/>
      </rPr>
      <t xml:space="preserve">Health benefits to society </t>
    </r>
    <r>
      <rPr>
        <sz val="11"/>
        <color theme="1"/>
        <rFont val="Arial"/>
        <family val="2"/>
      </rPr>
      <t>(through savings to the health care system due to lower incidence of disease, and reduction in the number of sick days)</t>
    </r>
  </si>
  <si>
    <t>Number of car trips removed from the road in a year</t>
  </si>
  <si>
    <r>
      <rPr>
        <b/>
        <u/>
        <sz val="11"/>
        <color theme="1"/>
        <rFont val="Arial"/>
        <family val="2"/>
      </rPr>
      <t xml:space="preserve">Number of employee sick days avoided </t>
    </r>
    <r>
      <rPr>
        <sz val="11"/>
        <color theme="1"/>
        <rFont val="Arial"/>
        <family val="2"/>
      </rPr>
      <t>(through increased physical activity by those in employment)</t>
    </r>
  </si>
  <si>
    <t>Number of car trips removed from the road per day</t>
  </si>
  <si>
    <t>Additional detailed summaries</t>
  </si>
  <si>
    <t>Summary of annual miles cycled by purpose</t>
  </si>
  <si>
    <t>Average (median) cycle trip distance (miles)</t>
  </si>
  <si>
    <t>Total Cycle miles</t>
  </si>
  <si>
    <r>
      <t xml:space="preserve">Cycle miles replacing </t>
    </r>
    <r>
      <rPr>
        <b/>
        <u/>
        <sz val="11"/>
        <color theme="1"/>
        <rFont val="Arial"/>
        <family val="2"/>
      </rPr>
      <t>car</t>
    </r>
    <r>
      <rPr>
        <b/>
        <sz val="11"/>
        <color theme="1"/>
        <rFont val="Arial"/>
        <family val="2"/>
      </rPr>
      <t xml:space="preserve"> miles</t>
    </r>
  </si>
  <si>
    <r>
      <t xml:space="preserve">Cycle miles replacing </t>
    </r>
    <r>
      <rPr>
        <b/>
        <u/>
        <sz val="11"/>
        <color theme="1"/>
        <rFont val="Arial"/>
        <family val="2"/>
      </rPr>
      <t>bus</t>
    </r>
    <r>
      <rPr>
        <b/>
        <sz val="11"/>
        <color theme="1"/>
        <rFont val="Arial"/>
        <family val="2"/>
      </rPr>
      <t xml:space="preserve"> miles</t>
    </r>
  </si>
  <si>
    <r>
      <t xml:space="preserve">Cycle miles replacing </t>
    </r>
    <r>
      <rPr>
        <b/>
        <u/>
        <sz val="11"/>
        <color theme="1"/>
        <rFont val="Arial"/>
        <family val="2"/>
      </rPr>
      <t>train</t>
    </r>
    <r>
      <rPr>
        <b/>
        <sz val="11"/>
        <color theme="1"/>
        <rFont val="Arial"/>
        <family val="2"/>
      </rPr>
      <t xml:space="preserve"> miles</t>
    </r>
  </si>
  <si>
    <r>
      <t xml:space="preserve">Cycle miles replacing </t>
    </r>
    <r>
      <rPr>
        <b/>
        <u/>
        <sz val="11"/>
        <color theme="1"/>
        <rFont val="Arial"/>
        <family val="2"/>
      </rPr>
      <t>walking or wheeling</t>
    </r>
    <r>
      <rPr>
        <b/>
        <sz val="11"/>
        <color theme="1"/>
        <rFont val="Arial"/>
        <family val="2"/>
      </rPr>
      <t xml:space="preserve"> miles</t>
    </r>
  </si>
  <si>
    <r>
      <t xml:space="preserve">Cycle miles that were </t>
    </r>
    <r>
      <rPr>
        <b/>
        <u/>
        <sz val="11"/>
        <color theme="1"/>
        <rFont val="Arial"/>
        <family val="2"/>
      </rPr>
      <t>taken on your previous cycle</t>
    </r>
  </si>
  <si>
    <r>
      <t xml:space="preserve">Cycle miles that are </t>
    </r>
    <r>
      <rPr>
        <b/>
        <u/>
        <sz val="11"/>
        <color theme="1"/>
        <rFont val="Arial"/>
        <family val="2"/>
      </rPr>
      <t>new trips, not replacing  miles by another mode</t>
    </r>
  </si>
  <si>
    <r>
      <t xml:space="preserve">Total cycle miles that were </t>
    </r>
    <r>
      <rPr>
        <b/>
        <u/>
        <sz val="11"/>
        <color theme="1"/>
        <rFont val="Arial"/>
        <family val="2"/>
      </rPr>
      <t xml:space="preserve">not </t>
    </r>
    <r>
      <rPr>
        <b/>
        <sz val="11"/>
        <color theme="1"/>
        <rFont val="Arial"/>
        <family val="2"/>
      </rPr>
      <t>taken on their previous cycle (i.e. cycling miles that are new trips, or have been shifted from another mode)</t>
    </r>
  </si>
  <si>
    <r>
      <t xml:space="preserve">Cycle miles that are </t>
    </r>
    <r>
      <rPr>
        <b/>
        <u/>
        <sz val="11"/>
        <color theme="1"/>
        <rFont val="Arial"/>
        <family val="2"/>
      </rPr>
      <t>new trips, not replacing miles by another mode</t>
    </r>
  </si>
  <si>
    <t>Total annual cycle miles</t>
  </si>
  <si>
    <t>miles cycled per low income, unemployed or economically inactive person interested in financial support to buy a new bicycle per day</t>
  </si>
  <si>
    <t>Average cycling trip length (miles)</t>
  </si>
  <si>
    <t>Car</t>
  </si>
  <si>
    <t>Equivalent number of vehicles removed from the road</t>
  </si>
  <si>
    <t>Unable to find any detail on average bus mileage for the calculation of the number of buses removed from the road</t>
  </si>
  <si>
    <t>Summary of impact on Greenhouse gas and local pollutants concentrations</t>
  </si>
  <si>
    <t>Bus</t>
  </si>
  <si>
    <t>Train</t>
  </si>
  <si>
    <t>Kilograms (kg)</t>
  </si>
  <si>
    <t>Tonnes</t>
  </si>
  <si>
    <r>
      <t>CO</t>
    </r>
    <r>
      <rPr>
        <vertAlign val="subscript"/>
        <sz val="11"/>
        <color theme="1"/>
        <rFont val="Arial"/>
        <family val="2"/>
      </rPr>
      <t>2</t>
    </r>
    <r>
      <rPr>
        <sz val="11"/>
        <color theme="1"/>
        <rFont val="Arial"/>
        <family val="2"/>
      </rPr>
      <t xml:space="preserve"> saved</t>
    </r>
  </si>
  <si>
    <r>
      <t>CH</t>
    </r>
    <r>
      <rPr>
        <vertAlign val="subscript"/>
        <sz val="11"/>
        <color theme="1"/>
        <rFont val="Arial"/>
        <family val="2"/>
      </rPr>
      <t>4</t>
    </r>
    <r>
      <rPr>
        <sz val="11"/>
        <color theme="1"/>
        <rFont val="Arial"/>
        <family val="2"/>
      </rPr>
      <t xml:space="preserve"> (Methane) saved (in CO</t>
    </r>
    <r>
      <rPr>
        <vertAlign val="subscript"/>
        <sz val="11"/>
        <color theme="1"/>
        <rFont val="Arial"/>
        <family val="2"/>
      </rPr>
      <t>2</t>
    </r>
    <r>
      <rPr>
        <sz val="11"/>
        <color theme="1"/>
        <rFont val="Arial"/>
        <family val="2"/>
      </rPr>
      <t xml:space="preserve"> equivalent)</t>
    </r>
  </si>
  <si>
    <r>
      <t>N</t>
    </r>
    <r>
      <rPr>
        <vertAlign val="subscript"/>
        <sz val="11"/>
        <color theme="1"/>
        <rFont val="Arial"/>
        <family val="2"/>
      </rPr>
      <t>2</t>
    </r>
    <r>
      <rPr>
        <sz val="11"/>
        <color theme="1"/>
        <rFont val="Arial"/>
        <family val="2"/>
      </rPr>
      <t>O (Nitrous Oxide) saved (in CO</t>
    </r>
    <r>
      <rPr>
        <vertAlign val="subscript"/>
        <sz val="11"/>
        <color theme="1"/>
        <rFont val="Arial"/>
        <family val="2"/>
      </rPr>
      <t>2</t>
    </r>
    <r>
      <rPr>
        <sz val="11"/>
        <color theme="1"/>
        <rFont val="Arial"/>
        <family val="2"/>
      </rPr>
      <t xml:space="preserve"> equivalent)</t>
    </r>
  </si>
  <si>
    <t>Total Greenhouse gases saved</t>
  </si>
  <si>
    <t>PM10 (petrol fleet)</t>
  </si>
  <si>
    <t>PM10 (Hot exhaust and cold start combined, with tyre wear, brake wear and road abrasion)</t>
  </si>
  <si>
    <t>PM10 (cold start petrol)</t>
  </si>
  <si>
    <t>PM10 (diesel fleet)</t>
  </si>
  <si>
    <t>PM10 (cold start diesel)</t>
  </si>
  <si>
    <t>TOTAL PM10 (Particulate matter) saved</t>
  </si>
  <si>
    <t>TOTAL PM10 (Particulate matter) saved (Hot exhaust and cold start combined, with tyre wear, brake wear and road abrasion)</t>
  </si>
  <si>
    <t>PM2.5 (petrol fleet)</t>
  </si>
  <si>
    <t>PM2.5 (cold start petrol)</t>
  </si>
  <si>
    <t>PM2.5 (diesel fleet)</t>
  </si>
  <si>
    <t>PM2.5 (cold start diesel)</t>
  </si>
  <si>
    <t>TOTAL PM2.5 (Particulate matter) saved</t>
  </si>
  <si>
    <t>TOTAL PM2.5 (Particulate matter) saved (Hot exhaust and cold start combined, with tyre wear, brake wear and road abrasion)</t>
  </si>
  <si>
    <t>NOx (Hot exhaust petrol)</t>
  </si>
  <si>
    <t>NOx (cold start petrol)</t>
  </si>
  <si>
    <t>NOx (Hot exhaust diesel)</t>
  </si>
  <si>
    <t>NOx (cold start diesel)</t>
  </si>
  <si>
    <t xml:space="preserve">TOTAL NOx (Nitrogen Oxides) saved </t>
  </si>
  <si>
    <t>TOTAL NOx (Particulate matter) saved (Hot exhaust and cold start combined)</t>
  </si>
  <si>
    <r>
      <t>CO</t>
    </r>
    <r>
      <rPr>
        <vertAlign val="subscript"/>
        <sz val="11"/>
        <color theme="1"/>
        <rFont val="Arial"/>
        <family val="2"/>
      </rPr>
      <t>2</t>
    </r>
    <r>
      <rPr>
        <sz val="11"/>
        <color theme="1"/>
        <rFont val="Arial"/>
        <family val="2"/>
      </rPr>
      <t xml:space="preserve"> savings in Swimming pools</t>
    </r>
  </si>
  <si>
    <r>
      <t>four tonnes of CO</t>
    </r>
    <r>
      <rPr>
        <vertAlign val="subscript"/>
        <sz val="11"/>
        <color theme="1"/>
        <rFont val="Arial"/>
        <family val="2"/>
      </rPr>
      <t>2</t>
    </r>
    <r>
      <rPr>
        <sz val="11"/>
        <color theme="1"/>
        <rFont val="Arial"/>
        <family val="2"/>
      </rPr>
      <t xml:space="preserve"> fills three olympic swimming pools</t>
    </r>
  </si>
  <si>
    <t>Summary of economic costs and benefits</t>
  </si>
  <si>
    <t>Cost to government (only the value of the discounts, doesn't include management costs or any other costs required to deliver the programme)</t>
  </si>
  <si>
    <t>Net benefit of cycling (1 year)</t>
  </si>
  <si>
    <r>
      <t>NOTE</t>
    </r>
    <r>
      <rPr>
        <sz val="10"/>
        <color theme="1"/>
        <rFont val="Arial"/>
        <family val="2"/>
      </rPr>
      <t>: that a negative value is a cost</t>
    </r>
    <r>
      <rPr>
        <b/>
        <sz val="10"/>
        <color theme="1"/>
        <rFont val="Arial"/>
        <family val="2"/>
      </rPr>
      <t xml:space="preserve">, these cells are highlighted </t>
    </r>
    <r>
      <rPr>
        <b/>
        <sz val="10"/>
        <color rgb="FF9C0006"/>
        <rFont val="Arial"/>
        <family val="2"/>
      </rPr>
      <t>red</t>
    </r>
  </si>
  <si>
    <t>Internal and external combined (excluding time cost)</t>
  </si>
  <si>
    <t>Overall</t>
  </si>
  <si>
    <r>
      <t xml:space="preserve">miles cycled that are </t>
    </r>
    <r>
      <rPr>
        <u/>
        <sz val="11"/>
        <color theme="1"/>
        <rFont val="Arial"/>
        <family val="2"/>
      </rPr>
      <t>new trips, not replacing miles by another mode</t>
    </r>
  </si>
  <si>
    <r>
      <t xml:space="preserve">miles cycled that would </t>
    </r>
    <r>
      <rPr>
        <u/>
        <sz val="11"/>
        <color theme="1"/>
        <rFont val="Arial"/>
        <family val="2"/>
      </rPr>
      <t>replace car miles</t>
    </r>
  </si>
  <si>
    <r>
      <t xml:space="preserve">Miles cycled that would </t>
    </r>
    <r>
      <rPr>
        <u/>
        <sz val="11"/>
        <color theme="1"/>
        <rFont val="Arial"/>
        <family val="2"/>
      </rPr>
      <t>replace bus passenger miles</t>
    </r>
  </si>
  <si>
    <r>
      <t xml:space="preserve">Miles cycled that would </t>
    </r>
    <r>
      <rPr>
        <u/>
        <sz val="11"/>
        <color theme="1"/>
        <rFont val="Arial"/>
        <family val="2"/>
      </rPr>
      <t>replace train passenger miles</t>
    </r>
  </si>
  <si>
    <r>
      <t xml:space="preserve">Miles cycled that would </t>
    </r>
    <r>
      <rPr>
        <u/>
        <sz val="11"/>
        <color theme="1"/>
        <rFont val="Arial"/>
        <family val="2"/>
      </rPr>
      <t>replace walked or wheeled miles</t>
    </r>
  </si>
  <si>
    <t>Internal and external combined (including time cost)</t>
  </si>
  <si>
    <t>Internal (private benefit; excluding time cost)</t>
  </si>
  <si>
    <t>Internal (private benefit; including time cost)</t>
  </si>
  <si>
    <t>External</t>
  </si>
  <si>
    <t>Internal- operating cost only (i.e. cost of maintenance/fare to the individual travelling)</t>
  </si>
  <si>
    <t>External health benefit</t>
  </si>
  <si>
    <t>Version</t>
  </si>
  <si>
    <t>V2.0</t>
  </si>
  <si>
    <t>~ added functionality for the user to be able to specify the 'Population size' (as was the case in V1.0) or to specify the 'Budget for discounts' (new in this version)
~ Updated description of 'Non-standard cycles' to reflect that it includes 'e-cycles, trikes, handcycles, recumbent cycles and cargo cycles'. Added a note to this effect in the 'Summary' tab.</t>
  </si>
  <si>
    <t>Data taken from https://sustrans.sharepoint.com/:x:/s/INT-PUB-14894/EVqKnWuuHL1Jkts0ubNGXbQBVfOPd2ohIsZALfm6dM2uqA?e=y53HHL</t>
  </si>
  <si>
    <t>Overall- regardless of discount level</t>
  </si>
  <si>
    <t>All values are in miles</t>
  </si>
  <si>
    <t>number of cases</t>
  </si>
  <si>
    <t>(Multiple Items)</t>
  </si>
  <si>
    <t>Sum of weight</t>
  </si>
  <si>
    <t>Sum of weight2</t>
  </si>
  <si>
    <t>Count of weight3</t>
  </si>
  <si>
    <t>Row Labels</t>
  </si>
  <si>
    <t>Population size and survey based inputs</t>
  </si>
  <si>
    <t>Summary and calculation of trip estimates</t>
  </si>
  <si>
    <t>Population size (number of unemployed/low income people of working age that are interested in this level of financial support for a cycle (and associated accessories))</t>
  </si>
  <si>
    <t>Total annual non-seasonally adjusted trips</t>
  </si>
  <si>
    <t>Total seasonally adjusted annual cycle trips with trip-chaining factor applied</t>
  </si>
  <si>
    <t>~ respondents that flagged that they wouldn't make new cycle trips for this specific purpose in Q8, should still be included here but their responses to the Q*question number for this purpose*a and the equivalent ba, bb, bc, bd, be and bf questions for this purpose should be expressed here as '0'as they have told us in Q8 that they are going to do 0 new cycle trips for that purpose.</t>
  </si>
  <si>
    <t>~ Any responses to any  of the number of trip questions for a purpose that were 'Don’t know' or 'Prefer not to say' type responses should not be included here</t>
  </si>
  <si>
    <t>Number of cycle trips in a week</t>
  </si>
  <si>
    <t>% of population of  unemployed/low income people of working age that are interested in financial support for a cycle (and associated accessories))</t>
  </si>
  <si>
    <t>Number of days cycled per year for this purpose</t>
  </si>
  <si>
    <t>Cycle trips per day</t>
  </si>
  <si>
    <t>Annual cycle trips</t>
  </si>
  <si>
    <t>Number of cycle trips in a week that would have replaced car trips</t>
  </si>
  <si>
    <t>Car trips: trips per day</t>
  </si>
  <si>
    <t>Annual car trips</t>
  </si>
  <si>
    <t>Number of cycle trips in a week that would have replaced Bus trips</t>
  </si>
  <si>
    <t>Bus trips: trips per day</t>
  </si>
  <si>
    <t>Annual bus trips</t>
  </si>
  <si>
    <t>Number of cycle trips in a week that would have replaced train trips</t>
  </si>
  <si>
    <t>Train trips: trips per day</t>
  </si>
  <si>
    <t>Annual train trips</t>
  </si>
  <si>
    <t>Number of cycle trips in a week that would have replaced walking trips</t>
  </si>
  <si>
    <t>Walking trips: trips per day</t>
  </si>
  <si>
    <t>Annual walking trips</t>
  </si>
  <si>
    <t>Number of cycle trips in a week that would replace cycling trips that were taken on your previous cycle</t>
  </si>
  <si>
    <t>Replace cycling trips that were taken on your previous cycle: trips per day</t>
  </si>
  <si>
    <t>Annual cycling trips that were taken on your previous cycle</t>
  </si>
  <si>
    <t>Number of cycle trips in a week that would be new trips</t>
  </si>
  <si>
    <t>New trips: trips per day</t>
  </si>
  <si>
    <t>Annual new trips</t>
  </si>
  <si>
    <t>(for those that are currently unemployed) Future workplace trips (if a job is secured)</t>
  </si>
  <si>
    <t>Getting to and from education (school, college, or university. This includes accompanying a child or someone else)</t>
  </si>
  <si>
    <t>Getting to and from shopping, personal business or social destinations</t>
  </si>
  <si>
    <t>Just for enjoyment or fitness</t>
  </si>
  <si>
    <t>Cycle trips that were taken on your previous cycle</t>
  </si>
  <si>
    <t>Cycle trips that are new trips, not replacing a trip by another mode</t>
  </si>
  <si>
    <t>~ Any responses to any  of the number of trip questions for a purpose that were 'Don’t know' or 'Prefer not to say' type responses, or where they have said they would cycle for a given purpose, but not subsequently provided a response to the specific number of trips they would do, should not be included here</t>
  </si>
  <si>
    <t>Societal Gain Model</t>
  </si>
  <si>
    <t>No figure expected</t>
  </si>
  <si>
    <t>Benefits/cost calculations - gain per mile cycled, driven, bus'd, Train'd and walked/wheeled (a negative value indicates a cost per mile)</t>
  </si>
  <si>
    <t>Cycling</t>
  </si>
  <si>
    <t>Driving</t>
  </si>
  <si>
    <t>Walking or wheeling</t>
  </si>
  <si>
    <t>per mile - cycling</t>
  </si>
  <si>
    <t>per mile - driving</t>
  </si>
  <si>
    <t>per passenger mile - bus</t>
  </si>
  <si>
    <t>per passenger mile - Train</t>
  </si>
  <si>
    <t>per mile - walking or wheeling</t>
  </si>
  <si>
    <t>Internal (private benefit)</t>
  </si>
  <si>
    <t>External (social benefit)</t>
  </si>
  <si>
    <t>Total</t>
  </si>
  <si>
    <t>Time Cost (travel time, non-work)</t>
  </si>
  <si>
    <t>Vehicle Operating Costs</t>
  </si>
  <si>
    <t>Prolonged Life</t>
  </si>
  <si>
    <t xml:space="preserve">Health </t>
  </si>
  <si>
    <t>Congestion</t>
  </si>
  <si>
    <t>Infrastructure Maintenance</t>
  </si>
  <si>
    <t>Local Air Quality</t>
  </si>
  <si>
    <t>Noise</t>
  </si>
  <si>
    <t>Greenhouse Gases</t>
  </si>
  <si>
    <t>Indirect Taxation</t>
  </si>
  <si>
    <t>Soil and Water Quality</t>
  </si>
  <si>
    <t>Well-to-tank Emissions</t>
  </si>
  <si>
    <t>TOTAL per distance unit</t>
  </si>
  <si>
    <t>TOTAL (without Time Cost) per distance unit</t>
  </si>
  <si>
    <r>
      <t xml:space="preserve">Value of cycle trips </t>
    </r>
    <r>
      <rPr>
        <b/>
        <u/>
        <sz val="10"/>
        <rFont val="Arial"/>
        <family val="2"/>
      </rPr>
      <t>that are new trips, not replacing miles by another mode</t>
    </r>
  </si>
  <si>
    <t>with time cost</t>
  </si>
  <si>
    <t>without time cost</t>
  </si>
  <si>
    <t>External benefit/cost</t>
  </si>
  <si>
    <t>Internal- operating cost only</t>
  </si>
  <si>
    <t>Net value of cycling a mile</t>
  </si>
  <si>
    <t>miles cycled that are new trips, not replacing miles by another mode</t>
  </si>
  <si>
    <t>Net value from miles cycled that are new trips, not replacing miles by another mode</t>
  </si>
  <si>
    <r>
      <t xml:space="preserve">Value of cycle trips </t>
    </r>
    <r>
      <rPr>
        <b/>
        <u/>
        <sz val="10"/>
        <rFont val="Arial"/>
        <family val="2"/>
      </rPr>
      <t>replacing car trips</t>
    </r>
  </si>
  <si>
    <t>Net value of cycling a mile instead of driving</t>
  </si>
  <si>
    <t>miles cycled that would replace car miles</t>
  </si>
  <si>
    <t>Net value from miles cycled that would replace car miles</t>
  </si>
  <si>
    <r>
      <t xml:space="preserve">Value of cycle trips </t>
    </r>
    <r>
      <rPr>
        <b/>
        <u/>
        <sz val="10"/>
        <rFont val="Arial"/>
        <family val="2"/>
      </rPr>
      <t>replacing bus trips</t>
    </r>
  </si>
  <si>
    <t>Net value of cycling a mile instead of using the bus</t>
  </si>
  <si>
    <t>Miles cycled that would replace bus passenger miles</t>
  </si>
  <si>
    <t>Net value from miles cycled that would replace bus passenger miles</t>
  </si>
  <si>
    <r>
      <t xml:space="preserve">Value of cycle trips </t>
    </r>
    <r>
      <rPr>
        <b/>
        <u/>
        <sz val="10"/>
        <rFont val="Arial"/>
        <family val="2"/>
      </rPr>
      <t>replacing train trips</t>
    </r>
  </si>
  <si>
    <t>Net value of cycling a mile instead of using the train</t>
  </si>
  <si>
    <t>Miles cycled that would replace train passenger miles</t>
  </si>
  <si>
    <t>Net value from miles cycled that would replace train passenger miles</t>
  </si>
  <si>
    <r>
      <t xml:space="preserve">Value of cycle trips </t>
    </r>
    <r>
      <rPr>
        <b/>
        <u/>
        <sz val="10"/>
        <rFont val="Arial"/>
        <family val="2"/>
      </rPr>
      <t>replacing walking or wheeling trips</t>
    </r>
  </si>
  <si>
    <t>Net value of cycling a mile instead of walking/wheeling</t>
  </si>
  <si>
    <t>Miles cycled that would replace walked or wheeled miles</t>
  </si>
  <si>
    <t>Net value from miles cycled that would walking or wheeling miles</t>
  </si>
  <si>
    <t>Absenteeism calculations</t>
  </si>
  <si>
    <t>Note: unlike in AMAT these calculations have been applied based on a per day, not per weekday basis. The evidence behind this process does not specifically suggest applying weekdays (see section 3.2.17 of TAG Unit A4.1 - https://assets.publishing.service.gov.uk/media/63a32a8d8fa8f539198d9bf3/TAG_Unit_A4.1_-_Social-impact-appraisal_Nov_2022_Accessible_v1.0.pdf.pdf)</t>
  </si>
  <si>
    <t>Inputs</t>
  </si>
  <si>
    <t>% in employment data</t>
  </si>
  <si>
    <t>Data taken from https://sustrans.sharepoint.com/:x:/s/INT-PUB-14894/EduIwrwy-ZFIvtJ85l5-jE0BcDF5Ipe2TV-sNnLqB57mhA?e=zNCubH</t>
  </si>
  <si>
    <t>Number of km cycled per day (new cycling)</t>
  </si>
  <si>
    <t>In employment</t>
  </si>
  <si>
    <t>Not in employment</t>
  </si>
  <si>
    <t>Number of people doing the cycling</t>
  </si>
  <si>
    <t>% of users who are employed</t>
  </si>
  <si>
    <t>Based on 'Increasing Cycle Access' survey data (see summarised values to the right)</t>
  </si>
  <si>
    <t>Average yearly short-term sick leave absence in UK (days)</t>
  </si>
  <si>
    <t>This is the same value as that used in AMAT</t>
  </si>
  <si>
    <t>% reduction in sick days due to doing 30 minutes per day of physical activity</t>
  </si>
  <si>
    <t>See DfT TAG unit A4.1 - section 3.2.17 (https://assets.publishing.service.gov.uk/media/63a32a8d8fa8f539198d9bf3/TAG_Unit_A4.1_-_Social-impact-appraisal_Nov_2022_Accessible_v1.0.pdf.pdf)</t>
  </si>
  <si>
    <t xml:space="preserve">Average working day </t>
  </si>
  <si>
    <t>hours</t>
  </si>
  <si>
    <t>Average of all working persons - value of working (Employers' Business) Time (£ per hour, 2024 prices, 2024 values)</t>
  </si>
  <si>
    <t>Tab A1.3.1 of TAG databook https://webarchive.nationalarchives.gov.uk/ukgwa/20231202010511mp_/https://assets.publishing.service.gov.uk/media/65648c5e62180b0012ce81fc/tag-data-book-v1.22-November-2023-v1.0.xlsm</t>
  </si>
  <si>
    <t>Calculations</t>
  </si>
  <si>
    <t>Time</t>
  </si>
  <si>
    <t>Time spent cycling per person per day (minutes)</t>
  </si>
  <si>
    <t>Compared to doing 30 minutes of exercise each day (% of 30 minute per day achieved)</t>
  </si>
  <si>
    <t>Absenteeism</t>
  </si>
  <si>
    <t>Average reduction in short-term sick leave per person cycling (days)</t>
  </si>
  <si>
    <t>Days of reduced absenteeism in a year</t>
  </si>
  <si>
    <t>Output lost from day leave</t>
  </si>
  <si>
    <t>Increased output from reduced absenteeism</t>
  </si>
  <si>
    <t>This has not been pulled through to the 'Summary' tab as the value of working time, reflects an average of all working persons. In this context, our employed population are those on low income, and so the average is likely to be an overestimate. In the absence of an equivalent value for those on low income, this figure would likely be an overestimate</t>
  </si>
  <si>
    <t>Non-survey input values</t>
  </si>
  <si>
    <t>Key</t>
  </si>
  <si>
    <t>Cell contains a formula</t>
  </si>
  <si>
    <t>Cells in which there is a lookup of a region or nation specific value</t>
  </si>
  <si>
    <t>Manually entered value sourced from reference</t>
  </si>
  <si>
    <t>General inputs</t>
  </si>
  <si>
    <t>Reference</t>
  </si>
  <si>
    <t>Region</t>
  </si>
  <si>
    <t>Applying 'England' value where there isn't a UK value available</t>
  </si>
  <si>
    <t>City classification</t>
  </si>
  <si>
    <t>Other Urban</t>
  </si>
  <si>
    <t>Pulled through from City specific input values tab</t>
  </si>
  <si>
    <t>Month of survey data collection</t>
  </si>
  <si>
    <t>Nov</t>
  </si>
  <si>
    <t>Survey year</t>
  </si>
  <si>
    <t>Must not be blank.</t>
  </si>
  <si>
    <t>Trips to and from a destination daily</t>
  </si>
  <si>
    <t>It is assumed that purposeful journeys consist of two trips, one trip to get to the destination and one trip to return from the destination</t>
  </si>
  <si>
    <t>Days in year minus number of days lost through sickness absence per worker per year for that nation/region</t>
  </si>
  <si>
    <r>
      <t xml:space="preserve">365 minus number of days lost through sickness absence per worker per year for the </t>
    </r>
    <r>
      <rPr>
        <u/>
        <sz val="10"/>
        <rFont val="Arial"/>
        <family val="2"/>
      </rPr>
      <t>UK</t>
    </r>
  </si>
  <si>
    <t>Trip-chaining factor</t>
  </si>
  <si>
    <t>Primerano et al. (2007) that 18.5% of cycle trips involve trip-chaining. This factor is applied to the adult work, education, shopping, personal business or social trips and leisure trips.</t>
  </si>
  <si>
    <t xml:space="preserve">Factor for estimating the number of people on low or no income (aged 16-64) from the number of people aged 16-64 </t>
  </si>
  <si>
    <t>Based on July 2022-June 2023 data from Annual Population Survey</t>
  </si>
  <si>
    <t>See cell F13 of Cycle to work calculations workbook (https://sustrans.sharepoint.com/:x:/s/INT-PUB-14894/ETPXf1SuuwhCnS9WIGsemI8BkmjsSXveonM5TNj4M3EZAQ?e=0eXQ2Z)</t>
  </si>
  <si>
    <t>1 kilometre in miles</t>
  </si>
  <si>
    <t>In 2015 two different conversion methods were used in the City Cycling model, one that provides 0.625000 for the calculation of miles in the GHG calculations, and one that is calculated using 148/238 which provides 0.621849. The societal gain model uses the value from the excel formula =CONVERT(1, "mi","km"), i have used this for all conversions in this model. This shouldn't have happened, we should have used the same value throughout</t>
  </si>
  <si>
    <t>1 mile in kilometres</t>
  </si>
  <si>
    <t>Proportion of population that is urban</t>
  </si>
  <si>
    <t>84% of UK population live in urban settings according to the world bank - https://data.worldbank.org/indicator/SP.URB.TOTL.IN.ZS?end=2022&amp;locations=GB&amp;start=2020&amp;view=chart</t>
  </si>
  <si>
    <t>Proportion of population that is rural</t>
  </si>
  <si>
    <t>Average cycling speed (km/h)</t>
  </si>
  <si>
    <t>WHO HEAT default values https://www.heatwalkingcycling.org/#generic_data</t>
  </si>
  <si>
    <t>Average walking speed (km/h)</t>
  </si>
  <si>
    <t>City Cycling Model: work days yearly</t>
  </si>
  <si>
    <t>Work days yearly (based on 5 day working week)</t>
  </si>
  <si>
    <t>See section below. Excludes annual leave.</t>
  </si>
  <si>
    <t>Work days yearly (based on 7 day working week)</t>
  </si>
  <si>
    <t>See section below. Excludes annual leave and 52 compensation rest days.</t>
  </si>
  <si>
    <t>City Cycling Model: school trip calculations</t>
  </si>
  <si>
    <t>Filename</t>
  </si>
  <si>
    <t>School/college/university days yearly</t>
  </si>
  <si>
    <t>Varies by nation – number of school days, minus days of school absence per pupil per year for that nation/region</t>
  </si>
  <si>
    <t>City Cycling Model: Emissions values</t>
  </si>
  <si>
    <t>Car - CO2 - kg/km</t>
  </si>
  <si>
    <t>Average car, unknown fuel type - https://www.gov.uk/government/publications/greenhouse-gas-reporting-conversion-factors-2023</t>
  </si>
  <si>
    <t>ghg-conversion-factors-2023-condensed-set-update</t>
  </si>
  <si>
    <t>Car - CH4 (Methane) - kg CO2 eq/km</t>
  </si>
  <si>
    <t>Car - N2O (Nitrous Oxide) - kg CO2 eq/km</t>
  </si>
  <si>
    <t>Car - Total Greenhouse Gases - kg CO2 eq/km</t>
  </si>
  <si>
    <t>Bus - CO2 - kg/km</t>
  </si>
  <si>
    <t>Average local bus, per passenger km - https://www.gov.uk/government/publications/greenhouse-gas-reporting-conversion-factors-2023</t>
  </si>
  <si>
    <t>Bus - CH4 (Methane) - kg CO2 eq/km</t>
  </si>
  <si>
    <t>Bus - N2O (Nitrous Oxide) - kg CO2 eq/km</t>
  </si>
  <si>
    <t>Bus - Total Greenhouse Gases - kg CO2 eq/km</t>
  </si>
  <si>
    <t>Rail - CO2 - kg/km</t>
  </si>
  <si>
    <t>National rail, per passenger km - https://www.gov.uk/government/publications/greenhouse-gas-reporting-conversion-factors-2023</t>
  </si>
  <si>
    <t>Rail - CH4 (Methane) - kg CO2 eq/km</t>
  </si>
  <si>
    <t>Rail - N2O (Nitrous Oxide) - kg CO2 eq/km</t>
  </si>
  <si>
    <t>Rail - Total Greenhouse Gases - kg CO2 eq/km</t>
  </si>
  <si>
    <t>Car - PM10 (g/km)- Hot exhaust (petrol- weighted urban/rural)</t>
  </si>
  <si>
    <t>http://naei.beis.gov.uk/data/ef-transport</t>
  </si>
  <si>
    <t>RoadtransportEFs_NAEI21_v1</t>
  </si>
  <si>
    <t>Car - PM10 (g/km)- Hot exhaust (diesel- weighted urban/rural)</t>
  </si>
  <si>
    <t>Car - PM10 (g/trip)- Cold start (petrol)</t>
  </si>
  <si>
    <t>PM10 and PM2.5 emission factors for petrol vehicles are not estimated (NE) because there is currently no methodology available.</t>
  </si>
  <si>
    <t>Car - PM10 (g/trip)- Cold start (diesel)</t>
  </si>
  <si>
    <t>Car - PM10 (g/km)- Tyre wear</t>
  </si>
  <si>
    <t>Car - PM10 (g/km)- Brake wear</t>
  </si>
  <si>
    <t>Car - PM10 (g/km)- Road abrasion</t>
  </si>
  <si>
    <t>Car - PM2.5 (g/km)- Hot exhaust (petrol- weighted urban/rural)</t>
  </si>
  <si>
    <t>Car - PM2.5 (g/km)- Hot exhaust (diesel- weighted urban/rural)</t>
  </si>
  <si>
    <t>Car - PM2.5 (g/trip)- Cold start (petrol)</t>
  </si>
  <si>
    <t>Car - PM2.5 (g/trip)- Cold start (diesel)</t>
  </si>
  <si>
    <t>Car - PM2.5 (g/km)- Tyre wear</t>
  </si>
  <si>
    <t>Car - PM2.5 (g/km)- Brake wear</t>
  </si>
  <si>
    <t>Car - PM2.5 (g/km)- Road abrasion</t>
  </si>
  <si>
    <t>Car - NOx (g/km)- Hot exhaust (petrol- weighted urban/rural)</t>
  </si>
  <si>
    <t>Car - NOx (g/km)- Hot exhaust (diesel- weighted urban/rural)</t>
  </si>
  <si>
    <t>Car - NOx (g/trip)- Cold start (petrol)</t>
  </si>
  <si>
    <t>Car - NOx (g/trip)- Cold start (diesel)</t>
  </si>
  <si>
    <t>Bus - PM10 (g/km)- Hot exhaust and cold start combined</t>
  </si>
  <si>
    <t>Bus - PM10 (g/km)- Tyre wear</t>
  </si>
  <si>
    <t>Bus - PM10 (g/km)- Brake wear</t>
  </si>
  <si>
    <t>Bus - PM10 (g/km)- Road abrasion</t>
  </si>
  <si>
    <t>Bus - PM2.5 (g/km)- Hot exhaust and cold start combined</t>
  </si>
  <si>
    <t>Bus - PM2.5 (g/km)- Tyre wear</t>
  </si>
  <si>
    <t>Bus - PM2.5 (g/km)- Brake wear</t>
  </si>
  <si>
    <t>Bus - PM2.5 (g/km)- Road abrasion</t>
  </si>
  <si>
    <t>Bus - NOx (g/km)- Hot exhaust and cold start combined</t>
  </si>
  <si>
    <t>Average bus occupancy (Great Britain)</t>
  </si>
  <si>
    <t>2023 - https://assets.publishing.service.gov.uk/media/65662505312f40000de5d538/bus03.ods</t>
  </si>
  <si>
    <t>bus03.xlsx</t>
  </si>
  <si>
    <t>Region car fleet split- Petrol</t>
  </si>
  <si>
    <t>See section below.</t>
  </si>
  <si>
    <t>Region car fleet split- Diesel</t>
  </si>
  <si>
    <t>City Cycling Model: For estimation of cars removed from the road</t>
  </si>
  <si>
    <t>Average annual car mileage</t>
  </si>
  <si>
    <t>2021 figure for household cars from nts0901: https://assets.publishing.service.gov.uk/government/uploads/system/uploads/attachment_data/file/906055/nts0901.ods</t>
  </si>
  <si>
    <t>nts0901</t>
  </si>
  <si>
    <t>Exchange Rates</t>
  </si>
  <si>
    <t>Euro to £ exchange rate (2010 median for Infrastructure costs per km)</t>
  </si>
  <si>
    <t>https://www.macrotrends.net/2553/euro-british-pound-exchange-rate-historical-chart</t>
  </si>
  <si>
    <t>euro-pound-exchange-rate</t>
  </si>
  <si>
    <t>Euro to £ exchange rate (2016 median for EC (2019) values)</t>
  </si>
  <si>
    <t>Euro to £ exchange rate (2017 median for Gossling 2019)</t>
  </si>
  <si>
    <t>Euro to £ exchange rate (2020 median for Gossling 2022)</t>
  </si>
  <si>
    <t>Car occupancy rate for conversion from Euro/pkm to Euro/vkm</t>
  </si>
  <si>
    <t>EEA (2010) as cited in Gossling et al (2019) - The Social Cost of Automobility, Cycling and Walking in the European Union page 3</t>
  </si>
  <si>
    <t>The Social Cost of Automobility, Cycling and Walking in the European Union</t>
  </si>
  <si>
    <t>Traffic Statistics</t>
  </si>
  <si>
    <t>Proportion of traffic on A roads</t>
  </si>
  <si>
    <t>2022 Great Britain Proportion of traffic on A roads by vkm (Based on Department for Transport traffic estimates - TRA0202) -weighted to reflect 84% of urban population / 16% rural population split</t>
  </si>
  <si>
    <t>tra0202</t>
  </si>
  <si>
    <t>Proportion of traffic on other roads</t>
  </si>
  <si>
    <t>2022 Great Britain Proportion of traffic on minor roads by vkm (Based on Department for Transport traffic estimates - TRA0202) -weighted to reflect 84% of urban population / 16% rural population split</t>
  </si>
  <si>
    <t>Average car speed (mph)</t>
  </si>
  <si>
    <t>In mph, based on weighted average speed of travel on local 'A' roads in England (The measure weights speed observations from a sample of vehicles by associated traffic flows so that it is representative of traffic volumes on the roads in different locations and at different times of day)- https://www.gov.uk/government/statistics/travel-time-measures-for-the-strategic-road-network-and-local-a-roads-january-to-december-2022 page 4. Also see https://assets.publishing.service.gov.uk/media/65e6ed162f2b3be8b07cd799/cgn0503.ods</t>
  </si>
  <si>
    <t>cgn0503</t>
  </si>
  <si>
    <t>Average bus speed (mph)</t>
  </si>
  <si>
    <t>In mph, based on weighted average speed of travel on urban (peak and off peak) and rural classified roads in Victoria Australia (2023), calculated using the detail in with 84% urban and 16% rural weighting applied.</t>
  </si>
  <si>
    <t>Average bus speed - Increasing Cycle Access</t>
  </si>
  <si>
    <t>Average train speed (mph)</t>
  </si>
  <si>
    <t>In mph, based on average London overground and underground speeds (Transport for London, 2018)</t>
  </si>
  <si>
    <t>Average train speed - Increasing Cycle Access</t>
  </si>
  <si>
    <t>Infrastructure costs per km</t>
  </si>
  <si>
    <t>Infrastructure maintenance, external, car</t>
  </si>
  <si>
    <t>See below. Converted from TAG pence/km to £/km and weighted by road type.</t>
  </si>
  <si>
    <t>Infrastructure maintenance, external, cycling and walking (Euro per km)</t>
  </si>
  <si>
    <t>Negligable</t>
  </si>
  <si>
    <t>Table 2, Gossling et al (2019) - 2017 prices</t>
  </si>
  <si>
    <t>Additional environmental costs per km</t>
  </si>
  <si>
    <t>Soil and water quality, external, car</t>
  </si>
  <si>
    <t>Converted from €/pkm to €/vkm (pkm value of 0.005). Table 2, Gossling et al (2019) - 2017 prices</t>
  </si>
  <si>
    <t>Well-to-tank emissions, external, car</t>
  </si>
  <si>
    <t>Converted from €ct/vkm to €/vkm. From the Excel Annex (UK passenger car total; road, Average costs; WTT_output) of European Comission's handbook of external costs (2019) - 2016 prices https://transport.ec.europa.eu/transport-themes/sustainable-transport/internalisation-transport-external-costs_en</t>
  </si>
  <si>
    <t>FINAL_Complete overview of country data_v1.1</t>
  </si>
  <si>
    <t>Noise, external, bus</t>
  </si>
  <si>
    <t>€/pkm. 2016 prices - from table 69 of CE Delft &amp; EC Directorate-General for Mobility and Transport (2020) Handbook on the external costs of transport p160</t>
  </si>
  <si>
    <t>handbook on the external costs of transport-MI0320275ENN</t>
  </si>
  <si>
    <t>Well-to-tank emissions, external, bus</t>
  </si>
  <si>
    <t>Air pollution, external, train</t>
  </si>
  <si>
    <t>Climate change, external, train</t>
  </si>
  <si>
    <t>Noise, external, train</t>
  </si>
  <si>
    <t>Congestion, external, train</t>
  </si>
  <si>
    <t>Well-to-tank emissions, external, train</t>
  </si>
  <si>
    <t>Health Benefits</t>
  </si>
  <si>
    <t>Health benefit, Internal, cycling (Euro per km)</t>
  </si>
  <si>
    <t>Health benefit, External, cycling (Euro per km)</t>
  </si>
  <si>
    <t>Health benefit, Internal, walking (Euro per km)</t>
  </si>
  <si>
    <t>Health benefit, External, walking (Euro per km)</t>
  </si>
  <si>
    <t>Prolonged Life, Internal, cycling (Euro per km)</t>
  </si>
  <si>
    <t>Prolonged Life, External, cycling (Euro per km)</t>
  </si>
  <si>
    <t>Prolonged Life, Internal, walking (Euro per km)</t>
  </si>
  <si>
    <t>Prolonged Life, External, walking (Euro per km)</t>
  </si>
  <si>
    <t>Value of time (market price) £/hour</t>
  </si>
  <si>
    <t>Commuting</t>
  </si>
  <si>
    <t>2024 prices and values. Source: TAG Data book (A1.3.2) Nov 2023 https://www.gov.uk/government/publications/tag-data-book</t>
  </si>
  <si>
    <t>tag-data-book-v1.22-November-2023-v1.0</t>
  </si>
  <si>
    <t>Vehicle operating costs</t>
  </si>
  <si>
    <t>Vehicle operating cost, Internal, car (£ per km)</t>
  </si>
  <si>
    <t>In 2022 prices. Costs from https://www.nimblefins.co.uk/cheap-car-insurance/average-cost-run-car-uk converted to value/km using average annual mileage 2021 (nts0901).</t>
  </si>
  <si>
    <t>Cost per km Calcuations_Nimblefins 23update</t>
  </si>
  <si>
    <t>Vehicle operating cost, External, car (£ per km)</t>
  </si>
  <si>
    <t xml:space="preserve">As above. </t>
  </si>
  <si>
    <t>Vehicle operating cost, Internal, cycling (Euro per km)</t>
  </si>
  <si>
    <t>Table 2, Gossling et al (2019), 2017 prices</t>
  </si>
  <si>
    <t>Vehicle operating cost, Internal, walking (Euro per km)</t>
  </si>
  <si>
    <t>Vehicle operating cost, Internal, Bus (£ per mile)</t>
  </si>
  <si>
    <t>2023 prices - based on £2 capped value for bus travel on most routes in England outside of London untill December 2024, divided by average 'other local bus' trip length of 5.2 miles</t>
  </si>
  <si>
    <t>Internal bus cost per passenger mile</t>
  </si>
  <si>
    <t>Vehicle operating cost, External, Bus (£ per mile)</t>
  </si>
  <si>
    <t>2023 prices - based on converting operating cost per vehicle mile 2023 (Great Britain) to per passenger mile, and deducting the passenger fare</t>
  </si>
  <si>
    <t>External bus cost per passenger mile.xlsx</t>
  </si>
  <si>
    <t>Vehicle operating cost, Internal, Train (£ per mile)</t>
  </si>
  <si>
    <t>2023 prices - Rail industry finance (UK) April 2022 to March 2023 - fare + other passenger income per mile travelled</t>
  </si>
  <si>
    <t>Internal and external Train cost per passenger mile</t>
  </si>
  <si>
    <t>Vehicle operating cost, External, Train (£ per mile)</t>
  </si>
  <si>
    <t>2023 prices - Rail industry finance (UK) April 2022 to March 2023 -  (total expenditure for franchised train operator + total expenditure for network rail)  - (fare + other passenger income per mile travelled + access charges + other Network rail income)</t>
  </si>
  <si>
    <t>Benefits and costs conversion</t>
  </si>
  <si>
    <t>Health benefit, Internal, cycling (£ per km)</t>
  </si>
  <si>
    <t>Health benefit, External, cycling (£ per km)</t>
  </si>
  <si>
    <t>Health benefit, Internal, walking (£ per km)</t>
  </si>
  <si>
    <t>Health benefit, External, walking (£ per km)</t>
  </si>
  <si>
    <t>Prolonged life benefit, Internal, cycling (£ per km)</t>
  </si>
  <si>
    <t>Prolonged Life, External, cycling (£ per km)</t>
  </si>
  <si>
    <t>Prolonged life benefit, Internal, walking (£ per km)</t>
  </si>
  <si>
    <t>Prolonged Life, External, walking (£ per km)</t>
  </si>
  <si>
    <t>Vehicle operating costs, Internal, cycling (£ per km)</t>
  </si>
  <si>
    <t>Vehicle operating costs, Internal, walking (£ per km)</t>
  </si>
  <si>
    <t>Inflated to 2024 prices from 2023 prices</t>
  </si>
  <si>
    <t>Infrastructure maintenance, external, car (£ per km)</t>
  </si>
  <si>
    <t>See above/below.</t>
  </si>
  <si>
    <t>Soil and water quality, external, car (£ per km)</t>
  </si>
  <si>
    <t>Well-to-tank emissions, external, car (£ per km)</t>
  </si>
  <si>
    <t>Noise, external, bus (£ per passenger km)</t>
  </si>
  <si>
    <t>Well-to-tank emissions, external, bus (£ per passenger km)</t>
  </si>
  <si>
    <t>Air pollution, external, train (£ per passenger km)</t>
  </si>
  <si>
    <t>Climate change, external, train (£ per passenger km)</t>
  </si>
  <si>
    <t>Noise, external, train (£ per passenger km)</t>
  </si>
  <si>
    <t>Congestion, external, train (£ per passenger km)</t>
  </si>
  <si>
    <t>Well-to-tank emissions, external, train (£ per passenger km)</t>
  </si>
  <si>
    <t>Societal Gain model- price and value year adjustment data.</t>
  </si>
  <si>
    <t>Source: TAG Data book (Annual parameters) Nov 2023 v1.22 https://www.gov.uk/government/publications/tag-data-book (Price and Value Year set to 2024)</t>
  </si>
  <si>
    <t>Annual Parameters</t>
  </si>
  <si>
    <r>
      <t>GDP deflator</t>
    </r>
    <r>
      <rPr>
        <b/>
        <vertAlign val="superscript"/>
        <sz val="10"/>
        <rFont val="Arial"/>
        <family val="2"/>
      </rPr>
      <t>1</t>
    </r>
  </si>
  <si>
    <t>Average GDP per person</t>
  </si>
  <si>
    <t>Annual Growth</t>
  </si>
  <si>
    <t>Index</t>
  </si>
  <si>
    <t>Re-indexed to 2010</t>
  </si>
  <si>
    <t>Year</t>
  </si>
  <si>
    <t>(2024 = 100)</t>
  </si>
  <si>
    <t>Historic value</t>
  </si>
  <si>
    <t>(%pa)</t>
  </si>
  <si>
    <t>1990 = 100</t>
  </si>
  <si>
    <t>2010 = 100</t>
  </si>
  <si>
    <t>-</t>
  </si>
  <si>
    <t>TAG databook Marginal External Cost values, 2024 prices and 2024 values (pence per km)</t>
  </si>
  <si>
    <t>Cars</t>
  </si>
  <si>
    <t>Source: TAG Data book Nov 2023 v1.22  https://www.gov.uk/government/publications/tag-data-book  (Table A5.4.2), linear interpolation to 2024 values using 2020 and 2025 values</t>
  </si>
  <si>
    <t>Car- MEC interpolation 2024</t>
  </si>
  <si>
    <t>Weighted average value for UK (Other Urban vs Rural)</t>
  </si>
  <si>
    <t>Inner and Outer Conurbations</t>
  </si>
  <si>
    <t>Rural</t>
  </si>
  <si>
    <t>Cost type</t>
  </si>
  <si>
    <t>A roads</t>
  </si>
  <si>
    <t>Other Rds</t>
  </si>
  <si>
    <t>Congestion*</t>
  </si>
  <si>
    <t>Infrastructure</t>
  </si>
  <si>
    <t>Accident</t>
  </si>
  <si>
    <t>Public Service Vehicles</t>
  </si>
  <si>
    <t>PSV- MEC interpolation 2024</t>
  </si>
  <si>
    <t>WebTAG economic benefits - General parameters</t>
  </si>
  <si>
    <t>Discount rate (%)- for first 30 years of benefits</t>
  </si>
  <si>
    <t>WebTAG databook A1.1.1</t>
  </si>
  <si>
    <t>Decay rate (0)</t>
  </si>
  <si>
    <t>The same level of cycling is assumed every year in this theoretical scenario (there is no intervention)</t>
  </si>
  <si>
    <t>WebTAG economic benefits - Absenteeism values</t>
  </si>
  <si>
    <t>Time spent exercising required to get full impact (minutes)</t>
  </si>
  <si>
    <t>TAG unit A4.1, 3.2.18 (5 days a week, 30 minute a day)</t>
  </si>
  <si>
    <t>Base level of absenteeism</t>
  </si>
  <si>
    <t>TAG unit A4.1, 3.2.18</t>
  </si>
  <si>
    <t>Proportion of absences due to short-term illness</t>
  </si>
  <si>
    <t>Reduction in sick absences</t>
  </si>
  <si>
    <t>Average daily salary (£) including on-costs (2010 values and prices)</t>
  </si>
  <si>
    <t>WebTAG databook A1.3.1, assumes 7.2 hours per day</t>
  </si>
  <si>
    <t>Average daily salary (£) including on-costs (2010 prices, adjusted to 2015 values for increases in wages and productivity)</t>
  </si>
  <si>
    <t>WebTAG 4.1, 3.2.19</t>
  </si>
  <si>
    <t>WebTAG economic benefits- Absenteeism values- Employment rate data (NOMIS)</t>
  </si>
  <si>
    <t>Annual population survey - workplace analysis (Apr 2015-Mar 2016)</t>
  </si>
  <si>
    <t>ONS Population estimates - local authority based by five year age band [2015] - via NOMIS regional profiles</t>
  </si>
  <si>
    <t>% all persons aged 16-64 employed fte (assuming p/t = 50% fte)</t>
  </si>
  <si>
    <t>East</t>
  </si>
  <si>
    <t>see 'sourced data' tab (circa row 500) in BCR tool ("S:\RMU\To Sort\Team Resources\ToolsMethodologies\WebTAG\WEBTAG template\In development\in_dev_BCR_tool_v1.05_BL_in_dev.xlsx")</t>
  </si>
  <si>
    <t>Yorkshire and The Humber</t>
  </si>
  <si>
    <t>WebTAG economic benefits- HEAT values</t>
  </si>
  <si>
    <t>Days cycled per year</t>
  </si>
  <si>
    <t>This is based on the City Cycling Model extrapolating to annual level of cycling</t>
  </si>
  <si>
    <t>Full risk reduction of cyclists</t>
  </si>
  <si>
    <t>http://www.heatwalkingcycling.org/index.php?pg=cycling&amp;act=more2 OR http://www.euro.who.int/en/health-topics/environment-and-health/Transport-and-health/publications/2014/health-economic-assessment-tools-heat-for-walking-and-for-cycling.-methodology-and-user-guide.-economic-assessment-of-transport-infrastructure-and-policies.-2014-update</t>
  </si>
  <si>
    <t>Minutes per day for risk reduction</t>
  </si>
  <si>
    <t>http://www.heatwalkingcycling.org/index.php?pg=cycling&amp;act=more2</t>
  </si>
  <si>
    <t>Working days per year</t>
  </si>
  <si>
    <t>Based on http://www.work-day.co.uk/ for each UK nation in 2024, minus 5.6 weeks of annual leave (https://www.gov.uk/holiday-entitlement-rights/entitlement)</t>
  </si>
  <si>
    <t xml:space="preserve">Working days 2024 v0.1 </t>
  </si>
  <si>
    <t>Work Days per Year Calculation</t>
  </si>
  <si>
    <r>
      <rPr>
        <u/>
        <sz val="10"/>
        <color theme="1"/>
        <rFont val="Arial"/>
        <family val="2"/>
      </rPr>
      <t>Working days</t>
    </r>
    <r>
      <rPr>
        <sz val="10"/>
        <color theme="1"/>
        <rFont val="Arial"/>
        <family val="2"/>
      </rPr>
      <t xml:space="preserve"> per year minus annual leave (5-day week)</t>
    </r>
  </si>
  <si>
    <r>
      <rPr>
        <u/>
        <sz val="10"/>
        <color theme="1"/>
        <rFont val="Arial"/>
        <family val="2"/>
      </rPr>
      <t>All days</t>
    </r>
    <r>
      <rPr>
        <sz val="10"/>
        <color theme="1"/>
        <rFont val="Arial"/>
        <family val="2"/>
      </rPr>
      <t xml:space="preserve"> per year minus public holidays and annual leave (7-day week) [Exclusive of compensation rest days]</t>
    </r>
  </si>
  <si>
    <t>Sickness absence rate and number of days lost through sickness absence per worker by region</t>
  </si>
  <si>
    <t xml:space="preserve">Taken from Table 9b: https://www.gov.uk/government/statistics/sickness-absence-in-the-uk-labour-market-2022.
</t>
  </si>
  <si>
    <t>sicknessabsence2022-checked-in-2024</t>
  </si>
  <si>
    <t>Number of days lost through sickness absence per worker</t>
  </si>
  <si>
    <t>Number of school days per year</t>
  </si>
  <si>
    <t>Data from various sources (see below). The value is not expected to change year on year. Data for all English regions based on the overall England source.</t>
  </si>
  <si>
    <t>Documents - INT-PUB Increasing Cycle Access\05 Modelling\Model development\Non-survey input values\Education days per year</t>
  </si>
  <si>
    <t>Number of days in the school year (minimum)</t>
  </si>
  <si>
    <t>Source</t>
  </si>
  <si>
    <t>https://assets.publishing.service.gov.uk/media/64a2f21fbb13dc000cb2e5e1/Minimum_School_Week_Non-Statutory_Guidance.pdf</t>
  </si>
  <si>
    <t>ENG Minimum_School_Week_Non-Statutory_Guidance</t>
  </si>
  <si>
    <t>https://www.education-ni.gov.uk/sites/default/files/publications/education/Circular%202022%20School%20Optional%20Days%20and%20Exceptional%20Closure%20Days%20-%20Nov22_0.pdf</t>
  </si>
  <si>
    <t>NI 2022 School Optional Days and Exceptional Closure Da</t>
  </si>
  <si>
    <t>https://education.gov.scot/parentzone/my-school/general-school-information/term-dates/</t>
  </si>
  <si>
    <t>https://www.gov.wales/sites/default/files/publications/2021-11/2021-chapter-22-the-school-year-session-times-and-term-dates.pdf</t>
  </si>
  <si>
    <t>22-the-school-year-and-session-times - Wales</t>
  </si>
  <si>
    <t>School absence rates</t>
  </si>
  <si>
    <t>Data taken from various sources - see below</t>
  </si>
  <si>
    <t>Absence rate in schools- percentage of school sessions missed</t>
  </si>
  <si>
    <t>Source and data year</t>
  </si>
  <si>
    <t>2021/22 data from https://explore-education-statistics.service.gov.uk/data-tables/fast-track/7e6ff9e0-81d1-4b56-8247-08db1fecc641</t>
  </si>
  <si>
    <t>England-pupil-absence-checked-in-2024</t>
  </si>
  <si>
    <t>2021/22 data from https://www.education-ni.gov.uk/articles/pupil-attendance</t>
  </si>
  <si>
    <t>Attendance at schools in Northern Ireland 202122</t>
  </si>
  <si>
    <t>2022/23 data from Table 1.1 of file at https://www.gov.scot/publications/school-attendance-and-absence-statistics/</t>
  </si>
  <si>
    <t>Scotland Schools Attendance 202223</t>
  </si>
  <si>
    <t>2022/23 data from table 1 of https://www.gov.wales/attendance-pupils-maintained-schools-5-september-2022-24-july-2023</t>
  </si>
  <si>
    <t>Welsh School absence rates 22-23</t>
  </si>
  <si>
    <t>Car fleet composition by region</t>
  </si>
  <si>
    <t>For England, Northern Ireland, Wales, and Scotland, data is projected 2024 (from 2022 data) car fleet splits in urban areas (https://naei.beis.gov.uk/resources/rtp_fleet_projection_NAEI_2020_Base%202022_v1.1.xlsx).</t>
  </si>
  <si>
    <t>% car fleet petrol</t>
  </si>
  <si>
    <t>% car fleet diesel</t>
  </si>
  <si>
    <t>rtp_fleet_projection_NAEI_2020_Base 2022_v1.1</t>
  </si>
  <si>
    <t>MOVES inputs and outputs</t>
  </si>
  <si>
    <t>% in each age category</t>
  </si>
  <si>
    <t>taken from 'Summary' tab of https://sustrans.sharepoint.com/:x:/s/INT-PUB-14894/EVxj-BG-cLRGvVEMoEBbvh0B3rdaxvuA_T3EkmRvyxBRJA?e=M03KaD</t>
  </si>
  <si>
    <t>Total number of people using the scheme</t>
  </si>
  <si>
    <t>16-29</t>
  </si>
  <si>
    <t>30-49</t>
  </si>
  <si>
    <t>50-64</t>
  </si>
  <si>
    <t>NOTE: Where the age groups don't align between the MOVES age groups and the survey data age groups, the survey age groups have been assigned to the younger MOVES age group as it will generate more conservative estimates of benefits</t>
  </si>
  <si>
    <t>% beneficiaries aged 16-30</t>
  </si>
  <si>
    <t>Survey data age group</t>
  </si>
  <si>
    <t>MOVES age group</t>
  </si>
  <si>
    <t>% beneficiaries aged 31-45</t>
  </si>
  <si>
    <t>16-30</t>
  </si>
  <si>
    <t>% beneficiaries aged 46-60</t>
  </si>
  <si>
    <t>30-39 and 40-49</t>
  </si>
  <si>
    <t>31-45</t>
  </si>
  <si>
    <t>% beneficiaries aged 61+</t>
  </si>
  <si>
    <t>46-60</t>
  </si>
  <si>
    <t>61+</t>
  </si>
  <si>
    <t>Activity type</t>
  </si>
  <si>
    <t>%male</t>
  </si>
  <si>
    <t>Intensity</t>
  </si>
  <si>
    <t>Starting Activity Level</t>
  </si>
  <si>
    <t>Duration (of completely new cycle trips, not converted from walking/wheeling)</t>
  </si>
  <si>
    <t>Age group population</t>
  </si>
  <si>
    <t>Cycling (leisure)</t>
  </si>
  <si>
    <t>Moderate</t>
  </si>
  <si>
    <t>Vigorous activity</t>
  </si>
  <si>
    <t>% Female vs Male in each age category/discount level combination</t>
  </si>
  <si>
    <t>For 40% discount; UK; 90% standard cycles, 10% non-standard cycles</t>
  </si>
  <si>
    <t>Discount level/age group</t>
  </si>
  <si>
    <t>Female</t>
  </si>
  <si>
    <t>Male</t>
  </si>
  <si>
    <t>Output values from MOVES - CYCLING</t>
  </si>
  <si>
    <t>Original 2016 prices</t>
  </si>
  <si>
    <t>£100 discount 16-30</t>
  </si>
  <si>
    <t>Reduction in NHS expenditure (£) from disease cases avoided in each age group</t>
  </si>
  <si>
    <t>£100 discount 31-45</t>
  </si>
  <si>
    <t>£100 discount 46-60</t>
  </si>
  <si>
    <t>£150 discount 16-30</t>
  </si>
  <si>
    <t>£150 discount 31-45</t>
  </si>
  <si>
    <t>£150 discount 46-60</t>
  </si>
  <si>
    <t>£200 discount 16-30</t>
  </si>
  <si>
    <t>Total value of cycling</t>
  </si>
  <si>
    <t>£200 discount 31-45</t>
  </si>
  <si>
    <t>£200 discount 46-60</t>
  </si>
  <si>
    <t>£50 discount 16-30</t>
  </si>
  <si>
    <t>Number of cases of disease avoided in each age group</t>
  </si>
  <si>
    <t>£50 discount 31-45</t>
  </si>
  <si>
    <t>£50 discount 46-60</t>
  </si>
  <si>
    <t>Type 2 Diabetes</t>
  </si>
  <si>
    <t>20% discount 16-30</t>
  </si>
  <si>
    <t>Coronary Heart Disease</t>
  </si>
  <si>
    <t>20% discount 31-45</t>
  </si>
  <si>
    <t>Cerebrovascular disease (Stroke)</t>
  </si>
  <si>
    <t>20% discount 46-60</t>
  </si>
  <si>
    <t>Breast Cancer</t>
  </si>
  <si>
    <t>30% discount 16-30</t>
  </si>
  <si>
    <t>Colorectal Cancer</t>
  </si>
  <si>
    <t>30% discount 31-45</t>
  </si>
  <si>
    <t>Dementia</t>
  </si>
  <si>
    <t>30% discount 46-60</t>
  </si>
  <si>
    <t>Depression</t>
  </si>
  <si>
    <t>40% discount 16-30</t>
  </si>
  <si>
    <t>Hip fracture</t>
  </si>
  <si>
    <t>40% discount 31-45</t>
  </si>
  <si>
    <t>Total cases of disease</t>
  </si>
  <si>
    <t>40% discount 46-60</t>
  </si>
  <si>
    <t>50% discount 16-30</t>
  </si>
  <si>
    <t>50% discount 31-45</t>
  </si>
  <si>
    <t>50% discount 46-60</t>
  </si>
  <si>
    <t>Price adjustment to 2024 prices</t>
  </si>
  <si>
    <t>Adult trip estimates</t>
  </si>
  <si>
    <t>Workplace trips</t>
  </si>
  <si>
    <t>Source data 24hr MMDT for same month</t>
  </si>
  <si>
    <t>Source data 24hr AMDT</t>
  </si>
  <si>
    <t>Daily cycle trips</t>
  </si>
  <si>
    <t>Month data collected</t>
  </si>
  <si>
    <t>Seasonally adjusted daily cycle trips</t>
  </si>
  <si>
    <t>Seasonally adjusted annual cycle trips</t>
  </si>
  <si>
    <t>Median seasonally adjusted annual cycle trips</t>
  </si>
  <si>
    <r>
      <t xml:space="preserve">Annual cycle trips </t>
    </r>
    <r>
      <rPr>
        <b/>
        <u/>
        <sz val="10"/>
        <rFont val="Arial"/>
        <family val="2"/>
      </rPr>
      <t>replacing car trips</t>
    </r>
  </si>
  <si>
    <t>Daily cycle trips replacing car trips</t>
  </si>
  <si>
    <r>
      <t xml:space="preserve">Seasonally adjusted daily cycle trips </t>
    </r>
    <r>
      <rPr>
        <b/>
        <u/>
        <sz val="10"/>
        <rFont val="Arial"/>
        <family val="2"/>
      </rPr>
      <t>replacing car trips</t>
    </r>
  </si>
  <si>
    <r>
      <t xml:space="preserve">Seasonally adjusted annual cycle trips </t>
    </r>
    <r>
      <rPr>
        <b/>
        <u/>
        <sz val="10"/>
        <rFont val="Arial"/>
        <family val="2"/>
      </rPr>
      <t>replacing car trips</t>
    </r>
  </si>
  <si>
    <r>
      <t xml:space="preserve">Median seasonally adjusted </t>
    </r>
    <r>
      <rPr>
        <b/>
        <u/>
        <sz val="10"/>
        <rFont val="Arial"/>
        <family val="2"/>
      </rPr>
      <t>annual cycle trips replacing car trips</t>
    </r>
  </si>
  <si>
    <r>
      <t xml:space="preserve">Annual cycle trips </t>
    </r>
    <r>
      <rPr>
        <b/>
        <u/>
        <sz val="10"/>
        <rFont val="Arial"/>
        <family val="2"/>
      </rPr>
      <t>replacing bus trips</t>
    </r>
  </si>
  <si>
    <r>
      <t xml:space="preserve">Daily cycle trips </t>
    </r>
    <r>
      <rPr>
        <b/>
        <u/>
        <sz val="10"/>
        <rFont val="Arial"/>
        <family val="2"/>
      </rPr>
      <t>replacing bus trips</t>
    </r>
  </si>
  <si>
    <r>
      <t xml:space="preserve">Seasonally adjusted daily cycle trips </t>
    </r>
    <r>
      <rPr>
        <b/>
        <u/>
        <sz val="10"/>
        <rFont val="Arial"/>
        <family val="2"/>
      </rPr>
      <t>replacing bus trips</t>
    </r>
  </si>
  <si>
    <r>
      <t xml:space="preserve">Seasonally adjusted annual cycle trips </t>
    </r>
    <r>
      <rPr>
        <b/>
        <u/>
        <sz val="10"/>
        <rFont val="Arial"/>
        <family val="2"/>
      </rPr>
      <t>replacing bus trips</t>
    </r>
  </si>
  <si>
    <r>
      <t xml:space="preserve">Median seasonally adjusted </t>
    </r>
    <r>
      <rPr>
        <b/>
        <u/>
        <sz val="10"/>
        <rFont val="Arial"/>
        <family val="2"/>
      </rPr>
      <t>annual cycle trips replacing bus trips</t>
    </r>
  </si>
  <si>
    <r>
      <t xml:space="preserve">Annual cycle trips </t>
    </r>
    <r>
      <rPr>
        <b/>
        <u/>
        <sz val="10"/>
        <rFont val="Arial"/>
        <family val="2"/>
      </rPr>
      <t>replacing train trips</t>
    </r>
  </si>
  <si>
    <r>
      <t xml:space="preserve">Daily cycle trips </t>
    </r>
    <r>
      <rPr>
        <b/>
        <u/>
        <sz val="10"/>
        <rFont val="Arial"/>
        <family val="2"/>
      </rPr>
      <t>replacing train trips</t>
    </r>
  </si>
  <si>
    <r>
      <t xml:space="preserve">Seasonally adjusted daily cycle trips </t>
    </r>
    <r>
      <rPr>
        <b/>
        <u/>
        <sz val="10"/>
        <rFont val="Arial"/>
        <family val="2"/>
      </rPr>
      <t>replacing train trips</t>
    </r>
  </si>
  <si>
    <r>
      <t xml:space="preserve">Seasonally adjusted annual cycle trips </t>
    </r>
    <r>
      <rPr>
        <b/>
        <u/>
        <sz val="10"/>
        <rFont val="Arial"/>
        <family val="2"/>
      </rPr>
      <t>replacing train trips</t>
    </r>
  </si>
  <si>
    <r>
      <t xml:space="preserve">Median seasonally adjusted </t>
    </r>
    <r>
      <rPr>
        <b/>
        <u/>
        <sz val="10"/>
        <rFont val="Arial"/>
        <family val="2"/>
      </rPr>
      <t>annual cycle trips replacing train trips</t>
    </r>
  </si>
  <si>
    <r>
      <t xml:space="preserve">Annual cycle trips </t>
    </r>
    <r>
      <rPr>
        <b/>
        <u/>
        <sz val="10"/>
        <rFont val="Arial"/>
        <family val="2"/>
      </rPr>
      <t>replacing walking or wheeling trips</t>
    </r>
  </si>
  <si>
    <r>
      <t xml:space="preserve">Daily cycle trips </t>
    </r>
    <r>
      <rPr>
        <b/>
        <u/>
        <sz val="10"/>
        <rFont val="Arial"/>
        <family val="2"/>
      </rPr>
      <t>replacing walking or wheeling trips</t>
    </r>
  </si>
  <si>
    <r>
      <t xml:space="preserve">Seasonally adjusted daily cycle trips </t>
    </r>
    <r>
      <rPr>
        <b/>
        <u/>
        <sz val="10"/>
        <rFont val="Arial"/>
        <family val="2"/>
      </rPr>
      <t>replacing walking or wheeling trips</t>
    </r>
  </si>
  <si>
    <r>
      <t xml:space="preserve">Seasonally adjusted annual cycle trips </t>
    </r>
    <r>
      <rPr>
        <b/>
        <u/>
        <sz val="10"/>
        <rFont val="Arial"/>
        <family val="2"/>
      </rPr>
      <t>replacing walking or wheeling trips</t>
    </r>
  </si>
  <si>
    <r>
      <t xml:space="preserve">Median seasonally adjusted </t>
    </r>
    <r>
      <rPr>
        <b/>
        <u/>
        <sz val="10"/>
        <rFont val="Arial"/>
        <family val="2"/>
      </rPr>
      <t>annual cycle trips replacing walking or wheeling trips</t>
    </r>
  </si>
  <si>
    <r>
      <t xml:space="preserve">Annual Cycle trips </t>
    </r>
    <r>
      <rPr>
        <b/>
        <u/>
        <sz val="10"/>
        <rFont val="Arial"/>
        <family val="2"/>
      </rPr>
      <t>that were taken on your previous cycle</t>
    </r>
  </si>
  <si>
    <r>
      <t xml:space="preserve">Daily cycle trips </t>
    </r>
    <r>
      <rPr>
        <b/>
        <u/>
        <sz val="10"/>
        <rFont val="Arial"/>
        <family val="2"/>
      </rPr>
      <t>that were taken on your previous cycle</t>
    </r>
  </si>
  <si>
    <r>
      <t xml:space="preserve">Seasonally adjusted daily cycle trips </t>
    </r>
    <r>
      <rPr>
        <b/>
        <u/>
        <sz val="10"/>
        <rFont val="Arial"/>
        <family val="2"/>
      </rPr>
      <t>that were taken on your previous cycle</t>
    </r>
  </si>
  <si>
    <r>
      <t xml:space="preserve">Seasonally adjusted annual cycle trips </t>
    </r>
    <r>
      <rPr>
        <b/>
        <u/>
        <sz val="10"/>
        <rFont val="Arial"/>
        <family val="2"/>
      </rPr>
      <t>that were taken on your previous cycle</t>
    </r>
  </si>
  <si>
    <r>
      <t xml:space="preserve">Median seasonally adjusted </t>
    </r>
    <r>
      <rPr>
        <b/>
        <u/>
        <sz val="10"/>
        <rFont val="Arial"/>
        <family val="2"/>
      </rPr>
      <t>annual cycle trips that were taken on your previous cycle</t>
    </r>
  </si>
  <si>
    <r>
      <t xml:space="preserve">Annual cycle trips </t>
    </r>
    <r>
      <rPr>
        <b/>
        <u/>
        <sz val="10"/>
        <rFont val="Arial"/>
        <family val="2"/>
      </rPr>
      <t>that are new trips, not replacing a trip by another mode</t>
    </r>
  </si>
  <si>
    <r>
      <t xml:space="preserve">Daily cycle trips </t>
    </r>
    <r>
      <rPr>
        <b/>
        <u/>
        <sz val="10"/>
        <rFont val="Arial"/>
        <family val="2"/>
      </rPr>
      <t>that are new trips, not replacing a trip by another mode</t>
    </r>
  </si>
  <si>
    <r>
      <t xml:space="preserve">Seasonally adjusted daily cycle trips </t>
    </r>
    <r>
      <rPr>
        <b/>
        <u/>
        <sz val="10"/>
        <rFont val="Arial"/>
        <family val="2"/>
      </rPr>
      <t>that are new trips, not replacing a trip by another mode</t>
    </r>
  </si>
  <si>
    <r>
      <t xml:space="preserve">Seasonally adjusted annual cycle trips </t>
    </r>
    <r>
      <rPr>
        <b/>
        <u/>
        <sz val="10"/>
        <rFont val="Arial"/>
        <family val="2"/>
      </rPr>
      <t>that are new trips, not replacing a trip by another mode</t>
    </r>
  </si>
  <si>
    <r>
      <t xml:space="preserve">Median seasonally adjusted </t>
    </r>
    <r>
      <rPr>
        <b/>
        <u/>
        <sz val="10"/>
        <rFont val="Arial"/>
        <family val="2"/>
      </rPr>
      <t>annual cycle trips that are new trips, not replacing a trip by another mode</t>
    </r>
  </si>
  <si>
    <t>Future workplace trips (if a job is secured)</t>
  </si>
  <si>
    <t>Education trips</t>
  </si>
  <si>
    <t>Shopping, PB and social trips</t>
  </si>
  <si>
    <t>Leisure trips</t>
  </si>
  <si>
    <t>Source data for the seasonal adjustment of survey trip estimates (Do not move column alignment as the absolute, rather than relative, column number is referred to)</t>
  </si>
  <si>
    <t>Urban counters taken from 'Seasonality_Cycling' tab of</t>
  </si>
  <si>
    <t>WACI model workbook</t>
  </si>
  <si>
    <t>Minus X2035, X2048, X2051 and X2399 to make the total number of urban counters 84</t>
  </si>
  <si>
    <t>Rural counters taken from 'Seasonality_Cycling' tab of</t>
  </si>
  <si>
    <t>Rural Index Orkney model workbook</t>
  </si>
  <si>
    <t>Up to counter 10001680 to make it 16 counters</t>
  </si>
  <si>
    <t>CYCLISTS</t>
  </si>
  <si>
    <t>Urban</t>
  </si>
  <si>
    <t>Monthly 24hr median daily total (large and medium urban sites only)</t>
  </si>
  <si>
    <t>X3</t>
  </si>
  <si>
    <t>X13</t>
  </si>
  <si>
    <t>X18</t>
  </si>
  <si>
    <t>X19</t>
  </si>
  <si>
    <t>X33</t>
  </si>
  <si>
    <t>X34</t>
  </si>
  <si>
    <t>X98</t>
  </si>
  <si>
    <t>X139</t>
  </si>
  <si>
    <t>X290</t>
  </si>
  <si>
    <t>X291</t>
  </si>
  <si>
    <t>X302</t>
  </si>
  <si>
    <t>X309</t>
  </si>
  <si>
    <t>X333</t>
  </si>
  <si>
    <t>X360</t>
  </si>
  <si>
    <t>X438</t>
  </si>
  <si>
    <t>X478</t>
  </si>
  <si>
    <t>X525</t>
  </si>
  <si>
    <t>X577</t>
  </si>
  <si>
    <t>X578</t>
  </si>
  <si>
    <t>X584</t>
  </si>
  <si>
    <t>X596</t>
  </si>
  <si>
    <t>X661</t>
  </si>
  <si>
    <t>X676</t>
  </si>
  <si>
    <t>X691</t>
  </si>
  <si>
    <t>X699</t>
  </si>
  <si>
    <t>X713</t>
  </si>
  <si>
    <t>X716</t>
  </si>
  <si>
    <t>X754</t>
  </si>
  <si>
    <t>X755</t>
  </si>
  <si>
    <t>X770</t>
  </si>
  <si>
    <t>X786</t>
  </si>
  <si>
    <t>X829</t>
  </si>
  <si>
    <t>X840</t>
  </si>
  <si>
    <t>X841</t>
  </si>
  <si>
    <t>X842</t>
  </si>
  <si>
    <t>X1006</t>
  </si>
  <si>
    <t>X1007</t>
  </si>
  <si>
    <t>X1036</t>
  </si>
  <si>
    <t>X1045</t>
  </si>
  <si>
    <t>X1059</t>
  </si>
  <si>
    <t>X1092</t>
  </si>
  <si>
    <t>X1096</t>
  </si>
  <si>
    <t>X1099</t>
  </si>
  <si>
    <t>X1106</t>
  </si>
  <si>
    <t>X1121</t>
  </si>
  <si>
    <t>X1127</t>
  </si>
  <si>
    <t>X1132</t>
  </si>
  <si>
    <t>X1211</t>
  </si>
  <si>
    <t>X1221</t>
  </si>
  <si>
    <t>X1245</t>
  </si>
  <si>
    <t>X1249</t>
  </si>
  <si>
    <t>X1258</t>
  </si>
  <si>
    <t>X1261</t>
  </si>
  <si>
    <t>X1263</t>
  </si>
  <si>
    <t>X1270</t>
  </si>
  <si>
    <t>X1277</t>
  </si>
  <si>
    <t>X1293</t>
  </si>
  <si>
    <t>X1294</t>
  </si>
  <si>
    <t>X1297</t>
  </si>
  <si>
    <t>X1298</t>
  </si>
  <si>
    <t>X1300</t>
  </si>
  <si>
    <t>X1305</t>
  </si>
  <si>
    <t>X1488</t>
  </si>
  <si>
    <t>X1489</t>
  </si>
  <si>
    <t>X1511</t>
  </si>
  <si>
    <t>X1544</t>
  </si>
  <si>
    <t>X1549</t>
  </si>
  <si>
    <t>X1550</t>
  </si>
  <si>
    <t>X1588</t>
  </si>
  <si>
    <t>X1589</t>
  </si>
  <si>
    <t>X1705</t>
  </si>
  <si>
    <t>X1707</t>
  </si>
  <si>
    <t>X1708</t>
  </si>
  <si>
    <t>X1709</t>
  </si>
  <si>
    <t>X1711</t>
  </si>
  <si>
    <t>X1740</t>
  </si>
  <si>
    <t>X1743</t>
  </si>
  <si>
    <t>X1744</t>
  </si>
  <si>
    <t>X1745</t>
  </si>
  <si>
    <t>X1747</t>
  </si>
  <si>
    <t>X1748</t>
  </si>
  <si>
    <t>X1782</t>
  </si>
  <si>
    <t>X1787</t>
  </si>
  <si>
    <t>X2002</t>
  </si>
  <si>
    <t>Jan</t>
  </si>
  <si>
    <t>Feb</t>
  </si>
  <si>
    <t>Mar</t>
  </si>
  <si>
    <t>Apr</t>
  </si>
  <si>
    <t>May</t>
  </si>
  <si>
    <t>Jun</t>
  </si>
  <si>
    <t>Jul</t>
  </si>
  <si>
    <t>Aug</t>
  </si>
  <si>
    <t>Sep</t>
  </si>
  <si>
    <t>Oct</t>
  </si>
  <si>
    <t>Dec</t>
  </si>
  <si>
    <t>24hr AMDT</t>
  </si>
  <si>
    <t>To/from School, college or university, including dropping off or picking up children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</si>
</sst>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0.0"/>
    <numFmt numFmtId="165" formatCode="0.0%"/>
    <numFmt numFmtId="166" formatCode="_-* #,##0_-;\-* #,##0_-;_-* &quot;-&quot;??_-;_-@_-"/>
    <numFmt numFmtId="167" formatCode="_-* #,##0.000_-;\-* #,##0.000_-;_-* &quot;-&quot;??_-;_-@_-"/>
    <numFmt numFmtId="168" formatCode="_-* #,##0.00_-;\-* #,##0.00_-;_-* &quot;-&quot;_-;_-@_-"/>
    <numFmt numFmtId="169" formatCode="0.0000000"/>
    <numFmt numFmtId="170" formatCode="&quot;£&quot;#,##0"/>
    <numFmt numFmtId="171" formatCode="0.00000"/>
    <numFmt numFmtId="172" formatCode="0.000"/>
    <numFmt numFmtId="173" formatCode="&quot;£&quot;#,##0.00"/>
    <numFmt numFmtId="174" formatCode="_-&quot;£&quot;* #,##0.000_-;\-&quot;£&quot;* #,##0.000_-;_-&quot;£&quot;* &quot;-&quot;??_-;_-@_-"/>
    <numFmt numFmtId="175" formatCode="&quot;£&quot;#,##0.000"/>
    <numFmt numFmtId="176" formatCode="&quot;£&quot;#,##0.0000"/>
    <numFmt numFmtId="177" formatCode="_-&quot;£&quot;* #,##0_-;\-&quot;£&quot;* #,##0_-;_-&quot;£&quot;* &quot;-&quot;??_-;_-@_-"/>
    <numFmt numFmtId="178" formatCode="_-[$£-809]* #,##0.00_-;\-[$£-809]* #,##0.00_-;_-[$£-809]* &quot;-&quot;??_-;_-@_-"/>
    <numFmt numFmtId="179" formatCode="_-* #,##0.000_-;\-* #,##0.000_-;_-* &quot;-&quot;_-;_-@_-"/>
    <numFmt numFmtId="180" formatCode="_-[$£-809]* #,##0_-;\-[$£-809]* #,##0_-;_-[$£-809]* &quot;-&quot;??_-;_-@_-"/>
    <numFmt numFmtId="181" formatCode="_-* #,##0.0_-;\-* #,##0.0_-;_-* &quot;-&quot;??_-;_-@_-"/>
    <numFmt numFmtId="182" formatCode="_-&quot;£&quot;* #,##0.0000_-;\-&quot;£&quot;* #,##0.0000_-;_-&quot;£&quot;* &quot;-&quot;??_-;_-@_-"/>
  </numFmts>
  <fonts count="56" x14ac:knownFonts="1">
    <font>
      <sz val="11"/>
      <color theme="1"/>
      <name val="Calibri"/>
      <family val="2"/>
      <scheme val="minor"/>
    </font>
    <font>
      <sz val="11"/>
      <color theme="1"/>
      <name val="Arial"/>
      <family val="2"/>
    </font>
    <font>
      <sz val="11"/>
      <color theme="1"/>
      <name val="Calibri"/>
      <family val="2"/>
      <scheme val="minor"/>
    </font>
    <font>
      <b/>
      <sz val="11"/>
      <color theme="1"/>
      <name val="Arial"/>
      <family val="2"/>
    </font>
    <font>
      <b/>
      <sz val="11"/>
      <name val="Arial"/>
      <family val="2"/>
    </font>
    <font>
      <sz val="11"/>
      <name val="Arial"/>
      <family val="2"/>
    </font>
    <font>
      <sz val="11"/>
      <color rgb="FFFF0000"/>
      <name val="Arial"/>
      <family val="2"/>
    </font>
    <font>
      <sz val="12"/>
      <color theme="1"/>
      <name val="Arial"/>
      <family val="2"/>
    </font>
    <font>
      <b/>
      <u/>
      <sz val="16"/>
      <color theme="1"/>
      <name val="Arial"/>
      <family val="2"/>
    </font>
    <font>
      <b/>
      <sz val="12"/>
      <name val="Arial"/>
      <family val="2"/>
    </font>
    <font>
      <sz val="11"/>
      <color theme="3"/>
      <name val="Arial"/>
      <family val="2"/>
    </font>
    <font>
      <b/>
      <sz val="11"/>
      <color rgb="FF00B050"/>
      <name val="Arial"/>
      <family val="2"/>
    </font>
    <font>
      <b/>
      <sz val="11"/>
      <color rgb="FFFF0000"/>
      <name val="Arial"/>
      <family val="2"/>
    </font>
    <font>
      <sz val="10"/>
      <name val="Arial"/>
      <family val="2"/>
    </font>
    <font>
      <b/>
      <sz val="10"/>
      <name val="Arial"/>
      <family val="2"/>
    </font>
    <font>
      <sz val="8"/>
      <name val="Arial"/>
      <family val="2"/>
    </font>
    <font>
      <sz val="10"/>
      <color rgb="FFFF0000"/>
      <name val="Arial"/>
      <family val="2"/>
    </font>
    <font>
      <u/>
      <sz val="10"/>
      <color indexed="12"/>
      <name val="Arial"/>
      <family val="2"/>
    </font>
    <font>
      <b/>
      <sz val="10"/>
      <color theme="1"/>
      <name val="Arial"/>
      <family val="2"/>
    </font>
    <font>
      <sz val="10"/>
      <color theme="1"/>
      <name val="Arial"/>
      <family val="2"/>
    </font>
    <font>
      <b/>
      <sz val="16"/>
      <name val="Arial"/>
      <family val="2"/>
    </font>
    <font>
      <b/>
      <u/>
      <sz val="11"/>
      <name val="Arial"/>
      <family val="2"/>
    </font>
    <font>
      <b/>
      <sz val="18"/>
      <color theme="1"/>
      <name val="Arial"/>
      <family val="2"/>
    </font>
    <font>
      <b/>
      <sz val="22"/>
      <name val="Arial"/>
      <family val="2"/>
    </font>
    <font>
      <b/>
      <sz val="10"/>
      <color indexed="9"/>
      <name val="Arial"/>
      <family val="2"/>
    </font>
    <font>
      <b/>
      <vertAlign val="superscript"/>
      <sz val="10"/>
      <name val="Arial"/>
      <family val="2"/>
    </font>
    <font>
      <b/>
      <sz val="10"/>
      <color theme="0"/>
      <name val="Arial"/>
      <family val="2"/>
    </font>
    <font>
      <b/>
      <i/>
      <sz val="9"/>
      <name val="Arial"/>
      <family val="2"/>
    </font>
    <font>
      <sz val="10"/>
      <color theme="0"/>
      <name val="Arial"/>
      <family val="2"/>
    </font>
    <font>
      <b/>
      <i/>
      <sz val="10"/>
      <name val="Arial"/>
      <family val="2"/>
    </font>
    <font>
      <b/>
      <sz val="11"/>
      <color theme="1"/>
      <name val="Calibri"/>
      <family val="2"/>
      <scheme val="minor"/>
    </font>
    <font>
      <b/>
      <sz val="10"/>
      <color indexed="21"/>
      <name val="Arial"/>
      <family val="2"/>
    </font>
    <font>
      <sz val="10"/>
      <color rgb="FF7030A0"/>
      <name val="Arial"/>
      <family val="2"/>
    </font>
    <font>
      <sz val="11"/>
      <color rgb="FF7030A0"/>
      <name val="Arial"/>
      <family val="2"/>
    </font>
    <font>
      <vertAlign val="subscript"/>
      <sz val="11"/>
      <color theme="1"/>
      <name val="Arial"/>
      <family val="2"/>
    </font>
    <font>
      <u/>
      <sz val="11"/>
      <color theme="10"/>
      <name val="Calibri"/>
      <family val="2"/>
      <scheme val="minor"/>
    </font>
    <font>
      <sz val="10"/>
      <name val="Arial"/>
      <family val="2"/>
    </font>
    <font>
      <b/>
      <u/>
      <sz val="22"/>
      <color theme="1"/>
      <name val="Arial"/>
      <family val="2"/>
    </font>
    <font>
      <b/>
      <u/>
      <sz val="10"/>
      <color theme="1"/>
      <name val="Arial"/>
      <family val="2"/>
    </font>
    <font>
      <b/>
      <u/>
      <sz val="11"/>
      <color theme="1"/>
      <name val="Arial"/>
      <family val="2"/>
    </font>
    <font>
      <u/>
      <sz val="10"/>
      <color theme="1"/>
      <name val="Arial"/>
      <family val="2"/>
    </font>
    <font>
      <u/>
      <sz val="11"/>
      <color theme="10"/>
      <name val="Calibri"/>
      <family val="2"/>
    </font>
    <font>
      <b/>
      <u/>
      <sz val="10"/>
      <name val="Arial"/>
      <family val="2"/>
    </font>
    <font>
      <u/>
      <sz val="11"/>
      <color theme="1"/>
      <name val="Arial"/>
      <family val="2"/>
    </font>
    <font>
      <u/>
      <sz val="11"/>
      <color theme="1"/>
      <name val="Calibri"/>
      <family val="2"/>
      <scheme val="minor"/>
    </font>
    <font>
      <u/>
      <sz val="10"/>
      <name val="Arial"/>
      <family val="2"/>
    </font>
    <font>
      <b/>
      <u/>
      <sz val="14"/>
      <color theme="1"/>
      <name val="Arial"/>
      <family val="2"/>
    </font>
    <font>
      <b/>
      <sz val="10"/>
      <color rgb="FF9C0006"/>
      <name val="Arial"/>
      <family val="2"/>
    </font>
    <font>
      <b/>
      <sz val="9"/>
      <color theme="1"/>
      <name val="Arial"/>
      <family val="2"/>
    </font>
    <font>
      <b/>
      <u val="singleAccounting"/>
      <sz val="10"/>
      <color theme="1"/>
      <name val="Arial"/>
      <family val="2"/>
    </font>
    <font>
      <sz val="9"/>
      <color theme="1"/>
      <name val="Arial"/>
      <family val="2"/>
    </font>
    <font>
      <u/>
      <sz val="9"/>
      <color theme="10"/>
      <name val="Calibri"/>
      <family val="2"/>
      <scheme val="minor"/>
    </font>
    <font>
      <b/>
      <u/>
      <sz val="11"/>
      <color theme="1"/>
      <name val="Calibri"/>
      <family val="2"/>
      <scheme val="minor"/>
    </font>
    <font>
      <b/>
      <u/>
      <sz val="14"/>
      <color theme="1"/>
      <name val="Calibri"/>
      <family val="2"/>
      <scheme val="minor"/>
    </font>
    <font>
      <b/>
      <sz val="14"/>
      <color theme="1"/>
      <name val="Calibri"/>
      <family val="2"/>
      <scheme val="minor"/>
    </font>
    <font>
      <sz val="11"/>
      <color rgb="FF00B050"/>
      <name val="Calibri"/>
      <family val="2"/>
      <scheme val="minor"/>
    </font>
  </fonts>
  <fills count="29">
    <fill>
      <patternFill patternType="none"/>
    </fill>
    <fill>
      <patternFill patternType="gray125"/>
    </fill>
    <fill>
      <patternFill patternType="solid">
        <fgColor rgb="FFCCFFFF"/>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249977111117893"/>
        <bgColor indexed="64"/>
      </patternFill>
    </fill>
    <fill>
      <patternFill patternType="solid">
        <fgColor indexed="42"/>
        <bgColor indexed="64"/>
      </patternFill>
    </fill>
    <fill>
      <patternFill patternType="solid">
        <fgColor indexed="17"/>
        <bgColor indexed="64"/>
      </patternFill>
    </fill>
    <fill>
      <patternFill patternType="solid">
        <fgColor indexed="9"/>
        <bgColor indexed="64"/>
      </patternFill>
    </fill>
    <fill>
      <patternFill patternType="solid">
        <fgColor theme="1"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CDDC"/>
        <bgColor indexed="64"/>
      </patternFill>
    </fill>
    <fill>
      <patternFill patternType="solid">
        <fgColor rgb="FFDAEEF3"/>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EBF1DE"/>
        <bgColor indexed="64"/>
      </patternFill>
    </fill>
    <fill>
      <patternFill patternType="solid">
        <fgColor theme="2" tint="-0.499984740745262"/>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theme="1" tint="0.499984740745262"/>
      </top>
      <bottom style="thin">
        <color theme="1" tint="0.499984740745262"/>
      </bottom>
      <diagonal/>
    </border>
    <border>
      <left/>
      <right/>
      <top style="thin">
        <color theme="1" tint="0.499984740745262"/>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double">
        <color indexed="64"/>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top/>
      <bottom style="thin">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medium">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theme="1" tint="0.499984740745262"/>
      </top>
      <bottom style="thin">
        <color theme="1" tint="0.499984740745262"/>
      </bottom>
      <diagonal/>
    </border>
    <border>
      <left style="medium">
        <color indexed="64"/>
      </left>
      <right/>
      <top style="thin">
        <color theme="1" tint="0.499984740745262"/>
      </top>
      <bottom/>
      <diagonal/>
    </border>
    <border>
      <left style="medium">
        <color indexed="64"/>
      </left>
      <right/>
      <top style="double">
        <color indexed="64"/>
      </top>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medium">
        <color indexed="64"/>
      </left>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22"/>
      </left>
      <right style="thin">
        <color indexed="22"/>
      </right>
      <top/>
      <bottom style="medium">
        <color indexed="22"/>
      </bottom>
      <diagonal/>
    </border>
    <border>
      <left style="thin">
        <color indexed="64"/>
      </left>
      <right style="medium">
        <color indexed="64"/>
      </right>
      <top/>
      <bottom style="thin">
        <color indexed="64"/>
      </bottom>
      <diagonal/>
    </border>
    <border>
      <left/>
      <right/>
      <top/>
      <bottom style="thin">
        <color theme="1" tint="0.499984740745262"/>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rgb="FF000000"/>
      </bottom>
      <diagonal/>
    </border>
    <border>
      <left/>
      <right style="double">
        <color indexed="64"/>
      </right>
      <top/>
      <bottom/>
      <diagonal/>
    </border>
    <border>
      <left style="thin">
        <color indexed="64"/>
      </left>
      <right style="medium">
        <color indexed="64"/>
      </right>
      <top/>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right/>
      <top/>
      <bottom style="medium">
        <color auto="1"/>
      </bottom>
      <diagonal/>
    </border>
    <border>
      <left/>
      <right style="medium">
        <color indexed="64"/>
      </right>
      <top/>
      <bottom style="medium">
        <color auto="1"/>
      </bottom>
      <diagonal/>
    </border>
    <border>
      <left style="medium">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style="thin">
        <color indexed="64"/>
      </bottom>
      <diagonal/>
    </border>
    <border>
      <left/>
      <right style="thick">
        <color indexed="64"/>
      </right>
      <top style="thin">
        <color auto="1"/>
      </top>
      <bottom style="thin">
        <color auto="1"/>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32">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3" fillId="0" borderId="0"/>
    <xf numFmtId="43" fontId="13" fillId="0" borderId="0" applyFont="0" applyFill="0" applyBorder="0" applyAlignment="0" applyProtection="0"/>
    <xf numFmtId="0" fontId="17" fillId="0" borderId="0" applyNumberFormat="0" applyFill="0" applyBorder="0" applyAlignment="0" applyProtection="0">
      <alignment vertical="top"/>
      <protection locked="0"/>
    </xf>
    <xf numFmtId="0" fontId="13" fillId="0" borderId="0"/>
    <xf numFmtId="0" fontId="15" fillId="0" borderId="0"/>
    <xf numFmtId="43"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0" fontId="2"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2" fillId="0" borderId="0" applyFont="0" applyFill="0" applyBorder="0" applyAlignment="0" applyProtection="0"/>
    <xf numFmtId="43" fontId="13" fillId="0" borderId="0" applyFont="0" applyFill="0" applyBorder="0" applyAlignment="0" applyProtection="0"/>
    <xf numFmtId="0" fontId="31" fillId="0" borderId="37" applyFill="0" applyProtection="0">
      <alignment horizontal="left" textRotation="60" wrapText="1"/>
    </xf>
    <xf numFmtId="0" fontId="13" fillId="0" borderId="0"/>
    <xf numFmtId="44" fontId="2" fillId="0" borderId="0" applyFont="0" applyFill="0" applyBorder="0" applyAlignment="0" applyProtection="0"/>
    <xf numFmtId="0" fontId="35" fillId="0" borderId="0" applyNumberFormat="0" applyFill="0" applyBorder="0" applyAlignment="0" applyProtection="0"/>
    <xf numFmtId="0" fontId="36" fillId="0" borderId="0"/>
    <xf numFmtId="44" fontId="13" fillId="0" borderId="0" applyFont="0" applyFill="0" applyBorder="0" applyAlignment="0" applyProtection="0"/>
    <xf numFmtId="0" fontId="41" fillId="0" borderId="0" applyNumberFormat="0" applyFill="0" applyBorder="0" applyAlignment="0" applyProtection="0">
      <alignment vertical="top"/>
      <protection locked="0"/>
    </xf>
    <xf numFmtId="0" fontId="13" fillId="0" borderId="0"/>
  </cellStyleXfs>
  <cellXfs count="584">
    <xf numFmtId="0" fontId="0" fillId="0" borderId="0" xfId="0"/>
    <xf numFmtId="0" fontId="6" fillId="2" borderId="0" xfId="0" applyFont="1" applyFill="1"/>
    <xf numFmtId="0" fontId="8" fillId="2" borderId="0" xfId="0" applyFont="1" applyFill="1"/>
    <xf numFmtId="3" fontId="4" fillId="3" borderId="2" xfId="0" applyNumberFormat="1" applyFont="1" applyFill="1" applyBorder="1" applyAlignment="1">
      <alignment horizontal="left" wrapText="1"/>
    </xf>
    <xf numFmtId="3" fontId="4" fillId="3" borderId="1" xfId="0" applyNumberFormat="1" applyFont="1" applyFill="1" applyBorder="1" applyAlignment="1">
      <alignment horizontal="left" wrapText="1"/>
    </xf>
    <xf numFmtId="167" fontId="11" fillId="2" borderId="0" xfId="1" applyNumberFormat="1" applyFont="1" applyFill="1" applyBorder="1"/>
    <xf numFmtId="0" fontId="3" fillId="2" borderId="0" xfId="0" applyFont="1" applyFill="1"/>
    <xf numFmtId="0" fontId="0" fillId="6" borderId="0" xfId="0" applyFill="1"/>
    <xf numFmtId="0" fontId="13" fillId="5" borderId="4" xfId="4" applyFill="1" applyBorder="1" applyAlignment="1">
      <alignment horizontal="left" vertical="top"/>
    </xf>
    <xf numFmtId="0" fontId="13" fillId="5" borderId="4" xfId="0" applyFont="1" applyFill="1" applyBorder="1" applyAlignment="1">
      <alignment vertical="center"/>
    </xf>
    <xf numFmtId="165" fontId="13" fillId="3" borderId="4" xfId="3" applyNumberFormat="1" applyFont="1" applyFill="1" applyBorder="1" applyAlignment="1">
      <alignment horizontal="right" vertical="center"/>
    </xf>
    <xf numFmtId="0" fontId="4" fillId="5" borderId="4" xfId="0" applyFont="1" applyFill="1" applyBorder="1" applyAlignment="1">
      <alignment vertical="center"/>
    </xf>
    <xf numFmtId="0" fontId="16" fillId="5" borderId="4" xfId="4" applyFont="1" applyFill="1" applyBorder="1" applyAlignment="1">
      <alignment horizontal="left" vertical="top"/>
    </xf>
    <xf numFmtId="0" fontId="3" fillId="2" borderId="0" xfId="0" applyFont="1" applyFill="1" applyAlignment="1">
      <alignment wrapText="1"/>
    </xf>
    <xf numFmtId="166" fontId="3" fillId="4" borderId="1" xfId="1" applyNumberFormat="1" applyFont="1" applyFill="1" applyBorder="1" applyAlignment="1"/>
    <xf numFmtId="0" fontId="23" fillId="2" borderId="0" xfId="0" applyFont="1" applyFill="1" applyAlignment="1">
      <alignment vertical="center"/>
    </xf>
    <xf numFmtId="0" fontId="10" fillId="2" borderId="10" xfId="0" applyFont="1" applyFill="1" applyBorder="1"/>
    <xf numFmtId="3" fontId="4" fillId="2" borderId="10" xfId="0" applyNumberFormat="1" applyFont="1" applyFill="1" applyBorder="1" applyAlignment="1">
      <alignment horizontal="left" wrapText="1"/>
    </xf>
    <xf numFmtId="0" fontId="22" fillId="3" borderId="7" xfId="0" applyFont="1" applyFill="1" applyBorder="1"/>
    <xf numFmtId="0" fontId="4" fillId="3" borderId="0" xfId="4" applyFont="1" applyFill="1" applyAlignment="1">
      <alignment horizontal="left" wrapText="1"/>
    </xf>
    <xf numFmtId="41" fontId="5" fillId="2" borderId="4" xfId="4" applyNumberFormat="1" applyFont="1" applyFill="1" applyBorder="1" applyAlignment="1">
      <alignment horizontal="right" vertical="center"/>
    </xf>
    <xf numFmtId="43" fontId="5" fillId="2" borderId="4" xfId="4" applyNumberFormat="1" applyFont="1" applyFill="1" applyBorder="1" applyAlignment="1">
      <alignment horizontal="right" vertical="center"/>
    </xf>
    <xf numFmtId="168" fontId="5" fillId="2" borderId="4" xfId="4" applyNumberFormat="1" applyFont="1" applyFill="1" applyBorder="1" applyAlignment="1">
      <alignment horizontal="right" vertical="center"/>
    </xf>
    <xf numFmtId="0" fontId="3" fillId="3" borderId="0" xfId="0" applyFont="1" applyFill="1"/>
    <xf numFmtId="0" fontId="3" fillId="3" borderId="0" xfId="0" applyFont="1" applyFill="1" applyAlignment="1">
      <alignment wrapText="1"/>
    </xf>
    <xf numFmtId="171" fontId="13" fillId="3" borderId="4" xfId="0" applyNumberFormat="1" applyFont="1" applyFill="1" applyBorder="1" applyAlignment="1">
      <alignment horizontal="right" vertical="center"/>
    </xf>
    <xf numFmtId="0" fontId="3" fillId="3" borderId="9" xfId="0" applyFont="1" applyFill="1" applyBorder="1" applyAlignment="1">
      <alignment wrapText="1"/>
    </xf>
    <xf numFmtId="166" fontId="5" fillId="2" borderId="4" xfId="4" applyNumberFormat="1" applyFont="1" applyFill="1" applyBorder="1" applyAlignment="1">
      <alignment horizontal="right" vertical="center"/>
    </xf>
    <xf numFmtId="166" fontId="5" fillId="3" borderId="4" xfId="4" applyNumberFormat="1" applyFont="1" applyFill="1" applyBorder="1" applyAlignment="1">
      <alignment horizontal="right" vertical="center"/>
    </xf>
    <xf numFmtId="0" fontId="0" fillId="6" borderId="0" xfId="0" applyFill="1" applyAlignment="1">
      <alignment horizontal="left" vertical="top"/>
    </xf>
    <xf numFmtId="0" fontId="13" fillId="6" borderId="0" xfId="0" applyFont="1" applyFill="1" applyAlignment="1">
      <alignment horizontal="left" vertical="center"/>
    </xf>
    <xf numFmtId="0" fontId="19" fillId="6" borderId="0" xfId="0" applyFont="1" applyFill="1" applyAlignment="1">
      <alignment horizontal="left" vertical="top"/>
    </xf>
    <xf numFmtId="0" fontId="14" fillId="8" borderId="15" xfId="4" applyFont="1" applyFill="1" applyBorder="1" applyAlignment="1">
      <alignment horizontal="centerContinuous" vertical="center" wrapText="1"/>
    </xf>
    <xf numFmtId="0" fontId="14" fillId="8" borderId="0" xfId="4" applyFont="1" applyFill="1" applyAlignment="1" applyProtection="1">
      <alignment horizontal="center" vertical="center"/>
      <protection hidden="1"/>
    </xf>
    <xf numFmtId="0" fontId="14" fillId="8" borderId="0" xfId="4" applyFont="1" applyFill="1" applyAlignment="1" applyProtection="1">
      <alignment horizontal="centerContinuous" vertical="center"/>
      <protection hidden="1"/>
    </xf>
    <xf numFmtId="0" fontId="14" fillId="8" borderId="0" xfId="4" applyFont="1" applyFill="1" applyAlignment="1" applyProtection="1">
      <alignment horizontal="center" vertical="center" wrapText="1"/>
      <protection hidden="1"/>
    </xf>
    <xf numFmtId="0" fontId="14" fillId="8" borderId="9" xfId="4" applyFont="1" applyFill="1" applyBorder="1" applyAlignment="1" applyProtection="1">
      <alignment horizontal="center" vertical="center"/>
      <protection hidden="1"/>
    </xf>
    <xf numFmtId="0" fontId="13" fillId="9" borderId="12" xfId="4" applyFill="1" applyBorder="1" applyAlignment="1" applyProtection="1">
      <alignment vertical="center"/>
      <protection hidden="1"/>
    </xf>
    <xf numFmtId="0" fontId="24" fillId="9" borderId="25" xfId="4" applyFont="1" applyFill="1" applyBorder="1" applyAlignment="1" applyProtection="1">
      <alignment vertical="center"/>
      <protection hidden="1"/>
    </xf>
    <xf numFmtId="0" fontId="14" fillId="0" borderId="7" xfId="4" applyFont="1" applyBorder="1" applyAlignment="1">
      <alignment horizontal="left" vertical="top"/>
    </xf>
    <xf numFmtId="0" fontId="13" fillId="6" borderId="6" xfId="4" applyFill="1" applyBorder="1" applyAlignment="1">
      <alignment horizontal="left" vertical="top"/>
    </xf>
    <xf numFmtId="0" fontId="19" fillId="6" borderId="8" xfId="0" applyFont="1" applyFill="1" applyBorder="1" applyAlignment="1">
      <alignment horizontal="left" vertical="top"/>
    </xf>
    <xf numFmtId="0" fontId="19" fillId="6" borderId="10" xfId="0" applyFont="1" applyFill="1" applyBorder="1" applyAlignment="1">
      <alignment horizontal="left" vertical="top"/>
    </xf>
    <xf numFmtId="0" fontId="13" fillId="5" borderId="27" xfId="0" applyFont="1" applyFill="1" applyBorder="1" applyAlignment="1">
      <alignment vertical="center"/>
    </xf>
    <xf numFmtId="0" fontId="14" fillId="5" borderId="27" xfId="0" applyFont="1" applyFill="1" applyBorder="1" applyAlignment="1">
      <alignment vertical="center"/>
    </xf>
    <xf numFmtId="0" fontId="18" fillId="6" borderId="7" xfId="0" applyFont="1" applyFill="1" applyBorder="1" applyAlignment="1">
      <alignment horizontal="left" vertical="top"/>
    </xf>
    <xf numFmtId="0" fontId="13" fillId="6" borderId="9" xfId="4" applyFill="1" applyBorder="1" applyAlignment="1">
      <alignment horizontal="left" vertical="top"/>
    </xf>
    <xf numFmtId="0" fontId="13" fillId="5" borderId="27" xfId="4" applyFill="1" applyBorder="1" applyAlignment="1">
      <alignment horizontal="left" vertical="top"/>
    </xf>
    <xf numFmtId="0" fontId="14" fillId="6" borderId="7" xfId="4" applyFont="1" applyFill="1" applyBorder="1" applyAlignment="1">
      <alignment horizontal="left" vertical="top"/>
    </xf>
    <xf numFmtId="0" fontId="3" fillId="6" borderId="9" xfId="0" applyFont="1" applyFill="1" applyBorder="1" applyAlignment="1">
      <alignment horizontal="left" vertical="top"/>
    </xf>
    <xf numFmtId="0" fontId="19" fillId="6" borderId="0" xfId="0" applyFont="1" applyFill="1" applyAlignment="1">
      <alignment horizontal="left" vertical="top" wrapText="1"/>
    </xf>
    <xf numFmtId="0" fontId="0" fillId="6" borderId="6" xfId="0" applyFill="1" applyBorder="1" applyAlignment="1">
      <alignment horizontal="left" vertical="top"/>
    </xf>
    <xf numFmtId="0" fontId="18" fillId="6" borderId="9" xfId="0" applyFont="1" applyFill="1" applyBorder="1" applyAlignment="1">
      <alignment horizontal="left" vertical="top"/>
    </xf>
    <xf numFmtId="0" fontId="14" fillId="8" borderId="25" xfId="15" applyFont="1" applyFill="1" applyBorder="1" applyAlignment="1">
      <alignment horizontal="left"/>
    </xf>
    <xf numFmtId="0" fontId="14" fillId="8" borderId="29" xfId="15" applyFont="1" applyFill="1" applyBorder="1" applyAlignment="1">
      <alignment horizontal="left"/>
    </xf>
    <xf numFmtId="0" fontId="3" fillId="6" borderId="7" xfId="0" applyFont="1" applyFill="1" applyBorder="1" applyAlignment="1">
      <alignment horizontal="left" vertical="top"/>
    </xf>
    <xf numFmtId="0" fontId="14" fillId="8" borderId="17" xfId="14" applyFont="1" applyFill="1" applyBorder="1" applyAlignment="1">
      <alignment horizontal="center" vertical="center" wrapText="1"/>
    </xf>
    <xf numFmtId="0" fontId="14" fillId="8" borderId="18" xfId="14" applyFont="1" applyFill="1" applyBorder="1" applyAlignment="1">
      <alignment horizontal="center" vertical="center" wrapText="1"/>
    </xf>
    <xf numFmtId="0" fontId="0" fillId="13" borderId="0" xfId="0" applyFill="1"/>
    <xf numFmtId="0" fontId="0" fillId="13" borderId="0" xfId="0" applyFill="1" applyAlignment="1">
      <alignment vertical="center"/>
    </xf>
    <xf numFmtId="177" fontId="14" fillId="13" borderId="0" xfId="0" applyNumberFormat="1" applyFont="1" applyFill="1" applyAlignment="1">
      <alignment horizontal="center" wrapText="1"/>
    </xf>
    <xf numFmtId="170" fontId="14" fillId="13" borderId="0" xfId="0" applyNumberFormat="1" applyFont="1" applyFill="1" applyAlignment="1">
      <alignment horizontal="right" vertical="center"/>
    </xf>
    <xf numFmtId="176" fontId="14" fillId="13" borderId="0" xfId="0" applyNumberFormat="1" applyFont="1" applyFill="1" applyAlignment="1">
      <alignment horizontal="right" vertical="center"/>
    </xf>
    <xf numFmtId="175" fontId="14" fillId="13" borderId="0" xfId="0" applyNumberFormat="1" applyFont="1" applyFill="1" applyAlignment="1">
      <alignment horizontal="right" vertical="center"/>
    </xf>
    <xf numFmtId="0" fontId="14" fillId="13" borderId="0" xfId="0" applyFont="1" applyFill="1"/>
    <xf numFmtId="0" fontId="14" fillId="13" borderId="0" xfId="0" applyFont="1" applyFill="1" applyAlignment="1">
      <alignment vertical="center"/>
    </xf>
    <xf numFmtId="170" fontId="14" fillId="13" borderId="0" xfId="0" applyNumberFormat="1" applyFont="1" applyFill="1" applyAlignment="1">
      <alignment vertical="center"/>
    </xf>
    <xf numFmtId="177" fontId="14" fillId="13" borderId="0" xfId="0" applyNumberFormat="1" applyFont="1" applyFill="1" applyAlignment="1">
      <alignment horizontal="center"/>
    </xf>
    <xf numFmtId="0" fontId="27" fillId="13" borderId="0" xfId="0" applyFont="1" applyFill="1" applyAlignment="1">
      <alignment vertical="center"/>
    </xf>
    <xf numFmtId="0" fontId="13" fillId="13" borderId="0" xfId="0" applyFont="1" applyFill="1" applyAlignment="1">
      <alignment vertical="center"/>
    </xf>
    <xf numFmtId="0" fontId="20" fillId="13" borderId="0" xfId="0" applyFont="1" applyFill="1" applyAlignment="1">
      <alignment vertical="center"/>
    </xf>
    <xf numFmtId="0" fontId="13" fillId="6" borderId="27" xfId="0" applyFont="1" applyFill="1" applyBorder="1" applyAlignment="1">
      <alignment vertical="center"/>
    </xf>
    <xf numFmtId="0" fontId="13" fillId="6" borderId="4" xfId="0" applyFont="1" applyFill="1" applyBorder="1" applyAlignment="1">
      <alignment vertical="center"/>
    </xf>
    <xf numFmtId="0" fontId="13" fillId="6" borderId="28" xfId="0" applyFont="1" applyFill="1" applyBorder="1" applyAlignment="1">
      <alignment vertical="center"/>
    </xf>
    <xf numFmtId="0" fontId="13" fillId="6" borderId="5" xfId="0" applyFont="1" applyFill="1" applyBorder="1" applyAlignment="1">
      <alignment vertical="center"/>
    </xf>
    <xf numFmtId="10" fontId="0" fillId="6" borderId="0" xfId="3" applyNumberFormat="1" applyFont="1" applyFill="1" applyAlignment="1">
      <alignment horizontal="left" vertical="top"/>
    </xf>
    <xf numFmtId="2" fontId="0" fillId="6" borderId="0" xfId="0" applyNumberFormat="1" applyFill="1" applyAlignment="1">
      <alignment horizontal="left" vertical="top"/>
    </xf>
    <xf numFmtId="0" fontId="19" fillId="13" borderId="0" xfId="0" applyFont="1" applyFill="1"/>
    <xf numFmtId="0" fontId="19" fillId="13" borderId="0" xfId="0" applyFont="1" applyFill="1" applyAlignment="1">
      <alignment vertical="center" wrapText="1"/>
    </xf>
    <xf numFmtId="0" fontId="0" fillId="13" borderId="7" xfId="0" applyFill="1" applyBorder="1"/>
    <xf numFmtId="0" fontId="19" fillId="13" borderId="9" xfId="0" applyFont="1" applyFill="1" applyBorder="1" applyAlignment="1">
      <alignment vertical="center"/>
    </xf>
    <xf numFmtId="0" fontId="14" fillId="13" borderId="9" xfId="0" applyFont="1" applyFill="1" applyBorder="1" applyAlignment="1">
      <alignment vertical="center"/>
    </xf>
    <xf numFmtId="0" fontId="13" fillId="13" borderId="0" xfId="0" applyFont="1" applyFill="1"/>
    <xf numFmtId="0" fontId="0" fillId="13" borderId="11" xfId="0" applyFill="1" applyBorder="1" applyAlignment="1">
      <alignment vertical="center"/>
    </xf>
    <xf numFmtId="10" fontId="13" fillId="6" borderId="4" xfId="3" applyNumberFormat="1" applyFont="1" applyFill="1" applyBorder="1" applyAlignment="1">
      <alignment horizontal="right" vertical="center"/>
    </xf>
    <xf numFmtId="10" fontId="13" fillId="3" borderId="4" xfId="3" applyNumberFormat="1" applyFont="1" applyFill="1" applyBorder="1" applyAlignment="1">
      <alignment horizontal="right" vertical="center"/>
    </xf>
    <xf numFmtId="0" fontId="13" fillId="5" borderId="30" xfId="0" applyFont="1" applyFill="1" applyBorder="1" applyAlignment="1">
      <alignment vertical="center"/>
    </xf>
    <xf numFmtId="0" fontId="13" fillId="5" borderId="31" xfId="0" applyFont="1" applyFill="1" applyBorder="1" applyAlignment="1">
      <alignment vertical="center"/>
    </xf>
    <xf numFmtId="0" fontId="14" fillId="10" borderId="32" xfId="15" applyFont="1" applyFill="1" applyBorder="1" applyAlignment="1">
      <alignment horizontal="left" vertical="center" wrapText="1"/>
    </xf>
    <xf numFmtId="0" fontId="0" fillId="11" borderId="0" xfId="0" applyFill="1" applyAlignment="1">
      <alignment vertical="center"/>
    </xf>
    <xf numFmtId="173" fontId="14" fillId="0" borderId="1" xfId="5" applyNumberFormat="1" applyFont="1" applyFill="1" applyBorder="1" applyAlignment="1">
      <alignment horizontal="right" vertical="center"/>
    </xf>
    <xf numFmtId="0" fontId="26" fillId="7" borderId="26" xfId="0" applyFont="1" applyFill="1" applyBorder="1" applyAlignment="1">
      <alignment vertical="center" wrapText="1"/>
    </xf>
    <xf numFmtId="0" fontId="0" fillId="13" borderId="10" xfId="0" applyFill="1" applyBorder="1"/>
    <xf numFmtId="173" fontId="19" fillId="11" borderId="1" xfId="11" applyNumberFormat="1" applyFont="1" applyFill="1" applyBorder="1" applyAlignment="1">
      <alignment vertical="center"/>
    </xf>
    <xf numFmtId="173" fontId="19" fillId="0" borderId="1" xfId="11" applyNumberFormat="1" applyFont="1" applyFill="1" applyBorder="1" applyAlignment="1">
      <alignment vertical="center"/>
    </xf>
    <xf numFmtId="0" fontId="19" fillId="13" borderId="9" xfId="0" applyFont="1" applyFill="1" applyBorder="1" applyAlignment="1">
      <alignment vertical="center" wrapText="1"/>
    </xf>
    <xf numFmtId="0" fontId="0" fillId="13" borderId="0" xfId="0" applyFill="1" applyAlignment="1">
      <alignment wrapText="1"/>
    </xf>
    <xf numFmtId="0" fontId="14" fillId="12" borderId="1" xfId="0" applyFont="1" applyFill="1" applyBorder="1" applyAlignment="1">
      <alignment horizontal="left" vertical="center" wrapText="1"/>
    </xf>
    <xf numFmtId="0" fontId="13" fillId="3" borderId="4" xfId="0" applyFont="1" applyFill="1" applyBorder="1" applyAlignment="1">
      <alignment horizontal="right" vertical="center"/>
    </xf>
    <xf numFmtId="0" fontId="3" fillId="6" borderId="0" xfId="0" applyFont="1" applyFill="1" applyAlignment="1">
      <alignment horizontal="left" vertical="top"/>
    </xf>
    <xf numFmtId="0" fontId="13" fillId="5" borderId="28" xfId="0" applyFont="1" applyFill="1" applyBorder="1" applyAlignment="1">
      <alignment vertical="center"/>
    </xf>
    <xf numFmtId="0" fontId="13" fillId="5" borderId="5" xfId="0" applyFont="1" applyFill="1" applyBorder="1" applyAlignment="1">
      <alignment vertical="center"/>
    </xf>
    <xf numFmtId="10" fontId="13" fillId="3" borderId="5" xfId="3" applyNumberFormat="1" applyFont="1" applyFill="1" applyBorder="1" applyAlignment="1">
      <alignment horizontal="right" vertical="center"/>
    </xf>
    <xf numFmtId="0" fontId="13" fillId="3" borderId="4" xfId="3" applyNumberFormat="1" applyFont="1" applyFill="1" applyBorder="1" applyAlignment="1">
      <alignment horizontal="right" vertical="center"/>
    </xf>
    <xf numFmtId="0" fontId="13" fillId="3" borderId="5" xfId="3" applyNumberFormat="1" applyFont="1" applyFill="1" applyBorder="1" applyAlignment="1">
      <alignment horizontal="right" vertical="center"/>
    </xf>
    <xf numFmtId="0" fontId="0" fillId="6" borderId="6" xfId="0" applyFill="1" applyBorder="1"/>
    <xf numFmtId="0" fontId="0" fillId="6" borderId="9" xfId="0" applyFill="1" applyBorder="1"/>
    <xf numFmtId="0" fontId="0" fillId="6" borderId="9" xfId="0" applyFill="1" applyBorder="1" applyAlignment="1">
      <alignment horizontal="left" vertical="top"/>
    </xf>
    <xf numFmtId="2" fontId="0" fillId="6" borderId="9" xfId="0" applyNumberFormat="1" applyFill="1" applyBorder="1" applyAlignment="1">
      <alignment horizontal="left" vertical="top"/>
    </xf>
    <xf numFmtId="177" fontId="13" fillId="3" borderId="5" xfId="2" applyNumberFormat="1" applyFont="1" applyFill="1" applyBorder="1" applyAlignment="1">
      <alignment horizontal="right" vertical="center"/>
    </xf>
    <xf numFmtId="9" fontId="13" fillId="3" borderId="5" xfId="3" applyFont="1" applyFill="1" applyBorder="1" applyAlignment="1">
      <alignment horizontal="right" vertical="center"/>
    </xf>
    <xf numFmtId="0" fontId="13" fillId="6" borderId="0" xfId="0" applyFont="1" applyFill="1"/>
    <xf numFmtId="0" fontId="32" fillId="5" borderId="28" xfId="0" applyFont="1" applyFill="1" applyBorder="1" applyAlignment="1">
      <alignment vertical="center"/>
    </xf>
    <xf numFmtId="0" fontId="21" fillId="6" borderId="0" xfId="4" applyFont="1" applyFill="1" applyAlignment="1">
      <alignment horizontal="left" vertical="top"/>
    </xf>
    <xf numFmtId="1" fontId="13" fillId="3" borderId="4" xfId="4" applyNumberFormat="1" applyFill="1" applyBorder="1" applyAlignment="1">
      <alignment horizontal="right" vertical="top"/>
    </xf>
    <xf numFmtId="169" fontId="13" fillId="3" borderId="4" xfId="4" applyNumberFormat="1" applyFill="1" applyBorder="1" applyAlignment="1">
      <alignment horizontal="right" vertical="top"/>
    </xf>
    <xf numFmtId="166" fontId="14" fillId="0" borderId="1" xfId="5" applyNumberFormat="1" applyFont="1" applyBorder="1" applyAlignment="1">
      <alignment horizontal="right" vertical="center"/>
    </xf>
    <xf numFmtId="5" fontId="14" fillId="0" borderId="1" xfId="0" applyNumberFormat="1" applyFont="1" applyBorder="1" applyAlignment="1">
      <alignment horizontal="right" vertical="center"/>
    </xf>
    <xf numFmtId="175" fontId="19" fillId="0" borderId="1" xfId="11" applyNumberFormat="1" applyFont="1" applyFill="1" applyBorder="1" applyAlignment="1">
      <alignment vertical="center"/>
    </xf>
    <xf numFmtId="173" fontId="14" fillId="0" borderId="1" xfId="11" applyNumberFormat="1" applyFont="1" applyFill="1" applyBorder="1" applyAlignment="1">
      <alignment vertical="center"/>
    </xf>
    <xf numFmtId="0" fontId="26" fillId="13" borderId="9" xfId="0" applyFont="1" applyFill="1" applyBorder="1" applyAlignment="1">
      <alignment vertical="center" wrapText="1"/>
    </xf>
    <xf numFmtId="5" fontId="14" fillId="13" borderId="0" xfId="0" applyNumberFormat="1" applyFont="1" applyFill="1" applyAlignment="1">
      <alignment horizontal="right" vertical="center"/>
    </xf>
    <xf numFmtId="173" fontId="14" fillId="13" borderId="0" xfId="0" applyNumberFormat="1" applyFont="1" applyFill="1" applyAlignment="1">
      <alignment horizontal="right" vertical="center"/>
    </xf>
    <xf numFmtId="44" fontId="14" fillId="13" borderId="0" xfId="2" applyFont="1" applyFill="1" applyBorder="1" applyAlignment="1">
      <alignment horizontal="right" vertical="center"/>
    </xf>
    <xf numFmtId="174" fontId="19" fillId="6" borderId="4" xfId="0" applyNumberFormat="1" applyFont="1" applyFill="1" applyBorder="1" applyAlignment="1">
      <alignment horizontal="right" vertical="center"/>
    </xf>
    <xf numFmtId="174" fontId="19" fillId="3" borderId="4" xfId="0" applyNumberFormat="1" applyFont="1" applyFill="1" applyBorder="1" applyAlignment="1">
      <alignment horizontal="right" vertical="center"/>
    </xf>
    <xf numFmtId="174" fontId="19" fillId="6" borderId="5" xfId="0" applyNumberFormat="1" applyFont="1" applyFill="1" applyBorder="1" applyAlignment="1">
      <alignment horizontal="right" vertical="center"/>
    </xf>
    <xf numFmtId="174" fontId="13" fillId="6" borderId="4" xfId="2" applyNumberFormat="1" applyFont="1" applyFill="1" applyBorder="1" applyAlignment="1">
      <alignment horizontal="right" vertical="center"/>
    </xf>
    <xf numFmtId="174" fontId="13" fillId="3" borderId="4" xfId="3" applyNumberFormat="1" applyFont="1" applyFill="1" applyBorder="1" applyAlignment="1">
      <alignment horizontal="right" vertical="center"/>
    </xf>
    <xf numFmtId="0" fontId="13" fillId="16" borderId="9" xfId="4" applyFill="1" applyBorder="1" applyAlignment="1" applyProtection="1">
      <alignment vertical="center"/>
      <protection hidden="1"/>
    </xf>
    <xf numFmtId="0" fontId="9" fillId="2" borderId="0" xfId="0" applyFont="1" applyFill="1"/>
    <xf numFmtId="166" fontId="5" fillId="2" borderId="4" xfId="1" applyNumberFormat="1" applyFont="1" applyFill="1" applyBorder="1" applyAlignment="1">
      <alignment horizontal="right" vertical="center"/>
    </xf>
    <xf numFmtId="0" fontId="19" fillId="0" borderId="10" xfId="0" applyFont="1" applyBorder="1" applyAlignment="1">
      <alignment horizontal="left" vertical="top"/>
    </xf>
    <xf numFmtId="0" fontId="13" fillId="0" borderId="0" xfId="0" applyFont="1" applyAlignment="1">
      <alignment vertical="center"/>
    </xf>
    <xf numFmtId="0" fontId="13" fillId="0" borderId="0" xfId="3" applyNumberFormat="1" applyFont="1" applyFill="1" applyBorder="1" applyAlignment="1">
      <alignment horizontal="right" vertical="center"/>
    </xf>
    <xf numFmtId="0" fontId="19" fillId="0" borderId="0" xfId="0" applyFont="1" applyAlignment="1">
      <alignment horizontal="left" vertical="top"/>
    </xf>
    <xf numFmtId="0" fontId="0" fillId="0" borderId="0" xfId="0" applyAlignment="1">
      <alignment horizontal="left" vertical="top"/>
    </xf>
    <xf numFmtId="0" fontId="13" fillId="3" borderId="31" xfId="3" applyNumberFormat="1" applyFont="1" applyFill="1" applyBorder="1" applyAlignment="1">
      <alignment horizontal="right" vertical="center"/>
    </xf>
    <xf numFmtId="0" fontId="35" fillId="5" borderId="4" xfId="27" applyFill="1" applyBorder="1" applyAlignment="1">
      <alignment vertical="center"/>
    </xf>
    <xf numFmtId="0" fontId="19" fillId="0" borderId="0" xfId="0" applyFont="1"/>
    <xf numFmtId="2" fontId="0" fillId="0" borderId="0" xfId="0" applyNumberFormat="1" applyAlignment="1">
      <alignment horizontal="left" vertical="top"/>
    </xf>
    <xf numFmtId="0" fontId="14" fillId="8" borderId="42" xfId="0" applyFont="1" applyFill="1" applyBorder="1" applyAlignment="1" applyProtection="1">
      <alignment horizontal="center" vertical="center"/>
      <protection hidden="1"/>
    </xf>
    <xf numFmtId="43" fontId="3" fillId="3" borderId="0" xfId="0" applyNumberFormat="1" applyFont="1" applyFill="1" applyAlignment="1">
      <alignment wrapText="1"/>
    </xf>
    <xf numFmtId="43" fontId="5" fillId="2" borderId="39" xfId="4" applyNumberFormat="1" applyFont="1" applyFill="1" applyBorder="1" applyAlignment="1">
      <alignment horizontal="right" vertical="center"/>
    </xf>
    <xf numFmtId="0" fontId="21" fillId="6" borderId="0" xfId="4" applyFont="1" applyFill="1" applyAlignment="1">
      <alignment horizontal="left" vertical="top" wrapText="1"/>
    </xf>
    <xf numFmtId="0" fontId="0" fillId="6" borderId="0" xfId="0" applyFill="1" applyAlignment="1">
      <alignment horizontal="left" vertical="top" wrapText="1"/>
    </xf>
    <xf numFmtId="0" fontId="33" fillId="14" borderId="1" xfId="0" applyFont="1" applyFill="1" applyBorder="1" applyAlignment="1">
      <alignment horizontal="left" vertical="center" wrapText="1"/>
    </xf>
    <xf numFmtId="0" fontId="13" fillId="3" borderId="1" xfId="4" applyFill="1" applyBorder="1" applyAlignment="1">
      <alignment horizontal="right" vertical="top"/>
    </xf>
    <xf numFmtId="0" fontId="19" fillId="2" borderId="0" xfId="0" applyFont="1" applyFill="1" applyProtection="1">
      <protection locked="0"/>
    </xf>
    <xf numFmtId="0" fontId="19" fillId="2" borderId="0" xfId="0" applyFont="1" applyFill="1" applyAlignment="1" applyProtection="1">
      <alignment vertical="top"/>
      <protection locked="0"/>
    </xf>
    <xf numFmtId="0" fontId="38" fillId="2" borderId="0" xfId="0" applyFont="1" applyFill="1"/>
    <xf numFmtId="0" fontId="19" fillId="2" borderId="0" xfId="0" applyFont="1" applyFill="1"/>
    <xf numFmtId="0" fontId="14" fillId="3" borderId="7" xfId="0" applyFont="1" applyFill="1" applyBorder="1" applyAlignment="1">
      <alignment vertical="top"/>
    </xf>
    <xf numFmtId="0" fontId="14" fillId="3" borderId="6" xfId="0" applyFont="1" applyFill="1" applyBorder="1" applyAlignment="1">
      <alignment vertical="top" wrapText="1"/>
    </xf>
    <xf numFmtId="0" fontId="13" fillId="3" borderId="9" xfId="0" applyFont="1" applyFill="1" applyBorder="1"/>
    <xf numFmtId="3" fontId="13" fillId="3" borderId="0" xfId="0" applyNumberFormat="1" applyFont="1" applyFill="1"/>
    <xf numFmtId="0" fontId="13" fillId="3" borderId="0" xfId="0" applyFont="1" applyFill="1"/>
    <xf numFmtId="0" fontId="13" fillId="3" borderId="11" xfId="0" applyFont="1" applyFill="1" applyBorder="1"/>
    <xf numFmtId="0" fontId="14" fillId="2" borderId="0" xfId="7" applyFont="1" applyFill="1"/>
    <xf numFmtId="2" fontId="13" fillId="2" borderId="0" xfId="7" applyNumberFormat="1" applyFill="1"/>
    <xf numFmtId="0" fontId="13" fillId="2" borderId="0" xfId="7" applyFill="1"/>
    <xf numFmtId="0" fontId="13" fillId="3" borderId="6" xfId="0" applyFont="1" applyFill="1" applyBorder="1" applyAlignment="1">
      <alignment vertical="top"/>
    </xf>
    <xf numFmtId="0" fontId="13" fillId="3" borderId="8" xfId="0" applyFont="1" applyFill="1" applyBorder="1" applyAlignment="1">
      <alignment vertical="top"/>
    </xf>
    <xf numFmtId="0" fontId="14" fillId="3" borderId="0" xfId="0" applyFont="1" applyFill="1"/>
    <xf numFmtId="3" fontId="13" fillId="3" borderId="10" xfId="0" applyNumberFormat="1" applyFont="1" applyFill="1" applyBorder="1"/>
    <xf numFmtId="0" fontId="0" fillId="2" borderId="0" xfId="0" applyFill="1"/>
    <xf numFmtId="0" fontId="3" fillId="3" borderId="1" xfId="0" applyFont="1" applyFill="1" applyBorder="1" applyAlignment="1">
      <alignment wrapText="1"/>
    </xf>
    <xf numFmtId="0" fontId="14" fillId="8" borderId="14" xfId="0" applyFont="1" applyFill="1" applyBorder="1" applyAlignment="1" applyProtection="1">
      <alignment horizontal="center" vertical="center"/>
      <protection hidden="1"/>
    </xf>
    <xf numFmtId="0" fontId="13" fillId="5" borderId="27" xfId="0" applyFont="1" applyFill="1" applyBorder="1" applyAlignment="1">
      <alignment vertical="center" wrapText="1"/>
    </xf>
    <xf numFmtId="0" fontId="18" fillId="6" borderId="0" xfId="0" applyFont="1" applyFill="1" applyAlignment="1">
      <alignment horizontal="left" vertical="top" wrapText="1"/>
    </xf>
    <xf numFmtId="0" fontId="18" fillId="6" borderId="0" xfId="0" applyFont="1" applyFill="1" applyAlignment="1">
      <alignment horizontal="left" wrapText="1"/>
    </xf>
    <xf numFmtId="0" fontId="13" fillId="5" borderId="30" xfId="4" applyFill="1" applyBorder="1" applyAlignment="1">
      <alignment horizontal="left" vertical="top"/>
    </xf>
    <xf numFmtId="0" fontId="13" fillId="0" borderId="27" xfId="0" applyFont="1" applyBorder="1" applyAlignment="1">
      <alignment vertical="center"/>
    </xf>
    <xf numFmtId="171" fontId="13" fillId="0" borderId="4" xfId="0" applyNumberFormat="1" applyFont="1" applyBorder="1" applyAlignment="1">
      <alignment horizontal="right" vertical="center"/>
    </xf>
    <xf numFmtId="0" fontId="35" fillId="0" borderId="4" xfId="27" applyFill="1" applyBorder="1" applyAlignment="1">
      <alignment vertical="center"/>
    </xf>
    <xf numFmtId="0" fontId="14" fillId="6" borderId="0" xfId="0" applyFont="1" applyFill="1" applyAlignment="1">
      <alignment horizontal="left" vertical="center"/>
    </xf>
    <xf numFmtId="173" fontId="19" fillId="6" borderId="1" xfId="11" applyNumberFormat="1" applyFont="1" applyFill="1" applyBorder="1" applyAlignment="1">
      <alignment vertical="center"/>
    </xf>
    <xf numFmtId="0" fontId="26" fillId="13" borderId="0" xfId="0" applyFont="1" applyFill="1" applyAlignment="1">
      <alignment vertical="center" wrapText="1"/>
    </xf>
    <xf numFmtId="0" fontId="14" fillId="6" borderId="0" xfId="0" applyFont="1" applyFill="1" applyAlignment="1">
      <alignment horizontal="left" vertical="top"/>
    </xf>
    <xf numFmtId="0" fontId="14" fillId="10" borderId="9" xfId="15" applyFont="1" applyFill="1" applyBorder="1" applyAlignment="1">
      <alignment horizontal="left" vertical="center"/>
    </xf>
    <xf numFmtId="0" fontId="14" fillId="0" borderId="18" xfId="14" applyFont="1" applyBorder="1" applyAlignment="1">
      <alignment horizontal="center" vertical="center" wrapText="1"/>
    </xf>
    <xf numFmtId="0" fontId="14" fillId="0" borderId="17" xfId="14" applyFont="1" applyBorder="1" applyAlignment="1">
      <alignment horizontal="center" vertical="center" wrapText="1"/>
    </xf>
    <xf numFmtId="0" fontId="0" fillId="6" borderId="8" xfId="0" applyFill="1" applyBorder="1" applyAlignment="1">
      <alignment horizontal="left" vertical="top"/>
    </xf>
    <xf numFmtId="0" fontId="0" fillId="6" borderId="10" xfId="0" applyFill="1" applyBorder="1" applyAlignment="1">
      <alignment horizontal="left" vertical="top"/>
    </xf>
    <xf numFmtId="0" fontId="14" fillId="0" borderId="45" xfId="14" applyFont="1" applyBorder="1" applyAlignment="1">
      <alignment horizontal="center" vertical="center" wrapText="1"/>
    </xf>
    <xf numFmtId="175" fontId="19" fillId="0" borderId="35" xfId="11" applyNumberFormat="1" applyFont="1" applyFill="1" applyBorder="1" applyAlignment="1">
      <alignment vertical="center"/>
    </xf>
    <xf numFmtId="0" fontId="14" fillId="3" borderId="7" xfId="0" applyFont="1" applyFill="1" applyBorder="1" applyAlignment="1">
      <alignment vertical="top" wrapText="1"/>
    </xf>
    <xf numFmtId="0" fontId="30" fillId="0" borderId="0" xfId="0" applyFont="1"/>
    <xf numFmtId="0" fontId="13" fillId="19" borderId="5" xfId="3" applyNumberFormat="1" applyFont="1" applyFill="1" applyBorder="1" applyAlignment="1">
      <alignment horizontal="right" vertical="center"/>
    </xf>
    <xf numFmtId="0" fontId="19" fillId="0" borderId="0" xfId="0" applyFont="1" applyAlignment="1">
      <alignment horizontal="left" vertical="top" wrapText="1"/>
    </xf>
    <xf numFmtId="0" fontId="22" fillId="2" borderId="0" xfId="0" applyFont="1" applyFill="1"/>
    <xf numFmtId="0" fontId="13" fillId="5" borderId="31" xfId="4" applyFill="1" applyBorder="1" applyAlignment="1">
      <alignment horizontal="left" vertical="top"/>
    </xf>
    <xf numFmtId="164" fontId="13" fillId="19" borderId="5" xfId="3" applyNumberFormat="1" applyFont="1" applyFill="1" applyBorder="1" applyAlignment="1">
      <alignment horizontal="right" vertical="center"/>
    </xf>
    <xf numFmtId="164" fontId="19" fillId="19" borderId="4" xfId="0" applyNumberFormat="1" applyFont="1" applyFill="1" applyBorder="1" applyAlignment="1">
      <alignment horizontal="right" vertical="top"/>
    </xf>
    <xf numFmtId="0" fontId="3" fillId="0" borderId="7" xfId="0" applyFont="1" applyBorder="1" applyAlignment="1">
      <alignment horizontal="left" vertical="top"/>
    </xf>
    <xf numFmtId="0" fontId="33" fillId="13" borderId="1" xfId="0" applyFont="1" applyFill="1" applyBorder="1" applyAlignment="1">
      <alignment horizontal="left" vertical="center" wrapText="1"/>
    </xf>
    <xf numFmtId="169" fontId="13" fillId="13" borderId="4" xfId="4" applyNumberFormat="1" applyFill="1" applyBorder="1" applyAlignment="1">
      <alignment horizontal="right" vertical="top"/>
    </xf>
    <xf numFmtId="164" fontId="13" fillId="14" borderId="4" xfId="4" applyNumberFormat="1" applyFill="1" applyBorder="1" applyAlignment="1">
      <alignment horizontal="right" vertical="top"/>
    </xf>
    <xf numFmtId="1" fontId="13" fillId="13" borderId="4" xfId="4" applyNumberFormat="1" applyFill="1" applyBorder="1" applyAlignment="1">
      <alignment horizontal="right" vertical="top"/>
    </xf>
    <xf numFmtId="164" fontId="13" fillId="3" borderId="31" xfId="4" applyNumberFormat="1" applyFill="1" applyBorder="1" applyAlignment="1">
      <alignment horizontal="right" vertical="top"/>
    </xf>
    <xf numFmtId="164" fontId="13" fillId="14" borderId="31" xfId="4" applyNumberFormat="1" applyFill="1" applyBorder="1" applyAlignment="1">
      <alignment horizontal="right" vertical="top"/>
    </xf>
    <xf numFmtId="171" fontId="13" fillId="3" borderId="4" xfId="3" applyNumberFormat="1" applyFont="1" applyFill="1" applyBorder="1" applyAlignment="1">
      <alignment horizontal="right" vertical="center"/>
    </xf>
    <xf numFmtId="10" fontId="13" fillId="14" borderId="4" xfId="3" applyNumberFormat="1" applyFont="1" applyFill="1" applyBorder="1" applyAlignment="1">
      <alignment horizontal="right" vertical="center"/>
    </xf>
    <xf numFmtId="2" fontId="13" fillId="3" borderId="4" xfId="0" applyNumberFormat="1" applyFont="1" applyFill="1" applyBorder="1" applyAlignment="1">
      <alignment horizontal="right" vertical="center"/>
    </xf>
    <xf numFmtId="10" fontId="13" fillId="13" borderId="4" xfId="3" applyNumberFormat="1" applyFont="1" applyFill="1" applyBorder="1" applyAlignment="1">
      <alignment horizontal="right" vertical="center"/>
    </xf>
    <xf numFmtId="172" fontId="19" fillId="3" borderId="4" xfId="2" applyNumberFormat="1" applyFont="1" applyFill="1" applyBorder="1" applyAlignment="1">
      <alignment horizontal="right" vertical="center"/>
    </xf>
    <xf numFmtId="172" fontId="19" fillId="13" borderId="4" xfId="0" applyNumberFormat="1" applyFont="1" applyFill="1" applyBorder="1" applyAlignment="1">
      <alignment horizontal="right" vertical="center"/>
    </xf>
    <xf numFmtId="172" fontId="19" fillId="3" borderId="4" xfId="0" applyNumberFormat="1" applyFont="1" applyFill="1" applyBorder="1" applyAlignment="1">
      <alignment horizontal="right" vertical="center"/>
    </xf>
    <xf numFmtId="172" fontId="19" fillId="3" borderId="5" xfId="0" applyNumberFormat="1" applyFont="1" applyFill="1" applyBorder="1" applyAlignment="1">
      <alignment horizontal="right" vertical="center"/>
    </xf>
    <xf numFmtId="166" fontId="13" fillId="19" borderId="31" xfId="1" applyNumberFormat="1" applyFont="1" applyFill="1" applyBorder="1" applyAlignment="1">
      <alignment horizontal="right" vertical="center"/>
    </xf>
    <xf numFmtId="0" fontId="35" fillId="0" borderId="9" xfId="27" applyFill="1" applyBorder="1" applyAlignment="1">
      <alignment horizontal="left" vertical="top"/>
    </xf>
    <xf numFmtId="44" fontId="19" fillId="6" borderId="10" xfId="0" applyNumberFormat="1" applyFont="1" applyFill="1" applyBorder="1" applyAlignment="1">
      <alignment horizontal="left" vertical="top"/>
    </xf>
    <xf numFmtId="0" fontId="13" fillId="0" borderId="9" xfId="4" applyBorder="1" applyAlignment="1" applyProtection="1">
      <alignment horizontal="center" vertical="center"/>
      <protection hidden="1"/>
    </xf>
    <xf numFmtId="0" fontId="35" fillId="0" borderId="0" xfId="27" applyFill="1"/>
    <xf numFmtId="174" fontId="19" fillId="3" borderId="4" xfId="2" applyNumberFormat="1" applyFont="1" applyFill="1" applyBorder="1" applyAlignment="1">
      <alignment horizontal="right" vertical="center"/>
    </xf>
    <xf numFmtId="10" fontId="13" fillId="14" borderId="31" xfId="3" applyNumberFormat="1" applyFont="1" applyFill="1" applyBorder="1" applyAlignment="1">
      <alignment horizontal="right" vertical="center"/>
    </xf>
    <xf numFmtId="0" fontId="13" fillId="20" borderId="27" xfId="4" applyFill="1" applyBorder="1" applyAlignment="1">
      <alignment horizontal="left" vertical="top"/>
    </xf>
    <xf numFmtId="0" fontId="13" fillId="20" borderId="4" xfId="4" applyFill="1" applyBorder="1" applyAlignment="1">
      <alignment horizontal="left" vertical="top"/>
    </xf>
    <xf numFmtId="0" fontId="13" fillId="20" borderId="31" xfId="4" applyFill="1" applyBorder="1" applyAlignment="1">
      <alignment horizontal="left" vertical="top"/>
    </xf>
    <xf numFmtId="0" fontId="13" fillId="20" borderId="4" xfId="0" applyFont="1" applyFill="1" applyBorder="1"/>
    <xf numFmtId="0" fontId="13" fillId="20" borderId="31" xfId="0" applyFont="1" applyFill="1" applyBorder="1"/>
    <xf numFmtId="175" fontId="13" fillId="13" borderId="4" xfId="3" applyNumberFormat="1" applyFont="1" applyFill="1" applyBorder="1" applyAlignment="1">
      <alignment horizontal="right" vertical="center"/>
    </xf>
    <xf numFmtId="174" fontId="13" fillId="13" borderId="4" xfId="3" applyNumberFormat="1" applyFont="1" applyFill="1" applyBorder="1" applyAlignment="1">
      <alignment horizontal="right" vertical="center"/>
    </xf>
    <xf numFmtId="0" fontId="14" fillId="13" borderId="48" xfId="0" applyFont="1" applyFill="1" applyBorder="1" applyAlignment="1">
      <alignment vertical="center"/>
    </xf>
    <xf numFmtId="164" fontId="19" fillId="6" borderId="10" xfId="0" applyNumberFormat="1" applyFont="1" applyFill="1" applyBorder="1" applyAlignment="1">
      <alignment horizontal="left" vertical="top"/>
    </xf>
    <xf numFmtId="1" fontId="13" fillId="13" borderId="4" xfId="4" quotePrefix="1" applyNumberFormat="1" applyFill="1" applyBorder="1" applyAlignment="1">
      <alignment horizontal="right" vertical="top"/>
    </xf>
    <xf numFmtId="0" fontId="35" fillId="6" borderId="9" xfId="27" applyFill="1" applyBorder="1" applyAlignment="1">
      <alignment horizontal="left" vertical="top"/>
    </xf>
    <xf numFmtId="172" fontId="19" fillId="13" borderId="5" xfId="0" applyNumberFormat="1" applyFont="1" applyFill="1" applyBorder="1" applyAlignment="1">
      <alignment horizontal="right" vertical="center"/>
    </xf>
    <xf numFmtId="0" fontId="35" fillId="5" borderId="4" xfId="27" applyFill="1" applyBorder="1"/>
    <xf numFmtId="0" fontId="18" fillId="0" borderId="6" xfId="0" applyFont="1" applyBorder="1" applyAlignment="1">
      <alignment horizontal="left" vertical="top"/>
    </xf>
    <xf numFmtId="0" fontId="18" fillId="6" borderId="10" xfId="0" applyFont="1" applyFill="1" applyBorder="1" applyAlignment="1">
      <alignment horizontal="left" vertical="top"/>
    </xf>
    <xf numFmtId="0" fontId="18" fillId="6" borderId="6" xfId="0" applyFont="1" applyFill="1" applyBorder="1" applyAlignment="1">
      <alignment horizontal="left" vertical="top"/>
    </xf>
    <xf numFmtId="0" fontId="14" fillId="6" borderId="10" xfId="0" applyFont="1" applyFill="1" applyBorder="1" applyAlignment="1">
      <alignment horizontal="left" vertical="top"/>
    </xf>
    <xf numFmtId="0" fontId="13" fillId="6" borderId="10" xfId="0" applyFont="1" applyFill="1" applyBorder="1" applyAlignment="1">
      <alignment horizontal="left" vertical="top"/>
    </xf>
    <xf numFmtId="0" fontId="12" fillId="2" borderId="0" xfId="0" applyFont="1" applyFill="1"/>
    <xf numFmtId="0" fontId="5" fillId="6" borderId="9" xfId="0" applyFont="1" applyFill="1" applyBorder="1" applyAlignment="1">
      <alignment horizontal="left" vertical="top" wrapText="1"/>
    </xf>
    <xf numFmtId="164" fontId="13" fillId="3" borderId="5" xfId="3" applyNumberFormat="1" applyFont="1" applyFill="1" applyBorder="1" applyAlignment="1">
      <alignment horizontal="right" vertical="center"/>
    </xf>
    <xf numFmtId="0" fontId="9" fillId="2" borderId="0" xfId="0" applyFont="1" applyFill="1" applyAlignment="1">
      <alignment horizontal="left" wrapText="1"/>
    </xf>
    <xf numFmtId="0" fontId="1" fillId="3" borderId="0" xfId="0" applyFont="1" applyFill="1"/>
    <xf numFmtId="0" fontId="1" fillId="3" borderId="0" xfId="0" applyFont="1" applyFill="1" applyAlignment="1">
      <alignment wrapText="1"/>
    </xf>
    <xf numFmtId="0" fontId="1" fillId="3" borderId="10" xfId="0" applyFont="1" applyFill="1" applyBorder="1"/>
    <xf numFmtId="0" fontId="3" fillId="3" borderId="10" xfId="0" applyFont="1" applyFill="1" applyBorder="1"/>
    <xf numFmtId="0" fontId="4" fillId="3" borderId="9" xfId="4" applyFont="1" applyFill="1" applyBorder="1" applyAlignment="1">
      <alignment horizontal="left" vertical="center" wrapText="1"/>
    </xf>
    <xf numFmtId="0" fontId="5" fillId="3" borderId="9" xfId="4" applyFont="1" applyFill="1" applyBorder="1" applyAlignment="1">
      <alignment horizontal="left" vertical="center" wrapText="1"/>
    </xf>
    <xf numFmtId="0" fontId="1" fillId="3" borderId="9" xfId="0" applyFont="1" applyFill="1" applyBorder="1" applyAlignment="1">
      <alignment wrapText="1"/>
    </xf>
    <xf numFmtId="0" fontId="39" fillId="3" borderId="0" xfId="0" applyFont="1" applyFill="1"/>
    <xf numFmtId="10" fontId="1" fillId="2" borderId="0" xfId="0" applyNumberFormat="1" applyFont="1" applyFill="1"/>
    <xf numFmtId="0" fontId="1" fillId="2" borderId="9" xfId="0" applyFont="1" applyFill="1" applyBorder="1"/>
    <xf numFmtId="0" fontId="1" fillId="2" borderId="0" xfId="0" applyFont="1" applyFill="1"/>
    <xf numFmtId="10" fontId="1" fillId="2" borderId="10" xfId="0" applyNumberFormat="1" applyFont="1" applyFill="1" applyBorder="1"/>
    <xf numFmtId="0" fontId="3" fillId="3" borderId="1" xfId="1" applyNumberFormat="1" applyFont="1" applyFill="1" applyBorder="1" applyAlignment="1">
      <alignment horizontal="left" vertical="top" wrapText="1"/>
    </xf>
    <xf numFmtId="166" fontId="1" fillId="2" borderId="0" xfId="1" applyNumberFormat="1" applyFont="1" applyFill="1" applyBorder="1"/>
    <xf numFmtId="164" fontId="3" fillId="3" borderId="3" xfId="0" applyNumberFormat="1" applyFont="1" applyFill="1" applyBorder="1" applyAlignment="1">
      <alignment wrapText="1"/>
    </xf>
    <xf numFmtId="3" fontId="4" fillId="23" borderId="1" xfId="0" applyNumberFormat="1" applyFont="1" applyFill="1" applyBorder="1" applyAlignment="1">
      <alignment horizontal="left" wrapText="1"/>
    </xf>
    <xf numFmtId="3" fontId="4" fillId="24" borderId="1" xfId="0" applyNumberFormat="1" applyFont="1" applyFill="1" applyBorder="1" applyAlignment="1">
      <alignment horizontal="left" wrapText="1"/>
    </xf>
    <xf numFmtId="3" fontId="4" fillId="2" borderId="0" xfId="0" applyNumberFormat="1" applyFont="1" applyFill="1" applyAlignment="1">
      <alignment horizontal="left" wrapText="1"/>
    </xf>
    <xf numFmtId="0" fontId="5" fillId="22" borderId="3" xfId="0" applyFont="1" applyFill="1" applyBorder="1" applyAlignment="1">
      <alignment horizontal="left"/>
    </xf>
    <xf numFmtId="166" fontId="1" fillId="4" borderId="36" xfId="0" applyNumberFormat="1" applyFont="1" applyFill="1" applyBorder="1"/>
    <xf numFmtId="43" fontId="1" fillId="15" borderId="2" xfId="0" applyNumberFormat="1" applyFont="1" applyFill="1" applyBorder="1"/>
    <xf numFmtId="166" fontId="1" fillId="15" borderId="1" xfId="1" applyNumberFormat="1" applyFont="1" applyFill="1" applyBorder="1"/>
    <xf numFmtId="43" fontId="1" fillId="15" borderId="1" xfId="1" applyFont="1" applyFill="1" applyBorder="1"/>
    <xf numFmtId="166" fontId="1" fillId="2" borderId="10" xfId="1" applyNumberFormat="1" applyFont="1" applyFill="1" applyBorder="1"/>
    <xf numFmtId="0" fontId="4" fillId="3" borderId="1" xfId="4" applyFont="1" applyFill="1" applyBorder="1" applyAlignment="1">
      <alignment horizontal="left" wrapText="1"/>
    </xf>
    <xf numFmtId="166" fontId="1" fillId="2" borderId="0" xfId="1" applyNumberFormat="1" applyFont="1" applyFill="1"/>
    <xf numFmtId="0" fontId="14" fillId="3" borderId="6" xfId="0" applyFont="1" applyFill="1" applyBorder="1"/>
    <xf numFmtId="3" fontId="13" fillId="3" borderId="6" xfId="0" applyNumberFormat="1" applyFont="1" applyFill="1" applyBorder="1"/>
    <xf numFmtId="3" fontId="13" fillId="3" borderId="8" xfId="0" applyNumberFormat="1" applyFont="1" applyFill="1" applyBorder="1"/>
    <xf numFmtId="0" fontId="19" fillId="19" borderId="0" xfId="0" applyFont="1" applyFill="1"/>
    <xf numFmtId="0" fontId="19" fillId="19" borderId="0" xfId="0" applyFont="1" applyFill="1" applyProtection="1">
      <protection locked="0"/>
    </xf>
    <xf numFmtId="0" fontId="19" fillId="19" borderId="6" xfId="0" applyFont="1" applyFill="1" applyBorder="1" applyAlignment="1" applyProtection="1">
      <alignment vertical="top"/>
      <protection locked="0"/>
    </xf>
    <xf numFmtId="166" fontId="13" fillId="3" borderId="0" xfId="1" applyNumberFormat="1" applyFont="1" applyFill="1" applyBorder="1"/>
    <xf numFmtId="0" fontId="1" fillId="3" borderId="6" xfId="0" applyFont="1" applyFill="1" applyBorder="1"/>
    <xf numFmtId="0" fontId="1" fillId="3" borderId="8" xfId="0" applyFont="1" applyFill="1" applyBorder="1"/>
    <xf numFmtId="0" fontId="1" fillId="3" borderId="9" xfId="0" applyFont="1" applyFill="1" applyBorder="1"/>
    <xf numFmtId="0" fontId="1" fillId="3" borderId="11" xfId="0" applyFont="1" applyFill="1" applyBorder="1"/>
    <xf numFmtId="0" fontId="1" fillId="19" borderId="0" xfId="0" applyFont="1" applyFill="1"/>
    <xf numFmtId="0" fontId="1" fillId="19" borderId="8" xfId="0" applyFont="1" applyFill="1" applyBorder="1"/>
    <xf numFmtId="0" fontId="1" fillId="19" borderId="10" xfId="0" applyFont="1" applyFill="1" applyBorder="1"/>
    <xf numFmtId="43" fontId="1" fillId="3" borderId="0" xfId="0" applyNumberFormat="1" applyFont="1" applyFill="1"/>
    <xf numFmtId="43" fontId="1" fillId="3" borderId="0" xfId="0" applyNumberFormat="1" applyFont="1" applyFill="1" applyAlignment="1">
      <alignment wrapText="1"/>
    </xf>
    <xf numFmtId="0" fontId="1" fillId="19" borderId="10" xfId="3" applyNumberFormat="1" applyFont="1" applyFill="1" applyBorder="1"/>
    <xf numFmtId="9" fontId="1" fillId="19" borderId="10" xfId="3" applyFont="1" applyFill="1" applyBorder="1"/>
    <xf numFmtId="166" fontId="1" fillId="3" borderId="0" xfId="0" applyNumberFormat="1" applyFont="1" applyFill="1"/>
    <xf numFmtId="0" fontId="1" fillId="2" borderId="10" xfId="0" applyFont="1" applyFill="1" applyBorder="1"/>
    <xf numFmtId="0" fontId="1" fillId="0" borderId="0" xfId="0" applyFont="1"/>
    <xf numFmtId="165" fontId="1" fillId="2" borderId="0" xfId="3" applyNumberFormat="1" applyFont="1" applyFill="1"/>
    <xf numFmtId="3" fontId="4" fillId="18" borderId="1" xfId="0" applyNumberFormat="1" applyFont="1" applyFill="1" applyBorder="1" applyAlignment="1">
      <alignment horizontal="left" wrapText="1"/>
    </xf>
    <xf numFmtId="3" fontId="4" fillId="13" borderId="1" xfId="0" applyNumberFormat="1" applyFont="1" applyFill="1" applyBorder="1" applyAlignment="1">
      <alignment horizontal="left" wrapText="1"/>
    </xf>
    <xf numFmtId="3" fontId="4" fillId="21" borderId="1" xfId="0" applyNumberFormat="1" applyFont="1" applyFill="1" applyBorder="1" applyAlignment="1">
      <alignment horizontal="left" wrapText="1"/>
    </xf>
    <xf numFmtId="0" fontId="1" fillId="2" borderId="0" xfId="0" applyFont="1" applyFill="1" applyAlignment="1">
      <alignment wrapText="1"/>
    </xf>
    <xf numFmtId="0" fontId="3" fillId="2" borderId="0" xfId="0" applyFont="1" applyFill="1" applyAlignment="1">
      <alignment horizontal="left" vertical="top" wrapText="1"/>
    </xf>
    <xf numFmtId="3" fontId="1" fillId="2" borderId="0" xfId="0" applyNumberFormat="1" applyFont="1" applyFill="1" applyAlignment="1">
      <alignment vertical="top"/>
    </xf>
    <xf numFmtId="0" fontId="37" fillId="2" borderId="7" xfId="0" applyFont="1" applyFill="1" applyBorder="1"/>
    <xf numFmtId="0" fontId="1" fillId="2" borderId="6" xfId="0" applyFont="1" applyFill="1" applyBorder="1"/>
    <xf numFmtId="0" fontId="1" fillId="2" borderId="8" xfId="0" applyFont="1" applyFill="1" applyBorder="1"/>
    <xf numFmtId="0" fontId="8" fillId="2" borderId="11" xfId="0" applyFont="1" applyFill="1" applyBorder="1"/>
    <xf numFmtId="0" fontId="1" fillId="2" borderId="49" xfId="0" applyFont="1" applyFill="1" applyBorder="1"/>
    <xf numFmtId="0" fontId="4" fillId="25" borderId="35" xfId="0" applyFont="1" applyFill="1" applyBorder="1" applyAlignment="1">
      <alignment wrapText="1"/>
    </xf>
    <xf numFmtId="3" fontId="4" fillId="25" borderId="2" xfId="0" applyNumberFormat="1" applyFont="1" applyFill="1" applyBorder="1" applyAlignment="1">
      <alignment horizontal="left" wrapText="1"/>
    </xf>
    <xf numFmtId="166" fontId="5" fillId="3" borderId="0" xfId="1" applyNumberFormat="1" applyFont="1" applyFill="1" applyBorder="1" applyAlignment="1">
      <alignment horizontal="right" vertical="center"/>
    </xf>
    <xf numFmtId="0" fontId="14" fillId="3" borderId="9" xfId="0" applyFont="1" applyFill="1" applyBorder="1" applyAlignment="1">
      <alignment vertical="top" wrapText="1"/>
    </xf>
    <xf numFmtId="179" fontId="5" fillId="2" borderId="4" xfId="4" applyNumberFormat="1" applyFont="1" applyFill="1" applyBorder="1" applyAlignment="1">
      <alignment horizontal="right" vertical="center"/>
    </xf>
    <xf numFmtId="0" fontId="14" fillId="3" borderId="9" xfId="0" applyFont="1" applyFill="1" applyBorder="1" applyAlignment="1">
      <alignment vertical="top"/>
    </xf>
    <xf numFmtId="3" fontId="43" fillId="2" borderId="0" xfId="0" applyNumberFormat="1" applyFont="1" applyFill="1"/>
    <xf numFmtId="3" fontId="4" fillId="26" borderId="1" xfId="0" applyNumberFormat="1" applyFont="1" applyFill="1" applyBorder="1" applyAlignment="1">
      <alignment horizontal="left" wrapText="1"/>
    </xf>
    <xf numFmtId="41" fontId="5" fillId="26" borderId="4" xfId="4" applyNumberFormat="1" applyFont="1" applyFill="1" applyBorder="1" applyAlignment="1">
      <alignment horizontal="right" vertical="center"/>
    </xf>
    <xf numFmtId="166" fontId="5" fillId="2" borderId="5" xfId="1" applyNumberFormat="1" applyFont="1" applyFill="1" applyBorder="1" applyAlignment="1">
      <alignment horizontal="right" vertical="center"/>
    </xf>
    <xf numFmtId="0" fontId="3" fillId="3" borderId="47" xfId="0" applyFont="1" applyFill="1" applyBorder="1" applyAlignment="1">
      <alignment wrapText="1"/>
    </xf>
    <xf numFmtId="0" fontId="14" fillId="3" borderId="11" xfId="0" applyFont="1" applyFill="1" applyBorder="1" applyAlignment="1">
      <alignment vertical="top" wrapText="1"/>
    </xf>
    <xf numFmtId="0" fontId="0" fillId="0" borderId="0" xfId="0" pivotButton="1"/>
    <xf numFmtId="0" fontId="0" fillId="0" borderId="0" xfId="0" applyAlignment="1">
      <alignment horizontal="left"/>
    </xf>
    <xf numFmtId="10" fontId="0" fillId="0" borderId="0" xfId="0" applyNumberFormat="1"/>
    <xf numFmtId="0" fontId="1" fillId="22" borderId="1" xfId="1" applyNumberFormat="1" applyFont="1" applyFill="1" applyBorder="1"/>
    <xf numFmtId="10" fontId="5" fillId="22" borderId="41" xfId="3" applyNumberFormat="1" applyFont="1" applyFill="1" applyBorder="1" applyAlignment="1"/>
    <xf numFmtId="10" fontId="1" fillId="22" borderId="1" xfId="3" applyNumberFormat="1" applyFont="1" applyFill="1" applyBorder="1"/>
    <xf numFmtId="166" fontId="13" fillId="3" borderId="0" xfId="1" applyNumberFormat="1" applyFont="1" applyFill="1"/>
    <xf numFmtId="0" fontId="1" fillId="6" borderId="0" xfId="0" applyFont="1" applyFill="1" applyAlignment="1">
      <alignment horizontal="left" vertical="top"/>
    </xf>
    <xf numFmtId="0" fontId="1" fillId="6" borderId="1" xfId="0" applyFont="1" applyFill="1" applyBorder="1" applyAlignment="1">
      <alignment horizontal="left" vertical="center" wrapText="1"/>
    </xf>
    <xf numFmtId="0" fontId="1" fillId="0" borderId="0" xfId="0" applyFont="1" applyAlignment="1">
      <alignment horizontal="left" vertical="top"/>
    </xf>
    <xf numFmtId="0" fontId="1" fillId="6" borderId="6" xfId="0" applyFont="1" applyFill="1" applyBorder="1" applyAlignment="1">
      <alignment horizontal="left" vertical="top"/>
    </xf>
    <xf numFmtId="0" fontId="1" fillId="6" borderId="9" xfId="0" applyFont="1" applyFill="1" applyBorder="1" applyAlignment="1">
      <alignment horizontal="left" vertical="top"/>
    </xf>
    <xf numFmtId="0" fontId="1" fillId="6" borderId="9" xfId="0" applyFont="1" applyFill="1" applyBorder="1" applyAlignment="1">
      <alignment vertical="center"/>
    </xf>
    <xf numFmtId="0" fontId="1" fillId="0" borderId="9" xfId="0" applyFont="1" applyBorder="1" applyAlignment="1">
      <alignment horizontal="left" vertical="top"/>
    </xf>
    <xf numFmtId="0" fontId="1" fillId="0" borderId="11" xfId="0" applyFont="1" applyBorder="1" applyAlignment="1">
      <alignment horizontal="left" vertical="top"/>
    </xf>
    <xf numFmtId="0" fontId="1" fillId="6" borderId="11" xfId="0" applyFont="1" applyFill="1" applyBorder="1" applyAlignment="1">
      <alignment horizontal="left" vertical="top"/>
    </xf>
    <xf numFmtId="0" fontId="1" fillId="6" borderId="7" xfId="0" applyFont="1" applyFill="1" applyBorder="1" applyAlignment="1">
      <alignment horizontal="left" vertical="top"/>
    </xf>
    <xf numFmtId="0" fontId="35" fillId="6" borderId="0" xfId="27" applyFill="1" applyAlignment="1">
      <alignment horizontal="left" vertical="top"/>
    </xf>
    <xf numFmtId="1" fontId="13" fillId="3" borderId="0" xfId="0" applyNumberFormat="1" applyFont="1" applyFill="1"/>
    <xf numFmtId="6" fontId="0" fillId="0" borderId="0" xfId="0" applyNumberFormat="1"/>
    <xf numFmtId="9" fontId="0" fillId="0" borderId="0" xfId="0" applyNumberFormat="1"/>
    <xf numFmtId="0" fontId="14" fillId="2" borderId="0" xfId="0" applyFont="1" applyFill="1" applyAlignment="1">
      <alignment vertical="center" wrapText="1"/>
    </xf>
    <xf numFmtId="0" fontId="18" fillId="2" borderId="0" xfId="0" applyFont="1" applyFill="1" applyAlignment="1">
      <alignment wrapText="1"/>
    </xf>
    <xf numFmtId="166" fontId="19" fillId="2" borderId="0" xfId="1" applyNumberFormat="1" applyFont="1" applyFill="1"/>
    <xf numFmtId="3" fontId="13" fillId="3" borderId="50" xfId="0" applyNumberFormat="1" applyFont="1" applyFill="1" applyBorder="1"/>
    <xf numFmtId="3" fontId="13" fillId="3" borderId="51" xfId="0" applyNumberFormat="1" applyFont="1" applyFill="1" applyBorder="1"/>
    <xf numFmtId="0" fontId="28" fillId="7" borderId="36" xfId="0" applyFont="1" applyFill="1" applyBorder="1" applyAlignment="1">
      <alignment horizontal="center" vertical="center"/>
    </xf>
    <xf numFmtId="9" fontId="0" fillId="0" borderId="0" xfId="3" applyFont="1"/>
    <xf numFmtId="178" fontId="0" fillId="23" borderId="0" xfId="0" applyNumberFormat="1" applyFill="1"/>
    <xf numFmtId="0" fontId="0" fillId="23" borderId="0" xfId="0" applyFill="1"/>
    <xf numFmtId="180" fontId="0" fillId="23" borderId="0" xfId="0" applyNumberFormat="1" applyFill="1"/>
    <xf numFmtId="166" fontId="19" fillId="2" borderId="6" xfId="1" applyNumberFormat="1" applyFont="1" applyFill="1" applyBorder="1"/>
    <xf numFmtId="166" fontId="19" fillId="2" borderId="50" xfId="1" applyNumberFormat="1" applyFont="1" applyFill="1" applyBorder="1"/>
    <xf numFmtId="3" fontId="0" fillId="23" borderId="0" xfId="0" applyNumberFormat="1" applyFill="1"/>
    <xf numFmtId="180" fontId="39" fillId="2" borderId="0" xfId="0" applyNumberFormat="1" applyFont="1" applyFill="1"/>
    <xf numFmtId="177" fontId="0" fillId="23" borderId="0" xfId="2" applyNumberFormat="1" applyFont="1" applyFill="1"/>
    <xf numFmtId="167" fontId="5" fillId="2" borderId="4" xfId="4" applyNumberFormat="1" applyFont="1" applyFill="1" applyBorder="1" applyAlignment="1">
      <alignment horizontal="right" vertical="center"/>
    </xf>
    <xf numFmtId="0" fontId="1" fillId="3" borderId="50" xfId="0" applyFont="1" applyFill="1" applyBorder="1"/>
    <xf numFmtId="0" fontId="1" fillId="19" borderId="50" xfId="0" applyFont="1" applyFill="1" applyBorder="1"/>
    <xf numFmtId="0" fontId="28" fillId="7" borderId="36" xfId="0" applyFont="1" applyFill="1" applyBorder="1" applyAlignment="1">
      <alignment vertical="center"/>
    </xf>
    <xf numFmtId="0" fontId="0" fillId="13" borderId="48" xfId="0" applyFill="1" applyBorder="1"/>
    <xf numFmtId="173" fontId="14" fillId="13" borderId="0" xfId="0" applyNumberFormat="1" applyFont="1" applyFill="1"/>
    <xf numFmtId="0" fontId="1" fillId="13" borderId="8" xfId="0" applyFont="1" applyFill="1" applyBorder="1"/>
    <xf numFmtId="0" fontId="0" fillId="13" borderId="50" xfId="0" applyFill="1" applyBorder="1" applyAlignment="1">
      <alignment vertical="center"/>
    </xf>
    <xf numFmtId="0" fontId="19" fillId="13" borderId="53" xfId="0" applyFont="1" applyFill="1" applyBorder="1" applyAlignment="1">
      <alignment vertical="center"/>
    </xf>
    <xf numFmtId="0" fontId="19" fillId="13" borderId="54" xfId="0" applyFont="1" applyFill="1" applyBorder="1" applyAlignment="1">
      <alignment vertical="center"/>
    </xf>
    <xf numFmtId="0" fontId="19" fillId="13" borderId="55" xfId="0" applyFont="1" applyFill="1" applyBorder="1" applyAlignment="1">
      <alignment vertical="center"/>
    </xf>
    <xf numFmtId="0" fontId="28" fillId="7" borderId="56" xfId="0" applyFont="1" applyFill="1" applyBorder="1" applyAlignment="1">
      <alignment vertical="center"/>
    </xf>
    <xf numFmtId="0" fontId="28" fillId="7" borderId="57" xfId="0" applyFont="1" applyFill="1" applyBorder="1" applyAlignment="1">
      <alignment vertical="center"/>
    </xf>
    <xf numFmtId="0" fontId="14" fillId="12" borderId="58" xfId="0" applyFont="1" applyFill="1" applyBorder="1" applyAlignment="1">
      <alignment horizontal="left" vertical="center" wrapText="1"/>
    </xf>
    <xf numFmtId="0" fontId="14" fillId="12" borderId="59" xfId="0" applyFont="1" applyFill="1" applyBorder="1" applyAlignment="1">
      <alignment horizontal="left" vertical="center" wrapText="1"/>
    </xf>
    <xf numFmtId="173" fontId="19" fillId="0" borderId="58" xfId="11" applyNumberFormat="1" applyFont="1" applyFill="1" applyBorder="1" applyAlignment="1">
      <alignment vertical="center"/>
    </xf>
    <xf numFmtId="173" fontId="19" fillId="0" borderId="59" xfId="11" applyNumberFormat="1" applyFont="1" applyFill="1" applyBorder="1" applyAlignment="1">
      <alignment horizontal="right" vertical="center"/>
    </xf>
    <xf numFmtId="173" fontId="19" fillId="11" borderId="58" xfId="11" applyNumberFormat="1" applyFont="1" applyFill="1" applyBorder="1" applyAlignment="1">
      <alignment vertical="center"/>
    </xf>
    <xf numFmtId="173" fontId="19" fillId="6" borderId="59" xfId="11" applyNumberFormat="1" applyFont="1" applyFill="1" applyBorder="1" applyAlignment="1">
      <alignment horizontal="right" vertical="center"/>
    </xf>
    <xf numFmtId="175" fontId="19" fillId="0" borderId="59" xfId="11" applyNumberFormat="1" applyFont="1" applyFill="1" applyBorder="1" applyAlignment="1">
      <alignment horizontal="right" vertical="center"/>
    </xf>
    <xf numFmtId="173" fontId="14" fillId="0" borderId="58" xfId="11" applyNumberFormat="1" applyFont="1" applyFill="1" applyBorder="1" applyAlignment="1">
      <alignment vertical="center"/>
    </xf>
    <xf numFmtId="173" fontId="14" fillId="0" borderId="59" xfId="11" applyNumberFormat="1" applyFont="1" applyFill="1" applyBorder="1" applyAlignment="1">
      <alignment vertical="center"/>
    </xf>
    <xf numFmtId="173" fontId="14" fillId="0" borderId="60" xfId="11" applyNumberFormat="1" applyFont="1" applyFill="1" applyBorder="1" applyAlignment="1">
      <alignment vertical="center"/>
    </xf>
    <xf numFmtId="173" fontId="14" fillId="0" borderId="61" xfId="11" applyNumberFormat="1" applyFont="1" applyFill="1" applyBorder="1" applyAlignment="1">
      <alignment vertical="center"/>
    </xf>
    <xf numFmtId="173" fontId="14" fillId="0" borderId="62" xfId="11" applyNumberFormat="1" applyFont="1" applyFill="1" applyBorder="1" applyAlignment="1">
      <alignment vertical="center"/>
    </xf>
    <xf numFmtId="0" fontId="28" fillId="7" borderId="56" xfId="0" applyFont="1" applyFill="1" applyBorder="1" applyAlignment="1">
      <alignment horizontal="right" vertical="center"/>
    </xf>
    <xf numFmtId="0" fontId="28" fillId="7" borderId="57" xfId="0" applyFont="1" applyFill="1" applyBorder="1" applyAlignment="1">
      <alignment horizontal="right" vertical="center"/>
    </xf>
    <xf numFmtId="173" fontId="19" fillId="6" borderId="58" xfId="11" applyNumberFormat="1" applyFont="1" applyFill="1" applyBorder="1" applyAlignment="1">
      <alignment vertical="center"/>
    </xf>
    <xf numFmtId="0" fontId="26" fillId="7" borderId="52" xfId="0" applyFont="1" applyFill="1" applyBorder="1" applyAlignment="1">
      <alignment horizontal="left" vertical="center"/>
    </xf>
    <xf numFmtId="0" fontId="26" fillId="7" borderId="48" xfId="0" applyFont="1" applyFill="1" applyBorder="1" applyAlignment="1">
      <alignment horizontal="left" vertical="center"/>
    </xf>
    <xf numFmtId="0" fontId="26" fillId="7" borderId="63" xfId="0" applyFont="1" applyFill="1" applyBorder="1" applyAlignment="1">
      <alignment horizontal="left" vertical="center"/>
    </xf>
    <xf numFmtId="0" fontId="26" fillId="7" borderId="48" xfId="0" applyFont="1" applyFill="1" applyBorder="1" applyAlignment="1">
      <alignment vertical="center"/>
    </xf>
    <xf numFmtId="173" fontId="14" fillId="13" borderId="0" xfId="0" applyNumberFormat="1" applyFont="1" applyFill="1" applyAlignment="1">
      <alignment horizontal="right"/>
    </xf>
    <xf numFmtId="0" fontId="29" fillId="13" borderId="54" xfId="0" applyFont="1" applyFill="1" applyBorder="1" applyAlignment="1">
      <alignment vertical="center"/>
    </xf>
    <xf numFmtId="173" fontId="13" fillId="0" borderId="58" xfId="11" applyNumberFormat="1" applyFont="1" applyFill="1" applyBorder="1" applyAlignment="1">
      <alignment vertical="center"/>
    </xf>
    <xf numFmtId="173" fontId="19" fillId="0" borderId="59" xfId="11" applyNumberFormat="1" applyFont="1" applyFill="1" applyBorder="1" applyAlignment="1">
      <alignment vertical="center"/>
    </xf>
    <xf numFmtId="0" fontId="14" fillId="13" borderId="9" xfId="0" applyFont="1" applyFill="1" applyBorder="1" applyAlignment="1">
      <alignment vertical="center" wrapText="1"/>
    </xf>
    <xf numFmtId="176" fontId="14" fillId="13" borderId="0" xfId="0" applyNumberFormat="1" applyFont="1" applyFill="1" applyAlignment="1">
      <alignment horizontal="center" vertical="center" wrapText="1"/>
    </xf>
    <xf numFmtId="180" fontId="5" fillId="2" borderId="4" xfId="4" applyNumberFormat="1" applyFont="1" applyFill="1" applyBorder="1" applyAlignment="1">
      <alignment horizontal="right" vertical="center"/>
    </xf>
    <xf numFmtId="0" fontId="39" fillId="3" borderId="9" xfId="0" applyFont="1" applyFill="1" applyBorder="1"/>
    <xf numFmtId="0" fontId="46" fillId="3" borderId="9" xfId="0" applyFont="1" applyFill="1" applyBorder="1"/>
    <xf numFmtId="0" fontId="19" fillId="6" borderId="51" xfId="0" applyFont="1" applyFill="1" applyBorder="1" applyAlignment="1">
      <alignment horizontal="left" vertical="top"/>
    </xf>
    <xf numFmtId="180" fontId="5" fillId="2" borderId="27" xfId="4" applyNumberFormat="1" applyFont="1" applyFill="1" applyBorder="1" applyAlignment="1">
      <alignment horizontal="right" vertical="center"/>
    </xf>
    <xf numFmtId="0" fontId="18" fillId="3" borderId="9" xfId="0" applyFont="1" applyFill="1" applyBorder="1"/>
    <xf numFmtId="0" fontId="1" fillId="3" borderId="51" xfId="0" applyFont="1" applyFill="1" applyBorder="1"/>
    <xf numFmtId="5" fontId="14" fillId="23" borderId="1" xfId="0" applyNumberFormat="1" applyFont="1" applyFill="1" applyBorder="1" applyAlignment="1">
      <alignment horizontal="right" vertical="center"/>
    </xf>
    <xf numFmtId="0" fontId="18" fillId="2" borderId="0" xfId="0" applyFont="1" applyFill="1" applyAlignment="1">
      <alignment horizontal="left" vertical="top" wrapText="1"/>
    </xf>
    <xf numFmtId="9" fontId="0" fillId="23" borderId="0" xfId="3" applyFont="1" applyFill="1"/>
    <xf numFmtId="0" fontId="48" fillId="2" borderId="8" xfId="0" applyFont="1" applyFill="1" applyBorder="1" applyAlignment="1">
      <alignment horizontal="left" vertical="top" wrapText="1"/>
    </xf>
    <xf numFmtId="0" fontId="18" fillId="2" borderId="11" xfId="0" applyFont="1" applyFill="1" applyBorder="1" applyAlignment="1">
      <alignment horizontal="left" vertical="top" wrapText="1"/>
    </xf>
    <xf numFmtId="0" fontId="18" fillId="2" borderId="11" xfId="0" applyFont="1" applyFill="1" applyBorder="1" applyAlignment="1">
      <alignment horizontal="right" vertical="top" wrapText="1"/>
    </xf>
    <xf numFmtId="9" fontId="0" fillId="0" borderId="0" xfId="3" applyFont="1" applyFill="1"/>
    <xf numFmtId="166" fontId="0" fillId="0" borderId="0" xfId="1" applyNumberFormat="1" applyFont="1" applyFill="1"/>
    <xf numFmtId="3" fontId="0" fillId="0" borderId="0" xfId="0" applyNumberFormat="1"/>
    <xf numFmtId="0" fontId="48" fillId="2" borderId="0" xfId="0" applyFont="1" applyFill="1" applyAlignment="1">
      <alignment horizontal="left" vertical="top" wrapText="1"/>
    </xf>
    <xf numFmtId="0" fontId="48" fillId="2" borderId="10" xfId="0" applyFont="1" applyFill="1" applyBorder="1" applyAlignment="1">
      <alignment horizontal="left" vertical="top" wrapText="1"/>
    </xf>
    <xf numFmtId="0" fontId="39" fillId="2" borderId="7" xfId="0" applyFont="1" applyFill="1" applyBorder="1"/>
    <xf numFmtId="0" fontId="39" fillId="2" borderId="7" xfId="0" applyFont="1" applyFill="1" applyBorder="1" applyAlignment="1">
      <alignment horizontal="left" wrapText="1"/>
    </xf>
    <xf numFmtId="0" fontId="30" fillId="17" borderId="0" xfId="0" applyFont="1" applyFill="1"/>
    <xf numFmtId="0" fontId="22" fillId="3" borderId="9" xfId="0" applyFont="1" applyFill="1" applyBorder="1"/>
    <xf numFmtId="0" fontId="37" fillId="3" borderId="7" xfId="0" applyFont="1" applyFill="1" applyBorder="1"/>
    <xf numFmtId="0" fontId="1" fillId="3" borderId="9" xfId="0" applyFont="1" applyFill="1" applyBorder="1" applyAlignment="1">
      <alignment vertical="top" wrapText="1"/>
    </xf>
    <xf numFmtId="0" fontId="39" fillId="3" borderId="9" xfId="0" applyFont="1" applyFill="1" applyBorder="1" applyAlignment="1">
      <alignment vertical="top" wrapText="1"/>
    </xf>
    <xf numFmtId="0" fontId="39" fillId="3" borderId="9" xfId="0" applyFont="1" applyFill="1" applyBorder="1" applyAlignment="1">
      <alignment horizontal="left" vertical="top" wrapText="1"/>
    </xf>
    <xf numFmtId="180" fontId="5" fillId="2" borderId="4" xfId="1" applyNumberFormat="1" applyFont="1" applyFill="1" applyBorder="1" applyAlignment="1">
      <alignment horizontal="right" vertical="center"/>
    </xf>
    <xf numFmtId="0" fontId="39" fillId="3" borderId="0" xfId="0" applyFont="1" applyFill="1" applyAlignment="1">
      <alignment vertical="top" wrapText="1"/>
    </xf>
    <xf numFmtId="0" fontId="3" fillId="3" borderId="0" xfId="0" applyFont="1" applyFill="1" applyAlignment="1">
      <alignment horizontal="left" vertical="top" wrapText="1"/>
    </xf>
    <xf numFmtId="0" fontId="3" fillId="3" borderId="9" xfId="0" applyFont="1" applyFill="1" applyBorder="1" applyAlignment="1">
      <alignment horizontal="left" vertical="top" wrapText="1"/>
    </xf>
    <xf numFmtId="166" fontId="49" fillId="2" borderId="51" xfId="1" applyNumberFormat="1" applyFont="1" applyFill="1" applyBorder="1"/>
    <xf numFmtId="43" fontId="1" fillId="2" borderId="0" xfId="0" applyNumberFormat="1" applyFont="1" applyFill="1"/>
    <xf numFmtId="43" fontId="1" fillId="3" borderId="10" xfId="0" applyNumberFormat="1" applyFont="1" applyFill="1" applyBorder="1"/>
    <xf numFmtId="180" fontId="0" fillId="0" borderId="0" xfId="0" applyNumberFormat="1"/>
    <xf numFmtId="0" fontId="4" fillId="3" borderId="0" xfId="4" applyFont="1" applyFill="1" applyAlignment="1">
      <alignment horizontal="left" vertical="center" wrapText="1"/>
    </xf>
    <xf numFmtId="0" fontId="5" fillId="3" borderId="0" xfId="4" applyFont="1" applyFill="1" applyAlignment="1">
      <alignment horizontal="left" vertical="center" wrapText="1"/>
    </xf>
    <xf numFmtId="168" fontId="3" fillId="3" borderId="0" xfId="0" applyNumberFormat="1" applyFont="1" applyFill="1" applyAlignment="1">
      <alignment wrapText="1"/>
    </xf>
    <xf numFmtId="166" fontId="5" fillId="19" borderId="0" xfId="1" applyNumberFormat="1" applyFont="1" applyFill="1" applyBorder="1" applyAlignment="1">
      <alignment horizontal="right" vertical="center"/>
    </xf>
    <xf numFmtId="0" fontId="3" fillId="3" borderId="11" xfId="0" applyFont="1" applyFill="1" applyBorder="1" applyAlignment="1">
      <alignment horizontal="left" vertical="top" wrapText="1"/>
    </xf>
    <xf numFmtId="166" fontId="5" fillId="2" borderId="39" xfId="4" applyNumberFormat="1" applyFont="1" applyFill="1" applyBorder="1" applyAlignment="1">
      <alignment horizontal="right" vertical="center"/>
    </xf>
    <xf numFmtId="0" fontId="39" fillId="19" borderId="0" xfId="0" applyFont="1" applyFill="1"/>
    <xf numFmtId="0" fontId="19" fillId="27" borderId="50" xfId="0" applyFont="1" applyFill="1" applyBorder="1" applyProtection="1">
      <protection locked="0"/>
    </xf>
    <xf numFmtId="3" fontId="19" fillId="2" borderId="50" xfId="0" applyNumberFormat="1" applyFont="1" applyFill="1" applyBorder="1" applyProtection="1">
      <protection locked="0"/>
    </xf>
    <xf numFmtId="0" fontId="1" fillId="27" borderId="0" xfId="0" applyFont="1" applyFill="1"/>
    <xf numFmtId="0" fontId="1" fillId="2" borderId="0" xfId="0" applyFont="1" applyFill="1" applyAlignment="1">
      <alignment horizontal="right"/>
    </xf>
    <xf numFmtId="0" fontId="50" fillId="2" borderId="6" xfId="0" applyFont="1" applyFill="1" applyBorder="1" applyAlignment="1">
      <alignment wrapText="1"/>
    </xf>
    <xf numFmtId="0" fontId="51" fillId="2" borderId="6" xfId="27" applyFont="1" applyFill="1" applyBorder="1" applyAlignment="1">
      <alignment wrapText="1"/>
    </xf>
    <xf numFmtId="0" fontId="52" fillId="0" borderId="0" xfId="0" applyFont="1"/>
    <xf numFmtId="0" fontId="53" fillId="0" borderId="0" xfId="0" applyFont="1"/>
    <xf numFmtId="166" fontId="0" fillId="0" borderId="0" xfId="1" applyNumberFormat="1" applyFont="1"/>
    <xf numFmtId="10" fontId="0" fillId="0" borderId="0" xfId="3" applyNumberFormat="1" applyFont="1"/>
    <xf numFmtId="0" fontId="0" fillId="0" borderId="0" xfId="0" applyAlignment="1">
      <alignment wrapText="1"/>
    </xf>
    <xf numFmtId="43" fontId="0" fillId="0" borderId="0" xfId="0" applyNumberFormat="1"/>
    <xf numFmtId="0" fontId="0" fillId="0" borderId="0" xfId="0" applyAlignment="1">
      <alignment horizontal="left" vertical="top" wrapText="1"/>
    </xf>
    <xf numFmtId="166" fontId="0" fillId="0" borderId="0" xfId="0" applyNumberFormat="1"/>
    <xf numFmtId="0" fontId="44" fillId="0" borderId="0" xfId="0" applyFont="1"/>
    <xf numFmtId="181" fontId="0" fillId="0" borderId="0" xfId="1" applyNumberFormat="1" applyFont="1"/>
    <xf numFmtId="178" fontId="0" fillId="0" borderId="0" xfId="1" applyNumberFormat="1" applyFont="1"/>
    <xf numFmtId="0" fontId="0" fillId="28" borderId="36" xfId="0" applyFill="1" applyBorder="1" applyAlignment="1">
      <alignment wrapText="1"/>
    </xf>
    <xf numFmtId="165" fontId="0" fillId="13" borderId="36" xfId="3" applyNumberFormat="1" applyFont="1" applyFill="1" applyBorder="1" applyAlignment="1">
      <alignment horizontal="right"/>
    </xf>
    <xf numFmtId="10" fontId="0" fillId="13" borderId="36" xfId="0" applyNumberFormat="1" applyFill="1" applyBorder="1" applyAlignment="1">
      <alignment horizontal="right"/>
    </xf>
    <xf numFmtId="166" fontId="0" fillId="13" borderId="36" xfId="0" applyNumberFormat="1" applyFill="1" applyBorder="1"/>
    <xf numFmtId="165" fontId="0" fillId="13" borderId="65" xfId="0" applyNumberFormat="1" applyFill="1" applyBorder="1" applyAlignment="1">
      <alignment horizontal="right"/>
    </xf>
    <xf numFmtId="0" fontId="30" fillId="28" borderId="66" xfId="0" applyFont="1" applyFill="1" applyBorder="1" applyAlignment="1">
      <alignment wrapText="1"/>
    </xf>
    <xf numFmtId="0" fontId="30" fillId="14" borderId="7" xfId="0" applyFont="1" applyFill="1" applyBorder="1"/>
    <xf numFmtId="0" fontId="0" fillId="14" borderId="6" xfId="0" applyFill="1" applyBorder="1"/>
    <xf numFmtId="0" fontId="0" fillId="14" borderId="8" xfId="0" applyFill="1" applyBorder="1"/>
    <xf numFmtId="0" fontId="0" fillId="14" borderId="9" xfId="0" applyFill="1" applyBorder="1"/>
    <xf numFmtId="0" fontId="0" fillId="14" borderId="0" xfId="0" applyFill="1"/>
    <xf numFmtId="0" fontId="0" fillId="14" borderId="10" xfId="0" applyFill="1" applyBorder="1"/>
    <xf numFmtId="0" fontId="0" fillId="28" borderId="52" xfId="0" applyFill="1" applyBorder="1" applyAlignment="1">
      <alignment wrapText="1"/>
    </xf>
    <xf numFmtId="43" fontId="0" fillId="13" borderId="36" xfId="0" applyNumberFormat="1" applyFill="1" applyBorder="1" applyAlignment="1">
      <alignment horizontal="center"/>
    </xf>
    <xf numFmtId="43" fontId="0" fillId="13" borderId="36" xfId="0" applyNumberFormat="1" applyFill="1" applyBorder="1" applyAlignment="1">
      <alignment horizontal="right"/>
    </xf>
    <xf numFmtId="0" fontId="0" fillId="14" borderId="9" xfId="0" applyFill="1" applyBorder="1" applyAlignment="1">
      <alignment wrapText="1"/>
    </xf>
    <xf numFmtId="166" fontId="0" fillId="14" borderId="0" xfId="0" applyNumberFormat="1" applyFill="1"/>
    <xf numFmtId="0" fontId="30" fillId="14" borderId="9" xfId="0" applyFont="1" applyFill="1" applyBorder="1"/>
    <xf numFmtId="0" fontId="30" fillId="28" borderId="52" xfId="0" applyFont="1" applyFill="1" applyBorder="1" applyAlignment="1">
      <alignment wrapText="1"/>
    </xf>
    <xf numFmtId="0" fontId="0" fillId="14" borderId="11" xfId="0" applyFill="1" applyBorder="1" applyAlignment="1">
      <alignment wrapText="1"/>
    </xf>
    <xf numFmtId="166" fontId="0" fillId="14" borderId="50" xfId="0" applyNumberFormat="1" applyFill="1" applyBorder="1"/>
    <xf numFmtId="0" fontId="0" fillId="14" borderId="50" xfId="0" applyFill="1" applyBorder="1"/>
    <xf numFmtId="0" fontId="0" fillId="14" borderId="51" xfId="0" applyFill="1" applyBorder="1"/>
    <xf numFmtId="0" fontId="54" fillId="0" borderId="0" xfId="0" applyFont="1"/>
    <xf numFmtId="164" fontId="1" fillId="2" borderId="0" xfId="0" applyNumberFormat="1" applyFont="1" applyFill="1"/>
    <xf numFmtId="181" fontId="5" fillId="2" borderId="4" xfId="1" applyNumberFormat="1" applyFont="1" applyFill="1" applyBorder="1" applyAlignment="1">
      <alignment horizontal="right" vertical="center"/>
    </xf>
    <xf numFmtId="0" fontId="1" fillId="19" borderId="51" xfId="0" applyFont="1" applyFill="1" applyBorder="1"/>
    <xf numFmtId="0" fontId="1" fillId="13" borderId="0" xfId="0" applyFont="1" applyFill="1"/>
    <xf numFmtId="0" fontId="1" fillId="13" borderId="10" xfId="0" applyFont="1" applyFill="1" applyBorder="1"/>
    <xf numFmtId="0" fontId="1" fillId="13" borderId="10" xfId="0" applyFont="1" applyFill="1" applyBorder="1" applyAlignment="1">
      <alignment wrapText="1"/>
    </xf>
    <xf numFmtId="0" fontId="1" fillId="13" borderId="0" xfId="0" applyFont="1" applyFill="1" applyAlignment="1">
      <alignment wrapText="1"/>
    </xf>
    <xf numFmtId="0" fontId="1" fillId="13" borderId="0" xfId="0" quotePrefix="1" applyFont="1" applyFill="1"/>
    <xf numFmtId="0" fontId="1" fillId="13" borderId="9" xfId="0" applyFont="1" applyFill="1" applyBorder="1"/>
    <xf numFmtId="0" fontId="0" fillId="13" borderId="50" xfId="0" applyFill="1" applyBorder="1"/>
    <xf numFmtId="170" fontId="0" fillId="13" borderId="50" xfId="0" applyNumberFormat="1" applyFill="1" applyBorder="1"/>
    <xf numFmtId="0" fontId="0" fillId="13" borderId="51" xfId="0" applyFill="1" applyBorder="1"/>
    <xf numFmtId="0" fontId="19" fillId="5" borderId="51" xfId="0" applyFont="1" applyFill="1" applyBorder="1" applyAlignment="1">
      <alignment horizontal="left" vertical="top"/>
    </xf>
    <xf numFmtId="0" fontId="1" fillId="0" borderId="50" xfId="0" applyFont="1" applyBorder="1" applyAlignment="1">
      <alignment horizontal="left" vertical="top"/>
    </xf>
    <xf numFmtId="0" fontId="19" fillId="0" borderId="50" xfId="0" applyFont="1" applyBorder="1" applyAlignment="1">
      <alignment horizontal="left" vertical="top"/>
    </xf>
    <xf numFmtId="0" fontId="0" fillId="0" borderId="50" xfId="0" applyBorder="1" applyAlignment="1">
      <alignment horizontal="left" vertical="top"/>
    </xf>
    <xf numFmtId="0" fontId="0" fillId="0" borderId="51" xfId="0" applyBorder="1" applyAlignment="1">
      <alignment horizontal="left" vertical="top"/>
    </xf>
    <xf numFmtId="0" fontId="1" fillId="6" borderId="50" xfId="0" applyFont="1" applyFill="1" applyBorder="1" applyAlignment="1">
      <alignment horizontal="left" vertical="top"/>
    </xf>
    <xf numFmtId="0" fontId="19" fillId="6" borderId="50" xfId="0" applyFont="1" applyFill="1" applyBorder="1" applyAlignment="1">
      <alignment horizontal="left" vertical="top"/>
    </xf>
    <xf numFmtId="0" fontId="0" fillId="6" borderId="51" xfId="0" applyFill="1" applyBorder="1" applyAlignment="1">
      <alignment horizontal="left" vertical="top"/>
    </xf>
    <xf numFmtId="0" fontId="1" fillId="2" borderId="50" xfId="0" applyFont="1" applyFill="1" applyBorder="1"/>
    <xf numFmtId="0" fontId="8" fillId="2" borderId="50" xfId="0" applyFont="1" applyFill="1" applyBorder="1"/>
    <xf numFmtId="10" fontId="1" fillId="2" borderId="50" xfId="0" applyNumberFormat="1" applyFont="1" applyFill="1" applyBorder="1"/>
    <xf numFmtId="0" fontId="1" fillId="2" borderId="51" xfId="0" applyFont="1" applyFill="1" applyBorder="1"/>
    <xf numFmtId="0" fontId="13" fillId="3" borderId="50" xfId="0" applyFont="1" applyFill="1" applyBorder="1"/>
    <xf numFmtId="0" fontId="14" fillId="3" borderId="50" xfId="0" applyFont="1" applyFill="1" applyBorder="1"/>
    <xf numFmtId="0" fontId="14" fillId="6" borderId="0" xfId="15" applyFont="1" applyFill="1" applyAlignment="1">
      <alignment horizontal="left" vertical="center" wrapText="1"/>
    </xf>
    <xf numFmtId="164" fontId="14" fillId="6" borderId="0" xfId="15" applyNumberFormat="1" applyFont="1" applyFill="1" applyAlignment="1">
      <alignment horizontal="center" vertical="center" wrapText="1"/>
    </xf>
    <xf numFmtId="0" fontId="19" fillId="6" borderId="9" xfId="0" applyFont="1" applyFill="1" applyBorder="1" applyAlignment="1">
      <alignment horizontal="left" vertical="top"/>
    </xf>
    <xf numFmtId="0" fontId="35" fillId="0" borderId="9" xfId="27" applyBorder="1" applyAlignment="1">
      <alignment horizontal="left" vertical="top"/>
    </xf>
    <xf numFmtId="0" fontId="46" fillId="6" borderId="9" xfId="0" applyFont="1" applyFill="1" applyBorder="1" applyAlignment="1">
      <alignment horizontal="left" vertical="top"/>
    </xf>
    <xf numFmtId="0" fontId="19" fillId="5" borderId="0" xfId="0" applyFont="1" applyFill="1"/>
    <xf numFmtId="176" fontId="19" fillId="0" borderId="1" xfId="11" applyNumberFormat="1" applyFont="1" applyFill="1" applyBorder="1" applyAlignment="1">
      <alignment vertical="center"/>
    </xf>
    <xf numFmtId="164" fontId="13" fillId="6" borderId="13" xfId="14" applyNumberFormat="1" applyFill="1" applyBorder="1" applyAlignment="1">
      <alignment horizontal="center" vertical="center" wrapText="1"/>
    </xf>
    <xf numFmtId="164" fontId="13" fillId="6" borderId="19" xfId="14" applyNumberFormat="1" applyFill="1" applyBorder="1" applyAlignment="1">
      <alignment horizontal="center" vertical="center" wrapText="1"/>
    </xf>
    <xf numFmtId="164" fontId="13" fillId="6" borderId="43" xfId="14" applyNumberFormat="1" applyFill="1" applyBorder="1" applyAlignment="1">
      <alignment horizontal="center" vertical="center" wrapText="1"/>
    </xf>
    <xf numFmtId="164" fontId="13" fillId="6" borderId="16" xfId="14" applyNumberFormat="1" applyFill="1" applyBorder="1" applyAlignment="1">
      <alignment horizontal="center" vertical="center" wrapText="1"/>
    </xf>
    <xf numFmtId="164" fontId="13" fillId="6" borderId="22" xfId="14" applyNumberFormat="1" applyFill="1" applyBorder="1" applyAlignment="1">
      <alignment horizontal="center" vertical="center" wrapText="1"/>
    </xf>
    <xf numFmtId="164" fontId="13" fillId="6" borderId="38" xfId="14" applyNumberFormat="1" applyFill="1" applyBorder="1" applyAlignment="1">
      <alignment horizontal="center" vertical="center" wrapText="1"/>
    </xf>
    <xf numFmtId="164" fontId="14" fillId="6" borderId="64" xfId="14" applyNumberFormat="1" applyFont="1" applyFill="1" applyBorder="1" applyAlignment="1">
      <alignment horizontal="center" vertical="center" wrapText="1"/>
    </xf>
    <xf numFmtId="164" fontId="14" fillId="6" borderId="16" xfId="14" applyNumberFormat="1" applyFont="1" applyFill="1" applyBorder="1" applyAlignment="1">
      <alignment horizontal="center" vertical="center" wrapText="1"/>
    </xf>
    <xf numFmtId="164" fontId="14" fillId="6" borderId="22" xfId="14" applyNumberFormat="1" applyFont="1" applyFill="1" applyBorder="1" applyAlignment="1">
      <alignment horizontal="center" vertical="center" wrapText="1"/>
    </xf>
    <xf numFmtId="164" fontId="14" fillId="6" borderId="38" xfId="14" applyNumberFormat="1" applyFont="1" applyFill="1" applyBorder="1" applyAlignment="1">
      <alignment horizontal="center" vertical="center" wrapText="1"/>
    </xf>
    <xf numFmtId="164" fontId="13" fillId="6" borderId="23" xfId="15" applyNumberFormat="1" applyFill="1" applyBorder="1" applyAlignment="1">
      <alignment horizontal="center" vertical="center" wrapText="1"/>
    </xf>
    <xf numFmtId="164" fontId="13" fillId="6" borderId="24" xfId="15" applyNumberFormat="1" applyFill="1" applyBorder="1" applyAlignment="1">
      <alignment horizontal="center" vertical="center" wrapText="1"/>
    </xf>
    <xf numFmtId="164" fontId="13" fillId="6" borderId="40" xfId="15" applyNumberFormat="1" applyFill="1" applyBorder="1" applyAlignment="1">
      <alignment horizontal="center" vertical="center" wrapText="1"/>
    </xf>
    <xf numFmtId="164" fontId="13" fillId="6" borderId="13" xfId="15" applyNumberFormat="1" applyFill="1" applyBorder="1" applyAlignment="1">
      <alignment horizontal="center" vertical="center" wrapText="1"/>
    </xf>
    <xf numFmtId="164" fontId="13" fillId="6" borderId="19" xfId="15" applyNumberFormat="1" applyFill="1" applyBorder="1" applyAlignment="1">
      <alignment horizontal="center" vertical="center" wrapText="1"/>
    </xf>
    <xf numFmtId="164" fontId="13" fillId="6" borderId="43" xfId="15" applyNumberFormat="1" applyFill="1" applyBorder="1" applyAlignment="1">
      <alignment horizontal="center" vertical="center" wrapText="1"/>
    </xf>
    <xf numFmtId="164" fontId="13" fillId="6" borderId="16" xfId="15" applyNumberFormat="1" applyFill="1" applyBorder="1" applyAlignment="1">
      <alignment horizontal="center" vertical="center" wrapText="1"/>
    </xf>
    <xf numFmtId="164" fontId="13" fillId="6" borderId="22" xfId="15" applyNumberFormat="1" applyFill="1" applyBorder="1" applyAlignment="1">
      <alignment horizontal="center" vertical="center" wrapText="1"/>
    </xf>
    <xf numFmtId="164" fontId="13" fillId="6" borderId="38" xfId="15" applyNumberFormat="1" applyFill="1" applyBorder="1" applyAlignment="1">
      <alignment horizontal="center" vertical="center" wrapText="1"/>
    </xf>
    <xf numFmtId="164" fontId="14" fillId="6" borderId="33" xfId="15" applyNumberFormat="1" applyFont="1" applyFill="1" applyBorder="1" applyAlignment="1">
      <alignment horizontal="center" vertical="center" wrapText="1"/>
    </xf>
    <xf numFmtId="164" fontId="14" fillId="6" borderId="34" xfId="15" applyNumberFormat="1" applyFont="1" applyFill="1" applyBorder="1" applyAlignment="1">
      <alignment horizontal="center" vertical="center" wrapText="1"/>
    </xf>
    <xf numFmtId="164" fontId="14" fillId="6" borderId="46" xfId="15" applyNumberFormat="1" applyFont="1" applyFill="1" applyBorder="1" applyAlignment="1">
      <alignment horizontal="center" vertical="center" wrapText="1"/>
    </xf>
    <xf numFmtId="9" fontId="19" fillId="2" borderId="0" xfId="0" applyNumberFormat="1" applyFont="1" applyFill="1"/>
    <xf numFmtId="9" fontId="1" fillId="2" borderId="0" xfId="0" applyNumberFormat="1" applyFont="1" applyFill="1"/>
    <xf numFmtId="0" fontId="19" fillId="2" borderId="8" xfId="0" applyFont="1" applyFill="1" applyBorder="1" applyAlignment="1">
      <alignment vertical="center"/>
    </xf>
    <xf numFmtId="0" fontId="19" fillId="2" borderId="10" xfId="0" applyFont="1" applyFill="1" applyBorder="1" applyAlignment="1">
      <alignment vertical="center"/>
    </xf>
    <xf numFmtId="0" fontId="18" fillId="2" borderId="6" xfId="0" applyFont="1" applyFill="1" applyBorder="1" applyAlignment="1">
      <alignment horizontal="right" vertical="top" wrapText="1"/>
    </xf>
    <xf numFmtId="9" fontId="19" fillId="2" borderId="6" xfId="3" applyFont="1" applyFill="1" applyBorder="1" applyProtection="1">
      <protection locked="0"/>
    </xf>
    <xf numFmtId="0" fontId="19" fillId="2" borderId="6" xfId="0" applyFont="1" applyFill="1" applyBorder="1"/>
    <xf numFmtId="0" fontId="19" fillId="2" borderId="6" xfId="0" applyFont="1" applyFill="1" applyBorder="1" applyAlignment="1">
      <alignment vertical="center"/>
    </xf>
    <xf numFmtId="9" fontId="19" fillId="24" borderId="0" xfId="3" applyFont="1" applyFill="1" applyBorder="1" applyAlignment="1" applyProtection="1">
      <alignment wrapText="1"/>
      <protection locked="0"/>
    </xf>
    <xf numFmtId="0" fontId="35" fillId="2" borderId="0" xfId="27" applyFill="1"/>
    <xf numFmtId="165" fontId="13" fillId="3" borderId="4" xfId="3" applyNumberFormat="1" applyFont="1" applyFill="1" applyBorder="1" applyAlignment="1">
      <alignment horizontal="right" vertical="top"/>
    </xf>
    <xf numFmtId="2" fontId="13" fillId="3" borderId="4" xfId="3" applyNumberFormat="1" applyFont="1" applyFill="1" applyBorder="1" applyAlignment="1">
      <alignment horizontal="right" vertical="center"/>
    </xf>
    <xf numFmtId="164" fontId="19" fillId="19" borderId="4" xfId="0" applyNumberFormat="1" applyFont="1" applyFill="1" applyBorder="1" applyAlignment="1">
      <alignment horizontal="right" vertical="center"/>
    </xf>
    <xf numFmtId="172" fontId="19" fillId="19" borderId="4" xfId="0" applyNumberFormat="1" applyFont="1" applyFill="1" applyBorder="1" applyAlignment="1">
      <alignment horizontal="right" vertical="center"/>
    </xf>
    <xf numFmtId="174" fontId="19" fillId="19" borderId="4" xfId="0" applyNumberFormat="1" applyFont="1" applyFill="1" applyBorder="1" applyAlignment="1">
      <alignment horizontal="right" vertical="center"/>
    </xf>
    <xf numFmtId="174" fontId="13" fillId="13" borderId="31" xfId="3" applyNumberFormat="1" applyFont="1" applyFill="1" applyBorder="1" applyAlignment="1">
      <alignment horizontal="right" vertical="center"/>
    </xf>
    <xf numFmtId="2" fontId="13" fillId="6" borderId="14" xfId="4" applyNumberFormat="1" applyFill="1" applyBorder="1" applyAlignment="1" applyProtection="1">
      <alignment horizontal="center" vertical="center"/>
      <protection hidden="1"/>
    </xf>
    <xf numFmtId="3" fontId="13" fillId="6" borderId="0" xfId="4" applyNumberFormat="1" applyFill="1" applyAlignment="1" applyProtection="1">
      <alignment horizontal="center" vertical="center" wrapText="1"/>
      <protection hidden="1"/>
    </xf>
    <xf numFmtId="4" fontId="13" fillId="6" borderId="0" xfId="4" applyNumberFormat="1" applyFill="1" applyAlignment="1" applyProtection="1">
      <alignment horizontal="center" vertical="center" wrapText="1"/>
      <protection hidden="1"/>
    </xf>
    <xf numFmtId="0" fontId="18" fillId="6" borderId="8" xfId="0" applyFont="1" applyFill="1" applyBorder="1" applyAlignment="1">
      <alignment horizontal="left" vertical="top"/>
    </xf>
    <xf numFmtId="1" fontId="13" fillId="19" borderId="4" xfId="0" applyNumberFormat="1" applyFont="1" applyFill="1" applyBorder="1" applyAlignment="1">
      <alignment horizontal="right" vertical="center"/>
    </xf>
    <xf numFmtId="0" fontId="13" fillId="19" borderId="4" xfId="3" applyNumberFormat="1" applyFont="1" applyFill="1" applyBorder="1" applyAlignment="1">
      <alignment horizontal="right" vertical="center"/>
    </xf>
    <xf numFmtId="0" fontId="13" fillId="6" borderId="0" xfId="18" applyFill="1"/>
    <xf numFmtId="9" fontId="13" fillId="19" borderId="5" xfId="3" applyFont="1" applyFill="1" applyBorder="1" applyAlignment="1">
      <alignment horizontal="right" vertical="center"/>
    </xf>
    <xf numFmtId="0" fontId="53" fillId="14" borderId="6" xfId="0" applyFont="1" applyFill="1" applyBorder="1"/>
    <xf numFmtId="166" fontId="0" fillId="13" borderId="36" xfId="0" applyNumberFormat="1" applyFill="1" applyBorder="1" applyAlignment="1">
      <alignment horizontal="center"/>
    </xf>
    <xf numFmtId="166" fontId="0" fillId="13" borderId="36" xfId="0" applyNumberFormat="1" applyFill="1" applyBorder="1" applyAlignment="1">
      <alignment horizontal="right"/>
    </xf>
    <xf numFmtId="0" fontId="55" fillId="0" borderId="0" xfId="0" applyFont="1"/>
    <xf numFmtId="44" fontId="19" fillId="19" borderId="4" xfId="2" applyFont="1" applyFill="1" applyBorder="1" applyAlignment="1">
      <alignment horizontal="right" vertical="center"/>
    </xf>
    <xf numFmtId="182" fontId="19" fillId="3" borderId="4" xfId="2" applyNumberFormat="1" applyFont="1" applyFill="1" applyBorder="1" applyAlignment="1">
      <alignment horizontal="right" vertical="center"/>
    </xf>
    <xf numFmtId="182" fontId="19" fillId="19" borderId="4" xfId="2" applyNumberFormat="1" applyFont="1" applyFill="1" applyBorder="1" applyAlignment="1">
      <alignment horizontal="right" vertical="center"/>
    </xf>
    <xf numFmtId="0" fontId="18" fillId="6" borderId="0" xfId="0" applyFont="1" applyFill="1" applyAlignment="1">
      <alignment horizontal="left" vertical="top"/>
    </xf>
    <xf numFmtId="0" fontId="14" fillId="6" borderId="9" xfId="15" applyFont="1" applyFill="1" applyBorder="1" applyAlignment="1">
      <alignment horizontal="left" vertical="center" wrapText="1"/>
    </xf>
    <xf numFmtId="0" fontId="18" fillId="2" borderId="0" xfId="0" applyFont="1" applyFill="1" applyAlignment="1">
      <alignment horizontal="right" vertical="top" wrapText="1"/>
    </xf>
    <xf numFmtId="9" fontId="19" fillId="2" borderId="0" xfId="3" applyFont="1" applyFill="1" applyBorder="1" applyProtection="1">
      <protection locked="0"/>
    </xf>
    <xf numFmtId="0" fontId="19" fillId="2" borderId="0" xfId="0" applyFont="1" applyFill="1" applyAlignment="1">
      <alignment vertical="center"/>
    </xf>
    <xf numFmtId="0" fontId="3" fillId="2" borderId="69" xfId="0" applyFont="1" applyFill="1" applyBorder="1" applyAlignment="1">
      <alignment wrapText="1"/>
    </xf>
    <xf numFmtId="0" fontId="14" fillId="2" borderId="70" xfId="0" applyFont="1" applyFill="1" applyBorder="1" applyAlignment="1">
      <alignment vertical="center" wrapText="1"/>
    </xf>
    <xf numFmtId="178" fontId="0" fillId="0" borderId="0" xfId="0" applyNumberFormat="1"/>
    <xf numFmtId="1" fontId="0" fillId="0" borderId="0" xfId="2" applyNumberFormat="1" applyFont="1" applyFill="1"/>
    <xf numFmtId="0" fontId="39" fillId="2" borderId="69" xfId="0" applyFont="1" applyFill="1" applyBorder="1" applyAlignment="1">
      <alignment wrapText="1"/>
    </xf>
    <xf numFmtId="180" fontId="13" fillId="27" borderId="71" xfId="0" applyNumberFormat="1" applyFont="1" applyFill="1" applyBorder="1" applyAlignment="1" applyProtection="1">
      <alignment vertical="center" wrapText="1"/>
      <protection locked="0"/>
    </xf>
    <xf numFmtId="0" fontId="13" fillId="27" borderId="71" xfId="0" applyFont="1" applyFill="1" applyBorder="1" applyAlignment="1" applyProtection="1">
      <alignment vertical="center" wrapText="1"/>
      <protection locked="0"/>
    </xf>
    <xf numFmtId="0" fontId="30" fillId="6" borderId="1" xfId="0" applyFont="1" applyFill="1" applyBorder="1"/>
    <xf numFmtId="0" fontId="0" fillId="6" borderId="1" xfId="0" applyFill="1" applyBorder="1" applyAlignment="1">
      <alignment vertical="top"/>
    </xf>
    <xf numFmtId="0" fontId="0" fillId="6" borderId="1" xfId="0" applyFill="1" applyBorder="1" applyAlignment="1">
      <alignment horizontal="left" vertical="top" wrapText="1"/>
    </xf>
    <xf numFmtId="0" fontId="14" fillId="2" borderId="0" xfId="0" applyFont="1" applyFill="1" applyAlignment="1">
      <alignment horizontal="left" vertical="top" wrapText="1"/>
    </xf>
    <xf numFmtId="0" fontId="19" fillId="2" borderId="50" xfId="0" applyFont="1" applyFill="1" applyBorder="1" applyAlignment="1">
      <alignment horizontal="left" wrapText="1"/>
    </xf>
    <xf numFmtId="0" fontId="19" fillId="2" borderId="51" xfId="0" applyFont="1" applyFill="1" applyBorder="1" applyAlignment="1">
      <alignment horizontal="left" wrapText="1"/>
    </xf>
    <xf numFmtId="0" fontId="6" fillId="2" borderId="0" xfId="0" applyFont="1" applyFill="1" applyAlignment="1">
      <alignment horizontal="left" vertical="top" wrapText="1"/>
    </xf>
    <xf numFmtId="0" fontId="6" fillId="2" borderId="10" xfId="0" applyFont="1" applyFill="1" applyBorder="1" applyAlignment="1">
      <alignment horizontal="left" vertical="top" wrapText="1"/>
    </xf>
    <xf numFmtId="0" fontId="1" fillId="2" borderId="0" xfId="0" applyFont="1" applyFill="1" applyAlignment="1">
      <alignment horizontal="left" vertical="top" wrapText="1"/>
    </xf>
    <xf numFmtId="0" fontId="1" fillId="2" borderId="10" xfId="0" applyFont="1" applyFill="1" applyBorder="1" applyAlignment="1">
      <alignment horizontal="left" vertical="top" wrapText="1"/>
    </xf>
    <xf numFmtId="0" fontId="28" fillId="7" borderId="56"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57" xfId="0" applyFont="1" applyFill="1" applyBorder="1" applyAlignment="1">
      <alignment horizontal="center" vertical="center"/>
    </xf>
    <xf numFmtId="0" fontId="14" fillId="0" borderId="20" xfId="4" applyFont="1" applyBorder="1" applyAlignment="1">
      <alignment horizontal="center" vertical="center" wrapText="1"/>
    </xf>
    <xf numFmtId="0" fontId="14" fillId="0" borderId="44" xfId="4" applyFont="1" applyBorder="1" applyAlignment="1">
      <alignment horizontal="center" vertical="center" wrapText="1"/>
    </xf>
    <xf numFmtId="0" fontId="14" fillId="10" borderId="9" xfId="15" applyFont="1" applyFill="1" applyBorder="1" applyAlignment="1">
      <alignment horizontal="left" vertical="center"/>
    </xf>
    <xf numFmtId="0" fontId="1" fillId="6" borderId="9" xfId="0" applyFont="1" applyFill="1" applyBorder="1" applyAlignment="1">
      <alignment horizontal="left" vertical="top" wrapText="1"/>
    </xf>
    <xf numFmtId="0" fontId="1" fillId="6" borderId="0" xfId="0" applyFont="1" applyFill="1" applyAlignment="1">
      <alignment horizontal="left" vertical="top" wrapText="1"/>
    </xf>
    <xf numFmtId="0" fontId="14" fillId="8" borderId="67" xfId="14" applyFont="1" applyFill="1" applyBorder="1" applyAlignment="1">
      <alignment horizontal="center" vertical="center" wrapText="1"/>
    </xf>
    <xf numFmtId="0" fontId="14" fillId="8" borderId="68" xfId="14" applyFont="1" applyFill="1" applyBorder="1" applyAlignment="1">
      <alignment horizontal="center" vertical="center" wrapText="1"/>
    </xf>
    <xf numFmtId="0" fontId="14" fillId="0" borderId="21" xfId="4" applyFont="1" applyBorder="1" applyAlignment="1">
      <alignment horizontal="center" vertical="center" wrapText="1"/>
    </xf>
  </cellXfs>
  <cellStyles count="32">
    <cellStyle name="0,0_x000d__x000a_NA_x000d__x000a_" xfId="21" xr:uid="{00000000-0005-0000-0000-000000000000}"/>
    <cellStyle name="Comma" xfId="1" builtinId="3"/>
    <cellStyle name="Comma 2" xfId="5" xr:uid="{00000000-0005-0000-0000-000002000000}"/>
    <cellStyle name="Comma 2 2" xfId="23" xr:uid="{00000000-0005-0000-0000-000003000000}"/>
    <cellStyle name="Comma 3" xfId="22" xr:uid="{00000000-0005-0000-0000-000004000000}"/>
    <cellStyle name="Comma 5" xfId="9" xr:uid="{00000000-0005-0000-0000-000005000000}"/>
    <cellStyle name="Currency" xfId="2" builtinId="4"/>
    <cellStyle name="Currency 2" xfId="20" xr:uid="{00000000-0005-0000-0000-000007000000}"/>
    <cellStyle name="Currency 2 2" xfId="29" xr:uid="{00000000-0005-0000-0000-000008000000}"/>
    <cellStyle name="Currency 3" xfId="26" xr:uid="{00000000-0005-0000-0000-000009000000}"/>
    <cellStyle name="Currency 4" xfId="11" xr:uid="{00000000-0005-0000-0000-00000A000000}"/>
    <cellStyle name="Currency 6" xfId="10" xr:uid="{00000000-0005-0000-0000-00000B000000}"/>
    <cellStyle name="ExportHeaderStyle" xfId="24" xr:uid="{00000000-0005-0000-0000-00000C000000}"/>
    <cellStyle name="Hyperlink" xfId="27" builtinId="8"/>
    <cellStyle name="Hyperlink 2" xfId="6" xr:uid="{00000000-0005-0000-0000-00000E000000}"/>
    <cellStyle name="Hyperlink 3" xfId="30" xr:uid="{00000000-0005-0000-0000-00000F000000}"/>
    <cellStyle name="Normal" xfId="0" builtinId="0"/>
    <cellStyle name="Normal 10" xfId="8" xr:uid="{00000000-0005-0000-0000-000011000000}"/>
    <cellStyle name="Normal 2" xfId="4" xr:uid="{00000000-0005-0000-0000-000012000000}"/>
    <cellStyle name="Normal 2 2" xfId="12" xr:uid="{00000000-0005-0000-0000-000013000000}"/>
    <cellStyle name="Normal 2 2 2" xfId="31" xr:uid="{00000000-0005-0000-0000-000014000000}"/>
    <cellStyle name="Normal 2 3" xfId="19" xr:uid="{00000000-0005-0000-0000-000015000000}"/>
    <cellStyle name="Normal 3" xfId="13" xr:uid="{00000000-0005-0000-0000-000016000000}"/>
    <cellStyle name="Normal 3 2" xfId="25" xr:uid="{00000000-0005-0000-0000-000017000000}"/>
    <cellStyle name="Normal 4" xfId="28" xr:uid="{00000000-0005-0000-0000-000018000000}"/>
    <cellStyle name="Normal 9" xfId="7" xr:uid="{00000000-0005-0000-0000-000019000000}"/>
    <cellStyle name="Normal_060216 External congestion costs tables" xfId="14" xr:uid="{00000000-0005-0000-0000-00001A000000}"/>
    <cellStyle name="Normal_ROADCONG" xfId="15" xr:uid="{00000000-0005-0000-0000-00001B000000}"/>
    <cellStyle name="Percent" xfId="3" builtinId="5"/>
    <cellStyle name="Percent 2" xfId="16" xr:uid="{00000000-0005-0000-0000-00001E000000}"/>
    <cellStyle name="Refdb standard" xfId="17" xr:uid="{00000000-0005-0000-0000-00001F000000}"/>
    <cellStyle name="Standard 2" xfId="18" xr:uid="{00000000-0005-0000-0000-000020000000}"/>
  </cellStyles>
  <dxfs count="15">
    <dxf>
      <font>
        <color rgb="FFCCFFFF"/>
      </font>
      <fill>
        <patternFill>
          <bgColor rgb="FFCCFFFF"/>
        </patternFill>
      </fill>
    </dxf>
    <dxf>
      <fill>
        <patternFill>
          <bgColor rgb="FFEBF1DE"/>
        </patternFill>
      </fill>
    </dxf>
    <dxf>
      <font>
        <color rgb="FFCCFFFF"/>
      </font>
      <fill>
        <patternFill>
          <bgColor rgb="FFCCFFFF"/>
        </patternFill>
      </fill>
    </dxf>
    <dxf>
      <font>
        <color rgb="FFCCFFFF"/>
      </font>
      <fill>
        <patternFill>
          <bgColor rgb="FFCCFFFF"/>
        </patternFill>
      </fill>
    </dxf>
    <dxf>
      <font>
        <color rgb="FFCCFFFF"/>
      </font>
      <fill>
        <patternFill>
          <bgColor rgb="FFCCFFFF"/>
        </patternFill>
      </fill>
    </dxf>
    <dxf>
      <font>
        <color rgb="FFCCFFFF"/>
      </font>
      <fill>
        <patternFill>
          <bgColor rgb="FFCCFFFF"/>
        </patternFill>
      </fill>
    </dxf>
    <dxf>
      <font>
        <color rgb="FFCCFFFF"/>
      </font>
      <fill>
        <patternFill>
          <bgColor rgb="FFCCFFFF"/>
        </patternFill>
      </fill>
      <border>
        <left/>
        <right/>
      </border>
    </dxf>
    <dxf>
      <font>
        <color rgb="FFCCFFFF"/>
      </font>
      <fill>
        <patternFill>
          <bgColor rgb="FFCCFFFF"/>
        </patternFill>
      </fill>
      <border>
        <right/>
        <top/>
      </border>
    </dxf>
    <dxf>
      <font>
        <color rgb="FFCCFFFF"/>
      </font>
      <fill>
        <patternFill>
          <bgColor rgb="FFCCFFFF"/>
        </patternFill>
      </fill>
      <border>
        <lef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s>
  <tableStyles count="0" defaultTableStyle="TableStyleMedium2" defaultPivotStyle="PivotStyleMedium9"/>
  <colors>
    <mruColors>
      <color rgb="FFEBF1DE"/>
      <color rgb="FF92CDDC"/>
      <color rgb="FFCCFFFF"/>
      <color rgb="FF9C0006"/>
      <color rgb="FFF2DCDB"/>
      <color rgb="FF66FFFF"/>
      <color rgb="FFFFFF99"/>
      <color rgb="FFDAEEF3"/>
      <color rgb="FFE7F808"/>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10/relationships/person" Target="persons/person.xml"/><Relationship Id="rId35" Type="http://schemas.openxmlformats.org/officeDocument/2006/relationships/customXml" Target="../customXml/item4.xml"/></Relationships>
</file>

<file path=xl/documenttasks/documenttask1.xml><?xml version="1.0" encoding="utf-8"?>
<Tasks xmlns="http://schemas.microsoft.com/office/tasks/2019/documenttasks">
  <Task id="{B763E969-E04D-4A89-A332-B255E2401692}">
    <Anchor>
      <Comment id="{A66B735A-9405-4039-A468-B935E60E2816}"/>
    </Anchor>
    <History>
      <Event time="2024-06-25T12:53:40.99" id="{A74B1D78-535C-47E1-AB11-DAEB0B173D8A}">
        <Attribution userId="S::holly.musgrove@sustrans.org.uk::3abf1cd3-2ca7-400d-bc49-44896d1e3b32" userName="Holly Musgrove" userProvider="AD"/>
        <Anchor>
          <Comment id="{A66B735A-9405-4039-A468-B935E60E2816}"/>
        </Anchor>
        <Create/>
      </Event>
      <Event time="2024-06-25T12:53:40.99" id="{146F3C44-B48E-4E8C-9DC5-0AAE8FE53314}">
        <Attribution userId="S::holly.musgrove@sustrans.org.uk::3abf1cd3-2ca7-400d-bc49-44896d1e3b32" userName="Holly Musgrove" userProvider="AD"/>
        <Anchor>
          <Comment id="{A66B735A-9405-4039-A468-B935E60E2816}"/>
        </Anchor>
        <Assign userId="S::Matthew.Pearce@sustrans.org.uk::2cd5227e-0d0a-4209-b1cc-3b0c9730ce9d" userName="Matthew Pearce" userProvider="AD"/>
      </Event>
      <Event time="2024-06-25T12:53:40.99" id="{2E748C22-C703-4A1D-AA9E-E9DF794F73E2}">
        <Attribution userId="S::holly.musgrove@sustrans.org.uk::3abf1cd3-2ca7-400d-bc49-44896d1e3b32" userName="Holly Musgrove" userProvider="AD"/>
        <Anchor>
          <Comment id="{A66B735A-9405-4039-A468-B935E60E2816}"/>
        </Anchor>
        <SetTitle title="@Matthew Pearce This assumes that all people involved will generate an absenteeism benefit. Is this a workplace project? If not, it might be applicable to apply some sort of unemployment % reduction."/>
      </Event>
    </History>
  </Task>
</Tasks>
</file>

<file path=xl/drawings/_rels/drawing8.xml.rels><?xml version="1.0" encoding="UTF-8" standalone="yes"?>
<Relationships xmlns="http://schemas.openxmlformats.org/package/2006/relationships"><Relationship Id="rId1" Type="http://schemas.openxmlformats.org/officeDocument/2006/relationships/hyperlink" Target="https://www.google.com/url?sa=i&amp;rct=j&amp;q=&amp;esrc=s&amp;source=web&amp;cd=&amp;cad=rja&amp;uact=8&amp;ved=0CAIQw7AJahcKEwiopuSVhpiAAxUAAAAAHQAAAAAQAw&amp;url=https%3A%2F%2Fassets.gov.ie%2F34326%2F6bb58b8fe9424bce9595f0a118fc334e.pdf&amp;psig=AOvVaw10OPiMXo4vcMSyKmxt4YtZ&amp;ust=1689762497643564&amp;opi=89978449" TargetMode="External"/></Relationships>
</file>

<file path=xl/drawings/drawing1.xml><?xml version="1.0" encoding="utf-8"?>
<xdr:wsDr xmlns:xdr="http://schemas.openxmlformats.org/drawingml/2006/spreadsheetDrawing" xmlns:a="http://schemas.openxmlformats.org/drawingml/2006/main">
  <xdr:twoCellAnchor>
    <xdr:from>
      <xdr:col>1</xdr:col>
      <xdr:colOff>9525</xdr:colOff>
      <xdr:row>0</xdr:row>
      <xdr:rowOff>114298</xdr:rowOff>
    </xdr:from>
    <xdr:to>
      <xdr:col>17</xdr:col>
      <xdr:colOff>38100</xdr:colOff>
      <xdr:row>42</xdr:row>
      <xdr:rowOff>31749</xdr:rowOff>
    </xdr:to>
    <xdr:sp macro="" textlink="">
      <xdr:nvSpPr>
        <xdr:cNvPr id="68" name="TextBox 1">
          <a:extLst>
            <a:ext uri="{FF2B5EF4-FFF2-40B4-BE49-F238E27FC236}">
              <a16:creationId xmlns:a16="http://schemas.microsoft.com/office/drawing/2014/main" id="{121BF79A-4916-F040-D62D-18B7D56AAE96}"/>
            </a:ext>
          </a:extLst>
        </xdr:cNvPr>
        <xdr:cNvSpPr txBox="1"/>
      </xdr:nvSpPr>
      <xdr:spPr>
        <a:xfrm>
          <a:off x="168275" y="114298"/>
          <a:ext cx="10019242" cy="7918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solidFill>
                <a:schemeClr val="dk1"/>
              </a:solidFill>
              <a:effectLst/>
              <a:latin typeface="Arial" panose="020B0604020202020204" pitchFamily="34" charset="0"/>
              <a:ea typeface="+mn-ea"/>
              <a:cs typeface="Arial" panose="020B0604020202020204" pitchFamily="34" charset="0"/>
            </a:rPr>
            <a:t>Modelling</a:t>
          </a:r>
          <a:r>
            <a:rPr lang="en-GB" sz="1100" b="1" u="sng" baseline="0">
              <a:solidFill>
                <a:schemeClr val="dk1"/>
              </a:solidFill>
              <a:effectLst/>
              <a:latin typeface="Arial" panose="020B0604020202020204" pitchFamily="34" charset="0"/>
              <a:ea typeface="+mn-ea"/>
              <a:cs typeface="Arial" panose="020B0604020202020204" pitchFamily="34" charset="0"/>
            </a:rPr>
            <a:t> of the costs, estimated cycle trips and impacts from providing discounts on new cycles (and accessories) to those on low income, unemployed or economically inactive</a:t>
          </a:r>
        </a:p>
        <a:p>
          <a:r>
            <a:rPr lang="en-GB">
              <a:solidFill>
                <a:schemeClr val="accent6">
                  <a:lumMod val="75000"/>
                </a:schemeClr>
              </a:solidFill>
              <a:effectLst/>
              <a:latin typeface="Arial" panose="020B0604020202020204" pitchFamily="34" charset="0"/>
              <a:cs typeface="Arial" panose="020B0604020202020204" pitchFamily="34" charset="0"/>
            </a:rPr>
            <a:t>Note: This model</a:t>
          </a:r>
          <a:r>
            <a:rPr lang="en-GB" baseline="0">
              <a:solidFill>
                <a:schemeClr val="accent6">
                  <a:lumMod val="75000"/>
                </a:schemeClr>
              </a:solidFill>
              <a:effectLst/>
              <a:latin typeface="Arial" panose="020B0604020202020204" pitchFamily="34" charset="0"/>
              <a:cs typeface="Arial" panose="020B0604020202020204" pitchFamily="34" charset="0"/>
            </a:rPr>
            <a:t> workbook is designed to run on versions of Microsoft Excel from Microsoft Excel 2010 onwards, and in the desktop version of Excel (not in the web browser version)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This</a:t>
          </a:r>
          <a:r>
            <a:rPr lang="en-GB" sz="1100" baseline="0">
              <a:solidFill>
                <a:schemeClr val="dk1"/>
              </a:solidFill>
              <a:effectLst/>
              <a:latin typeface="Arial" panose="020B0604020202020204" pitchFamily="34" charset="0"/>
              <a:ea typeface="+mn-ea"/>
              <a:cs typeface="Arial" panose="020B0604020202020204" pitchFamily="34" charset="0"/>
            </a:rPr>
            <a:t> model workbook:</a:t>
          </a:r>
        </a:p>
        <a:p>
          <a:r>
            <a:rPr lang="en-GB" sz="1100" baseline="0">
              <a:solidFill>
                <a:schemeClr val="dk1"/>
              </a:solidFill>
              <a:effectLst/>
              <a:latin typeface="Arial" panose="020B0604020202020204" pitchFamily="34" charset="0"/>
              <a:ea typeface="+mn-ea"/>
              <a:cs typeface="Arial" panose="020B0604020202020204" pitchFamily="34" charset="0"/>
            </a:rPr>
            <a:t>- Estimates, for a given year, the number of people on a low income, unemployed or economically inactive that are very likely to take up a discount on a new cycle and accessories. There are eight discount levels:</a:t>
          </a:r>
        </a:p>
        <a:p>
          <a:r>
            <a:rPr lang="en-GB" sz="1100" baseline="0">
              <a:solidFill>
                <a:schemeClr val="dk1"/>
              </a:solidFill>
              <a:effectLst/>
              <a:latin typeface="Arial" panose="020B0604020202020204" pitchFamily="34" charset="0"/>
              <a:ea typeface="+mn-ea"/>
              <a:cs typeface="Arial" panose="020B0604020202020204" pitchFamily="34" charset="0"/>
            </a:rPr>
            <a:t>	- four are fixed value discount levels: £50, £100, £150, £200</a:t>
          </a:r>
        </a:p>
        <a:p>
          <a:r>
            <a:rPr lang="en-GB" sz="1100" baseline="0">
              <a:solidFill>
                <a:schemeClr val="dk1"/>
              </a:solidFill>
              <a:effectLst/>
              <a:latin typeface="Arial" panose="020B0604020202020204" pitchFamily="34" charset="0"/>
              <a:ea typeface="+mn-ea"/>
              <a:cs typeface="Arial" panose="020B0604020202020204" pitchFamily="34" charset="0"/>
            </a:rPr>
            <a:t>	- four are % discount levels: 20%, 30%, 40%, 50%</a:t>
          </a:r>
        </a:p>
        <a:p>
          <a:endParaRPr lang="en-GB" sz="1100" baseline="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 For those people, estimates of the number of cycle trips that they'd carry out for a range of purposes are calculated, split by the number of trips that would be transferred from car, bus, train and walking/wheeling. As well as completely new cycle trips that wouldn't have been done by another mode, and cycle trips that would have otherwise been done on their existing bicycle.</a:t>
          </a:r>
        </a:p>
        <a:p>
          <a:endParaRPr lang="en-GB" sz="1100" baseline="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 The equivalent distance is also calculated</a:t>
          </a:r>
        </a:p>
        <a:p>
          <a:endParaRPr lang="en-GB" sz="1100" baseline="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 A range of impacts relating to the number of trips/distance cycled is calculated. The impacts relate to:</a:t>
          </a:r>
        </a:p>
        <a:p>
          <a:r>
            <a:rPr lang="en-GB" sz="1100" baseline="0">
              <a:solidFill>
                <a:schemeClr val="dk1"/>
              </a:solidFill>
              <a:effectLst/>
              <a:latin typeface="Arial" panose="020B0604020202020204" pitchFamily="34" charset="0"/>
              <a:ea typeface="+mn-ea"/>
              <a:cs typeface="Arial" panose="020B0604020202020204" pitchFamily="34" charset="0"/>
            </a:rPr>
            <a:t>	- Economic costs/benefits from levels of cycling/transfer from other modes</a:t>
          </a:r>
        </a:p>
        <a:p>
          <a:r>
            <a:rPr lang="en-GB" sz="1100" baseline="0">
              <a:solidFill>
                <a:schemeClr val="dk1"/>
              </a:solidFill>
              <a:effectLst/>
              <a:latin typeface="Arial" panose="020B0604020202020204" pitchFamily="34" charset="0"/>
              <a:ea typeface="+mn-ea"/>
              <a:cs typeface="Arial" panose="020B0604020202020204" pitchFamily="34" charset="0"/>
            </a:rPr>
            <a:t>	- Amount of additional time spent cycling as a result of the scheme</a:t>
          </a:r>
        </a:p>
        <a:p>
          <a:r>
            <a:rPr lang="en-GB" sz="1100" baseline="0">
              <a:solidFill>
                <a:schemeClr val="dk1"/>
              </a:solidFill>
              <a:effectLst/>
              <a:latin typeface="Arial" panose="020B0604020202020204" pitchFamily="34" charset="0"/>
              <a:ea typeface="+mn-ea"/>
              <a:cs typeface="Arial" panose="020B0604020202020204" pitchFamily="34" charset="0"/>
            </a:rPr>
            <a:t>	- Emissions saved due to mode shift</a:t>
          </a:r>
        </a:p>
        <a:p>
          <a:endParaRPr lang="en-GB" sz="1100" baseline="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To use the tool, in the 'Summary' tab, you need to:</a:t>
          </a:r>
        </a:p>
        <a:p>
          <a:r>
            <a:rPr lang="en-GB" sz="1100" baseline="0">
              <a:solidFill>
                <a:schemeClr val="dk1"/>
              </a:solidFill>
              <a:effectLst/>
              <a:latin typeface="Arial" panose="020B0604020202020204" pitchFamily="34" charset="0"/>
              <a:ea typeface="+mn-ea"/>
              <a:cs typeface="Arial" panose="020B0604020202020204" pitchFamily="34" charset="0"/>
            </a:rPr>
            <a:t>- Select ONE of the discount levels (note that the model will not function correctly if multiple discount levels are selected at the same time)</a:t>
          </a:r>
        </a:p>
        <a:p>
          <a:r>
            <a:rPr lang="en-GB" sz="1100" baseline="0">
              <a:solidFill>
                <a:schemeClr val="dk1"/>
              </a:solidFill>
              <a:effectLst/>
              <a:latin typeface="Arial" panose="020B0604020202020204" pitchFamily="34" charset="0"/>
              <a:ea typeface="+mn-ea"/>
              <a:cs typeface="Arial" panose="020B0604020202020204" pitchFamily="34" charset="0"/>
            </a:rPr>
            <a:t>- Choose to specify either the 'Budget for discounts' or the 'Population size'</a:t>
          </a:r>
        </a:p>
        <a:p>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b="1" baseline="0">
              <a:solidFill>
                <a:schemeClr val="dk1"/>
              </a:solidFill>
              <a:effectLst/>
              <a:latin typeface="Arial" panose="020B0604020202020204" pitchFamily="34" charset="0"/>
              <a:ea typeface="+mn-ea"/>
              <a:cs typeface="Arial" panose="020B0604020202020204" pitchFamily="34" charset="0"/>
            </a:rPr>
            <a:t>(If you've specifed 'Budget for discounts')</a:t>
          </a:r>
          <a:r>
            <a:rPr lang="en-GB" sz="1100" b="0" baseline="0">
              <a:solidFill>
                <a:schemeClr val="dk1"/>
              </a:solidFill>
              <a:effectLst/>
              <a:latin typeface="Arial" panose="020B0604020202020204" pitchFamily="34" charset="0"/>
              <a:ea typeface="+mn-ea"/>
              <a:cs typeface="Arial" panose="020B0604020202020204" pitchFamily="34" charset="0"/>
            </a:rPr>
            <a:t> Entered the total budget that you have to spend on discounts under the 'Budget for discount' input field</a:t>
          </a:r>
          <a:endParaRPr lang="en-GB" sz="1100" b="1" baseline="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b="1" baseline="0">
              <a:solidFill>
                <a:schemeClr val="dk1"/>
              </a:solidFill>
              <a:effectLst/>
              <a:latin typeface="Arial" panose="020B0604020202020204" pitchFamily="34" charset="0"/>
              <a:ea typeface="+mn-ea"/>
              <a:cs typeface="Arial" panose="020B0604020202020204" pitchFamily="34" charset="0"/>
            </a:rPr>
            <a:t>(If you've specifed 'Population size')</a:t>
          </a:r>
          <a:r>
            <a:rPr lang="en-GB" sz="1100" baseline="0">
              <a:solidFill>
                <a:schemeClr val="dk1"/>
              </a:solidFill>
              <a:effectLst/>
              <a:latin typeface="Arial" panose="020B0604020202020204" pitchFamily="34" charset="0"/>
              <a:ea typeface="+mn-ea"/>
              <a:cs typeface="Arial" panose="020B0604020202020204" pitchFamily="34" charset="0"/>
            </a:rPr>
            <a:t> Specify a Geography. There are five options that relate to specified geographic areas (i.e the United Kingdom, England, Scotland, Wales, Northern Ireland). It should be noted that the </a:t>
          </a:r>
          <a:r>
            <a:rPr lang="en-GB" sz="1100" u="sng" baseline="0">
              <a:solidFill>
                <a:schemeClr val="dk1"/>
              </a:solidFill>
              <a:effectLst/>
              <a:latin typeface="Arial" panose="020B0604020202020204" pitchFamily="34" charset="0"/>
              <a:ea typeface="+mn-ea"/>
              <a:cs typeface="Arial" panose="020B0604020202020204" pitchFamily="34" charset="0"/>
            </a:rPr>
            <a:t>only input variation between the different geographic areas is the estimated number of people, in a single year, who would use the discount</a:t>
          </a:r>
          <a:r>
            <a:rPr lang="en-GB" sz="1100" baseline="0">
              <a:solidFill>
                <a:schemeClr val="dk1"/>
              </a:solidFill>
              <a:effectLst/>
              <a:latin typeface="Arial" panose="020B0604020202020204" pitchFamily="34" charset="0"/>
              <a:ea typeface="+mn-ea"/>
              <a:cs typeface="Arial" panose="020B0604020202020204" pitchFamily="34" charset="0"/>
            </a:rPr>
            <a:t>. In addition there is a 'Custom' option that allows the user to examine the impact on a bespoke geographic level. to use the 'Custom' option, you need to select 'Custom' and then specify the 'Total population aged 16-64 (working age)' for your populaton of interest. If you don't know the relevant population figure, you may be able to find this via the following sources:</a:t>
          </a:r>
        </a:p>
        <a:p>
          <a:r>
            <a:rPr lang="en-GB" sz="1100" baseline="0">
              <a:solidFill>
                <a:schemeClr val="dk1"/>
              </a:solidFill>
              <a:effectLst/>
              <a:latin typeface="Arial" panose="020B0604020202020204" pitchFamily="34" charset="0"/>
              <a:ea typeface="+mn-ea"/>
              <a:cs typeface="Arial" panose="020B0604020202020204" pitchFamily="34" charset="0"/>
            </a:rPr>
            <a:t>	- For England, Scotland and Wales: </a:t>
          </a:r>
          <a:r>
            <a:rPr lang="en-GB" sz="1100">
              <a:solidFill>
                <a:schemeClr val="dk1"/>
              </a:solidFill>
              <a:effectLst/>
              <a:latin typeface="Arial" panose="020B0604020202020204" pitchFamily="34" charset="0"/>
              <a:ea typeface="+mn-ea"/>
              <a:cs typeface="Arial" panose="020B0604020202020204" pitchFamily="34" charset="0"/>
            </a:rPr>
            <a:t>Annual population survey - provides working age population size estimates for a range of geographies, 	including ‘Westminster parliamentary constituencies’ and ‘major towns and cities’. This can be obtained from https://www.nomisweb.co.uk/. 	Go to Data Sources&gt; Annual</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Population Survey/Labour Force Survey&gt; annual population survey&gt;Query data. Click Geography and select 	the relevant geography for your case. Click cell and select ‘Economic activity by age’. Then tick the box for ‘Aged 16-64’, ‘All’. Click ‘Download Data’ and then from the excel download take the relevant population size figure.</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Arial" panose="020B0604020202020204" pitchFamily="34" charset="0"/>
              <a:ea typeface="+mn-ea"/>
              <a:cs typeface="Arial" panose="020B0604020202020204" pitchFamily="34" charset="0"/>
            </a:rPr>
            <a:t>	- For Northern Ireland: </a:t>
          </a:r>
          <a:r>
            <a:rPr lang="en-GB" sz="1100">
              <a:solidFill>
                <a:schemeClr val="dk1"/>
              </a:solidFill>
              <a:effectLst/>
              <a:latin typeface="Arial" panose="020B0604020202020204" pitchFamily="34" charset="0"/>
              <a:ea typeface="+mn-ea"/>
              <a:cs typeface="Arial" panose="020B0604020202020204" pitchFamily="34" charset="0"/>
            </a:rPr>
            <a:t>Population estimates - All areas - population</a:t>
          </a:r>
          <a:r>
            <a:rPr lang="en-GB" sz="1100" baseline="0">
              <a:solidFill>
                <a:schemeClr val="dk1"/>
              </a:solidFill>
              <a:effectLst/>
              <a:latin typeface="Arial" panose="020B0604020202020204" pitchFamily="34" charset="0"/>
              <a:ea typeface="+mn-ea"/>
              <a:cs typeface="Arial" panose="020B0604020202020204" pitchFamily="34" charset="0"/>
            </a:rPr>
            <a:t> by sex and age bands 	(https://www.nisra.gov.uk/system/files/statistics/MYE22-AGE-BANDS.xlsx%20Local%20Government%20Districts) </a:t>
          </a:r>
          <a:r>
            <a:rPr lang="en-GB" sz="1100">
              <a:solidFill>
                <a:schemeClr val="dk1"/>
              </a:solidFill>
              <a:effectLst/>
              <a:latin typeface="Arial" panose="020B0604020202020204" pitchFamily="34" charset="0"/>
              <a:ea typeface="+mn-ea"/>
              <a:cs typeface="Arial" panose="020B0604020202020204" pitchFamily="34" charset="0"/>
            </a:rPr>
            <a:t>contains population size 	data broken down by age groups at local government district level.</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 Specify</a:t>
          </a:r>
          <a:r>
            <a:rPr lang="en-GB" sz="1100" baseline="0">
              <a:solidFill>
                <a:schemeClr val="dk1"/>
              </a:solidFill>
              <a:effectLst/>
              <a:latin typeface="Arial" panose="020B0604020202020204" pitchFamily="34" charset="0"/>
              <a:ea typeface="+mn-ea"/>
              <a:cs typeface="Arial" panose="020B0604020202020204" pitchFamily="34" charset="0"/>
            </a:rPr>
            <a:t> one of the three 'Split of cycle type' categories: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Arial" panose="020B0604020202020204" pitchFamily="34" charset="0"/>
              <a:ea typeface="+mn-ea"/>
              <a:cs typeface="Arial" panose="020B0604020202020204" pitchFamily="34" charset="0"/>
            </a:rPr>
            <a:t>	- '90% standard cycles, 10% non-standard cycles': This is the default, based on bicycle sale data provided by the Bicycle Association. It 	assumes that 90% of the people using the scheme will purchase a standard cycle, and the other 10% will purchase a non-standard cycle.</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Arial" panose="020B0604020202020204" pitchFamily="34" charset="0"/>
              <a:ea typeface="+mn-ea"/>
              <a:cs typeface="Arial" panose="020B0604020202020204" pitchFamily="34" charset="0"/>
            </a:rPr>
            <a:t>	- 'Only standard cycles': Assumes that only discounts on standard cycles would be offered through the scheme</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Arial" panose="020B0604020202020204" pitchFamily="34" charset="0"/>
              <a:ea typeface="+mn-ea"/>
              <a:cs typeface="Arial" panose="020B0604020202020204" pitchFamily="34" charset="0"/>
            </a:rPr>
            <a:t>	- 'Only non-standard cycles': Assumes that only discounts on non-standard cycles (this includes e-cycles, trikes, handcycles, recumbent cycles 	and cargo cycles) would be offered through the scheme. </a:t>
          </a:r>
          <a:endParaRPr lang="en-GB">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Arial" panose="020B0604020202020204" pitchFamily="34" charset="0"/>
              <a:ea typeface="+mn-ea"/>
              <a:cs typeface="Arial" panose="020B0604020202020204" pitchFamily="34" charset="0"/>
            </a:rPr>
            <a:t>- You will then see a broad summary of the key outputs in the 'Outputs' section, with a 'Additional detailed summaries' section below that.</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180974</xdr:colOff>
      <xdr:row>4</xdr:row>
      <xdr:rowOff>19049</xdr:rowOff>
    </xdr:from>
    <xdr:to>
      <xdr:col>2</xdr:col>
      <xdr:colOff>2397125</xdr:colOff>
      <xdr:row>13</xdr:row>
      <xdr:rowOff>174600</xdr:rowOff>
    </xdr:to>
    <mc:AlternateContent xmlns:mc="http://schemas.openxmlformats.org/markup-compatibility/2006" xmlns:a14="http://schemas.microsoft.com/office/drawing/2010/main">
      <mc:Choice Requires="a14">
        <xdr:graphicFrame macro="">
          <xdr:nvGraphicFramePr>
            <xdr:cNvPr id="2" name="Discount level 5">
              <a:extLst>
                <a:ext uri="{FF2B5EF4-FFF2-40B4-BE49-F238E27FC236}">
                  <a16:creationId xmlns:a16="http://schemas.microsoft.com/office/drawing/2014/main" id="{255B861D-A9FF-4015-AD54-9114B8FE0621}"/>
                </a:ext>
              </a:extLst>
            </xdr:cNvPr>
            <xdr:cNvGraphicFramePr/>
          </xdr:nvGraphicFramePr>
          <xdr:xfrm>
            <a:off x="0" y="0"/>
            <a:ext cx="0" cy="0"/>
          </xdr:xfrm>
          <a:graphic>
            <a:graphicData uri="http://schemas.microsoft.com/office/drawing/2010/slicer">
              <sle:slicer xmlns:sle="http://schemas.microsoft.com/office/drawing/2010/slicer" name="Discount level 5"/>
            </a:graphicData>
          </a:graphic>
        </xdr:graphicFrame>
      </mc:Choice>
      <mc:Fallback xmlns="">
        <xdr:sp macro="" textlink="">
          <xdr:nvSpPr>
            <xdr:cNvPr id="0" name=""/>
            <xdr:cNvSpPr>
              <a:spLocks noTextEdit="1"/>
            </xdr:cNvSpPr>
          </xdr:nvSpPr>
          <xdr:spPr>
            <a:xfrm>
              <a:off x="3715807" y="844549"/>
              <a:ext cx="2215516" cy="259817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99332</xdr:colOff>
      <xdr:row>0</xdr:row>
      <xdr:rowOff>76200</xdr:rowOff>
    </xdr:from>
    <xdr:to>
      <xdr:col>0</xdr:col>
      <xdr:colOff>2632166</xdr:colOff>
      <xdr:row>14</xdr:row>
      <xdr:rowOff>41014</xdr:rowOff>
    </xdr:to>
    <mc:AlternateContent xmlns:mc="http://schemas.openxmlformats.org/markup-compatibility/2006" xmlns:a14="http://schemas.microsoft.com/office/drawing/2010/main">
      <mc:Choice Requires="a14">
        <xdr:graphicFrame macro="">
          <xdr:nvGraphicFramePr>
            <xdr:cNvPr id="3" name="Discount level">
              <a:extLst>
                <a:ext uri="{FF2B5EF4-FFF2-40B4-BE49-F238E27FC236}">
                  <a16:creationId xmlns:a16="http://schemas.microsoft.com/office/drawing/2014/main" id="{11867AB0-69A2-53C1-B0B2-6EB0113E8D6B}"/>
                </a:ext>
              </a:extLst>
            </xdr:cNvPr>
            <xdr:cNvGraphicFramePr/>
          </xdr:nvGraphicFramePr>
          <xdr:xfrm>
            <a:off x="0" y="0"/>
            <a:ext cx="0" cy="0"/>
          </xdr:xfrm>
          <a:graphic>
            <a:graphicData uri="http://schemas.microsoft.com/office/drawing/2010/slicer">
              <sle:slicer xmlns:sle="http://schemas.microsoft.com/office/drawing/2010/slicer" name="Discount level"/>
            </a:graphicData>
          </a:graphic>
        </xdr:graphicFrame>
      </mc:Choice>
      <mc:Fallback xmlns="">
        <xdr:sp macro="" textlink="">
          <xdr:nvSpPr>
            <xdr:cNvPr id="0" name=""/>
            <xdr:cNvSpPr>
              <a:spLocks noTextEdit="1"/>
            </xdr:cNvSpPr>
          </xdr:nvSpPr>
          <xdr:spPr>
            <a:xfrm>
              <a:off x="99332" y="76200"/>
              <a:ext cx="2540454" cy="3271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13607</xdr:colOff>
      <xdr:row>1</xdr:row>
      <xdr:rowOff>27215</xdr:rowOff>
    </xdr:from>
    <xdr:to>
      <xdr:col>0</xdr:col>
      <xdr:colOff>2554061</xdr:colOff>
      <xdr:row>14</xdr:row>
      <xdr:rowOff>110762</xdr:rowOff>
    </xdr:to>
    <mc:AlternateContent xmlns:mc="http://schemas.openxmlformats.org/markup-compatibility/2006" xmlns:a14="http://schemas.microsoft.com/office/drawing/2010/main">
      <mc:Choice Requires="a14">
        <xdr:graphicFrame macro="">
          <xdr:nvGraphicFramePr>
            <xdr:cNvPr id="2" name="Discount level 1">
              <a:extLst>
                <a:ext uri="{FF2B5EF4-FFF2-40B4-BE49-F238E27FC236}">
                  <a16:creationId xmlns:a16="http://schemas.microsoft.com/office/drawing/2014/main" id="{E2E07CA4-0B6A-4614-96B8-B8111D993071}"/>
                </a:ext>
              </a:extLst>
            </xdr:cNvPr>
            <xdr:cNvGraphicFramePr/>
          </xdr:nvGraphicFramePr>
          <xdr:xfrm>
            <a:off x="0" y="0"/>
            <a:ext cx="0" cy="0"/>
          </xdr:xfrm>
          <a:graphic>
            <a:graphicData uri="http://schemas.microsoft.com/office/drawing/2010/slicer">
              <sle:slicer xmlns:sle="http://schemas.microsoft.com/office/drawing/2010/slicer" name="Discount level 1"/>
            </a:graphicData>
          </a:graphic>
        </xdr:graphicFrame>
      </mc:Choice>
      <mc:Fallback xmlns="">
        <xdr:sp macro="" textlink="">
          <xdr:nvSpPr>
            <xdr:cNvPr id="0" name=""/>
            <xdr:cNvSpPr>
              <a:spLocks noTextEdit="1"/>
            </xdr:cNvSpPr>
          </xdr:nvSpPr>
          <xdr:spPr>
            <a:xfrm>
              <a:off x="13607" y="217714"/>
              <a:ext cx="2540454" cy="3271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149680</xdr:rowOff>
    </xdr:from>
    <xdr:to>
      <xdr:col>0</xdr:col>
      <xdr:colOff>2548074</xdr:colOff>
      <xdr:row>14</xdr:row>
      <xdr:rowOff>73116</xdr:rowOff>
    </xdr:to>
    <mc:AlternateContent xmlns:mc="http://schemas.openxmlformats.org/markup-compatibility/2006" xmlns:a14="http://schemas.microsoft.com/office/drawing/2010/main">
      <mc:Choice Requires="a14">
        <xdr:graphicFrame macro="">
          <xdr:nvGraphicFramePr>
            <xdr:cNvPr id="2" name="Discount level 2">
              <a:extLst>
                <a:ext uri="{FF2B5EF4-FFF2-40B4-BE49-F238E27FC236}">
                  <a16:creationId xmlns:a16="http://schemas.microsoft.com/office/drawing/2014/main" id="{4F485288-3659-4822-A294-0F7C5DD3C971}"/>
                </a:ext>
              </a:extLst>
            </xdr:cNvPr>
            <xdr:cNvGraphicFramePr/>
          </xdr:nvGraphicFramePr>
          <xdr:xfrm>
            <a:off x="0" y="0"/>
            <a:ext cx="0" cy="0"/>
          </xdr:xfrm>
          <a:graphic>
            <a:graphicData uri="http://schemas.microsoft.com/office/drawing/2010/slicer">
              <sle:slicer xmlns:sle="http://schemas.microsoft.com/office/drawing/2010/slicer" name="Discount level 2"/>
            </a:graphicData>
          </a:graphic>
        </xdr:graphicFrame>
      </mc:Choice>
      <mc:Fallback xmlns="">
        <xdr:sp macro="" textlink="">
          <xdr:nvSpPr>
            <xdr:cNvPr id="0" name=""/>
            <xdr:cNvSpPr>
              <a:spLocks noTextEdit="1"/>
            </xdr:cNvSpPr>
          </xdr:nvSpPr>
          <xdr:spPr>
            <a:xfrm>
              <a:off x="0" y="149679"/>
              <a:ext cx="2540454" cy="3271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40822</xdr:colOff>
      <xdr:row>1</xdr:row>
      <xdr:rowOff>13607</xdr:rowOff>
    </xdr:from>
    <xdr:to>
      <xdr:col>0</xdr:col>
      <xdr:colOff>2586991</xdr:colOff>
      <xdr:row>14</xdr:row>
      <xdr:rowOff>40821</xdr:rowOff>
    </xdr:to>
    <mc:AlternateContent xmlns:mc="http://schemas.openxmlformats.org/markup-compatibility/2006" xmlns:a14="http://schemas.microsoft.com/office/drawing/2010/main">
      <mc:Choice Requires="a14">
        <xdr:graphicFrame macro="">
          <xdr:nvGraphicFramePr>
            <xdr:cNvPr id="2" name="Discount level 3">
              <a:extLst>
                <a:ext uri="{FF2B5EF4-FFF2-40B4-BE49-F238E27FC236}">
                  <a16:creationId xmlns:a16="http://schemas.microsoft.com/office/drawing/2014/main" id="{84CD865D-06DB-46ED-9D91-2C3A1F723E70}"/>
                </a:ext>
              </a:extLst>
            </xdr:cNvPr>
            <xdr:cNvGraphicFramePr/>
          </xdr:nvGraphicFramePr>
          <xdr:xfrm>
            <a:off x="0" y="0"/>
            <a:ext cx="0" cy="0"/>
          </xdr:xfrm>
          <a:graphic>
            <a:graphicData uri="http://schemas.microsoft.com/office/drawing/2010/slicer">
              <sle:slicer xmlns:sle="http://schemas.microsoft.com/office/drawing/2010/slicer" name="Discount level 3"/>
            </a:graphicData>
          </a:graphic>
        </xdr:graphicFrame>
      </mc:Choice>
      <mc:Fallback xmlns="">
        <xdr:sp macro="" textlink="">
          <xdr:nvSpPr>
            <xdr:cNvPr id="0" name=""/>
            <xdr:cNvSpPr>
              <a:spLocks noTextEdit="1"/>
            </xdr:cNvSpPr>
          </xdr:nvSpPr>
          <xdr:spPr>
            <a:xfrm>
              <a:off x="40822" y="204107"/>
              <a:ext cx="2540454" cy="3271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68035</xdr:colOff>
      <xdr:row>1</xdr:row>
      <xdr:rowOff>0</xdr:rowOff>
    </xdr:from>
    <xdr:to>
      <xdr:col>0</xdr:col>
      <xdr:colOff>2625634</xdr:colOff>
      <xdr:row>14</xdr:row>
      <xdr:rowOff>73115</xdr:rowOff>
    </xdr:to>
    <mc:AlternateContent xmlns:mc="http://schemas.openxmlformats.org/markup-compatibility/2006" xmlns:a14="http://schemas.microsoft.com/office/drawing/2010/main">
      <mc:Choice Requires="a14">
        <xdr:graphicFrame macro="">
          <xdr:nvGraphicFramePr>
            <xdr:cNvPr id="2" name="Discount level 4">
              <a:extLst>
                <a:ext uri="{FF2B5EF4-FFF2-40B4-BE49-F238E27FC236}">
                  <a16:creationId xmlns:a16="http://schemas.microsoft.com/office/drawing/2014/main" id="{63250BBC-5BA0-4B0B-AADE-5107FD91D40A}"/>
                </a:ext>
              </a:extLst>
            </xdr:cNvPr>
            <xdr:cNvGraphicFramePr/>
          </xdr:nvGraphicFramePr>
          <xdr:xfrm>
            <a:off x="0" y="0"/>
            <a:ext cx="0" cy="0"/>
          </xdr:xfrm>
          <a:graphic>
            <a:graphicData uri="http://schemas.microsoft.com/office/drawing/2010/slicer">
              <sle:slicer xmlns:sle="http://schemas.microsoft.com/office/drawing/2010/slicer" name="Discount level 4"/>
            </a:graphicData>
          </a:graphic>
        </xdr:graphicFrame>
      </mc:Choice>
      <mc:Fallback xmlns="">
        <xdr:sp macro="" textlink="">
          <xdr:nvSpPr>
            <xdr:cNvPr id="0" name=""/>
            <xdr:cNvSpPr>
              <a:spLocks noTextEdit="1"/>
            </xdr:cNvSpPr>
          </xdr:nvSpPr>
          <xdr:spPr>
            <a:xfrm>
              <a:off x="68035" y="190500"/>
              <a:ext cx="2540454" cy="327115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339</xdr:row>
      <xdr:rowOff>0</xdr:rowOff>
    </xdr:from>
    <xdr:to>
      <xdr:col>6</xdr:col>
      <xdr:colOff>304800</xdr:colOff>
      <xdr:row>340</xdr:row>
      <xdr:rowOff>118745</xdr:rowOff>
    </xdr:to>
    <xdr:sp macro="" textlink="">
      <xdr:nvSpPr>
        <xdr:cNvPr id="2" name="AutoShape 138">
          <a:hlinkClick xmlns:r="http://schemas.openxmlformats.org/officeDocument/2006/relationships" r:id="rId1"/>
          <a:extLst>
            <a:ext uri="{FF2B5EF4-FFF2-40B4-BE49-F238E27FC236}">
              <a16:creationId xmlns:a16="http://schemas.microsoft.com/office/drawing/2014/main" id="{13009ABE-A09D-44CE-81A1-FF368359595A}"/>
            </a:ext>
          </a:extLst>
        </xdr:cNvPr>
        <xdr:cNvSpPr>
          <a:spLocks noChangeAspect="1" noChangeArrowheads="1"/>
        </xdr:cNvSpPr>
      </xdr:nvSpPr>
      <xdr:spPr bwMode="auto">
        <a:xfrm>
          <a:off x="13738860" y="56807100"/>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Holly Musgrove" id="{3A1C36E2-FF46-48D0-BC9B-DC55E827A0F5}" userId="Holly.Musgrove@sustrans.org.uk" providerId="PeoplePicker"/>
  <person displayName="Matthew Pearce" id="{842C699B-823D-4BF8-B1EC-75564596F1A2}" userId="Matthew.Pearce@sustrans.org.uk" providerId="PeoplePicker"/>
  <person displayName="Holly Musgrove" id="{6E328328-6600-4201-ADDC-0557ECE994DC}" userId="S::holly.musgrove@sustrans.org.uk::3abf1cd3-2ca7-400d-bc49-44896d1e3b32" providerId="AD"/>
  <person displayName="Matthew Pearce" id="{9BCBED8C-3F3B-42A6-ABE9-FE3CBBC9D0AC}" userId="S::matthew.pearce@sustrans.org.uk::2cd5227e-0d0a-4209-b1cc-3b0c9730ce9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Pearce" refreshedDate="45498.369671412038" createdVersion="8" refreshedVersion="8" minRefreshableVersion="3" recordCount="2005" xr:uid="{3EB19C7F-569D-418B-B4DD-BE16AB518A7F}">
  <cacheSource type="worksheet">
    <worksheetSource ref="A1:AH1048576" sheet="Survey data"/>
  </cacheSource>
  <cacheFields count="34">
    <cacheField name="RecordNo" numFmtId="0">
      <sharedItems containsString="0" containsBlank="1" containsNumber="1" containsInteger="1" minValue="5" maxValue="2583"/>
    </cacheField>
    <cacheField name="Q11a-blanks_as_zero_dont_know_is_blank" numFmtId="0">
      <sharedItems containsBlank="1" containsMixedTypes="1" containsNumber="1" containsInteger="1" minValue="0" maxValue="80" count="19">
        <n v="0"/>
        <n v="4"/>
        <n v="5"/>
        <s v="Don't know"/>
        <n v="10"/>
        <s v=""/>
        <n v="2"/>
        <n v="8"/>
        <n v="3"/>
        <n v="12"/>
        <n v="6"/>
        <n v="18"/>
        <s v="Exclude"/>
        <n v="14"/>
        <m/>
        <n v="20" u="1"/>
        <n v="80" u="1"/>
        <n v="45" u="1"/>
        <n v="40" u="1"/>
      </sharedItems>
    </cacheField>
    <cacheField name="Q11b_open1-blank_is_zero_dont_know_is_blank" numFmtId="0">
      <sharedItems containsString="0" containsBlank="1" containsNumber="1" containsInteger="1" minValue="0" maxValue="18" count="13">
        <n v="0"/>
        <n v="4"/>
        <n v="3"/>
        <m/>
        <n v="2"/>
        <n v="10"/>
        <n v="1"/>
        <n v="9"/>
        <n v="8"/>
        <n v="12"/>
        <n v="6"/>
        <n v="18" u="1"/>
        <n v="5" u="1"/>
      </sharedItems>
    </cacheField>
    <cacheField name="Q11b_open2-blank_is_zero_dont_know_is_blank" numFmtId="0">
      <sharedItems containsString="0" containsBlank="1" containsNumber="1" containsInteger="1" minValue="0" maxValue="20" count="12">
        <n v="0"/>
        <m/>
        <n v="10"/>
        <n v="2"/>
        <n v="1"/>
        <n v="4"/>
        <n v="8"/>
        <n v="6" u="1"/>
        <n v="12" u="1"/>
        <n v="3" u="1"/>
        <n v="5" u="1"/>
        <n v="20" u="1"/>
      </sharedItems>
    </cacheField>
    <cacheField name="Q11b_open3-blank_is_zero_dont_know_is_blank" numFmtId="0">
      <sharedItems containsString="0" containsBlank="1" containsNumber="1" containsInteger="1" minValue="0" maxValue="12" count="9">
        <n v="0"/>
        <m/>
        <n v="1"/>
        <n v="6"/>
        <n v="4"/>
        <n v="10"/>
        <n v="2" u="1"/>
        <n v="12" u="1"/>
        <n v="5" u="1"/>
      </sharedItems>
    </cacheField>
    <cacheField name="Q11b_open4-blank_is_zero_dont_know_is_blank" numFmtId="0">
      <sharedItems containsString="0" containsBlank="1" containsNumber="1" containsInteger="1" minValue="0" maxValue="14" count="10">
        <n v="0"/>
        <n v="2"/>
        <m/>
        <n v="4"/>
        <n v="1"/>
        <n v="6"/>
        <n v="10"/>
        <n v="5"/>
        <n v="3" u="1"/>
        <n v="14" u="1"/>
      </sharedItems>
    </cacheField>
    <cacheField name="Q11b_open5-blank_is_zero_dont_know_is_blank" numFmtId="0">
      <sharedItems containsString="0" containsBlank="1" containsNumber="1" containsInteger="1" minValue="0" maxValue="12" count="8">
        <n v="0"/>
        <m/>
        <n v="2"/>
        <n v="6"/>
        <n v="1"/>
        <n v="4"/>
        <n v="12" u="1"/>
        <n v="10" u="1"/>
      </sharedItems>
    </cacheField>
    <cacheField name="Q11b_open6-blank_is_zero_dont_know_is_blank" numFmtId="0">
      <sharedItems containsString="0" containsBlank="1" containsNumber="1" containsInteger="1" minValue="0" maxValue="12" count="8">
        <n v="0"/>
        <m/>
        <n v="2"/>
        <n v="3"/>
        <n v="8"/>
        <n v="1"/>
        <n v="12" u="1"/>
        <n v="10" u="1"/>
      </sharedItems>
    </cacheField>
    <cacheField name="Q11c_minus_exclusions" numFmtId="0">
      <sharedItems containsString="0" containsBlank="1" containsNumber="1" minValue="0.8" maxValue="20"/>
    </cacheField>
    <cacheField name="Q12-blanks_as_zero_dont_know_is_blank" numFmtId="0">
      <sharedItems containsBlank="1" containsMixedTypes="1" containsNumber="1" containsInteger="1" minValue="0" maxValue="30" count="18">
        <n v="0"/>
        <n v="6"/>
        <n v="10"/>
        <s v="Don't know"/>
        <n v="5"/>
        <s v=""/>
        <n v="8"/>
        <s v="Exclude"/>
        <n v="4"/>
        <n v="3"/>
        <n v="12"/>
        <n v="15"/>
        <n v="7"/>
        <n v="2"/>
        <n v="14"/>
        <n v="1"/>
        <m/>
        <n v="30" u="1"/>
      </sharedItems>
    </cacheField>
    <cacheField name="Q12a-blanks_as_zero_dont_know_is_blank" numFmtId="0">
      <sharedItems containsBlank="1" containsMixedTypes="1" containsNumber="1" containsInteger="1" minValue="0" maxValue="50" count="21">
        <n v="0"/>
        <s v="Don't know"/>
        <n v="5"/>
        <s v=""/>
        <n v="14"/>
        <n v="20"/>
        <n v="10"/>
        <n v="2"/>
        <n v="3"/>
        <n v="7"/>
        <n v="6"/>
        <n v="4"/>
        <n v="12"/>
        <n v="16"/>
        <n v="1"/>
        <n v="8"/>
        <s v="Exclude"/>
        <n v="13"/>
        <m/>
        <n v="15" u="1"/>
        <n v="50" u="1"/>
      </sharedItems>
    </cacheField>
    <cacheField name="Q12b_open1-blank_is_zero_dont_know_is_blank" numFmtId="0">
      <sharedItems containsString="0" containsBlank="1" containsNumber="1" containsInteger="1" minValue="0" maxValue="20" count="14">
        <n v="0"/>
        <m/>
        <n v="4"/>
        <n v="14"/>
        <n v="20"/>
        <n v="1"/>
        <n v="2"/>
        <n v="12"/>
        <n v="8"/>
        <n v="5"/>
        <n v="3"/>
        <n v="10"/>
        <n v="6"/>
        <n v="7" u="1"/>
      </sharedItems>
    </cacheField>
    <cacheField name="Q12b_open2-blank_is_zero_dont_know_is_blank" numFmtId="0">
      <sharedItems containsString="0" containsBlank="1" containsNumber="1" containsInteger="1" minValue="0" maxValue="12" count="12">
        <n v="0"/>
        <m/>
        <n v="1"/>
        <n v="10"/>
        <n v="6"/>
        <n v="2"/>
        <n v="7"/>
        <n v="4"/>
        <n v="3"/>
        <n v="5"/>
        <n v="12"/>
        <n v="8" u="1"/>
      </sharedItems>
    </cacheField>
    <cacheField name="Q12b_open3-blank_is_zero_dont_know_is_blank" numFmtId="0">
      <sharedItems containsString="0" containsBlank="1" containsNumber="1" containsInteger="1" minValue="0" maxValue="10" count="8">
        <n v="0"/>
        <m/>
        <n v="10"/>
        <n v="1"/>
        <n v="4"/>
        <n v="3"/>
        <n v="6"/>
        <n v="2"/>
      </sharedItems>
    </cacheField>
    <cacheField name="Q12b_open4-blank_is_zero_dont_know_is_blank" numFmtId="0">
      <sharedItems containsString="0" containsBlank="1" containsNumber="1" containsInteger="1" minValue="0" maxValue="16" count="14">
        <n v="0"/>
        <m/>
        <n v="14"/>
        <n v="5"/>
        <n v="7"/>
        <n v="2"/>
        <n v="4"/>
        <n v="10"/>
        <n v="15"/>
        <n v="8"/>
        <n v="1"/>
        <n v="16"/>
        <n v="3"/>
        <n v="6" u="1"/>
      </sharedItems>
    </cacheField>
    <cacheField name="Q12b_open5-blank_is_zero_dont_know_is_blank" numFmtId="0">
      <sharedItems containsString="0" containsBlank="1" containsNumber="1" containsInteger="1" minValue="0" maxValue="10" count="7">
        <n v="0"/>
        <m/>
        <n v="5"/>
        <n v="1"/>
        <n v="4"/>
        <n v="2"/>
        <n v="10"/>
      </sharedItems>
    </cacheField>
    <cacheField name="Q12b_open6-blank_is_zero_dont_know_is_blank" numFmtId="0">
      <sharedItems containsString="0" containsBlank="1" containsNumber="1" containsInteger="1" minValue="0" maxValue="14" count="9">
        <n v="0"/>
        <m/>
        <n v="2"/>
        <n v="1"/>
        <n v="14"/>
        <n v="5"/>
        <n v="6" u="1"/>
        <n v="3" u="1"/>
        <n v="10" u="1"/>
      </sharedItems>
    </cacheField>
    <cacheField name="Q12c_minus_exclusions" numFmtId="0">
      <sharedItems containsString="0" containsBlank="1" containsNumber="1" minValue="-7" maxValue="6"/>
    </cacheField>
    <cacheField name="Q13a-blank_is_zero_dont_know_is_blank" numFmtId="0">
      <sharedItems containsBlank="1" containsMixedTypes="1" containsNumber="1" containsInteger="1" minValue="0" maxValue="150" count="24">
        <n v="10"/>
        <n v="7"/>
        <n v="6"/>
        <n v="4"/>
        <n v="0"/>
        <s v="Don't know"/>
        <s v="Exclude"/>
        <n v="8"/>
        <n v="2"/>
        <n v="3"/>
        <n v="16"/>
        <n v="5"/>
        <n v="20"/>
        <s v=""/>
        <n v="14"/>
        <n v="1"/>
        <n v="12"/>
        <n v="15"/>
        <m/>
        <n v="50" u="1"/>
        <n v="40" u="1"/>
        <n v="25" u="1"/>
        <n v="27" u="1"/>
        <n v="150" u="1"/>
      </sharedItems>
    </cacheField>
    <cacheField name="Q13b_open1-blank_is_zero_dont_know_is_blank" numFmtId="0">
      <sharedItems containsString="0" containsBlank="1" containsNumber="1" containsInteger="1" minValue="0" maxValue="25" count="14">
        <n v="7"/>
        <n v="0"/>
        <n v="4"/>
        <m/>
        <n v="6"/>
        <n v="1"/>
        <n v="2"/>
        <n v="3"/>
        <n v="5"/>
        <n v="12"/>
        <n v="8"/>
        <n v="10"/>
        <n v="14"/>
        <n v="25" u="1"/>
      </sharedItems>
    </cacheField>
    <cacheField name="Q13b_open2-blank_is_zero_dont_know_is_blank" numFmtId="0">
      <sharedItems containsString="0" containsBlank="1" containsNumber="1" containsInteger="1" minValue="0" maxValue="17" count="12">
        <n v="1"/>
        <n v="0"/>
        <m/>
        <n v="2"/>
        <n v="4"/>
        <n v="6"/>
        <n v="3"/>
        <n v="10"/>
        <n v="5"/>
        <n v="8"/>
        <n v="17" u="1"/>
        <n v="7" u="1"/>
      </sharedItems>
    </cacheField>
    <cacheField name="Q13b_open3-blank_is_zero_dont_know_is_blank" numFmtId="0">
      <sharedItems containsString="0" containsBlank="1" containsNumber="1" containsInteger="1" minValue="0" maxValue="10" count="8">
        <n v="0"/>
        <m/>
        <n v="2"/>
        <n v="1"/>
        <n v="4"/>
        <n v="3"/>
        <n v="10" u="1"/>
        <n v="9" u="1"/>
      </sharedItems>
    </cacheField>
    <cacheField name="Q13b_open4-blank_is_zero_dont_know_is_blank" numFmtId="0">
      <sharedItems containsString="0" containsBlank="1" containsNumber="1" containsInteger="1" minValue="0" maxValue="25" count="16">
        <n v="2"/>
        <n v="7"/>
        <n v="0"/>
        <n v="6"/>
        <n v="4"/>
        <m/>
        <n v="1"/>
        <n v="10"/>
        <n v="14"/>
        <n v="3"/>
        <n v="5"/>
        <n v="8"/>
        <n v="20" u="1"/>
        <n v="13" u="1"/>
        <n v="25" u="1"/>
        <n v="24" u="1"/>
      </sharedItems>
    </cacheField>
    <cacheField name="Q13b_open5-blank_is_zero_dont_know_is_blank" numFmtId="0">
      <sharedItems containsString="0" containsBlank="1" containsNumber="1" containsInteger="1" minValue="0" maxValue="14" count="11">
        <n v="0"/>
        <m/>
        <n v="4"/>
        <n v="6"/>
        <n v="14"/>
        <n v="1"/>
        <n v="10"/>
        <n v="2"/>
        <n v="5"/>
        <n v="3"/>
        <n v="12" u="1"/>
      </sharedItems>
    </cacheField>
    <cacheField name="Q13b_open6-blank_is_zero_dont_know_is_blank" numFmtId="0">
      <sharedItems containsString="0" containsBlank="1" containsNumber="1" containsInteger="1" minValue="0" maxValue="10" count="10">
        <n v="0"/>
        <n v="2"/>
        <m/>
        <n v="1"/>
        <n v="3"/>
        <n v="4"/>
        <n v="10"/>
        <n v="5"/>
        <n v="6"/>
        <n v="7" u="1"/>
      </sharedItems>
    </cacheField>
    <cacheField name="Q13c_minus_exclusions" numFmtId="0">
      <sharedItems containsString="0" containsBlank="1" containsNumber="1" minValue="-7" maxValue="18"/>
    </cacheField>
    <cacheField name="Q14a-don’t_know_removed_blanks_as_zero" numFmtId="0">
      <sharedItems containsBlank="1" containsMixedTypes="1" containsNumber="1" containsInteger="1" minValue="0" maxValue="30" count="18">
        <n v="3"/>
        <n v="2"/>
        <n v="4"/>
        <n v="0"/>
        <n v="5"/>
        <s v="Don't know"/>
        <n v="7"/>
        <n v="14"/>
        <n v="1"/>
        <n v="6"/>
        <s v=""/>
        <n v="8"/>
        <n v="10"/>
        <s v="Exclude"/>
        <m/>
        <n v="15" u="1"/>
        <n v="22" u="1"/>
        <n v="30" u="1"/>
      </sharedItems>
    </cacheField>
    <cacheField name="Q14b_open1-blank_is_zero_dont_know_is_blank" numFmtId="0">
      <sharedItems containsString="0" containsBlank="1" containsNumber="1" containsInteger="1" minValue="0" maxValue="15" count="12">
        <n v="3"/>
        <n v="0"/>
        <m/>
        <n v="2"/>
        <n v="1"/>
        <n v="7"/>
        <n v="4"/>
        <n v="5"/>
        <n v="6"/>
        <n v="8"/>
        <n v="12" u="1"/>
        <n v="15" u="1"/>
      </sharedItems>
    </cacheField>
    <cacheField name="Q14b_open2-blank_is_zero_dont_know_is_blank" numFmtId="0">
      <sharedItems containsString="0" containsBlank="1" containsNumber="1" containsInteger="1" minValue="0" maxValue="22" count="14">
        <n v="0"/>
        <n v="2"/>
        <n v="4"/>
        <n v="5"/>
        <m/>
        <n v="7"/>
        <n v="1"/>
        <n v="14"/>
        <n v="3"/>
        <n v="6"/>
        <n v="8"/>
        <n v="10"/>
        <n v="22" u="1"/>
        <n v="15" u="1"/>
      </sharedItems>
    </cacheField>
    <cacheField name="Q14c_minus_exclusions" numFmtId="0">
      <sharedItems containsString="0" containsBlank="1" containsNumber="1" minValue="-7" maxValue="65"/>
    </cacheField>
    <cacheField name="weight" numFmtId="0">
      <sharedItems containsString="0" containsBlank="1" containsNumber="1" minValue="0.444039132911" maxValue="2.6774060473599999"/>
    </cacheField>
    <cacheField name="Attribute" numFmtId="0">
      <sharedItems containsBlank="1"/>
    </cacheField>
    <cacheField name="Value" numFmtId="0">
      <sharedItems containsString="0" containsBlank="1" containsNumber="1" minValue="0.2" maxValue="200"/>
    </cacheField>
    <cacheField name="Discount level" numFmtId="0">
      <sharedItems containsBlank="1" count="21">
        <s v="£100 discount"/>
        <s v="£150 discount"/>
        <s v="£200 discount"/>
        <s v="20% discount"/>
        <s v="30% discount"/>
        <s v="40% discount"/>
        <s v="50% discount"/>
        <s v="£50 discount"/>
        <m/>
        <s v="20 percent discount" u="1"/>
        <s v="30 percent discount" u="1"/>
        <s v="40 percent discount" u="1"/>
        <s v="50 percent discount" u="1"/>
        <s v="£100" u="1"/>
        <s v="£150" u="1"/>
        <s v="£200" u="1"/>
        <s v="20%" u="1"/>
        <s v="30%" u="1"/>
        <s v="40%" u="1"/>
        <s v="50%" u="1"/>
        <s v="£50" u="1"/>
      </sharedItems>
    </cacheField>
  </cacheFields>
  <extLst>
    <ext xmlns:x14="http://schemas.microsoft.com/office/spreadsheetml/2009/9/main" uri="{725AE2AE-9491-48be-B2B4-4EB974FC3084}">
      <x14:pivotCacheDefinition pivotCacheId="13195279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5">
  <r>
    <n v="5"/>
    <x v="0"/>
    <x v="0"/>
    <x v="0"/>
    <x v="0"/>
    <x v="0"/>
    <x v="0"/>
    <x v="0"/>
    <m/>
    <x v="0"/>
    <x v="0"/>
    <x v="0"/>
    <x v="0"/>
    <x v="0"/>
    <x v="0"/>
    <x v="0"/>
    <x v="0"/>
    <m/>
    <x v="0"/>
    <x v="0"/>
    <x v="0"/>
    <x v="0"/>
    <x v="0"/>
    <x v="0"/>
    <x v="0"/>
    <n v="5"/>
    <x v="0"/>
    <x v="0"/>
    <x v="0"/>
    <n v="7"/>
    <n v="1.19174330279"/>
    <s v="Very likely- £100 (cumulative)-exclusions applied"/>
    <n v="100"/>
    <x v="0"/>
  </r>
  <r>
    <n v="5"/>
    <x v="0"/>
    <x v="0"/>
    <x v="0"/>
    <x v="0"/>
    <x v="0"/>
    <x v="0"/>
    <x v="0"/>
    <m/>
    <x v="0"/>
    <x v="0"/>
    <x v="0"/>
    <x v="0"/>
    <x v="0"/>
    <x v="0"/>
    <x v="0"/>
    <x v="0"/>
    <m/>
    <x v="0"/>
    <x v="0"/>
    <x v="0"/>
    <x v="0"/>
    <x v="0"/>
    <x v="0"/>
    <x v="0"/>
    <n v="5"/>
    <x v="0"/>
    <x v="0"/>
    <x v="0"/>
    <n v="7"/>
    <n v="1.19174330279"/>
    <s v="Very likely- £150 (cumulative)-exclusions applied"/>
    <n v="150"/>
    <x v="1"/>
  </r>
  <r>
    <n v="5"/>
    <x v="0"/>
    <x v="0"/>
    <x v="0"/>
    <x v="0"/>
    <x v="0"/>
    <x v="0"/>
    <x v="0"/>
    <m/>
    <x v="0"/>
    <x v="0"/>
    <x v="0"/>
    <x v="0"/>
    <x v="0"/>
    <x v="0"/>
    <x v="0"/>
    <x v="0"/>
    <m/>
    <x v="0"/>
    <x v="0"/>
    <x v="0"/>
    <x v="0"/>
    <x v="0"/>
    <x v="0"/>
    <x v="0"/>
    <n v="5"/>
    <x v="0"/>
    <x v="0"/>
    <x v="0"/>
    <n v="7"/>
    <n v="1.19174330279"/>
    <s v="Very likely- £200 (cumulative)-exclusions applied"/>
    <n v="200"/>
    <x v="2"/>
  </r>
  <r>
    <n v="5"/>
    <x v="0"/>
    <x v="0"/>
    <x v="0"/>
    <x v="0"/>
    <x v="0"/>
    <x v="0"/>
    <x v="0"/>
    <m/>
    <x v="0"/>
    <x v="0"/>
    <x v="0"/>
    <x v="0"/>
    <x v="0"/>
    <x v="0"/>
    <x v="0"/>
    <x v="0"/>
    <m/>
    <x v="0"/>
    <x v="0"/>
    <x v="0"/>
    <x v="0"/>
    <x v="0"/>
    <x v="0"/>
    <x v="0"/>
    <n v="5"/>
    <x v="0"/>
    <x v="0"/>
    <x v="0"/>
    <n v="7"/>
    <n v="1.19174330279"/>
    <s v="Very likely- 20% (cumulative)-exclusions applied"/>
    <n v="0.2"/>
    <x v="3"/>
  </r>
  <r>
    <n v="5"/>
    <x v="0"/>
    <x v="0"/>
    <x v="0"/>
    <x v="0"/>
    <x v="0"/>
    <x v="0"/>
    <x v="0"/>
    <m/>
    <x v="0"/>
    <x v="0"/>
    <x v="0"/>
    <x v="0"/>
    <x v="0"/>
    <x v="0"/>
    <x v="0"/>
    <x v="0"/>
    <m/>
    <x v="0"/>
    <x v="0"/>
    <x v="0"/>
    <x v="0"/>
    <x v="0"/>
    <x v="0"/>
    <x v="0"/>
    <n v="5"/>
    <x v="0"/>
    <x v="0"/>
    <x v="0"/>
    <n v="7"/>
    <n v="1.19174330279"/>
    <s v="Very likely- 30% (cumulative)-exclusions applied"/>
    <n v="0.3"/>
    <x v="4"/>
  </r>
  <r>
    <n v="5"/>
    <x v="0"/>
    <x v="0"/>
    <x v="0"/>
    <x v="0"/>
    <x v="0"/>
    <x v="0"/>
    <x v="0"/>
    <m/>
    <x v="0"/>
    <x v="0"/>
    <x v="0"/>
    <x v="0"/>
    <x v="0"/>
    <x v="0"/>
    <x v="0"/>
    <x v="0"/>
    <m/>
    <x v="0"/>
    <x v="0"/>
    <x v="0"/>
    <x v="0"/>
    <x v="0"/>
    <x v="0"/>
    <x v="0"/>
    <n v="5"/>
    <x v="0"/>
    <x v="0"/>
    <x v="0"/>
    <n v="7"/>
    <n v="1.19174330279"/>
    <s v="Very likely- 40% (cumulative)-exclusions applied"/>
    <n v="0.4"/>
    <x v="5"/>
  </r>
  <r>
    <n v="5"/>
    <x v="0"/>
    <x v="0"/>
    <x v="0"/>
    <x v="0"/>
    <x v="0"/>
    <x v="0"/>
    <x v="0"/>
    <m/>
    <x v="0"/>
    <x v="0"/>
    <x v="0"/>
    <x v="0"/>
    <x v="0"/>
    <x v="0"/>
    <x v="0"/>
    <x v="0"/>
    <m/>
    <x v="0"/>
    <x v="0"/>
    <x v="0"/>
    <x v="0"/>
    <x v="0"/>
    <x v="0"/>
    <x v="0"/>
    <n v="5"/>
    <x v="0"/>
    <x v="0"/>
    <x v="0"/>
    <n v="7"/>
    <n v="1.19174330279"/>
    <s v="Very likely- 50% (cumulative)-exclusions applied"/>
    <n v="0.5"/>
    <x v="6"/>
  </r>
  <r>
    <n v="9"/>
    <x v="0"/>
    <x v="0"/>
    <x v="0"/>
    <x v="0"/>
    <x v="0"/>
    <x v="0"/>
    <x v="0"/>
    <m/>
    <x v="0"/>
    <x v="0"/>
    <x v="0"/>
    <x v="0"/>
    <x v="0"/>
    <x v="0"/>
    <x v="0"/>
    <x v="0"/>
    <m/>
    <x v="1"/>
    <x v="1"/>
    <x v="1"/>
    <x v="0"/>
    <x v="1"/>
    <x v="0"/>
    <x v="0"/>
    <n v="2"/>
    <x v="1"/>
    <x v="1"/>
    <x v="1"/>
    <n v="5"/>
    <n v="0.87888556309800003"/>
    <s v="Very likely- 50% (cumulative)-exclusions applied"/>
    <n v="0.5"/>
    <x v="6"/>
  </r>
  <r>
    <n v="11"/>
    <x v="0"/>
    <x v="0"/>
    <x v="0"/>
    <x v="0"/>
    <x v="0"/>
    <x v="0"/>
    <x v="0"/>
    <m/>
    <x v="0"/>
    <x v="0"/>
    <x v="0"/>
    <x v="0"/>
    <x v="0"/>
    <x v="0"/>
    <x v="0"/>
    <x v="0"/>
    <m/>
    <x v="2"/>
    <x v="2"/>
    <x v="1"/>
    <x v="0"/>
    <x v="2"/>
    <x v="0"/>
    <x v="1"/>
    <n v="3"/>
    <x v="2"/>
    <x v="1"/>
    <x v="2"/>
    <n v="10"/>
    <n v="1.02556250026"/>
    <s v="Very likely- 50% (cumulative)-exclusions applied"/>
    <n v="0.5"/>
    <x v="6"/>
  </r>
  <r>
    <n v="16"/>
    <x v="0"/>
    <x v="0"/>
    <x v="0"/>
    <x v="0"/>
    <x v="0"/>
    <x v="0"/>
    <x v="0"/>
    <m/>
    <x v="1"/>
    <x v="0"/>
    <x v="0"/>
    <x v="0"/>
    <x v="0"/>
    <x v="0"/>
    <x v="0"/>
    <x v="0"/>
    <m/>
    <x v="2"/>
    <x v="1"/>
    <x v="1"/>
    <x v="0"/>
    <x v="3"/>
    <x v="0"/>
    <x v="0"/>
    <n v="2"/>
    <x v="1"/>
    <x v="1"/>
    <x v="1"/>
    <n v="4"/>
    <n v="0.92095850643999999"/>
    <s v="Very likely- £100 (cumulative)-exclusions applied"/>
    <n v="100"/>
    <x v="0"/>
  </r>
  <r>
    <n v="16"/>
    <x v="0"/>
    <x v="0"/>
    <x v="0"/>
    <x v="0"/>
    <x v="0"/>
    <x v="0"/>
    <x v="0"/>
    <m/>
    <x v="1"/>
    <x v="0"/>
    <x v="0"/>
    <x v="0"/>
    <x v="0"/>
    <x v="0"/>
    <x v="0"/>
    <x v="0"/>
    <m/>
    <x v="2"/>
    <x v="1"/>
    <x v="1"/>
    <x v="0"/>
    <x v="3"/>
    <x v="0"/>
    <x v="0"/>
    <n v="2"/>
    <x v="1"/>
    <x v="1"/>
    <x v="1"/>
    <n v="4"/>
    <n v="0.92095850643999999"/>
    <s v="Very likely- £150 (cumulative)-exclusions applied"/>
    <n v="150"/>
    <x v="1"/>
  </r>
  <r>
    <n v="16"/>
    <x v="0"/>
    <x v="0"/>
    <x v="0"/>
    <x v="0"/>
    <x v="0"/>
    <x v="0"/>
    <x v="0"/>
    <m/>
    <x v="1"/>
    <x v="0"/>
    <x v="0"/>
    <x v="0"/>
    <x v="0"/>
    <x v="0"/>
    <x v="0"/>
    <x v="0"/>
    <m/>
    <x v="2"/>
    <x v="1"/>
    <x v="1"/>
    <x v="0"/>
    <x v="3"/>
    <x v="0"/>
    <x v="0"/>
    <n v="2"/>
    <x v="1"/>
    <x v="1"/>
    <x v="1"/>
    <n v="4"/>
    <n v="0.92095850643999999"/>
    <s v="Very likely- £200 (cumulative)-exclusions applied"/>
    <n v="200"/>
    <x v="2"/>
  </r>
  <r>
    <n v="16"/>
    <x v="0"/>
    <x v="0"/>
    <x v="0"/>
    <x v="0"/>
    <x v="0"/>
    <x v="0"/>
    <x v="0"/>
    <m/>
    <x v="1"/>
    <x v="0"/>
    <x v="0"/>
    <x v="0"/>
    <x v="0"/>
    <x v="0"/>
    <x v="0"/>
    <x v="0"/>
    <m/>
    <x v="2"/>
    <x v="1"/>
    <x v="1"/>
    <x v="0"/>
    <x v="3"/>
    <x v="0"/>
    <x v="0"/>
    <n v="2"/>
    <x v="1"/>
    <x v="1"/>
    <x v="1"/>
    <n v="4"/>
    <n v="0.92095850643999999"/>
    <s v="Very likely- 40% (cumulative)-exclusions applied"/>
    <n v="0.4"/>
    <x v="5"/>
  </r>
  <r>
    <n v="16"/>
    <x v="0"/>
    <x v="0"/>
    <x v="0"/>
    <x v="0"/>
    <x v="0"/>
    <x v="0"/>
    <x v="0"/>
    <m/>
    <x v="1"/>
    <x v="0"/>
    <x v="0"/>
    <x v="0"/>
    <x v="0"/>
    <x v="0"/>
    <x v="0"/>
    <x v="0"/>
    <m/>
    <x v="2"/>
    <x v="1"/>
    <x v="1"/>
    <x v="0"/>
    <x v="3"/>
    <x v="0"/>
    <x v="0"/>
    <n v="2"/>
    <x v="1"/>
    <x v="1"/>
    <x v="1"/>
    <n v="4"/>
    <n v="0.92095850643999999"/>
    <s v="Very likely- 50% (cumulative)-exclusions applied"/>
    <n v="0.5"/>
    <x v="6"/>
  </r>
  <r>
    <n v="19"/>
    <x v="0"/>
    <x v="0"/>
    <x v="0"/>
    <x v="0"/>
    <x v="0"/>
    <x v="0"/>
    <x v="0"/>
    <m/>
    <x v="0"/>
    <x v="0"/>
    <x v="0"/>
    <x v="0"/>
    <x v="0"/>
    <x v="0"/>
    <x v="0"/>
    <x v="0"/>
    <m/>
    <x v="3"/>
    <x v="1"/>
    <x v="1"/>
    <x v="0"/>
    <x v="4"/>
    <x v="0"/>
    <x v="0"/>
    <n v="5"/>
    <x v="3"/>
    <x v="1"/>
    <x v="0"/>
    <m/>
    <n v="0.68454271719100002"/>
    <s v="Very likely- 50% (cumulative)-exclusions applied"/>
    <n v="0.5"/>
    <x v="6"/>
  </r>
  <r>
    <n v="21"/>
    <x v="0"/>
    <x v="0"/>
    <x v="0"/>
    <x v="0"/>
    <x v="0"/>
    <x v="0"/>
    <x v="0"/>
    <m/>
    <x v="0"/>
    <x v="0"/>
    <x v="0"/>
    <x v="0"/>
    <x v="0"/>
    <x v="0"/>
    <x v="0"/>
    <x v="0"/>
    <m/>
    <x v="4"/>
    <x v="1"/>
    <x v="1"/>
    <x v="0"/>
    <x v="2"/>
    <x v="0"/>
    <x v="0"/>
    <m/>
    <x v="4"/>
    <x v="1"/>
    <x v="3"/>
    <n v="5"/>
    <n v="0.93426662797799997"/>
    <s v="Very likely- £200 (cumulative)-exclusions applied"/>
    <n v="200"/>
    <x v="2"/>
  </r>
  <r>
    <n v="21"/>
    <x v="0"/>
    <x v="0"/>
    <x v="0"/>
    <x v="0"/>
    <x v="0"/>
    <x v="0"/>
    <x v="0"/>
    <m/>
    <x v="0"/>
    <x v="0"/>
    <x v="0"/>
    <x v="0"/>
    <x v="0"/>
    <x v="0"/>
    <x v="0"/>
    <x v="0"/>
    <m/>
    <x v="4"/>
    <x v="1"/>
    <x v="1"/>
    <x v="0"/>
    <x v="2"/>
    <x v="0"/>
    <x v="0"/>
    <m/>
    <x v="4"/>
    <x v="1"/>
    <x v="3"/>
    <n v="5"/>
    <n v="0.93426662797799997"/>
    <s v="Very likely- 40% (cumulative)-exclusions applied"/>
    <n v="0.4"/>
    <x v="5"/>
  </r>
  <r>
    <n v="21"/>
    <x v="0"/>
    <x v="0"/>
    <x v="0"/>
    <x v="0"/>
    <x v="0"/>
    <x v="0"/>
    <x v="0"/>
    <m/>
    <x v="0"/>
    <x v="0"/>
    <x v="0"/>
    <x v="0"/>
    <x v="0"/>
    <x v="0"/>
    <x v="0"/>
    <x v="0"/>
    <m/>
    <x v="4"/>
    <x v="1"/>
    <x v="1"/>
    <x v="0"/>
    <x v="2"/>
    <x v="0"/>
    <x v="0"/>
    <m/>
    <x v="4"/>
    <x v="1"/>
    <x v="3"/>
    <n v="5"/>
    <n v="0.93426662797799997"/>
    <s v="Very likely- 50% (cumulative)-exclusions applied"/>
    <n v="0.5"/>
    <x v="6"/>
  </r>
  <r>
    <n v="24"/>
    <x v="0"/>
    <x v="0"/>
    <x v="0"/>
    <x v="0"/>
    <x v="0"/>
    <x v="0"/>
    <x v="0"/>
    <m/>
    <x v="2"/>
    <x v="1"/>
    <x v="1"/>
    <x v="1"/>
    <x v="1"/>
    <x v="1"/>
    <x v="1"/>
    <x v="1"/>
    <m/>
    <x v="5"/>
    <x v="3"/>
    <x v="2"/>
    <x v="1"/>
    <x v="5"/>
    <x v="1"/>
    <x v="2"/>
    <m/>
    <x v="3"/>
    <x v="1"/>
    <x v="0"/>
    <m/>
    <n v="0.98196550666899995"/>
    <s v="Very likely- £150 (cumulative)-exclusions applied"/>
    <n v="150"/>
    <x v="1"/>
  </r>
  <r>
    <n v="24"/>
    <x v="0"/>
    <x v="0"/>
    <x v="0"/>
    <x v="0"/>
    <x v="0"/>
    <x v="0"/>
    <x v="0"/>
    <m/>
    <x v="2"/>
    <x v="1"/>
    <x v="1"/>
    <x v="1"/>
    <x v="1"/>
    <x v="1"/>
    <x v="1"/>
    <x v="1"/>
    <m/>
    <x v="5"/>
    <x v="3"/>
    <x v="2"/>
    <x v="1"/>
    <x v="5"/>
    <x v="1"/>
    <x v="2"/>
    <m/>
    <x v="3"/>
    <x v="1"/>
    <x v="0"/>
    <m/>
    <n v="0.98196550666899995"/>
    <s v="Very likely- £200 (cumulative)-exclusions applied"/>
    <n v="200"/>
    <x v="2"/>
  </r>
  <r>
    <n v="25"/>
    <x v="0"/>
    <x v="0"/>
    <x v="0"/>
    <x v="0"/>
    <x v="0"/>
    <x v="0"/>
    <x v="0"/>
    <m/>
    <x v="0"/>
    <x v="0"/>
    <x v="0"/>
    <x v="0"/>
    <x v="0"/>
    <x v="0"/>
    <x v="0"/>
    <x v="0"/>
    <m/>
    <x v="5"/>
    <x v="3"/>
    <x v="2"/>
    <x v="1"/>
    <x v="5"/>
    <x v="1"/>
    <x v="2"/>
    <m/>
    <x v="5"/>
    <x v="2"/>
    <x v="4"/>
    <m/>
    <n v="0.84172105266899999"/>
    <s v="Very likely- £100 (cumulative)-exclusions applied"/>
    <n v="100"/>
    <x v="0"/>
  </r>
  <r>
    <n v="25"/>
    <x v="0"/>
    <x v="0"/>
    <x v="0"/>
    <x v="0"/>
    <x v="0"/>
    <x v="0"/>
    <x v="0"/>
    <m/>
    <x v="0"/>
    <x v="0"/>
    <x v="0"/>
    <x v="0"/>
    <x v="0"/>
    <x v="0"/>
    <x v="0"/>
    <x v="0"/>
    <m/>
    <x v="5"/>
    <x v="3"/>
    <x v="2"/>
    <x v="1"/>
    <x v="5"/>
    <x v="1"/>
    <x v="2"/>
    <m/>
    <x v="5"/>
    <x v="2"/>
    <x v="4"/>
    <m/>
    <n v="0.84172105266899999"/>
    <s v="Very likely- £150 (cumulative)-exclusions applied"/>
    <n v="150"/>
    <x v="1"/>
  </r>
  <r>
    <n v="25"/>
    <x v="0"/>
    <x v="0"/>
    <x v="0"/>
    <x v="0"/>
    <x v="0"/>
    <x v="0"/>
    <x v="0"/>
    <m/>
    <x v="0"/>
    <x v="0"/>
    <x v="0"/>
    <x v="0"/>
    <x v="0"/>
    <x v="0"/>
    <x v="0"/>
    <x v="0"/>
    <m/>
    <x v="5"/>
    <x v="3"/>
    <x v="2"/>
    <x v="1"/>
    <x v="5"/>
    <x v="1"/>
    <x v="2"/>
    <m/>
    <x v="5"/>
    <x v="2"/>
    <x v="4"/>
    <m/>
    <n v="0.84172105266899999"/>
    <s v="Very likely- £200 (cumulative)-exclusions applied"/>
    <n v="200"/>
    <x v="2"/>
  </r>
  <r>
    <n v="26"/>
    <x v="0"/>
    <x v="0"/>
    <x v="0"/>
    <x v="0"/>
    <x v="0"/>
    <x v="0"/>
    <x v="0"/>
    <m/>
    <x v="0"/>
    <x v="0"/>
    <x v="0"/>
    <x v="0"/>
    <x v="0"/>
    <x v="0"/>
    <x v="0"/>
    <x v="0"/>
    <m/>
    <x v="3"/>
    <x v="1"/>
    <x v="1"/>
    <x v="0"/>
    <x v="2"/>
    <x v="0"/>
    <x v="1"/>
    <n v="4"/>
    <x v="1"/>
    <x v="1"/>
    <x v="1"/>
    <n v="5"/>
    <n v="0.91689053111899999"/>
    <s v="Very likely- £150 (cumulative)-exclusions applied"/>
    <n v="150"/>
    <x v="1"/>
  </r>
  <r>
    <n v="26"/>
    <x v="0"/>
    <x v="0"/>
    <x v="0"/>
    <x v="0"/>
    <x v="0"/>
    <x v="0"/>
    <x v="0"/>
    <m/>
    <x v="0"/>
    <x v="0"/>
    <x v="0"/>
    <x v="0"/>
    <x v="0"/>
    <x v="0"/>
    <x v="0"/>
    <x v="0"/>
    <m/>
    <x v="3"/>
    <x v="1"/>
    <x v="1"/>
    <x v="0"/>
    <x v="2"/>
    <x v="0"/>
    <x v="1"/>
    <n v="4"/>
    <x v="1"/>
    <x v="1"/>
    <x v="1"/>
    <n v="5"/>
    <n v="0.91689053111899999"/>
    <s v="Very likely- £200 (cumulative)-exclusions applied"/>
    <n v="200"/>
    <x v="2"/>
  </r>
  <r>
    <n v="26"/>
    <x v="0"/>
    <x v="0"/>
    <x v="0"/>
    <x v="0"/>
    <x v="0"/>
    <x v="0"/>
    <x v="0"/>
    <m/>
    <x v="0"/>
    <x v="0"/>
    <x v="0"/>
    <x v="0"/>
    <x v="0"/>
    <x v="0"/>
    <x v="0"/>
    <x v="0"/>
    <m/>
    <x v="3"/>
    <x v="1"/>
    <x v="1"/>
    <x v="0"/>
    <x v="2"/>
    <x v="0"/>
    <x v="1"/>
    <n v="4"/>
    <x v="1"/>
    <x v="1"/>
    <x v="1"/>
    <n v="5"/>
    <n v="0.91689053111899999"/>
    <s v="Very likely- 50% (cumulative)-exclusions applied"/>
    <n v="0.5"/>
    <x v="6"/>
  </r>
  <r>
    <n v="28"/>
    <x v="0"/>
    <x v="0"/>
    <x v="0"/>
    <x v="0"/>
    <x v="0"/>
    <x v="0"/>
    <x v="0"/>
    <m/>
    <x v="0"/>
    <x v="0"/>
    <x v="0"/>
    <x v="0"/>
    <x v="0"/>
    <x v="0"/>
    <x v="0"/>
    <x v="0"/>
    <m/>
    <x v="3"/>
    <x v="2"/>
    <x v="1"/>
    <x v="0"/>
    <x v="2"/>
    <x v="0"/>
    <x v="0"/>
    <n v="3"/>
    <x v="3"/>
    <x v="1"/>
    <x v="0"/>
    <m/>
    <n v="0.86776691803499995"/>
    <s v="Very likely- £50 (cumulative)-exclusions applied"/>
    <n v="50"/>
    <x v="7"/>
  </r>
  <r>
    <n v="28"/>
    <x v="0"/>
    <x v="0"/>
    <x v="0"/>
    <x v="0"/>
    <x v="0"/>
    <x v="0"/>
    <x v="0"/>
    <m/>
    <x v="0"/>
    <x v="0"/>
    <x v="0"/>
    <x v="0"/>
    <x v="0"/>
    <x v="0"/>
    <x v="0"/>
    <x v="0"/>
    <m/>
    <x v="3"/>
    <x v="2"/>
    <x v="1"/>
    <x v="0"/>
    <x v="2"/>
    <x v="0"/>
    <x v="0"/>
    <n v="3"/>
    <x v="3"/>
    <x v="1"/>
    <x v="0"/>
    <m/>
    <n v="0.86776691803499995"/>
    <s v="Very likely- £100 (cumulative)-exclusions applied"/>
    <n v="100"/>
    <x v="0"/>
  </r>
  <r>
    <n v="28"/>
    <x v="0"/>
    <x v="0"/>
    <x v="0"/>
    <x v="0"/>
    <x v="0"/>
    <x v="0"/>
    <x v="0"/>
    <m/>
    <x v="0"/>
    <x v="0"/>
    <x v="0"/>
    <x v="0"/>
    <x v="0"/>
    <x v="0"/>
    <x v="0"/>
    <x v="0"/>
    <m/>
    <x v="3"/>
    <x v="2"/>
    <x v="1"/>
    <x v="0"/>
    <x v="2"/>
    <x v="0"/>
    <x v="0"/>
    <n v="3"/>
    <x v="3"/>
    <x v="1"/>
    <x v="0"/>
    <m/>
    <n v="0.86776691803499995"/>
    <s v="Very likely- £150 (cumulative)-exclusions applied"/>
    <n v="150"/>
    <x v="1"/>
  </r>
  <r>
    <n v="28"/>
    <x v="0"/>
    <x v="0"/>
    <x v="0"/>
    <x v="0"/>
    <x v="0"/>
    <x v="0"/>
    <x v="0"/>
    <m/>
    <x v="0"/>
    <x v="0"/>
    <x v="0"/>
    <x v="0"/>
    <x v="0"/>
    <x v="0"/>
    <x v="0"/>
    <x v="0"/>
    <m/>
    <x v="3"/>
    <x v="2"/>
    <x v="1"/>
    <x v="0"/>
    <x v="2"/>
    <x v="0"/>
    <x v="0"/>
    <n v="3"/>
    <x v="3"/>
    <x v="1"/>
    <x v="0"/>
    <m/>
    <n v="0.86776691803499995"/>
    <s v="Very likely- £200 (cumulative)-exclusions applied"/>
    <n v="200"/>
    <x v="2"/>
  </r>
  <r>
    <n v="28"/>
    <x v="0"/>
    <x v="0"/>
    <x v="0"/>
    <x v="0"/>
    <x v="0"/>
    <x v="0"/>
    <x v="0"/>
    <m/>
    <x v="0"/>
    <x v="0"/>
    <x v="0"/>
    <x v="0"/>
    <x v="0"/>
    <x v="0"/>
    <x v="0"/>
    <x v="0"/>
    <m/>
    <x v="3"/>
    <x v="2"/>
    <x v="1"/>
    <x v="0"/>
    <x v="2"/>
    <x v="0"/>
    <x v="0"/>
    <n v="3"/>
    <x v="3"/>
    <x v="1"/>
    <x v="0"/>
    <m/>
    <n v="0.86776691803499995"/>
    <s v="Very likely- 20% (cumulative)-exclusions applied"/>
    <n v="0.2"/>
    <x v="3"/>
  </r>
  <r>
    <n v="28"/>
    <x v="0"/>
    <x v="0"/>
    <x v="0"/>
    <x v="0"/>
    <x v="0"/>
    <x v="0"/>
    <x v="0"/>
    <m/>
    <x v="0"/>
    <x v="0"/>
    <x v="0"/>
    <x v="0"/>
    <x v="0"/>
    <x v="0"/>
    <x v="0"/>
    <x v="0"/>
    <m/>
    <x v="3"/>
    <x v="2"/>
    <x v="1"/>
    <x v="0"/>
    <x v="2"/>
    <x v="0"/>
    <x v="0"/>
    <n v="3"/>
    <x v="3"/>
    <x v="1"/>
    <x v="0"/>
    <m/>
    <n v="0.86776691803499995"/>
    <s v="Very likely- 30% (cumulative)-exclusions applied"/>
    <n v="0.3"/>
    <x v="4"/>
  </r>
  <r>
    <n v="28"/>
    <x v="0"/>
    <x v="0"/>
    <x v="0"/>
    <x v="0"/>
    <x v="0"/>
    <x v="0"/>
    <x v="0"/>
    <m/>
    <x v="0"/>
    <x v="0"/>
    <x v="0"/>
    <x v="0"/>
    <x v="0"/>
    <x v="0"/>
    <x v="0"/>
    <x v="0"/>
    <m/>
    <x v="3"/>
    <x v="2"/>
    <x v="1"/>
    <x v="0"/>
    <x v="2"/>
    <x v="0"/>
    <x v="0"/>
    <n v="3"/>
    <x v="3"/>
    <x v="1"/>
    <x v="0"/>
    <m/>
    <n v="0.86776691803499995"/>
    <s v="Very likely- 40% (cumulative)-exclusions applied"/>
    <n v="0.4"/>
    <x v="5"/>
  </r>
  <r>
    <n v="28"/>
    <x v="0"/>
    <x v="0"/>
    <x v="0"/>
    <x v="0"/>
    <x v="0"/>
    <x v="0"/>
    <x v="0"/>
    <m/>
    <x v="0"/>
    <x v="0"/>
    <x v="0"/>
    <x v="0"/>
    <x v="0"/>
    <x v="0"/>
    <x v="0"/>
    <x v="0"/>
    <m/>
    <x v="3"/>
    <x v="2"/>
    <x v="1"/>
    <x v="0"/>
    <x v="2"/>
    <x v="0"/>
    <x v="0"/>
    <n v="3"/>
    <x v="3"/>
    <x v="1"/>
    <x v="0"/>
    <m/>
    <n v="0.86776691803499995"/>
    <s v="Very likely- 50% (cumulative)-exclusions applied"/>
    <n v="0.5"/>
    <x v="6"/>
  </r>
  <r>
    <n v="29"/>
    <x v="0"/>
    <x v="0"/>
    <x v="0"/>
    <x v="0"/>
    <x v="0"/>
    <x v="0"/>
    <x v="0"/>
    <m/>
    <x v="0"/>
    <x v="0"/>
    <x v="0"/>
    <x v="0"/>
    <x v="0"/>
    <x v="0"/>
    <x v="0"/>
    <x v="0"/>
    <m/>
    <x v="4"/>
    <x v="1"/>
    <x v="1"/>
    <x v="0"/>
    <x v="2"/>
    <x v="0"/>
    <x v="0"/>
    <m/>
    <x v="3"/>
    <x v="1"/>
    <x v="0"/>
    <m/>
    <n v="0.90909761094300001"/>
    <s v="Very likely- £200 (cumulative)-exclusions applied"/>
    <n v="200"/>
    <x v="2"/>
  </r>
  <r>
    <n v="30"/>
    <x v="0"/>
    <x v="0"/>
    <x v="0"/>
    <x v="0"/>
    <x v="0"/>
    <x v="0"/>
    <x v="0"/>
    <m/>
    <x v="0"/>
    <x v="0"/>
    <x v="0"/>
    <x v="0"/>
    <x v="0"/>
    <x v="0"/>
    <x v="0"/>
    <x v="0"/>
    <m/>
    <x v="4"/>
    <x v="1"/>
    <x v="1"/>
    <x v="0"/>
    <x v="2"/>
    <x v="0"/>
    <x v="0"/>
    <m/>
    <x v="5"/>
    <x v="2"/>
    <x v="4"/>
    <m/>
    <n v="0.81096335879699999"/>
    <s v="Very likely- £50 (cumulative)-exclusions applied"/>
    <n v="50"/>
    <x v="7"/>
  </r>
  <r>
    <n v="30"/>
    <x v="0"/>
    <x v="0"/>
    <x v="0"/>
    <x v="0"/>
    <x v="0"/>
    <x v="0"/>
    <x v="0"/>
    <m/>
    <x v="0"/>
    <x v="0"/>
    <x v="0"/>
    <x v="0"/>
    <x v="0"/>
    <x v="0"/>
    <x v="0"/>
    <x v="0"/>
    <m/>
    <x v="4"/>
    <x v="1"/>
    <x v="1"/>
    <x v="0"/>
    <x v="2"/>
    <x v="0"/>
    <x v="0"/>
    <m/>
    <x v="5"/>
    <x v="2"/>
    <x v="4"/>
    <m/>
    <n v="0.81096335879699999"/>
    <s v="Very likely- £100 (cumulative)-exclusions applied"/>
    <n v="100"/>
    <x v="0"/>
  </r>
  <r>
    <n v="30"/>
    <x v="0"/>
    <x v="0"/>
    <x v="0"/>
    <x v="0"/>
    <x v="0"/>
    <x v="0"/>
    <x v="0"/>
    <m/>
    <x v="0"/>
    <x v="0"/>
    <x v="0"/>
    <x v="0"/>
    <x v="0"/>
    <x v="0"/>
    <x v="0"/>
    <x v="0"/>
    <m/>
    <x v="4"/>
    <x v="1"/>
    <x v="1"/>
    <x v="0"/>
    <x v="2"/>
    <x v="0"/>
    <x v="0"/>
    <m/>
    <x v="5"/>
    <x v="2"/>
    <x v="4"/>
    <m/>
    <n v="0.81096335879699999"/>
    <s v="Very likely- £150 (cumulative)-exclusions applied"/>
    <n v="150"/>
    <x v="1"/>
  </r>
  <r>
    <n v="30"/>
    <x v="0"/>
    <x v="0"/>
    <x v="0"/>
    <x v="0"/>
    <x v="0"/>
    <x v="0"/>
    <x v="0"/>
    <m/>
    <x v="0"/>
    <x v="0"/>
    <x v="0"/>
    <x v="0"/>
    <x v="0"/>
    <x v="0"/>
    <x v="0"/>
    <x v="0"/>
    <m/>
    <x v="4"/>
    <x v="1"/>
    <x v="1"/>
    <x v="0"/>
    <x v="2"/>
    <x v="0"/>
    <x v="0"/>
    <m/>
    <x v="5"/>
    <x v="2"/>
    <x v="4"/>
    <m/>
    <n v="0.81096335879699999"/>
    <s v="Very likely- £200 (cumulative)-exclusions applied"/>
    <n v="200"/>
    <x v="2"/>
  </r>
  <r>
    <n v="30"/>
    <x v="0"/>
    <x v="0"/>
    <x v="0"/>
    <x v="0"/>
    <x v="0"/>
    <x v="0"/>
    <x v="0"/>
    <m/>
    <x v="0"/>
    <x v="0"/>
    <x v="0"/>
    <x v="0"/>
    <x v="0"/>
    <x v="0"/>
    <x v="0"/>
    <x v="0"/>
    <m/>
    <x v="4"/>
    <x v="1"/>
    <x v="1"/>
    <x v="0"/>
    <x v="2"/>
    <x v="0"/>
    <x v="0"/>
    <m/>
    <x v="5"/>
    <x v="2"/>
    <x v="4"/>
    <m/>
    <n v="0.81096335879699999"/>
    <s v="Very likely- 40% (cumulative)-exclusions applied"/>
    <n v="0.4"/>
    <x v="5"/>
  </r>
  <r>
    <n v="30"/>
    <x v="0"/>
    <x v="0"/>
    <x v="0"/>
    <x v="0"/>
    <x v="0"/>
    <x v="0"/>
    <x v="0"/>
    <m/>
    <x v="0"/>
    <x v="0"/>
    <x v="0"/>
    <x v="0"/>
    <x v="0"/>
    <x v="0"/>
    <x v="0"/>
    <x v="0"/>
    <m/>
    <x v="4"/>
    <x v="1"/>
    <x v="1"/>
    <x v="0"/>
    <x v="2"/>
    <x v="0"/>
    <x v="0"/>
    <m/>
    <x v="5"/>
    <x v="2"/>
    <x v="4"/>
    <m/>
    <n v="0.81096335879699999"/>
    <s v="Very likely- 50% (cumulative)-exclusions applied"/>
    <n v="0.5"/>
    <x v="6"/>
  </r>
  <r>
    <n v="32"/>
    <x v="1"/>
    <x v="1"/>
    <x v="0"/>
    <x v="0"/>
    <x v="0"/>
    <x v="0"/>
    <x v="0"/>
    <n v="1.5"/>
    <x v="0"/>
    <x v="0"/>
    <x v="0"/>
    <x v="0"/>
    <x v="0"/>
    <x v="0"/>
    <x v="0"/>
    <x v="0"/>
    <m/>
    <x v="0"/>
    <x v="4"/>
    <x v="1"/>
    <x v="0"/>
    <x v="4"/>
    <x v="0"/>
    <x v="0"/>
    <n v="1.5"/>
    <x v="6"/>
    <x v="1"/>
    <x v="5"/>
    <n v="16"/>
    <n v="0.81023109357199996"/>
    <s v="Very likely- £150 (cumulative)-exclusions applied"/>
    <n v="150"/>
    <x v="1"/>
  </r>
  <r>
    <n v="32"/>
    <x v="1"/>
    <x v="1"/>
    <x v="0"/>
    <x v="0"/>
    <x v="0"/>
    <x v="0"/>
    <x v="0"/>
    <n v="1.5"/>
    <x v="0"/>
    <x v="0"/>
    <x v="0"/>
    <x v="0"/>
    <x v="0"/>
    <x v="0"/>
    <x v="0"/>
    <x v="0"/>
    <m/>
    <x v="0"/>
    <x v="4"/>
    <x v="1"/>
    <x v="0"/>
    <x v="4"/>
    <x v="0"/>
    <x v="0"/>
    <n v="1.5"/>
    <x v="6"/>
    <x v="1"/>
    <x v="5"/>
    <n v="16"/>
    <n v="0.81023109357199996"/>
    <s v="Very likely- £200 (cumulative)-exclusions applied"/>
    <n v="200"/>
    <x v="2"/>
  </r>
  <r>
    <n v="32"/>
    <x v="1"/>
    <x v="1"/>
    <x v="0"/>
    <x v="0"/>
    <x v="0"/>
    <x v="0"/>
    <x v="0"/>
    <n v="1.5"/>
    <x v="0"/>
    <x v="0"/>
    <x v="0"/>
    <x v="0"/>
    <x v="0"/>
    <x v="0"/>
    <x v="0"/>
    <x v="0"/>
    <m/>
    <x v="0"/>
    <x v="4"/>
    <x v="1"/>
    <x v="0"/>
    <x v="4"/>
    <x v="0"/>
    <x v="0"/>
    <n v="1.5"/>
    <x v="6"/>
    <x v="1"/>
    <x v="5"/>
    <n v="16"/>
    <n v="0.81023109357199996"/>
    <s v="Very likely- 50% (cumulative)-exclusions applied"/>
    <n v="0.5"/>
    <x v="6"/>
  </r>
  <r>
    <n v="34"/>
    <x v="0"/>
    <x v="0"/>
    <x v="0"/>
    <x v="0"/>
    <x v="0"/>
    <x v="0"/>
    <x v="0"/>
    <m/>
    <x v="0"/>
    <x v="0"/>
    <x v="0"/>
    <x v="0"/>
    <x v="0"/>
    <x v="0"/>
    <x v="0"/>
    <x v="0"/>
    <m/>
    <x v="4"/>
    <x v="1"/>
    <x v="1"/>
    <x v="0"/>
    <x v="2"/>
    <x v="0"/>
    <x v="0"/>
    <m/>
    <x v="0"/>
    <x v="3"/>
    <x v="6"/>
    <n v="5"/>
    <n v="0.71470267283800004"/>
    <s v="Very likely- £100 (cumulative)-exclusions applied"/>
    <n v="100"/>
    <x v="0"/>
  </r>
  <r>
    <n v="34"/>
    <x v="0"/>
    <x v="0"/>
    <x v="0"/>
    <x v="0"/>
    <x v="0"/>
    <x v="0"/>
    <x v="0"/>
    <m/>
    <x v="0"/>
    <x v="0"/>
    <x v="0"/>
    <x v="0"/>
    <x v="0"/>
    <x v="0"/>
    <x v="0"/>
    <x v="0"/>
    <m/>
    <x v="4"/>
    <x v="1"/>
    <x v="1"/>
    <x v="0"/>
    <x v="2"/>
    <x v="0"/>
    <x v="0"/>
    <m/>
    <x v="0"/>
    <x v="3"/>
    <x v="6"/>
    <n v="5"/>
    <n v="0.71470267283800004"/>
    <s v="Very likely- £150 (cumulative)-exclusions applied"/>
    <n v="150"/>
    <x v="1"/>
  </r>
  <r>
    <n v="34"/>
    <x v="0"/>
    <x v="0"/>
    <x v="0"/>
    <x v="0"/>
    <x v="0"/>
    <x v="0"/>
    <x v="0"/>
    <m/>
    <x v="0"/>
    <x v="0"/>
    <x v="0"/>
    <x v="0"/>
    <x v="0"/>
    <x v="0"/>
    <x v="0"/>
    <x v="0"/>
    <m/>
    <x v="4"/>
    <x v="1"/>
    <x v="1"/>
    <x v="0"/>
    <x v="2"/>
    <x v="0"/>
    <x v="0"/>
    <m/>
    <x v="0"/>
    <x v="3"/>
    <x v="6"/>
    <n v="5"/>
    <n v="0.71470267283800004"/>
    <s v="Very likely- £200 (cumulative)-exclusions applied"/>
    <n v="200"/>
    <x v="2"/>
  </r>
  <r>
    <n v="34"/>
    <x v="0"/>
    <x v="0"/>
    <x v="0"/>
    <x v="0"/>
    <x v="0"/>
    <x v="0"/>
    <x v="0"/>
    <m/>
    <x v="0"/>
    <x v="0"/>
    <x v="0"/>
    <x v="0"/>
    <x v="0"/>
    <x v="0"/>
    <x v="0"/>
    <x v="0"/>
    <m/>
    <x v="4"/>
    <x v="1"/>
    <x v="1"/>
    <x v="0"/>
    <x v="2"/>
    <x v="0"/>
    <x v="0"/>
    <m/>
    <x v="0"/>
    <x v="3"/>
    <x v="6"/>
    <n v="5"/>
    <n v="0.71470267283800004"/>
    <s v="Very likely- 30% (cumulative)-exclusions applied"/>
    <n v="0.3"/>
    <x v="4"/>
  </r>
  <r>
    <n v="34"/>
    <x v="0"/>
    <x v="0"/>
    <x v="0"/>
    <x v="0"/>
    <x v="0"/>
    <x v="0"/>
    <x v="0"/>
    <m/>
    <x v="0"/>
    <x v="0"/>
    <x v="0"/>
    <x v="0"/>
    <x v="0"/>
    <x v="0"/>
    <x v="0"/>
    <x v="0"/>
    <m/>
    <x v="4"/>
    <x v="1"/>
    <x v="1"/>
    <x v="0"/>
    <x v="2"/>
    <x v="0"/>
    <x v="0"/>
    <m/>
    <x v="0"/>
    <x v="3"/>
    <x v="6"/>
    <n v="5"/>
    <n v="0.71470267283800004"/>
    <s v="Very likely- 40% (cumulative)-exclusions applied"/>
    <n v="0.4"/>
    <x v="5"/>
  </r>
  <r>
    <n v="34"/>
    <x v="0"/>
    <x v="0"/>
    <x v="0"/>
    <x v="0"/>
    <x v="0"/>
    <x v="0"/>
    <x v="0"/>
    <m/>
    <x v="0"/>
    <x v="0"/>
    <x v="0"/>
    <x v="0"/>
    <x v="0"/>
    <x v="0"/>
    <x v="0"/>
    <x v="0"/>
    <m/>
    <x v="4"/>
    <x v="1"/>
    <x v="1"/>
    <x v="0"/>
    <x v="2"/>
    <x v="0"/>
    <x v="0"/>
    <m/>
    <x v="0"/>
    <x v="3"/>
    <x v="6"/>
    <n v="5"/>
    <n v="0.71470267283800004"/>
    <s v="Very likely- 50% (cumulative)-exclusions applied"/>
    <n v="0.5"/>
    <x v="6"/>
  </r>
  <r>
    <n v="37"/>
    <x v="0"/>
    <x v="0"/>
    <x v="0"/>
    <x v="0"/>
    <x v="0"/>
    <x v="0"/>
    <x v="0"/>
    <m/>
    <x v="0"/>
    <x v="0"/>
    <x v="0"/>
    <x v="0"/>
    <x v="0"/>
    <x v="0"/>
    <x v="0"/>
    <x v="0"/>
    <m/>
    <x v="3"/>
    <x v="1"/>
    <x v="3"/>
    <x v="0"/>
    <x v="0"/>
    <x v="0"/>
    <x v="0"/>
    <n v="1.5"/>
    <x v="4"/>
    <x v="1"/>
    <x v="3"/>
    <n v="4"/>
    <n v="0.90666348860900003"/>
    <s v="Very likely- £200 (cumulative)-exclusions applied"/>
    <n v="200"/>
    <x v="2"/>
  </r>
  <r>
    <n v="39"/>
    <x v="0"/>
    <x v="0"/>
    <x v="0"/>
    <x v="0"/>
    <x v="0"/>
    <x v="0"/>
    <x v="0"/>
    <m/>
    <x v="0"/>
    <x v="0"/>
    <x v="0"/>
    <x v="0"/>
    <x v="0"/>
    <x v="0"/>
    <x v="0"/>
    <x v="0"/>
    <m/>
    <x v="6"/>
    <x v="3"/>
    <x v="2"/>
    <x v="1"/>
    <x v="5"/>
    <x v="1"/>
    <x v="2"/>
    <m/>
    <x v="7"/>
    <x v="1"/>
    <x v="7"/>
    <n v="10"/>
    <n v="1.0817231190700001"/>
    <s v="Very likely- £150 (cumulative)-exclusions applied"/>
    <n v="150"/>
    <x v="1"/>
  </r>
  <r>
    <n v="39"/>
    <x v="0"/>
    <x v="0"/>
    <x v="0"/>
    <x v="0"/>
    <x v="0"/>
    <x v="0"/>
    <x v="0"/>
    <m/>
    <x v="0"/>
    <x v="0"/>
    <x v="0"/>
    <x v="0"/>
    <x v="0"/>
    <x v="0"/>
    <x v="0"/>
    <x v="0"/>
    <m/>
    <x v="6"/>
    <x v="3"/>
    <x v="2"/>
    <x v="1"/>
    <x v="5"/>
    <x v="1"/>
    <x v="2"/>
    <m/>
    <x v="7"/>
    <x v="1"/>
    <x v="7"/>
    <n v="10"/>
    <n v="1.0817231190700001"/>
    <s v="Very likely- £200 (cumulative)-exclusions applied"/>
    <n v="200"/>
    <x v="2"/>
  </r>
  <r>
    <n v="39"/>
    <x v="0"/>
    <x v="0"/>
    <x v="0"/>
    <x v="0"/>
    <x v="0"/>
    <x v="0"/>
    <x v="0"/>
    <m/>
    <x v="0"/>
    <x v="0"/>
    <x v="0"/>
    <x v="0"/>
    <x v="0"/>
    <x v="0"/>
    <x v="0"/>
    <x v="0"/>
    <m/>
    <x v="6"/>
    <x v="3"/>
    <x v="2"/>
    <x v="1"/>
    <x v="5"/>
    <x v="1"/>
    <x v="2"/>
    <m/>
    <x v="7"/>
    <x v="1"/>
    <x v="7"/>
    <n v="10"/>
    <n v="1.0817231190700001"/>
    <s v="Very likely- 30% (cumulative)-exclusions applied"/>
    <n v="0.3"/>
    <x v="4"/>
  </r>
  <r>
    <n v="39"/>
    <x v="0"/>
    <x v="0"/>
    <x v="0"/>
    <x v="0"/>
    <x v="0"/>
    <x v="0"/>
    <x v="0"/>
    <m/>
    <x v="0"/>
    <x v="0"/>
    <x v="0"/>
    <x v="0"/>
    <x v="0"/>
    <x v="0"/>
    <x v="0"/>
    <x v="0"/>
    <m/>
    <x v="6"/>
    <x v="3"/>
    <x v="2"/>
    <x v="1"/>
    <x v="5"/>
    <x v="1"/>
    <x v="2"/>
    <m/>
    <x v="7"/>
    <x v="1"/>
    <x v="7"/>
    <n v="10"/>
    <n v="1.0817231190700001"/>
    <s v="Very likely- 40% (cumulative)-exclusions applied"/>
    <n v="0.4"/>
    <x v="5"/>
  </r>
  <r>
    <n v="39"/>
    <x v="0"/>
    <x v="0"/>
    <x v="0"/>
    <x v="0"/>
    <x v="0"/>
    <x v="0"/>
    <x v="0"/>
    <m/>
    <x v="0"/>
    <x v="0"/>
    <x v="0"/>
    <x v="0"/>
    <x v="0"/>
    <x v="0"/>
    <x v="0"/>
    <x v="0"/>
    <m/>
    <x v="6"/>
    <x v="3"/>
    <x v="2"/>
    <x v="1"/>
    <x v="5"/>
    <x v="1"/>
    <x v="2"/>
    <m/>
    <x v="7"/>
    <x v="1"/>
    <x v="7"/>
    <n v="10"/>
    <n v="1.0817231190700001"/>
    <s v="Very likely- 50% (cumulative)-exclusions applied"/>
    <n v="0.5"/>
    <x v="6"/>
  </r>
  <r>
    <n v="43"/>
    <x v="0"/>
    <x v="0"/>
    <x v="0"/>
    <x v="0"/>
    <x v="0"/>
    <x v="0"/>
    <x v="0"/>
    <m/>
    <x v="0"/>
    <x v="0"/>
    <x v="0"/>
    <x v="0"/>
    <x v="0"/>
    <x v="0"/>
    <x v="0"/>
    <x v="0"/>
    <m/>
    <x v="7"/>
    <x v="2"/>
    <x v="1"/>
    <x v="0"/>
    <x v="2"/>
    <x v="2"/>
    <x v="0"/>
    <n v="3"/>
    <x v="8"/>
    <x v="1"/>
    <x v="0"/>
    <n v="15"/>
    <n v="0.83727572747199996"/>
    <s v="Very likely- £200 (cumulative)-exclusions applied"/>
    <n v="200"/>
    <x v="2"/>
  </r>
  <r>
    <n v="44"/>
    <x v="0"/>
    <x v="0"/>
    <x v="0"/>
    <x v="0"/>
    <x v="0"/>
    <x v="0"/>
    <x v="0"/>
    <m/>
    <x v="1"/>
    <x v="0"/>
    <x v="0"/>
    <x v="0"/>
    <x v="0"/>
    <x v="0"/>
    <x v="0"/>
    <x v="0"/>
    <m/>
    <x v="4"/>
    <x v="1"/>
    <x v="1"/>
    <x v="0"/>
    <x v="2"/>
    <x v="0"/>
    <x v="0"/>
    <m/>
    <x v="6"/>
    <x v="4"/>
    <x v="1"/>
    <n v="5"/>
    <n v="1.1744897841899999"/>
    <s v="Very likely- £50 (cumulative)-exclusions applied"/>
    <n v="50"/>
    <x v="7"/>
  </r>
  <r>
    <n v="44"/>
    <x v="0"/>
    <x v="0"/>
    <x v="0"/>
    <x v="0"/>
    <x v="0"/>
    <x v="0"/>
    <x v="0"/>
    <m/>
    <x v="1"/>
    <x v="0"/>
    <x v="0"/>
    <x v="0"/>
    <x v="0"/>
    <x v="0"/>
    <x v="0"/>
    <x v="0"/>
    <m/>
    <x v="4"/>
    <x v="1"/>
    <x v="1"/>
    <x v="0"/>
    <x v="2"/>
    <x v="0"/>
    <x v="0"/>
    <m/>
    <x v="6"/>
    <x v="4"/>
    <x v="1"/>
    <n v="5"/>
    <n v="1.1744897841899999"/>
    <s v="Very likely- £100 (cumulative)-exclusions applied"/>
    <n v="100"/>
    <x v="0"/>
  </r>
  <r>
    <n v="44"/>
    <x v="0"/>
    <x v="0"/>
    <x v="0"/>
    <x v="0"/>
    <x v="0"/>
    <x v="0"/>
    <x v="0"/>
    <m/>
    <x v="1"/>
    <x v="0"/>
    <x v="0"/>
    <x v="0"/>
    <x v="0"/>
    <x v="0"/>
    <x v="0"/>
    <x v="0"/>
    <m/>
    <x v="4"/>
    <x v="1"/>
    <x v="1"/>
    <x v="0"/>
    <x v="2"/>
    <x v="0"/>
    <x v="0"/>
    <m/>
    <x v="6"/>
    <x v="4"/>
    <x v="1"/>
    <n v="5"/>
    <n v="1.1744897841899999"/>
    <s v="Very likely- £150 (cumulative)-exclusions applied"/>
    <n v="150"/>
    <x v="1"/>
  </r>
  <r>
    <n v="44"/>
    <x v="0"/>
    <x v="0"/>
    <x v="0"/>
    <x v="0"/>
    <x v="0"/>
    <x v="0"/>
    <x v="0"/>
    <m/>
    <x v="1"/>
    <x v="0"/>
    <x v="0"/>
    <x v="0"/>
    <x v="0"/>
    <x v="0"/>
    <x v="0"/>
    <x v="0"/>
    <m/>
    <x v="4"/>
    <x v="1"/>
    <x v="1"/>
    <x v="0"/>
    <x v="2"/>
    <x v="0"/>
    <x v="0"/>
    <m/>
    <x v="6"/>
    <x v="4"/>
    <x v="1"/>
    <n v="5"/>
    <n v="1.1744897841899999"/>
    <s v="Very likely- £200 (cumulative)-exclusions applied"/>
    <n v="200"/>
    <x v="2"/>
  </r>
  <r>
    <n v="44"/>
    <x v="0"/>
    <x v="0"/>
    <x v="0"/>
    <x v="0"/>
    <x v="0"/>
    <x v="0"/>
    <x v="0"/>
    <m/>
    <x v="1"/>
    <x v="0"/>
    <x v="0"/>
    <x v="0"/>
    <x v="0"/>
    <x v="0"/>
    <x v="0"/>
    <x v="0"/>
    <m/>
    <x v="4"/>
    <x v="1"/>
    <x v="1"/>
    <x v="0"/>
    <x v="2"/>
    <x v="0"/>
    <x v="0"/>
    <m/>
    <x v="6"/>
    <x v="4"/>
    <x v="1"/>
    <n v="5"/>
    <n v="1.1744897841899999"/>
    <s v="Very likely- 20% (cumulative)-exclusions applied"/>
    <n v="0.2"/>
    <x v="3"/>
  </r>
  <r>
    <n v="44"/>
    <x v="0"/>
    <x v="0"/>
    <x v="0"/>
    <x v="0"/>
    <x v="0"/>
    <x v="0"/>
    <x v="0"/>
    <m/>
    <x v="1"/>
    <x v="0"/>
    <x v="0"/>
    <x v="0"/>
    <x v="0"/>
    <x v="0"/>
    <x v="0"/>
    <x v="0"/>
    <m/>
    <x v="4"/>
    <x v="1"/>
    <x v="1"/>
    <x v="0"/>
    <x v="2"/>
    <x v="0"/>
    <x v="0"/>
    <m/>
    <x v="6"/>
    <x v="4"/>
    <x v="1"/>
    <n v="5"/>
    <n v="1.1744897841899999"/>
    <s v="Very likely- 30% (cumulative)-exclusions applied"/>
    <n v="0.3"/>
    <x v="4"/>
  </r>
  <r>
    <n v="44"/>
    <x v="0"/>
    <x v="0"/>
    <x v="0"/>
    <x v="0"/>
    <x v="0"/>
    <x v="0"/>
    <x v="0"/>
    <m/>
    <x v="1"/>
    <x v="0"/>
    <x v="0"/>
    <x v="0"/>
    <x v="0"/>
    <x v="0"/>
    <x v="0"/>
    <x v="0"/>
    <m/>
    <x v="4"/>
    <x v="1"/>
    <x v="1"/>
    <x v="0"/>
    <x v="2"/>
    <x v="0"/>
    <x v="0"/>
    <m/>
    <x v="6"/>
    <x v="4"/>
    <x v="1"/>
    <n v="5"/>
    <n v="1.1744897841899999"/>
    <s v="Very likely- 40% (cumulative)-exclusions applied"/>
    <n v="0.4"/>
    <x v="5"/>
  </r>
  <r>
    <n v="44"/>
    <x v="0"/>
    <x v="0"/>
    <x v="0"/>
    <x v="0"/>
    <x v="0"/>
    <x v="0"/>
    <x v="0"/>
    <m/>
    <x v="1"/>
    <x v="0"/>
    <x v="0"/>
    <x v="0"/>
    <x v="0"/>
    <x v="0"/>
    <x v="0"/>
    <x v="0"/>
    <m/>
    <x v="4"/>
    <x v="1"/>
    <x v="1"/>
    <x v="0"/>
    <x v="2"/>
    <x v="0"/>
    <x v="0"/>
    <m/>
    <x v="6"/>
    <x v="4"/>
    <x v="1"/>
    <n v="5"/>
    <n v="1.1744897841899999"/>
    <s v="Very likely- 50% (cumulative)-exclusions applied"/>
    <n v="0.5"/>
    <x v="6"/>
  </r>
  <r>
    <n v="46"/>
    <x v="0"/>
    <x v="0"/>
    <x v="0"/>
    <x v="0"/>
    <x v="0"/>
    <x v="0"/>
    <x v="0"/>
    <m/>
    <x v="3"/>
    <x v="0"/>
    <x v="0"/>
    <x v="0"/>
    <x v="0"/>
    <x v="0"/>
    <x v="0"/>
    <x v="0"/>
    <m/>
    <x v="5"/>
    <x v="3"/>
    <x v="2"/>
    <x v="1"/>
    <x v="5"/>
    <x v="1"/>
    <x v="2"/>
    <m/>
    <x v="5"/>
    <x v="2"/>
    <x v="4"/>
    <m/>
    <n v="1.60116952499"/>
    <s v="Very likely- £50 (cumulative)-exclusions applied"/>
    <n v="50"/>
    <x v="7"/>
  </r>
  <r>
    <n v="46"/>
    <x v="0"/>
    <x v="0"/>
    <x v="0"/>
    <x v="0"/>
    <x v="0"/>
    <x v="0"/>
    <x v="0"/>
    <m/>
    <x v="3"/>
    <x v="0"/>
    <x v="0"/>
    <x v="0"/>
    <x v="0"/>
    <x v="0"/>
    <x v="0"/>
    <x v="0"/>
    <m/>
    <x v="5"/>
    <x v="3"/>
    <x v="2"/>
    <x v="1"/>
    <x v="5"/>
    <x v="1"/>
    <x v="2"/>
    <m/>
    <x v="5"/>
    <x v="2"/>
    <x v="4"/>
    <m/>
    <n v="1.60116952499"/>
    <s v="Very likely- £100 (cumulative)-exclusions applied"/>
    <n v="100"/>
    <x v="0"/>
  </r>
  <r>
    <n v="46"/>
    <x v="0"/>
    <x v="0"/>
    <x v="0"/>
    <x v="0"/>
    <x v="0"/>
    <x v="0"/>
    <x v="0"/>
    <m/>
    <x v="3"/>
    <x v="0"/>
    <x v="0"/>
    <x v="0"/>
    <x v="0"/>
    <x v="0"/>
    <x v="0"/>
    <x v="0"/>
    <m/>
    <x v="5"/>
    <x v="3"/>
    <x v="2"/>
    <x v="1"/>
    <x v="5"/>
    <x v="1"/>
    <x v="2"/>
    <m/>
    <x v="5"/>
    <x v="2"/>
    <x v="4"/>
    <m/>
    <n v="1.60116952499"/>
    <s v="Very likely- £150 (cumulative)-exclusions applied"/>
    <n v="150"/>
    <x v="1"/>
  </r>
  <r>
    <n v="46"/>
    <x v="0"/>
    <x v="0"/>
    <x v="0"/>
    <x v="0"/>
    <x v="0"/>
    <x v="0"/>
    <x v="0"/>
    <m/>
    <x v="3"/>
    <x v="0"/>
    <x v="0"/>
    <x v="0"/>
    <x v="0"/>
    <x v="0"/>
    <x v="0"/>
    <x v="0"/>
    <m/>
    <x v="5"/>
    <x v="3"/>
    <x v="2"/>
    <x v="1"/>
    <x v="5"/>
    <x v="1"/>
    <x v="2"/>
    <m/>
    <x v="5"/>
    <x v="2"/>
    <x v="4"/>
    <m/>
    <n v="1.60116952499"/>
    <s v="Very likely- £200 (cumulative)-exclusions applied"/>
    <n v="200"/>
    <x v="2"/>
  </r>
  <r>
    <n v="46"/>
    <x v="0"/>
    <x v="0"/>
    <x v="0"/>
    <x v="0"/>
    <x v="0"/>
    <x v="0"/>
    <x v="0"/>
    <m/>
    <x v="3"/>
    <x v="0"/>
    <x v="0"/>
    <x v="0"/>
    <x v="0"/>
    <x v="0"/>
    <x v="0"/>
    <x v="0"/>
    <m/>
    <x v="5"/>
    <x v="3"/>
    <x v="2"/>
    <x v="1"/>
    <x v="5"/>
    <x v="1"/>
    <x v="2"/>
    <m/>
    <x v="5"/>
    <x v="2"/>
    <x v="4"/>
    <m/>
    <n v="1.60116952499"/>
    <s v="Very likely- 40% (cumulative)-exclusions applied"/>
    <n v="0.4"/>
    <x v="5"/>
  </r>
  <r>
    <n v="46"/>
    <x v="0"/>
    <x v="0"/>
    <x v="0"/>
    <x v="0"/>
    <x v="0"/>
    <x v="0"/>
    <x v="0"/>
    <m/>
    <x v="3"/>
    <x v="0"/>
    <x v="0"/>
    <x v="0"/>
    <x v="0"/>
    <x v="0"/>
    <x v="0"/>
    <x v="0"/>
    <m/>
    <x v="5"/>
    <x v="3"/>
    <x v="2"/>
    <x v="1"/>
    <x v="5"/>
    <x v="1"/>
    <x v="2"/>
    <m/>
    <x v="5"/>
    <x v="2"/>
    <x v="4"/>
    <m/>
    <n v="1.60116952499"/>
    <s v="Very likely- 50% (cumulative)-exclusions applied"/>
    <n v="0.5"/>
    <x v="6"/>
  </r>
  <r>
    <n v="47"/>
    <x v="0"/>
    <x v="0"/>
    <x v="0"/>
    <x v="0"/>
    <x v="0"/>
    <x v="0"/>
    <x v="0"/>
    <m/>
    <x v="1"/>
    <x v="0"/>
    <x v="0"/>
    <x v="0"/>
    <x v="0"/>
    <x v="0"/>
    <x v="0"/>
    <x v="0"/>
    <m/>
    <x v="7"/>
    <x v="1"/>
    <x v="1"/>
    <x v="0"/>
    <x v="0"/>
    <x v="0"/>
    <x v="1"/>
    <n v="1.5"/>
    <x v="0"/>
    <x v="1"/>
    <x v="8"/>
    <n v="5"/>
    <n v="1.1744897841899999"/>
    <s v="Very likely- 50% (cumulative)-exclusions applied"/>
    <n v="0.5"/>
    <x v="6"/>
  </r>
  <r>
    <n v="59"/>
    <x v="0"/>
    <x v="0"/>
    <x v="0"/>
    <x v="0"/>
    <x v="0"/>
    <x v="0"/>
    <x v="0"/>
    <m/>
    <x v="4"/>
    <x v="0"/>
    <x v="0"/>
    <x v="0"/>
    <x v="0"/>
    <x v="0"/>
    <x v="0"/>
    <x v="0"/>
    <m/>
    <x v="8"/>
    <x v="1"/>
    <x v="1"/>
    <x v="0"/>
    <x v="2"/>
    <x v="0"/>
    <x v="1"/>
    <n v="1.5"/>
    <x v="0"/>
    <x v="1"/>
    <x v="8"/>
    <n v="4"/>
    <n v="1.0186014130900001"/>
    <s v="Very likely- £100 (cumulative)-exclusions applied"/>
    <n v="100"/>
    <x v="0"/>
  </r>
  <r>
    <n v="59"/>
    <x v="0"/>
    <x v="0"/>
    <x v="0"/>
    <x v="0"/>
    <x v="0"/>
    <x v="0"/>
    <x v="0"/>
    <m/>
    <x v="4"/>
    <x v="0"/>
    <x v="0"/>
    <x v="0"/>
    <x v="0"/>
    <x v="0"/>
    <x v="0"/>
    <x v="0"/>
    <m/>
    <x v="8"/>
    <x v="1"/>
    <x v="1"/>
    <x v="0"/>
    <x v="2"/>
    <x v="0"/>
    <x v="1"/>
    <n v="1.5"/>
    <x v="0"/>
    <x v="1"/>
    <x v="8"/>
    <n v="4"/>
    <n v="1.0186014130900001"/>
    <s v="Very likely- £150 (cumulative)-exclusions applied"/>
    <n v="150"/>
    <x v="1"/>
  </r>
  <r>
    <n v="59"/>
    <x v="0"/>
    <x v="0"/>
    <x v="0"/>
    <x v="0"/>
    <x v="0"/>
    <x v="0"/>
    <x v="0"/>
    <m/>
    <x v="4"/>
    <x v="0"/>
    <x v="0"/>
    <x v="0"/>
    <x v="0"/>
    <x v="0"/>
    <x v="0"/>
    <x v="0"/>
    <m/>
    <x v="8"/>
    <x v="1"/>
    <x v="1"/>
    <x v="0"/>
    <x v="2"/>
    <x v="0"/>
    <x v="1"/>
    <n v="1.5"/>
    <x v="0"/>
    <x v="1"/>
    <x v="8"/>
    <n v="4"/>
    <n v="1.0186014130900001"/>
    <s v="Very likely- £200 (cumulative)-exclusions applied"/>
    <n v="200"/>
    <x v="2"/>
  </r>
  <r>
    <n v="60"/>
    <x v="0"/>
    <x v="0"/>
    <x v="0"/>
    <x v="0"/>
    <x v="0"/>
    <x v="0"/>
    <x v="0"/>
    <m/>
    <x v="0"/>
    <x v="0"/>
    <x v="0"/>
    <x v="0"/>
    <x v="0"/>
    <x v="0"/>
    <x v="0"/>
    <x v="0"/>
    <m/>
    <x v="4"/>
    <x v="1"/>
    <x v="1"/>
    <x v="0"/>
    <x v="2"/>
    <x v="0"/>
    <x v="0"/>
    <m/>
    <x v="0"/>
    <x v="1"/>
    <x v="8"/>
    <n v="1.5"/>
    <n v="0.80135594595199999"/>
    <s v="Very likely- £150 (cumulative)-exclusions applied"/>
    <n v="150"/>
    <x v="1"/>
  </r>
  <r>
    <n v="60"/>
    <x v="0"/>
    <x v="0"/>
    <x v="0"/>
    <x v="0"/>
    <x v="0"/>
    <x v="0"/>
    <x v="0"/>
    <m/>
    <x v="0"/>
    <x v="0"/>
    <x v="0"/>
    <x v="0"/>
    <x v="0"/>
    <x v="0"/>
    <x v="0"/>
    <x v="0"/>
    <m/>
    <x v="4"/>
    <x v="1"/>
    <x v="1"/>
    <x v="0"/>
    <x v="2"/>
    <x v="0"/>
    <x v="0"/>
    <m/>
    <x v="0"/>
    <x v="1"/>
    <x v="8"/>
    <n v="1.5"/>
    <n v="0.80135594595199999"/>
    <s v="Very likely- £200 (cumulative)-exclusions applied"/>
    <n v="200"/>
    <x v="2"/>
  </r>
  <r>
    <n v="61"/>
    <x v="0"/>
    <x v="0"/>
    <x v="0"/>
    <x v="0"/>
    <x v="0"/>
    <x v="0"/>
    <x v="0"/>
    <m/>
    <x v="3"/>
    <x v="0"/>
    <x v="0"/>
    <x v="0"/>
    <x v="0"/>
    <x v="0"/>
    <x v="0"/>
    <x v="0"/>
    <m/>
    <x v="4"/>
    <x v="1"/>
    <x v="1"/>
    <x v="0"/>
    <x v="2"/>
    <x v="0"/>
    <x v="0"/>
    <m/>
    <x v="5"/>
    <x v="2"/>
    <x v="4"/>
    <m/>
    <n v="1.14379086884"/>
    <s v="Very likely- £50 (cumulative)-exclusions applied"/>
    <n v="50"/>
    <x v="7"/>
  </r>
  <r>
    <n v="61"/>
    <x v="0"/>
    <x v="0"/>
    <x v="0"/>
    <x v="0"/>
    <x v="0"/>
    <x v="0"/>
    <x v="0"/>
    <m/>
    <x v="3"/>
    <x v="0"/>
    <x v="0"/>
    <x v="0"/>
    <x v="0"/>
    <x v="0"/>
    <x v="0"/>
    <x v="0"/>
    <m/>
    <x v="4"/>
    <x v="1"/>
    <x v="1"/>
    <x v="0"/>
    <x v="2"/>
    <x v="0"/>
    <x v="0"/>
    <m/>
    <x v="5"/>
    <x v="2"/>
    <x v="4"/>
    <m/>
    <n v="1.14379086884"/>
    <s v="Very likely- £100 (cumulative)-exclusions applied"/>
    <n v="100"/>
    <x v="0"/>
  </r>
  <r>
    <n v="61"/>
    <x v="0"/>
    <x v="0"/>
    <x v="0"/>
    <x v="0"/>
    <x v="0"/>
    <x v="0"/>
    <x v="0"/>
    <m/>
    <x v="3"/>
    <x v="0"/>
    <x v="0"/>
    <x v="0"/>
    <x v="0"/>
    <x v="0"/>
    <x v="0"/>
    <x v="0"/>
    <m/>
    <x v="4"/>
    <x v="1"/>
    <x v="1"/>
    <x v="0"/>
    <x v="2"/>
    <x v="0"/>
    <x v="0"/>
    <m/>
    <x v="5"/>
    <x v="2"/>
    <x v="4"/>
    <m/>
    <n v="1.14379086884"/>
    <s v="Very likely- £150 (cumulative)-exclusions applied"/>
    <n v="150"/>
    <x v="1"/>
  </r>
  <r>
    <n v="61"/>
    <x v="0"/>
    <x v="0"/>
    <x v="0"/>
    <x v="0"/>
    <x v="0"/>
    <x v="0"/>
    <x v="0"/>
    <m/>
    <x v="3"/>
    <x v="0"/>
    <x v="0"/>
    <x v="0"/>
    <x v="0"/>
    <x v="0"/>
    <x v="0"/>
    <x v="0"/>
    <m/>
    <x v="4"/>
    <x v="1"/>
    <x v="1"/>
    <x v="0"/>
    <x v="2"/>
    <x v="0"/>
    <x v="0"/>
    <m/>
    <x v="5"/>
    <x v="2"/>
    <x v="4"/>
    <m/>
    <n v="1.14379086884"/>
    <s v="Very likely- £200 (cumulative)-exclusions applied"/>
    <n v="200"/>
    <x v="2"/>
  </r>
  <r>
    <n v="62"/>
    <x v="0"/>
    <x v="0"/>
    <x v="0"/>
    <x v="0"/>
    <x v="0"/>
    <x v="0"/>
    <x v="0"/>
    <m/>
    <x v="0"/>
    <x v="0"/>
    <x v="0"/>
    <x v="0"/>
    <x v="0"/>
    <x v="0"/>
    <x v="0"/>
    <x v="0"/>
    <m/>
    <x v="9"/>
    <x v="5"/>
    <x v="1"/>
    <x v="0"/>
    <x v="0"/>
    <x v="0"/>
    <x v="0"/>
    <n v="2"/>
    <x v="1"/>
    <x v="1"/>
    <x v="1"/>
    <n v="20"/>
    <n v="1.0097832692099999"/>
    <s v="Very likely- 40% (cumulative)-exclusions applied"/>
    <n v="0.4"/>
    <x v="5"/>
  </r>
  <r>
    <n v="62"/>
    <x v="0"/>
    <x v="0"/>
    <x v="0"/>
    <x v="0"/>
    <x v="0"/>
    <x v="0"/>
    <x v="0"/>
    <m/>
    <x v="0"/>
    <x v="0"/>
    <x v="0"/>
    <x v="0"/>
    <x v="0"/>
    <x v="0"/>
    <x v="0"/>
    <x v="0"/>
    <m/>
    <x v="9"/>
    <x v="5"/>
    <x v="1"/>
    <x v="0"/>
    <x v="0"/>
    <x v="0"/>
    <x v="0"/>
    <n v="2"/>
    <x v="1"/>
    <x v="1"/>
    <x v="1"/>
    <n v="20"/>
    <n v="1.0097832692099999"/>
    <s v="Very likely- 50% (cumulative)-exclusions applied"/>
    <n v="0.5"/>
    <x v="6"/>
  </r>
  <r>
    <n v="76"/>
    <x v="0"/>
    <x v="0"/>
    <x v="0"/>
    <x v="0"/>
    <x v="0"/>
    <x v="0"/>
    <x v="0"/>
    <m/>
    <x v="1"/>
    <x v="0"/>
    <x v="0"/>
    <x v="0"/>
    <x v="0"/>
    <x v="0"/>
    <x v="0"/>
    <x v="0"/>
    <m/>
    <x v="2"/>
    <x v="1"/>
    <x v="1"/>
    <x v="2"/>
    <x v="2"/>
    <x v="2"/>
    <x v="0"/>
    <n v="5"/>
    <x v="0"/>
    <x v="1"/>
    <x v="8"/>
    <n v="3"/>
    <n v="1.4256235982900001"/>
    <s v="Very likely- £50 (cumulative)-exclusions applied"/>
    <n v="50"/>
    <x v="7"/>
  </r>
  <r>
    <n v="76"/>
    <x v="0"/>
    <x v="0"/>
    <x v="0"/>
    <x v="0"/>
    <x v="0"/>
    <x v="0"/>
    <x v="0"/>
    <m/>
    <x v="1"/>
    <x v="0"/>
    <x v="0"/>
    <x v="0"/>
    <x v="0"/>
    <x v="0"/>
    <x v="0"/>
    <x v="0"/>
    <m/>
    <x v="2"/>
    <x v="1"/>
    <x v="1"/>
    <x v="2"/>
    <x v="2"/>
    <x v="2"/>
    <x v="0"/>
    <n v="5"/>
    <x v="0"/>
    <x v="1"/>
    <x v="8"/>
    <n v="3"/>
    <n v="1.4256235982900001"/>
    <s v="Very likely- £100 (cumulative)-exclusions applied"/>
    <n v="100"/>
    <x v="0"/>
  </r>
  <r>
    <n v="76"/>
    <x v="0"/>
    <x v="0"/>
    <x v="0"/>
    <x v="0"/>
    <x v="0"/>
    <x v="0"/>
    <x v="0"/>
    <m/>
    <x v="1"/>
    <x v="0"/>
    <x v="0"/>
    <x v="0"/>
    <x v="0"/>
    <x v="0"/>
    <x v="0"/>
    <x v="0"/>
    <m/>
    <x v="2"/>
    <x v="1"/>
    <x v="1"/>
    <x v="2"/>
    <x v="2"/>
    <x v="2"/>
    <x v="0"/>
    <n v="5"/>
    <x v="0"/>
    <x v="1"/>
    <x v="8"/>
    <n v="3"/>
    <n v="1.4256235982900001"/>
    <s v="Very likely- £150 (cumulative)-exclusions applied"/>
    <n v="150"/>
    <x v="1"/>
  </r>
  <r>
    <n v="76"/>
    <x v="0"/>
    <x v="0"/>
    <x v="0"/>
    <x v="0"/>
    <x v="0"/>
    <x v="0"/>
    <x v="0"/>
    <m/>
    <x v="1"/>
    <x v="0"/>
    <x v="0"/>
    <x v="0"/>
    <x v="0"/>
    <x v="0"/>
    <x v="0"/>
    <x v="0"/>
    <m/>
    <x v="2"/>
    <x v="1"/>
    <x v="1"/>
    <x v="2"/>
    <x v="2"/>
    <x v="2"/>
    <x v="0"/>
    <n v="5"/>
    <x v="0"/>
    <x v="1"/>
    <x v="8"/>
    <n v="3"/>
    <n v="1.4256235982900001"/>
    <s v="Very likely- £200 (cumulative)-exclusions applied"/>
    <n v="200"/>
    <x v="2"/>
  </r>
  <r>
    <n v="76"/>
    <x v="0"/>
    <x v="0"/>
    <x v="0"/>
    <x v="0"/>
    <x v="0"/>
    <x v="0"/>
    <x v="0"/>
    <m/>
    <x v="1"/>
    <x v="0"/>
    <x v="0"/>
    <x v="0"/>
    <x v="0"/>
    <x v="0"/>
    <x v="0"/>
    <x v="0"/>
    <m/>
    <x v="2"/>
    <x v="1"/>
    <x v="1"/>
    <x v="2"/>
    <x v="2"/>
    <x v="2"/>
    <x v="0"/>
    <n v="5"/>
    <x v="0"/>
    <x v="1"/>
    <x v="8"/>
    <n v="3"/>
    <n v="1.4256235982900001"/>
    <s v="Very likely- 20% (cumulative)-exclusions applied"/>
    <n v="0.2"/>
    <x v="3"/>
  </r>
  <r>
    <n v="76"/>
    <x v="0"/>
    <x v="0"/>
    <x v="0"/>
    <x v="0"/>
    <x v="0"/>
    <x v="0"/>
    <x v="0"/>
    <m/>
    <x v="1"/>
    <x v="0"/>
    <x v="0"/>
    <x v="0"/>
    <x v="0"/>
    <x v="0"/>
    <x v="0"/>
    <x v="0"/>
    <m/>
    <x v="2"/>
    <x v="1"/>
    <x v="1"/>
    <x v="2"/>
    <x v="2"/>
    <x v="2"/>
    <x v="0"/>
    <n v="5"/>
    <x v="0"/>
    <x v="1"/>
    <x v="8"/>
    <n v="3"/>
    <n v="1.4256235982900001"/>
    <s v="Very likely- 30% (cumulative)-exclusions applied"/>
    <n v="0.3"/>
    <x v="4"/>
  </r>
  <r>
    <n v="76"/>
    <x v="0"/>
    <x v="0"/>
    <x v="0"/>
    <x v="0"/>
    <x v="0"/>
    <x v="0"/>
    <x v="0"/>
    <m/>
    <x v="1"/>
    <x v="0"/>
    <x v="0"/>
    <x v="0"/>
    <x v="0"/>
    <x v="0"/>
    <x v="0"/>
    <x v="0"/>
    <m/>
    <x v="2"/>
    <x v="1"/>
    <x v="1"/>
    <x v="2"/>
    <x v="2"/>
    <x v="2"/>
    <x v="0"/>
    <n v="5"/>
    <x v="0"/>
    <x v="1"/>
    <x v="8"/>
    <n v="3"/>
    <n v="1.4256235982900001"/>
    <s v="Very likely- 40% (cumulative)-exclusions applied"/>
    <n v="0.4"/>
    <x v="5"/>
  </r>
  <r>
    <n v="76"/>
    <x v="0"/>
    <x v="0"/>
    <x v="0"/>
    <x v="0"/>
    <x v="0"/>
    <x v="0"/>
    <x v="0"/>
    <m/>
    <x v="1"/>
    <x v="0"/>
    <x v="0"/>
    <x v="0"/>
    <x v="0"/>
    <x v="0"/>
    <x v="0"/>
    <x v="0"/>
    <m/>
    <x v="2"/>
    <x v="1"/>
    <x v="1"/>
    <x v="2"/>
    <x v="2"/>
    <x v="2"/>
    <x v="0"/>
    <n v="5"/>
    <x v="0"/>
    <x v="1"/>
    <x v="8"/>
    <n v="3"/>
    <n v="1.4256235982900001"/>
    <s v="Very likely- 50% (cumulative)-exclusions applied"/>
    <n v="0.5"/>
    <x v="6"/>
  </r>
  <r>
    <n v="78"/>
    <x v="0"/>
    <x v="0"/>
    <x v="0"/>
    <x v="0"/>
    <x v="0"/>
    <x v="0"/>
    <x v="0"/>
    <m/>
    <x v="0"/>
    <x v="0"/>
    <x v="0"/>
    <x v="0"/>
    <x v="0"/>
    <x v="0"/>
    <x v="0"/>
    <x v="0"/>
    <m/>
    <x v="4"/>
    <x v="1"/>
    <x v="1"/>
    <x v="0"/>
    <x v="2"/>
    <x v="0"/>
    <x v="0"/>
    <m/>
    <x v="0"/>
    <x v="1"/>
    <x v="8"/>
    <n v="5"/>
    <n v="0.91930303586399997"/>
    <s v="Very likely- £50 (cumulative)-exclusions applied"/>
    <n v="50"/>
    <x v="7"/>
  </r>
  <r>
    <n v="78"/>
    <x v="0"/>
    <x v="0"/>
    <x v="0"/>
    <x v="0"/>
    <x v="0"/>
    <x v="0"/>
    <x v="0"/>
    <m/>
    <x v="0"/>
    <x v="0"/>
    <x v="0"/>
    <x v="0"/>
    <x v="0"/>
    <x v="0"/>
    <x v="0"/>
    <x v="0"/>
    <m/>
    <x v="4"/>
    <x v="1"/>
    <x v="1"/>
    <x v="0"/>
    <x v="2"/>
    <x v="0"/>
    <x v="0"/>
    <m/>
    <x v="0"/>
    <x v="1"/>
    <x v="8"/>
    <n v="5"/>
    <n v="0.91930303586399997"/>
    <s v="Very likely- £100 (cumulative)-exclusions applied"/>
    <n v="100"/>
    <x v="0"/>
  </r>
  <r>
    <n v="78"/>
    <x v="0"/>
    <x v="0"/>
    <x v="0"/>
    <x v="0"/>
    <x v="0"/>
    <x v="0"/>
    <x v="0"/>
    <m/>
    <x v="0"/>
    <x v="0"/>
    <x v="0"/>
    <x v="0"/>
    <x v="0"/>
    <x v="0"/>
    <x v="0"/>
    <x v="0"/>
    <m/>
    <x v="4"/>
    <x v="1"/>
    <x v="1"/>
    <x v="0"/>
    <x v="2"/>
    <x v="0"/>
    <x v="0"/>
    <m/>
    <x v="0"/>
    <x v="1"/>
    <x v="8"/>
    <n v="5"/>
    <n v="0.91930303586399997"/>
    <s v="Very likely- £150 (cumulative)-exclusions applied"/>
    <n v="150"/>
    <x v="1"/>
  </r>
  <r>
    <n v="78"/>
    <x v="0"/>
    <x v="0"/>
    <x v="0"/>
    <x v="0"/>
    <x v="0"/>
    <x v="0"/>
    <x v="0"/>
    <m/>
    <x v="0"/>
    <x v="0"/>
    <x v="0"/>
    <x v="0"/>
    <x v="0"/>
    <x v="0"/>
    <x v="0"/>
    <x v="0"/>
    <m/>
    <x v="4"/>
    <x v="1"/>
    <x v="1"/>
    <x v="0"/>
    <x v="2"/>
    <x v="0"/>
    <x v="0"/>
    <m/>
    <x v="0"/>
    <x v="1"/>
    <x v="8"/>
    <n v="5"/>
    <n v="0.91930303586399997"/>
    <s v="Very likely- £200 (cumulative)-exclusions applied"/>
    <n v="200"/>
    <x v="2"/>
  </r>
  <r>
    <n v="78"/>
    <x v="0"/>
    <x v="0"/>
    <x v="0"/>
    <x v="0"/>
    <x v="0"/>
    <x v="0"/>
    <x v="0"/>
    <m/>
    <x v="0"/>
    <x v="0"/>
    <x v="0"/>
    <x v="0"/>
    <x v="0"/>
    <x v="0"/>
    <x v="0"/>
    <x v="0"/>
    <m/>
    <x v="4"/>
    <x v="1"/>
    <x v="1"/>
    <x v="0"/>
    <x v="2"/>
    <x v="0"/>
    <x v="0"/>
    <m/>
    <x v="0"/>
    <x v="1"/>
    <x v="8"/>
    <n v="5"/>
    <n v="0.91930303586399997"/>
    <s v="Very likely- 30% (cumulative)-exclusions applied"/>
    <n v="0.3"/>
    <x v="4"/>
  </r>
  <r>
    <n v="78"/>
    <x v="0"/>
    <x v="0"/>
    <x v="0"/>
    <x v="0"/>
    <x v="0"/>
    <x v="0"/>
    <x v="0"/>
    <m/>
    <x v="0"/>
    <x v="0"/>
    <x v="0"/>
    <x v="0"/>
    <x v="0"/>
    <x v="0"/>
    <x v="0"/>
    <x v="0"/>
    <m/>
    <x v="4"/>
    <x v="1"/>
    <x v="1"/>
    <x v="0"/>
    <x v="2"/>
    <x v="0"/>
    <x v="0"/>
    <m/>
    <x v="0"/>
    <x v="1"/>
    <x v="8"/>
    <n v="5"/>
    <n v="0.91930303586399997"/>
    <s v="Very likely- 40% (cumulative)-exclusions applied"/>
    <n v="0.4"/>
    <x v="5"/>
  </r>
  <r>
    <n v="78"/>
    <x v="0"/>
    <x v="0"/>
    <x v="0"/>
    <x v="0"/>
    <x v="0"/>
    <x v="0"/>
    <x v="0"/>
    <m/>
    <x v="0"/>
    <x v="0"/>
    <x v="0"/>
    <x v="0"/>
    <x v="0"/>
    <x v="0"/>
    <x v="0"/>
    <x v="0"/>
    <m/>
    <x v="4"/>
    <x v="1"/>
    <x v="1"/>
    <x v="0"/>
    <x v="2"/>
    <x v="0"/>
    <x v="0"/>
    <m/>
    <x v="0"/>
    <x v="1"/>
    <x v="8"/>
    <n v="5"/>
    <n v="0.91930303586399997"/>
    <s v="Very likely- 50% (cumulative)-exclusions applied"/>
    <n v="0.5"/>
    <x v="6"/>
  </r>
  <r>
    <n v="93"/>
    <x v="0"/>
    <x v="0"/>
    <x v="0"/>
    <x v="0"/>
    <x v="0"/>
    <x v="0"/>
    <x v="0"/>
    <m/>
    <x v="0"/>
    <x v="0"/>
    <x v="0"/>
    <x v="0"/>
    <x v="0"/>
    <x v="0"/>
    <x v="0"/>
    <x v="0"/>
    <m/>
    <x v="4"/>
    <x v="1"/>
    <x v="1"/>
    <x v="0"/>
    <x v="2"/>
    <x v="0"/>
    <x v="0"/>
    <m/>
    <x v="6"/>
    <x v="5"/>
    <x v="0"/>
    <n v="9"/>
    <n v="0.89271362921599995"/>
    <s v="Very likely- 50% (cumulative)-exclusions applied"/>
    <n v="0.5"/>
    <x v="6"/>
  </r>
  <r>
    <n v="96"/>
    <x v="1"/>
    <x v="1"/>
    <x v="0"/>
    <x v="0"/>
    <x v="0"/>
    <x v="0"/>
    <x v="0"/>
    <n v="6"/>
    <x v="0"/>
    <x v="0"/>
    <x v="0"/>
    <x v="0"/>
    <x v="0"/>
    <x v="0"/>
    <x v="0"/>
    <x v="0"/>
    <m/>
    <x v="4"/>
    <x v="1"/>
    <x v="1"/>
    <x v="0"/>
    <x v="2"/>
    <x v="0"/>
    <x v="0"/>
    <m/>
    <x v="0"/>
    <x v="1"/>
    <x v="8"/>
    <n v="5"/>
    <n v="0.74234309331199999"/>
    <s v="Very likely- £100 (cumulative)-exclusions applied"/>
    <n v="100"/>
    <x v="0"/>
  </r>
  <r>
    <n v="96"/>
    <x v="1"/>
    <x v="1"/>
    <x v="0"/>
    <x v="0"/>
    <x v="0"/>
    <x v="0"/>
    <x v="0"/>
    <n v="6"/>
    <x v="0"/>
    <x v="0"/>
    <x v="0"/>
    <x v="0"/>
    <x v="0"/>
    <x v="0"/>
    <x v="0"/>
    <x v="0"/>
    <m/>
    <x v="4"/>
    <x v="1"/>
    <x v="1"/>
    <x v="0"/>
    <x v="2"/>
    <x v="0"/>
    <x v="0"/>
    <m/>
    <x v="0"/>
    <x v="1"/>
    <x v="8"/>
    <n v="5"/>
    <n v="0.74234309331199999"/>
    <s v="Very likely- £150 (cumulative)-exclusions applied"/>
    <n v="150"/>
    <x v="1"/>
  </r>
  <r>
    <n v="96"/>
    <x v="1"/>
    <x v="1"/>
    <x v="0"/>
    <x v="0"/>
    <x v="0"/>
    <x v="0"/>
    <x v="0"/>
    <n v="6"/>
    <x v="0"/>
    <x v="0"/>
    <x v="0"/>
    <x v="0"/>
    <x v="0"/>
    <x v="0"/>
    <x v="0"/>
    <x v="0"/>
    <m/>
    <x v="4"/>
    <x v="1"/>
    <x v="1"/>
    <x v="0"/>
    <x v="2"/>
    <x v="0"/>
    <x v="0"/>
    <m/>
    <x v="0"/>
    <x v="1"/>
    <x v="8"/>
    <n v="5"/>
    <n v="0.74234309331199999"/>
    <s v="Very likely- £200 (cumulative)-exclusions applied"/>
    <n v="200"/>
    <x v="2"/>
  </r>
  <r>
    <n v="96"/>
    <x v="1"/>
    <x v="1"/>
    <x v="0"/>
    <x v="0"/>
    <x v="0"/>
    <x v="0"/>
    <x v="0"/>
    <n v="6"/>
    <x v="0"/>
    <x v="0"/>
    <x v="0"/>
    <x v="0"/>
    <x v="0"/>
    <x v="0"/>
    <x v="0"/>
    <x v="0"/>
    <m/>
    <x v="4"/>
    <x v="1"/>
    <x v="1"/>
    <x v="0"/>
    <x v="2"/>
    <x v="0"/>
    <x v="0"/>
    <m/>
    <x v="0"/>
    <x v="1"/>
    <x v="8"/>
    <n v="5"/>
    <n v="0.74234309331199999"/>
    <s v="Very likely- 50% (cumulative)-exclusions applied"/>
    <n v="0.5"/>
    <x v="6"/>
  </r>
  <r>
    <n v="98"/>
    <x v="0"/>
    <x v="0"/>
    <x v="0"/>
    <x v="0"/>
    <x v="0"/>
    <x v="0"/>
    <x v="0"/>
    <m/>
    <x v="0"/>
    <x v="0"/>
    <x v="0"/>
    <x v="0"/>
    <x v="0"/>
    <x v="0"/>
    <x v="0"/>
    <x v="0"/>
    <m/>
    <x v="3"/>
    <x v="2"/>
    <x v="1"/>
    <x v="0"/>
    <x v="2"/>
    <x v="0"/>
    <x v="0"/>
    <n v="5"/>
    <x v="0"/>
    <x v="1"/>
    <x v="8"/>
    <n v="10"/>
    <n v="1.4015840908099999"/>
    <s v="Very likely- 50% (cumulative)-exclusions applied"/>
    <n v="0.5"/>
    <x v="6"/>
  </r>
  <r>
    <n v="100"/>
    <x v="2"/>
    <x v="2"/>
    <x v="0"/>
    <x v="0"/>
    <x v="1"/>
    <x v="0"/>
    <x v="0"/>
    <n v="3"/>
    <x v="0"/>
    <x v="0"/>
    <x v="0"/>
    <x v="0"/>
    <x v="0"/>
    <x v="0"/>
    <x v="0"/>
    <x v="0"/>
    <m/>
    <x v="4"/>
    <x v="1"/>
    <x v="1"/>
    <x v="0"/>
    <x v="2"/>
    <x v="0"/>
    <x v="0"/>
    <m/>
    <x v="4"/>
    <x v="1"/>
    <x v="3"/>
    <n v="5"/>
    <n v="1.0546422611399999"/>
    <s v="Very likely- £150 (cumulative)-exclusions applied"/>
    <n v="150"/>
    <x v="1"/>
  </r>
  <r>
    <n v="100"/>
    <x v="2"/>
    <x v="2"/>
    <x v="0"/>
    <x v="0"/>
    <x v="1"/>
    <x v="0"/>
    <x v="0"/>
    <n v="3"/>
    <x v="0"/>
    <x v="0"/>
    <x v="0"/>
    <x v="0"/>
    <x v="0"/>
    <x v="0"/>
    <x v="0"/>
    <x v="0"/>
    <m/>
    <x v="4"/>
    <x v="1"/>
    <x v="1"/>
    <x v="0"/>
    <x v="2"/>
    <x v="0"/>
    <x v="0"/>
    <m/>
    <x v="4"/>
    <x v="1"/>
    <x v="3"/>
    <n v="5"/>
    <n v="1.0546422611399999"/>
    <s v="Very likely- £200 (cumulative)-exclusions applied"/>
    <n v="200"/>
    <x v="2"/>
  </r>
  <r>
    <n v="101"/>
    <x v="0"/>
    <x v="0"/>
    <x v="0"/>
    <x v="0"/>
    <x v="0"/>
    <x v="0"/>
    <x v="0"/>
    <m/>
    <x v="0"/>
    <x v="0"/>
    <x v="0"/>
    <x v="0"/>
    <x v="0"/>
    <x v="0"/>
    <x v="0"/>
    <x v="0"/>
    <m/>
    <x v="4"/>
    <x v="1"/>
    <x v="1"/>
    <x v="0"/>
    <x v="2"/>
    <x v="0"/>
    <x v="0"/>
    <m/>
    <x v="0"/>
    <x v="1"/>
    <x v="8"/>
    <n v="-7"/>
    <n v="0.69224803384"/>
    <s v="Very likely- £200 (cumulative)-exclusions applied"/>
    <n v="200"/>
    <x v="2"/>
  </r>
  <r>
    <n v="101"/>
    <x v="0"/>
    <x v="0"/>
    <x v="0"/>
    <x v="0"/>
    <x v="0"/>
    <x v="0"/>
    <x v="0"/>
    <m/>
    <x v="0"/>
    <x v="0"/>
    <x v="0"/>
    <x v="0"/>
    <x v="0"/>
    <x v="0"/>
    <x v="0"/>
    <x v="0"/>
    <m/>
    <x v="4"/>
    <x v="1"/>
    <x v="1"/>
    <x v="0"/>
    <x v="2"/>
    <x v="0"/>
    <x v="0"/>
    <m/>
    <x v="0"/>
    <x v="1"/>
    <x v="8"/>
    <n v="-7"/>
    <n v="0.69224803384"/>
    <s v="Very likely- 40% (cumulative)-exclusions applied"/>
    <n v="0.4"/>
    <x v="5"/>
  </r>
  <r>
    <n v="101"/>
    <x v="0"/>
    <x v="0"/>
    <x v="0"/>
    <x v="0"/>
    <x v="0"/>
    <x v="0"/>
    <x v="0"/>
    <m/>
    <x v="0"/>
    <x v="0"/>
    <x v="0"/>
    <x v="0"/>
    <x v="0"/>
    <x v="0"/>
    <x v="0"/>
    <x v="0"/>
    <m/>
    <x v="4"/>
    <x v="1"/>
    <x v="1"/>
    <x v="0"/>
    <x v="2"/>
    <x v="0"/>
    <x v="0"/>
    <m/>
    <x v="0"/>
    <x v="1"/>
    <x v="8"/>
    <n v="-7"/>
    <n v="0.69224803384"/>
    <s v="Very likely- 50% (cumulative)-exclusions applied"/>
    <n v="0.5"/>
    <x v="6"/>
  </r>
  <r>
    <n v="102"/>
    <x v="3"/>
    <x v="3"/>
    <x v="1"/>
    <x v="1"/>
    <x v="2"/>
    <x v="1"/>
    <x v="1"/>
    <m/>
    <x v="0"/>
    <x v="0"/>
    <x v="0"/>
    <x v="0"/>
    <x v="0"/>
    <x v="0"/>
    <x v="0"/>
    <x v="0"/>
    <m/>
    <x v="10"/>
    <x v="4"/>
    <x v="1"/>
    <x v="0"/>
    <x v="2"/>
    <x v="0"/>
    <x v="0"/>
    <n v="2"/>
    <x v="8"/>
    <x v="1"/>
    <x v="6"/>
    <n v="5"/>
    <n v="0.80620347234"/>
    <s v="Very likely- 50% (cumulative)-exclusions applied"/>
    <n v="0.5"/>
    <x v="6"/>
  </r>
  <r>
    <n v="104"/>
    <x v="0"/>
    <x v="0"/>
    <x v="0"/>
    <x v="0"/>
    <x v="0"/>
    <x v="0"/>
    <x v="0"/>
    <m/>
    <x v="2"/>
    <x v="0"/>
    <x v="0"/>
    <x v="0"/>
    <x v="0"/>
    <x v="0"/>
    <x v="0"/>
    <x v="0"/>
    <m/>
    <x v="2"/>
    <x v="1"/>
    <x v="1"/>
    <x v="0"/>
    <x v="2"/>
    <x v="3"/>
    <x v="0"/>
    <n v="2"/>
    <x v="0"/>
    <x v="0"/>
    <x v="0"/>
    <n v="20"/>
    <n v="0.79722973354399995"/>
    <s v="Very likely- 20% (cumulative)-exclusions applied"/>
    <n v="0.2"/>
    <x v="3"/>
  </r>
  <r>
    <n v="104"/>
    <x v="0"/>
    <x v="0"/>
    <x v="0"/>
    <x v="0"/>
    <x v="0"/>
    <x v="0"/>
    <x v="0"/>
    <m/>
    <x v="2"/>
    <x v="0"/>
    <x v="0"/>
    <x v="0"/>
    <x v="0"/>
    <x v="0"/>
    <x v="0"/>
    <x v="0"/>
    <m/>
    <x v="2"/>
    <x v="1"/>
    <x v="1"/>
    <x v="0"/>
    <x v="2"/>
    <x v="3"/>
    <x v="0"/>
    <n v="2"/>
    <x v="0"/>
    <x v="0"/>
    <x v="0"/>
    <n v="20"/>
    <n v="0.79722973354399995"/>
    <s v="Very likely- 30% (cumulative)-exclusions applied"/>
    <n v="0.3"/>
    <x v="4"/>
  </r>
  <r>
    <n v="104"/>
    <x v="0"/>
    <x v="0"/>
    <x v="0"/>
    <x v="0"/>
    <x v="0"/>
    <x v="0"/>
    <x v="0"/>
    <m/>
    <x v="2"/>
    <x v="0"/>
    <x v="0"/>
    <x v="0"/>
    <x v="0"/>
    <x v="0"/>
    <x v="0"/>
    <x v="0"/>
    <m/>
    <x v="2"/>
    <x v="1"/>
    <x v="1"/>
    <x v="0"/>
    <x v="2"/>
    <x v="3"/>
    <x v="0"/>
    <n v="2"/>
    <x v="0"/>
    <x v="0"/>
    <x v="0"/>
    <n v="20"/>
    <n v="0.79722973354399995"/>
    <s v="Very likely- 40% (cumulative)-exclusions applied"/>
    <n v="0.4"/>
    <x v="5"/>
  </r>
  <r>
    <n v="104"/>
    <x v="0"/>
    <x v="0"/>
    <x v="0"/>
    <x v="0"/>
    <x v="0"/>
    <x v="0"/>
    <x v="0"/>
    <m/>
    <x v="2"/>
    <x v="0"/>
    <x v="0"/>
    <x v="0"/>
    <x v="0"/>
    <x v="0"/>
    <x v="0"/>
    <x v="0"/>
    <m/>
    <x v="2"/>
    <x v="1"/>
    <x v="1"/>
    <x v="0"/>
    <x v="2"/>
    <x v="3"/>
    <x v="0"/>
    <n v="2"/>
    <x v="0"/>
    <x v="0"/>
    <x v="0"/>
    <n v="20"/>
    <n v="0.79722973354399995"/>
    <s v="Very likely- 50% (cumulative)-exclusions applied"/>
    <n v="0.5"/>
    <x v="6"/>
  </r>
  <r>
    <n v="108"/>
    <x v="0"/>
    <x v="0"/>
    <x v="0"/>
    <x v="0"/>
    <x v="0"/>
    <x v="0"/>
    <x v="0"/>
    <m/>
    <x v="0"/>
    <x v="0"/>
    <x v="0"/>
    <x v="0"/>
    <x v="0"/>
    <x v="0"/>
    <x v="0"/>
    <x v="0"/>
    <m/>
    <x v="4"/>
    <x v="1"/>
    <x v="1"/>
    <x v="0"/>
    <x v="2"/>
    <x v="0"/>
    <x v="0"/>
    <m/>
    <x v="5"/>
    <x v="2"/>
    <x v="4"/>
    <m/>
    <n v="0.80846241637399996"/>
    <s v="Very likely- £200 (cumulative)-exclusions applied"/>
    <n v="200"/>
    <x v="2"/>
  </r>
  <r>
    <n v="108"/>
    <x v="0"/>
    <x v="0"/>
    <x v="0"/>
    <x v="0"/>
    <x v="0"/>
    <x v="0"/>
    <x v="0"/>
    <m/>
    <x v="0"/>
    <x v="0"/>
    <x v="0"/>
    <x v="0"/>
    <x v="0"/>
    <x v="0"/>
    <x v="0"/>
    <x v="0"/>
    <m/>
    <x v="4"/>
    <x v="1"/>
    <x v="1"/>
    <x v="0"/>
    <x v="2"/>
    <x v="0"/>
    <x v="0"/>
    <m/>
    <x v="5"/>
    <x v="2"/>
    <x v="4"/>
    <m/>
    <n v="0.80846241637399996"/>
    <s v="Very likely- 30% (cumulative)-exclusions applied"/>
    <n v="0.3"/>
    <x v="4"/>
  </r>
  <r>
    <n v="108"/>
    <x v="0"/>
    <x v="0"/>
    <x v="0"/>
    <x v="0"/>
    <x v="0"/>
    <x v="0"/>
    <x v="0"/>
    <m/>
    <x v="0"/>
    <x v="0"/>
    <x v="0"/>
    <x v="0"/>
    <x v="0"/>
    <x v="0"/>
    <x v="0"/>
    <x v="0"/>
    <m/>
    <x v="4"/>
    <x v="1"/>
    <x v="1"/>
    <x v="0"/>
    <x v="2"/>
    <x v="0"/>
    <x v="0"/>
    <m/>
    <x v="5"/>
    <x v="2"/>
    <x v="4"/>
    <m/>
    <n v="0.80846241637399996"/>
    <s v="Very likely- 40% (cumulative)-exclusions applied"/>
    <n v="0.4"/>
    <x v="5"/>
  </r>
  <r>
    <n v="108"/>
    <x v="0"/>
    <x v="0"/>
    <x v="0"/>
    <x v="0"/>
    <x v="0"/>
    <x v="0"/>
    <x v="0"/>
    <m/>
    <x v="0"/>
    <x v="0"/>
    <x v="0"/>
    <x v="0"/>
    <x v="0"/>
    <x v="0"/>
    <x v="0"/>
    <x v="0"/>
    <m/>
    <x v="4"/>
    <x v="1"/>
    <x v="1"/>
    <x v="0"/>
    <x v="2"/>
    <x v="0"/>
    <x v="0"/>
    <m/>
    <x v="5"/>
    <x v="2"/>
    <x v="4"/>
    <m/>
    <n v="0.80846241637399996"/>
    <s v="Very likely- 50% (cumulative)-exclusions applied"/>
    <n v="0.5"/>
    <x v="6"/>
  </r>
  <r>
    <n v="110"/>
    <x v="0"/>
    <x v="0"/>
    <x v="0"/>
    <x v="0"/>
    <x v="0"/>
    <x v="0"/>
    <x v="0"/>
    <m/>
    <x v="0"/>
    <x v="0"/>
    <x v="0"/>
    <x v="0"/>
    <x v="0"/>
    <x v="0"/>
    <x v="0"/>
    <x v="0"/>
    <m/>
    <x v="4"/>
    <x v="1"/>
    <x v="1"/>
    <x v="0"/>
    <x v="2"/>
    <x v="0"/>
    <x v="0"/>
    <m/>
    <x v="5"/>
    <x v="2"/>
    <x v="4"/>
    <m/>
    <n v="0.71993932259299998"/>
    <s v="Very likely- 50% (cumulative)-exclusions applied"/>
    <n v="0.5"/>
    <x v="6"/>
  </r>
  <r>
    <n v="113"/>
    <x v="0"/>
    <x v="0"/>
    <x v="0"/>
    <x v="0"/>
    <x v="0"/>
    <x v="0"/>
    <x v="0"/>
    <m/>
    <x v="0"/>
    <x v="0"/>
    <x v="0"/>
    <x v="0"/>
    <x v="0"/>
    <x v="0"/>
    <x v="0"/>
    <x v="0"/>
    <m/>
    <x v="5"/>
    <x v="3"/>
    <x v="2"/>
    <x v="1"/>
    <x v="5"/>
    <x v="1"/>
    <x v="2"/>
    <m/>
    <x v="5"/>
    <x v="2"/>
    <x v="4"/>
    <m/>
    <n v="0.86454500444899995"/>
    <s v="Very likely- 50% (cumulative)-exclusions applied"/>
    <n v="0.5"/>
    <x v="6"/>
  </r>
  <r>
    <n v="118"/>
    <x v="0"/>
    <x v="0"/>
    <x v="0"/>
    <x v="0"/>
    <x v="0"/>
    <x v="0"/>
    <x v="0"/>
    <m/>
    <x v="0"/>
    <x v="0"/>
    <x v="0"/>
    <x v="0"/>
    <x v="0"/>
    <x v="0"/>
    <x v="0"/>
    <x v="0"/>
    <m/>
    <x v="5"/>
    <x v="3"/>
    <x v="2"/>
    <x v="1"/>
    <x v="5"/>
    <x v="1"/>
    <x v="2"/>
    <m/>
    <x v="5"/>
    <x v="2"/>
    <x v="4"/>
    <m/>
    <n v="0.80220968835899997"/>
    <s v="Very likely- £200 (cumulative)-exclusions applied"/>
    <n v="200"/>
    <x v="2"/>
  </r>
  <r>
    <n v="122"/>
    <x v="0"/>
    <x v="0"/>
    <x v="0"/>
    <x v="0"/>
    <x v="0"/>
    <x v="0"/>
    <x v="0"/>
    <m/>
    <x v="0"/>
    <x v="0"/>
    <x v="0"/>
    <x v="0"/>
    <x v="0"/>
    <x v="0"/>
    <x v="0"/>
    <x v="0"/>
    <m/>
    <x v="11"/>
    <x v="1"/>
    <x v="1"/>
    <x v="3"/>
    <x v="0"/>
    <x v="0"/>
    <x v="1"/>
    <n v="1"/>
    <x v="0"/>
    <x v="1"/>
    <x v="8"/>
    <n v="3"/>
    <n v="0.85240335683199997"/>
    <s v="Very likely- 50% (cumulative)-exclusions applied"/>
    <n v="0.5"/>
    <x v="6"/>
  </r>
  <r>
    <n v="832"/>
    <x v="0"/>
    <x v="0"/>
    <x v="0"/>
    <x v="0"/>
    <x v="0"/>
    <x v="0"/>
    <x v="0"/>
    <m/>
    <x v="0"/>
    <x v="0"/>
    <x v="0"/>
    <x v="0"/>
    <x v="0"/>
    <x v="0"/>
    <x v="0"/>
    <x v="0"/>
    <m/>
    <x v="4"/>
    <x v="1"/>
    <x v="1"/>
    <x v="0"/>
    <x v="2"/>
    <x v="0"/>
    <x v="0"/>
    <m/>
    <x v="1"/>
    <x v="4"/>
    <x v="0"/>
    <n v="-7"/>
    <n v="1.69861384621"/>
    <s v="Very likely- £200 (cumulative)-exclusions applied"/>
    <n v="200"/>
    <x v="2"/>
  </r>
  <r>
    <n v="837"/>
    <x v="0"/>
    <x v="0"/>
    <x v="0"/>
    <x v="0"/>
    <x v="0"/>
    <x v="0"/>
    <x v="0"/>
    <m/>
    <x v="3"/>
    <x v="0"/>
    <x v="0"/>
    <x v="0"/>
    <x v="0"/>
    <x v="0"/>
    <x v="0"/>
    <x v="0"/>
    <m/>
    <x v="4"/>
    <x v="1"/>
    <x v="1"/>
    <x v="0"/>
    <x v="2"/>
    <x v="0"/>
    <x v="0"/>
    <m/>
    <x v="3"/>
    <x v="1"/>
    <x v="0"/>
    <m/>
    <n v="1.6086467065700001"/>
    <s v="Very likely- £200 (cumulative)-exclusions applied"/>
    <n v="200"/>
    <x v="2"/>
  </r>
  <r>
    <n v="837"/>
    <x v="0"/>
    <x v="0"/>
    <x v="0"/>
    <x v="0"/>
    <x v="0"/>
    <x v="0"/>
    <x v="0"/>
    <m/>
    <x v="3"/>
    <x v="0"/>
    <x v="0"/>
    <x v="0"/>
    <x v="0"/>
    <x v="0"/>
    <x v="0"/>
    <x v="0"/>
    <m/>
    <x v="4"/>
    <x v="1"/>
    <x v="1"/>
    <x v="0"/>
    <x v="2"/>
    <x v="0"/>
    <x v="0"/>
    <m/>
    <x v="3"/>
    <x v="1"/>
    <x v="0"/>
    <m/>
    <n v="1.6086467065700001"/>
    <s v="Very likely- 20% (cumulative)-exclusions applied"/>
    <n v="0.2"/>
    <x v="3"/>
  </r>
  <r>
    <n v="837"/>
    <x v="0"/>
    <x v="0"/>
    <x v="0"/>
    <x v="0"/>
    <x v="0"/>
    <x v="0"/>
    <x v="0"/>
    <m/>
    <x v="3"/>
    <x v="0"/>
    <x v="0"/>
    <x v="0"/>
    <x v="0"/>
    <x v="0"/>
    <x v="0"/>
    <x v="0"/>
    <m/>
    <x v="4"/>
    <x v="1"/>
    <x v="1"/>
    <x v="0"/>
    <x v="2"/>
    <x v="0"/>
    <x v="0"/>
    <m/>
    <x v="3"/>
    <x v="1"/>
    <x v="0"/>
    <m/>
    <n v="1.6086467065700001"/>
    <s v="Very likely- 30% (cumulative)-exclusions applied"/>
    <n v="0.3"/>
    <x v="4"/>
  </r>
  <r>
    <n v="837"/>
    <x v="0"/>
    <x v="0"/>
    <x v="0"/>
    <x v="0"/>
    <x v="0"/>
    <x v="0"/>
    <x v="0"/>
    <m/>
    <x v="3"/>
    <x v="0"/>
    <x v="0"/>
    <x v="0"/>
    <x v="0"/>
    <x v="0"/>
    <x v="0"/>
    <x v="0"/>
    <m/>
    <x v="4"/>
    <x v="1"/>
    <x v="1"/>
    <x v="0"/>
    <x v="2"/>
    <x v="0"/>
    <x v="0"/>
    <m/>
    <x v="3"/>
    <x v="1"/>
    <x v="0"/>
    <m/>
    <n v="1.6086467065700001"/>
    <s v="Very likely- 40% (cumulative)-exclusions applied"/>
    <n v="0.4"/>
    <x v="5"/>
  </r>
  <r>
    <n v="837"/>
    <x v="0"/>
    <x v="0"/>
    <x v="0"/>
    <x v="0"/>
    <x v="0"/>
    <x v="0"/>
    <x v="0"/>
    <m/>
    <x v="3"/>
    <x v="0"/>
    <x v="0"/>
    <x v="0"/>
    <x v="0"/>
    <x v="0"/>
    <x v="0"/>
    <x v="0"/>
    <m/>
    <x v="4"/>
    <x v="1"/>
    <x v="1"/>
    <x v="0"/>
    <x v="2"/>
    <x v="0"/>
    <x v="0"/>
    <m/>
    <x v="3"/>
    <x v="1"/>
    <x v="0"/>
    <m/>
    <n v="1.6086467065700001"/>
    <s v="Very likely- 50% (cumulative)-exclusions applied"/>
    <n v="0.5"/>
    <x v="6"/>
  </r>
  <r>
    <n v="838"/>
    <x v="0"/>
    <x v="0"/>
    <x v="0"/>
    <x v="0"/>
    <x v="0"/>
    <x v="0"/>
    <x v="0"/>
    <m/>
    <x v="0"/>
    <x v="0"/>
    <x v="0"/>
    <x v="0"/>
    <x v="0"/>
    <x v="0"/>
    <x v="0"/>
    <x v="0"/>
    <m/>
    <x v="4"/>
    <x v="1"/>
    <x v="1"/>
    <x v="0"/>
    <x v="2"/>
    <x v="0"/>
    <x v="0"/>
    <m/>
    <x v="6"/>
    <x v="4"/>
    <x v="3"/>
    <n v="50"/>
    <n v="1.2157598406200001"/>
    <s v="Very likely- 40% (cumulative)-exclusions applied"/>
    <n v="0.4"/>
    <x v="5"/>
  </r>
  <r>
    <n v="838"/>
    <x v="0"/>
    <x v="0"/>
    <x v="0"/>
    <x v="0"/>
    <x v="0"/>
    <x v="0"/>
    <x v="0"/>
    <m/>
    <x v="0"/>
    <x v="0"/>
    <x v="0"/>
    <x v="0"/>
    <x v="0"/>
    <x v="0"/>
    <x v="0"/>
    <x v="0"/>
    <m/>
    <x v="4"/>
    <x v="1"/>
    <x v="1"/>
    <x v="0"/>
    <x v="2"/>
    <x v="0"/>
    <x v="0"/>
    <m/>
    <x v="6"/>
    <x v="4"/>
    <x v="3"/>
    <n v="50"/>
    <n v="1.2157598406200001"/>
    <s v="Very likely- 50% (cumulative)-exclusions applied"/>
    <n v="0.5"/>
    <x v="6"/>
  </r>
  <r>
    <n v="849"/>
    <x v="0"/>
    <x v="0"/>
    <x v="0"/>
    <x v="0"/>
    <x v="0"/>
    <x v="0"/>
    <x v="0"/>
    <m/>
    <x v="0"/>
    <x v="0"/>
    <x v="0"/>
    <x v="0"/>
    <x v="0"/>
    <x v="0"/>
    <x v="0"/>
    <x v="0"/>
    <m/>
    <x v="4"/>
    <x v="1"/>
    <x v="1"/>
    <x v="0"/>
    <x v="2"/>
    <x v="0"/>
    <x v="0"/>
    <m/>
    <x v="0"/>
    <x v="1"/>
    <x v="0"/>
    <n v="-7"/>
    <n v="0.86776691803499995"/>
    <s v="Very likely- £150 (cumulative)-exclusions applied"/>
    <n v="150"/>
    <x v="1"/>
  </r>
  <r>
    <n v="849"/>
    <x v="0"/>
    <x v="0"/>
    <x v="0"/>
    <x v="0"/>
    <x v="0"/>
    <x v="0"/>
    <x v="0"/>
    <m/>
    <x v="0"/>
    <x v="0"/>
    <x v="0"/>
    <x v="0"/>
    <x v="0"/>
    <x v="0"/>
    <x v="0"/>
    <x v="0"/>
    <m/>
    <x v="4"/>
    <x v="1"/>
    <x v="1"/>
    <x v="0"/>
    <x v="2"/>
    <x v="0"/>
    <x v="0"/>
    <m/>
    <x v="0"/>
    <x v="1"/>
    <x v="0"/>
    <n v="-7"/>
    <n v="0.86776691803499995"/>
    <s v="Very likely- £200 (cumulative)-exclusions applied"/>
    <n v="200"/>
    <x v="2"/>
  </r>
  <r>
    <n v="850"/>
    <x v="0"/>
    <x v="0"/>
    <x v="0"/>
    <x v="0"/>
    <x v="0"/>
    <x v="0"/>
    <x v="0"/>
    <m/>
    <x v="0"/>
    <x v="0"/>
    <x v="0"/>
    <x v="0"/>
    <x v="0"/>
    <x v="0"/>
    <x v="0"/>
    <x v="0"/>
    <m/>
    <x v="4"/>
    <x v="1"/>
    <x v="1"/>
    <x v="0"/>
    <x v="2"/>
    <x v="0"/>
    <x v="0"/>
    <m/>
    <x v="3"/>
    <x v="1"/>
    <x v="0"/>
    <m/>
    <n v="0.97901122468000001"/>
    <s v="Very likely- £200 (cumulative)-exclusions applied"/>
    <n v="200"/>
    <x v="2"/>
  </r>
  <r>
    <n v="850"/>
    <x v="0"/>
    <x v="0"/>
    <x v="0"/>
    <x v="0"/>
    <x v="0"/>
    <x v="0"/>
    <x v="0"/>
    <m/>
    <x v="0"/>
    <x v="0"/>
    <x v="0"/>
    <x v="0"/>
    <x v="0"/>
    <x v="0"/>
    <x v="0"/>
    <x v="0"/>
    <m/>
    <x v="4"/>
    <x v="1"/>
    <x v="1"/>
    <x v="0"/>
    <x v="2"/>
    <x v="0"/>
    <x v="0"/>
    <m/>
    <x v="3"/>
    <x v="1"/>
    <x v="0"/>
    <m/>
    <n v="0.97901122468000001"/>
    <s v="Very likely- 40% (cumulative)-exclusions applied"/>
    <n v="0.4"/>
    <x v="5"/>
  </r>
  <r>
    <n v="850"/>
    <x v="0"/>
    <x v="0"/>
    <x v="0"/>
    <x v="0"/>
    <x v="0"/>
    <x v="0"/>
    <x v="0"/>
    <m/>
    <x v="0"/>
    <x v="0"/>
    <x v="0"/>
    <x v="0"/>
    <x v="0"/>
    <x v="0"/>
    <x v="0"/>
    <x v="0"/>
    <m/>
    <x v="4"/>
    <x v="1"/>
    <x v="1"/>
    <x v="0"/>
    <x v="2"/>
    <x v="0"/>
    <x v="0"/>
    <m/>
    <x v="3"/>
    <x v="1"/>
    <x v="0"/>
    <m/>
    <n v="0.97901122468000001"/>
    <s v="Very likely- 50% (cumulative)-exclusions applied"/>
    <n v="0.5"/>
    <x v="6"/>
  </r>
  <r>
    <n v="852"/>
    <x v="0"/>
    <x v="0"/>
    <x v="0"/>
    <x v="0"/>
    <x v="0"/>
    <x v="0"/>
    <x v="0"/>
    <m/>
    <x v="0"/>
    <x v="0"/>
    <x v="0"/>
    <x v="0"/>
    <x v="0"/>
    <x v="0"/>
    <x v="0"/>
    <x v="0"/>
    <m/>
    <x v="12"/>
    <x v="6"/>
    <x v="3"/>
    <x v="4"/>
    <x v="3"/>
    <x v="2"/>
    <x v="3"/>
    <n v="1.5"/>
    <x v="9"/>
    <x v="0"/>
    <x v="8"/>
    <n v="3"/>
    <n v="1.2157598406200001"/>
    <s v="Very likely- £50 (cumulative)-exclusions applied"/>
    <n v="50"/>
    <x v="7"/>
  </r>
  <r>
    <n v="852"/>
    <x v="0"/>
    <x v="0"/>
    <x v="0"/>
    <x v="0"/>
    <x v="0"/>
    <x v="0"/>
    <x v="0"/>
    <m/>
    <x v="0"/>
    <x v="0"/>
    <x v="0"/>
    <x v="0"/>
    <x v="0"/>
    <x v="0"/>
    <x v="0"/>
    <x v="0"/>
    <m/>
    <x v="12"/>
    <x v="6"/>
    <x v="3"/>
    <x v="4"/>
    <x v="3"/>
    <x v="2"/>
    <x v="3"/>
    <n v="1.5"/>
    <x v="9"/>
    <x v="0"/>
    <x v="8"/>
    <n v="3"/>
    <n v="1.2157598406200001"/>
    <s v="Very likely- £100 (cumulative)-exclusions applied"/>
    <n v="100"/>
    <x v="0"/>
  </r>
  <r>
    <n v="852"/>
    <x v="0"/>
    <x v="0"/>
    <x v="0"/>
    <x v="0"/>
    <x v="0"/>
    <x v="0"/>
    <x v="0"/>
    <m/>
    <x v="0"/>
    <x v="0"/>
    <x v="0"/>
    <x v="0"/>
    <x v="0"/>
    <x v="0"/>
    <x v="0"/>
    <x v="0"/>
    <m/>
    <x v="12"/>
    <x v="6"/>
    <x v="3"/>
    <x v="4"/>
    <x v="3"/>
    <x v="2"/>
    <x v="3"/>
    <n v="1.5"/>
    <x v="9"/>
    <x v="0"/>
    <x v="8"/>
    <n v="3"/>
    <n v="1.2157598406200001"/>
    <s v="Very likely- £150 (cumulative)-exclusions applied"/>
    <n v="150"/>
    <x v="1"/>
  </r>
  <r>
    <n v="852"/>
    <x v="0"/>
    <x v="0"/>
    <x v="0"/>
    <x v="0"/>
    <x v="0"/>
    <x v="0"/>
    <x v="0"/>
    <m/>
    <x v="0"/>
    <x v="0"/>
    <x v="0"/>
    <x v="0"/>
    <x v="0"/>
    <x v="0"/>
    <x v="0"/>
    <x v="0"/>
    <m/>
    <x v="12"/>
    <x v="6"/>
    <x v="3"/>
    <x v="4"/>
    <x v="3"/>
    <x v="2"/>
    <x v="3"/>
    <n v="1.5"/>
    <x v="9"/>
    <x v="0"/>
    <x v="8"/>
    <n v="3"/>
    <n v="1.2157598406200001"/>
    <s v="Very likely- £200 (cumulative)-exclusions applied"/>
    <n v="200"/>
    <x v="2"/>
  </r>
  <r>
    <n v="852"/>
    <x v="0"/>
    <x v="0"/>
    <x v="0"/>
    <x v="0"/>
    <x v="0"/>
    <x v="0"/>
    <x v="0"/>
    <m/>
    <x v="0"/>
    <x v="0"/>
    <x v="0"/>
    <x v="0"/>
    <x v="0"/>
    <x v="0"/>
    <x v="0"/>
    <x v="0"/>
    <m/>
    <x v="12"/>
    <x v="6"/>
    <x v="3"/>
    <x v="4"/>
    <x v="3"/>
    <x v="2"/>
    <x v="3"/>
    <n v="1.5"/>
    <x v="9"/>
    <x v="0"/>
    <x v="8"/>
    <n v="3"/>
    <n v="1.2157598406200001"/>
    <s v="Very likely- 30% (cumulative)-exclusions applied"/>
    <n v="0.3"/>
    <x v="4"/>
  </r>
  <r>
    <n v="852"/>
    <x v="0"/>
    <x v="0"/>
    <x v="0"/>
    <x v="0"/>
    <x v="0"/>
    <x v="0"/>
    <x v="0"/>
    <m/>
    <x v="0"/>
    <x v="0"/>
    <x v="0"/>
    <x v="0"/>
    <x v="0"/>
    <x v="0"/>
    <x v="0"/>
    <x v="0"/>
    <m/>
    <x v="12"/>
    <x v="6"/>
    <x v="3"/>
    <x v="4"/>
    <x v="3"/>
    <x v="2"/>
    <x v="3"/>
    <n v="1.5"/>
    <x v="9"/>
    <x v="0"/>
    <x v="8"/>
    <n v="3"/>
    <n v="1.2157598406200001"/>
    <s v="Very likely- 40% (cumulative)-exclusions applied"/>
    <n v="0.4"/>
    <x v="5"/>
  </r>
  <r>
    <n v="852"/>
    <x v="0"/>
    <x v="0"/>
    <x v="0"/>
    <x v="0"/>
    <x v="0"/>
    <x v="0"/>
    <x v="0"/>
    <m/>
    <x v="0"/>
    <x v="0"/>
    <x v="0"/>
    <x v="0"/>
    <x v="0"/>
    <x v="0"/>
    <x v="0"/>
    <x v="0"/>
    <m/>
    <x v="12"/>
    <x v="6"/>
    <x v="3"/>
    <x v="4"/>
    <x v="3"/>
    <x v="2"/>
    <x v="3"/>
    <n v="1.5"/>
    <x v="9"/>
    <x v="0"/>
    <x v="8"/>
    <n v="3"/>
    <n v="1.2157598406200001"/>
    <s v="Very likely- 50% (cumulative)-exclusions applied"/>
    <n v="0.5"/>
    <x v="6"/>
  </r>
  <r>
    <n v="857"/>
    <x v="4"/>
    <x v="0"/>
    <x v="2"/>
    <x v="0"/>
    <x v="0"/>
    <x v="0"/>
    <x v="0"/>
    <n v="1"/>
    <x v="0"/>
    <x v="0"/>
    <x v="0"/>
    <x v="0"/>
    <x v="0"/>
    <x v="0"/>
    <x v="0"/>
    <x v="0"/>
    <m/>
    <x v="8"/>
    <x v="1"/>
    <x v="3"/>
    <x v="0"/>
    <x v="2"/>
    <x v="0"/>
    <x v="0"/>
    <n v="3"/>
    <x v="3"/>
    <x v="1"/>
    <x v="0"/>
    <m/>
    <n v="0.90666348860900003"/>
    <s v="Very likely- £150 (cumulative)-exclusions applied"/>
    <n v="150"/>
    <x v="1"/>
  </r>
  <r>
    <n v="857"/>
    <x v="4"/>
    <x v="0"/>
    <x v="2"/>
    <x v="0"/>
    <x v="0"/>
    <x v="0"/>
    <x v="0"/>
    <n v="1"/>
    <x v="0"/>
    <x v="0"/>
    <x v="0"/>
    <x v="0"/>
    <x v="0"/>
    <x v="0"/>
    <x v="0"/>
    <x v="0"/>
    <m/>
    <x v="8"/>
    <x v="1"/>
    <x v="3"/>
    <x v="0"/>
    <x v="2"/>
    <x v="0"/>
    <x v="0"/>
    <n v="3"/>
    <x v="3"/>
    <x v="1"/>
    <x v="0"/>
    <m/>
    <n v="0.90666348860900003"/>
    <s v="Very likely- £200 (cumulative)-exclusions applied"/>
    <n v="200"/>
    <x v="2"/>
  </r>
  <r>
    <n v="857"/>
    <x v="4"/>
    <x v="0"/>
    <x v="2"/>
    <x v="0"/>
    <x v="0"/>
    <x v="0"/>
    <x v="0"/>
    <n v="1"/>
    <x v="0"/>
    <x v="0"/>
    <x v="0"/>
    <x v="0"/>
    <x v="0"/>
    <x v="0"/>
    <x v="0"/>
    <x v="0"/>
    <m/>
    <x v="8"/>
    <x v="1"/>
    <x v="3"/>
    <x v="0"/>
    <x v="2"/>
    <x v="0"/>
    <x v="0"/>
    <n v="3"/>
    <x v="3"/>
    <x v="1"/>
    <x v="0"/>
    <m/>
    <n v="0.90666348860900003"/>
    <s v="Very likely- 40% (cumulative)-exclusions applied"/>
    <n v="0.4"/>
    <x v="5"/>
  </r>
  <r>
    <n v="857"/>
    <x v="4"/>
    <x v="0"/>
    <x v="2"/>
    <x v="0"/>
    <x v="0"/>
    <x v="0"/>
    <x v="0"/>
    <n v="1"/>
    <x v="0"/>
    <x v="0"/>
    <x v="0"/>
    <x v="0"/>
    <x v="0"/>
    <x v="0"/>
    <x v="0"/>
    <x v="0"/>
    <m/>
    <x v="8"/>
    <x v="1"/>
    <x v="3"/>
    <x v="0"/>
    <x v="2"/>
    <x v="0"/>
    <x v="0"/>
    <n v="3"/>
    <x v="3"/>
    <x v="1"/>
    <x v="0"/>
    <m/>
    <n v="0.90666348860900003"/>
    <s v="Very likely- 50% (cumulative)-exclusions applied"/>
    <n v="0.5"/>
    <x v="6"/>
  </r>
  <r>
    <n v="858"/>
    <x v="0"/>
    <x v="0"/>
    <x v="0"/>
    <x v="0"/>
    <x v="0"/>
    <x v="0"/>
    <x v="0"/>
    <m/>
    <x v="0"/>
    <x v="0"/>
    <x v="0"/>
    <x v="0"/>
    <x v="0"/>
    <x v="0"/>
    <x v="0"/>
    <x v="0"/>
    <m/>
    <x v="5"/>
    <x v="3"/>
    <x v="2"/>
    <x v="1"/>
    <x v="5"/>
    <x v="1"/>
    <x v="2"/>
    <m/>
    <x v="3"/>
    <x v="1"/>
    <x v="0"/>
    <m/>
    <n v="1.5715531439099999"/>
    <s v="Very likely- £150 (cumulative)-exclusions applied"/>
    <n v="150"/>
    <x v="1"/>
  </r>
  <r>
    <n v="858"/>
    <x v="0"/>
    <x v="0"/>
    <x v="0"/>
    <x v="0"/>
    <x v="0"/>
    <x v="0"/>
    <x v="0"/>
    <m/>
    <x v="0"/>
    <x v="0"/>
    <x v="0"/>
    <x v="0"/>
    <x v="0"/>
    <x v="0"/>
    <x v="0"/>
    <x v="0"/>
    <m/>
    <x v="5"/>
    <x v="3"/>
    <x v="2"/>
    <x v="1"/>
    <x v="5"/>
    <x v="1"/>
    <x v="2"/>
    <m/>
    <x v="3"/>
    <x v="1"/>
    <x v="0"/>
    <m/>
    <n v="1.5715531439099999"/>
    <s v="Very likely- £200 (cumulative)-exclusions applied"/>
    <n v="200"/>
    <x v="2"/>
  </r>
  <r>
    <n v="858"/>
    <x v="0"/>
    <x v="0"/>
    <x v="0"/>
    <x v="0"/>
    <x v="0"/>
    <x v="0"/>
    <x v="0"/>
    <m/>
    <x v="0"/>
    <x v="0"/>
    <x v="0"/>
    <x v="0"/>
    <x v="0"/>
    <x v="0"/>
    <x v="0"/>
    <x v="0"/>
    <m/>
    <x v="5"/>
    <x v="3"/>
    <x v="2"/>
    <x v="1"/>
    <x v="5"/>
    <x v="1"/>
    <x v="2"/>
    <m/>
    <x v="3"/>
    <x v="1"/>
    <x v="0"/>
    <m/>
    <n v="1.5715531439099999"/>
    <s v="Very likely- 40% (cumulative)-exclusions applied"/>
    <n v="0.4"/>
    <x v="5"/>
  </r>
  <r>
    <n v="858"/>
    <x v="0"/>
    <x v="0"/>
    <x v="0"/>
    <x v="0"/>
    <x v="0"/>
    <x v="0"/>
    <x v="0"/>
    <m/>
    <x v="0"/>
    <x v="0"/>
    <x v="0"/>
    <x v="0"/>
    <x v="0"/>
    <x v="0"/>
    <x v="0"/>
    <x v="0"/>
    <m/>
    <x v="5"/>
    <x v="3"/>
    <x v="2"/>
    <x v="1"/>
    <x v="5"/>
    <x v="1"/>
    <x v="2"/>
    <m/>
    <x v="3"/>
    <x v="1"/>
    <x v="0"/>
    <m/>
    <n v="1.5715531439099999"/>
    <s v="Very likely- 50% (cumulative)-exclusions applied"/>
    <n v="0.5"/>
    <x v="6"/>
  </r>
  <r>
    <n v="864"/>
    <x v="0"/>
    <x v="0"/>
    <x v="0"/>
    <x v="0"/>
    <x v="0"/>
    <x v="0"/>
    <x v="0"/>
    <m/>
    <x v="2"/>
    <x v="0"/>
    <x v="0"/>
    <x v="0"/>
    <x v="0"/>
    <x v="0"/>
    <x v="0"/>
    <x v="0"/>
    <m/>
    <x v="2"/>
    <x v="1"/>
    <x v="1"/>
    <x v="0"/>
    <x v="3"/>
    <x v="0"/>
    <x v="0"/>
    <n v="-7"/>
    <x v="3"/>
    <x v="1"/>
    <x v="0"/>
    <m/>
    <n v="0.85240335683199997"/>
    <s v="Very likely- 40% (cumulative)-exclusions applied"/>
    <n v="0.4"/>
    <x v="5"/>
  </r>
  <r>
    <n v="864"/>
    <x v="0"/>
    <x v="0"/>
    <x v="0"/>
    <x v="0"/>
    <x v="0"/>
    <x v="0"/>
    <x v="0"/>
    <m/>
    <x v="2"/>
    <x v="0"/>
    <x v="0"/>
    <x v="0"/>
    <x v="0"/>
    <x v="0"/>
    <x v="0"/>
    <x v="0"/>
    <m/>
    <x v="2"/>
    <x v="1"/>
    <x v="1"/>
    <x v="0"/>
    <x v="3"/>
    <x v="0"/>
    <x v="0"/>
    <n v="-7"/>
    <x v="3"/>
    <x v="1"/>
    <x v="0"/>
    <m/>
    <n v="0.85240335683199997"/>
    <s v="Very likely- 50% (cumulative)-exclusions applied"/>
    <n v="0.5"/>
    <x v="6"/>
  </r>
  <r>
    <n v="865"/>
    <x v="3"/>
    <x v="3"/>
    <x v="1"/>
    <x v="1"/>
    <x v="2"/>
    <x v="1"/>
    <x v="1"/>
    <m/>
    <x v="0"/>
    <x v="0"/>
    <x v="0"/>
    <x v="0"/>
    <x v="0"/>
    <x v="0"/>
    <x v="0"/>
    <x v="0"/>
    <m/>
    <x v="4"/>
    <x v="1"/>
    <x v="1"/>
    <x v="0"/>
    <x v="2"/>
    <x v="0"/>
    <x v="0"/>
    <m/>
    <x v="3"/>
    <x v="1"/>
    <x v="0"/>
    <m/>
    <n v="0.69986665304700002"/>
    <s v="Very likely- £100 (cumulative)-exclusions applied"/>
    <n v="100"/>
    <x v="0"/>
  </r>
  <r>
    <n v="865"/>
    <x v="3"/>
    <x v="3"/>
    <x v="1"/>
    <x v="1"/>
    <x v="2"/>
    <x v="1"/>
    <x v="1"/>
    <m/>
    <x v="0"/>
    <x v="0"/>
    <x v="0"/>
    <x v="0"/>
    <x v="0"/>
    <x v="0"/>
    <x v="0"/>
    <x v="0"/>
    <m/>
    <x v="4"/>
    <x v="1"/>
    <x v="1"/>
    <x v="0"/>
    <x v="2"/>
    <x v="0"/>
    <x v="0"/>
    <m/>
    <x v="3"/>
    <x v="1"/>
    <x v="0"/>
    <m/>
    <n v="0.69986665304700002"/>
    <s v="Very likely- £150 (cumulative)-exclusions applied"/>
    <n v="150"/>
    <x v="1"/>
  </r>
  <r>
    <n v="865"/>
    <x v="3"/>
    <x v="3"/>
    <x v="1"/>
    <x v="1"/>
    <x v="2"/>
    <x v="1"/>
    <x v="1"/>
    <m/>
    <x v="0"/>
    <x v="0"/>
    <x v="0"/>
    <x v="0"/>
    <x v="0"/>
    <x v="0"/>
    <x v="0"/>
    <x v="0"/>
    <m/>
    <x v="4"/>
    <x v="1"/>
    <x v="1"/>
    <x v="0"/>
    <x v="2"/>
    <x v="0"/>
    <x v="0"/>
    <m/>
    <x v="3"/>
    <x v="1"/>
    <x v="0"/>
    <m/>
    <n v="0.69986665304700002"/>
    <s v="Very likely- £200 (cumulative)-exclusions applied"/>
    <n v="200"/>
    <x v="2"/>
  </r>
  <r>
    <n v="865"/>
    <x v="3"/>
    <x v="3"/>
    <x v="1"/>
    <x v="1"/>
    <x v="2"/>
    <x v="1"/>
    <x v="1"/>
    <m/>
    <x v="0"/>
    <x v="0"/>
    <x v="0"/>
    <x v="0"/>
    <x v="0"/>
    <x v="0"/>
    <x v="0"/>
    <x v="0"/>
    <m/>
    <x v="4"/>
    <x v="1"/>
    <x v="1"/>
    <x v="0"/>
    <x v="2"/>
    <x v="0"/>
    <x v="0"/>
    <m/>
    <x v="3"/>
    <x v="1"/>
    <x v="0"/>
    <m/>
    <n v="0.69986665304700002"/>
    <s v="Very likely- 20% (cumulative)-exclusions applied"/>
    <n v="0.2"/>
    <x v="3"/>
  </r>
  <r>
    <n v="865"/>
    <x v="3"/>
    <x v="3"/>
    <x v="1"/>
    <x v="1"/>
    <x v="2"/>
    <x v="1"/>
    <x v="1"/>
    <m/>
    <x v="0"/>
    <x v="0"/>
    <x v="0"/>
    <x v="0"/>
    <x v="0"/>
    <x v="0"/>
    <x v="0"/>
    <x v="0"/>
    <m/>
    <x v="4"/>
    <x v="1"/>
    <x v="1"/>
    <x v="0"/>
    <x v="2"/>
    <x v="0"/>
    <x v="0"/>
    <m/>
    <x v="3"/>
    <x v="1"/>
    <x v="0"/>
    <m/>
    <n v="0.69986665304700002"/>
    <s v="Very likely- 30% (cumulative)-exclusions applied"/>
    <n v="0.3"/>
    <x v="4"/>
  </r>
  <r>
    <n v="865"/>
    <x v="3"/>
    <x v="3"/>
    <x v="1"/>
    <x v="1"/>
    <x v="2"/>
    <x v="1"/>
    <x v="1"/>
    <m/>
    <x v="0"/>
    <x v="0"/>
    <x v="0"/>
    <x v="0"/>
    <x v="0"/>
    <x v="0"/>
    <x v="0"/>
    <x v="0"/>
    <m/>
    <x v="4"/>
    <x v="1"/>
    <x v="1"/>
    <x v="0"/>
    <x v="2"/>
    <x v="0"/>
    <x v="0"/>
    <m/>
    <x v="3"/>
    <x v="1"/>
    <x v="0"/>
    <m/>
    <n v="0.69986665304700002"/>
    <s v="Very likely- 40% (cumulative)-exclusions applied"/>
    <n v="0.4"/>
    <x v="5"/>
  </r>
  <r>
    <n v="865"/>
    <x v="3"/>
    <x v="3"/>
    <x v="1"/>
    <x v="1"/>
    <x v="2"/>
    <x v="1"/>
    <x v="1"/>
    <m/>
    <x v="0"/>
    <x v="0"/>
    <x v="0"/>
    <x v="0"/>
    <x v="0"/>
    <x v="0"/>
    <x v="0"/>
    <x v="0"/>
    <m/>
    <x v="4"/>
    <x v="1"/>
    <x v="1"/>
    <x v="0"/>
    <x v="2"/>
    <x v="0"/>
    <x v="0"/>
    <m/>
    <x v="3"/>
    <x v="1"/>
    <x v="0"/>
    <m/>
    <n v="0.69986665304700002"/>
    <s v="Very likely- 50% (cumulative)-exclusions applied"/>
    <n v="0.5"/>
    <x v="6"/>
  </r>
  <r>
    <n v="866"/>
    <x v="0"/>
    <x v="0"/>
    <x v="0"/>
    <x v="0"/>
    <x v="0"/>
    <x v="0"/>
    <x v="0"/>
    <m/>
    <x v="0"/>
    <x v="2"/>
    <x v="2"/>
    <x v="2"/>
    <x v="0"/>
    <x v="0"/>
    <x v="0"/>
    <x v="0"/>
    <n v="3"/>
    <x v="4"/>
    <x v="1"/>
    <x v="1"/>
    <x v="0"/>
    <x v="2"/>
    <x v="0"/>
    <x v="0"/>
    <m/>
    <x v="2"/>
    <x v="0"/>
    <x v="6"/>
    <n v="5"/>
    <n v="1.1448445109400001"/>
    <s v="Very likely- £50 (cumulative)-exclusions applied"/>
    <n v="50"/>
    <x v="7"/>
  </r>
  <r>
    <n v="866"/>
    <x v="0"/>
    <x v="0"/>
    <x v="0"/>
    <x v="0"/>
    <x v="0"/>
    <x v="0"/>
    <x v="0"/>
    <m/>
    <x v="0"/>
    <x v="2"/>
    <x v="2"/>
    <x v="2"/>
    <x v="0"/>
    <x v="0"/>
    <x v="0"/>
    <x v="0"/>
    <n v="3"/>
    <x v="4"/>
    <x v="1"/>
    <x v="1"/>
    <x v="0"/>
    <x v="2"/>
    <x v="0"/>
    <x v="0"/>
    <m/>
    <x v="2"/>
    <x v="0"/>
    <x v="6"/>
    <n v="5"/>
    <n v="1.1448445109400001"/>
    <s v="Very likely- £100 (cumulative)-exclusions applied"/>
    <n v="100"/>
    <x v="0"/>
  </r>
  <r>
    <n v="866"/>
    <x v="0"/>
    <x v="0"/>
    <x v="0"/>
    <x v="0"/>
    <x v="0"/>
    <x v="0"/>
    <x v="0"/>
    <m/>
    <x v="0"/>
    <x v="2"/>
    <x v="2"/>
    <x v="2"/>
    <x v="0"/>
    <x v="0"/>
    <x v="0"/>
    <x v="0"/>
    <n v="3"/>
    <x v="4"/>
    <x v="1"/>
    <x v="1"/>
    <x v="0"/>
    <x v="2"/>
    <x v="0"/>
    <x v="0"/>
    <m/>
    <x v="2"/>
    <x v="0"/>
    <x v="6"/>
    <n v="5"/>
    <n v="1.1448445109400001"/>
    <s v="Very likely- £150 (cumulative)-exclusions applied"/>
    <n v="150"/>
    <x v="1"/>
  </r>
  <r>
    <n v="866"/>
    <x v="0"/>
    <x v="0"/>
    <x v="0"/>
    <x v="0"/>
    <x v="0"/>
    <x v="0"/>
    <x v="0"/>
    <m/>
    <x v="0"/>
    <x v="2"/>
    <x v="2"/>
    <x v="2"/>
    <x v="0"/>
    <x v="0"/>
    <x v="0"/>
    <x v="0"/>
    <n v="3"/>
    <x v="4"/>
    <x v="1"/>
    <x v="1"/>
    <x v="0"/>
    <x v="2"/>
    <x v="0"/>
    <x v="0"/>
    <m/>
    <x v="2"/>
    <x v="0"/>
    <x v="6"/>
    <n v="5"/>
    <n v="1.1448445109400001"/>
    <s v="Very likely- £200 (cumulative)-exclusions applied"/>
    <n v="200"/>
    <x v="2"/>
  </r>
  <r>
    <n v="872"/>
    <x v="5"/>
    <x v="3"/>
    <x v="1"/>
    <x v="1"/>
    <x v="2"/>
    <x v="1"/>
    <x v="1"/>
    <m/>
    <x v="5"/>
    <x v="3"/>
    <x v="1"/>
    <x v="1"/>
    <x v="1"/>
    <x v="1"/>
    <x v="1"/>
    <x v="1"/>
    <m/>
    <x v="13"/>
    <x v="3"/>
    <x v="2"/>
    <x v="1"/>
    <x v="5"/>
    <x v="1"/>
    <x v="2"/>
    <m/>
    <x v="10"/>
    <x v="2"/>
    <x v="4"/>
    <m/>
    <n v="0.95183134358400001"/>
    <s v="Very likely- £100 (cumulative)-exclusions applied"/>
    <n v="100"/>
    <x v="0"/>
  </r>
  <r>
    <n v="872"/>
    <x v="5"/>
    <x v="3"/>
    <x v="1"/>
    <x v="1"/>
    <x v="2"/>
    <x v="1"/>
    <x v="1"/>
    <m/>
    <x v="5"/>
    <x v="3"/>
    <x v="1"/>
    <x v="1"/>
    <x v="1"/>
    <x v="1"/>
    <x v="1"/>
    <x v="1"/>
    <m/>
    <x v="13"/>
    <x v="3"/>
    <x v="2"/>
    <x v="1"/>
    <x v="5"/>
    <x v="1"/>
    <x v="2"/>
    <m/>
    <x v="10"/>
    <x v="2"/>
    <x v="4"/>
    <m/>
    <n v="0.95183134358400001"/>
    <s v="Very likely- £150 (cumulative)-exclusions applied"/>
    <n v="150"/>
    <x v="1"/>
  </r>
  <r>
    <n v="872"/>
    <x v="5"/>
    <x v="3"/>
    <x v="1"/>
    <x v="1"/>
    <x v="2"/>
    <x v="1"/>
    <x v="1"/>
    <m/>
    <x v="5"/>
    <x v="3"/>
    <x v="1"/>
    <x v="1"/>
    <x v="1"/>
    <x v="1"/>
    <x v="1"/>
    <x v="1"/>
    <m/>
    <x v="13"/>
    <x v="3"/>
    <x v="2"/>
    <x v="1"/>
    <x v="5"/>
    <x v="1"/>
    <x v="2"/>
    <m/>
    <x v="10"/>
    <x v="2"/>
    <x v="4"/>
    <m/>
    <n v="0.95183134358400001"/>
    <s v="Very likely- £200 (cumulative)-exclusions applied"/>
    <n v="200"/>
    <x v="2"/>
  </r>
  <r>
    <n v="872"/>
    <x v="5"/>
    <x v="3"/>
    <x v="1"/>
    <x v="1"/>
    <x v="2"/>
    <x v="1"/>
    <x v="1"/>
    <m/>
    <x v="5"/>
    <x v="3"/>
    <x v="1"/>
    <x v="1"/>
    <x v="1"/>
    <x v="1"/>
    <x v="1"/>
    <x v="1"/>
    <m/>
    <x v="13"/>
    <x v="3"/>
    <x v="2"/>
    <x v="1"/>
    <x v="5"/>
    <x v="1"/>
    <x v="2"/>
    <m/>
    <x v="10"/>
    <x v="2"/>
    <x v="4"/>
    <m/>
    <n v="0.95183134358400001"/>
    <s v="Very likely- 30% (cumulative)-exclusions applied"/>
    <n v="0.3"/>
    <x v="4"/>
  </r>
  <r>
    <n v="872"/>
    <x v="5"/>
    <x v="3"/>
    <x v="1"/>
    <x v="1"/>
    <x v="2"/>
    <x v="1"/>
    <x v="1"/>
    <m/>
    <x v="5"/>
    <x v="3"/>
    <x v="1"/>
    <x v="1"/>
    <x v="1"/>
    <x v="1"/>
    <x v="1"/>
    <x v="1"/>
    <m/>
    <x v="13"/>
    <x v="3"/>
    <x v="2"/>
    <x v="1"/>
    <x v="5"/>
    <x v="1"/>
    <x v="2"/>
    <m/>
    <x v="10"/>
    <x v="2"/>
    <x v="4"/>
    <m/>
    <n v="0.95183134358400001"/>
    <s v="Very likely- 40% (cumulative)-exclusions applied"/>
    <n v="0.4"/>
    <x v="5"/>
  </r>
  <r>
    <n v="872"/>
    <x v="5"/>
    <x v="3"/>
    <x v="1"/>
    <x v="1"/>
    <x v="2"/>
    <x v="1"/>
    <x v="1"/>
    <m/>
    <x v="5"/>
    <x v="3"/>
    <x v="1"/>
    <x v="1"/>
    <x v="1"/>
    <x v="1"/>
    <x v="1"/>
    <x v="1"/>
    <m/>
    <x v="13"/>
    <x v="3"/>
    <x v="2"/>
    <x v="1"/>
    <x v="5"/>
    <x v="1"/>
    <x v="2"/>
    <m/>
    <x v="10"/>
    <x v="2"/>
    <x v="4"/>
    <m/>
    <n v="0.95183134358400001"/>
    <s v="Very likely- 50% (cumulative)-exclusions applied"/>
    <n v="0.5"/>
    <x v="6"/>
  </r>
  <r>
    <n v="879"/>
    <x v="0"/>
    <x v="0"/>
    <x v="0"/>
    <x v="0"/>
    <x v="0"/>
    <x v="0"/>
    <x v="0"/>
    <m/>
    <x v="0"/>
    <x v="0"/>
    <x v="0"/>
    <x v="0"/>
    <x v="0"/>
    <x v="0"/>
    <x v="0"/>
    <x v="0"/>
    <m/>
    <x v="4"/>
    <x v="1"/>
    <x v="1"/>
    <x v="0"/>
    <x v="2"/>
    <x v="0"/>
    <x v="0"/>
    <m/>
    <x v="1"/>
    <x v="1"/>
    <x v="1"/>
    <n v="10"/>
    <n v="0.90909761094300001"/>
    <s v="Very likely- £200 (cumulative)-exclusions applied"/>
    <n v="200"/>
    <x v="2"/>
  </r>
  <r>
    <n v="881"/>
    <x v="0"/>
    <x v="0"/>
    <x v="0"/>
    <x v="0"/>
    <x v="0"/>
    <x v="0"/>
    <x v="0"/>
    <m/>
    <x v="0"/>
    <x v="0"/>
    <x v="0"/>
    <x v="0"/>
    <x v="0"/>
    <x v="0"/>
    <x v="0"/>
    <x v="0"/>
    <m/>
    <x v="4"/>
    <x v="1"/>
    <x v="1"/>
    <x v="0"/>
    <x v="2"/>
    <x v="0"/>
    <x v="0"/>
    <m/>
    <x v="1"/>
    <x v="1"/>
    <x v="1"/>
    <n v="10"/>
    <n v="0.99956929732699995"/>
    <s v="Very likely- 50% (cumulative)-exclusions applied"/>
    <n v="0.5"/>
    <x v="6"/>
  </r>
  <r>
    <n v="891"/>
    <x v="0"/>
    <x v="0"/>
    <x v="0"/>
    <x v="0"/>
    <x v="0"/>
    <x v="0"/>
    <x v="0"/>
    <m/>
    <x v="0"/>
    <x v="1"/>
    <x v="1"/>
    <x v="1"/>
    <x v="1"/>
    <x v="1"/>
    <x v="1"/>
    <x v="1"/>
    <m/>
    <x v="4"/>
    <x v="1"/>
    <x v="1"/>
    <x v="0"/>
    <x v="2"/>
    <x v="0"/>
    <x v="0"/>
    <m/>
    <x v="5"/>
    <x v="2"/>
    <x v="4"/>
    <m/>
    <n v="1.59698933791"/>
    <s v="Very likely- £100 (cumulative)-exclusions applied"/>
    <n v="100"/>
    <x v="0"/>
  </r>
  <r>
    <n v="891"/>
    <x v="0"/>
    <x v="0"/>
    <x v="0"/>
    <x v="0"/>
    <x v="0"/>
    <x v="0"/>
    <x v="0"/>
    <m/>
    <x v="0"/>
    <x v="1"/>
    <x v="1"/>
    <x v="1"/>
    <x v="1"/>
    <x v="1"/>
    <x v="1"/>
    <x v="1"/>
    <m/>
    <x v="4"/>
    <x v="1"/>
    <x v="1"/>
    <x v="0"/>
    <x v="2"/>
    <x v="0"/>
    <x v="0"/>
    <m/>
    <x v="5"/>
    <x v="2"/>
    <x v="4"/>
    <m/>
    <n v="1.59698933791"/>
    <s v="Very likely- £150 (cumulative)-exclusions applied"/>
    <n v="150"/>
    <x v="1"/>
  </r>
  <r>
    <n v="891"/>
    <x v="0"/>
    <x v="0"/>
    <x v="0"/>
    <x v="0"/>
    <x v="0"/>
    <x v="0"/>
    <x v="0"/>
    <m/>
    <x v="0"/>
    <x v="1"/>
    <x v="1"/>
    <x v="1"/>
    <x v="1"/>
    <x v="1"/>
    <x v="1"/>
    <x v="1"/>
    <m/>
    <x v="4"/>
    <x v="1"/>
    <x v="1"/>
    <x v="0"/>
    <x v="2"/>
    <x v="0"/>
    <x v="0"/>
    <m/>
    <x v="5"/>
    <x v="2"/>
    <x v="4"/>
    <m/>
    <n v="1.59698933791"/>
    <s v="Very likely- £200 (cumulative)-exclusions applied"/>
    <n v="200"/>
    <x v="2"/>
  </r>
  <r>
    <n v="891"/>
    <x v="0"/>
    <x v="0"/>
    <x v="0"/>
    <x v="0"/>
    <x v="0"/>
    <x v="0"/>
    <x v="0"/>
    <m/>
    <x v="0"/>
    <x v="1"/>
    <x v="1"/>
    <x v="1"/>
    <x v="1"/>
    <x v="1"/>
    <x v="1"/>
    <x v="1"/>
    <m/>
    <x v="4"/>
    <x v="1"/>
    <x v="1"/>
    <x v="0"/>
    <x v="2"/>
    <x v="0"/>
    <x v="0"/>
    <m/>
    <x v="5"/>
    <x v="2"/>
    <x v="4"/>
    <m/>
    <n v="1.59698933791"/>
    <s v="Very likely- 40% (cumulative)-exclusions applied"/>
    <n v="0.4"/>
    <x v="5"/>
  </r>
  <r>
    <n v="891"/>
    <x v="0"/>
    <x v="0"/>
    <x v="0"/>
    <x v="0"/>
    <x v="0"/>
    <x v="0"/>
    <x v="0"/>
    <m/>
    <x v="0"/>
    <x v="1"/>
    <x v="1"/>
    <x v="1"/>
    <x v="1"/>
    <x v="1"/>
    <x v="1"/>
    <x v="1"/>
    <m/>
    <x v="4"/>
    <x v="1"/>
    <x v="1"/>
    <x v="0"/>
    <x v="2"/>
    <x v="0"/>
    <x v="0"/>
    <m/>
    <x v="5"/>
    <x v="2"/>
    <x v="4"/>
    <m/>
    <n v="1.59698933791"/>
    <s v="Very likely- 50% (cumulative)-exclusions applied"/>
    <n v="0.5"/>
    <x v="6"/>
  </r>
  <r>
    <n v="894"/>
    <x v="0"/>
    <x v="0"/>
    <x v="0"/>
    <x v="0"/>
    <x v="0"/>
    <x v="0"/>
    <x v="0"/>
    <m/>
    <x v="0"/>
    <x v="0"/>
    <x v="0"/>
    <x v="0"/>
    <x v="0"/>
    <x v="0"/>
    <x v="0"/>
    <x v="0"/>
    <m/>
    <x v="5"/>
    <x v="3"/>
    <x v="2"/>
    <x v="1"/>
    <x v="5"/>
    <x v="1"/>
    <x v="2"/>
    <m/>
    <x v="5"/>
    <x v="2"/>
    <x v="4"/>
    <m/>
    <n v="0.84041437185699996"/>
    <s v="Very likely- £200 (cumulative)-exclusions applied"/>
    <n v="200"/>
    <x v="2"/>
  </r>
  <r>
    <n v="896"/>
    <x v="0"/>
    <x v="0"/>
    <x v="0"/>
    <x v="0"/>
    <x v="0"/>
    <x v="0"/>
    <x v="0"/>
    <m/>
    <x v="0"/>
    <x v="0"/>
    <x v="0"/>
    <x v="0"/>
    <x v="0"/>
    <x v="0"/>
    <x v="0"/>
    <x v="0"/>
    <m/>
    <x v="4"/>
    <x v="1"/>
    <x v="1"/>
    <x v="0"/>
    <x v="2"/>
    <x v="0"/>
    <x v="0"/>
    <m/>
    <x v="1"/>
    <x v="1"/>
    <x v="1"/>
    <n v="8"/>
    <n v="0.68454271719100002"/>
    <s v="Very likely- £150 (cumulative)-exclusions applied"/>
    <n v="150"/>
    <x v="1"/>
  </r>
  <r>
    <n v="896"/>
    <x v="0"/>
    <x v="0"/>
    <x v="0"/>
    <x v="0"/>
    <x v="0"/>
    <x v="0"/>
    <x v="0"/>
    <m/>
    <x v="0"/>
    <x v="0"/>
    <x v="0"/>
    <x v="0"/>
    <x v="0"/>
    <x v="0"/>
    <x v="0"/>
    <x v="0"/>
    <m/>
    <x v="4"/>
    <x v="1"/>
    <x v="1"/>
    <x v="0"/>
    <x v="2"/>
    <x v="0"/>
    <x v="0"/>
    <m/>
    <x v="1"/>
    <x v="1"/>
    <x v="1"/>
    <n v="8"/>
    <n v="0.68454271719100002"/>
    <s v="Very likely- £200 (cumulative)-exclusions applied"/>
    <n v="200"/>
    <x v="2"/>
  </r>
  <r>
    <n v="899"/>
    <x v="3"/>
    <x v="3"/>
    <x v="1"/>
    <x v="1"/>
    <x v="2"/>
    <x v="1"/>
    <x v="1"/>
    <m/>
    <x v="0"/>
    <x v="0"/>
    <x v="0"/>
    <x v="0"/>
    <x v="0"/>
    <x v="0"/>
    <x v="0"/>
    <x v="0"/>
    <m/>
    <x v="4"/>
    <x v="1"/>
    <x v="1"/>
    <x v="0"/>
    <x v="2"/>
    <x v="0"/>
    <x v="0"/>
    <m/>
    <x v="3"/>
    <x v="1"/>
    <x v="0"/>
    <m/>
    <n v="0.94360848872699998"/>
    <s v="Very likely- £150 (cumulative)-exclusions applied"/>
    <n v="150"/>
    <x v="1"/>
  </r>
  <r>
    <n v="899"/>
    <x v="3"/>
    <x v="3"/>
    <x v="1"/>
    <x v="1"/>
    <x v="2"/>
    <x v="1"/>
    <x v="1"/>
    <m/>
    <x v="0"/>
    <x v="0"/>
    <x v="0"/>
    <x v="0"/>
    <x v="0"/>
    <x v="0"/>
    <x v="0"/>
    <x v="0"/>
    <m/>
    <x v="4"/>
    <x v="1"/>
    <x v="1"/>
    <x v="0"/>
    <x v="2"/>
    <x v="0"/>
    <x v="0"/>
    <m/>
    <x v="3"/>
    <x v="1"/>
    <x v="0"/>
    <m/>
    <n v="0.94360848872699998"/>
    <s v="Very likely- £200 (cumulative)-exclusions applied"/>
    <n v="200"/>
    <x v="2"/>
  </r>
  <r>
    <n v="900"/>
    <x v="0"/>
    <x v="0"/>
    <x v="0"/>
    <x v="0"/>
    <x v="0"/>
    <x v="0"/>
    <x v="0"/>
    <m/>
    <x v="0"/>
    <x v="4"/>
    <x v="0"/>
    <x v="0"/>
    <x v="0"/>
    <x v="2"/>
    <x v="0"/>
    <x v="0"/>
    <n v="-7"/>
    <x v="4"/>
    <x v="1"/>
    <x v="1"/>
    <x v="0"/>
    <x v="2"/>
    <x v="0"/>
    <x v="0"/>
    <m/>
    <x v="3"/>
    <x v="1"/>
    <x v="0"/>
    <m/>
    <n v="0.87888556309800003"/>
    <s v="Very likely- £100 (cumulative)-exclusions applied"/>
    <n v="100"/>
    <x v="0"/>
  </r>
  <r>
    <n v="900"/>
    <x v="0"/>
    <x v="0"/>
    <x v="0"/>
    <x v="0"/>
    <x v="0"/>
    <x v="0"/>
    <x v="0"/>
    <m/>
    <x v="0"/>
    <x v="4"/>
    <x v="0"/>
    <x v="0"/>
    <x v="0"/>
    <x v="2"/>
    <x v="0"/>
    <x v="0"/>
    <n v="-7"/>
    <x v="4"/>
    <x v="1"/>
    <x v="1"/>
    <x v="0"/>
    <x v="2"/>
    <x v="0"/>
    <x v="0"/>
    <m/>
    <x v="3"/>
    <x v="1"/>
    <x v="0"/>
    <m/>
    <n v="0.87888556309800003"/>
    <s v="Very likely- £150 (cumulative)-exclusions applied"/>
    <n v="150"/>
    <x v="1"/>
  </r>
  <r>
    <n v="900"/>
    <x v="0"/>
    <x v="0"/>
    <x v="0"/>
    <x v="0"/>
    <x v="0"/>
    <x v="0"/>
    <x v="0"/>
    <m/>
    <x v="0"/>
    <x v="4"/>
    <x v="0"/>
    <x v="0"/>
    <x v="0"/>
    <x v="2"/>
    <x v="0"/>
    <x v="0"/>
    <n v="-7"/>
    <x v="4"/>
    <x v="1"/>
    <x v="1"/>
    <x v="0"/>
    <x v="2"/>
    <x v="0"/>
    <x v="0"/>
    <m/>
    <x v="3"/>
    <x v="1"/>
    <x v="0"/>
    <m/>
    <n v="0.87888556309800003"/>
    <s v="Very likely- £200 (cumulative)-exclusions applied"/>
    <n v="200"/>
    <x v="2"/>
  </r>
  <r>
    <n v="900"/>
    <x v="0"/>
    <x v="0"/>
    <x v="0"/>
    <x v="0"/>
    <x v="0"/>
    <x v="0"/>
    <x v="0"/>
    <m/>
    <x v="0"/>
    <x v="4"/>
    <x v="0"/>
    <x v="0"/>
    <x v="0"/>
    <x v="2"/>
    <x v="0"/>
    <x v="0"/>
    <n v="-7"/>
    <x v="4"/>
    <x v="1"/>
    <x v="1"/>
    <x v="0"/>
    <x v="2"/>
    <x v="0"/>
    <x v="0"/>
    <m/>
    <x v="3"/>
    <x v="1"/>
    <x v="0"/>
    <m/>
    <n v="0.87888556309800003"/>
    <s v="Very likely- 40% (cumulative)-exclusions applied"/>
    <n v="0.4"/>
    <x v="5"/>
  </r>
  <r>
    <n v="900"/>
    <x v="0"/>
    <x v="0"/>
    <x v="0"/>
    <x v="0"/>
    <x v="0"/>
    <x v="0"/>
    <x v="0"/>
    <m/>
    <x v="0"/>
    <x v="4"/>
    <x v="0"/>
    <x v="0"/>
    <x v="0"/>
    <x v="2"/>
    <x v="0"/>
    <x v="0"/>
    <n v="-7"/>
    <x v="4"/>
    <x v="1"/>
    <x v="1"/>
    <x v="0"/>
    <x v="2"/>
    <x v="0"/>
    <x v="0"/>
    <m/>
    <x v="3"/>
    <x v="1"/>
    <x v="0"/>
    <m/>
    <n v="0.87888556309800003"/>
    <s v="Very likely- 50% (cumulative)-exclusions applied"/>
    <n v="0.5"/>
    <x v="6"/>
  </r>
  <r>
    <n v="901"/>
    <x v="6"/>
    <x v="4"/>
    <x v="0"/>
    <x v="0"/>
    <x v="0"/>
    <x v="0"/>
    <x v="0"/>
    <n v="12"/>
    <x v="0"/>
    <x v="0"/>
    <x v="0"/>
    <x v="0"/>
    <x v="0"/>
    <x v="0"/>
    <x v="0"/>
    <x v="0"/>
    <m/>
    <x v="4"/>
    <x v="1"/>
    <x v="1"/>
    <x v="0"/>
    <x v="2"/>
    <x v="0"/>
    <x v="0"/>
    <m/>
    <x v="0"/>
    <x v="0"/>
    <x v="0"/>
    <n v="30"/>
    <n v="0.74714481665300003"/>
    <s v="Very likely- £100 (cumulative)-exclusions applied"/>
    <n v="100"/>
    <x v="0"/>
  </r>
  <r>
    <n v="901"/>
    <x v="6"/>
    <x v="4"/>
    <x v="0"/>
    <x v="0"/>
    <x v="0"/>
    <x v="0"/>
    <x v="0"/>
    <n v="12"/>
    <x v="0"/>
    <x v="0"/>
    <x v="0"/>
    <x v="0"/>
    <x v="0"/>
    <x v="0"/>
    <x v="0"/>
    <x v="0"/>
    <m/>
    <x v="4"/>
    <x v="1"/>
    <x v="1"/>
    <x v="0"/>
    <x v="2"/>
    <x v="0"/>
    <x v="0"/>
    <m/>
    <x v="0"/>
    <x v="0"/>
    <x v="0"/>
    <n v="30"/>
    <n v="0.74714481665300003"/>
    <s v="Very likely- £150 (cumulative)-exclusions applied"/>
    <n v="150"/>
    <x v="1"/>
  </r>
  <r>
    <n v="901"/>
    <x v="6"/>
    <x v="4"/>
    <x v="0"/>
    <x v="0"/>
    <x v="0"/>
    <x v="0"/>
    <x v="0"/>
    <n v="12"/>
    <x v="0"/>
    <x v="0"/>
    <x v="0"/>
    <x v="0"/>
    <x v="0"/>
    <x v="0"/>
    <x v="0"/>
    <x v="0"/>
    <m/>
    <x v="4"/>
    <x v="1"/>
    <x v="1"/>
    <x v="0"/>
    <x v="2"/>
    <x v="0"/>
    <x v="0"/>
    <m/>
    <x v="0"/>
    <x v="0"/>
    <x v="0"/>
    <n v="30"/>
    <n v="0.74714481665300003"/>
    <s v="Very likely- £200 (cumulative)-exclusions applied"/>
    <n v="200"/>
    <x v="2"/>
  </r>
  <r>
    <n v="901"/>
    <x v="6"/>
    <x v="4"/>
    <x v="0"/>
    <x v="0"/>
    <x v="0"/>
    <x v="0"/>
    <x v="0"/>
    <n v="12"/>
    <x v="0"/>
    <x v="0"/>
    <x v="0"/>
    <x v="0"/>
    <x v="0"/>
    <x v="0"/>
    <x v="0"/>
    <x v="0"/>
    <m/>
    <x v="4"/>
    <x v="1"/>
    <x v="1"/>
    <x v="0"/>
    <x v="2"/>
    <x v="0"/>
    <x v="0"/>
    <m/>
    <x v="0"/>
    <x v="0"/>
    <x v="0"/>
    <n v="30"/>
    <n v="0.74714481665300003"/>
    <s v="Very likely- 30% (cumulative)-exclusions applied"/>
    <n v="0.3"/>
    <x v="4"/>
  </r>
  <r>
    <n v="901"/>
    <x v="6"/>
    <x v="4"/>
    <x v="0"/>
    <x v="0"/>
    <x v="0"/>
    <x v="0"/>
    <x v="0"/>
    <n v="12"/>
    <x v="0"/>
    <x v="0"/>
    <x v="0"/>
    <x v="0"/>
    <x v="0"/>
    <x v="0"/>
    <x v="0"/>
    <x v="0"/>
    <m/>
    <x v="4"/>
    <x v="1"/>
    <x v="1"/>
    <x v="0"/>
    <x v="2"/>
    <x v="0"/>
    <x v="0"/>
    <m/>
    <x v="0"/>
    <x v="0"/>
    <x v="0"/>
    <n v="30"/>
    <n v="0.74714481665300003"/>
    <s v="Very likely- 40% (cumulative)-exclusions applied"/>
    <n v="0.4"/>
    <x v="5"/>
  </r>
  <r>
    <n v="901"/>
    <x v="6"/>
    <x v="4"/>
    <x v="0"/>
    <x v="0"/>
    <x v="0"/>
    <x v="0"/>
    <x v="0"/>
    <n v="12"/>
    <x v="0"/>
    <x v="0"/>
    <x v="0"/>
    <x v="0"/>
    <x v="0"/>
    <x v="0"/>
    <x v="0"/>
    <x v="0"/>
    <m/>
    <x v="4"/>
    <x v="1"/>
    <x v="1"/>
    <x v="0"/>
    <x v="2"/>
    <x v="0"/>
    <x v="0"/>
    <m/>
    <x v="0"/>
    <x v="0"/>
    <x v="0"/>
    <n v="30"/>
    <n v="0.74714481665300003"/>
    <s v="Very likely- 50% (cumulative)-exclusions applied"/>
    <n v="0.5"/>
    <x v="6"/>
  </r>
  <r>
    <n v="909"/>
    <x v="7"/>
    <x v="4"/>
    <x v="3"/>
    <x v="0"/>
    <x v="0"/>
    <x v="2"/>
    <x v="2"/>
    <n v="1.2"/>
    <x v="0"/>
    <x v="0"/>
    <x v="0"/>
    <x v="0"/>
    <x v="0"/>
    <x v="0"/>
    <x v="0"/>
    <x v="0"/>
    <m/>
    <x v="4"/>
    <x v="1"/>
    <x v="1"/>
    <x v="0"/>
    <x v="2"/>
    <x v="0"/>
    <x v="0"/>
    <m/>
    <x v="8"/>
    <x v="4"/>
    <x v="0"/>
    <n v="6"/>
    <n v="0.81045370649100001"/>
    <s v="Very likely- £100 (cumulative)-exclusions applied"/>
    <n v="100"/>
    <x v="0"/>
  </r>
  <r>
    <n v="909"/>
    <x v="7"/>
    <x v="4"/>
    <x v="3"/>
    <x v="0"/>
    <x v="0"/>
    <x v="2"/>
    <x v="2"/>
    <n v="1.2"/>
    <x v="0"/>
    <x v="0"/>
    <x v="0"/>
    <x v="0"/>
    <x v="0"/>
    <x v="0"/>
    <x v="0"/>
    <x v="0"/>
    <m/>
    <x v="4"/>
    <x v="1"/>
    <x v="1"/>
    <x v="0"/>
    <x v="2"/>
    <x v="0"/>
    <x v="0"/>
    <m/>
    <x v="8"/>
    <x v="4"/>
    <x v="0"/>
    <n v="6"/>
    <n v="0.81045370649100001"/>
    <s v="Very likely- £150 (cumulative)-exclusions applied"/>
    <n v="150"/>
    <x v="1"/>
  </r>
  <r>
    <n v="909"/>
    <x v="7"/>
    <x v="4"/>
    <x v="3"/>
    <x v="0"/>
    <x v="0"/>
    <x v="2"/>
    <x v="2"/>
    <n v="1.2"/>
    <x v="0"/>
    <x v="0"/>
    <x v="0"/>
    <x v="0"/>
    <x v="0"/>
    <x v="0"/>
    <x v="0"/>
    <x v="0"/>
    <m/>
    <x v="4"/>
    <x v="1"/>
    <x v="1"/>
    <x v="0"/>
    <x v="2"/>
    <x v="0"/>
    <x v="0"/>
    <m/>
    <x v="8"/>
    <x v="4"/>
    <x v="0"/>
    <n v="6"/>
    <n v="0.81045370649100001"/>
    <s v="Very likely- £200 (cumulative)-exclusions applied"/>
    <n v="200"/>
    <x v="2"/>
  </r>
  <r>
    <n v="909"/>
    <x v="7"/>
    <x v="4"/>
    <x v="3"/>
    <x v="0"/>
    <x v="0"/>
    <x v="2"/>
    <x v="2"/>
    <n v="1.2"/>
    <x v="0"/>
    <x v="0"/>
    <x v="0"/>
    <x v="0"/>
    <x v="0"/>
    <x v="0"/>
    <x v="0"/>
    <x v="0"/>
    <m/>
    <x v="4"/>
    <x v="1"/>
    <x v="1"/>
    <x v="0"/>
    <x v="2"/>
    <x v="0"/>
    <x v="0"/>
    <m/>
    <x v="8"/>
    <x v="4"/>
    <x v="0"/>
    <n v="6"/>
    <n v="0.81045370649100001"/>
    <s v="Very likely- 30% (cumulative)-exclusions applied"/>
    <n v="0.3"/>
    <x v="4"/>
  </r>
  <r>
    <n v="909"/>
    <x v="7"/>
    <x v="4"/>
    <x v="3"/>
    <x v="0"/>
    <x v="0"/>
    <x v="2"/>
    <x v="2"/>
    <n v="1.2"/>
    <x v="0"/>
    <x v="0"/>
    <x v="0"/>
    <x v="0"/>
    <x v="0"/>
    <x v="0"/>
    <x v="0"/>
    <x v="0"/>
    <m/>
    <x v="4"/>
    <x v="1"/>
    <x v="1"/>
    <x v="0"/>
    <x v="2"/>
    <x v="0"/>
    <x v="0"/>
    <m/>
    <x v="8"/>
    <x v="4"/>
    <x v="0"/>
    <n v="6"/>
    <n v="0.81045370649100001"/>
    <s v="Very likely- 40% (cumulative)-exclusions applied"/>
    <n v="0.4"/>
    <x v="5"/>
  </r>
  <r>
    <n v="909"/>
    <x v="7"/>
    <x v="4"/>
    <x v="3"/>
    <x v="0"/>
    <x v="0"/>
    <x v="2"/>
    <x v="2"/>
    <n v="1.2"/>
    <x v="0"/>
    <x v="0"/>
    <x v="0"/>
    <x v="0"/>
    <x v="0"/>
    <x v="0"/>
    <x v="0"/>
    <x v="0"/>
    <m/>
    <x v="4"/>
    <x v="1"/>
    <x v="1"/>
    <x v="0"/>
    <x v="2"/>
    <x v="0"/>
    <x v="0"/>
    <m/>
    <x v="8"/>
    <x v="4"/>
    <x v="0"/>
    <n v="6"/>
    <n v="0.81045370649100001"/>
    <s v="Very likely- 50% (cumulative)-exclusions applied"/>
    <n v="0.5"/>
    <x v="6"/>
  </r>
  <r>
    <n v="910"/>
    <x v="0"/>
    <x v="0"/>
    <x v="0"/>
    <x v="0"/>
    <x v="0"/>
    <x v="0"/>
    <x v="0"/>
    <m/>
    <x v="0"/>
    <x v="0"/>
    <x v="0"/>
    <x v="0"/>
    <x v="0"/>
    <x v="0"/>
    <x v="0"/>
    <x v="0"/>
    <m/>
    <x v="4"/>
    <x v="1"/>
    <x v="1"/>
    <x v="0"/>
    <x v="2"/>
    <x v="0"/>
    <x v="0"/>
    <m/>
    <x v="3"/>
    <x v="1"/>
    <x v="0"/>
    <m/>
    <n v="1.0439143320099999"/>
    <s v="Very likely- £200 (cumulative)-exclusions applied"/>
    <n v="200"/>
    <x v="2"/>
  </r>
  <r>
    <n v="917"/>
    <x v="0"/>
    <x v="0"/>
    <x v="0"/>
    <x v="0"/>
    <x v="0"/>
    <x v="0"/>
    <x v="0"/>
    <m/>
    <x v="0"/>
    <x v="0"/>
    <x v="0"/>
    <x v="0"/>
    <x v="0"/>
    <x v="0"/>
    <x v="0"/>
    <x v="0"/>
    <m/>
    <x v="4"/>
    <x v="1"/>
    <x v="1"/>
    <x v="0"/>
    <x v="2"/>
    <x v="0"/>
    <x v="0"/>
    <m/>
    <x v="5"/>
    <x v="2"/>
    <x v="4"/>
    <m/>
    <n v="1.0439143320099999"/>
    <s v="Very likely- £150 (cumulative)-exclusions applied"/>
    <n v="150"/>
    <x v="1"/>
  </r>
  <r>
    <n v="917"/>
    <x v="0"/>
    <x v="0"/>
    <x v="0"/>
    <x v="0"/>
    <x v="0"/>
    <x v="0"/>
    <x v="0"/>
    <m/>
    <x v="0"/>
    <x v="0"/>
    <x v="0"/>
    <x v="0"/>
    <x v="0"/>
    <x v="0"/>
    <x v="0"/>
    <x v="0"/>
    <m/>
    <x v="4"/>
    <x v="1"/>
    <x v="1"/>
    <x v="0"/>
    <x v="2"/>
    <x v="0"/>
    <x v="0"/>
    <m/>
    <x v="5"/>
    <x v="2"/>
    <x v="4"/>
    <m/>
    <n v="1.0439143320099999"/>
    <s v="Very likely- £200 (cumulative)-exclusions applied"/>
    <n v="200"/>
    <x v="2"/>
  </r>
  <r>
    <n v="920"/>
    <x v="0"/>
    <x v="0"/>
    <x v="0"/>
    <x v="0"/>
    <x v="0"/>
    <x v="0"/>
    <x v="0"/>
    <m/>
    <x v="0"/>
    <x v="0"/>
    <x v="0"/>
    <x v="0"/>
    <x v="0"/>
    <x v="0"/>
    <x v="0"/>
    <x v="0"/>
    <m/>
    <x v="4"/>
    <x v="1"/>
    <x v="1"/>
    <x v="0"/>
    <x v="2"/>
    <x v="0"/>
    <x v="0"/>
    <m/>
    <x v="1"/>
    <x v="1"/>
    <x v="1"/>
    <n v="4"/>
    <n v="1.69871368287"/>
    <s v="Very likely- £100 (cumulative)-exclusions applied"/>
    <n v="100"/>
    <x v="0"/>
  </r>
  <r>
    <n v="920"/>
    <x v="0"/>
    <x v="0"/>
    <x v="0"/>
    <x v="0"/>
    <x v="0"/>
    <x v="0"/>
    <x v="0"/>
    <m/>
    <x v="0"/>
    <x v="0"/>
    <x v="0"/>
    <x v="0"/>
    <x v="0"/>
    <x v="0"/>
    <x v="0"/>
    <x v="0"/>
    <m/>
    <x v="4"/>
    <x v="1"/>
    <x v="1"/>
    <x v="0"/>
    <x v="2"/>
    <x v="0"/>
    <x v="0"/>
    <m/>
    <x v="1"/>
    <x v="1"/>
    <x v="1"/>
    <n v="4"/>
    <n v="1.69871368287"/>
    <s v="Very likely- £150 (cumulative)-exclusions applied"/>
    <n v="150"/>
    <x v="1"/>
  </r>
  <r>
    <n v="920"/>
    <x v="0"/>
    <x v="0"/>
    <x v="0"/>
    <x v="0"/>
    <x v="0"/>
    <x v="0"/>
    <x v="0"/>
    <m/>
    <x v="0"/>
    <x v="0"/>
    <x v="0"/>
    <x v="0"/>
    <x v="0"/>
    <x v="0"/>
    <x v="0"/>
    <x v="0"/>
    <m/>
    <x v="4"/>
    <x v="1"/>
    <x v="1"/>
    <x v="0"/>
    <x v="2"/>
    <x v="0"/>
    <x v="0"/>
    <m/>
    <x v="1"/>
    <x v="1"/>
    <x v="1"/>
    <n v="4"/>
    <n v="1.69871368287"/>
    <s v="Very likely- £200 (cumulative)-exclusions applied"/>
    <n v="200"/>
    <x v="2"/>
  </r>
  <r>
    <n v="920"/>
    <x v="0"/>
    <x v="0"/>
    <x v="0"/>
    <x v="0"/>
    <x v="0"/>
    <x v="0"/>
    <x v="0"/>
    <m/>
    <x v="0"/>
    <x v="0"/>
    <x v="0"/>
    <x v="0"/>
    <x v="0"/>
    <x v="0"/>
    <x v="0"/>
    <x v="0"/>
    <m/>
    <x v="4"/>
    <x v="1"/>
    <x v="1"/>
    <x v="0"/>
    <x v="2"/>
    <x v="0"/>
    <x v="0"/>
    <m/>
    <x v="1"/>
    <x v="1"/>
    <x v="1"/>
    <n v="4"/>
    <n v="1.69871368287"/>
    <s v="Very likely- 20% (cumulative)-exclusions applied"/>
    <n v="0.2"/>
    <x v="3"/>
  </r>
  <r>
    <n v="920"/>
    <x v="0"/>
    <x v="0"/>
    <x v="0"/>
    <x v="0"/>
    <x v="0"/>
    <x v="0"/>
    <x v="0"/>
    <m/>
    <x v="0"/>
    <x v="0"/>
    <x v="0"/>
    <x v="0"/>
    <x v="0"/>
    <x v="0"/>
    <x v="0"/>
    <x v="0"/>
    <m/>
    <x v="4"/>
    <x v="1"/>
    <x v="1"/>
    <x v="0"/>
    <x v="2"/>
    <x v="0"/>
    <x v="0"/>
    <m/>
    <x v="1"/>
    <x v="1"/>
    <x v="1"/>
    <n v="4"/>
    <n v="1.69871368287"/>
    <s v="Very likely- 30% (cumulative)-exclusions applied"/>
    <n v="0.3"/>
    <x v="4"/>
  </r>
  <r>
    <n v="920"/>
    <x v="0"/>
    <x v="0"/>
    <x v="0"/>
    <x v="0"/>
    <x v="0"/>
    <x v="0"/>
    <x v="0"/>
    <m/>
    <x v="0"/>
    <x v="0"/>
    <x v="0"/>
    <x v="0"/>
    <x v="0"/>
    <x v="0"/>
    <x v="0"/>
    <x v="0"/>
    <m/>
    <x v="4"/>
    <x v="1"/>
    <x v="1"/>
    <x v="0"/>
    <x v="2"/>
    <x v="0"/>
    <x v="0"/>
    <m/>
    <x v="1"/>
    <x v="1"/>
    <x v="1"/>
    <n v="4"/>
    <n v="1.69871368287"/>
    <s v="Very likely- 40% (cumulative)-exclusions applied"/>
    <n v="0.4"/>
    <x v="5"/>
  </r>
  <r>
    <n v="920"/>
    <x v="0"/>
    <x v="0"/>
    <x v="0"/>
    <x v="0"/>
    <x v="0"/>
    <x v="0"/>
    <x v="0"/>
    <m/>
    <x v="0"/>
    <x v="0"/>
    <x v="0"/>
    <x v="0"/>
    <x v="0"/>
    <x v="0"/>
    <x v="0"/>
    <x v="0"/>
    <m/>
    <x v="4"/>
    <x v="1"/>
    <x v="1"/>
    <x v="0"/>
    <x v="2"/>
    <x v="0"/>
    <x v="0"/>
    <m/>
    <x v="1"/>
    <x v="1"/>
    <x v="1"/>
    <n v="4"/>
    <n v="1.69871368287"/>
    <s v="Very likely- 50% (cumulative)-exclusions applied"/>
    <n v="0.5"/>
    <x v="6"/>
  </r>
  <r>
    <n v="923"/>
    <x v="0"/>
    <x v="0"/>
    <x v="0"/>
    <x v="0"/>
    <x v="0"/>
    <x v="0"/>
    <x v="0"/>
    <m/>
    <x v="0"/>
    <x v="0"/>
    <x v="0"/>
    <x v="0"/>
    <x v="0"/>
    <x v="0"/>
    <x v="0"/>
    <x v="0"/>
    <m/>
    <x v="4"/>
    <x v="1"/>
    <x v="1"/>
    <x v="0"/>
    <x v="2"/>
    <x v="0"/>
    <x v="0"/>
    <m/>
    <x v="4"/>
    <x v="4"/>
    <x v="2"/>
    <n v="5"/>
    <n v="0.444039132911"/>
    <s v="Very likely- £200 (cumulative)-exclusions applied"/>
    <n v="200"/>
    <x v="2"/>
  </r>
  <r>
    <n v="931"/>
    <x v="0"/>
    <x v="0"/>
    <x v="0"/>
    <x v="0"/>
    <x v="0"/>
    <x v="0"/>
    <x v="0"/>
    <m/>
    <x v="0"/>
    <x v="2"/>
    <x v="0"/>
    <x v="0"/>
    <x v="0"/>
    <x v="3"/>
    <x v="0"/>
    <x v="0"/>
    <n v="0.75"/>
    <x v="9"/>
    <x v="7"/>
    <x v="1"/>
    <x v="0"/>
    <x v="2"/>
    <x v="0"/>
    <x v="0"/>
    <n v="0"/>
    <x v="8"/>
    <x v="1"/>
    <x v="0"/>
    <n v="0"/>
    <n v="2.2118602649599999"/>
    <s v="Very likely- £200 (cumulative)-exclusions applied"/>
    <n v="200"/>
    <x v="2"/>
  </r>
  <r>
    <n v="931"/>
    <x v="0"/>
    <x v="0"/>
    <x v="0"/>
    <x v="0"/>
    <x v="0"/>
    <x v="0"/>
    <x v="0"/>
    <m/>
    <x v="0"/>
    <x v="2"/>
    <x v="0"/>
    <x v="0"/>
    <x v="0"/>
    <x v="3"/>
    <x v="0"/>
    <x v="0"/>
    <n v="0.75"/>
    <x v="9"/>
    <x v="7"/>
    <x v="1"/>
    <x v="0"/>
    <x v="2"/>
    <x v="0"/>
    <x v="0"/>
    <n v="0"/>
    <x v="8"/>
    <x v="1"/>
    <x v="0"/>
    <n v="0"/>
    <n v="2.2118602649599999"/>
    <s v="Very likely- 50% (cumulative)-exclusions applied"/>
    <n v="0.5"/>
    <x v="6"/>
  </r>
  <r>
    <n v="933"/>
    <x v="0"/>
    <x v="0"/>
    <x v="0"/>
    <x v="0"/>
    <x v="0"/>
    <x v="0"/>
    <x v="0"/>
    <m/>
    <x v="0"/>
    <x v="4"/>
    <x v="3"/>
    <x v="0"/>
    <x v="0"/>
    <x v="0"/>
    <x v="0"/>
    <x v="0"/>
    <n v="1"/>
    <x v="8"/>
    <x v="5"/>
    <x v="1"/>
    <x v="0"/>
    <x v="6"/>
    <x v="0"/>
    <x v="0"/>
    <n v="5"/>
    <x v="0"/>
    <x v="3"/>
    <x v="0"/>
    <n v="0.5"/>
    <n v="0.69986665304700002"/>
    <s v="Very likely- £50 (cumulative)-exclusions applied"/>
    <n v="50"/>
    <x v="7"/>
  </r>
  <r>
    <n v="933"/>
    <x v="0"/>
    <x v="0"/>
    <x v="0"/>
    <x v="0"/>
    <x v="0"/>
    <x v="0"/>
    <x v="0"/>
    <m/>
    <x v="0"/>
    <x v="4"/>
    <x v="3"/>
    <x v="0"/>
    <x v="0"/>
    <x v="0"/>
    <x v="0"/>
    <x v="0"/>
    <n v="1"/>
    <x v="8"/>
    <x v="5"/>
    <x v="1"/>
    <x v="0"/>
    <x v="6"/>
    <x v="0"/>
    <x v="0"/>
    <n v="5"/>
    <x v="0"/>
    <x v="3"/>
    <x v="0"/>
    <n v="0.5"/>
    <n v="0.69986665304700002"/>
    <s v="Very likely- £100 (cumulative)-exclusions applied"/>
    <n v="100"/>
    <x v="0"/>
  </r>
  <r>
    <n v="933"/>
    <x v="0"/>
    <x v="0"/>
    <x v="0"/>
    <x v="0"/>
    <x v="0"/>
    <x v="0"/>
    <x v="0"/>
    <m/>
    <x v="0"/>
    <x v="4"/>
    <x v="3"/>
    <x v="0"/>
    <x v="0"/>
    <x v="0"/>
    <x v="0"/>
    <x v="0"/>
    <n v="1"/>
    <x v="8"/>
    <x v="5"/>
    <x v="1"/>
    <x v="0"/>
    <x v="6"/>
    <x v="0"/>
    <x v="0"/>
    <n v="5"/>
    <x v="0"/>
    <x v="3"/>
    <x v="0"/>
    <n v="0.5"/>
    <n v="0.69986665304700002"/>
    <s v="Very likely- £150 (cumulative)-exclusions applied"/>
    <n v="150"/>
    <x v="1"/>
  </r>
  <r>
    <n v="933"/>
    <x v="0"/>
    <x v="0"/>
    <x v="0"/>
    <x v="0"/>
    <x v="0"/>
    <x v="0"/>
    <x v="0"/>
    <m/>
    <x v="0"/>
    <x v="4"/>
    <x v="3"/>
    <x v="0"/>
    <x v="0"/>
    <x v="0"/>
    <x v="0"/>
    <x v="0"/>
    <n v="1"/>
    <x v="8"/>
    <x v="5"/>
    <x v="1"/>
    <x v="0"/>
    <x v="6"/>
    <x v="0"/>
    <x v="0"/>
    <n v="5"/>
    <x v="0"/>
    <x v="3"/>
    <x v="0"/>
    <n v="0.5"/>
    <n v="0.69986665304700002"/>
    <s v="Very likely- £200 (cumulative)-exclusions applied"/>
    <n v="200"/>
    <x v="2"/>
  </r>
  <r>
    <n v="933"/>
    <x v="0"/>
    <x v="0"/>
    <x v="0"/>
    <x v="0"/>
    <x v="0"/>
    <x v="0"/>
    <x v="0"/>
    <m/>
    <x v="0"/>
    <x v="4"/>
    <x v="3"/>
    <x v="0"/>
    <x v="0"/>
    <x v="0"/>
    <x v="0"/>
    <x v="0"/>
    <n v="1"/>
    <x v="8"/>
    <x v="5"/>
    <x v="1"/>
    <x v="0"/>
    <x v="6"/>
    <x v="0"/>
    <x v="0"/>
    <n v="5"/>
    <x v="0"/>
    <x v="3"/>
    <x v="0"/>
    <n v="0.5"/>
    <n v="0.69986665304700002"/>
    <s v="Very likely- 30% (cumulative)-exclusions applied"/>
    <n v="0.3"/>
    <x v="4"/>
  </r>
  <r>
    <n v="933"/>
    <x v="0"/>
    <x v="0"/>
    <x v="0"/>
    <x v="0"/>
    <x v="0"/>
    <x v="0"/>
    <x v="0"/>
    <m/>
    <x v="0"/>
    <x v="4"/>
    <x v="3"/>
    <x v="0"/>
    <x v="0"/>
    <x v="0"/>
    <x v="0"/>
    <x v="0"/>
    <n v="1"/>
    <x v="8"/>
    <x v="5"/>
    <x v="1"/>
    <x v="0"/>
    <x v="6"/>
    <x v="0"/>
    <x v="0"/>
    <n v="5"/>
    <x v="0"/>
    <x v="3"/>
    <x v="0"/>
    <n v="0.5"/>
    <n v="0.69986665304700002"/>
    <s v="Very likely- 40% (cumulative)-exclusions applied"/>
    <n v="0.4"/>
    <x v="5"/>
  </r>
  <r>
    <n v="933"/>
    <x v="0"/>
    <x v="0"/>
    <x v="0"/>
    <x v="0"/>
    <x v="0"/>
    <x v="0"/>
    <x v="0"/>
    <m/>
    <x v="0"/>
    <x v="4"/>
    <x v="3"/>
    <x v="0"/>
    <x v="0"/>
    <x v="0"/>
    <x v="0"/>
    <x v="0"/>
    <n v="1"/>
    <x v="8"/>
    <x v="5"/>
    <x v="1"/>
    <x v="0"/>
    <x v="6"/>
    <x v="0"/>
    <x v="0"/>
    <n v="5"/>
    <x v="0"/>
    <x v="3"/>
    <x v="0"/>
    <n v="0.5"/>
    <n v="0.69986665304700002"/>
    <s v="Very likely- 50% (cumulative)-exclusions applied"/>
    <n v="0.5"/>
    <x v="6"/>
  </r>
  <r>
    <n v="934"/>
    <x v="4"/>
    <x v="0"/>
    <x v="0"/>
    <x v="0"/>
    <x v="0"/>
    <x v="0"/>
    <x v="0"/>
    <n v="1"/>
    <x v="0"/>
    <x v="0"/>
    <x v="0"/>
    <x v="0"/>
    <x v="0"/>
    <x v="0"/>
    <x v="0"/>
    <x v="0"/>
    <m/>
    <x v="4"/>
    <x v="1"/>
    <x v="1"/>
    <x v="0"/>
    <x v="2"/>
    <x v="0"/>
    <x v="0"/>
    <m/>
    <x v="1"/>
    <x v="1"/>
    <x v="0"/>
    <n v="2"/>
    <n v="0.71669779096499997"/>
    <s v="Very likely- £50 (cumulative)-exclusions applied"/>
    <n v="50"/>
    <x v="7"/>
  </r>
  <r>
    <n v="934"/>
    <x v="4"/>
    <x v="0"/>
    <x v="0"/>
    <x v="0"/>
    <x v="0"/>
    <x v="0"/>
    <x v="0"/>
    <n v="1"/>
    <x v="0"/>
    <x v="0"/>
    <x v="0"/>
    <x v="0"/>
    <x v="0"/>
    <x v="0"/>
    <x v="0"/>
    <x v="0"/>
    <m/>
    <x v="4"/>
    <x v="1"/>
    <x v="1"/>
    <x v="0"/>
    <x v="2"/>
    <x v="0"/>
    <x v="0"/>
    <m/>
    <x v="1"/>
    <x v="1"/>
    <x v="0"/>
    <n v="2"/>
    <n v="0.71669779096499997"/>
    <s v="Very likely- £100 (cumulative)-exclusions applied"/>
    <n v="100"/>
    <x v="0"/>
  </r>
  <r>
    <n v="934"/>
    <x v="4"/>
    <x v="0"/>
    <x v="0"/>
    <x v="0"/>
    <x v="0"/>
    <x v="0"/>
    <x v="0"/>
    <n v="1"/>
    <x v="0"/>
    <x v="0"/>
    <x v="0"/>
    <x v="0"/>
    <x v="0"/>
    <x v="0"/>
    <x v="0"/>
    <x v="0"/>
    <m/>
    <x v="4"/>
    <x v="1"/>
    <x v="1"/>
    <x v="0"/>
    <x v="2"/>
    <x v="0"/>
    <x v="0"/>
    <m/>
    <x v="1"/>
    <x v="1"/>
    <x v="0"/>
    <n v="2"/>
    <n v="0.71669779096499997"/>
    <s v="Very likely- £150 (cumulative)-exclusions applied"/>
    <n v="150"/>
    <x v="1"/>
  </r>
  <r>
    <n v="934"/>
    <x v="4"/>
    <x v="0"/>
    <x v="0"/>
    <x v="0"/>
    <x v="0"/>
    <x v="0"/>
    <x v="0"/>
    <n v="1"/>
    <x v="0"/>
    <x v="0"/>
    <x v="0"/>
    <x v="0"/>
    <x v="0"/>
    <x v="0"/>
    <x v="0"/>
    <x v="0"/>
    <m/>
    <x v="4"/>
    <x v="1"/>
    <x v="1"/>
    <x v="0"/>
    <x v="2"/>
    <x v="0"/>
    <x v="0"/>
    <m/>
    <x v="1"/>
    <x v="1"/>
    <x v="0"/>
    <n v="2"/>
    <n v="0.71669779096499997"/>
    <s v="Very likely- £200 (cumulative)-exclusions applied"/>
    <n v="200"/>
    <x v="2"/>
  </r>
  <r>
    <n v="934"/>
    <x v="4"/>
    <x v="0"/>
    <x v="0"/>
    <x v="0"/>
    <x v="0"/>
    <x v="0"/>
    <x v="0"/>
    <n v="1"/>
    <x v="0"/>
    <x v="0"/>
    <x v="0"/>
    <x v="0"/>
    <x v="0"/>
    <x v="0"/>
    <x v="0"/>
    <x v="0"/>
    <m/>
    <x v="4"/>
    <x v="1"/>
    <x v="1"/>
    <x v="0"/>
    <x v="2"/>
    <x v="0"/>
    <x v="0"/>
    <m/>
    <x v="1"/>
    <x v="1"/>
    <x v="0"/>
    <n v="2"/>
    <n v="0.71669779096499997"/>
    <s v="Very likely- 30% (cumulative)-exclusions applied"/>
    <n v="0.3"/>
    <x v="4"/>
  </r>
  <r>
    <n v="934"/>
    <x v="4"/>
    <x v="0"/>
    <x v="0"/>
    <x v="0"/>
    <x v="0"/>
    <x v="0"/>
    <x v="0"/>
    <n v="1"/>
    <x v="0"/>
    <x v="0"/>
    <x v="0"/>
    <x v="0"/>
    <x v="0"/>
    <x v="0"/>
    <x v="0"/>
    <x v="0"/>
    <m/>
    <x v="4"/>
    <x v="1"/>
    <x v="1"/>
    <x v="0"/>
    <x v="2"/>
    <x v="0"/>
    <x v="0"/>
    <m/>
    <x v="1"/>
    <x v="1"/>
    <x v="0"/>
    <n v="2"/>
    <n v="0.71669779096499997"/>
    <s v="Very likely- 40% (cumulative)-exclusions applied"/>
    <n v="0.4"/>
    <x v="5"/>
  </r>
  <r>
    <n v="934"/>
    <x v="4"/>
    <x v="0"/>
    <x v="0"/>
    <x v="0"/>
    <x v="0"/>
    <x v="0"/>
    <x v="0"/>
    <n v="1"/>
    <x v="0"/>
    <x v="0"/>
    <x v="0"/>
    <x v="0"/>
    <x v="0"/>
    <x v="0"/>
    <x v="0"/>
    <x v="0"/>
    <m/>
    <x v="4"/>
    <x v="1"/>
    <x v="1"/>
    <x v="0"/>
    <x v="2"/>
    <x v="0"/>
    <x v="0"/>
    <m/>
    <x v="1"/>
    <x v="1"/>
    <x v="0"/>
    <n v="2"/>
    <n v="0.71669779096499997"/>
    <s v="Very likely- 50% (cumulative)-exclusions applied"/>
    <n v="0.5"/>
    <x v="6"/>
  </r>
  <r>
    <n v="935"/>
    <x v="0"/>
    <x v="0"/>
    <x v="0"/>
    <x v="0"/>
    <x v="0"/>
    <x v="0"/>
    <x v="0"/>
    <m/>
    <x v="0"/>
    <x v="0"/>
    <x v="0"/>
    <x v="0"/>
    <x v="0"/>
    <x v="0"/>
    <x v="0"/>
    <x v="0"/>
    <m/>
    <x v="4"/>
    <x v="1"/>
    <x v="1"/>
    <x v="0"/>
    <x v="2"/>
    <x v="0"/>
    <x v="0"/>
    <m/>
    <x v="1"/>
    <x v="1"/>
    <x v="6"/>
    <n v="-7"/>
    <n v="1.0770657152800001"/>
    <s v="Very likely- £100 (cumulative)-exclusions applied"/>
    <n v="100"/>
    <x v="0"/>
  </r>
  <r>
    <n v="935"/>
    <x v="0"/>
    <x v="0"/>
    <x v="0"/>
    <x v="0"/>
    <x v="0"/>
    <x v="0"/>
    <x v="0"/>
    <m/>
    <x v="0"/>
    <x v="0"/>
    <x v="0"/>
    <x v="0"/>
    <x v="0"/>
    <x v="0"/>
    <x v="0"/>
    <x v="0"/>
    <m/>
    <x v="4"/>
    <x v="1"/>
    <x v="1"/>
    <x v="0"/>
    <x v="2"/>
    <x v="0"/>
    <x v="0"/>
    <m/>
    <x v="1"/>
    <x v="1"/>
    <x v="6"/>
    <n v="-7"/>
    <n v="1.0770657152800001"/>
    <s v="Very likely- £150 (cumulative)-exclusions applied"/>
    <n v="150"/>
    <x v="1"/>
  </r>
  <r>
    <n v="935"/>
    <x v="0"/>
    <x v="0"/>
    <x v="0"/>
    <x v="0"/>
    <x v="0"/>
    <x v="0"/>
    <x v="0"/>
    <m/>
    <x v="0"/>
    <x v="0"/>
    <x v="0"/>
    <x v="0"/>
    <x v="0"/>
    <x v="0"/>
    <x v="0"/>
    <x v="0"/>
    <m/>
    <x v="4"/>
    <x v="1"/>
    <x v="1"/>
    <x v="0"/>
    <x v="2"/>
    <x v="0"/>
    <x v="0"/>
    <m/>
    <x v="1"/>
    <x v="1"/>
    <x v="6"/>
    <n v="-7"/>
    <n v="1.0770657152800001"/>
    <s v="Very likely- £200 (cumulative)-exclusions applied"/>
    <n v="200"/>
    <x v="2"/>
  </r>
  <r>
    <n v="935"/>
    <x v="0"/>
    <x v="0"/>
    <x v="0"/>
    <x v="0"/>
    <x v="0"/>
    <x v="0"/>
    <x v="0"/>
    <m/>
    <x v="0"/>
    <x v="0"/>
    <x v="0"/>
    <x v="0"/>
    <x v="0"/>
    <x v="0"/>
    <x v="0"/>
    <x v="0"/>
    <m/>
    <x v="4"/>
    <x v="1"/>
    <x v="1"/>
    <x v="0"/>
    <x v="2"/>
    <x v="0"/>
    <x v="0"/>
    <m/>
    <x v="1"/>
    <x v="1"/>
    <x v="6"/>
    <n v="-7"/>
    <n v="1.0770657152800001"/>
    <s v="Very likely- 20% (cumulative)-exclusions applied"/>
    <n v="0.2"/>
    <x v="3"/>
  </r>
  <r>
    <n v="935"/>
    <x v="0"/>
    <x v="0"/>
    <x v="0"/>
    <x v="0"/>
    <x v="0"/>
    <x v="0"/>
    <x v="0"/>
    <m/>
    <x v="0"/>
    <x v="0"/>
    <x v="0"/>
    <x v="0"/>
    <x v="0"/>
    <x v="0"/>
    <x v="0"/>
    <x v="0"/>
    <m/>
    <x v="4"/>
    <x v="1"/>
    <x v="1"/>
    <x v="0"/>
    <x v="2"/>
    <x v="0"/>
    <x v="0"/>
    <m/>
    <x v="1"/>
    <x v="1"/>
    <x v="6"/>
    <n v="-7"/>
    <n v="1.0770657152800001"/>
    <s v="Very likely- 30% (cumulative)-exclusions applied"/>
    <n v="0.3"/>
    <x v="4"/>
  </r>
  <r>
    <n v="935"/>
    <x v="0"/>
    <x v="0"/>
    <x v="0"/>
    <x v="0"/>
    <x v="0"/>
    <x v="0"/>
    <x v="0"/>
    <m/>
    <x v="0"/>
    <x v="0"/>
    <x v="0"/>
    <x v="0"/>
    <x v="0"/>
    <x v="0"/>
    <x v="0"/>
    <x v="0"/>
    <m/>
    <x v="4"/>
    <x v="1"/>
    <x v="1"/>
    <x v="0"/>
    <x v="2"/>
    <x v="0"/>
    <x v="0"/>
    <m/>
    <x v="1"/>
    <x v="1"/>
    <x v="6"/>
    <n v="-7"/>
    <n v="1.0770657152800001"/>
    <s v="Very likely- 40% (cumulative)-exclusions applied"/>
    <n v="0.4"/>
    <x v="5"/>
  </r>
  <r>
    <n v="935"/>
    <x v="0"/>
    <x v="0"/>
    <x v="0"/>
    <x v="0"/>
    <x v="0"/>
    <x v="0"/>
    <x v="0"/>
    <m/>
    <x v="0"/>
    <x v="0"/>
    <x v="0"/>
    <x v="0"/>
    <x v="0"/>
    <x v="0"/>
    <x v="0"/>
    <x v="0"/>
    <m/>
    <x v="4"/>
    <x v="1"/>
    <x v="1"/>
    <x v="0"/>
    <x v="2"/>
    <x v="0"/>
    <x v="0"/>
    <m/>
    <x v="1"/>
    <x v="1"/>
    <x v="6"/>
    <n v="-7"/>
    <n v="1.0770657152800001"/>
    <s v="Very likely- 50% (cumulative)-exclusions applied"/>
    <n v="0.5"/>
    <x v="6"/>
  </r>
  <r>
    <n v="939"/>
    <x v="7"/>
    <x v="0"/>
    <x v="0"/>
    <x v="0"/>
    <x v="3"/>
    <x v="0"/>
    <x v="0"/>
    <n v="1.5"/>
    <x v="0"/>
    <x v="0"/>
    <x v="0"/>
    <x v="0"/>
    <x v="0"/>
    <x v="0"/>
    <x v="0"/>
    <x v="0"/>
    <m/>
    <x v="8"/>
    <x v="1"/>
    <x v="1"/>
    <x v="0"/>
    <x v="0"/>
    <x v="0"/>
    <x v="0"/>
    <n v="1.5"/>
    <x v="8"/>
    <x v="1"/>
    <x v="6"/>
    <n v="5"/>
    <n v="0.80220968835899997"/>
    <s v="Very likely- £100 (cumulative)-exclusions applied"/>
    <n v="100"/>
    <x v="0"/>
  </r>
  <r>
    <n v="939"/>
    <x v="7"/>
    <x v="0"/>
    <x v="0"/>
    <x v="0"/>
    <x v="3"/>
    <x v="0"/>
    <x v="0"/>
    <n v="1.5"/>
    <x v="0"/>
    <x v="0"/>
    <x v="0"/>
    <x v="0"/>
    <x v="0"/>
    <x v="0"/>
    <x v="0"/>
    <x v="0"/>
    <m/>
    <x v="8"/>
    <x v="1"/>
    <x v="1"/>
    <x v="0"/>
    <x v="0"/>
    <x v="0"/>
    <x v="0"/>
    <n v="1.5"/>
    <x v="8"/>
    <x v="1"/>
    <x v="6"/>
    <n v="5"/>
    <n v="0.80220968835899997"/>
    <s v="Very likely- £150 (cumulative)-exclusions applied"/>
    <n v="150"/>
    <x v="1"/>
  </r>
  <r>
    <n v="939"/>
    <x v="7"/>
    <x v="0"/>
    <x v="0"/>
    <x v="0"/>
    <x v="3"/>
    <x v="0"/>
    <x v="0"/>
    <n v="1.5"/>
    <x v="0"/>
    <x v="0"/>
    <x v="0"/>
    <x v="0"/>
    <x v="0"/>
    <x v="0"/>
    <x v="0"/>
    <x v="0"/>
    <m/>
    <x v="8"/>
    <x v="1"/>
    <x v="1"/>
    <x v="0"/>
    <x v="0"/>
    <x v="0"/>
    <x v="0"/>
    <n v="1.5"/>
    <x v="8"/>
    <x v="1"/>
    <x v="6"/>
    <n v="5"/>
    <n v="0.80220968835899997"/>
    <s v="Very likely- £200 (cumulative)-exclusions applied"/>
    <n v="200"/>
    <x v="2"/>
  </r>
  <r>
    <n v="939"/>
    <x v="7"/>
    <x v="0"/>
    <x v="0"/>
    <x v="0"/>
    <x v="3"/>
    <x v="0"/>
    <x v="0"/>
    <n v="1.5"/>
    <x v="0"/>
    <x v="0"/>
    <x v="0"/>
    <x v="0"/>
    <x v="0"/>
    <x v="0"/>
    <x v="0"/>
    <x v="0"/>
    <m/>
    <x v="8"/>
    <x v="1"/>
    <x v="1"/>
    <x v="0"/>
    <x v="0"/>
    <x v="0"/>
    <x v="0"/>
    <n v="1.5"/>
    <x v="8"/>
    <x v="1"/>
    <x v="6"/>
    <n v="5"/>
    <n v="0.80220968835899997"/>
    <s v="Very likely- 40% (cumulative)-exclusions applied"/>
    <n v="0.4"/>
    <x v="5"/>
  </r>
  <r>
    <n v="939"/>
    <x v="7"/>
    <x v="0"/>
    <x v="0"/>
    <x v="0"/>
    <x v="3"/>
    <x v="0"/>
    <x v="0"/>
    <n v="1.5"/>
    <x v="0"/>
    <x v="0"/>
    <x v="0"/>
    <x v="0"/>
    <x v="0"/>
    <x v="0"/>
    <x v="0"/>
    <x v="0"/>
    <m/>
    <x v="8"/>
    <x v="1"/>
    <x v="1"/>
    <x v="0"/>
    <x v="0"/>
    <x v="0"/>
    <x v="0"/>
    <n v="1.5"/>
    <x v="8"/>
    <x v="1"/>
    <x v="6"/>
    <n v="5"/>
    <n v="0.80220968835899997"/>
    <s v="Very likely- 50% (cumulative)-exclusions applied"/>
    <n v="0.5"/>
    <x v="6"/>
  </r>
  <r>
    <n v="945"/>
    <x v="4"/>
    <x v="5"/>
    <x v="0"/>
    <x v="0"/>
    <x v="0"/>
    <x v="0"/>
    <x v="0"/>
    <n v="1.3"/>
    <x v="0"/>
    <x v="0"/>
    <x v="0"/>
    <x v="0"/>
    <x v="0"/>
    <x v="0"/>
    <x v="0"/>
    <x v="0"/>
    <m/>
    <x v="4"/>
    <x v="1"/>
    <x v="1"/>
    <x v="0"/>
    <x v="2"/>
    <x v="0"/>
    <x v="0"/>
    <m/>
    <x v="1"/>
    <x v="1"/>
    <x v="1"/>
    <n v="5"/>
    <n v="0.60094173635299997"/>
    <s v="Very likely- £200 (cumulative)-exclusions applied"/>
    <n v="200"/>
    <x v="2"/>
  </r>
  <r>
    <n v="947"/>
    <x v="0"/>
    <x v="0"/>
    <x v="0"/>
    <x v="0"/>
    <x v="0"/>
    <x v="0"/>
    <x v="0"/>
    <m/>
    <x v="0"/>
    <x v="0"/>
    <x v="0"/>
    <x v="0"/>
    <x v="0"/>
    <x v="0"/>
    <x v="0"/>
    <x v="0"/>
    <m/>
    <x v="4"/>
    <x v="1"/>
    <x v="1"/>
    <x v="0"/>
    <x v="2"/>
    <x v="0"/>
    <x v="0"/>
    <m/>
    <x v="8"/>
    <x v="4"/>
    <x v="0"/>
    <n v="9"/>
    <n v="0.86823772268300003"/>
    <s v="Very likely- £150 (cumulative)-exclusions applied"/>
    <n v="150"/>
    <x v="1"/>
  </r>
  <r>
    <n v="947"/>
    <x v="0"/>
    <x v="0"/>
    <x v="0"/>
    <x v="0"/>
    <x v="0"/>
    <x v="0"/>
    <x v="0"/>
    <m/>
    <x v="0"/>
    <x v="0"/>
    <x v="0"/>
    <x v="0"/>
    <x v="0"/>
    <x v="0"/>
    <x v="0"/>
    <x v="0"/>
    <m/>
    <x v="4"/>
    <x v="1"/>
    <x v="1"/>
    <x v="0"/>
    <x v="2"/>
    <x v="0"/>
    <x v="0"/>
    <m/>
    <x v="8"/>
    <x v="4"/>
    <x v="0"/>
    <n v="9"/>
    <n v="0.86823772268300003"/>
    <s v="Very likely- £200 (cumulative)-exclusions applied"/>
    <n v="200"/>
    <x v="2"/>
  </r>
  <r>
    <n v="947"/>
    <x v="0"/>
    <x v="0"/>
    <x v="0"/>
    <x v="0"/>
    <x v="0"/>
    <x v="0"/>
    <x v="0"/>
    <m/>
    <x v="0"/>
    <x v="0"/>
    <x v="0"/>
    <x v="0"/>
    <x v="0"/>
    <x v="0"/>
    <x v="0"/>
    <x v="0"/>
    <m/>
    <x v="4"/>
    <x v="1"/>
    <x v="1"/>
    <x v="0"/>
    <x v="2"/>
    <x v="0"/>
    <x v="0"/>
    <m/>
    <x v="8"/>
    <x v="4"/>
    <x v="0"/>
    <n v="9"/>
    <n v="0.86823772268300003"/>
    <s v="Very likely- 20% (cumulative)-exclusions applied"/>
    <n v="0.2"/>
    <x v="3"/>
  </r>
  <r>
    <n v="947"/>
    <x v="0"/>
    <x v="0"/>
    <x v="0"/>
    <x v="0"/>
    <x v="0"/>
    <x v="0"/>
    <x v="0"/>
    <m/>
    <x v="0"/>
    <x v="0"/>
    <x v="0"/>
    <x v="0"/>
    <x v="0"/>
    <x v="0"/>
    <x v="0"/>
    <x v="0"/>
    <m/>
    <x v="4"/>
    <x v="1"/>
    <x v="1"/>
    <x v="0"/>
    <x v="2"/>
    <x v="0"/>
    <x v="0"/>
    <m/>
    <x v="8"/>
    <x v="4"/>
    <x v="0"/>
    <n v="9"/>
    <n v="0.86823772268300003"/>
    <s v="Very likely- 30% (cumulative)-exclusions applied"/>
    <n v="0.3"/>
    <x v="4"/>
  </r>
  <r>
    <n v="947"/>
    <x v="0"/>
    <x v="0"/>
    <x v="0"/>
    <x v="0"/>
    <x v="0"/>
    <x v="0"/>
    <x v="0"/>
    <m/>
    <x v="0"/>
    <x v="0"/>
    <x v="0"/>
    <x v="0"/>
    <x v="0"/>
    <x v="0"/>
    <x v="0"/>
    <x v="0"/>
    <m/>
    <x v="4"/>
    <x v="1"/>
    <x v="1"/>
    <x v="0"/>
    <x v="2"/>
    <x v="0"/>
    <x v="0"/>
    <m/>
    <x v="8"/>
    <x v="4"/>
    <x v="0"/>
    <n v="9"/>
    <n v="0.86823772268300003"/>
    <s v="Very likely- 40% (cumulative)-exclusions applied"/>
    <n v="0.4"/>
    <x v="5"/>
  </r>
  <r>
    <n v="947"/>
    <x v="0"/>
    <x v="0"/>
    <x v="0"/>
    <x v="0"/>
    <x v="0"/>
    <x v="0"/>
    <x v="0"/>
    <m/>
    <x v="0"/>
    <x v="0"/>
    <x v="0"/>
    <x v="0"/>
    <x v="0"/>
    <x v="0"/>
    <x v="0"/>
    <x v="0"/>
    <m/>
    <x v="4"/>
    <x v="1"/>
    <x v="1"/>
    <x v="0"/>
    <x v="2"/>
    <x v="0"/>
    <x v="0"/>
    <m/>
    <x v="8"/>
    <x v="4"/>
    <x v="0"/>
    <n v="9"/>
    <n v="0.86823772268300003"/>
    <s v="Very likely- 50% (cumulative)-exclusions applied"/>
    <n v="0.5"/>
    <x v="6"/>
  </r>
  <r>
    <n v="949"/>
    <x v="0"/>
    <x v="0"/>
    <x v="0"/>
    <x v="0"/>
    <x v="0"/>
    <x v="0"/>
    <x v="0"/>
    <m/>
    <x v="0"/>
    <x v="0"/>
    <x v="0"/>
    <x v="0"/>
    <x v="0"/>
    <x v="0"/>
    <x v="0"/>
    <x v="0"/>
    <m/>
    <x v="4"/>
    <x v="1"/>
    <x v="1"/>
    <x v="0"/>
    <x v="2"/>
    <x v="0"/>
    <x v="0"/>
    <m/>
    <x v="5"/>
    <x v="2"/>
    <x v="4"/>
    <m/>
    <n v="0.81023109357199996"/>
    <s v="Very likely- £100 (cumulative)-exclusions applied"/>
    <n v="100"/>
    <x v="0"/>
  </r>
  <r>
    <n v="949"/>
    <x v="0"/>
    <x v="0"/>
    <x v="0"/>
    <x v="0"/>
    <x v="0"/>
    <x v="0"/>
    <x v="0"/>
    <m/>
    <x v="0"/>
    <x v="0"/>
    <x v="0"/>
    <x v="0"/>
    <x v="0"/>
    <x v="0"/>
    <x v="0"/>
    <x v="0"/>
    <m/>
    <x v="4"/>
    <x v="1"/>
    <x v="1"/>
    <x v="0"/>
    <x v="2"/>
    <x v="0"/>
    <x v="0"/>
    <m/>
    <x v="5"/>
    <x v="2"/>
    <x v="4"/>
    <m/>
    <n v="0.81023109357199996"/>
    <s v="Very likely- £150 (cumulative)-exclusions applied"/>
    <n v="150"/>
    <x v="1"/>
  </r>
  <r>
    <n v="949"/>
    <x v="0"/>
    <x v="0"/>
    <x v="0"/>
    <x v="0"/>
    <x v="0"/>
    <x v="0"/>
    <x v="0"/>
    <m/>
    <x v="0"/>
    <x v="0"/>
    <x v="0"/>
    <x v="0"/>
    <x v="0"/>
    <x v="0"/>
    <x v="0"/>
    <x v="0"/>
    <m/>
    <x v="4"/>
    <x v="1"/>
    <x v="1"/>
    <x v="0"/>
    <x v="2"/>
    <x v="0"/>
    <x v="0"/>
    <m/>
    <x v="5"/>
    <x v="2"/>
    <x v="4"/>
    <m/>
    <n v="0.81023109357199996"/>
    <s v="Very likely- £200 (cumulative)-exclusions applied"/>
    <n v="200"/>
    <x v="2"/>
  </r>
  <r>
    <n v="952"/>
    <x v="0"/>
    <x v="0"/>
    <x v="0"/>
    <x v="0"/>
    <x v="0"/>
    <x v="0"/>
    <x v="0"/>
    <m/>
    <x v="3"/>
    <x v="0"/>
    <x v="0"/>
    <x v="0"/>
    <x v="0"/>
    <x v="0"/>
    <x v="0"/>
    <x v="0"/>
    <m/>
    <x v="4"/>
    <x v="1"/>
    <x v="1"/>
    <x v="0"/>
    <x v="2"/>
    <x v="0"/>
    <x v="0"/>
    <m/>
    <x v="5"/>
    <x v="2"/>
    <x v="4"/>
    <m/>
    <n v="0.95452803036400002"/>
    <s v="Very likely- £100 (cumulative)-exclusions applied"/>
    <n v="100"/>
    <x v="0"/>
  </r>
  <r>
    <n v="952"/>
    <x v="0"/>
    <x v="0"/>
    <x v="0"/>
    <x v="0"/>
    <x v="0"/>
    <x v="0"/>
    <x v="0"/>
    <m/>
    <x v="3"/>
    <x v="0"/>
    <x v="0"/>
    <x v="0"/>
    <x v="0"/>
    <x v="0"/>
    <x v="0"/>
    <x v="0"/>
    <m/>
    <x v="4"/>
    <x v="1"/>
    <x v="1"/>
    <x v="0"/>
    <x v="2"/>
    <x v="0"/>
    <x v="0"/>
    <m/>
    <x v="5"/>
    <x v="2"/>
    <x v="4"/>
    <m/>
    <n v="0.95452803036400002"/>
    <s v="Very likely- £150 (cumulative)-exclusions applied"/>
    <n v="150"/>
    <x v="1"/>
  </r>
  <r>
    <n v="952"/>
    <x v="0"/>
    <x v="0"/>
    <x v="0"/>
    <x v="0"/>
    <x v="0"/>
    <x v="0"/>
    <x v="0"/>
    <m/>
    <x v="3"/>
    <x v="0"/>
    <x v="0"/>
    <x v="0"/>
    <x v="0"/>
    <x v="0"/>
    <x v="0"/>
    <x v="0"/>
    <m/>
    <x v="4"/>
    <x v="1"/>
    <x v="1"/>
    <x v="0"/>
    <x v="2"/>
    <x v="0"/>
    <x v="0"/>
    <m/>
    <x v="5"/>
    <x v="2"/>
    <x v="4"/>
    <m/>
    <n v="0.95452803036400002"/>
    <s v="Very likely- £200 (cumulative)-exclusions applied"/>
    <n v="200"/>
    <x v="2"/>
  </r>
  <r>
    <n v="957"/>
    <x v="0"/>
    <x v="0"/>
    <x v="0"/>
    <x v="0"/>
    <x v="0"/>
    <x v="0"/>
    <x v="0"/>
    <m/>
    <x v="0"/>
    <x v="0"/>
    <x v="0"/>
    <x v="0"/>
    <x v="0"/>
    <x v="0"/>
    <x v="0"/>
    <x v="0"/>
    <m/>
    <x v="4"/>
    <x v="1"/>
    <x v="1"/>
    <x v="0"/>
    <x v="2"/>
    <x v="0"/>
    <x v="0"/>
    <m/>
    <x v="1"/>
    <x v="1"/>
    <x v="1"/>
    <n v="5"/>
    <n v="0.80620347234"/>
    <s v="Very likely- 50% (cumulative)-exclusions applied"/>
    <n v="0.5"/>
    <x v="6"/>
  </r>
  <r>
    <n v="963"/>
    <x v="0"/>
    <x v="0"/>
    <x v="0"/>
    <x v="0"/>
    <x v="0"/>
    <x v="0"/>
    <x v="0"/>
    <m/>
    <x v="0"/>
    <x v="0"/>
    <x v="0"/>
    <x v="0"/>
    <x v="0"/>
    <x v="0"/>
    <x v="0"/>
    <x v="0"/>
    <m/>
    <x v="2"/>
    <x v="1"/>
    <x v="1"/>
    <x v="0"/>
    <x v="4"/>
    <x v="0"/>
    <x v="1"/>
    <n v="4"/>
    <x v="1"/>
    <x v="4"/>
    <x v="6"/>
    <n v="10"/>
    <n v="0.444039132911"/>
    <s v="Very likely- £50 (cumulative)-exclusions applied"/>
    <n v="50"/>
    <x v="7"/>
  </r>
  <r>
    <n v="963"/>
    <x v="0"/>
    <x v="0"/>
    <x v="0"/>
    <x v="0"/>
    <x v="0"/>
    <x v="0"/>
    <x v="0"/>
    <m/>
    <x v="0"/>
    <x v="0"/>
    <x v="0"/>
    <x v="0"/>
    <x v="0"/>
    <x v="0"/>
    <x v="0"/>
    <x v="0"/>
    <m/>
    <x v="2"/>
    <x v="1"/>
    <x v="1"/>
    <x v="0"/>
    <x v="4"/>
    <x v="0"/>
    <x v="1"/>
    <n v="4"/>
    <x v="1"/>
    <x v="4"/>
    <x v="6"/>
    <n v="10"/>
    <n v="0.444039132911"/>
    <s v="Very likely- £100 (cumulative)-exclusions applied"/>
    <n v="100"/>
    <x v="0"/>
  </r>
  <r>
    <n v="963"/>
    <x v="0"/>
    <x v="0"/>
    <x v="0"/>
    <x v="0"/>
    <x v="0"/>
    <x v="0"/>
    <x v="0"/>
    <m/>
    <x v="0"/>
    <x v="0"/>
    <x v="0"/>
    <x v="0"/>
    <x v="0"/>
    <x v="0"/>
    <x v="0"/>
    <x v="0"/>
    <m/>
    <x v="2"/>
    <x v="1"/>
    <x v="1"/>
    <x v="0"/>
    <x v="4"/>
    <x v="0"/>
    <x v="1"/>
    <n v="4"/>
    <x v="1"/>
    <x v="4"/>
    <x v="6"/>
    <n v="10"/>
    <n v="0.444039132911"/>
    <s v="Very likely- £150 (cumulative)-exclusions applied"/>
    <n v="150"/>
    <x v="1"/>
  </r>
  <r>
    <n v="963"/>
    <x v="0"/>
    <x v="0"/>
    <x v="0"/>
    <x v="0"/>
    <x v="0"/>
    <x v="0"/>
    <x v="0"/>
    <m/>
    <x v="0"/>
    <x v="0"/>
    <x v="0"/>
    <x v="0"/>
    <x v="0"/>
    <x v="0"/>
    <x v="0"/>
    <x v="0"/>
    <m/>
    <x v="2"/>
    <x v="1"/>
    <x v="1"/>
    <x v="0"/>
    <x v="4"/>
    <x v="0"/>
    <x v="1"/>
    <n v="4"/>
    <x v="1"/>
    <x v="4"/>
    <x v="6"/>
    <n v="10"/>
    <n v="0.444039132911"/>
    <s v="Very likely- £200 (cumulative)-exclusions applied"/>
    <n v="200"/>
    <x v="2"/>
  </r>
  <r>
    <n v="963"/>
    <x v="0"/>
    <x v="0"/>
    <x v="0"/>
    <x v="0"/>
    <x v="0"/>
    <x v="0"/>
    <x v="0"/>
    <m/>
    <x v="0"/>
    <x v="0"/>
    <x v="0"/>
    <x v="0"/>
    <x v="0"/>
    <x v="0"/>
    <x v="0"/>
    <x v="0"/>
    <m/>
    <x v="2"/>
    <x v="1"/>
    <x v="1"/>
    <x v="0"/>
    <x v="4"/>
    <x v="0"/>
    <x v="1"/>
    <n v="4"/>
    <x v="1"/>
    <x v="4"/>
    <x v="6"/>
    <n v="10"/>
    <n v="0.444039132911"/>
    <s v="Very likely- 20% (cumulative)-exclusions applied"/>
    <n v="0.2"/>
    <x v="3"/>
  </r>
  <r>
    <n v="963"/>
    <x v="0"/>
    <x v="0"/>
    <x v="0"/>
    <x v="0"/>
    <x v="0"/>
    <x v="0"/>
    <x v="0"/>
    <m/>
    <x v="0"/>
    <x v="0"/>
    <x v="0"/>
    <x v="0"/>
    <x v="0"/>
    <x v="0"/>
    <x v="0"/>
    <x v="0"/>
    <m/>
    <x v="2"/>
    <x v="1"/>
    <x v="1"/>
    <x v="0"/>
    <x v="4"/>
    <x v="0"/>
    <x v="1"/>
    <n v="4"/>
    <x v="1"/>
    <x v="4"/>
    <x v="6"/>
    <n v="10"/>
    <n v="0.444039132911"/>
    <s v="Very likely- 30% (cumulative)-exclusions applied"/>
    <n v="0.3"/>
    <x v="4"/>
  </r>
  <r>
    <n v="963"/>
    <x v="0"/>
    <x v="0"/>
    <x v="0"/>
    <x v="0"/>
    <x v="0"/>
    <x v="0"/>
    <x v="0"/>
    <m/>
    <x v="0"/>
    <x v="0"/>
    <x v="0"/>
    <x v="0"/>
    <x v="0"/>
    <x v="0"/>
    <x v="0"/>
    <x v="0"/>
    <m/>
    <x v="2"/>
    <x v="1"/>
    <x v="1"/>
    <x v="0"/>
    <x v="4"/>
    <x v="0"/>
    <x v="1"/>
    <n v="4"/>
    <x v="1"/>
    <x v="4"/>
    <x v="6"/>
    <n v="10"/>
    <n v="0.444039132911"/>
    <s v="Very likely- 40% (cumulative)-exclusions applied"/>
    <n v="0.4"/>
    <x v="5"/>
  </r>
  <r>
    <n v="963"/>
    <x v="0"/>
    <x v="0"/>
    <x v="0"/>
    <x v="0"/>
    <x v="0"/>
    <x v="0"/>
    <x v="0"/>
    <m/>
    <x v="0"/>
    <x v="0"/>
    <x v="0"/>
    <x v="0"/>
    <x v="0"/>
    <x v="0"/>
    <x v="0"/>
    <x v="0"/>
    <m/>
    <x v="2"/>
    <x v="1"/>
    <x v="1"/>
    <x v="0"/>
    <x v="4"/>
    <x v="0"/>
    <x v="1"/>
    <n v="4"/>
    <x v="1"/>
    <x v="4"/>
    <x v="6"/>
    <n v="10"/>
    <n v="0.444039132911"/>
    <s v="Very likely- 50% (cumulative)-exclusions applied"/>
    <n v="0.5"/>
    <x v="6"/>
  </r>
  <r>
    <n v="967"/>
    <x v="0"/>
    <x v="0"/>
    <x v="0"/>
    <x v="0"/>
    <x v="0"/>
    <x v="0"/>
    <x v="0"/>
    <m/>
    <x v="0"/>
    <x v="0"/>
    <x v="0"/>
    <x v="0"/>
    <x v="0"/>
    <x v="0"/>
    <x v="0"/>
    <x v="0"/>
    <m/>
    <x v="5"/>
    <x v="3"/>
    <x v="2"/>
    <x v="1"/>
    <x v="5"/>
    <x v="1"/>
    <x v="2"/>
    <m/>
    <x v="3"/>
    <x v="1"/>
    <x v="0"/>
    <m/>
    <n v="1.0727609621300001"/>
    <s v="Very likely- 40% (cumulative)-exclusions applied"/>
    <n v="0.4"/>
    <x v="5"/>
  </r>
  <r>
    <n v="967"/>
    <x v="0"/>
    <x v="0"/>
    <x v="0"/>
    <x v="0"/>
    <x v="0"/>
    <x v="0"/>
    <x v="0"/>
    <m/>
    <x v="0"/>
    <x v="0"/>
    <x v="0"/>
    <x v="0"/>
    <x v="0"/>
    <x v="0"/>
    <x v="0"/>
    <x v="0"/>
    <m/>
    <x v="5"/>
    <x v="3"/>
    <x v="2"/>
    <x v="1"/>
    <x v="5"/>
    <x v="1"/>
    <x v="2"/>
    <m/>
    <x v="3"/>
    <x v="1"/>
    <x v="0"/>
    <m/>
    <n v="1.0727609621300001"/>
    <s v="Very likely- 50% (cumulative)-exclusions applied"/>
    <n v="0.5"/>
    <x v="6"/>
  </r>
  <r>
    <n v="970"/>
    <x v="0"/>
    <x v="0"/>
    <x v="0"/>
    <x v="0"/>
    <x v="0"/>
    <x v="0"/>
    <x v="0"/>
    <m/>
    <x v="0"/>
    <x v="0"/>
    <x v="0"/>
    <x v="0"/>
    <x v="0"/>
    <x v="0"/>
    <x v="0"/>
    <x v="0"/>
    <m/>
    <x v="5"/>
    <x v="3"/>
    <x v="2"/>
    <x v="1"/>
    <x v="5"/>
    <x v="1"/>
    <x v="2"/>
    <m/>
    <x v="3"/>
    <x v="1"/>
    <x v="0"/>
    <m/>
    <n v="1.2157598406200001"/>
    <s v="Very likely- 40% (cumulative)-exclusions applied"/>
    <n v="0.4"/>
    <x v="5"/>
  </r>
  <r>
    <n v="970"/>
    <x v="0"/>
    <x v="0"/>
    <x v="0"/>
    <x v="0"/>
    <x v="0"/>
    <x v="0"/>
    <x v="0"/>
    <m/>
    <x v="0"/>
    <x v="0"/>
    <x v="0"/>
    <x v="0"/>
    <x v="0"/>
    <x v="0"/>
    <x v="0"/>
    <x v="0"/>
    <m/>
    <x v="5"/>
    <x v="3"/>
    <x v="2"/>
    <x v="1"/>
    <x v="5"/>
    <x v="1"/>
    <x v="2"/>
    <m/>
    <x v="3"/>
    <x v="1"/>
    <x v="0"/>
    <m/>
    <n v="1.2157598406200001"/>
    <s v="Very likely- 50% (cumulative)-exclusions applied"/>
    <n v="0.5"/>
    <x v="6"/>
  </r>
  <r>
    <n v="971"/>
    <x v="0"/>
    <x v="0"/>
    <x v="0"/>
    <x v="0"/>
    <x v="0"/>
    <x v="0"/>
    <x v="0"/>
    <m/>
    <x v="2"/>
    <x v="0"/>
    <x v="0"/>
    <x v="0"/>
    <x v="0"/>
    <x v="0"/>
    <x v="0"/>
    <x v="0"/>
    <m/>
    <x v="4"/>
    <x v="1"/>
    <x v="1"/>
    <x v="0"/>
    <x v="2"/>
    <x v="0"/>
    <x v="0"/>
    <m/>
    <x v="9"/>
    <x v="6"/>
    <x v="1"/>
    <n v="30"/>
    <n v="1.09614223373"/>
    <s v="Very likely- £50 (cumulative)-exclusions applied"/>
    <n v="50"/>
    <x v="7"/>
  </r>
  <r>
    <n v="971"/>
    <x v="0"/>
    <x v="0"/>
    <x v="0"/>
    <x v="0"/>
    <x v="0"/>
    <x v="0"/>
    <x v="0"/>
    <m/>
    <x v="2"/>
    <x v="0"/>
    <x v="0"/>
    <x v="0"/>
    <x v="0"/>
    <x v="0"/>
    <x v="0"/>
    <x v="0"/>
    <m/>
    <x v="4"/>
    <x v="1"/>
    <x v="1"/>
    <x v="0"/>
    <x v="2"/>
    <x v="0"/>
    <x v="0"/>
    <m/>
    <x v="9"/>
    <x v="6"/>
    <x v="1"/>
    <n v="30"/>
    <n v="1.09614223373"/>
    <s v="Very likely- £100 (cumulative)-exclusions applied"/>
    <n v="100"/>
    <x v="0"/>
  </r>
  <r>
    <n v="971"/>
    <x v="0"/>
    <x v="0"/>
    <x v="0"/>
    <x v="0"/>
    <x v="0"/>
    <x v="0"/>
    <x v="0"/>
    <m/>
    <x v="2"/>
    <x v="0"/>
    <x v="0"/>
    <x v="0"/>
    <x v="0"/>
    <x v="0"/>
    <x v="0"/>
    <x v="0"/>
    <m/>
    <x v="4"/>
    <x v="1"/>
    <x v="1"/>
    <x v="0"/>
    <x v="2"/>
    <x v="0"/>
    <x v="0"/>
    <m/>
    <x v="9"/>
    <x v="6"/>
    <x v="1"/>
    <n v="30"/>
    <n v="1.09614223373"/>
    <s v="Very likely- £150 (cumulative)-exclusions applied"/>
    <n v="150"/>
    <x v="1"/>
  </r>
  <r>
    <n v="971"/>
    <x v="0"/>
    <x v="0"/>
    <x v="0"/>
    <x v="0"/>
    <x v="0"/>
    <x v="0"/>
    <x v="0"/>
    <m/>
    <x v="2"/>
    <x v="0"/>
    <x v="0"/>
    <x v="0"/>
    <x v="0"/>
    <x v="0"/>
    <x v="0"/>
    <x v="0"/>
    <m/>
    <x v="4"/>
    <x v="1"/>
    <x v="1"/>
    <x v="0"/>
    <x v="2"/>
    <x v="0"/>
    <x v="0"/>
    <m/>
    <x v="9"/>
    <x v="6"/>
    <x v="1"/>
    <n v="30"/>
    <n v="1.09614223373"/>
    <s v="Very likely- £200 (cumulative)-exclusions applied"/>
    <n v="200"/>
    <x v="2"/>
  </r>
  <r>
    <n v="971"/>
    <x v="0"/>
    <x v="0"/>
    <x v="0"/>
    <x v="0"/>
    <x v="0"/>
    <x v="0"/>
    <x v="0"/>
    <m/>
    <x v="2"/>
    <x v="0"/>
    <x v="0"/>
    <x v="0"/>
    <x v="0"/>
    <x v="0"/>
    <x v="0"/>
    <x v="0"/>
    <m/>
    <x v="4"/>
    <x v="1"/>
    <x v="1"/>
    <x v="0"/>
    <x v="2"/>
    <x v="0"/>
    <x v="0"/>
    <m/>
    <x v="9"/>
    <x v="6"/>
    <x v="1"/>
    <n v="30"/>
    <n v="1.09614223373"/>
    <s v="Very likely- 30% (cumulative)-exclusions applied"/>
    <n v="0.3"/>
    <x v="4"/>
  </r>
  <r>
    <n v="971"/>
    <x v="0"/>
    <x v="0"/>
    <x v="0"/>
    <x v="0"/>
    <x v="0"/>
    <x v="0"/>
    <x v="0"/>
    <m/>
    <x v="2"/>
    <x v="0"/>
    <x v="0"/>
    <x v="0"/>
    <x v="0"/>
    <x v="0"/>
    <x v="0"/>
    <x v="0"/>
    <m/>
    <x v="4"/>
    <x v="1"/>
    <x v="1"/>
    <x v="0"/>
    <x v="2"/>
    <x v="0"/>
    <x v="0"/>
    <m/>
    <x v="9"/>
    <x v="6"/>
    <x v="1"/>
    <n v="30"/>
    <n v="1.09614223373"/>
    <s v="Very likely- 40% (cumulative)-exclusions applied"/>
    <n v="0.4"/>
    <x v="5"/>
  </r>
  <r>
    <n v="971"/>
    <x v="0"/>
    <x v="0"/>
    <x v="0"/>
    <x v="0"/>
    <x v="0"/>
    <x v="0"/>
    <x v="0"/>
    <m/>
    <x v="2"/>
    <x v="0"/>
    <x v="0"/>
    <x v="0"/>
    <x v="0"/>
    <x v="0"/>
    <x v="0"/>
    <x v="0"/>
    <m/>
    <x v="4"/>
    <x v="1"/>
    <x v="1"/>
    <x v="0"/>
    <x v="2"/>
    <x v="0"/>
    <x v="0"/>
    <m/>
    <x v="9"/>
    <x v="6"/>
    <x v="1"/>
    <n v="30"/>
    <n v="1.09614223373"/>
    <s v="Very likely- 50% (cumulative)-exclusions applied"/>
    <n v="0.5"/>
    <x v="6"/>
  </r>
  <r>
    <n v="972"/>
    <x v="0"/>
    <x v="0"/>
    <x v="0"/>
    <x v="0"/>
    <x v="0"/>
    <x v="0"/>
    <x v="0"/>
    <m/>
    <x v="0"/>
    <x v="0"/>
    <x v="0"/>
    <x v="0"/>
    <x v="0"/>
    <x v="0"/>
    <x v="0"/>
    <x v="0"/>
    <m/>
    <x v="14"/>
    <x v="1"/>
    <x v="1"/>
    <x v="0"/>
    <x v="2"/>
    <x v="4"/>
    <x v="0"/>
    <n v="2"/>
    <x v="5"/>
    <x v="2"/>
    <x v="4"/>
    <m/>
    <n v="0.68454271719100002"/>
    <s v="Very likely- £50 (cumulative)-exclusions applied"/>
    <n v="50"/>
    <x v="7"/>
  </r>
  <r>
    <n v="972"/>
    <x v="0"/>
    <x v="0"/>
    <x v="0"/>
    <x v="0"/>
    <x v="0"/>
    <x v="0"/>
    <x v="0"/>
    <m/>
    <x v="0"/>
    <x v="0"/>
    <x v="0"/>
    <x v="0"/>
    <x v="0"/>
    <x v="0"/>
    <x v="0"/>
    <x v="0"/>
    <m/>
    <x v="14"/>
    <x v="1"/>
    <x v="1"/>
    <x v="0"/>
    <x v="2"/>
    <x v="4"/>
    <x v="0"/>
    <n v="2"/>
    <x v="5"/>
    <x v="2"/>
    <x v="4"/>
    <m/>
    <n v="0.68454271719100002"/>
    <s v="Very likely- £100 (cumulative)-exclusions applied"/>
    <n v="100"/>
    <x v="0"/>
  </r>
  <r>
    <n v="972"/>
    <x v="0"/>
    <x v="0"/>
    <x v="0"/>
    <x v="0"/>
    <x v="0"/>
    <x v="0"/>
    <x v="0"/>
    <m/>
    <x v="0"/>
    <x v="0"/>
    <x v="0"/>
    <x v="0"/>
    <x v="0"/>
    <x v="0"/>
    <x v="0"/>
    <x v="0"/>
    <m/>
    <x v="14"/>
    <x v="1"/>
    <x v="1"/>
    <x v="0"/>
    <x v="2"/>
    <x v="4"/>
    <x v="0"/>
    <n v="2"/>
    <x v="5"/>
    <x v="2"/>
    <x v="4"/>
    <m/>
    <n v="0.68454271719100002"/>
    <s v="Very likely- £150 (cumulative)-exclusions applied"/>
    <n v="150"/>
    <x v="1"/>
  </r>
  <r>
    <n v="972"/>
    <x v="0"/>
    <x v="0"/>
    <x v="0"/>
    <x v="0"/>
    <x v="0"/>
    <x v="0"/>
    <x v="0"/>
    <m/>
    <x v="0"/>
    <x v="0"/>
    <x v="0"/>
    <x v="0"/>
    <x v="0"/>
    <x v="0"/>
    <x v="0"/>
    <x v="0"/>
    <m/>
    <x v="14"/>
    <x v="1"/>
    <x v="1"/>
    <x v="0"/>
    <x v="2"/>
    <x v="4"/>
    <x v="0"/>
    <n v="2"/>
    <x v="5"/>
    <x v="2"/>
    <x v="4"/>
    <m/>
    <n v="0.68454271719100002"/>
    <s v="Very likely- £200 (cumulative)-exclusions applied"/>
    <n v="200"/>
    <x v="2"/>
  </r>
  <r>
    <n v="972"/>
    <x v="0"/>
    <x v="0"/>
    <x v="0"/>
    <x v="0"/>
    <x v="0"/>
    <x v="0"/>
    <x v="0"/>
    <m/>
    <x v="0"/>
    <x v="0"/>
    <x v="0"/>
    <x v="0"/>
    <x v="0"/>
    <x v="0"/>
    <x v="0"/>
    <x v="0"/>
    <m/>
    <x v="14"/>
    <x v="1"/>
    <x v="1"/>
    <x v="0"/>
    <x v="2"/>
    <x v="4"/>
    <x v="0"/>
    <n v="2"/>
    <x v="5"/>
    <x v="2"/>
    <x v="4"/>
    <m/>
    <n v="0.68454271719100002"/>
    <s v="Very likely- 40% (cumulative)-exclusions applied"/>
    <n v="0.4"/>
    <x v="5"/>
  </r>
  <r>
    <n v="972"/>
    <x v="0"/>
    <x v="0"/>
    <x v="0"/>
    <x v="0"/>
    <x v="0"/>
    <x v="0"/>
    <x v="0"/>
    <m/>
    <x v="0"/>
    <x v="0"/>
    <x v="0"/>
    <x v="0"/>
    <x v="0"/>
    <x v="0"/>
    <x v="0"/>
    <x v="0"/>
    <m/>
    <x v="14"/>
    <x v="1"/>
    <x v="1"/>
    <x v="0"/>
    <x v="2"/>
    <x v="4"/>
    <x v="0"/>
    <n v="2"/>
    <x v="5"/>
    <x v="2"/>
    <x v="4"/>
    <m/>
    <n v="0.68454271719100002"/>
    <s v="Very likely- 50% (cumulative)-exclusions applied"/>
    <n v="0.5"/>
    <x v="6"/>
  </r>
  <r>
    <n v="973"/>
    <x v="0"/>
    <x v="0"/>
    <x v="0"/>
    <x v="0"/>
    <x v="0"/>
    <x v="0"/>
    <x v="0"/>
    <m/>
    <x v="0"/>
    <x v="0"/>
    <x v="0"/>
    <x v="0"/>
    <x v="0"/>
    <x v="0"/>
    <x v="0"/>
    <x v="0"/>
    <m/>
    <x v="4"/>
    <x v="1"/>
    <x v="1"/>
    <x v="0"/>
    <x v="2"/>
    <x v="0"/>
    <x v="0"/>
    <m/>
    <x v="3"/>
    <x v="1"/>
    <x v="0"/>
    <m/>
    <n v="0.96941590982199999"/>
    <s v="Very likely- £150 (cumulative)-exclusions applied"/>
    <n v="150"/>
    <x v="1"/>
  </r>
  <r>
    <n v="973"/>
    <x v="0"/>
    <x v="0"/>
    <x v="0"/>
    <x v="0"/>
    <x v="0"/>
    <x v="0"/>
    <x v="0"/>
    <m/>
    <x v="0"/>
    <x v="0"/>
    <x v="0"/>
    <x v="0"/>
    <x v="0"/>
    <x v="0"/>
    <x v="0"/>
    <x v="0"/>
    <m/>
    <x v="4"/>
    <x v="1"/>
    <x v="1"/>
    <x v="0"/>
    <x v="2"/>
    <x v="0"/>
    <x v="0"/>
    <m/>
    <x v="3"/>
    <x v="1"/>
    <x v="0"/>
    <m/>
    <n v="0.96941590982199999"/>
    <s v="Very likely- £200 (cumulative)-exclusions applied"/>
    <n v="200"/>
    <x v="2"/>
  </r>
  <r>
    <n v="973"/>
    <x v="0"/>
    <x v="0"/>
    <x v="0"/>
    <x v="0"/>
    <x v="0"/>
    <x v="0"/>
    <x v="0"/>
    <m/>
    <x v="0"/>
    <x v="0"/>
    <x v="0"/>
    <x v="0"/>
    <x v="0"/>
    <x v="0"/>
    <x v="0"/>
    <x v="0"/>
    <m/>
    <x v="4"/>
    <x v="1"/>
    <x v="1"/>
    <x v="0"/>
    <x v="2"/>
    <x v="0"/>
    <x v="0"/>
    <m/>
    <x v="3"/>
    <x v="1"/>
    <x v="0"/>
    <m/>
    <n v="0.96941590982199999"/>
    <s v="Very likely- 20% (cumulative)-exclusions applied"/>
    <n v="0.2"/>
    <x v="3"/>
  </r>
  <r>
    <n v="973"/>
    <x v="0"/>
    <x v="0"/>
    <x v="0"/>
    <x v="0"/>
    <x v="0"/>
    <x v="0"/>
    <x v="0"/>
    <m/>
    <x v="0"/>
    <x v="0"/>
    <x v="0"/>
    <x v="0"/>
    <x v="0"/>
    <x v="0"/>
    <x v="0"/>
    <x v="0"/>
    <m/>
    <x v="4"/>
    <x v="1"/>
    <x v="1"/>
    <x v="0"/>
    <x v="2"/>
    <x v="0"/>
    <x v="0"/>
    <m/>
    <x v="3"/>
    <x v="1"/>
    <x v="0"/>
    <m/>
    <n v="0.96941590982199999"/>
    <s v="Very likely- 30% (cumulative)-exclusions applied"/>
    <n v="0.3"/>
    <x v="4"/>
  </r>
  <r>
    <n v="973"/>
    <x v="0"/>
    <x v="0"/>
    <x v="0"/>
    <x v="0"/>
    <x v="0"/>
    <x v="0"/>
    <x v="0"/>
    <m/>
    <x v="0"/>
    <x v="0"/>
    <x v="0"/>
    <x v="0"/>
    <x v="0"/>
    <x v="0"/>
    <x v="0"/>
    <x v="0"/>
    <m/>
    <x v="4"/>
    <x v="1"/>
    <x v="1"/>
    <x v="0"/>
    <x v="2"/>
    <x v="0"/>
    <x v="0"/>
    <m/>
    <x v="3"/>
    <x v="1"/>
    <x v="0"/>
    <m/>
    <n v="0.96941590982199999"/>
    <s v="Very likely- 40% (cumulative)-exclusions applied"/>
    <n v="0.4"/>
    <x v="5"/>
  </r>
  <r>
    <n v="973"/>
    <x v="0"/>
    <x v="0"/>
    <x v="0"/>
    <x v="0"/>
    <x v="0"/>
    <x v="0"/>
    <x v="0"/>
    <m/>
    <x v="0"/>
    <x v="0"/>
    <x v="0"/>
    <x v="0"/>
    <x v="0"/>
    <x v="0"/>
    <x v="0"/>
    <x v="0"/>
    <m/>
    <x v="4"/>
    <x v="1"/>
    <x v="1"/>
    <x v="0"/>
    <x v="2"/>
    <x v="0"/>
    <x v="0"/>
    <m/>
    <x v="3"/>
    <x v="1"/>
    <x v="0"/>
    <m/>
    <n v="0.96941590982199999"/>
    <s v="Very likely- 50% (cumulative)-exclusions applied"/>
    <n v="0.5"/>
    <x v="6"/>
  </r>
  <r>
    <n v="979"/>
    <x v="0"/>
    <x v="0"/>
    <x v="0"/>
    <x v="0"/>
    <x v="0"/>
    <x v="0"/>
    <x v="0"/>
    <m/>
    <x v="0"/>
    <x v="0"/>
    <x v="0"/>
    <x v="0"/>
    <x v="0"/>
    <x v="0"/>
    <x v="0"/>
    <x v="0"/>
    <m/>
    <x v="5"/>
    <x v="3"/>
    <x v="2"/>
    <x v="1"/>
    <x v="5"/>
    <x v="1"/>
    <x v="2"/>
    <m/>
    <x v="5"/>
    <x v="2"/>
    <x v="4"/>
    <m/>
    <n v="0.80846241637399996"/>
    <s v="Very likely- £150 (cumulative)-exclusions applied"/>
    <n v="150"/>
    <x v="1"/>
  </r>
  <r>
    <n v="979"/>
    <x v="0"/>
    <x v="0"/>
    <x v="0"/>
    <x v="0"/>
    <x v="0"/>
    <x v="0"/>
    <x v="0"/>
    <m/>
    <x v="0"/>
    <x v="0"/>
    <x v="0"/>
    <x v="0"/>
    <x v="0"/>
    <x v="0"/>
    <x v="0"/>
    <x v="0"/>
    <m/>
    <x v="5"/>
    <x v="3"/>
    <x v="2"/>
    <x v="1"/>
    <x v="5"/>
    <x v="1"/>
    <x v="2"/>
    <m/>
    <x v="5"/>
    <x v="2"/>
    <x v="4"/>
    <m/>
    <n v="0.80846241637399996"/>
    <s v="Very likely- £200 (cumulative)-exclusions applied"/>
    <n v="200"/>
    <x v="2"/>
  </r>
  <r>
    <n v="984"/>
    <x v="8"/>
    <x v="6"/>
    <x v="0"/>
    <x v="0"/>
    <x v="1"/>
    <x v="0"/>
    <x v="0"/>
    <n v="2"/>
    <x v="0"/>
    <x v="0"/>
    <x v="0"/>
    <x v="0"/>
    <x v="0"/>
    <x v="0"/>
    <x v="0"/>
    <x v="0"/>
    <m/>
    <x v="4"/>
    <x v="1"/>
    <x v="1"/>
    <x v="0"/>
    <x v="2"/>
    <x v="0"/>
    <x v="0"/>
    <m/>
    <x v="1"/>
    <x v="1"/>
    <x v="1"/>
    <n v="5"/>
    <n v="0.68454271719100002"/>
    <s v="Very likely- £50 (cumulative)-exclusions applied"/>
    <n v="50"/>
    <x v="7"/>
  </r>
  <r>
    <n v="984"/>
    <x v="8"/>
    <x v="6"/>
    <x v="0"/>
    <x v="0"/>
    <x v="1"/>
    <x v="0"/>
    <x v="0"/>
    <n v="2"/>
    <x v="0"/>
    <x v="0"/>
    <x v="0"/>
    <x v="0"/>
    <x v="0"/>
    <x v="0"/>
    <x v="0"/>
    <x v="0"/>
    <m/>
    <x v="4"/>
    <x v="1"/>
    <x v="1"/>
    <x v="0"/>
    <x v="2"/>
    <x v="0"/>
    <x v="0"/>
    <m/>
    <x v="1"/>
    <x v="1"/>
    <x v="1"/>
    <n v="5"/>
    <n v="0.68454271719100002"/>
    <s v="Very likely- £100 (cumulative)-exclusions applied"/>
    <n v="100"/>
    <x v="0"/>
  </r>
  <r>
    <n v="984"/>
    <x v="8"/>
    <x v="6"/>
    <x v="0"/>
    <x v="0"/>
    <x v="1"/>
    <x v="0"/>
    <x v="0"/>
    <n v="2"/>
    <x v="0"/>
    <x v="0"/>
    <x v="0"/>
    <x v="0"/>
    <x v="0"/>
    <x v="0"/>
    <x v="0"/>
    <x v="0"/>
    <m/>
    <x v="4"/>
    <x v="1"/>
    <x v="1"/>
    <x v="0"/>
    <x v="2"/>
    <x v="0"/>
    <x v="0"/>
    <m/>
    <x v="1"/>
    <x v="1"/>
    <x v="1"/>
    <n v="5"/>
    <n v="0.68454271719100002"/>
    <s v="Very likely- £150 (cumulative)-exclusions applied"/>
    <n v="150"/>
    <x v="1"/>
  </r>
  <r>
    <n v="984"/>
    <x v="8"/>
    <x v="6"/>
    <x v="0"/>
    <x v="0"/>
    <x v="1"/>
    <x v="0"/>
    <x v="0"/>
    <n v="2"/>
    <x v="0"/>
    <x v="0"/>
    <x v="0"/>
    <x v="0"/>
    <x v="0"/>
    <x v="0"/>
    <x v="0"/>
    <x v="0"/>
    <m/>
    <x v="4"/>
    <x v="1"/>
    <x v="1"/>
    <x v="0"/>
    <x v="2"/>
    <x v="0"/>
    <x v="0"/>
    <m/>
    <x v="1"/>
    <x v="1"/>
    <x v="1"/>
    <n v="5"/>
    <n v="0.68454271719100002"/>
    <s v="Very likely- £200 (cumulative)-exclusions applied"/>
    <n v="200"/>
    <x v="2"/>
  </r>
  <r>
    <n v="984"/>
    <x v="8"/>
    <x v="6"/>
    <x v="0"/>
    <x v="0"/>
    <x v="1"/>
    <x v="0"/>
    <x v="0"/>
    <n v="2"/>
    <x v="0"/>
    <x v="0"/>
    <x v="0"/>
    <x v="0"/>
    <x v="0"/>
    <x v="0"/>
    <x v="0"/>
    <x v="0"/>
    <m/>
    <x v="4"/>
    <x v="1"/>
    <x v="1"/>
    <x v="0"/>
    <x v="2"/>
    <x v="0"/>
    <x v="0"/>
    <m/>
    <x v="1"/>
    <x v="1"/>
    <x v="1"/>
    <n v="5"/>
    <n v="0.68454271719100002"/>
    <s v="Very likely- 30% (cumulative)-exclusions applied"/>
    <n v="0.3"/>
    <x v="4"/>
  </r>
  <r>
    <n v="984"/>
    <x v="8"/>
    <x v="6"/>
    <x v="0"/>
    <x v="0"/>
    <x v="1"/>
    <x v="0"/>
    <x v="0"/>
    <n v="2"/>
    <x v="0"/>
    <x v="0"/>
    <x v="0"/>
    <x v="0"/>
    <x v="0"/>
    <x v="0"/>
    <x v="0"/>
    <x v="0"/>
    <m/>
    <x v="4"/>
    <x v="1"/>
    <x v="1"/>
    <x v="0"/>
    <x v="2"/>
    <x v="0"/>
    <x v="0"/>
    <m/>
    <x v="1"/>
    <x v="1"/>
    <x v="1"/>
    <n v="5"/>
    <n v="0.68454271719100002"/>
    <s v="Very likely- 40% (cumulative)-exclusions applied"/>
    <n v="0.4"/>
    <x v="5"/>
  </r>
  <r>
    <n v="984"/>
    <x v="8"/>
    <x v="6"/>
    <x v="0"/>
    <x v="0"/>
    <x v="1"/>
    <x v="0"/>
    <x v="0"/>
    <n v="2"/>
    <x v="0"/>
    <x v="0"/>
    <x v="0"/>
    <x v="0"/>
    <x v="0"/>
    <x v="0"/>
    <x v="0"/>
    <x v="0"/>
    <m/>
    <x v="4"/>
    <x v="1"/>
    <x v="1"/>
    <x v="0"/>
    <x v="2"/>
    <x v="0"/>
    <x v="0"/>
    <m/>
    <x v="1"/>
    <x v="1"/>
    <x v="1"/>
    <n v="5"/>
    <n v="0.68454271719100002"/>
    <s v="Very likely- 50% (cumulative)-exclusions applied"/>
    <n v="0.5"/>
    <x v="6"/>
  </r>
  <r>
    <n v="991"/>
    <x v="0"/>
    <x v="0"/>
    <x v="0"/>
    <x v="0"/>
    <x v="0"/>
    <x v="0"/>
    <x v="0"/>
    <m/>
    <x v="0"/>
    <x v="0"/>
    <x v="0"/>
    <x v="0"/>
    <x v="0"/>
    <x v="0"/>
    <x v="0"/>
    <x v="0"/>
    <m/>
    <x v="4"/>
    <x v="1"/>
    <x v="1"/>
    <x v="0"/>
    <x v="2"/>
    <x v="0"/>
    <x v="0"/>
    <m/>
    <x v="1"/>
    <x v="1"/>
    <x v="1"/>
    <n v="5"/>
    <n v="0.60094173635299997"/>
    <s v="Very likely- 50% (cumulative)-exclusions applied"/>
    <n v="0.5"/>
    <x v="6"/>
  </r>
  <r>
    <n v="994"/>
    <x v="0"/>
    <x v="0"/>
    <x v="0"/>
    <x v="0"/>
    <x v="0"/>
    <x v="0"/>
    <x v="0"/>
    <m/>
    <x v="0"/>
    <x v="0"/>
    <x v="0"/>
    <x v="0"/>
    <x v="0"/>
    <x v="0"/>
    <x v="0"/>
    <x v="0"/>
    <m/>
    <x v="4"/>
    <x v="1"/>
    <x v="1"/>
    <x v="0"/>
    <x v="2"/>
    <x v="0"/>
    <x v="0"/>
    <m/>
    <x v="9"/>
    <x v="0"/>
    <x v="8"/>
    <n v="3"/>
    <n v="0.74234309331199999"/>
    <s v="Very likely- £150 (cumulative)-exclusions applied"/>
    <n v="150"/>
    <x v="1"/>
  </r>
  <r>
    <n v="994"/>
    <x v="0"/>
    <x v="0"/>
    <x v="0"/>
    <x v="0"/>
    <x v="0"/>
    <x v="0"/>
    <x v="0"/>
    <m/>
    <x v="0"/>
    <x v="0"/>
    <x v="0"/>
    <x v="0"/>
    <x v="0"/>
    <x v="0"/>
    <x v="0"/>
    <x v="0"/>
    <m/>
    <x v="4"/>
    <x v="1"/>
    <x v="1"/>
    <x v="0"/>
    <x v="2"/>
    <x v="0"/>
    <x v="0"/>
    <m/>
    <x v="9"/>
    <x v="0"/>
    <x v="8"/>
    <n v="3"/>
    <n v="0.74234309331199999"/>
    <s v="Very likely- £200 (cumulative)-exclusions applied"/>
    <n v="200"/>
    <x v="2"/>
  </r>
  <r>
    <n v="995"/>
    <x v="0"/>
    <x v="0"/>
    <x v="0"/>
    <x v="0"/>
    <x v="0"/>
    <x v="0"/>
    <x v="0"/>
    <m/>
    <x v="0"/>
    <x v="0"/>
    <x v="0"/>
    <x v="0"/>
    <x v="0"/>
    <x v="0"/>
    <x v="0"/>
    <x v="0"/>
    <m/>
    <x v="4"/>
    <x v="1"/>
    <x v="1"/>
    <x v="0"/>
    <x v="2"/>
    <x v="0"/>
    <x v="0"/>
    <m/>
    <x v="1"/>
    <x v="1"/>
    <x v="1"/>
    <n v="4"/>
    <n v="0.77977097933799999"/>
    <s v="Very likely- £200 (cumulative)-exclusions applied"/>
    <n v="200"/>
    <x v="2"/>
  </r>
  <r>
    <n v="995"/>
    <x v="0"/>
    <x v="0"/>
    <x v="0"/>
    <x v="0"/>
    <x v="0"/>
    <x v="0"/>
    <x v="0"/>
    <m/>
    <x v="0"/>
    <x v="0"/>
    <x v="0"/>
    <x v="0"/>
    <x v="0"/>
    <x v="0"/>
    <x v="0"/>
    <x v="0"/>
    <m/>
    <x v="4"/>
    <x v="1"/>
    <x v="1"/>
    <x v="0"/>
    <x v="2"/>
    <x v="0"/>
    <x v="0"/>
    <m/>
    <x v="1"/>
    <x v="1"/>
    <x v="1"/>
    <n v="4"/>
    <n v="0.77977097933799999"/>
    <s v="Very likely- 50% (cumulative)-exclusions applied"/>
    <n v="0.5"/>
    <x v="6"/>
  </r>
  <r>
    <n v="997"/>
    <x v="0"/>
    <x v="0"/>
    <x v="0"/>
    <x v="0"/>
    <x v="0"/>
    <x v="0"/>
    <x v="0"/>
    <m/>
    <x v="0"/>
    <x v="2"/>
    <x v="0"/>
    <x v="0"/>
    <x v="0"/>
    <x v="0"/>
    <x v="2"/>
    <x v="0"/>
    <n v="0.5"/>
    <x v="2"/>
    <x v="1"/>
    <x v="1"/>
    <x v="0"/>
    <x v="2"/>
    <x v="3"/>
    <x v="0"/>
    <n v="0.5"/>
    <x v="5"/>
    <x v="2"/>
    <x v="4"/>
    <m/>
    <n v="0.77928092997499998"/>
    <s v="Very likely- £200 (cumulative)-exclusions applied"/>
    <n v="200"/>
    <x v="2"/>
  </r>
  <r>
    <n v="997"/>
    <x v="0"/>
    <x v="0"/>
    <x v="0"/>
    <x v="0"/>
    <x v="0"/>
    <x v="0"/>
    <x v="0"/>
    <m/>
    <x v="0"/>
    <x v="2"/>
    <x v="0"/>
    <x v="0"/>
    <x v="0"/>
    <x v="0"/>
    <x v="2"/>
    <x v="0"/>
    <n v="0.5"/>
    <x v="2"/>
    <x v="1"/>
    <x v="1"/>
    <x v="0"/>
    <x v="2"/>
    <x v="3"/>
    <x v="0"/>
    <n v="0.5"/>
    <x v="5"/>
    <x v="2"/>
    <x v="4"/>
    <m/>
    <n v="0.77928092997499998"/>
    <s v="Very likely- 50% (cumulative)-exclusions applied"/>
    <n v="0.5"/>
    <x v="6"/>
  </r>
  <r>
    <n v="998"/>
    <x v="4"/>
    <x v="7"/>
    <x v="4"/>
    <x v="0"/>
    <x v="0"/>
    <x v="0"/>
    <x v="0"/>
    <n v="5"/>
    <x v="0"/>
    <x v="5"/>
    <x v="4"/>
    <x v="0"/>
    <x v="0"/>
    <x v="0"/>
    <x v="0"/>
    <x v="0"/>
    <n v="5"/>
    <x v="0"/>
    <x v="1"/>
    <x v="1"/>
    <x v="0"/>
    <x v="7"/>
    <x v="0"/>
    <x v="0"/>
    <n v="5"/>
    <x v="4"/>
    <x v="7"/>
    <x v="0"/>
    <n v="5"/>
    <n v="0.77928092997499998"/>
    <s v="Very likely- £50 (cumulative)-exclusions applied"/>
    <n v="50"/>
    <x v="7"/>
  </r>
  <r>
    <n v="998"/>
    <x v="4"/>
    <x v="7"/>
    <x v="4"/>
    <x v="0"/>
    <x v="0"/>
    <x v="0"/>
    <x v="0"/>
    <n v="5"/>
    <x v="0"/>
    <x v="5"/>
    <x v="4"/>
    <x v="0"/>
    <x v="0"/>
    <x v="0"/>
    <x v="0"/>
    <x v="0"/>
    <n v="5"/>
    <x v="0"/>
    <x v="1"/>
    <x v="1"/>
    <x v="0"/>
    <x v="7"/>
    <x v="0"/>
    <x v="0"/>
    <n v="5"/>
    <x v="4"/>
    <x v="7"/>
    <x v="0"/>
    <n v="5"/>
    <n v="0.77928092997499998"/>
    <s v="Very likely- £100 (cumulative)-exclusions applied"/>
    <n v="100"/>
    <x v="0"/>
  </r>
  <r>
    <n v="998"/>
    <x v="4"/>
    <x v="7"/>
    <x v="4"/>
    <x v="0"/>
    <x v="0"/>
    <x v="0"/>
    <x v="0"/>
    <n v="5"/>
    <x v="0"/>
    <x v="5"/>
    <x v="4"/>
    <x v="0"/>
    <x v="0"/>
    <x v="0"/>
    <x v="0"/>
    <x v="0"/>
    <n v="5"/>
    <x v="0"/>
    <x v="1"/>
    <x v="1"/>
    <x v="0"/>
    <x v="7"/>
    <x v="0"/>
    <x v="0"/>
    <n v="5"/>
    <x v="4"/>
    <x v="7"/>
    <x v="0"/>
    <n v="5"/>
    <n v="0.77928092997499998"/>
    <s v="Very likely- £150 (cumulative)-exclusions applied"/>
    <n v="150"/>
    <x v="1"/>
  </r>
  <r>
    <n v="998"/>
    <x v="4"/>
    <x v="7"/>
    <x v="4"/>
    <x v="0"/>
    <x v="0"/>
    <x v="0"/>
    <x v="0"/>
    <n v="5"/>
    <x v="0"/>
    <x v="5"/>
    <x v="4"/>
    <x v="0"/>
    <x v="0"/>
    <x v="0"/>
    <x v="0"/>
    <x v="0"/>
    <n v="5"/>
    <x v="0"/>
    <x v="1"/>
    <x v="1"/>
    <x v="0"/>
    <x v="7"/>
    <x v="0"/>
    <x v="0"/>
    <n v="5"/>
    <x v="4"/>
    <x v="7"/>
    <x v="0"/>
    <n v="5"/>
    <n v="0.77928092997499998"/>
    <s v="Very likely- £200 (cumulative)-exclusions applied"/>
    <n v="200"/>
    <x v="2"/>
  </r>
  <r>
    <n v="998"/>
    <x v="4"/>
    <x v="7"/>
    <x v="4"/>
    <x v="0"/>
    <x v="0"/>
    <x v="0"/>
    <x v="0"/>
    <n v="5"/>
    <x v="0"/>
    <x v="5"/>
    <x v="4"/>
    <x v="0"/>
    <x v="0"/>
    <x v="0"/>
    <x v="0"/>
    <x v="0"/>
    <n v="5"/>
    <x v="0"/>
    <x v="1"/>
    <x v="1"/>
    <x v="0"/>
    <x v="7"/>
    <x v="0"/>
    <x v="0"/>
    <n v="5"/>
    <x v="4"/>
    <x v="7"/>
    <x v="0"/>
    <n v="5"/>
    <n v="0.77928092997499998"/>
    <s v="Very likely- 20% (cumulative)-exclusions applied"/>
    <n v="0.2"/>
    <x v="3"/>
  </r>
  <r>
    <n v="998"/>
    <x v="4"/>
    <x v="7"/>
    <x v="4"/>
    <x v="0"/>
    <x v="0"/>
    <x v="0"/>
    <x v="0"/>
    <n v="5"/>
    <x v="0"/>
    <x v="5"/>
    <x v="4"/>
    <x v="0"/>
    <x v="0"/>
    <x v="0"/>
    <x v="0"/>
    <x v="0"/>
    <n v="5"/>
    <x v="0"/>
    <x v="1"/>
    <x v="1"/>
    <x v="0"/>
    <x v="7"/>
    <x v="0"/>
    <x v="0"/>
    <n v="5"/>
    <x v="4"/>
    <x v="7"/>
    <x v="0"/>
    <n v="5"/>
    <n v="0.77928092997499998"/>
    <s v="Very likely- 30% (cumulative)-exclusions applied"/>
    <n v="0.3"/>
    <x v="4"/>
  </r>
  <r>
    <n v="998"/>
    <x v="4"/>
    <x v="7"/>
    <x v="4"/>
    <x v="0"/>
    <x v="0"/>
    <x v="0"/>
    <x v="0"/>
    <n v="5"/>
    <x v="0"/>
    <x v="5"/>
    <x v="4"/>
    <x v="0"/>
    <x v="0"/>
    <x v="0"/>
    <x v="0"/>
    <x v="0"/>
    <n v="5"/>
    <x v="0"/>
    <x v="1"/>
    <x v="1"/>
    <x v="0"/>
    <x v="7"/>
    <x v="0"/>
    <x v="0"/>
    <n v="5"/>
    <x v="4"/>
    <x v="7"/>
    <x v="0"/>
    <n v="5"/>
    <n v="0.77928092997499998"/>
    <s v="Very likely- 40% (cumulative)-exclusions applied"/>
    <n v="0.4"/>
    <x v="5"/>
  </r>
  <r>
    <n v="998"/>
    <x v="4"/>
    <x v="7"/>
    <x v="4"/>
    <x v="0"/>
    <x v="0"/>
    <x v="0"/>
    <x v="0"/>
    <n v="5"/>
    <x v="0"/>
    <x v="5"/>
    <x v="4"/>
    <x v="0"/>
    <x v="0"/>
    <x v="0"/>
    <x v="0"/>
    <x v="0"/>
    <n v="5"/>
    <x v="0"/>
    <x v="1"/>
    <x v="1"/>
    <x v="0"/>
    <x v="7"/>
    <x v="0"/>
    <x v="0"/>
    <n v="5"/>
    <x v="4"/>
    <x v="7"/>
    <x v="0"/>
    <n v="5"/>
    <n v="0.77928092997499998"/>
    <s v="Very likely- 50% (cumulative)-exclusions applied"/>
    <n v="0.5"/>
    <x v="6"/>
  </r>
  <r>
    <n v="1001"/>
    <x v="0"/>
    <x v="0"/>
    <x v="0"/>
    <x v="0"/>
    <x v="0"/>
    <x v="0"/>
    <x v="0"/>
    <m/>
    <x v="0"/>
    <x v="0"/>
    <x v="0"/>
    <x v="0"/>
    <x v="0"/>
    <x v="0"/>
    <x v="0"/>
    <x v="0"/>
    <m/>
    <x v="4"/>
    <x v="1"/>
    <x v="1"/>
    <x v="0"/>
    <x v="2"/>
    <x v="0"/>
    <x v="0"/>
    <m/>
    <x v="5"/>
    <x v="2"/>
    <x v="4"/>
    <m/>
    <n v="1.1744897841899999"/>
    <s v="Very likely- 50% (cumulative)-exclusions applied"/>
    <n v="0.5"/>
    <x v="6"/>
  </r>
  <r>
    <n v="1002"/>
    <x v="0"/>
    <x v="0"/>
    <x v="0"/>
    <x v="0"/>
    <x v="0"/>
    <x v="0"/>
    <x v="0"/>
    <m/>
    <x v="6"/>
    <x v="0"/>
    <x v="0"/>
    <x v="0"/>
    <x v="0"/>
    <x v="0"/>
    <x v="0"/>
    <x v="0"/>
    <m/>
    <x v="2"/>
    <x v="1"/>
    <x v="1"/>
    <x v="2"/>
    <x v="4"/>
    <x v="0"/>
    <x v="0"/>
    <n v="2"/>
    <x v="2"/>
    <x v="3"/>
    <x v="1"/>
    <n v="2"/>
    <n v="0.94493371415000005"/>
    <s v="Very likely- £50 (cumulative)-exclusions applied"/>
    <n v="50"/>
    <x v="7"/>
  </r>
  <r>
    <n v="1002"/>
    <x v="0"/>
    <x v="0"/>
    <x v="0"/>
    <x v="0"/>
    <x v="0"/>
    <x v="0"/>
    <x v="0"/>
    <m/>
    <x v="6"/>
    <x v="0"/>
    <x v="0"/>
    <x v="0"/>
    <x v="0"/>
    <x v="0"/>
    <x v="0"/>
    <x v="0"/>
    <m/>
    <x v="2"/>
    <x v="1"/>
    <x v="1"/>
    <x v="2"/>
    <x v="4"/>
    <x v="0"/>
    <x v="0"/>
    <n v="2"/>
    <x v="2"/>
    <x v="3"/>
    <x v="1"/>
    <n v="2"/>
    <n v="0.94493371415000005"/>
    <s v="Very likely- £100 (cumulative)-exclusions applied"/>
    <n v="100"/>
    <x v="0"/>
  </r>
  <r>
    <n v="1002"/>
    <x v="0"/>
    <x v="0"/>
    <x v="0"/>
    <x v="0"/>
    <x v="0"/>
    <x v="0"/>
    <x v="0"/>
    <m/>
    <x v="6"/>
    <x v="0"/>
    <x v="0"/>
    <x v="0"/>
    <x v="0"/>
    <x v="0"/>
    <x v="0"/>
    <x v="0"/>
    <m/>
    <x v="2"/>
    <x v="1"/>
    <x v="1"/>
    <x v="2"/>
    <x v="4"/>
    <x v="0"/>
    <x v="0"/>
    <n v="2"/>
    <x v="2"/>
    <x v="3"/>
    <x v="1"/>
    <n v="2"/>
    <n v="0.94493371415000005"/>
    <s v="Very likely- £150 (cumulative)-exclusions applied"/>
    <n v="150"/>
    <x v="1"/>
  </r>
  <r>
    <n v="1002"/>
    <x v="0"/>
    <x v="0"/>
    <x v="0"/>
    <x v="0"/>
    <x v="0"/>
    <x v="0"/>
    <x v="0"/>
    <m/>
    <x v="6"/>
    <x v="0"/>
    <x v="0"/>
    <x v="0"/>
    <x v="0"/>
    <x v="0"/>
    <x v="0"/>
    <x v="0"/>
    <m/>
    <x v="2"/>
    <x v="1"/>
    <x v="1"/>
    <x v="2"/>
    <x v="4"/>
    <x v="0"/>
    <x v="0"/>
    <n v="2"/>
    <x v="2"/>
    <x v="3"/>
    <x v="1"/>
    <n v="2"/>
    <n v="0.94493371415000005"/>
    <s v="Very likely- £200 (cumulative)-exclusions applied"/>
    <n v="200"/>
    <x v="2"/>
  </r>
  <r>
    <n v="1008"/>
    <x v="0"/>
    <x v="0"/>
    <x v="0"/>
    <x v="0"/>
    <x v="0"/>
    <x v="0"/>
    <x v="0"/>
    <m/>
    <x v="0"/>
    <x v="1"/>
    <x v="1"/>
    <x v="1"/>
    <x v="1"/>
    <x v="1"/>
    <x v="1"/>
    <x v="1"/>
    <m/>
    <x v="4"/>
    <x v="1"/>
    <x v="1"/>
    <x v="0"/>
    <x v="2"/>
    <x v="0"/>
    <x v="0"/>
    <m/>
    <x v="3"/>
    <x v="1"/>
    <x v="0"/>
    <m/>
    <n v="0.86002070184299995"/>
    <s v="Very likely- £100 (cumulative)-exclusions applied"/>
    <n v="100"/>
    <x v="0"/>
  </r>
  <r>
    <n v="1008"/>
    <x v="0"/>
    <x v="0"/>
    <x v="0"/>
    <x v="0"/>
    <x v="0"/>
    <x v="0"/>
    <x v="0"/>
    <m/>
    <x v="0"/>
    <x v="1"/>
    <x v="1"/>
    <x v="1"/>
    <x v="1"/>
    <x v="1"/>
    <x v="1"/>
    <x v="1"/>
    <m/>
    <x v="4"/>
    <x v="1"/>
    <x v="1"/>
    <x v="0"/>
    <x v="2"/>
    <x v="0"/>
    <x v="0"/>
    <m/>
    <x v="3"/>
    <x v="1"/>
    <x v="0"/>
    <m/>
    <n v="0.86002070184299995"/>
    <s v="Very likely- £150 (cumulative)-exclusions applied"/>
    <n v="150"/>
    <x v="1"/>
  </r>
  <r>
    <n v="1008"/>
    <x v="0"/>
    <x v="0"/>
    <x v="0"/>
    <x v="0"/>
    <x v="0"/>
    <x v="0"/>
    <x v="0"/>
    <m/>
    <x v="0"/>
    <x v="1"/>
    <x v="1"/>
    <x v="1"/>
    <x v="1"/>
    <x v="1"/>
    <x v="1"/>
    <x v="1"/>
    <m/>
    <x v="4"/>
    <x v="1"/>
    <x v="1"/>
    <x v="0"/>
    <x v="2"/>
    <x v="0"/>
    <x v="0"/>
    <m/>
    <x v="3"/>
    <x v="1"/>
    <x v="0"/>
    <m/>
    <n v="0.86002070184299995"/>
    <s v="Very likely- £200 (cumulative)-exclusions applied"/>
    <n v="200"/>
    <x v="2"/>
  </r>
  <r>
    <n v="1008"/>
    <x v="0"/>
    <x v="0"/>
    <x v="0"/>
    <x v="0"/>
    <x v="0"/>
    <x v="0"/>
    <x v="0"/>
    <m/>
    <x v="0"/>
    <x v="1"/>
    <x v="1"/>
    <x v="1"/>
    <x v="1"/>
    <x v="1"/>
    <x v="1"/>
    <x v="1"/>
    <m/>
    <x v="4"/>
    <x v="1"/>
    <x v="1"/>
    <x v="0"/>
    <x v="2"/>
    <x v="0"/>
    <x v="0"/>
    <m/>
    <x v="3"/>
    <x v="1"/>
    <x v="0"/>
    <m/>
    <n v="0.86002070184299995"/>
    <s v="Very likely- 40% (cumulative)-exclusions applied"/>
    <n v="0.4"/>
    <x v="5"/>
  </r>
  <r>
    <n v="1008"/>
    <x v="0"/>
    <x v="0"/>
    <x v="0"/>
    <x v="0"/>
    <x v="0"/>
    <x v="0"/>
    <x v="0"/>
    <m/>
    <x v="0"/>
    <x v="1"/>
    <x v="1"/>
    <x v="1"/>
    <x v="1"/>
    <x v="1"/>
    <x v="1"/>
    <x v="1"/>
    <m/>
    <x v="4"/>
    <x v="1"/>
    <x v="1"/>
    <x v="0"/>
    <x v="2"/>
    <x v="0"/>
    <x v="0"/>
    <m/>
    <x v="3"/>
    <x v="1"/>
    <x v="0"/>
    <m/>
    <n v="0.86002070184299995"/>
    <s v="Very likely- 50% (cumulative)-exclusions applied"/>
    <n v="0.5"/>
    <x v="6"/>
  </r>
  <r>
    <n v="1010"/>
    <x v="0"/>
    <x v="0"/>
    <x v="0"/>
    <x v="0"/>
    <x v="0"/>
    <x v="0"/>
    <x v="0"/>
    <m/>
    <x v="0"/>
    <x v="0"/>
    <x v="0"/>
    <x v="0"/>
    <x v="0"/>
    <x v="0"/>
    <x v="0"/>
    <x v="0"/>
    <m/>
    <x v="4"/>
    <x v="1"/>
    <x v="1"/>
    <x v="0"/>
    <x v="2"/>
    <x v="0"/>
    <x v="0"/>
    <m/>
    <x v="3"/>
    <x v="1"/>
    <x v="0"/>
    <m/>
    <n v="1.0084777252499999"/>
    <s v="Very likely- £100 (cumulative)-exclusions applied"/>
    <n v="100"/>
    <x v="0"/>
  </r>
  <r>
    <n v="1010"/>
    <x v="0"/>
    <x v="0"/>
    <x v="0"/>
    <x v="0"/>
    <x v="0"/>
    <x v="0"/>
    <x v="0"/>
    <m/>
    <x v="0"/>
    <x v="0"/>
    <x v="0"/>
    <x v="0"/>
    <x v="0"/>
    <x v="0"/>
    <x v="0"/>
    <x v="0"/>
    <m/>
    <x v="4"/>
    <x v="1"/>
    <x v="1"/>
    <x v="0"/>
    <x v="2"/>
    <x v="0"/>
    <x v="0"/>
    <m/>
    <x v="3"/>
    <x v="1"/>
    <x v="0"/>
    <m/>
    <n v="1.0084777252499999"/>
    <s v="Very likely- £150 (cumulative)-exclusions applied"/>
    <n v="150"/>
    <x v="1"/>
  </r>
  <r>
    <n v="1010"/>
    <x v="0"/>
    <x v="0"/>
    <x v="0"/>
    <x v="0"/>
    <x v="0"/>
    <x v="0"/>
    <x v="0"/>
    <m/>
    <x v="0"/>
    <x v="0"/>
    <x v="0"/>
    <x v="0"/>
    <x v="0"/>
    <x v="0"/>
    <x v="0"/>
    <x v="0"/>
    <m/>
    <x v="4"/>
    <x v="1"/>
    <x v="1"/>
    <x v="0"/>
    <x v="2"/>
    <x v="0"/>
    <x v="0"/>
    <m/>
    <x v="3"/>
    <x v="1"/>
    <x v="0"/>
    <m/>
    <n v="1.0084777252499999"/>
    <s v="Very likely- £200 (cumulative)-exclusions applied"/>
    <n v="200"/>
    <x v="2"/>
  </r>
  <r>
    <n v="1010"/>
    <x v="0"/>
    <x v="0"/>
    <x v="0"/>
    <x v="0"/>
    <x v="0"/>
    <x v="0"/>
    <x v="0"/>
    <m/>
    <x v="0"/>
    <x v="0"/>
    <x v="0"/>
    <x v="0"/>
    <x v="0"/>
    <x v="0"/>
    <x v="0"/>
    <x v="0"/>
    <m/>
    <x v="4"/>
    <x v="1"/>
    <x v="1"/>
    <x v="0"/>
    <x v="2"/>
    <x v="0"/>
    <x v="0"/>
    <m/>
    <x v="3"/>
    <x v="1"/>
    <x v="0"/>
    <m/>
    <n v="1.0084777252499999"/>
    <s v="Very likely- 30% (cumulative)-exclusions applied"/>
    <n v="0.3"/>
    <x v="4"/>
  </r>
  <r>
    <n v="1010"/>
    <x v="0"/>
    <x v="0"/>
    <x v="0"/>
    <x v="0"/>
    <x v="0"/>
    <x v="0"/>
    <x v="0"/>
    <m/>
    <x v="0"/>
    <x v="0"/>
    <x v="0"/>
    <x v="0"/>
    <x v="0"/>
    <x v="0"/>
    <x v="0"/>
    <x v="0"/>
    <m/>
    <x v="4"/>
    <x v="1"/>
    <x v="1"/>
    <x v="0"/>
    <x v="2"/>
    <x v="0"/>
    <x v="0"/>
    <m/>
    <x v="3"/>
    <x v="1"/>
    <x v="0"/>
    <m/>
    <n v="1.0084777252499999"/>
    <s v="Very likely- 40% (cumulative)-exclusions applied"/>
    <n v="0.4"/>
    <x v="5"/>
  </r>
  <r>
    <n v="1010"/>
    <x v="0"/>
    <x v="0"/>
    <x v="0"/>
    <x v="0"/>
    <x v="0"/>
    <x v="0"/>
    <x v="0"/>
    <m/>
    <x v="0"/>
    <x v="0"/>
    <x v="0"/>
    <x v="0"/>
    <x v="0"/>
    <x v="0"/>
    <x v="0"/>
    <x v="0"/>
    <m/>
    <x v="4"/>
    <x v="1"/>
    <x v="1"/>
    <x v="0"/>
    <x v="2"/>
    <x v="0"/>
    <x v="0"/>
    <m/>
    <x v="3"/>
    <x v="1"/>
    <x v="0"/>
    <m/>
    <n v="1.0084777252499999"/>
    <s v="Very likely- 50% (cumulative)-exclusions applied"/>
    <n v="0.5"/>
    <x v="6"/>
  </r>
  <r>
    <n v="1011"/>
    <x v="5"/>
    <x v="3"/>
    <x v="1"/>
    <x v="1"/>
    <x v="2"/>
    <x v="1"/>
    <x v="1"/>
    <m/>
    <x v="5"/>
    <x v="3"/>
    <x v="1"/>
    <x v="1"/>
    <x v="1"/>
    <x v="1"/>
    <x v="1"/>
    <x v="1"/>
    <m/>
    <x v="13"/>
    <x v="3"/>
    <x v="2"/>
    <x v="1"/>
    <x v="5"/>
    <x v="1"/>
    <x v="2"/>
    <m/>
    <x v="10"/>
    <x v="2"/>
    <x v="4"/>
    <m/>
    <n v="1.03262265858"/>
    <s v="Very likely- 50% (cumulative)-exclusions applied"/>
    <n v="0.5"/>
    <x v="6"/>
  </r>
  <r>
    <n v="1013"/>
    <x v="7"/>
    <x v="8"/>
    <x v="0"/>
    <x v="0"/>
    <x v="0"/>
    <x v="0"/>
    <x v="0"/>
    <n v="1.5"/>
    <x v="0"/>
    <x v="0"/>
    <x v="0"/>
    <x v="0"/>
    <x v="0"/>
    <x v="0"/>
    <x v="0"/>
    <x v="0"/>
    <m/>
    <x v="4"/>
    <x v="1"/>
    <x v="1"/>
    <x v="0"/>
    <x v="2"/>
    <x v="0"/>
    <x v="0"/>
    <m/>
    <x v="3"/>
    <x v="1"/>
    <x v="0"/>
    <m/>
    <n v="0.50079447392300003"/>
    <s v="Very likely- £150 (cumulative)-exclusions applied"/>
    <n v="150"/>
    <x v="1"/>
  </r>
  <r>
    <n v="1013"/>
    <x v="7"/>
    <x v="8"/>
    <x v="0"/>
    <x v="0"/>
    <x v="0"/>
    <x v="0"/>
    <x v="0"/>
    <n v="1.5"/>
    <x v="0"/>
    <x v="0"/>
    <x v="0"/>
    <x v="0"/>
    <x v="0"/>
    <x v="0"/>
    <x v="0"/>
    <x v="0"/>
    <m/>
    <x v="4"/>
    <x v="1"/>
    <x v="1"/>
    <x v="0"/>
    <x v="2"/>
    <x v="0"/>
    <x v="0"/>
    <m/>
    <x v="3"/>
    <x v="1"/>
    <x v="0"/>
    <m/>
    <n v="0.50079447392300003"/>
    <s v="Very likely- £200 (cumulative)-exclusions applied"/>
    <n v="200"/>
    <x v="2"/>
  </r>
  <r>
    <n v="1015"/>
    <x v="0"/>
    <x v="0"/>
    <x v="0"/>
    <x v="0"/>
    <x v="0"/>
    <x v="0"/>
    <x v="0"/>
    <m/>
    <x v="0"/>
    <x v="0"/>
    <x v="0"/>
    <x v="0"/>
    <x v="0"/>
    <x v="0"/>
    <x v="0"/>
    <x v="0"/>
    <m/>
    <x v="4"/>
    <x v="1"/>
    <x v="1"/>
    <x v="0"/>
    <x v="2"/>
    <x v="0"/>
    <x v="0"/>
    <m/>
    <x v="5"/>
    <x v="2"/>
    <x v="4"/>
    <m/>
    <n v="0.74234309331199999"/>
    <s v="Very likely- £50 (cumulative)-exclusions applied"/>
    <n v="50"/>
    <x v="7"/>
  </r>
  <r>
    <n v="1015"/>
    <x v="0"/>
    <x v="0"/>
    <x v="0"/>
    <x v="0"/>
    <x v="0"/>
    <x v="0"/>
    <x v="0"/>
    <m/>
    <x v="0"/>
    <x v="0"/>
    <x v="0"/>
    <x v="0"/>
    <x v="0"/>
    <x v="0"/>
    <x v="0"/>
    <x v="0"/>
    <m/>
    <x v="4"/>
    <x v="1"/>
    <x v="1"/>
    <x v="0"/>
    <x v="2"/>
    <x v="0"/>
    <x v="0"/>
    <m/>
    <x v="5"/>
    <x v="2"/>
    <x v="4"/>
    <m/>
    <n v="0.74234309331199999"/>
    <s v="Very likely- £100 (cumulative)-exclusions applied"/>
    <n v="100"/>
    <x v="0"/>
  </r>
  <r>
    <n v="1015"/>
    <x v="0"/>
    <x v="0"/>
    <x v="0"/>
    <x v="0"/>
    <x v="0"/>
    <x v="0"/>
    <x v="0"/>
    <m/>
    <x v="0"/>
    <x v="0"/>
    <x v="0"/>
    <x v="0"/>
    <x v="0"/>
    <x v="0"/>
    <x v="0"/>
    <x v="0"/>
    <m/>
    <x v="4"/>
    <x v="1"/>
    <x v="1"/>
    <x v="0"/>
    <x v="2"/>
    <x v="0"/>
    <x v="0"/>
    <m/>
    <x v="5"/>
    <x v="2"/>
    <x v="4"/>
    <m/>
    <n v="0.74234309331199999"/>
    <s v="Very likely- £150 (cumulative)-exclusions applied"/>
    <n v="150"/>
    <x v="1"/>
  </r>
  <r>
    <n v="1015"/>
    <x v="0"/>
    <x v="0"/>
    <x v="0"/>
    <x v="0"/>
    <x v="0"/>
    <x v="0"/>
    <x v="0"/>
    <m/>
    <x v="0"/>
    <x v="0"/>
    <x v="0"/>
    <x v="0"/>
    <x v="0"/>
    <x v="0"/>
    <x v="0"/>
    <x v="0"/>
    <m/>
    <x v="4"/>
    <x v="1"/>
    <x v="1"/>
    <x v="0"/>
    <x v="2"/>
    <x v="0"/>
    <x v="0"/>
    <m/>
    <x v="5"/>
    <x v="2"/>
    <x v="4"/>
    <m/>
    <n v="0.74234309331199999"/>
    <s v="Very likely- £200 (cumulative)-exclusions applied"/>
    <n v="200"/>
    <x v="2"/>
  </r>
  <r>
    <n v="1020"/>
    <x v="0"/>
    <x v="0"/>
    <x v="0"/>
    <x v="0"/>
    <x v="0"/>
    <x v="0"/>
    <x v="0"/>
    <m/>
    <x v="0"/>
    <x v="0"/>
    <x v="0"/>
    <x v="0"/>
    <x v="0"/>
    <x v="0"/>
    <x v="0"/>
    <x v="0"/>
    <m/>
    <x v="4"/>
    <x v="1"/>
    <x v="1"/>
    <x v="0"/>
    <x v="2"/>
    <x v="0"/>
    <x v="0"/>
    <m/>
    <x v="5"/>
    <x v="2"/>
    <x v="4"/>
    <m/>
    <n v="0.97901122468000001"/>
    <s v="Very likely- £100 (cumulative)-exclusions applied"/>
    <n v="100"/>
    <x v="0"/>
  </r>
  <r>
    <n v="1020"/>
    <x v="0"/>
    <x v="0"/>
    <x v="0"/>
    <x v="0"/>
    <x v="0"/>
    <x v="0"/>
    <x v="0"/>
    <m/>
    <x v="0"/>
    <x v="0"/>
    <x v="0"/>
    <x v="0"/>
    <x v="0"/>
    <x v="0"/>
    <x v="0"/>
    <x v="0"/>
    <m/>
    <x v="4"/>
    <x v="1"/>
    <x v="1"/>
    <x v="0"/>
    <x v="2"/>
    <x v="0"/>
    <x v="0"/>
    <m/>
    <x v="5"/>
    <x v="2"/>
    <x v="4"/>
    <m/>
    <n v="0.97901122468000001"/>
    <s v="Very likely- £150 (cumulative)-exclusions applied"/>
    <n v="150"/>
    <x v="1"/>
  </r>
  <r>
    <n v="1020"/>
    <x v="0"/>
    <x v="0"/>
    <x v="0"/>
    <x v="0"/>
    <x v="0"/>
    <x v="0"/>
    <x v="0"/>
    <m/>
    <x v="0"/>
    <x v="0"/>
    <x v="0"/>
    <x v="0"/>
    <x v="0"/>
    <x v="0"/>
    <x v="0"/>
    <x v="0"/>
    <m/>
    <x v="4"/>
    <x v="1"/>
    <x v="1"/>
    <x v="0"/>
    <x v="2"/>
    <x v="0"/>
    <x v="0"/>
    <m/>
    <x v="5"/>
    <x v="2"/>
    <x v="4"/>
    <m/>
    <n v="0.97901122468000001"/>
    <s v="Very likely- £200 (cumulative)-exclusions applied"/>
    <n v="200"/>
    <x v="2"/>
  </r>
  <r>
    <n v="1020"/>
    <x v="0"/>
    <x v="0"/>
    <x v="0"/>
    <x v="0"/>
    <x v="0"/>
    <x v="0"/>
    <x v="0"/>
    <m/>
    <x v="0"/>
    <x v="0"/>
    <x v="0"/>
    <x v="0"/>
    <x v="0"/>
    <x v="0"/>
    <x v="0"/>
    <x v="0"/>
    <m/>
    <x v="4"/>
    <x v="1"/>
    <x v="1"/>
    <x v="0"/>
    <x v="2"/>
    <x v="0"/>
    <x v="0"/>
    <m/>
    <x v="5"/>
    <x v="2"/>
    <x v="4"/>
    <m/>
    <n v="0.97901122468000001"/>
    <s v="Very likely- 20% (cumulative)-exclusions applied"/>
    <n v="0.2"/>
    <x v="3"/>
  </r>
  <r>
    <n v="1020"/>
    <x v="0"/>
    <x v="0"/>
    <x v="0"/>
    <x v="0"/>
    <x v="0"/>
    <x v="0"/>
    <x v="0"/>
    <m/>
    <x v="0"/>
    <x v="0"/>
    <x v="0"/>
    <x v="0"/>
    <x v="0"/>
    <x v="0"/>
    <x v="0"/>
    <x v="0"/>
    <m/>
    <x v="4"/>
    <x v="1"/>
    <x v="1"/>
    <x v="0"/>
    <x v="2"/>
    <x v="0"/>
    <x v="0"/>
    <m/>
    <x v="5"/>
    <x v="2"/>
    <x v="4"/>
    <m/>
    <n v="0.97901122468000001"/>
    <s v="Very likely- 30% (cumulative)-exclusions applied"/>
    <n v="0.3"/>
    <x v="4"/>
  </r>
  <r>
    <n v="1020"/>
    <x v="0"/>
    <x v="0"/>
    <x v="0"/>
    <x v="0"/>
    <x v="0"/>
    <x v="0"/>
    <x v="0"/>
    <m/>
    <x v="0"/>
    <x v="0"/>
    <x v="0"/>
    <x v="0"/>
    <x v="0"/>
    <x v="0"/>
    <x v="0"/>
    <x v="0"/>
    <m/>
    <x v="4"/>
    <x v="1"/>
    <x v="1"/>
    <x v="0"/>
    <x v="2"/>
    <x v="0"/>
    <x v="0"/>
    <m/>
    <x v="5"/>
    <x v="2"/>
    <x v="4"/>
    <m/>
    <n v="0.97901122468000001"/>
    <s v="Very likely- 40% (cumulative)-exclusions applied"/>
    <n v="0.4"/>
    <x v="5"/>
  </r>
  <r>
    <n v="1020"/>
    <x v="0"/>
    <x v="0"/>
    <x v="0"/>
    <x v="0"/>
    <x v="0"/>
    <x v="0"/>
    <x v="0"/>
    <m/>
    <x v="0"/>
    <x v="0"/>
    <x v="0"/>
    <x v="0"/>
    <x v="0"/>
    <x v="0"/>
    <x v="0"/>
    <x v="0"/>
    <m/>
    <x v="4"/>
    <x v="1"/>
    <x v="1"/>
    <x v="0"/>
    <x v="2"/>
    <x v="0"/>
    <x v="0"/>
    <m/>
    <x v="5"/>
    <x v="2"/>
    <x v="4"/>
    <m/>
    <n v="0.97901122468000001"/>
    <s v="Very likely- 50% (cumulative)-exclusions applied"/>
    <n v="0.5"/>
    <x v="6"/>
  </r>
  <r>
    <n v="1022"/>
    <x v="0"/>
    <x v="0"/>
    <x v="0"/>
    <x v="0"/>
    <x v="0"/>
    <x v="0"/>
    <x v="0"/>
    <m/>
    <x v="0"/>
    <x v="0"/>
    <x v="0"/>
    <x v="0"/>
    <x v="0"/>
    <x v="0"/>
    <x v="0"/>
    <x v="0"/>
    <m/>
    <x v="4"/>
    <x v="1"/>
    <x v="1"/>
    <x v="0"/>
    <x v="2"/>
    <x v="0"/>
    <x v="0"/>
    <m/>
    <x v="0"/>
    <x v="0"/>
    <x v="0"/>
    <n v="5"/>
    <n v="0.66089421138500004"/>
    <s v="Very likely- £150 (cumulative)-exclusions applied"/>
    <n v="150"/>
    <x v="1"/>
  </r>
  <r>
    <n v="1022"/>
    <x v="0"/>
    <x v="0"/>
    <x v="0"/>
    <x v="0"/>
    <x v="0"/>
    <x v="0"/>
    <x v="0"/>
    <m/>
    <x v="0"/>
    <x v="0"/>
    <x v="0"/>
    <x v="0"/>
    <x v="0"/>
    <x v="0"/>
    <x v="0"/>
    <x v="0"/>
    <m/>
    <x v="4"/>
    <x v="1"/>
    <x v="1"/>
    <x v="0"/>
    <x v="2"/>
    <x v="0"/>
    <x v="0"/>
    <m/>
    <x v="0"/>
    <x v="0"/>
    <x v="0"/>
    <n v="5"/>
    <n v="0.66089421138500004"/>
    <s v="Very likely- £200 (cumulative)-exclusions applied"/>
    <n v="200"/>
    <x v="2"/>
  </r>
  <r>
    <n v="1022"/>
    <x v="0"/>
    <x v="0"/>
    <x v="0"/>
    <x v="0"/>
    <x v="0"/>
    <x v="0"/>
    <x v="0"/>
    <m/>
    <x v="0"/>
    <x v="0"/>
    <x v="0"/>
    <x v="0"/>
    <x v="0"/>
    <x v="0"/>
    <x v="0"/>
    <x v="0"/>
    <m/>
    <x v="4"/>
    <x v="1"/>
    <x v="1"/>
    <x v="0"/>
    <x v="2"/>
    <x v="0"/>
    <x v="0"/>
    <m/>
    <x v="0"/>
    <x v="0"/>
    <x v="0"/>
    <n v="5"/>
    <n v="0.66089421138500004"/>
    <s v="Very likely- 50% (cumulative)-exclusions applied"/>
    <n v="0.5"/>
    <x v="6"/>
  </r>
  <r>
    <n v="1025"/>
    <x v="0"/>
    <x v="0"/>
    <x v="0"/>
    <x v="0"/>
    <x v="0"/>
    <x v="0"/>
    <x v="0"/>
    <m/>
    <x v="0"/>
    <x v="0"/>
    <x v="0"/>
    <x v="0"/>
    <x v="0"/>
    <x v="0"/>
    <x v="0"/>
    <x v="0"/>
    <m/>
    <x v="4"/>
    <x v="1"/>
    <x v="1"/>
    <x v="0"/>
    <x v="2"/>
    <x v="0"/>
    <x v="0"/>
    <m/>
    <x v="8"/>
    <x v="4"/>
    <x v="0"/>
    <n v="4"/>
    <n v="0.78072846341000002"/>
    <s v="Very likely- 50% (cumulative)-exclusions applied"/>
    <n v="0.5"/>
    <x v="6"/>
  </r>
  <r>
    <n v="1026"/>
    <x v="0"/>
    <x v="0"/>
    <x v="0"/>
    <x v="0"/>
    <x v="0"/>
    <x v="0"/>
    <x v="0"/>
    <m/>
    <x v="0"/>
    <x v="0"/>
    <x v="0"/>
    <x v="0"/>
    <x v="0"/>
    <x v="0"/>
    <x v="0"/>
    <x v="0"/>
    <m/>
    <x v="4"/>
    <x v="1"/>
    <x v="1"/>
    <x v="0"/>
    <x v="2"/>
    <x v="0"/>
    <x v="0"/>
    <m/>
    <x v="1"/>
    <x v="1"/>
    <x v="1"/>
    <n v="5"/>
    <n v="0.93685602148500002"/>
    <s v="Very likely- £50 (cumulative)-exclusions applied"/>
    <n v="50"/>
    <x v="7"/>
  </r>
  <r>
    <n v="1026"/>
    <x v="0"/>
    <x v="0"/>
    <x v="0"/>
    <x v="0"/>
    <x v="0"/>
    <x v="0"/>
    <x v="0"/>
    <m/>
    <x v="0"/>
    <x v="0"/>
    <x v="0"/>
    <x v="0"/>
    <x v="0"/>
    <x v="0"/>
    <x v="0"/>
    <x v="0"/>
    <m/>
    <x v="4"/>
    <x v="1"/>
    <x v="1"/>
    <x v="0"/>
    <x v="2"/>
    <x v="0"/>
    <x v="0"/>
    <m/>
    <x v="1"/>
    <x v="1"/>
    <x v="1"/>
    <n v="5"/>
    <n v="0.93685602148500002"/>
    <s v="Very likely- £100 (cumulative)-exclusions applied"/>
    <n v="100"/>
    <x v="0"/>
  </r>
  <r>
    <n v="1026"/>
    <x v="0"/>
    <x v="0"/>
    <x v="0"/>
    <x v="0"/>
    <x v="0"/>
    <x v="0"/>
    <x v="0"/>
    <m/>
    <x v="0"/>
    <x v="0"/>
    <x v="0"/>
    <x v="0"/>
    <x v="0"/>
    <x v="0"/>
    <x v="0"/>
    <x v="0"/>
    <m/>
    <x v="4"/>
    <x v="1"/>
    <x v="1"/>
    <x v="0"/>
    <x v="2"/>
    <x v="0"/>
    <x v="0"/>
    <m/>
    <x v="1"/>
    <x v="1"/>
    <x v="1"/>
    <n v="5"/>
    <n v="0.93685602148500002"/>
    <s v="Very likely- £150 (cumulative)-exclusions applied"/>
    <n v="150"/>
    <x v="1"/>
  </r>
  <r>
    <n v="1026"/>
    <x v="0"/>
    <x v="0"/>
    <x v="0"/>
    <x v="0"/>
    <x v="0"/>
    <x v="0"/>
    <x v="0"/>
    <m/>
    <x v="0"/>
    <x v="0"/>
    <x v="0"/>
    <x v="0"/>
    <x v="0"/>
    <x v="0"/>
    <x v="0"/>
    <x v="0"/>
    <m/>
    <x v="4"/>
    <x v="1"/>
    <x v="1"/>
    <x v="0"/>
    <x v="2"/>
    <x v="0"/>
    <x v="0"/>
    <m/>
    <x v="1"/>
    <x v="1"/>
    <x v="1"/>
    <n v="5"/>
    <n v="0.93685602148500002"/>
    <s v="Very likely- £200 (cumulative)-exclusions applied"/>
    <n v="200"/>
    <x v="2"/>
  </r>
  <r>
    <n v="1026"/>
    <x v="0"/>
    <x v="0"/>
    <x v="0"/>
    <x v="0"/>
    <x v="0"/>
    <x v="0"/>
    <x v="0"/>
    <m/>
    <x v="0"/>
    <x v="0"/>
    <x v="0"/>
    <x v="0"/>
    <x v="0"/>
    <x v="0"/>
    <x v="0"/>
    <x v="0"/>
    <m/>
    <x v="4"/>
    <x v="1"/>
    <x v="1"/>
    <x v="0"/>
    <x v="2"/>
    <x v="0"/>
    <x v="0"/>
    <m/>
    <x v="1"/>
    <x v="1"/>
    <x v="1"/>
    <n v="5"/>
    <n v="0.93685602148500002"/>
    <s v="Very likely- 40% (cumulative)-exclusions applied"/>
    <n v="0.4"/>
    <x v="5"/>
  </r>
  <r>
    <n v="1026"/>
    <x v="0"/>
    <x v="0"/>
    <x v="0"/>
    <x v="0"/>
    <x v="0"/>
    <x v="0"/>
    <x v="0"/>
    <m/>
    <x v="0"/>
    <x v="0"/>
    <x v="0"/>
    <x v="0"/>
    <x v="0"/>
    <x v="0"/>
    <x v="0"/>
    <x v="0"/>
    <m/>
    <x v="4"/>
    <x v="1"/>
    <x v="1"/>
    <x v="0"/>
    <x v="2"/>
    <x v="0"/>
    <x v="0"/>
    <m/>
    <x v="1"/>
    <x v="1"/>
    <x v="1"/>
    <n v="5"/>
    <n v="0.93685602148500002"/>
    <s v="Very likely- 50% (cumulative)-exclusions applied"/>
    <n v="0.5"/>
    <x v="6"/>
  </r>
  <r>
    <n v="1029"/>
    <x v="0"/>
    <x v="0"/>
    <x v="0"/>
    <x v="0"/>
    <x v="0"/>
    <x v="0"/>
    <x v="0"/>
    <m/>
    <x v="0"/>
    <x v="0"/>
    <x v="0"/>
    <x v="0"/>
    <x v="0"/>
    <x v="0"/>
    <x v="0"/>
    <x v="0"/>
    <m/>
    <x v="4"/>
    <x v="1"/>
    <x v="1"/>
    <x v="0"/>
    <x v="2"/>
    <x v="0"/>
    <x v="0"/>
    <m/>
    <x v="3"/>
    <x v="1"/>
    <x v="0"/>
    <m/>
    <n v="1.8191530220800001"/>
    <s v="Very likely- £50 (cumulative)-exclusions applied"/>
    <n v="50"/>
    <x v="7"/>
  </r>
  <r>
    <n v="1029"/>
    <x v="0"/>
    <x v="0"/>
    <x v="0"/>
    <x v="0"/>
    <x v="0"/>
    <x v="0"/>
    <x v="0"/>
    <m/>
    <x v="0"/>
    <x v="0"/>
    <x v="0"/>
    <x v="0"/>
    <x v="0"/>
    <x v="0"/>
    <x v="0"/>
    <x v="0"/>
    <m/>
    <x v="4"/>
    <x v="1"/>
    <x v="1"/>
    <x v="0"/>
    <x v="2"/>
    <x v="0"/>
    <x v="0"/>
    <m/>
    <x v="3"/>
    <x v="1"/>
    <x v="0"/>
    <m/>
    <n v="1.8191530220800001"/>
    <s v="Very likely- £100 (cumulative)-exclusions applied"/>
    <n v="100"/>
    <x v="0"/>
  </r>
  <r>
    <n v="1029"/>
    <x v="0"/>
    <x v="0"/>
    <x v="0"/>
    <x v="0"/>
    <x v="0"/>
    <x v="0"/>
    <x v="0"/>
    <m/>
    <x v="0"/>
    <x v="0"/>
    <x v="0"/>
    <x v="0"/>
    <x v="0"/>
    <x v="0"/>
    <x v="0"/>
    <x v="0"/>
    <m/>
    <x v="4"/>
    <x v="1"/>
    <x v="1"/>
    <x v="0"/>
    <x v="2"/>
    <x v="0"/>
    <x v="0"/>
    <m/>
    <x v="3"/>
    <x v="1"/>
    <x v="0"/>
    <m/>
    <n v="1.8191530220800001"/>
    <s v="Very likely- £150 (cumulative)-exclusions applied"/>
    <n v="150"/>
    <x v="1"/>
  </r>
  <r>
    <n v="1029"/>
    <x v="0"/>
    <x v="0"/>
    <x v="0"/>
    <x v="0"/>
    <x v="0"/>
    <x v="0"/>
    <x v="0"/>
    <m/>
    <x v="0"/>
    <x v="0"/>
    <x v="0"/>
    <x v="0"/>
    <x v="0"/>
    <x v="0"/>
    <x v="0"/>
    <x v="0"/>
    <m/>
    <x v="4"/>
    <x v="1"/>
    <x v="1"/>
    <x v="0"/>
    <x v="2"/>
    <x v="0"/>
    <x v="0"/>
    <m/>
    <x v="3"/>
    <x v="1"/>
    <x v="0"/>
    <m/>
    <n v="1.8191530220800001"/>
    <s v="Very likely- £200 (cumulative)-exclusions applied"/>
    <n v="200"/>
    <x v="2"/>
  </r>
  <r>
    <n v="1029"/>
    <x v="0"/>
    <x v="0"/>
    <x v="0"/>
    <x v="0"/>
    <x v="0"/>
    <x v="0"/>
    <x v="0"/>
    <m/>
    <x v="0"/>
    <x v="0"/>
    <x v="0"/>
    <x v="0"/>
    <x v="0"/>
    <x v="0"/>
    <x v="0"/>
    <x v="0"/>
    <m/>
    <x v="4"/>
    <x v="1"/>
    <x v="1"/>
    <x v="0"/>
    <x v="2"/>
    <x v="0"/>
    <x v="0"/>
    <m/>
    <x v="3"/>
    <x v="1"/>
    <x v="0"/>
    <m/>
    <n v="1.8191530220800001"/>
    <s v="Very likely- 40% (cumulative)-exclusions applied"/>
    <n v="0.4"/>
    <x v="5"/>
  </r>
  <r>
    <n v="1029"/>
    <x v="0"/>
    <x v="0"/>
    <x v="0"/>
    <x v="0"/>
    <x v="0"/>
    <x v="0"/>
    <x v="0"/>
    <m/>
    <x v="0"/>
    <x v="0"/>
    <x v="0"/>
    <x v="0"/>
    <x v="0"/>
    <x v="0"/>
    <x v="0"/>
    <x v="0"/>
    <m/>
    <x v="4"/>
    <x v="1"/>
    <x v="1"/>
    <x v="0"/>
    <x v="2"/>
    <x v="0"/>
    <x v="0"/>
    <m/>
    <x v="3"/>
    <x v="1"/>
    <x v="0"/>
    <m/>
    <n v="1.8191530220800001"/>
    <s v="Very likely- 50% (cumulative)-exclusions applied"/>
    <n v="0.5"/>
    <x v="6"/>
  </r>
  <r>
    <n v="1034"/>
    <x v="0"/>
    <x v="0"/>
    <x v="0"/>
    <x v="0"/>
    <x v="0"/>
    <x v="0"/>
    <x v="0"/>
    <m/>
    <x v="0"/>
    <x v="0"/>
    <x v="0"/>
    <x v="0"/>
    <x v="0"/>
    <x v="0"/>
    <x v="0"/>
    <x v="0"/>
    <m/>
    <x v="8"/>
    <x v="5"/>
    <x v="1"/>
    <x v="0"/>
    <x v="2"/>
    <x v="0"/>
    <x v="3"/>
    <n v="-7"/>
    <x v="5"/>
    <x v="2"/>
    <x v="4"/>
    <m/>
    <n v="1.2362210753"/>
    <s v="Very likely- 50% (cumulative)-exclusions applied"/>
    <n v="0.5"/>
    <x v="6"/>
  </r>
  <r>
    <n v="1035"/>
    <x v="3"/>
    <x v="3"/>
    <x v="1"/>
    <x v="1"/>
    <x v="2"/>
    <x v="1"/>
    <x v="1"/>
    <m/>
    <x v="0"/>
    <x v="0"/>
    <x v="0"/>
    <x v="0"/>
    <x v="0"/>
    <x v="0"/>
    <x v="0"/>
    <x v="0"/>
    <m/>
    <x v="5"/>
    <x v="3"/>
    <x v="2"/>
    <x v="1"/>
    <x v="5"/>
    <x v="1"/>
    <x v="2"/>
    <m/>
    <x v="5"/>
    <x v="2"/>
    <x v="4"/>
    <m/>
    <n v="0.74516970213599998"/>
    <s v="Very likely- £150 (cumulative)-exclusions applied"/>
    <n v="150"/>
    <x v="1"/>
  </r>
  <r>
    <n v="1035"/>
    <x v="3"/>
    <x v="3"/>
    <x v="1"/>
    <x v="1"/>
    <x v="2"/>
    <x v="1"/>
    <x v="1"/>
    <m/>
    <x v="0"/>
    <x v="0"/>
    <x v="0"/>
    <x v="0"/>
    <x v="0"/>
    <x v="0"/>
    <x v="0"/>
    <x v="0"/>
    <m/>
    <x v="5"/>
    <x v="3"/>
    <x v="2"/>
    <x v="1"/>
    <x v="5"/>
    <x v="1"/>
    <x v="2"/>
    <m/>
    <x v="5"/>
    <x v="2"/>
    <x v="4"/>
    <m/>
    <n v="0.74516970213599998"/>
    <s v="Very likely- £200 (cumulative)-exclusions applied"/>
    <n v="200"/>
    <x v="2"/>
  </r>
  <r>
    <n v="1040"/>
    <x v="0"/>
    <x v="0"/>
    <x v="0"/>
    <x v="0"/>
    <x v="0"/>
    <x v="0"/>
    <x v="0"/>
    <m/>
    <x v="0"/>
    <x v="0"/>
    <x v="0"/>
    <x v="0"/>
    <x v="0"/>
    <x v="0"/>
    <x v="0"/>
    <x v="0"/>
    <m/>
    <x v="4"/>
    <x v="1"/>
    <x v="1"/>
    <x v="0"/>
    <x v="2"/>
    <x v="0"/>
    <x v="0"/>
    <m/>
    <x v="5"/>
    <x v="2"/>
    <x v="4"/>
    <m/>
    <n v="1.03563814383"/>
    <s v="Very likely- £100 (cumulative)-exclusions applied"/>
    <n v="100"/>
    <x v="0"/>
  </r>
  <r>
    <n v="1040"/>
    <x v="0"/>
    <x v="0"/>
    <x v="0"/>
    <x v="0"/>
    <x v="0"/>
    <x v="0"/>
    <x v="0"/>
    <m/>
    <x v="0"/>
    <x v="0"/>
    <x v="0"/>
    <x v="0"/>
    <x v="0"/>
    <x v="0"/>
    <x v="0"/>
    <x v="0"/>
    <m/>
    <x v="4"/>
    <x v="1"/>
    <x v="1"/>
    <x v="0"/>
    <x v="2"/>
    <x v="0"/>
    <x v="0"/>
    <m/>
    <x v="5"/>
    <x v="2"/>
    <x v="4"/>
    <m/>
    <n v="1.03563814383"/>
    <s v="Very likely- £150 (cumulative)-exclusions applied"/>
    <n v="150"/>
    <x v="1"/>
  </r>
  <r>
    <n v="1040"/>
    <x v="0"/>
    <x v="0"/>
    <x v="0"/>
    <x v="0"/>
    <x v="0"/>
    <x v="0"/>
    <x v="0"/>
    <m/>
    <x v="0"/>
    <x v="0"/>
    <x v="0"/>
    <x v="0"/>
    <x v="0"/>
    <x v="0"/>
    <x v="0"/>
    <x v="0"/>
    <m/>
    <x v="4"/>
    <x v="1"/>
    <x v="1"/>
    <x v="0"/>
    <x v="2"/>
    <x v="0"/>
    <x v="0"/>
    <m/>
    <x v="5"/>
    <x v="2"/>
    <x v="4"/>
    <m/>
    <n v="1.03563814383"/>
    <s v="Very likely- £200 (cumulative)-exclusions applied"/>
    <n v="200"/>
    <x v="2"/>
  </r>
  <r>
    <n v="1041"/>
    <x v="0"/>
    <x v="0"/>
    <x v="0"/>
    <x v="0"/>
    <x v="0"/>
    <x v="0"/>
    <x v="0"/>
    <m/>
    <x v="0"/>
    <x v="6"/>
    <x v="5"/>
    <x v="2"/>
    <x v="0"/>
    <x v="4"/>
    <x v="0"/>
    <x v="0"/>
    <n v="1"/>
    <x v="2"/>
    <x v="6"/>
    <x v="0"/>
    <x v="0"/>
    <x v="2"/>
    <x v="0"/>
    <x v="0"/>
    <n v="0"/>
    <x v="3"/>
    <x v="1"/>
    <x v="0"/>
    <m/>
    <n v="0.99602078233400004"/>
    <s v="Very likely- £100 (cumulative)-exclusions applied"/>
    <n v="100"/>
    <x v="0"/>
  </r>
  <r>
    <n v="1041"/>
    <x v="0"/>
    <x v="0"/>
    <x v="0"/>
    <x v="0"/>
    <x v="0"/>
    <x v="0"/>
    <x v="0"/>
    <m/>
    <x v="0"/>
    <x v="6"/>
    <x v="5"/>
    <x v="2"/>
    <x v="0"/>
    <x v="4"/>
    <x v="0"/>
    <x v="0"/>
    <n v="1"/>
    <x v="2"/>
    <x v="6"/>
    <x v="0"/>
    <x v="0"/>
    <x v="2"/>
    <x v="0"/>
    <x v="0"/>
    <n v="0"/>
    <x v="3"/>
    <x v="1"/>
    <x v="0"/>
    <m/>
    <n v="0.99602078233400004"/>
    <s v="Very likely- £150 (cumulative)-exclusions applied"/>
    <n v="150"/>
    <x v="1"/>
  </r>
  <r>
    <n v="1041"/>
    <x v="0"/>
    <x v="0"/>
    <x v="0"/>
    <x v="0"/>
    <x v="0"/>
    <x v="0"/>
    <x v="0"/>
    <m/>
    <x v="0"/>
    <x v="6"/>
    <x v="5"/>
    <x v="2"/>
    <x v="0"/>
    <x v="4"/>
    <x v="0"/>
    <x v="0"/>
    <n v="1"/>
    <x v="2"/>
    <x v="6"/>
    <x v="0"/>
    <x v="0"/>
    <x v="2"/>
    <x v="0"/>
    <x v="0"/>
    <n v="0"/>
    <x v="3"/>
    <x v="1"/>
    <x v="0"/>
    <m/>
    <n v="0.99602078233400004"/>
    <s v="Very likely- £200 (cumulative)-exclusions applied"/>
    <n v="200"/>
    <x v="2"/>
  </r>
  <r>
    <n v="1041"/>
    <x v="0"/>
    <x v="0"/>
    <x v="0"/>
    <x v="0"/>
    <x v="0"/>
    <x v="0"/>
    <x v="0"/>
    <m/>
    <x v="0"/>
    <x v="6"/>
    <x v="5"/>
    <x v="2"/>
    <x v="0"/>
    <x v="4"/>
    <x v="0"/>
    <x v="0"/>
    <n v="1"/>
    <x v="2"/>
    <x v="6"/>
    <x v="0"/>
    <x v="0"/>
    <x v="2"/>
    <x v="0"/>
    <x v="0"/>
    <n v="0"/>
    <x v="3"/>
    <x v="1"/>
    <x v="0"/>
    <m/>
    <n v="0.99602078233400004"/>
    <s v="Very likely- 30% (cumulative)-exclusions applied"/>
    <n v="0.3"/>
    <x v="4"/>
  </r>
  <r>
    <n v="1041"/>
    <x v="0"/>
    <x v="0"/>
    <x v="0"/>
    <x v="0"/>
    <x v="0"/>
    <x v="0"/>
    <x v="0"/>
    <m/>
    <x v="0"/>
    <x v="6"/>
    <x v="5"/>
    <x v="2"/>
    <x v="0"/>
    <x v="4"/>
    <x v="0"/>
    <x v="0"/>
    <n v="1"/>
    <x v="2"/>
    <x v="6"/>
    <x v="0"/>
    <x v="0"/>
    <x v="2"/>
    <x v="0"/>
    <x v="0"/>
    <n v="0"/>
    <x v="3"/>
    <x v="1"/>
    <x v="0"/>
    <m/>
    <n v="0.99602078233400004"/>
    <s v="Very likely- 40% (cumulative)-exclusions applied"/>
    <n v="0.4"/>
    <x v="5"/>
  </r>
  <r>
    <n v="1041"/>
    <x v="0"/>
    <x v="0"/>
    <x v="0"/>
    <x v="0"/>
    <x v="0"/>
    <x v="0"/>
    <x v="0"/>
    <m/>
    <x v="0"/>
    <x v="6"/>
    <x v="5"/>
    <x v="2"/>
    <x v="0"/>
    <x v="4"/>
    <x v="0"/>
    <x v="0"/>
    <n v="1"/>
    <x v="2"/>
    <x v="6"/>
    <x v="0"/>
    <x v="0"/>
    <x v="2"/>
    <x v="0"/>
    <x v="0"/>
    <n v="0"/>
    <x v="3"/>
    <x v="1"/>
    <x v="0"/>
    <m/>
    <n v="0.99602078233400004"/>
    <s v="Very likely- 50% (cumulative)-exclusions applied"/>
    <n v="0.5"/>
    <x v="6"/>
  </r>
  <r>
    <n v="1045"/>
    <x v="0"/>
    <x v="0"/>
    <x v="0"/>
    <x v="0"/>
    <x v="0"/>
    <x v="0"/>
    <x v="0"/>
    <m/>
    <x v="0"/>
    <x v="1"/>
    <x v="1"/>
    <x v="1"/>
    <x v="1"/>
    <x v="1"/>
    <x v="1"/>
    <x v="1"/>
    <m/>
    <x v="4"/>
    <x v="1"/>
    <x v="1"/>
    <x v="0"/>
    <x v="2"/>
    <x v="0"/>
    <x v="0"/>
    <m/>
    <x v="3"/>
    <x v="1"/>
    <x v="0"/>
    <m/>
    <n v="1.60116952499"/>
    <s v="Very likely- £50 (cumulative)-exclusions applied"/>
    <n v="50"/>
    <x v="7"/>
  </r>
  <r>
    <n v="1045"/>
    <x v="0"/>
    <x v="0"/>
    <x v="0"/>
    <x v="0"/>
    <x v="0"/>
    <x v="0"/>
    <x v="0"/>
    <m/>
    <x v="0"/>
    <x v="1"/>
    <x v="1"/>
    <x v="1"/>
    <x v="1"/>
    <x v="1"/>
    <x v="1"/>
    <x v="1"/>
    <m/>
    <x v="4"/>
    <x v="1"/>
    <x v="1"/>
    <x v="0"/>
    <x v="2"/>
    <x v="0"/>
    <x v="0"/>
    <m/>
    <x v="3"/>
    <x v="1"/>
    <x v="0"/>
    <m/>
    <n v="1.60116952499"/>
    <s v="Very likely- £100 (cumulative)-exclusions applied"/>
    <n v="100"/>
    <x v="0"/>
  </r>
  <r>
    <n v="1045"/>
    <x v="0"/>
    <x v="0"/>
    <x v="0"/>
    <x v="0"/>
    <x v="0"/>
    <x v="0"/>
    <x v="0"/>
    <m/>
    <x v="0"/>
    <x v="1"/>
    <x v="1"/>
    <x v="1"/>
    <x v="1"/>
    <x v="1"/>
    <x v="1"/>
    <x v="1"/>
    <m/>
    <x v="4"/>
    <x v="1"/>
    <x v="1"/>
    <x v="0"/>
    <x v="2"/>
    <x v="0"/>
    <x v="0"/>
    <m/>
    <x v="3"/>
    <x v="1"/>
    <x v="0"/>
    <m/>
    <n v="1.60116952499"/>
    <s v="Very likely- £150 (cumulative)-exclusions applied"/>
    <n v="150"/>
    <x v="1"/>
  </r>
  <r>
    <n v="1045"/>
    <x v="0"/>
    <x v="0"/>
    <x v="0"/>
    <x v="0"/>
    <x v="0"/>
    <x v="0"/>
    <x v="0"/>
    <m/>
    <x v="0"/>
    <x v="1"/>
    <x v="1"/>
    <x v="1"/>
    <x v="1"/>
    <x v="1"/>
    <x v="1"/>
    <x v="1"/>
    <m/>
    <x v="4"/>
    <x v="1"/>
    <x v="1"/>
    <x v="0"/>
    <x v="2"/>
    <x v="0"/>
    <x v="0"/>
    <m/>
    <x v="3"/>
    <x v="1"/>
    <x v="0"/>
    <m/>
    <n v="1.60116952499"/>
    <s v="Very likely- £200 (cumulative)-exclusions applied"/>
    <n v="200"/>
    <x v="2"/>
  </r>
  <r>
    <n v="1048"/>
    <x v="0"/>
    <x v="0"/>
    <x v="0"/>
    <x v="0"/>
    <x v="0"/>
    <x v="0"/>
    <x v="0"/>
    <m/>
    <x v="0"/>
    <x v="0"/>
    <x v="0"/>
    <x v="0"/>
    <x v="0"/>
    <x v="0"/>
    <x v="0"/>
    <x v="0"/>
    <m/>
    <x v="4"/>
    <x v="1"/>
    <x v="1"/>
    <x v="0"/>
    <x v="2"/>
    <x v="0"/>
    <x v="0"/>
    <m/>
    <x v="5"/>
    <x v="2"/>
    <x v="4"/>
    <m/>
    <n v="0.81023109357199996"/>
    <s v="Very likely- £50 (cumulative)-exclusions applied"/>
    <n v="50"/>
    <x v="7"/>
  </r>
  <r>
    <n v="1048"/>
    <x v="0"/>
    <x v="0"/>
    <x v="0"/>
    <x v="0"/>
    <x v="0"/>
    <x v="0"/>
    <x v="0"/>
    <m/>
    <x v="0"/>
    <x v="0"/>
    <x v="0"/>
    <x v="0"/>
    <x v="0"/>
    <x v="0"/>
    <x v="0"/>
    <x v="0"/>
    <m/>
    <x v="4"/>
    <x v="1"/>
    <x v="1"/>
    <x v="0"/>
    <x v="2"/>
    <x v="0"/>
    <x v="0"/>
    <m/>
    <x v="5"/>
    <x v="2"/>
    <x v="4"/>
    <m/>
    <n v="0.81023109357199996"/>
    <s v="Very likely- £100 (cumulative)-exclusions applied"/>
    <n v="100"/>
    <x v="0"/>
  </r>
  <r>
    <n v="1048"/>
    <x v="0"/>
    <x v="0"/>
    <x v="0"/>
    <x v="0"/>
    <x v="0"/>
    <x v="0"/>
    <x v="0"/>
    <m/>
    <x v="0"/>
    <x v="0"/>
    <x v="0"/>
    <x v="0"/>
    <x v="0"/>
    <x v="0"/>
    <x v="0"/>
    <x v="0"/>
    <m/>
    <x v="4"/>
    <x v="1"/>
    <x v="1"/>
    <x v="0"/>
    <x v="2"/>
    <x v="0"/>
    <x v="0"/>
    <m/>
    <x v="5"/>
    <x v="2"/>
    <x v="4"/>
    <m/>
    <n v="0.81023109357199996"/>
    <s v="Very likely- £150 (cumulative)-exclusions applied"/>
    <n v="150"/>
    <x v="1"/>
  </r>
  <r>
    <n v="1048"/>
    <x v="0"/>
    <x v="0"/>
    <x v="0"/>
    <x v="0"/>
    <x v="0"/>
    <x v="0"/>
    <x v="0"/>
    <m/>
    <x v="0"/>
    <x v="0"/>
    <x v="0"/>
    <x v="0"/>
    <x v="0"/>
    <x v="0"/>
    <x v="0"/>
    <x v="0"/>
    <m/>
    <x v="4"/>
    <x v="1"/>
    <x v="1"/>
    <x v="0"/>
    <x v="2"/>
    <x v="0"/>
    <x v="0"/>
    <m/>
    <x v="5"/>
    <x v="2"/>
    <x v="4"/>
    <m/>
    <n v="0.81023109357199996"/>
    <s v="Very likely- £200 (cumulative)-exclusions applied"/>
    <n v="200"/>
    <x v="2"/>
  </r>
  <r>
    <n v="1048"/>
    <x v="0"/>
    <x v="0"/>
    <x v="0"/>
    <x v="0"/>
    <x v="0"/>
    <x v="0"/>
    <x v="0"/>
    <m/>
    <x v="0"/>
    <x v="0"/>
    <x v="0"/>
    <x v="0"/>
    <x v="0"/>
    <x v="0"/>
    <x v="0"/>
    <x v="0"/>
    <m/>
    <x v="4"/>
    <x v="1"/>
    <x v="1"/>
    <x v="0"/>
    <x v="2"/>
    <x v="0"/>
    <x v="0"/>
    <m/>
    <x v="5"/>
    <x v="2"/>
    <x v="4"/>
    <m/>
    <n v="0.81023109357199996"/>
    <s v="Very likely- 20% (cumulative)-exclusions applied"/>
    <n v="0.2"/>
    <x v="3"/>
  </r>
  <r>
    <n v="1048"/>
    <x v="0"/>
    <x v="0"/>
    <x v="0"/>
    <x v="0"/>
    <x v="0"/>
    <x v="0"/>
    <x v="0"/>
    <m/>
    <x v="0"/>
    <x v="0"/>
    <x v="0"/>
    <x v="0"/>
    <x v="0"/>
    <x v="0"/>
    <x v="0"/>
    <x v="0"/>
    <m/>
    <x v="4"/>
    <x v="1"/>
    <x v="1"/>
    <x v="0"/>
    <x v="2"/>
    <x v="0"/>
    <x v="0"/>
    <m/>
    <x v="5"/>
    <x v="2"/>
    <x v="4"/>
    <m/>
    <n v="0.81023109357199996"/>
    <s v="Very likely- 30% (cumulative)-exclusions applied"/>
    <n v="0.3"/>
    <x v="4"/>
  </r>
  <r>
    <n v="1048"/>
    <x v="0"/>
    <x v="0"/>
    <x v="0"/>
    <x v="0"/>
    <x v="0"/>
    <x v="0"/>
    <x v="0"/>
    <m/>
    <x v="0"/>
    <x v="0"/>
    <x v="0"/>
    <x v="0"/>
    <x v="0"/>
    <x v="0"/>
    <x v="0"/>
    <x v="0"/>
    <m/>
    <x v="4"/>
    <x v="1"/>
    <x v="1"/>
    <x v="0"/>
    <x v="2"/>
    <x v="0"/>
    <x v="0"/>
    <m/>
    <x v="5"/>
    <x v="2"/>
    <x v="4"/>
    <m/>
    <n v="0.81023109357199996"/>
    <s v="Very likely- 40% (cumulative)-exclusions applied"/>
    <n v="0.4"/>
    <x v="5"/>
  </r>
  <r>
    <n v="1048"/>
    <x v="0"/>
    <x v="0"/>
    <x v="0"/>
    <x v="0"/>
    <x v="0"/>
    <x v="0"/>
    <x v="0"/>
    <m/>
    <x v="0"/>
    <x v="0"/>
    <x v="0"/>
    <x v="0"/>
    <x v="0"/>
    <x v="0"/>
    <x v="0"/>
    <x v="0"/>
    <m/>
    <x v="4"/>
    <x v="1"/>
    <x v="1"/>
    <x v="0"/>
    <x v="2"/>
    <x v="0"/>
    <x v="0"/>
    <m/>
    <x v="5"/>
    <x v="2"/>
    <x v="4"/>
    <m/>
    <n v="0.81023109357199996"/>
    <s v="Very likely- 50% (cumulative)-exclusions applied"/>
    <n v="0.5"/>
    <x v="6"/>
  </r>
  <r>
    <n v="1052"/>
    <x v="9"/>
    <x v="9"/>
    <x v="0"/>
    <x v="0"/>
    <x v="0"/>
    <x v="0"/>
    <x v="0"/>
    <n v="5"/>
    <x v="0"/>
    <x v="0"/>
    <x v="0"/>
    <x v="0"/>
    <x v="0"/>
    <x v="0"/>
    <x v="0"/>
    <x v="0"/>
    <m/>
    <x v="4"/>
    <x v="1"/>
    <x v="1"/>
    <x v="0"/>
    <x v="2"/>
    <x v="0"/>
    <x v="0"/>
    <m/>
    <x v="4"/>
    <x v="1"/>
    <x v="3"/>
    <n v="10"/>
    <n v="0.51713529444299999"/>
    <s v="Very likely- £150 (cumulative)-exclusions applied"/>
    <n v="150"/>
    <x v="1"/>
  </r>
  <r>
    <n v="1052"/>
    <x v="9"/>
    <x v="9"/>
    <x v="0"/>
    <x v="0"/>
    <x v="0"/>
    <x v="0"/>
    <x v="0"/>
    <n v="5"/>
    <x v="0"/>
    <x v="0"/>
    <x v="0"/>
    <x v="0"/>
    <x v="0"/>
    <x v="0"/>
    <x v="0"/>
    <x v="0"/>
    <m/>
    <x v="4"/>
    <x v="1"/>
    <x v="1"/>
    <x v="0"/>
    <x v="2"/>
    <x v="0"/>
    <x v="0"/>
    <m/>
    <x v="4"/>
    <x v="1"/>
    <x v="3"/>
    <n v="10"/>
    <n v="0.51713529444299999"/>
    <s v="Very likely- £200 (cumulative)-exclusions applied"/>
    <n v="200"/>
    <x v="2"/>
  </r>
  <r>
    <n v="1052"/>
    <x v="9"/>
    <x v="9"/>
    <x v="0"/>
    <x v="0"/>
    <x v="0"/>
    <x v="0"/>
    <x v="0"/>
    <n v="5"/>
    <x v="0"/>
    <x v="0"/>
    <x v="0"/>
    <x v="0"/>
    <x v="0"/>
    <x v="0"/>
    <x v="0"/>
    <x v="0"/>
    <m/>
    <x v="4"/>
    <x v="1"/>
    <x v="1"/>
    <x v="0"/>
    <x v="2"/>
    <x v="0"/>
    <x v="0"/>
    <m/>
    <x v="4"/>
    <x v="1"/>
    <x v="3"/>
    <n v="10"/>
    <n v="0.51713529444299999"/>
    <s v="Very likely- 50% (cumulative)-exclusions applied"/>
    <n v="0.5"/>
    <x v="6"/>
  </r>
  <r>
    <n v="1055"/>
    <x v="0"/>
    <x v="0"/>
    <x v="0"/>
    <x v="0"/>
    <x v="0"/>
    <x v="0"/>
    <x v="0"/>
    <m/>
    <x v="0"/>
    <x v="0"/>
    <x v="0"/>
    <x v="0"/>
    <x v="0"/>
    <x v="0"/>
    <x v="0"/>
    <x v="0"/>
    <m/>
    <x v="4"/>
    <x v="1"/>
    <x v="1"/>
    <x v="0"/>
    <x v="2"/>
    <x v="0"/>
    <x v="0"/>
    <m/>
    <x v="5"/>
    <x v="2"/>
    <x v="4"/>
    <m/>
    <n v="0.94360848872699998"/>
    <s v="Very likely- 40% (cumulative)-exclusions applied"/>
    <n v="0.4"/>
    <x v="5"/>
  </r>
  <r>
    <n v="1055"/>
    <x v="0"/>
    <x v="0"/>
    <x v="0"/>
    <x v="0"/>
    <x v="0"/>
    <x v="0"/>
    <x v="0"/>
    <m/>
    <x v="0"/>
    <x v="0"/>
    <x v="0"/>
    <x v="0"/>
    <x v="0"/>
    <x v="0"/>
    <x v="0"/>
    <x v="0"/>
    <m/>
    <x v="4"/>
    <x v="1"/>
    <x v="1"/>
    <x v="0"/>
    <x v="2"/>
    <x v="0"/>
    <x v="0"/>
    <m/>
    <x v="5"/>
    <x v="2"/>
    <x v="4"/>
    <m/>
    <n v="0.94360848872699998"/>
    <s v="Very likely- 50% (cumulative)-exclusions applied"/>
    <n v="0.5"/>
    <x v="6"/>
  </r>
  <r>
    <n v="1058"/>
    <x v="0"/>
    <x v="0"/>
    <x v="0"/>
    <x v="0"/>
    <x v="0"/>
    <x v="0"/>
    <x v="0"/>
    <m/>
    <x v="0"/>
    <x v="0"/>
    <x v="0"/>
    <x v="0"/>
    <x v="0"/>
    <x v="0"/>
    <x v="0"/>
    <x v="0"/>
    <m/>
    <x v="5"/>
    <x v="3"/>
    <x v="2"/>
    <x v="1"/>
    <x v="5"/>
    <x v="1"/>
    <x v="2"/>
    <m/>
    <x v="5"/>
    <x v="2"/>
    <x v="4"/>
    <m/>
    <n v="1.0146640172300001"/>
    <s v="Very likely- £150 (cumulative)-exclusions applied"/>
    <n v="150"/>
    <x v="1"/>
  </r>
  <r>
    <n v="1058"/>
    <x v="0"/>
    <x v="0"/>
    <x v="0"/>
    <x v="0"/>
    <x v="0"/>
    <x v="0"/>
    <x v="0"/>
    <m/>
    <x v="0"/>
    <x v="0"/>
    <x v="0"/>
    <x v="0"/>
    <x v="0"/>
    <x v="0"/>
    <x v="0"/>
    <x v="0"/>
    <m/>
    <x v="5"/>
    <x v="3"/>
    <x v="2"/>
    <x v="1"/>
    <x v="5"/>
    <x v="1"/>
    <x v="2"/>
    <m/>
    <x v="5"/>
    <x v="2"/>
    <x v="4"/>
    <m/>
    <n v="1.0146640172300001"/>
    <s v="Very likely- £200 (cumulative)-exclusions applied"/>
    <n v="200"/>
    <x v="2"/>
  </r>
  <r>
    <n v="1058"/>
    <x v="0"/>
    <x v="0"/>
    <x v="0"/>
    <x v="0"/>
    <x v="0"/>
    <x v="0"/>
    <x v="0"/>
    <m/>
    <x v="0"/>
    <x v="0"/>
    <x v="0"/>
    <x v="0"/>
    <x v="0"/>
    <x v="0"/>
    <x v="0"/>
    <x v="0"/>
    <m/>
    <x v="5"/>
    <x v="3"/>
    <x v="2"/>
    <x v="1"/>
    <x v="5"/>
    <x v="1"/>
    <x v="2"/>
    <m/>
    <x v="5"/>
    <x v="2"/>
    <x v="4"/>
    <m/>
    <n v="1.0146640172300001"/>
    <s v="Very likely- 30% (cumulative)-exclusions applied"/>
    <n v="0.3"/>
    <x v="4"/>
  </r>
  <r>
    <n v="1058"/>
    <x v="0"/>
    <x v="0"/>
    <x v="0"/>
    <x v="0"/>
    <x v="0"/>
    <x v="0"/>
    <x v="0"/>
    <m/>
    <x v="0"/>
    <x v="0"/>
    <x v="0"/>
    <x v="0"/>
    <x v="0"/>
    <x v="0"/>
    <x v="0"/>
    <x v="0"/>
    <m/>
    <x v="5"/>
    <x v="3"/>
    <x v="2"/>
    <x v="1"/>
    <x v="5"/>
    <x v="1"/>
    <x v="2"/>
    <m/>
    <x v="5"/>
    <x v="2"/>
    <x v="4"/>
    <m/>
    <n v="1.0146640172300001"/>
    <s v="Very likely- 40% (cumulative)-exclusions applied"/>
    <n v="0.4"/>
    <x v="5"/>
  </r>
  <r>
    <n v="1058"/>
    <x v="0"/>
    <x v="0"/>
    <x v="0"/>
    <x v="0"/>
    <x v="0"/>
    <x v="0"/>
    <x v="0"/>
    <m/>
    <x v="0"/>
    <x v="0"/>
    <x v="0"/>
    <x v="0"/>
    <x v="0"/>
    <x v="0"/>
    <x v="0"/>
    <x v="0"/>
    <m/>
    <x v="5"/>
    <x v="3"/>
    <x v="2"/>
    <x v="1"/>
    <x v="5"/>
    <x v="1"/>
    <x v="2"/>
    <m/>
    <x v="5"/>
    <x v="2"/>
    <x v="4"/>
    <m/>
    <n v="1.0146640172300001"/>
    <s v="Very likely- 50% (cumulative)-exclusions applied"/>
    <n v="0.5"/>
    <x v="6"/>
  </r>
  <r>
    <n v="1060"/>
    <x v="0"/>
    <x v="0"/>
    <x v="0"/>
    <x v="0"/>
    <x v="0"/>
    <x v="0"/>
    <x v="0"/>
    <m/>
    <x v="0"/>
    <x v="0"/>
    <x v="0"/>
    <x v="0"/>
    <x v="0"/>
    <x v="0"/>
    <x v="0"/>
    <x v="0"/>
    <m/>
    <x v="4"/>
    <x v="1"/>
    <x v="1"/>
    <x v="0"/>
    <x v="2"/>
    <x v="0"/>
    <x v="0"/>
    <m/>
    <x v="5"/>
    <x v="2"/>
    <x v="4"/>
    <m/>
    <n v="0.89104727268600004"/>
    <s v="Very likely- 50% (cumulative)-exclusions applied"/>
    <n v="0.5"/>
    <x v="6"/>
  </r>
  <r>
    <n v="1065"/>
    <x v="1"/>
    <x v="0"/>
    <x v="5"/>
    <x v="0"/>
    <x v="0"/>
    <x v="0"/>
    <x v="0"/>
    <n v="15"/>
    <x v="0"/>
    <x v="0"/>
    <x v="0"/>
    <x v="0"/>
    <x v="0"/>
    <x v="0"/>
    <x v="0"/>
    <x v="0"/>
    <m/>
    <x v="4"/>
    <x v="1"/>
    <x v="1"/>
    <x v="0"/>
    <x v="2"/>
    <x v="0"/>
    <x v="0"/>
    <m/>
    <x v="5"/>
    <x v="2"/>
    <x v="4"/>
    <m/>
    <n v="0.74234309331199999"/>
    <s v="Very likely- £50 (cumulative)-exclusions applied"/>
    <n v="50"/>
    <x v="7"/>
  </r>
  <r>
    <n v="1065"/>
    <x v="1"/>
    <x v="0"/>
    <x v="5"/>
    <x v="0"/>
    <x v="0"/>
    <x v="0"/>
    <x v="0"/>
    <n v="15"/>
    <x v="0"/>
    <x v="0"/>
    <x v="0"/>
    <x v="0"/>
    <x v="0"/>
    <x v="0"/>
    <x v="0"/>
    <x v="0"/>
    <m/>
    <x v="4"/>
    <x v="1"/>
    <x v="1"/>
    <x v="0"/>
    <x v="2"/>
    <x v="0"/>
    <x v="0"/>
    <m/>
    <x v="5"/>
    <x v="2"/>
    <x v="4"/>
    <m/>
    <n v="0.74234309331199999"/>
    <s v="Very likely- £100 (cumulative)-exclusions applied"/>
    <n v="100"/>
    <x v="0"/>
  </r>
  <r>
    <n v="1065"/>
    <x v="1"/>
    <x v="0"/>
    <x v="5"/>
    <x v="0"/>
    <x v="0"/>
    <x v="0"/>
    <x v="0"/>
    <n v="15"/>
    <x v="0"/>
    <x v="0"/>
    <x v="0"/>
    <x v="0"/>
    <x v="0"/>
    <x v="0"/>
    <x v="0"/>
    <x v="0"/>
    <m/>
    <x v="4"/>
    <x v="1"/>
    <x v="1"/>
    <x v="0"/>
    <x v="2"/>
    <x v="0"/>
    <x v="0"/>
    <m/>
    <x v="5"/>
    <x v="2"/>
    <x v="4"/>
    <m/>
    <n v="0.74234309331199999"/>
    <s v="Very likely- £150 (cumulative)-exclusions applied"/>
    <n v="150"/>
    <x v="1"/>
  </r>
  <r>
    <n v="1065"/>
    <x v="1"/>
    <x v="0"/>
    <x v="5"/>
    <x v="0"/>
    <x v="0"/>
    <x v="0"/>
    <x v="0"/>
    <n v="15"/>
    <x v="0"/>
    <x v="0"/>
    <x v="0"/>
    <x v="0"/>
    <x v="0"/>
    <x v="0"/>
    <x v="0"/>
    <x v="0"/>
    <m/>
    <x v="4"/>
    <x v="1"/>
    <x v="1"/>
    <x v="0"/>
    <x v="2"/>
    <x v="0"/>
    <x v="0"/>
    <m/>
    <x v="5"/>
    <x v="2"/>
    <x v="4"/>
    <m/>
    <n v="0.74234309331199999"/>
    <s v="Very likely- £200 (cumulative)-exclusions applied"/>
    <n v="200"/>
    <x v="2"/>
  </r>
  <r>
    <n v="1065"/>
    <x v="1"/>
    <x v="0"/>
    <x v="5"/>
    <x v="0"/>
    <x v="0"/>
    <x v="0"/>
    <x v="0"/>
    <n v="15"/>
    <x v="0"/>
    <x v="0"/>
    <x v="0"/>
    <x v="0"/>
    <x v="0"/>
    <x v="0"/>
    <x v="0"/>
    <x v="0"/>
    <m/>
    <x v="4"/>
    <x v="1"/>
    <x v="1"/>
    <x v="0"/>
    <x v="2"/>
    <x v="0"/>
    <x v="0"/>
    <m/>
    <x v="5"/>
    <x v="2"/>
    <x v="4"/>
    <m/>
    <n v="0.74234309331199999"/>
    <s v="Very likely- 20% (cumulative)-exclusions applied"/>
    <n v="0.2"/>
    <x v="3"/>
  </r>
  <r>
    <n v="1065"/>
    <x v="1"/>
    <x v="0"/>
    <x v="5"/>
    <x v="0"/>
    <x v="0"/>
    <x v="0"/>
    <x v="0"/>
    <n v="15"/>
    <x v="0"/>
    <x v="0"/>
    <x v="0"/>
    <x v="0"/>
    <x v="0"/>
    <x v="0"/>
    <x v="0"/>
    <x v="0"/>
    <m/>
    <x v="4"/>
    <x v="1"/>
    <x v="1"/>
    <x v="0"/>
    <x v="2"/>
    <x v="0"/>
    <x v="0"/>
    <m/>
    <x v="5"/>
    <x v="2"/>
    <x v="4"/>
    <m/>
    <n v="0.74234309331199999"/>
    <s v="Very likely- 30% (cumulative)-exclusions applied"/>
    <n v="0.3"/>
    <x v="4"/>
  </r>
  <r>
    <n v="1065"/>
    <x v="1"/>
    <x v="0"/>
    <x v="5"/>
    <x v="0"/>
    <x v="0"/>
    <x v="0"/>
    <x v="0"/>
    <n v="15"/>
    <x v="0"/>
    <x v="0"/>
    <x v="0"/>
    <x v="0"/>
    <x v="0"/>
    <x v="0"/>
    <x v="0"/>
    <x v="0"/>
    <m/>
    <x v="4"/>
    <x v="1"/>
    <x v="1"/>
    <x v="0"/>
    <x v="2"/>
    <x v="0"/>
    <x v="0"/>
    <m/>
    <x v="5"/>
    <x v="2"/>
    <x v="4"/>
    <m/>
    <n v="0.74234309331199999"/>
    <s v="Very likely- 40% (cumulative)-exclusions applied"/>
    <n v="0.4"/>
    <x v="5"/>
  </r>
  <r>
    <n v="1065"/>
    <x v="1"/>
    <x v="0"/>
    <x v="5"/>
    <x v="0"/>
    <x v="0"/>
    <x v="0"/>
    <x v="0"/>
    <n v="15"/>
    <x v="0"/>
    <x v="0"/>
    <x v="0"/>
    <x v="0"/>
    <x v="0"/>
    <x v="0"/>
    <x v="0"/>
    <x v="0"/>
    <m/>
    <x v="4"/>
    <x v="1"/>
    <x v="1"/>
    <x v="0"/>
    <x v="2"/>
    <x v="0"/>
    <x v="0"/>
    <m/>
    <x v="5"/>
    <x v="2"/>
    <x v="4"/>
    <m/>
    <n v="0.74234309331199999"/>
    <s v="Very likely- 50% (cumulative)-exclusions applied"/>
    <n v="0.5"/>
    <x v="6"/>
  </r>
  <r>
    <n v="1066"/>
    <x v="0"/>
    <x v="0"/>
    <x v="0"/>
    <x v="0"/>
    <x v="0"/>
    <x v="0"/>
    <x v="0"/>
    <m/>
    <x v="0"/>
    <x v="6"/>
    <x v="0"/>
    <x v="0"/>
    <x v="2"/>
    <x v="0"/>
    <x v="0"/>
    <x v="0"/>
    <n v="-7"/>
    <x v="12"/>
    <x v="4"/>
    <x v="1"/>
    <x v="0"/>
    <x v="8"/>
    <x v="0"/>
    <x v="0"/>
    <n v="-7"/>
    <x v="5"/>
    <x v="2"/>
    <x v="4"/>
    <m/>
    <n v="1.5444827864999999"/>
    <s v="Very likely- £100 (cumulative)-exclusions applied"/>
    <n v="100"/>
    <x v="0"/>
  </r>
  <r>
    <n v="1066"/>
    <x v="0"/>
    <x v="0"/>
    <x v="0"/>
    <x v="0"/>
    <x v="0"/>
    <x v="0"/>
    <x v="0"/>
    <m/>
    <x v="0"/>
    <x v="6"/>
    <x v="0"/>
    <x v="0"/>
    <x v="2"/>
    <x v="0"/>
    <x v="0"/>
    <x v="0"/>
    <n v="-7"/>
    <x v="12"/>
    <x v="4"/>
    <x v="1"/>
    <x v="0"/>
    <x v="8"/>
    <x v="0"/>
    <x v="0"/>
    <n v="-7"/>
    <x v="5"/>
    <x v="2"/>
    <x v="4"/>
    <m/>
    <n v="1.5444827864999999"/>
    <s v="Very likely- £150 (cumulative)-exclusions applied"/>
    <n v="150"/>
    <x v="1"/>
  </r>
  <r>
    <n v="1066"/>
    <x v="0"/>
    <x v="0"/>
    <x v="0"/>
    <x v="0"/>
    <x v="0"/>
    <x v="0"/>
    <x v="0"/>
    <m/>
    <x v="0"/>
    <x v="6"/>
    <x v="0"/>
    <x v="0"/>
    <x v="2"/>
    <x v="0"/>
    <x v="0"/>
    <x v="0"/>
    <n v="-7"/>
    <x v="12"/>
    <x v="4"/>
    <x v="1"/>
    <x v="0"/>
    <x v="8"/>
    <x v="0"/>
    <x v="0"/>
    <n v="-7"/>
    <x v="5"/>
    <x v="2"/>
    <x v="4"/>
    <m/>
    <n v="1.5444827864999999"/>
    <s v="Very likely- £200 (cumulative)-exclusions applied"/>
    <n v="200"/>
    <x v="2"/>
  </r>
  <r>
    <n v="1066"/>
    <x v="0"/>
    <x v="0"/>
    <x v="0"/>
    <x v="0"/>
    <x v="0"/>
    <x v="0"/>
    <x v="0"/>
    <m/>
    <x v="0"/>
    <x v="6"/>
    <x v="0"/>
    <x v="0"/>
    <x v="2"/>
    <x v="0"/>
    <x v="0"/>
    <x v="0"/>
    <n v="-7"/>
    <x v="12"/>
    <x v="4"/>
    <x v="1"/>
    <x v="0"/>
    <x v="8"/>
    <x v="0"/>
    <x v="0"/>
    <n v="-7"/>
    <x v="5"/>
    <x v="2"/>
    <x v="4"/>
    <m/>
    <n v="1.5444827864999999"/>
    <s v="Very likely- 50% (cumulative)-exclusions applied"/>
    <n v="0.5"/>
    <x v="6"/>
  </r>
  <r>
    <n v="1068"/>
    <x v="0"/>
    <x v="0"/>
    <x v="0"/>
    <x v="0"/>
    <x v="0"/>
    <x v="0"/>
    <x v="0"/>
    <m/>
    <x v="3"/>
    <x v="0"/>
    <x v="0"/>
    <x v="0"/>
    <x v="0"/>
    <x v="0"/>
    <x v="0"/>
    <x v="0"/>
    <m/>
    <x v="5"/>
    <x v="3"/>
    <x v="2"/>
    <x v="1"/>
    <x v="5"/>
    <x v="1"/>
    <x v="2"/>
    <m/>
    <x v="5"/>
    <x v="2"/>
    <x v="4"/>
    <m/>
    <n v="0.95967194999500005"/>
    <s v="Very likely- £50 (cumulative)-exclusions applied"/>
    <n v="50"/>
    <x v="7"/>
  </r>
  <r>
    <n v="1068"/>
    <x v="0"/>
    <x v="0"/>
    <x v="0"/>
    <x v="0"/>
    <x v="0"/>
    <x v="0"/>
    <x v="0"/>
    <m/>
    <x v="3"/>
    <x v="0"/>
    <x v="0"/>
    <x v="0"/>
    <x v="0"/>
    <x v="0"/>
    <x v="0"/>
    <x v="0"/>
    <m/>
    <x v="5"/>
    <x v="3"/>
    <x v="2"/>
    <x v="1"/>
    <x v="5"/>
    <x v="1"/>
    <x v="2"/>
    <m/>
    <x v="5"/>
    <x v="2"/>
    <x v="4"/>
    <m/>
    <n v="0.95967194999500005"/>
    <s v="Very likely- £100 (cumulative)-exclusions applied"/>
    <n v="100"/>
    <x v="0"/>
  </r>
  <r>
    <n v="1068"/>
    <x v="0"/>
    <x v="0"/>
    <x v="0"/>
    <x v="0"/>
    <x v="0"/>
    <x v="0"/>
    <x v="0"/>
    <m/>
    <x v="3"/>
    <x v="0"/>
    <x v="0"/>
    <x v="0"/>
    <x v="0"/>
    <x v="0"/>
    <x v="0"/>
    <x v="0"/>
    <m/>
    <x v="5"/>
    <x v="3"/>
    <x v="2"/>
    <x v="1"/>
    <x v="5"/>
    <x v="1"/>
    <x v="2"/>
    <m/>
    <x v="5"/>
    <x v="2"/>
    <x v="4"/>
    <m/>
    <n v="0.95967194999500005"/>
    <s v="Very likely- £150 (cumulative)-exclusions applied"/>
    <n v="150"/>
    <x v="1"/>
  </r>
  <r>
    <n v="1068"/>
    <x v="0"/>
    <x v="0"/>
    <x v="0"/>
    <x v="0"/>
    <x v="0"/>
    <x v="0"/>
    <x v="0"/>
    <m/>
    <x v="3"/>
    <x v="0"/>
    <x v="0"/>
    <x v="0"/>
    <x v="0"/>
    <x v="0"/>
    <x v="0"/>
    <x v="0"/>
    <m/>
    <x v="5"/>
    <x v="3"/>
    <x v="2"/>
    <x v="1"/>
    <x v="5"/>
    <x v="1"/>
    <x v="2"/>
    <m/>
    <x v="5"/>
    <x v="2"/>
    <x v="4"/>
    <m/>
    <n v="0.95967194999500005"/>
    <s v="Very likely- £200 (cumulative)-exclusions applied"/>
    <n v="200"/>
    <x v="2"/>
  </r>
  <r>
    <n v="1068"/>
    <x v="0"/>
    <x v="0"/>
    <x v="0"/>
    <x v="0"/>
    <x v="0"/>
    <x v="0"/>
    <x v="0"/>
    <m/>
    <x v="3"/>
    <x v="0"/>
    <x v="0"/>
    <x v="0"/>
    <x v="0"/>
    <x v="0"/>
    <x v="0"/>
    <x v="0"/>
    <m/>
    <x v="5"/>
    <x v="3"/>
    <x v="2"/>
    <x v="1"/>
    <x v="5"/>
    <x v="1"/>
    <x v="2"/>
    <m/>
    <x v="5"/>
    <x v="2"/>
    <x v="4"/>
    <m/>
    <n v="0.95967194999500005"/>
    <s v="Very likely- 20% (cumulative)-exclusions applied"/>
    <n v="0.2"/>
    <x v="3"/>
  </r>
  <r>
    <n v="1068"/>
    <x v="0"/>
    <x v="0"/>
    <x v="0"/>
    <x v="0"/>
    <x v="0"/>
    <x v="0"/>
    <x v="0"/>
    <m/>
    <x v="3"/>
    <x v="0"/>
    <x v="0"/>
    <x v="0"/>
    <x v="0"/>
    <x v="0"/>
    <x v="0"/>
    <x v="0"/>
    <m/>
    <x v="5"/>
    <x v="3"/>
    <x v="2"/>
    <x v="1"/>
    <x v="5"/>
    <x v="1"/>
    <x v="2"/>
    <m/>
    <x v="5"/>
    <x v="2"/>
    <x v="4"/>
    <m/>
    <n v="0.95967194999500005"/>
    <s v="Very likely- 30% (cumulative)-exclusions applied"/>
    <n v="0.3"/>
    <x v="4"/>
  </r>
  <r>
    <n v="1068"/>
    <x v="0"/>
    <x v="0"/>
    <x v="0"/>
    <x v="0"/>
    <x v="0"/>
    <x v="0"/>
    <x v="0"/>
    <m/>
    <x v="3"/>
    <x v="0"/>
    <x v="0"/>
    <x v="0"/>
    <x v="0"/>
    <x v="0"/>
    <x v="0"/>
    <x v="0"/>
    <m/>
    <x v="5"/>
    <x v="3"/>
    <x v="2"/>
    <x v="1"/>
    <x v="5"/>
    <x v="1"/>
    <x v="2"/>
    <m/>
    <x v="5"/>
    <x v="2"/>
    <x v="4"/>
    <m/>
    <n v="0.95967194999500005"/>
    <s v="Very likely- 40% (cumulative)-exclusions applied"/>
    <n v="0.4"/>
    <x v="5"/>
  </r>
  <r>
    <n v="1068"/>
    <x v="0"/>
    <x v="0"/>
    <x v="0"/>
    <x v="0"/>
    <x v="0"/>
    <x v="0"/>
    <x v="0"/>
    <m/>
    <x v="3"/>
    <x v="0"/>
    <x v="0"/>
    <x v="0"/>
    <x v="0"/>
    <x v="0"/>
    <x v="0"/>
    <x v="0"/>
    <m/>
    <x v="5"/>
    <x v="3"/>
    <x v="2"/>
    <x v="1"/>
    <x v="5"/>
    <x v="1"/>
    <x v="2"/>
    <m/>
    <x v="5"/>
    <x v="2"/>
    <x v="4"/>
    <m/>
    <n v="0.95967194999500005"/>
    <s v="Very likely- 50% (cumulative)-exclusions applied"/>
    <n v="0.5"/>
    <x v="6"/>
  </r>
  <r>
    <n v="1069"/>
    <x v="0"/>
    <x v="0"/>
    <x v="0"/>
    <x v="0"/>
    <x v="0"/>
    <x v="0"/>
    <x v="0"/>
    <m/>
    <x v="0"/>
    <x v="0"/>
    <x v="0"/>
    <x v="0"/>
    <x v="0"/>
    <x v="0"/>
    <x v="0"/>
    <x v="0"/>
    <m/>
    <x v="5"/>
    <x v="3"/>
    <x v="2"/>
    <x v="1"/>
    <x v="5"/>
    <x v="1"/>
    <x v="2"/>
    <m/>
    <x v="3"/>
    <x v="1"/>
    <x v="0"/>
    <m/>
    <n v="1.1744897841899999"/>
    <s v="Very likely- £50 (cumulative)-exclusions applied"/>
    <n v="50"/>
    <x v="7"/>
  </r>
  <r>
    <n v="1069"/>
    <x v="0"/>
    <x v="0"/>
    <x v="0"/>
    <x v="0"/>
    <x v="0"/>
    <x v="0"/>
    <x v="0"/>
    <m/>
    <x v="0"/>
    <x v="0"/>
    <x v="0"/>
    <x v="0"/>
    <x v="0"/>
    <x v="0"/>
    <x v="0"/>
    <x v="0"/>
    <m/>
    <x v="5"/>
    <x v="3"/>
    <x v="2"/>
    <x v="1"/>
    <x v="5"/>
    <x v="1"/>
    <x v="2"/>
    <m/>
    <x v="3"/>
    <x v="1"/>
    <x v="0"/>
    <m/>
    <n v="1.1744897841899999"/>
    <s v="Very likely- £100 (cumulative)-exclusions applied"/>
    <n v="100"/>
    <x v="0"/>
  </r>
  <r>
    <n v="1069"/>
    <x v="0"/>
    <x v="0"/>
    <x v="0"/>
    <x v="0"/>
    <x v="0"/>
    <x v="0"/>
    <x v="0"/>
    <m/>
    <x v="0"/>
    <x v="0"/>
    <x v="0"/>
    <x v="0"/>
    <x v="0"/>
    <x v="0"/>
    <x v="0"/>
    <x v="0"/>
    <m/>
    <x v="5"/>
    <x v="3"/>
    <x v="2"/>
    <x v="1"/>
    <x v="5"/>
    <x v="1"/>
    <x v="2"/>
    <m/>
    <x v="3"/>
    <x v="1"/>
    <x v="0"/>
    <m/>
    <n v="1.1744897841899999"/>
    <s v="Very likely- £150 (cumulative)-exclusions applied"/>
    <n v="150"/>
    <x v="1"/>
  </r>
  <r>
    <n v="1069"/>
    <x v="0"/>
    <x v="0"/>
    <x v="0"/>
    <x v="0"/>
    <x v="0"/>
    <x v="0"/>
    <x v="0"/>
    <m/>
    <x v="0"/>
    <x v="0"/>
    <x v="0"/>
    <x v="0"/>
    <x v="0"/>
    <x v="0"/>
    <x v="0"/>
    <x v="0"/>
    <m/>
    <x v="5"/>
    <x v="3"/>
    <x v="2"/>
    <x v="1"/>
    <x v="5"/>
    <x v="1"/>
    <x v="2"/>
    <m/>
    <x v="3"/>
    <x v="1"/>
    <x v="0"/>
    <m/>
    <n v="1.1744897841899999"/>
    <s v="Very likely- £200 (cumulative)-exclusions applied"/>
    <n v="200"/>
    <x v="2"/>
  </r>
  <r>
    <n v="1069"/>
    <x v="0"/>
    <x v="0"/>
    <x v="0"/>
    <x v="0"/>
    <x v="0"/>
    <x v="0"/>
    <x v="0"/>
    <m/>
    <x v="0"/>
    <x v="0"/>
    <x v="0"/>
    <x v="0"/>
    <x v="0"/>
    <x v="0"/>
    <x v="0"/>
    <x v="0"/>
    <m/>
    <x v="5"/>
    <x v="3"/>
    <x v="2"/>
    <x v="1"/>
    <x v="5"/>
    <x v="1"/>
    <x v="2"/>
    <m/>
    <x v="3"/>
    <x v="1"/>
    <x v="0"/>
    <m/>
    <n v="1.1744897841899999"/>
    <s v="Very likely- 20% (cumulative)-exclusions applied"/>
    <n v="0.2"/>
    <x v="3"/>
  </r>
  <r>
    <n v="1069"/>
    <x v="0"/>
    <x v="0"/>
    <x v="0"/>
    <x v="0"/>
    <x v="0"/>
    <x v="0"/>
    <x v="0"/>
    <m/>
    <x v="0"/>
    <x v="0"/>
    <x v="0"/>
    <x v="0"/>
    <x v="0"/>
    <x v="0"/>
    <x v="0"/>
    <x v="0"/>
    <m/>
    <x v="5"/>
    <x v="3"/>
    <x v="2"/>
    <x v="1"/>
    <x v="5"/>
    <x v="1"/>
    <x v="2"/>
    <m/>
    <x v="3"/>
    <x v="1"/>
    <x v="0"/>
    <m/>
    <n v="1.1744897841899999"/>
    <s v="Very likely- 30% (cumulative)-exclusions applied"/>
    <n v="0.3"/>
    <x v="4"/>
  </r>
  <r>
    <n v="1069"/>
    <x v="0"/>
    <x v="0"/>
    <x v="0"/>
    <x v="0"/>
    <x v="0"/>
    <x v="0"/>
    <x v="0"/>
    <m/>
    <x v="0"/>
    <x v="0"/>
    <x v="0"/>
    <x v="0"/>
    <x v="0"/>
    <x v="0"/>
    <x v="0"/>
    <x v="0"/>
    <m/>
    <x v="5"/>
    <x v="3"/>
    <x v="2"/>
    <x v="1"/>
    <x v="5"/>
    <x v="1"/>
    <x v="2"/>
    <m/>
    <x v="3"/>
    <x v="1"/>
    <x v="0"/>
    <m/>
    <n v="1.1744897841899999"/>
    <s v="Very likely- 40% (cumulative)-exclusions applied"/>
    <n v="0.4"/>
    <x v="5"/>
  </r>
  <r>
    <n v="1069"/>
    <x v="0"/>
    <x v="0"/>
    <x v="0"/>
    <x v="0"/>
    <x v="0"/>
    <x v="0"/>
    <x v="0"/>
    <m/>
    <x v="0"/>
    <x v="0"/>
    <x v="0"/>
    <x v="0"/>
    <x v="0"/>
    <x v="0"/>
    <x v="0"/>
    <x v="0"/>
    <m/>
    <x v="5"/>
    <x v="3"/>
    <x v="2"/>
    <x v="1"/>
    <x v="5"/>
    <x v="1"/>
    <x v="2"/>
    <m/>
    <x v="3"/>
    <x v="1"/>
    <x v="0"/>
    <m/>
    <n v="1.1744897841899999"/>
    <s v="Very likely- 50% (cumulative)-exclusions applied"/>
    <n v="0.5"/>
    <x v="6"/>
  </r>
  <r>
    <n v="1073"/>
    <x v="0"/>
    <x v="0"/>
    <x v="0"/>
    <x v="0"/>
    <x v="0"/>
    <x v="0"/>
    <x v="0"/>
    <m/>
    <x v="0"/>
    <x v="7"/>
    <x v="5"/>
    <x v="0"/>
    <x v="0"/>
    <x v="0"/>
    <x v="3"/>
    <x v="0"/>
    <n v="3"/>
    <x v="11"/>
    <x v="6"/>
    <x v="3"/>
    <x v="0"/>
    <x v="2"/>
    <x v="5"/>
    <x v="0"/>
    <n v="3"/>
    <x v="3"/>
    <x v="1"/>
    <x v="0"/>
    <m/>
    <n v="0.94493371415000005"/>
    <s v="Very likely- £50 (cumulative)-exclusions applied"/>
    <n v="50"/>
    <x v="7"/>
  </r>
  <r>
    <n v="1073"/>
    <x v="0"/>
    <x v="0"/>
    <x v="0"/>
    <x v="0"/>
    <x v="0"/>
    <x v="0"/>
    <x v="0"/>
    <m/>
    <x v="0"/>
    <x v="7"/>
    <x v="5"/>
    <x v="0"/>
    <x v="0"/>
    <x v="0"/>
    <x v="3"/>
    <x v="0"/>
    <n v="3"/>
    <x v="11"/>
    <x v="6"/>
    <x v="3"/>
    <x v="0"/>
    <x v="2"/>
    <x v="5"/>
    <x v="0"/>
    <n v="3"/>
    <x v="3"/>
    <x v="1"/>
    <x v="0"/>
    <m/>
    <n v="0.94493371415000005"/>
    <s v="Very likely- £100 (cumulative)-exclusions applied"/>
    <n v="100"/>
    <x v="0"/>
  </r>
  <r>
    <n v="1073"/>
    <x v="0"/>
    <x v="0"/>
    <x v="0"/>
    <x v="0"/>
    <x v="0"/>
    <x v="0"/>
    <x v="0"/>
    <m/>
    <x v="0"/>
    <x v="7"/>
    <x v="5"/>
    <x v="0"/>
    <x v="0"/>
    <x v="0"/>
    <x v="3"/>
    <x v="0"/>
    <n v="3"/>
    <x v="11"/>
    <x v="6"/>
    <x v="3"/>
    <x v="0"/>
    <x v="2"/>
    <x v="5"/>
    <x v="0"/>
    <n v="3"/>
    <x v="3"/>
    <x v="1"/>
    <x v="0"/>
    <m/>
    <n v="0.94493371415000005"/>
    <s v="Very likely- £150 (cumulative)-exclusions applied"/>
    <n v="150"/>
    <x v="1"/>
  </r>
  <r>
    <n v="1073"/>
    <x v="0"/>
    <x v="0"/>
    <x v="0"/>
    <x v="0"/>
    <x v="0"/>
    <x v="0"/>
    <x v="0"/>
    <m/>
    <x v="0"/>
    <x v="7"/>
    <x v="5"/>
    <x v="0"/>
    <x v="0"/>
    <x v="0"/>
    <x v="3"/>
    <x v="0"/>
    <n v="3"/>
    <x v="11"/>
    <x v="6"/>
    <x v="3"/>
    <x v="0"/>
    <x v="2"/>
    <x v="5"/>
    <x v="0"/>
    <n v="3"/>
    <x v="3"/>
    <x v="1"/>
    <x v="0"/>
    <m/>
    <n v="0.94493371415000005"/>
    <s v="Very likely- £200 (cumulative)-exclusions applied"/>
    <n v="200"/>
    <x v="2"/>
  </r>
  <r>
    <n v="1073"/>
    <x v="0"/>
    <x v="0"/>
    <x v="0"/>
    <x v="0"/>
    <x v="0"/>
    <x v="0"/>
    <x v="0"/>
    <m/>
    <x v="0"/>
    <x v="7"/>
    <x v="5"/>
    <x v="0"/>
    <x v="0"/>
    <x v="0"/>
    <x v="3"/>
    <x v="0"/>
    <n v="3"/>
    <x v="11"/>
    <x v="6"/>
    <x v="3"/>
    <x v="0"/>
    <x v="2"/>
    <x v="5"/>
    <x v="0"/>
    <n v="3"/>
    <x v="3"/>
    <x v="1"/>
    <x v="0"/>
    <m/>
    <n v="0.94493371415000005"/>
    <s v="Very likely- 20% (cumulative)-exclusions applied"/>
    <n v="0.2"/>
    <x v="3"/>
  </r>
  <r>
    <n v="1073"/>
    <x v="0"/>
    <x v="0"/>
    <x v="0"/>
    <x v="0"/>
    <x v="0"/>
    <x v="0"/>
    <x v="0"/>
    <m/>
    <x v="0"/>
    <x v="7"/>
    <x v="5"/>
    <x v="0"/>
    <x v="0"/>
    <x v="0"/>
    <x v="3"/>
    <x v="0"/>
    <n v="3"/>
    <x v="11"/>
    <x v="6"/>
    <x v="3"/>
    <x v="0"/>
    <x v="2"/>
    <x v="5"/>
    <x v="0"/>
    <n v="3"/>
    <x v="3"/>
    <x v="1"/>
    <x v="0"/>
    <m/>
    <n v="0.94493371415000005"/>
    <s v="Very likely- 30% (cumulative)-exclusions applied"/>
    <n v="0.3"/>
    <x v="4"/>
  </r>
  <r>
    <n v="1073"/>
    <x v="0"/>
    <x v="0"/>
    <x v="0"/>
    <x v="0"/>
    <x v="0"/>
    <x v="0"/>
    <x v="0"/>
    <m/>
    <x v="0"/>
    <x v="7"/>
    <x v="5"/>
    <x v="0"/>
    <x v="0"/>
    <x v="0"/>
    <x v="3"/>
    <x v="0"/>
    <n v="3"/>
    <x v="11"/>
    <x v="6"/>
    <x v="3"/>
    <x v="0"/>
    <x v="2"/>
    <x v="5"/>
    <x v="0"/>
    <n v="3"/>
    <x v="3"/>
    <x v="1"/>
    <x v="0"/>
    <m/>
    <n v="0.94493371415000005"/>
    <s v="Very likely- 40% (cumulative)-exclusions applied"/>
    <n v="0.4"/>
    <x v="5"/>
  </r>
  <r>
    <n v="1073"/>
    <x v="0"/>
    <x v="0"/>
    <x v="0"/>
    <x v="0"/>
    <x v="0"/>
    <x v="0"/>
    <x v="0"/>
    <m/>
    <x v="0"/>
    <x v="7"/>
    <x v="5"/>
    <x v="0"/>
    <x v="0"/>
    <x v="0"/>
    <x v="3"/>
    <x v="0"/>
    <n v="3"/>
    <x v="11"/>
    <x v="6"/>
    <x v="3"/>
    <x v="0"/>
    <x v="2"/>
    <x v="5"/>
    <x v="0"/>
    <n v="3"/>
    <x v="3"/>
    <x v="1"/>
    <x v="0"/>
    <m/>
    <n v="0.94493371415000005"/>
    <s v="Very likely- 50% (cumulative)-exclusions applied"/>
    <n v="0.5"/>
    <x v="6"/>
  </r>
  <r>
    <n v="1074"/>
    <x v="10"/>
    <x v="0"/>
    <x v="5"/>
    <x v="0"/>
    <x v="1"/>
    <x v="0"/>
    <x v="0"/>
    <n v="1"/>
    <x v="0"/>
    <x v="0"/>
    <x v="0"/>
    <x v="0"/>
    <x v="0"/>
    <x v="0"/>
    <x v="0"/>
    <x v="0"/>
    <m/>
    <x v="11"/>
    <x v="1"/>
    <x v="1"/>
    <x v="0"/>
    <x v="9"/>
    <x v="0"/>
    <x v="1"/>
    <n v="2"/>
    <x v="8"/>
    <x v="1"/>
    <x v="6"/>
    <n v="3"/>
    <n v="1.4015840908099999"/>
    <s v="Very likely- £50 (cumulative)-exclusions applied"/>
    <n v="50"/>
    <x v="7"/>
  </r>
  <r>
    <n v="1074"/>
    <x v="10"/>
    <x v="0"/>
    <x v="5"/>
    <x v="0"/>
    <x v="1"/>
    <x v="0"/>
    <x v="0"/>
    <n v="1"/>
    <x v="0"/>
    <x v="0"/>
    <x v="0"/>
    <x v="0"/>
    <x v="0"/>
    <x v="0"/>
    <x v="0"/>
    <x v="0"/>
    <m/>
    <x v="11"/>
    <x v="1"/>
    <x v="1"/>
    <x v="0"/>
    <x v="9"/>
    <x v="0"/>
    <x v="1"/>
    <n v="2"/>
    <x v="8"/>
    <x v="1"/>
    <x v="6"/>
    <n v="3"/>
    <n v="1.4015840908099999"/>
    <s v="Very likely- £100 (cumulative)-exclusions applied"/>
    <n v="100"/>
    <x v="0"/>
  </r>
  <r>
    <n v="1074"/>
    <x v="10"/>
    <x v="0"/>
    <x v="5"/>
    <x v="0"/>
    <x v="1"/>
    <x v="0"/>
    <x v="0"/>
    <n v="1"/>
    <x v="0"/>
    <x v="0"/>
    <x v="0"/>
    <x v="0"/>
    <x v="0"/>
    <x v="0"/>
    <x v="0"/>
    <x v="0"/>
    <m/>
    <x v="11"/>
    <x v="1"/>
    <x v="1"/>
    <x v="0"/>
    <x v="9"/>
    <x v="0"/>
    <x v="1"/>
    <n v="2"/>
    <x v="8"/>
    <x v="1"/>
    <x v="6"/>
    <n v="3"/>
    <n v="1.4015840908099999"/>
    <s v="Very likely- £150 (cumulative)-exclusions applied"/>
    <n v="150"/>
    <x v="1"/>
  </r>
  <r>
    <n v="1074"/>
    <x v="10"/>
    <x v="0"/>
    <x v="5"/>
    <x v="0"/>
    <x v="1"/>
    <x v="0"/>
    <x v="0"/>
    <n v="1"/>
    <x v="0"/>
    <x v="0"/>
    <x v="0"/>
    <x v="0"/>
    <x v="0"/>
    <x v="0"/>
    <x v="0"/>
    <x v="0"/>
    <m/>
    <x v="11"/>
    <x v="1"/>
    <x v="1"/>
    <x v="0"/>
    <x v="9"/>
    <x v="0"/>
    <x v="1"/>
    <n v="2"/>
    <x v="8"/>
    <x v="1"/>
    <x v="6"/>
    <n v="3"/>
    <n v="1.4015840908099999"/>
    <s v="Very likely- £200 (cumulative)-exclusions applied"/>
    <n v="200"/>
    <x v="2"/>
  </r>
  <r>
    <n v="1074"/>
    <x v="10"/>
    <x v="0"/>
    <x v="5"/>
    <x v="0"/>
    <x v="1"/>
    <x v="0"/>
    <x v="0"/>
    <n v="1"/>
    <x v="0"/>
    <x v="0"/>
    <x v="0"/>
    <x v="0"/>
    <x v="0"/>
    <x v="0"/>
    <x v="0"/>
    <x v="0"/>
    <m/>
    <x v="11"/>
    <x v="1"/>
    <x v="1"/>
    <x v="0"/>
    <x v="9"/>
    <x v="0"/>
    <x v="1"/>
    <n v="2"/>
    <x v="8"/>
    <x v="1"/>
    <x v="6"/>
    <n v="3"/>
    <n v="1.4015840908099999"/>
    <s v="Very likely- 40% (cumulative)-exclusions applied"/>
    <n v="0.4"/>
    <x v="5"/>
  </r>
  <r>
    <n v="1074"/>
    <x v="10"/>
    <x v="0"/>
    <x v="5"/>
    <x v="0"/>
    <x v="1"/>
    <x v="0"/>
    <x v="0"/>
    <n v="1"/>
    <x v="0"/>
    <x v="0"/>
    <x v="0"/>
    <x v="0"/>
    <x v="0"/>
    <x v="0"/>
    <x v="0"/>
    <x v="0"/>
    <m/>
    <x v="11"/>
    <x v="1"/>
    <x v="1"/>
    <x v="0"/>
    <x v="9"/>
    <x v="0"/>
    <x v="1"/>
    <n v="2"/>
    <x v="8"/>
    <x v="1"/>
    <x v="6"/>
    <n v="3"/>
    <n v="1.4015840908099999"/>
    <s v="Very likely- 50% (cumulative)-exclusions applied"/>
    <n v="0.5"/>
    <x v="6"/>
  </r>
  <r>
    <n v="1075"/>
    <x v="0"/>
    <x v="0"/>
    <x v="0"/>
    <x v="0"/>
    <x v="0"/>
    <x v="0"/>
    <x v="0"/>
    <m/>
    <x v="0"/>
    <x v="6"/>
    <x v="0"/>
    <x v="3"/>
    <x v="0"/>
    <x v="0"/>
    <x v="0"/>
    <x v="0"/>
    <n v="2"/>
    <x v="0"/>
    <x v="8"/>
    <x v="1"/>
    <x v="0"/>
    <x v="2"/>
    <x v="0"/>
    <x v="0"/>
    <n v="2"/>
    <x v="1"/>
    <x v="1"/>
    <x v="1"/>
    <n v="3"/>
    <n v="1.59698933791"/>
    <s v="Very likely- £100 (cumulative)-exclusions applied"/>
    <n v="100"/>
    <x v="0"/>
  </r>
  <r>
    <n v="1075"/>
    <x v="0"/>
    <x v="0"/>
    <x v="0"/>
    <x v="0"/>
    <x v="0"/>
    <x v="0"/>
    <x v="0"/>
    <m/>
    <x v="0"/>
    <x v="6"/>
    <x v="0"/>
    <x v="3"/>
    <x v="0"/>
    <x v="0"/>
    <x v="0"/>
    <x v="0"/>
    <n v="2"/>
    <x v="0"/>
    <x v="8"/>
    <x v="1"/>
    <x v="0"/>
    <x v="2"/>
    <x v="0"/>
    <x v="0"/>
    <n v="2"/>
    <x v="1"/>
    <x v="1"/>
    <x v="1"/>
    <n v="3"/>
    <n v="1.59698933791"/>
    <s v="Very likely- £150 (cumulative)-exclusions applied"/>
    <n v="150"/>
    <x v="1"/>
  </r>
  <r>
    <n v="1075"/>
    <x v="0"/>
    <x v="0"/>
    <x v="0"/>
    <x v="0"/>
    <x v="0"/>
    <x v="0"/>
    <x v="0"/>
    <m/>
    <x v="0"/>
    <x v="6"/>
    <x v="0"/>
    <x v="3"/>
    <x v="0"/>
    <x v="0"/>
    <x v="0"/>
    <x v="0"/>
    <n v="2"/>
    <x v="0"/>
    <x v="8"/>
    <x v="1"/>
    <x v="0"/>
    <x v="2"/>
    <x v="0"/>
    <x v="0"/>
    <n v="2"/>
    <x v="1"/>
    <x v="1"/>
    <x v="1"/>
    <n v="3"/>
    <n v="1.59698933791"/>
    <s v="Very likely- £200 (cumulative)-exclusions applied"/>
    <n v="200"/>
    <x v="2"/>
  </r>
  <r>
    <n v="1075"/>
    <x v="0"/>
    <x v="0"/>
    <x v="0"/>
    <x v="0"/>
    <x v="0"/>
    <x v="0"/>
    <x v="0"/>
    <m/>
    <x v="0"/>
    <x v="6"/>
    <x v="0"/>
    <x v="3"/>
    <x v="0"/>
    <x v="0"/>
    <x v="0"/>
    <x v="0"/>
    <n v="2"/>
    <x v="0"/>
    <x v="8"/>
    <x v="1"/>
    <x v="0"/>
    <x v="2"/>
    <x v="0"/>
    <x v="0"/>
    <n v="2"/>
    <x v="1"/>
    <x v="1"/>
    <x v="1"/>
    <n v="3"/>
    <n v="1.59698933791"/>
    <s v="Very likely- 20% (cumulative)-exclusions applied"/>
    <n v="0.2"/>
    <x v="3"/>
  </r>
  <r>
    <n v="1075"/>
    <x v="0"/>
    <x v="0"/>
    <x v="0"/>
    <x v="0"/>
    <x v="0"/>
    <x v="0"/>
    <x v="0"/>
    <m/>
    <x v="0"/>
    <x v="6"/>
    <x v="0"/>
    <x v="3"/>
    <x v="0"/>
    <x v="0"/>
    <x v="0"/>
    <x v="0"/>
    <n v="2"/>
    <x v="0"/>
    <x v="8"/>
    <x v="1"/>
    <x v="0"/>
    <x v="2"/>
    <x v="0"/>
    <x v="0"/>
    <n v="2"/>
    <x v="1"/>
    <x v="1"/>
    <x v="1"/>
    <n v="3"/>
    <n v="1.59698933791"/>
    <s v="Very likely- 30% (cumulative)-exclusions applied"/>
    <n v="0.3"/>
    <x v="4"/>
  </r>
  <r>
    <n v="1075"/>
    <x v="0"/>
    <x v="0"/>
    <x v="0"/>
    <x v="0"/>
    <x v="0"/>
    <x v="0"/>
    <x v="0"/>
    <m/>
    <x v="0"/>
    <x v="6"/>
    <x v="0"/>
    <x v="3"/>
    <x v="0"/>
    <x v="0"/>
    <x v="0"/>
    <x v="0"/>
    <n v="2"/>
    <x v="0"/>
    <x v="8"/>
    <x v="1"/>
    <x v="0"/>
    <x v="2"/>
    <x v="0"/>
    <x v="0"/>
    <n v="2"/>
    <x v="1"/>
    <x v="1"/>
    <x v="1"/>
    <n v="3"/>
    <n v="1.59698933791"/>
    <s v="Very likely- 40% (cumulative)-exclusions applied"/>
    <n v="0.4"/>
    <x v="5"/>
  </r>
  <r>
    <n v="1075"/>
    <x v="0"/>
    <x v="0"/>
    <x v="0"/>
    <x v="0"/>
    <x v="0"/>
    <x v="0"/>
    <x v="0"/>
    <m/>
    <x v="0"/>
    <x v="6"/>
    <x v="0"/>
    <x v="3"/>
    <x v="0"/>
    <x v="0"/>
    <x v="0"/>
    <x v="0"/>
    <n v="2"/>
    <x v="0"/>
    <x v="8"/>
    <x v="1"/>
    <x v="0"/>
    <x v="2"/>
    <x v="0"/>
    <x v="0"/>
    <n v="2"/>
    <x v="1"/>
    <x v="1"/>
    <x v="1"/>
    <n v="3"/>
    <n v="1.59698933791"/>
    <s v="Very likely- 50% (cumulative)-exclusions applied"/>
    <n v="0.5"/>
    <x v="6"/>
  </r>
  <r>
    <n v="1079"/>
    <x v="0"/>
    <x v="0"/>
    <x v="0"/>
    <x v="0"/>
    <x v="0"/>
    <x v="0"/>
    <x v="0"/>
    <m/>
    <x v="0"/>
    <x v="0"/>
    <x v="0"/>
    <x v="0"/>
    <x v="0"/>
    <x v="0"/>
    <x v="0"/>
    <x v="0"/>
    <m/>
    <x v="4"/>
    <x v="1"/>
    <x v="1"/>
    <x v="0"/>
    <x v="2"/>
    <x v="0"/>
    <x v="0"/>
    <m/>
    <x v="5"/>
    <x v="2"/>
    <x v="4"/>
    <m/>
    <n v="1.14379086884"/>
    <s v="Very likely- £150 (cumulative)-exclusions applied"/>
    <n v="150"/>
    <x v="1"/>
  </r>
  <r>
    <n v="1079"/>
    <x v="0"/>
    <x v="0"/>
    <x v="0"/>
    <x v="0"/>
    <x v="0"/>
    <x v="0"/>
    <x v="0"/>
    <m/>
    <x v="0"/>
    <x v="0"/>
    <x v="0"/>
    <x v="0"/>
    <x v="0"/>
    <x v="0"/>
    <x v="0"/>
    <x v="0"/>
    <m/>
    <x v="4"/>
    <x v="1"/>
    <x v="1"/>
    <x v="0"/>
    <x v="2"/>
    <x v="0"/>
    <x v="0"/>
    <m/>
    <x v="5"/>
    <x v="2"/>
    <x v="4"/>
    <m/>
    <n v="1.14379086884"/>
    <s v="Very likely- £200 (cumulative)-exclusions applied"/>
    <n v="200"/>
    <x v="2"/>
  </r>
  <r>
    <n v="1079"/>
    <x v="0"/>
    <x v="0"/>
    <x v="0"/>
    <x v="0"/>
    <x v="0"/>
    <x v="0"/>
    <x v="0"/>
    <m/>
    <x v="0"/>
    <x v="0"/>
    <x v="0"/>
    <x v="0"/>
    <x v="0"/>
    <x v="0"/>
    <x v="0"/>
    <x v="0"/>
    <m/>
    <x v="4"/>
    <x v="1"/>
    <x v="1"/>
    <x v="0"/>
    <x v="2"/>
    <x v="0"/>
    <x v="0"/>
    <m/>
    <x v="5"/>
    <x v="2"/>
    <x v="4"/>
    <m/>
    <n v="1.14379086884"/>
    <s v="Very likely- 30% (cumulative)-exclusions applied"/>
    <n v="0.3"/>
    <x v="4"/>
  </r>
  <r>
    <n v="1079"/>
    <x v="0"/>
    <x v="0"/>
    <x v="0"/>
    <x v="0"/>
    <x v="0"/>
    <x v="0"/>
    <x v="0"/>
    <m/>
    <x v="0"/>
    <x v="0"/>
    <x v="0"/>
    <x v="0"/>
    <x v="0"/>
    <x v="0"/>
    <x v="0"/>
    <x v="0"/>
    <m/>
    <x v="4"/>
    <x v="1"/>
    <x v="1"/>
    <x v="0"/>
    <x v="2"/>
    <x v="0"/>
    <x v="0"/>
    <m/>
    <x v="5"/>
    <x v="2"/>
    <x v="4"/>
    <m/>
    <n v="1.14379086884"/>
    <s v="Very likely- 40% (cumulative)-exclusions applied"/>
    <n v="0.4"/>
    <x v="5"/>
  </r>
  <r>
    <n v="1079"/>
    <x v="0"/>
    <x v="0"/>
    <x v="0"/>
    <x v="0"/>
    <x v="0"/>
    <x v="0"/>
    <x v="0"/>
    <m/>
    <x v="0"/>
    <x v="0"/>
    <x v="0"/>
    <x v="0"/>
    <x v="0"/>
    <x v="0"/>
    <x v="0"/>
    <x v="0"/>
    <m/>
    <x v="4"/>
    <x v="1"/>
    <x v="1"/>
    <x v="0"/>
    <x v="2"/>
    <x v="0"/>
    <x v="0"/>
    <m/>
    <x v="5"/>
    <x v="2"/>
    <x v="4"/>
    <m/>
    <n v="1.14379086884"/>
    <s v="Very likely- 50% (cumulative)-exclusions applied"/>
    <n v="0.5"/>
    <x v="6"/>
  </r>
  <r>
    <n v="1085"/>
    <x v="3"/>
    <x v="3"/>
    <x v="1"/>
    <x v="1"/>
    <x v="2"/>
    <x v="1"/>
    <x v="1"/>
    <m/>
    <x v="0"/>
    <x v="0"/>
    <x v="0"/>
    <x v="0"/>
    <x v="0"/>
    <x v="0"/>
    <x v="0"/>
    <x v="0"/>
    <m/>
    <x v="4"/>
    <x v="1"/>
    <x v="1"/>
    <x v="0"/>
    <x v="2"/>
    <x v="0"/>
    <x v="0"/>
    <m/>
    <x v="3"/>
    <x v="1"/>
    <x v="0"/>
    <m/>
    <n v="0.97876043220800002"/>
    <s v="Very likely- 30% (cumulative)-exclusions applied"/>
    <n v="0.3"/>
    <x v="4"/>
  </r>
  <r>
    <n v="1085"/>
    <x v="3"/>
    <x v="3"/>
    <x v="1"/>
    <x v="1"/>
    <x v="2"/>
    <x v="1"/>
    <x v="1"/>
    <m/>
    <x v="0"/>
    <x v="0"/>
    <x v="0"/>
    <x v="0"/>
    <x v="0"/>
    <x v="0"/>
    <x v="0"/>
    <x v="0"/>
    <m/>
    <x v="4"/>
    <x v="1"/>
    <x v="1"/>
    <x v="0"/>
    <x v="2"/>
    <x v="0"/>
    <x v="0"/>
    <m/>
    <x v="3"/>
    <x v="1"/>
    <x v="0"/>
    <m/>
    <n v="0.97876043220800002"/>
    <s v="Very likely- 40% (cumulative)-exclusions applied"/>
    <n v="0.4"/>
    <x v="5"/>
  </r>
  <r>
    <n v="1085"/>
    <x v="3"/>
    <x v="3"/>
    <x v="1"/>
    <x v="1"/>
    <x v="2"/>
    <x v="1"/>
    <x v="1"/>
    <m/>
    <x v="0"/>
    <x v="0"/>
    <x v="0"/>
    <x v="0"/>
    <x v="0"/>
    <x v="0"/>
    <x v="0"/>
    <x v="0"/>
    <m/>
    <x v="4"/>
    <x v="1"/>
    <x v="1"/>
    <x v="0"/>
    <x v="2"/>
    <x v="0"/>
    <x v="0"/>
    <m/>
    <x v="3"/>
    <x v="1"/>
    <x v="0"/>
    <m/>
    <n v="0.97876043220800002"/>
    <s v="Very likely- 50% (cumulative)-exclusions applied"/>
    <n v="0.5"/>
    <x v="6"/>
  </r>
  <r>
    <n v="1086"/>
    <x v="0"/>
    <x v="0"/>
    <x v="0"/>
    <x v="0"/>
    <x v="0"/>
    <x v="0"/>
    <x v="0"/>
    <m/>
    <x v="0"/>
    <x v="0"/>
    <x v="0"/>
    <x v="0"/>
    <x v="0"/>
    <x v="0"/>
    <x v="0"/>
    <x v="0"/>
    <m/>
    <x v="4"/>
    <x v="1"/>
    <x v="1"/>
    <x v="0"/>
    <x v="2"/>
    <x v="0"/>
    <x v="0"/>
    <m/>
    <x v="1"/>
    <x v="4"/>
    <x v="6"/>
    <n v="-7"/>
    <n v="1.5444827864999999"/>
    <s v="Very likely- £100 (cumulative)-exclusions applied"/>
    <n v="100"/>
    <x v="0"/>
  </r>
  <r>
    <n v="1086"/>
    <x v="0"/>
    <x v="0"/>
    <x v="0"/>
    <x v="0"/>
    <x v="0"/>
    <x v="0"/>
    <x v="0"/>
    <m/>
    <x v="0"/>
    <x v="0"/>
    <x v="0"/>
    <x v="0"/>
    <x v="0"/>
    <x v="0"/>
    <x v="0"/>
    <x v="0"/>
    <m/>
    <x v="4"/>
    <x v="1"/>
    <x v="1"/>
    <x v="0"/>
    <x v="2"/>
    <x v="0"/>
    <x v="0"/>
    <m/>
    <x v="1"/>
    <x v="4"/>
    <x v="6"/>
    <n v="-7"/>
    <n v="1.5444827864999999"/>
    <s v="Very likely- £150 (cumulative)-exclusions applied"/>
    <n v="150"/>
    <x v="1"/>
  </r>
  <r>
    <n v="1086"/>
    <x v="0"/>
    <x v="0"/>
    <x v="0"/>
    <x v="0"/>
    <x v="0"/>
    <x v="0"/>
    <x v="0"/>
    <m/>
    <x v="0"/>
    <x v="0"/>
    <x v="0"/>
    <x v="0"/>
    <x v="0"/>
    <x v="0"/>
    <x v="0"/>
    <x v="0"/>
    <m/>
    <x v="4"/>
    <x v="1"/>
    <x v="1"/>
    <x v="0"/>
    <x v="2"/>
    <x v="0"/>
    <x v="0"/>
    <m/>
    <x v="1"/>
    <x v="4"/>
    <x v="6"/>
    <n v="-7"/>
    <n v="1.5444827864999999"/>
    <s v="Very likely- £200 (cumulative)-exclusions applied"/>
    <n v="200"/>
    <x v="2"/>
  </r>
  <r>
    <n v="1086"/>
    <x v="0"/>
    <x v="0"/>
    <x v="0"/>
    <x v="0"/>
    <x v="0"/>
    <x v="0"/>
    <x v="0"/>
    <m/>
    <x v="0"/>
    <x v="0"/>
    <x v="0"/>
    <x v="0"/>
    <x v="0"/>
    <x v="0"/>
    <x v="0"/>
    <x v="0"/>
    <m/>
    <x v="4"/>
    <x v="1"/>
    <x v="1"/>
    <x v="0"/>
    <x v="2"/>
    <x v="0"/>
    <x v="0"/>
    <m/>
    <x v="1"/>
    <x v="4"/>
    <x v="6"/>
    <n v="-7"/>
    <n v="1.5444827864999999"/>
    <s v="Very likely- 40% (cumulative)-exclusions applied"/>
    <n v="0.4"/>
    <x v="5"/>
  </r>
  <r>
    <n v="1086"/>
    <x v="0"/>
    <x v="0"/>
    <x v="0"/>
    <x v="0"/>
    <x v="0"/>
    <x v="0"/>
    <x v="0"/>
    <m/>
    <x v="0"/>
    <x v="0"/>
    <x v="0"/>
    <x v="0"/>
    <x v="0"/>
    <x v="0"/>
    <x v="0"/>
    <x v="0"/>
    <m/>
    <x v="4"/>
    <x v="1"/>
    <x v="1"/>
    <x v="0"/>
    <x v="2"/>
    <x v="0"/>
    <x v="0"/>
    <m/>
    <x v="1"/>
    <x v="4"/>
    <x v="6"/>
    <n v="-7"/>
    <n v="1.5444827864999999"/>
    <s v="Very likely- 50% (cumulative)-exclusions applied"/>
    <n v="0.5"/>
    <x v="6"/>
  </r>
  <r>
    <n v="1089"/>
    <x v="0"/>
    <x v="0"/>
    <x v="0"/>
    <x v="0"/>
    <x v="0"/>
    <x v="0"/>
    <x v="0"/>
    <m/>
    <x v="0"/>
    <x v="0"/>
    <x v="0"/>
    <x v="0"/>
    <x v="0"/>
    <x v="0"/>
    <x v="0"/>
    <x v="0"/>
    <m/>
    <x v="4"/>
    <x v="1"/>
    <x v="1"/>
    <x v="0"/>
    <x v="2"/>
    <x v="0"/>
    <x v="0"/>
    <m/>
    <x v="5"/>
    <x v="2"/>
    <x v="4"/>
    <m/>
    <n v="0.91068608953200003"/>
    <s v="Very likely- £100 (cumulative)-exclusions applied"/>
    <n v="100"/>
    <x v="0"/>
  </r>
  <r>
    <n v="1089"/>
    <x v="0"/>
    <x v="0"/>
    <x v="0"/>
    <x v="0"/>
    <x v="0"/>
    <x v="0"/>
    <x v="0"/>
    <m/>
    <x v="0"/>
    <x v="0"/>
    <x v="0"/>
    <x v="0"/>
    <x v="0"/>
    <x v="0"/>
    <x v="0"/>
    <x v="0"/>
    <m/>
    <x v="4"/>
    <x v="1"/>
    <x v="1"/>
    <x v="0"/>
    <x v="2"/>
    <x v="0"/>
    <x v="0"/>
    <m/>
    <x v="5"/>
    <x v="2"/>
    <x v="4"/>
    <m/>
    <n v="0.91068608953200003"/>
    <s v="Very likely- £150 (cumulative)-exclusions applied"/>
    <n v="150"/>
    <x v="1"/>
  </r>
  <r>
    <n v="1089"/>
    <x v="0"/>
    <x v="0"/>
    <x v="0"/>
    <x v="0"/>
    <x v="0"/>
    <x v="0"/>
    <x v="0"/>
    <m/>
    <x v="0"/>
    <x v="0"/>
    <x v="0"/>
    <x v="0"/>
    <x v="0"/>
    <x v="0"/>
    <x v="0"/>
    <x v="0"/>
    <m/>
    <x v="4"/>
    <x v="1"/>
    <x v="1"/>
    <x v="0"/>
    <x v="2"/>
    <x v="0"/>
    <x v="0"/>
    <m/>
    <x v="5"/>
    <x v="2"/>
    <x v="4"/>
    <m/>
    <n v="0.91068608953200003"/>
    <s v="Very likely- £200 (cumulative)-exclusions applied"/>
    <n v="200"/>
    <x v="2"/>
  </r>
  <r>
    <n v="1091"/>
    <x v="0"/>
    <x v="0"/>
    <x v="0"/>
    <x v="0"/>
    <x v="0"/>
    <x v="0"/>
    <x v="0"/>
    <m/>
    <x v="0"/>
    <x v="0"/>
    <x v="0"/>
    <x v="0"/>
    <x v="0"/>
    <x v="0"/>
    <x v="0"/>
    <x v="0"/>
    <m/>
    <x v="4"/>
    <x v="1"/>
    <x v="1"/>
    <x v="0"/>
    <x v="2"/>
    <x v="0"/>
    <x v="0"/>
    <m/>
    <x v="8"/>
    <x v="1"/>
    <x v="6"/>
    <n v="5"/>
    <n v="0.444039132911"/>
    <s v="Very likely- £200 (cumulative)-exclusions applied"/>
    <n v="200"/>
    <x v="2"/>
  </r>
  <r>
    <n v="1091"/>
    <x v="0"/>
    <x v="0"/>
    <x v="0"/>
    <x v="0"/>
    <x v="0"/>
    <x v="0"/>
    <x v="0"/>
    <m/>
    <x v="0"/>
    <x v="0"/>
    <x v="0"/>
    <x v="0"/>
    <x v="0"/>
    <x v="0"/>
    <x v="0"/>
    <x v="0"/>
    <m/>
    <x v="4"/>
    <x v="1"/>
    <x v="1"/>
    <x v="0"/>
    <x v="2"/>
    <x v="0"/>
    <x v="0"/>
    <m/>
    <x v="8"/>
    <x v="1"/>
    <x v="6"/>
    <n v="5"/>
    <n v="0.444039132911"/>
    <s v="Very likely- 40% (cumulative)-exclusions applied"/>
    <n v="0.4"/>
    <x v="5"/>
  </r>
  <r>
    <n v="1091"/>
    <x v="0"/>
    <x v="0"/>
    <x v="0"/>
    <x v="0"/>
    <x v="0"/>
    <x v="0"/>
    <x v="0"/>
    <m/>
    <x v="0"/>
    <x v="0"/>
    <x v="0"/>
    <x v="0"/>
    <x v="0"/>
    <x v="0"/>
    <x v="0"/>
    <x v="0"/>
    <m/>
    <x v="4"/>
    <x v="1"/>
    <x v="1"/>
    <x v="0"/>
    <x v="2"/>
    <x v="0"/>
    <x v="0"/>
    <m/>
    <x v="8"/>
    <x v="1"/>
    <x v="6"/>
    <n v="5"/>
    <n v="0.444039132911"/>
    <s v="Very likely- 50% (cumulative)-exclusions applied"/>
    <n v="0.5"/>
    <x v="6"/>
  </r>
  <r>
    <n v="1093"/>
    <x v="0"/>
    <x v="0"/>
    <x v="0"/>
    <x v="0"/>
    <x v="0"/>
    <x v="0"/>
    <x v="0"/>
    <m/>
    <x v="0"/>
    <x v="0"/>
    <x v="0"/>
    <x v="0"/>
    <x v="0"/>
    <x v="0"/>
    <x v="0"/>
    <x v="0"/>
    <m/>
    <x v="4"/>
    <x v="1"/>
    <x v="1"/>
    <x v="0"/>
    <x v="2"/>
    <x v="0"/>
    <x v="0"/>
    <m/>
    <x v="3"/>
    <x v="1"/>
    <x v="0"/>
    <m/>
    <n v="1.67247909542"/>
    <s v="Very likely- £50 (cumulative)-exclusions applied"/>
    <n v="50"/>
    <x v="7"/>
  </r>
  <r>
    <n v="1093"/>
    <x v="0"/>
    <x v="0"/>
    <x v="0"/>
    <x v="0"/>
    <x v="0"/>
    <x v="0"/>
    <x v="0"/>
    <m/>
    <x v="0"/>
    <x v="0"/>
    <x v="0"/>
    <x v="0"/>
    <x v="0"/>
    <x v="0"/>
    <x v="0"/>
    <x v="0"/>
    <m/>
    <x v="4"/>
    <x v="1"/>
    <x v="1"/>
    <x v="0"/>
    <x v="2"/>
    <x v="0"/>
    <x v="0"/>
    <m/>
    <x v="3"/>
    <x v="1"/>
    <x v="0"/>
    <m/>
    <n v="1.67247909542"/>
    <s v="Very likely- £100 (cumulative)-exclusions applied"/>
    <n v="100"/>
    <x v="0"/>
  </r>
  <r>
    <n v="1093"/>
    <x v="0"/>
    <x v="0"/>
    <x v="0"/>
    <x v="0"/>
    <x v="0"/>
    <x v="0"/>
    <x v="0"/>
    <m/>
    <x v="0"/>
    <x v="0"/>
    <x v="0"/>
    <x v="0"/>
    <x v="0"/>
    <x v="0"/>
    <x v="0"/>
    <x v="0"/>
    <m/>
    <x v="4"/>
    <x v="1"/>
    <x v="1"/>
    <x v="0"/>
    <x v="2"/>
    <x v="0"/>
    <x v="0"/>
    <m/>
    <x v="3"/>
    <x v="1"/>
    <x v="0"/>
    <m/>
    <n v="1.67247909542"/>
    <s v="Very likely- £150 (cumulative)-exclusions applied"/>
    <n v="150"/>
    <x v="1"/>
  </r>
  <r>
    <n v="1093"/>
    <x v="0"/>
    <x v="0"/>
    <x v="0"/>
    <x v="0"/>
    <x v="0"/>
    <x v="0"/>
    <x v="0"/>
    <m/>
    <x v="0"/>
    <x v="0"/>
    <x v="0"/>
    <x v="0"/>
    <x v="0"/>
    <x v="0"/>
    <x v="0"/>
    <x v="0"/>
    <m/>
    <x v="4"/>
    <x v="1"/>
    <x v="1"/>
    <x v="0"/>
    <x v="2"/>
    <x v="0"/>
    <x v="0"/>
    <m/>
    <x v="3"/>
    <x v="1"/>
    <x v="0"/>
    <m/>
    <n v="1.67247909542"/>
    <s v="Very likely- £200 (cumulative)-exclusions applied"/>
    <n v="200"/>
    <x v="2"/>
  </r>
  <r>
    <n v="1093"/>
    <x v="0"/>
    <x v="0"/>
    <x v="0"/>
    <x v="0"/>
    <x v="0"/>
    <x v="0"/>
    <x v="0"/>
    <m/>
    <x v="0"/>
    <x v="0"/>
    <x v="0"/>
    <x v="0"/>
    <x v="0"/>
    <x v="0"/>
    <x v="0"/>
    <x v="0"/>
    <m/>
    <x v="4"/>
    <x v="1"/>
    <x v="1"/>
    <x v="0"/>
    <x v="2"/>
    <x v="0"/>
    <x v="0"/>
    <m/>
    <x v="3"/>
    <x v="1"/>
    <x v="0"/>
    <m/>
    <n v="1.67247909542"/>
    <s v="Very likely- 20% (cumulative)-exclusions applied"/>
    <n v="0.2"/>
    <x v="3"/>
  </r>
  <r>
    <n v="1093"/>
    <x v="0"/>
    <x v="0"/>
    <x v="0"/>
    <x v="0"/>
    <x v="0"/>
    <x v="0"/>
    <x v="0"/>
    <m/>
    <x v="0"/>
    <x v="0"/>
    <x v="0"/>
    <x v="0"/>
    <x v="0"/>
    <x v="0"/>
    <x v="0"/>
    <x v="0"/>
    <m/>
    <x v="4"/>
    <x v="1"/>
    <x v="1"/>
    <x v="0"/>
    <x v="2"/>
    <x v="0"/>
    <x v="0"/>
    <m/>
    <x v="3"/>
    <x v="1"/>
    <x v="0"/>
    <m/>
    <n v="1.67247909542"/>
    <s v="Very likely- 30% (cumulative)-exclusions applied"/>
    <n v="0.3"/>
    <x v="4"/>
  </r>
  <r>
    <n v="1093"/>
    <x v="0"/>
    <x v="0"/>
    <x v="0"/>
    <x v="0"/>
    <x v="0"/>
    <x v="0"/>
    <x v="0"/>
    <m/>
    <x v="0"/>
    <x v="0"/>
    <x v="0"/>
    <x v="0"/>
    <x v="0"/>
    <x v="0"/>
    <x v="0"/>
    <x v="0"/>
    <m/>
    <x v="4"/>
    <x v="1"/>
    <x v="1"/>
    <x v="0"/>
    <x v="2"/>
    <x v="0"/>
    <x v="0"/>
    <m/>
    <x v="3"/>
    <x v="1"/>
    <x v="0"/>
    <m/>
    <n v="1.67247909542"/>
    <s v="Very likely- 40% (cumulative)-exclusions applied"/>
    <n v="0.4"/>
    <x v="5"/>
  </r>
  <r>
    <n v="1093"/>
    <x v="0"/>
    <x v="0"/>
    <x v="0"/>
    <x v="0"/>
    <x v="0"/>
    <x v="0"/>
    <x v="0"/>
    <m/>
    <x v="0"/>
    <x v="0"/>
    <x v="0"/>
    <x v="0"/>
    <x v="0"/>
    <x v="0"/>
    <x v="0"/>
    <x v="0"/>
    <m/>
    <x v="4"/>
    <x v="1"/>
    <x v="1"/>
    <x v="0"/>
    <x v="2"/>
    <x v="0"/>
    <x v="0"/>
    <m/>
    <x v="3"/>
    <x v="1"/>
    <x v="0"/>
    <m/>
    <n v="1.67247909542"/>
    <s v="Very likely- 50% (cumulative)-exclusions applied"/>
    <n v="0.5"/>
    <x v="6"/>
  </r>
  <r>
    <n v="1097"/>
    <x v="0"/>
    <x v="0"/>
    <x v="0"/>
    <x v="0"/>
    <x v="0"/>
    <x v="0"/>
    <x v="0"/>
    <m/>
    <x v="0"/>
    <x v="0"/>
    <x v="0"/>
    <x v="0"/>
    <x v="0"/>
    <x v="0"/>
    <x v="0"/>
    <x v="0"/>
    <m/>
    <x v="4"/>
    <x v="1"/>
    <x v="1"/>
    <x v="0"/>
    <x v="2"/>
    <x v="0"/>
    <x v="0"/>
    <m/>
    <x v="5"/>
    <x v="2"/>
    <x v="4"/>
    <m/>
    <n v="2.2989594260800001"/>
    <s v="Very likely- £150 (cumulative)-exclusions applied"/>
    <n v="150"/>
    <x v="1"/>
  </r>
  <r>
    <n v="1097"/>
    <x v="0"/>
    <x v="0"/>
    <x v="0"/>
    <x v="0"/>
    <x v="0"/>
    <x v="0"/>
    <x v="0"/>
    <m/>
    <x v="0"/>
    <x v="0"/>
    <x v="0"/>
    <x v="0"/>
    <x v="0"/>
    <x v="0"/>
    <x v="0"/>
    <x v="0"/>
    <m/>
    <x v="4"/>
    <x v="1"/>
    <x v="1"/>
    <x v="0"/>
    <x v="2"/>
    <x v="0"/>
    <x v="0"/>
    <m/>
    <x v="5"/>
    <x v="2"/>
    <x v="4"/>
    <m/>
    <n v="2.2989594260800001"/>
    <s v="Very likely- £200 (cumulative)-exclusions applied"/>
    <n v="200"/>
    <x v="2"/>
  </r>
  <r>
    <n v="1100"/>
    <x v="0"/>
    <x v="0"/>
    <x v="0"/>
    <x v="0"/>
    <x v="0"/>
    <x v="0"/>
    <x v="0"/>
    <m/>
    <x v="0"/>
    <x v="7"/>
    <x v="5"/>
    <x v="0"/>
    <x v="0"/>
    <x v="0"/>
    <x v="0"/>
    <x v="0"/>
    <n v="4"/>
    <x v="15"/>
    <x v="1"/>
    <x v="0"/>
    <x v="0"/>
    <x v="2"/>
    <x v="0"/>
    <x v="0"/>
    <n v="1"/>
    <x v="3"/>
    <x v="1"/>
    <x v="0"/>
    <m/>
    <n v="0.58323350023300002"/>
    <s v="Very likely- £50 (cumulative)-exclusions applied"/>
    <n v="50"/>
    <x v="7"/>
  </r>
  <r>
    <n v="1100"/>
    <x v="0"/>
    <x v="0"/>
    <x v="0"/>
    <x v="0"/>
    <x v="0"/>
    <x v="0"/>
    <x v="0"/>
    <m/>
    <x v="0"/>
    <x v="7"/>
    <x v="5"/>
    <x v="0"/>
    <x v="0"/>
    <x v="0"/>
    <x v="0"/>
    <x v="0"/>
    <n v="4"/>
    <x v="15"/>
    <x v="1"/>
    <x v="0"/>
    <x v="0"/>
    <x v="2"/>
    <x v="0"/>
    <x v="0"/>
    <n v="1"/>
    <x v="3"/>
    <x v="1"/>
    <x v="0"/>
    <m/>
    <n v="0.58323350023300002"/>
    <s v="Very likely- £100 (cumulative)-exclusions applied"/>
    <n v="100"/>
    <x v="0"/>
  </r>
  <r>
    <n v="1100"/>
    <x v="0"/>
    <x v="0"/>
    <x v="0"/>
    <x v="0"/>
    <x v="0"/>
    <x v="0"/>
    <x v="0"/>
    <m/>
    <x v="0"/>
    <x v="7"/>
    <x v="5"/>
    <x v="0"/>
    <x v="0"/>
    <x v="0"/>
    <x v="0"/>
    <x v="0"/>
    <n v="4"/>
    <x v="15"/>
    <x v="1"/>
    <x v="0"/>
    <x v="0"/>
    <x v="2"/>
    <x v="0"/>
    <x v="0"/>
    <n v="1"/>
    <x v="3"/>
    <x v="1"/>
    <x v="0"/>
    <m/>
    <n v="0.58323350023300002"/>
    <s v="Very likely- £150 (cumulative)-exclusions applied"/>
    <n v="150"/>
    <x v="1"/>
  </r>
  <r>
    <n v="1100"/>
    <x v="0"/>
    <x v="0"/>
    <x v="0"/>
    <x v="0"/>
    <x v="0"/>
    <x v="0"/>
    <x v="0"/>
    <m/>
    <x v="0"/>
    <x v="7"/>
    <x v="5"/>
    <x v="0"/>
    <x v="0"/>
    <x v="0"/>
    <x v="0"/>
    <x v="0"/>
    <n v="4"/>
    <x v="15"/>
    <x v="1"/>
    <x v="0"/>
    <x v="0"/>
    <x v="2"/>
    <x v="0"/>
    <x v="0"/>
    <n v="1"/>
    <x v="3"/>
    <x v="1"/>
    <x v="0"/>
    <m/>
    <n v="0.58323350023300002"/>
    <s v="Very likely- £200 (cumulative)-exclusions applied"/>
    <n v="200"/>
    <x v="2"/>
  </r>
  <r>
    <n v="1100"/>
    <x v="0"/>
    <x v="0"/>
    <x v="0"/>
    <x v="0"/>
    <x v="0"/>
    <x v="0"/>
    <x v="0"/>
    <m/>
    <x v="0"/>
    <x v="7"/>
    <x v="5"/>
    <x v="0"/>
    <x v="0"/>
    <x v="0"/>
    <x v="0"/>
    <x v="0"/>
    <n v="4"/>
    <x v="15"/>
    <x v="1"/>
    <x v="0"/>
    <x v="0"/>
    <x v="2"/>
    <x v="0"/>
    <x v="0"/>
    <n v="1"/>
    <x v="3"/>
    <x v="1"/>
    <x v="0"/>
    <m/>
    <n v="0.58323350023300002"/>
    <s v="Very likely- 20% (cumulative)-exclusions applied"/>
    <n v="0.2"/>
    <x v="3"/>
  </r>
  <r>
    <n v="1100"/>
    <x v="0"/>
    <x v="0"/>
    <x v="0"/>
    <x v="0"/>
    <x v="0"/>
    <x v="0"/>
    <x v="0"/>
    <m/>
    <x v="0"/>
    <x v="7"/>
    <x v="5"/>
    <x v="0"/>
    <x v="0"/>
    <x v="0"/>
    <x v="0"/>
    <x v="0"/>
    <n v="4"/>
    <x v="15"/>
    <x v="1"/>
    <x v="0"/>
    <x v="0"/>
    <x v="2"/>
    <x v="0"/>
    <x v="0"/>
    <n v="1"/>
    <x v="3"/>
    <x v="1"/>
    <x v="0"/>
    <m/>
    <n v="0.58323350023300002"/>
    <s v="Very likely- 30% (cumulative)-exclusions applied"/>
    <n v="0.3"/>
    <x v="4"/>
  </r>
  <r>
    <n v="1100"/>
    <x v="0"/>
    <x v="0"/>
    <x v="0"/>
    <x v="0"/>
    <x v="0"/>
    <x v="0"/>
    <x v="0"/>
    <m/>
    <x v="0"/>
    <x v="7"/>
    <x v="5"/>
    <x v="0"/>
    <x v="0"/>
    <x v="0"/>
    <x v="0"/>
    <x v="0"/>
    <n v="4"/>
    <x v="15"/>
    <x v="1"/>
    <x v="0"/>
    <x v="0"/>
    <x v="2"/>
    <x v="0"/>
    <x v="0"/>
    <n v="1"/>
    <x v="3"/>
    <x v="1"/>
    <x v="0"/>
    <m/>
    <n v="0.58323350023300002"/>
    <s v="Very likely- 40% (cumulative)-exclusions applied"/>
    <n v="0.4"/>
    <x v="5"/>
  </r>
  <r>
    <n v="1100"/>
    <x v="0"/>
    <x v="0"/>
    <x v="0"/>
    <x v="0"/>
    <x v="0"/>
    <x v="0"/>
    <x v="0"/>
    <m/>
    <x v="0"/>
    <x v="7"/>
    <x v="5"/>
    <x v="0"/>
    <x v="0"/>
    <x v="0"/>
    <x v="0"/>
    <x v="0"/>
    <n v="4"/>
    <x v="15"/>
    <x v="1"/>
    <x v="0"/>
    <x v="0"/>
    <x v="2"/>
    <x v="0"/>
    <x v="0"/>
    <n v="1"/>
    <x v="3"/>
    <x v="1"/>
    <x v="0"/>
    <m/>
    <n v="0.58323350023300002"/>
    <s v="Very likely- 50% (cumulative)-exclusions applied"/>
    <n v="0.5"/>
    <x v="6"/>
  </r>
  <r>
    <n v="1110"/>
    <x v="0"/>
    <x v="0"/>
    <x v="0"/>
    <x v="0"/>
    <x v="0"/>
    <x v="0"/>
    <x v="0"/>
    <m/>
    <x v="7"/>
    <x v="0"/>
    <x v="0"/>
    <x v="0"/>
    <x v="0"/>
    <x v="0"/>
    <x v="0"/>
    <x v="0"/>
    <m/>
    <x v="6"/>
    <x v="3"/>
    <x v="2"/>
    <x v="1"/>
    <x v="5"/>
    <x v="1"/>
    <x v="2"/>
    <m/>
    <x v="4"/>
    <x v="3"/>
    <x v="8"/>
    <n v="3"/>
    <n v="1.03923300708"/>
    <s v="Very likely- £150 (cumulative)-exclusions applied"/>
    <n v="150"/>
    <x v="1"/>
  </r>
  <r>
    <n v="1110"/>
    <x v="0"/>
    <x v="0"/>
    <x v="0"/>
    <x v="0"/>
    <x v="0"/>
    <x v="0"/>
    <x v="0"/>
    <m/>
    <x v="7"/>
    <x v="0"/>
    <x v="0"/>
    <x v="0"/>
    <x v="0"/>
    <x v="0"/>
    <x v="0"/>
    <x v="0"/>
    <m/>
    <x v="6"/>
    <x v="3"/>
    <x v="2"/>
    <x v="1"/>
    <x v="5"/>
    <x v="1"/>
    <x v="2"/>
    <m/>
    <x v="4"/>
    <x v="3"/>
    <x v="8"/>
    <n v="3"/>
    <n v="1.03923300708"/>
    <s v="Very likely- £200 (cumulative)-exclusions applied"/>
    <n v="200"/>
    <x v="2"/>
  </r>
  <r>
    <n v="1111"/>
    <x v="0"/>
    <x v="0"/>
    <x v="0"/>
    <x v="0"/>
    <x v="0"/>
    <x v="0"/>
    <x v="0"/>
    <m/>
    <x v="0"/>
    <x v="0"/>
    <x v="0"/>
    <x v="0"/>
    <x v="0"/>
    <x v="0"/>
    <x v="0"/>
    <x v="0"/>
    <m/>
    <x v="4"/>
    <x v="1"/>
    <x v="1"/>
    <x v="0"/>
    <x v="2"/>
    <x v="0"/>
    <x v="0"/>
    <m/>
    <x v="1"/>
    <x v="1"/>
    <x v="1"/>
    <n v="5"/>
    <n v="0.74714481665300003"/>
    <s v="Very likely- 50% (cumulative)-exclusions applied"/>
    <n v="0.5"/>
    <x v="6"/>
  </r>
  <r>
    <n v="1120"/>
    <x v="0"/>
    <x v="0"/>
    <x v="0"/>
    <x v="0"/>
    <x v="0"/>
    <x v="0"/>
    <x v="0"/>
    <m/>
    <x v="0"/>
    <x v="0"/>
    <x v="0"/>
    <x v="0"/>
    <x v="0"/>
    <x v="0"/>
    <x v="0"/>
    <x v="0"/>
    <m/>
    <x v="4"/>
    <x v="1"/>
    <x v="1"/>
    <x v="0"/>
    <x v="2"/>
    <x v="0"/>
    <x v="0"/>
    <m/>
    <x v="1"/>
    <x v="4"/>
    <x v="6"/>
    <n v="3"/>
    <n v="1.0770657152800001"/>
    <s v="Very likely- £100 (cumulative)-exclusions applied"/>
    <n v="100"/>
    <x v="0"/>
  </r>
  <r>
    <n v="1120"/>
    <x v="0"/>
    <x v="0"/>
    <x v="0"/>
    <x v="0"/>
    <x v="0"/>
    <x v="0"/>
    <x v="0"/>
    <m/>
    <x v="0"/>
    <x v="0"/>
    <x v="0"/>
    <x v="0"/>
    <x v="0"/>
    <x v="0"/>
    <x v="0"/>
    <x v="0"/>
    <m/>
    <x v="4"/>
    <x v="1"/>
    <x v="1"/>
    <x v="0"/>
    <x v="2"/>
    <x v="0"/>
    <x v="0"/>
    <m/>
    <x v="1"/>
    <x v="4"/>
    <x v="6"/>
    <n v="3"/>
    <n v="1.0770657152800001"/>
    <s v="Very likely- £150 (cumulative)-exclusions applied"/>
    <n v="150"/>
    <x v="1"/>
  </r>
  <r>
    <n v="1120"/>
    <x v="0"/>
    <x v="0"/>
    <x v="0"/>
    <x v="0"/>
    <x v="0"/>
    <x v="0"/>
    <x v="0"/>
    <m/>
    <x v="0"/>
    <x v="0"/>
    <x v="0"/>
    <x v="0"/>
    <x v="0"/>
    <x v="0"/>
    <x v="0"/>
    <x v="0"/>
    <m/>
    <x v="4"/>
    <x v="1"/>
    <x v="1"/>
    <x v="0"/>
    <x v="2"/>
    <x v="0"/>
    <x v="0"/>
    <m/>
    <x v="1"/>
    <x v="4"/>
    <x v="6"/>
    <n v="3"/>
    <n v="1.0770657152800001"/>
    <s v="Very likely- £200 (cumulative)-exclusions applied"/>
    <n v="200"/>
    <x v="2"/>
  </r>
  <r>
    <n v="1120"/>
    <x v="0"/>
    <x v="0"/>
    <x v="0"/>
    <x v="0"/>
    <x v="0"/>
    <x v="0"/>
    <x v="0"/>
    <m/>
    <x v="0"/>
    <x v="0"/>
    <x v="0"/>
    <x v="0"/>
    <x v="0"/>
    <x v="0"/>
    <x v="0"/>
    <x v="0"/>
    <m/>
    <x v="4"/>
    <x v="1"/>
    <x v="1"/>
    <x v="0"/>
    <x v="2"/>
    <x v="0"/>
    <x v="0"/>
    <m/>
    <x v="1"/>
    <x v="4"/>
    <x v="6"/>
    <n v="3"/>
    <n v="1.0770657152800001"/>
    <s v="Very likely- 30% (cumulative)-exclusions applied"/>
    <n v="0.3"/>
    <x v="4"/>
  </r>
  <r>
    <n v="1120"/>
    <x v="0"/>
    <x v="0"/>
    <x v="0"/>
    <x v="0"/>
    <x v="0"/>
    <x v="0"/>
    <x v="0"/>
    <m/>
    <x v="0"/>
    <x v="0"/>
    <x v="0"/>
    <x v="0"/>
    <x v="0"/>
    <x v="0"/>
    <x v="0"/>
    <x v="0"/>
    <m/>
    <x v="4"/>
    <x v="1"/>
    <x v="1"/>
    <x v="0"/>
    <x v="2"/>
    <x v="0"/>
    <x v="0"/>
    <m/>
    <x v="1"/>
    <x v="4"/>
    <x v="6"/>
    <n v="3"/>
    <n v="1.0770657152800001"/>
    <s v="Very likely- 40% (cumulative)-exclusions applied"/>
    <n v="0.4"/>
    <x v="5"/>
  </r>
  <r>
    <n v="1120"/>
    <x v="0"/>
    <x v="0"/>
    <x v="0"/>
    <x v="0"/>
    <x v="0"/>
    <x v="0"/>
    <x v="0"/>
    <m/>
    <x v="0"/>
    <x v="0"/>
    <x v="0"/>
    <x v="0"/>
    <x v="0"/>
    <x v="0"/>
    <x v="0"/>
    <x v="0"/>
    <m/>
    <x v="4"/>
    <x v="1"/>
    <x v="1"/>
    <x v="0"/>
    <x v="2"/>
    <x v="0"/>
    <x v="0"/>
    <m/>
    <x v="1"/>
    <x v="4"/>
    <x v="6"/>
    <n v="3"/>
    <n v="1.0770657152800001"/>
    <s v="Very likely- 50% (cumulative)-exclusions applied"/>
    <n v="0.5"/>
    <x v="6"/>
  </r>
  <r>
    <n v="1122"/>
    <x v="0"/>
    <x v="0"/>
    <x v="0"/>
    <x v="0"/>
    <x v="0"/>
    <x v="0"/>
    <x v="0"/>
    <m/>
    <x v="0"/>
    <x v="0"/>
    <x v="0"/>
    <x v="0"/>
    <x v="0"/>
    <x v="0"/>
    <x v="0"/>
    <x v="0"/>
    <m/>
    <x v="4"/>
    <x v="1"/>
    <x v="1"/>
    <x v="0"/>
    <x v="2"/>
    <x v="0"/>
    <x v="0"/>
    <m/>
    <x v="5"/>
    <x v="2"/>
    <x v="4"/>
    <m/>
    <n v="1.1744897841899999"/>
    <s v="Very likely- £50 (cumulative)-exclusions applied"/>
    <n v="50"/>
    <x v="7"/>
  </r>
  <r>
    <n v="1122"/>
    <x v="0"/>
    <x v="0"/>
    <x v="0"/>
    <x v="0"/>
    <x v="0"/>
    <x v="0"/>
    <x v="0"/>
    <m/>
    <x v="0"/>
    <x v="0"/>
    <x v="0"/>
    <x v="0"/>
    <x v="0"/>
    <x v="0"/>
    <x v="0"/>
    <x v="0"/>
    <m/>
    <x v="4"/>
    <x v="1"/>
    <x v="1"/>
    <x v="0"/>
    <x v="2"/>
    <x v="0"/>
    <x v="0"/>
    <m/>
    <x v="5"/>
    <x v="2"/>
    <x v="4"/>
    <m/>
    <n v="1.1744897841899999"/>
    <s v="Very likely- £100 (cumulative)-exclusions applied"/>
    <n v="100"/>
    <x v="0"/>
  </r>
  <r>
    <n v="1122"/>
    <x v="0"/>
    <x v="0"/>
    <x v="0"/>
    <x v="0"/>
    <x v="0"/>
    <x v="0"/>
    <x v="0"/>
    <m/>
    <x v="0"/>
    <x v="0"/>
    <x v="0"/>
    <x v="0"/>
    <x v="0"/>
    <x v="0"/>
    <x v="0"/>
    <x v="0"/>
    <m/>
    <x v="4"/>
    <x v="1"/>
    <x v="1"/>
    <x v="0"/>
    <x v="2"/>
    <x v="0"/>
    <x v="0"/>
    <m/>
    <x v="5"/>
    <x v="2"/>
    <x v="4"/>
    <m/>
    <n v="1.1744897841899999"/>
    <s v="Very likely- £150 (cumulative)-exclusions applied"/>
    <n v="150"/>
    <x v="1"/>
  </r>
  <r>
    <n v="1122"/>
    <x v="0"/>
    <x v="0"/>
    <x v="0"/>
    <x v="0"/>
    <x v="0"/>
    <x v="0"/>
    <x v="0"/>
    <m/>
    <x v="0"/>
    <x v="0"/>
    <x v="0"/>
    <x v="0"/>
    <x v="0"/>
    <x v="0"/>
    <x v="0"/>
    <x v="0"/>
    <m/>
    <x v="4"/>
    <x v="1"/>
    <x v="1"/>
    <x v="0"/>
    <x v="2"/>
    <x v="0"/>
    <x v="0"/>
    <m/>
    <x v="5"/>
    <x v="2"/>
    <x v="4"/>
    <m/>
    <n v="1.1744897841899999"/>
    <s v="Very likely- £200 (cumulative)-exclusions applied"/>
    <n v="200"/>
    <x v="2"/>
  </r>
  <r>
    <n v="1122"/>
    <x v="0"/>
    <x v="0"/>
    <x v="0"/>
    <x v="0"/>
    <x v="0"/>
    <x v="0"/>
    <x v="0"/>
    <m/>
    <x v="0"/>
    <x v="0"/>
    <x v="0"/>
    <x v="0"/>
    <x v="0"/>
    <x v="0"/>
    <x v="0"/>
    <x v="0"/>
    <m/>
    <x v="4"/>
    <x v="1"/>
    <x v="1"/>
    <x v="0"/>
    <x v="2"/>
    <x v="0"/>
    <x v="0"/>
    <m/>
    <x v="5"/>
    <x v="2"/>
    <x v="4"/>
    <m/>
    <n v="1.1744897841899999"/>
    <s v="Very likely- 40% (cumulative)-exclusions applied"/>
    <n v="0.4"/>
    <x v="5"/>
  </r>
  <r>
    <n v="1122"/>
    <x v="0"/>
    <x v="0"/>
    <x v="0"/>
    <x v="0"/>
    <x v="0"/>
    <x v="0"/>
    <x v="0"/>
    <m/>
    <x v="0"/>
    <x v="0"/>
    <x v="0"/>
    <x v="0"/>
    <x v="0"/>
    <x v="0"/>
    <x v="0"/>
    <x v="0"/>
    <m/>
    <x v="4"/>
    <x v="1"/>
    <x v="1"/>
    <x v="0"/>
    <x v="2"/>
    <x v="0"/>
    <x v="0"/>
    <m/>
    <x v="5"/>
    <x v="2"/>
    <x v="4"/>
    <m/>
    <n v="1.1744897841899999"/>
    <s v="Very likely- 50% (cumulative)-exclusions applied"/>
    <n v="0.5"/>
    <x v="6"/>
  </r>
  <r>
    <n v="1126"/>
    <x v="0"/>
    <x v="0"/>
    <x v="0"/>
    <x v="0"/>
    <x v="0"/>
    <x v="0"/>
    <x v="0"/>
    <m/>
    <x v="0"/>
    <x v="0"/>
    <x v="0"/>
    <x v="0"/>
    <x v="0"/>
    <x v="0"/>
    <x v="0"/>
    <x v="0"/>
    <m/>
    <x v="4"/>
    <x v="1"/>
    <x v="1"/>
    <x v="0"/>
    <x v="2"/>
    <x v="0"/>
    <x v="0"/>
    <m/>
    <x v="5"/>
    <x v="2"/>
    <x v="4"/>
    <m/>
    <n v="0.972258492398"/>
    <s v="Very likely- £150 (cumulative)-exclusions applied"/>
    <n v="150"/>
    <x v="1"/>
  </r>
  <r>
    <n v="1126"/>
    <x v="0"/>
    <x v="0"/>
    <x v="0"/>
    <x v="0"/>
    <x v="0"/>
    <x v="0"/>
    <x v="0"/>
    <m/>
    <x v="0"/>
    <x v="0"/>
    <x v="0"/>
    <x v="0"/>
    <x v="0"/>
    <x v="0"/>
    <x v="0"/>
    <x v="0"/>
    <m/>
    <x v="4"/>
    <x v="1"/>
    <x v="1"/>
    <x v="0"/>
    <x v="2"/>
    <x v="0"/>
    <x v="0"/>
    <m/>
    <x v="5"/>
    <x v="2"/>
    <x v="4"/>
    <m/>
    <n v="0.972258492398"/>
    <s v="Very likely- £200 (cumulative)-exclusions applied"/>
    <n v="200"/>
    <x v="2"/>
  </r>
  <r>
    <n v="1131"/>
    <x v="0"/>
    <x v="0"/>
    <x v="0"/>
    <x v="0"/>
    <x v="0"/>
    <x v="0"/>
    <x v="0"/>
    <m/>
    <x v="0"/>
    <x v="0"/>
    <x v="0"/>
    <x v="0"/>
    <x v="0"/>
    <x v="0"/>
    <x v="0"/>
    <x v="0"/>
    <m/>
    <x v="4"/>
    <x v="1"/>
    <x v="1"/>
    <x v="0"/>
    <x v="2"/>
    <x v="0"/>
    <x v="0"/>
    <m/>
    <x v="3"/>
    <x v="1"/>
    <x v="0"/>
    <m/>
    <n v="0.97876043220800002"/>
    <s v="Very likely- £100 (cumulative)-exclusions applied"/>
    <n v="100"/>
    <x v="0"/>
  </r>
  <r>
    <n v="1131"/>
    <x v="0"/>
    <x v="0"/>
    <x v="0"/>
    <x v="0"/>
    <x v="0"/>
    <x v="0"/>
    <x v="0"/>
    <m/>
    <x v="0"/>
    <x v="0"/>
    <x v="0"/>
    <x v="0"/>
    <x v="0"/>
    <x v="0"/>
    <x v="0"/>
    <x v="0"/>
    <m/>
    <x v="4"/>
    <x v="1"/>
    <x v="1"/>
    <x v="0"/>
    <x v="2"/>
    <x v="0"/>
    <x v="0"/>
    <m/>
    <x v="3"/>
    <x v="1"/>
    <x v="0"/>
    <m/>
    <n v="0.97876043220800002"/>
    <s v="Very likely- £150 (cumulative)-exclusions applied"/>
    <n v="150"/>
    <x v="1"/>
  </r>
  <r>
    <n v="1131"/>
    <x v="0"/>
    <x v="0"/>
    <x v="0"/>
    <x v="0"/>
    <x v="0"/>
    <x v="0"/>
    <x v="0"/>
    <m/>
    <x v="0"/>
    <x v="0"/>
    <x v="0"/>
    <x v="0"/>
    <x v="0"/>
    <x v="0"/>
    <x v="0"/>
    <x v="0"/>
    <m/>
    <x v="4"/>
    <x v="1"/>
    <x v="1"/>
    <x v="0"/>
    <x v="2"/>
    <x v="0"/>
    <x v="0"/>
    <m/>
    <x v="3"/>
    <x v="1"/>
    <x v="0"/>
    <m/>
    <n v="0.97876043220800002"/>
    <s v="Very likely- £200 (cumulative)-exclusions applied"/>
    <n v="200"/>
    <x v="2"/>
  </r>
  <r>
    <n v="1131"/>
    <x v="0"/>
    <x v="0"/>
    <x v="0"/>
    <x v="0"/>
    <x v="0"/>
    <x v="0"/>
    <x v="0"/>
    <m/>
    <x v="0"/>
    <x v="0"/>
    <x v="0"/>
    <x v="0"/>
    <x v="0"/>
    <x v="0"/>
    <x v="0"/>
    <x v="0"/>
    <m/>
    <x v="4"/>
    <x v="1"/>
    <x v="1"/>
    <x v="0"/>
    <x v="2"/>
    <x v="0"/>
    <x v="0"/>
    <m/>
    <x v="3"/>
    <x v="1"/>
    <x v="0"/>
    <m/>
    <n v="0.97876043220800002"/>
    <s v="Very likely- 30% (cumulative)-exclusions applied"/>
    <n v="0.3"/>
    <x v="4"/>
  </r>
  <r>
    <n v="1131"/>
    <x v="0"/>
    <x v="0"/>
    <x v="0"/>
    <x v="0"/>
    <x v="0"/>
    <x v="0"/>
    <x v="0"/>
    <m/>
    <x v="0"/>
    <x v="0"/>
    <x v="0"/>
    <x v="0"/>
    <x v="0"/>
    <x v="0"/>
    <x v="0"/>
    <x v="0"/>
    <m/>
    <x v="4"/>
    <x v="1"/>
    <x v="1"/>
    <x v="0"/>
    <x v="2"/>
    <x v="0"/>
    <x v="0"/>
    <m/>
    <x v="3"/>
    <x v="1"/>
    <x v="0"/>
    <m/>
    <n v="0.97876043220800002"/>
    <s v="Very likely- 40% (cumulative)-exclusions applied"/>
    <n v="0.4"/>
    <x v="5"/>
  </r>
  <r>
    <n v="1131"/>
    <x v="0"/>
    <x v="0"/>
    <x v="0"/>
    <x v="0"/>
    <x v="0"/>
    <x v="0"/>
    <x v="0"/>
    <m/>
    <x v="0"/>
    <x v="0"/>
    <x v="0"/>
    <x v="0"/>
    <x v="0"/>
    <x v="0"/>
    <x v="0"/>
    <x v="0"/>
    <m/>
    <x v="4"/>
    <x v="1"/>
    <x v="1"/>
    <x v="0"/>
    <x v="2"/>
    <x v="0"/>
    <x v="0"/>
    <m/>
    <x v="3"/>
    <x v="1"/>
    <x v="0"/>
    <m/>
    <n v="0.97876043220800002"/>
    <s v="Very likely- 50% (cumulative)-exclusions applied"/>
    <n v="0.5"/>
    <x v="6"/>
  </r>
  <r>
    <n v="1132"/>
    <x v="0"/>
    <x v="0"/>
    <x v="0"/>
    <x v="0"/>
    <x v="0"/>
    <x v="0"/>
    <x v="0"/>
    <m/>
    <x v="0"/>
    <x v="0"/>
    <x v="0"/>
    <x v="0"/>
    <x v="0"/>
    <x v="0"/>
    <x v="0"/>
    <x v="0"/>
    <m/>
    <x v="4"/>
    <x v="1"/>
    <x v="1"/>
    <x v="0"/>
    <x v="2"/>
    <x v="0"/>
    <x v="0"/>
    <m/>
    <x v="1"/>
    <x v="1"/>
    <x v="1"/>
    <n v="4"/>
    <n v="0.96394822820899995"/>
    <s v="Very likely- £50 (cumulative)-exclusions applied"/>
    <n v="50"/>
    <x v="7"/>
  </r>
  <r>
    <n v="1132"/>
    <x v="0"/>
    <x v="0"/>
    <x v="0"/>
    <x v="0"/>
    <x v="0"/>
    <x v="0"/>
    <x v="0"/>
    <m/>
    <x v="0"/>
    <x v="0"/>
    <x v="0"/>
    <x v="0"/>
    <x v="0"/>
    <x v="0"/>
    <x v="0"/>
    <x v="0"/>
    <m/>
    <x v="4"/>
    <x v="1"/>
    <x v="1"/>
    <x v="0"/>
    <x v="2"/>
    <x v="0"/>
    <x v="0"/>
    <m/>
    <x v="1"/>
    <x v="1"/>
    <x v="1"/>
    <n v="4"/>
    <n v="0.96394822820899995"/>
    <s v="Very likely- £100 (cumulative)-exclusions applied"/>
    <n v="100"/>
    <x v="0"/>
  </r>
  <r>
    <n v="1132"/>
    <x v="0"/>
    <x v="0"/>
    <x v="0"/>
    <x v="0"/>
    <x v="0"/>
    <x v="0"/>
    <x v="0"/>
    <m/>
    <x v="0"/>
    <x v="0"/>
    <x v="0"/>
    <x v="0"/>
    <x v="0"/>
    <x v="0"/>
    <x v="0"/>
    <x v="0"/>
    <m/>
    <x v="4"/>
    <x v="1"/>
    <x v="1"/>
    <x v="0"/>
    <x v="2"/>
    <x v="0"/>
    <x v="0"/>
    <m/>
    <x v="1"/>
    <x v="1"/>
    <x v="1"/>
    <n v="4"/>
    <n v="0.96394822820899995"/>
    <s v="Very likely- £150 (cumulative)-exclusions applied"/>
    <n v="150"/>
    <x v="1"/>
  </r>
  <r>
    <n v="1132"/>
    <x v="0"/>
    <x v="0"/>
    <x v="0"/>
    <x v="0"/>
    <x v="0"/>
    <x v="0"/>
    <x v="0"/>
    <m/>
    <x v="0"/>
    <x v="0"/>
    <x v="0"/>
    <x v="0"/>
    <x v="0"/>
    <x v="0"/>
    <x v="0"/>
    <x v="0"/>
    <m/>
    <x v="4"/>
    <x v="1"/>
    <x v="1"/>
    <x v="0"/>
    <x v="2"/>
    <x v="0"/>
    <x v="0"/>
    <m/>
    <x v="1"/>
    <x v="1"/>
    <x v="1"/>
    <n v="4"/>
    <n v="0.96394822820899995"/>
    <s v="Very likely- £200 (cumulative)-exclusions applied"/>
    <n v="200"/>
    <x v="2"/>
  </r>
  <r>
    <n v="1132"/>
    <x v="0"/>
    <x v="0"/>
    <x v="0"/>
    <x v="0"/>
    <x v="0"/>
    <x v="0"/>
    <x v="0"/>
    <m/>
    <x v="0"/>
    <x v="0"/>
    <x v="0"/>
    <x v="0"/>
    <x v="0"/>
    <x v="0"/>
    <x v="0"/>
    <x v="0"/>
    <m/>
    <x v="4"/>
    <x v="1"/>
    <x v="1"/>
    <x v="0"/>
    <x v="2"/>
    <x v="0"/>
    <x v="0"/>
    <m/>
    <x v="1"/>
    <x v="1"/>
    <x v="1"/>
    <n v="4"/>
    <n v="0.96394822820899995"/>
    <s v="Very likely- 30% (cumulative)-exclusions applied"/>
    <n v="0.3"/>
    <x v="4"/>
  </r>
  <r>
    <n v="1132"/>
    <x v="0"/>
    <x v="0"/>
    <x v="0"/>
    <x v="0"/>
    <x v="0"/>
    <x v="0"/>
    <x v="0"/>
    <m/>
    <x v="0"/>
    <x v="0"/>
    <x v="0"/>
    <x v="0"/>
    <x v="0"/>
    <x v="0"/>
    <x v="0"/>
    <x v="0"/>
    <m/>
    <x v="4"/>
    <x v="1"/>
    <x v="1"/>
    <x v="0"/>
    <x v="2"/>
    <x v="0"/>
    <x v="0"/>
    <m/>
    <x v="1"/>
    <x v="1"/>
    <x v="1"/>
    <n v="4"/>
    <n v="0.96394822820899995"/>
    <s v="Very likely- 40% (cumulative)-exclusions applied"/>
    <n v="0.4"/>
    <x v="5"/>
  </r>
  <r>
    <n v="1132"/>
    <x v="0"/>
    <x v="0"/>
    <x v="0"/>
    <x v="0"/>
    <x v="0"/>
    <x v="0"/>
    <x v="0"/>
    <m/>
    <x v="0"/>
    <x v="0"/>
    <x v="0"/>
    <x v="0"/>
    <x v="0"/>
    <x v="0"/>
    <x v="0"/>
    <x v="0"/>
    <m/>
    <x v="4"/>
    <x v="1"/>
    <x v="1"/>
    <x v="0"/>
    <x v="2"/>
    <x v="0"/>
    <x v="0"/>
    <m/>
    <x v="1"/>
    <x v="1"/>
    <x v="1"/>
    <n v="4"/>
    <n v="0.96394822820899995"/>
    <s v="Very likely- 50% (cumulative)-exclusions applied"/>
    <n v="0.5"/>
    <x v="6"/>
  </r>
  <r>
    <n v="1135"/>
    <x v="3"/>
    <x v="3"/>
    <x v="1"/>
    <x v="1"/>
    <x v="2"/>
    <x v="1"/>
    <x v="1"/>
    <m/>
    <x v="0"/>
    <x v="0"/>
    <x v="0"/>
    <x v="0"/>
    <x v="0"/>
    <x v="0"/>
    <x v="0"/>
    <x v="0"/>
    <m/>
    <x v="4"/>
    <x v="1"/>
    <x v="1"/>
    <x v="0"/>
    <x v="2"/>
    <x v="0"/>
    <x v="0"/>
    <m/>
    <x v="3"/>
    <x v="1"/>
    <x v="0"/>
    <m/>
    <n v="0.972258492398"/>
    <s v="Very likely- £100 (cumulative)-exclusions applied"/>
    <n v="100"/>
    <x v="0"/>
  </r>
  <r>
    <n v="1135"/>
    <x v="3"/>
    <x v="3"/>
    <x v="1"/>
    <x v="1"/>
    <x v="2"/>
    <x v="1"/>
    <x v="1"/>
    <m/>
    <x v="0"/>
    <x v="0"/>
    <x v="0"/>
    <x v="0"/>
    <x v="0"/>
    <x v="0"/>
    <x v="0"/>
    <x v="0"/>
    <m/>
    <x v="4"/>
    <x v="1"/>
    <x v="1"/>
    <x v="0"/>
    <x v="2"/>
    <x v="0"/>
    <x v="0"/>
    <m/>
    <x v="3"/>
    <x v="1"/>
    <x v="0"/>
    <m/>
    <n v="0.972258492398"/>
    <s v="Very likely- £150 (cumulative)-exclusions applied"/>
    <n v="150"/>
    <x v="1"/>
  </r>
  <r>
    <n v="1135"/>
    <x v="3"/>
    <x v="3"/>
    <x v="1"/>
    <x v="1"/>
    <x v="2"/>
    <x v="1"/>
    <x v="1"/>
    <m/>
    <x v="0"/>
    <x v="0"/>
    <x v="0"/>
    <x v="0"/>
    <x v="0"/>
    <x v="0"/>
    <x v="0"/>
    <x v="0"/>
    <m/>
    <x v="4"/>
    <x v="1"/>
    <x v="1"/>
    <x v="0"/>
    <x v="2"/>
    <x v="0"/>
    <x v="0"/>
    <m/>
    <x v="3"/>
    <x v="1"/>
    <x v="0"/>
    <m/>
    <n v="0.972258492398"/>
    <s v="Very likely- £200 (cumulative)-exclusions applied"/>
    <n v="200"/>
    <x v="2"/>
  </r>
  <r>
    <n v="1135"/>
    <x v="3"/>
    <x v="3"/>
    <x v="1"/>
    <x v="1"/>
    <x v="2"/>
    <x v="1"/>
    <x v="1"/>
    <m/>
    <x v="0"/>
    <x v="0"/>
    <x v="0"/>
    <x v="0"/>
    <x v="0"/>
    <x v="0"/>
    <x v="0"/>
    <x v="0"/>
    <m/>
    <x v="4"/>
    <x v="1"/>
    <x v="1"/>
    <x v="0"/>
    <x v="2"/>
    <x v="0"/>
    <x v="0"/>
    <m/>
    <x v="3"/>
    <x v="1"/>
    <x v="0"/>
    <m/>
    <n v="0.972258492398"/>
    <s v="Very likely- 20% (cumulative)-exclusions applied"/>
    <n v="0.2"/>
    <x v="3"/>
  </r>
  <r>
    <n v="1135"/>
    <x v="3"/>
    <x v="3"/>
    <x v="1"/>
    <x v="1"/>
    <x v="2"/>
    <x v="1"/>
    <x v="1"/>
    <m/>
    <x v="0"/>
    <x v="0"/>
    <x v="0"/>
    <x v="0"/>
    <x v="0"/>
    <x v="0"/>
    <x v="0"/>
    <x v="0"/>
    <m/>
    <x v="4"/>
    <x v="1"/>
    <x v="1"/>
    <x v="0"/>
    <x v="2"/>
    <x v="0"/>
    <x v="0"/>
    <m/>
    <x v="3"/>
    <x v="1"/>
    <x v="0"/>
    <m/>
    <n v="0.972258492398"/>
    <s v="Very likely- 30% (cumulative)-exclusions applied"/>
    <n v="0.3"/>
    <x v="4"/>
  </r>
  <r>
    <n v="1135"/>
    <x v="3"/>
    <x v="3"/>
    <x v="1"/>
    <x v="1"/>
    <x v="2"/>
    <x v="1"/>
    <x v="1"/>
    <m/>
    <x v="0"/>
    <x v="0"/>
    <x v="0"/>
    <x v="0"/>
    <x v="0"/>
    <x v="0"/>
    <x v="0"/>
    <x v="0"/>
    <m/>
    <x v="4"/>
    <x v="1"/>
    <x v="1"/>
    <x v="0"/>
    <x v="2"/>
    <x v="0"/>
    <x v="0"/>
    <m/>
    <x v="3"/>
    <x v="1"/>
    <x v="0"/>
    <m/>
    <n v="0.972258492398"/>
    <s v="Very likely- 40% (cumulative)-exclusions applied"/>
    <n v="0.4"/>
    <x v="5"/>
  </r>
  <r>
    <n v="1135"/>
    <x v="3"/>
    <x v="3"/>
    <x v="1"/>
    <x v="1"/>
    <x v="2"/>
    <x v="1"/>
    <x v="1"/>
    <m/>
    <x v="0"/>
    <x v="0"/>
    <x v="0"/>
    <x v="0"/>
    <x v="0"/>
    <x v="0"/>
    <x v="0"/>
    <x v="0"/>
    <m/>
    <x v="4"/>
    <x v="1"/>
    <x v="1"/>
    <x v="0"/>
    <x v="2"/>
    <x v="0"/>
    <x v="0"/>
    <m/>
    <x v="3"/>
    <x v="1"/>
    <x v="0"/>
    <m/>
    <n v="0.972258492398"/>
    <s v="Very likely- 50% (cumulative)-exclusions applied"/>
    <n v="0.5"/>
    <x v="6"/>
  </r>
  <r>
    <n v="1140"/>
    <x v="0"/>
    <x v="0"/>
    <x v="0"/>
    <x v="0"/>
    <x v="0"/>
    <x v="0"/>
    <x v="0"/>
    <m/>
    <x v="0"/>
    <x v="0"/>
    <x v="0"/>
    <x v="0"/>
    <x v="0"/>
    <x v="0"/>
    <x v="0"/>
    <x v="0"/>
    <m/>
    <x v="4"/>
    <x v="1"/>
    <x v="1"/>
    <x v="0"/>
    <x v="2"/>
    <x v="0"/>
    <x v="0"/>
    <m/>
    <x v="1"/>
    <x v="1"/>
    <x v="1"/>
    <n v="15"/>
    <n v="0.87013717061200002"/>
    <s v="Very likely- £100 (cumulative)-exclusions applied"/>
    <n v="100"/>
    <x v="0"/>
  </r>
  <r>
    <n v="1140"/>
    <x v="0"/>
    <x v="0"/>
    <x v="0"/>
    <x v="0"/>
    <x v="0"/>
    <x v="0"/>
    <x v="0"/>
    <m/>
    <x v="0"/>
    <x v="0"/>
    <x v="0"/>
    <x v="0"/>
    <x v="0"/>
    <x v="0"/>
    <x v="0"/>
    <x v="0"/>
    <m/>
    <x v="4"/>
    <x v="1"/>
    <x v="1"/>
    <x v="0"/>
    <x v="2"/>
    <x v="0"/>
    <x v="0"/>
    <m/>
    <x v="1"/>
    <x v="1"/>
    <x v="1"/>
    <n v="15"/>
    <n v="0.87013717061200002"/>
    <s v="Very likely- £150 (cumulative)-exclusions applied"/>
    <n v="150"/>
    <x v="1"/>
  </r>
  <r>
    <n v="1140"/>
    <x v="0"/>
    <x v="0"/>
    <x v="0"/>
    <x v="0"/>
    <x v="0"/>
    <x v="0"/>
    <x v="0"/>
    <m/>
    <x v="0"/>
    <x v="0"/>
    <x v="0"/>
    <x v="0"/>
    <x v="0"/>
    <x v="0"/>
    <x v="0"/>
    <x v="0"/>
    <m/>
    <x v="4"/>
    <x v="1"/>
    <x v="1"/>
    <x v="0"/>
    <x v="2"/>
    <x v="0"/>
    <x v="0"/>
    <m/>
    <x v="1"/>
    <x v="1"/>
    <x v="1"/>
    <n v="15"/>
    <n v="0.87013717061200002"/>
    <s v="Very likely- £200 (cumulative)-exclusions applied"/>
    <n v="200"/>
    <x v="2"/>
  </r>
  <r>
    <n v="1140"/>
    <x v="0"/>
    <x v="0"/>
    <x v="0"/>
    <x v="0"/>
    <x v="0"/>
    <x v="0"/>
    <x v="0"/>
    <m/>
    <x v="0"/>
    <x v="0"/>
    <x v="0"/>
    <x v="0"/>
    <x v="0"/>
    <x v="0"/>
    <x v="0"/>
    <x v="0"/>
    <m/>
    <x v="4"/>
    <x v="1"/>
    <x v="1"/>
    <x v="0"/>
    <x v="2"/>
    <x v="0"/>
    <x v="0"/>
    <m/>
    <x v="1"/>
    <x v="1"/>
    <x v="1"/>
    <n v="15"/>
    <n v="0.87013717061200002"/>
    <s v="Very likely- 40% (cumulative)-exclusions applied"/>
    <n v="0.4"/>
    <x v="5"/>
  </r>
  <r>
    <n v="1140"/>
    <x v="0"/>
    <x v="0"/>
    <x v="0"/>
    <x v="0"/>
    <x v="0"/>
    <x v="0"/>
    <x v="0"/>
    <m/>
    <x v="0"/>
    <x v="0"/>
    <x v="0"/>
    <x v="0"/>
    <x v="0"/>
    <x v="0"/>
    <x v="0"/>
    <x v="0"/>
    <m/>
    <x v="4"/>
    <x v="1"/>
    <x v="1"/>
    <x v="0"/>
    <x v="2"/>
    <x v="0"/>
    <x v="0"/>
    <m/>
    <x v="1"/>
    <x v="1"/>
    <x v="1"/>
    <n v="15"/>
    <n v="0.87013717061200002"/>
    <s v="Very likely- 50% (cumulative)-exclusions applied"/>
    <n v="0.5"/>
    <x v="6"/>
  </r>
  <r>
    <n v="1141"/>
    <x v="0"/>
    <x v="0"/>
    <x v="0"/>
    <x v="0"/>
    <x v="0"/>
    <x v="0"/>
    <x v="0"/>
    <m/>
    <x v="0"/>
    <x v="8"/>
    <x v="6"/>
    <x v="0"/>
    <x v="0"/>
    <x v="0"/>
    <x v="3"/>
    <x v="0"/>
    <n v="-7"/>
    <x v="4"/>
    <x v="1"/>
    <x v="1"/>
    <x v="0"/>
    <x v="2"/>
    <x v="0"/>
    <x v="0"/>
    <m/>
    <x v="5"/>
    <x v="2"/>
    <x v="4"/>
    <m/>
    <n v="1.1167821340899999"/>
    <s v="Very likely- £150 (cumulative)-exclusions applied"/>
    <n v="150"/>
    <x v="1"/>
  </r>
  <r>
    <n v="1141"/>
    <x v="0"/>
    <x v="0"/>
    <x v="0"/>
    <x v="0"/>
    <x v="0"/>
    <x v="0"/>
    <x v="0"/>
    <m/>
    <x v="0"/>
    <x v="8"/>
    <x v="6"/>
    <x v="0"/>
    <x v="0"/>
    <x v="0"/>
    <x v="3"/>
    <x v="0"/>
    <n v="-7"/>
    <x v="4"/>
    <x v="1"/>
    <x v="1"/>
    <x v="0"/>
    <x v="2"/>
    <x v="0"/>
    <x v="0"/>
    <m/>
    <x v="5"/>
    <x v="2"/>
    <x v="4"/>
    <m/>
    <n v="1.1167821340899999"/>
    <s v="Very likely- £200 (cumulative)-exclusions applied"/>
    <n v="200"/>
    <x v="2"/>
  </r>
  <r>
    <n v="1141"/>
    <x v="0"/>
    <x v="0"/>
    <x v="0"/>
    <x v="0"/>
    <x v="0"/>
    <x v="0"/>
    <x v="0"/>
    <m/>
    <x v="0"/>
    <x v="8"/>
    <x v="6"/>
    <x v="0"/>
    <x v="0"/>
    <x v="0"/>
    <x v="3"/>
    <x v="0"/>
    <n v="-7"/>
    <x v="4"/>
    <x v="1"/>
    <x v="1"/>
    <x v="0"/>
    <x v="2"/>
    <x v="0"/>
    <x v="0"/>
    <m/>
    <x v="5"/>
    <x v="2"/>
    <x v="4"/>
    <m/>
    <n v="1.1167821340899999"/>
    <s v="Very likely- 20% (cumulative)-exclusions applied"/>
    <n v="0.2"/>
    <x v="3"/>
  </r>
  <r>
    <n v="1141"/>
    <x v="0"/>
    <x v="0"/>
    <x v="0"/>
    <x v="0"/>
    <x v="0"/>
    <x v="0"/>
    <x v="0"/>
    <m/>
    <x v="0"/>
    <x v="8"/>
    <x v="6"/>
    <x v="0"/>
    <x v="0"/>
    <x v="0"/>
    <x v="3"/>
    <x v="0"/>
    <n v="-7"/>
    <x v="4"/>
    <x v="1"/>
    <x v="1"/>
    <x v="0"/>
    <x v="2"/>
    <x v="0"/>
    <x v="0"/>
    <m/>
    <x v="5"/>
    <x v="2"/>
    <x v="4"/>
    <m/>
    <n v="1.1167821340899999"/>
    <s v="Very likely- 30% (cumulative)-exclusions applied"/>
    <n v="0.3"/>
    <x v="4"/>
  </r>
  <r>
    <n v="1141"/>
    <x v="0"/>
    <x v="0"/>
    <x v="0"/>
    <x v="0"/>
    <x v="0"/>
    <x v="0"/>
    <x v="0"/>
    <m/>
    <x v="0"/>
    <x v="8"/>
    <x v="6"/>
    <x v="0"/>
    <x v="0"/>
    <x v="0"/>
    <x v="3"/>
    <x v="0"/>
    <n v="-7"/>
    <x v="4"/>
    <x v="1"/>
    <x v="1"/>
    <x v="0"/>
    <x v="2"/>
    <x v="0"/>
    <x v="0"/>
    <m/>
    <x v="5"/>
    <x v="2"/>
    <x v="4"/>
    <m/>
    <n v="1.1167821340899999"/>
    <s v="Very likely- 40% (cumulative)-exclusions applied"/>
    <n v="0.4"/>
    <x v="5"/>
  </r>
  <r>
    <n v="1141"/>
    <x v="0"/>
    <x v="0"/>
    <x v="0"/>
    <x v="0"/>
    <x v="0"/>
    <x v="0"/>
    <x v="0"/>
    <m/>
    <x v="0"/>
    <x v="8"/>
    <x v="6"/>
    <x v="0"/>
    <x v="0"/>
    <x v="0"/>
    <x v="3"/>
    <x v="0"/>
    <n v="-7"/>
    <x v="4"/>
    <x v="1"/>
    <x v="1"/>
    <x v="0"/>
    <x v="2"/>
    <x v="0"/>
    <x v="0"/>
    <m/>
    <x v="5"/>
    <x v="2"/>
    <x v="4"/>
    <m/>
    <n v="1.1167821340899999"/>
    <s v="Very likely- 50% (cumulative)-exclusions applied"/>
    <n v="0.5"/>
    <x v="6"/>
  </r>
  <r>
    <n v="1152"/>
    <x v="10"/>
    <x v="10"/>
    <x v="0"/>
    <x v="0"/>
    <x v="0"/>
    <x v="0"/>
    <x v="0"/>
    <n v="6"/>
    <x v="0"/>
    <x v="0"/>
    <x v="0"/>
    <x v="0"/>
    <x v="0"/>
    <x v="0"/>
    <x v="0"/>
    <x v="0"/>
    <m/>
    <x v="4"/>
    <x v="1"/>
    <x v="1"/>
    <x v="0"/>
    <x v="2"/>
    <x v="0"/>
    <x v="0"/>
    <m/>
    <x v="1"/>
    <x v="1"/>
    <x v="1"/>
    <n v="-7"/>
    <n v="0.69986665304700002"/>
    <s v="Very likely- £200 (cumulative)-exclusions applied"/>
    <n v="200"/>
    <x v="2"/>
  </r>
  <r>
    <n v="1152"/>
    <x v="10"/>
    <x v="10"/>
    <x v="0"/>
    <x v="0"/>
    <x v="0"/>
    <x v="0"/>
    <x v="0"/>
    <n v="6"/>
    <x v="0"/>
    <x v="0"/>
    <x v="0"/>
    <x v="0"/>
    <x v="0"/>
    <x v="0"/>
    <x v="0"/>
    <x v="0"/>
    <m/>
    <x v="4"/>
    <x v="1"/>
    <x v="1"/>
    <x v="0"/>
    <x v="2"/>
    <x v="0"/>
    <x v="0"/>
    <m/>
    <x v="1"/>
    <x v="1"/>
    <x v="1"/>
    <n v="-7"/>
    <n v="0.69986665304700002"/>
    <s v="Very likely- 30% (cumulative)-exclusions applied"/>
    <n v="0.3"/>
    <x v="4"/>
  </r>
  <r>
    <n v="1152"/>
    <x v="10"/>
    <x v="10"/>
    <x v="0"/>
    <x v="0"/>
    <x v="0"/>
    <x v="0"/>
    <x v="0"/>
    <n v="6"/>
    <x v="0"/>
    <x v="0"/>
    <x v="0"/>
    <x v="0"/>
    <x v="0"/>
    <x v="0"/>
    <x v="0"/>
    <x v="0"/>
    <m/>
    <x v="4"/>
    <x v="1"/>
    <x v="1"/>
    <x v="0"/>
    <x v="2"/>
    <x v="0"/>
    <x v="0"/>
    <m/>
    <x v="1"/>
    <x v="1"/>
    <x v="1"/>
    <n v="-7"/>
    <n v="0.69986665304700002"/>
    <s v="Very likely- 40% (cumulative)-exclusions applied"/>
    <n v="0.4"/>
    <x v="5"/>
  </r>
  <r>
    <n v="1152"/>
    <x v="10"/>
    <x v="10"/>
    <x v="0"/>
    <x v="0"/>
    <x v="0"/>
    <x v="0"/>
    <x v="0"/>
    <n v="6"/>
    <x v="0"/>
    <x v="0"/>
    <x v="0"/>
    <x v="0"/>
    <x v="0"/>
    <x v="0"/>
    <x v="0"/>
    <x v="0"/>
    <m/>
    <x v="4"/>
    <x v="1"/>
    <x v="1"/>
    <x v="0"/>
    <x v="2"/>
    <x v="0"/>
    <x v="0"/>
    <m/>
    <x v="1"/>
    <x v="1"/>
    <x v="1"/>
    <n v="-7"/>
    <n v="0.69986665304700002"/>
    <s v="Very likely- 50% (cumulative)-exclusions applied"/>
    <n v="0.5"/>
    <x v="6"/>
  </r>
  <r>
    <n v="1155"/>
    <x v="10"/>
    <x v="0"/>
    <x v="0"/>
    <x v="0"/>
    <x v="0"/>
    <x v="3"/>
    <x v="0"/>
    <n v="2"/>
    <x v="0"/>
    <x v="0"/>
    <x v="0"/>
    <x v="0"/>
    <x v="0"/>
    <x v="0"/>
    <x v="0"/>
    <x v="0"/>
    <m/>
    <x v="8"/>
    <x v="5"/>
    <x v="1"/>
    <x v="0"/>
    <x v="6"/>
    <x v="0"/>
    <x v="0"/>
    <n v="2"/>
    <x v="8"/>
    <x v="1"/>
    <x v="6"/>
    <n v="15"/>
    <n v="0.76656559552299997"/>
    <s v="Very likely- £150 (cumulative)-exclusions applied"/>
    <n v="150"/>
    <x v="1"/>
  </r>
  <r>
    <n v="1155"/>
    <x v="10"/>
    <x v="0"/>
    <x v="0"/>
    <x v="0"/>
    <x v="0"/>
    <x v="3"/>
    <x v="0"/>
    <n v="2"/>
    <x v="0"/>
    <x v="0"/>
    <x v="0"/>
    <x v="0"/>
    <x v="0"/>
    <x v="0"/>
    <x v="0"/>
    <x v="0"/>
    <m/>
    <x v="8"/>
    <x v="5"/>
    <x v="1"/>
    <x v="0"/>
    <x v="6"/>
    <x v="0"/>
    <x v="0"/>
    <n v="2"/>
    <x v="8"/>
    <x v="1"/>
    <x v="6"/>
    <n v="15"/>
    <n v="0.76656559552299997"/>
    <s v="Very likely- £200 (cumulative)-exclusions applied"/>
    <n v="200"/>
    <x v="2"/>
  </r>
  <r>
    <n v="1155"/>
    <x v="10"/>
    <x v="0"/>
    <x v="0"/>
    <x v="0"/>
    <x v="0"/>
    <x v="3"/>
    <x v="0"/>
    <n v="2"/>
    <x v="0"/>
    <x v="0"/>
    <x v="0"/>
    <x v="0"/>
    <x v="0"/>
    <x v="0"/>
    <x v="0"/>
    <x v="0"/>
    <m/>
    <x v="8"/>
    <x v="5"/>
    <x v="1"/>
    <x v="0"/>
    <x v="6"/>
    <x v="0"/>
    <x v="0"/>
    <n v="2"/>
    <x v="8"/>
    <x v="1"/>
    <x v="6"/>
    <n v="15"/>
    <n v="0.76656559552299997"/>
    <s v="Very likely- 20% (cumulative)-exclusions applied"/>
    <n v="0.2"/>
    <x v="3"/>
  </r>
  <r>
    <n v="1155"/>
    <x v="10"/>
    <x v="0"/>
    <x v="0"/>
    <x v="0"/>
    <x v="0"/>
    <x v="3"/>
    <x v="0"/>
    <n v="2"/>
    <x v="0"/>
    <x v="0"/>
    <x v="0"/>
    <x v="0"/>
    <x v="0"/>
    <x v="0"/>
    <x v="0"/>
    <x v="0"/>
    <m/>
    <x v="8"/>
    <x v="5"/>
    <x v="1"/>
    <x v="0"/>
    <x v="6"/>
    <x v="0"/>
    <x v="0"/>
    <n v="2"/>
    <x v="8"/>
    <x v="1"/>
    <x v="6"/>
    <n v="15"/>
    <n v="0.76656559552299997"/>
    <s v="Very likely- 30% (cumulative)-exclusions applied"/>
    <n v="0.3"/>
    <x v="4"/>
  </r>
  <r>
    <n v="1155"/>
    <x v="10"/>
    <x v="0"/>
    <x v="0"/>
    <x v="0"/>
    <x v="0"/>
    <x v="3"/>
    <x v="0"/>
    <n v="2"/>
    <x v="0"/>
    <x v="0"/>
    <x v="0"/>
    <x v="0"/>
    <x v="0"/>
    <x v="0"/>
    <x v="0"/>
    <x v="0"/>
    <m/>
    <x v="8"/>
    <x v="5"/>
    <x v="1"/>
    <x v="0"/>
    <x v="6"/>
    <x v="0"/>
    <x v="0"/>
    <n v="2"/>
    <x v="8"/>
    <x v="1"/>
    <x v="6"/>
    <n v="15"/>
    <n v="0.76656559552299997"/>
    <s v="Very likely- 40% (cumulative)-exclusions applied"/>
    <n v="0.4"/>
    <x v="5"/>
  </r>
  <r>
    <n v="1155"/>
    <x v="10"/>
    <x v="0"/>
    <x v="0"/>
    <x v="0"/>
    <x v="0"/>
    <x v="3"/>
    <x v="0"/>
    <n v="2"/>
    <x v="0"/>
    <x v="0"/>
    <x v="0"/>
    <x v="0"/>
    <x v="0"/>
    <x v="0"/>
    <x v="0"/>
    <x v="0"/>
    <m/>
    <x v="8"/>
    <x v="5"/>
    <x v="1"/>
    <x v="0"/>
    <x v="6"/>
    <x v="0"/>
    <x v="0"/>
    <n v="2"/>
    <x v="8"/>
    <x v="1"/>
    <x v="6"/>
    <n v="15"/>
    <n v="0.76656559552299997"/>
    <s v="Very likely- 50% (cumulative)-exclusions applied"/>
    <n v="0.5"/>
    <x v="6"/>
  </r>
  <r>
    <n v="1160"/>
    <x v="0"/>
    <x v="0"/>
    <x v="0"/>
    <x v="0"/>
    <x v="0"/>
    <x v="0"/>
    <x v="0"/>
    <m/>
    <x v="2"/>
    <x v="0"/>
    <x v="0"/>
    <x v="0"/>
    <x v="0"/>
    <x v="0"/>
    <x v="0"/>
    <x v="0"/>
    <m/>
    <x v="2"/>
    <x v="1"/>
    <x v="3"/>
    <x v="4"/>
    <x v="2"/>
    <x v="0"/>
    <x v="0"/>
    <n v="2"/>
    <x v="5"/>
    <x v="2"/>
    <x v="4"/>
    <m/>
    <n v="1.0280417260700001"/>
    <s v="Very likely- £200 (cumulative)-exclusions applied"/>
    <n v="200"/>
    <x v="2"/>
  </r>
  <r>
    <n v="1163"/>
    <x v="0"/>
    <x v="0"/>
    <x v="0"/>
    <x v="0"/>
    <x v="0"/>
    <x v="0"/>
    <x v="0"/>
    <m/>
    <x v="0"/>
    <x v="0"/>
    <x v="0"/>
    <x v="0"/>
    <x v="0"/>
    <x v="0"/>
    <x v="0"/>
    <x v="0"/>
    <m/>
    <x v="4"/>
    <x v="1"/>
    <x v="1"/>
    <x v="0"/>
    <x v="2"/>
    <x v="0"/>
    <x v="0"/>
    <m/>
    <x v="3"/>
    <x v="1"/>
    <x v="0"/>
    <m/>
    <n v="0.71993932259299998"/>
    <s v="Very likely- £200 (cumulative)-exclusions applied"/>
    <n v="200"/>
    <x v="2"/>
  </r>
  <r>
    <n v="1163"/>
    <x v="0"/>
    <x v="0"/>
    <x v="0"/>
    <x v="0"/>
    <x v="0"/>
    <x v="0"/>
    <x v="0"/>
    <m/>
    <x v="0"/>
    <x v="0"/>
    <x v="0"/>
    <x v="0"/>
    <x v="0"/>
    <x v="0"/>
    <x v="0"/>
    <x v="0"/>
    <m/>
    <x v="4"/>
    <x v="1"/>
    <x v="1"/>
    <x v="0"/>
    <x v="2"/>
    <x v="0"/>
    <x v="0"/>
    <m/>
    <x v="3"/>
    <x v="1"/>
    <x v="0"/>
    <m/>
    <n v="0.71993932259299998"/>
    <s v="Very likely- 40% (cumulative)-exclusions applied"/>
    <n v="0.4"/>
    <x v="5"/>
  </r>
  <r>
    <n v="1163"/>
    <x v="0"/>
    <x v="0"/>
    <x v="0"/>
    <x v="0"/>
    <x v="0"/>
    <x v="0"/>
    <x v="0"/>
    <m/>
    <x v="0"/>
    <x v="0"/>
    <x v="0"/>
    <x v="0"/>
    <x v="0"/>
    <x v="0"/>
    <x v="0"/>
    <x v="0"/>
    <m/>
    <x v="4"/>
    <x v="1"/>
    <x v="1"/>
    <x v="0"/>
    <x v="2"/>
    <x v="0"/>
    <x v="0"/>
    <m/>
    <x v="3"/>
    <x v="1"/>
    <x v="0"/>
    <m/>
    <n v="0.71993932259299998"/>
    <s v="Very likely- 50% (cumulative)-exclusions applied"/>
    <n v="0.5"/>
    <x v="6"/>
  </r>
  <r>
    <n v="1165"/>
    <x v="0"/>
    <x v="0"/>
    <x v="0"/>
    <x v="0"/>
    <x v="0"/>
    <x v="0"/>
    <x v="0"/>
    <m/>
    <x v="0"/>
    <x v="0"/>
    <x v="0"/>
    <x v="0"/>
    <x v="0"/>
    <x v="0"/>
    <x v="0"/>
    <x v="0"/>
    <m/>
    <x v="4"/>
    <x v="1"/>
    <x v="1"/>
    <x v="0"/>
    <x v="2"/>
    <x v="0"/>
    <x v="0"/>
    <m/>
    <x v="0"/>
    <x v="1"/>
    <x v="8"/>
    <n v="2"/>
    <n v="1.67993162743"/>
    <s v="Very likely- £100 (cumulative)-exclusions applied"/>
    <n v="100"/>
    <x v="0"/>
  </r>
  <r>
    <n v="1165"/>
    <x v="0"/>
    <x v="0"/>
    <x v="0"/>
    <x v="0"/>
    <x v="0"/>
    <x v="0"/>
    <x v="0"/>
    <m/>
    <x v="0"/>
    <x v="0"/>
    <x v="0"/>
    <x v="0"/>
    <x v="0"/>
    <x v="0"/>
    <x v="0"/>
    <x v="0"/>
    <m/>
    <x v="4"/>
    <x v="1"/>
    <x v="1"/>
    <x v="0"/>
    <x v="2"/>
    <x v="0"/>
    <x v="0"/>
    <m/>
    <x v="0"/>
    <x v="1"/>
    <x v="8"/>
    <n v="2"/>
    <n v="1.67993162743"/>
    <s v="Very likely- £150 (cumulative)-exclusions applied"/>
    <n v="150"/>
    <x v="1"/>
  </r>
  <r>
    <n v="1165"/>
    <x v="0"/>
    <x v="0"/>
    <x v="0"/>
    <x v="0"/>
    <x v="0"/>
    <x v="0"/>
    <x v="0"/>
    <m/>
    <x v="0"/>
    <x v="0"/>
    <x v="0"/>
    <x v="0"/>
    <x v="0"/>
    <x v="0"/>
    <x v="0"/>
    <x v="0"/>
    <m/>
    <x v="4"/>
    <x v="1"/>
    <x v="1"/>
    <x v="0"/>
    <x v="2"/>
    <x v="0"/>
    <x v="0"/>
    <m/>
    <x v="0"/>
    <x v="1"/>
    <x v="8"/>
    <n v="2"/>
    <n v="1.67993162743"/>
    <s v="Very likely- £200 (cumulative)-exclusions applied"/>
    <n v="200"/>
    <x v="2"/>
  </r>
  <r>
    <n v="1165"/>
    <x v="0"/>
    <x v="0"/>
    <x v="0"/>
    <x v="0"/>
    <x v="0"/>
    <x v="0"/>
    <x v="0"/>
    <m/>
    <x v="0"/>
    <x v="0"/>
    <x v="0"/>
    <x v="0"/>
    <x v="0"/>
    <x v="0"/>
    <x v="0"/>
    <x v="0"/>
    <m/>
    <x v="4"/>
    <x v="1"/>
    <x v="1"/>
    <x v="0"/>
    <x v="2"/>
    <x v="0"/>
    <x v="0"/>
    <m/>
    <x v="0"/>
    <x v="1"/>
    <x v="8"/>
    <n v="2"/>
    <n v="1.67993162743"/>
    <s v="Very likely- 30% (cumulative)-exclusions applied"/>
    <n v="0.3"/>
    <x v="4"/>
  </r>
  <r>
    <n v="1165"/>
    <x v="0"/>
    <x v="0"/>
    <x v="0"/>
    <x v="0"/>
    <x v="0"/>
    <x v="0"/>
    <x v="0"/>
    <m/>
    <x v="0"/>
    <x v="0"/>
    <x v="0"/>
    <x v="0"/>
    <x v="0"/>
    <x v="0"/>
    <x v="0"/>
    <x v="0"/>
    <m/>
    <x v="4"/>
    <x v="1"/>
    <x v="1"/>
    <x v="0"/>
    <x v="2"/>
    <x v="0"/>
    <x v="0"/>
    <m/>
    <x v="0"/>
    <x v="1"/>
    <x v="8"/>
    <n v="2"/>
    <n v="1.67993162743"/>
    <s v="Very likely- 40% (cumulative)-exclusions applied"/>
    <n v="0.4"/>
    <x v="5"/>
  </r>
  <r>
    <n v="1165"/>
    <x v="0"/>
    <x v="0"/>
    <x v="0"/>
    <x v="0"/>
    <x v="0"/>
    <x v="0"/>
    <x v="0"/>
    <m/>
    <x v="0"/>
    <x v="0"/>
    <x v="0"/>
    <x v="0"/>
    <x v="0"/>
    <x v="0"/>
    <x v="0"/>
    <x v="0"/>
    <m/>
    <x v="4"/>
    <x v="1"/>
    <x v="1"/>
    <x v="0"/>
    <x v="2"/>
    <x v="0"/>
    <x v="0"/>
    <m/>
    <x v="0"/>
    <x v="1"/>
    <x v="8"/>
    <n v="2"/>
    <n v="1.67993162743"/>
    <s v="Very likely- 50% (cumulative)-exclusions applied"/>
    <n v="0.5"/>
    <x v="6"/>
  </r>
  <r>
    <n v="1170"/>
    <x v="0"/>
    <x v="0"/>
    <x v="0"/>
    <x v="0"/>
    <x v="0"/>
    <x v="0"/>
    <x v="0"/>
    <m/>
    <x v="0"/>
    <x v="0"/>
    <x v="0"/>
    <x v="0"/>
    <x v="0"/>
    <x v="0"/>
    <x v="0"/>
    <x v="0"/>
    <m/>
    <x v="4"/>
    <x v="1"/>
    <x v="1"/>
    <x v="0"/>
    <x v="2"/>
    <x v="0"/>
    <x v="0"/>
    <m/>
    <x v="0"/>
    <x v="1"/>
    <x v="8"/>
    <n v="10"/>
    <n v="0.89079446897500003"/>
    <s v="Very likely- £200 (cumulative)-exclusions applied"/>
    <n v="200"/>
    <x v="2"/>
  </r>
  <r>
    <n v="1171"/>
    <x v="0"/>
    <x v="0"/>
    <x v="0"/>
    <x v="0"/>
    <x v="0"/>
    <x v="0"/>
    <x v="0"/>
    <m/>
    <x v="0"/>
    <x v="0"/>
    <x v="0"/>
    <x v="0"/>
    <x v="0"/>
    <x v="0"/>
    <x v="0"/>
    <x v="0"/>
    <m/>
    <x v="4"/>
    <x v="1"/>
    <x v="1"/>
    <x v="0"/>
    <x v="2"/>
    <x v="0"/>
    <x v="0"/>
    <m/>
    <x v="0"/>
    <x v="4"/>
    <x v="1"/>
    <n v="4"/>
    <n v="0.86994544910899996"/>
    <s v="Very likely- £200 (cumulative)-exclusions applied"/>
    <n v="200"/>
    <x v="2"/>
  </r>
  <r>
    <n v="1173"/>
    <x v="0"/>
    <x v="0"/>
    <x v="0"/>
    <x v="0"/>
    <x v="0"/>
    <x v="0"/>
    <x v="0"/>
    <m/>
    <x v="0"/>
    <x v="8"/>
    <x v="0"/>
    <x v="2"/>
    <x v="0"/>
    <x v="5"/>
    <x v="0"/>
    <x v="0"/>
    <n v="0.5"/>
    <x v="4"/>
    <x v="1"/>
    <x v="1"/>
    <x v="0"/>
    <x v="2"/>
    <x v="0"/>
    <x v="0"/>
    <m/>
    <x v="3"/>
    <x v="1"/>
    <x v="0"/>
    <m/>
    <n v="1.5444827864999999"/>
    <s v="Very likely- £100 (cumulative)-exclusions applied"/>
    <n v="100"/>
    <x v="0"/>
  </r>
  <r>
    <n v="1173"/>
    <x v="0"/>
    <x v="0"/>
    <x v="0"/>
    <x v="0"/>
    <x v="0"/>
    <x v="0"/>
    <x v="0"/>
    <m/>
    <x v="0"/>
    <x v="8"/>
    <x v="0"/>
    <x v="2"/>
    <x v="0"/>
    <x v="5"/>
    <x v="0"/>
    <x v="0"/>
    <n v="0.5"/>
    <x v="4"/>
    <x v="1"/>
    <x v="1"/>
    <x v="0"/>
    <x v="2"/>
    <x v="0"/>
    <x v="0"/>
    <m/>
    <x v="3"/>
    <x v="1"/>
    <x v="0"/>
    <m/>
    <n v="1.5444827864999999"/>
    <s v="Very likely- £150 (cumulative)-exclusions applied"/>
    <n v="150"/>
    <x v="1"/>
  </r>
  <r>
    <n v="1173"/>
    <x v="0"/>
    <x v="0"/>
    <x v="0"/>
    <x v="0"/>
    <x v="0"/>
    <x v="0"/>
    <x v="0"/>
    <m/>
    <x v="0"/>
    <x v="8"/>
    <x v="0"/>
    <x v="2"/>
    <x v="0"/>
    <x v="5"/>
    <x v="0"/>
    <x v="0"/>
    <n v="0.5"/>
    <x v="4"/>
    <x v="1"/>
    <x v="1"/>
    <x v="0"/>
    <x v="2"/>
    <x v="0"/>
    <x v="0"/>
    <m/>
    <x v="3"/>
    <x v="1"/>
    <x v="0"/>
    <m/>
    <n v="1.5444827864999999"/>
    <s v="Very likely- £200 (cumulative)-exclusions applied"/>
    <n v="200"/>
    <x v="2"/>
  </r>
  <r>
    <n v="1173"/>
    <x v="0"/>
    <x v="0"/>
    <x v="0"/>
    <x v="0"/>
    <x v="0"/>
    <x v="0"/>
    <x v="0"/>
    <m/>
    <x v="0"/>
    <x v="8"/>
    <x v="0"/>
    <x v="2"/>
    <x v="0"/>
    <x v="5"/>
    <x v="0"/>
    <x v="0"/>
    <n v="0.5"/>
    <x v="4"/>
    <x v="1"/>
    <x v="1"/>
    <x v="0"/>
    <x v="2"/>
    <x v="0"/>
    <x v="0"/>
    <m/>
    <x v="3"/>
    <x v="1"/>
    <x v="0"/>
    <m/>
    <n v="1.5444827864999999"/>
    <s v="Very likely- 50% (cumulative)-exclusions applied"/>
    <n v="0.5"/>
    <x v="6"/>
  </r>
  <r>
    <n v="1174"/>
    <x v="0"/>
    <x v="0"/>
    <x v="0"/>
    <x v="0"/>
    <x v="0"/>
    <x v="0"/>
    <x v="0"/>
    <m/>
    <x v="0"/>
    <x v="9"/>
    <x v="5"/>
    <x v="2"/>
    <x v="3"/>
    <x v="6"/>
    <x v="0"/>
    <x v="0"/>
    <n v="1"/>
    <x v="11"/>
    <x v="1"/>
    <x v="3"/>
    <x v="3"/>
    <x v="0"/>
    <x v="0"/>
    <x v="0"/>
    <n v="2"/>
    <x v="8"/>
    <x v="1"/>
    <x v="6"/>
    <n v="4"/>
    <n v="1.0562555389299999"/>
    <s v="Very likely- £50 (cumulative)-exclusions applied"/>
    <n v="50"/>
    <x v="7"/>
  </r>
  <r>
    <n v="1174"/>
    <x v="0"/>
    <x v="0"/>
    <x v="0"/>
    <x v="0"/>
    <x v="0"/>
    <x v="0"/>
    <x v="0"/>
    <m/>
    <x v="0"/>
    <x v="9"/>
    <x v="5"/>
    <x v="2"/>
    <x v="3"/>
    <x v="6"/>
    <x v="0"/>
    <x v="0"/>
    <n v="1"/>
    <x v="11"/>
    <x v="1"/>
    <x v="3"/>
    <x v="3"/>
    <x v="0"/>
    <x v="0"/>
    <x v="0"/>
    <n v="2"/>
    <x v="8"/>
    <x v="1"/>
    <x v="6"/>
    <n v="4"/>
    <n v="1.0562555389299999"/>
    <s v="Very likely- £100 (cumulative)-exclusions applied"/>
    <n v="100"/>
    <x v="0"/>
  </r>
  <r>
    <n v="1174"/>
    <x v="0"/>
    <x v="0"/>
    <x v="0"/>
    <x v="0"/>
    <x v="0"/>
    <x v="0"/>
    <x v="0"/>
    <m/>
    <x v="0"/>
    <x v="9"/>
    <x v="5"/>
    <x v="2"/>
    <x v="3"/>
    <x v="6"/>
    <x v="0"/>
    <x v="0"/>
    <n v="1"/>
    <x v="11"/>
    <x v="1"/>
    <x v="3"/>
    <x v="3"/>
    <x v="0"/>
    <x v="0"/>
    <x v="0"/>
    <n v="2"/>
    <x v="8"/>
    <x v="1"/>
    <x v="6"/>
    <n v="4"/>
    <n v="1.0562555389299999"/>
    <s v="Very likely- £150 (cumulative)-exclusions applied"/>
    <n v="150"/>
    <x v="1"/>
  </r>
  <r>
    <n v="1174"/>
    <x v="0"/>
    <x v="0"/>
    <x v="0"/>
    <x v="0"/>
    <x v="0"/>
    <x v="0"/>
    <x v="0"/>
    <m/>
    <x v="0"/>
    <x v="9"/>
    <x v="5"/>
    <x v="2"/>
    <x v="3"/>
    <x v="6"/>
    <x v="0"/>
    <x v="0"/>
    <n v="1"/>
    <x v="11"/>
    <x v="1"/>
    <x v="3"/>
    <x v="3"/>
    <x v="0"/>
    <x v="0"/>
    <x v="0"/>
    <n v="2"/>
    <x v="8"/>
    <x v="1"/>
    <x v="6"/>
    <n v="4"/>
    <n v="1.0562555389299999"/>
    <s v="Very likely- £200 (cumulative)-exclusions applied"/>
    <n v="200"/>
    <x v="2"/>
  </r>
  <r>
    <n v="1174"/>
    <x v="0"/>
    <x v="0"/>
    <x v="0"/>
    <x v="0"/>
    <x v="0"/>
    <x v="0"/>
    <x v="0"/>
    <m/>
    <x v="0"/>
    <x v="9"/>
    <x v="5"/>
    <x v="2"/>
    <x v="3"/>
    <x v="6"/>
    <x v="0"/>
    <x v="0"/>
    <n v="1"/>
    <x v="11"/>
    <x v="1"/>
    <x v="3"/>
    <x v="3"/>
    <x v="0"/>
    <x v="0"/>
    <x v="0"/>
    <n v="2"/>
    <x v="8"/>
    <x v="1"/>
    <x v="6"/>
    <n v="4"/>
    <n v="1.0562555389299999"/>
    <s v="Very likely- 30% (cumulative)-exclusions applied"/>
    <n v="0.3"/>
    <x v="4"/>
  </r>
  <r>
    <n v="1174"/>
    <x v="0"/>
    <x v="0"/>
    <x v="0"/>
    <x v="0"/>
    <x v="0"/>
    <x v="0"/>
    <x v="0"/>
    <m/>
    <x v="0"/>
    <x v="9"/>
    <x v="5"/>
    <x v="2"/>
    <x v="3"/>
    <x v="6"/>
    <x v="0"/>
    <x v="0"/>
    <n v="1"/>
    <x v="11"/>
    <x v="1"/>
    <x v="3"/>
    <x v="3"/>
    <x v="0"/>
    <x v="0"/>
    <x v="0"/>
    <n v="2"/>
    <x v="8"/>
    <x v="1"/>
    <x v="6"/>
    <n v="4"/>
    <n v="1.0562555389299999"/>
    <s v="Very likely- 40% (cumulative)-exclusions applied"/>
    <n v="0.4"/>
    <x v="5"/>
  </r>
  <r>
    <n v="1174"/>
    <x v="0"/>
    <x v="0"/>
    <x v="0"/>
    <x v="0"/>
    <x v="0"/>
    <x v="0"/>
    <x v="0"/>
    <m/>
    <x v="0"/>
    <x v="9"/>
    <x v="5"/>
    <x v="2"/>
    <x v="3"/>
    <x v="6"/>
    <x v="0"/>
    <x v="0"/>
    <n v="1"/>
    <x v="11"/>
    <x v="1"/>
    <x v="3"/>
    <x v="3"/>
    <x v="0"/>
    <x v="0"/>
    <x v="0"/>
    <n v="2"/>
    <x v="8"/>
    <x v="1"/>
    <x v="6"/>
    <n v="4"/>
    <n v="1.0562555389299999"/>
    <s v="Very likely- 50% (cumulative)-exclusions applied"/>
    <n v="0.5"/>
    <x v="6"/>
  </r>
  <r>
    <n v="1175"/>
    <x v="0"/>
    <x v="0"/>
    <x v="0"/>
    <x v="0"/>
    <x v="0"/>
    <x v="0"/>
    <x v="0"/>
    <m/>
    <x v="0"/>
    <x v="0"/>
    <x v="0"/>
    <x v="0"/>
    <x v="0"/>
    <x v="0"/>
    <x v="0"/>
    <x v="0"/>
    <m/>
    <x v="4"/>
    <x v="1"/>
    <x v="1"/>
    <x v="0"/>
    <x v="2"/>
    <x v="0"/>
    <x v="0"/>
    <m/>
    <x v="6"/>
    <x v="1"/>
    <x v="5"/>
    <n v="-7"/>
    <n v="0.60094173635299997"/>
    <s v="Very likely- 50% (cumulative)-exclusions applied"/>
    <n v="0.5"/>
    <x v="6"/>
  </r>
  <r>
    <n v="1178"/>
    <x v="11"/>
    <x v="2"/>
    <x v="6"/>
    <x v="0"/>
    <x v="1"/>
    <x v="2"/>
    <x v="3"/>
    <n v="4"/>
    <x v="0"/>
    <x v="10"/>
    <x v="0"/>
    <x v="4"/>
    <x v="0"/>
    <x v="0"/>
    <x v="0"/>
    <x v="0"/>
    <n v="4"/>
    <x v="3"/>
    <x v="6"/>
    <x v="3"/>
    <x v="0"/>
    <x v="2"/>
    <x v="0"/>
    <x v="0"/>
    <n v="2"/>
    <x v="2"/>
    <x v="6"/>
    <x v="0"/>
    <n v="2"/>
    <n v="2.2312148946499999"/>
    <s v="Very likely- £200 (cumulative)-exclusions applied"/>
    <n v="200"/>
    <x v="2"/>
  </r>
  <r>
    <n v="1178"/>
    <x v="11"/>
    <x v="2"/>
    <x v="6"/>
    <x v="0"/>
    <x v="1"/>
    <x v="2"/>
    <x v="3"/>
    <n v="4"/>
    <x v="0"/>
    <x v="10"/>
    <x v="0"/>
    <x v="4"/>
    <x v="0"/>
    <x v="0"/>
    <x v="0"/>
    <x v="0"/>
    <n v="4"/>
    <x v="3"/>
    <x v="6"/>
    <x v="3"/>
    <x v="0"/>
    <x v="2"/>
    <x v="0"/>
    <x v="0"/>
    <n v="2"/>
    <x v="2"/>
    <x v="6"/>
    <x v="0"/>
    <n v="2"/>
    <n v="2.2312148946499999"/>
    <s v="Very likely- 20% (cumulative)-exclusions applied"/>
    <n v="0.2"/>
    <x v="3"/>
  </r>
  <r>
    <n v="1178"/>
    <x v="11"/>
    <x v="2"/>
    <x v="6"/>
    <x v="0"/>
    <x v="1"/>
    <x v="2"/>
    <x v="3"/>
    <n v="4"/>
    <x v="0"/>
    <x v="10"/>
    <x v="0"/>
    <x v="4"/>
    <x v="0"/>
    <x v="0"/>
    <x v="0"/>
    <x v="0"/>
    <n v="4"/>
    <x v="3"/>
    <x v="6"/>
    <x v="3"/>
    <x v="0"/>
    <x v="2"/>
    <x v="0"/>
    <x v="0"/>
    <n v="2"/>
    <x v="2"/>
    <x v="6"/>
    <x v="0"/>
    <n v="2"/>
    <n v="2.2312148946499999"/>
    <s v="Very likely- 30% (cumulative)-exclusions applied"/>
    <n v="0.3"/>
    <x v="4"/>
  </r>
  <r>
    <n v="1178"/>
    <x v="11"/>
    <x v="2"/>
    <x v="6"/>
    <x v="0"/>
    <x v="1"/>
    <x v="2"/>
    <x v="3"/>
    <n v="4"/>
    <x v="0"/>
    <x v="10"/>
    <x v="0"/>
    <x v="4"/>
    <x v="0"/>
    <x v="0"/>
    <x v="0"/>
    <x v="0"/>
    <n v="4"/>
    <x v="3"/>
    <x v="6"/>
    <x v="3"/>
    <x v="0"/>
    <x v="2"/>
    <x v="0"/>
    <x v="0"/>
    <n v="2"/>
    <x v="2"/>
    <x v="6"/>
    <x v="0"/>
    <n v="2"/>
    <n v="2.2312148946499999"/>
    <s v="Very likely- 40% (cumulative)-exclusions applied"/>
    <n v="0.4"/>
    <x v="5"/>
  </r>
  <r>
    <n v="1178"/>
    <x v="11"/>
    <x v="2"/>
    <x v="6"/>
    <x v="0"/>
    <x v="1"/>
    <x v="2"/>
    <x v="3"/>
    <n v="4"/>
    <x v="0"/>
    <x v="10"/>
    <x v="0"/>
    <x v="4"/>
    <x v="0"/>
    <x v="0"/>
    <x v="0"/>
    <x v="0"/>
    <n v="4"/>
    <x v="3"/>
    <x v="6"/>
    <x v="3"/>
    <x v="0"/>
    <x v="2"/>
    <x v="0"/>
    <x v="0"/>
    <n v="2"/>
    <x v="2"/>
    <x v="6"/>
    <x v="0"/>
    <n v="2"/>
    <n v="2.2312148946499999"/>
    <s v="Very likely- 50% (cumulative)-exclusions applied"/>
    <n v="0.5"/>
    <x v="6"/>
  </r>
  <r>
    <n v="1179"/>
    <x v="0"/>
    <x v="0"/>
    <x v="0"/>
    <x v="0"/>
    <x v="0"/>
    <x v="0"/>
    <x v="0"/>
    <m/>
    <x v="0"/>
    <x v="0"/>
    <x v="0"/>
    <x v="0"/>
    <x v="0"/>
    <x v="0"/>
    <x v="0"/>
    <x v="0"/>
    <m/>
    <x v="4"/>
    <x v="1"/>
    <x v="1"/>
    <x v="0"/>
    <x v="2"/>
    <x v="0"/>
    <x v="0"/>
    <m/>
    <x v="8"/>
    <x v="1"/>
    <x v="6"/>
    <n v="-7"/>
    <n v="0.74234309331199999"/>
    <s v="Very likely- £100 (cumulative)-exclusions applied"/>
    <n v="100"/>
    <x v="0"/>
  </r>
  <r>
    <n v="1179"/>
    <x v="0"/>
    <x v="0"/>
    <x v="0"/>
    <x v="0"/>
    <x v="0"/>
    <x v="0"/>
    <x v="0"/>
    <m/>
    <x v="0"/>
    <x v="0"/>
    <x v="0"/>
    <x v="0"/>
    <x v="0"/>
    <x v="0"/>
    <x v="0"/>
    <x v="0"/>
    <m/>
    <x v="4"/>
    <x v="1"/>
    <x v="1"/>
    <x v="0"/>
    <x v="2"/>
    <x v="0"/>
    <x v="0"/>
    <m/>
    <x v="8"/>
    <x v="1"/>
    <x v="6"/>
    <n v="-7"/>
    <n v="0.74234309331199999"/>
    <s v="Very likely- £150 (cumulative)-exclusions applied"/>
    <n v="150"/>
    <x v="1"/>
  </r>
  <r>
    <n v="1179"/>
    <x v="0"/>
    <x v="0"/>
    <x v="0"/>
    <x v="0"/>
    <x v="0"/>
    <x v="0"/>
    <x v="0"/>
    <m/>
    <x v="0"/>
    <x v="0"/>
    <x v="0"/>
    <x v="0"/>
    <x v="0"/>
    <x v="0"/>
    <x v="0"/>
    <x v="0"/>
    <m/>
    <x v="4"/>
    <x v="1"/>
    <x v="1"/>
    <x v="0"/>
    <x v="2"/>
    <x v="0"/>
    <x v="0"/>
    <m/>
    <x v="8"/>
    <x v="1"/>
    <x v="6"/>
    <n v="-7"/>
    <n v="0.74234309331199999"/>
    <s v="Very likely- £200 (cumulative)-exclusions applied"/>
    <n v="200"/>
    <x v="2"/>
  </r>
  <r>
    <n v="1179"/>
    <x v="0"/>
    <x v="0"/>
    <x v="0"/>
    <x v="0"/>
    <x v="0"/>
    <x v="0"/>
    <x v="0"/>
    <m/>
    <x v="0"/>
    <x v="0"/>
    <x v="0"/>
    <x v="0"/>
    <x v="0"/>
    <x v="0"/>
    <x v="0"/>
    <x v="0"/>
    <m/>
    <x v="4"/>
    <x v="1"/>
    <x v="1"/>
    <x v="0"/>
    <x v="2"/>
    <x v="0"/>
    <x v="0"/>
    <m/>
    <x v="8"/>
    <x v="1"/>
    <x v="6"/>
    <n v="-7"/>
    <n v="0.74234309331199999"/>
    <s v="Very likely- 30% (cumulative)-exclusions applied"/>
    <n v="0.3"/>
    <x v="4"/>
  </r>
  <r>
    <n v="1179"/>
    <x v="0"/>
    <x v="0"/>
    <x v="0"/>
    <x v="0"/>
    <x v="0"/>
    <x v="0"/>
    <x v="0"/>
    <m/>
    <x v="0"/>
    <x v="0"/>
    <x v="0"/>
    <x v="0"/>
    <x v="0"/>
    <x v="0"/>
    <x v="0"/>
    <x v="0"/>
    <m/>
    <x v="4"/>
    <x v="1"/>
    <x v="1"/>
    <x v="0"/>
    <x v="2"/>
    <x v="0"/>
    <x v="0"/>
    <m/>
    <x v="8"/>
    <x v="1"/>
    <x v="6"/>
    <n v="-7"/>
    <n v="0.74234309331199999"/>
    <s v="Very likely- 40% (cumulative)-exclusions applied"/>
    <n v="0.4"/>
    <x v="5"/>
  </r>
  <r>
    <n v="1179"/>
    <x v="0"/>
    <x v="0"/>
    <x v="0"/>
    <x v="0"/>
    <x v="0"/>
    <x v="0"/>
    <x v="0"/>
    <m/>
    <x v="0"/>
    <x v="0"/>
    <x v="0"/>
    <x v="0"/>
    <x v="0"/>
    <x v="0"/>
    <x v="0"/>
    <x v="0"/>
    <m/>
    <x v="4"/>
    <x v="1"/>
    <x v="1"/>
    <x v="0"/>
    <x v="2"/>
    <x v="0"/>
    <x v="0"/>
    <m/>
    <x v="8"/>
    <x v="1"/>
    <x v="6"/>
    <n v="-7"/>
    <n v="0.74234309331199999"/>
    <s v="Very likely- 50% (cumulative)-exclusions applied"/>
    <n v="0.5"/>
    <x v="6"/>
  </r>
  <r>
    <n v="1182"/>
    <x v="0"/>
    <x v="0"/>
    <x v="0"/>
    <x v="0"/>
    <x v="0"/>
    <x v="0"/>
    <x v="0"/>
    <m/>
    <x v="0"/>
    <x v="0"/>
    <x v="0"/>
    <x v="0"/>
    <x v="0"/>
    <x v="0"/>
    <x v="0"/>
    <x v="0"/>
    <m/>
    <x v="11"/>
    <x v="5"/>
    <x v="1"/>
    <x v="0"/>
    <x v="6"/>
    <x v="0"/>
    <x v="4"/>
    <n v="3"/>
    <x v="3"/>
    <x v="1"/>
    <x v="0"/>
    <m/>
    <n v="1.2157598406200001"/>
    <s v="Very likely- £50 (cumulative)-exclusions applied"/>
    <n v="50"/>
    <x v="7"/>
  </r>
  <r>
    <n v="1182"/>
    <x v="0"/>
    <x v="0"/>
    <x v="0"/>
    <x v="0"/>
    <x v="0"/>
    <x v="0"/>
    <x v="0"/>
    <m/>
    <x v="0"/>
    <x v="0"/>
    <x v="0"/>
    <x v="0"/>
    <x v="0"/>
    <x v="0"/>
    <x v="0"/>
    <x v="0"/>
    <m/>
    <x v="11"/>
    <x v="5"/>
    <x v="1"/>
    <x v="0"/>
    <x v="6"/>
    <x v="0"/>
    <x v="4"/>
    <n v="3"/>
    <x v="3"/>
    <x v="1"/>
    <x v="0"/>
    <m/>
    <n v="1.2157598406200001"/>
    <s v="Very likely- £100 (cumulative)-exclusions applied"/>
    <n v="100"/>
    <x v="0"/>
  </r>
  <r>
    <n v="1182"/>
    <x v="0"/>
    <x v="0"/>
    <x v="0"/>
    <x v="0"/>
    <x v="0"/>
    <x v="0"/>
    <x v="0"/>
    <m/>
    <x v="0"/>
    <x v="0"/>
    <x v="0"/>
    <x v="0"/>
    <x v="0"/>
    <x v="0"/>
    <x v="0"/>
    <x v="0"/>
    <m/>
    <x v="11"/>
    <x v="5"/>
    <x v="1"/>
    <x v="0"/>
    <x v="6"/>
    <x v="0"/>
    <x v="4"/>
    <n v="3"/>
    <x v="3"/>
    <x v="1"/>
    <x v="0"/>
    <m/>
    <n v="1.2157598406200001"/>
    <s v="Very likely- £150 (cumulative)-exclusions applied"/>
    <n v="150"/>
    <x v="1"/>
  </r>
  <r>
    <n v="1182"/>
    <x v="0"/>
    <x v="0"/>
    <x v="0"/>
    <x v="0"/>
    <x v="0"/>
    <x v="0"/>
    <x v="0"/>
    <m/>
    <x v="0"/>
    <x v="0"/>
    <x v="0"/>
    <x v="0"/>
    <x v="0"/>
    <x v="0"/>
    <x v="0"/>
    <x v="0"/>
    <m/>
    <x v="11"/>
    <x v="5"/>
    <x v="1"/>
    <x v="0"/>
    <x v="6"/>
    <x v="0"/>
    <x v="4"/>
    <n v="3"/>
    <x v="3"/>
    <x v="1"/>
    <x v="0"/>
    <m/>
    <n v="1.2157598406200001"/>
    <s v="Very likely- £200 (cumulative)-exclusions applied"/>
    <n v="200"/>
    <x v="2"/>
  </r>
  <r>
    <n v="1182"/>
    <x v="0"/>
    <x v="0"/>
    <x v="0"/>
    <x v="0"/>
    <x v="0"/>
    <x v="0"/>
    <x v="0"/>
    <m/>
    <x v="0"/>
    <x v="0"/>
    <x v="0"/>
    <x v="0"/>
    <x v="0"/>
    <x v="0"/>
    <x v="0"/>
    <x v="0"/>
    <m/>
    <x v="11"/>
    <x v="5"/>
    <x v="1"/>
    <x v="0"/>
    <x v="6"/>
    <x v="0"/>
    <x v="4"/>
    <n v="3"/>
    <x v="3"/>
    <x v="1"/>
    <x v="0"/>
    <m/>
    <n v="1.2157598406200001"/>
    <s v="Very likely- 20% (cumulative)-exclusions applied"/>
    <n v="0.2"/>
    <x v="3"/>
  </r>
  <r>
    <n v="1182"/>
    <x v="0"/>
    <x v="0"/>
    <x v="0"/>
    <x v="0"/>
    <x v="0"/>
    <x v="0"/>
    <x v="0"/>
    <m/>
    <x v="0"/>
    <x v="0"/>
    <x v="0"/>
    <x v="0"/>
    <x v="0"/>
    <x v="0"/>
    <x v="0"/>
    <x v="0"/>
    <m/>
    <x v="11"/>
    <x v="5"/>
    <x v="1"/>
    <x v="0"/>
    <x v="6"/>
    <x v="0"/>
    <x v="4"/>
    <n v="3"/>
    <x v="3"/>
    <x v="1"/>
    <x v="0"/>
    <m/>
    <n v="1.2157598406200001"/>
    <s v="Very likely- 30% (cumulative)-exclusions applied"/>
    <n v="0.3"/>
    <x v="4"/>
  </r>
  <r>
    <n v="1182"/>
    <x v="0"/>
    <x v="0"/>
    <x v="0"/>
    <x v="0"/>
    <x v="0"/>
    <x v="0"/>
    <x v="0"/>
    <m/>
    <x v="0"/>
    <x v="0"/>
    <x v="0"/>
    <x v="0"/>
    <x v="0"/>
    <x v="0"/>
    <x v="0"/>
    <x v="0"/>
    <m/>
    <x v="11"/>
    <x v="5"/>
    <x v="1"/>
    <x v="0"/>
    <x v="6"/>
    <x v="0"/>
    <x v="4"/>
    <n v="3"/>
    <x v="3"/>
    <x v="1"/>
    <x v="0"/>
    <m/>
    <n v="1.2157598406200001"/>
    <s v="Very likely- 40% (cumulative)-exclusions applied"/>
    <n v="0.4"/>
    <x v="5"/>
  </r>
  <r>
    <n v="1182"/>
    <x v="0"/>
    <x v="0"/>
    <x v="0"/>
    <x v="0"/>
    <x v="0"/>
    <x v="0"/>
    <x v="0"/>
    <m/>
    <x v="0"/>
    <x v="0"/>
    <x v="0"/>
    <x v="0"/>
    <x v="0"/>
    <x v="0"/>
    <x v="0"/>
    <x v="0"/>
    <m/>
    <x v="11"/>
    <x v="5"/>
    <x v="1"/>
    <x v="0"/>
    <x v="6"/>
    <x v="0"/>
    <x v="4"/>
    <n v="3"/>
    <x v="3"/>
    <x v="1"/>
    <x v="0"/>
    <m/>
    <n v="1.2157598406200001"/>
    <s v="Very likely- 50% (cumulative)-exclusions applied"/>
    <n v="0.5"/>
    <x v="6"/>
  </r>
  <r>
    <n v="1187"/>
    <x v="0"/>
    <x v="0"/>
    <x v="0"/>
    <x v="0"/>
    <x v="0"/>
    <x v="0"/>
    <x v="0"/>
    <m/>
    <x v="0"/>
    <x v="0"/>
    <x v="0"/>
    <x v="0"/>
    <x v="0"/>
    <x v="0"/>
    <x v="0"/>
    <x v="0"/>
    <m/>
    <x v="4"/>
    <x v="1"/>
    <x v="1"/>
    <x v="0"/>
    <x v="2"/>
    <x v="0"/>
    <x v="0"/>
    <m/>
    <x v="4"/>
    <x v="1"/>
    <x v="3"/>
    <n v="-7"/>
    <n v="0.972258492398"/>
    <s v="Very likely- £50 (cumulative)-exclusions applied"/>
    <n v="50"/>
    <x v="7"/>
  </r>
  <r>
    <n v="1187"/>
    <x v="0"/>
    <x v="0"/>
    <x v="0"/>
    <x v="0"/>
    <x v="0"/>
    <x v="0"/>
    <x v="0"/>
    <m/>
    <x v="0"/>
    <x v="0"/>
    <x v="0"/>
    <x v="0"/>
    <x v="0"/>
    <x v="0"/>
    <x v="0"/>
    <x v="0"/>
    <m/>
    <x v="4"/>
    <x v="1"/>
    <x v="1"/>
    <x v="0"/>
    <x v="2"/>
    <x v="0"/>
    <x v="0"/>
    <m/>
    <x v="4"/>
    <x v="1"/>
    <x v="3"/>
    <n v="-7"/>
    <n v="0.972258492398"/>
    <s v="Very likely- £100 (cumulative)-exclusions applied"/>
    <n v="100"/>
    <x v="0"/>
  </r>
  <r>
    <n v="1187"/>
    <x v="0"/>
    <x v="0"/>
    <x v="0"/>
    <x v="0"/>
    <x v="0"/>
    <x v="0"/>
    <x v="0"/>
    <m/>
    <x v="0"/>
    <x v="0"/>
    <x v="0"/>
    <x v="0"/>
    <x v="0"/>
    <x v="0"/>
    <x v="0"/>
    <x v="0"/>
    <m/>
    <x v="4"/>
    <x v="1"/>
    <x v="1"/>
    <x v="0"/>
    <x v="2"/>
    <x v="0"/>
    <x v="0"/>
    <m/>
    <x v="4"/>
    <x v="1"/>
    <x v="3"/>
    <n v="-7"/>
    <n v="0.972258492398"/>
    <s v="Very likely- £150 (cumulative)-exclusions applied"/>
    <n v="150"/>
    <x v="1"/>
  </r>
  <r>
    <n v="1187"/>
    <x v="0"/>
    <x v="0"/>
    <x v="0"/>
    <x v="0"/>
    <x v="0"/>
    <x v="0"/>
    <x v="0"/>
    <m/>
    <x v="0"/>
    <x v="0"/>
    <x v="0"/>
    <x v="0"/>
    <x v="0"/>
    <x v="0"/>
    <x v="0"/>
    <x v="0"/>
    <m/>
    <x v="4"/>
    <x v="1"/>
    <x v="1"/>
    <x v="0"/>
    <x v="2"/>
    <x v="0"/>
    <x v="0"/>
    <m/>
    <x v="4"/>
    <x v="1"/>
    <x v="3"/>
    <n v="-7"/>
    <n v="0.972258492398"/>
    <s v="Very likely- £200 (cumulative)-exclusions applied"/>
    <n v="200"/>
    <x v="2"/>
  </r>
  <r>
    <n v="1187"/>
    <x v="0"/>
    <x v="0"/>
    <x v="0"/>
    <x v="0"/>
    <x v="0"/>
    <x v="0"/>
    <x v="0"/>
    <m/>
    <x v="0"/>
    <x v="0"/>
    <x v="0"/>
    <x v="0"/>
    <x v="0"/>
    <x v="0"/>
    <x v="0"/>
    <x v="0"/>
    <m/>
    <x v="4"/>
    <x v="1"/>
    <x v="1"/>
    <x v="0"/>
    <x v="2"/>
    <x v="0"/>
    <x v="0"/>
    <m/>
    <x v="4"/>
    <x v="1"/>
    <x v="3"/>
    <n v="-7"/>
    <n v="0.972258492398"/>
    <s v="Very likely- 30% (cumulative)-exclusions applied"/>
    <n v="0.3"/>
    <x v="4"/>
  </r>
  <r>
    <n v="1187"/>
    <x v="0"/>
    <x v="0"/>
    <x v="0"/>
    <x v="0"/>
    <x v="0"/>
    <x v="0"/>
    <x v="0"/>
    <m/>
    <x v="0"/>
    <x v="0"/>
    <x v="0"/>
    <x v="0"/>
    <x v="0"/>
    <x v="0"/>
    <x v="0"/>
    <x v="0"/>
    <m/>
    <x v="4"/>
    <x v="1"/>
    <x v="1"/>
    <x v="0"/>
    <x v="2"/>
    <x v="0"/>
    <x v="0"/>
    <m/>
    <x v="4"/>
    <x v="1"/>
    <x v="3"/>
    <n v="-7"/>
    <n v="0.972258492398"/>
    <s v="Very likely- 40% (cumulative)-exclusions applied"/>
    <n v="0.4"/>
    <x v="5"/>
  </r>
  <r>
    <n v="1187"/>
    <x v="0"/>
    <x v="0"/>
    <x v="0"/>
    <x v="0"/>
    <x v="0"/>
    <x v="0"/>
    <x v="0"/>
    <m/>
    <x v="0"/>
    <x v="0"/>
    <x v="0"/>
    <x v="0"/>
    <x v="0"/>
    <x v="0"/>
    <x v="0"/>
    <x v="0"/>
    <m/>
    <x v="4"/>
    <x v="1"/>
    <x v="1"/>
    <x v="0"/>
    <x v="2"/>
    <x v="0"/>
    <x v="0"/>
    <m/>
    <x v="4"/>
    <x v="1"/>
    <x v="3"/>
    <n v="-7"/>
    <n v="0.972258492398"/>
    <s v="Very likely- 50% (cumulative)-exclusions applied"/>
    <n v="0.5"/>
    <x v="6"/>
  </r>
  <r>
    <n v="1192"/>
    <x v="0"/>
    <x v="0"/>
    <x v="0"/>
    <x v="0"/>
    <x v="0"/>
    <x v="0"/>
    <x v="0"/>
    <m/>
    <x v="0"/>
    <x v="0"/>
    <x v="0"/>
    <x v="0"/>
    <x v="0"/>
    <x v="0"/>
    <x v="0"/>
    <x v="0"/>
    <m/>
    <x v="4"/>
    <x v="1"/>
    <x v="1"/>
    <x v="0"/>
    <x v="2"/>
    <x v="0"/>
    <x v="0"/>
    <m/>
    <x v="5"/>
    <x v="2"/>
    <x v="4"/>
    <m/>
    <n v="0.74234309331199999"/>
    <s v="Very likely- £100 (cumulative)-exclusions applied"/>
    <n v="100"/>
    <x v="0"/>
  </r>
  <r>
    <n v="1192"/>
    <x v="0"/>
    <x v="0"/>
    <x v="0"/>
    <x v="0"/>
    <x v="0"/>
    <x v="0"/>
    <x v="0"/>
    <m/>
    <x v="0"/>
    <x v="0"/>
    <x v="0"/>
    <x v="0"/>
    <x v="0"/>
    <x v="0"/>
    <x v="0"/>
    <x v="0"/>
    <m/>
    <x v="4"/>
    <x v="1"/>
    <x v="1"/>
    <x v="0"/>
    <x v="2"/>
    <x v="0"/>
    <x v="0"/>
    <m/>
    <x v="5"/>
    <x v="2"/>
    <x v="4"/>
    <m/>
    <n v="0.74234309331199999"/>
    <s v="Very likely- £150 (cumulative)-exclusions applied"/>
    <n v="150"/>
    <x v="1"/>
  </r>
  <r>
    <n v="1192"/>
    <x v="0"/>
    <x v="0"/>
    <x v="0"/>
    <x v="0"/>
    <x v="0"/>
    <x v="0"/>
    <x v="0"/>
    <m/>
    <x v="0"/>
    <x v="0"/>
    <x v="0"/>
    <x v="0"/>
    <x v="0"/>
    <x v="0"/>
    <x v="0"/>
    <x v="0"/>
    <m/>
    <x v="4"/>
    <x v="1"/>
    <x v="1"/>
    <x v="0"/>
    <x v="2"/>
    <x v="0"/>
    <x v="0"/>
    <m/>
    <x v="5"/>
    <x v="2"/>
    <x v="4"/>
    <m/>
    <n v="0.74234309331199999"/>
    <s v="Very likely- £200 (cumulative)-exclusions applied"/>
    <n v="200"/>
    <x v="2"/>
  </r>
  <r>
    <n v="1192"/>
    <x v="0"/>
    <x v="0"/>
    <x v="0"/>
    <x v="0"/>
    <x v="0"/>
    <x v="0"/>
    <x v="0"/>
    <m/>
    <x v="0"/>
    <x v="0"/>
    <x v="0"/>
    <x v="0"/>
    <x v="0"/>
    <x v="0"/>
    <x v="0"/>
    <x v="0"/>
    <m/>
    <x v="4"/>
    <x v="1"/>
    <x v="1"/>
    <x v="0"/>
    <x v="2"/>
    <x v="0"/>
    <x v="0"/>
    <m/>
    <x v="5"/>
    <x v="2"/>
    <x v="4"/>
    <m/>
    <n v="0.74234309331199999"/>
    <s v="Very likely- 20% (cumulative)-exclusions applied"/>
    <n v="0.2"/>
    <x v="3"/>
  </r>
  <r>
    <n v="1192"/>
    <x v="0"/>
    <x v="0"/>
    <x v="0"/>
    <x v="0"/>
    <x v="0"/>
    <x v="0"/>
    <x v="0"/>
    <m/>
    <x v="0"/>
    <x v="0"/>
    <x v="0"/>
    <x v="0"/>
    <x v="0"/>
    <x v="0"/>
    <x v="0"/>
    <x v="0"/>
    <m/>
    <x v="4"/>
    <x v="1"/>
    <x v="1"/>
    <x v="0"/>
    <x v="2"/>
    <x v="0"/>
    <x v="0"/>
    <m/>
    <x v="5"/>
    <x v="2"/>
    <x v="4"/>
    <m/>
    <n v="0.74234309331199999"/>
    <s v="Very likely- 30% (cumulative)-exclusions applied"/>
    <n v="0.3"/>
    <x v="4"/>
  </r>
  <r>
    <n v="1192"/>
    <x v="0"/>
    <x v="0"/>
    <x v="0"/>
    <x v="0"/>
    <x v="0"/>
    <x v="0"/>
    <x v="0"/>
    <m/>
    <x v="0"/>
    <x v="0"/>
    <x v="0"/>
    <x v="0"/>
    <x v="0"/>
    <x v="0"/>
    <x v="0"/>
    <x v="0"/>
    <m/>
    <x v="4"/>
    <x v="1"/>
    <x v="1"/>
    <x v="0"/>
    <x v="2"/>
    <x v="0"/>
    <x v="0"/>
    <m/>
    <x v="5"/>
    <x v="2"/>
    <x v="4"/>
    <m/>
    <n v="0.74234309331199999"/>
    <s v="Very likely- 40% (cumulative)-exclusions applied"/>
    <n v="0.4"/>
    <x v="5"/>
  </r>
  <r>
    <n v="1192"/>
    <x v="0"/>
    <x v="0"/>
    <x v="0"/>
    <x v="0"/>
    <x v="0"/>
    <x v="0"/>
    <x v="0"/>
    <m/>
    <x v="0"/>
    <x v="0"/>
    <x v="0"/>
    <x v="0"/>
    <x v="0"/>
    <x v="0"/>
    <x v="0"/>
    <x v="0"/>
    <m/>
    <x v="4"/>
    <x v="1"/>
    <x v="1"/>
    <x v="0"/>
    <x v="2"/>
    <x v="0"/>
    <x v="0"/>
    <m/>
    <x v="5"/>
    <x v="2"/>
    <x v="4"/>
    <m/>
    <n v="0.74234309331199999"/>
    <s v="Very likely- 50% (cumulative)-exclusions applied"/>
    <n v="0.5"/>
    <x v="6"/>
  </r>
  <r>
    <n v="1194"/>
    <x v="0"/>
    <x v="0"/>
    <x v="0"/>
    <x v="0"/>
    <x v="0"/>
    <x v="0"/>
    <x v="0"/>
    <m/>
    <x v="6"/>
    <x v="11"/>
    <x v="0"/>
    <x v="5"/>
    <x v="0"/>
    <x v="5"/>
    <x v="0"/>
    <x v="0"/>
    <n v="2"/>
    <x v="8"/>
    <x v="1"/>
    <x v="1"/>
    <x v="0"/>
    <x v="0"/>
    <x v="0"/>
    <x v="0"/>
    <n v="3"/>
    <x v="3"/>
    <x v="1"/>
    <x v="0"/>
    <m/>
    <n v="0.972258492398"/>
    <s v="Very likely- £50 (cumulative)-exclusions applied"/>
    <n v="50"/>
    <x v="7"/>
  </r>
  <r>
    <n v="1194"/>
    <x v="0"/>
    <x v="0"/>
    <x v="0"/>
    <x v="0"/>
    <x v="0"/>
    <x v="0"/>
    <x v="0"/>
    <m/>
    <x v="6"/>
    <x v="11"/>
    <x v="0"/>
    <x v="5"/>
    <x v="0"/>
    <x v="5"/>
    <x v="0"/>
    <x v="0"/>
    <n v="2"/>
    <x v="8"/>
    <x v="1"/>
    <x v="1"/>
    <x v="0"/>
    <x v="0"/>
    <x v="0"/>
    <x v="0"/>
    <n v="3"/>
    <x v="3"/>
    <x v="1"/>
    <x v="0"/>
    <m/>
    <n v="0.972258492398"/>
    <s v="Very likely- £100 (cumulative)-exclusions applied"/>
    <n v="100"/>
    <x v="0"/>
  </r>
  <r>
    <n v="1194"/>
    <x v="0"/>
    <x v="0"/>
    <x v="0"/>
    <x v="0"/>
    <x v="0"/>
    <x v="0"/>
    <x v="0"/>
    <m/>
    <x v="6"/>
    <x v="11"/>
    <x v="0"/>
    <x v="5"/>
    <x v="0"/>
    <x v="5"/>
    <x v="0"/>
    <x v="0"/>
    <n v="2"/>
    <x v="8"/>
    <x v="1"/>
    <x v="1"/>
    <x v="0"/>
    <x v="0"/>
    <x v="0"/>
    <x v="0"/>
    <n v="3"/>
    <x v="3"/>
    <x v="1"/>
    <x v="0"/>
    <m/>
    <n v="0.972258492398"/>
    <s v="Very likely- £150 (cumulative)-exclusions applied"/>
    <n v="150"/>
    <x v="1"/>
  </r>
  <r>
    <n v="1194"/>
    <x v="0"/>
    <x v="0"/>
    <x v="0"/>
    <x v="0"/>
    <x v="0"/>
    <x v="0"/>
    <x v="0"/>
    <m/>
    <x v="6"/>
    <x v="11"/>
    <x v="0"/>
    <x v="5"/>
    <x v="0"/>
    <x v="5"/>
    <x v="0"/>
    <x v="0"/>
    <n v="2"/>
    <x v="8"/>
    <x v="1"/>
    <x v="1"/>
    <x v="0"/>
    <x v="0"/>
    <x v="0"/>
    <x v="0"/>
    <n v="3"/>
    <x v="3"/>
    <x v="1"/>
    <x v="0"/>
    <m/>
    <n v="0.972258492398"/>
    <s v="Very likely- £200 (cumulative)-exclusions applied"/>
    <n v="200"/>
    <x v="2"/>
  </r>
  <r>
    <n v="1194"/>
    <x v="0"/>
    <x v="0"/>
    <x v="0"/>
    <x v="0"/>
    <x v="0"/>
    <x v="0"/>
    <x v="0"/>
    <m/>
    <x v="6"/>
    <x v="11"/>
    <x v="0"/>
    <x v="5"/>
    <x v="0"/>
    <x v="5"/>
    <x v="0"/>
    <x v="0"/>
    <n v="2"/>
    <x v="8"/>
    <x v="1"/>
    <x v="1"/>
    <x v="0"/>
    <x v="0"/>
    <x v="0"/>
    <x v="0"/>
    <n v="3"/>
    <x v="3"/>
    <x v="1"/>
    <x v="0"/>
    <m/>
    <n v="0.972258492398"/>
    <s v="Very likely- 40% (cumulative)-exclusions applied"/>
    <n v="0.4"/>
    <x v="5"/>
  </r>
  <r>
    <n v="1194"/>
    <x v="0"/>
    <x v="0"/>
    <x v="0"/>
    <x v="0"/>
    <x v="0"/>
    <x v="0"/>
    <x v="0"/>
    <m/>
    <x v="6"/>
    <x v="11"/>
    <x v="0"/>
    <x v="5"/>
    <x v="0"/>
    <x v="5"/>
    <x v="0"/>
    <x v="0"/>
    <n v="2"/>
    <x v="8"/>
    <x v="1"/>
    <x v="1"/>
    <x v="0"/>
    <x v="0"/>
    <x v="0"/>
    <x v="0"/>
    <n v="3"/>
    <x v="3"/>
    <x v="1"/>
    <x v="0"/>
    <m/>
    <n v="0.972258492398"/>
    <s v="Very likely- 50% (cumulative)-exclusions applied"/>
    <n v="0.5"/>
    <x v="6"/>
  </r>
  <r>
    <n v="1196"/>
    <x v="0"/>
    <x v="0"/>
    <x v="0"/>
    <x v="0"/>
    <x v="0"/>
    <x v="0"/>
    <x v="0"/>
    <m/>
    <x v="0"/>
    <x v="0"/>
    <x v="0"/>
    <x v="0"/>
    <x v="0"/>
    <x v="0"/>
    <x v="0"/>
    <x v="0"/>
    <m/>
    <x v="5"/>
    <x v="3"/>
    <x v="2"/>
    <x v="1"/>
    <x v="5"/>
    <x v="1"/>
    <x v="2"/>
    <m/>
    <x v="5"/>
    <x v="2"/>
    <x v="4"/>
    <m/>
    <n v="1.05530547096"/>
    <s v="Very likely- £150 (cumulative)-exclusions applied"/>
    <n v="150"/>
    <x v="1"/>
  </r>
  <r>
    <n v="1196"/>
    <x v="0"/>
    <x v="0"/>
    <x v="0"/>
    <x v="0"/>
    <x v="0"/>
    <x v="0"/>
    <x v="0"/>
    <m/>
    <x v="0"/>
    <x v="0"/>
    <x v="0"/>
    <x v="0"/>
    <x v="0"/>
    <x v="0"/>
    <x v="0"/>
    <x v="0"/>
    <m/>
    <x v="5"/>
    <x v="3"/>
    <x v="2"/>
    <x v="1"/>
    <x v="5"/>
    <x v="1"/>
    <x v="2"/>
    <m/>
    <x v="5"/>
    <x v="2"/>
    <x v="4"/>
    <m/>
    <n v="1.05530547096"/>
    <s v="Very likely- £200 (cumulative)-exclusions applied"/>
    <n v="200"/>
    <x v="2"/>
  </r>
  <r>
    <n v="1196"/>
    <x v="0"/>
    <x v="0"/>
    <x v="0"/>
    <x v="0"/>
    <x v="0"/>
    <x v="0"/>
    <x v="0"/>
    <m/>
    <x v="0"/>
    <x v="0"/>
    <x v="0"/>
    <x v="0"/>
    <x v="0"/>
    <x v="0"/>
    <x v="0"/>
    <x v="0"/>
    <m/>
    <x v="5"/>
    <x v="3"/>
    <x v="2"/>
    <x v="1"/>
    <x v="5"/>
    <x v="1"/>
    <x v="2"/>
    <m/>
    <x v="5"/>
    <x v="2"/>
    <x v="4"/>
    <m/>
    <n v="1.05530547096"/>
    <s v="Very likely- 30% (cumulative)-exclusions applied"/>
    <n v="0.3"/>
    <x v="4"/>
  </r>
  <r>
    <n v="1196"/>
    <x v="0"/>
    <x v="0"/>
    <x v="0"/>
    <x v="0"/>
    <x v="0"/>
    <x v="0"/>
    <x v="0"/>
    <m/>
    <x v="0"/>
    <x v="0"/>
    <x v="0"/>
    <x v="0"/>
    <x v="0"/>
    <x v="0"/>
    <x v="0"/>
    <x v="0"/>
    <m/>
    <x v="5"/>
    <x v="3"/>
    <x v="2"/>
    <x v="1"/>
    <x v="5"/>
    <x v="1"/>
    <x v="2"/>
    <m/>
    <x v="5"/>
    <x v="2"/>
    <x v="4"/>
    <m/>
    <n v="1.05530547096"/>
    <s v="Very likely- 40% (cumulative)-exclusions applied"/>
    <n v="0.4"/>
    <x v="5"/>
  </r>
  <r>
    <n v="1196"/>
    <x v="0"/>
    <x v="0"/>
    <x v="0"/>
    <x v="0"/>
    <x v="0"/>
    <x v="0"/>
    <x v="0"/>
    <m/>
    <x v="0"/>
    <x v="0"/>
    <x v="0"/>
    <x v="0"/>
    <x v="0"/>
    <x v="0"/>
    <x v="0"/>
    <x v="0"/>
    <m/>
    <x v="5"/>
    <x v="3"/>
    <x v="2"/>
    <x v="1"/>
    <x v="5"/>
    <x v="1"/>
    <x v="2"/>
    <m/>
    <x v="5"/>
    <x v="2"/>
    <x v="4"/>
    <m/>
    <n v="1.05530547096"/>
    <s v="Very likely- 50% (cumulative)-exclusions applied"/>
    <n v="0.5"/>
    <x v="6"/>
  </r>
  <r>
    <n v="1197"/>
    <x v="0"/>
    <x v="0"/>
    <x v="0"/>
    <x v="0"/>
    <x v="0"/>
    <x v="0"/>
    <x v="0"/>
    <m/>
    <x v="3"/>
    <x v="0"/>
    <x v="0"/>
    <x v="0"/>
    <x v="0"/>
    <x v="0"/>
    <x v="0"/>
    <x v="0"/>
    <m/>
    <x v="4"/>
    <x v="1"/>
    <x v="1"/>
    <x v="0"/>
    <x v="2"/>
    <x v="0"/>
    <x v="0"/>
    <m/>
    <x v="3"/>
    <x v="1"/>
    <x v="0"/>
    <m/>
    <n v="1.2362210753"/>
    <s v="Very likely- £100 (cumulative)-exclusions applied"/>
    <n v="100"/>
    <x v="0"/>
  </r>
  <r>
    <n v="1197"/>
    <x v="0"/>
    <x v="0"/>
    <x v="0"/>
    <x v="0"/>
    <x v="0"/>
    <x v="0"/>
    <x v="0"/>
    <m/>
    <x v="3"/>
    <x v="0"/>
    <x v="0"/>
    <x v="0"/>
    <x v="0"/>
    <x v="0"/>
    <x v="0"/>
    <x v="0"/>
    <m/>
    <x v="4"/>
    <x v="1"/>
    <x v="1"/>
    <x v="0"/>
    <x v="2"/>
    <x v="0"/>
    <x v="0"/>
    <m/>
    <x v="3"/>
    <x v="1"/>
    <x v="0"/>
    <m/>
    <n v="1.2362210753"/>
    <s v="Very likely- £150 (cumulative)-exclusions applied"/>
    <n v="150"/>
    <x v="1"/>
  </r>
  <r>
    <n v="1197"/>
    <x v="0"/>
    <x v="0"/>
    <x v="0"/>
    <x v="0"/>
    <x v="0"/>
    <x v="0"/>
    <x v="0"/>
    <m/>
    <x v="3"/>
    <x v="0"/>
    <x v="0"/>
    <x v="0"/>
    <x v="0"/>
    <x v="0"/>
    <x v="0"/>
    <x v="0"/>
    <m/>
    <x v="4"/>
    <x v="1"/>
    <x v="1"/>
    <x v="0"/>
    <x v="2"/>
    <x v="0"/>
    <x v="0"/>
    <m/>
    <x v="3"/>
    <x v="1"/>
    <x v="0"/>
    <m/>
    <n v="1.2362210753"/>
    <s v="Very likely- £200 (cumulative)-exclusions applied"/>
    <n v="200"/>
    <x v="2"/>
  </r>
  <r>
    <n v="1197"/>
    <x v="0"/>
    <x v="0"/>
    <x v="0"/>
    <x v="0"/>
    <x v="0"/>
    <x v="0"/>
    <x v="0"/>
    <m/>
    <x v="3"/>
    <x v="0"/>
    <x v="0"/>
    <x v="0"/>
    <x v="0"/>
    <x v="0"/>
    <x v="0"/>
    <x v="0"/>
    <m/>
    <x v="4"/>
    <x v="1"/>
    <x v="1"/>
    <x v="0"/>
    <x v="2"/>
    <x v="0"/>
    <x v="0"/>
    <m/>
    <x v="3"/>
    <x v="1"/>
    <x v="0"/>
    <m/>
    <n v="1.2362210753"/>
    <s v="Very likely- 50% (cumulative)-exclusions applied"/>
    <n v="0.5"/>
    <x v="6"/>
  </r>
  <r>
    <n v="1198"/>
    <x v="0"/>
    <x v="0"/>
    <x v="0"/>
    <x v="0"/>
    <x v="0"/>
    <x v="0"/>
    <x v="0"/>
    <m/>
    <x v="4"/>
    <x v="1"/>
    <x v="1"/>
    <x v="1"/>
    <x v="1"/>
    <x v="1"/>
    <x v="1"/>
    <x v="1"/>
    <m/>
    <x v="2"/>
    <x v="7"/>
    <x v="0"/>
    <x v="0"/>
    <x v="0"/>
    <x v="0"/>
    <x v="0"/>
    <n v="1.5"/>
    <x v="9"/>
    <x v="1"/>
    <x v="9"/>
    <n v="10"/>
    <n v="1.0629912420000001"/>
    <s v="Very likely- £100 (cumulative)-exclusions applied"/>
    <n v="100"/>
    <x v="0"/>
  </r>
  <r>
    <n v="1198"/>
    <x v="0"/>
    <x v="0"/>
    <x v="0"/>
    <x v="0"/>
    <x v="0"/>
    <x v="0"/>
    <x v="0"/>
    <m/>
    <x v="4"/>
    <x v="1"/>
    <x v="1"/>
    <x v="1"/>
    <x v="1"/>
    <x v="1"/>
    <x v="1"/>
    <x v="1"/>
    <m/>
    <x v="2"/>
    <x v="7"/>
    <x v="0"/>
    <x v="0"/>
    <x v="0"/>
    <x v="0"/>
    <x v="0"/>
    <n v="1.5"/>
    <x v="9"/>
    <x v="1"/>
    <x v="9"/>
    <n v="10"/>
    <n v="1.0629912420000001"/>
    <s v="Very likely- £150 (cumulative)-exclusions applied"/>
    <n v="150"/>
    <x v="1"/>
  </r>
  <r>
    <n v="1198"/>
    <x v="0"/>
    <x v="0"/>
    <x v="0"/>
    <x v="0"/>
    <x v="0"/>
    <x v="0"/>
    <x v="0"/>
    <m/>
    <x v="4"/>
    <x v="1"/>
    <x v="1"/>
    <x v="1"/>
    <x v="1"/>
    <x v="1"/>
    <x v="1"/>
    <x v="1"/>
    <m/>
    <x v="2"/>
    <x v="7"/>
    <x v="0"/>
    <x v="0"/>
    <x v="0"/>
    <x v="0"/>
    <x v="0"/>
    <n v="1.5"/>
    <x v="9"/>
    <x v="1"/>
    <x v="9"/>
    <n v="10"/>
    <n v="1.0629912420000001"/>
    <s v="Very likely- £200 (cumulative)-exclusions applied"/>
    <n v="200"/>
    <x v="2"/>
  </r>
  <r>
    <n v="1198"/>
    <x v="0"/>
    <x v="0"/>
    <x v="0"/>
    <x v="0"/>
    <x v="0"/>
    <x v="0"/>
    <x v="0"/>
    <m/>
    <x v="4"/>
    <x v="1"/>
    <x v="1"/>
    <x v="1"/>
    <x v="1"/>
    <x v="1"/>
    <x v="1"/>
    <x v="1"/>
    <m/>
    <x v="2"/>
    <x v="7"/>
    <x v="0"/>
    <x v="0"/>
    <x v="0"/>
    <x v="0"/>
    <x v="0"/>
    <n v="1.5"/>
    <x v="9"/>
    <x v="1"/>
    <x v="9"/>
    <n v="10"/>
    <n v="1.0629912420000001"/>
    <s v="Very likely- 50% (cumulative)-exclusions applied"/>
    <n v="0.5"/>
    <x v="6"/>
  </r>
  <r>
    <n v="1200"/>
    <x v="0"/>
    <x v="0"/>
    <x v="0"/>
    <x v="0"/>
    <x v="0"/>
    <x v="0"/>
    <x v="0"/>
    <m/>
    <x v="8"/>
    <x v="0"/>
    <x v="0"/>
    <x v="0"/>
    <x v="0"/>
    <x v="0"/>
    <x v="0"/>
    <x v="0"/>
    <m/>
    <x v="4"/>
    <x v="1"/>
    <x v="1"/>
    <x v="0"/>
    <x v="2"/>
    <x v="0"/>
    <x v="0"/>
    <m/>
    <x v="3"/>
    <x v="1"/>
    <x v="0"/>
    <m/>
    <n v="0.69986665304700002"/>
    <s v="Very likely- £200 (cumulative)-exclusions applied"/>
    <n v="200"/>
    <x v="2"/>
  </r>
  <r>
    <n v="1201"/>
    <x v="0"/>
    <x v="0"/>
    <x v="0"/>
    <x v="0"/>
    <x v="0"/>
    <x v="0"/>
    <x v="0"/>
    <m/>
    <x v="0"/>
    <x v="0"/>
    <x v="0"/>
    <x v="0"/>
    <x v="0"/>
    <x v="0"/>
    <x v="0"/>
    <x v="0"/>
    <m/>
    <x v="7"/>
    <x v="6"/>
    <x v="1"/>
    <x v="0"/>
    <x v="4"/>
    <x v="0"/>
    <x v="1"/>
    <n v="1.5"/>
    <x v="3"/>
    <x v="1"/>
    <x v="0"/>
    <m/>
    <n v="2.6774060473599999"/>
    <s v="Very likely- £200 (cumulative)-exclusions applied"/>
    <n v="200"/>
    <x v="2"/>
  </r>
  <r>
    <n v="1202"/>
    <x v="0"/>
    <x v="0"/>
    <x v="0"/>
    <x v="0"/>
    <x v="0"/>
    <x v="0"/>
    <x v="0"/>
    <m/>
    <x v="0"/>
    <x v="0"/>
    <x v="0"/>
    <x v="0"/>
    <x v="0"/>
    <x v="0"/>
    <x v="0"/>
    <x v="0"/>
    <m/>
    <x v="4"/>
    <x v="1"/>
    <x v="1"/>
    <x v="0"/>
    <x v="2"/>
    <x v="0"/>
    <x v="0"/>
    <m/>
    <x v="5"/>
    <x v="2"/>
    <x v="4"/>
    <m/>
    <n v="1.0546422611399999"/>
    <s v="Very likely- £150 (cumulative)-exclusions applied"/>
    <n v="150"/>
    <x v="1"/>
  </r>
  <r>
    <n v="1202"/>
    <x v="0"/>
    <x v="0"/>
    <x v="0"/>
    <x v="0"/>
    <x v="0"/>
    <x v="0"/>
    <x v="0"/>
    <m/>
    <x v="0"/>
    <x v="0"/>
    <x v="0"/>
    <x v="0"/>
    <x v="0"/>
    <x v="0"/>
    <x v="0"/>
    <x v="0"/>
    <m/>
    <x v="4"/>
    <x v="1"/>
    <x v="1"/>
    <x v="0"/>
    <x v="2"/>
    <x v="0"/>
    <x v="0"/>
    <m/>
    <x v="5"/>
    <x v="2"/>
    <x v="4"/>
    <m/>
    <n v="1.0546422611399999"/>
    <s v="Very likely- £200 (cumulative)-exclusions applied"/>
    <n v="200"/>
    <x v="2"/>
  </r>
  <r>
    <n v="1202"/>
    <x v="0"/>
    <x v="0"/>
    <x v="0"/>
    <x v="0"/>
    <x v="0"/>
    <x v="0"/>
    <x v="0"/>
    <m/>
    <x v="0"/>
    <x v="0"/>
    <x v="0"/>
    <x v="0"/>
    <x v="0"/>
    <x v="0"/>
    <x v="0"/>
    <x v="0"/>
    <m/>
    <x v="4"/>
    <x v="1"/>
    <x v="1"/>
    <x v="0"/>
    <x v="2"/>
    <x v="0"/>
    <x v="0"/>
    <m/>
    <x v="5"/>
    <x v="2"/>
    <x v="4"/>
    <m/>
    <n v="1.0546422611399999"/>
    <s v="Very likely- 20% (cumulative)-exclusions applied"/>
    <n v="0.2"/>
    <x v="3"/>
  </r>
  <r>
    <n v="1202"/>
    <x v="0"/>
    <x v="0"/>
    <x v="0"/>
    <x v="0"/>
    <x v="0"/>
    <x v="0"/>
    <x v="0"/>
    <m/>
    <x v="0"/>
    <x v="0"/>
    <x v="0"/>
    <x v="0"/>
    <x v="0"/>
    <x v="0"/>
    <x v="0"/>
    <x v="0"/>
    <m/>
    <x v="4"/>
    <x v="1"/>
    <x v="1"/>
    <x v="0"/>
    <x v="2"/>
    <x v="0"/>
    <x v="0"/>
    <m/>
    <x v="5"/>
    <x v="2"/>
    <x v="4"/>
    <m/>
    <n v="1.0546422611399999"/>
    <s v="Very likely- 30% (cumulative)-exclusions applied"/>
    <n v="0.3"/>
    <x v="4"/>
  </r>
  <r>
    <n v="1202"/>
    <x v="0"/>
    <x v="0"/>
    <x v="0"/>
    <x v="0"/>
    <x v="0"/>
    <x v="0"/>
    <x v="0"/>
    <m/>
    <x v="0"/>
    <x v="0"/>
    <x v="0"/>
    <x v="0"/>
    <x v="0"/>
    <x v="0"/>
    <x v="0"/>
    <x v="0"/>
    <m/>
    <x v="4"/>
    <x v="1"/>
    <x v="1"/>
    <x v="0"/>
    <x v="2"/>
    <x v="0"/>
    <x v="0"/>
    <m/>
    <x v="5"/>
    <x v="2"/>
    <x v="4"/>
    <m/>
    <n v="1.0546422611399999"/>
    <s v="Very likely- 40% (cumulative)-exclusions applied"/>
    <n v="0.4"/>
    <x v="5"/>
  </r>
  <r>
    <n v="1202"/>
    <x v="0"/>
    <x v="0"/>
    <x v="0"/>
    <x v="0"/>
    <x v="0"/>
    <x v="0"/>
    <x v="0"/>
    <m/>
    <x v="0"/>
    <x v="0"/>
    <x v="0"/>
    <x v="0"/>
    <x v="0"/>
    <x v="0"/>
    <x v="0"/>
    <x v="0"/>
    <m/>
    <x v="4"/>
    <x v="1"/>
    <x v="1"/>
    <x v="0"/>
    <x v="2"/>
    <x v="0"/>
    <x v="0"/>
    <m/>
    <x v="5"/>
    <x v="2"/>
    <x v="4"/>
    <m/>
    <n v="1.0546422611399999"/>
    <s v="Very likely- 50% (cumulative)-exclusions applied"/>
    <n v="0.5"/>
    <x v="6"/>
  </r>
  <r>
    <n v="1203"/>
    <x v="2"/>
    <x v="6"/>
    <x v="3"/>
    <x v="2"/>
    <x v="4"/>
    <x v="0"/>
    <x v="0"/>
    <n v="3"/>
    <x v="0"/>
    <x v="1"/>
    <x v="1"/>
    <x v="1"/>
    <x v="1"/>
    <x v="1"/>
    <x v="1"/>
    <x v="1"/>
    <m/>
    <x v="5"/>
    <x v="3"/>
    <x v="2"/>
    <x v="1"/>
    <x v="5"/>
    <x v="1"/>
    <x v="2"/>
    <m/>
    <x v="2"/>
    <x v="3"/>
    <x v="1"/>
    <n v="-7"/>
    <n v="1.0374339238600001"/>
    <s v="Very likely- £50 (cumulative)-exclusions applied"/>
    <n v="50"/>
    <x v="7"/>
  </r>
  <r>
    <n v="1203"/>
    <x v="2"/>
    <x v="6"/>
    <x v="3"/>
    <x v="2"/>
    <x v="4"/>
    <x v="0"/>
    <x v="0"/>
    <n v="3"/>
    <x v="0"/>
    <x v="1"/>
    <x v="1"/>
    <x v="1"/>
    <x v="1"/>
    <x v="1"/>
    <x v="1"/>
    <x v="1"/>
    <m/>
    <x v="5"/>
    <x v="3"/>
    <x v="2"/>
    <x v="1"/>
    <x v="5"/>
    <x v="1"/>
    <x v="2"/>
    <m/>
    <x v="2"/>
    <x v="3"/>
    <x v="1"/>
    <n v="-7"/>
    <n v="1.0374339238600001"/>
    <s v="Very likely- £100 (cumulative)-exclusions applied"/>
    <n v="100"/>
    <x v="0"/>
  </r>
  <r>
    <n v="1203"/>
    <x v="2"/>
    <x v="6"/>
    <x v="3"/>
    <x v="2"/>
    <x v="4"/>
    <x v="0"/>
    <x v="0"/>
    <n v="3"/>
    <x v="0"/>
    <x v="1"/>
    <x v="1"/>
    <x v="1"/>
    <x v="1"/>
    <x v="1"/>
    <x v="1"/>
    <x v="1"/>
    <m/>
    <x v="5"/>
    <x v="3"/>
    <x v="2"/>
    <x v="1"/>
    <x v="5"/>
    <x v="1"/>
    <x v="2"/>
    <m/>
    <x v="2"/>
    <x v="3"/>
    <x v="1"/>
    <n v="-7"/>
    <n v="1.0374339238600001"/>
    <s v="Very likely- £150 (cumulative)-exclusions applied"/>
    <n v="150"/>
    <x v="1"/>
  </r>
  <r>
    <n v="1203"/>
    <x v="2"/>
    <x v="6"/>
    <x v="3"/>
    <x v="2"/>
    <x v="4"/>
    <x v="0"/>
    <x v="0"/>
    <n v="3"/>
    <x v="0"/>
    <x v="1"/>
    <x v="1"/>
    <x v="1"/>
    <x v="1"/>
    <x v="1"/>
    <x v="1"/>
    <x v="1"/>
    <m/>
    <x v="5"/>
    <x v="3"/>
    <x v="2"/>
    <x v="1"/>
    <x v="5"/>
    <x v="1"/>
    <x v="2"/>
    <m/>
    <x v="2"/>
    <x v="3"/>
    <x v="1"/>
    <n v="-7"/>
    <n v="1.0374339238600001"/>
    <s v="Very likely- £200 (cumulative)-exclusions applied"/>
    <n v="200"/>
    <x v="2"/>
  </r>
  <r>
    <n v="1203"/>
    <x v="2"/>
    <x v="6"/>
    <x v="3"/>
    <x v="2"/>
    <x v="4"/>
    <x v="0"/>
    <x v="0"/>
    <n v="3"/>
    <x v="0"/>
    <x v="1"/>
    <x v="1"/>
    <x v="1"/>
    <x v="1"/>
    <x v="1"/>
    <x v="1"/>
    <x v="1"/>
    <m/>
    <x v="5"/>
    <x v="3"/>
    <x v="2"/>
    <x v="1"/>
    <x v="5"/>
    <x v="1"/>
    <x v="2"/>
    <m/>
    <x v="2"/>
    <x v="3"/>
    <x v="1"/>
    <n v="-7"/>
    <n v="1.0374339238600001"/>
    <s v="Very likely- 20% (cumulative)-exclusions applied"/>
    <n v="0.2"/>
    <x v="3"/>
  </r>
  <r>
    <n v="1203"/>
    <x v="2"/>
    <x v="6"/>
    <x v="3"/>
    <x v="2"/>
    <x v="4"/>
    <x v="0"/>
    <x v="0"/>
    <n v="3"/>
    <x v="0"/>
    <x v="1"/>
    <x v="1"/>
    <x v="1"/>
    <x v="1"/>
    <x v="1"/>
    <x v="1"/>
    <x v="1"/>
    <m/>
    <x v="5"/>
    <x v="3"/>
    <x v="2"/>
    <x v="1"/>
    <x v="5"/>
    <x v="1"/>
    <x v="2"/>
    <m/>
    <x v="2"/>
    <x v="3"/>
    <x v="1"/>
    <n v="-7"/>
    <n v="1.0374339238600001"/>
    <s v="Very likely- 30% (cumulative)-exclusions applied"/>
    <n v="0.3"/>
    <x v="4"/>
  </r>
  <r>
    <n v="1203"/>
    <x v="2"/>
    <x v="6"/>
    <x v="3"/>
    <x v="2"/>
    <x v="4"/>
    <x v="0"/>
    <x v="0"/>
    <n v="3"/>
    <x v="0"/>
    <x v="1"/>
    <x v="1"/>
    <x v="1"/>
    <x v="1"/>
    <x v="1"/>
    <x v="1"/>
    <x v="1"/>
    <m/>
    <x v="5"/>
    <x v="3"/>
    <x v="2"/>
    <x v="1"/>
    <x v="5"/>
    <x v="1"/>
    <x v="2"/>
    <m/>
    <x v="2"/>
    <x v="3"/>
    <x v="1"/>
    <n v="-7"/>
    <n v="1.0374339238600001"/>
    <s v="Very likely- 40% (cumulative)-exclusions applied"/>
    <n v="0.4"/>
    <x v="5"/>
  </r>
  <r>
    <n v="1203"/>
    <x v="2"/>
    <x v="6"/>
    <x v="3"/>
    <x v="2"/>
    <x v="4"/>
    <x v="0"/>
    <x v="0"/>
    <n v="3"/>
    <x v="0"/>
    <x v="1"/>
    <x v="1"/>
    <x v="1"/>
    <x v="1"/>
    <x v="1"/>
    <x v="1"/>
    <x v="1"/>
    <m/>
    <x v="5"/>
    <x v="3"/>
    <x v="2"/>
    <x v="1"/>
    <x v="5"/>
    <x v="1"/>
    <x v="2"/>
    <m/>
    <x v="2"/>
    <x v="3"/>
    <x v="1"/>
    <n v="-7"/>
    <n v="1.0374339238600001"/>
    <s v="Very likely- 50% (cumulative)-exclusions applied"/>
    <n v="0.5"/>
    <x v="6"/>
  </r>
  <r>
    <n v="1216"/>
    <x v="0"/>
    <x v="0"/>
    <x v="0"/>
    <x v="0"/>
    <x v="0"/>
    <x v="0"/>
    <x v="0"/>
    <m/>
    <x v="0"/>
    <x v="0"/>
    <x v="0"/>
    <x v="0"/>
    <x v="0"/>
    <x v="0"/>
    <x v="0"/>
    <x v="0"/>
    <m/>
    <x v="4"/>
    <x v="1"/>
    <x v="1"/>
    <x v="0"/>
    <x v="2"/>
    <x v="0"/>
    <x v="0"/>
    <m/>
    <x v="2"/>
    <x v="1"/>
    <x v="2"/>
    <n v="3"/>
    <n v="0.88132695128299998"/>
    <s v="Very likely- 50% (cumulative)-exclusions applied"/>
    <n v="0.5"/>
    <x v="6"/>
  </r>
  <r>
    <n v="1219"/>
    <x v="0"/>
    <x v="0"/>
    <x v="0"/>
    <x v="0"/>
    <x v="0"/>
    <x v="0"/>
    <x v="0"/>
    <m/>
    <x v="2"/>
    <x v="6"/>
    <x v="0"/>
    <x v="0"/>
    <x v="0"/>
    <x v="7"/>
    <x v="0"/>
    <x v="0"/>
    <n v="-7"/>
    <x v="5"/>
    <x v="3"/>
    <x v="2"/>
    <x v="1"/>
    <x v="5"/>
    <x v="1"/>
    <x v="2"/>
    <m/>
    <x v="1"/>
    <x v="1"/>
    <x v="1"/>
    <n v="-7"/>
    <n v="1.4564060462799999"/>
    <s v="Very likely- £100 (cumulative)-exclusions applied"/>
    <n v="100"/>
    <x v="0"/>
  </r>
  <r>
    <n v="1219"/>
    <x v="0"/>
    <x v="0"/>
    <x v="0"/>
    <x v="0"/>
    <x v="0"/>
    <x v="0"/>
    <x v="0"/>
    <m/>
    <x v="2"/>
    <x v="6"/>
    <x v="0"/>
    <x v="0"/>
    <x v="0"/>
    <x v="7"/>
    <x v="0"/>
    <x v="0"/>
    <n v="-7"/>
    <x v="5"/>
    <x v="3"/>
    <x v="2"/>
    <x v="1"/>
    <x v="5"/>
    <x v="1"/>
    <x v="2"/>
    <m/>
    <x v="1"/>
    <x v="1"/>
    <x v="1"/>
    <n v="-7"/>
    <n v="1.4564060462799999"/>
    <s v="Very likely- £150 (cumulative)-exclusions applied"/>
    <n v="150"/>
    <x v="1"/>
  </r>
  <r>
    <n v="1219"/>
    <x v="0"/>
    <x v="0"/>
    <x v="0"/>
    <x v="0"/>
    <x v="0"/>
    <x v="0"/>
    <x v="0"/>
    <m/>
    <x v="2"/>
    <x v="6"/>
    <x v="0"/>
    <x v="0"/>
    <x v="0"/>
    <x v="7"/>
    <x v="0"/>
    <x v="0"/>
    <n v="-7"/>
    <x v="5"/>
    <x v="3"/>
    <x v="2"/>
    <x v="1"/>
    <x v="5"/>
    <x v="1"/>
    <x v="2"/>
    <m/>
    <x v="1"/>
    <x v="1"/>
    <x v="1"/>
    <n v="-7"/>
    <n v="1.4564060462799999"/>
    <s v="Very likely- £200 (cumulative)-exclusions applied"/>
    <n v="200"/>
    <x v="2"/>
  </r>
  <r>
    <n v="1219"/>
    <x v="0"/>
    <x v="0"/>
    <x v="0"/>
    <x v="0"/>
    <x v="0"/>
    <x v="0"/>
    <x v="0"/>
    <m/>
    <x v="2"/>
    <x v="6"/>
    <x v="0"/>
    <x v="0"/>
    <x v="0"/>
    <x v="7"/>
    <x v="0"/>
    <x v="0"/>
    <n v="-7"/>
    <x v="5"/>
    <x v="3"/>
    <x v="2"/>
    <x v="1"/>
    <x v="5"/>
    <x v="1"/>
    <x v="2"/>
    <m/>
    <x v="1"/>
    <x v="1"/>
    <x v="1"/>
    <n v="-7"/>
    <n v="1.4564060462799999"/>
    <s v="Very likely- 40% (cumulative)-exclusions applied"/>
    <n v="0.4"/>
    <x v="5"/>
  </r>
  <r>
    <n v="1219"/>
    <x v="0"/>
    <x v="0"/>
    <x v="0"/>
    <x v="0"/>
    <x v="0"/>
    <x v="0"/>
    <x v="0"/>
    <m/>
    <x v="2"/>
    <x v="6"/>
    <x v="0"/>
    <x v="0"/>
    <x v="0"/>
    <x v="7"/>
    <x v="0"/>
    <x v="0"/>
    <n v="-7"/>
    <x v="5"/>
    <x v="3"/>
    <x v="2"/>
    <x v="1"/>
    <x v="5"/>
    <x v="1"/>
    <x v="2"/>
    <m/>
    <x v="1"/>
    <x v="1"/>
    <x v="1"/>
    <n v="-7"/>
    <n v="1.4564060462799999"/>
    <s v="Very likely- 50% (cumulative)-exclusions applied"/>
    <n v="0.5"/>
    <x v="6"/>
  </r>
  <r>
    <n v="1230"/>
    <x v="0"/>
    <x v="0"/>
    <x v="0"/>
    <x v="0"/>
    <x v="0"/>
    <x v="0"/>
    <x v="0"/>
    <m/>
    <x v="0"/>
    <x v="12"/>
    <x v="7"/>
    <x v="0"/>
    <x v="0"/>
    <x v="0"/>
    <x v="0"/>
    <x v="0"/>
    <n v="-7"/>
    <x v="5"/>
    <x v="3"/>
    <x v="2"/>
    <x v="1"/>
    <x v="5"/>
    <x v="1"/>
    <x v="2"/>
    <m/>
    <x v="3"/>
    <x v="1"/>
    <x v="0"/>
    <m/>
    <n v="1.0550752880600001"/>
    <s v="Very likely- £150 (cumulative)-exclusions applied"/>
    <n v="150"/>
    <x v="1"/>
  </r>
  <r>
    <n v="1230"/>
    <x v="0"/>
    <x v="0"/>
    <x v="0"/>
    <x v="0"/>
    <x v="0"/>
    <x v="0"/>
    <x v="0"/>
    <m/>
    <x v="0"/>
    <x v="12"/>
    <x v="7"/>
    <x v="0"/>
    <x v="0"/>
    <x v="0"/>
    <x v="0"/>
    <x v="0"/>
    <n v="-7"/>
    <x v="5"/>
    <x v="3"/>
    <x v="2"/>
    <x v="1"/>
    <x v="5"/>
    <x v="1"/>
    <x v="2"/>
    <m/>
    <x v="3"/>
    <x v="1"/>
    <x v="0"/>
    <m/>
    <n v="1.0550752880600001"/>
    <s v="Very likely- £200 (cumulative)-exclusions applied"/>
    <n v="200"/>
    <x v="2"/>
  </r>
  <r>
    <n v="1230"/>
    <x v="0"/>
    <x v="0"/>
    <x v="0"/>
    <x v="0"/>
    <x v="0"/>
    <x v="0"/>
    <x v="0"/>
    <m/>
    <x v="0"/>
    <x v="12"/>
    <x v="7"/>
    <x v="0"/>
    <x v="0"/>
    <x v="0"/>
    <x v="0"/>
    <x v="0"/>
    <n v="-7"/>
    <x v="5"/>
    <x v="3"/>
    <x v="2"/>
    <x v="1"/>
    <x v="5"/>
    <x v="1"/>
    <x v="2"/>
    <m/>
    <x v="3"/>
    <x v="1"/>
    <x v="0"/>
    <m/>
    <n v="1.0550752880600001"/>
    <s v="Very likely- 50% (cumulative)-exclusions applied"/>
    <n v="0.5"/>
    <x v="6"/>
  </r>
  <r>
    <n v="1232"/>
    <x v="0"/>
    <x v="0"/>
    <x v="0"/>
    <x v="0"/>
    <x v="0"/>
    <x v="0"/>
    <x v="0"/>
    <m/>
    <x v="0"/>
    <x v="0"/>
    <x v="0"/>
    <x v="0"/>
    <x v="0"/>
    <x v="0"/>
    <x v="0"/>
    <x v="0"/>
    <m/>
    <x v="4"/>
    <x v="1"/>
    <x v="1"/>
    <x v="0"/>
    <x v="2"/>
    <x v="0"/>
    <x v="0"/>
    <m/>
    <x v="5"/>
    <x v="2"/>
    <x v="4"/>
    <m/>
    <n v="1.1831071050699999"/>
    <s v="Very likely- £50 (cumulative)-exclusions applied"/>
    <n v="50"/>
    <x v="7"/>
  </r>
  <r>
    <n v="1232"/>
    <x v="0"/>
    <x v="0"/>
    <x v="0"/>
    <x v="0"/>
    <x v="0"/>
    <x v="0"/>
    <x v="0"/>
    <m/>
    <x v="0"/>
    <x v="0"/>
    <x v="0"/>
    <x v="0"/>
    <x v="0"/>
    <x v="0"/>
    <x v="0"/>
    <x v="0"/>
    <m/>
    <x v="4"/>
    <x v="1"/>
    <x v="1"/>
    <x v="0"/>
    <x v="2"/>
    <x v="0"/>
    <x v="0"/>
    <m/>
    <x v="5"/>
    <x v="2"/>
    <x v="4"/>
    <m/>
    <n v="1.1831071050699999"/>
    <s v="Very likely- £100 (cumulative)-exclusions applied"/>
    <n v="100"/>
    <x v="0"/>
  </r>
  <r>
    <n v="1232"/>
    <x v="0"/>
    <x v="0"/>
    <x v="0"/>
    <x v="0"/>
    <x v="0"/>
    <x v="0"/>
    <x v="0"/>
    <m/>
    <x v="0"/>
    <x v="0"/>
    <x v="0"/>
    <x v="0"/>
    <x v="0"/>
    <x v="0"/>
    <x v="0"/>
    <x v="0"/>
    <m/>
    <x v="4"/>
    <x v="1"/>
    <x v="1"/>
    <x v="0"/>
    <x v="2"/>
    <x v="0"/>
    <x v="0"/>
    <m/>
    <x v="5"/>
    <x v="2"/>
    <x v="4"/>
    <m/>
    <n v="1.1831071050699999"/>
    <s v="Very likely- £150 (cumulative)-exclusions applied"/>
    <n v="150"/>
    <x v="1"/>
  </r>
  <r>
    <n v="1232"/>
    <x v="0"/>
    <x v="0"/>
    <x v="0"/>
    <x v="0"/>
    <x v="0"/>
    <x v="0"/>
    <x v="0"/>
    <m/>
    <x v="0"/>
    <x v="0"/>
    <x v="0"/>
    <x v="0"/>
    <x v="0"/>
    <x v="0"/>
    <x v="0"/>
    <x v="0"/>
    <m/>
    <x v="4"/>
    <x v="1"/>
    <x v="1"/>
    <x v="0"/>
    <x v="2"/>
    <x v="0"/>
    <x v="0"/>
    <m/>
    <x v="5"/>
    <x v="2"/>
    <x v="4"/>
    <m/>
    <n v="1.1831071050699999"/>
    <s v="Very likely- £200 (cumulative)-exclusions applied"/>
    <n v="200"/>
    <x v="2"/>
  </r>
  <r>
    <n v="1235"/>
    <x v="0"/>
    <x v="0"/>
    <x v="0"/>
    <x v="0"/>
    <x v="0"/>
    <x v="0"/>
    <x v="0"/>
    <m/>
    <x v="2"/>
    <x v="13"/>
    <x v="0"/>
    <x v="2"/>
    <x v="0"/>
    <x v="8"/>
    <x v="0"/>
    <x v="0"/>
    <n v="2"/>
    <x v="2"/>
    <x v="1"/>
    <x v="1"/>
    <x v="0"/>
    <x v="3"/>
    <x v="0"/>
    <x v="0"/>
    <n v="3"/>
    <x v="11"/>
    <x v="1"/>
    <x v="10"/>
    <n v="10"/>
    <n v="1.3854494474400001"/>
    <s v="Very likely- £50 (cumulative)-exclusions applied"/>
    <n v="50"/>
    <x v="7"/>
  </r>
  <r>
    <n v="1235"/>
    <x v="0"/>
    <x v="0"/>
    <x v="0"/>
    <x v="0"/>
    <x v="0"/>
    <x v="0"/>
    <x v="0"/>
    <m/>
    <x v="2"/>
    <x v="13"/>
    <x v="0"/>
    <x v="2"/>
    <x v="0"/>
    <x v="8"/>
    <x v="0"/>
    <x v="0"/>
    <n v="2"/>
    <x v="2"/>
    <x v="1"/>
    <x v="1"/>
    <x v="0"/>
    <x v="3"/>
    <x v="0"/>
    <x v="0"/>
    <n v="3"/>
    <x v="11"/>
    <x v="1"/>
    <x v="10"/>
    <n v="10"/>
    <n v="1.3854494474400001"/>
    <s v="Very likely- £100 (cumulative)-exclusions applied"/>
    <n v="100"/>
    <x v="0"/>
  </r>
  <r>
    <n v="1235"/>
    <x v="0"/>
    <x v="0"/>
    <x v="0"/>
    <x v="0"/>
    <x v="0"/>
    <x v="0"/>
    <x v="0"/>
    <m/>
    <x v="2"/>
    <x v="13"/>
    <x v="0"/>
    <x v="2"/>
    <x v="0"/>
    <x v="8"/>
    <x v="0"/>
    <x v="0"/>
    <n v="2"/>
    <x v="2"/>
    <x v="1"/>
    <x v="1"/>
    <x v="0"/>
    <x v="3"/>
    <x v="0"/>
    <x v="0"/>
    <n v="3"/>
    <x v="11"/>
    <x v="1"/>
    <x v="10"/>
    <n v="10"/>
    <n v="1.3854494474400001"/>
    <s v="Very likely- £150 (cumulative)-exclusions applied"/>
    <n v="150"/>
    <x v="1"/>
  </r>
  <r>
    <n v="1235"/>
    <x v="0"/>
    <x v="0"/>
    <x v="0"/>
    <x v="0"/>
    <x v="0"/>
    <x v="0"/>
    <x v="0"/>
    <m/>
    <x v="2"/>
    <x v="13"/>
    <x v="0"/>
    <x v="2"/>
    <x v="0"/>
    <x v="8"/>
    <x v="0"/>
    <x v="0"/>
    <n v="2"/>
    <x v="2"/>
    <x v="1"/>
    <x v="1"/>
    <x v="0"/>
    <x v="3"/>
    <x v="0"/>
    <x v="0"/>
    <n v="3"/>
    <x v="11"/>
    <x v="1"/>
    <x v="10"/>
    <n v="10"/>
    <n v="1.3854494474400001"/>
    <s v="Very likely- £200 (cumulative)-exclusions applied"/>
    <n v="200"/>
    <x v="2"/>
  </r>
  <r>
    <n v="1237"/>
    <x v="0"/>
    <x v="0"/>
    <x v="0"/>
    <x v="0"/>
    <x v="0"/>
    <x v="0"/>
    <x v="0"/>
    <m/>
    <x v="0"/>
    <x v="0"/>
    <x v="0"/>
    <x v="0"/>
    <x v="0"/>
    <x v="0"/>
    <x v="0"/>
    <x v="0"/>
    <m/>
    <x v="11"/>
    <x v="6"/>
    <x v="1"/>
    <x v="0"/>
    <x v="9"/>
    <x v="0"/>
    <x v="0"/>
    <n v="1"/>
    <x v="4"/>
    <x v="1"/>
    <x v="3"/>
    <n v="3"/>
    <n v="0.81478865566799996"/>
    <s v="Very likely- £100 (cumulative)-exclusions applied"/>
    <n v="100"/>
    <x v="0"/>
  </r>
  <r>
    <n v="1237"/>
    <x v="0"/>
    <x v="0"/>
    <x v="0"/>
    <x v="0"/>
    <x v="0"/>
    <x v="0"/>
    <x v="0"/>
    <m/>
    <x v="0"/>
    <x v="0"/>
    <x v="0"/>
    <x v="0"/>
    <x v="0"/>
    <x v="0"/>
    <x v="0"/>
    <x v="0"/>
    <m/>
    <x v="11"/>
    <x v="6"/>
    <x v="1"/>
    <x v="0"/>
    <x v="9"/>
    <x v="0"/>
    <x v="0"/>
    <n v="1"/>
    <x v="4"/>
    <x v="1"/>
    <x v="3"/>
    <n v="3"/>
    <n v="0.81478865566799996"/>
    <s v="Very likely- £150 (cumulative)-exclusions applied"/>
    <n v="150"/>
    <x v="1"/>
  </r>
  <r>
    <n v="1237"/>
    <x v="0"/>
    <x v="0"/>
    <x v="0"/>
    <x v="0"/>
    <x v="0"/>
    <x v="0"/>
    <x v="0"/>
    <m/>
    <x v="0"/>
    <x v="0"/>
    <x v="0"/>
    <x v="0"/>
    <x v="0"/>
    <x v="0"/>
    <x v="0"/>
    <x v="0"/>
    <m/>
    <x v="11"/>
    <x v="6"/>
    <x v="1"/>
    <x v="0"/>
    <x v="9"/>
    <x v="0"/>
    <x v="0"/>
    <n v="1"/>
    <x v="4"/>
    <x v="1"/>
    <x v="3"/>
    <n v="3"/>
    <n v="0.81478865566799996"/>
    <s v="Very likely- £200 (cumulative)-exclusions applied"/>
    <n v="200"/>
    <x v="2"/>
  </r>
  <r>
    <n v="1237"/>
    <x v="0"/>
    <x v="0"/>
    <x v="0"/>
    <x v="0"/>
    <x v="0"/>
    <x v="0"/>
    <x v="0"/>
    <m/>
    <x v="0"/>
    <x v="0"/>
    <x v="0"/>
    <x v="0"/>
    <x v="0"/>
    <x v="0"/>
    <x v="0"/>
    <x v="0"/>
    <m/>
    <x v="11"/>
    <x v="6"/>
    <x v="1"/>
    <x v="0"/>
    <x v="9"/>
    <x v="0"/>
    <x v="0"/>
    <n v="1"/>
    <x v="4"/>
    <x v="1"/>
    <x v="3"/>
    <n v="3"/>
    <n v="0.81478865566799996"/>
    <s v="Very likely- 20% (cumulative)-exclusions applied"/>
    <n v="0.2"/>
    <x v="3"/>
  </r>
  <r>
    <n v="1237"/>
    <x v="0"/>
    <x v="0"/>
    <x v="0"/>
    <x v="0"/>
    <x v="0"/>
    <x v="0"/>
    <x v="0"/>
    <m/>
    <x v="0"/>
    <x v="0"/>
    <x v="0"/>
    <x v="0"/>
    <x v="0"/>
    <x v="0"/>
    <x v="0"/>
    <x v="0"/>
    <m/>
    <x v="11"/>
    <x v="6"/>
    <x v="1"/>
    <x v="0"/>
    <x v="9"/>
    <x v="0"/>
    <x v="0"/>
    <n v="1"/>
    <x v="4"/>
    <x v="1"/>
    <x v="3"/>
    <n v="3"/>
    <n v="0.81478865566799996"/>
    <s v="Very likely- 30% (cumulative)-exclusions applied"/>
    <n v="0.3"/>
    <x v="4"/>
  </r>
  <r>
    <n v="1237"/>
    <x v="0"/>
    <x v="0"/>
    <x v="0"/>
    <x v="0"/>
    <x v="0"/>
    <x v="0"/>
    <x v="0"/>
    <m/>
    <x v="0"/>
    <x v="0"/>
    <x v="0"/>
    <x v="0"/>
    <x v="0"/>
    <x v="0"/>
    <x v="0"/>
    <x v="0"/>
    <m/>
    <x v="11"/>
    <x v="6"/>
    <x v="1"/>
    <x v="0"/>
    <x v="9"/>
    <x v="0"/>
    <x v="0"/>
    <n v="1"/>
    <x v="4"/>
    <x v="1"/>
    <x v="3"/>
    <n v="3"/>
    <n v="0.81478865566799996"/>
    <s v="Very likely- 40% (cumulative)-exclusions applied"/>
    <n v="0.4"/>
    <x v="5"/>
  </r>
  <r>
    <n v="1237"/>
    <x v="0"/>
    <x v="0"/>
    <x v="0"/>
    <x v="0"/>
    <x v="0"/>
    <x v="0"/>
    <x v="0"/>
    <m/>
    <x v="0"/>
    <x v="0"/>
    <x v="0"/>
    <x v="0"/>
    <x v="0"/>
    <x v="0"/>
    <x v="0"/>
    <x v="0"/>
    <m/>
    <x v="11"/>
    <x v="6"/>
    <x v="1"/>
    <x v="0"/>
    <x v="9"/>
    <x v="0"/>
    <x v="0"/>
    <n v="1"/>
    <x v="4"/>
    <x v="1"/>
    <x v="3"/>
    <n v="3"/>
    <n v="0.81478865566799996"/>
    <s v="Very likely- 50% (cumulative)-exclusions applied"/>
    <n v="0.5"/>
    <x v="6"/>
  </r>
  <r>
    <n v="1239"/>
    <x v="0"/>
    <x v="0"/>
    <x v="0"/>
    <x v="0"/>
    <x v="0"/>
    <x v="0"/>
    <x v="0"/>
    <m/>
    <x v="0"/>
    <x v="0"/>
    <x v="0"/>
    <x v="0"/>
    <x v="0"/>
    <x v="0"/>
    <x v="0"/>
    <x v="0"/>
    <m/>
    <x v="4"/>
    <x v="1"/>
    <x v="1"/>
    <x v="0"/>
    <x v="2"/>
    <x v="0"/>
    <x v="0"/>
    <m/>
    <x v="0"/>
    <x v="0"/>
    <x v="0"/>
    <n v="-7"/>
    <n v="0.71470267283800004"/>
    <s v="Very likely- £100 (cumulative)-exclusions applied"/>
    <n v="100"/>
    <x v="0"/>
  </r>
  <r>
    <n v="1239"/>
    <x v="0"/>
    <x v="0"/>
    <x v="0"/>
    <x v="0"/>
    <x v="0"/>
    <x v="0"/>
    <x v="0"/>
    <m/>
    <x v="0"/>
    <x v="0"/>
    <x v="0"/>
    <x v="0"/>
    <x v="0"/>
    <x v="0"/>
    <x v="0"/>
    <x v="0"/>
    <m/>
    <x v="4"/>
    <x v="1"/>
    <x v="1"/>
    <x v="0"/>
    <x v="2"/>
    <x v="0"/>
    <x v="0"/>
    <m/>
    <x v="0"/>
    <x v="0"/>
    <x v="0"/>
    <n v="-7"/>
    <n v="0.71470267283800004"/>
    <s v="Very likely- £150 (cumulative)-exclusions applied"/>
    <n v="150"/>
    <x v="1"/>
  </r>
  <r>
    <n v="1239"/>
    <x v="0"/>
    <x v="0"/>
    <x v="0"/>
    <x v="0"/>
    <x v="0"/>
    <x v="0"/>
    <x v="0"/>
    <m/>
    <x v="0"/>
    <x v="0"/>
    <x v="0"/>
    <x v="0"/>
    <x v="0"/>
    <x v="0"/>
    <x v="0"/>
    <x v="0"/>
    <m/>
    <x v="4"/>
    <x v="1"/>
    <x v="1"/>
    <x v="0"/>
    <x v="2"/>
    <x v="0"/>
    <x v="0"/>
    <m/>
    <x v="0"/>
    <x v="0"/>
    <x v="0"/>
    <n v="-7"/>
    <n v="0.71470267283800004"/>
    <s v="Very likely- £200 (cumulative)-exclusions applied"/>
    <n v="200"/>
    <x v="2"/>
  </r>
  <r>
    <n v="1242"/>
    <x v="0"/>
    <x v="0"/>
    <x v="0"/>
    <x v="0"/>
    <x v="0"/>
    <x v="0"/>
    <x v="0"/>
    <m/>
    <x v="0"/>
    <x v="0"/>
    <x v="0"/>
    <x v="0"/>
    <x v="0"/>
    <x v="0"/>
    <x v="0"/>
    <x v="0"/>
    <m/>
    <x v="5"/>
    <x v="3"/>
    <x v="2"/>
    <x v="1"/>
    <x v="5"/>
    <x v="1"/>
    <x v="2"/>
    <m/>
    <x v="5"/>
    <x v="2"/>
    <x v="4"/>
    <m/>
    <n v="1.1805946789599999"/>
    <s v="Very likely- £50 (cumulative)-exclusions applied"/>
    <n v="50"/>
    <x v="7"/>
  </r>
  <r>
    <n v="1242"/>
    <x v="0"/>
    <x v="0"/>
    <x v="0"/>
    <x v="0"/>
    <x v="0"/>
    <x v="0"/>
    <x v="0"/>
    <m/>
    <x v="0"/>
    <x v="0"/>
    <x v="0"/>
    <x v="0"/>
    <x v="0"/>
    <x v="0"/>
    <x v="0"/>
    <x v="0"/>
    <m/>
    <x v="5"/>
    <x v="3"/>
    <x v="2"/>
    <x v="1"/>
    <x v="5"/>
    <x v="1"/>
    <x v="2"/>
    <m/>
    <x v="5"/>
    <x v="2"/>
    <x v="4"/>
    <m/>
    <n v="1.1805946789599999"/>
    <s v="Very likely- £100 (cumulative)-exclusions applied"/>
    <n v="100"/>
    <x v="0"/>
  </r>
  <r>
    <n v="1242"/>
    <x v="0"/>
    <x v="0"/>
    <x v="0"/>
    <x v="0"/>
    <x v="0"/>
    <x v="0"/>
    <x v="0"/>
    <m/>
    <x v="0"/>
    <x v="0"/>
    <x v="0"/>
    <x v="0"/>
    <x v="0"/>
    <x v="0"/>
    <x v="0"/>
    <x v="0"/>
    <m/>
    <x v="5"/>
    <x v="3"/>
    <x v="2"/>
    <x v="1"/>
    <x v="5"/>
    <x v="1"/>
    <x v="2"/>
    <m/>
    <x v="5"/>
    <x v="2"/>
    <x v="4"/>
    <m/>
    <n v="1.1805946789599999"/>
    <s v="Very likely- £150 (cumulative)-exclusions applied"/>
    <n v="150"/>
    <x v="1"/>
  </r>
  <r>
    <n v="1242"/>
    <x v="0"/>
    <x v="0"/>
    <x v="0"/>
    <x v="0"/>
    <x v="0"/>
    <x v="0"/>
    <x v="0"/>
    <m/>
    <x v="0"/>
    <x v="0"/>
    <x v="0"/>
    <x v="0"/>
    <x v="0"/>
    <x v="0"/>
    <x v="0"/>
    <x v="0"/>
    <m/>
    <x v="5"/>
    <x v="3"/>
    <x v="2"/>
    <x v="1"/>
    <x v="5"/>
    <x v="1"/>
    <x v="2"/>
    <m/>
    <x v="5"/>
    <x v="2"/>
    <x v="4"/>
    <m/>
    <n v="1.1805946789599999"/>
    <s v="Very likely- £200 (cumulative)-exclusions applied"/>
    <n v="200"/>
    <x v="2"/>
  </r>
  <r>
    <n v="1242"/>
    <x v="0"/>
    <x v="0"/>
    <x v="0"/>
    <x v="0"/>
    <x v="0"/>
    <x v="0"/>
    <x v="0"/>
    <m/>
    <x v="0"/>
    <x v="0"/>
    <x v="0"/>
    <x v="0"/>
    <x v="0"/>
    <x v="0"/>
    <x v="0"/>
    <x v="0"/>
    <m/>
    <x v="5"/>
    <x v="3"/>
    <x v="2"/>
    <x v="1"/>
    <x v="5"/>
    <x v="1"/>
    <x v="2"/>
    <m/>
    <x v="5"/>
    <x v="2"/>
    <x v="4"/>
    <m/>
    <n v="1.1805946789599999"/>
    <s v="Very likely- 20% (cumulative)-exclusions applied"/>
    <n v="0.2"/>
    <x v="3"/>
  </r>
  <r>
    <n v="1242"/>
    <x v="0"/>
    <x v="0"/>
    <x v="0"/>
    <x v="0"/>
    <x v="0"/>
    <x v="0"/>
    <x v="0"/>
    <m/>
    <x v="0"/>
    <x v="0"/>
    <x v="0"/>
    <x v="0"/>
    <x v="0"/>
    <x v="0"/>
    <x v="0"/>
    <x v="0"/>
    <m/>
    <x v="5"/>
    <x v="3"/>
    <x v="2"/>
    <x v="1"/>
    <x v="5"/>
    <x v="1"/>
    <x v="2"/>
    <m/>
    <x v="5"/>
    <x v="2"/>
    <x v="4"/>
    <m/>
    <n v="1.1805946789599999"/>
    <s v="Very likely- 30% (cumulative)-exclusions applied"/>
    <n v="0.3"/>
    <x v="4"/>
  </r>
  <r>
    <n v="1242"/>
    <x v="0"/>
    <x v="0"/>
    <x v="0"/>
    <x v="0"/>
    <x v="0"/>
    <x v="0"/>
    <x v="0"/>
    <m/>
    <x v="0"/>
    <x v="0"/>
    <x v="0"/>
    <x v="0"/>
    <x v="0"/>
    <x v="0"/>
    <x v="0"/>
    <x v="0"/>
    <m/>
    <x v="5"/>
    <x v="3"/>
    <x v="2"/>
    <x v="1"/>
    <x v="5"/>
    <x v="1"/>
    <x v="2"/>
    <m/>
    <x v="5"/>
    <x v="2"/>
    <x v="4"/>
    <m/>
    <n v="1.1805946789599999"/>
    <s v="Very likely- 40% (cumulative)-exclusions applied"/>
    <n v="0.4"/>
    <x v="5"/>
  </r>
  <r>
    <n v="1242"/>
    <x v="0"/>
    <x v="0"/>
    <x v="0"/>
    <x v="0"/>
    <x v="0"/>
    <x v="0"/>
    <x v="0"/>
    <m/>
    <x v="0"/>
    <x v="0"/>
    <x v="0"/>
    <x v="0"/>
    <x v="0"/>
    <x v="0"/>
    <x v="0"/>
    <x v="0"/>
    <m/>
    <x v="5"/>
    <x v="3"/>
    <x v="2"/>
    <x v="1"/>
    <x v="5"/>
    <x v="1"/>
    <x v="2"/>
    <m/>
    <x v="5"/>
    <x v="2"/>
    <x v="4"/>
    <m/>
    <n v="1.1805946789599999"/>
    <s v="Very likely- 50% (cumulative)-exclusions applied"/>
    <n v="0.5"/>
    <x v="6"/>
  </r>
  <r>
    <n v="1245"/>
    <x v="0"/>
    <x v="0"/>
    <x v="0"/>
    <x v="0"/>
    <x v="0"/>
    <x v="0"/>
    <x v="0"/>
    <m/>
    <x v="0"/>
    <x v="0"/>
    <x v="0"/>
    <x v="0"/>
    <x v="0"/>
    <x v="0"/>
    <x v="0"/>
    <x v="0"/>
    <m/>
    <x v="4"/>
    <x v="1"/>
    <x v="1"/>
    <x v="0"/>
    <x v="2"/>
    <x v="0"/>
    <x v="0"/>
    <m/>
    <x v="3"/>
    <x v="1"/>
    <x v="0"/>
    <m/>
    <n v="0.75792460384500004"/>
    <s v="Very likely- £200 (cumulative)-exclusions applied"/>
    <n v="200"/>
    <x v="2"/>
  </r>
  <r>
    <n v="1245"/>
    <x v="0"/>
    <x v="0"/>
    <x v="0"/>
    <x v="0"/>
    <x v="0"/>
    <x v="0"/>
    <x v="0"/>
    <m/>
    <x v="0"/>
    <x v="0"/>
    <x v="0"/>
    <x v="0"/>
    <x v="0"/>
    <x v="0"/>
    <x v="0"/>
    <x v="0"/>
    <m/>
    <x v="4"/>
    <x v="1"/>
    <x v="1"/>
    <x v="0"/>
    <x v="2"/>
    <x v="0"/>
    <x v="0"/>
    <m/>
    <x v="3"/>
    <x v="1"/>
    <x v="0"/>
    <m/>
    <n v="0.75792460384500004"/>
    <s v="Very likely- 20% (cumulative)-exclusions applied"/>
    <n v="0.2"/>
    <x v="3"/>
  </r>
  <r>
    <n v="1245"/>
    <x v="0"/>
    <x v="0"/>
    <x v="0"/>
    <x v="0"/>
    <x v="0"/>
    <x v="0"/>
    <x v="0"/>
    <m/>
    <x v="0"/>
    <x v="0"/>
    <x v="0"/>
    <x v="0"/>
    <x v="0"/>
    <x v="0"/>
    <x v="0"/>
    <x v="0"/>
    <m/>
    <x v="4"/>
    <x v="1"/>
    <x v="1"/>
    <x v="0"/>
    <x v="2"/>
    <x v="0"/>
    <x v="0"/>
    <m/>
    <x v="3"/>
    <x v="1"/>
    <x v="0"/>
    <m/>
    <n v="0.75792460384500004"/>
    <s v="Very likely- 30% (cumulative)-exclusions applied"/>
    <n v="0.3"/>
    <x v="4"/>
  </r>
  <r>
    <n v="1245"/>
    <x v="0"/>
    <x v="0"/>
    <x v="0"/>
    <x v="0"/>
    <x v="0"/>
    <x v="0"/>
    <x v="0"/>
    <m/>
    <x v="0"/>
    <x v="0"/>
    <x v="0"/>
    <x v="0"/>
    <x v="0"/>
    <x v="0"/>
    <x v="0"/>
    <x v="0"/>
    <m/>
    <x v="4"/>
    <x v="1"/>
    <x v="1"/>
    <x v="0"/>
    <x v="2"/>
    <x v="0"/>
    <x v="0"/>
    <m/>
    <x v="3"/>
    <x v="1"/>
    <x v="0"/>
    <m/>
    <n v="0.75792460384500004"/>
    <s v="Very likely- 40% (cumulative)-exclusions applied"/>
    <n v="0.4"/>
    <x v="5"/>
  </r>
  <r>
    <n v="1245"/>
    <x v="0"/>
    <x v="0"/>
    <x v="0"/>
    <x v="0"/>
    <x v="0"/>
    <x v="0"/>
    <x v="0"/>
    <m/>
    <x v="0"/>
    <x v="0"/>
    <x v="0"/>
    <x v="0"/>
    <x v="0"/>
    <x v="0"/>
    <x v="0"/>
    <x v="0"/>
    <m/>
    <x v="4"/>
    <x v="1"/>
    <x v="1"/>
    <x v="0"/>
    <x v="2"/>
    <x v="0"/>
    <x v="0"/>
    <m/>
    <x v="3"/>
    <x v="1"/>
    <x v="0"/>
    <m/>
    <n v="0.75792460384500004"/>
    <s v="Very likely- 50% (cumulative)-exclusions applied"/>
    <n v="0.5"/>
    <x v="6"/>
  </r>
  <r>
    <n v="1246"/>
    <x v="0"/>
    <x v="0"/>
    <x v="0"/>
    <x v="0"/>
    <x v="0"/>
    <x v="0"/>
    <x v="0"/>
    <m/>
    <x v="0"/>
    <x v="0"/>
    <x v="0"/>
    <x v="0"/>
    <x v="0"/>
    <x v="0"/>
    <x v="0"/>
    <x v="0"/>
    <m/>
    <x v="4"/>
    <x v="1"/>
    <x v="1"/>
    <x v="0"/>
    <x v="2"/>
    <x v="0"/>
    <x v="0"/>
    <m/>
    <x v="0"/>
    <x v="0"/>
    <x v="0"/>
    <n v="5"/>
    <n v="0.83727572747199996"/>
    <s v="Very likely- £200 (cumulative)-exclusions applied"/>
    <n v="200"/>
    <x v="2"/>
  </r>
  <r>
    <n v="1246"/>
    <x v="0"/>
    <x v="0"/>
    <x v="0"/>
    <x v="0"/>
    <x v="0"/>
    <x v="0"/>
    <x v="0"/>
    <m/>
    <x v="0"/>
    <x v="0"/>
    <x v="0"/>
    <x v="0"/>
    <x v="0"/>
    <x v="0"/>
    <x v="0"/>
    <x v="0"/>
    <m/>
    <x v="4"/>
    <x v="1"/>
    <x v="1"/>
    <x v="0"/>
    <x v="2"/>
    <x v="0"/>
    <x v="0"/>
    <m/>
    <x v="0"/>
    <x v="0"/>
    <x v="0"/>
    <n v="5"/>
    <n v="0.83727572747199996"/>
    <s v="Very likely- 40% (cumulative)-exclusions applied"/>
    <n v="0.4"/>
    <x v="5"/>
  </r>
  <r>
    <n v="1246"/>
    <x v="0"/>
    <x v="0"/>
    <x v="0"/>
    <x v="0"/>
    <x v="0"/>
    <x v="0"/>
    <x v="0"/>
    <m/>
    <x v="0"/>
    <x v="0"/>
    <x v="0"/>
    <x v="0"/>
    <x v="0"/>
    <x v="0"/>
    <x v="0"/>
    <x v="0"/>
    <m/>
    <x v="4"/>
    <x v="1"/>
    <x v="1"/>
    <x v="0"/>
    <x v="2"/>
    <x v="0"/>
    <x v="0"/>
    <m/>
    <x v="0"/>
    <x v="0"/>
    <x v="0"/>
    <n v="5"/>
    <n v="0.83727572747199996"/>
    <s v="Very likely- 50% (cumulative)-exclusions applied"/>
    <n v="0.5"/>
    <x v="6"/>
  </r>
  <r>
    <n v="1247"/>
    <x v="0"/>
    <x v="0"/>
    <x v="0"/>
    <x v="0"/>
    <x v="0"/>
    <x v="0"/>
    <x v="0"/>
    <m/>
    <x v="0"/>
    <x v="0"/>
    <x v="0"/>
    <x v="0"/>
    <x v="0"/>
    <x v="0"/>
    <x v="0"/>
    <x v="0"/>
    <m/>
    <x v="4"/>
    <x v="1"/>
    <x v="1"/>
    <x v="0"/>
    <x v="2"/>
    <x v="0"/>
    <x v="0"/>
    <m/>
    <x v="5"/>
    <x v="2"/>
    <x v="4"/>
    <m/>
    <n v="1.0032913264600001"/>
    <s v="Very likely- £100 (cumulative)-exclusions applied"/>
    <n v="100"/>
    <x v="0"/>
  </r>
  <r>
    <n v="1247"/>
    <x v="0"/>
    <x v="0"/>
    <x v="0"/>
    <x v="0"/>
    <x v="0"/>
    <x v="0"/>
    <x v="0"/>
    <m/>
    <x v="0"/>
    <x v="0"/>
    <x v="0"/>
    <x v="0"/>
    <x v="0"/>
    <x v="0"/>
    <x v="0"/>
    <x v="0"/>
    <m/>
    <x v="4"/>
    <x v="1"/>
    <x v="1"/>
    <x v="0"/>
    <x v="2"/>
    <x v="0"/>
    <x v="0"/>
    <m/>
    <x v="5"/>
    <x v="2"/>
    <x v="4"/>
    <m/>
    <n v="1.0032913264600001"/>
    <s v="Very likely- £150 (cumulative)-exclusions applied"/>
    <n v="150"/>
    <x v="1"/>
  </r>
  <r>
    <n v="1247"/>
    <x v="0"/>
    <x v="0"/>
    <x v="0"/>
    <x v="0"/>
    <x v="0"/>
    <x v="0"/>
    <x v="0"/>
    <m/>
    <x v="0"/>
    <x v="0"/>
    <x v="0"/>
    <x v="0"/>
    <x v="0"/>
    <x v="0"/>
    <x v="0"/>
    <x v="0"/>
    <m/>
    <x v="4"/>
    <x v="1"/>
    <x v="1"/>
    <x v="0"/>
    <x v="2"/>
    <x v="0"/>
    <x v="0"/>
    <m/>
    <x v="5"/>
    <x v="2"/>
    <x v="4"/>
    <m/>
    <n v="1.0032913264600001"/>
    <s v="Very likely- £200 (cumulative)-exclusions applied"/>
    <n v="200"/>
    <x v="2"/>
  </r>
  <r>
    <n v="1247"/>
    <x v="0"/>
    <x v="0"/>
    <x v="0"/>
    <x v="0"/>
    <x v="0"/>
    <x v="0"/>
    <x v="0"/>
    <m/>
    <x v="0"/>
    <x v="0"/>
    <x v="0"/>
    <x v="0"/>
    <x v="0"/>
    <x v="0"/>
    <x v="0"/>
    <x v="0"/>
    <m/>
    <x v="4"/>
    <x v="1"/>
    <x v="1"/>
    <x v="0"/>
    <x v="2"/>
    <x v="0"/>
    <x v="0"/>
    <m/>
    <x v="5"/>
    <x v="2"/>
    <x v="4"/>
    <m/>
    <n v="1.0032913264600001"/>
    <s v="Very likely- 40% (cumulative)-exclusions applied"/>
    <n v="0.4"/>
    <x v="5"/>
  </r>
  <r>
    <n v="1247"/>
    <x v="0"/>
    <x v="0"/>
    <x v="0"/>
    <x v="0"/>
    <x v="0"/>
    <x v="0"/>
    <x v="0"/>
    <m/>
    <x v="0"/>
    <x v="0"/>
    <x v="0"/>
    <x v="0"/>
    <x v="0"/>
    <x v="0"/>
    <x v="0"/>
    <x v="0"/>
    <m/>
    <x v="4"/>
    <x v="1"/>
    <x v="1"/>
    <x v="0"/>
    <x v="2"/>
    <x v="0"/>
    <x v="0"/>
    <m/>
    <x v="5"/>
    <x v="2"/>
    <x v="4"/>
    <m/>
    <n v="1.0032913264600001"/>
    <s v="Very likely- 50% (cumulative)-exclusions applied"/>
    <n v="0.5"/>
    <x v="6"/>
  </r>
  <r>
    <n v="1250"/>
    <x v="0"/>
    <x v="0"/>
    <x v="0"/>
    <x v="0"/>
    <x v="0"/>
    <x v="0"/>
    <x v="0"/>
    <m/>
    <x v="0"/>
    <x v="0"/>
    <x v="0"/>
    <x v="0"/>
    <x v="0"/>
    <x v="0"/>
    <x v="0"/>
    <x v="0"/>
    <m/>
    <x v="4"/>
    <x v="1"/>
    <x v="1"/>
    <x v="0"/>
    <x v="2"/>
    <x v="0"/>
    <x v="0"/>
    <m/>
    <x v="3"/>
    <x v="1"/>
    <x v="0"/>
    <m/>
    <n v="1.47916436305"/>
    <s v="Very likely- £200 (cumulative)-exclusions applied"/>
    <n v="200"/>
    <x v="2"/>
  </r>
  <r>
    <n v="1250"/>
    <x v="0"/>
    <x v="0"/>
    <x v="0"/>
    <x v="0"/>
    <x v="0"/>
    <x v="0"/>
    <x v="0"/>
    <m/>
    <x v="0"/>
    <x v="0"/>
    <x v="0"/>
    <x v="0"/>
    <x v="0"/>
    <x v="0"/>
    <x v="0"/>
    <x v="0"/>
    <m/>
    <x v="4"/>
    <x v="1"/>
    <x v="1"/>
    <x v="0"/>
    <x v="2"/>
    <x v="0"/>
    <x v="0"/>
    <m/>
    <x v="3"/>
    <x v="1"/>
    <x v="0"/>
    <m/>
    <n v="1.47916436305"/>
    <s v="Very likely- 20% (cumulative)-exclusions applied"/>
    <n v="0.2"/>
    <x v="3"/>
  </r>
  <r>
    <n v="1250"/>
    <x v="0"/>
    <x v="0"/>
    <x v="0"/>
    <x v="0"/>
    <x v="0"/>
    <x v="0"/>
    <x v="0"/>
    <m/>
    <x v="0"/>
    <x v="0"/>
    <x v="0"/>
    <x v="0"/>
    <x v="0"/>
    <x v="0"/>
    <x v="0"/>
    <x v="0"/>
    <m/>
    <x v="4"/>
    <x v="1"/>
    <x v="1"/>
    <x v="0"/>
    <x v="2"/>
    <x v="0"/>
    <x v="0"/>
    <m/>
    <x v="3"/>
    <x v="1"/>
    <x v="0"/>
    <m/>
    <n v="1.47916436305"/>
    <s v="Very likely- 30% (cumulative)-exclusions applied"/>
    <n v="0.3"/>
    <x v="4"/>
  </r>
  <r>
    <n v="1250"/>
    <x v="0"/>
    <x v="0"/>
    <x v="0"/>
    <x v="0"/>
    <x v="0"/>
    <x v="0"/>
    <x v="0"/>
    <m/>
    <x v="0"/>
    <x v="0"/>
    <x v="0"/>
    <x v="0"/>
    <x v="0"/>
    <x v="0"/>
    <x v="0"/>
    <x v="0"/>
    <m/>
    <x v="4"/>
    <x v="1"/>
    <x v="1"/>
    <x v="0"/>
    <x v="2"/>
    <x v="0"/>
    <x v="0"/>
    <m/>
    <x v="3"/>
    <x v="1"/>
    <x v="0"/>
    <m/>
    <n v="1.47916436305"/>
    <s v="Very likely- 40% (cumulative)-exclusions applied"/>
    <n v="0.4"/>
    <x v="5"/>
  </r>
  <r>
    <n v="1250"/>
    <x v="0"/>
    <x v="0"/>
    <x v="0"/>
    <x v="0"/>
    <x v="0"/>
    <x v="0"/>
    <x v="0"/>
    <m/>
    <x v="0"/>
    <x v="0"/>
    <x v="0"/>
    <x v="0"/>
    <x v="0"/>
    <x v="0"/>
    <x v="0"/>
    <x v="0"/>
    <m/>
    <x v="4"/>
    <x v="1"/>
    <x v="1"/>
    <x v="0"/>
    <x v="2"/>
    <x v="0"/>
    <x v="0"/>
    <m/>
    <x v="3"/>
    <x v="1"/>
    <x v="0"/>
    <m/>
    <n v="1.47916436305"/>
    <s v="Very likely- 50% (cumulative)-exclusions applied"/>
    <n v="0.5"/>
    <x v="6"/>
  </r>
  <r>
    <n v="1251"/>
    <x v="0"/>
    <x v="0"/>
    <x v="0"/>
    <x v="0"/>
    <x v="0"/>
    <x v="0"/>
    <x v="0"/>
    <m/>
    <x v="2"/>
    <x v="0"/>
    <x v="0"/>
    <x v="0"/>
    <x v="0"/>
    <x v="0"/>
    <x v="0"/>
    <x v="0"/>
    <m/>
    <x v="4"/>
    <x v="1"/>
    <x v="1"/>
    <x v="0"/>
    <x v="2"/>
    <x v="0"/>
    <x v="0"/>
    <m/>
    <x v="1"/>
    <x v="1"/>
    <x v="1"/>
    <n v="-7"/>
    <n v="1.1886158396399999"/>
    <s v="Very likely- £200 (cumulative)-exclusions applied"/>
    <n v="200"/>
    <x v="2"/>
  </r>
  <r>
    <n v="1251"/>
    <x v="0"/>
    <x v="0"/>
    <x v="0"/>
    <x v="0"/>
    <x v="0"/>
    <x v="0"/>
    <x v="0"/>
    <m/>
    <x v="2"/>
    <x v="0"/>
    <x v="0"/>
    <x v="0"/>
    <x v="0"/>
    <x v="0"/>
    <x v="0"/>
    <x v="0"/>
    <m/>
    <x v="4"/>
    <x v="1"/>
    <x v="1"/>
    <x v="0"/>
    <x v="2"/>
    <x v="0"/>
    <x v="0"/>
    <m/>
    <x v="1"/>
    <x v="1"/>
    <x v="1"/>
    <n v="-7"/>
    <n v="1.1886158396399999"/>
    <s v="Very likely- 50% (cumulative)-exclusions applied"/>
    <n v="0.5"/>
    <x v="6"/>
  </r>
  <r>
    <n v="1252"/>
    <x v="0"/>
    <x v="0"/>
    <x v="0"/>
    <x v="0"/>
    <x v="0"/>
    <x v="0"/>
    <x v="0"/>
    <m/>
    <x v="9"/>
    <x v="0"/>
    <x v="0"/>
    <x v="0"/>
    <x v="0"/>
    <x v="0"/>
    <x v="0"/>
    <x v="0"/>
    <m/>
    <x v="1"/>
    <x v="1"/>
    <x v="3"/>
    <x v="5"/>
    <x v="2"/>
    <x v="0"/>
    <x v="1"/>
    <n v="-7"/>
    <x v="1"/>
    <x v="1"/>
    <x v="1"/>
    <n v="-7"/>
    <n v="0.89269650167699999"/>
    <s v="Very likely- £200 (cumulative)-exclusions applied"/>
    <n v="200"/>
    <x v="2"/>
  </r>
  <r>
    <n v="1252"/>
    <x v="0"/>
    <x v="0"/>
    <x v="0"/>
    <x v="0"/>
    <x v="0"/>
    <x v="0"/>
    <x v="0"/>
    <m/>
    <x v="9"/>
    <x v="0"/>
    <x v="0"/>
    <x v="0"/>
    <x v="0"/>
    <x v="0"/>
    <x v="0"/>
    <x v="0"/>
    <m/>
    <x v="1"/>
    <x v="1"/>
    <x v="3"/>
    <x v="5"/>
    <x v="2"/>
    <x v="0"/>
    <x v="1"/>
    <n v="-7"/>
    <x v="1"/>
    <x v="1"/>
    <x v="1"/>
    <n v="-7"/>
    <n v="0.89269650167699999"/>
    <s v="Very likely- 50% (cumulative)-exclusions applied"/>
    <n v="0.5"/>
    <x v="6"/>
  </r>
  <r>
    <n v="1258"/>
    <x v="0"/>
    <x v="0"/>
    <x v="0"/>
    <x v="0"/>
    <x v="0"/>
    <x v="0"/>
    <x v="0"/>
    <m/>
    <x v="0"/>
    <x v="0"/>
    <x v="0"/>
    <x v="0"/>
    <x v="0"/>
    <x v="0"/>
    <x v="0"/>
    <x v="0"/>
    <m/>
    <x v="4"/>
    <x v="1"/>
    <x v="1"/>
    <x v="0"/>
    <x v="2"/>
    <x v="0"/>
    <x v="0"/>
    <m/>
    <x v="5"/>
    <x v="2"/>
    <x v="4"/>
    <m/>
    <n v="0.71470267283800004"/>
    <s v="Very likely- 40% (cumulative)-exclusions applied"/>
    <n v="0.4"/>
    <x v="5"/>
  </r>
  <r>
    <n v="1258"/>
    <x v="0"/>
    <x v="0"/>
    <x v="0"/>
    <x v="0"/>
    <x v="0"/>
    <x v="0"/>
    <x v="0"/>
    <m/>
    <x v="0"/>
    <x v="0"/>
    <x v="0"/>
    <x v="0"/>
    <x v="0"/>
    <x v="0"/>
    <x v="0"/>
    <x v="0"/>
    <m/>
    <x v="4"/>
    <x v="1"/>
    <x v="1"/>
    <x v="0"/>
    <x v="2"/>
    <x v="0"/>
    <x v="0"/>
    <m/>
    <x v="5"/>
    <x v="2"/>
    <x v="4"/>
    <m/>
    <n v="0.71470267283800004"/>
    <s v="Very likely- 50% (cumulative)-exclusions applied"/>
    <n v="0.5"/>
    <x v="6"/>
  </r>
  <r>
    <n v="1265"/>
    <x v="0"/>
    <x v="0"/>
    <x v="0"/>
    <x v="0"/>
    <x v="0"/>
    <x v="0"/>
    <x v="0"/>
    <m/>
    <x v="0"/>
    <x v="0"/>
    <x v="0"/>
    <x v="0"/>
    <x v="0"/>
    <x v="0"/>
    <x v="0"/>
    <x v="0"/>
    <m/>
    <x v="4"/>
    <x v="1"/>
    <x v="1"/>
    <x v="0"/>
    <x v="2"/>
    <x v="0"/>
    <x v="0"/>
    <m/>
    <x v="3"/>
    <x v="1"/>
    <x v="0"/>
    <m/>
    <n v="0.93366839074499997"/>
    <s v="Very likely- 50% (cumulative)-exclusions applied"/>
    <n v="0.5"/>
    <x v="6"/>
  </r>
  <r>
    <n v="1266"/>
    <x v="0"/>
    <x v="0"/>
    <x v="0"/>
    <x v="0"/>
    <x v="0"/>
    <x v="0"/>
    <x v="0"/>
    <m/>
    <x v="0"/>
    <x v="0"/>
    <x v="0"/>
    <x v="0"/>
    <x v="0"/>
    <x v="0"/>
    <x v="0"/>
    <x v="0"/>
    <m/>
    <x v="15"/>
    <x v="1"/>
    <x v="1"/>
    <x v="0"/>
    <x v="2"/>
    <x v="5"/>
    <x v="0"/>
    <n v="18"/>
    <x v="8"/>
    <x v="4"/>
    <x v="0"/>
    <n v="25"/>
    <n v="0.93250365977600003"/>
    <s v="Very likely- £50 (cumulative)-exclusions applied"/>
    <n v="50"/>
    <x v="7"/>
  </r>
  <r>
    <n v="1266"/>
    <x v="0"/>
    <x v="0"/>
    <x v="0"/>
    <x v="0"/>
    <x v="0"/>
    <x v="0"/>
    <x v="0"/>
    <m/>
    <x v="0"/>
    <x v="0"/>
    <x v="0"/>
    <x v="0"/>
    <x v="0"/>
    <x v="0"/>
    <x v="0"/>
    <x v="0"/>
    <m/>
    <x v="15"/>
    <x v="1"/>
    <x v="1"/>
    <x v="0"/>
    <x v="2"/>
    <x v="5"/>
    <x v="0"/>
    <n v="18"/>
    <x v="8"/>
    <x v="4"/>
    <x v="0"/>
    <n v="25"/>
    <n v="0.93250365977600003"/>
    <s v="Very likely- £100 (cumulative)-exclusions applied"/>
    <n v="100"/>
    <x v="0"/>
  </r>
  <r>
    <n v="1266"/>
    <x v="0"/>
    <x v="0"/>
    <x v="0"/>
    <x v="0"/>
    <x v="0"/>
    <x v="0"/>
    <x v="0"/>
    <m/>
    <x v="0"/>
    <x v="0"/>
    <x v="0"/>
    <x v="0"/>
    <x v="0"/>
    <x v="0"/>
    <x v="0"/>
    <x v="0"/>
    <m/>
    <x v="15"/>
    <x v="1"/>
    <x v="1"/>
    <x v="0"/>
    <x v="2"/>
    <x v="5"/>
    <x v="0"/>
    <n v="18"/>
    <x v="8"/>
    <x v="4"/>
    <x v="0"/>
    <n v="25"/>
    <n v="0.93250365977600003"/>
    <s v="Very likely- £150 (cumulative)-exclusions applied"/>
    <n v="150"/>
    <x v="1"/>
  </r>
  <r>
    <n v="1266"/>
    <x v="0"/>
    <x v="0"/>
    <x v="0"/>
    <x v="0"/>
    <x v="0"/>
    <x v="0"/>
    <x v="0"/>
    <m/>
    <x v="0"/>
    <x v="0"/>
    <x v="0"/>
    <x v="0"/>
    <x v="0"/>
    <x v="0"/>
    <x v="0"/>
    <x v="0"/>
    <m/>
    <x v="15"/>
    <x v="1"/>
    <x v="1"/>
    <x v="0"/>
    <x v="2"/>
    <x v="5"/>
    <x v="0"/>
    <n v="18"/>
    <x v="8"/>
    <x v="4"/>
    <x v="0"/>
    <n v="25"/>
    <n v="0.93250365977600003"/>
    <s v="Very likely- £200 (cumulative)-exclusions applied"/>
    <n v="200"/>
    <x v="2"/>
  </r>
  <r>
    <n v="1266"/>
    <x v="0"/>
    <x v="0"/>
    <x v="0"/>
    <x v="0"/>
    <x v="0"/>
    <x v="0"/>
    <x v="0"/>
    <m/>
    <x v="0"/>
    <x v="0"/>
    <x v="0"/>
    <x v="0"/>
    <x v="0"/>
    <x v="0"/>
    <x v="0"/>
    <x v="0"/>
    <m/>
    <x v="15"/>
    <x v="1"/>
    <x v="1"/>
    <x v="0"/>
    <x v="2"/>
    <x v="5"/>
    <x v="0"/>
    <n v="18"/>
    <x v="8"/>
    <x v="4"/>
    <x v="0"/>
    <n v="25"/>
    <n v="0.93250365977600003"/>
    <s v="Very likely- 20% (cumulative)-exclusions applied"/>
    <n v="0.2"/>
    <x v="3"/>
  </r>
  <r>
    <n v="1266"/>
    <x v="0"/>
    <x v="0"/>
    <x v="0"/>
    <x v="0"/>
    <x v="0"/>
    <x v="0"/>
    <x v="0"/>
    <m/>
    <x v="0"/>
    <x v="0"/>
    <x v="0"/>
    <x v="0"/>
    <x v="0"/>
    <x v="0"/>
    <x v="0"/>
    <x v="0"/>
    <m/>
    <x v="15"/>
    <x v="1"/>
    <x v="1"/>
    <x v="0"/>
    <x v="2"/>
    <x v="5"/>
    <x v="0"/>
    <n v="18"/>
    <x v="8"/>
    <x v="4"/>
    <x v="0"/>
    <n v="25"/>
    <n v="0.93250365977600003"/>
    <s v="Very likely- 30% (cumulative)-exclusions applied"/>
    <n v="0.3"/>
    <x v="4"/>
  </r>
  <r>
    <n v="1266"/>
    <x v="0"/>
    <x v="0"/>
    <x v="0"/>
    <x v="0"/>
    <x v="0"/>
    <x v="0"/>
    <x v="0"/>
    <m/>
    <x v="0"/>
    <x v="0"/>
    <x v="0"/>
    <x v="0"/>
    <x v="0"/>
    <x v="0"/>
    <x v="0"/>
    <x v="0"/>
    <m/>
    <x v="15"/>
    <x v="1"/>
    <x v="1"/>
    <x v="0"/>
    <x v="2"/>
    <x v="5"/>
    <x v="0"/>
    <n v="18"/>
    <x v="8"/>
    <x v="4"/>
    <x v="0"/>
    <n v="25"/>
    <n v="0.93250365977600003"/>
    <s v="Very likely- 40% (cumulative)-exclusions applied"/>
    <n v="0.4"/>
    <x v="5"/>
  </r>
  <r>
    <n v="1266"/>
    <x v="0"/>
    <x v="0"/>
    <x v="0"/>
    <x v="0"/>
    <x v="0"/>
    <x v="0"/>
    <x v="0"/>
    <m/>
    <x v="0"/>
    <x v="0"/>
    <x v="0"/>
    <x v="0"/>
    <x v="0"/>
    <x v="0"/>
    <x v="0"/>
    <x v="0"/>
    <m/>
    <x v="15"/>
    <x v="1"/>
    <x v="1"/>
    <x v="0"/>
    <x v="2"/>
    <x v="5"/>
    <x v="0"/>
    <n v="18"/>
    <x v="8"/>
    <x v="4"/>
    <x v="0"/>
    <n v="25"/>
    <n v="0.93250365977600003"/>
    <s v="Very likely- 50% (cumulative)-exclusions applied"/>
    <n v="0.5"/>
    <x v="6"/>
  </r>
  <r>
    <n v="1270"/>
    <x v="0"/>
    <x v="0"/>
    <x v="0"/>
    <x v="0"/>
    <x v="0"/>
    <x v="0"/>
    <x v="0"/>
    <m/>
    <x v="0"/>
    <x v="0"/>
    <x v="0"/>
    <x v="0"/>
    <x v="0"/>
    <x v="0"/>
    <x v="0"/>
    <x v="0"/>
    <m/>
    <x v="4"/>
    <x v="1"/>
    <x v="1"/>
    <x v="0"/>
    <x v="2"/>
    <x v="0"/>
    <x v="0"/>
    <m/>
    <x v="8"/>
    <x v="4"/>
    <x v="0"/>
    <n v="15"/>
    <n v="0.91689053111899999"/>
    <s v="Very likely- 50% (cumulative)-exclusions applied"/>
    <n v="0.5"/>
    <x v="6"/>
  </r>
  <r>
    <n v="1273"/>
    <x v="0"/>
    <x v="0"/>
    <x v="0"/>
    <x v="0"/>
    <x v="0"/>
    <x v="0"/>
    <x v="0"/>
    <m/>
    <x v="0"/>
    <x v="0"/>
    <x v="0"/>
    <x v="0"/>
    <x v="0"/>
    <x v="0"/>
    <x v="0"/>
    <x v="0"/>
    <m/>
    <x v="4"/>
    <x v="1"/>
    <x v="1"/>
    <x v="0"/>
    <x v="2"/>
    <x v="0"/>
    <x v="0"/>
    <m/>
    <x v="0"/>
    <x v="1"/>
    <x v="8"/>
    <n v="3"/>
    <n v="0.89667433868900004"/>
    <s v="Very likely- £150 (cumulative)-exclusions applied"/>
    <n v="150"/>
    <x v="1"/>
  </r>
  <r>
    <n v="1273"/>
    <x v="0"/>
    <x v="0"/>
    <x v="0"/>
    <x v="0"/>
    <x v="0"/>
    <x v="0"/>
    <x v="0"/>
    <m/>
    <x v="0"/>
    <x v="0"/>
    <x v="0"/>
    <x v="0"/>
    <x v="0"/>
    <x v="0"/>
    <x v="0"/>
    <x v="0"/>
    <m/>
    <x v="4"/>
    <x v="1"/>
    <x v="1"/>
    <x v="0"/>
    <x v="2"/>
    <x v="0"/>
    <x v="0"/>
    <m/>
    <x v="0"/>
    <x v="1"/>
    <x v="8"/>
    <n v="3"/>
    <n v="0.89667433868900004"/>
    <s v="Very likely- £200 (cumulative)-exclusions applied"/>
    <n v="200"/>
    <x v="2"/>
  </r>
  <r>
    <n v="1279"/>
    <x v="0"/>
    <x v="0"/>
    <x v="0"/>
    <x v="0"/>
    <x v="0"/>
    <x v="0"/>
    <x v="0"/>
    <m/>
    <x v="2"/>
    <x v="6"/>
    <x v="0"/>
    <x v="0"/>
    <x v="0"/>
    <x v="7"/>
    <x v="0"/>
    <x v="0"/>
    <n v="0.8"/>
    <x v="11"/>
    <x v="1"/>
    <x v="1"/>
    <x v="3"/>
    <x v="4"/>
    <x v="0"/>
    <x v="0"/>
    <n v="1"/>
    <x v="0"/>
    <x v="3"/>
    <x v="6"/>
    <n v="8"/>
    <n v="1.5626892990500001"/>
    <s v="Very likely- £150 (cumulative)-exclusions applied"/>
    <n v="150"/>
    <x v="1"/>
  </r>
  <r>
    <n v="1279"/>
    <x v="0"/>
    <x v="0"/>
    <x v="0"/>
    <x v="0"/>
    <x v="0"/>
    <x v="0"/>
    <x v="0"/>
    <m/>
    <x v="2"/>
    <x v="6"/>
    <x v="0"/>
    <x v="0"/>
    <x v="0"/>
    <x v="7"/>
    <x v="0"/>
    <x v="0"/>
    <n v="0.8"/>
    <x v="11"/>
    <x v="1"/>
    <x v="1"/>
    <x v="3"/>
    <x v="4"/>
    <x v="0"/>
    <x v="0"/>
    <n v="1"/>
    <x v="0"/>
    <x v="3"/>
    <x v="6"/>
    <n v="8"/>
    <n v="1.5626892990500001"/>
    <s v="Very likely- £200 (cumulative)-exclusions applied"/>
    <n v="200"/>
    <x v="2"/>
  </r>
  <r>
    <n v="1283"/>
    <x v="0"/>
    <x v="0"/>
    <x v="0"/>
    <x v="0"/>
    <x v="0"/>
    <x v="0"/>
    <x v="0"/>
    <m/>
    <x v="0"/>
    <x v="0"/>
    <x v="0"/>
    <x v="0"/>
    <x v="0"/>
    <x v="0"/>
    <x v="0"/>
    <x v="0"/>
    <m/>
    <x v="4"/>
    <x v="1"/>
    <x v="1"/>
    <x v="0"/>
    <x v="2"/>
    <x v="0"/>
    <x v="0"/>
    <m/>
    <x v="3"/>
    <x v="1"/>
    <x v="0"/>
    <m/>
    <n v="1.0562555389299999"/>
    <s v="Very likely- £150 (cumulative)-exclusions applied"/>
    <n v="150"/>
    <x v="1"/>
  </r>
  <r>
    <n v="1283"/>
    <x v="0"/>
    <x v="0"/>
    <x v="0"/>
    <x v="0"/>
    <x v="0"/>
    <x v="0"/>
    <x v="0"/>
    <m/>
    <x v="0"/>
    <x v="0"/>
    <x v="0"/>
    <x v="0"/>
    <x v="0"/>
    <x v="0"/>
    <x v="0"/>
    <x v="0"/>
    <m/>
    <x v="4"/>
    <x v="1"/>
    <x v="1"/>
    <x v="0"/>
    <x v="2"/>
    <x v="0"/>
    <x v="0"/>
    <m/>
    <x v="3"/>
    <x v="1"/>
    <x v="0"/>
    <m/>
    <n v="1.0562555389299999"/>
    <s v="Very likely- £200 (cumulative)-exclusions applied"/>
    <n v="200"/>
    <x v="2"/>
  </r>
  <r>
    <n v="1283"/>
    <x v="0"/>
    <x v="0"/>
    <x v="0"/>
    <x v="0"/>
    <x v="0"/>
    <x v="0"/>
    <x v="0"/>
    <m/>
    <x v="0"/>
    <x v="0"/>
    <x v="0"/>
    <x v="0"/>
    <x v="0"/>
    <x v="0"/>
    <x v="0"/>
    <x v="0"/>
    <m/>
    <x v="4"/>
    <x v="1"/>
    <x v="1"/>
    <x v="0"/>
    <x v="2"/>
    <x v="0"/>
    <x v="0"/>
    <m/>
    <x v="3"/>
    <x v="1"/>
    <x v="0"/>
    <m/>
    <n v="1.0562555389299999"/>
    <s v="Very likely- 20% (cumulative)-exclusions applied"/>
    <n v="0.2"/>
    <x v="3"/>
  </r>
  <r>
    <n v="1283"/>
    <x v="0"/>
    <x v="0"/>
    <x v="0"/>
    <x v="0"/>
    <x v="0"/>
    <x v="0"/>
    <x v="0"/>
    <m/>
    <x v="0"/>
    <x v="0"/>
    <x v="0"/>
    <x v="0"/>
    <x v="0"/>
    <x v="0"/>
    <x v="0"/>
    <x v="0"/>
    <m/>
    <x v="4"/>
    <x v="1"/>
    <x v="1"/>
    <x v="0"/>
    <x v="2"/>
    <x v="0"/>
    <x v="0"/>
    <m/>
    <x v="3"/>
    <x v="1"/>
    <x v="0"/>
    <m/>
    <n v="1.0562555389299999"/>
    <s v="Very likely- 30% (cumulative)-exclusions applied"/>
    <n v="0.3"/>
    <x v="4"/>
  </r>
  <r>
    <n v="1283"/>
    <x v="0"/>
    <x v="0"/>
    <x v="0"/>
    <x v="0"/>
    <x v="0"/>
    <x v="0"/>
    <x v="0"/>
    <m/>
    <x v="0"/>
    <x v="0"/>
    <x v="0"/>
    <x v="0"/>
    <x v="0"/>
    <x v="0"/>
    <x v="0"/>
    <x v="0"/>
    <m/>
    <x v="4"/>
    <x v="1"/>
    <x v="1"/>
    <x v="0"/>
    <x v="2"/>
    <x v="0"/>
    <x v="0"/>
    <m/>
    <x v="3"/>
    <x v="1"/>
    <x v="0"/>
    <m/>
    <n v="1.0562555389299999"/>
    <s v="Very likely- 40% (cumulative)-exclusions applied"/>
    <n v="0.4"/>
    <x v="5"/>
  </r>
  <r>
    <n v="1283"/>
    <x v="0"/>
    <x v="0"/>
    <x v="0"/>
    <x v="0"/>
    <x v="0"/>
    <x v="0"/>
    <x v="0"/>
    <m/>
    <x v="0"/>
    <x v="0"/>
    <x v="0"/>
    <x v="0"/>
    <x v="0"/>
    <x v="0"/>
    <x v="0"/>
    <x v="0"/>
    <m/>
    <x v="4"/>
    <x v="1"/>
    <x v="1"/>
    <x v="0"/>
    <x v="2"/>
    <x v="0"/>
    <x v="0"/>
    <m/>
    <x v="3"/>
    <x v="1"/>
    <x v="0"/>
    <m/>
    <n v="1.0562555389299999"/>
    <s v="Very likely- 50% (cumulative)-exclusions applied"/>
    <n v="0.5"/>
    <x v="6"/>
  </r>
  <r>
    <n v="1284"/>
    <x v="0"/>
    <x v="0"/>
    <x v="0"/>
    <x v="0"/>
    <x v="0"/>
    <x v="0"/>
    <x v="0"/>
    <m/>
    <x v="0"/>
    <x v="0"/>
    <x v="0"/>
    <x v="0"/>
    <x v="0"/>
    <x v="0"/>
    <x v="0"/>
    <x v="0"/>
    <m/>
    <x v="4"/>
    <x v="1"/>
    <x v="1"/>
    <x v="0"/>
    <x v="2"/>
    <x v="0"/>
    <x v="0"/>
    <m/>
    <x v="8"/>
    <x v="1"/>
    <x v="6"/>
    <n v="5"/>
    <n v="0.84672008534599996"/>
    <s v="Very likely- £150 (cumulative)-exclusions applied"/>
    <n v="150"/>
    <x v="1"/>
  </r>
  <r>
    <n v="1284"/>
    <x v="0"/>
    <x v="0"/>
    <x v="0"/>
    <x v="0"/>
    <x v="0"/>
    <x v="0"/>
    <x v="0"/>
    <m/>
    <x v="0"/>
    <x v="0"/>
    <x v="0"/>
    <x v="0"/>
    <x v="0"/>
    <x v="0"/>
    <x v="0"/>
    <x v="0"/>
    <m/>
    <x v="4"/>
    <x v="1"/>
    <x v="1"/>
    <x v="0"/>
    <x v="2"/>
    <x v="0"/>
    <x v="0"/>
    <m/>
    <x v="8"/>
    <x v="1"/>
    <x v="6"/>
    <n v="5"/>
    <n v="0.84672008534599996"/>
    <s v="Very likely- £200 (cumulative)-exclusions applied"/>
    <n v="200"/>
    <x v="2"/>
  </r>
  <r>
    <n v="1284"/>
    <x v="0"/>
    <x v="0"/>
    <x v="0"/>
    <x v="0"/>
    <x v="0"/>
    <x v="0"/>
    <x v="0"/>
    <m/>
    <x v="0"/>
    <x v="0"/>
    <x v="0"/>
    <x v="0"/>
    <x v="0"/>
    <x v="0"/>
    <x v="0"/>
    <x v="0"/>
    <m/>
    <x v="4"/>
    <x v="1"/>
    <x v="1"/>
    <x v="0"/>
    <x v="2"/>
    <x v="0"/>
    <x v="0"/>
    <m/>
    <x v="8"/>
    <x v="1"/>
    <x v="6"/>
    <n v="5"/>
    <n v="0.84672008534599996"/>
    <s v="Very likely- 50% (cumulative)-exclusions applied"/>
    <n v="0.5"/>
    <x v="6"/>
  </r>
  <r>
    <n v="1287"/>
    <x v="0"/>
    <x v="0"/>
    <x v="0"/>
    <x v="0"/>
    <x v="0"/>
    <x v="0"/>
    <x v="0"/>
    <m/>
    <x v="0"/>
    <x v="0"/>
    <x v="0"/>
    <x v="0"/>
    <x v="0"/>
    <x v="0"/>
    <x v="0"/>
    <x v="0"/>
    <m/>
    <x v="4"/>
    <x v="1"/>
    <x v="1"/>
    <x v="0"/>
    <x v="2"/>
    <x v="0"/>
    <x v="0"/>
    <m/>
    <x v="0"/>
    <x v="4"/>
    <x v="6"/>
    <n v="10"/>
    <n v="0.986936094288"/>
    <s v="Very likely- 40% (cumulative)-exclusions applied"/>
    <n v="0.4"/>
    <x v="5"/>
  </r>
  <r>
    <n v="1287"/>
    <x v="0"/>
    <x v="0"/>
    <x v="0"/>
    <x v="0"/>
    <x v="0"/>
    <x v="0"/>
    <x v="0"/>
    <m/>
    <x v="0"/>
    <x v="0"/>
    <x v="0"/>
    <x v="0"/>
    <x v="0"/>
    <x v="0"/>
    <x v="0"/>
    <x v="0"/>
    <m/>
    <x v="4"/>
    <x v="1"/>
    <x v="1"/>
    <x v="0"/>
    <x v="2"/>
    <x v="0"/>
    <x v="0"/>
    <m/>
    <x v="0"/>
    <x v="4"/>
    <x v="6"/>
    <n v="10"/>
    <n v="0.986936094288"/>
    <s v="Very likely- 50% (cumulative)-exclusions applied"/>
    <n v="0.5"/>
    <x v="6"/>
  </r>
  <r>
    <n v="1294"/>
    <x v="0"/>
    <x v="0"/>
    <x v="0"/>
    <x v="0"/>
    <x v="0"/>
    <x v="0"/>
    <x v="0"/>
    <m/>
    <x v="0"/>
    <x v="0"/>
    <x v="0"/>
    <x v="0"/>
    <x v="0"/>
    <x v="0"/>
    <x v="0"/>
    <x v="0"/>
    <m/>
    <x v="0"/>
    <x v="6"/>
    <x v="3"/>
    <x v="0"/>
    <x v="3"/>
    <x v="0"/>
    <x v="0"/>
    <n v="-7"/>
    <x v="1"/>
    <x v="1"/>
    <x v="1"/>
    <n v="-7"/>
    <n v="0.83727572747199996"/>
    <s v="Very likely- £200 (cumulative)-exclusions applied"/>
    <n v="200"/>
    <x v="2"/>
  </r>
  <r>
    <n v="1297"/>
    <x v="0"/>
    <x v="0"/>
    <x v="0"/>
    <x v="0"/>
    <x v="0"/>
    <x v="0"/>
    <x v="0"/>
    <m/>
    <x v="0"/>
    <x v="1"/>
    <x v="1"/>
    <x v="1"/>
    <x v="1"/>
    <x v="1"/>
    <x v="1"/>
    <x v="1"/>
    <m/>
    <x v="5"/>
    <x v="3"/>
    <x v="2"/>
    <x v="1"/>
    <x v="5"/>
    <x v="1"/>
    <x v="2"/>
    <m/>
    <x v="5"/>
    <x v="2"/>
    <x v="4"/>
    <m/>
    <n v="0.98253952768200004"/>
    <s v="Very likely- £100 (cumulative)-exclusions applied"/>
    <n v="100"/>
    <x v="0"/>
  </r>
  <r>
    <n v="1297"/>
    <x v="0"/>
    <x v="0"/>
    <x v="0"/>
    <x v="0"/>
    <x v="0"/>
    <x v="0"/>
    <x v="0"/>
    <m/>
    <x v="0"/>
    <x v="1"/>
    <x v="1"/>
    <x v="1"/>
    <x v="1"/>
    <x v="1"/>
    <x v="1"/>
    <x v="1"/>
    <m/>
    <x v="5"/>
    <x v="3"/>
    <x v="2"/>
    <x v="1"/>
    <x v="5"/>
    <x v="1"/>
    <x v="2"/>
    <m/>
    <x v="5"/>
    <x v="2"/>
    <x v="4"/>
    <m/>
    <n v="0.98253952768200004"/>
    <s v="Very likely- £150 (cumulative)-exclusions applied"/>
    <n v="150"/>
    <x v="1"/>
  </r>
  <r>
    <n v="1297"/>
    <x v="0"/>
    <x v="0"/>
    <x v="0"/>
    <x v="0"/>
    <x v="0"/>
    <x v="0"/>
    <x v="0"/>
    <m/>
    <x v="0"/>
    <x v="1"/>
    <x v="1"/>
    <x v="1"/>
    <x v="1"/>
    <x v="1"/>
    <x v="1"/>
    <x v="1"/>
    <m/>
    <x v="5"/>
    <x v="3"/>
    <x v="2"/>
    <x v="1"/>
    <x v="5"/>
    <x v="1"/>
    <x v="2"/>
    <m/>
    <x v="5"/>
    <x v="2"/>
    <x v="4"/>
    <m/>
    <n v="0.98253952768200004"/>
    <s v="Very likely- £200 (cumulative)-exclusions applied"/>
    <n v="200"/>
    <x v="2"/>
  </r>
  <r>
    <n v="1297"/>
    <x v="0"/>
    <x v="0"/>
    <x v="0"/>
    <x v="0"/>
    <x v="0"/>
    <x v="0"/>
    <x v="0"/>
    <m/>
    <x v="0"/>
    <x v="1"/>
    <x v="1"/>
    <x v="1"/>
    <x v="1"/>
    <x v="1"/>
    <x v="1"/>
    <x v="1"/>
    <m/>
    <x v="5"/>
    <x v="3"/>
    <x v="2"/>
    <x v="1"/>
    <x v="5"/>
    <x v="1"/>
    <x v="2"/>
    <m/>
    <x v="5"/>
    <x v="2"/>
    <x v="4"/>
    <m/>
    <n v="0.98253952768200004"/>
    <s v="Very likely- 50% (cumulative)-exclusions applied"/>
    <n v="0.5"/>
    <x v="6"/>
  </r>
  <r>
    <n v="1302"/>
    <x v="0"/>
    <x v="0"/>
    <x v="0"/>
    <x v="0"/>
    <x v="0"/>
    <x v="0"/>
    <x v="0"/>
    <m/>
    <x v="7"/>
    <x v="0"/>
    <x v="0"/>
    <x v="0"/>
    <x v="0"/>
    <x v="0"/>
    <x v="0"/>
    <x v="0"/>
    <m/>
    <x v="0"/>
    <x v="6"/>
    <x v="3"/>
    <x v="0"/>
    <x v="3"/>
    <x v="0"/>
    <x v="0"/>
    <n v="2"/>
    <x v="1"/>
    <x v="1"/>
    <x v="1"/>
    <n v="4"/>
    <n v="1.0155302342899999"/>
    <s v="Very likely- 50% (cumulative)-exclusions applied"/>
    <n v="0.5"/>
    <x v="6"/>
  </r>
  <r>
    <n v="1303"/>
    <x v="0"/>
    <x v="0"/>
    <x v="0"/>
    <x v="0"/>
    <x v="0"/>
    <x v="0"/>
    <x v="0"/>
    <m/>
    <x v="2"/>
    <x v="0"/>
    <x v="0"/>
    <x v="0"/>
    <x v="0"/>
    <x v="0"/>
    <x v="0"/>
    <x v="0"/>
    <m/>
    <x v="4"/>
    <x v="1"/>
    <x v="1"/>
    <x v="0"/>
    <x v="2"/>
    <x v="0"/>
    <x v="0"/>
    <m/>
    <x v="4"/>
    <x v="1"/>
    <x v="2"/>
    <n v="-7"/>
    <n v="0.91124806548899995"/>
    <s v="Very likely- £100 (cumulative)-exclusions applied"/>
    <n v="100"/>
    <x v="0"/>
  </r>
  <r>
    <n v="1303"/>
    <x v="0"/>
    <x v="0"/>
    <x v="0"/>
    <x v="0"/>
    <x v="0"/>
    <x v="0"/>
    <x v="0"/>
    <m/>
    <x v="2"/>
    <x v="0"/>
    <x v="0"/>
    <x v="0"/>
    <x v="0"/>
    <x v="0"/>
    <x v="0"/>
    <x v="0"/>
    <m/>
    <x v="4"/>
    <x v="1"/>
    <x v="1"/>
    <x v="0"/>
    <x v="2"/>
    <x v="0"/>
    <x v="0"/>
    <m/>
    <x v="4"/>
    <x v="1"/>
    <x v="2"/>
    <n v="-7"/>
    <n v="0.91124806548899995"/>
    <s v="Very likely- £150 (cumulative)-exclusions applied"/>
    <n v="150"/>
    <x v="1"/>
  </r>
  <r>
    <n v="1303"/>
    <x v="0"/>
    <x v="0"/>
    <x v="0"/>
    <x v="0"/>
    <x v="0"/>
    <x v="0"/>
    <x v="0"/>
    <m/>
    <x v="2"/>
    <x v="0"/>
    <x v="0"/>
    <x v="0"/>
    <x v="0"/>
    <x v="0"/>
    <x v="0"/>
    <x v="0"/>
    <m/>
    <x v="4"/>
    <x v="1"/>
    <x v="1"/>
    <x v="0"/>
    <x v="2"/>
    <x v="0"/>
    <x v="0"/>
    <m/>
    <x v="4"/>
    <x v="1"/>
    <x v="2"/>
    <n v="-7"/>
    <n v="0.91124806548899995"/>
    <s v="Very likely- £200 (cumulative)-exclusions applied"/>
    <n v="200"/>
    <x v="2"/>
  </r>
  <r>
    <n v="1305"/>
    <x v="0"/>
    <x v="0"/>
    <x v="0"/>
    <x v="0"/>
    <x v="0"/>
    <x v="0"/>
    <x v="0"/>
    <m/>
    <x v="0"/>
    <x v="0"/>
    <x v="0"/>
    <x v="0"/>
    <x v="0"/>
    <x v="0"/>
    <x v="0"/>
    <x v="0"/>
    <m/>
    <x v="7"/>
    <x v="1"/>
    <x v="1"/>
    <x v="0"/>
    <x v="0"/>
    <x v="3"/>
    <x v="0"/>
    <n v="1"/>
    <x v="0"/>
    <x v="3"/>
    <x v="6"/>
    <n v="5"/>
    <n v="1.0221000791599999"/>
    <s v="Very likely- £100 (cumulative)-exclusions applied"/>
    <n v="100"/>
    <x v="0"/>
  </r>
  <r>
    <n v="1305"/>
    <x v="0"/>
    <x v="0"/>
    <x v="0"/>
    <x v="0"/>
    <x v="0"/>
    <x v="0"/>
    <x v="0"/>
    <m/>
    <x v="0"/>
    <x v="0"/>
    <x v="0"/>
    <x v="0"/>
    <x v="0"/>
    <x v="0"/>
    <x v="0"/>
    <x v="0"/>
    <m/>
    <x v="7"/>
    <x v="1"/>
    <x v="1"/>
    <x v="0"/>
    <x v="0"/>
    <x v="3"/>
    <x v="0"/>
    <n v="1"/>
    <x v="0"/>
    <x v="3"/>
    <x v="6"/>
    <n v="5"/>
    <n v="1.0221000791599999"/>
    <s v="Very likely- £150 (cumulative)-exclusions applied"/>
    <n v="150"/>
    <x v="1"/>
  </r>
  <r>
    <n v="1305"/>
    <x v="0"/>
    <x v="0"/>
    <x v="0"/>
    <x v="0"/>
    <x v="0"/>
    <x v="0"/>
    <x v="0"/>
    <m/>
    <x v="0"/>
    <x v="0"/>
    <x v="0"/>
    <x v="0"/>
    <x v="0"/>
    <x v="0"/>
    <x v="0"/>
    <x v="0"/>
    <m/>
    <x v="7"/>
    <x v="1"/>
    <x v="1"/>
    <x v="0"/>
    <x v="0"/>
    <x v="3"/>
    <x v="0"/>
    <n v="1"/>
    <x v="0"/>
    <x v="3"/>
    <x v="6"/>
    <n v="5"/>
    <n v="1.0221000791599999"/>
    <s v="Very likely- £200 (cumulative)-exclusions applied"/>
    <n v="200"/>
    <x v="2"/>
  </r>
  <r>
    <n v="1305"/>
    <x v="0"/>
    <x v="0"/>
    <x v="0"/>
    <x v="0"/>
    <x v="0"/>
    <x v="0"/>
    <x v="0"/>
    <m/>
    <x v="0"/>
    <x v="0"/>
    <x v="0"/>
    <x v="0"/>
    <x v="0"/>
    <x v="0"/>
    <x v="0"/>
    <x v="0"/>
    <m/>
    <x v="7"/>
    <x v="1"/>
    <x v="1"/>
    <x v="0"/>
    <x v="0"/>
    <x v="3"/>
    <x v="0"/>
    <n v="1"/>
    <x v="0"/>
    <x v="3"/>
    <x v="6"/>
    <n v="5"/>
    <n v="1.0221000791599999"/>
    <s v="Very likely- 40% (cumulative)-exclusions applied"/>
    <n v="0.4"/>
    <x v="5"/>
  </r>
  <r>
    <n v="1305"/>
    <x v="0"/>
    <x v="0"/>
    <x v="0"/>
    <x v="0"/>
    <x v="0"/>
    <x v="0"/>
    <x v="0"/>
    <m/>
    <x v="0"/>
    <x v="0"/>
    <x v="0"/>
    <x v="0"/>
    <x v="0"/>
    <x v="0"/>
    <x v="0"/>
    <x v="0"/>
    <m/>
    <x v="7"/>
    <x v="1"/>
    <x v="1"/>
    <x v="0"/>
    <x v="0"/>
    <x v="3"/>
    <x v="0"/>
    <n v="1"/>
    <x v="0"/>
    <x v="3"/>
    <x v="6"/>
    <n v="5"/>
    <n v="1.0221000791599999"/>
    <s v="Very likely- 50% (cumulative)-exclusions applied"/>
    <n v="0.5"/>
    <x v="6"/>
  </r>
  <r>
    <n v="1309"/>
    <x v="0"/>
    <x v="0"/>
    <x v="0"/>
    <x v="0"/>
    <x v="0"/>
    <x v="0"/>
    <x v="0"/>
    <m/>
    <x v="2"/>
    <x v="0"/>
    <x v="0"/>
    <x v="0"/>
    <x v="0"/>
    <x v="0"/>
    <x v="0"/>
    <x v="0"/>
    <m/>
    <x v="4"/>
    <x v="1"/>
    <x v="1"/>
    <x v="0"/>
    <x v="2"/>
    <x v="0"/>
    <x v="0"/>
    <m/>
    <x v="4"/>
    <x v="6"/>
    <x v="6"/>
    <n v="4"/>
    <n v="1.0155302342899999"/>
    <s v="Very likely- 50% (cumulative)-exclusions applied"/>
    <n v="0.5"/>
    <x v="6"/>
  </r>
  <r>
    <n v="1312"/>
    <x v="0"/>
    <x v="0"/>
    <x v="0"/>
    <x v="0"/>
    <x v="0"/>
    <x v="0"/>
    <x v="0"/>
    <m/>
    <x v="4"/>
    <x v="11"/>
    <x v="0"/>
    <x v="0"/>
    <x v="4"/>
    <x v="0"/>
    <x v="0"/>
    <x v="0"/>
    <n v="4"/>
    <x v="12"/>
    <x v="6"/>
    <x v="3"/>
    <x v="2"/>
    <x v="4"/>
    <x v="0"/>
    <x v="0"/>
    <n v="2"/>
    <x v="0"/>
    <x v="1"/>
    <x v="8"/>
    <n v="7"/>
    <n v="0.83727572747199996"/>
    <s v="Very likely- £100 (cumulative)-exclusions applied"/>
    <n v="100"/>
    <x v="0"/>
  </r>
  <r>
    <n v="1312"/>
    <x v="0"/>
    <x v="0"/>
    <x v="0"/>
    <x v="0"/>
    <x v="0"/>
    <x v="0"/>
    <x v="0"/>
    <m/>
    <x v="4"/>
    <x v="11"/>
    <x v="0"/>
    <x v="0"/>
    <x v="4"/>
    <x v="0"/>
    <x v="0"/>
    <x v="0"/>
    <n v="4"/>
    <x v="12"/>
    <x v="6"/>
    <x v="3"/>
    <x v="2"/>
    <x v="4"/>
    <x v="0"/>
    <x v="0"/>
    <n v="2"/>
    <x v="0"/>
    <x v="1"/>
    <x v="8"/>
    <n v="7"/>
    <n v="0.83727572747199996"/>
    <s v="Very likely- £150 (cumulative)-exclusions applied"/>
    <n v="150"/>
    <x v="1"/>
  </r>
  <r>
    <n v="1312"/>
    <x v="0"/>
    <x v="0"/>
    <x v="0"/>
    <x v="0"/>
    <x v="0"/>
    <x v="0"/>
    <x v="0"/>
    <m/>
    <x v="4"/>
    <x v="11"/>
    <x v="0"/>
    <x v="0"/>
    <x v="4"/>
    <x v="0"/>
    <x v="0"/>
    <x v="0"/>
    <n v="4"/>
    <x v="12"/>
    <x v="6"/>
    <x v="3"/>
    <x v="2"/>
    <x v="4"/>
    <x v="0"/>
    <x v="0"/>
    <n v="2"/>
    <x v="0"/>
    <x v="1"/>
    <x v="8"/>
    <n v="7"/>
    <n v="0.83727572747199996"/>
    <s v="Very likely- £200 (cumulative)-exclusions applied"/>
    <n v="200"/>
    <x v="2"/>
  </r>
  <r>
    <n v="1312"/>
    <x v="0"/>
    <x v="0"/>
    <x v="0"/>
    <x v="0"/>
    <x v="0"/>
    <x v="0"/>
    <x v="0"/>
    <m/>
    <x v="4"/>
    <x v="11"/>
    <x v="0"/>
    <x v="0"/>
    <x v="4"/>
    <x v="0"/>
    <x v="0"/>
    <x v="0"/>
    <n v="4"/>
    <x v="12"/>
    <x v="6"/>
    <x v="3"/>
    <x v="2"/>
    <x v="4"/>
    <x v="0"/>
    <x v="0"/>
    <n v="2"/>
    <x v="0"/>
    <x v="1"/>
    <x v="8"/>
    <n v="7"/>
    <n v="0.83727572747199996"/>
    <s v="Very likely- 30% (cumulative)-exclusions applied"/>
    <n v="0.3"/>
    <x v="4"/>
  </r>
  <r>
    <n v="1312"/>
    <x v="0"/>
    <x v="0"/>
    <x v="0"/>
    <x v="0"/>
    <x v="0"/>
    <x v="0"/>
    <x v="0"/>
    <m/>
    <x v="4"/>
    <x v="11"/>
    <x v="0"/>
    <x v="0"/>
    <x v="4"/>
    <x v="0"/>
    <x v="0"/>
    <x v="0"/>
    <n v="4"/>
    <x v="12"/>
    <x v="6"/>
    <x v="3"/>
    <x v="2"/>
    <x v="4"/>
    <x v="0"/>
    <x v="0"/>
    <n v="2"/>
    <x v="0"/>
    <x v="1"/>
    <x v="8"/>
    <n v="7"/>
    <n v="0.83727572747199996"/>
    <s v="Very likely- 40% (cumulative)-exclusions applied"/>
    <n v="0.4"/>
    <x v="5"/>
  </r>
  <r>
    <n v="1312"/>
    <x v="0"/>
    <x v="0"/>
    <x v="0"/>
    <x v="0"/>
    <x v="0"/>
    <x v="0"/>
    <x v="0"/>
    <m/>
    <x v="4"/>
    <x v="11"/>
    <x v="0"/>
    <x v="0"/>
    <x v="4"/>
    <x v="0"/>
    <x v="0"/>
    <x v="0"/>
    <n v="4"/>
    <x v="12"/>
    <x v="6"/>
    <x v="3"/>
    <x v="2"/>
    <x v="4"/>
    <x v="0"/>
    <x v="0"/>
    <n v="2"/>
    <x v="0"/>
    <x v="1"/>
    <x v="8"/>
    <n v="7"/>
    <n v="0.83727572747199996"/>
    <s v="Very likely- 50% (cumulative)-exclusions applied"/>
    <n v="0.5"/>
    <x v="6"/>
  </r>
  <r>
    <n v="1313"/>
    <x v="0"/>
    <x v="0"/>
    <x v="0"/>
    <x v="0"/>
    <x v="0"/>
    <x v="0"/>
    <x v="0"/>
    <m/>
    <x v="0"/>
    <x v="0"/>
    <x v="0"/>
    <x v="0"/>
    <x v="0"/>
    <x v="0"/>
    <x v="0"/>
    <x v="0"/>
    <m/>
    <x v="4"/>
    <x v="1"/>
    <x v="1"/>
    <x v="0"/>
    <x v="2"/>
    <x v="0"/>
    <x v="0"/>
    <m/>
    <x v="0"/>
    <x v="1"/>
    <x v="8"/>
    <n v="3"/>
    <n v="0.885237141394"/>
    <s v="Very likely- £100 (cumulative)-exclusions applied"/>
    <n v="100"/>
    <x v="0"/>
  </r>
  <r>
    <n v="1313"/>
    <x v="0"/>
    <x v="0"/>
    <x v="0"/>
    <x v="0"/>
    <x v="0"/>
    <x v="0"/>
    <x v="0"/>
    <m/>
    <x v="0"/>
    <x v="0"/>
    <x v="0"/>
    <x v="0"/>
    <x v="0"/>
    <x v="0"/>
    <x v="0"/>
    <x v="0"/>
    <m/>
    <x v="4"/>
    <x v="1"/>
    <x v="1"/>
    <x v="0"/>
    <x v="2"/>
    <x v="0"/>
    <x v="0"/>
    <m/>
    <x v="0"/>
    <x v="1"/>
    <x v="8"/>
    <n v="3"/>
    <n v="0.885237141394"/>
    <s v="Very likely- £150 (cumulative)-exclusions applied"/>
    <n v="150"/>
    <x v="1"/>
  </r>
  <r>
    <n v="1313"/>
    <x v="0"/>
    <x v="0"/>
    <x v="0"/>
    <x v="0"/>
    <x v="0"/>
    <x v="0"/>
    <x v="0"/>
    <m/>
    <x v="0"/>
    <x v="0"/>
    <x v="0"/>
    <x v="0"/>
    <x v="0"/>
    <x v="0"/>
    <x v="0"/>
    <x v="0"/>
    <m/>
    <x v="4"/>
    <x v="1"/>
    <x v="1"/>
    <x v="0"/>
    <x v="2"/>
    <x v="0"/>
    <x v="0"/>
    <m/>
    <x v="0"/>
    <x v="1"/>
    <x v="8"/>
    <n v="3"/>
    <n v="0.885237141394"/>
    <s v="Very likely- £200 (cumulative)-exclusions applied"/>
    <n v="200"/>
    <x v="2"/>
  </r>
  <r>
    <n v="1313"/>
    <x v="0"/>
    <x v="0"/>
    <x v="0"/>
    <x v="0"/>
    <x v="0"/>
    <x v="0"/>
    <x v="0"/>
    <m/>
    <x v="0"/>
    <x v="0"/>
    <x v="0"/>
    <x v="0"/>
    <x v="0"/>
    <x v="0"/>
    <x v="0"/>
    <x v="0"/>
    <m/>
    <x v="4"/>
    <x v="1"/>
    <x v="1"/>
    <x v="0"/>
    <x v="2"/>
    <x v="0"/>
    <x v="0"/>
    <m/>
    <x v="0"/>
    <x v="1"/>
    <x v="8"/>
    <n v="3"/>
    <n v="0.885237141394"/>
    <s v="Very likely- 20% (cumulative)-exclusions applied"/>
    <n v="0.2"/>
    <x v="3"/>
  </r>
  <r>
    <n v="1313"/>
    <x v="0"/>
    <x v="0"/>
    <x v="0"/>
    <x v="0"/>
    <x v="0"/>
    <x v="0"/>
    <x v="0"/>
    <m/>
    <x v="0"/>
    <x v="0"/>
    <x v="0"/>
    <x v="0"/>
    <x v="0"/>
    <x v="0"/>
    <x v="0"/>
    <x v="0"/>
    <m/>
    <x v="4"/>
    <x v="1"/>
    <x v="1"/>
    <x v="0"/>
    <x v="2"/>
    <x v="0"/>
    <x v="0"/>
    <m/>
    <x v="0"/>
    <x v="1"/>
    <x v="8"/>
    <n v="3"/>
    <n v="0.885237141394"/>
    <s v="Very likely- 30% (cumulative)-exclusions applied"/>
    <n v="0.3"/>
    <x v="4"/>
  </r>
  <r>
    <n v="1313"/>
    <x v="0"/>
    <x v="0"/>
    <x v="0"/>
    <x v="0"/>
    <x v="0"/>
    <x v="0"/>
    <x v="0"/>
    <m/>
    <x v="0"/>
    <x v="0"/>
    <x v="0"/>
    <x v="0"/>
    <x v="0"/>
    <x v="0"/>
    <x v="0"/>
    <x v="0"/>
    <m/>
    <x v="4"/>
    <x v="1"/>
    <x v="1"/>
    <x v="0"/>
    <x v="2"/>
    <x v="0"/>
    <x v="0"/>
    <m/>
    <x v="0"/>
    <x v="1"/>
    <x v="8"/>
    <n v="3"/>
    <n v="0.885237141394"/>
    <s v="Very likely- 40% (cumulative)-exclusions applied"/>
    <n v="0.4"/>
    <x v="5"/>
  </r>
  <r>
    <n v="1313"/>
    <x v="0"/>
    <x v="0"/>
    <x v="0"/>
    <x v="0"/>
    <x v="0"/>
    <x v="0"/>
    <x v="0"/>
    <m/>
    <x v="0"/>
    <x v="0"/>
    <x v="0"/>
    <x v="0"/>
    <x v="0"/>
    <x v="0"/>
    <x v="0"/>
    <x v="0"/>
    <m/>
    <x v="4"/>
    <x v="1"/>
    <x v="1"/>
    <x v="0"/>
    <x v="2"/>
    <x v="0"/>
    <x v="0"/>
    <m/>
    <x v="0"/>
    <x v="1"/>
    <x v="8"/>
    <n v="3"/>
    <n v="0.885237141394"/>
    <s v="Very likely- 50% (cumulative)-exclusions applied"/>
    <n v="0.5"/>
    <x v="6"/>
  </r>
  <r>
    <n v="1314"/>
    <x v="0"/>
    <x v="0"/>
    <x v="0"/>
    <x v="0"/>
    <x v="0"/>
    <x v="0"/>
    <x v="0"/>
    <m/>
    <x v="0"/>
    <x v="0"/>
    <x v="0"/>
    <x v="0"/>
    <x v="0"/>
    <x v="0"/>
    <x v="0"/>
    <x v="0"/>
    <m/>
    <x v="4"/>
    <x v="1"/>
    <x v="1"/>
    <x v="0"/>
    <x v="2"/>
    <x v="0"/>
    <x v="0"/>
    <m/>
    <x v="0"/>
    <x v="1"/>
    <x v="8"/>
    <n v="10"/>
    <n v="1.06833050753"/>
    <s v="Very likely- 20% (cumulative)-exclusions applied"/>
    <n v="0.2"/>
    <x v="3"/>
  </r>
  <r>
    <n v="1314"/>
    <x v="0"/>
    <x v="0"/>
    <x v="0"/>
    <x v="0"/>
    <x v="0"/>
    <x v="0"/>
    <x v="0"/>
    <m/>
    <x v="0"/>
    <x v="0"/>
    <x v="0"/>
    <x v="0"/>
    <x v="0"/>
    <x v="0"/>
    <x v="0"/>
    <x v="0"/>
    <m/>
    <x v="4"/>
    <x v="1"/>
    <x v="1"/>
    <x v="0"/>
    <x v="2"/>
    <x v="0"/>
    <x v="0"/>
    <m/>
    <x v="0"/>
    <x v="1"/>
    <x v="8"/>
    <n v="10"/>
    <n v="1.06833050753"/>
    <s v="Very likely- 30% (cumulative)-exclusions applied"/>
    <n v="0.3"/>
    <x v="4"/>
  </r>
  <r>
    <n v="1314"/>
    <x v="0"/>
    <x v="0"/>
    <x v="0"/>
    <x v="0"/>
    <x v="0"/>
    <x v="0"/>
    <x v="0"/>
    <m/>
    <x v="0"/>
    <x v="0"/>
    <x v="0"/>
    <x v="0"/>
    <x v="0"/>
    <x v="0"/>
    <x v="0"/>
    <x v="0"/>
    <m/>
    <x v="4"/>
    <x v="1"/>
    <x v="1"/>
    <x v="0"/>
    <x v="2"/>
    <x v="0"/>
    <x v="0"/>
    <m/>
    <x v="0"/>
    <x v="1"/>
    <x v="8"/>
    <n v="10"/>
    <n v="1.06833050753"/>
    <s v="Very likely- 40% (cumulative)-exclusions applied"/>
    <n v="0.4"/>
    <x v="5"/>
  </r>
  <r>
    <n v="1314"/>
    <x v="0"/>
    <x v="0"/>
    <x v="0"/>
    <x v="0"/>
    <x v="0"/>
    <x v="0"/>
    <x v="0"/>
    <m/>
    <x v="0"/>
    <x v="0"/>
    <x v="0"/>
    <x v="0"/>
    <x v="0"/>
    <x v="0"/>
    <x v="0"/>
    <x v="0"/>
    <m/>
    <x v="4"/>
    <x v="1"/>
    <x v="1"/>
    <x v="0"/>
    <x v="2"/>
    <x v="0"/>
    <x v="0"/>
    <m/>
    <x v="0"/>
    <x v="1"/>
    <x v="8"/>
    <n v="10"/>
    <n v="1.06833050753"/>
    <s v="Very likely- 50% (cumulative)-exclusions applied"/>
    <n v="0.5"/>
    <x v="6"/>
  </r>
  <r>
    <n v="1315"/>
    <x v="0"/>
    <x v="0"/>
    <x v="0"/>
    <x v="0"/>
    <x v="0"/>
    <x v="0"/>
    <x v="0"/>
    <m/>
    <x v="0"/>
    <x v="0"/>
    <x v="0"/>
    <x v="0"/>
    <x v="0"/>
    <x v="0"/>
    <x v="0"/>
    <x v="0"/>
    <m/>
    <x v="4"/>
    <x v="1"/>
    <x v="1"/>
    <x v="0"/>
    <x v="2"/>
    <x v="0"/>
    <x v="0"/>
    <m/>
    <x v="0"/>
    <x v="1"/>
    <x v="8"/>
    <n v="10"/>
    <n v="0.84409618873799996"/>
    <s v="Very likely- 50% (cumulative)-exclusions applied"/>
    <n v="0.5"/>
    <x v="6"/>
  </r>
  <r>
    <n v="1320"/>
    <x v="0"/>
    <x v="0"/>
    <x v="0"/>
    <x v="0"/>
    <x v="0"/>
    <x v="0"/>
    <x v="0"/>
    <m/>
    <x v="0"/>
    <x v="0"/>
    <x v="0"/>
    <x v="0"/>
    <x v="0"/>
    <x v="0"/>
    <x v="0"/>
    <x v="0"/>
    <m/>
    <x v="3"/>
    <x v="1"/>
    <x v="1"/>
    <x v="0"/>
    <x v="4"/>
    <x v="0"/>
    <x v="0"/>
    <n v="-7"/>
    <x v="1"/>
    <x v="1"/>
    <x v="1"/>
    <n v="2"/>
    <n v="0.89667433868900004"/>
    <s v="Very likely- 40% (cumulative)-exclusions applied"/>
    <n v="0.4"/>
    <x v="5"/>
  </r>
  <r>
    <n v="1320"/>
    <x v="0"/>
    <x v="0"/>
    <x v="0"/>
    <x v="0"/>
    <x v="0"/>
    <x v="0"/>
    <x v="0"/>
    <m/>
    <x v="0"/>
    <x v="0"/>
    <x v="0"/>
    <x v="0"/>
    <x v="0"/>
    <x v="0"/>
    <x v="0"/>
    <x v="0"/>
    <m/>
    <x v="3"/>
    <x v="1"/>
    <x v="1"/>
    <x v="0"/>
    <x v="4"/>
    <x v="0"/>
    <x v="0"/>
    <n v="-7"/>
    <x v="1"/>
    <x v="1"/>
    <x v="1"/>
    <n v="2"/>
    <n v="0.89667433868900004"/>
    <s v="Very likely- 50% (cumulative)-exclusions applied"/>
    <n v="0.5"/>
    <x v="6"/>
  </r>
  <r>
    <n v="1322"/>
    <x v="0"/>
    <x v="0"/>
    <x v="0"/>
    <x v="0"/>
    <x v="0"/>
    <x v="0"/>
    <x v="0"/>
    <m/>
    <x v="0"/>
    <x v="0"/>
    <x v="0"/>
    <x v="0"/>
    <x v="0"/>
    <x v="0"/>
    <x v="0"/>
    <x v="0"/>
    <m/>
    <x v="4"/>
    <x v="1"/>
    <x v="1"/>
    <x v="0"/>
    <x v="2"/>
    <x v="0"/>
    <x v="0"/>
    <m/>
    <x v="0"/>
    <x v="1"/>
    <x v="8"/>
    <n v="10"/>
    <n v="0.94385067580600002"/>
    <s v="Very likely- 50% (cumulative)-exclusions applied"/>
    <n v="0.5"/>
    <x v="6"/>
  </r>
  <r>
    <n v="1324"/>
    <x v="0"/>
    <x v="0"/>
    <x v="0"/>
    <x v="0"/>
    <x v="0"/>
    <x v="0"/>
    <x v="0"/>
    <m/>
    <x v="10"/>
    <x v="0"/>
    <x v="0"/>
    <x v="0"/>
    <x v="0"/>
    <x v="0"/>
    <x v="0"/>
    <x v="0"/>
    <m/>
    <x v="16"/>
    <x v="9"/>
    <x v="1"/>
    <x v="0"/>
    <x v="2"/>
    <x v="0"/>
    <x v="0"/>
    <n v="2"/>
    <x v="4"/>
    <x v="3"/>
    <x v="8"/>
    <n v="3"/>
    <n v="1.0817231190700001"/>
    <s v="Very likely- 20% (cumulative)-exclusions applied"/>
    <n v="0.2"/>
    <x v="3"/>
  </r>
  <r>
    <n v="1324"/>
    <x v="0"/>
    <x v="0"/>
    <x v="0"/>
    <x v="0"/>
    <x v="0"/>
    <x v="0"/>
    <x v="0"/>
    <m/>
    <x v="10"/>
    <x v="0"/>
    <x v="0"/>
    <x v="0"/>
    <x v="0"/>
    <x v="0"/>
    <x v="0"/>
    <x v="0"/>
    <m/>
    <x v="16"/>
    <x v="9"/>
    <x v="1"/>
    <x v="0"/>
    <x v="2"/>
    <x v="0"/>
    <x v="0"/>
    <n v="2"/>
    <x v="4"/>
    <x v="3"/>
    <x v="8"/>
    <n v="3"/>
    <n v="1.0817231190700001"/>
    <s v="Very likely- 30% (cumulative)-exclusions applied"/>
    <n v="0.3"/>
    <x v="4"/>
  </r>
  <r>
    <n v="1324"/>
    <x v="0"/>
    <x v="0"/>
    <x v="0"/>
    <x v="0"/>
    <x v="0"/>
    <x v="0"/>
    <x v="0"/>
    <m/>
    <x v="10"/>
    <x v="0"/>
    <x v="0"/>
    <x v="0"/>
    <x v="0"/>
    <x v="0"/>
    <x v="0"/>
    <x v="0"/>
    <m/>
    <x v="16"/>
    <x v="9"/>
    <x v="1"/>
    <x v="0"/>
    <x v="2"/>
    <x v="0"/>
    <x v="0"/>
    <n v="2"/>
    <x v="4"/>
    <x v="3"/>
    <x v="8"/>
    <n v="3"/>
    <n v="1.0817231190700001"/>
    <s v="Very likely- 40% (cumulative)-exclusions applied"/>
    <n v="0.4"/>
    <x v="5"/>
  </r>
  <r>
    <n v="1324"/>
    <x v="0"/>
    <x v="0"/>
    <x v="0"/>
    <x v="0"/>
    <x v="0"/>
    <x v="0"/>
    <x v="0"/>
    <m/>
    <x v="10"/>
    <x v="0"/>
    <x v="0"/>
    <x v="0"/>
    <x v="0"/>
    <x v="0"/>
    <x v="0"/>
    <x v="0"/>
    <m/>
    <x v="16"/>
    <x v="9"/>
    <x v="1"/>
    <x v="0"/>
    <x v="2"/>
    <x v="0"/>
    <x v="0"/>
    <n v="2"/>
    <x v="4"/>
    <x v="3"/>
    <x v="8"/>
    <n v="3"/>
    <n v="1.0817231190700001"/>
    <s v="Very likely- 50% (cumulative)-exclusions applied"/>
    <n v="0.5"/>
    <x v="6"/>
  </r>
  <r>
    <n v="1329"/>
    <x v="0"/>
    <x v="0"/>
    <x v="0"/>
    <x v="0"/>
    <x v="0"/>
    <x v="0"/>
    <x v="0"/>
    <m/>
    <x v="0"/>
    <x v="14"/>
    <x v="0"/>
    <x v="0"/>
    <x v="0"/>
    <x v="0"/>
    <x v="3"/>
    <x v="0"/>
    <n v="-7"/>
    <x v="15"/>
    <x v="5"/>
    <x v="1"/>
    <x v="0"/>
    <x v="2"/>
    <x v="0"/>
    <x v="0"/>
    <n v="-7"/>
    <x v="8"/>
    <x v="4"/>
    <x v="0"/>
    <n v="6"/>
    <n v="0.84672008534599996"/>
    <s v="Very likely- 50% (cumulative)-exclusions applied"/>
    <n v="0.5"/>
    <x v="6"/>
  </r>
  <r>
    <n v="1338"/>
    <x v="0"/>
    <x v="0"/>
    <x v="0"/>
    <x v="0"/>
    <x v="0"/>
    <x v="0"/>
    <x v="0"/>
    <m/>
    <x v="0"/>
    <x v="0"/>
    <x v="0"/>
    <x v="0"/>
    <x v="0"/>
    <x v="0"/>
    <x v="0"/>
    <x v="0"/>
    <m/>
    <x v="4"/>
    <x v="1"/>
    <x v="1"/>
    <x v="0"/>
    <x v="2"/>
    <x v="0"/>
    <x v="0"/>
    <m/>
    <x v="1"/>
    <x v="1"/>
    <x v="1"/>
    <n v="2"/>
    <n v="0.85240335683199997"/>
    <s v="Very likely- £100 (cumulative)-exclusions applied"/>
    <n v="100"/>
    <x v="0"/>
  </r>
  <r>
    <n v="1338"/>
    <x v="0"/>
    <x v="0"/>
    <x v="0"/>
    <x v="0"/>
    <x v="0"/>
    <x v="0"/>
    <x v="0"/>
    <m/>
    <x v="0"/>
    <x v="0"/>
    <x v="0"/>
    <x v="0"/>
    <x v="0"/>
    <x v="0"/>
    <x v="0"/>
    <x v="0"/>
    <m/>
    <x v="4"/>
    <x v="1"/>
    <x v="1"/>
    <x v="0"/>
    <x v="2"/>
    <x v="0"/>
    <x v="0"/>
    <m/>
    <x v="1"/>
    <x v="1"/>
    <x v="1"/>
    <n v="2"/>
    <n v="0.85240335683199997"/>
    <s v="Very likely- £150 (cumulative)-exclusions applied"/>
    <n v="150"/>
    <x v="1"/>
  </r>
  <r>
    <n v="1338"/>
    <x v="0"/>
    <x v="0"/>
    <x v="0"/>
    <x v="0"/>
    <x v="0"/>
    <x v="0"/>
    <x v="0"/>
    <m/>
    <x v="0"/>
    <x v="0"/>
    <x v="0"/>
    <x v="0"/>
    <x v="0"/>
    <x v="0"/>
    <x v="0"/>
    <x v="0"/>
    <m/>
    <x v="4"/>
    <x v="1"/>
    <x v="1"/>
    <x v="0"/>
    <x v="2"/>
    <x v="0"/>
    <x v="0"/>
    <m/>
    <x v="1"/>
    <x v="1"/>
    <x v="1"/>
    <n v="2"/>
    <n v="0.85240335683199997"/>
    <s v="Very likely- £200 (cumulative)-exclusions applied"/>
    <n v="200"/>
    <x v="2"/>
  </r>
  <r>
    <n v="1338"/>
    <x v="0"/>
    <x v="0"/>
    <x v="0"/>
    <x v="0"/>
    <x v="0"/>
    <x v="0"/>
    <x v="0"/>
    <m/>
    <x v="0"/>
    <x v="0"/>
    <x v="0"/>
    <x v="0"/>
    <x v="0"/>
    <x v="0"/>
    <x v="0"/>
    <x v="0"/>
    <m/>
    <x v="4"/>
    <x v="1"/>
    <x v="1"/>
    <x v="0"/>
    <x v="2"/>
    <x v="0"/>
    <x v="0"/>
    <m/>
    <x v="1"/>
    <x v="1"/>
    <x v="1"/>
    <n v="2"/>
    <n v="0.85240335683199997"/>
    <s v="Very likely- 40% (cumulative)-exclusions applied"/>
    <n v="0.4"/>
    <x v="5"/>
  </r>
  <r>
    <n v="1338"/>
    <x v="0"/>
    <x v="0"/>
    <x v="0"/>
    <x v="0"/>
    <x v="0"/>
    <x v="0"/>
    <x v="0"/>
    <m/>
    <x v="0"/>
    <x v="0"/>
    <x v="0"/>
    <x v="0"/>
    <x v="0"/>
    <x v="0"/>
    <x v="0"/>
    <x v="0"/>
    <m/>
    <x v="4"/>
    <x v="1"/>
    <x v="1"/>
    <x v="0"/>
    <x v="2"/>
    <x v="0"/>
    <x v="0"/>
    <m/>
    <x v="1"/>
    <x v="1"/>
    <x v="1"/>
    <n v="2"/>
    <n v="0.85240335683199997"/>
    <s v="Very likely- 50% (cumulative)-exclusions applied"/>
    <n v="0.5"/>
    <x v="6"/>
  </r>
  <r>
    <n v="1339"/>
    <x v="0"/>
    <x v="0"/>
    <x v="0"/>
    <x v="0"/>
    <x v="0"/>
    <x v="0"/>
    <x v="0"/>
    <m/>
    <x v="6"/>
    <x v="6"/>
    <x v="8"/>
    <x v="5"/>
    <x v="0"/>
    <x v="0"/>
    <x v="0"/>
    <x v="0"/>
    <n v="6"/>
    <x v="4"/>
    <x v="1"/>
    <x v="1"/>
    <x v="0"/>
    <x v="2"/>
    <x v="0"/>
    <x v="0"/>
    <m/>
    <x v="1"/>
    <x v="1"/>
    <x v="1"/>
    <n v="10"/>
    <n v="1.14486584481"/>
    <s v="Very likely- 50% (cumulative)-exclusions applied"/>
    <n v="0.5"/>
    <x v="6"/>
  </r>
  <r>
    <n v="1342"/>
    <x v="0"/>
    <x v="0"/>
    <x v="0"/>
    <x v="0"/>
    <x v="0"/>
    <x v="0"/>
    <x v="0"/>
    <m/>
    <x v="1"/>
    <x v="0"/>
    <x v="0"/>
    <x v="0"/>
    <x v="0"/>
    <x v="0"/>
    <x v="0"/>
    <x v="0"/>
    <m/>
    <x v="3"/>
    <x v="6"/>
    <x v="3"/>
    <x v="0"/>
    <x v="2"/>
    <x v="0"/>
    <x v="0"/>
    <n v="1"/>
    <x v="8"/>
    <x v="4"/>
    <x v="0"/>
    <n v="25"/>
    <n v="0.89271362921599995"/>
    <s v="Very likely- 50% (cumulative)-exclusions applied"/>
    <n v="0.5"/>
    <x v="6"/>
  </r>
  <r>
    <n v="1343"/>
    <x v="0"/>
    <x v="0"/>
    <x v="0"/>
    <x v="0"/>
    <x v="0"/>
    <x v="0"/>
    <x v="0"/>
    <m/>
    <x v="3"/>
    <x v="11"/>
    <x v="0"/>
    <x v="0"/>
    <x v="0"/>
    <x v="0"/>
    <x v="4"/>
    <x v="0"/>
    <n v="2.5"/>
    <x v="2"/>
    <x v="1"/>
    <x v="1"/>
    <x v="0"/>
    <x v="2"/>
    <x v="3"/>
    <x v="0"/>
    <n v="1"/>
    <x v="3"/>
    <x v="1"/>
    <x v="0"/>
    <m/>
    <n v="0.85240335683199997"/>
    <s v="Very likely- 50% (cumulative)-exclusions applied"/>
    <n v="0.5"/>
    <x v="6"/>
  </r>
  <r>
    <n v="1345"/>
    <x v="0"/>
    <x v="0"/>
    <x v="0"/>
    <x v="0"/>
    <x v="0"/>
    <x v="0"/>
    <x v="0"/>
    <m/>
    <x v="0"/>
    <x v="0"/>
    <x v="0"/>
    <x v="0"/>
    <x v="0"/>
    <x v="0"/>
    <x v="0"/>
    <x v="0"/>
    <m/>
    <x v="4"/>
    <x v="1"/>
    <x v="1"/>
    <x v="0"/>
    <x v="2"/>
    <x v="0"/>
    <x v="0"/>
    <m/>
    <x v="8"/>
    <x v="4"/>
    <x v="0"/>
    <n v="4"/>
    <n v="1.0687266965"/>
    <s v="Very likely- 40% (cumulative)-exclusions applied"/>
    <n v="0.4"/>
    <x v="5"/>
  </r>
  <r>
    <n v="1345"/>
    <x v="0"/>
    <x v="0"/>
    <x v="0"/>
    <x v="0"/>
    <x v="0"/>
    <x v="0"/>
    <x v="0"/>
    <m/>
    <x v="0"/>
    <x v="0"/>
    <x v="0"/>
    <x v="0"/>
    <x v="0"/>
    <x v="0"/>
    <x v="0"/>
    <x v="0"/>
    <m/>
    <x v="4"/>
    <x v="1"/>
    <x v="1"/>
    <x v="0"/>
    <x v="2"/>
    <x v="0"/>
    <x v="0"/>
    <m/>
    <x v="8"/>
    <x v="4"/>
    <x v="0"/>
    <n v="4"/>
    <n v="1.0687266965"/>
    <s v="Very likely- 50% (cumulative)-exclusions applied"/>
    <n v="0.5"/>
    <x v="6"/>
  </r>
  <r>
    <n v="1346"/>
    <x v="0"/>
    <x v="0"/>
    <x v="0"/>
    <x v="0"/>
    <x v="0"/>
    <x v="0"/>
    <x v="0"/>
    <m/>
    <x v="0"/>
    <x v="0"/>
    <x v="0"/>
    <x v="0"/>
    <x v="0"/>
    <x v="0"/>
    <x v="0"/>
    <x v="0"/>
    <m/>
    <x v="4"/>
    <x v="1"/>
    <x v="1"/>
    <x v="0"/>
    <x v="2"/>
    <x v="0"/>
    <x v="0"/>
    <m/>
    <x v="2"/>
    <x v="0"/>
    <x v="6"/>
    <n v="10"/>
    <n v="0.90666348860900003"/>
    <s v="Very likely- £100 (cumulative)-exclusions applied"/>
    <n v="100"/>
    <x v="0"/>
  </r>
  <r>
    <n v="1346"/>
    <x v="0"/>
    <x v="0"/>
    <x v="0"/>
    <x v="0"/>
    <x v="0"/>
    <x v="0"/>
    <x v="0"/>
    <m/>
    <x v="0"/>
    <x v="0"/>
    <x v="0"/>
    <x v="0"/>
    <x v="0"/>
    <x v="0"/>
    <x v="0"/>
    <x v="0"/>
    <m/>
    <x v="4"/>
    <x v="1"/>
    <x v="1"/>
    <x v="0"/>
    <x v="2"/>
    <x v="0"/>
    <x v="0"/>
    <m/>
    <x v="2"/>
    <x v="0"/>
    <x v="6"/>
    <n v="10"/>
    <n v="0.90666348860900003"/>
    <s v="Very likely- £150 (cumulative)-exclusions applied"/>
    <n v="150"/>
    <x v="1"/>
  </r>
  <r>
    <n v="1346"/>
    <x v="0"/>
    <x v="0"/>
    <x v="0"/>
    <x v="0"/>
    <x v="0"/>
    <x v="0"/>
    <x v="0"/>
    <m/>
    <x v="0"/>
    <x v="0"/>
    <x v="0"/>
    <x v="0"/>
    <x v="0"/>
    <x v="0"/>
    <x v="0"/>
    <x v="0"/>
    <m/>
    <x v="4"/>
    <x v="1"/>
    <x v="1"/>
    <x v="0"/>
    <x v="2"/>
    <x v="0"/>
    <x v="0"/>
    <m/>
    <x v="2"/>
    <x v="0"/>
    <x v="6"/>
    <n v="10"/>
    <n v="0.90666348860900003"/>
    <s v="Very likely- £200 (cumulative)-exclusions applied"/>
    <n v="200"/>
    <x v="2"/>
  </r>
  <r>
    <n v="1346"/>
    <x v="0"/>
    <x v="0"/>
    <x v="0"/>
    <x v="0"/>
    <x v="0"/>
    <x v="0"/>
    <x v="0"/>
    <m/>
    <x v="0"/>
    <x v="0"/>
    <x v="0"/>
    <x v="0"/>
    <x v="0"/>
    <x v="0"/>
    <x v="0"/>
    <x v="0"/>
    <m/>
    <x v="4"/>
    <x v="1"/>
    <x v="1"/>
    <x v="0"/>
    <x v="2"/>
    <x v="0"/>
    <x v="0"/>
    <m/>
    <x v="2"/>
    <x v="0"/>
    <x v="6"/>
    <n v="10"/>
    <n v="0.90666348860900003"/>
    <s v="Very likely- 50% (cumulative)-exclusions applied"/>
    <n v="0.5"/>
    <x v="6"/>
  </r>
  <r>
    <n v="1350"/>
    <x v="0"/>
    <x v="0"/>
    <x v="0"/>
    <x v="0"/>
    <x v="0"/>
    <x v="0"/>
    <x v="0"/>
    <m/>
    <x v="0"/>
    <x v="0"/>
    <x v="0"/>
    <x v="0"/>
    <x v="0"/>
    <x v="0"/>
    <x v="0"/>
    <x v="0"/>
    <m/>
    <x v="2"/>
    <x v="1"/>
    <x v="3"/>
    <x v="0"/>
    <x v="4"/>
    <x v="0"/>
    <x v="0"/>
    <n v="3"/>
    <x v="2"/>
    <x v="1"/>
    <x v="2"/>
    <n v="4"/>
    <n v="1.1540063597300001"/>
    <s v="Very likely- £200 (cumulative)-exclusions applied"/>
    <n v="200"/>
    <x v="2"/>
  </r>
  <r>
    <n v="1355"/>
    <x v="0"/>
    <x v="0"/>
    <x v="0"/>
    <x v="0"/>
    <x v="0"/>
    <x v="0"/>
    <x v="0"/>
    <m/>
    <x v="0"/>
    <x v="0"/>
    <x v="0"/>
    <x v="0"/>
    <x v="0"/>
    <x v="0"/>
    <x v="0"/>
    <x v="0"/>
    <m/>
    <x v="7"/>
    <x v="1"/>
    <x v="4"/>
    <x v="0"/>
    <x v="2"/>
    <x v="0"/>
    <x v="5"/>
    <n v="8"/>
    <x v="0"/>
    <x v="1"/>
    <x v="8"/>
    <n v="8"/>
    <n v="0.85728633478500005"/>
    <s v="Very likely- 20% (cumulative)-exclusions applied"/>
    <n v="0.2"/>
    <x v="3"/>
  </r>
  <r>
    <n v="1355"/>
    <x v="0"/>
    <x v="0"/>
    <x v="0"/>
    <x v="0"/>
    <x v="0"/>
    <x v="0"/>
    <x v="0"/>
    <m/>
    <x v="0"/>
    <x v="0"/>
    <x v="0"/>
    <x v="0"/>
    <x v="0"/>
    <x v="0"/>
    <x v="0"/>
    <x v="0"/>
    <m/>
    <x v="7"/>
    <x v="1"/>
    <x v="4"/>
    <x v="0"/>
    <x v="2"/>
    <x v="0"/>
    <x v="5"/>
    <n v="8"/>
    <x v="0"/>
    <x v="1"/>
    <x v="8"/>
    <n v="8"/>
    <n v="0.85728633478500005"/>
    <s v="Very likely- 30% (cumulative)-exclusions applied"/>
    <n v="0.3"/>
    <x v="4"/>
  </r>
  <r>
    <n v="1355"/>
    <x v="0"/>
    <x v="0"/>
    <x v="0"/>
    <x v="0"/>
    <x v="0"/>
    <x v="0"/>
    <x v="0"/>
    <m/>
    <x v="0"/>
    <x v="0"/>
    <x v="0"/>
    <x v="0"/>
    <x v="0"/>
    <x v="0"/>
    <x v="0"/>
    <x v="0"/>
    <m/>
    <x v="7"/>
    <x v="1"/>
    <x v="4"/>
    <x v="0"/>
    <x v="2"/>
    <x v="0"/>
    <x v="5"/>
    <n v="8"/>
    <x v="0"/>
    <x v="1"/>
    <x v="8"/>
    <n v="8"/>
    <n v="0.85728633478500005"/>
    <s v="Very likely- 40% (cumulative)-exclusions applied"/>
    <n v="0.4"/>
    <x v="5"/>
  </r>
  <r>
    <n v="1355"/>
    <x v="0"/>
    <x v="0"/>
    <x v="0"/>
    <x v="0"/>
    <x v="0"/>
    <x v="0"/>
    <x v="0"/>
    <m/>
    <x v="0"/>
    <x v="0"/>
    <x v="0"/>
    <x v="0"/>
    <x v="0"/>
    <x v="0"/>
    <x v="0"/>
    <x v="0"/>
    <m/>
    <x v="7"/>
    <x v="1"/>
    <x v="4"/>
    <x v="0"/>
    <x v="2"/>
    <x v="0"/>
    <x v="5"/>
    <n v="8"/>
    <x v="0"/>
    <x v="1"/>
    <x v="8"/>
    <n v="8"/>
    <n v="0.85728633478500005"/>
    <s v="Very likely- 50% (cumulative)-exclusions applied"/>
    <n v="0.5"/>
    <x v="6"/>
  </r>
  <r>
    <n v="1360"/>
    <x v="0"/>
    <x v="0"/>
    <x v="0"/>
    <x v="0"/>
    <x v="0"/>
    <x v="0"/>
    <x v="0"/>
    <m/>
    <x v="8"/>
    <x v="0"/>
    <x v="0"/>
    <x v="0"/>
    <x v="0"/>
    <x v="0"/>
    <x v="0"/>
    <x v="0"/>
    <m/>
    <x v="4"/>
    <x v="1"/>
    <x v="1"/>
    <x v="0"/>
    <x v="2"/>
    <x v="0"/>
    <x v="0"/>
    <m/>
    <x v="3"/>
    <x v="1"/>
    <x v="0"/>
    <m/>
    <n v="1.6300912731999999"/>
    <s v="Very likely- £100 (cumulative)-exclusions applied"/>
    <n v="100"/>
    <x v="0"/>
  </r>
  <r>
    <n v="1360"/>
    <x v="0"/>
    <x v="0"/>
    <x v="0"/>
    <x v="0"/>
    <x v="0"/>
    <x v="0"/>
    <x v="0"/>
    <m/>
    <x v="8"/>
    <x v="0"/>
    <x v="0"/>
    <x v="0"/>
    <x v="0"/>
    <x v="0"/>
    <x v="0"/>
    <x v="0"/>
    <m/>
    <x v="4"/>
    <x v="1"/>
    <x v="1"/>
    <x v="0"/>
    <x v="2"/>
    <x v="0"/>
    <x v="0"/>
    <m/>
    <x v="3"/>
    <x v="1"/>
    <x v="0"/>
    <m/>
    <n v="1.6300912731999999"/>
    <s v="Very likely- £150 (cumulative)-exclusions applied"/>
    <n v="150"/>
    <x v="1"/>
  </r>
  <r>
    <n v="1360"/>
    <x v="0"/>
    <x v="0"/>
    <x v="0"/>
    <x v="0"/>
    <x v="0"/>
    <x v="0"/>
    <x v="0"/>
    <m/>
    <x v="8"/>
    <x v="0"/>
    <x v="0"/>
    <x v="0"/>
    <x v="0"/>
    <x v="0"/>
    <x v="0"/>
    <x v="0"/>
    <m/>
    <x v="4"/>
    <x v="1"/>
    <x v="1"/>
    <x v="0"/>
    <x v="2"/>
    <x v="0"/>
    <x v="0"/>
    <m/>
    <x v="3"/>
    <x v="1"/>
    <x v="0"/>
    <m/>
    <n v="1.6300912731999999"/>
    <s v="Very likely- £200 (cumulative)-exclusions applied"/>
    <n v="200"/>
    <x v="2"/>
  </r>
  <r>
    <n v="1360"/>
    <x v="0"/>
    <x v="0"/>
    <x v="0"/>
    <x v="0"/>
    <x v="0"/>
    <x v="0"/>
    <x v="0"/>
    <m/>
    <x v="8"/>
    <x v="0"/>
    <x v="0"/>
    <x v="0"/>
    <x v="0"/>
    <x v="0"/>
    <x v="0"/>
    <x v="0"/>
    <m/>
    <x v="4"/>
    <x v="1"/>
    <x v="1"/>
    <x v="0"/>
    <x v="2"/>
    <x v="0"/>
    <x v="0"/>
    <m/>
    <x v="3"/>
    <x v="1"/>
    <x v="0"/>
    <m/>
    <n v="1.6300912731999999"/>
    <s v="Very likely- 40% (cumulative)-exclusions applied"/>
    <n v="0.4"/>
    <x v="5"/>
  </r>
  <r>
    <n v="1360"/>
    <x v="0"/>
    <x v="0"/>
    <x v="0"/>
    <x v="0"/>
    <x v="0"/>
    <x v="0"/>
    <x v="0"/>
    <m/>
    <x v="8"/>
    <x v="0"/>
    <x v="0"/>
    <x v="0"/>
    <x v="0"/>
    <x v="0"/>
    <x v="0"/>
    <x v="0"/>
    <m/>
    <x v="4"/>
    <x v="1"/>
    <x v="1"/>
    <x v="0"/>
    <x v="2"/>
    <x v="0"/>
    <x v="0"/>
    <m/>
    <x v="3"/>
    <x v="1"/>
    <x v="0"/>
    <m/>
    <n v="1.6300912731999999"/>
    <s v="Very likely- 50% (cumulative)-exclusions applied"/>
    <n v="0.5"/>
    <x v="6"/>
  </r>
  <r>
    <n v="1363"/>
    <x v="0"/>
    <x v="0"/>
    <x v="0"/>
    <x v="0"/>
    <x v="0"/>
    <x v="0"/>
    <x v="0"/>
    <m/>
    <x v="1"/>
    <x v="0"/>
    <x v="0"/>
    <x v="0"/>
    <x v="0"/>
    <x v="0"/>
    <x v="0"/>
    <x v="0"/>
    <m/>
    <x v="4"/>
    <x v="1"/>
    <x v="1"/>
    <x v="0"/>
    <x v="2"/>
    <x v="0"/>
    <x v="0"/>
    <m/>
    <x v="1"/>
    <x v="1"/>
    <x v="1"/>
    <n v="10"/>
    <n v="1.17894361647"/>
    <s v="Very likely- £200 (cumulative)-exclusions applied"/>
    <n v="200"/>
    <x v="2"/>
  </r>
  <r>
    <n v="1363"/>
    <x v="0"/>
    <x v="0"/>
    <x v="0"/>
    <x v="0"/>
    <x v="0"/>
    <x v="0"/>
    <x v="0"/>
    <m/>
    <x v="1"/>
    <x v="0"/>
    <x v="0"/>
    <x v="0"/>
    <x v="0"/>
    <x v="0"/>
    <x v="0"/>
    <x v="0"/>
    <m/>
    <x v="4"/>
    <x v="1"/>
    <x v="1"/>
    <x v="0"/>
    <x v="2"/>
    <x v="0"/>
    <x v="0"/>
    <m/>
    <x v="1"/>
    <x v="1"/>
    <x v="1"/>
    <n v="10"/>
    <n v="1.17894361647"/>
    <s v="Very likely- 50% (cumulative)-exclusions applied"/>
    <n v="0.5"/>
    <x v="6"/>
  </r>
  <r>
    <n v="1372"/>
    <x v="0"/>
    <x v="0"/>
    <x v="0"/>
    <x v="0"/>
    <x v="0"/>
    <x v="0"/>
    <x v="0"/>
    <m/>
    <x v="0"/>
    <x v="0"/>
    <x v="0"/>
    <x v="0"/>
    <x v="0"/>
    <x v="0"/>
    <x v="0"/>
    <x v="0"/>
    <m/>
    <x v="4"/>
    <x v="1"/>
    <x v="1"/>
    <x v="0"/>
    <x v="2"/>
    <x v="0"/>
    <x v="0"/>
    <m/>
    <x v="5"/>
    <x v="2"/>
    <x v="4"/>
    <m/>
    <n v="1.0023583073"/>
    <s v="Very likely- 20% (cumulative)-exclusions applied"/>
    <n v="0.2"/>
    <x v="3"/>
  </r>
  <r>
    <n v="1372"/>
    <x v="0"/>
    <x v="0"/>
    <x v="0"/>
    <x v="0"/>
    <x v="0"/>
    <x v="0"/>
    <x v="0"/>
    <m/>
    <x v="0"/>
    <x v="0"/>
    <x v="0"/>
    <x v="0"/>
    <x v="0"/>
    <x v="0"/>
    <x v="0"/>
    <x v="0"/>
    <m/>
    <x v="4"/>
    <x v="1"/>
    <x v="1"/>
    <x v="0"/>
    <x v="2"/>
    <x v="0"/>
    <x v="0"/>
    <m/>
    <x v="5"/>
    <x v="2"/>
    <x v="4"/>
    <m/>
    <n v="1.0023583073"/>
    <s v="Very likely- 30% (cumulative)-exclusions applied"/>
    <n v="0.3"/>
    <x v="4"/>
  </r>
  <r>
    <n v="1372"/>
    <x v="0"/>
    <x v="0"/>
    <x v="0"/>
    <x v="0"/>
    <x v="0"/>
    <x v="0"/>
    <x v="0"/>
    <m/>
    <x v="0"/>
    <x v="0"/>
    <x v="0"/>
    <x v="0"/>
    <x v="0"/>
    <x v="0"/>
    <x v="0"/>
    <x v="0"/>
    <m/>
    <x v="4"/>
    <x v="1"/>
    <x v="1"/>
    <x v="0"/>
    <x v="2"/>
    <x v="0"/>
    <x v="0"/>
    <m/>
    <x v="5"/>
    <x v="2"/>
    <x v="4"/>
    <m/>
    <n v="1.0023583073"/>
    <s v="Very likely- 40% (cumulative)-exclusions applied"/>
    <n v="0.4"/>
    <x v="5"/>
  </r>
  <r>
    <n v="1372"/>
    <x v="0"/>
    <x v="0"/>
    <x v="0"/>
    <x v="0"/>
    <x v="0"/>
    <x v="0"/>
    <x v="0"/>
    <m/>
    <x v="0"/>
    <x v="0"/>
    <x v="0"/>
    <x v="0"/>
    <x v="0"/>
    <x v="0"/>
    <x v="0"/>
    <x v="0"/>
    <m/>
    <x v="4"/>
    <x v="1"/>
    <x v="1"/>
    <x v="0"/>
    <x v="2"/>
    <x v="0"/>
    <x v="0"/>
    <m/>
    <x v="5"/>
    <x v="2"/>
    <x v="4"/>
    <m/>
    <n v="1.0023583073"/>
    <s v="Very likely- 50% (cumulative)-exclusions applied"/>
    <n v="0.5"/>
    <x v="6"/>
  </r>
  <r>
    <n v="1376"/>
    <x v="0"/>
    <x v="0"/>
    <x v="0"/>
    <x v="0"/>
    <x v="0"/>
    <x v="0"/>
    <x v="0"/>
    <m/>
    <x v="0"/>
    <x v="0"/>
    <x v="0"/>
    <x v="0"/>
    <x v="0"/>
    <x v="0"/>
    <x v="0"/>
    <x v="0"/>
    <m/>
    <x v="5"/>
    <x v="3"/>
    <x v="2"/>
    <x v="1"/>
    <x v="5"/>
    <x v="1"/>
    <x v="2"/>
    <m/>
    <x v="5"/>
    <x v="2"/>
    <x v="4"/>
    <m/>
    <n v="0.984796814972"/>
    <s v="Very likely- 50% (cumulative)-exclusions applied"/>
    <n v="0.5"/>
    <x v="6"/>
  </r>
  <r>
    <n v="1377"/>
    <x v="0"/>
    <x v="0"/>
    <x v="0"/>
    <x v="0"/>
    <x v="0"/>
    <x v="0"/>
    <x v="0"/>
    <m/>
    <x v="0"/>
    <x v="0"/>
    <x v="0"/>
    <x v="0"/>
    <x v="0"/>
    <x v="0"/>
    <x v="0"/>
    <x v="0"/>
    <m/>
    <x v="4"/>
    <x v="1"/>
    <x v="1"/>
    <x v="0"/>
    <x v="2"/>
    <x v="0"/>
    <x v="0"/>
    <m/>
    <x v="3"/>
    <x v="1"/>
    <x v="0"/>
    <m/>
    <n v="0.84894795896200004"/>
    <s v="Very likely- 50% (cumulative)-exclusions applied"/>
    <n v="0.5"/>
    <x v="6"/>
  </r>
  <r>
    <n v="1378"/>
    <x v="0"/>
    <x v="0"/>
    <x v="0"/>
    <x v="0"/>
    <x v="0"/>
    <x v="0"/>
    <x v="0"/>
    <m/>
    <x v="0"/>
    <x v="0"/>
    <x v="0"/>
    <x v="0"/>
    <x v="0"/>
    <x v="0"/>
    <x v="0"/>
    <x v="0"/>
    <m/>
    <x v="4"/>
    <x v="1"/>
    <x v="1"/>
    <x v="0"/>
    <x v="2"/>
    <x v="0"/>
    <x v="0"/>
    <m/>
    <x v="8"/>
    <x v="4"/>
    <x v="0"/>
    <n v="-7"/>
    <n v="1.79524036849"/>
    <s v="Very likely- 50% (cumulative)-exclusions applied"/>
    <n v="0.5"/>
    <x v="6"/>
  </r>
  <r>
    <n v="1381"/>
    <x v="0"/>
    <x v="0"/>
    <x v="0"/>
    <x v="0"/>
    <x v="0"/>
    <x v="0"/>
    <x v="0"/>
    <m/>
    <x v="3"/>
    <x v="1"/>
    <x v="1"/>
    <x v="1"/>
    <x v="1"/>
    <x v="1"/>
    <x v="1"/>
    <x v="1"/>
    <m/>
    <x v="5"/>
    <x v="3"/>
    <x v="2"/>
    <x v="1"/>
    <x v="5"/>
    <x v="1"/>
    <x v="2"/>
    <m/>
    <x v="5"/>
    <x v="2"/>
    <x v="4"/>
    <m/>
    <n v="0.87898684643500002"/>
    <s v="Very likely- 50% (cumulative)-exclusions applied"/>
    <n v="0.5"/>
    <x v="6"/>
  </r>
  <r>
    <n v="1388"/>
    <x v="0"/>
    <x v="0"/>
    <x v="0"/>
    <x v="0"/>
    <x v="0"/>
    <x v="0"/>
    <x v="0"/>
    <m/>
    <x v="0"/>
    <x v="0"/>
    <x v="0"/>
    <x v="0"/>
    <x v="0"/>
    <x v="0"/>
    <x v="0"/>
    <x v="0"/>
    <m/>
    <x v="4"/>
    <x v="1"/>
    <x v="1"/>
    <x v="0"/>
    <x v="2"/>
    <x v="0"/>
    <x v="0"/>
    <m/>
    <x v="3"/>
    <x v="1"/>
    <x v="0"/>
    <m/>
    <n v="1.10013656924"/>
    <s v="Very likely- £150 (cumulative)-exclusions applied"/>
    <n v="150"/>
    <x v="1"/>
  </r>
  <r>
    <n v="1388"/>
    <x v="0"/>
    <x v="0"/>
    <x v="0"/>
    <x v="0"/>
    <x v="0"/>
    <x v="0"/>
    <x v="0"/>
    <m/>
    <x v="0"/>
    <x v="0"/>
    <x v="0"/>
    <x v="0"/>
    <x v="0"/>
    <x v="0"/>
    <x v="0"/>
    <x v="0"/>
    <m/>
    <x v="4"/>
    <x v="1"/>
    <x v="1"/>
    <x v="0"/>
    <x v="2"/>
    <x v="0"/>
    <x v="0"/>
    <m/>
    <x v="3"/>
    <x v="1"/>
    <x v="0"/>
    <m/>
    <n v="1.10013656924"/>
    <s v="Very likely- £200 (cumulative)-exclusions applied"/>
    <n v="200"/>
    <x v="2"/>
  </r>
  <r>
    <n v="1388"/>
    <x v="0"/>
    <x v="0"/>
    <x v="0"/>
    <x v="0"/>
    <x v="0"/>
    <x v="0"/>
    <x v="0"/>
    <m/>
    <x v="0"/>
    <x v="0"/>
    <x v="0"/>
    <x v="0"/>
    <x v="0"/>
    <x v="0"/>
    <x v="0"/>
    <x v="0"/>
    <m/>
    <x v="4"/>
    <x v="1"/>
    <x v="1"/>
    <x v="0"/>
    <x v="2"/>
    <x v="0"/>
    <x v="0"/>
    <m/>
    <x v="3"/>
    <x v="1"/>
    <x v="0"/>
    <m/>
    <n v="1.10013656924"/>
    <s v="Very likely- 50% (cumulative)-exclusions applied"/>
    <n v="0.5"/>
    <x v="6"/>
  </r>
  <r>
    <n v="1389"/>
    <x v="0"/>
    <x v="0"/>
    <x v="0"/>
    <x v="0"/>
    <x v="0"/>
    <x v="0"/>
    <x v="0"/>
    <m/>
    <x v="0"/>
    <x v="0"/>
    <x v="0"/>
    <x v="0"/>
    <x v="0"/>
    <x v="0"/>
    <x v="0"/>
    <x v="0"/>
    <m/>
    <x v="4"/>
    <x v="1"/>
    <x v="1"/>
    <x v="0"/>
    <x v="2"/>
    <x v="0"/>
    <x v="0"/>
    <m/>
    <x v="8"/>
    <x v="1"/>
    <x v="6"/>
    <n v="-7"/>
    <n v="1.0976500149399999"/>
    <s v="Very likely- £200 (cumulative)-exclusions applied"/>
    <n v="200"/>
    <x v="2"/>
  </r>
  <r>
    <n v="1389"/>
    <x v="0"/>
    <x v="0"/>
    <x v="0"/>
    <x v="0"/>
    <x v="0"/>
    <x v="0"/>
    <x v="0"/>
    <m/>
    <x v="0"/>
    <x v="0"/>
    <x v="0"/>
    <x v="0"/>
    <x v="0"/>
    <x v="0"/>
    <x v="0"/>
    <x v="0"/>
    <m/>
    <x v="4"/>
    <x v="1"/>
    <x v="1"/>
    <x v="0"/>
    <x v="2"/>
    <x v="0"/>
    <x v="0"/>
    <m/>
    <x v="8"/>
    <x v="1"/>
    <x v="6"/>
    <n v="-7"/>
    <n v="1.0976500149399999"/>
    <s v="Very likely- 40% (cumulative)-exclusions applied"/>
    <n v="0.4"/>
    <x v="5"/>
  </r>
  <r>
    <n v="1389"/>
    <x v="0"/>
    <x v="0"/>
    <x v="0"/>
    <x v="0"/>
    <x v="0"/>
    <x v="0"/>
    <x v="0"/>
    <m/>
    <x v="0"/>
    <x v="0"/>
    <x v="0"/>
    <x v="0"/>
    <x v="0"/>
    <x v="0"/>
    <x v="0"/>
    <x v="0"/>
    <m/>
    <x v="4"/>
    <x v="1"/>
    <x v="1"/>
    <x v="0"/>
    <x v="2"/>
    <x v="0"/>
    <x v="0"/>
    <m/>
    <x v="8"/>
    <x v="1"/>
    <x v="6"/>
    <n v="-7"/>
    <n v="1.0976500149399999"/>
    <s v="Very likely- 50% (cumulative)-exclusions applied"/>
    <n v="0.5"/>
    <x v="6"/>
  </r>
  <r>
    <n v="1399"/>
    <x v="0"/>
    <x v="0"/>
    <x v="0"/>
    <x v="0"/>
    <x v="0"/>
    <x v="0"/>
    <x v="0"/>
    <m/>
    <x v="0"/>
    <x v="0"/>
    <x v="0"/>
    <x v="0"/>
    <x v="0"/>
    <x v="0"/>
    <x v="0"/>
    <x v="0"/>
    <m/>
    <x v="9"/>
    <x v="7"/>
    <x v="1"/>
    <x v="0"/>
    <x v="2"/>
    <x v="0"/>
    <x v="0"/>
    <n v="1.3"/>
    <x v="3"/>
    <x v="1"/>
    <x v="0"/>
    <m/>
    <n v="1.0241860383000001"/>
    <s v="Very likely- £150 (cumulative)-exclusions applied"/>
    <n v="150"/>
    <x v="1"/>
  </r>
  <r>
    <n v="1399"/>
    <x v="0"/>
    <x v="0"/>
    <x v="0"/>
    <x v="0"/>
    <x v="0"/>
    <x v="0"/>
    <x v="0"/>
    <m/>
    <x v="0"/>
    <x v="0"/>
    <x v="0"/>
    <x v="0"/>
    <x v="0"/>
    <x v="0"/>
    <x v="0"/>
    <x v="0"/>
    <m/>
    <x v="9"/>
    <x v="7"/>
    <x v="1"/>
    <x v="0"/>
    <x v="2"/>
    <x v="0"/>
    <x v="0"/>
    <n v="1.3"/>
    <x v="3"/>
    <x v="1"/>
    <x v="0"/>
    <m/>
    <n v="1.0241860383000001"/>
    <s v="Very likely- £200 (cumulative)-exclusions applied"/>
    <n v="200"/>
    <x v="2"/>
  </r>
  <r>
    <n v="1399"/>
    <x v="0"/>
    <x v="0"/>
    <x v="0"/>
    <x v="0"/>
    <x v="0"/>
    <x v="0"/>
    <x v="0"/>
    <m/>
    <x v="0"/>
    <x v="0"/>
    <x v="0"/>
    <x v="0"/>
    <x v="0"/>
    <x v="0"/>
    <x v="0"/>
    <x v="0"/>
    <m/>
    <x v="9"/>
    <x v="7"/>
    <x v="1"/>
    <x v="0"/>
    <x v="2"/>
    <x v="0"/>
    <x v="0"/>
    <n v="1.3"/>
    <x v="3"/>
    <x v="1"/>
    <x v="0"/>
    <m/>
    <n v="1.0241860383000001"/>
    <s v="Very likely- 40% (cumulative)-exclusions applied"/>
    <n v="0.4"/>
    <x v="5"/>
  </r>
  <r>
    <n v="1399"/>
    <x v="0"/>
    <x v="0"/>
    <x v="0"/>
    <x v="0"/>
    <x v="0"/>
    <x v="0"/>
    <x v="0"/>
    <m/>
    <x v="0"/>
    <x v="0"/>
    <x v="0"/>
    <x v="0"/>
    <x v="0"/>
    <x v="0"/>
    <x v="0"/>
    <x v="0"/>
    <m/>
    <x v="9"/>
    <x v="7"/>
    <x v="1"/>
    <x v="0"/>
    <x v="2"/>
    <x v="0"/>
    <x v="0"/>
    <n v="1.3"/>
    <x v="3"/>
    <x v="1"/>
    <x v="0"/>
    <m/>
    <n v="1.0241860383000001"/>
    <s v="Very likely- 50% (cumulative)-exclusions applied"/>
    <n v="0.5"/>
    <x v="6"/>
  </r>
  <r>
    <n v="1401"/>
    <x v="0"/>
    <x v="0"/>
    <x v="0"/>
    <x v="0"/>
    <x v="0"/>
    <x v="0"/>
    <x v="0"/>
    <m/>
    <x v="0"/>
    <x v="0"/>
    <x v="0"/>
    <x v="0"/>
    <x v="0"/>
    <x v="0"/>
    <x v="0"/>
    <x v="0"/>
    <m/>
    <x v="4"/>
    <x v="1"/>
    <x v="1"/>
    <x v="0"/>
    <x v="2"/>
    <x v="0"/>
    <x v="0"/>
    <m/>
    <x v="1"/>
    <x v="4"/>
    <x v="6"/>
    <n v="5"/>
    <n v="0.887911575891"/>
    <s v="Very likely- £150 (cumulative)-exclusions applied"/>
    <n v="150"/>
    <x v="1"/>
  </r>
  <r>
    <n v="1401"/>
    <x v="0"/>
    <x v="0"/>
    <x v="0"/>
    <x v="0"/>
    <x v="0"/>
    <x v="0"/>
    <x v="0"/>
    <m/>
    <x v="0"/>
    <x v="0"/>
    <x v="0"/>
    <x v="0"/>
    <x v="0"/>
    <x v="0"/>
    <x v="0"/>
    <x v="0"/>
    <m/>
    <x v="4"/>
    <x v="1"/>
    <x v="1"/>
    <x v="0"/>
    <x v="2"/>
    <x v="0"/>
    <x v="0"/>
    <m/>
    <x v="1"/>
    <x v="4"/>
    <x v="6"/>
    <n v="5"/>
    <n v="0.887911575891"/>
    <s v="Very likely- £200 (cumulative)-exclusions applied"/>
    <n v="200"/>
    <x v="2"/>
  </r>
  <r>
    <n v="1401"/>
    <x v="0"/>
    <x v="0"/>
    <x v="0"/>
    <x v="0"/>
    <x v="0"/>
    <x v="0"/>
    <x v="0"/>
    <m/>
    <x v="0"/>
    <x v="0"/>
    <x v="0"/>
    <x v="0"/>
    <x v="0"/>
    <x v="0"/>
    <x v="0"/>
    <x v="0"/>
    <m/>
    <x v="4"/>
    <x v="1"/>
    <x v="1"/>
    <x v="0"/>
    <x v="2"/>
    <x v="0"/>
    <x v="0"/>
    <m/>
    <x v="1"/>
    <x v="4"/>
    <x v="6"/>
    <n v="5"/>
    <n v="0.887911575891"/>
    <s v="Very likely- 50% (cumulative)-exclusions applied"/>
    <n v="0.5"/>
    <x v="6"/>
  </r>
  <r>
    <n v="1417"/>
    <x v="0"/>
    <x v="0"/>
    <x v="0"/>
    <x v="0"/>
    <x v="0"/>
    <x v="0"/>
    <x v="0"/>
    <m/>
    <x v="0"/>
    <x v="0"/>
    <x v="0"/>
    <x v="0"/>
    <x v="0"/>
    <x v="0"/>
    <x v="0"/>
    <x v="0"/>
    <m/>
    <x v="2"/>
    <x v="6"/>
    <x v="1"/>
    <x v="0"/>
    <x v="2"/>
    <x v="0"/>
    <x v="5"/>
    <n v="-7"/>
    <x v="2"/>
    <x v="1"/>
    <x v="2"/>
    <n v="5"/>
    <n v="1.0097832692099999"/>
    <s v="Very likely- 50% (cumulative)-exclusions applied"/>
    <n v="0.5"/>
    <x v="6"/>
  </r>
  <r>
    <n v="1420"/>
    <x v="0"/>
    <x v="0"/>
    <x v="0"/>
    <x v="0"/>
    <x v="0"/>
    <x v="0"/>
    <x v="0"/>
    <m/>
    <x v="6"/>
    <x v="15"/>
    <x v="0"/>
    <x v="0"/>
    <x v="0"/>
    <x v="9"/>
    <x v="0"/>
    <x v="0"/>
    <n v="0.6"/>
    <x v="4"/>
    <x v="1"/>
    <x v="1"/>
    <x v="0"/>
    <x v="2"/>
    <x v="0"/>
    <x v="0"/>
    <m/>
    <x v="1"/>
    <x v="1"/>
    <x v="1"/>
    <n v="3"/>
    <n v="1.0734683245100001"/>
    <s v="Very likely- 40% (cumulative)-exclusions applied"/>
    <n v="0.4"/>
    <x v="5"/>
  </r>
  <r>
    <n v="1420"/>
    <x v="0"/>
    <x v="0"/>
    <x v="0"/>
    <x v="0"/>
    <x v="0"/>
    <x v="0"/>
    <x v="0"/>
    <m/>
    <x v="6"/>
    <x v="15"/>
    <x v="0"/>
    <x v="0"/>
    <x v="0"/>
    <x v="9"/>
    <x v="0"/>
    <x v="0"/>
    <n v="0.6"/>
    <x v="4"/>
    <x v="1"/>
    <x v="1"/>
    <x v="0"/>
    <x v="2"/>
    <x v="0"/>
    <x v="0"/>
    <m/>
    <x v="1"/>
    <x v="1"/>
    <x v="1"/>
    <n v="3"/>
    <n v="1.0734683245100001"/>
    <s v="Very likely- 50% (cumulative)-exclusions applied"/>
    <n v="0.5"/>
    <x v="6"/>
  </r>
  <r>
    <n v="1430"/>
    <x v="0"/>
    <x v="0"/>
    <x v="0"/>
    <x v="0"/>
    <x v="0"/>
    <x v="0"/>
    <x v="0"/>
    <m/>
    <x v="0"/>
    <x v="0"/>
    <x v="0"/>
    <x v="0"/>
    <x v="0"/>
    <x v="0"/>
    <x v="0"/>
    <x v="0"/>
    <m/>
    <x v="4"/>
    <x v="1"/>
    <x v="1"/>
    <x v="0"/>
    <x v="2"/>
    <x v="0"/>
    <x v="0"/>
    <m/>
    <x v="0"/>
    <x v="1"/>
    <x v="1"/>
    <n v="10"/>
    <n v="0.86776691803499995"/>
    <s v="Very likely- 30% (cumulative)-exclusions applied"/>
    <n v="0.3"/>
    <x v="4"/>
  </r>
  <r>
    <n v="1430"/>
    <x v="0"/>
    <x v="0"/>
    <x v="0"/>
    <x v="0"/>
    <x v="0"/>
    <x v="0"/>
    <x v="0"/>
    <m/>
    <x v="0"/>
    <x v="0"/>
    <x v="0"/>
    <x v="0"/>
    <x v="0"/>
    <x v="0"/>
    <x v="0"/>
    <x v="0"/>
    <m/>
    <x v="4"/>
    <x v="1"/>
    <x v="1"/>
    <x v="0"/>
    <x v="2"/>
    <x v="0"/>
    <x v="0"/>
    <m/>
    <x v="0"/>
    <x v="1"/>
    <x v="1"/>
    <n v="10"/>
    <n v="0.86776691803499995"/>
    <s v="Very likely- 40% (cumulative)-exclusions applied"/>
    <n v="0.4"/>
    <x v="5"/>
  </r>
  <r>
    <n v="1430"/>
    <x v="0"/>
    <x v="0"/>
    <x v="0"/>
    <x v="0"/>
    <x v="0"/>
    <x v="0"/>
    <x v="0"/>
    <m/>
    <x v="0"/>
    <x v="0"/>
    <x v="0"/>
    <x v="0"/>
    <x v="0"/>
    <x v="0"/>
    <x v="0"/>
    <x v="0"/>
    <m/>
    <x v="4"/>
    <x v="1"/>
    <x v="1"/>
    <x v="0"/>
    <x v="2"/>
    <x v="0"/>
    <x v="0"/>
    <m/>
    <x v="0"/>
    <x v="1"/>
    <x v="1"/>
    <n v="10"/>
    <n v="0.86776691803499995"/>
    <s v="Very likely- 50% (cumulative)-exclusions applied"/>
    <n v="0.5"/>
    <x v="6"/>
  </r>
  <r>
    <n v="1435"/>
    <x v="0"/>
    <x v="0"/>
    <x v="0"/>
    <x v="0"/>
    <x v="0"/>
    <x v="0"/>
    <x v="0"/>
    <m/>
    <x v="0"/>
    <x v="1"/>
    <x v="1"/>
    <x v="1"/>
    <x v="1"/>
    <x v="1"/>
    <x v="1"/>
    <x v="1"/>
    <m/>
    <x v="4"/>
    <x v="1"/>
    <x v="1"/>
    <x v="0"/>
    <x v="2"/>
    <x v="0"/>
    <x v="0"/>
    <m/>
    <x v="3"/>
    <x v="1"/>
    <x v="0"/>
    <m/>
    <n v="1.69219444086"/>
    <s v="Very likely- £200 (cumulative)-exclusions applied"/>
    <n v="200"/>
    <x v="2"/>
  </r>
  <r>
    <n v="1436"/>
    <x v="0"/>
    <x v="0"/>
    <x v="0"/>
    <x v="0"/>
    <x v="0"/>
    <x v="0"/>
    <x v="0"/>
    <m/>
    <x v="0"/>
    <x v="0"/>
    <x v="0"/>
    <x v="0"/>
    <x v="0"/>
    <x v="0"/>
    <x v="0"/>
    <x v="0"/>
    <m/>
    <x v="2"/>
    <x v="1"/>
    <x v="1"/>
    <x v="0"/>
    <x v="0"/>
    <x v="0"/>
    <x v="5"/>
    <n v="1.5"/>
    <x v="2"/>
    <x v="1"/>
    <x v="2"/>
    <n v="10"/>
    <n v="0.783691163064"/>
    <s v="Very likely- £200 (cumulative)-exclusions applied"/>
    <n v="200"/>
    <x v="2"/>
  </r>
  <r>
    <n v="1441"/>
    <x v="0"/>
    <x v="0"/>
    <x v="0"/>
    <x v="0"/>
    <x v="0"/>
    <x v="0"/>
    <x v="0"/>
    <m/>
    <x v="6"/>
    <x v="0"/>
    <x v="0"/>
    <x v="0"/>
    <x v="0"/>
    <x v="0"/>
    <x v="0"/>
    <x v="0"/>
    <m/>
    <x v="2"/>
    <x v="1"/>
    <x v="3"/>
    <x v="2"/>
    <x v="0"/>
    <x v="0"/>
    <x v="0"/>
    <n v="4"/>
    <x v="1"/>
    <x v="4"/>
    <x v="6"/>
    <n v="10"/>
    <n v="0.95183134358400001"/>
    <s v="Very likely- £50 (cumulative)-exclusions applied"/>
    <n v="50"/>
    <x v="7"/>
  </r>
  <r>
    <n v="1441"/>
    <x v="0"/>
    <x v="0"/>
    <x v="0"/>
    <x v="0"/>
    <x v="0"/>
    <x v="0"/>
    <x v="0"/>
    <m/>
    <x v="6"/>
    <x v="0"/>
    <x v="0"/>
    <x v="0"/>
    <x v="0"/>
    <x v="0"/>
    <x v="0"/>
    <x v="0"/>
    <m/>
    <x v="2"/>
    <x v="1"/>
    <x v="3"/>
    <x v="2"/>
    <x v="0"/>
    <x v="0"/>
    <x v="0"/>
    <n v="4"/>
    <x v="1"/>
    <x v="4"/>
    <x v="6"/>
    <n v="10"/>
    <n v="0.95183134358400001"/>
    <s v="Very likely- £100 (cumulative)-exclusions applied"/>
    <n v="100"/>
    <x v="0"/>
  </r>
  <r>
    <n v="1441"/>
    <x v="0"/>
    <x v="0"/>
    <x v="0"/>
    <x v="0"/>
    <x v="0"/>
    <x v="0"/>
    <x v="0"/>
    <m/>
    <x v="6"/>
    <x v="0"/>
    <x v="0"/>
    <x v="0"/>
    <x v="0"/>
    <x v="0"/>
    <x v="0"/>
    <x v="0"/>
    <m/>
    <x v="2"/>
    <x v="1"/>
    <x v="3"/>
    <x v="2"/>
    <x v="0"/>
    <x v="0"/>
    <x v="0"/>
    <n v="4"/>
    <x v="1"/>
    <x v="4"/>
    <x v="6"/>
    <n v="10"/>
    <n v="0.95183134358400001"/>
    <s v="Very likely- £150 (cumulative)-exclusions applied"/>
    <n v="150"/>
    <x v="1"/>
  </r>
  <r>
    <n v="1441"/>
    <x v="0"/>
    <x v="0"/>
    <x v="0"/>
    <x v="0"/>
    <x v="0"/>
    <x v="0"/>
    <x v="0"/>
    <m/>
    <x v="6"/>
    <x v="0"/>
    <x v="0"/>
    <x v="0"/>
    <x v="0"/>
    <x v="0"/>
    <x v="0"/>
    <x v="0"/>
    <m/>
    <x v="2"/>
    <x v="1"/>
    <x v="3"/>
    <x v="2"/>
    <x v="0"/>
    <x v="0"/>
    <x v="0"/>
    <n v="4"/>
    <x v="1"/>
    <x v="4"/>
    <x v="6"/>
    <n v="10"/>
    <n v="0.95183134358400001"/>
    <s v="Very likely- £200 (cumulative)-exclusions applied"/>
    <n v="200"/>
    <x v="2"/>
  </r>
  <r>
    <n v="1441"/>
    <x v="0"/>
    <x v="0"/>
    <x v="0"/>
    <x v="0"/>
    <x v="0"/>
    <x v="0"/>
    <x v="0"/>
    <m/>
    <x v="6"/>
    <x v="0"/>
    <x v="0"/>
    <x v="0"/>
    <x v="0"/>
    <x v="0"/>
    <x v="0"/>
    <x v="0"/>
    <m/>
    <x v="2"/>
    <x v="1"/>
    <x v="3"/>
    <x v="2"/>
    <x v="0"/>
    <x v="0"/>
    <x v="0"/>
    <n v="4"/>
    <x v="1"/>
    <x v="4"/>
    <x v="6"/>
    <n v="10"/>
    <n v="0.95183134358400001"/>
    <s v="Very likely- 50% (cumulative)-exclusions applied"/>
    <n v="0.5"/>
    <x v="6"/>
  </r>
  <r>
    <n v="1444"/>
    <x v="0"/>
    <x v="0"/>
    <x v="0"/>
    <x v="0"/>
    <x v="0"/>
    <x v="0"/>
    <x v="0"/>
    <m/>
    <x v="0"/>
    <x v="0"/>
    <x v="0"/>
    <x v="0"/>
    <x v="0"/>
    <x v="0"/>
    <x v="0"/>
    <x v="0"/>
    <m/>
    <x v="4"/>
    <x v="1"/>
    <x v="1"/>
    <x v="0"/>
    <x v="2"/>
    <x v="0"/>
    <x v="0"/>
    <m/>
    <x v="5"/>
    <x v="2"/>
    <x v="4"/>
    <m/>
    <n v="1.55575687882"/>
    <s v="Very likely- £100 (cumulative)-exclusions applied"/>
    <n v="100"/>
    <x v="0"/>
  </r>
  <r>
    <n v="1444"/>
    <x v="0"/>
    <x v="0"/>
    <x v="0"/>
    <x v="0"/>
    <x v="0"/>
    <x v="0"/>
    <x v="0"/>
    <m/>
    <x v="0"/>
    <x v="0"/>
    <x v="0"/>
    <x v="0"/>
    <x v="0"/>
    <x v="0"/>
    <x v="0"/>
    <x v="0"/>
    <m/>
    <x v="4"/>
    <x v="1"/>
    <x v="1"/>
    <x v="0"/>
    <x v="2"/>
    <x v="0"/>
    <x v="0"/>
    <m/>
    <x v="5"/>
    <x v="2"/>
    <x v="4"/>
    <m/>
    <n v="1.55575687882"/>
    <s v="Very likely- £150 (cumulative)-exclusions applied"/>
    <n v="150"/>
    <x v="1"/>
  </r>
  <r>
    <n v="1444"/>
    <x v="0"/>
    <x v="0"/>
    <x v="0"/>
    <x v="0"/>
    <x v="0"/>
    <x v="0"/>
    <x v="0"/>
    <m/>
    <x v="0"/>
    <x v="0"/>
    <x v="0"/>
    <x v="0"/>
    <x v="0"/>
    <x v="0"/>
    <x v="0"/>
    <x v="0"/>
    <m/>
    <x v="4"/>
    <x v="1"/>
    <x v="1"/>
    <x v="0"/>
    <x v="2"/>
    <x v="0"/>
    <x v="0"/>
    <m/>
    <x v="5"/>
    <x v="2"/>
    <x v="4"/>
    <m/>
    <n v="1.55575687882"/>
    <s v="Very likely- £200 (cumulative)-exclusions applied"/>
    <n v="200"/>
    <x v="2"/>
  </r>
  <r>
    <n v="1444"/>
    <x v="0"/>
    <x v="0"/>
    <x v="0"/>
    <x v="0"/>
    <x v="0"/>
    <x v="0"/>
    <x v="0"/>
    <m/>
    <x v="0"/>
    <x v="0"/>
    <x v="0"/>
    <x v="0"/>
    <x v="0"/>
    <x v="0"/>
    <x v="0"/>
    <x v="0"/>
    <m/>
    <x v="4"/>
    <x v="1"/>
    <x v="1"/>
    <x v="0"/>
    <x v="2"/>
    <x v="0"/>
    <x v="0"/>
    <m/>
    <x v="5"/>
    <x v="2"/>
    <x v="4"/>
    <m/>
    <n v="1.55575687882"/>
    <s v="Very likely- 40% (cumulative)-exclusions applied"/>
    <n v="0.4"/>
    <x v="5"/>
  </r>
  <r>
    <n v="1444"/>
    <x v="0"/>
    <x v="0"/>
    <x v="0"/>
    <x v="0"/>
    <x v="0"/>
    <x v="0"/>
    <x v="0"/>
    <m/>
    <x v="0"/>
    <x v="0"/>
    <x v="0"/>
    <x v="0"/>
    <x v="0"/>
    <x v="0"/>
    <x v="0"/>
    <x v="0"/>
    <m/>
    <x v="4"/>
    <x v="1"/>
    <x v="1"/>
    <x v="0"/>
    <x v="2"/>
    <x v="0"/>
    <x v="0"/>
    <m/>
    <x v="5"/>
    <x v="2"/>
    <x v="4"/>
    <m/>
    <n v="1.55575687882"/>
    <s v="Very likely- 50% (cumulative)-exclusions applied"/>
    <n v="0.5"/>
    <x v="6"/>
  </r>
  <r>
    <n v="1446"/>
    <x v="0"/>
    <x v="0"/>
    <x v="0"/>
    <x v="0"/>
    <x v="0"/>
    <x v="0"/>
    <x v="0"/>
    <m/>
    <x v="3"/>
    <x v="1"/>
    <x v="1"/>
    <x v="1"/>
    <x v="1"/>
    <x v="1"/>
    <x v="1"/>
    <x v="1"/>
    <m/>
    <x v="5"/>
    <x v="3"/>
    <x v="2"/>
    <x v="1"/>
    <x v="5"/>
    <x v="1"/>
    <x v="2"/>
    <m/>
    <x v="5"/>
    <x v="2"/>
    <x v="4"/>
    <m/>
    <n v="1.14379086884"/>
    <s v="Very likely- £50 (cumulative)-exclusions applied"/>
    <n v="50"/>
    <x v="7"/>
  </r>
  <r>
    <n v="1446"/>
    <x v="0"/>
    <x v="0"/>
    <x v="0"/>
    <x v="0"/>
    <x v="0"/>
    <x v="0"/>
    <x v="0"/>
    <m/>
    <x v="3"/>
    <x v="1"/>
    <x v="1"/>
    <x v="1"/>
    <x v="1"/>
    <x v="1"/>
    <x v="1"/>
    <x v="1"/>
    <m/>
    <x v="5"/>
    <x v="3"/>
    <x v="2"/>
    <x v="1"/>
    <x v="5"/>
    <x v="1"/>
    <x v="2"/>
    <m/>
    <x v="5"/>
    <x v="2"/>
    <x v="4"/>
    <m/>
    <n v="1.14379086884"/>
    <s v="Very likely- £100 (cumulative)-exclusions applied"/>
    <n v="100"/>
    <x v="0"/>
  </r>
  <r>
    <n v="1446"/>
    <x v="0"/>
    <x v="0"/>
    <x v="0"/>
    <x v="0"/>
    <x v="0"/>
    <x v="0"/>
    <x v="0"/>
    <m/>
    <x v="3"/>
    <x v="1"/>
    <x v="1"/>
    <x v="1"/>
    <x v="1"/>
    <x v="1"/>
    <x v="1"/>
    <x v="1"/>
    <m/>
    <x v="5"/>
    <x v="3"/>
    <x v="2"/>
    <x v="1"/>
    <x v="5"/>
    <x v="1"/>
    <x v="2"/>
    <m/>
    <x v="5"/>
    <x v="2"/>
    <x v="4"/>
    <m/>
    <n v="1.14379086884"/>
    <s v="Very likely- £150 (cumulative)-exclusions applied"/>
    <n v="150"/>
    <x v="1"/>
  </r>
  <r>
    <n v="1446"/>
    <x v="0"/>
    <x v="0"/>
    <x v="0"/>
    <x v="0"/>
    <x v="0"/>
    <x v="0"/>
    <x v="0"/>
    <m/>
    <x v="3"/>
    <x v="1"/>
    <x v="1"/>
    <x v="1"/>
    <x v="1"/>
    <x v="1"/>
    <x v="1"/>
    <x v="1"/>
    <m/>
    <x v="5"/>
    <x v="3"/>
    <x v="2"/>
    <x v="1"/>
    <x v="5"/>
    <x v="1"/>
    <x v="2"/>
    <m/>
    <x v="5"/>
    <x v="2"/>
    <x v="4"/>
    <m/>
    <n v="1.14379086884"/>
    <s v="Very likely- £200 (cumulative)-exclusions applied"/>
    <n v="200"/>
    <x v="2"/>
  </r>
  <r>
    <n v="1446"/>
    <x v="0"/>
    <x v="0"/>
    <x v="0"/>
    <x v="0"/>
    <x v="0"/>
    <x v="0"/>
    <x v="0"/>
    <m/>
    <x v="3"/>
    <x v="1"/>
    <x v="1"/>
    <x v="1"/>
    <x v="1"/>
    <x v="1"/>
    <x v="1"/>
    <x v="1"/>
    <m/>
    <x v="5"/>
    <x v="3"/>
    <x v="2"/>
    <x v="1"/>
    <x v="5"/>
    <x v="1"/>
    <x v="2"/>
    <m/>
    <x v="5"/>
    <x v="2"/>
    <x v="4"/>
    <m/>
    <n v="1.14379086884"/>
    <s v="Very likely- 20% (cumulative)-exclusions applied"/>
    <n v="0.2"/>
    <x v="3"/>
  </r>
  <r>
    <n v="1446"/>
    <x v="0"/>
    <x v="0"/>
    <x v="0"/>
    <x v="0"/>
    <x v="0"/>
    <x v="0"/>
    <x v="0"/>
    <m/>
    <x v="3"/>
    <x v="1"/>
    <x v="1"/>
    <x v="1"/>
    <x v="1"/>
    <x v="1"/>
    <x v="1"/>
    <x v="1"/>
    <m/>
    <x v="5"/>
    <x v="3"/>
    <x v="2"/>
    <x v="1"/>
    <x v="5"/>
    <x v="1"/>
    <x v="2"/>
    <m/>
    <x v="5"/>
    <x v="2"/>
    <x v="4"/>
    <m/>
    <n v="1.14379086884"/>
    <s v="Very likely- 30% (cumulative)-exclusions applied"/>
    <n v="0.3"/>
    <x v="4"/>
  </r>
  <r>
    <n v="1446"/>
    <x v="0"/>
    <x v="0"/>
    <x v="0"/>
    <x v="0"/>
    <x v="0"/>
    <x v="0"/>
    <x v="0"/>
    <m/>
    <x v="3"/>
    <x v="1"/>
    <x v="1"/>
    <x v="1"/>
    <x v="1"/>
    <x v="1"/>
    <x v="1"/>
    <x v="1"/>
    <m/>
    <x v="5"/>
    <x v="3"/>
    <x v="2"/>
    <x v="1"/>
    <x v="5"/>
    <x v="1"/>
    <x v="2"/>
    <m/>
    <x v="5"/>
    <x v="2"/>
    <x v="4"/>
    <m/>
    <n v="1.14379086884"/>
    <s v="Very likely- 40% (cumulative)-exclusions applied"/>
    <n v="0.4"/>
    <x v="5"/>
  </r>
  <r>
    <n v="1446"/>
    <x v="0"/>
    <x v="0"/>
    <x v="0"/>
    <x v="0"/>
    <x v="0"/>
    <x v="0"/>
    <x v="0"/>
    <m/>
    <x v="3"/>
    <x v="1"/>
    <x v="1"/>
    <x v="1"/>
    <x v="1"/>
    <x v="1"/>
    <x v="1"/>
    <x v="1"/>
    <m/>
    <x v="5"/>
    <x v="3"/>
    <x v="2"/>
    <x v="1"/>
    <x v="5"/>
    <x v="1"/>
    <x v="2"/>
    <m/>
    <x v="5"/>
    <x v="2"/>
    <x v="4"/>
    <m/>
    <n v="1.14379086884"/>
    <s v="Very likely- 50% (cumulative)-exclusions applied"/>
    <n v="0.5"/>
    <x v="6"/>
  </r>
  <r>
    <n v="1447"/>
    <x v="6"/>
    <x v="6"/>
    <x v="0"/>
    <x v="0"/>
    <x v="0"/>
    <x v="0"/>
    <x v="0"/>
    <n v="1"/>
    <x v="0"/>
    <x v="0"/>
    <x v="0"/>
    <x v="0"/>
    <x v="0"/>
    <x v="0"/>
    <x v="0"/>
    <x v="0"/>
    <m/>
    <x v="3"/>
    <x v="1"/>
    <x v="1"/>
    <x v="0"/>
    <x v="4"/>
    <x v="0"/>
    <x v="0"/>
    <n v="1"/>
    <x v="3"/>
    <x v="1"/>
    <x v="0"/>
    <m/>
    <n v="1.0734683245100001"/>
    <s v="Very likely- 40% (cumulative)-exclusions applied"/>
    <n v="0.4"/>
    <x v="5"/>
  </r>
  <r>
    <n v="1447"/>
    <x v="6"/>
    <x v="6"/>
    <x v="0"/>
    <x v="0"/>
    <x v="0"/>
    <x v="0"/>
    <x v="0"/>
    <n v="1"/>
    <x v="0"/>
    <x v="0"/>
    <x v="0"/>
    <x v="0"/>
    <x v="0"/>
    <x v="0"/>
    <x v="0"/>
    <x v="0"/>
    <m/>
    <x v="3"/>
    <x v="1"/>
    <x v="1"/>
    <x v="0"/>
    <x v="4"/>
    <x v="0"/>
    <x v="0"/>
    <n v="1"/>
    <x v="3"/>
    <x v="1"/>
    <x v="0"/>
    <m/>
    <n v="1.0734683245100001"/>
    <s v="Very likely- 50% (cumulative)-exclusions applied"/>
    <n v="0.5"/>
    <x v="6"/>
  </r>
  <r>
    <n v="1452"/>
    <x v="0"/>
    <x v="0"/>
    <x v="0"/>
    <x v="0"/>
    <x v="0"/>
    <x v="0"/>
    <x v="0"/>
    <m/>
    <x v="0"/>
    <x v="0"/>
    <x v="0"/>
    <x v="0"/>
    <x v="0"/>
    <x v="0"/>
    <x v="0"/>
    <x v="0"/>
    <m/>
    <x v="4"/>
    <x v="1"/>
    <x v="1"/>
    <x v="0"/>
    <x v="2"/>
    <x v="0"/>
    <x v="0"/>
    <m/>
    <x v="5"/>
    <x v="2"/>
    <x v="4"/>
    <m/>
    <n v="0.86415537613600002"/>
    <s v="Very likely- 40% (cumulative)-exclusions applied"/>
    <n v="0.4"/>
    <x v="5"/>
  </r>
  <r>
    <n v="1452"/>
    <x v="0"/>
    <x v="0"/>
    <x v="0"/>
    <x v="0"/>
    <x v="0"/>
    <x v="0"/>
    <x v="0"/>
    <m/>
    <x v="0"/>
    <x v="0"/>
    <x v="0"/>
    <x v="0"/>
    <x v="0"/>
    <x v="0"/>
    <x v="0"/>
    <x v="0"/>
    <m/>
    <x v="4"/>
    <x v="1"/>
    <x v="1"/>
    <x v="0"/>
    <x v="2"/>
    <x v="0"/>
    <x v="0"/>
    <m/>
    <x v="5"/>
    <x v="2"/>
    <x v="4"/>
    <m/>
    <n v="0.86415537613600002"/>
    <s v="Very likely- 50% (cumulative)-exclusions applied"/>
    <n v="0.5"/>
    <x v="6"/>
  </r>
  <r>
    <n v="1453"/>
    <x v="0"/>
    <x v="0"/>
    <x v="0"/>
    <x v="0"/>
    <x v="0"/>
    <x v="0"/>
    <x v="0"/>
    <m/>
    <x v="0"/>
    <x v="0"/>
    <x v="0"/>
    <x v="0"/>
    <x v="0"/>
    <x v="0"/>
    <x v="0"/>
    <x v="0"/>
    <m/>
    <x v="6"/>
    <x v="3"/>
    <x v="2"/>
    <x v="1"/>
    <x v="5"/>
    <x v="1"/>
    <x v="2"/>
    <m/>
    <x v="0"/>
    <x v="1"/>
    <x v="8"/>
    <n v="10"/>
    <n v="0.77393240650799999"/>
    <s v="Very likely- 50% (cumulative)-exclusions applied"/>
    <n v="0.5"/>
    <x v="6"/>
  </r>
  <r>
    <n v="1454"/>
    <x v="0"/>
    <x v="0"/>
    <x v="0"/>
    <x v="0"/>
    <x v="0"/>
    <x v="0"/>
    <x v="0"/>
    <m/>
    <x v="0"/>
    <x v="0"/>
    <x v="0"/>
    <x v="0"/>
    <x v="0"/>
    <x v="0"/>
    <x v="0"/>
    <x v="0"/>
    <m/>
    <x v="4"/>
    <x v="1"/>
    <x v="1"/>
    <x v="0"/>
    <x v="2"/>
    <x v="0"/>
    <x v="0"/>
    <m/>
    <x v="0"/>
    <x v="1"/>
    <x v="8"/>
    <n v="20"/>
    <n v="0.78574250779900001"/>
    <s v="Very likely- 50% (cumulative)-exclusions applied"/>
    <n v="0.5"/>
    <x v="6"/>
  </r>
  <r>
    <n v="1456"/>
    <x v="0"/>
    <x v="0"/>
    <x v="0"/>
    <x v="0"/>
    <x v="0"/>
    <x v="0"/>
    <x v="0"/>
    <m/>
    <x v="0"/>
    <x v="0"/>
    <x v="0"/>
    <x v="0"/>
    <x v="0"/>
    <x v="0"/>
    <x v="0"/>
    <x v="0"/>
    <m/>
    <x v="4"/>
    <x v="1"/>
    <x v="1"/>
    <x v="0"/>
    <x v="2"/>
    <x v="0"/>
    <x v="0"/>
    <m/>
    <x v="0"/>
    <x v="0"/>
    <x v="0"/>
    <n v="65"/>
    <n v="0.89271362921599995"/>
    <s v="Very likely- 40% (cumulative)-exclusions applied"/>
    <n v="0.4"/>
    <x v="5"/>
  </r>
  <r>
    <n v="1456"/>
    <x v="0"/>
    <x v="0"/>
    <x v="0"/>
    <x v="0"/>
    <x v="0"/>
    <x v="0"/>
    <x v="0"/>
    <m/>
    <x v="0"/>
    <x v="0"/>
    <x v="0"/>
    <x v="0"/>
    <x v="0"/>
    <x v="0"/>
    <x v="0"/>
    <x v="0"/>
    <m/>
    <x v="4"/>
    <x v="1"/>
    <x v="1"/>
    <x v="0"/>
    <x v="2"/>
    <x v="0"/>
    <x v="0"/>
    <m/>
    <x v="0"/>
    <x v="0"/>
    <x v="0"/>
    <n v="65"/>
    <n v="0.89271362921599995"/>
    <s v="Very likely- 50% (cumulative)-exclusions applied"/>
    <n v="0.5"/>
    <x v="6"/>
  </r>
  <r>
    <n v="1463"/>
    <x v="0"/>
    <x v="0"/>
    <x v="0"/>
    <x v="0"/>
    <x v="0"/>
    <x v="0"/>
    <x v="0"/>
    <m/>
    <x v="2"/>
    <x v="6"/>
    <x v="0"/>
    <x v="0"/>
    <x v="0"/>
    <x v="9"/>
    <x v="0"/>
    <x v="2"/>
    <n v="1"/>
    <x v="3"/>
    <x v="1"/>
    <x v="1"/>
    <x v="0"/>
    <x v="0"/>
    <x v="0"/>
    <x v="1"/>
    <n v="1.5"/>
    <x v="8"/>
    <x v="1"/>
    <x v="6"/>
    <n v="5"/>
    <n v="1.20430039862"/>
    <s v="Very likely- £100 (cumulative)-exclusions applied"/>
    <n v="100"/>
    <x v="0"/>
  </r>
  <r>
    <n v="1463"/>
    <x v="0"/>
    <x v="0"/>
    <x v="0"/>
    <x v="0"/>
    <x v="0"/>
    <x v="0"/>
    <x v="0"/>
    <m/>
    <x v="2"/>
    <x v="6"/>
    <x v="0"/>
    <x v="0"/>
    <x v="0"/>
    <x v="9"/>
    <x v="0"/>
    <x v="2"/>
    <n v="1"/>
    <x v="3"/>
    <x v="1"/>
    <x v="1"/>
    <x v="0"/>
    <x v="0"/>
    <x v="0"/>
    <x v="1"/>
    <n v="1.5"/>
    <x v="8"/>
    <x v="1"/>
    <x v="6"/>
    <n v="5"/>
    <n v="1.20430039862"/>
    <s v="Very likely- £150 (cumulative)-exclusions applied"/>
    <n v="150"/>
    <x v="1"/>
  </r>
  <r>
    <n v="1463"/>
    <x v="0"/>
    <x v="0"/>
    <x v="0"/>
    <x v="0"/>
    <x v="0"/>
    <x v="0"/>
    <x v="0"/>
    <m/>
    <x v="2"/>
    <x v="6"/>
    <x v="0"/>
    <x v="0"/>
    <x v="0"/>
    <x v="9"/>
    <x v="0"/>
    <x v="2"/>
    <n v="1"/>
    <x v="3"/>
    <x v="1"/>
    <x v="1"/>
    <x v="0"/>
    <x v="0"/>
    <x v="0"/>
    <x v="1"/>
    <n v="1.5"/>
    <x v="8"/>
    <x v="1"/>
    <x v="6"/>
    <n v="5"/>
    <n v="1.20430039862"/>
    <s v="Very likely- £200 (cumulative)-exclusions applied"/>
    <n v="200"/>
    <x v="2"/>
  </r>
  <r>
    <n v="1464"/>
    <x v="0"/>
    <x v="0"/>
    <x v="0"/>
    <x v="0"/>
    <x v="0"/>
    <x v="0"/>
    <x v="0"/>
    <m/>
    <x v="0"/>
    <x v="0"/>
    <x v="0"/>
    <x v="0"/>
    <x v="0"/>
    <x v="0"/>
    <x v="0"/>
    <x v="0"/>
    <m/>
    <x v="0"/>
    <x v="1"/>
    <x v="1"/>
    <x v="0"/>
    <x v="2"/>
    <x v="6"/>
    <x v="0"/>
    <n v="3"/>
    <x v="0"/>
    <x v="0"/>
    <x v="0"/>
    <n v="15"/>
    <n v="0.82439346319399998"/>
    <s v="Very likely- £200 (cumulative)-exclusions applied"/>
    <n v="200"/>
    <x v="2"/>
  </r>
  <r>
    <n v="1464"/>
    <x v="0"/>
    <x v="0"/>
    <x v="0"/>
    <x v="0"/>
    <x v="0"/>
    <x v="0"/>
    <x v="0"/>
    <m/>
    <x v="0"/>
    <x v="0"/>
    <x v="0"/>
    <x v="0"/>
    <x v="0"/>
    <x v="0"/>
    <x v="0"/>
    <x v="0"/>
    <m/>
    <x v="0"/>
    <x v="1"/>
    <x v="1"/>
    <x v="0"/>
    <x v="2"/>
    <x v="6"/>
    <x v="0"/>
    <n v="3"/>
    <x v="0"/>
    <x v="0"/>
    <x v="0"/>
    <n v="15"/>
    <n v="0.82439346319399998"/>
    <s v="Very likely- 40% (cumulative)-exclusions applied"/>
    <n v="0.4"/>
    <x v="5"/>
  </r>
  <r>
    <n v="1464"/>
    <x v="0"/>
    <x v="0"/>
    <x v="0"/>
    <x v="0"/>
    <x v="0"/>
    <x v="0"/>
    <x v="0"/>
    <m/>
    <x v="0"/>
    <x v="0"/>
    <x v="0"/>
    <x v="0"/>
    <x v="0"/>
    <x v="0"/>
    <x v="0"/>
    <x v="0"/>
    <m/>
    <x v="0"/>
    <x v="1"/>
    <x v="1"/>
    <x v="0"/>
    <x v="2"/>
    <x v="6"/>
    <x v="0"/>
    <n v="3"/>
    <x v="0"/>
    <x v="0"/>
    <x v="0"/>
    <n v="15"/>
    <n v="0.82439346319399998"/>
    <s v="Very likely- 50% (cumulative)-exclusions applied"/>
    <n v="0.5"/>
    <x v="6"/>
  </r>
  <r>
    <n v="1468"/>
    <x v="0"/>
    <x v="0"/>
    <x v="0"/>
    <x v="0"/>
    <x v="0"/>
    <x v="0"/>
    <x v="0"/>
    <m/>
    <x v="0"/>
    <x v="0"/>
    <x v="0"/>
    <x v="0"/>
    <x v="0"/>
    <x v="0"/>
    <x v="0"/>
    <x v="0"/>
    <m/>
    <x v="5"/>
    <x v="3"/>
    <x v="2"/>
    <x v="1"/>
    <x v="5"/>
    <x v="1"/>
    <x v="2"/>
    <m/>
    <x v="4"/>
    <x v="3"/>
    <x v="8"/>
    <n v="10"/>
    <n v="0.84863819717"/>
    <s v="Very likely- £200 (cumulative)-exclusions applied"/>
    <n v="200"/>
    <x v="2"/>
  </r>
  <r>
    <n v="1468"/>
    <x v="0"/>
    <x v="0"/>
    <x v="0"/>
    <x v="0"/>
    <x v="0"/>
    <x v="0"/>
    <x v="0"/>
    <m/>
    <x v="0"/>
    <x v="0"/>
    <x v="0"/>
    <x v="0"/>
    <x v="0"/>
    <x v="0"/>
    <x v="0"/>
    <x v="0"/>
    <m/>
    <x v="5"/>
    <x v="3"/>
    <x v="2"/>
    <x v="1"/>
    <x v="5"/>
    <x v="1"/>
    <x v="2"/>
    <m/>
    <x v="4"/>
    <x v="3"/>
    <x v="8"/>
    <n v="10"/>
    <n v="0.84863819717"/>
    <s v="Very likely- 40% (cumulative)-exclusions applied"/>
    <n v="0.4"/>
    <x v="5"/>
  </r>
  <r>
    <n v="1468"/>
    <x v="0"/>
    <x v="0"/>
    <x v="0"/>
    <x v="0"/>
    <x v="0"/>
    <x v="0"/>
    <x v="0"/>
    <m/>
    <x v="0"/>
    <x v="0"/>
    <x v="0"/>
    <x v="0"/>
    <x v="0"/>
    <x v="0"/>
    <x v="0"/>
    <x v="0"/>
    <m/>
    <x v="5"/>
    <x v="3"/>
    <x v="2"/>
    <x v="1"/>
    <x v="5"/>
    <x v="1"/>
    <x v="2"/>
    <m/>
    <x v="4"/>
    <x v="3"/>
    <x v="8"/>
    <n v="10"/>
    <n v="0.84863819717"/>
    <s v="Very likely- 50% (cumulative)-exclusions applied"/>
    <n v="0.5"/>
    <x v="6"/>
  </r>
  <r>
    <n v="1475"/>
    <x v="0"/>
    <x v="0"/>
    <x v="0"/>
    <x v="0"/>
    <x v="0"/>
    <x v="0"/>
    <x v="0"/>
    <m/>
    <x v="0"/>
    <x v="0"/>
    <x v="0"/>
    <x v="0"/>
    <x v="0"/>
    <x v="0"/>
    <x v="0"/>
    <x v="0"/>
    <m/>
    <x v="8"/>
    <x v="6"/>
    <x v="1"/>
    <x v="0"/>
    <x v="2"/>
    <x v="0"/>
    <x v="0"/>
    <n v="5"/>
    <x v="3"/>
    <x v="1"/>
    <x v="0"/>
    <m/>
    <n v="0.85085954351100002"/>
    <s v="Very likely- 50% (cumulative)-exclusions applied"/>
    <n v="0.5"/>
    <x v="6"/>
  </r>
  <r>
    <n v="1476"/>
    <x v="0"/>
    <x v="0"/>
    <x v="0"/>
    <x v="0"/>
    <x v="0"/>
    <x v="0"/>
    <x v="0"/>
    <m/>
    <x v="2"/>
    <x v="1"/>
    <x v="1"/>
    <x v="1"/>
    <x v="1"/>
    <x v="1"/>
    <x v="1"/>
    <x v="1"/>
    <m/>
    <x v="2"/>
    <x v="4"/>
    <x v="1"/>
    <x v="0"/>
    <x v="2"/>
    <x v="0"/>
    <x v="0"/>
    <n v="5"/>
    <x v="8"/>
    <x v="1"/>
    <x v="6"/>
    <n v="12"/>
    <n v="0.84863819717"/>
    <s v="Very likely- 50% (cumulative)-exclusions applied"/>
    <n v="0.5"/>
    <x v="6"/>
  </r>
  <r>
    <n v="1478"/>
    <x v="0"/>
    <x v="0"/>
    <x v="0"/>
    <x v="0"/>
    <x v="0"/>
    <x v="0"/>
    <x v="0"/>
    <m/>
    <x v="0"/>
    <x v="0"/>
    <x v="0"/>
    <x v="0"/>
    <x v="0"/>
    <x v="0"/>
    <x v="0"/>
    <x v="0"/>
    <m/>
    <x v="4"/>
    <x v="1"/>
    <x v="1"/>
    <x v="0"/>
    <x v="2"/>
    <x v="0"/>
    <x v="0"/>
    <m/>
    <x v="11"/>
    <x v="7"/>
    <x v="8"/>
    <n v="4"/>
    <n v="0.93701087981999998"/>
    <s v="Very likely- 40% (cumulative)-exclusions applied"/>
    <n v="0.4"/>
    <x v="5"/>
  </r>
  <r>
    <n v="1478"/>
    <x v="0"/>
    <x v="0"/>
    <x v="0"/>
    <x v="0"/>
    <x v="0"/>
    <x v="0"/>
    <x v="0"/>
    <m/>
    <x v="0"/>
    <x v="0"/>
    <x v="0"/>
    <x v="0"/>
    <x v="0"/>
    <x v="0"/>
    <x v="0"/>
    <x v="0"/>
    <m/>
    <x v="4"/>
    <x v="1"/>
    <x v="1"/>
    <x v="0"/>
    <x v="2"/>
    <x v="0"/>
    <x v="0"/>
    <m/>
    <x v="11"/>
    <x v="7"/>
    <x v="8"/>
    <n v="4"/>
    <n v="0.93701087981999998"/>
    <s v="Very likely- 50% (cumulative)-exclusions applied"/>
    <n v="0.5"/>
    <x v="6"/>
  </r>
  <r>
    <n v="1479"/>
    <x v="0"/>
    <x v="0"/>
    <x v="0"/>
    <x v="0"/>
    <x v="0"/>
    <x v="0"/>
    <x v="0"/>
    <m/>
    <x v="2"/>
    <x v="0"/>
    <x v="0"/>
    <x v="0"/>
    <x v="0"/>
    <x v="0"/>
    <x v="0"/>
    <x v="0"/>
    <m/>
    <x v="3"/>
    <x v="1"/>
    <x v="1"/>
    <x v="0"/>
    <x v="4"/>
    <x v="0"/>
    <x v="0"/>
    <n v="0.75"/>
    <x v="5"/>
    <x v="2"/>
    <x v="4"/>
    <m/>
    <n v="1.0110932990299999"/>
    <s v="Very likely- £100 (cumulative)-exclusions applied"/>
    <n v="100"/>
    <x v="0"/>
  </r>
  <r>
    <n v="1479"/>
    <x v="0"/>
    <x v="0"/>
    <x v="0"/>
    <x v="0"/>
    <x v="0"/>
    <x v="0"/>
    <x v="0"/>
    <m/>
    <x v="2"/>
    <x v="0"/>
    <x v="0"/>
    <x v="0"/>
    <x v="0"/>
    <x v="0"/>
    <x v="0"/>
    <x v="0"/>
    <m/>
    <x v="3"/>
    <x v="1"/>
    <x v="1"/>
    <x v="0"/>
    <x v="4"/>
    <x v="0"/>
    <x v="0"/>
    <n v="0.75"/>
    <x v="5"/>
    <x v="2"/>
    <x v="4"/>
    <m/>
    <n v="1.0110932990299999"/>
    <s v="Very likely- £150 (cumulative)-exclusions applied"/>
    <n v="150"/>
    <x v="1"/>
  </r>
  <r>
    <n v="1479"/>
    <x v="0"/>
    <x v="0"/>
    <x v="0"/>
    <x v="0"/>
    <x v="0"/>
    <x v="0"/>
    <x v="0"/>
    <m/>
    <x v="2"/>
    <x v="0"/>
    <x v="0"/>
    <x v="0"/>
    <x v="0"/>
    <x v="0"/>
    <x v="0"/>
    <x v="0"/>
    <m/>
    <x v="3"/>
    <x v="1"/>
    <x v="1"/>
    <x v="0"/>
    <x v="4"/>
    <x v="0"/>
    <x v="0"/>
    <n v="0.75"/>
    <x v="5"/>
    <x v="2"/>
    <x v="4"/>
    <m/>
    <n v="1.0110932990299999"/>
    <s v="Very likely- £200 (cumulative)-exclusions applied"/>
    <n v="200"/>
    <x v="2"/>
  </r>
  <r>
    <n v="1479"/>
    <x v="0"/>
    <x v="0"/>
    <x v="0"/>
    <x v="0"/>
    <x v="0"/>
    <x v="0"/>
    <x v="0"/>
    <m/>
    <x v="2"/>
    <x v="0"/>
    <x v="0"/>
    <x v="0"/>
    <x v="0"/>
    <x v="0"/>
    <x v="0"/>
    <x v="0"/>
    <m/>
    <x v="3"/>
    <x v="1"/>
    <x v="1"/>
    <x v="0"/>
    <x v="4"/>
    <x v="0"/>
    <x v="0"/>
    <n v="0.75"/>
    <x v="5"/>
    <x v="2"/>
    <x v="4"/>
    <m/>
    <n v="1.0110932990299999"/>
    <s v="Very likely- 30% (cumulative)-exclusions applied"/>
    <n v="0.3"/>
    <x v="4"/>
  </r>
  <r>
    <n v="1479"/>
    <x v="0"/>
    <x v="0"/>
    <x v="0"/>
    <x v="0"/>
    <x v="0"/>
    <x v="0"/>
    <x v="0"/>
    <m/>
    <x v="2"/>
    <x v="0"/>
    <x v="0"/>
    <x v="0"/>
    <x v="0"/>
    <x v="0"/>
    <x v="0"/>
    <x v="0"/>
    <m/>
    <x v="3"/>
    <x v="1"/>
    <x v="1"/>
    <x v="0"/>
    <x v="4"/>
    <x v="0"/>
    <x v="0"/>
    <n v="0.75"/>
    <x v="5"/>
    <x v="2"/>
    <x v="4"/>
    <m/>
    <n v="1.0110932990299999"/>
    <s v="Very likely- 40% (cumulative)-exclusions applied"/>
    <n v="0.4"/>
    <x v="5"/>
  </r>
  <r>
    <n v="1479"/>
    <x v="0"/>
    <x v="0"/>
    <x v="0"/>
    <x v="0"/>
    <x v="0"/>
    <x v="0"/>
    <x v="0"/>
    <m/>
    <x v="2"/>
    <x v="0"/>
    <x v="0"/>
    <x v="0"/>
    <x v="0"/>
    <x v="0"/>
    <x v="0"/>
    <x v="0"/>
    <m/>
    <x v="3"/>
    <x v="1"/>
    <x v="1"/>
    <x v="0"/>
    <x v="4"/>
    <x v="0"/>
    <x v="0"/>
    <n v="0.75"/>
    <x v="5"/>
    <x v="2"/>
    <x v="4"/>
    <m/>
    <n v="1.0110932990299999"/>
    <s v="Very likely- 50% (cumulative)-exclusions applied"/>
    <n v="0.5"/>
    <x v="6"/>
  </r>
  <r>
    <n v="1480"/>
    <x v="0"/>
    <x v="0"/>
    <x v="0"/>
    <x v="0"/>
    <x v="0"/>
    <x v="0"/>
    <x v="0"/>
    <m/>
    <x v="0"/>
    <x v="0"/>
    <x v="0"/>
    <x v="0"/>
    <x v="0"/>
    <x v="0"/>
    <x v="0"/>
    <x v="0"/>
    <m/>
    <x v="9"/>
    <x v="1"/>
    <x v="1"/>
    <x v="0"/>
    <x v="9"/>
    <x v="0"/>
    <x v="0"/>
    <n v="2"/>
    <x v="8"/>
    <x v="1"/>
    <x v="6"/>
    <n v="10"/>
    <n v="1.09831868587"/>
    <s v="Very likely- £200 (cumulative)-exclusions applied"/>
    <n v="200"/>
    <x v="2"/>
  </r>
  <r>
    <n v="1480"/>
    <x v="0"/>
    <x v="0"/>
    <x v="0"/>
    <x v="0"/>
    <x v="0"/>
    <x v="0"/>
    <x v="0"/>
    <m/>
    <x v="0"/>
    <x v="0"/>
    <x v="0"/>
    <x v="0"/>
    <x v="0"/>
    <x v="0"/>
    <x v="0"/>
    <x v="0"/>
    <m/>
    <x v="9"/>
    <x v="1"/>
    <x v="1"/>
    <x v="0"/>
    <x v="9"/>
    <x v="0"/>
    <x v="0"/>
    <n v="2"/>
    <x v="8"/>
    <x v="1"/>
    <x v="6"/>
    <n v="10"/>
    <n v="1.09831868587"/>
    <s v="Very likely- 40% (cumulative)-exclusions applied"/>
    <n v="0.4"/>
    <x v="5"/>
  </r>
  <r>
    <n v="1480"/>
    <x v="0"/>
    <x v="0"/>
    <x v="0"/>
    <x v="0"/>
    <x v="0"/>
    <x v="0"/>
    <x v="0"/>
    <m/>
    <x v="0"/>
    <x v="0"/>
    <x v="0"/>
    <x v="0"/>
    <x v="0"/>
    <x v="0"/>
    <x v="0"/>
    <x v="0"/>
    <m/>
    <x v="9"/>
    <x v="1"/>
    <x v="1"/>
    <x v="0"/>
    <x v="9"/>
    <x v="0"/>
    <x v="0"/>
    <n v="2"/>
    <x v="8"/>
    <x v="1"/>
    <x v="6"/>
    <n v="10"/>
    <n v="1.09831868587"/>
    <s v="Very likely- 50% (cumulative)-exclusions applied"/>
    <n v="0.5"/>
    <x v="6"/>
  </r>
  <r>
    <n v="1483"/>
    <x v="0"/>
    <x v="0"/>
    <x v="0"/>
    <x v="0"/>
    <x v="0"/>
    <x v="0"/>
    <x v="0"/>
    <m/>
    <x v="11"/>
    <x v="1"/>
    <x v="1"/>
    <x v="1"/>
    <x v="1"/>
    <x v="1"/>
    <x v="1"/>
    <x v="1"/>
    <m/>
    <x v="4"/>
    <x v="1"/>
    <x v="1"/>
    <x v="0"/>
    <x v="2"/>
    <x v="0"/>
    <x v="0"/>
    <m/>
    <x v="3"/>
    <x v="1"/>
    <x v="0"/>
    <m/>
    <n v="1.39213540907"/>
    <s v="Very likely- £200 (cumulative)-exclusions applied"/>
    <n v="200"/>
    <x v="2"/>
  </r>
  <r>
    <n v="1484"/>
    <x v="0"/>
    <x v="0"/>
    <x v="0"/>
    <x v="0"/>
    <x v="0"/>
    <x v="0"/>
    <x v="0"/>
    <m/>
    <x v="0"/>
    <x v="0"/>
    <x v="0"/>
    <x v="0"/>
    <x v="0"/>
    <x v="0"/>
    <x v="0"/>
    <x v="0"/>
    <m/>
    <x v="4"/>
    <x v="1"/>
    <x v="1"/>
    <x v="0"/>
    <x v="2"/>
    <x v="0"/>
    <x v="0"/>
    <m/>
    <x v="1"/>
    <x v="3"/>
    <x v="0"/>
    <n v="6"/>
    <n v="0.78602614843999996"/>
    <s v="Very likely- 30% (cumulative)-exclusions applied"/>
    <n v="0.3"/>
    <x v="4"/>
  </r>
  <r>
    <n v="1484"/>
    <x v="0"/>
    <x v="0"/>
    <x v="0"/>
    <x v="0"/>
    <x v="0"/>
    <x v="0"/>
    <x v="0"/>
    <m/>
    <x v="0"/>
    <x v="0"/>
    <x v="0"/>
    <x v="0"/>
    <x v="0"/>
    <x v="0"/>
    <x v="0"/>
    <x v="0"/>
    <m/>
    <x v="4"/>
    <x v="1"/>
    <x v="1"/>
    <x v="0"/>
    <x v="2"/>
    <x v="0"/>
    <x v="0"/>
    <m/>
    <x v="1"/>
    <x v="3"/>
    <x v="0"/>
    <n v="6"/>
    <n v="0.78602614843999996"/>
    <s v="Very likely- 40% (cumulative)-exclusions applied"/>
    <n v="0.4"/>
    <x v="5"/>
  </r>
  <r>
    <n v="1484"/>
    <x v="0"/>
    <x v="0"/>
    <x v="0"/>
    <x v="0"/>
    <x v="0"/>
    <x v="0"/>
    <x v="0"/>
    <m/>
    <x v="0"/>
    <x v="0"/>
    <x v="0"/>
    <x v="0"/>
    <x v="0"/>
    <x v="0"/>
    <x v="0"/>
    <x v="0"/>
    <m/>
    <x v="4"/>
    <x v="1"/>
    <x v="1"/>
    <x v="0"/>
    <x v="2"/>
    <x v="0"/>
    <x v="0"/>
    <m/>
    <x v="1"/>
    <x v="3"/>
    <x v="0"/>
    <n v="6"/>
    <n v="0.78602614843999996"/>
    <s v="Very likely- 50% (cumulative)-exclusions applied"/>
    <n v="0.5"/>
    <x v="6"/>
  </r>
  <r>
    <n v="1485"/>
    <x v="0"/>
    <x v="0"/>
    <x v="0"/>
    <x v="0"/>
    <x v="0"/>
    <x v="0"/>
    <x v="0"/>
    <m/>
    <x v="0"/>
    <x v="0"/>
    <x v="0"/>
    <x v="0"/>
    <x v="0"/>
    <x v="0"/>
    <x v="0"/>
    <x v="0"/>
    <m/>
    <x v="4"/>
    <x v="1"/>
    <x v="1"/>
    <x v="0"/>
    <x v="2"/>
    <x v="0"/>
    <x v="0"/>
    <m/>
    <x v="1"/>
    <x v="4"/>
    <x v="6"/>
    <n v="12"/>
    <n v="1.0687266965"/>
    <s v="Very likely- £50 (cumulative)-exclusions applied"/>
    <n v="50"/>
    <x v="7"/>
  </r>
  <r>
    <n v="1485"/>
    <x v="0"/>
    <x v="0"/>
    <x v="0"/>
    <x v="0"/>
    <x v="0"/>
    <x v="0"/>
    <x v="0"/>
    <m/>
    <x v="0"/>
    <x v="0"/>
    <x v="0"/>
    <x v="0"/>
    <x v="0"/>
    <x v="0"/>
    <x v="0"/>
    <x v="0"/>
    <m/>
    <x v="4"/>
    <x v="1"/>
    <x v="1"/>
    <x v="0"/>
    <x v="2"/>
    <x v="0"/>
    <x v="0"/>
    <m/>
    <x v="1"/>
    <x v="4"/>
    <x v="6"/>
    <n v="12"/>
    <n v="1.0687266965"/>
    <s v="Very likely- £100 (cumulative)-exclusions applied"/>
    <n v="100"/>
    <x v="0"/>
  </r>
  <r>
    <n v="1485"/>
    <x v="0"/>
    <x v="0"/>
    <x v="0"/>
    <x v="0"/>
    <x v="0"/>
    <x v="0"/>
    <x v="0"/>
    <m/>
    <x v="0"/>
    <x v="0"/>
    <x v="0"/>
    <x v="0"/>
    <x v="0"/>
    <x v="0"/>
    <x v="0"/>
    <x v="0"/>
    <m/>
    <x v="4"/>
    <x v="1"/>
    <x v="1"/>
    <x v="0"/>
    <x v="2"/>
    <x v="0"/>
    <x v="0"/>
    <m/>
    <x v="1"/>
    <x v="4"/>
    <x v="6"/>
    <n v="12"/>
    <n v="1.0687266965"/>
    <s v="Very likely- £150 (cumulative)-exclusions applied"/>
    <n v="150"/>
    <x v="1"/>
  </r>
  <r>
    <n v="1485"/>
    <x v="0"/>
    <x v="0"/>
    <x v="0"/>
    <x v="0"/>
    <x v="0"/>
    <x v="0"/>
    <x v="0"/>
    <m/>
    <x v="0"/>
    <x v="0"/>
    <x v="0"/>
    <x v="0"/>
    <x v="0"/>
    <x v="0"/>
    <x v="0"/>
    <x v="0"/>
    <m/>
    <x v="4"/>
    <x v="1"/>
    <x v="1"/>
    <x v="0"/>
    <x v="2"/>
    <x v="0"/>
    <x v="0"/>
    <m/>
    <x v="1"/>
    <x v="4"/>
    <x v="6"/>
    <n v="12"/>
    <n v="1.0687266965"/>
    <s v="Very likely- £200 (cumulative)-exclusions applied"/>
    <n v="200"/>
    <x v="2"/>
  </r>
  <r>
    <n v="1485"/>
    <x v="0"/>
    <x v="0"/>
    <x v="0"/>
    <x v="0"/>
    <x v="0"/>
    <x v="0"/>
    <x v="0"/>
    <m/>
    <x v="0"/>
    <x v="0"/>
    <x v="0"/>
    <x v="0"/>
    <x v="0"/>
    <x v="0"/>
    <x v="0"/>
    <x v="0"/>
    <m/>
    <x v="4"/>
    <x v="1"/>
    <x v="1"/>
    <x v="0"/>
    <x v="2"/>
    <x v="0"/>
    <x v="0"/>
    <m/>
    <x v="1"/>
    <x v="4"/>
    <x v="6"/>
    <n v="12"/>
    <n v="1.0687266965"/>
    <s v="Very likely- 40% (cumulative)-exclusions applied"/>
    <n v="0.4"/>
    <x v="5"/>
  </r>
  <r>
    <n v="1485"/>
    <x v="0"/>
    <x v="0"/>
    <x v="0"/>
    <x v="0"/>
    <x v="0"/>
    <x v="0"/>
    <x v="0"/>
    <m/>
    <x v="0"/>
    <x v="0"/>
    <x v="0"/>
    <x v="0"/>
    <x v="0"/>
    <x v="0"/>
    <x v="0"/>
    <x v="0"/>
    <m/>
    <x v="4"/>
    <x v="1"/>
    <x v="1"/>
    <x v="0"/>
    <x v="2"/>
    <x v="0"/>
    <x v="0"/>
    <m/>
    <x v="1"/>
    <x v="4"/>
    <x v="6"/>
    <n v="12"/>
    <n v="1.0687266965"/>
    <s v="Very likely- 50% (cumulative)-exclusions applied"/>
    <n v="0.5"/>
    <x v="6"/>
  </r>
  <r>
    <n v="1488"/>
    <x v="0"/>
    <x v="0"/>
    <x v="0"/>
    <x v="0"/>
    <x v="0"/>
    <x v="0"/>
    <x v="0"/>
    <m/>
    <x v="0"/>
    <x v="7"/>
    <x v="0"/>
    <x v="0"/>
    <x v="0"/>
    <x v="5"/>
    <x v="0"/>
    <x v="0"/>
    <n v="0.5"/>
    <x v="4"/>
    <x v="1"/>
    <x v="1"/>
    <x v="0"/>
    <x v="2"/>
    <x v="0"/>
    <x v="0"/>
    <m/>
    <x v="1"/>
    <x v="1"/>
    <x v="1"/>
    <n v="12"/>
    <n v="1.30903782692"/>
    <s v="Very likely- £100 (cumulative)-exclusions applied"/>
    <n v="100"/>
    <x v="0"/>
  </r>
  <r>
    <n v="1488"/>
    <x v="0"/>
    <x v="0"/>
    <x v="0"/>
    <x v="0"/>
    <x v="0"/>
    <x v="0"/>
    <x v="0"/>
    <m/>
    <x v="0"/>
    <x v="7"/>
    <x v="0"/>
    <x v="0"/>
    <x v="0"/>
    <x v="5"/>
    <x v="0"/>
    <x v="0"/>
    <n v="0.5"/>
    <x v="4"/>
    <x v="1"/>
    <x v="1"/>
    <x v="0"/>
    <x v="2"/>
    <x v="0"/>
    <x v="0"/>
    <m/>
    <x v="1"/>
    <x v="1"/>
    <x v="1"/>
    <n v="12"/>
    <n v="1.30903782692"/>
    <s v="Very likely- £150 (cumulative)-exclusions applied"/>
    <n v="150"/>
    <x v="1"/>
  </r>
  <r>
    <n v="1488"/>
    <x v="0"/>
    <x v="0"/>
    <x v="0"/>
    <x v="0"/>
    <x v="0"/>
    <x v="0"/>
    <x v="0"/>
    <m/>
    <x v="0"/>
    <x v="7"/>
    <x v="0"/>
    <x v="0"/>
    <x v="0"/>
    <x v="5"/>
    <x v="0"/>
    <x v="0"/>
    <n v="0.5"/>
    <x v="4"/>
    <x v="1"/>
    <x v="1"/>
    <x v="0"/>
    <x v="2"/>
    <x v="0"/>
    <x v="0"/>
    <m/>
    <x v="1"/>
    <x v="1"/>
    <x v="1"/>
    <n v="12"/>
    <n v="1.30903782692"/>
    <s v="Very likely- £200 (cumulative)-exclusions applied"/>
    <n v="200"/>
    <x v="2"/>
  </r>
  <r>
    <n v="1488"/>
    <x v="0"/>
    <x v="0"/>
    <x v="0"/>
    <x v="0"/>
    <x v="0"/>
    <x v="0"/>
    <x v="0"/>
    <m/>
    <x v="0"/>
    <x v="7"/>
    <x v="0"/>
    <x v="0"/>
    <x v="0"/>
    <x v="5"/>
    <x v="0"/>
    <x v="0"/>
    <n v="0.5"/>
    <x v="4"/>
    <x v="1"/>
    <x v="1"/>
    <x v="0"/>
    <x v="2"/>
    <x v="0"/>
    <x v="0"/>
    <m/>
    <x v="1"/>
    <x v="1"/>
    <x v="1"/>
    <n v="12"/>
    <n v="1.30903782692"/>
    <s v="Very likely- 20% (cumulative)-exclusions applied"/>
    <n v="0.2"/>
    <x v="3"/>
  </r>
  <r>
    <n v="1488"/>
    <x v="0"/>
    <x v="0"/>
    <x v="0"/>
    <x v="0"/>
    <x v="0"/>
    <x v="0"/>
    <x v="0"/>
    <m/>
    <x v="0"/>
    <x v="7"/>
    <x v="0"/>
    <x v="0"/>
    <x v="0"/>
    <x v="5"/>
    <x v="0"/>
    <x v="0"/>
    <n v="0.5"/>
    <x v="4"/>
    <x v="1"/>
    <x v="1"/>
    <x v="0"/>
    <x v="2"/>
    <x v="0"/>
    <x v="0"/>
    <m/>
    <x v="1"/>
    <x v="1"/>
    <x v="1"/>
    <n v="12"/>
    <n v="1.30903782692"/>
    <s v="Very likely- 30% (cumulative)-exclusions applied"/>
    <n v="0.3"/>
    <x v="4"/>
  </r>
  <r>
    <n v="1488"/>
    <x v="0"/>
    <x v="0"/>
    <x v="0"/>
    <x v="0"/>
    <x v="0"/>
    <x v="0"/>
    <x v="0"/>
    <m/>
    <x v="0"/>
    <x v="7"/>
    <x v="0"/>
    <x v="0"/>
    <x v="0"/>
    <x v="5"/>
    <x v="0"/>
    <x v="0"/>
    <n v="0.5"/>
    <x v="4"/>
    <x v="1"/>
    <x v="1"/>
    <x v="0"/>
    <x v="2"/>
    <x v="0"/>
    <x v="0"/>
    <m/>
    <x v="1"/>
    <x v="1"/>
    <x v="1"/>
    <n v="12"/>
    <n v="1.30903782692"/>
    <s v="Very likely- 40% (cumulative)-exclusions applied"/>
    <n v="0.4"/>
    <x v="5"/>
  </r>
  <r>
    <n v="1488"/>
    <x v="0"/>
    <x v="0"/>
    <x v="0"/>
    <x v="0"/>
    <x v="0"/>
    <x v="0"/>
    <x v="0"/>
    <m/>
    <x v="0"/>
    <x v="7"/>
    <x v="0"/>
    <x v="0"/>
    <x v="0"/>
    <x v="5"/>
    <x v="0"/>
    <x v="0"/>
    <n v="0.5"/>
    <x v="4"/>
    <x v="1"/>
    <x v="1"/>
    <x v="0"/>
    <x v="2"/>
    <x v="0"/>
    <x v="0"/>
    <m/>
    <x v="1"/>
    <x v="1"/>
    <x v="1"/>
    <n v="12"/>
    <n v="1.30903782692"/>
    <s v="Very likely- 50% (cumulative)-exclusions applied"/>
    <n v="0.5"/>
    <x v="6"/>
  </r>
  <r>
    <n v="1491"/>
    <x v="0"/>
    <x v="0"/>
    <x v="0"/>
    <x v="0"/>
    <x v="0"/>
    <x v="0"/>
    <x v="0"/>
    <m/>
    <x v="10"/>
    <x v="0"/>
    <x v="0"/>
    <x v="0"/>
    <x v="0"/>
    <x v="0"/>
    <x v="0"/>
    <x v="0"/>
    <m/>
    <x v="16"/>
    <x v="5"/>
    <x v="0"/>
    <x v="3"/>
    <x v="6"/>
    <x v="7"/>
    <x v="3"/>
    <n v="1.5"/>
    <x v="1"/>
    <x v="3"/>
    <x v="0"/>
    <n v="3"/>
    <n v="0.91689053111899999"/>
    <s v="Very likely- 30% (cumulative)-exclusions applied"/>
    <n v="0.3"/>
    <x v="4"/>
  </r>
  <r>
    <n v="1491"/>
    <x v="0"/>
    <x v="0"/>
    <x v="0"/>
    <x v="0"/>
    <x v="0"/>
    <x v="0"/>
    <x v="0"/>
    <m/>
    <x v="10"/>
    <x v="0"/>
    <x v="0"/>
    <x v="0"/>
    <x v="0"/>
    <x v="0"/>
    <x v="0"/>
    <x v="0"/>
    <m/>
    <x v="16"/>
    <x v="5"/>
    <x v="0"/>
    <x v="3"/>
    <x v="6"/>
    <x v="7"/>
    <x v="3"/>
    <n v="1.5"/>
    <x v="1"/>
    <x v="3"/>
    <x v="0"/>
    <n v="3"/>
    <n v="0.91689053111899999"/>
    <s v="Very likely- 40% (cumulative)-exclusions applied"/>
    <n v="0.4"/>
    <x v="5"/>
  </r>
  <r>
    <n v="1491"/>
    <x v="0"/>
    <x v="0"/>
    <x v="0"/>
    <x v="0"/>
    <x v="0"/>
    <x v="0"/>
    <x v="0"/>
    <m/>
    <x v="10"/>
    <x v="0"/>
    <x v="0"/>
    <x v="0"/>
    <x v="0"/>
    <x v="0"/>
    <x v="0"/>
    <x v="0"/>
    <m/>
    <x v="16"/>
    <x v="5"/>
    <x v="0"/>
    <x v="3"/>
    <x v="6"/>
    <x v="7"/>
    <x v="3"/>
    <n v="1.5"/>
    <x v="1"/>
    <x v="3"/>
    <x v="0"/>
    <n v="3"/>
    <n v="0.91689053111899999"/>
    <s v="Very likely- 50% (cumulative)-exclusions applied"/>
    <n v="0.5"/>
    <x v="6"/>
  </r>
  <r>
    <n v="1493"/>
    <x v="0"/>
    <x v="0"/>
    <x v="0"/>
    <x v="0"/>
    <x v="0"/>
    <x v="0"/>
    <x v="0"/>
    <m/>
    <x v="0"/>
    <x v="0"/>
    <x v="0"/>
    <x v="0"/>
    <x v="0"/>
    <x v="0"/>
    <x v="0"/>
    <x v="0"/>
    <m/>
    <x v="4"/>
    <x v="1"/>
    <x v="1"/>
    <x v="0"/>
    <x v="2"/>
    <x v="0"/>
    <x v="0"/>
    <m/>
    <x v="5"/>
    <x v="2"/>
    <x v="4"/>
    <m/>
    <n v="1.6092338794000001"/>
    <s v="Very likely- £50 (cumulative)-exclusions applied"/>
    <n v="50"/>
    <x v="7"/>
  </r>
  <r>
    <n v="1493"/>
    <x v="0"/>
    <x v="0"/>
    <x v="0"/>
    <x v="0"/>
    <x v="0"/>
    <x v="0"/>
    <x v="0"/>
    <m/>
    <x v="0"/>
    <x v="0"/>
    <x v="0"/>
    <x v="0"/>
    <x v="0"/>
    <x v="0"/>
    <x v="0"/>
    <x v="0"/>
    <m/>
    <x v="4"/>
    <x v="1"/>
    <x v="1"/>
    <x v="0"/>
    <x v="2"/>
    <x v="0"/>
    <x v="0"/>
    <m/>
    <x v="5"/>
    <x v="2"/>
    <x v="4"/>
    <m/>
    <n v="1.6092338794000001"/>
    <s v="Very likely- £100 (cumulative)-exclusions applied"/>
    <n v="100"/>
    <x v="0"/>
  </r>
  <r>
    <n v="1493"/>
    <x v="0"/>
    <x v="0"/>
    <x v="0"/>
    <x v="0"/>
    <x v="0"/>
    <x v="0"/>
    <x v="0"/>
    <m/>
    <x v="0"/>
    <x v="0"/>
    <x v="0"/>
    <x v="0"/>
    <x v="0"/>
    <x v="0"/>
    <x v="0"/>
    <x v="0"/>
    <m/>
    <x v="4"/>
    <x v="1"/>
    <x v="1"/>
    <x v="0"/>
    <x v="2"/>
    <x v="0"/>
    <x v="0"/>
    <m/>
    <x v="5"/>
    <x v="2"/>
    <x v="4"/>
    <m/>
    <n v="1.6092338794000001"/>
    <s v="Very likely- £150 (cumulative)-exclusions applied"/>
    <n v="150"/>
    <x v="1"/>
  </r>
  <r>
    <n v="1493"/>
    <x v="0"/>
    <x v="0"/>
    <x v="0"/>
    <x v="0"/>
    <x v="0"/>
    <x v="0"/>
    <x v="0"/>
    <m/>
    <x v="0"/>
    <x v="0"/>
    <x v="0"/>
    <x v="0"/>
    <x v="0"/>
    <x v="0"/>
    <x v="0"/>
    <x v="0"/>
    <m/>
    <x v="4"/>
    <x v="1"/>
    <x v="1"/>
    <x v="0"/>
    <x v="2"/>
    <x v="0"/>
    <x v="0"/>
    <m/>
    <x v="5"/>
    <x v="2"/>
    <x v="4"/>
    <m/>
    <n v="1.6092338794000001"/>
    <s v="Very likely- £200 (cumulative)-exclusions applied"/>
    <n v="200"/>
    <x v="2"/>
  </r>
  <r>
    <n v="1493"/>
    <x v="0"/>
    <x v="0"/>
    <x v="0"/>
    <x v="0"/>
    <x v="0"/>
    <x v="0"/>
    <x v="0"/>
    <m/>
    <x v="0"/>
    <x v="0"/>
    <x v="0"/>
    <x v="0"/>
    <x v="0"/>
    <x v="0"/>
    <x v="0"/>
    <x v="0"/>
    <m/>
    <x v="4"/>
    <x v="1"/>
    <x v="1"/>
    <x v="0"/>
    <x v="2"/>
    <x v="0"/>
    <x v="0"/>
    <m/>
    <x v="5"/>
    <x v="2"/>
    <x v="4"/>
    <m/>
    <n v="1.6092338794000001"/>
    <s v="Very likely- 40% (cumulative)-exclusions applied"/>
    <n v="0.4"/>
    <x v="5"/>
  </r>
  <r>
    <n v="1493"/>
    <x v="0"/>
    <x v="0"/>
    <x v="0"/>
    <x v="0"/>
    <x v="0"/>
    <x v="0"/>
    <x v="0"/>
    <m/>
    <x v="0"/>
    <x v="0"/>
    <x v="0"/>
    <x v="0"/>
    <x v="0"/>
    <x v="0"/>
    <x v="0"/>
    <x v="0"/>
    <m/>
    <x v="4"/>
    <x v="1"/>
    <x v="1"/>
    <x v="0"/>
    <x v="2"/>
    <x v="0"/>
    <x v="0"/>
    <m/>
    <x v="5"/>
    <x v="2"/>
    <x v="4"/>
    <m/>
    <n v="1.6092338794000001"/>
    <s v="Very likely- 50% (cumulative)-exclusions applied"/>
    <n v="0.5"/>
    <x v="6"/>
  </r>
  <r>
    <n v="1497"/>
    <x v="0"/>
    <x v="0"/>
    <x v="0"/>
    <x v="0"/>
    <x v="0"/>
    <x v="0"/>
    <x v="0"/>
    <m/>
    <x v="2"/>
    <x v="0"/>
    <x v="0"/>
    <x v="0"/>
    <x v="0"/>
    <x v="0"/>
    <x v="0"/>
    <x v="0"/>
    <m/>
    <x v="0"/>
    <x v="6"/>
    <x v="3"/>
    <x v="0"/>
    <x v="0"/>
    <x v="0"/>
    <x v="0"/>
    <n v="-7"/>
    <x v="3"/>
    <x v="1"/>
    <x v="0"/>
    <m/>
    <n v="1.1499452799700001"/>
    <s v="Very likely- £150 (cumulative)-exclusions applied"/>
    <n v="150"/>
    <x v="1"/>
  </r>
  <r>
    <n v="1497"/>
    <x v="0"/>
    <x v="0"/>
    <x v="0"/>
    <x v="0"/>
    <x v="0"/>
    <x v="0"/>
    <x v="0"/>
    <m/>
    <x v="2"/>
    <x v="0"/>
    <x v="0"/>
    <x v="0"/>
    <x v="0"/>
    <x v="0"/>
    <x v="0"/>
    <x v="0"/>
    <m/>
    <x v="0"/>
    <x v="6"/>
    <x v="3"/>
    <x v="0"/>
    <x v="0"/>
    <x v="0"/>
    <x v="0"/>
    <n v="-7"/>
    <x v="3"/>
    <x v="1"/>
    <x v="0"/>
    <m/>
    <n v="1.1499452799700001"/>
    <s v="Very likely- £200 (cumulative)-exclusions applied"/>
    <n v="200"/>
    <x v="2"/>
  </r>
  <r>
    <n v="1500"/>
    <x v="0"/>
    <x v="0"/>
    <x v="0"/>
    <x v="0"/>
    <x v="0"/>
    <x v="0"/>
    <x v="0"/>
    <m/>
    <x v="0"/>
    <x v="0"/>
    <x v="0"/>
    <x v="0"/>
    <x v="0"/>
    <x v="0"/>
    <x v="0"/>
    <x v="0"/>
    <m/>
    <x v="16"/>
    <x v="6"/>
    <x v="4"/>
    <x v="0"/>
    <x v="2"/>
    <x v="0"/>
    <x v="0"/>
    <n v="1"/>
    <x v="2"/>
    <x v="1"/>
    <x v="2"/>
    <n v="3"/>
    <n v="1.04016038143"/>
    <s v="Very likely- 50% (cumulative)-exclusions applied"/>
    <n v="0.5"/>
    <x v="6"/>
  </r>
  <r>
    <n v="1501"/>
    <x v="9"/>
    <x v="1"/>
    <x v="3"/>
    <x v="0"/>
    <x v="5"/>
    <x v="0"/>
    <x v="0"/>
    <n v="3"/>
    <x v="0"/>
    <x v="6"/>
    <x v="2"/>
    <x v="5"/>
    <x v="0"/>
    <x v="6"/>
    <x v="0"/>
    <x v="0"/>
    <n v="3"/>
    <x v="8"/>
    <x v="1"/>
    <x v="1"/>
    <x v="0"/>
    <x v="2"/>
    <x v="0"/>
    <x v="1"/>
    <n v="3"/>
    <x v="2"/>
    <x v="1"/>
    <x v="2"/>
    <n v="5"/>
    <n v="1.1826754162099999"/>
    <s v="Very likely- £100 (cumulative)-exclusions applied"/>
    <n v="100"/>
    <x v="0"/>
  </r>
  <r>
    <n v="1501"/>
    <x v="9"/>
    <x v="1"/>
    <x v="3"/>
    <x v="0"/>
    <x v="5"/>
    <x v="0"/>
    <x v="0"/>
    <n v="3"/>
    <x v="0"/>
    <x v="6"/>
    <x v="2"/>
    <x v="5"/>
    <x v="0"/>
    <x v="6"/>
    <x v="0"/>
    <x v="0"/>
    <n v="3"/>
    <x v="8"/>
    <x v="1"/>
    <x v="1"/>
    <x v="0"/>
    <x v="2"/>
    <x v="0"/>
    <x v="1"/>
    <n v="3"/>
    <x v="2"/>
    <x v="1"/>
    <x v="2"/>
    <n v="5"/>
    <n v="1.1826754162099999"/>
    <s v="Very likely- £150 (cumulative)-exclusions applied"/>
    <n v="150"/>
    <x v="1"/>
  </r>
  <r>
    <n v="1501"/>
    <x v="9"/>
    <x v="1"/>
    <x v="3"/>
    <x v="0"/>
    <x v="5"/>
    <x v="0"/>
    <x v="0"/>
    <n v="3"/>
    <x v="0"/>
    <x v="6"/>
    <x v="2"/>
    <x v="5"/>
    <x v="0"/>
    <x v="6"/>
    <x v="0"/>
    <x v="0"/>
    <n v="3"/>
    <x v="8"/>
    <x v="1"/>
    <x v="1"/>
    <x v="0"/>
    <x v="2"/>
    <x v="0"/>
    <x v="1"/>
    <n v="3"/>
    <x v="2"/>
    <x v="1"/>
    <x v="2"/>
    <n v="5"/>
    <n v="1.1826754162099999"/>
    <s v="Very likely- £200 (cumulative)-exclusions applied"/>
    <n v="200"/>
    <x v="2"/>
  </r>
  <r>
    <n v="1501"/>
    <x v="9"/>
    <x v="1"/>
    <x v="3"/>
    <x v="0"/>
    <x v="5"/>
    <x v="0"/>
    <x v="0"/>
    <n v="3"/>
    <x v="0"/>
    <x v="6"/>
    <x v="2"/>
    <x v="5"/>
    <x v="0"/>
    <x v="6"/>
    <x v="0"/>
    <x v="0"/>
    <n v="3"/>
    <x v="8"/>
    <x v="1"/>
    <x v="1"/>
    <x v="0"/>
    <x v="2"/>
    <x v="0"/>
    <x v="1"/>
    <n v="3"/>
    <x v="2"/>
    <x v="1"/>
    <x v="2"/>
    <n v="5"/>
    <n v="1.1826754162099999"/>
    <s v="Very likely- 50% (cumulative)-exclusions applied"/>
    <n v="0.5"/>
    <x v="6"/>
  </r>
  <r>
    <n v="1507"/>
    <x v="0"/>
    <x v="0"/>
    <x v="0"/>
    <x v="0"/>
    <x v="0"/>
    <x v="0"/>
    <x v="0"/>
    <m/>
    <x v="3"/>
    <x v="0"/>
    <x v="0"/>
    <x v="0"/>
    <x v="0"/>
    <x v="0"/>
    <x v="0"/>
    <x v="0"/>
    <m/>
    <x v="5"/>
    <x v="3"/>
    <x v="2"/>
    <x v="1"/>
    <x v="5"/>
    <x v="1"/>
    <x v="2"/>
    <m/>
    <x v="3"/>
    <x v="1"/>
    <x v="0"/>
    <m/>
    <n v="1.05430650765"/>
    <s v="Very likely- £200 (cumulative)-exclusions applied"/>
    <n v="200"/>
    <x v="2"/>
  </r>
  <r>
    <n v="1507"/>
    <x v="0"/>
    <x v="0"/>
    <x v="0"/>
    <x v="0"/>
    <x v="0"/>
    <x v="0"/>
    <x v="0"/>
    <m/>
    <x v="3"/>
    <x v="0"/>
    <x v="0"/>
    <x v="0"/>
    <x v="0"/>
    <x v="0"/>
    <x v="0"/>
    <x v="0"/>
    <m/>
    <x v="5"/>
    <x v="3"/>
    <x v="2"/>
    <x v="1"/>
    <x v="5"/>
    <x v="1"/>
    <x v="2"/>
    <m/>
    <x v="3"/>
    <x v="1"/>
    <x v="0"/>
    <m/>
    <n v="1.05430650765"/>
    <s v="Very likely- 50% (cumulative)-exclusions applied"/>
    <n v="0.5"/>
    <x v="6"/>
  </r>
  <r>
    <n v="1513"/>
    <x v="0"/>
    <x v="0"/>
    <x v="0"/>
    <x v="0"/>
    <x v="0"/>
    <x v="0"/>
    <x v="0"/>
    <m/>
    <x v="8"/>
    <x v="0"/>
    <x v="0"/>
    <x v="0"/>
    <x v="0"/>
    <x v="0"/>
    <x v="0"/>
    <x v="0"/>
    <m/>
    <x v="7"/>
    <x v="1"/>
    <x v="1"/>
    <x v="4"/>
    <x v="4"/>
    <x v="0"/>
    <x v="0"/>
    <n v="-7"/>
    <x v="3"/>
    <x v="1"/>
    <x v="0"/>
    <m/>
    <n v="0.82437764644"/>
    <s v="Very likely- £150 (cumulative)-exclusions applied"/>
    <n v="150"/>
    <x v="1"/>
  </r>
  <r>
    <n v="1513"/>
    <x v="0"/>
    <x v="0"/>
    <x v="0"/>
    <x v="0"/>
    <x v="0"/>
    <x v="0"/>
    <x v="0"/>
    <m/>
    <x v="8"/>
    <x v="0"/>
    <x v="0"/>
    <x v="0"/>
    <x v="0"/>
    <x v="0"/>
    <x v="0"/>
    <x v="0"/>
    <m/>
    <x v="7"/>
    <x v="1"/>
    <x v="1"/>
    <x v="4"/>
    <x v="4"/>
    <x v="0"/>
    <x v="0"/>
    <n v="-7"/>
    <x v="3"/>
    <x v="1"/>
    <x v="0"/>
    <m/>
    <n v="0.82437764644"/>
    <s v="Very likely- £200 (cumulative)-exclusions applied"/>
    <n v="200"/>
    <x v="2"/>
  </r>
  <r>
    <n v="1513"/>
    <x v="0"/>
    <x v="0"/>
    <x v="0"/>
    <x v="0"/>
    <x v="0"/>
    <x v="0"/>
    <x v="0"/>
    <m/>
    <x v="8"/>
    <x v="0"/>
    <x v="0"/>
    <x v="0"/>
    <x v="0"/>
    <x v="0"/>
    <x v="0"/>
    <x v="0"/>
    <m/>
    <x v="7"/>
    <x v="1"/>
    <x v="1"/>
    <x v="4"/>
    <x v="4"/>
    <x v="0"/>
    <x v="0"/>
    <n v="-7"/>
    <x v="3"/>
    <x v="1"/>
    <x v="0"/>
    <m/>
    <n v="0.82437764644"/>
    <s v="Very likely- 40% (cumulative)-exclusions applied"/>
    <n v="0.4"/>
    <x v="5"/>
  </r>
  <r>
    <n v="1513"/>
    <x v="0"/>
    <x v="0"/>
    <x v="0"/>
    <x v="0"/>
    <x v="0"/>
    <x v="0"/>
    <x v="0"/>
    <m/>
    <x v="8"/>
    <x v="0"/>
    <x v="0"/>
    <x v="0"/>
    <x v="0"/>
    <x v="0"/>
    <x v="0"/>
    <x v="0"/>
    <m/>
    <x v="7"/>
    <x v="1"/>
    <x v="1"/>
    <x v="4"/>
    <x v="4"/>
    <x v="0"/>
    <x v="0"/>
    <n v="-7"/>
    <x v="3"/>
    <x v="1"/>
    <x v="0"/>
    <m/>
    <n v="0.82437764644"/>
    <s v="Very likely- 50% (cumulative)-exclusions applied"/>
    <n v="0.5"/>
    <x v="6"/>
  </r>
  <r>
    <n v="1514"/>
    <x v="5"/>
    <x v="3"/>
    <x v="1"/>
    <x v="1"/>
    <x v="2"/>
    <x v="1"/>
    <x v="1"/>
    <m/>
    <x v="5"/>
    <x v="3"/>
    <x v="1"/>
    <x v="1"/>
    <x v="1"/>
    <x v="1"/>
    <x v="1"/>
    <x v="1"/>
    <m/>
    <x v="13"/>
    <x v="3"/>
    <x v="2"/>
    <x v="1"/>
    <x v="5"/>
    <x v="1"/>
    <x v="2"/>
    <m/>
    <x v="10"/>
    <x v="2"/>
    <x v="4"/>
    <m/>
    <n v="1.7338636482000001"/>
    <s v="Very likely- £50 (cumulative)-exclusions applied"/>
    <n v="50"/>
    <x v="7"/>
  </r>
  <r>
    <n v="1514"/>
    <x v="5"/>
    <x v="3"/>
    <x v="1"/>
    <x v="1"/>
    <x v="2"/>
    <x v="1"/>
    <x v="1"/>
    <m/>
    <x v="5"/>
    <x v="3"/>
    <x v="1"/>
    <x v="1"/>
    <x v="1"/>
    <x v="1"/>
    <x v="1"/>
    <x v="1"/>
    <m/>
    <x v="13"/>
    <x v="3"/>
    <x v="2"/>
    <x v="1"/>
    <x v="5"/>
    <x v="1"/>
    <x v="2"/>
    <m/>
    <x v="10"/>
    <x v="2"/>
    <x v="4"/>
    <m/>
    <n v="1.7338636482000001"/>
    <s v="Very likely- £100 (cumulative)-exclusions applied"/>
    <n v="100"/>
    <x v="0"/>
  </r>
  <r>
    <n v="1514"/>
    <x v="5"/>
    <x v="3"/>
    <x v="1"/>
    <x v="1"/>
    <x v="2"/>
    <x v="1"/>
    <x v="1"/>
    <m/>
    <x v="5"/>
    <x v="3"/>
    <x v="1"/>
    <x v="1"/>
    <x v="1"/>
    <x v="1"/>
    <x v="1"/>
    <x v="1"/>
    <m/>
    <x v="13"/>
    <x v="3"/>
    <x v="2"/>
    <x v="1"/>
    <x v="5"/>
    <x v="1"/>
    <x v="2"/>
    <m/>
    <x v="10"/>
    <x v="2"/>
    <x v="4"/>
    <m/>
    <n v="1.7338636482000001"/>
    <s v="Very likely- £150 (cumulative)-exclusions applied"/>
    <n v="150"/>
    <x v="1"/>
  </r>
  <r>
    <n v="1514"/>
    <x v="5"/>
    <x v="3"/>
    <x v="1"/>
    <x v="1"/>
    <x v="2"/>
    <x v="1"/>
    <x v="1"/>
    <m/>
    <x v="5"/>
    <x v="3"/>
    <x v="1"/>
    <x v="1"/>
    <x v="1"/>
    <x v="1"/>
    <x v="1"/>
    <x v="1"/>
    <m/>
    <x v="13"/>
    <x v="3"/>
    <x v="2"/>
    <x v="1"/>
    <x v="5"/>
    <x v="1"/>
    <x v="2"/>
    <m/>
    <x v="10"/>
    <x v="2"/>
    <x v="4"/>
    <m/>
    <n v="1.7338636482000001"/>
    <s v="Very likely- £200 (cumulative)-exclusions applied"/>
    <n v="200"/>
    <x v="2"/>
  </r>
  <r>
    <n v="1514"/>
    <x v="5"/>
    <x v="3"/>
    <x v="1"/>
    <x v="1"/>
    <x v="2"/>
    <x v="1"/>
    <x v="1"/>
    <m/>
    <x v="5"/>
    <x v="3"/>
    <x v="1"/>
    <x v="1"/>
    <x v="1"/>
    <x v="1"/>
    <x v="1"/>
    <x v="1"/>
    <m/>
    <x v="13"/>
    <x v="3"/>
    <x v="2"/>
    <x v="1"/>
    <x v="5"/>
    <x v="1"/>
    <x v="2"/>
    <m/>
    <x v="10"/>
    <x v="2"/>
    <x v="4"/>
    <m/>
    <n v="1.7338636482000001"/>
    <s v="Very likely- 40% (cumulative)-exclusions applied"/>
    <n v="0.4"/>
    <x v="5"/>
  </r>
  <r>
    <n v="1514"/>
    <x v="5"/>
    <x v="3"/>
    <x v="1"/>
    <x v="1"/>
    <x v="2"/>
    <x v="1"/>
    <x v="1"/>
    <m/>
    <x v="5"/>
    <x v="3"/>
    <x v="1"/>
    <x v="1"/>
    <x v="1"/>
    <x v="1"/>
    <x v="1"/>
    <x v="1"/>
    <m/>
    <x v="13"/>
    <x v="3"/>
    <x v="2"/>
    <x v="1"/>
    <x v="5"/>
    <x v="1"/>
    <x v="2"/>
    <m/>
    <x v="10"/>
    <x v="2"/>
    <x v="4"/>
    <m/>
    <n v="1.7338636482000001"/>
    <s v="Very likely- 50% (cumulative)-exclusions applied"/>
    <n v="0.5"/>
    <x v="6"/>
  </r>
  <r>
    <n v="1518"/>
    <x v="0"/>
    <x v="0"/>
    <x v="0"/>
    <x v="0"/>
    <x v="0"/>
    <x v="0"/>
    <x v="0"/>
    <m/>
    <x v="0"/>
    <x v="6"/>
    <x v="0"/>
    <x v="0"/>
    <x v="0"/>
    <x v="9"/>
    <x v="0"/>
    <x v="2"/>
    <n v="1.6"/>
    <x v="16"/>
    <x v="1"/>
    <x v="3"/>
    <x v="0"/>
    <x v="2"/>
    <x v="0"/>
    <x v="6"/>
    <n v="3.6"/>
    <x v="1"/>
    <x v="1"/>
    <x v="1"/>
    <n v="1"/>
    <n v="1.5444827864999999"/>
    <s v="Very likely- £200 (cumulative)-exclusions applied"/>
    <n v="200"/>
    <x v="2"/>
  </r>
  <r>
    <n v="1521"/>
    <x v="0"/>
    <x v="0"/>
    <x v="0"/>
    <x v="0"/>
    <x v="0"/>
    <x v="0"/>
    <x v="0"/>
    <m/>
    <x v="3"/>
    <x v="0"/>
    <x v="0"/>
    <x v="0"/>
    <x v="0"/>
    <x v="0"/>
    <x v="0"/>
    <x v="0"/>
    <m/>
    <x v="2"/>
    <x v="7"/>
    <x v="1"/>
    <x v="0"/>
    <x v="0"/>
    <x v="5"/>
    <x v="0"/>
    <n v="2"/>
    <x v="11"/>
    <x v="8"/>
    <x v="1"/>
    <n v="8"/>
    <n v="0.93366839074499997"/>
    <s v="Very likely- £50 (cumulative)-exclusions applied"/>
    <n v="50"/>
    <x v="7"/>
  </r>
  <r>
    <n v="1521"/>
    <x v="0"/>
    <x v="0"/>
    <x v="0"/>
    <x v="0"/>
    <x v="0"/>
    <x v="0"/>
    <x v="0"/>
    <m/>
    <x v="3"/>
    <x v="0"/>
    <x v="0"/>
    <x v="0"/>
    <x v="0"/>
    <x v="0"/>
    <x v="0"/>
    <x v="0"/>
    <m/>
    <x v="2"/>
    <x v="7"/>
    <x v="1"/>
    <x v="0"/>
    <x v="0"/>
    <x v="5"/>
    <x v="0"/>
    <n v="2"/>
    <x v="11"/>
    <x v="8"/>
    <x v="1"/>
    <n v="8"/>
    <n v="0.93366839074499997"/>
    <s v="Very likely- £100 (cumulative)-exclusions applied"/>
    <n v="100"/>
    <x v="0"/>
  </r>
  <r>
    <n v="1521"/>
    <x v="0"/>
    <x v="0"/>
    <x v="0"/>
    <x v="0"/>
    <x v="0"/>
    <x v="0"/>
    <x v="0"/>
    <m/>
    <x v="3"/>
    <x v="0"/>
    <x v="0"/>
    <x v="0"/>
    <x v="0"/>
    <x v="0"/>
    <x v="0"/>
    <x v="0"/>
    <m/>
    <x v="2"/>
    <x v="7"/>
    <x v="1"/>
    <x v="0"/>
    <x v="0"/>
    <x v="5"/>
    <x v="0"/>
    <n v="2"/>
    <x v="11"/>
    <x v="8"/>
    <x v="1"/>
    <n v="8"/>
    <n v="0.93366839074499997"/>
    <s v="Very likely- £150 (cumulative)-exclusions applied"/>
    <n v="150"/>
    <x v="1"/>
  </r>
  <r>
    <n v="1521"/>
    <x v="0"/>
    <x v="0"/>
    <x v="0"/>
    <x v="0"/>
    <x v="0"/>
    <x v="0"/>
    <x v="0"/>
    <m/>
    <x v="3"/>
    <x v="0"/>
    <x v="0"/>
    <x v="0"/>
    <x v="0"/>
    <x v="0"/>
    <x v="0"/>
    <x v="0"/>
    <m/>
    <x v="2"/>
    <x v="7"/>
    <x v="1"/>
    <x v="0"/>
    <x v="0"/>
    <x v="5"/>
    <x v="0"/>
    <n v="2"/>
    <x v="11"/>
    <x v="8"/>
    <x v="1"/>
    <n v="8"/>
    <n v="0.93366839074499997"/>
    <s v="Very likely- £200 (cumulative)-exclusions applied"/>
    <n v="200"/>
    <x v="2"/>
  </r>
  <r>
    <n v="1521"/>
    <x v="0"/>
    <x v="0"/>
    <x v="0"/>
    <x v="0"/>
    <x v="0"/>
    <x v="0"/>
    <x v="0"/>
    <m/>
    <x v="3"/>
    <x v="0"/>
    <x v="0"/>
    <x v="0"/>
    <x v="0"/>
    <x v="0"/>
    <x v="0"/>
    <x v="0"/>
    <m/>
    <x v="2"/>
    <x v="7"/>
    <x v="1"/>
    <x v="0"/>
    <x v="0"/>
    <x v="5"/>
    <x v="0"/>
    <n v="2"/>
    <x v="11"/>
    <x v="8"/>
    <x v="1"/>
    <n v="8"/>
    <n v="0.93366839074499997"/>
    <s v="Very likely- 20% (cumulative)-exclusions applied"/>
    <n v="0.2"/>
    <x v="3"/>
  </r>
  <r>
    <n v="1521"/>
    <x v="0"/>
    <x v="0"/>
    <x v="0"/>
    <x v="0"/>
    <x v="0"/>
    <x v="0"/>
    <x v="0"/>
    <m/>
    <x v="3"/>
    <x v="0"/>
    <x v="0"/>
    <x v="0"/>
    <x v="0"/>
    <x v="0"/>
    <x v="0"/>
    <x v="0"/>
    <m/>
    <x v="2"/>
    <x v="7"/>
    <x v="1"/>
    <x v="0"/>
    <x v="0"/>
    <x v="5"/>
    <x v="0"/>
    <n v="2"/>
    <x v="11"/>
    <x v="8"/>
    <x v="1"/>
    <n v="8"/>
    <n v="0.93366839074499997"/>
    <s v="Very likely- 30% (cumulative)-exclusions applied"/>
    <n v="0.3"/>
    <x v="4"/>
  </r>
  <r>
    <n v="1521"/>
    <x v="0"/>
    <x v="0"/>
    <x v="0"/>
    <x v="0"/>
    <x v="0"/>
    <x v="0"/>
    <x v="0"/>
    <m/>
    <x v="3"/>
    <x v="0"/>
    <x v="0"/>
    <x v="0"/>
    <x v="0"/>
    <x v="0"/>
    <x v="0"/>
    <x v="0"/>
    <m/>
    <x v="2"/>
    <x v="7"/>
    <x v="1"/>
    <x v="0"/>
    <x v="0"/>
    <x v="5"/>
    <x v="0"/>
    <n v="2"/>
    <x v="11"/>
    <x v="8"/>
    <x v="1"/>
    <n v="8"/>
    <n v="0.93366839074499997"/>
    <s v="Very likely- 40% (cumulative)-exclusions applied"/>
    <n v="0.4"/>
    <x v="5"/>
  </r>
  <r>
    <n v="1521"/>
    <x v="0"/>
    <x v="0"/>
    <x v="0"/>
    <x v="0"/>
    <x v="0"/>
    <x v="0"/>
    <x v="0"/>
    <m/>
    <x v="3"/>
    <x v="0"/>
    <x v="0"/>
    <x v="0"/>
    <x v="0"/>
    <x v="0"/>
    <x v="0"/>
    <x v="0"/>
    <m/>
    <x v="2"/>
    <x v="7"/>
    <x v="1"/>
    <x v="0"/>
    <x v="0"/>
    <x v="5"/>
    <x v="0"/>
    <n v="2"/>
    <x v="11"/>
    <x v="8"/>
    <x v="1"/>
    <n v="8"/>
    <n v="0.93366839074499997"/>
    <s v="Very likely- 50% (cumulative)-exclusions applied"/>
    <n v="0.5"/>
    <x v="6"/>
  </r>
  <r>
    <n v="1522"/>
    <x v="0"/>
    <x v="0"/>
    <x v="0"/>
    <x v="0"/>
    <x v="0"/>
    <x v="0"/>
    <x v="0"/>
    <m/>
    <x v="2"/>
    <x v="0"/>
    <x v="0"/>
    <x v="0"/>
    <x v="0"/>
    <x v="0"/>
    <x v="0"/>
    <x v="0"/>
    <m/>
    <x v="11"/>
    <x v="5"/>
    <x v="1"/>
    <x v="0"/>
    <x v="6"/>
    <x v="5"/>
    <x v="1"/>
    <n v="2"/>
    <x v="4"/>
    <x v="3"/>
    <x v="8"/>
    <n v="7"/>
    <n v="0.885237141394"/>
    <s v="Very likely- £150 (cumulative)-exclusions applied"/>
    <n v="150"/>
    <x v="1"/>
  </r>
  <r>
    <n v="1522"/>
    <x v="0"/>
    <x v="0"/>
    <x v="0"/>
    <x v="0"/>
    <x v="0"/>
    <x v="0"/>
    <x v="0"/>
    <m/>
    <x v="2"/>
    <x v="0"/>
    <x v="0"/>
    <x v="0"/>
    <x v="0"/>
    <x v="0"/>
    <x v="0"/>
    <x v="0"/>
    <m/>
    <x v="11"/>
    <x v="5"/>
    <x v="1"/>
    <x v="0"/>
    <x v="6"/>
    <x v="5"/>
    <x v="1"/>
    <n v="2"/>
    <x v="4"/>
    <x v="3"/>
    <x v="8"/>
    <n v="7"/>
    <n v="0.885237141394"/>
    <s v="Very likely- £200 (cumulative)-exclusions applied"/>
    <n v="200"/>
    <x v="2"/>
  </r>
  <r>
    <n v="1522"/>
    <x v="0"/>
    <x v="0"/>
    <x v="0"/>
    <x v="0"/>
    <x v="0"/>
    <x v="0"/>
    <x v="0"/>
    <m/>
    <x v="2"/>
    <x v="0"/>
    <x v="0"/>
    <x v="0"/>
    <x v="0"/>
    <x v="0"/>
    <x v="0"/>
    <x v="0"/>
    <m/>
    <x v="11"/>
    <x v="5"/>
    <x v="1"/>
    <x v="0"/>
    <x v="6"/>
    <x v="5"/>
    <x v="1"/>
    <n v="2"/>
    <x v="4"/>
    <x v="3"/>
    <x v="8"/>
    <n v="7"/>
    <n v="0.885237141394"/>
    <s v="Very likely- 50% (cumulative)-exclusions applied"/>
    <n v="0.5"/>
    <x v="6"/>
  </r>
  <r>
    <n v="1524"/>
    <x v="0"/>
    <x v="0"/>
    <x v="0"/>
    <x v="0"/>
    <x v="0"/>
    <x v="0"/>
    <x v="0"/>
    <m/>
    <x v="2"/>
    <x v="15"/>
    <x v="0"/>
    <x v="6"/>
    <x v="0"/>
    <x v="10"/>
    <x v="0"/>
    <x v="0"/>
    <n v="2"/>
    <x v="9"/>
    <x v="1"/>
    <x v="0"/>
    <x v="0"/>
    <x v="0"/>
    <x v="0"/>
    <x v="0"/>
    <n v="-7"/>
    <x v="5"/>
    <x v="2"/>
    <x v="4"/>
    <m/>
    <n v="1.06870678144"/>
    <s v="Very likely- 30% (cumulative)-exclusions applied"/>
    <n v="0.3"/>
    <x v="4"/>
  </r>
  <r>
    <n v="1524"/>
    <x v="0"/>
    <x v="0"/>
    <x v="0"/>
    <x v="0"/>
    <x v="0"/>
    <x v="0"/>
    <x v="0"/>
    <m/>
    <x v="2"/>
    <x v="15"/>
    <x v="0"/>
    <x v="6"/>
    <x v="0"/>
    <x v="10"/>
    <x v="0"/>
    <x v="0"/>
    <n v="2"/>
    <x v="9"/>
    <x v="1"/>
    <x v="0"/>
    <x v="0"/>
    <x v="0"/>
    <x v="0"/>
    <x v="0"/>
    <n v="-7"/>
    <x v="5"/>
    <x v="2"/>
    <x v="4"/>
    <m/>
    <n v="1.06870678144"/>
    <s v="Very likely- 40% (cumulative)-exclusions applied"/>
    <n v="0.4"/>
    <x v="5"/>
  </r>
  <r>
    <n v="1524"/>
    <x v="0"/>
    <x v="0"/>
    <x v="0"/>
    <x v="0"/>
    <x v="0"/>
    <x v="0"/>
    <x v="0"/>
    <m/>
    <x v="2"/>
    <x v="15"/>
    <x v="0"/>
    <x v="6"/>
    <x v="0"/>
    <x v="10"/>
    <x v="0"/>
    <x v="0"/>
    <n v="2"/>
    <x v="9"/>
    <x v="1"/>
    <x v="0"/>
    <x v="0"/>
    <x v="0"/>
    <x v="0"/>
    <x v="0"/>
    <n v="-7"/>
    <x v="5"/>
    <x v="2"/>
    <x v="4"/>
    <m/>
    <n v="1.06870678144"/>
    <s v="Very likely- 50% (cumulative)-exclusions applied"/>
    <n v="0.5"/>
    <x v="6"/>
  </r>
  <r>
    <n v="1532"/>
    <x v="0"/>
    <x v="0"/>
    <x v="0"/>
    <x v="0"/>
    <x v="0"/>
    <x v="0"/>
    <x v="0"/>
    <m/>
    <x v="0"/>
    <x v="6"/>
    <x v="0"/>
    <x v="3"/>
    <x v="0"/>
    <x v="0"/>
    <x v="0"/>
    <x v="0"/>
    <n v="2"/>
    <x v="4"/>
    <x v="1"/>
    <x v="1"/>
    <x v="0"/>
    <x v="2"/>
    <x v="0"/>
    <x v="0"/>
    <m/>
    <x v="3"/>
    <x v="1"/>
    <x v="0"/>
    <m/>
    <n v="1.0232434425900001"/>
    <s v="Very likely- £50 (cumulative)-exclusions applied"/>
    <n v="50"/>
    <x v="7"/>
  </r>
  <r>
    <n v="1532"/>
    <x v="0"/>
    <x v="0"/>
    <x v="0"/>
    <x v="0"/>
    <x v="0"/>
    <x v="0"/>
    <x v="0"/>
    <m/>
    <x v="0"/>
    <x v="6"/>
    <x v="0"/>
    <x v="3"/>
    <x v="0"/>
    <x v="0"/>
    <x v="0"/>
    <x v="0"/>
    <n v="2"/>
    <x v="4"/>
    <x v="1"/>
    <x v="1"/>
    <x v="0"/>
    <x v="2"/>
    <x v="0"/>
    <x v="0"/>
    <m/>
    <x v="3"/>
    <x v="1"/>
    <x v="0"/>
    <m/>
    <n v="1.0232434425900001"/>
    <s v="Very likely- £100 (cumulative)-exclusions applied"/>
    <n v="100"/>
    <x v="0"/>
  </r>
  <r>
    <n v="1532"/>
    <x v="0"/>
    <x v="0"/>
    <x v="0"/>
    <x v="0"/>
    <x v="0"/>
    <x v="0"/>
    <x v="0"/>
    <m/>
    <x v="0"/>
    <x v="6"/>
    <x v="0"/>
    <x v="3"/>
    <x v="0"/>
    <x v="0"/>
    <x v="0"/>
    <x v="0"/>
    <n v="2"/>
    <x v="4"/>
    <x v="1"/>
    <x v="1"/>
    <x v="0"/>
    <x v="2"/>
    <x v="0"/>
    <x v="0"/>
    <m/>
    <x v="3"/>
    <x v="1"/>
    <x v="0"/>
    <m/>
    <n v="1.0232434425900001"/>
    <s v="Very likely- £150 (cumulative)-exclusions applied"/>
    <n v="150"/>
    <x v="1"/>
  </r>
  <r>
    <n v="1532"/>
    <x v="0"/>
    <x v="0"/>
    <x v="0"/>
    <x v="0"/>
    <x v="0"/>
    <x v="0"/>
    <x v="0"/>
    <m/>
    <x v="0"/>
    <x v="6"/>
    <x v="0"/>
    <x v="3"/>
    <x v="0"/>
    <x v="0"/>
    <x v="0"/>
    <x v="0"/>
    <n v="2"/>
    <x v="4"/>
    <x v="1"/>
    <x v="1"/>
    <x v="0"/>
    <x v="2"/>
    <x v="0"/>
    <x v="0"/>
    <m/>
    <x v="3"/>
    <x v="1"/>
    <x v="0"/>
    <m/>
    <n v="1.0232434425900001"/>
    <s v="Very likely- £200 (cumulative)-exclusions applied"/>
    <n v="200"/>
    <x v="2"/>
  </r>
  <r>
    <n v="1532"/>
    <x v="0"/>
    <x v="0"/>
    <x v="0"/>
    <x v="0"/>
    <x v="0"/>
    <x v="0"/>
    <x v="0"/>
    <m/>
    <x v="0"/>
    <x v="6"/>
    <x v="0"/>
    <x v="3"/>
    <x v="0"/>
    <x v="0"/>
    <x v="0"/>
    <x v="0"/>
    <n v="2"/>
    <x v="4"/>
    <x v="1"/>
    <x v="1"/>
    <x v="0"/>
    <x v="2"/>
    <x v="0"/>
    <x v="0"/>
    <m/>
    <x v="3"/>
    <x v="1"/>
    <x v="0"/>
    <m/>
    <n v="1.0232434425900001"/>
    <s v="Very likely- 30% (cumulative)-exclusions applied"/>
    <n v="0.3"/>
    <x v="4"/>
  </r>
  <r>
    <n v="1532"/>
    <x v="0"/>
    <x v="0"/>
    <x v="0"/>
    <x v="0"/>
    <x v="0"/>
    <x v="0"/>
    <x v="0"/>
    <m/>
    <x v="0"/>
    <x v="6"/>
    <x v="0"/>
    <x v="3"/>
    <x v="0"/>
    <x v="0"/>
    <x v="0"/>
    <x v="0"/>
    <n v="2"/>
    <x v="4"/>
    <x v="1"/>
    <x v="1"/>
    <x v="0"/>
    <x v="2"/>
    <x v="0"/>
    <x v="0"/>
    <m/>
    <x v="3"/>
    <x v="1"/>
    <x v="0"/>
    <m/>
    <n v="1.0232434425900001"/>
    <s v="Very likely- 40% (cumulative)-exclusions applied"/>
    <n v="0.4"/>
    <x v="5"/>
  </r>
  <r>
    <n v="1532"/>
    <x v="0"/>
    <x v="0"/>
    <x v="0"/>
    <x v="0"/>
    <x v="0"/>
    <x v="0"/>
    <x v="0"/>
    <m/>
    <x v="0"/>
    <x v="6"/>
    <x v="0"/>
    <x v="3"/>
    <x v="0"/>
    <x v="0"/>
    <x v="0"/>
    <x v="0"/>
    <n v="2"/>
    <x v="4"/>
    <x v="1"/>
    <x v="1"/>
    <x v="0"/>
    <x v="2"/>
    <x v="0"/>
    <x v="0"/>
    <m/>
    <x v="3"/>
    <x v="1"/>
    <x v="0"/>
    <m/>
    <n v="1.0232434425900001"/>
    <s v="Very likely- 50% (cumulative)-exclusions applied"/>
    <n v="0.5"/>
    <x v="6"/>
  </r>
  <r>
    <n v="1533"/>
    <x v="0"/>
    <x v="0"/>
    <x v="0"/>
    <x v="0"/>
    <x v="0"/>
    <x v="0"/>
    <x v="0"/>
    <m/>
    <x v="12"/>
    <x v="0"/>
    <x v="0"/>
    <x v="0"/>
    <x v="0"/>
    <x v="0"/>
    <x v="0"/>
    <x v="0"/>
    <m/>
    <x v="4"/>
    <x v="1"/>
    <x v="1"/>
    <x v="0"/>
    <x v="2"/>
    <x v="0"/>
    <x v="0"/>
    <m/>
    <x v="3"/>
    <x v="1"/>
    <x v="0"/>
    <m/>
    <n v="0.87898684643500002"/>
    <s v="Very likely- 50% (cumulative)-exclusions applied"/>
    <n v="0.5"/>
    <x v="6"/>
  </r>
  <r>
    <n v="1534"/>
    <x v="0"/>
    <x v="0"/>
    <x v="0"/>
    <x v="0"/>
    <x v="0"/>
    <x v="0"/>
    <x v="0"/>
    <m/>
    <x v="2"/>
    <x v="0"/>
    <x v="0"/>
    <x v="0"/>
    <x v="0"/>
    <x v="0"/>
    <x v="0"/>
    <x v="0"/>
    <m/>
    <x v="2"/>
    <x v="6"/>
    <x v="1"/>
    <x v="0"/>
    <x v="2"/>
    <x v="0"/>
    <x v="0"/>
    <n v="5"/>
    <x v="1"/>
    <x v="1"/>
    <x v="1"/>
    <n v="-7"/>
    <n v="0.94493371415000005"/>
    <s v="Very likely- £100 (cumulative)-exclusions applied"/>
    <n v="100"/>
    <x v="0"/>
  </r>
  <r>
    <n v="1534"/>
    <x v="0"/>
    <x v="0"/>
    <x v="0"/>
    <x v="0"/>
    <x v="0"/>
    <x v="0"/>
    <x v="0"/>
    <m/>
    <x v="2"/>
    <x v="0"/>
    <x v="0"/>
    <x v="0"/>
    <x v="0"/>
    <x v="0"/>
    <x v="0"/>
    <x v="0"/>
    <m/>
    <x v="2"/>
    <x v="6"/>
    <x v="1"/>
    <x v="0"/>
    <x v="2"/>
    <x v="0"/>
    <x v="0"/>
    <n v="5"/>
    <x v="1"/>
    <x v="1"/>
    <x v="1"/>
    <n v="-7"/>
    <n v="0.94493371415000005"/>
    <s v="Very likely- £150 (cumulative)-exclusions applied"/>
    <n v="150"/>
    <x v="1"/>
  </r>
  <r>
    <n v="1534"/>
    <x v="0"/>
    <x v="0"/>
    <x v="0"/>
    <x v="0"/>
    <x v="0"/>
    <x v="0"/>
    <x v="0"/>
    <m/>
    <x v="2"/>
    <x v="0"/>
    <x v="0"/>
    <x v="0"/>
    <x v="0"/>
    <x v="0"/>
    <x v="0"/>
    <x v="0"/>
    <m/>
    <x v="2"/>
    <x v="6"/>
    <x v="1"/>
    <x v="0"/>
    <x v="2"/>
    <x v="0"/>
    <x v="0"/>
    <n v="5"/>
    <x v="1"/>
    <x v="1"/>
    <x v="1"/>
    <n v="-7"/>
    <n v="0.94493371415000005"/>
    <s v="Very likely- £200 (cumulative)-exclusions applied"/>
    <n v="200"/>
    <x v="2"/>
  </r>
  <r>
    <n v="1534"/>
    <x v="0"/>
    <x v="0"/>
    <x v="0"/>
    <x v="0"/>
    <x v="0"/>
    <x v="0"/>
    <x v="0"/>
    <m/>
    <x v="2"/>
    <x v="0"/>
    <x v="0"/>
    <x v="0"/>
    <x v="0"/>
    <x v="0"/>
    <x v="0"/>
    <x v="0"/>
    <m/>
    <x v="2"/>
    <x v="6"/>
    <x v="1"/>
    <x v="0"/>
    <x v="2"/>
    <x v="0"/>
    <x v="0"/>
    <n v="5"/>
    <x v="1"/>
    <x v="1"/>
    <x v="1"/>
    <n v="-7"/>
    <n v="0.94493371415000005"/>
    <s v="Very likely- 20% (cumulative)-exclusions applied"/>
    <n v="0.2"/>
    <x v="3"/>
  </r>
  <r>
    <n v="1534"/>
    <x v="0"/>
    <x v="0"/>
    <x v="0"/>
    <x v="0"/>
    <x v="0"/>
    <x v="0"/>
    <x v="0"/>
    <m/>
    <x v="2"/>
    <x v="0"/>
    <x v="0"/>
    <x v="0"/>
    <x v="0"/>
    <x v="0"/>
    <x v="0"/>
    <x v="0"/>
    <m/>
    <x v="2"/>
    <x v="6"/>
    <x v="1"/>
    <x v="0"/>
    <x v="2"/>
    <x v="0"/>
    <x v="0"/>
    <n v="5"/>
    <x v="1"/>
    <x v="1"/>
    <x v="1"/>
    <n v="-7"/>
    <n v="0.94493371415000005"/>
    <s v="Very likely- 30% (cumulative)-exclusions applied"/>
    <n v="0.3"/>
    <x v="4"/>
  </r>
  <r>
    <n v="1534"/>
    <x v="0"/>
    <x v="0"/>
    <x v="0"/>
    <x v="0"/>
    <x v="0"/>
    <x v="0"/>
    <x v="0"/>
    <m/>
    <x v="2"/>
    <x v="0"/>
    <x v="0"/>
    <x v="0"/>
    <x v="0"/>
    <x v="0"/>
    <x v="0"/>
    <x v="0"/>
    <m/>
    <x v="2"/>
    <x v="6"/>
    <x v="1"/>
    <x v="0"/>
    <x v="2"/>
    <x v="0"/>
    <x v="0"/>
    <n v="5"/>
    <x v="1"/>
    <x v="1"/>
    <x v="1"/>
    <n v="-7"/>
    <n v="0.94493371415000005"/>
    <s v="Very likely- 40% (cumulative)-exclusions applied"/>
    <n v="0.4"/>
    <x v="5"/>
  </r>
  <r>
    <n v="1534"/>
    <x v="0"/>
    <x v="0"/>
    <x v="0"/>
    <x v="0"/>
    <x v="0"/>
    <x v="0"/>
    <x v="0"/>
    <m/>
    <x v="2"/>
    <x v="0"/>
    <x v="0"/>
    <x v="0"/>
    <x v="0"/>
    <x v="0"/>
    <x v="0"/>
    <x v="0"/>
    <m/>
    <x v="2"/>
    <x v="6"/>
    <x v="1"/>
    <x v="0"/>
    <x v="2"/>
    <x v="0"/>
    <x v="0"/>
    <n v="5"/>
    <x v="1"/>
    <x v="1"/>
    <x v="1"/>
    <n v="-7"/>
    <n v="0.94493371415000005"/>
    <s v="Very likely- 50% (cumulative)-exclusions applied"/>
    <n v="0.5"/>
    <x v="6"/>
  </r>
  <r>
    <n v="1536"/>
    <x v="0"/>
    <x v="0"/>
    <x v="0"/>
    <x v="0"/>
    <x v="0"/>
    <x v="0"/>
    <x v="0"/>
    <m/>
    <x v="13"/>
    <x v="0"/>
    <x v="0"/>
    <x v="0"/>
    <x v="0"/>
    <x v="0"/>
    <x v="0"/>
    <x v="0"/>
    <m/>
    <x v="4"/>
    <x v="1"/>
    <x v="1"/>
    <x v="0"/>
    <x v="2"/>
    <x v="0"/>
    <x v="0"/>
    <m/>
    <x v="3"/>
    <x v="1"/>
    <x v="0"/>
    <m/>
    <n v="1.0562555389299999"/>
    <s v="Very likely- £100 (cumulative)-exclusions applied"/>
    <n v="100"/>
    <x v="0"/>
  </r>
  <r>
    <n v="1536"/>
    <x v="0"/>
    <x v="0"/>
    <x v="0"/>
    <x v="0"/>
    <x v="0"/>
    <x v="0"/>
    <x v="0"/>
    <m/>
    <x v="13"/>
    <x v="0"/>
    <x v="0"/>
    <x v="0"/>
    <x v="0"/>
    <x v="0"/>
    <x v="0"/>
    <x v="0"/>
    <m/>
    <x v="4"/>
    <x v="1"/>
    <x v="1"/>
    <x v="0"/>
    <x v="2"/>
    <x v="0"/>
    <x v="0"/>
    <m/>
    <x v="3"/>
    <x v="1"/>
    <x v="0"/>
    <m/>
    <n v="1.0562555389299999"/>
    <s v="Very likely- £150 (cumulative)-exclusions applied"/>
    <n v="150"/>
    <x v="1"/>
  </r>
  <r>
    <n v="1536"/>
    <x v="0"/>
    <x v="0"/>
    <x v="0"/>
    <x v="0"/>
    <x v="0"/>
    <x v="0"/>
    <x v="0"/>
    <m/>
    <x v="13"/>
    <x v="0"/>
    <x v="0"/>
    <x v="0"/>
    <x v="0"/>
    <x v="0"/>
    <x v="0"/>
    <x v="0"/>
    <m/>
    <x v="4"/>
    <x v="1"/>
    <x v="1"/>
    <x v="0"/>
    <x v="2"/>
    <x v="0"/>
    <x v="0"/>
    <m/>
    <x v="3"/>
    <x v="1"/>
    <x v="0"/>
    <m/>
    <n v="1.0562555389299999"/>
    <s v="Very likely- £200 (cumulative)-exclusions applied"/>
    <n v="200"/>
    <x v="2"/>
  </r>
  <r>
    <n v="1536"/>
    <x v="0"/>
    <x v="0"/>
    <x v="0"/>
    <x v="0"/>
    <x v="0"/>
    <x v="0"/>
    <x v="0"/>
    <m/>
    <x v="13"/>
    <x v="0"/>
    <x v="0"/>
    <x v="0"/>
    <x v="0"/>
    <x v="0"/>
    <x v="0"/>
    <x v="0"/>
    <m/>
    <x v="4"/>
    <x v="1"/>
    <x v="1"/>
    <x v="0"/>
    <x v="2"/>
    <x v="0"/>
    <x v="0"/>
    <m/>
    <x v="3"/>
    <x v="1"/>
    <x v="0"/>
    <m/>
    <n v="1.0562555389299999"/>
    <s v="Very likely- 20% (cumulative)-exclusions applied"/>
    <n v="0.2"/>
    <x v="3"/>
  </r>
  <r>
    <n v="1536"/>
    <x v="0"/>
    <x v="0"/>
    <x v="0"/>
    <x v="0"/>
    <x v="0"/>
    <x v="0"/>
    <x v="0"/>
    <m/>
    <x v="13"/>
    <x v="0"/>
    <x v="0"/>
    <x v="0"/>
    <x v="0"/>
    <x v="0"/>
    <x v="0"/>
    <x v="0"/>
    <m/>
    <x v="4"/>
    <x v="1"/>
    <x v="1"/>
    <x v="0"/>
    <x v="2"/>
    <x v="0"/>
    <x v="0"/>
    <m/>
    <x v="3"/>
    <x v="1"/>
    <x v="0"/>
    <m/>
    <n v="1.0562555389299999"/>
    <s v="Very likely- 30% (cumulative)-exclusions applied"/>
    <n v="0.3"/>
    <x v="4"/>
  </r>
  <r>
    <n v="1536"/>
    <x v="0"/>
    <x v="0"/>
    <x v="0"/>
    <x v="0"/>
    <x v="0"/>
    <x v="0"/>
    <x v="0"/>
    <m/>
    <x v="13"/>
    <x v="0"/>
    <x v="0"/>
    <x v="0"/>
    <x v="0"/>
    <x v="0"/>
    <x v="0"/>
    <x v="0"/>
    <m/>
    <x v="4"/>
    <x v="1"/>
    <x v="1"/>
    <x v="0"/>
    <x v="2"/>
    <x v="0"/>
    <x v="0"/>
    <m/>
    <x v="3"/>
    <x v="1"/>
    <x v="0"/>
    <m/>
    <n v="1.0562555389299999"/>
    <s v="Very likely- 40% (cumulative)-exclusions applied"/>
    <n v="0.4"/>
    <x v="5"/>
  </r>
  <r>
    <n v="1536"/>
    <x v="0"/>
    <x v="0"/>
    <x v="0"/>
    <x v="0"/>
    <x v="0"/>
    <x v="0"/>
    <x v="0"/>
    <m/>
    <x v="13"/>
    <x v="0"/>
    <x v="0"/>
    <x v="0"/>
    <x v="0"/>
    <x v="0"/>
    <x v="0"/>
    <x v="0"/>
    <m/>
    <x v="4"/>
    <x v="1"/>
    <x v="1"/>
    <x v="0"/>
    <x v="2"/>
    <x v="0"/>
    <x v="0"/>
    <m/>
    <x v="3"/>
    <x v="1"/>
    <x v="0"/>
    <m/>
    <n v="1.0562555389299999"/>
    <s v="Very likely- 50% (cumulative)-exclusions applied"/>
    <n v="0.5"/>
    <x v="6"/>
  </r>
  <r>
    <n v="1537"/>
    <x v="5"/>
    <x v="3"/>
    <x v="1"/>
    <x v="1"/>
    <x v="2"/>
    <x v="1"/>
    <x v="1"/>
    <m/>
    <x v="5"/>
    <x v="3"/>
    <x v="1"/>
    <x v="1"/>
    <x v="1"/>
    <x v="1"/>
    <x v="1"/>
    <x v="1"/>
    <m/>
    <x v="13"/>
    <x v="3"/>
    <x v="2"/>
    <x v="1"/>
    <x v="5"/>
    <x v="1"/>
    <x v="2"/>
    <m/>
    <x v="10"/>
    <x v="2"/>
    <x v="4"/>
    <m/>
    <n v="1.0727609621300001"/>
    <s v="Very likely- £200 (cumulative)-exclusions applied"/>
    <n v="200"/>
    <x v="2"/>
  </r>
  <r>
    <n v="1537"/>
    <x v="5"/>
    <x v="3"/>
    <x v="1"/>
    <x v="1"/>
    <x v="2"/>
    <x v="1"/>
    <x v="1"/>
    <m/>
    <x v="5"/>
    <x v="3"/>
    <x v="1"/>
    <x v="1"/>
    <x v="1"/>
    <x v="1"/>
    <x v="1"/>
    <x v="1"/>
    <m/>
    <x v="13"/>
    <x v="3"/>
    <x v="2"/>
    <x v="1"/>
    <x v="5"/>
    <x v="1"/>
    <x v="2"/>
    <m/>
    <x v="10"/>
    <x v="2"/>
    <x v="4"/>
    <m/>
    <n v="1.0727609621300001"/>
    <s v="Very likely- 20% (cumulative)-exclusions applied"/>
    <n v="0.2"/>
    <x v="3"/>
  </r>
  <r>
    <n v="1537"/>
    <x v="5"/>
    <x v="3"/>
    <x v="1"/>
    <x v="1"/>
    <x v="2"/>
    <x v="1"/>
    <x v="1"/>
    <m/>
    <x v="5"/>
    <x v="3"/>
    <x v="1"/>
    <x v="1"/>
    <x v="1"/>
    <x v="1"/>
    <x v="1"/>
    <x v="1"/>
    <m/>
    <x v="13"/>
    <x v="3"/>
    <x v="2"/>
    <x v="1"/>
    <x v="5"/>
    <x v="1"/>
    <x v="2"/>
    <m/>
    <x v="10"/>
    <x v="2"/>
    <x v="4"/>
    <m/>
    <n v="1.0727609621300001"/>
    <s v="Very likely- 30% (cumulative)-exclusions applied"/>
    <n v="0.3"/>
    <x v="4"/>
  </r>
  <r>
    <n v="1537"/>
    <x v="5"/>
    <x v="3"/>
    <x v="1"/>
    <x v="1"/>
    <x v="2"/>
    <x v="1"/>
    <x v="1"/>
    <m/>
    <x v="5"/>
    <x v="3"/>
    <x v="1"/>
    <x v="1"/>
    <x v="1"/>
    <x v="1"/>
    <x v="1"/>
    <x v="1"/>
    <m/>
    <x v="13"/>
    <x v="3"/>
    <x v="2"/>
    <x v="1"/>
    <x v="5"/>
    <x v="1"/>
    <x v="2"/>
    <m/>
    <x v="10"/>
    <x v="2"/>
    <x v="4"/>
    <m/>
    <n v="1.0727609621300001"/>
    <s v="Very likely- 40% (cumulative)-exclusions applied"/>
    <n v="0.4"/>
    <x v="5"/>
  </r>
  <r>
    <n v="1537"/>
    <x v="5"/>
    <x v="3"/>
    <x v="1"/>
    <x v="1"/>
    <x v="2"/>
    <x v="1"/>
    <x v="1"/>
    <m/>
    <x v="5"/>
    <x v="3"/>
    <x v="1"/>
    <x v="1"/>
    <x v="1"/>
    <x v="1"/>
    <x v="1"/>
    <x v="1"/>
    <m/>
    <x v="13"/>
    <x v="3"/>
    <x v="2"/>
    <x v="1"/>
    <x v="5"/>
    <x v="1"/>
    <x v="2"/>
    <m/>
    <x v="10"/>
    <x v="2"/>
    <x v="4"/>
    <m/>
    <n v="1.0727609621300001"/>
    <s v="Very likely- 50% (cumulative)-exclusions applied"/>
    <n v="0.5"/>
    <x v="6"/>
  </r>
  <r>
    <n v="1539"/>
    <x v="0"/>
    <x v="0"/>
    <x v="0"/>
    <x v="0"/>
    <x v="0"/>
    <x v="0"/>
    <x v="0"/>
    <m/>
    <x v="0"/>
    <x v="0"/>
    <x v="0"/>
    <x v="0"/>
    <x v="0"/>
    <x v="0"/>
    <x v="0"/>
    <x v="0"/>
    <m/>
    <x v="2"/>
    <x v="1"/>
    <x v="1"/>
    <x v="0"/>
    <x v="3"/>
    <x v="0"/>
    <x v="0"/>
    <n v="2.5"/>
    <x v="3"/>
    <x v="1"/>
    <x v="0"/>
    <m/>
    <n v="1.5444827864999999"/>
    <s v="Very likely- £50 (cumulative)-exclusions applied"/>
    <n v="50"/>
    <x v="7"/>
  </r>
  <r>
    <n v="1539"/>
    <x v="0"/>
    <x v="0"/>
    <x v="0"/>
    <x v="0"/>
    <x v="0"/>
    <x v="0"/>
    <x v="0"/>
    <m/>
    <x v="0"/>
    <x v="0"/>
    <x v="0"/>
    <x v="0"/>
    <x v="0"/>
    <x v="0"/>
    <x v="0"/>
    <x v="0"/>
    <m/>
    <x v="2"/>
    <x v="1"/>
    <x v="1"/>
    <x v="0"/>
    <x v="3"/>
    <x v="0"/>
    <x v="0"/>
    <n v="2.5"/>
    <x v="3"/>
    <x v="1"/>
    <x v="0"/>
    <m/>
    <n v="1.5444827864999999"/>
    <s v="Very likely- £100 (cumulative)-exclusions applied"/>
    <n v="100"/>
    <x v="0"/>
  </r>
  <r>
    <n v="1539"/>
    <x v="0"/>
    <x v="0"/>
    <x v="0"/>
    <x v="0"/>
    <x v="0"/>
    <x v="0"/>
    <x v="0"/>
    <m/>
    <x v="0"/>
    <x v="0"/>
    <x v="0"/>
    <x v="0"/>
    <x v="0"/>
    <x v="0"/>
    <x v="0"/>
    <x v="0"/>
    <m/>
    <x v="2"/>
    <x v="1"/>
    <x v="1"/>
    <x v="0"/>
    <x v="3"/>
    <x v="0"/>
    <x v="0"/>
    <n v="2.5"/>
    <x v="3"/>
    <x v="1"/>
    <x v="0"/>
    <m/>
    <n v="1.5444827864999999"/>
    <s v="Very likely- £150 (cumulative)-exclusions applied"/>
    <n v="150"/>
    <x v="1"/>
  </r>
  <r>
    <n v="1539"/>
    <x v="0"/>
    <x v="0"/>
    <x v="0"/>
    <x v="0"/>
    <x v="0"/>
    <x v="0"/>
    <x v="0"/>
    <m/>
    <x v="0"/>
    <x v="0"/>
    <x v="0"/>
    <x v="0"/>
    <x v="0"/>
    <x v="0"/>
    <x v="0"/>
    <x v="0"/>
    <m/>
    <x v="2"/>
    <x v="1"/>
    <x v="1"/>
    <x v="0"/>
    <x v="3"/>
    <x v="0"/>
    <x v="0"/>
    <n v="2.5"/>
    <x v="3"/>
    <x v="1"/>
    <x v="0"/>
    <m/>
    <n v="1.5444827864999999"/>
    <s v="Very likely- £200 (cumulative)-exclusions applied"/>
    <n v="200"/>
    <x v="2"/>
  </r>
  <r>
    <n v="1539"/>
    <x v="0"/>
    <x v="0"/>
    <x v="0"/>
    <x v="0"/>
    <x v="0"/>
    <x v="0"/>
    <x v="0"/>
    <m/>
    <x v="0"/>
    <x v="0"/>
    <x v="0"/>
    <x v="0"/>
    <x v="0"/>
    <x v="0"/>
    <x v="0"/>
    <x v="0"/>
    <m/>
    <x v="2"/>
    <x v="1"/>
    <x v="1"/>
    <x v="0"/>
    <x v="3"/>
    <x v="0"/>
    <x v="0"/>
    <n v="2.5"/>
    <x v="3"/>
    <x v="1"/>
    <x v="0"/>
    <m/>
    <n v="1.5444827864999999"/>
    <s v="Very likely- 40% (cumulative)-exclusions applied"/>
    <n v="0.4"/>
    <x v="5"/>
  </r>
  <r>
    <n v="1539"/>
    <x v="0"/>
    <x v="0"/>
    <x v="0"/>
    <x v="0"/>
    <x v="0"/>
    <x v="0"/>
    <x v="0"/>
    <m/>
    <x v="0"/>
    <x v="0"/>
    <x v="0"/>
    <x v="0"/>
    <x v="0"/>
    <x v="0"/>
    <x v="0"/>
    <x v="0"/>
    <m/>
    <x v="2"/>
    <x v="1"/>
    <x v="1"/>
    <x v="0"/>
    <x v="3"/>
    <x v="0"/>
    <x v="0"/>
    <n v="2.5"/>
    <x v="3"/>
    <x v="1"/>
    <x v="0"/>
    <m/>
    <n v="1.5444827864999999"/>
    <s v="Very likely- 50% (cumulative)-exclusions applied"/>
    <n v="0.5"/>
    <x v="6"/>
  </r>
  <r>
    <n v="1540"/>
    <x v="0"/>
    <x v="0"/>
    <x v="0"/>
    <x v="0"/>
    <x v="0"/>
    <x v="0"/>
    <x v="0"/>
    <m/>
    <x v="0"/>
    <x v="0"/>
    <x v="0"/>
    <x v="0"/>
    <x v="0"/>
    <x v="0"/>
    <x v="0"/>
    <x v="0"/>
    <m/>
    <x v="4"/>
    <x v="1"/>
    <x v="1"/>
    <x v="0"/>
    <x v="2"/>
    <x v="0"/>
    <x v="0"/>
    <m/>
    <x v="5"/>
    <x v="2"/>
    <x v="4"/>
    <m/>
    <n v="1.0562555389299999"/>
    <s v="Very likely- 40% (cumulative)-exclusions applied"/>
    <n v="0.4"/>
    <x v="5"/>
  </r>
  <r>
    <n v="1540"/>
    <x v="0"/>
    <x v="0"/>
    <x v="0"/>
    <x v="0"/>
    <x v="0"/>
    <x v="0"/>
    <x v="0"/>
    <m/>
    <x v="0"/>
    <x v="0"/>
    <x v="0"/>
    <x v="0"/>
    <x v="0"/>
    <x v="0"/>
    <x v="0"/>
    <x v="0"/>
    <m/>
    <x v="4"/>
    <x v="1"/>
    <x v="1"/>
    <x v="0"/>
    <x v="2"/>
    <x v="0"/>
    <x v="0"/>
    <m/>
    <x v="5"/>
    <x v="2"/>
    <x v="4"/>
    <m/>
    <n v="1.0562555389299999"/>
    <s v="Very likely- 50% (cumulative)-exclusions applied"/>
    <n v="0.5"/>
    <x v="6"/>
  </r>
  <r>
    <n v="1541"/>
    <x v="0"/>
    <x v="0"/>
    <x v="0"/>
    <x v="0"/>
    <x v="0"/>
    <x v="0"/>
    <x v="0"/>
    <m/>
    <x v="0"/>
    <x v="6"/>
    <x v="6"/>
    <x v="2"/>
    <x v="0"/>
    <x v="6"/>
    <x v="5"/>
    <x v="3"/>
    <n v="2"/>
    <x v="4"/>
    <x v="1"/>
    <x v="1"/>
    <x v="0"/>
    <x v="2"/>
    <x v="0"/>
    <x v="0"/>
    <m/>
    <x v="4"/>
    <x v="1"/>
    <x v="8"/>
    <n v="-7"/>
    <n v="0.94493371415000005"/>
    <s v="Very likely- £150 (cumulative)-exclusions applied"/>
    <n v="150"/>
    <x v="1"/>
  </r>
  <r>
    <n v="1541"/>
    <x v="0"/>
    <x v="0"/>
    <x v="0"/>
    <x v="0"/>
    <x v="0"/>
    <x v="0"/>
    <x v="0"/>
    <m/>
    <x v="0"/>
    <x v="6"/>
    <x v="6"/>
    <x v="2"/>
    <x v="0"/>
    <x v="6"/>
    <x v="5"/>
    <x v="3"/>
    <n v="2"/>
    <x v="4"/>
    <x v="1"/>
    <x v="1"/>
    <x v="0"/>
    <x v="2"/>
    <x v="0"/>
    <x v="0"/>
    <m/>
    <x v="4"/>
    <x v="1"/>
    <x v="8"/>
    <n v="-7"/>
    <n v="0.94493371415000005"/>
    <s v="Very likely- £200 (cumulative)-exclusions applied"/>
    <n v="200"/>
    <x v="2"/>
  </r>
  <r>
    <n v="1541"/>
    <x v="0"/>
    <x v="0"/>
    <x v="0"/>
    <x v="0"/>
    <x v="0"/>
    <x v="0"/>
    <x v="0"/>
    <m/>
    <x v="0"/>
    <x v="6"/>
    <x v="6"/>
    <x v="2"/>
    <x v="0"/>
    <x v="6"/>
    <x v="5"/>
    <x v="3"/>
    <n v="2"/>
    <x v="4"/>
    <x v="1"/>
    <x v="1"/>
    <x v="0"/>
    <x v="2"/>
    <x v="0"/>
    <x v="0"/>
    <m/>
    <x v="4"/>
    <x v="1"/>
    <x v="8"/>
    <n v="-7"/>
    <n v="0.94493371415000005"/>
    <s v="Very likely- 40% (cumulative)-exclusions applied"/>
    <n v="0.4"/>
    <x v="5"/>
  </r>
  <r>
    <n v="1541"/>
    <x v="0"/>
    <x v="0"/>
    <x v="0"/>
    <x v="0"/>
    <x v="0"/>
    <x v="0"/>
    <x v="0"/>
    <m/>
    <x v="0"/>
    <x v="6"/>
    <x v="6"/>
    <x v="2"/>
    <x v="0"/>
    <x v="6"/>
    <x v="5"/>
    <x v="3"/>
    <n v="2"/>
    <x v="4"/>
    <x v="1"/>
    <x v="1"/>
    <x v="0"/>
    <x v="2"/>
    <x v="0"/>
    <x v="0"/>
    <m/>
    <x v="4"/>
    <x v="1"/>
    <x v="8"/>
    <n v="-7"/>
    <n v="0.94493371415000005"/>
    <s v="Very likely- 50% (cumulative)-exclusions applied"/>
    <n v="0.5"/>
    <x v="6"/>
  </r>
  <r>
    <n v="1548"/>
    <x v="0"/>
    <x v="0"/>
    <x v="0"/>
    <x v="0"/>
    <x v="0"/>
    <x v="0"/>
    <x v="0"/>
    <m/>
    <x v="2"/>
    <x v="0"/>
    <x v="0"/>
    <x v="0"/>
    <x v="0"/>
    <x v="0"/>
    <x v="0"/>
    <x v="0"/>
    <m/>
    <x v="3"/>
    <x v="1"/>
    <x v="1"/>
    <x v="0"/>
    <x v="4"/>
    <x v="0"/>
    <x v="0"/>
    <n v="1"/>
    <x v="0"/>
    <x v="1"/>
    <x v="8"/>
    <n v="3"/>
    <n v="1.48939417859"/>
    <s v="Very likely- £50 (cumulative)-exclusions applied"/>
    <n v="50"/>
    <x v="7"/>
  </r>
  <r>
    <n v="1548"/>
    <x v="0"/>
    <x v="0"/>
    <x v="0"/>
    <x v="0"/>
    <x v="0"/>
    <x v="0"/>
    <x v="0"/>
    <m/>
    <x v="2"/>
    <x v="0"/>
    <x v="0"/>
    <x v="0"/>
    <x v="0"/>
    <x v="0"/>
    <x v="0"/>
    <x v="0"/>
    <m/>
    <x v="3"/>
    <x v="1"/>
    <x v="1"/>
    <x v="0"/>
    <x v="4"/>
    <x v="0"/>
    <x v="0"/>
    <n v="1"/>
    <x v="0"/>
    <x v="1"/>
    <x v="8"/>
    <n v="3"/>
    <n v="1.48939417859"/>
    <s v="Very likely- £100 (cumulative)-exclusions applied"/>
    <n v="100"/>
    <x v="0"/>
  </r>
  <r>
    <n v="1548"/>
    <x v="0"/>
    <x v="0"/>
    <x v="0"/>
    <x v="0"/>
    <x v="0"/>
    <x v="0"/>
    <x v="0"/>
    <m/>
    <x v="2"/>
    <x v="0"/>
    <x v="0"/>
    <x v="0"/>
    <x v="0"/>
    <x v="0"/>
    <x v="0"/>
    <x v="0"/>
    <m/>
    <x v="3"/>
    <x v="1"/>
    <x v="1"/>
    <x v="0"/>
    <x v="4"/>
    <x v="0"/>
    <x v="0"/>
    <n v="1"/>
    <x v="0"/>
    <x v="1"/>
    <x v="8"/>
    <n v="3"/>
    <n v="1.48939417859"/>
    <s v="Very likely- £150 (cumulative)-exclusions applied"/>
    <n v="150"/>
    <x v="1"/>
  </r>
  <r>
    <n v="1548"/>
    <x v="0"/>
    <x v="0"/>
    <x v="0"/>
    <x v="0"/>
    <x v="0"/>
    <x v="0"/>
    <x v="0"/>
    <m/>
    <x v="2"/>
    <x v="0"/>
    <x v="0"/>
    <x v="0"/>
    <x v="0"/>
    <x v="0"/>
    <x v="0"/>
    <x v="0"/>
    <m/>
    <x v="3"/>
    <x v="1"/>
    <x v="1"/>
    <x v="0"/>
    <x v="4"/>
    <x v="0"/>
    <x v="0"/>
    <n v="1"/>
    <x v="0"/>
    <x v="1"/>
    <x v="8"/>
    <n v="3"/>
    <n v="1.48939417859"/>
    <s v="Very likely- £200 (cumulative)-exclusions applied"/>
    <n v="200"/>
    <x v="2"/>
  </r>
  <r>
    <n v="1548"/>
    <x v="0"/>
    <x v="0"/>
    <x v="0"/>
    <x v="0"/>
    <x v="0"/>
    <x v="0"/>
    <x v="0"/>
    <m/>
    <x v="2"/>
    <x v="0"/>
    <x v="0"/>
    <x v="0"/>
    <x v="0"/>
    <x v="0"/>
    <x v="0"/>
    <x v="0"/>
    <m/>
    <x v="3"/>
    <x v="1"/>
    <x v="1"/>
    <x v="0"/>
    <x v="4"/>
    <x v="0"/>
    <x v="0"/>
    <n v="1"/>
    <x v="0"/>
    <x v="1"/>
    <x v="8"/>
    <n v="3"/>
    <n v="1.48939417859"/>
    <s v="Very likely- 20% (cumulative)-exclusions applied"/>
    <n v="0.2"/>
    <x v="3"/>
  </r>
  <r>
    <n v="1548"/>
    <x v="0"/>
    <x v="0"/>
    <x v="0"/>
    <x v="0"/>
    <x v="0"/>
    <x v="0"/>
    <x v="0"/>
    <m/>
    <x v="2"/>
    <x v="0"/>
    <x v="0"/>
    <x v="0"/>
    <x v="0"/>
    <x v="0"/>
    <x v="0"/>
    <x v="0"/>
    <m/>
    <x v="3"/>
    <x v="1"/>
    <x v="1"/>
    <x v="0"/>
    <x v="4"/>
    <x v="0"/>
    <x v="0"/>
    <n v="1"/>
    <x v="0"/>
    <x v="1"/>
    <x v="8"/>
    <n v="3"/>
    <n v="1.48939417859"/>
    <s v="Very likely- 30% (cumulative)-exclusions applied"/>
    <n v="0.3"/>
    <x v="4"/>
  </r>
  <r>
    <n v="1548"/>
    <x v="0"/>
    <x v="0"/>
    <x v="0"/>
    <x v="0"/>
    <x v="0"/>
    <x v="0"/>
    <x v="0"/>
    <m/>
    <x v="2"/>
    <x v="0"/>
    <x v="0"/>
    <x v="0"/>
    <x v="0"/>
    <x v="0"/>
    <x v="0"/>
    <x v="0"/>
    <m/>
    <x v="3"/>
    <x v="1"/>
    <x v="1"/>
    <x v="0"/>
    <x v="4"/>
    <x v="0"/>
    <x v="0"/>
    <n v="1"/>
    <x v="0"/>
    <x v="1"/>
    <x v="8"/>
    <n v="3"/>
    <n v="1.48939417859"/>
    <s v="Very likely- 40% (cumulative)-exclusions applied"/>
    <n v="0.4"/>
    <x v="5"/>
  </r>
  <r>
    <n v="1548"/>
    <x v="0"/>
    <x v="0"/>
    <x v="0"/>
    <x v="0"/>
    <x v="0"/>
    <x v="0"/>
    <x v="0"/>
    <m/>
    <x v="2"/>
    <x v="0"/>
    <x v="0"/>
    <x v="0"/>
    <x v="0"/>
    <x v="0"/>
    <x v="0"/>
    <x v="0"/>
    <m/>
    <x v="3"/>
    <x v="1"/>
    <x v="1"/>
    <x v="0"/>
    <x v="4"/>
    <x v="0"/>
    <x v="0"/>
    <n v="1"/>
    <x v="0"/>
    <x v="1"/>
    <x v="8"/>
    <n v="3"/>
    <n v="1.48939417859"/>
    <s v="Very likely- 50% (cumulative)-exclusions applied"/>
    <n v="0.5"/>
    <x v="6"/>
  </r>
  <r>
    <n v="1549"/>
    <x v="0"/>
    <x v="0"/>
    <x v="0"/>
    <x v="0"/>
    <x v="0"/>
    <x v="0"/>
    <x v="0"/>
    <m/>
    <x v="3"/>
    <x v="0"/>
    <x v="0"/>
    <x v="0"/>
    <x v="0"/>
    <x v="0"/>
    <x v="0"/>
    <x v="0"/>
    <m/>
    <x v="5"/>
    <x v="3"/>
    <x v="2"/>
    <x v="1"/>
    <x v="5"/>
    <x v="1"/>
    <x v="2"/>
    <m/>
    <x v="5"/>
    <x v="2"/>
    <x v="4"/>
    <m/>
    <n v="1.1668405013700001"/>
    <s v="Very likely- £100 (cumulative)-exclusions applied"/>
    <n v="100"/>
    <x v="0"/>
  </r>
  <r>
    <n v="1549"/>
    <x v="0"/>
    <x v="0"/>
    <x v="0"/>
    <x v="0"/>
    <x v="0"/>
    <x v="0"/>
    <x v="0"/>
    <m/>
    <x v="3"/>
    <x v="0"/>
    <x v="0"/>
    <x v="0"/>
    <x v="0"/>
    <x v="0"/>
    <x v="0"/>
    <x v="0"/>
    <m/>
    <x v="5"/>
    <x v="3"/>
    <x v="2"/>
    <x v="1"/>
    <x v="5"/>
    <x v="1"/>
    <x v="2"/>
    <m/>
    <x v="5"/>
    <x v="2"/>
    <x v="4"/>
    <m/>
    <n v="1.1668405013700001"/>
    <s v="Very likely- £150 (cumulative)-exclusions applied"/>
    <n v="150"/>
    <x v="1"/>
  </r>
  <r>
    <n v="1549"/>
    <x v="0"/>
    <x v="0"/>
    <x v="0"/>
    <x v="0"/>
    <x v="0"/>
    <x v="0"/>
    <x v="0"/>
    <m/>
    <x v="3"/>
    <x v="0"/>
    <x v="0"/>
    <x v="0"/>
    <x v="0"/>
    <x v="0"/>
    <x v="0"/>
    <x v="0"/>
    <m/>
    <x v="5"/>
    <x v="3"/>
    <x v="2"/>
    <x v="1"/>
    <x v="5"/>
    <x v="1"/>
    <x v="2"/>
    <m/>
    <x v="5"/>
    <x v="2"/>
    <x v="4"/>
    <m/>
    <n v="1.1668405013700001"/>
    <s v="Very likely- £200 (cumulative)-exclusions applied"/>
    <n v="200"/>
    <x v="2"/>
  </r>
  <r>
    <n v="1549"/>
    <x v="0"/>
    <x v="0"/>
    <x v="0"/>
    <x v="0"/>
    <x v="0"/>
    <x v="0"/>
    <x v="0"/>
    <m/>
    <x v="3"/>
    <x v="0"/>
    <x v="0"/>
    <x v="0"/>
    <x v="0"/>
    <x v="0"/>
    <x v="0"/>
    <x v="0"/>
    <m/>
    <x v="5"/>
    <x v="3"/>
    <x v="2"/>
    <x v="1"/>
    <x v="5"/>
    <x v="1"/>
    <x v="2"/>
    <m/>
    <x v="5"/>
    <x v="2"/>
    <x v="4"/>
    <m/>
    <n v="1.1668405013700001"/>
    <s v="Very likely- 50% (cumulative)-exclusions applied"/>
    <n v="0.5"/>
    <x v="6"/>
  </r>
  <r>
    <n v="1551"/>
    <x v="0"/>
    <x v="0"/>
    <x v="0"/>
    <x v="0"/>
    <x v="0"/>
    <x v="0"/>
    <x v="0"/>
    <m/>
    <x v="0"/>
    <x v="0"/>
    <x v="0"/>
    <x v="0"/>
    <x v="0"/>
    <x v="0"/>
    <x v="0"/>
    <x v="0"/>
    <m/>
    <x v="4"/>
    <x v="1"/>
    <x v="1"/>
    <x v="0"/>
    <x v="2"/>
    <x v="0"/>
    <x v="0"/>
    <m/>
    <x v="6"/>
    <x v="6"/>
    <x v="8"/>
    <n v="5"/>
    <n v="1.03923300708"/>
    <s v="Very likely- 40% (cumulative)-exclusions applied"/>
    <n v="0.4"/>
    <x v="5"/>
  </r>
  <r>
    <n v="1551"/>
    <x v="0"/>
    <x v="0"/>
    <x v="0"/>
    <x v="0"/>
    <x v="0"/>
    <x v="0"/>
    <x v="0"/>
    <m/>
    <x v="0"/>
    <x v="0"/>
    <x v="0"/>
    <x v="0"/>
    <x v="0"/>
    <x v="0"/>
    <x v="0"/>
    <x v="0"/>
    <m/>
    <x v="4"/>
    <x v="1"/>
    <x v="1"/>
    <x v="0"/>
    <x v="2"/>
    <x v="0"/>
    <x v="0"/>
    <m/>
    <x v="6"/>
    <x v="6"/>
    <x v="8"/>
    <n v="5"/>
    <n v="1.03923300708"/>
    <s v="Very likely- 50% (cumulative)-exclusions applied"/>
    <n v="0.5"/>
    <x v="6"/>
  </r>
  <r>
    <n v="1552"/>
    <x v="5"/>
    <x v="3"/>
    <x v="1"/>
    <x v="1"/>
    <x v="2"/>
    <x v="1"/>
    <x v="1"/>
    <m/>
    <x v="5"/>
    <x v="3"/>
    <x v="1"/>
    <x v="1"/>
    <x v="1"/>
    <x v="1"/>
    <x v="1"/>
    <x v="1"/>
    <m/>
    <x v="13"/>
    <x v="3"/>
    <x v="2"/>
    <x v="1"/>
    <x v="5"/>
    <x v="1"/>
    <x v="2"/>
    <m/>
    <x v="10"/>
    <x v="2"/>
    <x v="4"/>
    <m/>
    <n v="1.67247909542"/>
    <s v="Very likely- £100 (cumulative)-exclusions applied"/>
    <n v="100"/>
    <x v="0"/>
  </r>
  <r>
    <n v="1552"/>
    <x v="5"/>
    <x v="3"/>
    <x v="1"/>
    <x v="1"/>
    <x v="2"/>
    <x v="1"/>
    <x v="1"/>
    <m/>
    <x v="5"/>
    <x v="3"/>
    <x v="1"/>
    <x v="1"/>
    <x v="1"/>
    <x v="1"/>
    <x v="1"/>
    <x v="1"/>
    <m/>
    <x v="13"/>
    <x v="3"/>
    <x v="2"/>
    <x v="1"/>
    <x v="5"/>
    <x v="1"/>
    <x v="2"/>
    <m/>
    <x v="10"/>
    <x v="2"/>
    <x v="4"/>
    <m/>
    <n v="1.67247909542"/>
    <s v="Very likely- £150 (cumulative)-exclusions applied"/>
    <n v="150"/>
    <x v="1"/>
  </r>
  <r>
    <n v="1552"/>
    <x v="5"/>
    <x v="3"/>
    <x v="1"/>
    <x v="1"/>
    <x v="2"/>
    <x v="1"/>
    <x v="1"/>
    <m/>
    <x v="5"/>
    <x v="3"/>
    <x v="1"/>
    <x v="1"/>
    <x v="1"/>
    <x v="1"/>
    <x v="1"/>
    <x v="1"/>
    <m/>
    <x v="13"/>
    <x v="3"/>
    <x v="2"/>
    <x v="1"/>
    <x v="5"/>
    <x v="1"/>
    <x v="2"/>
    <m/>
    <x v="10"/>
    <x v="2"/>
    <x v="4"/>
    <m/>
    <n v="1.67247909542"/>
    <s v="Very likely- £200 (cumulative)-exclusions applied"/>
    <n v="200"/>
    <x v="2"/>
  </r>
  <r>
    <n v="1552"/>
    <x v="5"/>
    <x v="3"/>
    <x v="1"/>
    <x v="1"/>
    <x v="2"/>
    <x v="1"/>
    <x v="1"/>
    <m/>
    <x v="5"/>
    <x v="3"/>
    <x v="1"/>
    <x v="1"/>
    <x v="1"/>
    <x v="1"/>
    <x v="1"/>
    <x v="1"/>
    <m/>
    <x v="13"/>
    <x v="3"/>
    <x v="2"/>
    <x v="1"/>
    <x v="5"/>
    <x v="1"/>
    <x v="2"/>
    <m/>
    <x v="10"/>
    <x v="2"/>
    <x v="4"/>
    <m/>
    <n v="1.67247909542"/>
    <s v="Very likely- 20% (cumulative)-exclusions applied"/>
    <n v="0.2"/>
    <x v="3"/>
  </r>
  <r>
    <n v="1552"/>
    <x v="5"/>
    <x v="3"/>
    <x v="1"/>
    <x v="1"/>
    <x v="2"/>
    <x v="1"/>
    <x v="1"/>
    <m/>
    <x v="5"/>
    <x v="3"/>
    <x v="1"/>
    <x v="1"/>
    <x v="1"/>
    <x v="1"/>
    <x v="1"/>
    <x v="1"/>
    <m/>
    <x v="13"/>
    <x v="3"/>
    <x v="2"/>
    <x v="1"/>
    <x v="5"/>
    <x v="1"/>
    <x v="2"/>
    <m/>
    <x v="10"/>
    <x v="2"/>
    <x v="4"/>
    <m/>
    <n v="1.67247909542"/>
    <s v="Very likely- 30% (cumulative)-exclusions applied"/>
    <n v="0.3"/>
    <x v="4"/>
  </r>
  <r>
    <n v="1552"/>
    <x v="5"/>
    <x v="3"/>
    <x v="1"/>
    <x v="1"/>
    <x v="2"/>
    <x v="1"/>
    <x v="1"/>
    <m/>
    <x v="5"/>
    <x v="3"/>
    <x v="1"/>
    <x v="1"/>
    <x v="1"/>
    <x v="1"/>
    <x v="1"/>
    <x v="1"/>
    <m/>
    <x v="13"/>
    <x v="3"/>
    <x v="2"/>
    <x v="1"/>
    <x v="5"/>
    <x v="1"/>
    <x v="2"/>
    <m/>
    <x v="10"/>
    <x v="2"/>
    <x v="4"/>
    <m/>
    <n v="1.67247909542"/>
    <s v="Very likely- 40% (cumulative)-exclusions applied"/>
    <n v="0.4"/>
    <x v="5"/>
  </r>
  <r>
    <n v="1552"/>
    <x v="5"/>
    <x v="3"/>
    <x v="1"/>
    <x v="1"/>
    <x v="2"/>
    <x v="1"/>
    <x v="1"/>
    <m/>
    <x v="5"/>
    <x v="3"/>
    <x v="1"/>
    <x v="1"/>
    <x v="1"/>
    <x v="1"/>
    <x v="1"/>
    <x v="1"/>
    <m/>
    <x v="13"/>
    <x v="3"/>
    <x v="2"/>
    <x v="1"/>
    <x v="5"/>
    <x v="1"/>
    <x v="2"/>
    <m/>
    <x v="10"/>
    <x v="2"/>
    <x v="4"/>
    <m/>
    <n v="1.67247909542"/>
    <s v="Very likely- 50% (cumulative)-exclusions applied"/>
    <n v="0.5"/>
    <x v="6"/>
  </r>
  <r>
    <n v="1553"/>
    <x v="0"/>
    <x v="0"/>
    <x v="0"/>
    <x v="0"/>
    <x v="0"/>
    <x v="0"/>
    <x v="0"/>
    <m/>
    <x v="0"/>
    <x v="0"/>
    <x v="0"/>
    <x v="0"/>
    <x v="0"/>
    <x v="0"/>
    <x v="0"/>
    <x v="0"/>
    <m/>
    <x v="4"/>
    <x v="1"/>
    <x v="1"/>
    <x v="0"/>
    <x v="2"/>
    <x v="0"/>
    <x v="0"/>
    <m/>
    <x v="11"/>
    <x v="6"/>
    <x v="2"/>
    <n v="5"/>
    <n v="1.03923300708"/>
    <s v="Very likely- £150 (cumulative)-exclusions applied"/>
    <n v="150"/>
    <x v="1"/>
  </r>
  <r>
    <n v="1553"/>
    <x v="0"/>
    <x v="0"/>
    <x v="0"/>
    <x v="0"/>
    <x v="0"/>
    <x v="0"/>
    <x v="0"/>
    <m/>
    <x v="0"/>
    <x v="0"/>
    <x v="0"/>
    <x v="0"/>
    <x v="0"/>
    <x v="0"/>
    <x v="0"/>
    <x v="0"/>
    <m/>
    <x v="4"/>
    <x v="1"/>
    <x v="1"/>
    <x v="0"/>
    <x v="2"/>
    <x v="0"/>
    <x v="0"/>
    <m/>
    <x v="11"/>
    <x v="6"/>
    <x v="2"/>
    <n v="5"/>
    <n v="1.03923300708"/>
    <s v="Very likely- £200 (cumulative)-exclusions applied"/>
    <n v="200"/>
    <x v="2"/>
  </r>
  <r>
    <n v="1554"/>
    <x v="0"/>
    <x v="0"/>
    <x v="0"/>
    <x v="0"/>
    <x v="0"/>
    <x v="0"/>
    <x v="0"/>
    <m/>
    <x v="2"/>
    <x v="0"/>
    <x v="0"/>
    <x v="0"/>
    <x v="0"/>
    <x v="0"/>
    <x v="0"/>
    <x v="0"/>
    <m/>
    <x v="8"/>
    <x v="1"/>
    <x v="1"/>
    <x v="0"/>
    <x v="0"/>
    <x v="0"/>
    <x v="0"/>
    <n v="3"/>
    <x v="3"/>
    <x v="1"/>
    <x v="0"/>
    <m/>
    <n v="1.2440996251500001"/>
    <s v="Very likely- £150 (cumulative)-exclusions applied"/>
    <n v="150"/>
    <x v="1"/>
  </r>
  <r>
    <n v="1554"/>
    <x v="0"/>
    <x v="0"/>
    <x v="0"/>
    <x v="0"/>
    <x v="0"/>
    <x v="0"/>
    <x v="0"/>
    <m/>
    <x v="2"/>
    <x v="0"/>
    <x v="0"/>
    <x v="0"/>
    <x v="0"/>
    <x v="0"/>
    <x v="0"/>
    <x v="0"/>
    <m/>
    <x v="8"/>
    <x v="1"/>
    <x v="1"/>
    <x v="0"/>
    <x v="0"/>
    <x v="0"/>
    <x v="0"/>
    <n v="3"/>
    <x v="3"/>
    <x v="1"/>
    <x v="0"/>
    <m/>
    <n v="1.2440996251500001"/>
    <s v="Very likely- £200 (cumulative)-exclusions applied"/>
    <n v="200"/>
    <x v="2"/>
  </r>
  <r>
    <n v="1554"/>
    <x v="0"/>
    <x v="0"/>
    <x v="0"/>
    <x v="0"/>
    <x v="0"/>
    <x v="0"/>
    <x v="0"/>
    <m/>
    <x v="2"/>
    <x v="0"/>
    <x v="0"/>
    <x v="0"/>
    <x v="0"/>
    <x v="0"/>
    <x v="0"/>
    <x v="0"/>
    <m/>
    <x v="8"/>
    <x v="1"/>
    <x v="1"/>
    <x v="0"/>
    <x v="0"/>
    <x v="0"/>
    <x v="0"/>
    <n v="3"/>
    <x v="3"/>
    <x v="1"/>
    <x v="0"/>
    <m/>
    <n v="1.2440996251500001"/>
    <s v="Very likely- 30% (cumulative)-exclusions applied"/>
    <n v="0.3"/>
    <x v="4"/>
  </r>
  <r>
    <n v="1554"/>
    <x v="0"/>
    <x v="0"/>
    <x v="0"/>
    <x v="0"/>
    <x v="0"/>
    <x v="0"/>
    <x v="0"/>
    <m/>
    <x v="2"/>
    <x v="0"/>
    <x v="0"/>
    <x v="0"/>
    <x v="0"/>
    <x v="0"/>
    <x v="0"/>
    <x v="0"/>
    <m/>
    <x v="8"/>
    <x v="1"/>
    <x v="1"/>
    <x v="0"/>
    <x v="0"/>
    <x v="0"/>
    <x v="0"/>
    <n v="3"/>
    <x v="3"/>
    <x v="1"/>
    <x v="0"/>
    <m/>
    <n v="1.2440996251500001"/>
    <s v="Very likely- 40% (cumulative)-exclusions applied"/>
    <n v="0.4"/>
    <x v="5"/>
  </r>
  <r>
    <n v="1554"/>
    <x v="0"/>
    <x v="0"/>
    <x v="0"/>
    <x v="0"/>
    <x v="0"/>
    <x v="0"/>
    <x v="0"/>
    <m/>
    <x v="2"/>
    <x v="0"/>
    <x v="0"/>
    <x v="0"/>
    <x v="0"/>
    <x v="0"/>
    <x v="0"/>
    <x v="0"/>
    <m/>
    <x v="8"/>
    <x v="1"/>
    <x v="1"/>
    <x v="0"/>
    <x v="0"/>
    <x v="0"/>
    <x v="0"/>
    <n v="3"/>
    <x v="3"/>
    <x v="1"/>
    <x v="0"/>
    <m/>
    <n v="1.2440996251500001"/>
    <s v="Very likely- 50% (cumulative)-exclusions applied"/>
    <n v="0.5"/>
    <x v="6"/>
  </r>
  <r>
    <n v="1555"/>
    <x v="0"/>
    <x v="0"/>
    <x v="0"/>
    <x v="0"/>
    <x v="0"/>
    <x v="0"/>
    <x v="0"/>
    <m/>
    <x v="2"/>
    <x v="6"/>
    <x v="9"/>
    <x v="0"/>
    <x v="0"/>
    <x v="3"/>
    <x v="0"/>
    <x v="0"/>
    <n v="-7"/>
    <x v="4"/>
    <x v="1"/>
    <x v="1"/>
    <x v="0"/>
    <x v="2"/>
    <x v="0"/>
    <x v="0"/>
    <m/>
    <x v="3"/>
    <x v="1"/>
    <x v="0"/>
    <m/>
    <n v="1.6343803380299999"/>
    <s v="Very likely- 50% (cumulative)-exclusions applied"/>
    <n v="0.5"/>
    <x v="6"/>
  </r>
  <r>
    <n v="1563"/>
    <x v="0"/>
    <x v="0"/>
    <x v="0"/>
    <x v="0"/>
    <x v="0"/>
    <x v="0"/>
    <x v="0"/>
    <m/>
    <x v="3"/>
    <x v="1"/>
    <x v="1"/>
    <x v="1"/>
    <x v="1"/>
    <x v="1"/>
    <x v="1"/>
    <x v="1"/>
    <m/>
    <x v="4"/>
    <x v="1"/>
    <x v="1"/>
    <x v="0"/>
    <x v="2"/>
    <x v="0"/>
    <x v="0"/>
    <m/>
    <x v="3"/>
    <x v="1"/>
    <x v="0"/>
    <m/>
    <n v="1.0063741206600001"/>
    <s v="Very likely- 20% (cumulative)-exclusions applied"/>
    <n v="0.2"/>
    <x v="3"/>
  </r>
  <r>
    <n v="1563"/>
    <x v="0"/>
    <x v="0"/>
    <x v="0"/>
    <x v="0"/>
    <x v="0"/>
    <x v="0"/>
    <x v="0"/>
    <m/>
    <x v="3"/>
    <x v="1"/>
    <x v="1"/>
    <x v="1"/>
    <x v="1"/>
    <x v="1"/>
    <x v="1"/>
    <x v="1"/>
    <m/>
    <x v="4"/>
    <x v="1"/>
    <x v="1"/>
    <x v="0"/>
    <x v="2"/>
    <x v="0"/>
    <x v="0"/>
    <m/>
    <x v="3"/>
    <x v="1"/>
    <x v="0"/>
    <m/>
    <n v="1.0063741206600001"/>
    <s v="Very likely- 30% (cumulative)-exclusions applied"/>
    <n v="0.3"/>
    <x v="4"/>
  </r>
  <r>
    <n v="1563"/>
    <x v="0"/>
    <x v="0"/>
    <x v="0"/>
    <x v="0"/>
    <x v="0"/>
    <x v="0"/>
    <x v="0"/>
    <m/>
    <x v="3"/>
    <x v="1"/>
    <x v="1"/>
    <x v="1"/>
    <x v="1"/>
    <x v="1"/>
    <x v="1"/>
    <x v="1"/>
    <m/>
    <x v="4"/>
    <x v="1"/>
    <x v="1"/>
    <x v="0"/>
    <x v="2"/>
    <x v="0"/>
    <x v="0"/>
    <m/>
    <x v="3"/>
    <x v="1"/>
    <x v="0"/>
    <m/>
    <n v="1.0063741206600001"/>
    <s v="Very likely- 40% (cumulative)-exclusions applied"/>
    <n v="0.4"/>
    <x v="5"/>
  </r>
  <r>
    <n v="1563"/>
    <x v="0"/>
    <x v="0"/>
    <x v="0"/>
    <x v="0"/>
    <x v="0"/>
    <x v="0"/>
    <x v="0"/>
    <m/>
    <x v="3"/>
    <x v="1"/>
    <x v="1"/>
    <x v="1"/>
    <x v="1"/>
    <x v="1"/>
    <x v="1"/>
    <x v="1"/>
    <m/>
    <x v="4"/>
    <x v="1"/>
    <x v="1"/>
    <x v="0"/>
    <x v="2"/>
    <x v="0"/>
    <x v="0"/>
    <m/>
    <x v="3"/>
    <x v="1"/>
    <x v="0"/>
    <m/>
    <n v="1.0063741206600001"/>
    <s v="Very likely- 50% (cumulative)-exclusions applied"/>
    <n v="0.5"/>
    <x v="6"/>
  </r>
  <r>
    <n v="1565"/>
    <x v="0"/>
    <x v="0"/>
    <x v="0"/>
    <x v="0"/>
    <x v="0"/>
    <x v="0"/>
    <x v="0"/>
    <m/>
    <x v="6"/>
    <x v="1"/>
    <x v="1"/>
    <x v="1"/>
    <x v="1"/>
    <x v="1"/>
    <x v="1"/>
    <x v="1"/>
    <m/>
    <x v="8"/>
    <x v="1"/>
    <x v="1"/>
    <x v="0"/>
    <x v="0"/>
    <x v="0"/>
    <x v="0"/>
    <n v="2"/>
    <x v="5"/>
    <x v="2"/>
    <x v="4"/>
    <m/>
    <n v="0.95183134358400001"/>
    <s v="Very likely- £100 (cumulative)-exclusions applied"/>
    <n v="100"/>
    <x v="0"/>
  </r>
  <r>
    <n v="1565"/>
    <x v="0"/>
    <x v="0"/>
    <x v="0"/>
    <x v="0"/>
    <x v="0"/>
    <x v="0"/>
    <x v="0"/>
    <m/>
    <x v="6"/>
    <x v="1"/>
    <x v="1"/>
    <x v="1"/>
    <x v="1"/>
    <x v="1"/>
    <x v="1"/>
    <x v="1"/>
    <m/>
    <x v="8"/>
    <x v="1"/>
    <x v="1"/>
    <x v="0"/>
    <x v="0"/>
    <x v="0"/>
    <x v="0"/>
    <n v="2"/>
    <x v="5"/>
    <x v="2"/>
    <x v="4"/>
    <m/>
    <n v="0.95183134358400001"/>
    <s v="Very likely- £150 (cumulative)-exclusions applied"/>
    <n v="150"/>
    <x v="1"/>
  </r>
  <r>
    <n v="1565"/>
    <x v="0"/>
    <x v="0"/>
    <x v="0"/>
    <x v="0"/>
    <x v="0"/>
    <x v="0"/>
    <x v="0"/>
    <m/>
    <x v="6"/>
    <x v="1"/>
    <x v="1"/>
    <x v="1"/>
    <x v="1"/>
    <x v="1"/>
    <x v="1"/>
    <x v="1"/>
    <m/>
    <x v="8"/>
    <x v="1"/>
    <x v="1"/>
    <x v="0"/>
    <x v="0"/>
    <x v="0"/>
    <x v="0"/>
    <n v="2"/>
    <x v="5"/>
    <x v="2"/>
    <x v="4"/>
    <m/>
    <n v="0.95183134358400001"/>
    <s v="Very likely- £200 (cumulative)-exclusions applied"/>
    <n v="200"/>
    <x v="2"/>
  </r>
  <r>
    <n v="1565"/>
    <x v="0"/>
    <x v="0"/>
    <x v="0"/>
    <x v="0"/>
    <x v="0"/>
    <x v="0"/>
    <x v="0"/>
    <m/>
    <x v="6"/>
    <x v="1"/>
    <x v="1"/>
    <x v="1"/>
    <x v="1"/>
    <x v="1"/>
    <x v="1"/>
    <x v="1"/>
    <m/>
    <x v="8"/>
    <x v="1"/>
    <x v="1"/>
    <x v="0"/>
    <x v="0"/>
    <x v="0"/>
    <x v="0"/>
    <n v="2"/>
    <x v="5"/>
    <x v="2"/>
    <x v="4"/>
    <m/>
    <n v="0.95183134358400001"/>
    <s v="Very likely- 30% (cumulative)-exclusions applied"/>
    <n v="0.3"/>
    <x v="4"/>
  </r>
  <r>
    <n v="1565"/>
    <x v="0"/>
    <x v="0"/>
    <x v="0"/>
    <x v="0"/>
    <x v="0"/>
    <x v="0"/>
    <x v="0"/>
    <m/>
    <x v="6"/>
    <x v="1"/>
    <x v="1"/>
    <x v="1"/>
    <x v="1"/>
    <x v="1"/>
    <x v="1"/>
    <x v="1"/>
    <m/>
    <x v="8"/>
    <x v="1"/>
    <x v="1"/>
    <x v="0"/>
    <x v="0"/>
    <x v="0"/>
    <x v="0"/>
    <n v="2"/>
    <x v="5"/>
    <x v="2"/>
    <x v="4"/>
    <m/>
    <n v="0.95183134358400001"/>
    <s v="Very likely- 40% (cumulative)-exclusions applied"/>
    <n v="0.4"/>
    <x v="5"/>
  </r>
  <r>
    <n v="1565"/>
    <x v="0"/>
    <x v="0"/>
    <x v="0"/>
    <x v="0"/>
    <x v="0"/>
    <x v="0"/>
    <x v="0"/>
    <m/>
    <x v="6"/>
    <x v="1"/>
    <x v="1"/>
    <x v="1"/>
    <x v="1"/>
    <x v="1"/>
    <x v="1"/>
    <x v="1"/>
    <m/>
    <x v="8"/>
    <x v="1"/>
    <x v="1"/>
    <x v="0"/>
    <x v="0"/>
    <x v="0"/>
    <x v="0"/>
    <n v="2"/>
    <x v="5"/>
    <x v="2"/>
    <x v="4"/>
    <m/>
    <n v="0.95183134358400001"/>
    <s v="Very likely- 50% (cumulative)-exclusions applied"/>
    <n v="0.5"/>
    <x v="6"/>
  </r>
  <r>
    <n v="1567"/>
    <x v="0"/>
    <x v="0"/>
    <x v="0"/>
    <x v="0"/>
    <x v="0"/>
    <x v="0"/>
    <x v="0"/>
    <m/>
    <x v="0"/>
    <x v="0"/>
    <x v="0"/>
    <x v="0"/>
    <x v="0"/>
    <x v="0"/>
    <x v="0"/>
    <x v="0"/>
    <m/>
    <x v="8"/>
    <x v="1"/>
    <x v="1"/>
    <x v="0"/>
    <x v="0"/>
    <x v="0"/>
    <x v="0"/>
    <n v="2"/>
    <x v="9"/>
    <x v="8"/>
    <x v="0"/>
    <n v="2"/>
    <n v="0.84672008534599996"/>
    <s v="Very likely- £50 (cumulative)-exclusions applied"/>
    <n v="50"/>
    <x v="7"/>
  </r>
  <r>
    <n v="1567"/>
    <x v="0"/>
    <x v="0"/>
    <x v="0"/>
    <x v="0"/>
    <x v="0"/>
    <x v="0"/>
    <x v="0"/>
    <m/>
    <x v="0"/>
    <x v="0"/>
    <x v="0"/>
    <x v="0"/>
    <x v="0"/>
    <x v="0"/>
    <x v="0"/>
    <x v="0"/>
    <m/>
    <x v="8"/>
    <x v="1"/>
    <x v="1"/>
    <x v="0"/>
    <x v="0"/>
    <x v="0"/>
    <x v="0"/>
    <n v="2"/>
    <x v="9"/>
    <x v="8"/>
    <x v="0"/>
    <n v="2"/>
    <n v="0.84672008534599996"/>
    <s v="Very likely- £100 (cumulative)-exclusions applied"/>
    <n v="100"/>
    <x v="0"/>
  </r>
  <r>
    <n v="1567"/>
    <x v="0"/>
    <x v="0"/>
    <x v="0"/>
    <x v="0"/>
    <x v="0"/>
    <x v="0"/>
    <x v="0"/>
    <m/>
    <x v="0"/>
    <x v="0"/>
    <x v="0"/>
    <x v="0"/>
    <x v="0"/>
    <x v="0"/>
    <x v="0"/>
    <x v="0"/>
    <m/>
    <x v="8"/>
    <x v="1"/>
    <x v="1"/>
    <x v="0"/>
    <x v="0"/>
    <x v="0"/>
    <x v="0"/>
    <n v="2"/>
    <x v="9"/>
    <x v="8"/>
    <x v="0"/>
    <n v="2"/>
    <n v="0.84672008534599996"/>
    <s v="Very likely- £150 (cumulative)-exclusions applied"/>
    <n v="150"/>
    <x v="1"/>
  </r>
  <r>
    <n v="1567"/>
    <x v="0"/>
    <x v="0"/>
    <x v="0"/>
    <x v="0"/>
    <x v="0"/>
    <x v="0"/>
    <x v="0"/>
    <m/>
    <x v="0"/>
    <x v="0"/>
    <x v="0"/>
    <x v="0"/>
    <x v="0"/>
    <x v="0"/>
    <x v="0"/>
    <x v="0"/>
    <m/>
    <x v="8"/>
    <x v="1"/>
    <x v="1"/>
    <x v="0"/>
    <x v="0"/>
    <x v="0"/>
    <x v="0"/>
    <n v="2"/>
    <x v="9"/>
    <x v="8"/>
    <x v="0"/>
    <n v="2"/>
    <n v="0.84672008534599996"/>
    <s v="Very likely- £200 (cumulative)-exclusions applied"/>
    <n v="200"/>
    <x v="2"/>
  </r>
  <r>
    <n v="1567"/>
    <x v="0"/>
    <x v="0"/>
    <x v="0"/>
    <x v="0"/>
    <x v="0"/>
    <x v="0"/>
    <x v="0"/>
    <m/>
    <x v="0"/>
    <x v="0"/>
    <x v="0"/>
    <x v="0"/>
    <x v="0"/>
    <x v="0"/>
    <x v="0"/>
    <x v="0"/>
    <m/>
    <x v="8"/>
    <x v="1"/>
    <x v="1"/>
    <x v="0"/>
    <x v="0"/>
    <x v="0"/>
    <x v="0"/>
    <n v="2"/>
    <x v="9"/>
    <x v="8"/>
    <x v="0"/>
    <n v="2"/>
    <n v="0.84672008534599996"/>
    <s v="Very likely- 20% (cumulative)-exclusions applied"/>
    <n v="0.2"/>
    <x v="3"/>
  </r>
  <r>
    <n v="1567"/>
    <x v="0"/>
    <x v="0"/>
    <x v="0"/>
    <x v="0"/>
    <x v="0"/>
    <x v="0"/>
    <x v="0"/>
    <m/>
    <x v="0"/>
    <x v="0"/>
    <x v="0"/>
    <x v="0"/>
    <x v="0"/>
    <x v="0"/>
    <x v="0"/>
    <x v="0"/>
    <m/>
    <x v="8"/>
    <x v="1"/>
    <x v="1"/>
    <x v="0"/>
    <x v="0"/>
    <x v="0"/>
    <x v="0"/>
    <n v="2"/>
    <x v="9"/>
    <x v="8"/>
    <x v="0"/>
    <n v="2"/>
    <n v="0.84672008534599996"/>
    <s v="Very likely- 30% (cumulative)-exclusions applied"/>
    <n v="0.3"/>
    <x v="4"/>
  </r>
  <r>
    <n v="1567"/>
    <x v="0"/>
    <x v="0"/>
    <x v="0"/>
    <x v="0"/>
    <x v="0"/>
    <x v="0"/>
    <x v="0"/>
    <m/>
    <x v="0"/>
    <x v="0"/>
    <x v="0"/>
    <x v="0"/>
    <x v="0"/>
    <x v="0"/>
    <x v="0"/>
    <x v="0"/>
    <m/>
    <x v="8"/>
    <x v="1"/>
    <x v="1"/>
    <x v="0"/>
    <x v="0"/>
    <x v="0"/>
    <x v="0"/>
    <n v="2"/>
    <x v="9"/>
    <x v="8"/>
    <x v="0"/>
    <n v="2"/>
    <n v="0.84672008534599996"/>
    <s v="Very likely- 40% (cumulative)-exclusions applied"/>
    <n v="0.4"/>
    <x v="5"/>
  </r>
  <r>
    <n v="1567"/>
    <x v="0"/>
    <x v="0"/>
    <x v="0"/>
    <x v="0"/>
    <x v="0"/>
    <x v="0"/>
    <x v="0"/>
    <m/>
    <x v="0"/>
    <x v="0"/>
    <x v="0"/>
    <x v="0"/>
    <x v="0"/>
    <x v="0"/>
    <x v="0"/>
    <x v="0"/>
    <m/>
    <x v="8"/>
    <x v="1"/>
    <x v="1"/>
    <x v="0"/>
    <x v="0"/>
    <x v="0"/>
    <x v="0"/>
    <n v="2"/>
    <x v="9"/>
    <x v="8"/>
    <x v="0"/>
    <n v="2"/>
    <n v="0.84672008534599996"/>
    <s v="Very likely- 50% (cumulative)-exclusions applied"/>
    <n v="0.5"/>
    <x v="6"/>
  </r>
  <r>
    <n v="1580"/>
    <x v="5"/>
    <x v="3"/>
    <x v="1"/>
    <x v="1"/>
    <x v="2"/>
    <x v="1"/>
    <x v="1"/>
    <m/>
    <x v="5"/>
    <x v="3"/>
    <x v="1"/>
    <x v="1"/>
    <x v="1"/>
    <x v="1"/>
    <x v="1"/>
    <x v="1"/>
    <m/>
    <x v="13"/>
    <x v="3"/>
    <x v="2"/>
    <x v="1"/>
    <x v="5"/>
    <x v="1"/>
    <x v="2"/>
    <m/>
    <x v="10"/>
    <x v="2"/>
    <x v="4"/>
    <m/>
    <n v="0.74234309331199999"/>
    <s v="Very likely- £100 (cumulative)-exclusions applied"/>
    <n v="100"/>
    <x v="0"/>
  </r>
  <r>
    <n v="1580"/>
    <x v="5"/>
    <x v="3"/>
    <x v="1"/>
    <x v="1"/>
    <x v="2"/>
    <x v="1"/>
    <x v="1"/>
    <m/>
    <x v="5"/>
    <x v="3"/>
    <x v="1"/>
    <x v="1"/>
    <x v="1"/>
    <x v="1"/>
    <x v="1"/>
    <x v="1"/>
    <m/>
    <x v="13"/>
    <x v="3"/>
    <x v="2"/>
    <x v="1"/>
    <x v="5"/>
    <x v="1"/>
    <x v="2"/>
    <m/>
    <x v="10"/>
    <x v="2"/>
    <x v="4"/>
    <m/>
    <n v="0.74234309331199999"/>
    <s v="Very likely- £150 (cumulative)-exclusions applied"/>
    <n v="150"/>
    <x v="1"/>
  </r>
  <r>
    <n v="1580"/>
    <x v="5"/>
    <x v="3"/>
    <x v="1"/>
    <x v="1"/>
    <x v="2"/>
    <x v="1"/>
    <x v="1"/>
    <m/>
    <x v="5"/>
    <x v="3"/>
    <x v="1"/>
    <x v="1"/>
    <x v="1"/>
    <x v="1"/>
    <x v="1"/>
    <x v="1"/>
    <m/>
    <x v="13"/>
    <x v="3"/>
    <x v="2"/>
    <x v="1"/>
    <x v="5"/>
    <x v="1"/>
    <x v="2"/>
    <m/>
    <x v="10"/>
    <x v="2"/>
    <x v="4"/>
    <m/>
    <n v="0.74234309331199999"/>
    <s v="Very likely- £200 (cumulative)-exclusions applied"/>
    <n v="200"/>
    <x v="2"/>
  </r>
  <r>
    <n v="1589"/>
    <x v="0"/>
    <x v="0"/>
    <x v="0"/>
    <x v="0"/>
    <x v="0"/>
    <x v="0"/>
    <x v="0"/>
    <m/>
    <x v="10"/>
    <x v="0"/>
    <x v="0"/>
    <x v="0"/>
    <x v="0"/>
    <x v="0"/>
    <x v="0"/>
    <x v="0"/>
    <m/>
    <x v="0"/>
    <x v="1"/>
    <x v="3"/>
    <x v="0"/>
    <x v="4"/>
    <x v="0"/>
    <x v="1"/>
    <n v="5"/>
    <x v="12"/>
    <x v="1"/>
    <x v="11"/>
    <n v="15"/>
    <n v="0.76968829382299997"/>
    <s v="Very likely- £100 (cumulative)-exclusions applied"/>
    <n v="100"/>
    <x v="0"/>
  </r>
  <r>
    <n v="1589"/>
    <x v="0"/>
    <x v="0"/>
    <x v="0"/>
    <x v="0"/>
    <x v="0"/>
    <x v="0"/>
    <x v="0"/>
    <m/>
    <x v="10"/>
    <x v="0"/>
    <x v="0"/>
    <x v="0"/>
    <x v="0"/>
    <x v="0"/>
    <x v="0"/>
    <x v="0"/>
    <m/>
    <x v="0"/>
    <x v="1"/>
    <x v="3"/>
    <x v="0"/>
    <x v="4"/>
    <x v="0"/>
    <x v="1"/>
    <n v="5"/>
    <x v="12"/>
    <x v="1"/>
    <x v="11"/>
    <n v="15"/>
    <n v="0.76968829382299997"/>
    <s v="Very likely- £150 (cumulative)-exclusions applied"/>
    <n v="150"/>
    <x v="1"/>
  </r>
  <r>
    <n v="1589"/>
    <x v="0"/>
    <x v="0"/>
    <x v="0"/>
    <x v="0"/>
    <x v="0"/>
    <x v="0"/>
    <x v="0"/>
    <m/>
    <x v="10"/>
    <x v="0"/>
    <x v="0"/>
    <x v="0"/>
    <x v="0"/>
    <x v="0"/>
    <x v="0"/>
    <x v="0"/>
    <m/>
    <x v="0"/>
    <x v="1"/>
    <x v="3"/>
    <x v="0"/>
    <x v="4"/>
    <x v="0"/>
    <x v="1"/>
    <n v="5"/>
    <x v="12"/>
    <x v="1"/>
    <x v="11"/>
    <n v="15"/>
    <n v="0.76968829382299997"/>
    <s v="Very likely- £200 (cumulative)-exclusions applied"/>
    <n v="200"/>
    <x v="2"/>
  </r>
  <r>
    <n v="1589"/>
    <x v="0"/>
    <x v="0"/>
    <x v="0"/>
    <x v="0"/>
    <x v="0"/>
    <x v="0"/>
    <x v="0"/>
    <m/>
    <x v="10"/>
    <x v="0"/>
    <x v="0"/>
    <x v="0"/>
    <x v="0"/>
    <x v="0"/>
    <x v="0"/>
    <x v="0"/>
    <m/>
    <x v="0"/>
    <x v="1"/>
    <x v="3"/>
    <x v="0"/>
    <x v="4"/>
    <x v="0"/>
    <x v="1"/>
    <n v="5"/>
    <x v="12"/>
    <x v="1"/>
    <x v="11"/>
    <n v="15"/>
    <n v="0.76968829382299997"/>
    <s v="Very likely- 40% (cumulative)-exclusions applied"/>
    <n v="0.4"/>
    <x v="5"/>
  </r>
  <r>
    <n v="1589"/>
    <x v="0"/>
    <x v="0"/>
    <x v="0"/>
    <x v="0"/>
    <x v="0"/>
    <x v="0"/>
    <x v="0"/>
    <m/>
    <x v="10"/>
    <x v="0"/>
    <x v="0"/>
    <x v="0"/>
    <x v="0"/>
    <x v="0"/>
    <x v="0"/>
    <x v="0"/>
    <m/>
    <x v="0"/>
    <x v="1"/>
    <x v="3"/>
    <x v="0"/>
    <x v="4"/>
    <x v="0"/>
    <x v="1"/>
    <n v="5"/>
    <x v="12"/>
    <x v="1"/>
    <x v="11"/>
    <n v="15"/>
    <n v="0.76968829382299997"/>
    <s v="Very likely- 50% (cumulative)-exclusions applied"/>
    <n v="0.5"/>
    <x v="6"/>
  </r>
  <r>
    <n v="1595"/>
    <x v="0"/>
    <x v="0"/>
    <x v="0"/>
    <x v="0"/>
    <x v="0"/>
    <x v="0"/>
    <x v="0"/>
    <m/>
    <x v="0"/>
    <x v="0"/>
    <x v="0"/>
    <x v="0"/>
    <x v="0"/>
    <x v="0"/>
    <x v="0"/>
    <x v="0"/>
    <m/>
    <x v="4"/>
    <x v="1"/>
    <x v="1"/>
    <x v="0"/>
    <x v="2"/>
    <x v="0"/>
    <x v="0"/>
    <m/>
    <x v="3"/>
    <x v="1"/>
    <x v="0"/>
    <m/>
    <n v="1.11773552923"/>
    <s v="Very likely- £100 (cumulative)-exclusions applied"/>
    <n v="100"/>
    <x v="0"/>
  </r>
  <r>
    <n v="1595"/>
    <x v="0"/>
    <x v="0"/>
    <x v="0"/>
    <x v="0"/>
    <x v="0"/>
    <x v="0"/>
    <x v="0"/>
    <m/>
    <x v="0"/>
    <x v="0"/>
    <x v="0"/>
    <x v="0"/>
    <x v="0"/>
    <x v="0"/>
    <x v="0"/>
    <x v="0"/>
    <m/>
    <x v="4"/>
    <x v="1"/>
    <x v="1"/>
    <x v="0"/>
    <x v="2"/>
    <x v="0"/>
    <x v="0"/>
    <m/>
    <x v="3"/>
    <x v="1"/>
    <x v="0"/>
    <m/>
    <n v="1.11773552923"/>
    <s v="Very likely- £150 (cumulative)-exclusions applied"/>
    <n v="150"/>
    <x v="1"/>
  </r>
  <r>
    <n v="1595"/>
    <x v="0"/>
    <x v="0"/>
    <x v="0"/>
    <x v="0"/>
    <x v="0"/>
    <x v="0"/>
    <x v="0"/>
    <m/>
    <x v="0"/>
    <x v="0"/>
    <x v="0"/>
    <x v="0"/>
    <x v="0"/>
    <x v="0"/>
    <x v="0"/>
    <x v="0"/>
    <m/>
    <x v="4"/>
    <x v="1"/>
    <x v="1"/>
    <x v="0"/>
    <x v="2"/>
    <x v="0"/>
    <x v="0"/>
    <m/>
    <x v="3"/>
    <x v="1"/>
    <x v="0"/>
    <m/>
    <n v="1.11773552923"/>
    <s v="Very likely- £200 (cumulative)-exclusions applied"/>
    <n v="200"/>
    <x v="2"/>
  </r>
  <r>
    <n v="1595"/>
    <x v="0"/>
    <x v="0"/>
    <x v="0"/>
    <x v="0"/>
    <x v="0"/>
    <x v="0"/>
    <x v="0"/>
    <m/>
    <x v="0"/>
    <x v="0"/>
    <x v="0"/>
    <x v="0"/>
    <x v="0"/>
    <x v="0"/>
    <x v="0"/>
    <x v="0"/>
    <m/>
    <x v="4"/>
    <x v="1"/>
    <x v="1"/>
    <x v="0"/>
    <x v="2"/>
    <x v="0"/>
    <x v="0"/>
    <m/>
    <x v="3"/>
    <x v="1"/>
    <x v="0"/>
    <m/>
    <n v="1.11773552923"/>
    <s v="Very likely- 40% (cumulative)-exclusions applied"/>
    <n v="0.4"/>
    <x v="5"/>
  </r>
  <r>
    <n v="1595"/>
    <x v="0"/>
    <x v="0"/>
    <x v="0"/>
    <x v="0"/>
    <x v="0"/>
    <x v="0"/>
    <x v="0"/>
    <m/>
    <x v="0"/>
    <x v="0"/>
    <x v="0"/>
    <x v="0"/>
    <x v="0"/>
    <x v="0"/>
    <x v="0"/>
    <x v="0"/>
    <m/>
    <x v="4"/>
    <x v="1"/>
    <x v="1"/>
    <x v="0"/>
    <x v="2"/>
    <x v="0"/>
    <x v="0"/>
    <m/>
    <x v="3"/>
    <x v="1"/>
    <x v="0"/>
    <m/>
    <n v="1.11773552923"/>
    <s v="Very likely- 50% (cumulative)-exclusions applied"/>
    <n v="0.5"/>
    <x v="6"/>
  </r>
  <r>
    <n v="1596"/>
    <x v="0"/>
    <x v="0"/>
    <x v="0"/>
    <x v="0"/>
    <x v="0"/>
    <x v="0"/>
    <x v="0"/>
    <m/>
    <x v="0"/>
    <x v="11"/>
    <x v="0"/>
    <x v="7"/>
    <x v="0"/>
    <x v="0"/>
    <x v="0"/>
    <x v="0"/>
    <n v="3"/>
    <x v="8"/>
    <x v="1"/>
    <x v="1"/>
    <x v="0"/>
    <x v="0"/>
    <x v="0"/>
    <x v="0"/>
    <n v="1"/>
    <x v="3"/>
    <x v="1"/>
    <x v="0"/>
    <m/>
    <n v="1.6343803380299999"/>
    <s v="Very likely- £150 (cumulative)-exclusions applied"/>
    <n v="150"/>
    <x v="1"/>
  </r>
  <r>
    <n v="1596"/>
    <x v="0"/>
    <x v="0"/>
    <x v="0"/>
    <x v="0"/>
    <x v="0"/>
    <x v="0"/>
    <x v="0"/>
    <m/>
    <x v="0"/>
    <x v="11"/>
    <x v="0"/>
    <x v="7"/>
    <x v="0"/>
    <x v="0"/>
    <x v="0"/>
    <x v="0"/>
    <n v="3"/>
    <x v="8"/>
    <x v="1"/>
    <x v="1"/>
    <x v="0"/>
    <x v="0"/>
    <x v="0"/>
    <x v="0"/>
    <n v="1"/>
    <x v="3"/>
    <x v="1"/>
    <x v="0"/>
    <m/>
    <n v="1.6343803380299999"/>
    <s v="Very likely- £200 (cumulative)-exclusions applied"/>
    <n v="200"/>
    <x v="2"/>
  </r>
  <r>
    <n v="1596"/>
    <x v="0"/>
    <x v="0"/>
    <x v="0"/>
    <x v="0"/>
    <x v="0"/>
    <x v="0"/>
    <x v="0"/>
    <m/>
    <x v="0"/>
    <x v="11"/>
    <x v="0"/>
    <x v="7"/>
    <x v="0"/>
    <x v="0"/>
    <x v="0"/>
    <x v="0"/>
    <n v="3"/>
    <x v="8"/>
    <x v="1"/>
    <x v="1"/>
    <x v="0"/>
    <x v="0"/>
    <x v="0"/>
    <x v="0"/>
    <n v="1"/>
    <x v="3"/>
    <x v="1"/>
    <x v="0"/>
    <m/>
    <n v="1.6343803380299999"/>
    <s v="Very likely- 40% (cumulative)-exclusions applied"/>
    <n v="0.4"/>
    <x v="5"/>
  </r>
  <r>
    <n v="1596"/>
    <x v="0"/>
    <x v="0"/>
    <x v="0"/>
    <x v="0"/>
    <x v="0"/>
    <x v="0"/>
    <x v="0"/>
    <m/>
    <x v="0"/>
    <x v="11"/>
    <x v="0"/>
    <x v="7"/>
    <x v="0"/>
    <x v="0"/>
    <x v="0"/>
    <x v="0"/>
    <n v="3"/>
    <x v="8"/>
    <x v="1"/>
    <x v="1"/>
    <x v="0"/>
    <x v="0"/>
    <x v="0"/>
    <x v="0"/>
    <n v="1"/>
    <x v="3"/>
    <x v="1"/>
    <x v="0"/>
    <m/>
    <n v="1.6343803380299999"/>
    <s v="Very likely- 50% (cumulative)-exclusions applied"/>
    <n v="0.5"/>
    <x v="6"/>
  </r>
  <r>
    <n v="1599"/>
    <x v="0"/>
    <x v="0"/>
    <x v="0"/>
    <x v="0"/>
    <x v="0"/>
    <x v="0"/>
    <x v="0"/>
    <m/>
    <x v="4"/>
    <x v="0"/>
    <x v="0"/>
    <x v="0"/>
    <x v="0"/>
    <x v="0"/>
    <x v="0"/>
    <x v="0"/>
    <m/>
    <x v="4"/>
    <x v="1"/>
    <x v="1"/>
    <x v="0"/>
    <x v="2"/>
    <x v="0"/>
    <x v="0"/>
    <m/>
    <x v="13"/>
    <x v="2"/>
    <x v="4"/>
    <m/>
    <n v="1.97048242343"/>
    <s v="Very likely- £150 (cumulative)-exclusions applied"/>
    <n v="150"/>
    <x v="1"/>
  </r>
  <r>
    <n v="1599"/>
    <x v="0"/>
    <x v="0"/>
    <x v="0"/>
    <x v="0"/>
    <x v="0"/>
    <x v="0"/>
    <x v="0"/>
    <m/>
    <x v="4"/>
    <x v="0"/>
    <x v="0"/>
    <x v="0"/>
    <x v="0"/>
    <x v="0"/>
    <x v="0"/>
    <x v="0"/>
    <m/>
    <x v="4"/>
    <x v="1"/>
    <x v="1"/>
    <x v="0"/>
    <x v="2"/>
    <x v="0"/>
    <x v="0"/>
    <m/>
    <x v="13"/>
    <x v="2"/>
    <x v="4"/>
    <m/>
    <n v="1.97048242343"/>
    <s v="Very likely- £200 (cumulative)-exclusions applied"/>
    <n v="200"/>
    <x v="2"/>
  </r>
  <r>
    <n v="1599"/>
    <x v="0"/>
    <x v="0"/>
    <x v="0"/>
    <x v="0"/>
    <x v="0"/>
    <x v="0"/>
    <x v="0"/>
    <m/>
    <x v="4"/>
    <x v="0"/>
    <x v="0"/>
    <x v="0"/>
    <x v="0"/>
    <x v="0"/>
    <x v="0"/>
    <x v="0"/>
    <m/>
    <x v="4"/>
    <x v="1"/>
    <x v="1"/>
    <x v="0"/>
    <x v="2"/>
    <x v="0"/>
    <x v="0"/>
    <m/>
    <x v="13"/>
    <x v="2"/>
    <x v="4"/>
    <m/>
    <n v="1.97048242343"/>
    <s v="Very likely- 20% (cumulative)-exclusions applied"/>
    <n v="0.2"/>
    <x v="3"/>
  </r>
  <r>
    <n v="1599"/>
    <x v="0"/>
    <x v="0"/>
    <x v="0"/>
    <x v="0"/>
    <x v="0"/>
    <x v="0"/>
    <x v="0"/>
    <m/>
    <x v="4"/>
    <x v="0"/>
    <x v="0"/>
    <x v="0"/>
    <x v="0"/>
    <x v="0"/>
    <x v="0"/>
    <x v="0"/>
    <m/>
    <x v="4"/>
    <x v="1"/>
    <x v="1"/>
    <x v="0"/>
    <x v="2"/>
    <x v="0"/>
    <x v="0"/>
    <m/>
    <x v="13"/>
    <x v="2"/>
    <x v="4"/>
    <m/>
    <n v="1.97048242343"/>
    <s v="Very likely- 30% (cumulative)-exclusions applied"/>
    <n v="0.3"/>
    <x v="4"/>
  </r>
  <r>
    <n v="1599"/>
    <x v="0"/>
    <x v="0"/>
    <x v="0"/>
    <x v="0"/>
    <x v="0"/>
    <x v="0"/>
    <x v="0"/>
    <m/>
    <x v="4"/>
    <x v="0"/>
    <x v="0"/>
    <x v="0"/>
    <x v="0"/>
    <x v="0"/>
    <x v="0"/>
    <x v="0"/>
    <m/>
    <x v="4"/>
    <x v="1"/>
    <x v="1"/>
    <x v="0"/>
    <x v="2"/>
    <x v="0"/>
    <x v="0"/>
    <m/>
    <x v="13"/>
    <x v="2"/>
    <x v="4"/>
    <m/>
    <n v="1.97048242343"/>
    <s v="Very likely- 40% (cumulative)-exclusions applied"/>
    <n v="0.4"/>
    <x v="5"/>
  </r>
  <r>
    <n v="1599"/>
    <x v="0"/>
    <x v="0"/>
    <x v="0"/>
    <x v="0"/>
    <x v="0"/>
    <x v="0"/>
    <x v="0"/>
    <m/>
    <x v="4"/>
    <x v="0"/>
    <x v="0"/>
    <x v="0"/>
    <x v="0"/>
    <x v="0"/>
    <x v="0"/>
    <x v="0"/>
    <m/>
    <x v="4"/>
    <x v="1"/>
    <x v="1"/>
    <x v="0"/>
    <x v="2"/>
    <x v="0"/>
    <x v="0"/>
    <m/>
    <x v="13"/>
    <x v="2"/>
    <x v="4"/>
    <m/>
    <n v="1.97048242343"/>
    <s v="Very likely- 50% (cumulative)-exclusions applied"/>
    <n v="0.5"/>
    <x v="6"/>
  </r>
  <r>
    <n v="1601"/>
    <x v="0"/>
    <x v="0"/>
    <x v="0"/>
    <x v="0"/>
    <x v="0"/>
    <x v="0"/>
    <x v="0"/>
    <m/>
    <x v="2"/>
    <x v="7"/>
    <x v="0"/>
    <x v="0"/>
    <x v="0"/>
    <x v="5"/>
    <x v="0"/>
    <x v="0"/>
    <n v="1"/>
    <x v="14"/>
    <x v="1"/>
    <x v="1"/>
    <x v="0"/>
    <x v="2"/>
    <x v="4"/>
    <x v="0"/>
    <n v="3"/>
    <x v="6"/>
    <x v="0"/>
    <x v="2"/>
    <n v="5"/>
    <n v="0.84672008534599996"/>
    <s v="Very likely- 50% (cumulative)-exclusions applied"/>
    <n v="0.5"/>
    <x v="6"/>
  </r>
  <r>
    <n v="1606"/>
    <x v="0"/>
    <x v="0"/>
    <x v="0"/>
    <x v="0"/>
    <x v="0"/>
    <x v="0"/>
    <x v="0"/>
    <m/>
    <x v="0"/>
    <x v="0"/>
    <x v="0"/>
    <x v="0"/>
    <x v="0"/>
    <x v="0"/>
    <x v="0"/>
    <x v="0"/>
    <m/>
    <x v="4"/>
    <x v="1"/>
    <x v="1"/>
    <x v="0"/>
    <x v="2"/>
    <x v="0"/>
    <x v="0"/>
    <m/>
    <x v="2"/>
    <x v="1"/>
    <x v="2"/>
    <n v="10"/>
    <n v="1.0097832692099999"/>
    <s v="Very likely- 40% (cumulative)-exclusions applied"/>
    <n v="0.4"/>
    <x v="5"/>
  </r>
  <r>
    <n v="1606"/>
    <x v="0"/>
    <x v="0"/>
    <x v="0"/>
    <x v="0"/>
    <x v="0"/>
    <x v="0"/>
    <x v="0"/>
    <m/>
    <x v="0"/>
    <x v="0"/>
    <x v="0"/>
    <x v="0"/>
    <x v="0"/>
    <x v="0"/>
    <x v="0"/>
    <x v="0"/>
    <m/>
    <x v="4"/>
    <x v="1"/>
    <x v="1"/>
    <x v="0"/>
    <x v="2"/>
    <x v="0"/>
    <x v="0"/>
    <m/>
    <x v="2"/>
    <x v="1"/>
    <x v="2"/>
    <n v="10"/>
    <n v="1.0097832692099999"/>
    <s v="Very likely- 50% (cumulative)-exclusions applied"/>
    <n v="0.5"/>
    <x v="6"/>
  </r>
  <r>
    <n v="1608"/>
    <x v="0"/>
    <x v="0"/>
    <x v="0"/>
    <x v="0"/>
    <x v="0"/>
    <x v="0"/>
    <x v="0"/>
    <m/>
    <x v="0"/>
    <x v="0"/>
    <x v="0"/>
    <x v="0"/>
    <x v="0"/>
    <x v="0"/>
    <x v="0"/>
    <x v="0"/>
    <m/>
    <x v="4"/>
    <x v="1"/>
    <x v="1"/>
    <x v="0"/>
    <x v="2"/>
    <x v="0"/>
    <x v="0"/>
    <m/>
    <x v="3"/>
    <x v="1"/>
    <x v="0"/>
    <m/>
    <n v="0.85995123333099999"/>
    <s v="Very likely- £200 (cumulative)-exclusions applied"/>
    <n v="200"/>
    <x v="2"/>
  </r>
  <r>
    <n v="1608"/>
    <x v="0"/>
    <x v="0"/>
    <x v="0"/>
    <x v="0"/>
    <x v="0"/>
    <x v="0"/>
    <x v="0"/>
    <m/>
    <x v="0"/>
    <x v="0"/>
    <x v="0"/>
    <x v="0"/>
    <x v="0"/>
    <x v="0"/>
    <x v="0"/>
    <x v="0"/>
    <m/>
    <x v="4"/>
    <x v="1"/>
    <x v="1"/>
    <x v="0"/>
    <x v="2"/>
    <x v="0"/>
    <x v="0"/>
    <m/>
    <x v="3"/>
    <x v="1"/>
    <x v="0"/>
    <m/>
    <n v="0.85995123333099999"/>
    <s v="Very likely- 50% (cumulative)-exclusions applied"/>
    <n v="0.5"/>
    <x v="6"/>
  </r>
  <r>
    <n v="1626"/>
    <x v="0"/>
    <x v="0"/>
    <x v="0"/>
    <x v="0"/>
    <x v="0"/>
    <x v="0"/>
    <x v="0"/>
    <m/>
    <x v="0"/>
    <x v="0"/>
    <x v="0"/>
    <x v="0"/>
    <x v="0"/>
    <x v="0"/>
    <x v="0"/>
    <x v="0"/>
    <m/>
    <x v="4"/>
    <x v="1"/>
    <x v="1"/>
    <x v="0"/>
    <x v="2"/>
    <x v="0"/>
    <x v="0"/>
    <m/>
    <x v="4"/>
    <x v="6"/>
    <x v="6"/>
    <n v="14"/>
    <n v="0.53782172772100001"/>
    <s v="Very likely- £150 (cumulative)-exclusions applied"/>
    <n v="150"/>
    <x v="1"/>
  </r>
  <r>
    <n v="1626"/>
    <x v="0"/>
    <x v="0"/>
    <x v="0"/>
    <x v="0"/>
    <x v="0"/>
    <x v="0"/>
    <x v="0"/>
    <m/>
    <x v="0"/>
    <x v="0"/>
    <x v="0"/>
    <x v="0"/>
    <x v="0"/>
    <x v="0"/>
    <x v="0"/>
    <x v="0"/>
    <m/>
    <x v="4"/>
    <x v="1"/>
    <x v="1"/>
    <x v="0"/>
    <x v="2"/>
    <x v="0"/>
    <x v="0"/>
    <m/>
    <x v="4"/>
    <x v="6"/>
    <x v="6"/>
    <n v="14"/>
    <n v="0.53782172772100001"/>
    <s v="Very likely- £200 (cumulative)-exclusions applied"/>
    <n v="200"/>
    <x v="2"/>
  </r>
  <r>
    <n v="1626"/>
    <x v="0"/>
    <x v="0"/>
    <x v="0"/>
    <x v="0"/>
    <x v="0"/>
    <x v="0"/>
    <x v="0"/>
    <m/>
    <x v="0"/>
    <x v="0"/>
    <x v="0"/>
    <x v="0"/>
    <x v="0"/>
    <x v="0"/>
    <x v="0"/>
    <x v="0"/>
    <m/>
    <x v="4"/>
    <x v="1"/>
    <x v="1"/>
    <x v="0"/>
    <x v="2"/>
    <x v="0"/>
    <x v="0"/>
    <m/>
    <x v="4"/>
    <x v="6"/>
    <x v="6"/>
    <n v="14"/>
    <n v="0.53782172772100001"/>
    <s v="Very likely- 20% (cumulative)-exclusions applied"/>
    <n v="0.2"/>
    <x v="3"/>
  </r>
  <r>
    <n v="1626"/>
    <x v="0"/>
    <x v="0"/>
    <x v="0"/>
    <x v="0"/>
    <x v="0"/>
    <x v="0"/>
    <x v="0"/>
    <m/>
    <x v="0"/>
    <x v="0"/>
    <x v="0"/>
    <x v="0"/>
    <x v="0"/>
    <x v="0"/>
    <x v="0"/>
    <x v="0"/>
    <m/>
    <x v="4"/>
    <x v="1"/>
    <x v="1"/>
    <x v="0"/>
    <x v="2"/>
    <x v="0"/>
    <x v="0"/>
    <m/>
    <x v="4"/>
    <x v="6"/>
    <x v="6"/>
    <n v="14"/>
    <n v="0.53782172772100001"/>
    <s v="Very likely- 30% (cumulative)-exclusions applied"/>
    <n v="0.3"/>
    <x v="4"/>
  </r>
  <r>
    <n v="1626"/>
    <x v="0"/>
    <x v="0"/>
    <x v="0"/>
    <x v="0"/>
    <x v="0"/>
    <x v="0"/>
    <x v="0"/>
    <m/>
    <x v="0"/>
    <x v="0"/>
    <x v="0"/>
    <x v="0"/>
    <x v="0"/>
    <x v="0"/>
    <x v="0"/>
    <x v="0"/>
    <m/>
    <x v="4"/>
    <x v="1"/>
    <x v="1"/>
    <x v="0"/>
    <x v="2"/>
    <x v="0"/>
    <x v="0"/>
    <m/>
    <x v="4"/>
    <x v="6"/>
    <x v="6"/>
    <n v="14"/>
    <n v="0.53782172772100001"/>
    <s v="Very likely- 40% (cumulative)-exclusions applied"/>
    <n v="0.4"/>
    <x v="5"/>
  </r>
  <r>
    <n v="1626"/>
    <x v="0"/>
    <x v="0"/>
    <x v="0"/>
    <x v="0"/>
    <x v="0"/>
    <x v="0"/>
    <x v="0"/>
    <m/>
    <x v="0"/>
    <x v="0"/>
    <x v="0"/>
    <x v="0"/>
    <x v="0"/>
    <x v="0"/>
    <x v="0"/>
    <x v="0"/>
    <m/>
    <x v="4"/>
    <x v="1"/>
    <x v="1"/>
    <x v="0"/>
    <x v="2"/>
    <x v="0"/>
    <x v="0"/>
    <m/>
    <x v="4"/>
    <x v="6"/>
    <x v="6"/>
    <n v="14"/>
    <n v="0.53782172772100001"/>
    <s v="Very likely- 50% (cumulative)-exclusions applied"/>
    <n v="0.5"/>
    <x v="6"/>
  </r>
  <r>
    <n v="1629"/>
    <x v="0"/>
    <x v="0"/>
    <x v="0"/>
    <x v="0"/>
    <x v="0"/>
    <x v="0"/>
    <x v="0"/>
    <m/>
    <x v="0"/>
    <x v="0"/>
    <x v="0"/>
    <x v="0"/>
    <x v="0"/>
    <x v="0"/>
    <x v="0"/>
    <x v="0"/>
    <m/>
    <x v="2"/>
    <x v="1"/>
    <x v="5"/>
    <x v="0"/>
    <x v="2"/>
    <x v="0"/>
    <x v="0"/>
    <n v="1"/>
    <x v="1"/>
    <x v="1"/>
    <x v="1"/>
    <n v="5"/>
    <n v="0.84041437185699996"/>
    <s v="Very likely- £50 (cumulative)-exclusions applied"/>
    <n v="50"/>
    <x v="7"/>
  </r>
  <r>
    <n v="1629"/>
    <x v="0"/>
    <x v="0"/>
    <x v="0"/>
    <x v="0"/>
    <x v="0"/>
    <x v="0"/>
    <x v="0"/>
    <m/>
    <x v="0"/>
    <x v="0"/>
    <x v="0"/>
    <x v="0"/>
    <x v="0"/>
    <x v="0"/>
    <x v="0"/>
    <x v="0"/>
    <m/>
    <x v="2"/>
    <x v="1"/>
    <x v="5"/>
    <x v="0"/>
    <x v="2"/>
    <x v="0"/>
    <x v="0"/>
    <n v="1"/>
    <x v="1"/>
    <x v="1"/>
    <x v="1"/>
    <n v="5"/>
    <n v="0.84041437185699996"/>
    <s v="Very likely- £100 (cumulative)-exclusions applied"/>
    <n v="100"/>
    <x v="0"/>
  </r>
  <r>
    <n v="1629"/>
    <x v="0"/>
    <x v="0"/>
    <x v="0"/>
    <x v="0"/>
    <x v="0"/>
    <x v="0"/>
    <x v="0"/>
    <m/>
    <x v="0"/>
    <x v="0"/>
    <x v="0"/>
    <x v="0"/>
    <x v="0"/>
    <x v="0"/>
    <x v="0"/>
    <x v="0"/>
    <m/>
    <x v="2"/>
    <x v="1"/>
    <x v="5"/>
    <x v="0"/>
    <x v="2"/>
    <x v="0"/>
    <x v="0"/>
    <n v="1"/>
    <x v="1"/>
    <x v="1"/>
    <x v="1"/>
    <n v="5"/>
    <n v="0.84041437185699996"/>
    <s v="Very likely- £150 (cumulative)-exclusions applied"/>
    <n v="150"/>
    <x v="1"/>
  </r>
  <r>
    <n v="1629"/>
    <x v="0"/>
    <x v="0"/>
    <x v="0"/>
    <x v="0"/>
    <x v="0"/>
    <x v="0"/>
    <x v="0"/>
    <m/>
    <x v="0"/>
    <x v="0"/>
    <x v="0"/>
    <x v="0"/>
    <x v="0"/>
    <x v="0"/>
    <x v="0"/>
    <x v="0"/>
    <m/>
    <x v="2"/>
    <x v="1"/>
    <x v="5"/>
    <x v="0"/>
    <x v="2"/>
    <x v="0"/>
    <x v="0"/>
    <n v="1"/>
    <x v="1"/>
    <x v="1"/>
    <x v="1"/>
    <n v="5"/>
    <n v="0.84041437185699996"/>
    <s v="Very likely- £200 (cumulative)-exclusions applied"/>
    <n v="200"/>
    <x v="2"/>
  </r>
  <r>
    <n v="1629"/>
    <x v="0"/>
    <x v="0"/>
    <x v="0"/>
    <x v="0"/>
    <x v="0"/>
    <x v="0"/>
    <x v="0"/>
    <m/>
    <x v="0"/>
    <x v="0"/>
    <x v="0"/>
    <x v="0"/>
    <x v="0"/>
    <x v="0"/>
    <x v="0"/>
    <x v="0"/>
    <m/>
    <x v="2"/>
    <x v="1"/>
    <x v="5"/>
    <x v="0"/>
    <x v="2"/>
    <x v="0"/>
    <x v="0"/>
    <n v="1"/>
    <x v="1"/>
    <x v="1"/>
    <x v="1"/>
    <n v="5"/>
    <n v="0.84041437185699996"/>
    <s v="Very likely- 20% (cumulative)-exclusions applied"/>
    <n v="0.2"/>
    <x v="3"/>
  </r>
  <r>
    <n v="1629"/>
    <x v="0"/>
    <x v="0"/>
    <x v="0"/>
    <x v="0"/>
    <x v="0"/>
    <x v="0"/>
    <x v="0"/>
    <m/>
    <x v="0"/>
    <x v="0"/>
    <x v="0"/>
    <x v="0"/>
    <x v="0"/>
    <x v="0"/>
    <x v="0"/>
    <x v="0"/>
    <m/>
    <x v="2"/>
    <x v="1"/>
    <x v="5"/>
    <x v="0"/>
    <x v="2"/>
    <x v="0"/>
    <x v="0"/>
    <n v="1"/>
    <x v="1"/>
    <x v="1"/>
    <x v="1"/>
    <n v="5"/>
    <n v="0.84041437185699996"/>
    <s v="Very likely- 30% (cumulative)-exclusions applied"/>
    <n v="0.3"/>
    <x v="4"/>
  </r>
  <r>
    <n v="1629"/>
    <x v="0"/>
    <x v="0"/>
    <x v="0"/>
    <x v="0"/>
    <x v="0"/>
    <x v="0"/>
    <x v="0"/>
    <m/>
    <x v="0"/>
    <x v="0"/>
    <x v="0"/>
    <x v="0"/>
    <x v="0"/>
    <x v="0"/>
    <x v="0"/>
    <x v="0"/>
    <m/>
    <x v="2"/>
    <x v="1"/>
    <x v="5"/>
    <x v="0"/>
    <x v="2"/>
    <x v="0"/>
    <x v="0"/>
    <n v="1"/>
    <x v="1"/>
    <x v="1"/>
    <x v="1"/>
    <n v="5"/>
    <n v="0.84041437185699996"/>
    <s v="Very likely- 40% (cumulative)-exclusions applied"/>
    <n v="0.4"/>
    <x v="5"/>
  </r>
  <r>
    <n v="1629"/>
    <x v="0"/>
    <x v="0"/>
    <x v="0"/>
    <x v="0"/>
    <x v="0"/>
    <x v="0"/>
    <x v="0"/>
    <m/>
    <x v="0"/>
    <x v="0"/>
    <x v="0"/>
    <x v="0"/>
    <x v="0"/>
    <x v="0"/>
    <x v="0"/>
    <x v="0"/>
    <m/>
    <x v="2"/>
    <x v="1"/>
    <x v="5"/>
    <x v="0"/>
    <x v="2"/>
    <x v="0"/>
    <x v="0"/>
    <n v="1"/>
    <x v="1"/>
    <x v="1"/>
    <x v="1"/>
    <n v="5"/>
    <n v="0.84041437185699996"/>
    <s v="Very likely- 50% (cumulative)-exclusions applied"/>
    <n v="0.5"/>
    <x v="6"/>
  </r>
  <r>
    <n v="1636"/>
    <x v="0"/>
    <x v="0"/>
    <x v="0"/>
    <x v="0"/>
    <x v="0"/>
    <x v="0"/>
    <x v="0"/>
    <m/>
    <x v="6"/>
    <x v="0"/>
    <x v="0"/>
    <x v="0"/>
    <x v="0"/>
    <x v="0"/>
    <x v="0"/>
    <x v="0"/>
    <m/>
    <x v="3"/>
    <x v="5"/>
    <x v="6"/>
    <x v="0"/>
    <x v="2"/>
    <x v="0"/>
    <x v="0"/>
    <n v="2"/>
    <x v="0"/>
    <x v="1"/>
    <x v="8"/>
    <n v="8"/>
    <n v="1.6323079381300001"/>
    <s v="Very likely- £50 (cumulative)-exclusions applied"/>
    <n v="50"/>
    <x v="7"/>
  </r>
  <r>
    <n v="1636"/>
    <x v="0"/>
    <x v="0"/>
    <x v="0"/>
    <x v="0"/>
    <x v="0"/>
    <x v="0"/>
    <x v="0"/>
    <m/>
    <x v="6"/>
    <x v="0"/>
    <x v="0"/>
    <x v="0"/>
    <x v="0"/>
    <x v="0"/>
    <x v="0"/>
    <x v="0"/>
    <m/>
    <x v="3"/>
    <x v="5"/>
    <x v="6"/>
    <x v="0"/>
    <x v="2"/>
    <x v="0"/>
    <x v="0"/>
    <n v="2"/>
    <x v="0"/>
    <x v="1"/>
    <x v="8"/>
    <n v="8"/>
    <n v="1.6323079381300001"/>
    <s v="Very likely- £100 (cumulative)-exclusions applied"/>
    <n v="100"/>
    <x v="0"/>
  </r>
  <r>
    <n v="1636"/>
    <x v="0"/>
    <x v="0"/>
    <x v="0"/>
    <x v="0"/>
    <x v="0"/>
    <x v="0"/>
    <x v="0"/>
    <m/>
    <x v="6"/>
    <x v="0"/>
    <x v="0"/>
    <x v="0"/>
    <x v="0"/>
    <x v="0"/>
    <x v="0"/>
    <x v="0"/>
    <m/>
    <x v="3"/>
    <x v="5"/>
    <x v="6"/>
    <x v="0"/>
    <x v="2"/>
    <x v="0"/>
    <x v="0"/>
    <n v="2"/>
    <x v="0"/>
    <x v="1"/>
    <x v="8"/>
    <n v="8"/>
    <n v="1.6323079381300001"/>
    <s v="Very likely- £150 (cumulative)-exclusions applied"/>
    <n v="150"/>
    <x v="1"/>
  </r>
  <r>
    <n v="1636"/>
    <x v="0"/>
    <x v="0"/>
    <x v="0"/>
    <x v="0"/>
    <x v="0"/>
    <x v="0"/>
    <x v="0"/>
    <m/>
    <x v="6"/>
    <x v="0"/>
    <x v="0"/>
    <x v="0"/>
    <x v="0"/>
    <x v="0"/>
    <x v="0"/>
    <x v="0"/>
    <m/>
    <x v="3"/>
    <x v="5"/>
    <x v="6"/>
    <x v="0"/>
    <x v="2"/>
    <x v="0"/>
    <x v="0"/>
    <n v="2"/>
    <x v="0"/>
    <x v="1"/>
    <x v="8"/>
    <n v="8"/>
    <n v="1.6323079381300001"/>
    <s v="Very likely- £200 (cumulative)-exclusions applied"/>
    <n v="200"/>
    <x v="2"/>
  </r>
  <r>
    <n v="1636"/>
    <x v="0"/>
    <x v="0"/>
    <x v="0"/>
    <x v="0"/>
    <x v="0"/>
    <x v="0"/>
    <x v="0"/>
    <m/>
    <x v="6"/>
    <x v="0"/>
    <x v="0"/>
    <x v="0"/>
    <x v="0"/>
    <x v="0"/>
    <x v="0"/>
    <x v="0"/>
    <m/>
    <x v="3"/>
    <x v="5"/>
    <x v="6"/>
    <x v="0"/>
    <x v="2"/>
    <x v="0"/>
    <x v="0"/>
    <n v="2"/>
    <x v="0"/>
    <x v="1"/>
    <x v="8"/>
    <n v="8"/>
    <n v="1.6323079381300001"/>
    <s v="Very likely- 20% (cumulative)-exclusions applied"/>
    <n v="0.2"/>
    <x v="3"/>
  </r>
  <r>
    <n v="1636"/>
    <x v="0"/>
    <x v="0"/>
    <x v="0"/>
    <x v="0"/>
    <x v="0"/>
    <x v="0"/>
    <x v="0"/>
    <m/>
    <x v="6"/>
    <x v="0"/>
    <x v="0"/>
    <x v="0"/>
    <x v="0"/>
    <x v="0"/>
    <x v="0"/>
    <x v="0"/>
    <m/>
    <x v="3"/>
    <x v="5"/>
    <x v="6"/>
    <x v="0"/>
    <x v="2"/>
    <x v="0"/>
    <x v="0"/>
    <n v="2"/>
    <x v="0"/>
    <x v="1"/>
    <x v="8"/>
    <n v="8"/>
    <n v="1.6323079381300001"/>
    <s v="Very likely- 30% (cumulative)-exclusions applied"/>
    <n v="0.3"/>
    <x v="4"/>
  </r>
  <r>
    <n v="1636"/>
    <x v="0"/>
    <x v="0"/>
    <x v="0"/>
    <x v="0"/>
    <x v="0"/>
    <x v="0"/>
    <x v="0"/>
    <m/>
    <x v="6"/>
    <x v="0"/>
    <x v="0"/>
    <x v="0"/>
    <x v="0"/>
    <x v="0"/>
    <x v="0"/>
    <x v="0"/>
    <m/>
    <x v="3"/>
    <x v="5"/>
    <x v="6"/>
    <x v="0"/>
    <x v="2"/>
    <x v="0"/>
    <x v="0"/>
    <n v="2"/>
    <x v="0"/>
    <x v="1"/>
    <x v="8"/>
    <n v="8"/>
    <n v="1.6323079381300001"/>
    <s v="Very likely- 40% (cumulative)-exclusions applied"/>
    <n v="0.4"/>
    <x v="5"/>
  </r>
  <r>
    <n v="1636"/>
    <x v="0"/>
    <x v="0"/>
    <x v="0"/>
    <x v="0"/>
    <x v="0"/>
    <x v="0"/>
    <x v="0"/>
    <m/>
    <x v="6"/>
    <x v="0"/>
    <x v="0"/>
    <x v="0"/>
    <x v="0"/>
    <x v="0"/>
    <x v="0"/>
    <x v="0"/>
    <m/>
    <x v="3"/>
    <x v="5"/>
    <x v="6"/>
    <x v="0"/>
    <x v="2"/>
    <x v="0"/>
    <x v="0"/>
    <n v="2"/>
    <x v="0"/>
    <x v="1"/>
    <x v="8"/>
    <n v="8"/>
    <n v="1.6323079381300001"/>
    <s v="Very likely- 50% (cumulative)-exclusions applied"/>
    <n v="0.5"/>
    <x v="6"/>
  </r>
  <r>
    <n v="1647"/>
    <x v="0"/>
    <x v="0"/>
    <x v="0"/>
    <x v="0"/>
    <x v="0"/>
    <x v="0"/>
    <x v="0"/>
    <m/>
    <x v="0"/>
    <x v="0"/>
    <x v="0"/>
    <x v="0"/>
    <x v="0"/>
    <x v="0"/>
    <x v="0"/>
    <x v="0"/>
    <m/>
    <x v="11"/>
    <x v="1"/>
    <x v="3"/>
    <x v="0"/>
    <x v="9"/>
    <x v="0"/>
    <x v="0"/>
    <n v="2"/>
    <x v="13"/>
    <x v="2"/>
    <x v="4"/>
    <m/>
    <n v="0.98253952768200004"/>
    <s v="Very likely- £100 (cumulative)-exclusions applied"/>
    <n v="100"/>
    <x v="0"/>
  </r>
  <r>
    <n v="1647"/>
    <x v="0"/>
    <x v="0"/>
    <x v="0"/>
    <x v="0"/>
    <x v="0"/>
    <x v="0"/>
    <x v="0"/>
    <m/>
    <x v="0"/>
    <x v="0"/>
    <x v="0"/>
    <x v="0"/>
    <x v="0"/>
    <x v="0"/>
    <x v="0"/>
    <x v="0"/>
    <m/>
    <x v="11"/>
    <x v="1"/>
    <x v="3"/>
    <x v="0"/>
    <x v="9"/>
    <x v="0"/>
    <x v="0"/>
    <n v="2"/>
    <x v="13"/>
    <x v="2"/>
    <x v="4"/>
    <m/>
    <n v="0.98253952768200004"/>
    <s v="Very likely- £150 (cumulative)-exclusions applied"/>
    <n v="150"/>
    <x v="1"/>
  </r>
  <r>
    <n v="1647"/>
    <x v="0"/>
    <x v="0"/>
    <x v="0"/>
    <x v="0"/>
    <x v="0"/>
    <x v="0"/>
    <x v="0"/>
    <m/>
    <x v="0"/>
    <x v="0"/>
    <x v="0"/>
    <x v="0"/>
    <x v="0"/>
    <x v="0"/>
    <x v="0"/>
    <x v="0"/>
    <m/>
    <x v="11"/>
    <x v="1"/>
    <x v="3"/>
    <x v="0"/>
    <x v="9"/>
    <x v="0"/>
    <x v="0"/>
    <n v="2"/>
    <x v="13"/>
    <x v="2"/>
    <x v="4"/>
    <m/>
    <n v="0.98253952768200004"/>
    <s v="Very likely- £200 (cumulative)-exclusions applied"/>
    <n v="200"/>
    <x v="2"/>
  </r>
  <r>
    <n v="1647"/>
    <x v="0"/>
    <x v="0"/>
    <x v="0"/>
    <x v="0"/>
    <x v="0"/>
    <x v="0"/>
    <x v="0"/>
    <m/>
    <x v="0"/>
    <x v="0"/>
    <x v="0"/>
    <x v="0"/>
    <x v="0"/>
    <x v="0"/>
    <x v="0"/>
    <x v="0"/>
    <m/>
    <x v="11"/>
    <x v="1"/>
    <x v="3"/>
    <x v="0"/>
    <x v="9"/>
    <x v="0"/>
    <x v="0"/>
    <n v="2"/>
    <x v="13"/>
    <x v="2"/>
    <x v="4"/>
    <m/>
    <n v="0.98253952768200004"/>
    <s v="Very likely- 40% (cumulative)-exclusions applied"/>
    <n v="0.4"/>
    <x v="5"/>
  </r>
  <r>
    <n v="1647"/>
    <x v="0"/>
    <x v="0"/>
    <x v="0"/>
    <x v="0"/>
    <x v="0"/>
    <x v="0"/>
    <x v="0"/>
    <m/>
    <x v="0"/>
    <x v="0"/>
    <x v="0"/>
    <x v="0"/>
    <x v="0"/>
    <x v="0"/>
    <x v="0"/>
    <x v="0"/>
    <m/>
    <x v="11"/>
    <x v="1"/>
    <x v="3"/>
    <x v="0"/>
    <x v="9"/>
    <x v="0"/>
    <x v="0"/>
    <n v="2"/>
    <x v="13"/>
    <x v="2"/>
    <x v="4"/>
    <m/>
    <n v="0.98253952768200004"/>
    <s v="Very likely- 50% (cumulative)-exclusions applied"/>
    <n v="0.5"/>
    <x v="6"/>
  </r>
  <r>
    <n v="1648"/>
    <x v="0"/>
    <x v="0"/>
    <x v="0"/>
    <x v="0"/>
    <x v="0"/>
    <x v="0"/>
    <x v="0"/>
    <m/>
    <x v="0"/>
    <x v="0"/>
    <x v="0"/>
    <x v="0"/>
    <x v="0"/>
    <x v="0"/>
    <x v="0"/>
    <x v="0"/>
    <m/>
    <x v="3"/>
    <x v="1"/>
    <x v="1"/>
    <x v="0"/>
    <x v="2"/>
    <x v="0"/>
    <x v="5"/>
    <n v="4"/>
    <x v="1"/>
    <x v="1"/>
    <x v="1"/>
    <n v="5"/>
    <n v="0.77497796215799997"/>
    <s v="Very likely- £150 (cumulative)-exclusions applied"/>
    <n v="150"/>
    <x v="1"/>
  </r>
  <r>
    <n v="1648"/>
    <x v="0"/>
    <x v="0"/>
    <x v="0"/>
    <x v="0"/>
    <x v="0"/>
    <x v="0"/>
    <x v="0"/>
    <m/>
    <x v="0"/>
    <x v="0"/>
    <x v="0"/>
    <x v="0"/>
    <x v="0"/>
    <x v="0"/>
    <x v="0"/>
    <x v="0"/>
    <m/>
    <x v="3"/>
    <x v="1"/>
    <x v="1"/>
    <x v="0"/>
    <x v="2"/>
    <x v="0"/>
    <x v="5"/>
    <n v="4"/>
    <x v="1"/>
    <x v="1"/>
    <x v="1"/>
    <n v="5"/>
    <n v="0.77497796215799997"/>
    <s v="Very likely- £200 (cumulative)-exclusions applied"/>
    <n v="200"/>
    <x v="2"/>
  </r>
  <r>
    <n v="1648"/>
    <x v="0"/>
    <x v="0"/>
    <x v="0"/>
    <x v="0"/>
    <x v="0"/>
    <x v="0"/>
    <x v="0"/>
    <m/>
    <x v="0"/>
    <x v="0"/>
    <x v="0"/>
    <x v="0"/>
    <x v="0"/>
    <x v="0"/>
    <x v="0"/>
    <x v="0"/>
    <m/>
    <x v="3"/>
    <x v="1"/>
    <x v="1"/>
    <x v="0"/>
    <x v="2"/>
    <x v="0"/>
    <x v="5"/>
    <n v="4"/>
    <x v="1"/>
    <x v="1"/>
    <x v="1"/>
    <n v="5"/>
    <n v="0.77497796215799997"/>
    <s v="Very likely- 30% (cumulative)-exclusions applied"/>
    <n v="0.3"/>
    <x v="4"/>
  </r>
  <r>
    <n v="1648"/>
    <x v="0"/>
    <x v="0"/>
    <x v="0"/>
    <x v="0"/>
    <x v="0"/>
    <x v="0"/>
    <x v="0"/>
    <m/>
    <x v="0"/>
    <x v="0"/>
    <x v="0"/>
    <x v="0"/>
    <x v="0"/>
    <x v="0"/>
    <x v="0"/>
    <x v="0"/>
    <m/>
    <x v="3"/>
    <x v="1"/>
    <x v="1"/>
    <x v="0"/>
    <x v="2"/>
    <x v="0"/>
    <x v="5"/>
    <n v="4"/>
    <x v="1"/>
    <x v="1"/>
    <x v="1"/>
    <n v="5"/>
    <n v="0.77497796215799997"/>
    <s v="Very likely- 40% (cumulative)-exclusions applied"/>
    <n v="0.4"/>
    <x v="5"/>
  </r>
  <r>
    <n v="1648"/>
    <x v="0"/>
    <x v="0"/>
    <x v="0"/>
    <x v="0"/>
    <x v="0"/>
    <x v="0"/>
    <x v="0"/>
    <m/>
    <x v="0"/>
    <x v="0"/>
    <x v="0"/>
    <x v="0"/>
    <x v="0"/>
    <x v="0"/>
    <x v="0"/>
    <x v="0"/>
    <m/>
    <x v="3"/>
    <x v="1"/>
    <x v="1"/>
    <x v="0"/>
    <x v="2"/>
    <x v="0"/>
    <x v="5"/>
    <n v="4"/>
    <x v="1"/>
    <x v="1"/>
    <x v="1"/>
    <n v="5"/>
    <n v="0.77497796215799997"/>
    <s v="Very likely- 50% (cumulative)-exclusions applied"/>
    <n v="0.5"/>
    <x v="6"/>
  </r>
  <r>
    <n v="1650"/>
    <x v="0"/>
    <x v="0"/>
    <x v="0"/>
    <x v="0"/>
    <x v="0"/>
    <x v="0"/>
    <x v="0"/>
    <m/>
    <x v="6"/>
    <x v="0"/>
    <x v="0"/>
    <x v="0"/>
    <x v="0"/>
    <x v="0"/>
    <x v="0"/>
    <x v="0"/>
    <m/>
    <x v="4"/>
    <x v="1"/>
    <x v="1"/>
    <x v="0"/>
    <x v="2"/>
    <x v="0"/>
    <x v="0"/>
    <m/>
    <x v="3"/>
    <x v="1"/>
    <x v="0"/>
    <m/>
    <n v="1.06396577213"/>
    <s v="Very likely- £100 (cumulative)-exclusions applied"/>
    <n v="100"/>
    <x v="0"/>
  </r>
  <r>
    <n v="1650"/>
    <x v="0"/>
    <x v="0"/>
    <x v="0"/>
    <x v="0"/>
    <x v="0"/>
    <x v="0"/>
    <x v="0"/>
    <m/>
    <x v="6"/>
    <x v="0"/>
    <x v="0"/>
    <x v="0"/>
    <x v="0"/>
    <x v="0"/>
    <x v="0"/>
    <x v="0"/>
    <m/>
    <x v="4"/>
    <x v="1"/>
    <x v="1"/>
    <x v="0"/>
    <x v="2"/>
    <x v="0"/>
    <x v="0"/>
    <m/>
    <x v="3"/>
    <x v="1"/>
    <x v="0"/>
    <m/>
    <n v="1.06396577213"/>
    <s v="Very likely- £150 (cumulative)-exclusions applied"/>
    <n v="150"/>
    <x v="1"/>
  </r>
  <r>
    <n v="1650"/>
    <x v="0"/>
    <x v="0"/>
    <x v="0"/>
    <x v="0"/>
    <x v="0"/>
    <x v="0"/>
    <x v="0"/>
    <m/>
    <x v="6"/>
    <x v="0"/>
    <x v="0"/>
    <x v="0"/>
    <x v="0"/>
    <x v="0"/>
    <x v="0"/>
    <x v="0"/>
    <m/>
    <x v="4"/>
    <x v="1"/>
    <x v="1"/>
    <x v="0"/>
    <x v="2"/>
    <x v="0"/>
    <x v="0"/>
    <m/>
    <x v="3"/>
    <x v="1"/>
    <x v="0"/>
    <m/>
    <n v="1.06396577213"/>
    <s v="Very likely- £200 (cumulative)-exclusions applied"/>
    <n v="200"/>
    <x v="2"/>
  </r>
  <r>
    <n v="1650"/>
    <x v="0"/>
    <x v="0"/>
    <x v="0"/>
    <x v="0"/>
    <x v="0"/>
    <x v="0"/>
    <x v="0"/>
    <m/>
    <x v="6"/>
    <x v="0"/>
    <x v="0"/>
    <x v="0"/>
    <x v="0"/>
    <x v="0"/>
    <x v="0"/>
    <x v="0"/>
    <m/>
    <x v="4"/>
    <x v="1"/>
    <x v="1"/>
    <x v="0"/>
    <x v="2"/>
    <x v="0"/>
    <x v="0"/>
    <m/>
    <x v="3"/>
    <x v="1"/>
    <x v="0"/>
    <m/>
    <n v="1.06396577213"/>
    <s v="Very likely- 50% (cumulative)-exclusions applied"/>
    <n v="0.5"/>
    <x v="6"/>
  </r>
  <r>
    <n v="1651"/>
    <x v="0"/>
    <x v="0"/>
    <x v="0"/>
    <x v="0"/>
    <x v="0"/>
    <x v="0"/>
    <x v="0"/>
    <m/>
    <x v="0"/>
    <x v="0"/>
    <x v="0"/>
    <x v="0"/>
    <x v="0"/>
    <x v="0"/>
    <x v="0"/>
    <x v="0"/>
    <m/>
    <x v="4"/>
    <x v="1"/>
    <x v="1"/>
    <x v="0"/>
    <x v="2"/>
    <x v="0"/>
    <x v="0"/>
    <m/>
    <x v="13"/>
    <x v="2"/>
    <x v="4"/>
    <m/>
    <n v="1.12983651962"/>
    <s v="Very likely- £50 (cumulative)-exclusions applied"/>
    <n v="50"/>
    <x v="7"/>
  </r>
  <r>
    <n v="1651"/>
    <x v="0"/>
    <x v="0"/>
    <x v="0"/>
    <x v="0"/>
    <x v="0"/>
    <x v="0"/>
    <x v="0"/>
    <m/>
    <x v="0"/>
    <x v="0"/>
    <x v="0"/>
    <x v="0"/>
    <x v="0"/>
    <x v="0"/>
    <x v="0"/>
    <x v="0"/>
    <m/>
    <x v="4"/>
    <x v="1"/>
    <x v="1"/>
    <x v="0"/>
    <x v="2"/>
    <x v="0"/>
    <x v="0"/>
    <m/>
    <x v="13"/>
    <x v="2"/>
    <x v="4"/>
    <m/>
    <n v="1.12983651962"/>
    <s v="Very likely- £100 (cumulative)-exclusions applied"/>
    <n v="100"/>
    <x v="0"/>
  </r>
  <r>
    <n v="1651"/>
    <x v="0"/>
    <x v="0"/>
    <x v="0"/>
    <x v="0"/>
    <x v="0"/>
    <x v="0"/>
    <x v="0"/>
    <m/>
    <x v="0"/>
    <x v="0"/>
    <x v="0"/>
    <x v="0"/>
    <x v="0"/>
    <x v="0"/>
    <x v="0"/>
    <x v="0"/>
    <m/>
    <x v="4"/>
    <x v="1"/>
    <x v="1"/>
    <x v="0"/>
    <x v="2"/>
    <x v="0"/>
    <x v="0"/>
    <m/>
    <x v="13"/>
    <x v="2"/>
    <x v="4"/>
    <m/>
    <n v="1.12983651962"/>
    <s v="Very likely- £150 (cumulative)-exclusions applied"/>
    <n v="150"/>
    <x v="1"/>
  </r>
  <r>
    <n v="1651"/>
    <x v="0"/>
    <x v="0"/>
    <x v="0"/>
    <x v="0"/>
    <x v="0"/>
    <x v="0"/>
    <x v="0"/>
    <m/>
    <x v="0"/>
    <x v="0"/>
    <x v="0"/>
    <x v="0"/>
    <x v="0"/>
    <x v="0"/>
    <x v="0"/>
    <x v="0"/>
    <m/>
    <x v="4"/>
    <x v="1"/>
    <x v="1"/>
    <x v="0"/>
    <x v="2"/>
    <x v="0"/>
    <x v="0"/>
    <m/>
    <x v="13"/>
    <x v="2"/>
    <x v="4"/>
    <m/>
    <n v="1.12983651962"/>
    <s v="Very likely- £200 (cumulative)-exclusions applied"/>
    <n v="200"/>
    <x v="2"/>
  </r>
  <r>
    <n v="1651"/>
    <x v="0"/>
    <x v="0"/>
    <x v="0"/>
    <x v="0"/>
    <x v="0"/>
    <x v="0"/>
    <x v="0"/>
    <m/>
    <x v="0"/>
    <x v="0"/>
    <x v="0"/>
    <x v="0"/>
    <x v="0"/>
    <x v="0"/>
    <x v="0"/>
    <x v="0"/>
    <m/>
    <x v="4"/>
    <x v="1"/>
    <x v="1"/>
    <x v="0"/>
    <x v="2"/>
    <x v="0"/>
    <x v="0"/>
    <m/>
    <x v="13"/>
    <x v="2"/>
    <x v="4"/>
    <m/>
    <n v="1.12983651962"/>
    <s v="Very likely- 50% (cumulative)-exclusions applied"/>
    <n v="0.5"/>
    <x v="6"/>
  </r>
  <r>
    <n v="1652"/>
    <x v="0"/>
    <x v="0"/>
    <x v="0"/>
    <x v="0"/>
    <x v="0"/>
    <x v="0"/>
    <x v="0"/>
    <m/>
    <x v="7"/>
    <x v="14"/>
    <x v="0"/>
    <x v="0"/>
    <x v="0"/>
    <x v="10"/>
    <x v="0"/>
    <x v="0"/>
    <n v="1"/>
    <x v="15"/>
    <x v="1"/>
    <x v="1"/>
    <x v="3"/>
    <x v="2"/>
    <x v="0"/>
    <x v="0"/>
    <n v="3"/>
    <x v="3"/>
    <x v="1"/>
    <x v="0"/>
    <m/>
    <n v="1.7293370354299999"/>
    <s v="Very likely- £150 (cumulative)-exclusions applied"/>
    <n v="150"/>
    <x v="1"/>
  </r>
  <r>
    <n v="1652"/>
    <x v="0"/>
    <x v="0"/>
    <x v="0"/>
    <x v="0"/>
    <x v="0"/>
    <x v="0"/>
    <x v="0"/>
    <m/>
    <x v="7"/>
    <x v="14"/>
    <x v="0"/>
    <x v="0"/>
    <x v="0"/>
    <x v="10"/>
    <x v="0"/>
    <x v="0"/>
    <n v="1"/>
    <x v="15"/>
    <x v="1"/>
    <x v="1"/>
    <x v="3"/>
    <x v="2"/>
    <x v="0"/>
    <x v="0"/>
    <n v="3"/>
    <x v="3"/>
    <x v="1"/>
    <x v="0"/>
    <m/>
    <n v="1.7293370354299999"/>
    <s v="Very likely- £200 (cumulative)-exclusions applied"/>
    <n v="200"/>
    <x v="2"/>
  </r>
  <r>
    <n v="1657"/>
    <x v="0"/>
    <x v="0"/>
    <x v="0"/>
    <x v="0"/>
    <x v="0"/>
    <x v="0"/>
    <x v="0"/>
    <m/>
    <x v="0"/>
    <x v="0"/>
    <x v="0"/>
    <x v="0"/>
    <x v="0"/>
    <x v="0"/>
    <x v="0"/>
    <x v="0"/>
    <m/>
    <x v="4"/>
    <x v="1"/>
    <x v="1"/>
    <x v="0"/>
    <x v="2"/>
    <x v="0"/>
    <x v="0"/>
    <m/>
    <x v="1"/>
    <x v="4"/>
    <x v="6"/>
    <n v="12"/>
    <n v="0.77393240650799999"/>
    <s v="Very likely- £200 (cumulative)-exclusions applied"/>
    <n v="200"/>
    <x v="2"/>
  </r>
  <r>
    <n v="1657"/>
    <x v="0"/>
    <x v="0"/>
    <x v="0"/>
    <x v="0"/>
    <x v="0"/>
    <x v="0"/>
    <x v="0"/>
    <m/>
    <x v="0"/>
    <x v="0"/>
    <x v="0"/>
    <x v="0"/>
    <x v="0"/>
    <x v="0"/>
    <x v="0"/>
    <x v="0"/>
    <m/>
    <x v="4"/>
    <x v="1"/>
    <x v="1"/>
    <x v="0"/>
    <x v="2"/>
    <x v="0"/>
    <x v="0"/>
    <m/>
    <x v="1"/>
    <x v="4"/>
    <x v="6"/>
    <n v="12"/>
    <n v="0.77393240650799999"/>
    <s v="Very likely- 40% (cumulative)-exclusions applied"/>
    <n v="0.4"/>
    <x v="5"/>
  </r>
  <r>
    <n v="1657"/>
    <x v="0"/>
    <x v="0"/>
    <x v="0"/>
    <x v="0"/>
    <x v="0"/>
    <x v="0"/>
    <x v="0"/>
    <m/>
    <x v="0"/>
    <x v="0"/>
    <x v="0"/>
    <x v="0"/>
    <x v="0"/>
    <x v="0"/>
    <x v="0"/>
    <x v="0"/>
    <m/>
    <x v="4"/>
    <x v="1"/>
    <x v="1"/>
    <x v="0"/>
    <x v="2"/>
    <x v="0"/>
    <x v="0"/>
    <m/>
    <x v="1"/>
    <x v="4"/>
    <x v="6"/>
    <n v="12"/>
    <n v="0.77393240650799999"/>
    <s v="Very likely- 50% (cumulative)-exclusions applied"/>
    <n v="0.5"/>
    <x v="6"/>
  </r>
  <r>
    <n v="1660"/>
    <x v="0"/>
    <x v="0"/>
    <x v="0"/>
    <x v="0"/>
    <x v="0"/>
    <x v="0"/>
    <x v="0"/>
    <m/>
    <x v="0"/>
    <x v="0"/>
    <x v="0"/>
    <x v="0"/>
    <x v="0"/>
    <x v="0"/>
    <x v="0"/>
    <x v="0"/>
    <m/>
    <x v="3"/>
    <x v="1"/>
    <x v="3"/>
    <x v="0"/>
    <x v="0"/>
    <x v="0"/>
    <x v="0"/>
    <n v="2"/>
    <x v="3"/>
    <x v="1"/>
    <x v="0"/>
    <m/>
    <n v="0.82073627943299998"/>
    <s v="Very likely- £100 (cumulative)-exclusions applied"/>
    <n v="100"/>
    <x v="0"/>
  </r>
  <r>
    <n v="1660"/>
    <x v="0"/>
    <x v="0"/>
    <x v="0"/>
    <x v="0"/>
    <x v="0"/>
    <x v="0"/>
    <x v="0"/>
    <m/>
    <x v="0"/>
    <x v="0"/>
    <x v="0"/>
    <x v="0"/>
    <x v="0"/>
    <x v="0"/>
    <x v="0"/>
    <x v="0"/>
    <m/>
    <x v="3"/>
    <x v="1"/>
    <x v="3"/>
    <x v="0"/>
    <x v="0"/>
    <x v="0"/>
    <x v="0"/>
    <n v="2"/>
    <x v="3"/>
    <x v="1"/>
    <x v="0"/>
    <m/>
    <n v="0.82073627943299998"/>
    <s v="Very likely- £150 (cumulative)-exclusions applied"/>
    <n v="150"/>
    <x v="1"/>
  </r>
  <r>
    <n v="1660"/>
    <x v="0"/>
    <x v="0"/>
    <x v="0"/>
    <x v="0"/>
    <x v="0"/>
    <x v="0"/>
    <x v="0"/>
    <m/>
    <x v="0"/>
    <x v="0"/>
    <x v="0"/>
    <x v="0"/>
    <x v="0"/>
    <x v="0"/>
    <x v="0"/>
    <x v="0"/>
    <m/>
    <x v="3"/>
    <x v="1"/>
    <x v="3"/>
    <x v="0"/>
    <x v="0"/>
    <x v="0"/>
    <x v="0"/>
    <n v="2"/>
    <x v="3"/>
    <x v="1"/>
    <x v="0"/>
    <m/>
    <n v="0.82073627943299998"/>
    <s v="Very likely- £200 (cumulative)-exclusions applied"/>
    <n v="200"/>
    <x v="2"/>
  </r>
  <r>
    <n v="1660"/>
    <x v="0"/>
    <x v="0"/>
    <x v="0"/>
    <x v="0"/>
    <x v="0"/>
    <x v="0"/>
    <x v="0"/>
    <m/>
    <x v="0"/>
    <x v="0"/>
    <x v="0"/>
    <x v="0"/>
    <x v="0"/>
    <x v="0"/>
    <x v="0"/>
    <x v="0"/>
    <m/>
    <x v="3"/>
    <x v="1"/>
    <x v="3"/>
    <x v="0"/>
    <x v="0"/>
    <x v="0"/>
    <x v="0"/>
    <n v="2"/>
    <x v="3"/>
    <x v="1"/>
    <x v="0"/>
    <m/>
    <n v="0.82073627943299998"/>
    <s v="Very likely- 40% (cumulative)-exclusions applied"/>
    <n v="0.4"/>
    <x v="5"/>
  </r>
  <r>
    <n v="1660"/>
    <x v="0"/>
    <x v="0"/>
    <x v="0"/>
    <x v="0"/>
    <x v="0"/>
    <x v="0"/>
    <x v="0"/>
    <m/>
    <x v="0"/>
    <x v="0"/>
    <x v="0"/>
    <x v="0"/>
    <x v="0"/>
    <x v="0"/>
    <x v="0"/>
    <x v="0"/>
    <m/>
    <x v="3"/>
    <x v="1"/>
    <x v="3"/>
    <x v="0"/>
    <x v="0"/>
    <x v="0"/>
    <x v="0"/>
    <n v="2"/>
    <x v="3"/>
    <x v="1"/>
    <x v="0"/>
    <m/>
    <n v="0.82073627943299998"/>
    <s v="Very likely- 50% (cumulative)-exclusions applied"/>
    <n v="0.5"/>
    <x v="6"/>
  </r>
  <r>
    <n v="1661"/>
    <x v="0"/>
    <x v="0"/>
    <x v="0"/>
    <x v="0"/>
    <x v="0"/>
    <x v="0"/>
    <x v="0"/>
    <m/>
    <x v="1"/>
    <x v="0"/>
    <x v="0"/>
    <x v="0"/>
    <x v="0"/>
    <x v="0"/>
    <x v="0"/>
    <x v="0"/>
    <m/>
    <x v="0"/>
    <x v="1"/>
    <x v="3"/>
    <x v="0"/>
    <x v="4"/>
    <x v="0"/>
    <x v="0"/>
    <n v="1.5"/>
    <x v="13"/>
    <x v="2"/>
    <x v="4"/>
    <m/>
    <n v="1.0633441801300001"/>
    <s v="Very likely- £100 (cumulative)-exclusions applied"/>
    <n v="100"/>
    <x v="0"/>
  </r>
  <r>
    <n v="1661"/>
    <x v="0"/>
    <x v="0"/>
    <x v="0"/>
    <x v="0"/>
    <x v="0"/>
    <x v="0"/>
    <x v="0"/>
    <m/>
    <x v="1"/>
    <x v="0"/>
    <x v="0"/>
    <x v="0"/>
    <x v="0"/>
    <x v="0"/>
    <x v="0"/>
    <x v="0"/>
    <m/>
    <x v="0"/>
    <x v="1"/>
    <x v="3"/>
    <x v="0"/>
    <x v="4"/>
    <x v="0"/>
    <x v="0"/>
    <n v="1.5"/>
    <x v="13"/>
    <x v="2"/>
    <x v="4"/>
    <m/>
    <n v="1.0633441801300001"/>
    <s v="Very likely- £150 (cumulative)-exclusions applied"/>
    <n v="150"/>
    <x v="1"/>
  </r>
  <r>
    <n v="1661"/>
    <x v="0"/>
    <x v="0"/>
    <x v="0"/>
    <x v="0"/>
    <x v="0"/>
    <x v="0"/>
    <x v="0"/>
    <m/>
    <x v="1"/>
    <x v="0"/>
    <x v="0"/>
    <x v="0"/>
    <x v="0"/>
    <x v="0"/>
    <x v="0"/>
    <x v="0"/>
    <m/>
    <x v="0"/>
    <x v="1"/>
    <x v="3"/>
    <x v="0"/>
    <x v="4"/>
    <x v="0"/>
    <x v="0"/>
    <n v="1.5"/>
    <x v="13"/>
    <x v="2"/>
    <x v="4"/>
    <m/>
    <n v="1.0633441801300001"/>
    <s v="Very likely- £200 (cumulative)-exclusions applied"/>
    <n v="200"/>
    <x v="2"/>
  </r>
  <r>
    <n v="1661"/>
    <x v="0"/>
    <x v="0"/>
    <x v="0"/>
    <x v="0"/>
    <x v="0"/>
    <x v="0"/>
    <x v="0"/>
    <m/>
    <x v="1"/>
    <x v="0"/>
    <x v="0"/>
    <x v="0"/>
    <x v="0"/>
    <x v="0"/>
    <x v="0"/>
    <x v="0"/>
    <m/>
    <x v="0"/>
    <x v="1"/>
    <x v="3"/>
    <x v="0"/>
    <x v="4"/>
    <x v="0"/>
    <x v="0"/>
    <n v="1.5"/>
    <x v="13"/>
    <x v="2"/>
    <x v="4"/>
    <m/>
    <n v="1.0633441801300001"/>
    <s v="Very likely- 40% (cumulative)-exclusions applied"/>
    <n v="0.4"/>
    <x v="5"/>
  </r>
  <r>
    <n v="1661"/>
    <x v="0"/>
    <x v="0"/>
    <x v="0"/>
    <x v="0"/>
    <x v="0"/>
    <x v="0"/>
    <x v="0"/>
    <m/>
    <x v="1"/>
    <x v="0"/>
    <x v="0"/>
    <x v="0"/>
    <x v="0"/>
    <x v="0"/>
    <x v="0"/>
    <x v="0"/>
    <m/>
    <x v="0"/>
    <x v="1"/>
    <x v="3"/>
    <x v="0"/>
    <x v="4"/>
    <x v="0"/>
    <x v="0"/>
    <n v="1.5"/>
    <x v="13"/>
    <x v="2"/>
    <x v="4"/>
    <m/>
    <n v="1.0633441801300001"/>
    <s v="Very likely- 50% (cumulative)-exclusions applied"/>
    <n v="0.5"/>
    <x v="6"/>
  </r>
  <r>
    <n v="1662"/>
    <x v="12"/>
    <x v="3"/>
    <x v="1"/>
    <x v="1"/>
    <x v="2"/>
    <x v="1"/>
    <x v="1"/>
    <m/>
    <x v="0"/>
    <x v="0"/>
    <x v="0"/>
    <x v="0"/>
    <x v="0"/>
    <x v="0"/>
    <x v="0"/>
    <x v="0"/>
    <m/>
    <x v="4"/>
    <x v="1"/>
    <x v="1"/>
    <x v="0"/>
    <x v="2"/>
    <x v="0"/>
    <x v="0"/>
    <m/>
    <x v="3"/>
    <x v="1"/>
    <x v="0"/>
    <m/>
    <n v="1.12983651962"/>
    <s v="Very likely- 20% (cumulative)-exclusions applied"/>
    <n v="0.2"/>
    <x v="3"/>
  </r>
  <r>
    <n v="1662"/>
    <x v="12"/>
    <x v="3"/>
    <x v="1"/>
    <x v="1"/>
    <x v="2"/>
    <x v="1"/>
    <x v="1"/>
    <m/>
    <x v="0"/>
    <x v="0"/>
    <x v="0"/>
    <x v="0"/>
    <x v="0"/>
    <x v="0"/>
    <x v="0"/>
    <x v="0"/>
    <m/>
    <x v="4"/>
    <x v="1"/>
    <x v="1"/>
    <x v="0"/>
    <x v="2"/>
    <x v="0"/>
    <x v="0"/>
    <m/>
    <x v="3"/>
    <x v="1"/>
    <x v="0"/>
    <m/>
    <n v="1.12983651962"/>
    <s v="Very likely- 30% (cumulative)-exclusions applied"/>
    <n v="0.3"/>
    <x v="4"/>
  </r>
  <r>
    <n v="1662"/>
    <x v="12"/>
    <x v="3"/>
    <x v="1"/>
    <x v="1"/>
    <x v="2"/>
    <x v="1"/>
    <x v="1"/>
    <m/>
    <x v="0"/>
    <x v="0"/>
    <x v="0"/>
    <x v="0"/>
    <x v="0"/>
    <x v="0"/>
    <x v="0"/>
    <x v="0"/>
    <m/>
    <x v="4"/>
    <x v="1"/>
    <x v="1"/>
    <x v="0"/>
    <x v="2"/>
    <x v="0"/>
    <x v="0"/>
    <m/>
    <x v="3"/>
    <x v="1"/>
    <x v="0"/>
    <m/>
    <n v="1.12983651962"/>
    <s v="Very likely- 40% (cumulative)-exclusions applied"/>
    <n v="0.4"/>
    <x v="5"/>
  </r>
  <r>
    <n v="1662"/>
    <x v="12"/>
    <x v="3"/>
    <x v="1"/>
    <x v="1"/>
    <x v="2"/>
    <x v="1"/>
    <x v="1"/>
    <m/>
    <x v="0"/>
    <x v="0"/>
    <x v="0"/>
    <x v="0"/>
    <x v="0"/>
    <x v="0"/>
    <x v="0"/>
    <x v="0"/>
    <m/>
    <x v="4"/>
    <x v="1"/>
    <x v="1"/>
    <x v="0"/>
    <x v="2"/>
    <x v="0"/>
    <x v="0"/>
    <m/>
    <x v="3"/>
    <x v="1"/>
    <x v="0"/>
    <m/>
    <n v="1.12983651962"/>
    <s v="Very likely- 50% (cumulative)-exclusions applied"/>
    <n v="0.5"/>
    <x v="6"/>
  </r>
  <r>
    <n v="1665"/>
    <x v="4"/>
    <x v="0"/>
    <x v="0"/>
    <x v="0"/>
    <x v="6"/>
    <x v="0"/>
    <x v="0"/>
    <n v="1"/>
    <x v="0"/>
    <x v="0"/>
    <x v="0"/>
    <x v="0"/>
    <x v="0"/>
    <x v="0"/>
    <x v="0"/>
    <x v="0"/>
    <m/>
    <x v="4"/>
    <x v="1"/>
    <x v="1"/>
    <x v="0"/>
    <x v="2"/>
    <x v="0"/>
    <x v="0"/>
    <m/>
    <x v="8"/>
    <x v="1"/>
    <x v="6"/>
    <n v="3"/>
    <n v="0.71669779096499997"/>
    <s v="Very likely- £100 (cumulative)-exclusions applied"/>
    <n v="100"/>
    <x v="0"/>
  </r>
  <r>
    <n v="1665"/>
    <x v="4"/>
    <x v="0"/>
    <x v="0"/>
    <x v="0"/>
    <x v="6"/>
    <x v="0"/>
    <x v="0"/>
    <n v="1"/>
    <x v="0"/>
    <x v="0"/>
    <x v="0"/>
    <x v="0"/>
    <x v="0"/>
    <x v="0"/>
    <x v="0"/>
    <x v="0"/>
    <m/>
    <x v="4"/>
    <x v="1"/>
    <x v="1"/>
    <x v="0"/>
    <x v="2"/>
    <x v="0"/>
    <x v="0"/>
    <m/>
    <x v="8"/>
    <x v="1"/>
    <x v="6"/>
    <n v="3"/>
    <n v="0.71669779096499997"/>
    <s v="Very likely- £150 (cumulative)-exclusions applied"/>
    <n v="150"/>
    <x v="1"/>
  </r>
  <r>
    <n v="1665"/>
    <x v="4"/>
    <x v="0"/>
    <x v="0"/>
    <x v="0"/>
    <x v="6"/>
    <x v="0"/>
    <x v="0"/>
    <n v="1"/>
    <x v="0"/>
    <x v="0"/>
    <x v="0"/>
    <x v="0"/>
    <x v="0"/>
    <x v="0"/>
    <x v="0"/>
    <x v="0"/>
    <m/>
    <x v="4"/>
    <x v="1"/>
    <x v="1"/>
    <x v="0"/>
    <x v="2"/>
    <x v="0"/>
    <x v="0"/>
    <m/>
    <x v="8"/>
    <x v="1"/>
    <x v="6"/>
    <n v="3"/>
    <n v="0.71669779096499997"/>
    <s v="Very likely- £200 (cumulative)-exclusions applied"/>
    <n v="200"/>
    <x v="2"/>
  </r>
  <r>
    <n v="1668"/>
    <x v="0"/>
    <x v="0"/>
    <x v="0"/>
    <x v="0"/>
    <x v="0"/>
    <x v="0"/>
    <x v="0"/>
    <m/>
    <x v="0"/>
    <x v="0"/>
    <x v="0"/>
    <x v="0"/>
    <x v="0"/>
    <x v="0"/>
    <x v="0"/>
    <x v="0"/>
    <m/>
    <x v="4"/>
    <x v="1"/>
    <x v="1"/>
    <x v="0"/>
    <x v="2"/>
    <x v="0"/>
    <x v="0"/>
    <m/>
    <x v="4"/>
    <x v="1"/>
    <x v="3"/>
    <n v="5"/>
    <n v="0.60094173635299997"/>
    <s v="Very likely- £150 (cumulative)-exclusions applied"/>
    <n v="150"/>
    <x v="1"/>
  </r>
  <r>
    <n v="1668"/>
    <x v="0"/>
    <x v="0"/>
    <x v="0"/>
    <x v="0"/>
    <x v="0"/>
    <x v="0"/>
    <x v="0"/>
    <m/>
    <x v="0"/>
    <x v="0"/>
    <x v="0"/>
    <x v="0"/>
    <x v="0"/>
    <x v="0"/>
    <x v="0"/>
    <x v="0"/>
    <m/>
    <x v="4"/>
    <x v="1"/>
    <x v="1"/>
    <x v="0"/>
    <x v="2"/>
    <x v="0"/>
    <x v="0"/>
    <m/>
    <x v="4"/>
    <x v="1"/>
    <x v="3"/>
    <n v="5"/>
    <n v="0.60094173635299997"/>
    <s v="Very likely- £200 (cumulative)-exclusions applied"/>
    <n v="200"/>
    <x v="2"/>
  </r>
  <r>
    <n v="1669"/>
    <x v="0"/>
    <x v="0"/>
    <x v="0"/>
    <x v="0"/>
    <x v="0"/>
    <x v="0"/>
    <x v="0"/>
    <m/>
    <x v="0"/>
    <x v="0"/>
    <x v="0"/>
    <x v="0"/>
    <x v="0"/>
    <x v="0"/>
    <x v="0"/>
    <x v="0"/>
    <m/>
    <x v="4"/>
    <x v="1"/>
    <x v="1"/>
    <x v="0"/>
    <x v="2"/>
    <x v="0"/>
    <x v="0"/>
    <m/>
    <x v="13"/>
    <x v="2"/>
    <x v="4"/>
    <m/>
    <n v="1.0650198635000001"/>
    <s v="Very likely- £200 (cumulative)-exclusions applied"/>
    <n v="200"/>
    <x v="2"/>
  </r>
  <r>
    <n v="1669"/>
    <x v="0"/>
    <x v="0"/>
    <x v="0"/>
    <x v="0"/>
    <x v="0"/>
    <x v="0"/>
    <x v="0"/>
    <m/>
    <x v="0"/>
    <x v="0"/>
    <x v="0"/>
    <x v="0"/>
    <x v="0"/>
    <x v="0"/>
    <x v="0"/>
    <x v="0"/>
    <m/>
    <x v="4"/>
    <x v="1"/>
    <x v="1"/>
    <x v="0"/>
    <x v="2"/>
    <x v="0"/>
    <x v="0"/>
    <m/>
    <x v="13"/>
    <x v="2"/>
    <x v="4"/>
    <m/>
    <n v="1.0650198635000001"/>
    <s v="Very likely- 20% (cumulative)-exclusions applied"/>
    <n v="0.2"/>
    <x v="3"/>
  </r>
  <r>
    <n v="1669"/>
    <x v="0"/>
    <x v="0"/>
    <x v="0"/>
    <x v="0"/>
    <x v="0"/>
    <x v="0"/>
    <x v="0"/>
    <m/>
    <x v="0"/>
    <x v="0"/>
    <x v="0"/>
    <x v="0"/>
    <x v="0"/>
    <x v="0"/>
    <x v="0"/>
    <x v="0"/>
    <m/>
    <x v="4"/>
    <x v="1"/>
    <x v="1"/>
    <x v="0"/>
    <x v="2"/>
    <x v="0"/>
    <x v="0"/>
    <m/>
    <x v="13"/>
    <x v="2"/>
    <x v="4"/>
    <m/>
    <n v="1.0650198635000001"/>
    <s v="Very likely- 30% (cumulative)-exclusions applied"/>
    <n v="0.3"/>
    <x v="4"/>
  </r>
  <r>
    <n v="1669"/>
    <x v="0"/>
    <x v="0"/>
    <x v="0"/>
    <x v="0"/>
    <x v="0"/>
    <x v="0"/>
    <x v="0"/>
    <m/>
    <x v="0"/>
    <x v="0"/>
    <x v="0"/>
    <x v="0"/>
    <x v="0"/>
    <x v="0"/>
    <x v="0"/>
    <x v="0"/>
    <m/>
    <x v="4"/>
    <x v="1"/>
    <x v="1"/>
    <x v="0"/>
    <x v="2"/>
    <x v="0"/>
    <x v="0"/>
    <m/>
    <x v="13"/>
    <x v="2"/>
    <x v="4"/>
    <m/>
    <n v="1.0650198635000001"/>
    <s v="Very likely- 40% (cumulative)-exclusions applied"/>
    <n v="0.4"/>
    <x v="5"/>
  </r>
  <r>
    <n v="1669"/>
    <x v="0"/>
    <x v="0"/>
    <x v="0"/>
    <x v="0"/>
    <x v="0"/>
    <x v="0"/>
    <x v="0"/>
    <m/>
    <x v="0"/>
    <x v="0"/>
    <x v="0"/>
    <x v="0"/>
    <x v="0"/>
    <x v="0"/>
    <x v="0"/>
    <x v="0"/>
    <m/>
    <x v="4"/>
    <x v="1"/>
    <x v="1"/>
    <x v="0"/>
    <x v="2"/>
    <x v="0"/>
    <x v="0"/>
    <m/>
    <x v="13"/>
    <x v="2"/>
    <x v="4"/>
    <m/>
    <n v="1.0650198635000001"/>
    <s v="Very likely- 50% (cumulative)-exclusions applied"/>
    <n v="0.5"/>
    <x v="6"/>
  </r>
  <r>
    <n v="1673"/>
    <x v="5"/>
    <x v="3"/>
    <x v="1"/>
    <x v="1"/>
    <x v="2"/>
    <x v="1"/>
    <x v="1"/>
    <m/>
    <x v="5"/>
    <x v="3"/>
    <x v="1"/>
    <x v="1"/>
    <x v="1"/>
    <x v="1"/>
    <x v="1"/>
    <x v="1"/>
    <m/>
    <x v="13"/>
    <x v="3"/>
    <x v="2"/>
    <x v="1"/>
    <x v="5"/>
    <x v="1"/>
    <x v="2"/>
    <m/>
    <x v="10"/>
    <x v="2"/>
    <x v="4"/>
    <m/>
    <n v="1.1710745460400001"/>
    <s v="Very likely- £100 (cumulative)-exclusions applied"/>
    <n v="100"/>
    <x v="0"/>
  </r>
  <r>
    <n v="1673"/>
    <x v="5"/>
    <x v="3"/>
    <x v="1"/>
    <x v="1"/>
    <x v="2"/>
    <x v="1"/>
    <x v="1"/>
    <m/>
    <x v="5"/>
    <x v="3"/>
    <x v="1"/>
    <x v="1"/>
    <x v="1"/>
    <x v="1"/>
    <x v="1"/>
    <x v="1"/>
    <m/>
    <x v="13"/>
    <x v="3"/>
    <x v="2"/>
    <x v="1"/>
    <x v="5"/>
    <x v="1"/>
    <x v="2"/>
    <m/>
    <x v="10"/>
    <x v="2"/>
    <x v="4"/>
    <m/>
    <n v="1.1710745460400001"/>
    <s v="Very likely- £150 (cumulative)-exclusions applied"/>
    <n v="150"/>
    <x v="1"/>
  </r>
  <r>
    <n v="1673"/>
    <x v="5"/>
    <x v="3"/>
    <x v="1"/>
    <x v="1"/>
    <x v="2"/>
    <x v="1"/>
    <x v="1"/>
    <m/>
    <x v="5"/>
    <x v="3"/>
    <x v="1"/>
    <x v="1"/>
    <x v="1"/>
    <x v="1"/>
    <x v="1"/>
    <x v="1"/>
    <m/>
    <x v="13"/>
    <x v="3"/>
    <x v="2"/>
    <x v="1"/>
    <x v="5"/>
    <x v="1"/>
    <x v="2"/>
    <m/>
    <x v="10"/>
    <x v="2"/>
    <x v="4"/>
    <m/>
    <n v="1.1710745460400001"/>
    <s v="Very likely- £200 (cumulative)-exclusions applied"/>
    <n v="200"/>
    <x v="2"/>
  </r>
  <r>
    <n v="1673"/>
    <x v="5"/>
    <x v="3"/>
    <x v="1"/>
    <x v="1"/>
    <x v="2"/>
    <x v="1"/>
    <x v="1"/>
    <m/>
    <x v="5"/>
    <x v="3"/>
    <x v="1"/>
    <x v="1"/>
    <x v="1"/>
    <x v="1"/>
    <x v="1"/>
    <x v="1"/>
    <m/>
    <x v="13"/>
    <x v="3"/>
    <x v="2"/>
    <x v="1"/>
    <x v="5"/>
    <x v="1"/>
    <x v="2"/>
    <m/>
    <x v="10"/>
    <x v="2"/>
    <x v="4"/>
    <m/>
    <n v="1.1710745460400001"/>
    <s v="Very likely- 20% (cumulative)-exclusions applied"/>
    <n v="0.2"/>
    <x v="3"/>
  </r>
  <r>
    <n v="1673"/>
    <x v="5"/>
    <x v="3"/>
    <x v="1"/>
    <x v="1"/>
    <x v="2"/>
    <x v="1"/>
    <x v="1"/>
    <m/>
    <x v="5"/>
    <x v="3"/>
    <x v="1"/>
    <x v="1"/>
    <x v="1"/>
    <x v="1"/>
    <x v="1"/>
    <x v="1"/>
    <m/>
    <x v="13"/>
    <x v="3"/>
    <x v="2"/>
    <x v="1"/>
    <x v="5"/>
    <x v="1"/>
    <x v="2"/>
    <m/>
    <x v="10"/>
    <x v="2"/>
    <x v="4"/>
    <m/>
    <n v="1.1710745460400001"/>
    <s v="Very likely- 30% (cumulative)-exclusions applied"/>
    <n v="0.3"/>
    <x v="4"/>
  </r>
  <r>
    <n v="1673"/>
    <x v="5"/>
    <x v="3"/>
    <x v="1"/>
    <x v="1"/>
    <x v="2"/>
    <x v="1"/>
    <x v="1"/>
    <m/>
    <x v="5"/>
    <x v="3"/>
    <x v="1"/>
    <x v="1"/>
    <x v="1"/>
    <x v="1"/>
    <x v="1"/>
    <x v="1"/>
    <m/>
    <x v="13"/>
    <x v="3"/>
    <x v="2"/>
    <x v="1"/>
    <x v="5"/>
    <x v="1"/>
    <x v="2"/>
    <m/>
    <x v="10"/>
    <x v="2"/>
    <x v="4"/>
    <m/>
    <n v="1.1710745460400001"/>
    <s v="Very likely- 40% (cumulative)-exclusions applied"/>
    <n v="0.4"/>
    <x v="5"/>
  </r>
  <r>
    <n v="1673"/>
    <x v="5"/>
    <x v="3"/>
    <x v="1"/>
    <x v="1"/>
    <x v="2"/>
    <x v="1"/>
    <x v="1"/>
    <m/>
    <x v="5"/>
    <x v="3"/>
    <x v="1"/>
    <x v="1"/>
    <x v="1"/>
    <x v="1"/>
    <x v="1"/>
    <x v="1"/>
    <m/>
    <x v="13"/>
    <x v="3"/>
    <x v="2"/>
    <x v="1"/>
    <x v="5"/>
    <x v="1"/>
    <x v="2"/>
    <m/>
    <x v="10"/>
    <x v="2"/>
    <x v="4"/>
    <m/>
    <n v="1.1710745460400001"/>
    <s v="Very likely- 50% (cumulative)-exclusions applied"/>
    <n v="0.5"/>
    <x v="6"/>
  </r>
  <r>
    <n v="1677"/>
    <x v="0"/>
    <x v="0"/>
    <x v="0"/>
    <x v="0"/>
    <x v="0"/>
    <x v="0"/>
    <x v="0"/>
    <m/>
    <x v="9"/>
    <x v="0"/>
    <x v="0"/>
    <x v="0"/>
    <x v="0"/>
    <x v="0"/>
    <x v="0"/>
    <x v="0"/>
    <m/>
    <x v="15"/>
    <x v="1"/>
    <x v="1"/>
    <x v="0"/>
    <x v="6"/>
    <x v="0"/>
    <x v="0"/>
    <m/>
    <x v="8"/>
    <x v="1"/>
    <x v="6"/>
    <m/>
    <n v="0.90664609342900004"/>
    <s v="Very likely- 50% (cumulative)-exclusions applied"/>
    <n v="0.5"/>
    <x v="6"/>
  </r>
  <r>
    <n v="1678"/>
    <x v="0"/>
    <x v="0"/>
    <x v="0"/>
    <x v="0"/>
    <x v="0"/>
    <x v="0"/>
    <x v="0"/>
    <m/>
    <x v="0"/>
    <x v="0"/>
    <x v="0"/>
    <x v="0"/>
    <x v="0"/>
    <x v="0"/>
    <x v="0"/>
    <x v="0"/>
    <m/>
    <x v="0"/>
    <x v="1"/>
    <x v="1"/>
    <x v="0"/>
    <x v="2"/>
    <x v="8"/>
    <x v="7"/>
    <n v="12"/>
    <x v="0"/>
    <x v="0"/>
    <x v="0"/>
    <n v="25"/>
    <n v="0.91930303586399997"/>
    <s v="Very likely- £100 (cumulative)-exclusions applied"/>
    <n v="100"/>
    <x v="0"/>
  </r>
  <r>
    <n v="1678"/>
    <x v="0"/>
    <x v="0"/>
    <x v="0"/>
    <x v="0"/>
    <x v="0"/>
    <x v="0"/>
    <x v="0"/>
    <m/>
    <x v="0"/>
    <x v="0"/>
    <x v="0"/>
    <x v="0"/>
    <x v="0"/>
    <x v="0"/>
    <x v="0"/>
    <x v="0"/>
    <m/>
    <x v="0"/>
    <x v="1"/>
    <x v="1"/>
    <x v="0"/>
    <x v="2"/>
    <x v="8"/>
    <x v="7"/>
    <n v="12"/>
    <x v="0"/>
    <x v="0"/>
    <x v="0"/>
    <n v="25"/>
    <n v="0.91930303586399997"/>
    <s v="Very likely- £150 (cumulative)-exclusions applied"/>
    <n v="150"/>
    <x v="1"/>
  </r>
  <r>
    <n v="1678"/>
    <x v="0"/>
    <x v="0"/>
    <x v="0"/>
    <x v="0"/>
    <x v="0"/>
    <x v="0"/>
    <x v="0"/>
    <m/>
    <x v="0"/>
    <x v="0"/>
    <x v="0"/>
    <x v="0"/>
    <x v="0"/>
    <x v="0"/>
    <x v="0"/>
    <x v="0"/>
    <m/>
    <x v="0"/>
    <x v="1"/>
    <x v="1"/>
    <x v="0"/>
    <x v="2"/>
    <x v="8"/>
    <x v="7"/>
    <n v="12"/>
    <x v="0"/>
    <x v="0"/>
    <x v="0"/>
    <n v="25"/>
    <n v="0.91930303586399997"/>
    <s v="Very likely- £200 (cumulative)-exclusions applied"/>
    <n v="200"/>
    <x v="2"/>
  </r>
  <r>
    <n v="1678"/>
    <x v="0"/>
    <x v="0"/>
    <x v="0"/>
    <x v="0"/>
    <x v="0"/>
    <x v="0"/>
    <x v="0"/>
    <m/>
    <x v="0"/>
    <x v="0"/>
    <x v="0"/>
    <x v="0"/>
    <x v="0"/>
    <x v="0"/>
    <x v="0"/>
    <x v="0"/>
    <m/>
    <x v="0"/>
    <x v="1"/>
    <x v="1"/>
    <x v="0"/>
    <x v="2"/>
    <x v="8"/>
    <x v="7"/>
    <n v="12"/>
    <x v="0"/>
    <x v="0"/>
    <x v="0"/>
    <n v="25"/>
    <n v="0.91930303586399997"/>
    <s v="Very likely- 30% (cumulative)-exclusions applied"/>
    <n v="0.3"/>
    <x v="4"/>
  </r>
  <r>
    <n v="1678"/>
    <x v="0"/>
    <x v="0"/>
    <x v="0"/>
    <x v="0"/>
    <x v="0"/>
    <x v="0"/>
    <x v="0"/>
    <m/>
    <x v="0"/>
    <x v="0"/>
    <x v="0"/>
    <x v="0"/>
    <x v="0"/>
    <x v="0"/>
    <x v="0"/>
    <x v="0"/>
    <m/>
    <x v="0"/>
    <x v="1"/>
    <x v="1"/>
    <x v="0"/>
    <x v="2"/>
    <x v="8"/>
    <x v="7"/>
    <n v="12"/>
    <x v="0"/>
    <x v="0"/>
    <x v="0"/>
    <n v="25"/>
    <n v="0.91930303586399997"/>
    <s v="Very likely- 40% (cumulative)-exclusions applied"/>
    <n v="0.4"/>
    <x v="5"/>
  </r>
  <r>
    <n v="1678"/>
    <x v="0"/>
    <x v="0"/>
    <x v="0"/>
    <x v="0"/>
    <x v="0"/>
    <x v="0"/>
    <x v="0"/>
    <m/>
    <x v="0"/>
    <x v="0"/>
    <x v="0"/>
    <x v="0"/>
    <x v="0"/>
    <x v="0"/>
    <x v="0"/>
    <x v="0"/>
    <m/>
    <x v="0"/>
    <x v="1"/>
    <x v="1"/>
    <x v="0"/>
    <x v="2"/>
    <x v="8"/>
    <x v="7"/>
    <n v="12"/>
    <x v="0"/>
    <x v="0"/>
    <x v="0"/>
    <n v="25"/>
    <n v="0.91930303586399997"/>
    <s v="Very likely- 50% (cumulative)-exclusions applied"/>
    <n v="0.5"/>
    <x v="6"/>
  </r>
  <r>
    <n v="1685"/>
    <x v="0"/>
    <x v="0"/>
    <x v="0"/>
    <x v="0"/>
    <x v="0"/>
    <x v="0"/>
    <x v="0"/>
    <m/>
    <x v="0"/>
    <x v="0"/>
    <x v="0"/>
    <x v="0"/>
    <x v="0"/>
    <x v="0"/>
    <x v="0"/>
    <x v="0"/>
    <m/>
    <x v="6"/>
    <x v="3"/>
    <x v="2"/>
    <x v="1"/>
    <x v="5"/>
    <x v="1"/>
    <x v="2"/>
    <m/>
    <x v="3"/>
    <x v="1"/>
    <x v="0"/>
    <m/>
    <n v="0.972258492398"/>
    <s v="Very likely- £200 (cumulative)-exclusions applied"/>
    <n v="200"/>
    <x v="2"/>
  </r>
  <r>
    <n v="1685"/>
    <x v="0"/>
    <x v="0"/>
    <x v="0"/>
    <x v="0"/>
    <x v="0"/>
    <x v="0"/>
    <x v="0"/>
    <m/>
    <x v="0"/>
    <x v="0"/>
    <x v="0"/>
    <x v="0"/>
    <x v="0"/>
    <x v="0"/>
    <x v="0"/>
    <x v="0"/>
    <m/>
    <x v="6"/>
    <x v="3"/>
    <x v="2"/>
    <x v="1"/>
    <x v="5"/>
    <x v="1"/>
    <x v="2"/>
    <m/>
    <x v="3"/>
    <x v="1"/>
    <x v="0"/>
    <m/>
    <n v="0.972258492398"/>
    <s v="Very likely- 40% (cumulative)-exclusions applied"/>
    <n v="0.4"/>
    <x v="5"/>
  </r>
  <r>
    <n v="1685"/>
    <x v="0"/>
    <x v="0"/>
    <x v="0"/>
    <x v="0"/>
    <x v="0"/>
    <x v="0"/>
    <x v="0"/>
    <m/>
    <x v="0"/>
    <x v="0"/>
    <x v="0"/>
    <x v="0"/>
    <x v="0"/>
    <x v="0"/>
    <x v="0"/>
    <x v="0"/>
    <m/>
    <x v="6"/>
    <x v="3"/>
    <x v="2"/>
    <x v="1"/>
    <x v="5"/>
    <x v="1"/>
    <x v="2"/>
    <m/>
    <x v="3"/>
    <x v="1"/>
    <x v="0"/>
    <m/>
    <n v="0.972258492398"/>
    <s v="Very likely- 50% (cumulative)-exclusions applied"/>
    <n v="0.5"/>
    <x v="6"/>
  </r>
  <r>
    <n v="1686"/>
    <x v="0"/>
    <x v="0"/>
    <x v="0"/>
    <x v="0"/>
    <x v="0"/>
    <x v="0"/>
    <x v="0"/>
    <m/>
    <x v="0"/>
    <x v="0"/>
    <x v="0"/>
    <x v="0"/>
    <x v="0"/>
    <x v="0"/>
    <x v="0"/>
    <x v="0"/>
    <m/>
    <x v="4"/>
    <x v="1"/>
    <x v="1"/>
    <x v="0"/>
    <x v="2"/>
    <x v="0"/>
    <x v="0"/>
    <m/>
    <x v="13"/>
    <x v="2"/>
    <x v="4"/>
    <m/>
    <n v="0.78574250779900001"/>
    <s v="Very likely- 20% (cumulative)-exclusions applied"/>
    <n v="0.2"/>
    <x v="3"/>
  </r>
  <r>
    <n v="1686"/>
    <x v="0"/>
    <x v="0"/>
    <x v="0"/>
    <x v="0"/>
    <x v="0"/>
    <x v="0"/>
    <x v="0"/>
    <m/>
    <x v="0"/>
    <x v="0"/>
    <x v="0"/>
    <x v="0"/>
    <x v="0"/>
    <x v="0"/>
    <x v="0"/>
    <x v="0"/>
    <m/>
    <x v="4"/>
    <x v="1"/>
    <x v="1"/>
    <x v="0"/>
    <x v="2"/>
    <x v="0"/>
    <x v="0"/>
    <m/>
    <x v="13"/>
    <x v="2"/>
    <x v="4"/>
    <m/>
    <n v="0.78574250779900001"/>
    <s v="Very likely- 30% (cumulative)-exclusions applied"/>
    <n v="0.3"/>
    <x v="4"/>
  </r>
  <r>
    <n v="1686"/>
    <x v="0"/>
    <x v="0"/>
    <x v="0"/>
    <x v="0"/>
    <x v="0"/>
    <x v="0"/>
    <x v="0"/>
    <m/>
    <x v="0"/>
    <x v="0"/>
    <x v="0"/>
    <x v="0"/>
    <x v="0"/>
    <x v="0"/>
    <x v="0"/>
    <x v="0"/>
    <m/>
    <x v="4"/>
    <x v="1"/>
    <x v="1"/>
    <x v="0"/>
    <x v="2"/>
    <x v="0"/>
    <x v="0"/>
    <m/>
    <x v="13"/>
    <x v="2"/>
    <x v="4"/>
    <m/>
    <n v="0.78574250779900001"/>
    <s v="Very likely- 40% (cumulative)-exclusions applied"/>
    <n v="0.4"/>
    <x v="5"/>
  </r>
  <r>
    <n v="1686"/>
    <x v="0"/>
    <x v="0"/>
    <x v="0"/>
    <x v="0"/>
    <x v="0"/>
    <x v="0"/>
    <x v="0"/>
    <m/>
    <x v="0"/>
    <x v="0"/>
    <x v="0"/>
    <x v="0"/>
    <x v="0"/>
    <x v="0"/>
    <x v="0"/>
    <x v="0"/>
    <m/>
    <x v="4"/>
    <x v="1"/>
    <x v="1"/>
    <x v="0"/>
    <x v="2"/>
    <x v="0"/>
    <x v="0"/>
    <m/>
    <x v="13"/>
    <x v="2"/>
    <x v="4"/>
    <m/>
    <n v="0.78574250779900001"/>
    <s v="Very likely- 50% (cumulative)-exclusions applied"/>
    <n v="0.5"/>
    <x v="6"/>
  </r>
  <r>
    <n v="1687"/>
    <x v="7"/>
    <x v="0"/>
    <x v="0"/>
    <x v="0"/>
    <x v="1"/>
    <x v="3"/>
    <x v="0"/>
    <n v="1.2"/>
    <x v="0"/>
    <x v="14"/>
    <x v="0"/>
    <x v="0"/>
    <x v="0"/>
    <x v="0"/>
    <x v="3"/>
    <x v="0"/>
    <n v="1"/>
    <x v="3"/>
    <x v="1"/>
    <x v="1"/>
    <x v="0"/>
    <x v="2"/>
    <x v="2"/>
    <x v="0"/>
    <n v="1.1000000000000001"/>
    <x v="8"/>
    <x v="4"/>
    <x v="0"/>
    <n v="4"/>
    <n v="0.94446129688000002"/>
    <s v="Very likely- 50% (cumulative)-exclusions applied"/>
    <n v="0.5"/>
    <x v="6"/>
  </r>
  <r>
    <n v="1691"/>
    <x v="0"/>
    <x v="0"/>
    <x v="0"/>
    <x v="0"/>
    <x v="0"/>
    <x v="0"/>
    <x v="0"/>
    <m/>
    <x v="0"/>
    <x v="0"/>
    <x v="0"/>
    <x v="0"/>
    <x v="0"/>
    <x v="0"/>
    <x v="0"/>
    <x v="0"/>
    <m/>
    <x v="6"/>
    <x v="3"/>
    <x v="2"/>
    <x v="1"/>
    <x v="5"/>
    <x v="1"/>
    <x v="2"/>
    <m/>
    <x v="13"/>
    <x v="2"/>
    <x v="4"/>
    <m/>
    <n v="1.0063741206600001"/>
    <s v="Very likely- 20% (cumulative)-exclusions applied"/>
    <n v="0.2"/>
    <x v="3"/>
  </r>
  <r>
    <n v="1691"/>
    <x v="0"/>
    <x v="0"/>
    <x v="0"/>
    <x v="0"/>
    <x v="0"/>
    <x v="0"/>
    <x v="0"/>
    <m/>
    <x v="0"/>
    <x v="0"/>
    <x v="0"/>
    <x v="0"/>
    <x v="0"/>
    <x v="0"/>
    <x v="0"/>
    <x v="0"/>
    <m/>
    <x v="6"/>
    <x v="3"/>
    <x v="2"/>
    <x v="1"/>
    <x v="5"/>
    <x v="1"/>
    <x v="2"/>
    <m/>
    <x v="13"/>
    <x v="2"/>
    <x v="4"/>
    <m/>
    <n v="1.0063741206600001"/>
    <s v="Very likely- 30% (cumulative)-exclusions applied"/>
    <n v="0.3"/>
    <x v="4"/>
  </r>
  <r>
    <n v="1691"/>
    <x v="0"/>
    <x v="0"/>
    <x v="0"/>
    <x v="0"/>
    <x v="0"/>
    <x v="0"/>
    <x v="0"/>
    <m/>
    <x v="0"/>
    <x v="0"/>
    <x v="0"/>
    <x v="0"/>
    <x v="0"/>
    <x v="0"/>
    <x v="0"/>
    <x v="0"/>
    <m/>
    <x v="6"/>
    <x v="3"/>
    <x v="2"/>
    <x v="1"/>
    <x v="5"/>
    <x v="1"/>
    <x v="2"/>
    <m/>
    <x v="13"/>
    <x v="2"/>
    <x v="4"/>
    <m/>
    <n v="1.0063741206600001"/>
    <s v="Very likely- 40% (cumulative)-exclusions applied"/>
    <n v="0.4"/>
    <x v="5"/>
  </r>
  <r>
    <n v="1691"/>
    <x v="0"/>
    <x v="0"/>
    <x v="0"/>
    <x v="0"/>
    <x v="0"/>
    <x v="0"/>
    <x v="0"/>
    <m/>
    <x v="0"/>
    <x v="0"/>
    <x v="0"/>
    <x v="0"/>
    <x v="0"/>
    <x v="0"/>
    <x v="0"/>
    <x v="0"/>
    <m/>
    <x v="6"/>
    <x v="3"/>
    <x v="2"/>
    <x v="1"/>
    <x v="5"/>
    <x v="1"/>
    <x v="2"/>
    <m/>
    <x v="13"/>
    <x v="2"/>
    <x v="4"/>
    <m/>
    <n v="1.0063741206600001"/>
    <s v="Very likely- 50% (cumulative)-exclusions applied"/>
    <n v="0.5"/>
    <x v="6"/>
  </r>
  <r>
    <n v="1692"/>
    <x v="0"/>
    <x v="0"/>
    <x v="0"/>
    <x v="0"/>
    <x v="0"/>
    <x v="0"/>
    <x v="0"/>
    <m/>
    <x v="0"/>
    <x v="0"/>
    <x v="0"/>
    <x v="0"/>
    <x v="0"/>
    <x v="0"/>
    <x v="0"/>
    <x v="0"/>
    <m/>
    <x v="4"/>
    <x v="1"/>
    <x v="1"/>
    <x v="0"/>
    <x v="2"/>
    <x v="0"/>
    <x v="0"/>
    <m/>
    <x v="2"/>
    <x v="3"/>
    <x v="1"/>
    <n v="20"/>
    <n v="0.91689053111899999"/>
    <s v="Very likely- 20% (cumulative)-exclusions applied"/>
    <n v="0.2"/>
    <x v="3"/>
  </r>
  <r>
    <n v="1692"/>
    <x v="0"/>
    <x v="0"/>
    <x v="0"/>
    <x v="0"/>
    <x v="0"/>
    <x v="0"/>
    <x v="0"/>
    <m/>
    <x v="0"/>
    <x v="0"/>
    <x v="0"/>
    <x v="0"/>
    <x v="0"/>
    <x v="0"/>
    <x v="0"/>
    <x v="0"/>
    <m/>
    <x v="4"/>
    <x v="1"/>
    <x v="1"/>
    <x v="0"/>
    <x v="2"/>
    <x v="0"/>
    <x v="0"/>
    <m/>
    <x v="2"/>
    <x v="3"/>
    <x v="1"/>
    <n v="20"/>
    <n v="0.91689053111899999"/>
    <s v="Very likely- 30% (cumulative)-exclusions applied"/>
    <n v="0.3"/>
    <x v="4"/>
  </r>
  <r>
    <n v="1692"/>
    <x v="0"/>
    <x v="0"/>
    <x v="0"/>
    <x v="0"/>
    <x v="0"/>
    <x v="0"/>
    <x v="0"/>
    <m/>
    <x v="0"/>
    <x v="0"/>
    <x v="0"/>
    <x v="0"/>
    <x v="0"/>
    <x v="0"/>
    <x v="0"/>
    <x v="0"/>
    <m/>
    <x v="4"/>
    <x v="1"/>
    <x v="1"/>
    <x v="0"/>
    <x v="2"/>
    <x v="0"/>
    <x v="0"/>
    <m/>
    <x v="2"/>
    <x v="3"/>
    <x v="1"/>
    <n v="20"/>
    <n v="0.91689053111899999"/>
    <s v="Very likely- 40% (cumulative)-exclusions applied"/>
    <n v="0.4"/>
    <x v="5"/>
  </r>
  <r>
    <n v="1692"/>
    <x v="0"/>
    <x v="0"/>
    <x v="0"/>
    <x v="0"/>
    <x v="0"/>
    <x v="0"/>
    <x v="0"/>
    <m/>
    <x v="0"/>
    <x v="0"/>
    <x v="0"/>
    <x v="0"/>
    <x v="0"/>
    <x v="0"/>
    <x v="0"/>
    <x v="0"/>
    <m/>
    <x v="4"/>
    <x v="1"/>
    <x v="1"/>
    <x v="0"/>
    <x v="2"/>
    <x v="0"/>
    <x v="0"/>
    <m/>
    <x v="2"/>
    <x v="3"/>
    <x v="1"/>
    <n v="20"/>
    <n v="0.91689053111899999"/>
    <s v="Very likely- 50% (cumulative)-exclusions applied"/>
    <n v="0.5"/>
    <x v="6"/>
  </r>
  <r>
    <n v="1696"/>
    <x v="0"/>
    <x v="0"/>
    <x v="0"/>
    <x v="0"/>
    <x v="0"/>
    <x v="0"/>
    <x v="0"/>
    <m/>
    <x v="0"/>
    <x v="0"/>
    <x v="0"/>
    <x v="0"/>
    <x v="0"/>
    <x v="0"/>
    <x v="0"/>
    <x v="0"/>
    <m/>
    <x v="4"/>
    <x v="1"/>
    <x v="1"/>
    <x v="0"/>
    <x v="2"/>
    <x v="0"/>
    <x v="0"/>
    <m/>
    <x v="2"/>
    <x v="1"/>
    <x v="2"/>
    <n v="2"/>
    <n v="0.77393240650799999"/>
    <s v="Very likely- £50 (cumulative)-exclusions applied"/>
    <n v="50"/>
    <x v="7"/>
  </r>
  <r>
    <n v="1696"/>
    <x v="0"/>
    <x v="0"/>
    <x v="0"/>
    <x v="0"/>
    <x v="0"/>
    <x v="0"/>
    <x v="0"/>
    <m/>
    <x v="0"/>
    <x v="0"/>
    <x v="0"/>
    <x v="0"/>
    <x v="0"/>
    <x v="0"/>
    <x v="0"/>
    <x v="0"/>
    <m/>
    <x v="4"/>
    <x v="1"/>
    <x v="1"/>
    <x v="0"/>
    <x v="2"/>
    <x v="0"/>
    <x v="0"/>
    <m/>
    <x v="2"/>
    <x v="1"/>
    <x v="2"/>
    <n v="2"/>
    <n v="0.77393240650799999"/>
    <s v="Very likely- £100 (cumulative)-exclusions applied"/>
    <n v="100"/>
    <x v="0"/>
  </r>
  <r>
    <n v="1696"/>
    <x v="0"/>
    <x v="0"/>
    <x v="0"/>
    <x v="0"/>
    <x v="0"/>
    <x v="0"/>
    <x v="0"/>
    <m/>
    <x v="0"/>
    <x v="0"/>
    <x v="0"/>
    <x v="0"/>
    <x v="0"/>
    <x v="0"/>
    <x v="0"/>
    <x v="0"/>
    <m/>
    <x v="4"/>
    <x v="1"/>
    <x v="1"/>
    <x v="0"/>
    <x v="2"/>
    <x v="0"/>
    <x v="0"/>
    <m/>
    <x v="2"/>
    <x v="1"/>
    <x v="2"/>
    <n v="2"/>
    <n v="0.77393240650799999"/>
    <s v="Very likely- £150 (cumulative)-exclusions applied"/>
    <n v="150"/>
    <x v="1"/>
  </r>
  <r>
    <n v="1696"/>
    <x v="0"/>
    <x v="0"/>
    <x v="0"/>
    <x v="0"/>
    <x v="0"/>
    <x v="0"/>
    <x v="0"/>
    <m/>
    <x v="0"/>
    <x v="0"/>
    <x v="0"/>
    <x v="0"/>
    <x v="0"/>
    <x v="0"/>
    <x v="0"/>
    <x v="0"/>
    <m/>
    <x v="4"/>
    <x v="1"/>
    <x v="1"/>
    <x v="0"/>
    <x v="2"/>
    <x v="0"/>
    <x v="0"/>
    <m/>
    <x v="2"/>
    <x v="1"/>
    <x v="2"/>
    <n v="2"/>
    <n v="0.77393240650799999"/>
    <s v="Very likely- £200 (cumulative)-exclusions applied"/>
    <n v="200"/>
    <x v="2"/>
  </r>
  <r>
    <n v="1696"/>
    <x v="0"/>
    <x v="0"/>
    <x v="0"/>
    <x v="0"/>
    <x v="0"/>
    <x v="0"/>
    <x v="0"/>
    <m/>
    <x v="0"/>
    <x v="0"/>
    <x v="0"/>
    <x v="0"/>
    <x v="0"/>
    <x v="0"/>
    <x v="0"/>
    <x v="0"/>
    <m/>
    <x v="4"/>
    <x v="1"/>
    <x v="1"/>
    <x v="0"/>
    <x v="2"/>
    <x v="0"/>
    <x v="0"/>
    <m/>
    <x v="2"/>
    <x v="1"/>
    <x v="2"/>
    <n v="2"/>
    <n v="0.77393240650799999"/>
    <s v="Very likely- 40% (cumulative)-exclusions applied"/>
    <n v="0.4"/>
    <x v="5"/>
  </r>
  <r>
    <n v="1696"/>
    <x v="0"/>
    <x v="0"/>
    <x v="0"/>
    <x v="0"/>
    <x v="0"/>
    <x v="0"/>
    <x v="0"/>
    <m/>
    <x v="0"/>
    <x v="0"/>
    <x v="0"/>
    <x v="0"/>
    <x v="0"/>
    <x v="0"/>
    <x v="0"/>
    <x v="0"/>
    <m/>
    <x v="4"/>
    <x v="1"/>
    <x v="1"/>
    <x v="0"/>
    <x v="2"/>
    <x v="0"/>
    <x v="0"/>
    <m/>
    <x v="2"/>
    <x v="1"/>
    <x v="2"/>
    <n v="2"/>
    <n v="0.77393240650799999"/>
    <s v="Very likely- 50% (cumulative)-exclusions applied"/>
    <n v="0.5"/>
    <x v="6"/>
  </r>
  <r>
    <n v="1706"/>
    <x v="0"/>
    <x v="0"/>
    <x v="0"/>
    <x v="0"/>
    <x v="0"/>
    <x v="0"/>
    <x v="0"/>
    <m/>
    <x v="0"/>
    <x v="0"/>
    <x v="0"/>
    <x v="0"/>
    <x v="0"/>
    <x v="0"/>
    <x v="0"/>
    <x v="0"/>
    <m/>
    <x v="4"/>
    <x v="1"/>
    <x v="1"/>
    <x v="0"/>
    <x v="2"/>
    <x v="0"/>
    <x v="0"/>
    <m/>
    <x v="1"/>
    <x v="1"/>
    <x v="1"/>
    <n v="8"/>
    <n v="0.81096335879699999"/>
    <s v="Very likely- 50% (cumulative)-exclusions applied"/>
    <n v="0.5"/>
    <x v="6"/>
  </r>
  <r>
    <n v="1729"/>
    <x v="0"/>
    <x v="0"/>
    <x v="0"/>
    <x v="0"/>
    <x v="0"/>
    <x v="0"/>
    <x v="0"/>
    <m/>
    <x v="0"/>
    <x v="0"/>
    <x v="0"/>
    <x v="0"/>
    <x v="0"/>
    <x v="0"/>
    <x v="0"/>
    <x v="0"/>
    <m/>
    <x v="16"/>
    <x v="2"/>
    <x v="1"/>
    <x v="0"/>
    <x v="0"/>
    <x v="2"/>
    <x v="1"/>
    <n v="3"/>
    <x v="1"/>
    <x v="1"/>
    <x v="1"/>
    <n v="10"/>
    <n v="0.77393240650799999"/>
    <s v="Very likely- £200 (cumulative)-exclusions applied"/>
    <n v="200"/>
    <x v="2"/>
  </r>
  <r>
    <n v="1730"/>
    <x v="0"/>
    <x v="0"/>
    <x v="0"/>
    <x v="0"/>
    <x v="0"/>
    <x v="0"/>
    <x v="0"/>
    <m/>
    <x v="0"/>
    <x v="0"/>
    <x v="0"/>
    <x v="0"/>
    <x v="0"/>
    <x v="0"/>
    <x v="0"/>
    <x v="0"/>
    <m/>
    <x v="3"/>
    <x v="2"/>
    <x v="1"/>
    <x v="0"/>
    <x v="2"/>
    <x v="0"/>
    <x v="0"/>
    <n v="1"/>
    <x v="1"/>
    <x v="1"/>
    <x v="1"/>
    <n v="5"/>
    <n v="0.93250365977600003"/>
    <s v="Very likely- £50 (cumulative)-exclusions applied"/>
    <n v="50"/>
    <x v="7"/>
  </r>
  <r>
    <n v="1730"/>
    <x v="0"/>
    <x v="0"/>
    <x v="0"/>
    <x v="0"/>
    <x v="0"/>
    <x v="0"/>
    <x v="0"/>
    <m/>
    <x v="0"/>
    <x v="0"/>
    <x v="0"/>
    <x v="0"/>
    <x v="0"/>
    <x v="0"/>
    <x v="0"/>
    <x v="0"/>
    <m/>
    <x v="3"/>
    <x v="2"/>
    <x v="1"/>
    <x v="0"/>
    <x v="2"/>
    <x v="0"/>
    <x v="0"/>
    <n v="1"/>
    <x v="1"/>
    <x v="1"/>
    <x v="1"/>
    <n v="5"/>
    <n v="0.93250365977600003"/>
    <s v="Very likely- £100 (cumulative)-exclusions applied"/>
    <n v="100"/>
    <x v="0"/>
  </r>
  <r>
    <n v="1730"/>
    <x v="0"/>
    <x v="0"/>
    <x v="0"/>
    <x v="0"/>
    <x v="0"/>
    <x v="0"/>
    <x v="0"/>
    <m/>
    <x v="0"/>
    <x v="0"/>
    <x v="0"/>
    <x v="0"/>
    <x v="0"/>
    <x v="0"/>
    <x v="0"/>
    <x v="0"/>
    <m/>
    <x v="3"/>
    <x v="2"/>
    <x v="1"/>
    <x v="0"/>
    <x v="2"/>
    <x v="0"/>
    <x v="0"/>
    <n v="1"/>
    <x v="1"/>
    <x v="1"/>
    <x v="1"/>
    <n v="5"/>
    <n v="0.93250365977600003"/>
    <s v="Very likely- £150 (cumulative)-exclusions applied"/>
    <n v="150"/>
    <x v="1"/>
  </r>
  <r>
    <n v="1730"/>
    <x v="0"/>
    <x v="0"/>
    <x v="0"/>
    <x v="0"/>
    <x v="0"/>
    <x v="0"/>
    <x v="0"/>
    <m/>
    <x v="0"/>
    <x v="0"/>
    <x v="0"/>
    <x v="0"/>
    <x v="0"/>
    <x v="0"/>
    <x v="0"/>
    <x v="0"/>
    <m/>
    <x v="3"/>
    <x v="2"/>
    <x v="1"/>
    <x v="0"/>
    <x v="2"/>
    <x v="0"/>
    <x v="0"/>
    <n v="1"/>
    <x v="1"/>
    <x v="1"/>
    <x v="1"/>
    <n v="5"/>
    <n v="0.93250365977600003"/>
    <s v="Very likely- £200 (cumulative)-exclusions applied"/>
    <n v="200"/>
    <x v="2"/>
  </r>
  <r>
    <n v="1730"/>
    <x v="0"/>
    <x v="0"/>
    <x v="0"/>
    <x v="0"/>
    <x v="0"/>
    <x v="0"/>
    <x v="0"/>
    <m/>
    <x v="0"/>
    <x v="0"/>
    <x v="0"/>
    <x v="0"/>
    <x v="0"/>
    <x v="0"/>
    <x v="0"/>
    <x v="0"/>
    <m/>
    <x v="3"/>
    <x v="2"/>
    <x v="1"/>
    <x v="0"/>
    <x v="2"/>
    <x v="0"/>
    <x v="0"/>
    <n v="1"/>
    <x v="1"/>
    <x v="1"/>
    <x v="1"/>
    <n v="5"/>
    <n v="0.93250365977600003"/>
    <s v="Very likely- 40% (cumulative)-exclusions applied"/>
    <n v="0.4"/>
    <x v="5"/>
  </r>
  <r>
    <n v="1730"/>
    <x v="0"/>
    <x v="0"/>
    <x v="0"/>
    <x v="0"/>
    <x v="0"/>
    <x v="0"/>
    <x v="0"/>
    <m/>
    <x v="0"/>
    <x v="0"/>
    <x v="0"/>
    <x v="0"/>
    <x v="0"/>
    <x v="0"/>
    <x v="0"/>
    <x v="0"/>
    <m/>
    <x v="3"/>
    <x v="2"/>
    <x v="1"/>
    <x v="0"/>
    <x v="2"/>
    <x v="0"/>
    <x v="0"/>
    <n v="1"/>
    <x v="1"/>
    <x v="1"/>
    <x v="1"/>
    <n v="5"/>
    <n v="0.93250365977600003"/>
    <s v="Very likely- 50% (cumulative)-exclusions applied"/>
    <n v="0.5"/>
    <x v="6"/>
  </r>
  <r>
    <n v="1731"/>
    <x v="0"/>
    <x v="0"/>
    <x v="0"/>
    <x v="0"/>
    <x v="0"/>
    <x v="0"/>
    <x v="0"/>
    <m/>
    <x v="0"/>
    <x v="0"/>
    <x v="0"/>
    <x v="0"/>
    <x v="0"/>
    <x v="0"/>
    <x v="0"/>
    <x v="0"/>
    <m/>
    <x v="4"/>
    <x v="1"/>
    <x v="1"/>
    <x v="0"/>
    <x v="2"/>
    <x v="0"/>
    <x v="0"/>
    <m/>
    <x v="3"/>
    <x v="1"/>
    <x v="0"/>
    <m/>
    <n v="0.60094173635299997"/>
    <s v="Very likely- £100 (cumulative)-exclusions applied"/>
    <n v="100"/>
    <x v="0"/>
  </r>
  <r>
    <n v="1731"/>
    <x v="0"/>
    <x v="0"/>
    <x v="0"/>
    <x v="0"/>
    <x v="0"/>
    <x v="0"/>
    <x v="0"/>
    <m/>
    <x v="0"/>
    <x v="0"/>
    <x v="0"/>
    <x v="0"/>
    <x v="0"/>
    <x v="0"/>
    <x v="0"/>
    <x v="0"/>
    <m/>
    <x v="4"/>
    <x v="1"/>
    <x v="1"/>
    <x v="0"/>
    <x v="2"/>
    <x v="0"/>
    <x v="0"/>
    <m/>
    <x v="3"/>
    <x v="1"/>
    <x v="0"/>
    <m/>
    <n v="0.60094173635299997"/>
    <s v="Very likely- £150 (cumulative)-exclusions applied"/>
    <n v="150"/>
    <x v="1"/>
  </r>
  <r>
    <n v="1731"/>
    <x v="0"/>
    <x v="0"/>
    <x v="0"/>
    <x v="0"/>
    <x v="0"/>
    <x v="0"/>
    <x v="0"/>
    <m/>
    <x v="0"/>
    <x v="0"/>
    <x v="0"/>
    <x v="0"/>
    <x v="0"/>
    <x v="0"/>
    <x v="0"/>
    <x v="0"/>
    <m/>
    <x v="4"/>
    <x v="1"/>
    <x v="1"/>
    <x v="0"/>
    <x v="2"/>
    <x v="0"/>
    <x v="0"/>
    <m/>
    <x v="3"/>
    <x v="1"/>
    <x v="0"/>
    <m/>
    <n v="0.60094173635299997"/>
    <s v="Very likely- £200 (cumulative)-exclusions applied"/>
    <n v="200"/>
    <x v="2"/>
  </r>
  <r>
    <n v="1731"/>
    <x v="0"/>
    <x v="0"/>
    <x v="0"/>
    <x v="0"/>
    <x v="0"/>
    <x v="0"/>
    <x v="0"/>
    <m/>
    <x v="0"/>
    <x v="0"/>
    <x v="0"/>
    <x v="0"/>
    <x v="0"/>
    <x v="0"/>
    <x v="0"/>
    <x v="0"/>
    <m/>
    <x v="4"/>
    <x v="1"/>
    <x v="1"/>
    <x v="0"/>
    <x v="2"/>
    <x v="0"/>
    <x v="0"/>
    <m/>
    <x v="3"/>
    <x v="1"/>
    <x v="0"/>
    <m/>
    <n v="0.60094173635299997"/>
    <s v="Very likely- 50% (cumulative)-exclusions applied"/>
    <n v="0.5"/>
    <x v="6"/>
  </r>
  <r>
    <n v="1732"/>
    <x v="0"/>
    <x v="0"/>
    <x v="0"/>
    <x v="0"/>
    <x v="0"/>
    <x v="0"/>
    <x v="0"/>
    <m/>
    <x v="0"/>
    <x v="2"/>
    <x v="9"/>
    <x v="0"/>
    <x v="0"/>
    <x v="0"/>
    <x v="0"/>
    <x v="0"/>
    <n v="5"/>
    <x v="3"/>
    <x v="1"/>
    <x v="1"/>
    <x v="0"/>
    <x v="2"/>
    <x v="0"/>
    <x v="5"/>
    <n v="5"/>
    <x v="1"/>
    <x v="1"/>
    <x v="1"/>
    <n v="15"/>
    <n v="0.81023109357199996"/>
    <s v="Very likely- £100 (cumulative)-exclusions applied"/>
    <n v="100"/>
    <x v="0"/>
  </r>
  <r>
    <n v="1732"/>
    <x v="0"/>
    <x v="0"/>
    <x v="0"/>
    <x v="0"/>
    <x v="0"/>
    <x v="0"/>
    <x v="0"/>
    <m/>
    <x v="0"/>
    <x v="2"/>
    <x v="9"/>
    <x v="0"/>
    <x v="0"/>
    <x v="0"/>
    <x v="0"/>
    <x v="0"/>
    <n v="5"/>
    <x v="3"/>
    <x v="1"/>
    <x v="1"/>
    <x v="0"/>
    <x v="2"/>
    <x v="0"/>
    <x v="5"/>
    <n v="5"/>
    <x v="1"/>
    <x v="1"/>
    <x v="1"/>
    <n v="15"/>
    <n v="0.81023109357199996"/>
    <s v="Very likely- £150 (cumulative)-exclusions applied"/>
    <n v="150"/>
    <x v="1"/>
  </r>
  <r>
    <n v="1732"/>
    <x v="0"/>
    <x v="0"/>
    <x v="0"/>
    <x v="0"/>
    <x v="0"/>
    <x v="0"/>
    <x v="0"/>
    <m/>
    <x v="0"/>
    <x v="2"/>
    <x v="9"/>
    <x v="0"/>
    <x v="0"/>
    <x v="0"/>
    <x v="0"/>
    <x v="0"/>
    <n v="5"/>
    <x v="3"/>
    <x v="1"/>
    <x v="1"/>
    <x v="0"/>
    <x v="2"/>
    <x v="0"/>
    <x v="5"/>
    <n v="5"/>
    <x v="1"/>
    <x v="1"/>
    <x v="1"/>
    <n v="15"/>
    <n v="0.81023109357199996"/>
    <s v="Very likely- £200 (cumulative)-exclusions applied"/>
    <n v="200"/>
    <x v="2"/>
  </r>
  <r>
    <n v="1732"/>
    <x v="0"/>
    <x v="0"/>
    <x v="0"/>
    <x v="0"/>
    <x v="0"/>
    <x v="0"/>
    <x v="0"/>
    <m/>
    <x v="0"/>
    <x v="2"/>
    <x v="9"/>
    <x v="0"/>
    <x v="0"/>
    <x v="0"/>
    <x v="0"/>
    <x v="0"/>
    <n v="5"/>
    <x v="3"/>
    <x v="1"/>
    <x v="1"/>
    <x v="0"/>
    <x v="2"/>
    <x v="0"/>
    <x v="5"/>
    <n v="5"/>
    <x v="1"/>
    <x v="1"/>
    <x v="1"/>
    <n v="15"/>
    <n v="0.81023109357199996"/>
    <s v="Very likely- 20% (cumulative)-exclusions applied"/>
    <n v="0.2"/>
    <x v="3"/>
  </r>
  <r>
    <n v="1732"/>
    <x v="0"/>
    <x v="0"/>
    <x v="0"/>
    <x v="0"/>
    <x v="0"/>
    <x v="0"/>
    <x v="0"/>
    <m/>
    <x v="0"/>
    <x v="2"/>
    <x v="9"/>
    <x v="0"/>
    <x v="0"/>
    <x v="0"/>
    <x v="0"/>
    <x v="0"/>
    <n v="5"/>
    <x v="3"/>
    <x v="1"/>
    <x v="1"/>
    <x v="0"/>
    <x v="2"/>
    <x v="0"/>
    <x v="5"/>
    <n v="5"/>
    <x v="1"/>
    <x v="1"/>
    <x v="1"/>
    <n v="15"/>
    <n v="0.81023109357199996"/>
    <s v="Very likely- 30% (cumulative)-exclusions applied"/>
    <n v="0.3"/>
    <x v="4"/>
  </r>
  <r>
    <n v="1732"/>
    <x v="0"/>
    <x v="0"/>
    <x v="0"/>
    <x v="0"/>
    <x v="0"/>
    <x v="0"/>
    <x v="0"/>
    <m/>
    <x v="0"/>
    <x v="2"/>
    <x v="9"/>
    <x v="0"/>
    <x v="0"/>
    <x v="0"/>
    <x v="0"/>
    <x v="0"/>
    <n v="5"/>
    <x v="3"/>
    <x v="1"/>
    <x v="1"/>
    <x v="0"/>
    <x v="2"/>
    <x v="0"/>
    <x v="5"/>
    <n v="5"/>
    <x v="1"/>
    <x v="1"/>
    <x v="1"/>
    <n v="15"/>
    <n v="0.81023109357199996"/>
    <s v="Very likely- 40% (cumulative)-exclusions applied"/>
    <n v="0.4"/>
    <x v="5"/>
  </r>
  <r>
    <n v="1732"/>
    <x v="0"/>
    <x v="0"/>
    <x v="0"/>
    <x v="0"/>
    <x v="0"/>
    <x v="0"/>
    <x v="0"/>
    <m/>
    <x v="0"/>
    <x v="2"/>
    <x v="9"/>
    <x v="0"/>
    <x v="0"/>
    <x v="0"/>
    <x v="0"/>
    <x v="0"/>
    <n v="5"/>
    <x v="3"/>
    <x v="1"/>
    <x v="1"/>
    <x v="0"/>
    <x v="2"/>
    <x v="0"/>
    <x v="5"/>
    <n v="5"/>
    <x v="1"/>
    <x v="1"/>
    <x v="1"/>
    <n v="15"/>
    <n v="0.81023109357199996"/>
    <s v="Very likely- 50% (cumulative)-exclusions applied"/>
    <n v="0.5"/>
    <x v="6"/>
  </r>
  <r>
    <n v="1738"/>
    <x v="0"/>
    <x v="0"/>
    <x v="0"/>
    <x v="0"/>
    <x v="0"/>
    <x v="0"/>
    <x v="0"/>
    <m/>
    <x v="1"/>
    <x v="11"/>
    <x v="10"/>
    <x v="0"/>
    <x v="0"/>
    <x v="0"/>
    <x v="0"/>
    <x v="0"/>
    <n v="5"/>
    <x v="4"/>
    <x v="1"/>
    <x v="1"/>
    <x v="0"/>
    <x v="2"/>
    <x v="0"/>
    <x v="0"/>
    <m/>
    <x v="8"/>
    <x v="1"/>
    <x v="6"/>
    <n v="5"/>
    <n v="1.03884197537"/>
    <s v="Very likely- £50 (cumulative)-exclusions applied"/>
    <n v="50"/>
    <x v="7"/>
  </r>
  <r>
    <n v="1738"/>
    <x v="0"/>
    <x v="0"/>
    <x v="0"/>
    <x v="0"/>
    <x v="0"/>
    <x v="0"/>
    <x v="0"/>
    <m/>
    <x v="1"/>
    <x v="11"/>
    <x v="10"/>
    <x v="0"/>
    <x v="0"/>
    <x v="0"/>
    <x v="0"/>
    <x v="0"/>
    <n v="5"/>
    <x v="4"/>
    <x v="1"/>
    <x v="1"/>
    <x v="0"/>
    <x v="2"/>
    <x v="0"/>
    <x v="0"/>
    <m/>
    <x v="8"/>
    <x v="1"/>
    <x v="6"/>
    <n v="5"/>
    <n v="1.03884197537"/>
    <s v="Very likely- £100 (cumulative)-exclusions applied"/>
    <n v="100"/>
    <x v="0"/>
  </r>
  <r>
    <n v="1738"/>
    <x v="0"/>
    <x v="0"/>
    <x v="0"/>
    <x v="0"/>
    <x v="0"/>
    <x v="0"/>
    <x v="0"/>
    <m/>
    <x v="1"/>
    <x v="11"/>
    <x v="10"/>
    <x v="0"/>
    <x v="0"/>
    <x v="0"/>
    <x v="0"/>
    <x v="0"/>
    <n v="5"/>
    <x v="4"/>
    <x v="1"/>
    <x v="1"/>
    <x v="0"/>
    <x v="2"/>
    <x v="0"/>
    <x v="0"/>
    <m/>
    <x v="8"/>
    <x v="1"/>
    <x v="6"/>
    <n v="5"/>
    <n v="1.03884197537"/>
    <s v="Very likely- £150 (cumulative)-exclusions applied"/>
    <n v="150"/>
    <x v="1"/>
  </r>
  <r>
    <n v="1738"/>
    <x v="0"/>
    <x v="0"/>
    <x v="0"/>
    <x v="0"/>
    <x v="0"/>
    <x v="0"/>
    <x v="0"/>
    <m/>
    <x v="1"/>
    <x v="11"/>
    <x v="10"/>
    <x v="0"/>
    <x v="0"/>
    <x v="0"/>
    <x v="0"/>
    <x v="0"/>
    <n v="5"/>
    <x v="4"/>
    <x v="1"/>
    <x v="1"/>
    <x v="0"/>
    <x v="2"/>
    <x v="0"/>
    <x v="0"/>
    <m/>
    <x v="8"/>
    <x v="1"/>
    <x v="6"/>
    <n v="5"/>
    <n v="1.03884197537"/>
    <s v="Very likely- £200 (cumulative)-exclusions applied"/>
    <n v="200"/>
    <x v="2"/>
  </r>
  <r>
    <n v="1738"/>
    <x v="0"/>
    <x v="0"/>
    <x v="0"/>
    <x v="0"/>
    <x v="0"/>
    <x v="0"/>
    <x v="0"/>
    <m/>
    <x v="1"/>
    <x v="11"/>
    <x v="10"/>
    <x v="0"/>
    <x v="0"/>
    <x v="0"/>
    <x v="0"/>
    <x v="0"/>
    <n v="5"/>
    <x v="4"/>
    <x v="1"/>
    <x v="1"/>
    <x v="0"/>
    <x v="2"/>
    <x v="0"/>
    <x v="0"/>
    <m/>
    <x v="8"/>
    <x v="1"/>
    <x v="6"/>
    <n v="5"/>
    <n v="1.03884197537"/>
    <s v="Very likely- 30% (cumulative)-exclusions applied"/>
    <n v="0.3"/>
    <x v="4"/>
  </r>
  <r>
    <n v="1738"/>
    <x v="0"/>
    <x v="0"/>
    <x v="0"/>
    <x v="0"/>
    <x v="0"/>
    <x v="0"/>
    <x v="0"/>
    <m/>
    <x v="1"/>
    <x v="11"/>
    <x v="10"/>
    <x v="0"/>
    <x v="0"/>
    <x v="0"/>
    <x v="0"/>
    <x v="0"/>
    <n v="5"/>
    <x v="4"/>
    <x v="1"/>
    <x v="1"/>
    <x v="0"/>
    <x v="2"/>
    <x v="0"/>
    <x v="0"/>
    <m/>
    <x v="8"/>
    <x v="1"/>
    <x v="6"/>
    <n v="5"/>
    <n v="1.03884197537"/>
    <s v="Very likely- 40% (cumulative)-exclusions applied"/>
    <n v="0.4"/>
    <x v="5"/>
  </r>
  <r>
    <n v="1738"/>
    <x v="0"/>
    <x v="0"/>
    <x v="0"/>
    <x v="0"/>
    <x v="0"/>
    <x v="0"/>
    <x v="0"/>
    <m/>
    <x v="1"/>
    <x v="11"/>
    <x v="10"/>
    <x v="0"/>
    <x v="0"/>
    <x v="0"/>
    <x v="0"/>
    <x v="0"/>
    <n v="5"/>
    <x v="4"/>
    <x v="1"/>
    <x v="1"/>
    <x v="0"/>
    <x v="2"/>
    <x v="0"/>
    <x v="0"/>
    <m/>
    <x v="8"/>
    <x v="1"/>
    <x v="6"/>
    <n v="5"/>
    <n v="1.03884197537"/>
    <s v="Very likely- 50% (cumulative)-exclusions applied"/>
    <n v="0.5"/>
    <x v="6"/>
  </r>
  <r>
    <n v="1740"/>
    <x v="0"/>
    <x v="0"/>
    <x v="0"/>
    <x v="0"/>
    <x v="0"/>
    <x v="0"/>
    <x v="0"/>
    <m/>
    <x v="0"/>
    <x v="0"/>
    <x v="0"/>
    <x v="0"/>
    <x v="0"/>
    <x v="0"/>
    <x v="0"/>
    <x v="0"/>
    <m/>
    <x v="4"/>
    <x v="1"/>
    <x v="1"/>
    <x v="0"/>
    <x v="2"/>
    <x v="0"/>
    <x v="0"/>
    <m/>
    <x v="8"/>
    <x v="4"/>
    <x v="0"/>
    <n v="15"/>
    <n v="1.0687266965"/>
    <s v="Very likely- 50% (cumulative)-exclusions applied"/>
    <n v="0.5"/>
    <x v="6"/>
  </r>
  <r>
    <n v="1742"/>
    <x v="0"/>
    <x v="0"/>
    <x v="0"/>
    <x v="0"/>
    <x v="0"/>
    <x v="0"/>
    <x v="0"/>
    <m/>
    <x v="0"/>
    <x v="0"/>
    <x v="0"/>
    <x v="0"/>
    <x v="0"/>
    <x v="0"/>
    <x v="0"/>
    <x v="0"/>
    <m/>
    <x v="4"/>
    <x v="1"/>
    <x v="1"/>
    <x v="0"/>
    <x v="2"/>
    <x v="0"/>
    <x v="0"/>
    <m/>
    <x v="8"/>
    <x v="1"/>
    <x v="6"/>
    <n v="10"/>
    <n v="1.11548140271"/>
    <s v="Very likely- 50% (cumulative)-exclusions applied"/>
    <n v="0.5"/>
    <x v="6"/>
  </r>
  <r>
    <n v="1749"/>
    <x v="0"/>
    <x v="0"/>
    <x v="0"/>
    <x v="0"/>
    <x v="0"/>
    <x v="0"/>
    <x v="0"/>
    <m/>
    <x v="0"/>
    <x v="0"/>
    <x v="0"/>
    <x v="0"/>
    <x v="0"/>
    <x v="0"/>
    <x v="0"/>
    <x v="0"/>
    <m/>
    <x v="4"/>
    <x v="1"/>
    <x v="1"/>
    <x v="0"/>
    <x v="2"/>
    <x v="0"/>
    <x v="0"/>
    <m/>
    <x v="3"/>
    <x v="1"/>
    <x v="0"/>
    <m/>
    <n v="1.69219444086"/>
    <s v="Very likely- £200 (cumulative)-exclusions applied"/>
    <n v="200"/>
    <x v="2"/>
  </r>
  <r>
    <n v="1759"/>
    <x v="0"/>
    <x v="0"/>
    <x v="0"/>
    <x v="0"/>
    <x v="0"/>
    <x v="0"/>
    <x v="0"/>
    <m/>
    <x v="7"/>
    <x v="0"/>
    <x v="0"/>
    <x v="0"/>
    <x v="0"/>
    <x v="0"/>
    <x v="0"/>
    <x v="0"/>
    <m/>
    <x v="2"/>
    <x v="1"/>
    <x v="6"/>
    <x v="0"/>
    <x v="9"/>
    <x v="0"/>
    <x v="0"/>
    <m/>
    <x v="1"/>
    <x v="1"/>
    <x v="1"/>
    <m/>
    <n v="0.87898684643500002"/>
    <s v="Very likely- £200 (cumulative)-exclusions applied"/>
    <n v="200"/>
    <x v="2"/>
  </r>
  <r>
    <n v="1759"/>
    <x v="0"/>
    <x v="0"/>
    <x v="0"/>
    <x v="0"/>
    <x v="0"/>
    <x v="0"/>
    <x v="0"/>
    <m/>
    <x v="7"/>
    <x v="0"/>
    <x v="0"/>
    <x v="0"/>
    <x v="0"/>
    <x v="0"/>
    <x v="0"/>
    <x v="0"/>
    <m/>
    <x v="2"/>
    <x v="1"/>
    <x v="6"/>
    <x v="0"/>
    <x v="9"/>
    <x v="0"/>
    <x v="0"/>
    <m/>
    <x v="1"/>
    <x v="1"/>
    <x v="1"/>
    <m/>
    <n v="0.87898684643500002"/>
    <s v="Very likely- 50% (cumulative)-exclusions applied"/>
    <n v="0.5"/>
    <x v="6"/>
  </r>
  <r>
    <n v="1766"/>
    <x v="0"/>
    <x v="0"/>
    <x v="0"/>
    <x v="0"/>
    <x v="0"/>
    <x v="0"/>
    <x v="0"/>
    <m/>
    <x v="0"/>
    <x v="0"/>
    <x v="0"/>
    <x v="0"/>
    <x v="0"/>
    <x v="0"/>
    <x v="0"/>
    <x v="0"/>
    <m/>
    <x v="14"/>
    <x v="1"/>
    <x v="1"/>
    <x v="0"/>
    <x v="8"/>
    <x v="0"/>
    <x v="0"/>
    <n v="1"/>
    <x v="8"/>
    <x v="1"/>
    <x v="0"/>
    <n v="0"/>
    <n v="0.92338171476300002"/>
    <s v="Very likely- 20% (cumulative)-exclusions applied"/>
    <n v="0.2"/>
    <x v="3"/>
  </r>
  <r>
    <n v="1766"/>
    <x v="0"/>
    <x v="0"/>
    <x v="0"/>
    <x v="0"/>
    <x v="0"/>
    <x v="0"/>
    <x v="0"/>
    <m/>
    <x v="0"/>
    <x v="0"/>
    <x v="0"/>
    <x v="0"/>
    <x v="0"/>
    <x v="0"/>
    <x v="0"/>
    <x v="0"/>
    <m/>
    <x v="14"/>
    <x v="1"/>
    <x v="1"/>
    <x v="0"/>
    <x v="8"/>
    <x v="0"/>
    <x v="0"/>
    <n v="1"/>
    <x v="8"/>
    <x v="1"/>
    <x v="0"/>
    <n v="0"/>
    <n v="0.92338171476300002"/>
    <s v="Very likely- 30% (cumulative)-exclusions applied"/>
    <n v="0.3"/>
    <x v="4"/>
  </r>
  <r>
    <n v="1766"/>
    <x v="0"/>
    <x v="0"/>
    <x v="0"/>
    <x v="0"/>
    <x v="0"/>
    <x v="0"/>
    <x v="0"/>
    <m/>
    <x v="0"/>
    <x v="0"/>
    <x v="0"/>
    <x v="0"/>
    <x v="0"/>
    <x v="0"/>
    <x v="0"/>
    <x v="0"/>
    <m/>
    <x v="14"/>
    <x v="1"/>
    <x v="1"/>
    <x v="0"/>
    <x v="8"/>
    <x v="0"/>
    <x v="0"/>
    <n v="1"/>
    <x v="8"/>
    <x v="1"/>
    <x v="0"/>
    <n v="0"/>
    <n v="0.92338171476300002"/>
    <s v="Very likely- 40% (cumulative)-exclusions applied"/>
    <n v="0.4"/>
    <x v="5"/>
  </r>
  <r>
    <n v="1766"/>
    <x v="0"/>
    <x v="0"/>
    <x v="0"/>
    <x v="0"/>
    <x v="0"/>
    <x v="0"/>
    <x v="0"/>
    <m/>
    <x v="0"/>
    <x v="0"/>
    <x v="0"/>
    <x v="0"/>
    <x v="0"/>
    <x v="0"/>
    <x v="0"/>
    <x v="0"/>
    <m/>
    <x v="14"/>
    <x v="1"/>
    <x v="1"/>
    <x v="0"/>
    <x v="8"/>
    <x v="0"/>
    <x v="0"/>
    <n v="1"/>
    <x v="8"/>
    <x v="1"/>
    <x v="0"/>
    <n v="0"/>
    <n v="0.92338171476300002"/>
    <s v="Very likely- 50% (cumulative)-exclusions applied"/>
    <n v="0.5"/>
    <x v="6"/>
  </r>
  <r>
    <n v="1767"/>
    <x v="0"/>
    <x v="0"/>
    <x v="0"/>
    <x v="0"/>
    <x v="0"/>
    <x v="0"/>
    <x v="0"/>
    <m/>
    <x v="0"/>
    <x v="0"/>
    <x v="0"/>
    <x v="0"/>
    <x v="0"/>
    <x v="0"/>
    <x v="0"/>
    <x v="0"/>
    <m/>
    <x v="3"/>
    <x v="1"/>
    <x v="1"/>
    <x v="0"/>
    <x v="0"/>
    <x v="7"/>
    <x v="0"/>
    <m/>
    <x v="3"/>
    <x v="1"/>
    <x v="0"/>
    <m/>
    <n v="1.14486584481"/>
    <s v="Very likely- £150 (cumulative)-exclusions applied"/>
    <n v="150"/>
    <x v="1"/>
  </r>
  <r>
    <n v="1767"/>
    <x v="0"/>
    <x v="0"/>
    <x v="0"/>
    <x v="0"/>
    <x v="0"/>
    <x v="0"/>
    <x v="0"/>
    <m/>
    <x v="0"/>
    <x v="0"/>
    <x v="0"/>
    <x v="0"/>
    <x v="0"/>
    <x v="0"/>
    <x v="0"/>
    <x v="0"/>
    <m/>
    <x v="3"/>
    <x v="1"/>
    <x v="1"/>
    <x v="0"/>
    <x v="0"/>
    <x v="7"/>
    <x v="0"/>
    <m/>
    <x v="3"/>
    <x v="1"/>
    <x v="0"/>
    <m/>
    <n v="1.14486584481"/>
    <s v="Very likely- £200 (cumulative)-exclusions applied"/>
    <n v="200"/>
    <x v="2"/>
  </r>
  <r>
    <n v="1767"/>
    <x v="0"/>
    <x v="0"/>
    <x v="0"/>
    <x v="0"/>
    <x v="0"/>
    <x v="0"/>
    <x v="0"/>
    <m/>
    <x v="0"/>
    <x v="0"/>
    <x v="0"/>
    <x v="0"/>
    <x v="0"/>
    <x v="0"/>
    <x v="0"/>
    <x v="0"/>
    <m/>
    <x v="3"/>
    <x v="1"/>
    <x v="1"/>
    <x v="0"/>
    <x v="0"/>
    <x v="7"/>
    <x v="0"/>
    <m/>
    <x v="3"/>
    <x v="1"/>
    <x v="0"/>
    <m/>
    <n v="1.14486584481"/>
    <s v="Very likely- 30% (cumulative)-exclusions applied"/>
    <n v="0.3"/>
    <x v="4"/>
  </r>
  <r>
    <n v="1767"/>
    <x v="0"/>
    <x v="0"/>
    <x v="0"/>
    <x v="0"/>
    <x v="0"/>
    <x v="0"/>
    <x v="0"/>
    <m/>
    <x v="0"/>
    <x v="0"/>
    <x v="0"/>
    <x v="0"/>
    <x v="0"/>
    <x v="0"/>
    <x v="0"/>
    <x v="0"/>
    <m/>
    <x v="3"/>
    <x v="1"/>
    <x v="1"/>
    <x v="0"/>
    <x v="0"/>
    <x v="7"/>
    <x v="0"/>
    <m/>
    <x v="3"/>
    <x v="1"/>
    <x v="0"/>
    <m/>
    <n v="1.14486584481"/>
    <s v="Very likely- 40% (cumulative)-exclusions applied"/>
    <n v="0.4"/>
    <x v="5"/>
  </r>
  <r>
    <n v="1767"/>
    <x v="0"/>
    <x v="0"/>
    <x v="0"/>
    <x v="0"/>
    <x v="0"/>
    <x v="0"/>
    <x v="0"/>
    <m/>
    <x v="0"/>
    <x v="0"/>
    <x v="0"/>
    <x v="0"/>
    <x v="0"/>
    <x v="0"/>
    <x v="0"/>
    <x v="0"/>
    <m/>
    <x v="3"/>
    <x v="1"/>
    <x v="1"/>
    <x v="0"/>
    <x v="0"/>
    <x v="7"/>
    <x v="0"/>
    <m/>
    <x v="3"/>
    <x v="1"/>
    <x v="0"/>
    <m/>
    <n v="1.14486584481"/>
    <s v="Very likely- 50% (cumulative)-exclusions applied"/>
    <n v="0.5"/>
    <x v="6"/>
  </r>
  <r>
    <n v="1768"/>
    <x v="0"/>
    <x v="0"/>
    <x v="0"/>
    <x v="0"/>
    <x v="0"/>
    <x v="0"/>
    <x v="0"/>
    <m/>
    <x v="0"/>
    <x v="0"/>
    <x v="0"/>
    <x v="0"/>
    <x v="0"/>
    <x v="0"/>
    <x v="0"/>
    <x v="0"/>
    <m/>
    <x v="4"/>
    <x v="1"/>
    <x v="1"/>
    <x v="0"/>
    <x v="2"/>
    <x v="0"/>
    <x v="0"/>
    <m/>
    <x v="3"/>
    <x v="1"/>
    <x v="0"/>
    <m/>
    <n v="0.78602614843999996"/>
    <s v="Very likely- £200 (cumulative)-exclusions applied"/>
    <n v="200"/>
    <x v="2"/>
  </r>
  <r>
    <n v="1769"/>
    <x v="0"/>
    <x v="0"/>
    <x v="0"/>
    <x v="0"/>
    <x v="0"/>
    <x v="0"/>
    <x v="0"/>
    <m/>
    <x v="0"/>
    <x v="6"/>
    <x v="11"/>
    <x v="0"/>
    <x v="0"/>
    <x v="0"/>
    <x v="0"/>
    <x v="0"/>
    <n v="1"/>
    <x v="4"/>
    <x v="1"/>
    <x v="1"/>
    <x v="0"/>
    <x v="2"/>
    <x v="0"/>
    <x v="0"/>
    <m/>
    <x v="3"/>
    <x v="1"/>
    <x v="0"/>
    <m/>
    <n v="0.90909761094300001"/>
    <s v="Very likely- £50 (cumulative)-exclusions applied"/>
    <n v="50"/>
    <x v="7"/>
  </r>
  <r>
    <n v="1769"/>
    <x v="0"/>
    <x v="0"/>
    <x v="0"/>
    <x v="0"/>
    <x v="0"/>
    <x v="0"/>
    <x v="0"/>
    <m/>
    <x v="0"/>
    <x v="6"/>
    <x v="11"/>
    <x v="0"/>
    <x v="0"/>
    <x v="0"/>
    <x v="0"/>
    <x v="0"/>
    <n v="1"/>
    <x v="4"/>
    <x v="1"/>
    <x v="1"/>
    <x v="0"/>
    <x v="2"/>
    <x v="0"/>
    <x v="0"/>
    <m/>
    <x v="3"/>
    <x v="1"/>
    <x v="0"/>
    <m/>
    <n v="0.90909761094300001"/>
    <s v="Very likely- £100 (cumulative)-exclusions applied"/>
    <n v="100"/>
    <x v="0"/>
  </r>
  <r>
    <n v="1769"/>
    <x v="0"/>
    <x v="0"/>
    <x v="0"/>
    <x v="0"/>
    <x v="0"/>
    <x v="0"/>
    <x v="0"/>
    <m/>
    <x v="0"/>
    <x v="6"/>
    <x v="11"/>
    <x v="0"/>
    <x v="0"/>
    <x v="0"/>
    <x v="0"/>
    <x v="0"/>
    <n v="1"/>
    <x v="4"/>
    <x v="1"/>
    <x v="1"/>
    <x v="0"/>
    <x v="2"/>
    <x v="0"/>
    <x v="0"/>
    <m/>
    <x v="3"/>
    <x v="1"/>
    <x v="0"/>
    <m/>
    <n v="0.90909761094300001"/>
    <s v="Very likely- £150 (cumulative)-exclusions applied"/>
    <n v="150"/>
    <x v="1"/>
  </r>
  <r>
    <n v="1769"/>
    <x v="0"/>
    <x v="0"/>
    <x v="0"/>
    <x v="0"/>
    <x v="0"/>
    <x v="0"/>
    <x v="0"/>
    <m/>
    <x v="0"/>
    <x v="6"/>
    <x v="11"/>
    <x v="0"/>
    <x v="0"/>
    <x v="0"/>
    <x v="0"/>
    <x v="0"/>
    <n v="1"/>
    <x v="4"/>
    <x v="1"/>
    <x v="1"/>
    <x v="0"/>
    <x v="2"/>
    <x v="0"/>
    <x v="0"/>
    <m/>
    <x v="3"/>
    <x v="1"/>
    <x v="0"/>
    <m/>
    <n v="0.90909761094300001"/>
    <s v="Very likely- £200 (cumulative)-exclusions applied"/>
    <n v="200"/>
    <x v="2"/>
  </r>
  <r>
    <n v="1769"/>
    <x v="0"/>
    <x v="0"/>
    <x v="0"/>
    <x v="0"/>
    <x v="0"/>
    <x v="0"/>
    <x v="0"/>
    <m/>
    <x v="0"/>
    <x v="6"/>
    <x v="11"/>
    <x v="0"/>
    <x v="0"/>
    <x v="0"/>
    <x v="0"/>
    <x v="0"/>
    <n v="1"/>
    <x v="4"/>
    <x v="1"/>
    <x v="1"/>
    <x v="0"/>
    <x v="2"/>
    <x v="0"/>
    <x v="0"/>
    <m/>
    <x v="3"/>
    <x v="1"/>
    <x v="0"/>
    <m/>
    <n v="0.90909761094300001"/>
    <s v="Very likely- 50% (cumulative)-exclusions applied"/>
    <n v="0.5"/>
    <x v="6"/>
  </r>
  <r>
    <n v="1770"/>
    <x v="0"/>
    <x v="0"/>
    <x v="0"/>
    <x v="0"/>
    <x v="0"/>
    <x v="0"/>
    <x v="0"/>
    <m/>
    <x v="2"/>
    <x v="11"/>
    <x v="0"/>
    <x v="0"/>
    <x v="0"/>
    <x v="0"/>
    <x v="4"/>
    <x v="0"/>
    <n v="1"/>
    <x v="8"/>
    <x v="1"/>
    <x v="1"/>
    <x v="0"/>
    <x v="2"/>
    <x v="7"/>
    <x v="0"/>
    <n v="2"/>
    <x v="3"/>
    <x v="1"/>
    <x v="0"/>
    <m/>
    <n v="0.98196550666899995"/>
    <s v="Very likely- £100 (cumulative)-exclusions applied"/>
    <n v="100"/>
    <x v="0"/>
  </r>
  <r>
    <n v="1770"/>
    <x v="0"/>
    <x v="0"/>
    <x v="0"/>
    <x v="0"/>
    <x v="0"/>
    <x v="0"/>
    <x v="0"/>
    <m/>
    <x v="2"/>
    <x v="11"/>
    <x v="0"/>
    <x v="0"/>
    <x v="0"/>
    <x v="0"/>
    <x v="4"/>
    <x v="0"/>
    <n v="1"/>
    <x v="8"/>
    <x v="1"/>
    <x v="1"/>
    <x v="0"/>
    <x v="2"/>
    <x v="7"/>
    <x v="0"/>
    <n v="2"/>
    <x v="3"/>
    <x v="1"/>
    <x v="0"/>
    <m/>
    <n v="0.98196550666899995"/>
    <s v="Very likely- £150 (cumulative)-exclusions applied"/>
    <n v="150"/>
    <x v="1"/>
  </r>
  <r>
    <n v="1770"/>
    <x v="0"/>
    <x v="0"/>
    <x v="0"/>
    <x v="0"/>
    <x v="0"/>
    <x v="0"/>
    <x v="0"/>
    <m/>
    <x v="2"/>
    <x v="11"/>
    <x v="0"/>
    <x v="0"/>
    <x v="0"/>
    <x v="0"/>
    <x v="4"/>
    <x v="0"/>
    <n v="1"/>
    <x v="8"/>
    <x v="1"/>
    <x v="1"/>
    <x v="0"/>
    <x v="2"/>
    <x v="7"/>
    <x v="0"/>
    <n v="2"/>
    <x v="3"/>
    <x v="1"/>
    <x v="0"/>
    <m/>
    <n v="0.98196550666899995"/>
    <s v="Very likely- £200 (cumulative)-exclusions applied"/>
    <n v="200"/>
    <x v="2"/>
  </r>
  <r>
    <n v="1773"/>
    <x v="0"/>
    <x v="0"/>
    <x v="0"/>
    <x v="0"/>
    <x v="0"/>
    <x v="0"/>
    <x v="0"/>
    <m/>
    <x v="0"/>
    <x v="0"/>
    <x v="0"/>
    <x v="0"/>
    <x v="0"/>
    <x v="0"/>
    <x v="0"/>
    <x v="0"/>
    <m/>
    <x v="4"/>
    <x v="1"/>
    <x v="1"/>
    <x v="0"/>
    <x v="2"/>
    <x v="0"/>
    <x v="0"/>
    <m/>
    <x v="13"/>
    <x v="2"/>
    <x v="4"/>
    <m/>
    <n v="0.78072846341000002"/>
    <s v="Very likely- £200 (cumulative)-exclusions applied"/>
    <n v="200"/>
    <x v="2"/>
  </r>
  <r>
    <n v="1773"/>
    <x v="0"/>
    <x v="0"/>
    <x v="0"/>
    <x v="0"/>
    <x v="0"/>
    <x v="0"/>
    <x v="0"/>
    <m/>
    <x v="0"/>
    <x v="0"/>
    <x v="0"/>
    <x v="0"/>
    <x v="0"/>
    <x v="0"/>
    <x v="0"/>
    <x v="0"/>
    <m/>
    <x v="4"/>
    <x v="1"/>
    <x v="1"/>
    <x v="0"/>
    <x v="2"/>
    <x v="0"/>
    <x v="0"/>
    <m/>
    <x v="13"/>
    <x v="2"/>
    <x v="4"/>
    <m/>
    <n v="0.78072846341000002"/>
    <s v="Very likely- 50% (cumulative)-exclusions applied"/>
    <n v="0.5"/>
    <x v="6"/>
  </r>
  <r>
    <n v="1775"/>
    <x v="0"/>
    <x v="0"/>
    <x v="0"/>
    <x v="0"/>
    <x v="0"/>
    <x v="0"/>
    <x v="0"/>
    <m/>
    <x v="0"/>
    <x v="0"/>
    <x v="0"/>
    <x v="0"/>
    <x v="0"/>
    <x v="0"/>
    <x v="0"/>
    <x v="0"/>
    <m/>
    <x v="4"/>
    <x v="1"/>
    <x v="1"/>
    <x v="0"/>
    <x v="2"/>
    <x v="0"/>
    <x v="0"/>
    <m/>
    <x v="13"/>
    <x v="2"/>
    <x v="4"/>
    <m/>
    <n v="1.8707990082999999"/>
    <s v="Very likely- £150 (cumulative)-exclusions applied"/>
    <n v="150"/>
    <x v="1"/>
  </r>
  <r>
    <n v="1775"/>
    <x v="0"/>
    <x v="0"/>
    <x v="0"/>
    <x v="0"/>
    <x v="0"/>
    <x v="0"/>
    <x v="0"/>
    <m/>
    <x v="0"/>
    <x v="0"/>
    <x v="0"/>
    <x v="0"/>
    <x v="0"/>
    <x v="0"/>
    <x v="0"/>
    <x v="0"/>
    <m/>
    <x v="4"/>
    <x v="1"/>
    <x v="1"/>
    <x v="0"/>
    <x v="2"/>
    <x v="0"/>
    <x v="0"/>
    <m/>
    <x v="13"/>
    <x v="2"/>
    <x v="4"/>
    <m/>
    <n v="1.8707990082999999"/>
    <s v="Very likely- £200 (cumulative)-exclusions applied"/>
    <n v="200"/>
    <x v="2"/>
  </r>
  <r>
    <n v="1777"/>
    <x v="0"/>
    <x v="0"/>
    <x v="0"/>
    <x v="0"/>
    <x v="0"/>
    <x v="0"/>
    <x v="0"/>
    <m/>
    <x v="0"/>
    <x v="16"/>
    <x v="1"/>
    <x v="1"/>
    <x v="1"/>
    <x v="1"/>
    <x v="1"/>
    <x v="1"/>
    <m/>
    <x v="6"/>
    <x v="3"/>
    <x v="2"/>
    <x v="1"/>
    <x v="5"/>
    <x v="1"/>
    <x v="2"/>
    <m/>
    <x v="13"/>
    <x v="2"/>
    <x v="4"/>
    <m/>
    <n v="0.91313101135499997"/>
    <s v="Very likely- £50 (cumulative)-exclusions applied"/>
    <n v="50"/>
    <x v="7"/>
  </r>
  <r>
    <n v="1777"/>
    <x v="0"/>
    <x v="0"/>
    <x v="0"/>
    <x v="0"/>
    <x v="0"/>
    <x v="0"/>
    <x v="0"/>
    <m/>
    <x v="0"/>
    <x v="16"/>
    <x v="1"/>
    <x v="1"/>
    <x v="1"/>
    <x v="1"/>
    <x v="1"/>
    <x v="1"/>
    <m/>
    <x v="6"/>
    <x v="3"/>
    <x v="2"/>
    <x v="1"/>
    <x v="5"/>
    <x v="1"/>
    <x v="2"/>
    <m/>
    <x v="13"/>
    <x v="2"/>
    <x v="4"/>
    <m/>
    <n v="0.91313101135499997"/>
    <s v="Very likely- £100 (cumulative)-exclusions applied"/>
    <n v="100"/>
    <x v="0"/>
  </r>
  <r>
    <n v="1777"/>
    <x v="0"/>
    <x v="0"/>
    <x v="0"/>
    <x v="0"/>
    <x v="0"/>
    <x v="0"/>
    <x v="0"/>
    <m/>
    <x v="0"/>
    <x v="16"/>
    <x v="1"/>
    <x v="1"/>
    <x v="1"/>
    <x v="1"/>
    <x v="1"/>
    <x v="1"/>
    <m/>
    <x v="6"/>
    <x v="3"/>
    <x v="2"/>
    <x v="1"/>
    <x v="5"/>
    <x v="1"/>
    <x v="2"/>
    <m/>
    <x v="13"/>
    <x v="2"/>
    <x v="4"/>
    <m/>
    <n v="0.91313101135499997"/>
    <s v="Very likely- £150 (cumulative)-exclusions applied"/>
    <n v="150"/>
    <x v="1"/>
  </r>
  <r>
    <n v="1777"/>
    <x v="0"/>
    <x v="0"/>
    <x v="0"/>
    <x v="0"/>
    <x v="0"/>
    <x v="0"/>
    <x v="0"/>
    <m/>
    <x v="0"/>
    <x v="16"/>
    <x v="1"/>
    <x v="1"/>
    <x v="1"/>
    <x v="1"/>
    <x v="1"/>
    <x v="1"/>
    <m/>
    <x v="6"/>
    <x v="3"/>
    <x v="2"/>
    <x v="1"/>
    <x v="5"/>
    <x v="1"/>
    <x v="2"/>
    <m/>
    <x v="13"/>
    <x v="2"/>
    <x v="4"/>
    <m/>
    <n v="0.91313101135499997"/>
    <s v="Very likely- £200 (cumulative)-exclusions applied"/>
    <n v="200"/>
    <x v="2"/>
  </r>
  <r>
    <n v="1779"/>
    <x v="0"/>
    <x v="0"/>
    <x v="0"/>
    <x v="0"/>
    <x v="0"/>
    <x v="0"/>
    <x v="0"/>
    <m/>
    <x v="0"/>
    <x v="0"/>
    <x v="0"/>
    <x v="0"/>
    <x v="0"/>
    <x v="0"/>
    <x v="0"/>
    <x v="0"/>
    <m/>
    <x v="4"/>
    <x v="1"/>
    <x v="1"/>
    <x v="0"/>
    <x v="2"/>
    <x v="0"/>
    <x v="0"/>
    <m/>
    <x v="13"/>
    <x v="2"/>
    <x v="4"/>
    <m/>
    <n v="0.90666348860900003"/>
    <s v="Very likely- £200 (cumulative)-exclusions applied"/>
    <n v="200"/>
    <x v="2"/>
  </r>
  <r>
    <n v="1779"/>
    <x v="0"/>
    <x v="0"/>
    <x v="0"/>
    <x v="0"/>
    <x v="0"/>
    <x v="0"/>
    <x v="0"/>
    <m/>
    <x v="0"/>
    <x v="0"/>
    <x v="0"/>
    <x v="0"/>
    <x v="0"/>
    <x v="0"/>
    <x v="0"/>
    <x v="0"/>
    <m/>
    <x v="4"/>
    <x v="1"/>
    <x v="1"/>
    <x v="0"/>
    <x v="2"/>
    <x v="0"/>
    <x v="0"/>
    <m/>
    <x v="13"/>
    <x v="2"/>
    <x v="4"/>
    <m/>
    <n v="0.90666348860900003"/>
    <s v="Very likely- 40% (cumulative)-exclusions applied"/>
    <n v="0.4"/>
    <x v="5"/>
  </r>
  <r>
    <n v="1779"/>
    <x v="0"/>
    <x v="0"/>
    <x v="0"/>
    <x v="0"/>
    <x v="0"/>
    <x v="0"/>
    <x v="0"/>
    <m/>
    <x v="0"/>
    <x v="0"/>
    <x v="0"/>
    <x v="0"/>
    <x v="0"/>
    <x v="0"/>
    <x v="0"/>
    <x v="0"/>
    <m/>
    <x v="4"/>
    <x v="1"/>
    <x v="1"/>
    <x v="0"/>
    <x v="2"/>
    <x v="0"/>
    <x v="0"/>
    <m/>
    <x v="13"/>
    <x v="2"/>
    <x v="4"/>
    <m/>
    <n v="0.90666348860900003"/>
    <s v="Very likely- 50% (cumulative)-exclusions applied"/>
    <n v="0.5"/>
    <x v="6"/>
  </r>
  <r>
    <n v="1785"/>
    <x v="0"/>
    <x v="0"/>
    <x v="0"/>
    <x v="0"/>
    <x v="0"/>
    <x v="0"/>
    <x v="0"/>
    <m/>
    <x v="7"/>
    <x v="0"/>
    <x v="0"/>
    <x v="0"/>
    <x v="0"/>
    <x v="0"/>
    <x v="0"/>
    <x v="0"/>
    <m/>
    <x v="8"/>
    <x v="6"/>
    <x v="1"/>
    <x v="0"/>
    <x v="2"/>
    <x v="0"/>
    <x v="0"/>
    <n v="1.5"/>
    <x v="1"/>
    <x v="1"/>
    <x v="1"/>
    <m/>
    <n v="0.93121818734600004"/>
    <s v="Very likely- £150 (cumulative)-exclusions applied"/>
    <n v="150"/>
    <x v="1"/>
  </r>
  <r>
    <n v="1785"/>
    <x v="0"/>
    <x v="0"/>
    <x v="0"/>
    <x v="0"/>
    <x v="0"/>
    <x v="0"/>
    <x v="0"/>
    <m/>
    <x v="7"/>
    <x v="0"/>
    <x v="0"/>
    <x v="0"/>
    <x v="0"/>
    <x v="0"/>
    <x v="0"/>
    <x v="0"/>
    <m/>
    <x v="8"/>
    <x v="6"/>
    <x v="1"/>
    <x v="0"/>
    <x v="2"/>
    <x v="0"/>
    <x v="0"/>
    <n v="1.5"/>
    <x v="1"/>
    <x v="1"/>
    <x v="1"/>
    <m/>
    <n v="0.93121818734600004"/>
    <s v="Very likely- £200 (cumulative)-exclusions applied"/>
    <n v="200"/>
    <x v="2"/>
  </r>
  <r>
    <n v="1790"/>
    <x v="8"/>
    <x v="2"/>
    <x v="0"/>
    <x v="0"/>
    <x v="0"/>
    <x v="0"/>
    <x v="0"/>
    <n v="10"/>
    <x v="0"/>
    <x v="0"/>
    <x v="0"/>
    <x v="0"/>
    <x v="0"/>
    <x v="0"/>
    <x v="0"/>
    <x v="0"/>
    <m/>
    <x v="6"/>
    <x v="3"/>
    <x v="2"/>
    <x v="1"/>
    <x v="5"/>
    <x v="1"/>
    <x v="2"/>
    <m/>
    <x v="8"/>
    <x v="4"/>
    <x v="0"/>
    <n v="25"/>
    <n v="0.79722973354399995"/>
    <s v="Very likely- 50% (cumulative)-exclusions applied"/>
    <n v="0.5"/>
    <x v="6"/>
  </r>
  <r>
    <n v="1796"/>
    <x v="0"/>
    <x v="0"/>
    <x v="0"/>
    <x v="0"/>
    <x v="0"/>
    <x v="0"/>
    <x v="0"/>
    <m/>
    <x v="0"/>
    <x v="0"/>
    <x v="0"/>
    <x v="0"/>
    <x v="0"/>
    <x v="0"/>
    <x v="0"/>
    <x v="0"/>
    <m/>
    <x v="4"/>
    <x v="1"/>
    <x v="1"/>
    <x v="0"/>
    <x v="2"/>
    <x v="0"/>
    <x v="0"/>
    <m/>
    <x v="13"/>
    <x v="2"/>
    <x v="4"/>
    <m/>
    <n v="1.0687266965"/>
    <s v="Very likely- 50% (cumulative)-exclusions applied"/>
    <n v="0.5"/>
    <x v="6"/>
  </r>
  <r>
    <n v="1799"/>
    <x v="0"/>
    <x v="0"/>
    <x v="0"/>
    <x v="0"/>
    <x v="0"/>
    <x v="0"/>
    <x v="0"/>
    <m/>
    <x v="0"/>
    <x v="0"/>
    <x v="0"/>
    <x v="0"/>
    <x v="0"/>
    <x v="0"/>
    <x v="0"/>
    <x v="0"/>
    <m/>
    <x v="4"/>
    <x v="1"/>
    <x v="1"/>
    <x v="0"/>
    <x v="2"/>
    <x v="0"/>
    <x v="0"/>
    <m/>
    <x v="0"/>
    <x v="0"/>
    <x v="0"/>
    <n v="15"/>
    <n v="1.0687266965"/>
    <s v="Very likely- £150 (cumulative)-exclusions applied"/>
    <n v="150"/>
    <x v="1"/>
  </r>
  <r>
    <n v="1799"/>
    <x v="0"/>
    <x v="0"/>
    <x v="0"/>
    <x v="0"/>
    <x v="0"/>
    <x v="0"/>
    <x v="0"/>
    <m/>
    <x v="0"/>
    <x v="0"/>
    <x v="0"/>
    <x v="0"/>
    <x v="0"/>
    <x v="0"/>
    <x v="0"/>
    <x v="0"/>
    <m/>
    <x v="4"/>
    <x v="1"/>
    <x v="1"/>
    <x v="0"/>
    <x v="2"/>
    <x v="0"/>
    <x v="0"/>
    <m/>
    <x v="0"/>
    <x v="0"/>
    <x v="0"/>
    <n v="15"/>
    <n v="1.0687266965"/>
    <s v="Very likely- £200 (cumulative)-exclusions applied"/>
    <n v="200"/>
    <x v="2"/>
  </r>
  <r>
    <n v="1799"/>
    <x v="0"/>
    <x v="0"/>
    <x v="0"/>
    <x v="0"/>
    <x v="0"/>
    <x v="0"/>
    <x v="0"/>
    <m/>
    <x v="0"/>
    <x v="0"/>
    <x v="0"/>
    <x v="0"/>
    <x v="0"/>
    <x v="0"/>
    <x v="0"/>
    <x v="0"/>
    <m/>
    <x v="4"/>
    <x v="1"/>
    <x v="1"/>
    <x v="0"/>
    <x v="2"/>
    <x v="0"/>
    <x v="0"/>
    <m/>
    <x v="0"/>
    <x v="0"/>
    <x v="0"/>
    <n v="15"/>
    <n v="1.0687266965"/>
    <s v="Very likely- 40% (cumulative)-exclusions applied"/>
    <n v="0.4"/>
    <x v="5"/>
  </r>
  <r>
    <n v="1799"/>
    <x v="0"/>
    <x v="0"/>
    <x v="0"/>
    <x v="0"/>
    <x v="0"/>
    <x v="0"/>
    <x v="0"/>
    <m/>
    <x v="0"/>
    <x v="0"/>
    <x v="0"/>
    <x v="0"/>
    <x v="0"/>
    <x v="0"/>
    <x v="0"/>
    <x v="0"/>
    <m/>
    <x v="4"/>
    <x v="1"/>
    <x v="1"/>
    <x v="0"/>
    <x v="2"/>
    <x v="0"/>
    <x v="0"/>
    <m/>
    <x v="0"/>
    <x v="0"/>
    <x v="0"/>
    <n v="15"/>
    <n v="1.0687266965"/>
    <s v="Very likely- 50% (cumulative)-exclusions applied"/>
    <n v="0.5"/>
    <x v="6"/>
  </r>
  <r>
    <n v="1802"/>
    <x v="0"/>
    <x v="0"/>
    <x v="0"/>
    <x v="0"/>
    <x v="0"/>
    <x v="0"/>
    <x v="0"/>
    <m/>
    <x v="0"/>
    <x v="0"/>
    <x v="0"/>
    <x v="0"/>
    <x v="0"/>
    <x v="0"/>
    <x v="0"/>
    <x v="0"/>
    <m/>
    <x v="4"/>
    <x v="1"/>
    <x v="1"/>
    <x v="0"/>
    <x v="2"/>
    <x v="0"/>
    <x v="0"/>
    <m/>
    <x v="1"/>
    <x v="1"/>
    <x v="1"/>
    <n v="25"/>
    <n v="1.0097832692099999"/>
    <s v="Very likely- £100 (cumulative)-exclusions applied"/>
    <n v="100"/>
    <x v="0"/>
  </r>
  <r>
    <n v="1802"/>
    <x v="0"/>
    <x v="0"/>
    <x v="0"/>
    <x v="0"/>
    <x v="0"/>
    <x v="0"/>
    <x v="0"/>
    <m/>
    <x v="0"/>
    <x v="0"/>
    <x v="0"/>
    <x v="0"/>
    <x v="0"/>
    <x v="0"/>
    <x v="0"/>
    <x v="0"/>
    <m/>
    <x v="4"/>
    <x v="1"/>
    <x v="1"/>
    <x v="0"/>
    <x v="2"/>
    <x v="0"/>
    <x v="0"/>
    <m/>
    <x v="1"/>
    <x v="1"/>
    <x v="1"/>
    <n v="25"/>
    <n v="1.0097832692099999"/>
    <s v="Very likely- £150 (cumulative)-exclusions applied"/>
    <n v="150"/>
    <x v="1"/>
  </r>
  <r>
    <n v="1802"/>
    <x v="0"/>
    <x v="0"/>
    <x v="0"/>
    <x v="0"/>
    <x v="0"/>
    <x v="0"/>
    <x v="0"/>
    <m/>
    <x v="0"/>
    <x v="0"/>
    <x v="0"/>
    <x v="0"/>
    <x v="0"/>
    <x v="0"/>
    <x v="0"/>
    <x v="0"/>
    <m/>
    <x v="4"/>
    <x v="1"/>
    <x v="1"/>
    <x v="0"/>
    <x v="2"/>
    <x v="0"/>
    <x v="0"/>
    <m/>
    <x v="1"/>
    <x v="1"/>
    <x v="1"/>
    <n v="25"/>
    <n v="1.0097832692099999"/>
    <s v="Very likely- £200 (cumulative)-exclusions applied"/>
    <n v="200"/>
    <x v="2"/>
  </r>
  <r>
    <n v="1802"/>
    <x v="0"/>
    <x v="0"/>
    <x v="0"/>
    <x v="0"/>
    <x v="0"/>
    <x v="0"/>
    <x v="0"/>
    <m/>
    <x v="0"/>
    <x v="0"/>
    <x v="0"/>
    <x v="0"/>
    <x v="0"/>
    <x v="0"/>
    <x v="0"/>
    <x v="0"/>
    <m/>
    <x v="4"/>
    <x v="1"/>
    <x v="1"/>
    <x v="0"/>
    <x v="2"/>
    <x v="0"/>
    <x v="0"/>
    <m/>
    <x v="1"/>
    <x v="1"/>
    <x v="1"/>
    <n v="25"/>
    <n v="1.0097832692099999"/>
    <s v="Very likely- 20% (cumulative)-exclusions applied"/>
    <n v="0.2"/>
    <x v="3"/>
  </r>
  <r>
    <n v="1802"/>
    <x v="0"/>
    <x v="0"/>
    <x v="0"/>
    <x v="0"/>
    <x v="0"/>
    <x v="0"/>
    <x v="0"/>
    <m/>
    <x v="0"/>
    <x v="0"/>
    <x v="0"/>
    <x v="0"/>
    <x v="0"/>
    <x v="0"/>
    <x v="0"/>
    <x v="0"/>
    <m/>
    <x v="4"/>
    <x v="1"/>
    <x v="1"/>
    <x v="0"/>
    <x v="2"/>
    <x v="0"/>
    <x v="0"/>
    <m/>
    <x v="1"/>
    <x v="1"/>
    <x v="1"/>
    <n v="25"/>
    <n v="1.0097832692099999"/>
    <s v="Very likely- 30% (cumulative)-exclusions applied"/>
    <n v="0.3"/>
    <x v="4"/>
  </r>
  <r>
    <n v="1802"/>
    <x v="0"/>
    <x v="0"/>
    <x v="0"/>
    <x v="0"/>
    <x v="0"/>
    <x v="0"/>
    <x v="0"/>
    <m/>
    <x v="0"/>
    <x v="0"/>
    <x v="0"/>
    <x v="0"/>
    <x v="0"/>
    <x v="0"/>
    <x v="0"/>
    <x v="0"/>
    <m/>
    <x v="4"/>
    <x v="1"/>
    <x v="1"/>
    <x v="0"/>
    <x v="2"/>
    <x v="0"/>
    <x v="0"/>
    <m/>
    <x v="1"/>
    <x v="1"/>
    <x v="1"/>
    <n v="25"/>
    <n v="1.0097832692099999"/>
    <s v="Very likely- 40% (cumulative)-exclusions applied"/>
    <n v="0.4"/>
    <x v="5"/>
  </r>
  <r>
    <n v="1802"/>
    <x v="0"/>
    <x v="0"/>
    <x v="0"/>
    <x v="0"/>
    <x v="0"/>
    <x v="0"/>
    <x v="0"/>
    <m/>
    <x v="0"/>
    <x v="0"/>
    <x v="0"/>
    <x v="0"/>
    <x v="0"/>
    <x v="0"/>
    <x v="0"/>
    <x v="0"/>
    <m/>
    <x v="4"/>
    <x v="1"/>
    <x v="1"/>
    <x v="0"/>
    <x v="2"/>
    <x v="0"/>
    <x v="0"/>
    <m/>
    <x v="1"/>
    <x v="1"/>
    <x v="1"/>
    <n v="25"/>
    <n v="1.0097832692099999"/>
    <s v="Very likely- 50% (cumulative)-exclusions applied"/>
    <n v="0.5"/>
    <x v="6"/>
  </r>
  <r>
    <n v="1804"/>
    <x v="0"/>
    <x v="0"/>
    <x v="0"/>
    <x v="0"/>
    <x v="0"/>
    <x v="0"/>
    <x v="0"/>
    <m/>
    <x v="0"/>
    <x v="0"/>
    <x v="0"/>
    <x v="0"/>
    <x v="0"/>
    <x v="0"/>
    <x v="0"/>
    <x v="0"/>
    <m/>
    <x v="2"/>
    <x v="5"/>
    <x v="0"/>
    <x v="3"/>
    <x v="6"/>
    <x v="5"/>
    <x v="3"/>
    <n v="5"/>
    <x v="6"/>
    <x v="6"/>
    <x v="1"/>
    <n v="4"/>
    <n v="1.03923300708"/>
    <s v="Very likely- £100 (cumulative)-exclusions applied"/>
    <n v="100"/>
    <x v="0"/>
  </r>
  <r>
    <n v="1804"/>
    <x v="0"/>
    <x v="0"/>
    <x v="0"/>
    <x v="0"/>
    <x v="0"/>
    <x v="0"/>
    <x v="0"/>
    <m/>
    <x v="0"/>
    <x v="0"/>
    <x v="0"/>
    <x v="0"/>
    <x v="0"/>
    <x v="0"/>
    <x v="0"/>
    <x v="0"/>
    <m/>
    <x v="2"/>
    <x v="5"/>
    <x v="0"/>
    <x v="3"/>
    <x v="6"/>
    <x v="5"/>
    <x v="3"/>
    <n v="5"/>
    <x v="6"/>
    <x v="6"/>
    <x v="1"/>
    <n v="4"/>
    <n v="1.03923300708"/>
    <s v="Very likely- £150 (cumulative)-exclusions applied"/>
    <n v="150"/>
    <x v="1"/>
  </r>
  <r>
    <n v="1804"/>
    <x v="0"/>
    <x v="0"/>
    <x v="0"/>
    <x v="0"/>
    <x v="0"/>
    <x v="0"/>
    <x v="0"/>
    <m/>
    <x v="0"/>
    <x v="0"/>
    <x v="0"/>
    <x v="0"/>
    <x v="0"/>
    <x v="0"/>
    <x v="0"/>
    <x v="0"/>
    <m/>
    <x v="2"/>
    <x v="5"/>
    <x v="0"/>
    <x v="3"/>
    <x v="6"/>
    <x v="5"/>
    <x v="3"/>
    <n v="5"/>
    <x v="6"/>
    <x v="6"/>
    <x v="1"/>
    <n v="4"/>
    <n v="1.03923300708"/>
    <s v="Very likely- £200 (cumulative)-exclusions applied"/>
    <n v="200"/>
    <x v="2"/>
  </r>
  <r>
    <n v="1805"/>
    <x v="0"/>
    <x v="0"/>
    <x v="0"/>
    <x v="0"/>
    <x v="0"/>
    <x v="0"/>
    <x v="0"/>
    <m/>
    <x v="0"/>
    <x v="0"/>
    <x v="0"/>
    <x v="0"/>
    <x v="0"/>
    <x v="0"/>
    <x v="0"/>
    <x v="0"/>
    <m/>
    <x v="4"/>
    <x v="1"/>
    <x v="1"/>
    <x v="0"/>
    <x v="2"/>
    <x v="0"/>
    <x v="0"/>
    <m/>
    <x v="8"/>
    <x v="4"/>
    <x v="0"/>
    <n v="10"/>
    <n v="0.46180157533900001"/>
    <s v="Very likely- £100 (cumulative)-exclusions applied"/>
    <n v="100"/>
    <x v="0"/>
  </r>
  <r>
    <n v="1805"/>
    <x v="0"/>
    <x v="0"/>
    <x v="0"/>
    <x v="0"/>
    <x v="0"/>
    <x v="0"/>
    <x v="0"/>
    <m/>
    <x v="0"/>
    <x v="0"/>
    <x v="0"/>
    <x v="0"/>
    <x v="0"/>
    <x v="0"/>
    <x v="0"/>
    <x v="0"/>
    <m/>
    <x v="4"/>
    <x v="1"/>
    <x v="1"/>
    <x v="0"/>
    <x v="2"/>
    <x v="0"/>
    <x v="0"/>
    <m/>
    <x v="8"/>
    <x v="4"/>
    <x v="0"/>
    <n v="10"/>
    <n v="0.46180157533900001"/>
    <s v="Very likely- £150 (cumulative)-exclusions applied"/>
    <n v="150"/>
    <x v="1"/>
  </r>
  <r>
    <n v="1805"/>
    <x v="0"/>
    <x v="0"/>
    <x v="0"/>
    <x v="0"/>
    <x v="0"/>
    <x v="0"/>
    <x v="0"/>
    <m/>
    <x v="0"/>
    <x v="0"/>
    <x v="0"/>
    <x v="0"/>
    <x v="0"/>
    <x v="0"/>
    <x v="0"/>
    <x v="0"/>
    <m/>
    <x v="4"/>
    <x v="1"/>
    <x v="1"/>
    <x v="0"/>
    <x v="2"/>
    <x v="0"/>
    <x v="0"/>
    <m/>
    <x v="8"/>
    <x v="4"/>
    <x v="0"/>
    <n v="10"/>
    <n v="0.46180157533900001"/>
    <s v="Very likely- £200 (cumulative)-exclusions applied"/>
    <n v="200"/>
    <x v="2"/>
  </r>
  <r>
    <n v="1805"/>
    <x v="0"/>
    <x v="0"/>
    <x v="0"/>
    <x v="0"/>
    <x v="0"/>
    <x v="0"/>
    <x v="0"/>
    <m/>
    <x v="0"/>
    <x v="0"/>
    <x v="0"/>
    <x v="0"/>
    <x v="0"/>
    <x v="0"/>
    <x v="0"/>
    <x v="0"/>
    <m/>
    <x v="4"/>
    <x v="1"/>
    <x v="1"/>
    <x v="0"/>
    <x v="2"/>
    <x v="0"/>
    <x v="0"/>
    <m/>
    <x v="8"/>
    <x v="4"/>
    <x v="0"/>
    <n v="10"/>
    <n v="0.46180157533900001"/>
    <s v="Very likely- 50% (cumulative)-exclusions applied"/>
    <n v="0.5"/>
    <x v="6"/>
  </r>
  <r>
    <n v="1810"/>
    <x v="0"/>
    <x v="0"/>
    <x v="0"/>
    <x v="0"/>
    <x v="0"/>
    <x v="0"/>
    <x v="0"/>
    <m/>
    <x v="0"/>
    <x v="0"/>
    <x v="0"/>
    <x v="0"/>
    <x v="0"/>
    <x v="0"/>
    <x v="0"/>
    <x v="0"/>
    <m/>
    <x v="4"/>
    <x v="1"/>
    <x v="1"/>
    <x v="0"/>
    <x v="2"/>
    <x v="0"/>
    <x v="0"/>
    <m/>
    <x v="3"/>
    <x v="1"/>
    <x v="0"/>
    <m/>
    <n v="1.6086467065700001"/>
    <s v="Very likely- 50% (cumulative)-exclusions applied"/>
    <n v="0.5"/>
    <x v="6"/>
  </r>
  <r>
    <n v="1813"/>
    <x v="0"/>
    <x v="0"/>
    <x v="0"/>
    <x v="0"/>
    <x v="0"/>
    <x v="0"/>
    <x v="0"/>
    <m/>
    <x v="0"/>
    <x v="0"/>
    <x v="0"/>
    <x v="0"/>
    <x v="0"/>
    <x v="0"/>
    <x v="0"/>
    <x v="0"/>
    <m/>
    <x v="4"/>
    <x v="1"/>
    <x v="1"/>
    <x v="0"/>
    <x v="2"/>
    <x v="0"/>
    <x v="0"/>
    <m/>
    <x v="0"/>
    <x v="3"/>
    <x v="6"/>
    <n v="1.6"/>
    <n v="1.0159421416000001"/>
    <s v="Very likely- £50 (cumulative)-exclusions applied"/>
    <n v="50"/>
    <x v="7"/>
  </r>
  <r>
    <n v="1813"/>
    <x v="0"/>
    <x v="0"/>
    <x v="0"/>
    <x v="0"/>
    <x v="0"/>
    <x v="0"/>
    <x v="0"/>
    <m/>
    <x v="0"/>
    <x v="0"/>
    <x v="0"/>
    <x v="0"/>
    <x v="0"/>
    <x v="0"/>
    <x v="0"/>
    <x v="0"/>
    <m/>
    <x v="4"/>
    <x v="1"/>
    <x v="1"/>
    <x v="0"/>
    <x v="2"/>
    <x v="0"/>
    <x v="0"/>
    <m/>
    <x v="0"/>
    <x v="3"/>
    <x v="6"/>
    <n v="1.6"/>
    <n v="1.0159421416000001"/>
    <s v="Very likely- £100 (cumulative)-exclusions applied"/>
    <n v="100"/>
    <x v="0"/>
  </r>
  <r>
    <n v="1813"/>
    <x v="0"/>
    <x v="0"/>
    <x v="0"/>
    <x v="0"/>
    <x v="0"/>
    <x v="0"/>
    <x v="0"/>
    <m/>
    <x v="0"/>
    <x v="0"/>
    <x v="0"/>
    <x v="0"/>
    <x v="0"/>
    <x v="0"/>
    <x v="0"/>
    <x v="0"/>
    <m/>
    <x v="4"/>
    <x v="1"/>
    <x v="1"/>
    <x v="0"/>
    <x v="2"/>
    <x v="0"/>
    <x v="0"/>
    <m/>
    <x v="0"/>
    <x v="3"/>
    <x v="6"/>
    <n v="1.6"/>
    <n v="1.0159421416000001"/>
    <s v="Very likely- £150 (cumulative)-exclusions applied"/>
    <n v="150"/>
    <x v="1"/>
  </r>
  <r>
    <n v="1813"/>
    <x v="0"/>
    <x v="0"/>
    <x v="0"/>
    <x v="0"/>
    <x v="0"/>
    <x v="0"/>
    <x v="0"/>
    <m/>
    <x v="0"/>
    <x v="0"/>
    <x v="0"/>
    <x v="0"/>
    <x v="0"/>
    <x v="0"/>
    <x v="0"/>
    <x v="0"/>
    <m/>
    <x v="4"/>
    <x v="1"/>
    <x v="1"/>
    <x v="0"/>
    <x v="2"/>
    <x v="0"/>
    <x v="0"/>
    <m/>
    <x v="0"/>
    <x v="3"/>
    <x v="6"/>
    <n v="1.6"/>
    <n v="1.0159421416000001"/>
    <s v="Very likely- £200 (cumulative)-exclusions applied"/>
    <n v="200"/>
    <x v="2"/>
  </r>
  <r>
    <n v="1813"/>
    <x v="0"/>
    <x v="0"/>
    <x v="0"/>
    <x v="0"/>
    <x v="0"/>
    <x v="0"/>
    <x v="0"/>
    <m/>
    <x v="0"/>
    <x v="0"/>
    <x v="0"/>
    <x v="0"/>
    <x v="0"/>
    <x v="0"/>
    <x v="0"/>
    <x v="0"/>
    <m/>
    <x v="4"/>
    <x v="1"/>
    <x v="1"/>
    <x v="0"/>
    <x v="2"/>
    <x v="0"/>
    <x v="0"/>
    <m/>
    <x v="0"/>
    <x v="3"/>
    <x v="6"/>
    <n v="1.6"/>
    <n v="1.0159421416000001"/>
    <s v="Very likely- 40% (cumulative)-exclusions applied"/>
    <n v="0.4"/>
    <x v="5"/>
  </r>
  <r>
    <n v="1813"/>
    <x v="0"/>
    <x v="0"/>
    <x v="0"/>
    <x v="0"/>
    <x v="0"/>
    <x v="0"/>
    <x v="0"/>
    <m/>
    <x v="0"/>
    <x v="0"/>
    <x v="0"/>
    <x v="0"/>
    <x v="0"/>
    <x v="0"/>
    <x v="0"/>
    <x v="0"/>
    <m/>
    <x v="4"/>
    <x v="1"/>
    <x v="1"/>
    <x v="0"/>
    <x v="2"/>
    <x v="0"/>
    <x v="0"/>
    <m/>
    <x v="0"/>
    <x v="3"/>
    <x v="6"/>
    <n v="1.6"/>
    <n v="1.0159421416000001"/>
    <s v="Very likely- 50% (cumulative)-exclusions applied"/>
    <n v="0.5"/>
    <x v="6"/>
  </r>
  <r>
    <n v="1814"/>
    <x v="0"/>
    <x v="0"/>
    <x v="0"/>
    <x v="0"/>
    <x v="0"/>
    <x v="0"/>
    <x v="0"/>
    <m/>
    <x v="10"/>
    <x v="0"/>
    <x v="0"/>
    <x v="0"/>
    <x v="0"/>
    <x v="0"/>
    <x v="0"/>
    <x v="0"/>
    <m/>
    <x v="3"/>
    <x v="1"/>
    <x v="1"/>
    <x v="0"/>
    <x v="0"/>
    <x v="0"/>
    <x v="0"/>
    <m/>
    <x v="3"/>
    <x v="1"/>
    <x v="0"/>
    <m/>
    <n v="0.81387821782500003"/>
    <s v="Very likely- £100 (cumulative)-exclusions applied"/>
    <n v="100"/>
    <x v="0"/>
  </r>
  <r>
    <n v="1814"/>
    <x v="0"/>
    <x v="0"/>
    <x v="0"/>
    <x v="0"/>
    <x v="0"/>
    <x v="0"/>
    <x v="0"/>
    <m/>
    <x v="10"/>
    <x v="0"/>
    <x v="0"/>
    <x v="0"/>
    <x v="0"/>
    <x v="0"/>
    <x v="0"/>
    <x v="0"/>
    <m/>
    <x v="3"/>
    <x v="1"/>
    <x v="1"/>
    <x v="0"/>
    <x v="0"/>
    <x v="0"/>
    <x v="0"/>
    <m/>
    <x v="3"/>
    <x v="1"/>
    <x v="0"/>
    <m/>
    <n v="0.81387821782500003"/>
    <s v="Very likely- £150 (cumulative)-exclusions applied"/>
    <n v="150"/>
    <x v="1"/>
  </r>
  <r>
    <n v="1814"/>
    <x v="0"/>
    <x v="0"/>
    <x v="0"/>
    <x v="0"/>
    <x v="0"/>
    <x v="0"/>
    <x v="0"/>
    <m/>
    <x v="10"/>
    <x v="0"/>
    <x v="0"/>
    <x v="0"/>
    <x v="0"/>
    <x v="0"/>
    <x v="0"/>
    <x v="0"/>
    <m/>
    <x v="3"/>
    <x v="1"/>
    <x v="1"/>
    <x v="0"/>
    <x v="0"/>
    <x v="0"/>
    <x v="0"/>
    <m/>
    <x v="3"/>
    <x v="1"/>
    <x v="0"/>
    <m/>
    <n v="0.81387821782500003"/>
    <s v="Very likely- £200 (cumulative)-exclusions applied"/>
    <n v="200"/>
    <x v="2"/>
  </r>
  <r>
    <n v="1814"/>
    <x v="0"/>
    <x v="0"/>
    <x v="0"/>
    <x v="0"/>
    <x v="0"/>
    <x v="0"/>
    <x v="0"/>
    <m/>
    <x v="10"/>
    <x v="0"/>
    <x v="0"/>
    <x v="0"/>
    <x v="0"/>
    <x v="0"/>
    <x v="0"/>
    <x v="0"/>
    <m/>
    <x v="3"/>
    <x v="1"/>
    <x v="1"/>
    <x v="0"/>
    <x v="0"/>
    <x v="0"/>
    <x v="0"/>
    <m/>
    <x v="3"/>
    <x v="1"/>
    <x v="0"/>
    <m/>
    <n v="0.81387821782500003"/>
    <s v="Very likely- 40% (cumulative)-exclusions applied"/>
    <n v="0.4"/>
    <x v="5"/>
  </r>
  <r>
    <n v="1814"/>
    <x v="0"/>
    <x v="0"/>
    <x v="0"/>
    <x v="0"/>
    <x v="0"/>
    <x v="0"/>
    <x v="0"/>
    <m/>
    <x v="10"/>
    <x v="0"/>
    <x v="0"/>
    <x v="0"/>
    <x v="0"/>
    <x v="0"/>
    <x v="0"/>
    <x v="0"/>
    <m/>
    <x v="3"/>
    <x v="1"/>
    <x v="1"/>
    <x v="0"/>
    <x v="0"/>
    <x v="0"/>
    <x v="0"/>
    <m/>
    <x v="3"/>
    <x v="1"/>
    <x v="0"/>
    <m/>
    <n v="0.81387821782500003"/>
    <s v="Very likely- 50% (cumulative)-exclusions applied"/>
    <n v="0.5"/>
    <x v="6"/>
  </r>
  <r>
    <n v="1816"/>
    <x v="0"/>
    <x v="0"/>
    <x v="0"/>
    <x v="0"/>
    <x v="0"/>
    <x v="0"/>
    <x v="0"/>
    <m/>
    <x v="0"/>
    <x v="0"/>
    <x v="0"/>
    <x v="0"/>
    <x v="0"/>
    <x v="0"/>
    <x v="0"/>
    <x v="0"/>
    <m/>
    <x v="6"/>
    <x v="3"/>
    <x v="2"/>
    <x v="1"/>
    <x v="5"/>
    <x v="1"/>
    <x v="2"/>
    <m/>
    <x v="3"/>
    <x v="1"/>
    <x v="0"/>
    <m/>
    <n v="1.0727609621300001"/>
    <s v="Very likely- £100 (cumulative)-exclusions applied"/>
    <n v="100"/>
    <x v="0"/>
  </r>
  <r>
    <n v="1816"/>
    <x v="0"/>
    <x v="0"/>
    <x v="0"/>
    <x v="0"/>
    <x v="0"/>
    <x v="0"/>
    <x v="0"/>
    <m/>
    <x v="0"/>
    <x v="0"/>
    <x v="0"/>
    <x v="0"/>
    <x v="0"/>
    <x v="0"/>
    <x v="0"/>
    <x v="0"/>
    <m/>
    <x v="6"/>
    <x v="3"/>
    <x v="2"/>
    <x v="1"/>
    <x v="5"/>
    <x v="1"/>
    <x v="2"/>
    <m/>
    <x v="3"/>
    <x v="1"/>
    <x v="0"/>
    <m/>
    <n v="1.0727609621300001"/>
    <s v="Very likely- £150 (cumulative)-exclusions applied"/>
    <n v="150"/>
    <x v="1"/>
  </r>
  <r>
    <n v="1816"/>
    <x v="0"/>
    <x v="0"/>
    <x v="0"/>
    <x v="0"/>
    <x v="0"/>
    <x v="0"/>
    <x v="0"/>
    <m/>
    <x v="0"/>
    <x v="0"/>
    <x v="0"/>
    <x v="0"/>
    <x v="0"/>
    <x v="0"/>
    <x v="0"/>
    <x v="0"/>
    <m/>
    <x v="6"/>
    <x v="3"/>
    <x v="2"/>
    <x v="1"/>
    <x v="5"/>
    <x v="1"/>
    <x v="2"/>
    <m/>
    <x v="3"/>
    <x v="1"/>
    <x v="0"/>
    <m/>
    <n v="1.0727609621300001"/>
    <s v="Very likely- £200 (cumulative)-exclusions applied"/>
    <n v="200"/>
    <x v="2"/>
  </r>
  <r>
    <n v="1816"/>
    <x v="0"/>
    <x v="0"/>
    <x v="0"/>
    <x v="0"/>
    <x v="0"/>
    <x v="0"/>
    <x v="0"/>
    <m/>
    <x v="0"/>
    <x v="0"/>
    <x v="0"/>
    <x v="0"/>
    <x v="0"/>
    <x v="0"/>
    <x v="0"/>
    <x v="0"/>
    <m/>
    <x v="6"/>
    <x v="3"/>
    <x v="2"/>
    <x v="1"/>
    <x v="5"/>
    <x v="1"/>
    <x v="2"/>
    <m/>
    <x v="3"/>
    <x v="1"/>
    <x v="0"/>
    <m/>
    <n v="1.0727609621300001"/>
    <s v="Very likely- 40% (cumulative)-exclusions applied"/>
    <n v="0.4"/>
    <x v="5"/>
  </r>
  <r>
    <n v="1816"/>
    <x v="0"/>
    <x v="0"/>
    <x v="0"/>
    <x v="0"/>
    <x v="0"/>
    <x v="0"/>
    <x v="0"/>
    <m/>
    <x v="0"/>
    <x v="0"/>
    <x v="0"/>
    <x v="0"/>
    <x v="0"/>
    <x v="0"/>
    <x v="0"/>
    <x v="0"/>
    <m/>
    <x v="6"/>
    <x v="3"/>
    <x v="2"/>
    <x v="1"/>
    <x v="5"/>
    <x v="1"/>
    <x v="2"/>
    <m/>
    <x v="3"/>
    <x v="1"/>
    <x v="0"/>
    <m/>
    <n v="1.0727609621300001"/>
    <s v="Very likely- 50% (cumulative)-exclusions applied"/>
    <n v="0.5"/>
    <x v="6"/>
  </r>
  <r>
    <n v="1817"/>
    <x v="0"/>
    <x v="0"/>
    <x v="0"/>
    <x v="0"/>
    <x v="0"/>
    <x v="0"/>
    <x v="0"/>
    <m/>
    <x v="0"/>
    <x v="0"/>
    <x v="0"/>
    <x v="0"/>
    <x v="0"/>
    <x v="0"/>
    <x v="0"/>
    <x v="0"/>
    <m/>
    <x v="4"/>
    <x v="1"/>
    <x v="1"/>
    <x v="0"/>
    <x v="2"/>
    <x v="0"/>
    <x v="0"/>
    <m/>
    <x v="0"/>
    <x v="3"/>
    <x v="6"/>
    <n v="6"/>
    <n v="1.0241860383000001"/>
    <s v="Very likely- £50 (cumulative)-exclusions applied"/>
    <n v="50"/>
    <x v="7"/>
  </r>
  <r>
    <n v="1817"/>
    <x v="0"/>
    <x v="0"/>
    <x v="0"/>
    <x v="0"/>
    <x v="0"/>
    <x v="0"/>
    <x v="0"/>
    <m/>
    <x v="0"/>
    <x v="0"/>
    <x v="0"/>
    <x v="0"/>
    <x v="0"/>
    <x v="0"/>
    <x v="0"/>
    <x v="0"/>
    <m/>
    <x v="4"/>
    <x v="1"/>
    <x v="1"/>
    <x v="0"/>
    <x v="2"/>
    <x v="0"/>
    <x v="0"/>
    <m/>
    <x v="0"/>
    <x v="3"/>
    <x v="6"/>
    <n v="6"/>
    <n v="1.0241860383000001"/>
    <s v="Very likely- £100 (cumulative)-exclusions applied"/>
    <n v="100"/>
    <x v="0"/>
  </r>
  <r>
    <n v="1817"/>
    <x v="0"/>
    <x v="0"/>
    <x v="0"/>
    <x v="0"/>
    <x v="0"/>
    <x v="0"/>
    <x v="0"/>
    <m/>
    <x v="0"/>
    <x v="0"/>
    <x v="0"/>
    <x v="0"/>
    <x v="0"/>
    <x v="0"/>
    <x v="0"/>
    <x v="0"/>
    <m/>
    <x v="4"/>
    <x v="1"/>
    <x v="1"/>
    <x v="0"/>
    <x v="2"/>
    <x v="0"/>
    <x v="0"/>
    <m/>
    <x v="0"/>
    <x v="3"/>
    <x v="6"/>
    <n v="6"/>
    <n v="1.0241860383000001"/>
    <s v="Very likely- £150 (cumulative)-exclusions applied"/>
    <n v="150"/>
    <x v="1"/>
  </r>
  <r>
    <n v="1817"/>
    <x v="0"/>
    <x v="0"/>
    <x v="0"/>
    <x v="0"/>
    <x v="0"/>
    <x v="0"/>
    <x v="0"/>
    <m/>
    <x v="0"/>
    <x v="0"/>
    <x v="0"/>
    <x v="0"/>
    <x v="0"/>
    <x v="0"/>
    <x v="0"/>
    <x v="0"/>
    <m/>
    <x v="4"/>
    <x v="1"/>
    <x v="1"/>
    <x v="0"/>
    <x v="2"/>
    <x v="0"/>
    <x v="0"/>
    <m/>
    <x v="0"/>
    <x v="3"/>
    <x v="6"/>
    <n v="6"/>
    <n v="1.0241860383000001"/>
    <s v="Very likely- £200 (cumulative)-exclusions applied"/>
    <n v="200"/>
    <x v="2"/>
  </r>
  <r>
    <n v="1817"/>
    <x v="0"/>
    <x v="0"/>
    <x v="0"/>
    <x v="0"/>
    <x v="0"/>
    <x v="0"/>
    <x v="0"/>
    <m/>
    <x v="0"/>
    <x v="0"/>
    <x v="0"/>
    <x v="0"/>
    <x v="0"/>
    <x v="0"/>
    <x v="0"/>
    <x v="0"/>
    <m/>
    <x v="4"/>
    <x v="1"/>
    <x v="1"/>
    <x v="0"/>
    <x v="2"/>
    <x v="0"/>
    <x v="0"/>
    <m/>
    <x v="0"/>
    <x v="3"/>
    <x v="6"/>
    <n v="6"/>
    <n v="1.0241860383000001"/>
    <s v="Very likely- 20% (cumulative)-exclusions applied"/>
    <n v="0.2"/>
    <x v="3"/>
  </r>
  <r>
    <n v="1817"/>
    <x v="0"/>
    <x v="0"/>
    <x v="0"/>
    <x v="0"/>
    <x v="0"/>
    <x v="0"/>
    <x v="0"/>
    <m/>
    <x v="0"/>
    <x v="0"/>
    <x v="0"/>
    <x v="0"/>
    <x v="0"/>
    <x v="0"/>
    <x v="0"/>
    <x v="0"/>
    <m/>
    <x v="4"/>
    <x v="1"/>
    <x v="1"/>
    <x v="0"/>
    <x v="2"/>
    <x v="0"/>
    <x v="0"/>
    <m/>
    <x v="0"/>
    <x v="3"/>
    <x v="6"/>
    <n v="6"/>
    <n v="1.0241860383000001"/>
    <s v="Very likely- 30% (cumulative)-exclusions applied"/>
    <n v="0.3"/>
    <x v="4"/>
  </r>
  <r>
    <n v="1817"/>
    <x v="0"/>
    <x v="0"/>
    <x v="0"/>
    <x v="0"/>
    <x v="0"/>
    <x v="0"/>
    <x v="0"/>
    <m/>
    <x v="0"/>
    <x v="0"/>
    <x v="0"/>
    <x v="0"/>
    <x v="0"/>
    <x v="0"/>
    <x v="0"/>
    <x v="0"/>
    <m/>
    <x v="4"/>
    <x v="1"/>
    <x v="1"/>
    <x v="0"/>
    <x v="2"/>
    <x v="0"/>
    <x v="0"/>
    <m/>
    <x v="0"/>
    <x v="3"/>
    <x v="6"/>
    <n v="6"/>
    <n v="1.0241860383000001"/>
    <s v="Very likely- 40% (cumulative)-exclusions applied"/>
    <n v="0.4"/>
    <x v="5"/>
  </r>
  <r>
    <n v="1817"/>
    <x v="0"/>
    <x v="0"/>
    <x v="0"/>
    <x v="0"/>
    <x v="0"/>
    <x v="0"/>
    <x v="0"/>
    <m/>
    <x v="0"/>
    <x v="0"/>
    <x v="0"/>
    <x v="0"/>
    <x v="0"/>
    <x v="0"/>
    <x v="0"/>
    <x v="0"/>
    <m/>
    <x v="4"/>
    <x v="1"/>
    <x v="1"/>
    <x v="0"/>
    <x v="2"/>
    <x v="0"/>
    <x v="0"/>
    <m/>
    <x v="0"/>
    <x v="3"/>
    <x v="6"/>
    <n v="6"/>
    <n v="1.0241860383000001"/>
    <s v="Very likely- 50% (cumulative)-exclusions applied"/>
    <n v="0.5"/>
    <x v="6"/>
  </r>
  <r>
    <n v="1818"/>
    <x v="12"/>
    <x v="3"/>
    <x v="1"/>
    <x v="1"/>
    <x v="2"/>
    <x v="1"/>
    <x v="1"/>
    <m/>
    <x v="0"/>
    <x v="0"/>
    <x v="0"/>
    <x v="0"/>
    <x v="0"/>
    <x v="0"/>
    <x v="0"/>
    <x v="0"/>
    <m/>
    <x v="4"/>
    <x v="1"/>
    <x v="1"/>
    <x v="0"/>
    <x v="2"/>
    <x v="0"/>
    <x v="0"/>
    <m/>
    <x v="3"/>
    <x v="1"/>
    <x v="0"/>
    <m/>
    <n v="1.1744897841899999"/>
    <s v="Very likely- 40% (cumulative)-exclusions applied"/>
    <n v="0.4"/>
    <x v="5"/>
  </r>
  <r>
    <n v="1818"/>
    <x v="12"/>
    <x v="3"/>
    <x v="1"/>
    <x v="1"/>
    <x v="2"/>
    <x v="1"/>
    <x v="1"/>
    <m/>
    <x v="0"/>
    <x v="0"/>
    <x v="0"/>
    <x v="0"/>
    <x v="0"/>
    <x v="0"/>
    <x v="0"/>
    <x v="0"/>
    <m/>
    <x v="4"/>
    <x v="1"/>
    <x v="1"/>
    <x v="0"/>
    <x v="2"/>
    <x v="0"/>
    <x v="0"/>
    <m/>
    <x v="3"/>
    <x v="1"/>
    <x v="0"/>
    <m/>
    <n v="1.1744897841899999"/>
    <s v="Very likely- 50% (cumulative)-exclusions applied"/>
    <n v="0.5"/>
    <x v="6"/>
  </r>
  <r>
    <n v="1824"/>
    <x v="0"/>
    <x v="0"/>
    <x v="0"/>
    <x v="0"/>
    <x v="0"/>
    <x v="0"/>
    <x v="0"/>
    <m/>
    <x v="0"/>
    <x v="10"/>
    <x v="10"/>
    <x v="8"/>
    <x v="0"/>
    <x v="0"/>
    <x v="0"/>
    <x v="0"/>
    <n v="1.5"/>
    <x v="4"/>
    <x v="1"/>
    <x v="1"/>
    <x v="0"/>
    <x v="2"/>
    <x v="0"/>
    <x v="0"/>
    <m/>
    <x v="13"/>
    <x v="2"/>
    <x v="4"/>
    <m/>
    <n v="1.7570013583399999"/>
    <s v="Very likely- £150 (cumulative)-exclusions applied"/>
    <n v="150"/>
    <x v="1"/>
  </r>
  <r>
    <n v="1824"/>
    <x v="0"/>
    <x v="0"/>
    <x v="0"/>
    <x v="0"/>
    <x v="0"/>
    <x v="0"/>
    <x v="0"/>
    <m/>
    <x v="0"/>
    <x v="10"/>
    <x v="10"/>
    <x v="8"/>
    <x v="0"/>
    <x v="0"/>
    <x v="0"/>
    <x v="0"/>
    <n v="1.5"/>
    <x v="4"/>
    <x v="1"/>
    <x v="1"/>
    <x v="0"/>
    <x v="2"/>
    <x v="0"/>
    <x v="0"/>
    <m/>
    <x v="13"/>
    <x v="2"/>
    <x v="4"/>
    <m/>
    <n v="1.7570013583399999"/>
    <s v="Very likely- £200 (cumulative)-exclusions applied"/>
    <n v="200"/>
    <x v="2"/>
  </r>
  <r>
    <n v="1826"/>
    <x v="0"/>
    <x v="0"/>
    <x v="0"/>
    <x v="0"/>
    <x v="0"/>
    <x v="0"/>
    <x v="0"/>
    <m/>
    <x v="0"/>
    <x v="0"/>
    <x v="0"/>
    <x v="0"/>
    <x v="0"/>
    <x v="0"/>
    <x v="0"/>
    <x v="0"/>
    <m/>
    <x v="2"/>
    <x v="6"/>
    <x v="1"/>
    <x v="0"/>
    <x v="0"/>
    <x v="0"/>
    <x v="1"/>
    <m/>
    <x v="3"/>
    <x v="1"/>
    <x v="0"/>
    <m/>
    <n v="1.59698933791"/>
    <s v="Very likely- £50 (cumulative)-exclusions applied"/>
    <n v="50"/>
    <x v="7"/>
  </r>
  <r>
    <n v="1826"/>
    <x v="0"/>
    <x v="0"/>
    <x v="0"/>
    <x v="0"/>
    <x v="0"/>
    <x v="0"/>
    <x v="0"/>
    <m/>
    <x v="0"/>
    <x v="0"/>
    <x v="0"/>
    <x v="0"/>
    <x v="0"/>
    <x v="0"/>
    <x v="0"/>
    <x v="0"/>
    <m/>
    <x v="2"/>
    <x v="6"/>
    <x v="1"/>
    <x v="0"/>
    <x v="0"/>
    <x v="0"/>
    <x v="1"/>
    <m/>
    <x v="3"/>
    <x v="1"/>
    <x v="0"/>
    <m/>
    <n v="1.59698933791"/>
    <s v="Very likely- £100 (cumulative)-exclusions applied"/>
    <n v="100"/>
    <x v="0"/>
  </r>
  <r>
    <n v="1826"/>
    <x v="0"/>
    <x v="0"/>
    <x v="0"/>
    <x v="0"/>
    <x v="0"/>
    <x v="0"/>
    <x v="0"/>
    <m/>
    <x v="0"/>
    <x v="0"/>
    <x v="0"/>
    <x v="0"/>
    <x v="0"/>
    <x v="0"/>
    <x v="0"/>
    <x v="0"/>
    <m/>
    <x v="2"/>
    <x v="6"/>
    <x v="1"/>
    <x v="0"/>
    <x v="0"/>
    <x v="0"/>
    <x v="1"/>
    <m/>
    <x v="3"/>
    <x v="1"/>
    <x v="0"/>
    <m/>
    <n v="1.59698933791"/>
    <s v="Very likely- £150 (cumulative)-exclusions applied"/>
    <n v="150"/>
    <x v="1"/>
  </r>
  <r>
    <n v="1826"/>
    <x v="0"/>
    <x v="0"/>
    <x v="0"/>
    <x v="0"/>
    <x v="0"/>
    <x v="0"/>
    <x v="0"/>
    <m/>
    <x v="0"/>
    <x v="0"/>
    <x v="0"/>
    <x v="0"/>
    <x v="0"/>
    <x v="0"/>
    <x v="0"/>
    <x v="0"/>
    <m/>
    <x v="2"/>
    <x v="6"/>
    <x v="1"/>
    <x v="0"/>
    <x v="0"/>
    <x v="0"/>
    <x v="1"/>
    <m/>
    <x v="3"/>
    <x v="1"/>
    <x v="0"/>
    <m/>
    <n v="1.59698933791"/>
    <s v="Very likely- £200 (cumulative)-exclusions applied"/>
    <n v="200"/>
    <x v="2"/>
  </r>
  <r>
    <n v="1826"/>
    <x v="0"/>
    <x v="0"/>
    <x v="0"/>
    <x v="0"/>
    <x v="0"/>
    <x v="0"/>
    <x v="0"/>
    <m/>
    <x v="0"/>
    <x v="0"/>
    <x v="0"/>
    <x v="0"/>
    <x v="0"/>
    <x v="0"/>
    <x v="0"/>
    <x v="0"/>
    <m/>
    <x v="2"/>
    <x v="6"/>
    <x v="1"/>
    <x v="0"/>
    <x v="0"/>
    <x v="0"/>
    <x v="1"/>
    <m/>
    <x v="3"/>
    <x v="1"/>
    <x v="0"/>
    <m/>
    <n v="1.59698933791"/>
    <s v="Very likely- 30% (cumulative)-exclusions applied"/>
    <n v="0.3"/>
    <x v="4"/>
  </r>
  <r>
    <n v="1826"/>
    <x v="0"/>
    <x v="0"/>
    <x v="0"/>
    <x v="0"/>
    <x v="0"/>
    <x v="0"/>
    <x v="0"/>
    <m/>
    <x v="0"/>
    <x v="0"/>
    <x v="0"/>
    <x v="0"/>
    <x v="0"/>
    <x v="0"/>
    <x v="0"/>
    <x v="0"/>
    <m/>
    <x v="2"/>
    <x v="6"/>
    <x v="1"/>
    <x v="0"/>
    <x v="0"/>
    <x v="0"/>
    <x v="1"/>
    <m/>
    <x v="3"/>
    <x v="1"/>
    <x v="0"/>
    <m/>
    <n v="1.59698933791"/>
    <s v="Very likely- 40% (cumulative)-exclusions applied"/>
    <n v="0.4"/>
    <x v="5"/>
  </r>
  <r>
    <n v="1826"/>
    <x v="0"/>
    <x v="0"/>
    <x v="0"/>
    <x v="0"/>
    <x v="0"/>
    <x v="0"/>
    <x v="0"/>
    <m/>
    <x v="0"/>
    <x v="0"/>
    <x v="0"/>
    <x v="0"/>
    <x v="0"/>
    <x v="0"/>
    <x v="0"/>
    <x v="0"/>
    <m/>
    <x v="2"/>
    <x v="6"/>
    <x v="1"/>
    <x v="0"/>
    <x v="0"/>
    <x v="0"/>
    <x v="1"/>
    <m/>
    <x v="3"/>
    <x v="1"/>
    <x v="0"/>
    <m/>
    <n v="1.59698933791"/>
    <s v="Very likely- 50% (cumulative)-exclusions applied"/>
    <n v="0.5"/>
    <x v="6"/>
  </r>
  <r>
    <n v="1829"/>
    <x v="4"/>
    <x v="0"/>
    <x v="0"/>
    <x v="0"/>
    <x v="0"/>
    <x v="0"/>
    <x v="4"/>
    <n v="2"/>
    <x v="0"/>
    <x v="0"/>
    <x v="0"/>
    <x v="0"/>
    <x v="0"/>
    <x v="0"/>
    <x v="0"/>
    <x v="0"/>
    <m/>
    <x v="7"/>
    <x v="2"/>
    <x v="1"/>
    <x v="0"/>
    <x v="2"/>
    <x v="0"/>
    <x v="5"/>
    <n v="2"/>
    <x v="3"/>
    <x v="1"/>
    <x v="0"/>
    <m/>
    <n v="0.71993932259299998"/>
    <s v="Very likely- £100 (cumulative)-exclusions applied"/>
    <n v="100"/>
    <x v="0"/>
  </r>
  <r>
    <n v="1829"/>
    <x v="4"/>
    <x v="0"/>
    <x v="0"/>
    <x v="0"/>
    <x v="0"/>
    <x v="0"/>
    <x v="4"/>
    <n v="2"/>
    <x v="0"/>
    <x v="0"/>
    <x v="0"/>
    <x v="0"/>
    <x v="0"/>
    <x v="0"/>
    <x v="0"/>
    <x v="0"/>
    <m/>
    <x v="7"/>
    <x v="2"/>
    <x v="1"/>
    <x v="0"/>
    <x v="2"/>
    <x v="0"/>
    <x v="5"/>
    <n v="2"/>
    <x v="3"/>
    <x v="1"/>
    <x v="0"/>
    <m/>
    <n v="0.71993932259299998"/>
    <s v="Very likely- £150 (cumulative)-exclusions applied"/>
    <n v="150"/>
    <x v="1"/>
  </r>
  <r>
    <n v="1829"/>
    <x v="4"/>
    <x v="0"/>
    <x v="0"/>
    <x v="0"/>
    <x v="0"/>
    <x v="0"/>
    <x v="4"/>
    <n v="2"/>
    <x v="0"/>
    <x v="0"/>
    <x v="0"/>
    <x v="0"/>
    <x v="0"/>
    <x v="0"/>
    <x v="0"/>
    <x v="0"/>
    <m/>
    <x v="7"/>
    <x v="2"/>
    <x v="1"/>
    <x v="0"/>
    <x v="2"/>
    <x v="0"/>
    <x v="5"/>
    <n v="2"/>
    <x v="3"/>
    <x v="1"/>
    <x v="0"/>
    <m/>
    <n v="0.71993932259299998"/>
    <s v="Very likely- £200 (cumulative)-exclusions applied"/>
    <n v="200"/>
    <x v="2"/>
  </r>
  <r>
    <n v="1829"/>
    <x v="4"/>
    <x v="0"/>
    <x v="0"/>
    <x v="0"/>
    <x v="0"/>
    <x v="0"/>
    <x v="4"/>
    <n v="2"/>
    <x v="0"/>
    <x v="0"/>
    <x v="0"/>
    <x v="0"/>
    <x v="0"/>
    <x v="0"/>
    <x v="0"/>
    <x v="0"/>
    <m/>
    <x v="7"/>
    <x v="2"/>
    <x v="1"/>
    <x v="0"/>
    <x v="2"/>
    <x v="0"/>
    <x v="5"/>
    <n v="2"/>
    <x v="3"/>
    <x v="1"/>
    <x v="0"/>
    <m/>
    <n v="0.71993932259299998"/>
    <s v="Very likely- 40% (cumulative)-exclusions applied"/>
    <n v="0.4"/>
    <x v="5"/>
  </r>
  <r>
    <n v="1829"/>
    <x v="4"/>
    <x v="0"/>
    <x v="0"/>
    <x v="0"/>
    <x v="0"/>
    <x v="0"/>
    <x v="4"/>
    <n v="2"/>
    <x v="0"/>
    <x v="0"/>
    <x v="0"/>
    <x v="0"/>
    <x v="0"/>
    <x v="0"/>
    <x v="0"/>
    <x v="0"/>
    <m/>
    <x v="7"/>
    <x v="2"/>
    <x v="1"/>
    <x v="0"/>
    <x v="2"/>
    <x v="0"/>
    <x v="5"/>
    <n v="2"/>
    <x v="3"/>
    <x v="1"/>
    <x v="0"/>
    <m/>
    <n v="0.71993932259299998"/>
    <s v="Very likely- 50% (cumulative)-exclusions applied"/>
    <n v="0.5"/>
    <x v="6"/>
  </r>
  <r>
    <n v="1832"/>
    <x v="0"/>
    <x v="0"/>
    <x v="0"/>
    <x v="0"/>
    <x v="0"/>
    <x v="0"/>
    <x v="0"/>
    <m/>
    <x v="0"/>
    <x v="0"/>
    <x v="0"/>
    <x v="0"/>
    <x v="0"/>
    <x v="0"/>
    <x v="0"/>
    <x v="0"/>
    <m/>
    <x v="4"/>
    <x v="1"/>
    <x v="1"/>
    <x v="0"/>
    <x v="2"/>
    <x v="0"/>
    <x v="0"/>
    <m/>
    <x v="0"/>
    <x v="0"/>
    <x v="0"/>
    <n v="30"/>
    <n v="0.89271362921599995"/>
    <s v="Very likely- 20% (cumulative)-exclusions applied"/>
    <n v="0.2"/>
    <x v="3"/>
  </r>
  <r>
    <n v="1832"/>
    <x v="0"/>
    <x v="0"/>
    <x v="0"/>
    <x v="0"/>
    <x v="0"/>
    <x v="0"/>
    <x v="0"/>
    <m/>
    <x v="0"/>
    <x v="0"/>
    <x v="0"/>
    <x v="0"/>
    <x v="0"/>
    <x v="0"/>
    <x v="0"/>
    <x v="0"/>
    <m/>
    <x v="4"/>
    <x v="1"/>
    <x v="1"/>
    <x v="0"/>
    <x v="2"/>
    <x v="0"/>
    <x v="0"/>
    <m/>
    <x v="0"/>
    <x v="0"/>
    <x v="0"/>
    <n v="30"/>
    <n v="0.89271362921599995"/>
    <s v="Very likely- 30% (cumulative)-exclusions applied"/>
    <n v="0.3"/>
    <x v="4"/>
  </r>
  <r>
    <n v="1832"/>
    <x v="0"/>
    <x v="0"/>
    <x v="0"/>
    <x v="0"/>
    <x v="0"/>
    <x v="0"/>
    <x v="0"/>
    <m/>
    <x v="0"/>
    <x v="0"/>
    <x v="0"/>
    <x v="0"/>
    <x v="0"/>
    <x v="0"/>
    <x v="0"/>
    <x v="0"/>
    <m/>
    <x v="4"/>
    <x v="1"/>
    <x v="1"/>
    <x v="0"/>
    <x v="2"/>
    <x v="0"/>
    <x v="0"/>
    <m/>
    <x v="0"/>
    <x v="0"/>
    <x v="0"/>
    <n v="30"/>
    <n v="0.89271362921599995"/>
    <s v="Very likely- 40% (cumulative)-exclusions applied"/>
    <n v="0.4"/>
    <x v="5"/>
  </r>
  <r>
    <n v="1832"/>
    <x v="0"/>
    <x v="0"/>
    <x v="0"/>
    <x v="0"/>
    <x v="0"/>
    <x v="0"/>
    <x v="0"/>
    <m/>
    <x v="0"/>
    <x v="0"/>
    <x v="0"/>
    <x v="0"/>
    <x v="0"/>
    <x v="0"/>
    <x v="0"/>
    <x v="0"/>
    <m/>
    <x v="4"/>
    <x v="1"/>
    <x v="1"/>
    <x v="0"/>
    <x v="2"/>
    <x v="0"/>
    <x v="0"/>
    <m/>
    <x v="0"/>
    <x v="0"/>
    <x v="0"/>
    <n v="30"/>
    <n v="0.89271362921599995"/>
    <s v="Very likely- 50% (cumulative)-exclusions applied"/>
    <n v="0.5"/>
    <x v="6"/>
  </r>
  <r>
    <n v="1836"/>
    <x v="0"/>
    <x v="0"/>
    <x v="0"/>
    <x v="0"/>
    <x v="0"/>
    <x v="0"/>
    <x v="0"/>
    <m/>
    <x v="0"/>
    <x v="0"/>
    <x v="0"/>
    <x v="0"/>
    <x v="0"/>
    <x v="0"/>
    <x v="0"/>
    <x v="0"/>
    <m/>
    <x v="4"/>
    <x v="1"/>
    <x v="1"/>
    <x v="0"/>
    <x v="2"/>
    <x v="0"/>
    <x v="0"/>
    <m/>
    <x v="13"/>
    <x v="2"/>
    <x v="4"/>
    <m/>
    <n v="0.85995123333099999"/>
    <s v="Very likely- 50% (cumulative)-exclusions applied"/>
    <n v="0.5"/>
    <x v="6"/>
  </r>
  <r>
    <n v="1839"/>
    <x v="0"/>
    <x v="0"/>
    <x v="0"/>
    <x v="0"/>
    <x v="0"/>
    <x v="0"/>
    <x v="0"/>
    <m/>
    <x v="0"/>
    <x v="0"/>
    <x v="0"/>
    <x v="0"/>
    <x v="0"/>
    <x v="0"/>
    <x v="0"/>
    <x v="0"/>
    <m/>
    <x v="4"/>
    <x v="1"/>
    <x v="1"/>
    <x v="0"/>
    <x v="2"/>
    <x v="0"/>
    <x v="0"/>
    <m/>
    <x v="13"/>
    <x v="2"/>
    <x v="4"/>
    <m/>
    <n v="1.4036890558799999"/>
    <s v="Very likely- £100 (cumulative)-exclusions applied"/>
    <n v="100"/>
    <x v="0"/>
  </r>
  <r>
    <n v="1839"/>
    <x v="0"/>
    <x v="0"/>
    <x v="0"/>
    <x v="0"/>
    <x v="0"/>
    <x v="0"/>
    <x v="0"/>
    <m/>
    <x v="0"/>
    <x v="0"/>
    <x v="0"/>
    <x v="0"/>
    <x v="0"/>
    <x v="0"/>
    <x v="0"/>
    <x v="0"/>
    <m/>
    <x v="4"/>
    <x v="1"/>
    <x v="1"/>
    <x v="0"/>
    <x v="2"/>
    <x v="0"/>
    <x v="0"/>
    <m/>
    <x v="13"/>
    <x v="2"/>
    <x v="4"/>
    <m/>
    <n v="1.4036890558799999"/>
    <s v="Very likely- £150 (cumulative)-exclusions applied"/>
    <n v="150"/>
    <x v="1"/>
  </r>
  <r>
    <n v="1839"/>
    <x v="0"/>
    <x v="0"/>
    <x v="0"/>
    <x v="0"/>
    <x v="0"/>
    <x v="0"/>
    <x v="0"/>
    <m/>
    <x v="0"/>
    <x v="0"/>
    <x v="0"/>
    <x v="0"/>
    <x v="0"/>
    <x v="0"/>
    <x v="0"/>
    <x v="0"/>
    <m/>
    <x v="4"/>
    <x v="1"/>
    <x v="1"/>
    <x v="0"/>
    <x v="2"/>
    <x v="0"/>
    <x v="0"/>
    <m/>
    <x v="13"/>
    <x v="2"/>
    <x v="4"/>
    <m/>
    <n v="1.4036890558799999"/>
    <s v="Very likely- £200 (cumulative)-exclusions applied"/>
    <n v="200"/>
    <x v="2"/>
  </r>
  <r>
    <n v="1852"/>
    <x v="0"/>
    <x v="0"/>
    <x v="0"/>
    <x v="0"/>
    <x v="0"/>
    <x v="0"/>
    <x v="0"/>
    <m/>
    <x v="0"/>
    <x v="0"/>
    <x v="0"/>
    <x v="0"/>
    <x v="0"/>
    <x v="0"/>
    <x v="0"/>
    <x v="0"/>
    <m/>
    <x v="4"/>
    <x v="1"/>
    <x v="1"/>
    <x v="0"/>
    <x v="2"/>
    <x v="0"/>
    <x v="0"/>
    <m/>
    <x v="0"/>
    <x v="1"/>
    <x v="8"/>
    <n v="2"/>
    <n v="0.76976820218200004"/>
    <s v="Very likely- 50% (cumulative)-exclusions applied"/>
    <n v="0.5"/>
    <x v="6"/>
  </r>
  <r>
    <n v="1854"/>
    <x v="0"/>
    <x v="0"/>
    <x v="0"/>
    <x v="0"/>
    <x v="0"/>
    <x v="0"/>
    <x v="0"/>
    <m/>
    <x v="0"/>
    <x v="0"/>
    <x v="0"/>
    <x v="0"/>
    <x v="0"/>
    <x v="0"/>
    <x v="0"/>
    <x v="0"/>
    <m/>
    <x v="4"/>
    <x v="1"/>
    <x v="1"/>
    <x v="0"/>
    <x v="2"/>
    <x v="0"/>
    <x v="0"/>
    <m/>
    <x v="0"/>
    <x v="1"/>
    <x v="8"/>
    <n v="2"/>
    <n v="1.16800935092"/>
    <s v="Very likely- £100 (cumulative)-exclusions applied"/>
    <n v="100"/>
    <x v="0"/>
  </r>
  <r>
    <n v="1854"/>
    <x v="0"/>
    <x v="0"/>
    <x v="0"/>
    <x v="0"/>
    <x v="0"/>
    <x v="0"/>
    <x v="0"/>
    <m/>
    <x v="0"/>
    <x v="0"/>
    <x v="0"/>
    <x v="0"/>
    <x v="0"/>
    <x v="0"/>
    <x v="0"/>
    <x v="0"/>
    <m/>
    <x v="4"/>
    <x v="1"/>
    <x v="1"/>
    <x v="0"/>
    <x v="2"/>
    <x v="0"/>
    <x v="0"/>
    <m/>
    <x v="0"/>
    <x v="1"/>
    <x v="8"/>
    <n v="2"/>
    <n v="1.16800935092"/>
    <s v="Very likely- £150 (cumulative)-exclusions applied"/>
    <n v="150"/>
    <x v="1"/>
  </r>
  <r>
    <n v="1854"/>
    <x v="0"/>
    <x v="0"/>
    <x v="0"/>
    <x v="0"/>
    <x v="0"/>
    <x v="0"/>
    <x v="0"/>
    <m/>
    <x v="0"/>
    <x v="0"/>
    <x v="0"/>
    <x v="0"/>
    <x v="0"/>
    <x v="0"/>
    <x v="0"/>
    <x v="0"/>
    <m/>
    <x v="4"/>
    <x v="1"/>
    <x v="1"/>
    <x v="0"/>
    <x v="2"/>
    <x v="0"/>
    <x v="0"/>
    <m/>
    <x v="0"/>
    <x v="1"/>
    <x v="8"/>
    <n v="2"/>
    <n v="1.16800935092"/>
    <s v="Very likely- £200 (cumulative)-exclusions applied"/>
    <n v="200"/>
    <x v="2"/>
  </r>
  <r>
    <n v="1859"/>
    <x v="0"/>
    <x v="0"/>
    <x v="0"/>
    <x v="0"/>
    <x v="0"/>
    <x v="0"/>
    <x v="0"/>
    <m/>
    <x v="0"/>
    <x v="0"/>
    <x v="0"/>
    <x v="0"/>
    <x v="0"/>
    <x v="0"/>
    <x v="0"/>
    <x v="0"/>
    <m/>
    <x v="4"/>
    <x v="1"/>
    <x v="1"/>
    <x v="0"/>
    <x v="2"/>
    <x v="0"/>
    <x v="0"/>
    <m/>
    <x v="0"/>
    <x v="1"/>
    <x v="8"/>
    <n v="20"/>
    <n v="0.91689053111899999"/>
    <s v="Very likely- £50 (cumulative)-exclusions applied"/>
    <n v="50"/>
    <x v="7"/>
  </r>
  <r>
    <n v="1859"/>
    <x v="0"/>
    <x v="0"/>
    <x v="0"/>
    <x v="0"/>
    <x v="0"/>
    <x v="0"/>
    <x v="0"/>
    <m/>
    <x v="0"/>
    <x v="0"/>
    <x v="0"/>
    <x v="0"/>
    <x v="0"/>
    <x v="0"/>
    <x v="0"/>
    <x v="0"/>
    <m/>
    <x v="4"/>
    <x v="1"/>
    <x v="1"/>
    <x v="0"/>
    <x v="2"/>
    <x v="0"/>
    <x v="0"/>
    <m/>
    <x v="0"/>
    <x v="1"/>
    <x v="8"/>
    <n v="20"/>
    <n v="0.91689053111899999"/>
    <s v="Very likely- £100 (cumulative)-exclusions applied"/>
    <n v="100"/>
    <x v="0"/>
  </r>
  <r>
    <n v="1859"/>
    <x v="0"/>
    <x v="0"/>
    <x v="0"/>
    <x v="0"/>
    <x v="0"/>
    <x v="0"/>
    <x v="0"/>
    <m/>
    <x v="0"/>
    <x v="0"/>
    <x v="0"/>
    <x v="0"/>
    <x v="0"/>
    <x v="0"/>
    <x v="0"/>
    <x v="0"/>
    <m/>
    <x v="4"/>
    <x v="1"/>
    <x v="1"/>
    <x v="0"/>
    <x v="2"/>
    <x v="0"/>
    <x v="0"/>
    <m/>
    <x v="0"/>
    <x v="1"/>
    <x v="8"/>
    <n v="20"/>
    <n v="0.91689053111899999"/>
    <s v="Very likely- £150 (cumulative)-exclusions applied"/>
    <n v="150"/>
    <x v="1"/>
  </r>
  <r>
    <n v="1859"/>
    <x v="0"/>
    <x v="0"/>
    <x v="0"/>
    <x v="0"/>
    <x v="0"/>
    <x v="0"/>
    <x v="0"/>
    <m/>
    <x v="0"/>
    <x v="0"/>
    <x v="0"/>
    <x v="0"/>
    <x v="0"/>
    <x v="0"/>
    <x v="0"/>
    <x v="0"/>
    <m/>
    <x v="4"/>
    <x v="1"/>
    <x v="1"/>
    <x v="0"/>
    <x v="2"/>
    <x v="0"/>
    <x v="0"/>
    <m/>
    <x v="0"/>
    <x v="1"/>
    <x v="8"/>
    <n v="20"/>
    <n v="0.91689053111899999"/>
    <s v="Very likely- £200 (cumulative)-exclusions applied"/>
    <n v="200"/>
    <x v="2"/>
  </r>
  <r>
    <n v="1859"/>
    <x v="0"/>
    <x v="0"/>
    <x v="0"/>
    <x v="0"/>
    <x v="0"/>
    <x v="0"/>
    <x v="0"/>
    <m/>
    <x v="0"/>
    <x v="0"/>
    <x v="0"/>
    <x v="0"/>
    <x v="0"/>
    <x v="0"/>
    <x v="0"/>
    <x v="0"/>
    <m/>
    <x v="4"/>
    <x v="1"/>
    <x v="1"/>
    <x v="0"/>
    <x v="2"/>
    <x v="0"/>
    <x v="0"/>
    <m/>
    <x v="0"/>
    <x v="1"/>
    <x v="8"/>
    <n v="20"/>
    <n v="0.91689053111899999"/>
    <s v="Very likely- 20% (cumulative)-exclusions applied"/>
    <n v="0.2"/>
    <x v="3"/>
  </r>
  <r>
    <n v="1859"/>
    <x v="0"/>
    <x v="0"/>
    <x v="0"/>
    <x v="0"/>
    <x v="0"/>
    <x v="0"/>
    <x v="0"/>
    <m/>
    <x v="0"/>
    <x v="0"/>
    <x v="0"/>
    <x v="0"/>
    <x v="0"/>
    <x v="0"/>
    <x v="0"/>
    <x v="0"/>
    <m/>
    <x v="4"/>
    <x v="1"/>
    <x v="1"/>
    <x v="0"/>
    <x v="2"/>
    <x v="0"/>
    <x v="0"/>
    <m/>
    <x v="0"/>
    <x v="1"/>
    <x v="8"/>
    <n v="20"/>
    <n v="0.91689053111899999"/>
    <s v="Very likely- 30% (cumulative)-exclusions applied"/>
    <n v="0.3"/>
    <x v="4"/>
  </r>
  <r>
    <n v="1859"/>
    <x v="0"/>
    <x v="0"/>
    <x v="0"/>
    <x v="0"/>
    <x v="0"/>
    <x v="0"/>
    <x v="0"/>
    <m/>
    <x v="0"/>
    <x v="0"/>
    <x v="0"/>
    <x v="0"/>
    <x v="0"/>
    <x v="0"/>
    <x v="0"/>
    <x v="0"/>
    <m/>
    <x v="4"/>
    <x v="1"/>
    <x v="1"/>
    <x v="0"/>
    <x v="2"/>
    <x v="0"/>
    <x v="0"/>
    <m/>
    <x v="0"/>
    <x v="1"/>
    <x v="8"/>
    <n v="20"/>
    <n v="0.91689053111899999"/>
    <s v="Very likely- 40% (cumulative)-exclusions applied"/>
    <n v="0.4"/>
    <x v="5"/>
  </r>
  <r>
    <n v="1859"/>
    <x v="0"/>
    <x v="0"/>
    <x v="0"/>
    <x v="0"/>
    <x v="0"/>
    <x v="0"/>
    <x v="0"/>
    <m/>
    <x v="0"/>
    <x v="0"/>
    <x v="0"/>
    <x v="0"/>
    <x v="0"/>
    <x v="0"/>
    <x v="0"/>
    <x v="0"/>
    <m/>
    <x v="4"/>
    <x v="1"/>
    <x v="1"/>
    <x v="0"/>
    <x v="2"/>
    <x v="0"/>
    <x v="0"/>
    <m/>
    <x v="0"/>
    <x v="1"/>
    <x v="8"/>
    <n v="20"/>
    <n v="0.91689053111899999"/>
    <s v="Very likely- 50% (cumulative)-exclusions applied"/>
    <n v="0.5"/>
    <x v="6"/>
  </r>
  <r>
    <n v="1860"/>
    <x v="0"/>
    <x v="0"/>
    <x v="0"/>
    <x v="0"/>
    <x v="0"/>
    <x v="0"/>
    <x v="0"/>
    <m/>
    <x v="0"/>
    <x v="0"/>
    <x v="0"/>
    <x v="0"/>
    <x v="0"/>
    <x v="0"/>
    <x v="0"/>
    <x v="0"/>
    <m/>
    <x v="6"/>
    <x v="3"/>
    <x v="2"/>
    <x v="1"/>
    <x v="5"/>
    <x v="1"/>
    <x v="2"/>
    <m/>
    <x v="13"/>
    <x v="2"/>
    <x v="4"/>
    <m/>
    <n v="1.2157598406200001"/>
    <s v="Very likely- £150 (cumulative)-exclusions applied"/>
    <n v="150"/>
    <x v="1"/>
  </r>
  <r>
    <n v="1860"/>
    <x v="0"/>
    <x v="0"/>
    <x v="0"/>
    <x v="0"/>
    <x v="0"/>
    <x v="0"/>
    <x v="0"/>
    <m/>
    <x v="0"/>
    <x v="0"/>
    <x v="0"/>
    <x v="0"/>
    <x v="0"/>
    <x v="0"/>
    <x v="0"/>
    <x v="0"/>
    <m/>
    <x v="6"/>
    <x v="3"/>
    <x v="2"/>
    <x v="1"/>
    <x v="5"/>
    <x v="1"/>
    <x v="2"/>
    <m/>
    <x v="13"/>
    <x v="2"/>
    <x v="4"/>
    <m/>
    <n v="1.2157598406200001"/>
    <s v="Very likely- £200 (cumulative)-exclusions applied"/>
    <n v="200"/>
    <x v="2"/>
  </r>
  <r>
    <n v="1860"/>
    <x v="0"/>
    <x v="0"/>
    <x v="0"/>
    <x v="0"/>
    <x v="0"/>
    <x v="0"/>
    <x v="0"/>
    <m/>
    <x v="0"/>
    <x v="0"/>
    <x v="0"/>
    <x v="0"/>
    <x v="0"/>
    <x v="0"/>
    <x v="0"/>
    <x v="0"/>
    <m/>
    <x v="6"/>
    <x v="3"/>
    <x v="2"/>
    <x v="1"/>
    <x v="5"/>
    <x v="1"/>
    <x v="2"/>
    <m/>
    <x v="13"/>
    <x v="2"/>
    <x v="4"/>
    <m/>
    <n v="1.2157598406200001"/>
    <s v="Very likely- 50% (cumulative)-exclusions applied"/>
    <n v="0.5"/>
    <x v="6"/>
  </r>
  <r>
    <n v="1861"/>
    <x v="0"/>
    <x v="0"/>
    <x v="0"/>
    <x v="0"/>
    <x v="0"/>
    <x v="0"/>
    <x v="0"/>
    <m/>
    <x v="0"/>
    <x v="0"/>
    <x v="0"/>
    <x v="0"/>
    <x v="0"/>
    <x v="0"/>
    <x v="0"/>
    <x v="0"/>
    <m/>
    <x v="4"/>
    <x v="1"/>
    <x v="1"/>
    <x v="0"/>
    <x v="2"/>
    <x v="0"/>
    <x v="0"/>
    <m/>
    <x v="12"/>
    <x v="1"/>
    <x v="10"/>
    <n v="6"/>
    <n v="0.91689053111899999"/>
    <s v="Very likely- £150 (cumulative)-exclusions applied"/>
    <n v="150"/>
    <x v="1"/>
  </r>
  <r>
    <n v="1861"/>
    <x v="0"/>
    <x v="0"/>
    <x v="0"/>
    <x v="0"/>
    <x v="0"/>
    <x v="0"/>
    <x v="0"/>
    <m/>
    <x v="0"/>
    <x v="0"/>
    <x v="0"/>
    <x v="0"/>
    <x v="0"/>
    <x v="0"/>
    <x v="0"/>
    <x v="0"/>
    <m/>
    <x v="4"/>
    <x v="1"/>
    <x v="1"/>
    <x v="0"/>
    <x v="2"/>
    <x v="0"/>
    <x v="0"/>
    <m/>
    <x v="12"/>
    <x v="1"/>
    <x v="10"/>
    <n v="6"/>
    <n v="0.91689053111899999"/>
    <s v="Very likely- £200 (cumulative)-exclusions applied"/>
    <n v="200"/>
    <x v="2"/>
  </r>
  <r>
    <n v="1864"/>
    <x v="0"/>
    <x v="0"/>
    <x v="0"/>
    <x v="0"/>
    <x v="0"/>
    <x v="0"/>
    <x v="0"/>
    <m/>
    <x v="0"/>
    <x v="0"/>
    <x v="0"/>
    <x v="0"/>
    <x v="0"/>
    <x v="0"/>
    <x v="0"/>
    <x v="0"/>
    <m/>
    <x v="0"/>
    <x v="2"/>
    <x v="1"/>
    <x v="0"/>
    <x v="3"/>
    <x v="0"/>
    <x v="0"/>
    <n v="1.5"/>
    <x v="12"/>
    <x v="1"/>
    <x v="11"/>
    <m/>
    <n v="0.84894795896200004"/>
    <s v="Very likely- 30% (cumulative)-exclusions applied"/>
    <n v="0.3"/>
    <x v="4"/>
  </r>
  <r>
    <n v="1864"/>
    <x v="0"/>
    <x v="0"/>
    <x v="0"/>
    <x v="0"/>
    <x v="0"/>
    <x v="0"/>
    <x v="0"/>
    <m/>
    <x v="0"/>
    <x v="0"/>
    <x v="0"/>
    <x v="0"/>
    <x v="0"/>
    <x v="0"/>
    <x v="0"/>
    <x v="0"/>
    <m/>
    <x v="0"/>
    <x v="2"/>
    <x v="1"/>
    <x v="0"/>
    <x v="3"/>
    <x v="0"/>
    <x v="0"/>
    <n v="1.5"/>
    <x v="12"/>
    <x v="1"/>
    <x v="11"/>
    <m/>
    <n v="0.84894795896200004"/>
    <s v="Very likely- 40% (cumulative)-exclusions applied"/>
    <n v="0.4"/>
    <x v="5"/>
  </r>
  <r>
    <n v="1864"/>
    <x v="0"/>
    <x v="0"/>
    <x v="0"/>
    <x v="0"/>
    <x v="0"/>
    <x v="0"/>
    <x v="0"/>
    <m/>
    <x v="0"/>
    <x v="0"/>
    <x v="0"/>
    <x v="0"/>
    <x v="0"/>
    <x v="0"/>
    <x v="0"/>
    <x v="0"/>
    <m/>
    <x v="0"/>
    <x v="2"/>
    <x v="1"/>
    <x v="0"/>
    <x v="3"/>
    <x v="0"/>
    <x v="0"/>
    <n v="1.5"/>
    <x v="12"/>
    <x v="1"/>
    <x v="11"/>
    <m/>
    <n v="0.84894795896200004"/>
    <s v="Very likely- 50% (cumulative)-exclusions applied"/>
    <n v="0.5"/>
    <x v="6"/>
  </r>
  <r>
    <n v="1870"/>
    <x v="0"/>
    <x v="0"/>
    <x v="0"/>
    <x v="0"/>
    <x v="0"/>
    <x v="0"/>
    <x v="0"/>
    <m/>
    <x v="0"/>
    <x v="0"/>
    <x v="0"/>
    <x v="0"/>
    <x v="0"/>
    <x v="0"/>
    <x v="0"/>
    <x v="0"/>
    <m/>
    <x v="9"/>
    <x v="1"/>
    <x v="6"/>
    <x v="0"/>
    <x v="2"/>
    <x v="0"/>
    <x v="0"/>
    <n v="2"/>
    <x v="3"/>
    <x v="1"/>
    <x v="0"/>
    <m/>
    <n v="1.0910779672599999"/>
    <s v="Very likely- £100 (cumulative)-exclusions applied"/>
    <n v="100"/>
    <x v="0"/>
  </r>
  <r>
    <n v="1870"/>
    <x v="0"/>
    <x v="0"/>
    <x v="0"/>
    <x v="0"/>
    <x v="0"/>
    <x v="0"/>
    <x v="0"/>
    <m/>
    <x v="0"/>
    <x v="0"/>
    <x v="0"/>
    <x v="0"/>
    <x v="0"/>
    <x v="0"/>
    <x v="0"/>
    <x v="0"/>
    <m/>
    <x v="9"/>
    <x v="1"/>
    <x v="6"/>
    <x v="0"/>
    <x v="2"/>
    <x v="0"/>
    <x v="0"/>
    <n v="2"/>
    <x v="3"/>
    <x v="1"/>
    <x v="0"/>
    <m/>
    <n v="1.0910779672599999"/>
    <s v="Very likely- £150 (cumulative)-exclusions applied"/>
    <n v="150"/>
    <x v="1"/>
  </r>
  <r>
    <n v="1870"/>
    <x v="0"/>
    <x v="0"/>
    <x v="0"/>
    <x v="0"/>
    <x v="0"/>
    <x v="0"/>
    <x v="0"/>
    <m/>
    <x v="0"/>
    <x v="0"/>
    <x v="0"/>
    <x v="0"/>
    <x v="0"/>
    <x v="0"/>
    <x v="0"/>
    <x v="0"/>
    <m/>
    <x v="9"/>
    <x v="1"/>
    <x v="6"/>
    <x v="0"/>
    <x v="2"/>
    <x v="0"/>
    <x v="0"/>
    <n v="2"/>
    <x v="3"/>
    <x v="1"/>
    <x v="0"/>
    <m/>
    <n v="1.0910779672599999"/>
    <s v="Very likely- £200 (cumulative)-exclusions applied"/>
    <n v="200"/>
    <x v="2"/>
  </r>
  <r>
    <n v="1871"/>
    <x v="0"/>
    <x v="0"/>
    <x v="0"/>
    <x v="0"/>
    <x v="0"/>
    <x v="0"/>
    <x v="0"/>
    <m/>
    <x v="7"/>
    <x v="16"/>
    <x v="1"/>
    <x v="1"/>
    <x v="1"/>
    <x v="1"/>
    <x v="1"/>
    <x v="1"/>
    <m/>
    <x v="6"/>
    <x v="3"/>
    <x v="2"/>
    <x v="1"/>
    <x v="5"/>
    <x v="1"/>
    <x v="2"/>
    <m/>
    <x v="13"/>
    <x v="2"/>
    <x v="4"/>
    <m/>
    <n v="1.21036590579"/>
    <s v="Very likely- £200 (cumulative)-exclusions applied"/>
    <n v="200"/>
    <x v="2"/>
  </r>
  <r>
    <n v="1872"/>
    <x v="0"/>
    <x v="0"/>
    <x v="0"/>
    <x v="0"/>
    <x v="0"/>
    <x v="0"/>
    <x v="0"/>
    <m/>
    <x v="0"/>
    <x v="0"/>
    <x v="0"/>
    <x v="0"/>
    <x v="0"/>
    <x v="0"/>
    <x v="0"/>
    <x v="0"/>
    <m/>
    <x v="2"/>
    <x v="1"/>
    <x v="1"/>
    <x v="0"/>
    <x v="4"/>
    <x v="0"/>
    <x v="1"/>
    <n v="0.25"/>
    <x v="1"/>
    <x v="1"/>
    <x v="1"/>
    <n v="1"/>
    <n v="1.04016038143"/>
    <s v="Very likely- £150 (cumulative)-exclusions applied"/>
    <n v="150"/>
    <x v="1"/>
  </r>
  <r>
    <n v="1872"/>
    <x v="0"/>
    <x v="0"/>
    <x v="0"/>
    <x v="0"/>
    <x v="0"/>
    <x v="0"/>
    <x v="0"/>
    <m/>
    <x v="0"/>
    <x v="0"/>
    <x v="0"/>
    <x v="0"/>
    <x v="0"/>
    <x v="0"/>
    <x v="0"/>
    <x v="0"/>
    <m/>
    <x v="2"/>
    <x v="1"/>
    <x v="1"/>
    <x v="0"/>
    <x v="4"/>
    <x v="0"/>
    <x v="1"/>
    <n v="0.25"/>
    <x v="1"/>
    <x v="1"/>
    <x v="1"/>
    <n v="1"/>
    <n v="1.04016038143"/>
    <s v="Very likely- £200 (cumulative)-exclusions applied"/>
    <n v="200"/>
    <x v="2"/>
  </r>
  <r>
    <n v="1872"/>
    <x v="0"/>
    <x v="0"/>
    <x v="0"/>
    <x v="0"/>
    <x v="0"/>
    <x v="0"/>
    <x v="0"/>
    <m/>
    <x v="0"/>
    <x v="0"/>
    <x v="0"/>
    <x v="0"/>
    <x v="0"/>
    <x v="0"/>
    <x v="0"/>
    <x v="0"/>
    <m/>
    <x v="2"/>
    <x v="1"/>
    <x v="1"/>
    <x v="0"/>
    <x v="4"/>
    <x v="0"/>
    <x v="1"/>
    <n v="0.25"/>
    <x v="1"/>
    <x v="1"/>
    <x v="1"/>
    <n v="1"/>
    <n v="1.04016038143"/>
    <s v="Very likely- 50% (cumulative)-exclusions applied"/>
    <n v="0.5"/>
    <x v="6"/>
  </r>
  <r>
    <n v="1873"/>
    <x v="0"/>
    <x v="0"/>
    <x v="0"/>
    <x v="0"/>
    <x v="0"/>
    <x v="0"/>
    <x v="0"/>
    <m/>
    <x v="0"/>
    <x v="0"/>
    <x v="0"/>
    <x v="0"/>
    <x v="0"/>
    <x v="0"/>
    <x v="0"/>
    <x v="0"/>
    <m/>
    <x v="3"/>
    <x v="1"/>
    <x v="1"/>
    <x v="0"/>
    <x v="2"/>
    <x v="0"/>
    <x v="5"/>
    <n v="1.3"/>
    <x v="1"/>
    <x v="4"/>
    <x v="6"/>
    <n v="3"/>
    <n v="0.74516970213599998"/>
    <s v="Very likely- £100 (cumulative)-exclusions applied"/>
    <n v="100"/>
    <x v="0"/>
  </r>
  <r>
    <n v="1873"/>
    <x v="0"/>
    <x v="0"/>
    <x v="0"/>
    <x v="0"/>
    <x v="0"/>
    <x v="0"/>
    <x v="0"/>
    <m/>
    <x v="0"/>
    <x v="0"/>
    <x v="0"/>
    <x v="0"/>
    <x v="0"/>
    <x v="0"/>
    <x v="0"/>
    <x v="0"/>
    <m/>
    <x v="3"/>
    <x v="1"/>
    <x v="1"/>
    <x v="0"/>
    <x v="2"/>
    <x v="0"/>
    <x v="5"/>
    <n v="1.3"/>
    <x v="1"/>
    <x v="4"/>
    <x v="6"/>
    <n v="3"/>
    <n v="0.74516970213599998"/>
    <s v="Very likely- £150 (cumulative)-exclusions applied"/>
    <n v="150"/>
    <x v="1"/>
  </r>
  <r>
    <n v="1873"/>
    <x v="0"/>
    <x v="0"/>
    <x v="0"/>
    <x v="0"/>
    <x v="0"/>
    <x v="0"/>
    <x v="0"/>
    <m/>
    <x v="0"/>
    <x v="0"/>
    <x v="0"/>
    <x v="0"/>
    <x v="0"/>
    <x v="0"/>
    <x v="0"/>
    <x v="0"/>
    <m/>
    <x v="3"/>
    <x v="1"/>
    <x v="1"/>
    <x v="0"/>
    <x v="2"/>
    <x v="0"/>
    <x v="5"/>
    <n v="1.3"/>
    <x v="1"/>
    <x v="4"/>
    <x v="6"/>
    <n v="3"/>
    <n v="0.74516970213599998"/>
    <s v="Very likely- £200 (cumulative)-exclusions applied"/>
    <n v="200"/>
    <x v="2"/>
  </r>
  <r>
    <n v="1873"/>
    <x v="0"/>
    <x v="0"/>
    <x v="0"/>
    <x v="0"/>
    <x v="0"/>
    <x v="0"/>
    <x v="0"/>
    <m/>
    <x v="0"/>
    <x v="0"/>
    <x v="0"/>
    <x v="0"/>
    <x v="0"/>
    <x v="0"/>
    <x v="0"/>
    <x v="0"/>
    <m/>
    <x v="3"/>
    <x v="1"/>
    <x v="1"/>
    <x v="0"/>
    <x v="2"/>
    <x v="0"/>
    <x v="5"/>
    <n v="1.3"/>
    <x v="1"/>
    <x v="4"/>
    <x v="6"/>
    <n v="3"/>
    <n v="0.74516970213599998"/>
    <s v="Very likely- 50% (cumulative)-exclusions applied"/>
    <n v="0.5"/>
    <x v="6"/>
  </r>
  <r>
    <n v="1874"/>
    <x v="0"/>
    <x v="0"/>
    <x v="0"/>
    <x v="0"/>
    <x v="0"/>
    <x v="0"/>
    <x v="0"/>
    <m/>
    <x v="6"/>
    <x v="0"/>
    <x v="0"/>
    <x v="0"/>
    <x v="0"/>
    <x v="0"/>
    <x v="0"/>
    <x v="0"/>
    <m/>
    <x v="4"/>
    <x v="1"/>
    <x v="1"/>
    <x v="0"/>
    <x v="2"/>
    <x v="0"/>
    <x v="0"/>
    <m/>
    <x v="8"/>
    <x v="1"/>
    <x v="6"/>
    <n v="10"/>
    <n v="0.93426662797799997"/>
    <s v="Very likely- 50% (cumulative)-exclusions applied"/>
    <n v="0.5"/>
    <x v="6"/>
  </r>
  <r>
    <n v="1875"/>
    <x v="0"/>
    <x v="0"/>
    <x v="0"/>
    <x v="0"/>
    <x v="0"/>
    <x v="0"/>
    <x v="0"/>
    <m/>
    <x v="0"/>
    <x v="0"/>
    <x v="0"/>
    <x v="0"/>
    <x v="0"/>
    <x v="0"/>
    <x v="0"/>
    <x v="0"/>
    <m/>
    <x v="3"/>
    <x v="6"/>
    <x v="1"/>
    <x v="0"/>
    <x v="0"/>
    <x v="0"/>
    <x v="0"/>
    <n v="4"/>
    <x v="9"/>
    <x v="0"/>
    <x v="8"/>
    <n v="30"/>
    <n v="1.09831868587"/>
    <s v="Very likely- £150 (cumulative)-exclusions applied"/>
    <n v="150"/>
    <x v="1"/>
  </r>
  <r>
    <n v="1875"/>
    <x v="0"/>
    <x v="0"/>
    <x v="0"/>
    <x v="0"/>
    <x v="0"/>
    <x v="0"/>
    <x v="0"/>
    <m/>
    <x v="0"/>
    <x v="0"/>
    <x v="0"/>
    <x v="0"/>
    <x v="0"/>
    <x v="0"/>
    <x v="0"/>
    <x v="0"/>
    <m/>
    <x v="3"/>
    <x v="6"/>
    <x v="1"/>
    <x v="0"/>
    <x v="0"/>
    <x v="0"/>
    <x v="0"/>
    <n v="4"/>
    <x v="9"/>
    <x v="0"/>
    <x v="8"/>
    <n v="30"/>
    <n v="1.09831868587"/>
    <s v="Very likely- £200 (cumulative)-exclusions applied"/>
    <n v="200"/>
    <x v="2"/>
  </r>
  <r>
    <n v="1875"/>
    <x v="0"/>
    <x v="0"/>
    <x v="0"/>
    <x v="0"/>
    <x v="0"/>
    <x v="0"/>
    <x v="0"/>
    <m/>
    <x v="0"/>
    <x v="0"/>
    <x v="0"/>
    <x v="0"/>
    <x v="0"/>
    <x v="0"/>
    <x v="0"/>
    <x v="0"/>
    <m/>
    <x v="3"/>
    <x v="6"/>
    <x v="1"/>
    <x v="0"/>
    <x v="0"/>
    <x v="0"/>
    <x v="0"/>
    <n v="4"/>
    <x v="9"/>
    <x v="0"/>
    <x v="8"/>
    <n v="30"/>
    <n v="1.09831868587"/>
    <s v="Very likely- 20% (cumulative)-exclusions applied"/>
    <n v="0.2"/>
    <x v="3"/>
  </r>
  <r>
    <n v="1875"/>
    <x v="0"/>
    <x v="0"/>
    <x v="0"/>
    <x v="0"/>
    <x v="0"/>
    <x v="0"/>
    <x v="0"/>
    <m/>
    <x v="0"/>
    <x v="0"/>
    <x v="0"/>
    <x v="0"/>
    <x v="0"/>
    <x v="0"/>
    <x v="0"/>
    <x v="0"/>
    <m/>
    <x v="3"/>
    <x v="6"/>
    <x v="1"/>
    <x v="0"/>
    <x v="0"/>
    <x v="0"/>
    <x v="0"/>
    <n v="4"/>
    <x v="9"/>
    <x v="0"/>
    <x v="8"/>
    <n v="30"/>
    <n v="1.09831868587"/>
    <s v="Very likely- 30% (cumulative)-exclusions applied"/>
    <n v="0.3"/>
    <x v="4"/>
  </r>
  <r>
    <n v="1875"/>
    <x v="0"/>
    <x v="0"/>
    <x v="0"/>
    <x v="0"/>
    <x v="0"/>
    <x v="0"/>
    <x v="0"/>
    <m/>
    <x v="0"/>
    <x v="0"/>
    <x v="0"/>
    <x v="0"/>
    <x v="0"/>
    <x v="0"/>
    <x v="0"/>
    <x v="0"/>
    <m/>
    <x v="3"/>
    <x v="6"/>
    <x v="1"/>
    <x v="0"/>
    <x v="0"/>
    <x v="0"/>
    <x v="0"/>
    <n v="4"/>
    <x v="9"/>
    <x v="0"/>
    <x v="8"/>
    <n v="30"/>
    <n v="1.09831868587"/>
    <s v="Very likely- 40% (cumulative)-exclusions applied"/>
    <n v="0.4"/>
    <x v="5"/>
  </r>
  <r>
    <n v="1875"/>
    <x v="0"/>
    <x v="0"/>
    <x v="0"/>
    <x v="0"/>
    <x v="0"/>
    <x v="0"/>
    <x v="0"/>
    <m/>
    <x v="0"/>
    <x v="0"/>
    <x v="0"/>
    <x v="0"/>
    <x v="0"/>
    <x v="0"/>
    <x v="0"/>
    <x v="0"/>
    <m/>
    <x v="3"/>
    <x v="6"/>
    <x v="1"/>
    <x v="0"/>
    <x v="0"/>
    <x v="0"/>
    <x v="0"/>
    <n v="4"/>
    <x v="9"/>
    <x v="0"/>
    <x v="8"/>
    <n v="30"/>
    <n v="1.09831868587"/>
    <s v="Very likely- 50% (cumulative)-exclusions applied"/>
    <n v="0.5"/>
    <x v="6"/>
  </r>
  <r>
    <n v="1879"/>
    <x v="0"/>
    <x v="0"/>
    <x v="0"/>
    <x v="0"/>
    <x v="0"/>
    <x v="0"/>
    <x v="0"/>
    <m/>
    <x v="0"/>
    <x v="0"/>
    <x v="0"/>
    <x v="0"/>
    <x v="0"/>
    <x v="0"/>
    <x v="0"/>
    <x v="0"/>
    <m/>
    <x v="6"/>
    <x v="3"/>
    <x v="2"/>
    <x v="1"/>
    <x v="5"/>
    <x v="1"/>
    <x v="2"/>
    <m/>
    <x v="3"/>
    <x v="1"/>
    <x v="0"/>
    <m/>
    <n v="1.1886158396399999"/>
    <s v="Very likely- £100 (cumulative)-exclusions applied"/>
    <n v="100"/>
    <x v="0"/>
  </r>
  <r>
    <n v="1879"/>
    <x v="0"/>
    <x v="0"/>
    <x v="0"/>
    <x v="0"/>
    <x v="0"/>
    <x v="0"/>
    <x v="0"/>
    <m/>
    <x v="0"/>
    <x v="0"/>
    <x v="0"/>
    <x v="0"/>
    <x v="0"/>
    <x v="0"/>
    <x v="0"/>
    <x v="0"/>
    <m/>
    <x v="6"/>
    <x v="3"/>
    <x v="2"/>
    <x v="1"/>
    <x v="5"/>
    <x v="1"/>
    <x v="2"/>
    <m/>
    <x v="3"/>
    <x v="1"/>
    <x v="0"/>
    <m/>
    <n v="1.1886158396399999"/>
    <s v="Very likely- £150 (cumulative)-exclusions applied"/>
    <n v="150"/>
    <x v="1"/>
  </r>
  <r>
    <n v="1879"/>
    <x v="0"/>
    <x v="0"/>
    <x v="0"/>
    <x v="0"/>
    <x v="0"/>
    <x v="0"/>
    <x v="0"/>
    <m/>
    <x v="0"/>
    <x v="0"/>
    <x v="0"/>
    <x v="0"/>
    <x v="0"/>
    <x v="0"/>
    <x v="0"/>
    <x v="0"/>
    <m/>
    <x v="6"/>
    <x v="3"/>
    <x v="2"/>
    <x v="1"/>
    <x v="5"/>
    <x v="1"/>
    <x v="2"/>
    <m/>
    <x v="3"/>
    <x v="1"/>
    <x v="0"/>
    <m/>
    <n v="1.1886158396399999"/>
    <s v="Very likely- £200 (cumulative)-exclusions applied"/>
    <n v="200"/>
    <x v="2"/>
  </r>
  <r>
    <n v="1879"/>
    <x v="0"/>
    <x v="0"/>
    <x v="0"/>
    <x v="0"/>
    <x v="0"/>
    <x v="0"/>
    <x v="0"/>
    <m/>
    <x v="0"/>
    <x v="0"/>
    <x v="0"/>
    <x v="0"/>
    <x v="0"/>
    <x v="0"/>
    <x v="0"/>
    <x v="0"/>
    <m/>
    <x v="6"/>
    <x v="3"/>
    <x v="2"/>
    <x v="1"/>
    <x v="5"/>
    <x v="1"/>
    <x v="2"/>
    <m/>
    <x v="3"/>
    <x v="1"/>
    <x v="0"/>
    <m/>
    <n v="1.1886158396399999"/>
    <s v="Very likely- 50% (cumulative)-exclusions applied"/>
    <n v="0.5"/>
    <x v="6"/>
  </r>
  <r>
    <n v="1880"/>
    <x v="0"/>
    <x v="0"/>
    <x v="0"/>
    <x v="0"/>
    <x v="0"/>
    <x v="0"/>
    <x v="0"/>
    <m/>
    <x v="7"/>
    <x v="10"/>
    <x v="0"/>
    <x v="4"/>
    <x v="0"/>
    <x v="0"/>
    <x v="0"/>
    <x v="0"/>
    <n v="3"/>
    <x v="8"/>
    <x v="1"/>
    <x v="3"/>
    <x v="0"/>
    <x v="2"/>
    <x v="0"/>
    <x v="0"/>
    <n v="2"/>
    <x v="3"/>
    <x v="1"/>
    <x v="0"/>
    <m/>
    <n v="1.19174330279"/>
    <s v="Very likely- £150 (cumulative)-exclusions applied"/>
    <n v="150"/>
    <x v="1"/>
  </r>
  <r>
    <n v="1880"/>
    <x v="0"/>
    <x v="0"/>
    <x v="0"/>
    <x v="0"/>
    <x v="0"/>
    <x v="0"/>
    <x v="0"/>
    <m/>
    <x v="7"/>
    <x v="10"/>
    <x v="0"/>
    <x v="4"/>
    <x v="0"/>
    <x v="0"/>
    <x v="0"/>
    <x v="0"/>
    <n v="3"/>
    <x v="8"/>
    <x v="1"/>
    <x v="3"/>
    <x v="0"/>
    <x v="2"/>
    <x v="0"/>
    <x v="0"/>
    <n v="2"/>
    <x v="3"/>
    <x v="1"/>
    <x v="0"/>
    <m/>
    <n v="1.19174330279"/>
    <s v="Very likely- £200 (cumulative)-exclusions applied"/>
    <n v="200"/>
    <x v="2"/>
  </r>
  <r>
    <n v="1880"/>
    <x v="0"/>
    <x v="0"/>
    <x v="0"/>
    <x v="0"/>
    <x v="0"/>
    <x v="0"/>
    <x v="0"/>
    <m/>
    <x v="7"/>
    <x v="10"/>
    <x v="0"/>
    <x v="4"/>
    <x v="0"/>
    <x v="0"/>
    <x v="0"/>
    <x v="0"/>
    <n v="3"/>
    <x v="8"/>
    <x v="1"/>
    <x v="3"/>
    <x v="0"/>
    <x v="2"/>
    <x v="0"/>
    <x v="0"/>
    <n v="2"/>
    <x v="3"/>
    <x v="1"/>
    <x v="0"/>
    <m/>
    <n v="1.19174330279"/>
    <s v="Very likely- 40% (cumulative)-exclusions applied"/>
    <n v="0.4"/>
    <x v="5"/>
  </r>
  <r>
    <n v="1880"/>
    <x v="0"/>
    <x v="0"/>
    <x v="0"/>
    <x v="0"/>
    <x v="0"/>
    <x v="0"/>
    <x v="0"/>
    <m/>
    <x v="7"/>
    <x v="10"/>
    <x v="0"/>
    <x v="4"/>
    <x v="0"/>
    <x v="0"/>
    <x v="0"/>
    <x v="0"/>
    <n v="3"/>
    <x v="8"/>
    <x v="1"/>
    <x v="3"/>
    <x v="0"/>
    <x v="2"/>
    <x v="0"/>
    <x v="0"/>
    <n v="2"/>
    <x v="3"/>
    <x v="1"/>
    <x v="0"/>
    <m/>
    <n v="1.19174330279"/>
    <s v="Very likely- 50% (cumulative)-exclusions applied"/>
    <n v="0.5"/>
    <x v="6"/>
  </r>
  <r>
    <n v="1884"/>
    <x v="0"/>
    <x v="0"/>
    <x v="0"/>
    <x v="0"/>
    <x v="0"/>
    <x v="0"/>
    <x v="0"/>
    <m/>
    <x v="0"/>
    <x v="0"/>
    <x v="0"/>
    <x v="0"/>
    <x v="0"/>
    <x v="0"/>
    <x v="0"/>
    <x v="0"/>
    <m/>
    <x v="11"/>
    <x v="1"/>
    <x v="1"/>
    <x v="0"/>
    <x v="10"/>
    <x v="0"/>
    <x v="0"/>
    <m/>
    <x v="3"/>
    <x v="1"/>
    <x v="0"/>
    <m/>
    <n v="1.5444827864999999"/>
    <s v="Very likely- £100 (cumulative)-exclusions applied"/>
    <n v="100"/>
    <x v="0"/>
  </r>
  <r>
    <n v="1884"/>
    <x v="0"/>
    <x v="0"/>
    <x v="0"/>
    <x v="0"/>
    <x v="0"/>
    <x v="0"/>
    <x v="0"/>
    <m/>
    <x v="0"/>
    <x v="0"/>
    <x v="0"/>
    <x v="0"/>
    <x v="0"/>
    <x v="0"/>
    <x v="0"/>
    <x v="0"/>
    <m/>
    <x v="11"/>
    <x v="1"/>
    <x v="1"/>
    <x v="0"/>
    <x v="10"/>
    <x v="0"/>
    <x v="0"/>
    <m/>
    <x v="3"/>
    <x v="1"/>
    <x v="0"/>
    <m/>
    <n v="1.5444827864999999"/>
    <s v="Very likely- £150 (cumulative)-exclusions applied"/>
    <n v="150"/>
    <x v="1"/>
  </r>
  <r>
    <n v="1884"/>
    <x v="0"/>
    <x v="0"/>
    <x v="0"/>
    <x v="0"/>
    <x v="0"/>
    <x v="0"/>
    <x v="0"/>
    <m/>
    <x v="0"/>
    <x v="0"/>
    <x v="0"/>
    <x v="0"/>
    <x v="0"/>
    <x v="0"/>
    <x v="0"/>
    <x v="0"/>
    <m/>
    <x v="11"/>
    <x v="1"/>
    <x v="1"/>
    <x v="0"/>
    <x v="10"/>
    <x v="0"/>
    <x v="0"/>
    <m/>
    <x v="3"/>
    <x v="1"/>
    <x v="0"/>
    <m/>
    <n v="1.5444827864999999"/>
    <s v="Very likely- £200 (cumulative)-exclusions applied"/>
    <n v="200"/>
    <x v="2"/>
  </r>
  <r>
    <n v="1887"/>
    <x v="0"/>
    <x v="0"/>
    <x v="0"/>
    <x v="0"/>
    <x v="0"/>
    <x v="0"/>
    <x v="0"/>
    <m/>
    <x v="0"/>
    <x v="0"/>
    <x v="0"/>
    <x v="0"/>
    <x v="0"/>
    <x v="0"/>
    <x v="0"/>
    <x v="0"/>
    <m/>
    <x v="4"/>
    <x v="1"/>
    <x v="1"/>
    <x v="0"/>
    <x v="2"/>
    <x v="0"/>
    <x v="0"/>
    <m/>
    <x v="1"/>
    <x v="1"/>
    <x v="1"/>
    <n v="6"/>
    <n v="0.84409618873799996"/>
    <s v="Very likely- 40% (cumulative)-exclusions applied"/>
    <n v="0.4"/>
    <x v="5"/>
  </r>
  <r>
    <n v="1887"/>
    <x v="0"/>
    <x v="0"/>
    <x v="0"/>
    <x v="0"/>
    <x v="0"/>
    <x v="0"/>
    <x v="0"/>
    <m/>
    <x v="0"/>
    <x v="0"/>
    <x v="0"/>
    <x v="0"/>
    <x v="0"/>
    <x v="0"/>
    <x v="0"/>
    <x v="0"/>
    <m/>
    <x v="4"/>
    <x v="1"/>
    <x v="1"/>
    <x v="0"/>
    <x v="2"/>
    <x v="0"/>
    <x v="0"/>
    <m/>
    <x v="1"/>
    <x v="1"/>
    <x v="1"/>
    <n v="6"/>
    <n v="0.84409618873799996"/>
    <s v="Very likely- 50% (cumulative)-exclusions applied"/>
    <n v="0.5"/>
    <x v="6"/>
  </r>
  <r>
    <n v="1889"/>
    <x v="0"/>
    <x v="0"/>
    <x v="0"/>
    <x v="0"/>
    <x v="0"/>
    <x v="0"/>
    <x v="0"/>
    <m/>
    <x v="0"/>
    <x v="0"/>
    <x v="0"/>
    <x v="0"/>
    <x v="0"/>
    <x v="0"/>
    <x v="0"/>
    <x v="0"/>
    <m/>
    <x v="4"/>
    <x v="1"/>
    <x v="1"/>
    <x v="0"/>
    <x v="2"/>
    <x v="0"/>
    <x v="0"/>
    <m/>
    <x v="4"/>
    <x v="1"/>
    <x v="3"/>
    <n v="4"/>
    <n v="0.77135400451900005"/>
    <s v="Very likely- £150 (cumulative)-exclusions applied"/>
    <n v="150"/>
    <x v="1"/>
  </r>
  <r>
    <n v="1889"/>
    <x v="0"/>
    <x v="0"/>
    <x v="0"/>
    <x v="0"/>
    <x v="0"/>
    <x v="0"/>
    <x v="0"/>
    <m/>
    <x v="0"/>
    <x v="0"/>
    <x v="0"/>
    <x v="0"/>
    <x v="0"/>
    <x v="0"/>
    <x v="0"/>
    <x v="0"/>
    <m/>
    <x v="4"/>
    <x v="1"/>
    <x v="1"/>
    <x v="0"/>
    <x v="2"/>
    <x v="0"/>
    <x v="0"/>
    <m/>
    <x v="4"/>
    <x v="1"/>
    <x v="3"/>
    <n v="4"/>
    <n v="0.77135400451900005"/>
    <s v="Very likely- £200 (cumulative)-exclusions applied"/>
    <n v="200"/>
    <x v="2"/>
  </r>
  <r>
    <n v="1889"/>
    <x v="0"/>
    <x v="0"/>
    <x v="0"/>
    <x v="0"/>
    <x v="0"/>
    <x v="0"/>
    <x v="0"/>
    <m/>
    <x v="0"/>
    <x v="0"/>
    <x v="0"/>
    <x v="0"/>
    <x v="0"/>
    <x v="0"/>
    <x v="0"/>
    <x v="0"/>
    <m/>
    <x v="4"/>
    <x v="1"/>
    <x v="1"/>
    <x v="0"/>
    <x v="2"/>
    <x v="0"/>
    <x v="0"/>
    <m/>
    <x v="4"/>
    <x v="1"/>
    <x v="3"/>
    <n v="4"/>
    <n v="0.77135400451900005"/>
    <s v="Very likely- 50% (cumulative)-exclusions applied"/>
    <n v="0.5"/>
    <x v="6"/>
  </r>
  <r>
    <n v="1893"/>
    <x v="0"/>
    <x v="0"/>
    <x v="0"/>
    <x v="0"/>
    <x v="0"/>
    <x v="0"/>
    <x v="0"/>
    <m/>
    <x v="2"/>
    <x v="0"/>
    <x v="0"/>
    <x v="0"/>
    <x v="0"/>
    <x v="0"/>
    <x v="0"/>
    <x v="0"/>
    <m/>
    <x v="2"/>
    <x v="6"/>
    <x v="3"/>
    <x v="0"/>
    <x v="0"/>
    <x v="0"/>
    <x v="0"/>
    <n v="3"/>
    <x v="2"/>
    <x v="3"/>
    <x v="1"/>
    <n v="3"/>
    <n v="0.78602614843999996"/>
    <s v="Very likely- £50 (cumulative)-exclusions applied"/>
    <n v="50"/>
    <x v="7"/>
  </r>
  <r>
    <n v="1893"/>
    <x v="0"/>
    <x v="0"/>
    <x v="0"/>
    <x v="0"/>
    <x v="0"/>
    <x v="0"/>
    <x v="0"/>
    <m/>
    <x v="2"/>
    <x v="0"/>
    <x v="0"/>
    <x v="0"/>
    <x v="0"/>
    <x v="0"/>
    <x v="0"/>
    <x v="0"/>
    <m/>
    <x v="2"/>
    <x v="6"/>
    <x v="3"/>
    <x v="0"/>
    <x v="0"/>
    <x v="0"/>
    <x v="0"/>
    <n v="3"/>
    <x v="2"/>
    <x v="3"/>
    <x v="1"/>
    <n v="3"/>
    <n v="0.78602614843999996"/>
    <s v="Very likely- £100 (cumulative)-exclusions applied"/>
    <n v="100"/>
    <x v="0"/>
  </r>
  <r>
    <n v="1893"/>
    <x v="0"/>
    <x v="0"/>
    <x v="0"/>
    <x v="0"/>
    <x v="0"/>
    <x v="0"/>
    <x v="0"/>
    <m/>
    <x v="2"/>
    <x v="0"/>
    <x v="0"/>
    <x v="0"/>
    <x v="0"/>
    <x v="0"/>
    <x v="0"/>
    <x v="0"/>
    <m/>
    <x v="2"/>
    <x v="6"/>
    <x v="3"/>
    <x v="0"/>
    <x v="0"/>
    <x v="0"/>
    <x v="0"/>
    <n v="3"/>
    <x v="2"/>
    <x v="3"/>
    <x v="1"/>
    <n v="3"/>
    <n v="0.78602614843999996"/>
    <s v="Very likely- £150 (cumulative)-exclusions applied"/>
    <n v="150"/>
    <x v="1"/>
  </r>
  <r>
    <n v="1893"/>
    <x v="0"/>
    <x v="0"/>
    <x v="0"/>
    <x v="0"/>
    <x v="0"/>
    <x v="0"/>
    <x v="0"/>
    <m/>
    <x v="2"/>
    <x v="0"/>
    <x v="0"/>
    <x v="0"/>
    <x v="0"/>
    <x v="0"/>
    <x v="0"/>
    <x v="0"/>
    <m/>
    <x v="2"/>
    <x v="6"/>
    <x v="3"/>
    <x v="0"/>
    <x v="0"/>
    <x v="0"/>
    <x v="0"/>
    <n v="3"/>
    <x v="2"/>
    <x v="3"/>
    <x v="1"/>
    <n v="3"/>
    <n v="0.78602614843999996"/>
    <s v="Very likely- £200 (cumulative)-exclusions applied"/>
    <n v="200"/>
    <x v="2"/>
  </r>
  <r>
    <n v="1893"/>
    <x v="0"/>
    <x v="0"/>
    <x v="0"/>
    <x v="0"/>
    <x v="0"/>
    <x v="0"/>
    <x v="0"/>
    <m/>
    <x v="2"/>
    <x v="0"/>
    <x v="0"/>
    <x v="0"/>
    <x v="0"/>
    <x v="0"/>
    <x v="0"/>
    <x v="0"/>
    <m/>
    <x v="2"/>
    <x v="6"/>
    <x v="3"/>
    <x v="0"/>
    <x v="0"/>
    <x v="0"/>
    <x v="0"/>
    <n v="3"/>
    <x v="2"/>
    <x v="3"/>
    <x v="1"/>
    <n v="3"/>
    <n v="0.78602614843999996"/>
    <s v="Very likely- 30% (cumulative)-exclusions applied"/>
    <n v="0.3"/>
    <x v="4"/>
  </r>
  <r>
    <n v="1893"/>
    <x v="0"/>
    <x v="0"/>
    <x v="0"/>
    <x v="0"/>
    <x v="0"/>
    <x v="0"/>
    <x v="0"/>
    <m/>
    <x v="2"/>
    <x v="0"/>
    <x v="0"/>
    <x v="0"/>
    <x v="0"/>
    <x v="0"/>
    <x v="0"/>
    <x v="0"/>
    <m/>
    <x v="2"/>
    <x v="6"/>
    <x v="3"/>
    <x v="0"/>
    <x v="0"/>
    <x v="0"/>
    <x v="0"/>
    <n v="3"/>
    <x v="2"/>
    <x v="3"/>
    <x v="1"/>
    <n v="3"/>
    <n v="0.78602614843999996"/>
    <s v="Very likely- 40% (cumulative)-exclusions applied"/>
    <n v="0.4"/>
    <x v="5"/>
  </r>
  <r>
    <n v="1893"/>
    <x v="0"/>
    <x v="0"/>
    <x v="0"/>
    <x v="0"/>
    <x v="0"/>
    <x v="0"/>
    <x v="0"/>
    <m/>
    <x v="2"/>
    <x v="0"/>
    <x v="0"/>
    <x v="0"/>
    <x v="0"/>
    <x v="0"/>
    <x v="0"/>
    <x v="0"/>
    <m/>
    <x v="2"/>
    <x v="6"/>
    <x v="3"/>
    <x v="0"/>
    <x v="0"/>
    <x v="0"/>
    <x v="0"/>
    <n v="3"/>
    <x v="2"/>
    <x v="3"/>
    <x v="1"/>
    <n v="3"/>
    <n v="0.78602614843999996"/>
    <s v="Very likely- 50% (cumulative)-exclusions applied"/>
    <n v="0.5"/>
    <x v="6"/>
  </r>
  <r>
    <n v="1896"/>
    <x v="0"/>
    <x v="0"/>
    <x v="0"/>
    <x v="0"/>
    <x v="0"/>
    <x v="0"/>
    <x v="0"/>
    <m/>
    <x v="14"/>
    <x v="4"/>
    <x v="0"/>
    <x v="0"/>
    <x v="0"/>
    <x v="0"/>
    <x v="0"/>
    <x v="4"/>
    <n v="5"/>
    <x v="14"/>
    <x v="1"/>
    <x v="1"/>
    <x v="0"/>
    <x v="2"/>
    <x v="4"/>
    <x v="0"/>
    <n v="5"/>
    <x v="0"/>
    <x v="0"/>
    <x v="0"/>
    <n v="30"/>
    <n v="1.11732769297"/>
    <s v="Very likely- 20% (cumulative)-exclusions applied"/>
    <n v="0.2"/>
    <x v="3"/>
  </r>
  <r>
    <n v="1896"/>
    <x v="0"/>
    <x v="0"/>
    <x v="0"/>
    <x v="0"/>
    <x v="0"/>
    <x v="0"/>
    <x v="0"/>
    <m/>
    <x v="14"/>
    <x v="4"/>
    <x v="0"/>
    <x v="0"/>
    <x v="0"/>
    <x v="0"/>
    <x v="0"/>
    <x v="4"/>
    <n v="5"/>
    <x v="14"/>
    <x v="1"/>
    <x v="1"/>
    <x v="0"/>
    <x v="2"/>
    <x v="4"/>
    <x v="0"/>
    <n v="5"/>
    <x v="0"/>
    <x v="0"/>
    <x v="0"/>
    <n v="30"/>
    <n v="1.11732769297"/>
    <s v="Very likely- 30% (cumulative)-exclusions applied"/>
    <n v="0.3"/>
    <x v="4"/>
  </r>
  <r>
    <n v="1896"/>
    <x v="0"/>
    <x v="0"/>
    <x v="0"/>
    <x v="0"/>
    <x v="0"/>
    <x v="0"/>
    <x v="0"/>
    <m/>
    <x v="14"/>
    <x v="4"/>
    <x v="0"/>
    <x v="0"/>
    <x v="0"/>
    <x v="0"/>
    <x v="0"/>
    <x v="4"/>
    <n v="5"/>
    <x v="14"/>
    <x v="1"/>
    <x v="1"/>
    <x v="0"/>
    <x v="2"/>
    <x v="4"/>
    <x v="0"/>
    <n v="5"/>
    <x v="0"/>
    <x v="0"/>
    <x v="0"/>
    <n v="30"/>
    <n v="1.11732769297"/>
    <s v="Very likely- 40% (cumulative)-exclusions applied"/>
    <n v="0.4"/>
    <x v="5"/>
  </r>
  <r>
    <n v="1896"/>
    <x v="0"/>
    <x v="0"/>
    <x v="0"/>
    <x v="0"/>
    <x v="0"/>
    <x v="0"/>
    <x v="0"/>
    <m/>
    <x v="14"/>
    <x v="4"/>
    <x v="0"/>
    <x v="0"/>
    <x v="0"/>
    <x v="0"/>
    <x v="0"/>
    <x v="4"/>
    <n v="5"/>
    <x v="14"/>
    <x v="1"/>
    <x v="1"/>
    <x v="0"/>
    <x v="2"/>
    <x v="4"/>
    <x v="0"/>
    <n v="5"/>
    <x v="0"/>
    <x v="0"/>
    <x v="0"/>
    <n v="30"/>
    <n v="1.11732769297"/>
    <s v="Very likely- 50% (cumulative)-exclusions applied"/>
    <n v="0.5"/>
    <x v="6"/>
  </r>
  <r>
    <n v="1898"/>
    <x v="0"/>
    <x v="0"/>
    <x v="0"/>
    <x v="0"/>
    <x v="0"/>
    <x v="0"/>
    <x v="0"/>
    <m/>
    <x v="0"/>
    <x v="12"/>
    <x v="6"/>
    <x v="0"/>
    <x v="0"/>
    <x v="7"/>
    <x v="0"/>
    <x v="0"/>
    <n v="1.1000000000000001"/>
    <x v="2"/>
    <x v="1"/>
    <x v="1"/>
    <x v="0"/>
    <x v="3"/>
    <x v="0"/>
    <x v="0"/>
    <n v="1"/>
    <x v="1"/>
    <x v="1"/>
    <x v="1"/>
    <n v="5"/>
    <n v="1.74259632187"/>
    <s v="Very likely- 50% (cumulative)-exclusions applied"/>
    <n v="0.5"/>
    <x v="6"/>
  </r>
  <r>
    <n v="1899"/>
    <x v="0"/>
    <x v="0"/>
    <x v="0"/>
    <x v="0"/>
    <x v="0"/>
    <x v="0"/>
    <x v="0"/>
    <m/>
    <x v="0"/>
    <x v="0"/>
    <x v="0"/>
    <x v="0"/>
    <x v="0"/>
    <x v="0"/>
    <x v="0"/>
    <x v="0"/>
    <m/>
    <x v="6"/>
    <x v="3"/>
    <x v="2"/>
    <x v="1"/>
    <x v="5"/>
    <x v="1"/>
    <x v="2"/>
    <m/>
    <x v="13"/>
    <x v="2"/>
    <x v="4"/>
    <m/>
    <n v="0.986936094288"/>
    <s v="Very likely- £50 (cumulative)-exclusions applied"/>
    <n v="50"/>
    <x v="7"/>
  </r>
  <r>
    <n v="1899"/>
    <x v="0"/>
    <x v="0"/>
    <x v="0"/>
    <x v="0"/>
    <x v="0"/>
    <x v="0"/>
    <x v="0"/>
    <m/>
    <x v="0"/>
    <x v="0"/>
    <x v="0"/>
    <x v="0"/>
    <x v="0"/>
    <x v="0"/>
    <x v="0"/>
    <x v="0"/>
    <m/>
    <x v="6"/>
    <x v="3"/>
    <x v="2"/>
    <x v="1"/>
    <x v="5"/>
    <x v="1"/>
    <x v="2"/>
    <m/>
    <x v="13"/>
    <x v="2"/>
    <x v="4"/>
    <m/>
    <n v="0.986936094288"/>
    <s v="Very likely- £100 (cumulative)-exclusions applied"/>
    <n v="100"/>
    <x v="0"/>
  </r>
  <r>
    <n v="1899"/>
    <x v="0"/>
    <x v="0"/>
    <x v="0"/>
    <x v="0"/>
    <x v="0"/>
    <x v="0"/>
    <x v="0"/>
    <m/>
    <x v="0"/>
    <x v="0"/>
    <x v="0"/>
    <x v="0"/>
    <x v="0"/>
    <x v="0"/>
    <x v="0"/>
    <x v="0"/>
    <m/>
    <x v="6"/>
    <x v="3"/>
    <x v="2"/>
    <x v="1"/>
    <x v="5"/>
    <x v="1"/>
    <x v="2"/>
    <m/>
    <x v="13"/>
    <x v="2"/>
    <x v="4"/>
    <m/>
    <n v="0.986936094288"/>
    <s v="Very likely- £150 (cumulative)-exclusions applied"/>
    <n v="150"/>
    <x v="1"/>
  </r>
  <r>
    <n v="1899"/>
    <x v="0"/>
    <x v="0"/>
    <x v="0"/>
    <x v="0"/>
    <x v="0"/>
    <x v="0"/>
    <x v="0"/>
    <m/>
    <x v="0"/>
    <x v="0"/>
    <x v="0"/>
    <x v="0"/>
    <x v="0"/>
    <x v="0"/>
    <x v="0"/>
    <x v="0"/>
    <m/>
    <x v="6"/>
    <x v="3"/>
    <x v="2"/>
    <x v="1"/>
    <x v="5"/>
    <x v="1"/>
    <x v="2"/>
    <m/>
    <x v="13"/>
    <x v="2"/>
    <x v="4"/>
    <m/>
    <n v="0.986936094288"/>
    <s v="Very likely- £200 (cumulative)-exclusions applied"/>
    <n v="200"/>
    <x v="2"/>
  </r>
  <r>
    <n v="1899"/>
    <x v="0"/>
    <x v="0"/>
    <x v="0"/>
    <x v="0"/>
    <x v="0"/>
    <x v="0"/>
    <x v="0"/>
    <m/>
    <x v="0"/>
    <x v="0"/>
    <x v="0"/>
    <x v="0"/>
    <x v="0"/>
    <x v="0"/>
    <x v="0"/>
    <x v="0"/>
    <m/>
    <x v="6"/>
    <x v="3"/>
    <x v="2"/>
    <x v="1"/>
    <x v="5"/>
    <x v="1"/>
    <x v="2"/>
    <m/>
    <x v="13"/>
    <x v="2"/>
    <x v="4"/>
    <m/>
    <n v="0.986936094288"/>
    <s v="Very likely- 40% (cumulative)-exclusions applied"/>
    <n v="0.4"/>
    <x v="5"/>
  </r>
  <r>
    <n v="1899"/>
    <x v="0"/>
    <x v="0"/>
    <x v="0"/>
    <x v="0"/>
    <x v="0"/>
    <x v="0"/>
    <x v="0"/>
    <m/>
    <x v="0"/>
    <x v="0"/>
    <x v="0"/>
    <x v="0"/>
    <x v="0"/>
    <x v="0"/>
    <x v="0"/>
    <x v="0"/>
    <m/>
    <x v="6"/>
    <x v="3"/>
    <x v="2"/>
    <x v="1"/>
    <x v="5"/>
    <x v="1"/>
    <x v="2"/>
    <m/>
    <x v="13"/>
    <x v="2"/>
    <x v="4"/>
    <m/>
    <n v="0.986936094288"/>
    <s v="Very likely- 50% (cumulative)-exclusions applied"/>
    <n v="0.5"/>
    <x v="6"/>
  </r>
  <r>
    <n v="1904"/>
    <x v="0"/>
    <x v="0"/>
    <x v="0"/>
    <x v="0"/>
    <x v="0"/>
    <x v="0"/>
    <x v="0"/>
    <m/>
    <x v="10"/>
    <x v="0"/>
    <x v="0"/>
    <x v="0"/>
    <x v="0"/>
    <x v="0"/>
    <x v="0"/>
    <x v="0"/>
    <m/>
    <x v="6"/>
    <x v="3"/>
    <x v="2"/>
    <x v="1"/>
    <x v="5"/>
    <x v="1"/>
    <x v="2"/>
    <m/>
    <x v="2"/>
    <x v="3"/>
    <x v="1"/>
    <n v="3"/>
    <n v="1.03530553532"/>
    <s v="Very likely- £100 (cumulative)-exclusions applied"/>
    <n v="100"/>
    <x v="0"/>
  </r>
  <r>
    <n v="1904"/>
    <x v="0"/>
    <x v="0"/>
    <x v="0"/>
    <x v="0"/>
    <x v="0"/>
    <x v="0"/>
    <x v="0"/>
    <m/>
    <x v="10"/>
    <x v="0"/>
    <x v="0"/>
    <x v="0"/>
    <x v="0"/>
    <x v="0"/>
    <x v="0"/>
    <x v="0"/>
    <m/>
    <x v="6"/>
    <x v="3"/>
    <x v="2"/>
    <x v="1"/>
    <x v="5"/>
    <x v="1"/>
    <x v="2"/>
    <m/>
    <x v="2"/>
    <x v="3"/>
    <x v="1"/>
    <n v="3"/>
    <n v="1.03530553532"/>
    <s v="Very likely- £150 (cumulative)-exclusions applied"/>
    <n v="150"/>
    <x v="1"/>
  </r>
  <r>
    <n v="1904"/>
    <x v="0"/>
    <x v="0"/>
    <x v="0"/>
    <x v="0"/>
    <x v="0"/>
    <x v="0"/>
    <x v="0"/>
    <m/>
    <x v="10"/>
    <x v="0"/>
    <x v="0"/>
    <x v="0"/>
    <x v="0"/>
    <x v="0"/>
    <x v="0"/>
    <x v="0"/>
    <m/>
    <x v="6"/>
    <x v="3"/>
    <x v="2"/>
    <x v="1"/>
    <x v="5"/>
    <x v="1"/>
    <x v="2"/>
    <m/>
    <x v="2"/>
    <x v="3"/>
    <x v="1"/>
    <n v="3"/>
    <n v="1.03530553532"/>
    <s v="Very likely- £200 (cumulative)-exclusions applied"/>
    <n v="200"/>
    <x v="2"/>
  </r>
  <r>
    <n v="1904"/>
    <x v="0"/>
    <x v="0"/>
    <x v="0"/>
    <x v="0"/>
    <x v="0"/>
    <x v="0"/>
    <x v="0"/>
    <m/>
    <x v="10"/>
    <x v="0"/>
    <x v="0"/>
    <x v="0"/>
    <x v="0"/>
    <x v="0"/>
    <x v="0"/>
    <x v="0"/>
    <m/>
    <x v="6"/>
    <x v="3"/>
    <x v="2"/>
    <x v="1"/>
    <x v="5"/>
    <x v="1"/>
    <x v="2"/>
    <m/>
    <x v="2"/>
    <x v="3"/>
    <x v="1"/>
    <n v="3"/>
    <n v="1.03530553532"/>
    <s v="Very likely- 30% (cumulative)-exclusions applied"/>
    <n v="0.3"/>
    <x v="4"/>
  </r>
  <r>
    <n v="1904"/>
    <x v="0"/>
    <x v="0"/>
    <x v="0"/>
    <x v="0"/>
    <x v="0"/>
    <x v="0"/>
    <x v="0"/>
    <m/>
    <x v="10"/>
    <x v="0"/>
    <x v="0"/>
    <x v="0"/>
    <x v="0"/>
    <x v="0"/>
    <x v="0"/>
    <x v="0"/>
    <m/>
    <x v="6"/>
    <x v="3"/>
    <x v="2"/>
    <x v="1"/>
    <x v="5"/>
    <x v="1"/>
    <x v="2"/>
    <m/>
    <x v="2"/>
    <x v="3"/>
    <x v="1"/>
    <n v="3"/>
    <n v="1.03530553532"/>
    <s v="Very likely- 40% (cumulative)-exclusions applied"/>
    <n v="0.4"/>
    <x v="5"/>
  </r>
  <r>
    <n v="1904"/>
    <x v="0"/>
    <x v="0"/>
    <x v="0"/>
    <x v="0"/>
    <x v="0"/>
    <x v="0"/>
    <x v="0"/>
    <m/>
    <x v="10"/>
    <x v="0"/>
    <x v="0"/>
    <x v="0"/>
    <x v="0"/>
    <x v="0"/>
    <x v="0"/>
    <x v="0"/>
    <m/>
    <x v="6"/>
    <x v="3"/>
    <x v="2"/>
    <x v="1"/>
    <x v="5"/>
    <x v="1"/>
    <x v="2"/>
    <m/>
    <x v="2"/>
    <x v="3"/>
    <x v="1"/>
    <n v="3"/>
    <n v="1.03530553532"/>
    <s v="Very likely- 50% (cumulative)-exclusions applied"/>
    <n v="0.5"/>
    <x v="6"/>
  </r>
  <r>
    <n v="1905"/>
    <x v="0"/>
    <x v="0"/>
    <x v="0"/>
    <x v="0"/>
    <x v="0"/>
    <x v="0"/>
    <x v="0"/>
    <m/>
    <x v="0"/>
    <x v="0"/>
    <x v="0"/>
    <x v="0"/>
    <x v="0"/>
    <x v="0"/>
    <x v="0"/>
    <x v="0"/>
    <m/>
    <x v="12"/>
    <x v="8"/>
    <x v="1"/>
    <x v="0"/>
    <x v="2"/>
    <x v="8"/>
    <x v="0"/>
    <n v="2"/>
    <x v="2"/>
    <x v="3"/>
    <x v="0"/>
    <n v="15"/>
    <n v="1.0770657152800001"/>
    <s v="Very likely- 20% (cumulative)-exclusions applied"/>
    <n v="0.2"/>
    <x v="3"/>
  </r>
  <r>
    <n v="1905"/>
    <x v="0"/>
    <x v="0"/>
    <x v="0"/>
    <x v="0"/>
    <x v="0"/>
    <x v="0"/>
    <x v="0"/>
    <m/>
    <x v="0"/>
    <x v="0"/>
    <x v="0"/>
    <x v="0"/>
    <x v="0"/>
    <x v="0"/>
    <x v="0"/>
    <x v="0"/>
    <m/>
    <x v="12"/>
    <x v="8"/>
    <x v="1"/>
    <x v="0"/>
    <x v="2"/>
    <x v="8"/>
    <x v="0"/>
    <n v="2"/>
    <x v="2"/>
    <x v="3"/>
    <x v="0"/>
    <n v="15"/>
    <n v="1.0770657152800001"/>
    <s v="Very likely- 30% (cumulative)-exclusions applied"/>
    <n v="0.3"/>
    <x v="4"/>
  </r>
  <r>
    <n v="1905"/>
    <x v="0"/>
    <x v="0"/>
    <x v="0"/>
    <x v="0"/>
    <x v="0"/>
    <x v="0"/>
    <x v="0"/>
    <m/>
    <x v="0"/>
    <x v="0"/>
    <x v="0"/>
    <x v="0"/>
    <x v="0"/>
    <x v="0"/>
    <x v="0"/>
    <x v="0"/>
    <m/>
    <x v="12"/>
    <x v="8"/>
    <x v="1"/>
    <x v="0"/>
    <x v="2"/>
    <x v="8"/>
    <x v="0"/>
    <n v="2"/>
    <x v="2"/>
    <x v="3"/>
    <x v="0"/>
    <n v="15"/>
    <n v="1.0770657152800001"/>
    <s v="Very likely- 40% (cumulative)-exclusions applied"/>
    <n v="0.4"/>
    <x v="5"/>
  </r>
  <r>
    <n v="1905"/>
    <x v="0"/>
    <x v="0"/>
    <x v="0"/>
    <x v="0"/>
    <x v="0"/>
    <x v="0"/>
    <x v="0"/>
    <m/>
    <x v="0"/>
    <x v="0"/>
    <x v="0"/>
    <x v="0"/>
    <x v="0"/>
    <x v="0"/>
    <x v="0"/>
    <x v="0"/>
    <m/>
    <x v="12"/>
    <x v="8"/>
    <x v="1"/>
    <x v="0"/>
    <x v="2"/>
    <x v="8"/>
    <x v="0"/>
    <n v="2"/>
    <x v="2"/>
    <x v="3"/>
    <x v="0"/>
    <n v="15"/>
    <n v="1.0770657152800001"/>
    <s v="Very likely- 50% (cumulative)-exclusions applied"/>
    <n v="0.5"/>
    <x v="6"/>
  </r>
  <r>
    <n v="1917"/>
    <x v="0"/>
    <x v="0"/>
    <x v="0"/>
    <x v="0"/>
    <x v="0"/>
    <x v="0"/>
    <x v="0"/>
    <m/>
    <x v="0"/>
    <x v="0"/>
    <x v="0"/>
    <x v="0"/>
    <x v="0"/>
    <x v="0"/>
    <x v="0"/>
    <x v="0"/>
    <m/>
    <x v="0"/>
    <x v="10"/>
    <x v="1"/>
    <x v="0"/>
    <x v="2"/>
    <x v="0"/>
    <x v="1"/>
    <n v="2"/>
    <x v="2"/>
    <x v="1"/>
    <x v="2"/>
    <n v="6"/>
    <n v="0.90704284734399998"/>
    <s v="Very likely- 50% (cumulative)-exclusions applied"/>
    <n v="0.5"/>
    <x v="6"/>
  </r>
  <r>
    <n v="1918"/>
    <x v="0"/>
    <x v="0"/>
    <x v="0"/>
    <x v="0"/>
    <x v="0"/>
    <x v="0"/>
    <x v="0"/>
    <m/>
    <x v="8"/>
    <x v="10"/>
    <x v="2"/>
    <x v="5"/>
    <x v="0"/>
    <x v="0"/>
    <x v="0"/>
    <x v="0"/>
    <n v="2"/>
    <x v="8"/>
    <x v="1"/>
    <x v="3"/>
    <x v="0"/>
    <x v="2"/>
    <x v="0"/>
    <x v="0"/>
    <n v="1.8"/>
    <x v="1"/>
    <x v="1"/>
    <x v="1"/>
    <n v="2"/>
    <n v="1.5771031494400001"/>
    <s v="Very likely- £150 (cumulative)-exclusions applied"/>
    <n v="150"/>
    <x v="1"/>
  </r>
  <r>
    <n v="1918"/>
    <x v="0"/>
    <x v="0"/>
    <x v="0"/>
    <x v="0"/>
    <x v="0"/>
    <x v="0"/>
    <x v="0"/>
    <m/>
    <x v="8"/>
    <x v="10"/>
    <x v="2"/>
    <x v="5"/>
    <x v="0"/>
    <x v="0"/>
    <x v="0"/>
    <x v="0"/>
    <n v="2"/>
    <x v="8"/>
    <x v="1"/>
    <x v="3"/>
    <x v="0"/>
    <x v="2"/>
    <x v="0"/>
    <x v="0"/>
    <n v="1.8"/>
    <x v="1"/>
    <x v="1"/>
    <x v="1"/>
    <n v="2"/>
    <n v="1.5771031494400001"/>
    <s v="Very likely- £200 (cumulative)-exclusions applied"/>
    <n v="200"/>
    <x v="2"/>
  </r>
  <r>
    <n v="1918"/>
    <x v="0"/>
    <x v="0"/>
    <x v="0"/>
    <x v="0"/>
    <x v="0"/>
    <x v="0"/>
    <x v="0"/>
    <m/>
    <x v="8"/>
    <x v="10"/>
    <x v="2"/>
    <x v="5"/>
    <x v="0"/>
    <x v="0"/>
    <x v="0"/>
    <x v="0"/>
    <n v="2"/>
    <x v="8"/>
    <x v="1"/>
    <x v="3"/>
    <x v="0"/>
    <x v="2"/>
    <x v="0"/>
    <x v="0"/>
    <n v="1.8"/>
    <x v="1"/>
    <x v="1"/>
    <x v="1"/>
    <n v="2"/>
    <n v="1.5771031494400001"/>
    <s v="Very likely- 30% (cumulative)-exclusions applied"/>
    <n v="0.3"/>
    <x v="4"/>
  </r>
  <r>
    <n v="1918"/>
    <x v="0"/>
    <x v="0"/>
    <x v="0"/>
    <x v="0"/>
    <x v="0"/>
    <x v="0"/>
    <x v="0"/>
    <m/>
    <x v="8"/>
    <x v="10"/>
    <x v="2"/>
    <x v="5"/>
    <x v="0"/>
    <x v="0"/>
    <x v="0"/>
    <x v="0"/>
    <n v="2"/>
    <x v="8"/>
    <x v="1"/>
    <x v="3"/>
    <x v="0"/>
    <x v="2"/>
    <x v="0"/>
    <x v="0"/>
    <n v="1.8"/>
    <x v="1"/>
    <x v="1"/>
    <x v="1"/>
    <n v="2"/>
    <n v="1.5771031494400001"/>
    <s v="Very likely- 40% (cumulative)-exclusions applied"/>
    <n v="0.4"/>
    <x v="5"/>
  </r>
  <r>
    <n v="1918"/>
    <x v="0"/>
    <x v="0"/>
    <x v="0"/>
    <x v="0"/>
    <x v="0"/>
    <x v="0"/>
    <x v="0"/>
    <m/>
    <x v="8"/>
    <x v="10"/>
    <x v="2"/>
    <x v="5"/>
    <x v="0"/>
    <x v="0"/>
    <x v="0"/>
    <x v="0"/>
    <n v="2"/>
    <x v="8"/>
    <x v="1"/>
    <x v="3"/>
    <x v="0"/>
    <x v="2"/>
    <x v="0"/>
    <x v="0"/>
    <n v="1.8"/>
    <x v="1"/>
    <x v="1"/>
    <x v="1"/>
    <n v="2"/>
    <n v="1.5771031494400001"/>
    <s v="Very likely- 50% (cumulative)-exclusions applied"/>
    <n v="0.5"/>
    <x v="6"/>
  </r>
  <r>
    <n v="1922"/>
    <x v="13"/>
    <x v="1"/>
    <x v="5"/>
    <x v="0"/>
    <x v="5"/>
    <x v="0"/>
    <x v="0"/>
    <n v="4"/>
    <x v="0"/>
    <x v="0"/>
    <x v="0"/>
    <x v="0"/>
    <x v="0"/>
    <x v="0"/>
    <x v="0"/>
    <x v="0"/>
    <m/>
    <x v="0"/>
    <x v="6"/>
    <x v="3"/>
    <x v="3"/>
    <x v="4"/>
    <x v="5"/>
    <x v="0"/>
    <n v="15"/>
    <x v="3"/>
    <x v="1"/>
    <x v="0"/>
    <m/>
    <n v="0.69986665304700002"/>
    <s v="Very likely- £50 (cumulative)-exclusions applied"/>
    <n v="50"/>
    <x v="7"/>
  </r>
  <r>
    <n v="1922"/>
    <x v="13"/>
    <x v="1"/>
    <x v="5"/>
    <x v="0"/>
    <x v="5"/>
    <x v="0"/>
    <x v="0"/>
    <n v="4"/>
    <x v="0"/>
    <x v="0"/>
    <x v="0"/>
    <x v="0"/>
    <x v="0"/>
    <x v="0"/>
    <x v="0"/>
    <x v="0"/>
    <m/>
    <x v="0"/>
    <x v="6"/>
    <x v="3"/>
    <x v="3"/>
    <x v="4"/>
    <x v="5"/>
    <x v="0"/>
    <n v="15"/>
    <x v="3"/>
    <x v="1"/>
    <x v="0"/>
    <m/>
    <n v="0.69986665304700002"/>
    <s v="Very likely- £100 (cumulative)-exclusions applied"/>
    <n v="100"/>
    <x v="0"/>
  </r>
  <r>
    <n v="1922"/>
    <x v="13"/>
    <x v="1"/>
    <x v="5"/>
    <x v="0"/>
    <x v="5"/>
    <x v="0"/>
    <x v="0"/>
    <n v="4"/>
    <x v="0"/>
    <x v="0"/>
    <x v="0"/>
    <x v="0"/>
    <x v="0"/>
    <x v="0"/>
    <x v="0"/>
    <x v="0"/>
    <m/>
    <x v="0"/>
    <x v="6"/>
    <x v="3"/>
    <x v="3"/>
    <x v="4"/>
    <x v="5"/>
    <x v="0"/>
    <n v="15"/>
    <x v="3"/>
    <x v="1"/>
    <x v="0"/>
    <m/>
    <n v="0.69986665304700002"/>
    <s v="Very likely- £150 (cumulative)-exclusions applied"/>
    <n v="150"/>
    <x v="1"/>
  </r>
  <r>
    <n v="1922"/>
    <x v="13"/>
    <x v="1"/>
    <x v="5"/>
    <x v="0"/>
    <x v="5"/>
    <x v="0"/>
    <x v="0"/>
    <n v="4"/>
    <x v="0"/>
    <x v="0"/>
    <x v="0"/>
    <x v="0"/>
    <x v="0"/>
    <x v="0"/>
    <x v="0"/>
    <x v="0"/>
    <m/>
    <x v="0"/>
    <x v="6"/>
    <x v="3"/>
    <x v="3"/>
    <x v="4"/>
    <x v="5"/>
    <x v="0"/>
    <n v="15"/>
    <x v="3"/>
    <x v="1"/>
    <x v="0"/>
    <m/>
    <n v="0.69986665304700002"/>
    <s v="Very likely- £200 (cumulative)-exclusions applied"/>
    <n v="200"/>
    <x v="2"/>
  </r>
  <r>
    <n v="1922"/>
    <x v="13"/>
    <x v="1"/>
    <x v="5"/>
    <x v="0"/>
    <x v="5"/>
    <x v="0"/>
    <x v="0"/>
    <n v="4"/>
    <x v="0"/>
    <x v="0"/>
    <x v="0"/>
    <x v="0"/>
    <x v="0"/>
    <x v="0"/>
    <x v="0"/>
    <x v="0"/>
    <m/>
    <x v="0"/>
    <x v="6"/>
    <x v="3"/>
    <x v="3"/>
    <x v="4"/>
    <x v="5"/>
    <x v="0"/>
    <n v="15"/>
    <x v="3"/>
    <x v="1"/>
    <x v="0"/>
    <m/>
    <n v="0.69986665304700002"/>
    <s v="Very likely- 20% (cumulative)-exclusions applied"/>
    <n v="0.2"/>
    <x v="3"/>
  </r>
  <r>
    <n v="1922"/>
    <x v="13"/>
    <x v="1"/>
    <x v="5"/>
    <x v="0"/>
    <x v="5"/>
    <x v="0"/>
    <x v="0"/>
    <n v="4"/>
    <x v="0"/>
    <x v="0"/>
    <x v="0"/>
    <x v="0"/>
    <x v="0"/>
    <x v="0"/>
    <x v="0"/>
    <x v="0"/>
    <m/>
    <x v="0"/>
    <x v="6"/>
    <x v="3"/>
    <x v="3"/>
    <x v="4"/>
    <x v="5"/>
    <x v="0"/>
    <n v="15"/>
    <x v="3"/>
    <x v="1"/>
    <x v="0"/>
    <m/>
    <n v="0.69986665304700002"/>
    <s v="Very likely- 30% (cumulative)-exclusions applied"/>
    <n v="0.3"/>
    <x v="4"/>
  </r>
  <r>
    <n v="1922"/>
    <x v="13"/>
    <x v="1"/>
    <x v="5"/>
    <x v="0"/>
    <x v="5"/>
    <x v="0"/>
    <x v="0"/>
    <n v="4"/>
    <x v="0"/>
    <x v="0"/>
    <x v="0"/>
    <x v="0"/>
    <x v="0"/>
    <x v="0"/>
    <x v="0"/>
    <x v="0"/>
    <m/>
    <x v="0"/>
    <x v="6"/>
    <x v="3"/>
    <x v="3"/>
    <x v="4"/>
    <x v="5"/>
    <x v="0"/>
    <n v="15"/>
    <x v="3"/>
    <x v="1"/>
    <x v="0"/>
    <m/>
    <n v="0.69986665304700002"/>
    <s v="Very likely- 40% (cumulative)-exclusions applied"/>
    <n v="0.4"/>
    <x v="5"/>
  </r>
  <r>
    <n v="1922"/>
    <x v="13"/>
    <x v="1"/>
    <x v="5"/>
    <x v="0"/>
    <x v="5"/>
    <x v="0"/>
    <x v="0"/>
    <n v="4"/>
    <x v="0"/>
    <x v="0"/>
    <x v="0"/>
    <x v="0"/>
    <x v="0"/>
    <x v="0"/>
    <x v="0"/>
    <x v="0"/>
    <m/>
    <x v="0"/>
    <x v="6"/>
    <x v="3"/>
    <x v="3"/>
    <x v="4"/>
    <x v="5"/>
    <x v="0"/>
    <n v="15"/>
    <x v="3"/>
    <x v="1"/>
    <x v="0"/>
    <m/>
    <n v="0.69986665304700002"/>
    <s v="Very likely- 50% (cumulative)-exclusions applied"/>
    <n v="0.5"/>
    <x v="6"/>
  </r>
  <r>
    <n v="1924"/>
    <x v="0"/>
    <x v="0"/>
    <x v="0"/>
    <x v="0"/>
    <x v="0"/>
    <x v="0"/>
    <x v="0"/>
    <m/>
    <x v="0"/>
    <x v="0"/>
    <x v="0"/>
    <x v="0"/>
    <x v="0"/>
    <x v="0"/>
    <x v="0"/>
    <x v="0"/>
    <m/>
    <x v="7"/>
    <x v="6"/>
    <x v="1"/>
    <x v="0"/>
    <x v="2"/>
    <x v="0"/>
    <x v="8"/>
    <n v="2.5"/>
    <x v="1"/>
    <x v="4"/>
    <x v="6"/>
    <n v="4"/>
    <n v="0.783691163064"/>
    <s v="Very likely- 50% (cumulative)-exclusions applied"/>
    <n v="0.5"/>
    <x v="6"/>
  </r>
  <r>
    <n v="1925"/>
    <x v="0"/>
    <x v="0"/>
    <x v="0"/>
    <x v="0"/>
    <x v="0"/>
    <x v="0"/>
    <x v="0"/>
    <m/>
    <x v="0"/>
    <x v="0"/>
    <x v="0"/>
    <x v="0"/>
    <x v="0"/>
    <x v="0"/>
    <x v="0"/>
    <x v="0"/>
    <m/>
    <x v="4"/>
    <x v="1"/>
    <x v="1"/>
    <x v="0"/>
    <x v="2"/>
    <x v="0"/>
    <x v="0"/>
    <m/>
    <x v="2"/>
    <x v="4"/>
    <x v="8"/>
    <n v="5"/>
    <n v="0.66089421138500004"/>
    <s v="Very likely- £100 (cumulative)-exclusions applied"/>
    <n v="100"/>
    <x v="0"/>
  </r>
  <r>
    <n v="1925"/>
    <x v="0"/>
    <x v="0"/>
    <x v="0"/>
    <x v="0"/>
    <x v="0"/>
    <x v="0"/>
    <x v="0"/>
    <m/>
    <x v="0"/>
    <x v="0"/>
    <x v="0"/>
    <x v="0"/>
    <x v="0"/>
    <x v="0"/>
    <x v="0"/>
    <x v="0"/>
    <m/>
    <x v="4"/>
    <x v="1"/>
    <x v="1"/>
    <x v="0"/>
    <x v="2"/>
    <x v="0"/>
    <x v="0"/>
    <m/>
    <x v="2"/>
    <x v="4"/>
    <x v="8"/>
    <n v="5"/>
    <n v="0.66089421138500004"/>
    <s v="Very likely- £150 (cumulative)-exclusions applied"/>
    <n v="150"/>
    <x v="1"/>
  </r>
  <r>
    <n v="1925"/>
    <x v="0"/>
    <x v="0"/>
    <x v="0"/>
    <x v="0"/>
    <x v="0"/>
    <x v="0"/>
    <x v="0"/>
    <m/>
    <x v="0"/>
    <x v="0"/>
    <x v="0"/>
    <x v="0"/>
    <x v="0"/>
    <x v="0"/>
    <x v="0"/>
    <x v="0"/>
    <m/>
    <x v="4"/>
    <x v="1"/>
    <x v="1"/>
    <x v="0"/>
    <x v="2"/>
    <x v="0"/>
    <x v="0"/>
    <m/>
    <x v="2"/>
    <x v="4"/>
    <x v="8"/>
    <n v="5"/>
    <n v="0.66089421138500004"/>
    <s v="Very likely- £200 (cumulative)-exclusions applied"/>
    <n v="200"/>
    <x v="2"/>
  </r>
  <r>
    <n v="1925"/>
    <x v="0"/>
    <x v="0"/>
    <x v="0"/>
    <x v="0"/>
    <x v="0"/>
    <x v="0"/>
    <x v="0"/>
    <m/>
    <x v="0"/>
    <x v="0"/>
    <x v="0"/>
    <x v="0"/>
    <x v="0"/>
    <x v="0"/>
    <x v="0"/>
    <x v="0"/>
    <m/>
    <x v="4"/>
    <x v="1"/>
    <x v="1"/>
    <x v="0"/>
    <x v="2"/>
    <x v="0"/>
    <x v="0"/>
    <m/>
    <x v="2"/>
    <x v="4"/>
    <x v="8"/>
    <n v="5"/>
    <n v="0.66089421138500004"/>
    <s v="Very likely- 20% (cumulative)-exclusions applied"/>
    <n v="0.2"/>
    <x v="3"/>
  </r>
  <r>
    <n v="1925"/>
    <x v="0"/>
    <x v="0"/>
    <x v="0"/>
    <x v="0"/>
    <x v="0"/>
    <x v="0"/>
    <x v="0"/>
    <m/>
    <x v="0"/>
    <x v="0"/>
    <x v="0"/>
    <x v="0"/>
    <x v="0"/>
    <x v="0"/>
    <x v="0"/>
    <x v="0"/>
    <m/>
    <x v="4"/>
    <x v="1"/>
    <x v="1"/>
    <x v="0"/>
    <x v="2"/>
    <x v="0"/>
    <x v="0"/>
    <m/>
    <x v="2"/>
    <x v="4"/>
    <x v="8"/>
    <n v="5"/>
    <n v="0.66089421138500004"/>
    <s v="Very likely- 30% (cumulative)-exclusions applied"/>
    <n v="0.3"/>
    <x v="4"/>
  </r>
  <r>
    <n v="1925"/>
    <x v="0"/>
    <x v="0"/>
    <x v="0"/>
    <x v="0"/>
    <x v="0"/>
    <x v="0"/>
    <x v="0"/>
    <m/>
    <x v="0"/>
    <x v="0"/>
    <x v="0"/>
    <x v="0"/>
    <x v="0"/>
    <x v="0"/>
    <x v="0"/>
    <x v="0"/>
    <m/>
    <x v="4"/>
    <x v="1"/>
    <x v="1"/>
    <x v="0"/>
    <x v="2"/>
    <x v="0"/>
    <x v="0"/>
    <m/>
    <x v="2"/>
    <x v="4"/>
    <x v="8"/>
    <n v="5"/>
    <n v="0.66089421138500004"/>
    <s v="Very likely- 40% (cumulative)-exclusions applied"/>
    <n v="0.4"/>
    <x v="5"/>
  </r>
  <r>
    <n v="1925"/>
    <x v="0"/>
    <x v="0"/>
    <x v="0"/>
    <x v="0"/>
    <x v="0"/>
    <x v="0"/>
    <x v="0"/>
    <m/>
    <x v="0"/>
    <x v="0"/>
    <x v="0"/>
    <x v="0"/>
    <x v="0"/>
    <x v="0"/>
    <x v="0"/>
    <x v="0"/>
    <m/>
    <x v="4"/>
    <x v="1"/>
    <x v="1"/>
    <x v="0"/>
    <x v="2"/>
    <x v="0"/>
    <x v="0"/>
    <m/>
    <x v="2"/>
    <x v="4"/>
    <x v="8"/>
    <n v="5"/>
    <n v="0.66089421138500004"/>
    <s v="Very likely- 50% (cumulative)-exclusions applied"/>
    <n v="0.5"/>
    <x v="6"/>
  </r>
  <r>
    <n v="1926"/>
    <x v="0"/>
    <x v="0"/>
    <x v="0"/>
    <x v="0"/>
    <x v="0"/>
    <x v="0"/>
    <x v="0"/>
    <m/>
    <x v="0"/>
    <x v="0"/>
    <x v="0"/>
    <x v="0"/>
    <x v="0"/>
    <x v="0"/>
    <x v="0"/>
    <x v="0"/>
    <m/>
    <x v="6"/>
    <x v="3"/>
    <x v="2"/>
    <x v="1"/>
    <x v="5"/>
    <x v="1"/>
    <x v="2"/>
    <m/>
    <x v="13"/>
    <x v="2"/>
    <x v="4"/>
    <m/>
    <n v="0.98880514643799999"/>
    <s v="Very likely- £150 (cumulative)-exclusions applied"/>
    <n v="150"/>
    <x v="1"/>
  </r>
  <r>
    <n v="1926"/>
    <x v="0"/>
    <x v="0"/>
    <x v="0"/>
    <x v="0"/>
    <x v="0"/>
    <x v="0"/>
    <x v="0"/>
    <m/>
    <x v="0"/>
    <x v="0"/>
    <x v="0"/>
    <x v="0"/>
    <x v="0"/>
    <x v="0"/>
    <x v="0"/>
    <x v="0"/>
    <m/>
    <x v="6"/>
    <x v="3"/>
    <x v="2"/>
    <x v="1"/>
    <x v="5"/>
    <x v="1"/>
    <x v="2"/>
    <m/>
    <x v="13"/>
    <x v="2"/>
    <x v="4"/>
    <m/>
    <n v="0.98880514643799999"/>
    <s v="Very likely- £200 (cumulative)-exclusions applied"/>
    <n v="200"/>
    <x v="2"/>
  </r>
  <r>
    <n v="1926"/>
    <x v="0"/>
    <x v="0"/>
    <x v="0"/>
    <x v="0"/>
    <x v="0"/>
    <x v="0"/>
    <x v="0"/>
    <m/>
    <x v="0"/>
    <x v="0"/>
    <x v="0"/>
    <x v="0"/>
    <x v="0"/>
    <x v="0"/>
    <x v="0"/>
    <x v="0"/>
    <m/>
    <x v="6"/>
    <x v="3"/>
    <x v="2"/>
    <x v="1"/>
    <x v="5"/>
    <x v="1"/>
    <x v="2"/>
    <m/>
    <x v="13"/>
    <x v="2"/>
    <x v="4"/>
    <m/>
    <n v="0.98880514643799999"/>
    <s v="Very likely- 50% (cumulative)-exclusions applied"/>
    <n v="0.5"/>
    <x v="6"/>
  </r>
  <r>
    <n v="1930"/>
    <x v="0"/>
    <x v="0"/>
    <x v="0"/>
    <x v="0"/>
    <x v="0"/>
    <x v="0"/>
    <x v="0"/>
    <m/>
    <x v="7"/>
    <x v="13"/>
    <x v="0"/>
    <x v="0"/>
    <x v="0"/>
    <x v="11"/>
    <x v="0"/>
    <x v="0"/>
    <m/>
    <x v="6"/>
    <x v="3"/>
    <x v="2"/>
    <x v="1"/>
    <x v="5"/>
    <x v="1"/>
    <x v="2"/>
    <m/>
    <x v="13"/>
    <x v="2"/>
    <x v="4"/>
    <m/>
    <n v="1.6050108058100001"/>
    <s v="Very likely- £150 (cumulative)-exclusions applied"/>
    <n v="150"/>
    <x v="1"/>
  </r>
  <r>
    <n v="1930"/>
    <x v="0"/>
    <x v="0"/>
    <x v="0"/>
    <x v="0"/>
    <x v="0"/>
    <x v="0"/>
    <x v="0"/>
    <m/>
    <x v="7"/>
    <x v="13"/>
    <x v="0"/>
    <x v="0"/>
    <x v="0"/>
    <x v="11"/>
    <x v="0"/>
    <x v="0"/>
    <m/>
    <x v="6"/>
    <x v="3"/>
    <x v="2"/>
    <x v="1"/>
    <x v="5"/>
    <x v="1"/>
    <x v="2"/>
    <m/>
    <x v="13"/>
    <x v="2"/>
    <x v="4"/>
    <m/>
    <n v="1.6050108058100001"/>
    <s v="Very likely- £200 (cumulative)-exclusions applied"/>
    <n v="200"/>
    <x v="2"/>
  </r>
  <r>
    <n v="1931"/>
    <x v="0"/>
    <x v="0"/>
    <x v="0"/>
    <x v="0"/>
    <x v="0"/>
    <x v="0"/>
    <x v="0"/>
    <m/>
    <x v="0"/>
    <x v="0"/>
    <x v="0"/>
    <x v="0"/>
    <x v="0"/>
    <x v="0"/>
    <x v="0"/>
    <x v="0"/>
    <m/>
    <x v="4"/>
    <x v="1"/>
    <x v="1"/>
    <x v="0"/>
    <x v="2"/>
    <x v="0"/>
    <x v="0"/>
    <m/>
    <x v="13"/>
    <x v="2"/>
    <x v="4"/>
    <m/>
    <n v="1.8707990082999999"/>
    <s v="Very likely- £100 (cumulative)-exclusions applied"/>
    <n v="100"/>
    <x v="0"/>
  </r>
  <r>
    <n v="1931"/>
    <x v="0"/>
    <x v="0"/>
    <x v="0"/>
    <x v="0"/>
    <x v="0"/>
    <x v="0"/>
    <x v="0"/>
    <m/>
    <x v="0"/>
    <x v="0"/>
    <x v="0"/>
    <x v="0"/>
    <x v="0"/>
    <x v="0"/>
    <x v="0"/>
    <x v="0"/>
    <m/>
    <x v="4"/>
    <x v="1"/>
    <x v="1"/>
    <x v="0"/>
    <x v="2"/>
    <x v="0"/>
    <x v="0"/>
    <m/>
    <x v="13"/>
    <x v="2"/>
    <x v="4"/>
    <m/>
    <n v="1.8707990082999999"/>
    <s v="Very likely- £150 (cumulative)-exclusions applied"/>
    <n v="150"/>
    <x v="1"/>
  </r>
  <r>
    <n v="1931"/>
    <x v="0"/>
    <x v="0"/>
    <x v="0"/>
    <x v="0"/>
    <x v="0"/>
    <x v="0"/>
    <x v="0"/>
    <m/>
    <x v="0"/>
    <x v="0"/>
    <x v="0"/>
    <x v="0"/>
    <x v="0"/>
    <x v="0"/>
    <x v="0"/>
    <x v="0"/>
    <m/>
    <x v="4"/>
    <x v="1"/>
    <x v="1"/>
    <x v="0"/>
    <x v="2"/>
    <x v="0"/>
    <x v="0"/>
    <m/>
    <x v="13"/>
    <x v="2"/>
    <x v="4"/>
    <m/>
    <n v="1.8707990082999999"/>
    <s v="Very likely- £200 (cumulative)-exclusions applied"/>
    <n v="200"/>
    <x v="2"/>
  </r>
  <r>
    <n v="1931"/>
    <x v="0"/>
    <x v="0"/>
    <x v="0"/>
    <x v="0"/>
    <x v="0"/>
    <x v="0"/>
    <x v="0"/>
    <m/>
    <x v="0"/>
    <x v="0"/>
    <x v="0"/>
    <x v="0"/>
    <x v="0"/>
    <x v="0"/>
    <x v="0"/>
    <x v="0"/>
    <m/>
    <x v="4"/>
    <x v="1"/>
    <x v="1"/>
    <x v="0"/>
    <x v="2"/>
    <x v="0"/>
    <x v="0"/>
    <m/>
    <x v="13"/>
    <x v="2"/>
    <x v="4"/>
    <m/>
    <n v="1.8707990082999999"/>
    <s v="Very likely- 40% (cumulative)-exclusions applied"/>
    <n v="0.4"/>
    <x v="5"/>
  </r>
  <r>
    <n v="1931"/>
    <x v="0"/>
    <x v="0"/>
    <x v="0"/>
    <x v="0"/>
    <x v="0"/>
    <x v="0"/>
    <x v="0"/>
    <m/>
    <x v="0"/>
    <x v="0"/>
    <x v="0"/>
    <x v="0"/>
    <x v="0"/>
    <x v="0"/>
    <x v="0"/>
    <x v="0"/>
    <m/>
    <x v="4"/>
    <x v="1"/>
    <x v="1"/>
    <x v="0"/>
    <x v="2"/>
    <x v="0"/>
    <x v="0"/>
    <m/>
    <x v="13"/>
    <x v="2"/>
    <x v="4"/>
    <m/>
    <n v="1.8707990082999999"/>
    <s v="Very likely- 50% (cumulative)-exclusions applied"/>
    <n v="0.5"/>
    <x v="6"/>
  </r>
  <r>
    <n v="1933"/>
    <x v="0"/>
    <x v="0"/>
    <x v="0"/>
    <x v="0"/>
    <x v="0"/>
    <x v="0"/>
    <x v="0"/>
    <m/>
    <x v="13"/>
    <x v="0"/>
    <x v="0"/>
    <x v="0"/>
    <x v="0"/>
    <x v="0"/>
    <x v="0"/>
    <x v="0"/>
    <m/>
    <x v="15"/>
    <x v="1"/>
    <x v="1"/>
    <x v="0"/>
    <x v="2"/>
    <x v="5"/>
    <x v="0"/>
    <n v="3"/>
    <x v="0"/>
    <x v="4"/>
    <x v="1"/>
    <n v="7"/>
    <n v="0.95183134358400001"/>
    <s v="Very likely- £200 (cumulative)-exclusions applied"/>
    <n v="200"/>
    <x v="2"/>
  </r>
  <r>
    <n v="1934"/>
    <x v="0"/>
    <x v="0"/>
    <x v="0"/>
    <x v="0"/>
    <x v="0"/>
    <x v="0"/>
    <x v="0"/>
    <m/>
    <x v="0"/>
    <x v="0"/>
    <x v="0"/>
    <x v="0"/>
    <x v="0"/>
    <x v="0"/>
    <x v="0"/>
    <x v="0"/>
    <m/>
    <x v="3"/>
    <x v="2"/>
    <x v="1"/>
    <x v="0"/>
    <x v="2"/>
    <x v="0"/>
    <x v="0"/>
    <n v="2"/>
    <x v="2"/>
    <x v="1"/>
    <x v="1"/>
    <n v="20"/>
    <n v="1.0097832692099999"/>
    <s v="Very likely- 50% (cumulative)-exclusions applied"/>
    <n v="0.5"/>
    <x v="6"/>
  </r>
  <r>
    <n v="1937"/>
    <x v="0"/>
    <x v="0"/>
    <x v="0"/>
    <x v="0"/>
    <x v="0"/>
    <x v="0"/>
    <x v="0"/>
    <m/>
    <x v="0"/>
    <x v="0"/>
    <x v="0"/>
    <x v="0"/>
    <x v="0"/>
    <x v="0"/>
    <x v="0"/>
    <x v="0"/>
    <m/>
    <x v="4"/>
    <x v="1"/>
    <x v="1"/>
    <x v="0"/>
    <x v="2"/>
    <x v="0"/>
    <x v="0"/>
    <m/>
    <x v="1"/>
    <x v="4"/>
    <x v="0"/>
    <m/>
    <n v="0.60094173635299997"/>
    <s v="Very likely- £100 (cumulative)-exclusions applied"/>
    <n v="100"/>
    <x v="0"/>
  </r>
  <r>
    <n v="1937"/>
    <x v="0"/>
    <x v="0"/>
    <x v="0"/>
    <x v="0"/>
    <x v="0"/>
    <x v="0"/>
    <x v="0"/>
    <m/>
    <x v="0"/>
    <x v="0"/>
    <x v="0"/>
    <x v="0"/>
    <x v="0"/>
    <x v="0"/>
    <x v="0"/>
    <x v="0"/>
    <m/>
    <x v="4"/>
    <x v="1"/>
    <x v="1"/>
    <x v="0"/>
    <x v="2"/>
    <x v="0"/>
    <x v="0"/>
    <m/>
    <x v="1"/>
    <x v="4"/>
    <x v="0"/>
    <m/>
    <n v="0.60094173635299997"/>
    <s v="Very likely- £150 (cumulative)-exclusions applied"/>
    <n v="150"/>
    <x v="1"/>
  </r>
  <r>
    <n v="1937"/>
    <x v="0"/>
    <x v="0"/>
    <x v="0"/>
    <x v="0"/>
    <x v="0"/>
    <x v="0"/>
    <x v="0"/>
    <m/>
    <x v="0"/>
    <x v="0"/>
    <x v="0"/>
    <x v="0"/>
    <x v="0"/>
    <x v="0"/>
    <x v="0"/>
    <x v="0"/>
    <m/>
    <x v="4"/>
    <x v="1"/>
    <x v="1"/>
    <x v="0"/>
    <x v="2"/>
    <x v="0"/>
    <x v="0"/>
    <m/>
    <x v="1"/>
    <x v="4"/>
    <x v="0"/>
    <m/>
    <n v="0.60094173635299997"/>
    <s v="Very likely- £200 (cumulative)-exclusions applied"/>
    <n v="200"/>
    <x v="2"/>
  </r>
  <r>
    <n v="1953"/>
    <x v="12"/>
    <x v="3"/>
    <x v="1"/>
    <x v="1"/>
    <x v="2"/>
    <x v="1"/>
    <x v="1"/>
    <m/>
    <x v="0"/>
    <x v="0"/>
    <x v="0"/>
    <x v="0"/>
    <x v="0"/>
    <x v="0"/>
    <x v="0"/>
    <x v="0"/>
    <m/>
    <x v="4"/>
    <x v="1"/>
    <x v="1"/>
    <x v="0"/>
    <x v="2"/>
    <x v="0"/>
    <x v="0"/>
    <m/>
    <x v="3"/>
    <x v="1"/>
    <x v="0"/>
    <m/>
    <n v="0.71840711305799998"/>
    <s v="Very likely- 20% (cumulative)-exclusions applied"/>
    <n v="0.2"/>
    <x v="3"/>
  </r>
  <r>
    <n v="1953"/>
    <x v="12"/>
    <x v="3"/>
    <x v="1"/>
    <x v="1"/>
    <x v="2"/>
    <x v="1"/>
    <x v="1"/>
    <m/>
    <x v="0"/>
    <x v="0"/>
    <x v="0"/>
    <x v="0"/>
    <x v="0"/>
    <x v="0"/>
    <x v="0"/>
    <x v="0"/>
    <m/>
    <x v="4"/>
    <x v="1"/>
    <x v="1"/>
    <x v="0"/>
    <x v="2"/>
    <x v="0"/>
    <x v="0"/>
    <m/>
    <x v="3"/>
    <x v="1"/>
    <x v="0"/>
    <m/>
    <n v="0.71840711305799998"/>
    <s v="Very likely- 30% (cumulative)-exclusions applied"/>
    <n v="0.3"/>
    <x v="4"/>
  </r>
  <r>
    <n v="1953"/>
    <x v="12"/>
    <x v="3"/>
    <x v="1"/>
    <x v="1"/>
    <x v="2"/>
    <x v="1"/>
    <x v="1"/>
    <m/>
    <x v="0"/>
    <x v="0"/>
    <x v="0"/>
    <x v="0"/>
    <x v="0"/>
    <x v="0"/>
    <x v="0"/>
    <x v="0"/>
    <m/>
    <x v="4"/>
    <x v="1"/>
    <x v="1"/>
    <x v="0"/>
    <x v="2"/>
    <x v="0"/>
    <x v="0"/>
    <m/>
    <x v="3"/>
    <x v="1"/>
    <x v="0"/>
    <m/>
    <n v="0.71840711305799998"/>
    <s v="Very likely- 40% (cumulative)-exclusions applied"/>
    <n v="0.4"/>
    <x v="5"/>
  </r>
  <r>
    <n v="1953"/>
    <x v="12"/>
    <x v="3"/>
    <x v="1"/>
    <x v="1"/>
    <x v="2"/>
    <x v="1"/>
    <x v="1"/>
    <m/>
    <x v="0"/>
    <x v="0"/>
    <x v="0"/>
    <x v="0"/>
    <x v="0"/>
    <x v="0"/>
    <x v="0"/>
    <x v="0"/>
    <m/>
    <x v="4"/>
    <x v="1"/>
    <x v="1"/>
    <x v="0"/>
    <x v="2"/>
    <x v="0"/>
    <x v="0"/>
    <m/>
    <x v="3"/>
    <x v="1"/>
    <x v="0"/>
    <m/>
    <n v="0.71840711305799998"/>
    <s v="Very likely- 50% (cumulative)-exclusions applied"/>
    <n v="0.5"/>
    <x v="6"/>
  </r>
  <r>
    <n v="1954"/>
    <x v="0"/>
    <x v="0"/>
    <x v="0"/>
    <x v="0"/>
    <x v="0"/>
    <x v="0"/>
    <x v="0"/>
    <m/>
    <x v="0"/>
    <x v="0"/>
    <x v="0"/>
    <x v="0"/>
    <x v="0"/>
    <x v="0"/>
    <x v="0"/>
    <x v="0"/>
    <m/>
    <x v="4"/>
    <x v="1"/>
    <x v="1"/>
    <x v="0"/>
    <x v="2"/>
    <x v="0"/>
    <x v="0"/>
    <m/>
    <x v="3"/>
    <x v="1"/>
    <x v="0"/>
    <m/>
    <n v="1.0110932990299999"/>
    <s v="Very likely- £200 (cumulative)-exclusions applied"/>
    <n v="200"/>
    <x v="2"/>
  </r>
  <r>
    <n v="1954"/>
    <x v="0"/>
    <x v="0"/>
    <x v="0"/>
    <x v="0"/>
    <x v="0"/>
    <x v="0"/>
    <x v="0"/>
    <m/>
    <x v="0"/>
    <x v="0"/>
    <x v="0"/>
    <x v="0"/>
    <x v="0"/>
    <x v="0"/>
    <x v="0"/>
    <x v="0"/>
    <m/>
    <x v="4"/>
    <x v="1"/>
    <x v="1"/>
    <x v="0"/>
    <x v="2"/>
    <x v="0"/>
    <x v="0"/>
    <m/>
    <x v="3"/>
    <x v="1"/>
    <x v="0"/>
    <m/>
    <n v="1.0110932990299999"/>
    <s v="Very likely- 20% (cumulative)-exclusions applied"/>
    <n v="0.2"/>
    <x v="3"/>
  </r>
  <r>
    <n v="1954"/>
    <x v="0"/>
    <x v="0"/>
    <x v="0"/>
    <x v="0"/>
    <x v="0"/>
    <x v="0"/>
    <x v="0"/>
    <m/>
    <x v="0"/>
    <x v="0"/>
    <x v="0"/>
    <x v="0"/>
    <x v="0"/>
    <x v="0"/>
    <x v="0"/>
    <x v="0"/>
    <m/>
    <x v="4"/>
    <x v="1"/>
    <x v="1"/>
    <x v="0"/>
    <x v="2"/>
    <x v="0"/>
    <x v="0"/>
    <m/>
    <x v="3"/>
    <x v="1"/>
    <x v="0"/>
    <m/>
    <n v="1.0110932990299999"/>
    <s v="Very likely- 30% (cumulative)-exclusions applied"/>
    <n v="0.3"/>
    <x v="4"/>
  </r>
  <r>
    <n v="1954"/>
    <x v="0"/>
    <x v="0"/>
    <x v="0"/>
    <x v="0"/>
    <x v="0"/>
    <x v="0"/>
    <x v="0"/>
    <m/>
    <x v="0"/>
    <x v="0"/>
    <x v="0"/>
    <x v="0"/>
    <x v="0"/>
    <x v="0"/>
    <x v="0"/>
    <x v="0"/>
    <m/>
    <x v="4"/>
    <x v="1"/>
    <x v="1"/>
    <x v="0"/>
    <x v="2"/>
    <x v="0"/>
    <x v="0"/>
    <m/>
    <x v="3"/>
    <x v="1"/>
    <x v="0"/>
    <m/>
    <n v="1.0110932990299999"/>
    <s v="Very likely- 40% (cumulative)-exclusions applied"/>
    <n v="0.4"/>
    <x v="5"/>
  </r>
  <r>
    <n v="1954"/>
    <x v="0"/>
    <x v="0"/>
    <x v="0"/>
    <x v="0"/>
    <x v="0"/>
    <x v="0"/>
    <x v="0"/>
    <m/>
    <x v="0"/>
    <x v="0"/>
    <x v="0"/>
    <x v="0"/>
    <x v="0"/>
    <x v="0"/>
    <x v="0"/>
    <x v="0"/>
    <m/>
    <x v="4"/>
    <x v="1"/>
    <x v="1"/>
    <x v="0"/>
    <x v="2"/>
    <x v="0"/>
    <x v="0"/>
    <m/>
    <x v="3"/>
    <x v="1"/>
    <x v="0"/>
    <m/>
    <n v="1.0110932990299999"/>
    <s v="Very likely- 50% (cumulative)-exclusions applied"/>
    <n v="0.5"/>
    <x v="6"/>
  </r>
  <r>
    <n v="1956"/>
    <x v="0"/>
    <x v="0"/>
    <x v="0"/>
    <x v="0"/>
    <x v="0"/>
    <x v="0"/>
    <x v="0"/>
    <m/>
    <x v="0"/>
    <x v="0"/>
    <x v="0"/>
    <x v="0"/>
    <x v="0"/>
    <x v="0"/>
    <x v="0"/>
    <x v="0"/>
    <m/>
    <x v="4"/>
    <x v="1"/>
    <x v="1"/>
    <x v="0"/>
    <x v="2"/>
    <x v="0"/>
    <x v="0"/>
    <m/>
    <x v="0"/>
    <x v="4"/>
    <x v="1"/>
    <n v="6"/>
    <n v="1.1025063530799999"/>
    <s v="Very likely- £150 (cumulative)-exclusions applied"/>
    <n v="150"/>
    <x v="1"/>
  </r>
  <r>
    <n v="1956"/>
    <x v="0"/>
    <x v="0"/>
    <x v="0"/>
    <x v="0"/>
    <x v="0"/>
    <x v="0"/>
    <x v="0"/>
    <m/>
    <x v="0"/>
    <x v="0"/>
    <x v="0"/>
    <x v="0"/>
    <x v="0"/>
    <x v="0"/>
    <x v="0"/>
    <x v="0"/>
    <m/>
    <x v="4"/>
    <x v="1"/>
    <x v="1"/>
    <x v="0"/>
    <x v="2"/>
    <x v="0"/>
    <x v="0"/>
    <m/>
    <x v="0"/>
    <x v="4"/>
    <x v="1"/>
    <n v="6"/>
    <n v="1.1025063530799999"/>
    <s v="Very likely- £200 (cumulative)-exclusions applied"/>
    <n v="200"/>
    <x v="2"/>
  </r>
  <r>
    <n v="1956"/>
    <x v="0"/>
    <x v="0"/>
    <x v="0"/>
    <x v="0"/>
    <x v="0"/>
    <x v="0"/>
    <x v="0"/>
    <m/>
    <x v="0"/>
    <x v="0"/>
    <x v="0"/>
    <x v="0"/>
    <x v="0"/>
    <x v="0"/>
    <x v="0"/>
    <x v="0"/>
    <m/>
    <x v="4"/>
    <x v="1"/>
    <x v="1"/>
    <x v="0"/>
    <x v="2"/>
    <x v="0"/>
    <x v="0"/>
    <m/>
    <x v="0"/>
    <x v="4"/>
    <x v="1"/>
    <n v="6"/>
    <n v="1.1025063530799999"/>
    <s v="Very likely- 40% (cumulative)-exclusions applied"/>
    <n v="0.4"/>
    <x v="5"/>
  </r>
  <r>
    <n v="1956"/>
    <x v="0"/>
    <x v="0"/>
    <x v="0"/>
    <x v="0"/>
    <x v="0"/>
    <x v="0"/>
    <x v="0"/>
    <m/>
    <x v="0"/>
    <x v="0"/>
    <x v="0"/>
    <x v="0"/>
    <x v="0"/>
    <x v="0"/>
    <x v="0"/>
    <x v="0"/>
    <m/>
    <x v="4"/>
    <x v="1"/>
    <x v="1"/>
    <x v="0"/>
    <x v="2"/>
    <x v="0"/>
    <x v="0"/>
    <m/>
    <x v="0"/>
    <x v="4"/>
    <x v="1"/>
    <n v="6"/>
    <n v="1.1025063530799999"/>
    <s v="Very likely- 50% (cumulative)-exclusions applied"/>
    <n v="0.5"/>
    <x v="6"/>
  </r>
  <r>
    <n v="1962"/>
    <x v="0"/>
    <x v="0"/>
    <x v="0"/>
    <x v="0"/>
    <x v="0"/>
    <x v="0"/>
    <x v="0"/>
    <m/>
    <x v="0"/>
    <x v="0"/>
    <x v="0"/>
    <x v="0"/>
    <x v="0"/>
    <x v="0"/>
    <x v="0"/>
    <x v="0"/>
    <m/>
    <x v="4"/>
    <x v="1"/>
    <x v="1"/>
    <x v="0"/>
    <x v="2"/>
    <x v="0"/>
    <x v="0"/>
    <m/>
    <x v="2"/>
    <x v="0"/>
    <x v="6"/>
    <n v="3"/>
    <n v="1.0687266965"/>
    <s v="Very likely- 40% (cumulative)-exclusions applied"/>
    <n v="0.4"/>
    <x v="5"/>
  </r>
  <r>
    <n v="1962"/>
    <x v="0"/>
    <x v="0"/>
    <x v="0"/>
    <x v="0"/>
    <x v="0"/>
    <x v="0"/>
    <x v="0"/>
    <m/>
    <x v="0"/>
    <x v="0"/>
    <x v="0"/>
    <x v="0"/>
    <x v="0"/>
    <x v="0"/>
    <x v="0"/>
    <x v="0"/>
    <m/>
    <x v="4"/>
    <x v="1"/>
    <x v="1"/>
    <x v="0"/>
    <x v="2"/>
    <x v="0"/>
    <x v="0"/>
    <m/>
    <x v="2"/>
    <x v="0"/>
    <x v="6"/>
    <n v="3"/>
    <n v="1.0687266965"/>
    <s v="Very likely- 50% (cumulative)-exclusions applied"/>
    <n v="0.5"/>
    <x v="6"/>
  </r>
  <r>
    <n v="1966"/>
    <x v="12"/>
    <x v="3"/>
    <x v="1"/>
    <x v="1"/>
    <x v="2"/>
    <x v="1"/>
    <x v="1"/>
    <m/>
    <x v="0"/>
    <x v="0"/>
    <x v="0"/>
    <x v="0"/>
    <x v="0"/>
    <x v="0"/>
    <x v="0"/>
    <x v="0"/>
    <m/>
    <x v="4"/>
    <x v="1"/>
    <x v="1"/>
    <x v="0"/>
    <x v="2"/>
    <x v="0"/>
    <x v="0"/>
    <m/>
    <x v="13"/>
    <x v="2"/>
    <x v="4"/>
    <m/>
    <n v="0.86823772268300003"/>
    <s v="Very likely- £50 (cumulative)-exclusions applied"/>
    <n v="50"/>
    <x v="7"/>
  </r>
  <r>
    <n v="1966"/>
    <x v="12"/>
    <x v="3"/>
    <x v="1"/>
    <x v="1"/>
    <x v="2"/>
    <x v="1"/>
    <x v="1"/>
    <m/>
    <x v="0"/>
    <x v="0"/>
    <x v="0"/>
    <x v="0"/>
    <x v="0"/>
    <x v="0"/>
    <x v="0"/>
    <x v="0"/>
    <m/>
    <x v="4"/>
    <x v="1"/>
    <x v="1"/>
    <x v="0"/>
    <x v="2"/>
    <x v="0"/>
    <x v="0"/>
    <m/>
    <x v="13"/>
    <x v="2"/>
    <x v="4"/>
    <m/>
    <n v="0.86823772268300003"/>
    <s v="Very likely- £100 (cumulative)-exclusions applied"/>
    <n v="100"/>
    <x v="0"/>
  </r>
  <r>
    <n v="1966"/>
    <x v="12"/>
    <x v="3"/>
    <x v="1"/>
    <x v="1"/>
    <x v="2"/>
    <x v="1"/>
    <x v="1"/>
    <m/>
    <x v="0"/>
    <x v="0"/>
    <x v="0"/>
    <x v="0"/>
    <x v="0"/>
    <x v="0"/>
    <x v="0"/>
    <x v="0"/>
    <m/>
    <x v="4"/>
    <x v="1"/>
    <x v="1"/>
    <x v="0"/>
    <x v="2"/>
    <x v="0"/>
    <x v="0"/>
    <m/>
    <x v="13"/>
    <x v="2"/>
    <x v="4"/>
    <m/>
    <n v="0.86823772268300003"/>
    <s v="Very likely- £150 (cumulative)-exclusions applied"/>
    <n v="150"/>
    <x v="1"/>
  </r>
  <r>
    <n v="1966"/>
    <x v="12"/>
    <x v="3"/>
    <x v="1"/>
    <x v="1"/>
    <x v="2"/>
    <x v="1"/>
    <x v="1"/>
    <m/>
    <x v="0"/>
    <x v="0"/>
    <x v="0"/>
    <x v="0"/>
    <x v="0"/>
    <x v="0"/>
    <x v="0"/>
    <x v="0"/>
    <m/>
    <x v="4"/>
    <x v="1"/>
    <x v="1"/>
    <x v="0"/>
    <x v="2"/>
    <x v="0"/>
    <x v="0"/>
    <m/>
    <x v="13"/>
    <x v="2"/>
    <x v="4"/>
    <m/>
    <n v="0.86823772268300003"/>
    <s v="Very likely- £200 (cumulative)-exclusions applied"/>
    <n v="200"/>
    <x v="2"/>
  </r>
  <r>
    <n v="1966"/>
    <x v="12"/>
    <x v="3"/>
    <x v="1"/>
    <x v="1"/>
    <x v="2"/>
    <x v="1"/>
    <x v="1"/>
    <m/>
    <x v="0"/>
    <x v="0"/>
    <x v="0"/>
    <x v="0"/>
    <x v="0"/>
    <x v="0"/>
    <x v="0"/>
    <x v="0"/>
    <m/>
    <x v="4"/>
    <x v="1"/>
    <x v="1"/>
    <x v="0"/>
    <x v="2"/>
    <x v="0"/>
    <x v="0"/>
    <m/>
    <x v="13"/>
    <x v="2"/>
    <x v="4"/>
    <m/>
    <n v="0.86823772268300003"/>
    <s v="Very likely- 20% (cumulative)-exclusions applied"/>
    <n v="0.2"/>
    <x v="3"/>
  </r>
  <r>
    <n v="1966"/>
    <x v="12"/>
    <x v="3"/>
    <x v="1"/>
    <x v="1"/>
    <x v="2"/>
    <x v="1"/>
    <x v="1"/>
    <m/>
    <x v="0"/>
    <x v="0"/>
    <x v="0"/>
    <x v="0"/>
    <x v="0"/>
    <x v="0"/>
    <x v="0"/>
    <x v="0"/>
    <m/>
    <x v="4"/>
    <x v="1"/>
    <x v="1"/>
    <x v="0"/>
    <x v="2"/>
    <x v="0"/>
    <x v="0"/>
    <m/>
    <x v="13"/>
    <x v="2"/>
    <x v="4"/>
    <m/>
    <n v="0.86823772268300003"/>
    <s v="Very likely- 30% (cumulative)-exclusions applied"/>
    <n v="0.3"/>
    <x v="4"/>
  </r>
  <r>
    <n v="1966"/>
    <x v="12"/>
    <x v="3"/>
    <x v="1"/>
    <x v="1"/>
    <x v="2"/>
    <x v="1"/>
    <x v="1"/>
    <m/>
    <x v="0"/>
    <x v="0"/>
    <x v="0"/>
    <x v="0"/>
    <x v="0"/>
    <x v="0"/>
    <x v="0"/>
    <x v="0"/>
    <m/>
    <x v="4"/>
    <x v="1"/>
    <x v="1"/>
    <x v="0"/>
    <x v="2"/>
    <x v="0"/>
    <x v="0"/>
    <m/>
    <x v="13"/>
    <x v="2"/>
    <x v="4"/>
    <m/>
    <n v="0.86823772268300003"/>
    <s v="Very likely- 40% (cumulative)-exclusions applied"/>
    <n v="0.4"/>
    <x v="5"/>
  </r>
  <r>
    <n v="1966"/>
    <x v="12"/>
    <x v="3"/>
    <x v="1"/>
    <x v="1"/>
    <x v="2"/>
    <x v="1"/>
    <x v="1"/>
    <m/>
    <x v="0"/>
    <x v="0"/>
    <x v="0"/>
    <x v="0"/>
    <x v="0"/>
    <x v="0"/>
    <x v="0"/>
    <x v="0"/>
    <m/>
    <x v="4"/>
    <x v="1"/>
    <x v="1"/>
    <x v="0"/>
    <x v="2"/>
    <x v="0"/>
    <x v="0"/>
    <m/>
    <x v="13"/>
    <x v="2"/>
    <x v="4"/>
    <m/>
    <n v="0.86823772268300003"/>
    <s v="Very likely- 50% (cumulative)-exclusions applied"/>
    <n v="0.5"/>
    <x v="6"/>
  </r>
  <r>
    <n v="1967"/>
    <x v="0"/>
    <x v="0"/>
    <x v="0"/>
    <x v="0"/>
    <x v="0"/>
    <x v="0"/>
    <x v="0"/>
    <m/>
    <x v="0"/>
    <x v="0"/>
    <x v="0"/>
    <x v="0"/>
    <x v="0"/>
    <x v="0"/>
    <x v="0"/>
    <x v="0"/>
    <m/>
    <x v="4"/>
    <x v="1"/>
    <x v="1"/>
    <x v="0"/>
    <x v="2"/>
    <x v="0"/>
    <x v="0"/>
    <m/>
    <x v="13"/>
    <x v="2"/>
    <x v="4"/>
    <m/>
    <n v="0.79722973354399995"/>
    <s v="Very likely- £50 (cumulative)-exclusions applied"/>
    <n v="50"/>
    <x v="7"/>
  </r>
  <r>
    <n v="1967"/>
    <x v="0"/>
    <x v="0"/>
    <x v="0"/>
    <x v="0"/>
    <x v="0"/>
    <x v="0"/>
    <x v="0"/>
    <m/>
    <x v="0"/>
    <x v="0"/>
    <x v="0"/>
    <x v="0"/>
    <x v="0"/>
    <x v="0"/>
    <x v="0"/>
    <x v="0"/>
    <m/>
    <x v="4"/>
    <x v="1"/>
    <x v="1"/>
    <x v="0"/>
    <x v="2"/>
    <x v="0"/>
    <x v="0"/>
    <m/>
    <x v="13"/>
    <x v="2"/>
    <x v="4"/>
    <m/>
    <n v="0.79722973354399995"/>
    <s v="Very likely- £100 (cumulative)-exclusions applied"/>
    <n v="100"/>
    <x v="0"/>
  </r>
  <r>
    <n v="1967"/>
    <x v="0"/>
    <x v="0"/>
    <x v="0"/>
    <x v="0"/>
    <x v="0"/>
    <x v="0"/>
    <x v="0"/>
    <m/>
    <x v="0"/>
    <x v="0"/>
    <x v="0"/>
    <x v="0"/>
    <x v="0"/>
    <x v="0"/>
    <x v="0"/>
    <x v="0"/>
    <m/>
    <x v="4"/>
    <x v="1"/>
    <x v="1"/>
    <x v="0"/>
    <x v="2"/>
    <x v="0"/>
    <x v="0"/>
    <m/>
    <x v="13"/>
    <x v="2"/>
    <x v="4"/>
    <m/>
    <n v="0.79722973354399995"/>
    <s v="Very likely- £150 (cumulative)-exclusions applied"/>
    <n v="150"/>
    <x v="1"/>
  </r>
  <r>
    <n v="1967"/>
    <x v="0"/>
    <x v="0"/>
    <x v="0"/>
    <x v="0"/>
    <x v="0"/>
    <x v="0"/>
    <x v="0"/>
    <m/>
    <x v="0"/>
    <x v="0"/>
    <x v="0"/>
    <x v="0"/>
    <x v="0"/>
    <x v="0"/>
    <x v="0"/>
    <x v="0"/>
    <m/>
    <x v="4"/>
    <x v="1"/>
    <x v="1"/>
    <x v="0"/>
    <x v="2"/>
    <x v="0"/>
    <x v="0"/>
    <m/>
    <x v="13"/>
    <x v="2"/>
    <x v="4"/>
    <m/>
    <n v="0.79722973354399995"/>
    <s v="Very likely- £200 (cumulative)-exclusions applied"/>
    <n v="200"/>
    <x v="2"/>
  </r>
  <r>
    <n v="1967"/>
    <x v="0"/>
    <x v="0"/>
    <x v="0"/>
    <x v="0"/>
    <x v="0"/>
    <x v="0"/>
    <x v="0"/>
    <m/>
    <x v="0"/>
    <x v="0"/>
    <x v="0"/>
    <x v="0"/>
    <x v="0"/>
    <x v="0"/>
    <x v="0"/>
    <x v="0"/>
    <m/>
    <x v="4"/>
    <x v="1"/>
    <x v="1"/>
    <x v="0"/>
    <x v="2"/>
    <x v="0"/>
    <x v="0"/>
    <m/>
    <x v="13"/>
    <x v="2"/>
    <x v="4"/>
    <m/>
    <n v="0.79722973354399995"/>
    <s v="Very likely- 20% (cumulative)-exclusions applied"/>
    <n v="0.2"/>
    <x v="3"/>
  </r>
  <r>
    <n v="1967"/>
    <x v="0"/>
    <x v="0"/>
    <x v="0"/>
    <x v="0"/>
    <x v="0"/>
    <x v="0"/>
    <x v="0"/>
    <m/>
    <x v="0"/>
    <x v="0"/>
    <x v="0"/>
    <x v="0"/>
    <x v="0"/>
    <x v="0"/>
    <x v="0"/>
    <x v="0"/>
    <m/>
    <x v="4"/>
    <x v="1"/>
    <x v="1"/>
    <x v="0"/>
    <x v="2"/>
    <x v="0"/>
    <x v="0"/>
    <m/>
    <x v="13"/>
    <x v="2"/>
    <x v="4"/>
    <m/>
    <n v="0.79722973354399995"/>
    <s v="Very likely- 30% (cumulative)-exclusions applied"/>
    <n v="0.3"/>
    <x v="4"/>
  </r>
  <r>
    <n v="1967"/>
    <x v="0"/>
    <x v="0"/>
    <x v="0"/>
    <x v="0"/>
    <x v="0"/>
    <x v="0"/>
    <x v="0"/>
    <m/>
    <x v="0"/>
    <x v="0"/>
    <x v="0"/>
    <x v="0"/>
    <x v="0"/>
    <x v="0"/>
    <x v="0"/>
    <x v="0"/>
    <m/>
    <x v="4"/>
    <x v="1"/>
    <x v="1"/>
    <x v="0"/>
    <x v="2"/>
    <x v="0"/>
    <x v="0"/>
    <m/>
    <x v="13"/>
    <x v="2"/>
    <x v="4"/>
    <m/>
    <n v="0.79722973354399995"/>
    <s v="Very likely- 40% (cumulative)-exclusions applied"/>
    <n v="0.4"/>
    <x v="5"/>
  </r>
  <r>
    <n v="1967"/>
    <x v="0"/>
    <x v="0"/>
    <x v="0"/>
    <x v="0"/>
    <x v="0"/>
    <x v="0"/>
    <x v="0"/>
    <m/>
    <x v="0"/>
    <x v="0"/>
    <x v="0"/>
    <x v="0"/>
    <x v="0"/>
    <x v="0"/>
    <x v="0"/>
    <x v="0"/>
    <m/>
    <x v="4"/>
    <x v="1"/>
    <x v="1"/>
    <x v="0"/>
    <x v="2"/>
    <x v="0"/>
    <x v="0"/>
    <m/>
    <x v="13"/>
    <x v="2"/>
    <x v="4"/>
    <m/>
    <n v="0.79722973354399995"/>
    <s v="Very likely- 50% (cumulative)-exclusions applied"/>
    <n v="0.5"/>
    <x v="6"/>
  </r>
  <r>
    <n v="1970"/>
    <x v="0"/>
    <x v="0"/>
    <x v="0"/>
    <x v="0"/>
    <x v="0"/>
    <x v="0"/>
    <x v="0"/>
    <m/>
    <x v="0"/>
    <x v="0"/>
    <x v="0"/>
    <x v="0"/>
    <x v="0"/>
    <x v="0"/>
    <x v="0"/>
    <x v="0"/>
    <m/>
    <x v="4"/>
    <x v="1"/>
    <x v="1"/>
    <x v="0"/>
    <x v="2"/>
    <x v="0"/>
    <x v="0"/>
    <m/>
    <x v="4"/>
    <x v="3"/>
    <x v="8"/>
    <n v="6"/>
    <n v="0.68454271719100002"/>
    <s v="Very likely- £100 (cumulative)-exclusions applied"/>
    <n v="100"/>
    <x v="0"/>
  </r>
  <r>
    <n v="1970"/>
    <x v="0"/>
    <x v="0"/>
    <x v="0"/>
    <x v="0"/>
    <x v="0"/>
    <x v="0"/>
    <x v="0"/>
    <m/>
    <x v="0"/>
    <x v="0"/>
    <x v="0"/>
    <x v="0"/>
    <x v="0"/>
    <x v="0"/>
    <x v="0"/>
    <x v="0"/>
    <m/>
    <x v="4"/>
    <x v="1"/>
    <x v="1"/>
    <x v="0"/>
    <x v="2"/>
    <x v="0"/>
    <x v="0"/>
    <m/>
    <x v="4"/>
    <x v="3"/>
    <x v="8"/>
    <n v="6"/>
    <n v="0.68454271719100002"/>
    <s v="Very likely- £150 (cumulative)-exclusions applied"/>
    <n v="150"/>
    <x v="1"/>
  </r>
  <r>
    <n v="1970"/>
    <x v="0"/>
    <x v="0"/>
    <x v="0"/>
    <x v="0"/>
    <x v="0"/>
    <x v="0"/>
    <x v="0"/>
    <m/>
    <x v="0"/>
    <x v="0"/>
    <x v="0"/>
    <x v="0"/>
    <x v="0"/>
    <x v="0"/>
    <x v="0"/>
    <x v="0"/>
    <m/>
    <x v="4"/>
    <x v="1"/>
    <x v="1"/>
    <x v="0"/>
    <x v="2"/>
    <x v="0"/>
    <x v="0"/>
    <m/>
    <x v="4"/>
    <x v="3"/>
    <x v="8"/>
    <n v="6"/>
    <n v="0.68454271719100002"/>
    <s v="Very likely- £200 (cumulative)-exclusions applied"/>
    <n v="200"/>
    <x v="2"/>
  </r>
  <r>
    <n v="1970"/>
    <x v="0"/>
    <x v="0"/>
    <x v="0"/>
    <x v="0"/>
    <x v="0"/>
    <x v="0"/>
    <x v="0"/>
    <m/>
    <x v="0"/>
    <x v="0"/>
    <x v="0"/>
    <x v="0"/>
    <x v="0"/>
    <x v="0"/>
    <x v="0"/>
    <x v="0"/>
    <m/>
    <x v="4"/>
    <x v="1"/>
    <x v="1"/>
    <x v="0"/>
    <x v="2"/>
    <x v="0"/>
    <x v="0"/>
    <m/>
    <x v="4"/>
    <x v="3"/>
    <x v="8"/>
    <n v="6"/>
    <n v="0.68454271719100002"/>
    <s v="Very likely- 50% (cumulative)-exclusions applied"/>
    <n v="0.5"/>
    <x v="6"/>
  </r>
  <r>
    <n v="1973"/>
    <x v="0"/>
    <x v="0"/>
    <x v="0"/>
    <x v="0"/>
    <x v="0"/>
    <x v="0"/>
    <x v="0"/>
    <m/>
    <x v="0"/>
    <x v="0"/>
    <x v="0"/>
    <x v="0"/>
    <x v="0"/>
    <x v="0"/>
    <x v="0"/>
    <x v="0"/>
    <m/>
    <x v="6"/>
    <x v="3"/>
    <x v="2"/>
    <x v="1"/>
    <x v="5"/>
    <x v="1"/>
    <x v="2"/>
    <m/>
    <x v="1"/>
    <x v="1"/>
    <x v="1"/>
    <m/>
    <n v="1.7676189289699999"/>
    <s v="Very likely- £150 (cumulative)-exclusions applied"/>
    <n v="150"/>
    <x v="1"/>
  </r>
  <r>
    <n v="1973"/>
    <x v="0"/>
    <x v="0"/>
    <x v="0"/>
    <x v="0"/>
    <x v="0"/>
    <x v="0"/>
    <x v="0"/>
    <m/>
    <x v="0"/>
    <x v="0"/>
    <x v="0"/>
    <x v="0"/>
    <x v="0"/>
    <x v="0"/>
    <x v="0"/>
    <x v="0"/>
    <m/>
    <x v="6"/>
    <x v="3"/>
    <x v="2"/>
    <x v="1"/>
    <x v="5"/>
    <x v="1"/>
    <x v="2"/>
    <m/>
    <x v="1"/>
    <x v="1"/>
    <x v="1"/>
    <m/>
    <n v="1.7676189289699999"/>
    <s v="Very likely- £200 (cumulative)-exclusions applied"/>
    <n v="200"/>
    <x v="2"/>
  </r>
  <r>
    <n v="1974"/>
    <x v="10"/>
    <x v="0"/>
    <x v="0"/>
    <x v="0"/>
    <x v="5"/>
    <x v="0"/>
    <x v="0"/>
    <n v="1"/>
    <x v="0"/>
    <x v="0"/>
    <x v="0"/>
    <x v="0"/>
    <x v="0"/>
    <x v="0"/>
    <x v="0"/>
    <x v="0"/>
    <m/>
    <x v="4"/>
    <x v="1"/>
    <x v="1"/>
    <x v="0"/>
    <x v="2"/>
    <x v="0"/>
    <x v="0"/>
    <m/>
    <x v="2"/>
    <x v="1"/>
    <x v="2"/>
    <n v="4"/>
    <n v="0.94446129688000002"/>
    <s v="Very likely- 40% (cumulative)-exclusions applied"/>
    <n v="0.4"/>
    <x v="5"/>
  </r>
  <r>
    <n v="1974"/>
    <x v="10"/>
    <x v="0"/>
    <x v="0"/>
    <x v="0"/>
    <x v="5"/>
    <x v="0"/>
    <x v="0"/>
    <n v="1"/>
    <x v="0"/>
    <x v="0"/>
    <x v="0"/>
    <x v="0"/>
    <x v="0"/>
    <x v="0"/>
    <x v="0"/>
    <x v="0"/>
    <m/>
    <x v="4"/>
    <x v="1"/>
    <x v="1"/>
    <x v="0"/>
    <x v="2"/>
    <x v="0"/>
    <x v="0"/>
    <m/>
    <x v="2"/>
    <x v="1"/>
    <x v="2"/>
    <n v="4"/>
    <n v="0.94446129688000002"/>
    <s v="Very likely- 50% (cumulative)-exclusions applied"/>
    <n v="0.5"/>
    <x v="6"/>
  </r>
  <r>
    <n v="1979"/>
    <x v="0"/>
    <x v="0"/>
    <x v="0"/>
    <x v="0"/>
    <x v="0"/>
    <x v="0"/>
    <x v="0"/>
    <m/>
    <x v="0"/>
    <x v="0"/>
    <x v="0"/>
    <x v="0"/>
    <x v="0"/>
    <x v="0"/>
    <x v="0"/>
    <x v="0"/>
    <m/>
    <x v="4"/>
    <x v="1"/>
    <x v="1"/>
    <x v="0"/>
    <x v="2"/>
    <x v="0"/>
    <x v="0"/>
    <m/>
    <x v="1"/>
    <x v="1"/>
    <x v="1"/>
    <n v="10"/>
    <n v="0.80220968835899997"/>
    <s v="Very likely- £150 (cumulative)-exclusions applied"/>
    <n v="150"/>
    <x v="1"/>
  </r>
  <r>
    <n v="1979"/>
    <x v="0"/>
    <x v="0"/>
    <x v="0"/>
    <x v="0"/>
    <x v="0"/>
    <x v="0"/>
    <x v="0"/>
    <m/>
    <x v="0"/>
    <x v="0"/>
    <x v="0"/>
    <x v="0"/>
    <x v="0"/>
    <x v="0"/>
    <x v="0"/>
    <x v="0"/>
    <m/>
    <x v="4"/>
    <x v="1"/>
    <x v="1"/>
    <x v="0"/>
    <x v="2"/>
    <x v="0"/>
    <x v="0"/>
    <m/>
    <x v="1"/>
    <x v="1"/>
    <x v="1"/>
    <n v="10"/>
    <n v="0.80220968835899997"/>
    <s v="Very likely- £200 (cumulative)-exclusions applied"/>
    <n v="200"/>
    <x v="2"/>
  </r>
  <r>
    <n v="1979"/>
    <x v="0"/>
    <x v="0"/>
    <x v="0"/>
    <x v="0"/>
    <x v="0"/>
    <x v="0"/>
    <x v="0"/>
    <m/>
    <x v="0"/>
    <x v="0"/>
    <x v="0"/>
    <x v="0"/>
    <x v="0"/>
    <x v="0"/>
    <x v="0"/>
    <x v="0"/>
    <m/>
    <x v="4"/>
    <x v="1"/>
    <x v="1"/>
    <x v="0"/>
    <x v="2"/>
    <x v="0"/>
    <x v="0"/>
    <m/>
    <x v="1"/>
    <x v="1"/>
    <x v="1"/>
    <n v="10"/>
    <n v="0.80220968835899997"/>
    <s v="Very likely- 20% (cumulative)-exclusions applied"/>
    <n v="0.2"/>
    <x v="3"/>
  </r>
  <r>
    <n v="1979"/>
    <x v="0"/>
    <x v="0"/>
    <x v="0"/>
    <x v="0"/>
    <x v="0"/>
    <x v="0"/>
    <x v="0"/>
    <m/>
    <x v="0"/>
    <x v="0"/>
    <x v="0"/>
    <x v="0"/>
    <x v="0"/>
    <x v="0"/>
    <x v="0"/>
    <x v="0"/>
    <m/>
    <x v="4"/>
    <x v="1"/>
    <x v="1"/>
    <x v="0"/>
    <x v="2"/>
    <x v="0"/>
    <x v="0"/>
    <m/>
    <x v="1"/>
    <x v="1"/>
    <x v="1"/>
    <n v="10"/>
    <n v="0.80220968835899997"/>
    <s v="Very likely- 30% (cumulative)-exclusions applied"/>
    <n v="0.3"/>
    <x v="4"/>
  </r>
  <r>
    <n v="1979"/>
    <x v="0"/>
    <x v="0"/>
    <x v="0"/>
    <x v="0"/>
    <x v="0"/>
    <x v="0"/>
    <x v="0"/>
    <m/>
    <x v="0"/>
    <x v="0"/>
    <x v="0"/>
    <x v="0"/>
    <x v="0"/>
    <x v="0"/>
    <x v="0"/>
    <x v="0"/>
    <m/>
    <x v="4"/>
    <x v="1"/>
    <x v="1"/>
    <x v="0"/>
    <x v="2"/>
    <x v="0"/>
    <x v="0"/>
    <m/>
    <x v="1"/>
    <x v="1"/>
    <x v="1"/>
    <n v="10"/>
    <n v="0.80220968835899997"/>
    <s v="Very likely- 40% (cumulative)-exclusions applied"/>
    <n v="0.4"/>
    <x v="5"/>
  </r>
  <r>
    <n v="1979"/>
    <x v="0"/>
    <x v="0"/>
    <x v="0"/>
    <x v="0"/>
    <x v="0"/>
    <x v="0"/>
    <x v="0"/>
    <m/>
    <x v="0"/>
    <x v="0"/>
    <x v="0"/>
    <x v="0"/>
    <x v="0"/>
    <x v="0"/>
    <x v="0"/>
    <x v="0"/>
    <m/>
    <x v="4"/>
    <x v="1"/>
    <x v="1"/>
    <x v="0"/>
    <x v="2"/>
    <x v="0"/>
    <x v="0"/>
    <m/>
    <x v="1"/>
    <x v="1"/>
    <x v="1"/>
    <n v="10"/>
    <n v="0.80220968835899997"/>
    <s v="Very likely- 50% (cumulative)-exclusions applied"/>
    <n v="0.5"/>
    <x v="6"/>
  </r>
  <r>
    <n v="1980"/>
    <x v="6"/>
    <x v="0"/>
    <x v="3"/>
    <x v="0"/>
    <x v="0"/>
    <x v="0"/>
    <x v="0"/>
    <n v="3"/>
    <x v="0"/>
    <x v="0"/>
    <x v="0"/>
    <x v="0"/>
    <x v="0"/>
    <x v="0"/>
    <x v="0"/>
    <x v="0"/>
    <m/>
    <x v="9"/>
    <x v="1"/>
    <x v="1"/>
    <x v="0"/>
    <x v="9"/>
    <x v="0"/>
    <x v="0"/>
    <n v="1"/>
    <x v="1"/>
    <x v="3"/>
    <x v="0"/>
    <n v="5"/>
    <n v="0.77497796215799997"/>
    <s v="Very likely- £150 (cumulative)-exclusions applied"/>
    <n v="150"/>
    <x v="1"/>
  </r>
  <r>
    <n v="1980"/>
    <x v="6"/>
    <x v="0"/>
    <x v="3"/>
    <x v="0"/>
    <x v="0"/>
    <x v="0"/>
    <x v="0"/>
    <n v="3"/>
    <x v="0"/>
    <x v="0"/>
    <x v="0"/>
    <x v="0"/>
    <x v="0"/>
    <x v="0"/>
    <x v="0"/>
    <x v="0"/>
    <m/>
    <x v="9"/>
    <x v="1"/>
    <x v="1"/>
    <x v="0"/>
    <x v="9"/>
    <x v="0"/>
    <x v="0"/>
    <n v="1"/>
    <x v="1"/>
    <x v="3"/>
    <x v="0"/>
    <n v="5"/>
    <n v="0.77497796215799997"/>
    <s v="Very likely- £200 (cumulative)-exclusions applied"/>
    <n v="200"/>
    <x v="2"/>
  </r>
  <r>
    <n v="1986"/>
    <x v="0"/>
    <x v="0"/>
    <x v="0"/>
    <x v="0"/>
    <x v="0"/>
    <x v="0"/>
    <x v="0"/>
    <m/>
    <x v="0"/>
    <x v="0"/>
    <x v="0"/>
    <x v="0"/>
    <x v="0"/>
    <x v="0"/>
    <x v="0"/>
    <x v="0"/>
    <m/>
    <x v="4"/>
    <x v="1"/>
    <x v="1"/>
    <x v="0"/>
    <x v="2"/>
    <x v="0"/>
    <x v="0"/>
    <m/>
    <x v="3"/>
    <x v="1"/>
    <x v="0"/>
    <m/>
    <n v="1.48553554699"/>
    <s v="Very likely- £100 (cumulative)-exclusions applied"/>
    <n v="100"/>
    <x v="0"/>
  </r>
  <r>
    <n v="1986"/>
    <x v="0"/>
    <x v="0"/>
    <x v="0"/>
    <x v="0"/>
    <x v="0"/>
    <x v="0"/>
    <x v="0"/>
    <m/>
    <x v="0"/>
    <x v="0"/>
    <x v="0"/>
    <x v="0"/>
    <x v="0"/>
    <x v="0"/>
    <x v="0"/>
    <x v="0"/>
    <m/>
    <x v="4"/>
    <x v="1"/>
    <x v="1"/>
    <x v="0"/>
    <x v="2"/>
    <x v="0"/>
    <x v="0"/>
    <m/>
    <x v="3"/>
    <x v="1"/>
    <x v="0"/>
    <m/>
    <n v="1.48553554699"/>
    <s v="Very likely- £150 (cumulative)-exclusions applied"/>
    <n v="150"/>
    <x v="1"/>
  </r>
  <r>
    <n v="1986"/>
    <x v="0"/>
    <x v="0"/>
    <x v="0"/>
    <x v="0"/>
    <x v="0"/>
    <x v="0"/>
    <x v="0"/>
    <m/>
    <x v="0"/>
    <x v="0"/>
    <x v="0"/>
    <x v="0"/>
    <x v="0"/>
    <x v="0"/>
    <x v="0"/>
    <x v="0"/>
    <m/>
    <x v="4"/>
    <x v="1"/>
    <x v="1"/>
    <x v="0"/>
    <x v="2"/>
    <x v="0"/>
    <x v="0"/>
    <m/>
    <x v="3"/>
    <x v="1"/>
    <x v="0"/>
    <m/>
    <n v="1.48553554699"/>
    <s v="Very likely- £200 (cumulative)-exclusions applied"/>
    <n v="200"/>
    <x v="2"/>
  </r>
  <r>
    <n v="1986"/>
    <x v="0"/>
    <x v="0"/>
    <x v="0"/>
    <x v="0"/>
    <x v="0"/>
    <x v="0"/>
    <x v="0"/>
    <m/>
    <x v="0"/>
    <x v="0"/>
    <x v="0"/>
    <x v="0"/>
    <x v="0"/>
    <x v="0"/>
    <x v="0"/>
    <x v="0"/>
    <m/>
    <x v="4"/>
    <x v="1"/>
    <x v="1"/>
    <x v="0"/>
    <x v="2"/>
    <x v="0"/>
    <x v="0"/>
    <m/>
    <x v="3"/>
    <x v="1"/>
    <x v="0"/>
    <m/>
    <n v="1.48553554699"/>
    <s v="Very likely- 50% (cumulative)-exclusions applied"/>
    <n v="0.5"/>
    <x v="6"/>
  </r>
  <r>
    <n v="1992"/>
    <x v="0"/>
    <x v="0"/>
    <x v="0"/>
    <x v="0"/>
    <x v="0"/>
    <x v="0"/>
    <x v="0"/>
    <m/>
    <x v="0"/>
    <x v="0"/>
    <x v="0"/>
    <x v="0"/>
    <x v="0"/>
    <x v="0"/>
    <x v="0"/>
    <x v="0"/>
    <m/>
    <x v="4"/>
    <x v="1"/>
    <x v="1"/>
    <x v="0"/>
    <x v="2"/>
    <x v="0"/>
    <x v="0"/>
    <m/>
    <x v="13"/>
    <x v="2"/>
    <x v="4"/>
    <m/>
    <n v="1.0159421416000001"/>
    <s v="Very likely- £50 (cumulative)-exclusions applied"/>
    <n v="50"/>
    <x v="7"/>
  </r>
  <r>
    <n v="1992"/>
    <x v="0"/>
    <x v="0"/>
    <x v="0"/>
    <x v="0"/>
    <x v="0"/>
    <x v="0"/>
    <x v="0"/>
    <m/>
    <x v="0"/>
    <x v="0"/>
    <x v="0"/>
    <x v="0"/>
    <x v="0"/>
    <x v="0"/>
    <x v="0"/>
    <x v="0"/>
    <m/>
    <x v="4"/>
    <x v="1"/>
    <x v="1"/>
    <x v="0"/>
    <x v="2"/>
    <x v="0"/>
    <x v="0"/>
    <m/>
    <x v="13"/>
    <x v="2"/>
    <x v="4"/>
    <m/>
    <n v="1.0159421416000001"/>
    <s v="Very likely- £100 (cumulative)-exclusions applied"/>
    <n v="100"/>
    <x v="0"/>
  </r>
  <r>
    <n v="1992"/>
    <x v="0"/>
    <x v="0"/>
    <x v="0"/>
    <x v="0"/>
    <x v="0"/>
    <x v="0"/>
    <x v="0"/>
    <m/>
    <x v="0"/>
    <x v="0"/>
    <x v="0"/>
    <x v="0"/>
    <x v="0"/>
    <x v="0"/>
    <x v="0"/>
    <x v="0"/>
    <m/>
    <x v="4"/>
    <x v="1"/>
    <x v="1"/>
    <x v="0"/>
    <x v="2"/>
    <x v="0"/>
    <x v="0"/>
    <m/>
    <x v="13"/>
    <x v="2"/>
    <x v="4"/>
    <m/>
    <n v="1.0159421416000001"/>
    <s v="Very likely- £150 (cumulative)-exclusions applied"/>
    <n v="150"/>
    <x v="1"/>
  </r>
  <r>
    <n v="1992"/>
    <x v="0"/>
    <x v="0"/>
    <x v="0"/>
    <x v="0"/>
    <x v="0"/>
    <x v="0"/>
    <x v="0"/>
    <m/>
    <x v="0"/>
    <x v="0"/>
    <x v="0"/>
    <x v="0"/>
    <x v="0"/>
    <x v="0"/>
    <x v="0"/>
    <x v="0"/>
    <m/>
    <x v="4"/>
    <x v="1"/>
    <x v="1"/>
    <x v="0"/>
    <x v="2"/>
    <x v="0"/>
    <x v="0"/>
    <m/>
    <x v="13"/>
    <x v="2"/>
    <x v="4"/>
    <m/>
    <n v="1.0159421416000001"/>
    <s v="Very likely- £200 (cumulative)-exclusions applied"/>
    <n v="200"/>
    <x v="2"/>
  </r>
  <r>
    <n v="1992"/>
    <x v="0"/>
    <x v="0"/>
    <x v="0"/>
    <x v="0"/>
    <x v="0"/>
    <x v="0"/>
    <x v="0"/>
    <m/>
    <x v="0"/>
    <x v="0"/>
    <x v="0"/>
    <x v="0"/>
    <x v="0"/>
    <x v="0"/>
    <x v="0"/>
    <x v="0"/>
    <m/>
    <x v="4"/>
    <x v="1"/>
    <x v="1"/>
    <x v="0"/>
    <x v="2"/>
    <x v="0"/>
    <x v="0"/>
    <m/>
    <x v="13"/>
    <x v="2"/>
    <x v="4"/>
    <m/>
    <n v="1.0159421416000001"/>
    <s v="Very likely- 40% (cumulative)-exclusions applied"/>
    <n v="0.4"/>
    <x v="5"/>
  </r>
  <r>
    <n v="1992"/>
    <x v="0"/>
    <x v="0"/>
    <x v="0"/>
    <x v="0"/>
    <x v="0"/>
    <x v="0"/>
    <x v="0"/>
    <m/>
    <x v="0"/>
    <x v="0"/>
    <x v="0"/>
    <x v="0"/>
    <x v="0"/>
    <x v="0"/>
    <x v="0"/>
    <x v="0"/>
    <m/>
    <x v="4"/>
    <x v="1"/>
    <x v="1"/>
    <x v="0"/>
    <x v="2"/>
    <x v="0"/>
    <x v="0"/>
    <m/>
    <x v="13"/>
    <x v="2"/>
    <x v="4"/>
    <m/>
    <n v="1.0159421416000001"/>
    <s v="Very likely- 50% (cumulative)-exclusions applied"/>
    <n v="0.5"/>
    <x v="6"/>
  </r>
  <r>
    <n v="1993"/>
    <x v="0"/>
    <x v="0"/>
    <x v="0"/>
    <x v="0"/>
    <x v="0"/>
    <x v="0"/>
    <x v="0"/>
    <m/>
    <x v="0"/>
    <x v="0"/>
    <x v="0"/>
    <x v="0"/>
    <x v="0"/>
    <x v="0"/>
    <x v="0"/>
    <x v="0"/>
    <m/>
    <x v="6"/>
    <x v="3"/>
    <x v="2"/>
    <x v="1"/>
    <x v="5"/>
    <x v="1"/>
    <x v="2"/>
    <m/>
    <x v="13"/>
    <x v="2"/>
    <x v="4"/>
    <m/>
    <n v="0.50079447392300003"/>
    <s v="Very likely- £150 (cumulative)-exclusions applied"/>
    <n v="150"/>
    <x v="1"/>
  </r>
  <r>
    <n v="1993"/>
    <x v="0"/>
    <x v="0"/>
    <x v="0"/>
    <x v="0"/>
    <x v="0"/>
    <x v="0"/>
    <x v="0"/>
    <m/>
    <x v="0"/>
    <x v="0"/>
    <x v="0"/>
    <x v="0"/>
    <x v="0"/>
    <x v="0"/>
    <x v="0"/>
    <x v="0"/>
    <m/>
    <x v="6"/>
    <x v="3"/>
    <x v="2"/>
    <x v="1"/>
    <x v="5"/>
    <x v="1"/>
    <x v="2"/>
    <m/>
    <x v="13"/>
    <x v="2"/>
    <x v="4"/>
    <m/>
    <n v="0.50079447392300003"/>
    <s v="Very likely- £200 (cumulative)-exclusions applied"/>
    <n v="200"/>
    <x v="2"/>
  </r>
  <r>
    <n v="1993"/>
    <x v="0"/>
    <x v="0"/>
    <x v="0"/>
    <x v="0"/>
    <x v="0"/>
    <x v="0"/>
    <x v="0"/>
    <m/>
    <x v="0"/>
    <x v="0"/>
    <x v="0"/>
    <x v="0"/>
    <x v="0"/>
    <x v="0"/>
    <x v="0"/>
    <x v="0"/>
    <m/>
    <x v="6"/>
    <x v="3"/>
    <x v="2"/>
    <x v="1"/>
    <x v="5"/>
    <x v="1"/>
    <x v="2"/>
    <m/>
    <x v="13"/>
    <x v="2"/>
    <x v="4"/>
    <m/>
    <n v="0.50079447392300003"/>
    <s v="Very likely- 40% (cumulative)-exclusions applied"/>
    <n v="0.4"/>
    <x v="5"/>
  </r>
  <r>
    <n v="1993"/>
    <x v="0"/>
    <x v="0"/>
    <x v="0"/>
    <x v="0"/>
    <x v="0"/>
    <x v="0"/>
    <x v="0"/>
    <m/>
    <x v="0"/>
    <x v="0"/>
    <x v="0"/>
    <x v="0"/>
    <x v="0"/>
    <x v="0"/>
    <x v="0"/>
    <x v="0"/>
    <m/>
    <x v="6"/>
    <x v="3"/>
    <x v="2"/>
    <x v="1"/>
    <x v="5"/>
    <x v="1"/>
    <x v="2"/>
    <m/>
    <x v="13"/>
    <x v="2"/>
    <x v="4"/>
    <m/>
    <n v="0.50079447392300003"/>
    <s v="Very likely- 50% (cumulative)-exclusions applied"/>
    <n v="0.5"/>
    <x v="6"/>
  </r>
  <r>
    <n v="2001"/>
    <x v="0"/>
    <x v="0"/>
    <x v="0"/>
    <x v="0"/>
    <x v="0"/>
    <x v="0"/>
    <x v="0"/>
    <m/>
    <x v="7"/>
    <x v="0"/>
    <x v="0"/>
    <x v="0"/>
    <x v="0"/>
    <x v="0"/>
    <x v="0"/>
    <x v="0"/>
    <m/>
    <x v="6"/>
    <x v="3"/>
    <x v="2"/>
    <x v="1"/>
    <x v="5"/>
    <x v="1"/>
    <x v="2"/>
    <m/>
    <x v="3"/>
    <x v="1"/>
    <x v="0"/>
    <m/>
    <n v="1.3854494474400001"/>
    <s v="Very likely- 30% (cumulative)-exclusions applied"/>
    <n v="0.3"/>
    <x v="4"/>
  </r>
  <r>
    <n v="2001"/>
    <x v="0"/>
    <x v="0"/>
    <x v="0"/>
    <x v="0"/>
    <x v="0"/>
    <x v="0"/>
    <x v="0"/>
    <m/>
    <x v="7"/>
    <x v="0"/>
    <x v="0"/>
    <x v="0"/>
    <x v="0"/>
    <x v="0"/>
    <x v="0"/>
    <x v="0"/>
    <m/>
    <x v="6"/>
    <x v="3"/>
    <x v="2"/>
    <x v="1"/>
    <x v="5"/>
    <x v="1"/>
    <x v="2"/>
    <m/>
    <x v="3"/>
    <x v="1"/>
    <x v="0"/>
    <m/>
    <n v="1.3854494474400001"/>
    <s v="Very likely- 40% (cumulative)-exclusions applied"/>
    <n v="0.4"/>
    <x v="5"/>
  </r>
  <r>
    <n v="2001"/>
    <x v="0"/>
    <x v="0"/>
    <x v="0"/>
    <x v="0"/>
    <x v="0"/>
    <x v="0"/>
    <x v="0"/>
    <m/>
    <x v="7"/>
    <x v="0"/>
    <x v="0"/>
    <x v="0"/>
    <x v="0"/>
    <x v="0"/>
    <x v="0"/>
    <x v="0"/>
    <m/>
    <x v="6"/>
    <x v="3"/>
    <x v="2"/>
    <x v="1"/>
    <x v="5"/>
    <x v="1"/>
    <x v="2"/>
    <m/>
    <x v="3"/>
    <x v="1"/>
    <x v="0"/>
    <m/>
    <n v="1.3854494474400001"/>
    <s v="Very likely- 50% (cumulative)-exclusions applied"/>
    <n v="0.5"/>
    <x v="6"/>
  </r>
  <r>
    <n v="2009"/>
    <x v="0"/>
    <x v="0"/>
    <x v="0"/>
    <x v="0"/>
    <x v="0"/>
    <x v="0"/>
    <x v="0"/>
    <m/>
    <x v="2"/>
    <x v="0"/>
    <x v="0"/>
    <x v="0"/>
    <x v="0"/>
    <x v="0"/>
    <x v="0"/>
    <x v="0"/>
    <m/>
    <x v="4"/>
    <x v="1"/>
    <x v="1"/>
    <x v="0"/>
    <x v="2"/>
    <x v="0"/>
    <x v="0"/>
    <m/>
    <x v="0"/>
    <x v="1"/>
    <x v="8"/>
    <n v="2"/>
    <n v="1.2545052480500001"/>
    <s v="Very likely- £150 (cumulative)-exclusions applied"/>
    <n v="150"/>
    <x v="1"/>
  </r>
  <r>
    <n v="2009"/>
    <x v="0"/>
    <x v="0"/>
    <x v="0"/>
    <x v="0"/>
    <x v="0"/>
    <x v="0"/>
    <x v="0"/>
    <m/>
    <x v="2"/>
    <x v="0"/>
    <x v="0"/>
    <x v="0"/>
    <x v="0"/>
    <x v="0"/>
    <x v="0"/>
    <x v="0"/>
    <m/>
    <x v="4"/>
    <x v="1"/>
    <x v="1"/>
    <x v="0"/>
    <x v="2"/>
    <x v="0"/>
    <x v="0"/>
    <m/>
    <x v="0"/>
    <x v="1"/>
    <x v="8"/>
    <n v="2"/>
    <n v="1.2545052480500001"/>
    <s v="Very likely- £200 (cumulative)-exclusions applied"/>
    <n v="200"/>
    <x v="2"/>
  </r>
  <r>
    <n v="2014"/>
    <x v="0"/>
    <x v="0"/>
    <x v="0"/>
    <x v="0"/>
    <x v="0"/>
    <x v="0"/>
    <x v="0"/>
    <m/>
    <x v="0"/>
    <x v="0"/>
    <x v="0"/>
    <x v="0"/>
    <x v="0"/>
    <x v="0"/>
    <x v="0"/>
    <x v="0"/>
    <m/>
    <x v="4"/>
    <x v="1"/>
    <x v="1"/>
    <x v="0"/>
    <x v="2"/>
    <x v="0"/>
    <x v="0"/>
    <m/>
    <x v="13"/>
    <x v="2"/>
    <x v="4"/>
    <m/>
    <n v="0.97013612084300005"/>
    <s v="Very likely- £150 (cumulative)-exclusions applied"/>
    <n v="150"/>
    <x v="1"/>
  </r>
  <r>
    <n v="2014"/>
    <x v="0"/>
    <x v="0"/>
    <x v="0"/>
    <x v="0"/>
    <x v="0"/>
    <x v="0"/>
    <x v="0"/>
    <m/>
    <x v="0"/>
    <x v="0"/>
    <x v="0"/>
    <x v="0"/>
    <x v="0"/>
    <x v="0"/>
    <x v="0"/>
    <x v="0"/>
    <m/>
    <x v="4"/>
    <x v="1"/>
    <x v="1"/>
    <x v="0"/>
    <x v="2"/>
    <x v="0"/>
    <x v="0"/>
    <m/>
    <x v="13"/>
    <x v="2"/>
    <x v="4"/>
    <m/>
    <n v="0.97013612084300005"/>
    <s v="Very likely- £200 (cumulative)-exclusions applied"/>
    <n v="200"/>
    <x v="2"/>
  </r>
  <r>
    <n v="2023"/>
    <x v="0"/>
    <x v="0"/>
    <x v="0"/>
    <x v="0"/>
    <x v="0"/>
    <x v="0"/>
    <x v="0"/>
    <m/>
    <x v="0"/>
    <x v="5"/>
    <x v="6"/>
    <x v="9"/>
    <x v="5"/>
    <x v="12"/>
    <x v="5"/>
    <x v="5"/>
    <n v="2"/>
    <x v="9"/>
    <x v="1"/>
    <x v="1"/>
    <x v="0"/>
    <x v="6"/>
    <x v="5"/>
    <x v="3"/>
    <n v="4"/>
    <x v="3"/>
    <x v="1"/>
    <x v="0"/>
    <m/>
    <n v="1.1744897841899999"/>
    <s v="Very likely- £50 (cumulative)-exclusions applied"/>
    <n v="50"/>
    <x v="7"/>
  </r>
  <r>
    <n v="2023"/>
    <x v="0"/>
    <x v="0"/>
    <x v="0"/>
    <x v="0"/>
    <x v="0"/>
    <x v="0"/>
    <x v="0"/>
    <m/>
    <x v="0"/>
    <x v="5"/>
    <x v="6"/>
    <x v="9"/>
    <x v="5"/>
    <x v="12"/>
    <x v="5"/>
    <x v="5"/>
    <n v="2"/>
    <x v="9"/>
    <x v="1"/>
    <x v="1"/>
    <x v="0"/>
    <x v="6"/>
    <x v="5"/>
    <x v="3"/>
    <n v="4"/>
    <x v="3"/>
    <x v="1"/>
    <x v="0"/>
    <m/>
    <n v="1.1744897841899999"/>
    <s v="Very likely- £100 (cumulative)-exclusions applied"/>
    <n v="100"/>
    <x v="0"/>
  </r>
  <r>
    <n v="2023"/>
    <x v="0"/>
    <x v="0"/>
    <x v="0"/>
    <x v="0"/>
    <x v="0"/>
    <x v="0"/>
    <x v="0"/>
    <m/>
    <x v="0"/>
    <x v="5"/>
    <x v="6"/>
    <x v="9"/>
    <x v="5"/>
    <x v="12"/>
    <x v="5"/>
    <x v="5"/>
    <n v="2"/>
    <x v="9"/>
    <x v="1"/>
    <x v="1"/>
    <x v="0"/>
    <x v="6"/>
    <x v="5"/>
    <x v="3"/>
    <n v="4"/>
    <x v="3"/>
    <x v="1"/>
    <x v="0"/>
    <m/>
    <n v="1.1744897841899999"/>
    <s v="Very likely- £150 (cumulative)-exclusions applied"/>
    <n v="150"/>
    <x v="1"/>
  </r>
  <r>
    <n v="2023"/>
    <x v="0"/>
    <x v="0"/>
    <x v="0"/>
    <x v="0"/>
    <x v="0"/>
    <x v="0"/>
    <x v="0"/>
    <m/>
    <x v="0"/>
    <x v="5"/>
    <x v="6"/>
    <x v="9"/>
    <x v="5"/>
    <x v="12"/>
    <x v="5"/>
    <x v="5"/>
    <n v="2"/>
    <x v="9"/>
    <x v="1"/>
    <x v="1"/>
    <x v="0"/>
    <x v="6"/>
    <x v="5"/>
    <x v="3"/>
    <n v="4"/>
    <x v="3"/>
    <x v="1"/>
    <x v="0"/>
    <m/>
    <n v="1.1744897841899999"/>
    <s v="Very likely- £200 (cumulative)-exclusions applied"/>
    <n v="200"/>
    <x v="2"/>
  </r>
  <r>
    <n v="2023"/>
    <x v="0"/>
    <x v="0"/>
    <x v="0"/>
    <x v="0"/>
    <x v="0"/>
    <x v="0"/>
    <x v="0"/>
    <m/>
    <x v="0"/>
    <x v="5"/>
    <x v="6"/>
    <x v="9"/>
    <x v="5"/>
    <x v="12"/>
    <x v="5"/>
    <x v="5"/>
    <n v="2"/>
    <x v="9"/>
    <x v="1"/>
    <x v="1"/>
    <x v="0"/>
    <x v="6"/>
    <x v="5"/>
    <x v="3"/>
    <n v="4"/>
    <x v="3"/>
    <x v="1"/>
    <x v="0"/>
    <m/>
    <n v="1.1744897841899999"/>
    <s v="Very likely- 30% (cumulative)-exclusions applied"/>
    <n v="0.3"/>
    <x v="4"/>
  </r>
  <r>
    <n v="2023"/>
    <x v="0"/>
    <x v="0"/>
    <x v="0"/>
    <x v="0"/>
    <x v="0"/>
    <x v="0"/>
    <x v="0"/>
    <m/>
    <x v="0"/>
    <x v="5"/>
    <x v="6"/>
    <x v="9"/>
    <x v="5"/>
    <x v="12"/>
    <x v="5"/>
    <x v="5"/>
    <n v="2"/>
    <x v="9"/>
    <x v="1"/>
    <x v="1"/>
    <x v="0"/>
    <x v="6"/>
    <x v="5"/>
    <x v="3"/>
    <n v="4"/>
    <x v="3"/>
    <x v="1"/>
    <x v="0"/>
    <m/>
    <n v="1.1744897841899999"/>
    <s v="Very likely- 40% (cumulative)-exclusions applied"/>
    <n v="0.4"/>
    <x v="5"/>
  </r>
  <r>
    <n v="2023"/>
    <x v="0"/>
    <x v="0"/>
    <x v="0"/>
    <x v="0"/>
    <x v="0"/>
    <x v="0"/>
    <x v="0"/>
    <m/>
    <x v="0"/>
    <x v="5"/>
    <x v="6"/>
    <x v="9"/>
    <x v="5"/>
    <x v="12"/>
    <x v="5"/>
    <x v="5"/>
    <n v="2"/>
    <x v="9"/>
    <x v="1"/>
    <x v="1"/>
    <x v="0"/>
    <x v="6"/>
    <x v="5"/>
    <x v="3"/>
    <n v="4"/>
    <x v="3"/>
    <x v="1"/>
    <x v="0"/>
    <m/>
    <n v="1.1744897841899999"/>
    <s v="Very likely- 50% (cumulative)-exclusions applied"/>
    <n v="0.5"/>
    <x v="6"/>
  </r>
  <r>
    <n v="2024"/>
    <x v="0"/>
    <x v="0"/>
    <x v="0"/>
    <x v="0"/>
    <x v="0"/>
    <x v="0"/>
    <x v="0"/>
    <m/>
    <x v="2"/>
    <x v="12"/>
    <x v="0"/>
    <x v="10"/>
    <x v="0"/>
    <x v="0"/>
    <x v="0"/>
    <x v="0"/>
    <n v="2.5"/>
    <x v="3"/>
    <x v="5"/>
    <x v="1"/>
    <x v="0"/>
    <x v="9"/>
    <x v="0"/>
    <x v="0"/>
    <n v="6.2"/>
    <x v="3"/>
    <x v="1"/>
    <x v="0"/>
    <m/>
    <n v="1.5626892990500001"/>
    <s v="Very likely- £150 (cumulative)-exclusions applied"/>
    <n v="150"/>
    <x v="1"/>
  </r>
  <r>
    <n v="2024"/>
    <x v="0"/>
    <x v="0"/>
    <x v="0"/>
    <x v="0"/>
    <x v="0"/>
    <x v="0"/>
    <x v="0"/>
    <m/>
    <x v="2"/>
    <x v="12"/>
    <x v="0"/>
    <x v="10"/>
    <x v="0"/>
    <x v="0"/>
    <x v="0"/>
    <x v="0"/>
    <n v="2.5"/>
    <x v="3"/>
    <x v="5"/>
    <x v="1"/>
    <x v="0"/>
    <x v="9"/>
    <x v="0"/>
    <x v="0"/>
    <n v="6.2"/>
    <x v="3"/>
    <x v="1"/>
    <x v="0"/>
    <m/>
    <n v="1.5626892990500001"/>
    <s v="Very likely- £200 (cumulative)-exclusions applied"/>
    <n v="200"/>
    <x v="2"/>
  </r>
  <r>
    <n v="2029"/>
    <x v="0"/>
    <x v="0"/>
    <x v="0"/>
    <x v="0"/>
    <x v="0"/>
    <x v="0"/>
    <x v="0"/>
    <m/>
    <x v="0"/>
    <x v="16"/>
    <x v="1"/>
    <x v="1"/>
    <x v="1"/>
    <x v="1"/>
    <x v="1"/>
    <x v="1"/>
    <m/>
    <x v="4"/>
    <x v="1"/>
    <x v="1"/>
    <x v="0"/>
    <x v="2"/>
    <x v="0"/>
    <x v="0"/>
    <m/>
    <x v="13"/>
    <x v="2"/>
    <x v="4"/>
    <m/>
    <n v="0.97013612084300005"/>
    <s v="Very likely- £200 (cumulative)-exclusions applied"/>
    <n v="200"/>
    <x v="2"/>
  </r>
  <r>
    <n v="2029"/>
    <x v="0"/>
    <x v="0"/>
    <x v="0"/>
    <x v="0"/>
    <x v="0"/>
    <x v="0"/>
    <x v="0"/>
    <m/>
    <x v="0"/>
    <x v="16"/>
    <x v="1"/>
    <x v="1"/>
    <x v="1"/>
    <x v="1"/>
    <x v="1"/>
    <x v="1"/>
    <m/>
    <x v="4"/>
    <x v="1"/>
    <x v="1"/>
    <x v="0"/>
    <x v="2"/>
    <x v="0"/>
    <x v="0"/>
    <m/>
    <x v="13"/>
    <x v="2"/>
    <x v="4"/>
    <m/>
    <n v="0.97013612084300005"/>
    <s v="Very likely- 50% (cumulative)-exclusions applied"/>
    <n v="0.5"/>
    <x v="6"/>
  </r>
  <r>
    <n v="2030"/>
    <x v="0"/>
    <x v="0"/>
    <x v="0"/>
    <x v="0"/>
    <x v="0"/>
    <x v="0"/>
    <x v="0"/>
    <m/>
    <x v="0"/>
    <x v="16"/>
    <x v="1"/>
    <x v="1"/>
    <x v="1"/>
    <x v="1"/>
    <x v="1"/>
    <x v="1"/>
    <m/>
    <x v="4"/>
    <x v="1"/>
    <x v="1"/>
    <x v="0"/>
    <x v="2"/>
    <x v="0"/>
    <x v="0"/>
    <m/>
    <x v="13"/>
    <x v="2"/>
    <x v="4"/>
    <m/>
    <n v="1.1744897841899999"/>
    <s v="Very likely- £50 (cumulative)-exclusions applied"/>
    <n v="50"/>
    <x v="7"/>
  </r>
  <r>
    <n v="2030"/>
    <x v="0"/>
    <x v="0"/>
    <x v="0"/>
    <x v="0"/>
    <x v="0"/>
    <x v="0"/>
    <x v="0"/>
    <m/>
    <x v="0"/>
    <x v="16"/>
    <x v="1"/>
    <x v="1"/>
    <x v="1"/>
    <x v="1"/>
    <x v="1"/>
    <x v="1"/>
    <m/>
    <x v="4"/>
    <x v="1"/>
    <x v="1"/>
    <x v="0"/>
    <x v="2"/>
    <x v="0"/>
    <x v="0"/>
    <m/>
    <x v="13"/>
    <x v="2"/>
    <x v="4"/>
    <m/>
    <n v="1.1744897841899999"/>
    <s v="Very likely- £100 (cumulative)-exclusions applied"/>
    <n v="100"/>
    <x v="0"/>
  </r>
  <r>
    <n v="2030"/>
    <x v="0"/>
    <x v="0"/>
    <x v="0"/>
    <x v="0"/>
    <x v="0"/>
    <x v="0"/>
    <x v="0"/>
    <m/>
    <x v="0"/>
    <x v="16"/>
    <x v="1"/>
    <x v="1"/>
    <x v="1"/>
    <x v="1"/>
    <x v="1"/>
    <x v="1"/>
    <m/>
    <x v="4"/>
    <x v="1"/>
    <x v="1"/>
    <x v="0"/>
    <x v="2"/>
    <x v="0"/>
    <x v="0"/>
    <m/>
    <x v="13"/>
    <x v="2"/>
    <x v="4"/>
    <m/>
    <n v="1.1744897841899999"/>
    <s v="Very likely- £150 (cumulative)-exclusions applied"/>
    <n v="150"/>
    <x v="1"/>
  </r>
  <r>
    <n v="2030"/>
    <x v="0"/>
    <x v="0"/>
    <x v="0"/>
    <x v="0"/>
    <x v="0"/>
    <x v="0"/>
    <x v="0"/>
    <m/>
    <x v="0"/>
    <x v="16"/>
    <x v="1"/>
    <x v="1"/>
    <x v="1"/>
    <x v="1"/>
    <x v="1"/>
    <x v="1"/>
    <m/>
    <x v="4"/>
    <x v="1"/>
    <x v="1"/>
    <x v="0"/>
    <x v="2"/>
    <x v="0"/>
    <x v="0"/>
    <m/>
    <x v="13"/>
    <x v="2"/>
    <x v="4"/>
    <m/>
    <n v="1.1744897841899999"/>
    <s v="Very likely- £200 (cumulative)-exclusions applied"/>
    <n v="200"/>
    <x v="2"/>
  </r>
  <r>
    <n v="2030"/>
    <x v="0"/>
    <x v="0"/>
    <x v="0"/>
    <x v="0"/>
    <x v="0"/>
    <x v="0"/>
    <x v="0"/>
    <m/>
    <x v="0"/>
    <x v="16"/>
    <x v="1"/>
    <x v="1"/>
    <x v="1"/>
    <x v="1"/>
    <x v="1"/>
    <x v="1"/>
    <m/>
    <x v="4"/>
    <x v="1"/>
    <x v="1"/>
    <x v="0"/>
    <x v="2"/>
    <x v="0"/>
    <x v="0"/>
    <m/>
    <x v="13"/>
    <x v="2"/>
    <x v="4"/>
    <m/>
    <n v="1.1744897841899999"/>
    <s v="Very likely- 30% (cumulative)-exclusions applied"/>
    <n v="0.3"/>
    <x v="4"/>
  </r>
  <r>
    <n v="2030"/>
    <x v="0"/>
    <x v="0"/>
    <x v="0"/>
    <x v="0"/>
    <x v="0"/>
    <x v="0"/>
    <x v="0"/>
    <m/>
    <x v="0"/>
    <x v="16"/>
    <x v="1"/>
    <x v="1"/>
    <x v="1"/>
    <x v="1"/>
    <x v="1"/>
    <x v="1"/>
    <m/>
    <x v="4"/>
    <x v="1"/>
    <x v="1"/>
    <x v="0"/>
    <x v="2"/>
    <x v="0"/>
    <x v="0"/>
    <m/>
    <x v="13"/>
    <x v="2"/>
    <x v="4"/>
    <m/>
    <n v="1.1744897841899999"/>
    <s v="Very likely- 40% (cumulative)-exclusions applied"/>
    <n v="0.4"/>
    <x v="5"/>
  </r>
  <r>
    <n v="2030"/>
    <x v="0"/>
    <x v="0"/>
    <x v="0"/>
    <x v="0"/>
    <x v="0"/>
    <x v="0"/>
    <x v="0"/>
    <m/>
    <x v="0"/>
    <x v="16"/>
    <x v="1"/>
    <x v="1"/>
    <x v="1"/>
    <x v="1"/>
    <x v="1"/>
    <x v="1"/>
    <m/>
    <x v="4"/>
    <x v="1"/>
    <x v="1"/>
    <x v="0"/>
    <x v="2"/>
    <x v="0"/>
    <x v="0"/>
    <m/>
    <x v="13"/>
    <x v="2"/>
    <x v="4"/>
    <m/>
    <n v="1.1744897841899999"/>
    <s v="Very likely- 50% (cumulative)-exclusions applied"/>
    <n v="0.5"/>
    <x v="6"/>
  </r>
  <r>
    <n v="2031"/>
    <x v="0"/>
    <x v="0"/>
    <x v="0"/>
    <x v="0"/>
    <x v="0"/>
    <x v="0"/>
    <x v="0"/>
    <m/>
    <x v="15"/>
    <x v="0"/>
    <x v="0"/>
    <x v="0"/>
    <x v="0"/>
    <x v="0"/>
    <x v="0"/>
    <x v="0"/>
    <m/>
    <x v="3"/>
    <x v="5"/>
    <x v="1"/>
    <x v="0"/>
    <x v="0"/>
    <x v="0"/>
    <x v="3"/>
    <n v="1"/>
    <x v="1"/>
    <x v="4"/>
    <x v="6"/>
    <n v="6"/>
    <n v="0.97101261464999999"/>
    <s v="Very likely- £100 (cumulative)-exclusions applied"/>
    <n v="100"/>
    <x v="0"/>
  </r>
  <r>
    <n v="2031"/>
    <x v="0"/>
    <x v="0"/>
    <x v="0"/>
    <x v="0"/>
    <x v="0"/>
    <x v="0"/>
    <x v="0"/>
    <m/>
    <x v="15"/>
    <x v="0"/>
    <x v="0"/>
    <x v="0"/>
    <x v="0"/>
    <x v="0"/>
    <x v="0"/>
    <x v="0"/>
    <m/>
    <x v="3"/>
    <x v="5"/>
    <x v="1"/>
    <x v="0"/>
    <x v="0"/>
    <x v="0"/>
    <x v="3"/>
    <n v="1"/>
    <x v="1"/>
    <x v="4"/>
    <x v="6"/>
    <n v="6"/>
    <n v="0.97101261464999999"/>
    <s v="Very likely- £150 (cumulative)-exclusions applied"/>
    <n v="150"/>
    <x v="1"/>
  </r>
  <r>
    <n v="2031"/>
    <x v="0"/>
    <x v="0"/>
    <x v="0"/>
    <x v="0"/>
    <x v="0"/>
    <x v="0"/>
    <x v="0"/>
    <m/>
    <x v="15"/>
    <x v="0"/>
    <x v="0"/>
    <x v="0"/>
    <x v="0"/>
    <x v="0"/>
    <x v="0"/>
    <x v="0"/>
    <m/>
    <x v="3"/>
    <x v="5"/>
    <x v="1"/>
    <x v="0"/>
    <x v="0"/>
    <x v="0"/>
    <x v="3"/>
    <n v="1"/>
    <x v="1"/>
    <x v="4"/>
    <x v="6"/>
    <n v="6"/>
    <n v="0.97101261464999999"/>
    <s v="Very likely- £200 (cumulative)-exclusions applied"/>
    <n v="200"/>
    <x v="2"/>
  </r>
  <r>
    <n v="2031"/>
    <x v="0"/>
    <x v="0"/>
    <x v="0"/>
    <x v="0"/>
    <x v="0"/>
    <x v="0"/>
    <x v="0"/>
    <m/>
    <x v="15"/>
    <x v="0"/>
    <x v="0"/>
    <x v="0"/>
    <x v="0"/>
    <x v="0"/>
    <x v="0"/>
    <x v="0"/>
    <m/>
    <x v="3"/>
    <x v="5"/>
    <x v="1"/>
    <x v="0"/>
    <x v="0"/>
    <x v="0"/>
    <x v="3"/>
    <n v="1"/>
    <x v="1"/>
    <x v="4"/>
    <x v="6"/>
    <n v="6"/>
    <n v="0.97101261464999999"/>
    <s v="Very likely- 40% (cumulative)-exclusions applied"/>
    <n v="0.4"/>
    <x v="5"/>
  </r>
  <r>
    <n v="2031"/>
    <x v="0"/>
    <x v="0"/>
    <x v="0"/>
    <x v="0"/>
    <x v="0"/>
    <x v="0"/>
    <x v="0"/>
    <m/>
    <x v="15"/>
    <x v="0"/>
    <x v="0"/>
    <x v="0"/>
    <x v="0"/>
    <x v="0"/>
    <x v="0"/>
    <x v="0"/>
    <m/>
    <x v="3"/>
    <x v="5"/>
    <x v="1"/>
    <x v="0"/>
    <x v="0"/>
    <x v="0"/>
    <x v="3"/>
    <n v="1"/>
    <x v="1"/>
    <x v="4"/>
    <x v="6"/>
    <n v="6"/>
    <n v="0.97101261464999999"/>
    <s v="Very likely- 50% (cumulative)-exclusions applied"/>
    <n v="0.5"/>
    <x v="6"/>
  </r>
  <r>
    <n v="2035"/>
    <x v="10"/>
    <x v="4"/>
    <x v="3"/>
    <x v="0"/>
    <x v="0"/>
    <x v="0"/>
    <x v="2"/>
    <n v="20"/>
    <x v="0"/>
    <x v="0"/>
    <x v="0"/>
    <x v="0"/>
    <x v="0"/>
    <x v="0"/>
    <x v="0"/>
    <x v="0"/>
    <m/>
    <x v="4"/>
    <x v="1"/>
    <x v="1"/>
    <x v="0"/>
    <x v="2"/>
    <x v="0"/>
    <x v="0"/>
    <m/>
    <x v="0"/>
    <x v="4"/>
    <x v="1"/>
    <n v="5"/>
    <n v="1.12983651962"/>
    <s v="Very likely- £100 (cumulative)-exclusions applied"/>
    <n v="100"/>
    <x v="0"/>
  </r>
  <r>
    <n v="2035"/>
    <x v="10"/>
    <x v="4"/>
    <x v="3"/>
    <x v="0"/>
    <x v="0"/>
    <x v="0"/>
    <x v="2"/>
    <n v="20"/>
    <x v="0"/>
    <x v="0"/>
    <x v="0"/>
    <x v="0"/>
    <x v="0"/>
    <x v="0"/>
    <x v="0"/>
    <x v="0"/>
    <m/>
    <x v="4"/>
    <x v="1"/>
    <x v="1"/>
    <x v="0"/>
    <x v="2"/>
    <x v="0"/>
    <x v="0"/>
    <m/>
    <x v="0"/>
    <x v="4"/>
    <x v="1"/>
    <n v="5"/>
    <n v="1.12983651962"/>
    <s v="Very likely- £150 (cumulative)-exclusions applied"/>
    <n v="150"/>
    <x v="1"/>
  </r>
  <r>
    <n v="2035"/>
    <x v="10"/>
    <x v="4"/>
    <x v="3"/>
    <x v="0"/>
    <x v="0"/>
    <x v="0"/>
    <x v="2"/>
    <n v="20"/>
    <x v="0"/>
    <x v="0"/>
    <x v="0"/>
    <x v="0"/>
    <x v="0"/>
    <x v="0"/>
    <x v="0"/>
    <x v="0"/>
    <m/>
    <x v="4"/>
    <x v="1"/>
    <x v="1"/>
    <x v="0"/>
    <x v="2"/>
    <x v="0"/>
    <x v="0"/>
    <m/>
    <x v="0"/>
    <x v="4"/>
    <x v="1"/>
    <n v="5"/>
    <n v="1.12983651962"/>
    <s v="Very likely- £200 (cumulative)-exclusions applied"/>
    <n v="200"/>
    <x v="2"/>
  </r>
  <r>
    <n v="2035"/>
    <x v="10"/>
    <x v="4"/>
    <x v="3"/>
    <x v="0"/>
    <x v="0"/>
    <x v="0"/>
    <x v="2"/>
    <n v="20"/>
    <x v="0"/>
    <x v="0"/>
    <x v="0"/>
    <x v="0"/>
    <x v="0"/>
    <x v="0"/>
    <x v="0"/>
    <x v="0"/>
    <m/>
    <x v="4"/>
    <x v="1"/>
    <x v="1"/>
    <x v="0"/>
    <x v="2"/>
    <x v="0"/>
    <x v="0"/>
    <m/>
    <x v="0"/>
    <x v="4"/>
    <x v="1"/>
    <n v="5"/>
    <n v="1.12983651962"/>
    <s v="Very likely- 50% (cumulative)-exclusions applied"/>
    <n v="0.5"/>
    <x v="6"/>
  </r>
  <r>
    <n v="2038"/>
    <x v="0"/>
    <x v="0"/>
    <x v="0"/>
    <x v="0"/>
    <x v="0"/>
    <x v="0"/>
    <x v="0"/>
    <m/>
    <x v="0"/>
    <x v="16"/>
    <x v="1"/>
    <x v="1"/>
    <x v="1"/>
    <x v="1"/>
    <x v="1"/>
    <x v="1"/>
    <m/>
    <x v="4"/>
    <x v="1"/>
    <x v="1"/>
    <x v="0"/>
    <x v="2"/>
    <x v="0"/>
    <x v="0"/>
    <m/>
    <x v="3"/>
    <x v="1"/>
    <x v="0"/>
    <m/>
    <n v="1.5427569946999999"/>
    <s v="Very likely- £100 (cumulative)-exclusions applied"/>
    <n v="100"/>
    <x v="0"/>
  </r>
  <r>
    <n v="2038"/>
    <x v="0"/>
    <x v="0"/>
    <x v="0"/>
    <x v="0"/>
    <x v="0"/>
    <x v="0"/>
    <x v="0"/>
    <m/>
    <x v="0"/>
    <x v="16"/>
    <x v="1"/>
    <x v="1"/>
    <x v="1"/>
    <x v="1"/>
    <x v="1"/>
    <x v="1"/>
    <m/>
    <x v="4"/>
    <x v="1"/>
    <x v="1"/>
    <x v="0"/>
    <x v="2"/>
    <x v="0"/>
    <x v="0"/>
    <m/>
    <x v="3"/>
    <x v="1"/>
    <x v="0"/>
    <m/>
    <n v="1.5427569946999999"/>
    <s v="Very likely- £150 (cumulative)-exclusions applied"/>
    <n v="150"/>
    <x v="1"/>
  </r>
  <r>
    <n v="2038"/>
    <x v="0"/>
    <x v="0"/>
    <x v="0"/>
    <x v="0"/>
    <x v="0"/>
    <x v="0"/>
    <x v="0"/>
    <m/>
    <x v="0"/>
    <x v="16"/>
    <x v="1"/>
    <x v="1"/>
    <x v="1"/>
    <x v="1"/>
    <x v="1"/>
    <x v="1"/>
    <m/>
    <x v="4"/>
    <x v="1"/>
    <x v="1"/>
    <x v="0"/>
    <x v="2"/>
    <x v="0"/>
    <x v="0"/>
    <m/>
    <x v="3"/>
    <x v="1"/>
    <x v="0"/>
    <m/>
    <n v="1.5427569946999999"/>
    <s v="Very likely- £200 (cumulative)-exclusions applied"/>
    <n v="200"/>
    <x v="2"/>
  </r>
  <r>
    <n v="2038"/>
    <x v="0"/>
    <x v="0"/>
    <x v="0"/>
    <x v="0"/>
    <x v="0"/>
    <x v="0"/>
    <x v="0"/>
    <m/>
    <x v="0"/>
    <x v="16"/>
    <x v="1"/>
    <x v="1"/>
    <x v="1"/>
    <x v="1"/>
    <x v="1"/>
    <x v="1"/>
    <m/>
    <x v="4"/>
    <x v="1"/>
    <x v="1"/>
    <x v="0"/>
    <x v="2"/>
    <x v="0"/>
    <x v="0"/>
    <m/>
    <x v="3"/>
    <x v="1"/>
    <x v="0"/>
    <m/>
    <n v="1.5427569946999999"/>
    <s v="Very likely- 50% (cumulative)-exclusions applied"/>
    <n v="0.5"/>
    <x v="6"/>
  </r>
  <r>
    <n v="2041"/>
    <x v="12"/>
    <x v="3"/>
    <x v="1"/>
    <x v="1"/>
    <x v="2"/>
    <x v="1"/>
    <x v="1"/>
    <m/>
    <x v="0"/>
    <x v="0"/>
    <x v="0"/>
    <x v="0"/>
    <x v="0"/>
    <x v="0"/>
    <x v="0"/>
    <x v="0"/>
    <m/>
    <x v="4"/>
    <x v="1"/>
    <x v="1"/>
    <x v="0"/>
    <x v="2"/>
    <x v="0"/>
    <x v="0"/>
    <m/>
    <x v="3"/>
    <x v="1"/>
    <x v="0"/>
    <m/>
    <n v="1.1744897841899999"/>
    <s v="Very likely- 20% (cumulative)-exclusions applied"/>
    <n v="0.2"/>
    <x v="3"/>
  </r>
  <r>
    <n v="2041"/>
    <x v="12"/>
    <x v="3"/>
    <x v="1"/>
    <x v="1"/>
    <x v="2"/>
    <x v="1"/>
    <x v="1"/>
    <m/>
    <x v="0"/>
    <x v="0"/>
    <x v="0"/>
    <x v="0"/>
    <x v="0"/>
    <x v="0"/>
    <x v="0"/>
    <x v="0"/>
    <m/>
    <x v="4"/>
    <x v="1"/>
    <x v="1"/>
    <x v="0"/>
    <x v="2"/>
    <x v="0"/>
    <x v="0"/>
    <m/>
    <x v="3"/>
    <x v="1"/>
    <x v="0"/>
    <m/>
    <n v="1.1744897841899999"/>
    <s v="Very likely- 30% (cumulative)-exclusions applied"/>
    <n v="0.3"/>
    <x v="4"/>
  </r>
  <r>
    <n v="2041"/>
    <x v="12"/>
    <x v="3"/>
    <x v="1"/>
    <x v="1"/>
    <x v="2"/>
    <x v="1"/>
    <x v="1"/>
    <m/>
    <x v="0"/>
    <x v="0"/>
    <x v="0"/>
    <x v="0"/>
    <x v="0"/>
    <x v="0"/>
    <x v="0"/>
    <x v="0"/>
    <m/>
    <x v="4"/>
    <x v="1"/>
    <x v="1"/>
    <x v="0"/>
    <x v="2"/>
    <x v="0"/>
    <x v="0"/>
    <m/>
    <x v="3"/>
    <x v="1"/>
    <x v="0"/>
    <m/>
    <n v="1.1744897841899999"/>
    <s v="Very likely- 40% (cumulative)-exclusions applied"/>
    <n v="0.4"/>
    <x v="5"/>
  </r>
  <r>
    <n v="2041"/>
    <x v="12"/>
    <x v="3"/>
    <x v="1"/>
    <x v="1"/>
    <x v="2"/>
    <x v="1"/>
    <x v="1"/>
    <m/>
    <x v="0"/>
    <x v="0"/>
    <x v="0"/>
    <x v="0"/>
    <x v="0"/>
    <x v="0"/>
    <x v="0"/>
    <x v="0"/>
    <m/>
    <x v="4"/>
    <x v="1"/>
    <x v="1"/>
    <x v="0"/>
    <x v="2"/>
    <x v="0"/>
    <x v="0"/>
    <m/>
    <x v="3"/>
    <x v="1"/>
    <x v="0"/>
    <m/>
    <n v="1.1744897841899999"/>
    <s v="Very likely- 50% (cumulative)-exclusions applied"/>
    <n v="0.5"/>
    <x v="6"/>
  </r>
  <r>
    <n v="2043"/>
    <x v="2"/>
    <x v="6"/>
    <x v="4"/>
    <x v="2"/>
    <x v="4"/>
    <x v="4"/>
    <x v="0"/>
    <n v="8"/>
    <x v="0"/>
    <x v="2"/>
    <x v="6"/>
    <x v="2"/>
    <x v="3"/>
    <x v="10"/>
    <x v="0"/>
    <x v="0"/>
    <n v="4"/>
    <x v="4"/>
    <x v="1"/>
    <x v="1"/>
    <x v="0"/>
    <x v="2"/>
    <x v="0"/>
    <x v="0"/>
    <m/>
    <x v="3"/>
    <x v="1"/>
    <x v="0"/>
    <m/>
    <n v="1.0910779672599999"/>
    <s v="Very likely- £50 (cumulative)-exclusions applied"/>
    <n v="50"/>
    <x v="7"/>
  </r>
  <r>
    <n v="2043"/>
    <x v="2"/>
    <x v="6"/>
    <x v="4"/>
    <x v="2"/>
    <x v="4"/>
    <x v="4"/>
    <x v="0"/>
    <n v="8"/>
    <x v="0"/>
    <x v="2"/>
    <x v="6"/>
    <x v="2"/>
    <x v="3"/>
    <x v="10"/>
    <x v="0"/>
    <x v="0"/>
    <n v="4"/>
    <x v="4"/>
    <x v="1"/>
    <x v="1"/>
    <x v="0"/>
    <x v="2"/>
    <x v="0"/>
    <x v="0"/>
    <m/>
    <x v="3"/>
    <x v="1"/>
    <x v="0"/>
    <m/>
    <n v="1.0910779672599999"/>
    <s v="Very likely- £100 (cumulative)-exclusions applied"/>
    <n v="100"/>
    <x v="0"/>
  </r>
  <r>
    <n v="2043"/>
    <x v="2"/>
    <x v="6"/>
    <x v="4"/>
    <x v="2"/>
    <x v="4"/>
    <x v="4"/>
    <x v="0"/>
    <n v="8"/>
    <x v="0"/>
    <x v="2"/>
    <x v="6"/>
    <x v="2"/>
    <x v="3"/>
    <x v="10"/>
    <x v="0"/>
    <x v="0"/>
    <n v="4"/>
    <x v="4"/>
    <x v="1"/>
    <x v="1"/>
    <x v="0"/>
    <x v="2"/>
    <x v="0"/>
    <x v="0"/>
    <m/>
    <x v="3"/>
    <x v="1"/>
    <x v="0"/>
    <m/>
    <n v="1.0910779672599999"/>
    <s v="Very likely- £150 (cumulative)-exclusions applied"/>
    <n v="150"/>
    <x v="1"/>
  </r>
  <r>
    <n v="2043"/>
    <x v="2"/>
    <x v="6"/>
    <x v="4"/>
    <x v="2"/>
    <x v="4"/>
    <x v="4"/>
    <x v="0"/>
    <n v="8"/>
    <x v="0"/>
    <x v="2"/>
    <x v="6"/>
    <x v="2"/>
    <x v="3"/>
    <x v="10"/>
    <x v="0"/>
    <x v="0"/>
    <n v="4"/>
    <x v="4"/>
    <x v="1"/>
    <x v="1"/>
    <x v="0"/>
    <x v="2"/>
    <x v="0"/>
    <x v="0"/>
    <m/>
    <x v="3"/>
    <x v="1"/>
    <x v="0"/>
    <m/>
    <n v="1.0910779672599999"/>
    <s v="Very likely- £200 (cumulative)-exclusions applied"/>
    <n v="200"/>
    <x v="2"/>
  </r>
  <r>
    <n v="2043"/>
    <x v="2"/>
    <x v="6"/>
    <x v="4"/>
    <x v="2"/>
    <x v="4"/>
    <x v="4"/>
    <x v="0"/>
    <n v="8"/>
    <x v="0"/>
    <x v="2"/>
    <x v="6"/>
    <x v="2"/>
    <x v="3"/>
    <x v="10"/>
    <x v="0"/>
    <x v="0"/>
    <n v="4"/>
    <x v="4"/>
    <x v="1"/>
    <x v="1"/>
    <x v="0"/>
    <x v="2"/>
    <x v="0"/>
    <x v="0"/>
    <m/>
    <x v="3"/>
    <x v="1"/>
    <x v="0"/>
    <m/>
    <n v="1.0910779672599999"/>
    <s v="Very likely- 20% (cumulative)-exclusions applied"/>
    <n v="0.2"/>
    <x v="3"/>
  </r>
  <r>
    <n v="2043"/>
    <x v="2"/>
    <x v="6"/>
    <x v="4"/>
    <x v="2"/>
    <x v="4"/>
    <x v="4"/>
    <x v="0"/>
    <n v="8"/>
    <x v="0"/>
    <x v="2"/>
    <x v="6"/>
    <x v="2"/>
    <x v="3"/>
    <x v="10"/>
    <x v="0"/>
    <x v="0"/>
    <n v="4"/>
    <x v="4"/>
    <x v="1"/>
    <x v="1"/>
    <x v="0"/>
    <x v="2"/>
    <x v="0"/>
    <x v="0"/>
    <m/>
    <x v="3"/>
    <x v="1"/>
    <x v="0"/>
    <m/>
    <n v="1.0910779672599999"/>
    <s v="Very likely- 30% (cumulative)-exclusions applied"/>
    <n v="0.3"/>
    <x v="4"/>
  </r>
  <r>
    <n v="2043"/>
    <x v="2"/>
    <x v="6"/>
    <x v="4"/>
    <x v="2"/>
    <x v="4"/>
    <x v="4"/>
    <x v="0"/>
    <n v="8"/>
    <x v="0"/>
    <x v="2"/>
    <x v="6"/>
    <x v="2"/>
    <x v="3"/>
    <x v="10"/>
    <x v="0"/>
    <x v="0"/>
    <n v="4"/>
    <x v="4"/>
    <x v="1"/>
    <x v="1"/>
    <x v="0"/>
    <x v="2"/>
    <x v="0"/>
    <x v="0"/>
    <m/>
    <x v="3"/>
    <x v="1"/>
    <x v="0"/>
    <m/>
    <n v="1.0910779672599999"/>
    <s v="Very likely- 40% (cumulative)-exclusions applied"/>
    <n v="0.4"/>
    <x v="5"/>
  </r>
  <r>
    <n v="2043"/>
    <x v="2"/>
    <x v="6"/>
    <x v="4"/>
    <x v="2"/>
    <x v="4"/>
    <x v="4"/>
    <x v="0"/>
    <n v="8"/>
    <x v="0"/>
    <x v="2"/>
    <x v="6"/>
    <x v="2"/>
    <x v="3"/>
    <x v="10"/>
    <x v="0"/>
    <x v="0"/>
    <n v="4"/>
    <x v="4"/>
    <x v="1"/>
    <x v="1"/>
    <x v="0"/>
    <x v="2"/>
    <x v="0"/>
    <x v="0"/>
    <m/>
    <x v="3"/>
    <x v="1"/>
    <x v="0"/>
    <m/>
    <n v="1.0910779672599999"/>
    <s v="Very likely- 50% (cumulative)-exclusions applied"/>
    <n v="0.5"/>
    <x v="6"/>
  </r>
  <r>
    <n v="2050"/>
    <x v="0"/>
    <x v="0"/>
    <x v="0"/>
    <x v="0"/>
    <x v="0"/>
    <x v="0"/>
    <x v="0"/>
    <m/>
    <x v="0"/>
    <x v="0"/>
    <x v="0"/>
    <x v="0"/>
    <x v="0"/>
    <x v="0"/>
    <x v="0"/>
    <x v="0"/>
    <m/>
    <x v="6"/>
    <x v="3"/>
    <x v="2"/>
    <x v="1"/>
    <x v="5"/>
    <x v="1"/>
    <x v="2"/>
    <m/>
    <x v="3"/>
    <x v="1"/>
    <x v="0"/>
    <m/>
    <n v="1.45914370505"/>
    <s v="Very likely- £100 (cumulative)-exclusions applied"/>
    <n v="100"/>
    <x v="0"/>
  </r>
  <r>
    <n v="2050"/>
    <x v="0"/>
    <x v="0"/>
    <x v="0"/>
    <x v="0"/>
    <x v="0"/>
    <x v="0"/>
    <x v="0"/>
    <m/>
    <x v="0"/>
    <x v="0"/>
    <x v="0"/>
    <x v="0"/>
    <x v="0"/>
    <x v="0"/>
    <x v="0"/>
    <x v="0"/>
    <m/>
    <x v="6"/>
    <x v="3"/>
    <x v="2"/>
    <x v="1"/>
    <x v="5"/>
    <x v="1"/>
    <x v="2"/>
    <m/>
    <x v="3"/>
    <x v="1"/>
    <x v="0"/>
    <m/>
    <n v="1.45914370505"/>
    <s v="Very likely- £150 (cumulative)-exclusions applied"/>
    <n v="150"/>
    <x v="1"/>
  </r>
  <r>
    <n v="2050"/>
    <x v="0"/>
    <x v="0"/>
    <x v="0"/>
    <x v="0"/>
    <x v="0"/>
    <x v="0"/>
    <x v="0"/>
    <m/>
    <x v="0"/>
    <x v="0"/>
    <x v="0"/>
    <x v="0"/>
    <x v="0"/>
    <x v="0"/>
    <x v="0"/>
    <x v="0"/>
    <m/>
    <x v="6"/>
    <x v="3"/>
    <x v="2"/>
    <x v="1"/>
    <x v="5"/>
    <x v="1"/>
    <x v="2"/>
    <m/>
    <x v="3"/>
    <x v="1"/>
    <x v="0"/>
    <m/>
    <n v="1.45914370505"/>
    <s v="Very likely- £200 (cumulative)-exclusions applied"/>
    <n v="200"/>
    <x v="2"/>
  </r>
  <r>
    <n v="2054"/>
    <x v="0"/>
    <x v="0"/>
    <x v="0"/>
    <x v="0"/>
    <x v="0"/>
    <x v="0"/>
    <x v="0"/>
    <m/>
    <x v="2"/>
    <x v="0"/>
    <x v="0"/>
    <x v="0"/>
    <x v="0"/>
    <x v="0"/>
    <x v="0"/>
    <x v="0"/>
    <m/>
    <x v="0"/>
    <x v="1"/>
    <x v="7"/>
    <x v="0"/>
    <x v="2"/>
    <x v="0"/>
    <x v="0"/>
    <n v="4"/>
    <x v="0"/>
    <x v="1"/>
    <x v="8"/>
    <n v="4"/>
    <n v="1.6337839898299999"/>
    <s v="Very likely- £100 (cumulative)-exclusions applied"/>
    <n v="100"/>
    <x v="0"/>
  </r>
  <r>
    <n v="2054"/>
    <x v="0"/>
    <x v="0"/>
    <x v="0"/>
    <x v="0"/>
    <x v="0"/>
    <x v="0"/>
    <x v="0"/>
    <m/>
    <x v="2"/>
    <x v="0"/>
    <x v="0"/>
    <x v="0"/>
    <x v="0"/>
    <x v="0"/>
    <x v="0"/>
    <x v="0"/>
    <m/>
    <x v="0"/>
    <x v="1"/>
    <x v="7"/>
    <x v="0"/>
    <x v="2"/>
    <x v="0"/>
    <x v="0"/>
    <n v="4"/>
    <x v="0"/>
    <x v="1"/>
    <x v="8"/>
    <n v="4"/>
    <n v="1.6337839898299999"/>
    <s v="Very likely- £150 (cumulative)-exclusions applied"/>
    <n v="150"/>
    <x v="1"/>
  </r>
  <r>
    <n v="2054"/>
    <x v="0"/>
    <x v="0"/>
    <x v="0"/>
    <x v="0"/>
    <x v="0"/>
    <x v="0"/>
    <x v="0"/>
    <m/>
    <x v="2"/>
    <x v="0"/>
    <x v="0"/>
    <x v="0"/>
    <x v="0"/>
    <x v="0"/>
    <x v="0"/>
    <x v="0"/>
    <m/>
    <x v="0"/>
    <x v="1"/>
    <x v="7"/>
    <x v="0"/>
    <x v="2"/>
    <x v="0"/>
    <x v="0"/>
    <n v="4"/>
    <x v="0"/>
    <x v="1"/>
    <x v="8"/>
    <n v="4"/>
    <n v="1.6337839898299999"/>
    <s v="Very likely- £200 (cumulative)-exclusions applied"/>
    <n v="200"/>
    <x v="2"/>
  </r>
  <r>
    <n v="2058"/>
    <x v="0"/>
    <x v="0"/>
    <x v="0"/>
    <x v="0"/>
    <x v="0"/>
    <x v="0"/>
    <x v="0"/>
    <m/>
    <x v="0"/>
    <x v="0"/>
    <x v="0"/>
    <x v="0"/>
    <x v="0"/>
    <x v="0"/>
    <x v="0"/>
    <x v="0"/>
    <m/>
    <x v="4"/>
    <x v="1"/>
    <x v="1"/>
    <x v="0"/>
    <x v="2"/>
    <x v="0"/>
    <x v="0"/>
    <m/>
    <x v="2"/>
    <x v="4"/>
    <x v="8"/>
    <n v="7"/>
    <n v="1.0232434425900001"/>
    <s v="Very likely- £50 (cumulative)-exclusions applied"/>
    <n v="50"/>
    <x v="7"/>
  </r>
  <r>
    <n v="2058"/>
    <x v="0"/>
    <x v="0"/>
    <x v="0"/>
    <x v="0"/>
    <x v="0"/>
    <x v="0"/>
    <x v="0"/>
    <m/>
    <x v="0"/>
    <x v="0"/>
    <x v="0"/>
    <x v="0"/>
    <x v="0"/>
    <x v="0"/>
    <x v="0"/>
    <x v="0"/>
    <m/>
    <x v="4"/>
    <x v="1"/>
    <x v="1"/>
    <x v="0"/>
    <x v="2"/>
    <x v="0"/>
    <x v="0"/>
    <m/>
    <x v="2"/>
    <x v="4"/>
    <x v="8"/>
    <n v="7"/>
    <n v="1.0232434425900001"/>
    <s v="Very likely- £100 (cumulative)-exclusions applied"/>
    <n v="100"/>
    <x v="0"/>
  </r>
  <r>
    <n v="2058"/>
    <x v="0"/>
    <x v="0"/>
    <x v="0"/>
    <x v="0"/>
    <x v="0"/>
    <x v="0"/>
    <x v="0"/>
    <m/>
    <x v="0"/>
    <x v="0"/>
    <x v="0"/>
    <x v="0"/>
    <x v="0"/>
    <x v="0"/>
    <x v="0"/>
    <x v="0"/>
    <m/>
    <x v="4"/>
    <x v="1"/>
    <x v="1"/>
    <x v="0"/>
    <x v="2"/>
    <x v="0"/>
    <x v="0"/>
    <m/>
    <x v="2"/>
    <x v="4"/>
    <x v="8"/>
    <n v="7"/>
    <n v="1.0232434425900001"/>
    <s v="Very likely- £150 (cumulative)-exclusions applied"/>
    <n v="150"/>
    <x v="1"/>
  </r>
  <r>
    <n v="2058"/>
    <x v="0"/>
    <x v="0"/>
    <x v="0"/>
    <x v="0"/>
    <x v="0"/>
    <x v="0"/>
    <x v="0"/>
    <m/>
    <x v="0"/>
    <x v="0"/>
    <x v="0"/>
    <x v="0"/>
    <x v="0"/>
    <x v="0"/>
    <x v="0"/>
    <x v="0"/>
    <m/>
    <x v="4"/>
    <x v="1"/>
    <x v="1"/>
    <x v="0"/>
    <x v="2"/>
    <x v="0"/>
    <x v="0"/>
    <m/>
    <x v="2"/>
    <x v="4"/>
    <x v="8"/>
    <n v="7"/>
    <n v="1.0232434425900001"/>
    <s v="Very likely- £200 (cumulative)-exclusions applied"/>
    <n v="200"/>
    <x v="2"/>
  </r>
  <r>
    <n v="2058"/>
    <x v="0"/>
    <x v="0"/>
    <x v="0"/>
    <x v="0"/>
    <x v="0"/>
    <x v="0"/>
    <x v="0"/>
    <m/>
    <x v="0"/>
    <x v="0"/>
    <x v="0"/>
    <x v="0"/>
    <x v="0"/>
    <x v="0"/>
    <x v="0"/>
    <x v="0"/>
    <m/>
    <x v="4"/>
    <x v="1"/>
    <x v="1"/>
    <x v="0"/>
    <x v="2"/>
    <x v="0"/>
    <x v="0"/>
    <m/>
    <x v="2"/>
    <x v="4"/>
    <x v="8"/>
    <n v="7"/>
    <n v="1.0232434425900001"/>
    <s v="Very likely- 20% (cumulative)-exclusions applied"/>
    <n v="0.2"/>
    <x v="3"/>
  </r>
  <r>
    <n v="2058"/>
    <x v="0"/>
    <x v="0"/>
    <x v="0"/>
    <x v="0"/>
    <x v="0"/>
    <x v="0"/>
    <x v="0"/>
    <m/>
    <x v="0"/>
    <x v="0"/>
    <x v="0"/>
    <x v="0"/>
    <x v="0"/>
    <x v="0"/>
    <x v="0"/>
    <x v="0"/>
    <m/>
    <x v="4"/>
    <x v="1"/>
    <x v="1"/>
    <x v="0"/>
    <x v="2"/>
    <x v="0"/>
    <x v="0"/>
    <m/>
    <x v="2"/>
    <x v="4"/>
    <x v="8"/>
    <n v="7"/>
    <n v="1.0232434425900001"/>
    <s v="Very likely- 30% (cumulative)-exclusions applied"/>
    <n v="0.3"/>
    <x v="4"/>
  </r>
  <r>
    <n v="2058"/>
    <x v="0"/>
    <x v="0"/>
    <x v="0"/>
    <x v="0"/>
    <x v="0"/>
    <x v="0"/>
    <x v="0"/>
    <m/>
    <x v="0"/>
    <x v="0"/>
    <x v="0"/>
    <x v="0"/>
    <x v="0"/>
    <x v="0"/>
    <x v="0"/>
    <x v="0"/>
    <m/>
    <x v="4"/>
    <x v="1"/>
    <x v="1"/>
    <x v="0"/>
    <x v="2"/>
    <x v="0"/>
    <x v="0"/>
    <m/>
    <x v="2"/>
    <x v="4"/>
    <x v="8"/>
    <n v="7"/>
    <n v="1.0232434425900001"/>
    <s v="Very likely- 40% (cumulative)-exclusions applied"/>
    <n v="0.4"/>
    <x v="5"/>
  </r>
  <r>
    <n v="2058"/>
    <x v="0"/>
    <x v="0"/>
    <x v="0"/>
    <x v="0"/>
    <x v="0"/>
    <x v="0"/>
    <x v="0"/>
    <m/>
    <x v="0"/>
    <x v="0"/>
    <x v="0"/>
    <x v="0"/>
    <x v="0"/>
    <x v="0"/>
    <x v="0"/>
    <x v="0"/>
    <m/>
    <x v="4"/>
    <x v="1"/>
    <x v="1"/>
    <x v="0"/>
    <x v="2"/>
    <x v="0"/>
    <x v="0"/>
    <m/>
    <x v="2"/>
    <x v="4"/>
    <x v="8"/>
    <n v="7"/>
    <n v="1.0232434425900001"/>
    <s v="Very likely- 50% (cumulative)-exclusions applied"/>
    <n v="0.5"/>
    <x v="6"/>
  </r>
  <r>
    <n v="2067"/>
    <x v="0"/>
    <x v="0"/>
    <x v="0"/>
    <x v="0"/>
    <x v="0"/>
    <x v="0"/>
    <x v="0"/>
    <m/>
    <x v="0"/>
    <x v="0"/>
    <x v="0"/>
    <x v="0"/>
    <x v="0"/>
    <x v="0"/>
    <x v="0"/>
    <x v="0"/>
    <m/>
    <x v="4"/>
    <x v="1"/>
    <x v="1"/>
    <x v="0"/>
    <x v="2"/>
    <x v="0"/>
    <x v="0"/>
    <m/>
    <x v="11"/>
    <x v="7"/>
    <x v="8"/>
    <n v="8"/>
    <n v="1.03923300708"/>
    <s v="Very likely- £150 (cumulative)-exclusions applied"/>
    <n v="150"/>
    <x v="1"/>
  </r>
  <r>
    <n v="2067"/>
    <x v="0"/>
    <x v="0"/>
    <x v="0"/>
    <x v="0"/>
    <x v="0"/>
    <x v="0"/>
    <x v="0"/>
    <m/>
    <x v="0"/>
    <x v="0"/>
    <x v="0"/>
    <x v="0"/>
    <x v="0"/>
    <x v="0"/>
    <x v="0"/>
    <x v="0"/>
    <m/>
    <x v="4"/>
    <x v="1"/>
    <x v="1"/>
    <x v="0"/>
    <x v="2"/>
    <x v="0"/>
    <x v="0"/>
    <m/>
    <x v="11"/>
    <x v="7"/>
    <x v="8"/>
    <n v="8"/>
    <n v="1.03923300708"/>
    <s v="Very likely- £200 (cumulative)-exclusions applied"/>
    <n v="200"/>
    <x v="2"/>
  </r>
  <r>
    <n v="2067"/>
    <x v="0"/>
    <x v="0"/>
    <x v="0"/>
    <x v="0"/>
    <x v="0"/>
    <x v="0"/>
    <x v="0"/>
    <m/>
    <x v="0"/>
    <x v="0"/>
    <x v="0"/>
    <x v="0"/>
    <x v="0"/>
    <x v="0"/>
    <x v="0"/>
    <x v="0"/>
    <m/>
    <x v="4"/>
    <x v="1"/>
    <x v="1"/>
    <x v="0"/>
    <x v="2"/>
    <x v="0"/>
    <x v="0"/>
    <m/>
    <x v="11"/>
    <x v="7"/>
    <x v="8"/>
    <n v="8"/>
    <n v="1.03923300708"/>
    <s v="Very likely- 50% (cumulative)-exclusions applied"/>
    <n v="0.5"/>
    <x v="6"/>
  </r>
  <r>
    <n v="2073"/>
    <x v="0"/>
    <x v="0"/>
    <x v="0"/>
    <x v="0"/>
    <x v="0"/>
    <x v="0"/>
    <x v="0"/>
    <m/>
    <x v="0"/>
    <x v="0"/>
    <x v="0"/>
    <x v="0"/>
    <x v="0"/>
    <x v="0"/>
    <x v="0"/>
    <x v="0"/>
    <m/>
    <x v="4"/>
    <x v="1"/>
    <x v="1"/>
    <x v="0"/>
    <x v="2"/>
    <x v="0"/>
    <x v="0"/>
    <m/>
    <x v="13"/>
    <x v="2"/>
    <x v="4"/>
    <m/>
    <n v="0.95969958308799996"/>
    <s v="Very likely- £100 (cumulative)-exclusions applied"/>
    <n v="100"/>
    <x v="0"/>
  </r>
  <r>
    <n v="2073"/>
    <x v="0"/>
    <x v="0"/>
    <x v="0"/>
    <x v="0"/>
    <x v="0"/>
    <x v="0"/>
    <x v="0"/>
    <m/>
    <x v="0"/>
    <x v="0"/>
    <x v="0"/>
    <x v="0"/>
    <x v="0"/>
    <x v="0"/>
    <x v="0"/>
    <x v="0"/>
    <m/>
    <x v="4"/>
    <x v="1"/>
    <x v="1"/>
    <x v="0"/>
    <x v="2"/>
    <x v="0"/>
    <x v="0"/>
    <m/>
    <x v="13"/>
    <x v="2"/>
    <x v="4"/>
    <m/>
    <n v="0.95969958308799996"/>
    <s v="Very likely- £150 (cumulative)-exclusions applied"/>
    <n v="150"/>
    <x v="1"/>
  </r>
  <r>
    <n v="2073"/>
    <x v="0"/>
    <x v="0"/>
    <x v="0"/>
    <x v="0"/>
    <x v="0"/>
    <x v="0"/>
    <x v="0"/>
    <m/>
    <x v="0"/>
    <x v="0"/>
    <x v="0"/>
    <x v="0"/>
    <x v="0"/>
    <x v="0"/>
    <x v="0"/>
    <x v="0"/>
    <m/>
    <x v="4"/>
    <x v="1"/>
    <x v="1"/>
    <x v="0"/>
    <x v="2"/>
    <x v="0"/>
    <x v="0"/>
    <m/>
    <x v="13"/>
    <x v="2"/>
    <x v="4"/>
    <m/>
    <n v="0.95969958308799996"/>
    <s v="Very likely- £200 (cumulative)-exclusions applied"/>
    <n v="200"/>
    <x v="2"/>
  </r>
  <r>
    <n v="2074"/>
    <x v="0"/>
    <x v="0"/>
    <x v="0"/>
    <x v="0"/>
    <x v="0"/>
    <x v="0"/>
    <x v="0"/>
    <m/>
    <x v="4"/>
    <x v="0"/>
    <x v="0"/>
    <x v="0"/>
    <x v="0"/>
    <x v="0"/>
    <x v="0"/>
    <x v="0"/>
    <m/>
    <x v="4"/>
    <x v="1"/>
    <x v="1"/>
    <x v="0"/>
    <x v="2"/>
    <x v="0"/>
    <x v="0"/>
    <m/>
    <x v="9"/>
    <x v="0"/>
    <x v="8"/>
    <n v="6"/>
    <n v="1.03923300708"/>
    <s v="Very likely- £150 (cumulative)-exclusions applied"/>
    <n v="150"/>
    <x v="1"/>
  </r>
  <r>
    <n v="2074"/>
    <x v="0"/>
    <x v="0"/>
    <x v="0"/>
    <x v="0"/>
    <x v="0"/>
    <x v="0"/>
    <x v="0"/>
    <m/>
    <x v="4"/>
    <x v="0"/>
    <x v="0"/>
    <x v="0"/>
    <x v="0"/>
    <x v="0"/>
    <x v="0"/>
    <x v="0"/>
    <m/>
    <x v="4"/>
    <x v="1"/>
    <x v="1"/>
    <x v="0"/>
    <x v="2"/>
    <x v="0"/>
    <x v="0"/>
    <m/>
    <x v="9"/>
    <x v="0"/>
    <x v="8"/>
    <n v="6"/>
    <n v="1.03923300708"/>
    <s v="Very likely- £200 (cumulative)-exclusions applied"/>
    <n v="200"/>
    <x v="2"/>
  </r>
  <r>
    <n v="2074"/>
    <x v="0"/>
    <x v="0"/>
    <x v="0"/>
    <x v="0"/>
    <x v="0"/>
    <x v="0"/>
    <x v="0"/>
    <m/>
    <x v="4"/>
    <x v="0"/>
    <x v="0"/>
    <x v="0"/>
    <x v="0"/>
    <x v="0"/>
    <x v="0"/>
    <x v="0"/>
    <m/>
    <x v="4"/>
    <x v="1"/>
    <x v="1"/>
    <x v="0"/>
    <x v="2"/>
    <x v="0"/>
    <x v="0"/>
    <m/>
    <x v="9"/>
    <x v="0"/>
    <x v="8"/>
    <n v="6"/>
    <n v="1.03923300708"/>
    <s v="Very likely- 50% (cumulative)-exclusions applied"/>
    <n v="0.5"/>
    <x v="6"/>
  </r>
  <r>
    <n v="2076"/>
    <x v="0"/>
    <x v="0"/>
    <x v="0"/>
    <x v="0"/>
    <x v="0"/>
    <x v="0"/>
    <x v="0"/>
    <m/>
    <x v="0"/>
    <x v="16"/>
    <x v="1"/>
    <x v="1"/>
    <x v="1"/>
    <x v="1"/>
    <x v="1"/>
    <x v="1"/>
    <m/>
    <x v="6"/>
    <x v="3"/>
    <x v="2"/>
    <x v="1"/>
    <x v="5"/>
    <x v="1"/>
    <x v="2"/>
    <m/>
    <x v="3"/>
    <x v="1"/>
    <x v="0"/>
    <m/>
    <n v="1.29776017739"/>
    <s v="Very likely- £100 (cumulative)-exclusions applied"/>
    <n v="100"/>
    <x v="0"/>
  </r>
  <r>
    <n v="2076"/>
    <x v="0"/>
    <x v="0"/>
    <x v="0"/>
    <x v="0"/>
    <x v="0"/>
    <x v="0"/>
    <x v="0"/>
    <m/>
    <x v="0"/>
    <x v="16"/>
    <x v="1"/>
    <x v="1"/>
    <x v="1"/>
    <x v="1"/>
    <x v="1"/>
    <x v="1"/>
    <m/>
    <x v="6"/>
    <x v="3"/>
    <x v="2"/>
    <x v="1"/>
    <x v="5"/>
    <x v="1"/>
    <x v="2"/>
    <m/>
    <x v="3"/>
    <x v="1"/>
    <x v="0"/>
    <m/>
    <n v="1.29776017739"/>
    <s v="Very likely- £150 (cumulative)-exclusions applied"/>
    <n v="150"/>
    <x v="1"/>
  </r>
  <r>
    <n v="2076"/>
    <x v="0"/>
    <x v="0"/>
    <x v="0"/>
    <x v="0"/>
    <x v="0"/>
    <x v="0"/>
    <x v="0"/>
    <m/>
    <x v="0"/>
    <x v="16"/>
    <x v="1"/>
    <x v="1"/>
    <x v="1"/>
    <x v="1"/>
    <x v="1"/>
    <x v="1"/>
    <m/>
    <x v="6"/>
    <x v="3"/>
    <x v="2"/>
    <x v="1"/>
    <x v="5"/>
    <x v="1"/>
    <x v="2"/>
    <m/>
    <x v="3"/>
    <x v="1"/>
    <x v="0"/>
    <m/>
    <n v="1.29776017739"/>
    <s v="Very likely- £200 (cumulative)-exclusions applied"/>
    <n v="200"/>
    <x v="2"/>
  </r>
  <r>
    <n v="2079"/>
    <x v="4"/>
    <x v="5"/>
    <x v="0"/>
    <x v="0"/>
    <x v="0"/>
    <x v="0"/>
    <x v="0"/>
    <n v="2"/>
    <x v="0"/>
    <x v="0"/>
    <x v="0"/>
    <x v="0"/>
    <x v="0"/>
    <x v="0"/>
    <x v="0"/>
    <x v="0"/>
    <m/>
    <x v="4"/>
    <x v="1"/>
    <x v="1"/>
    <x v="0"/>
    <x v="2"/>
    <x v="0"/>
    <x v="0"/>
    <m/>
    <x v="13"/>
    <x v="2"/>
    <x v="4"/>
    <m/>
    <n v="1.02356461575"/>
    <s v="Very likely- £100 (cumulative)-exclusions applied"/>
    <n v="100"/>
    <x v="0"/>
  </r>
  <r>
    <n v="2079"/>
    <x v="4"/>
    <x v="5"/>
    <x v="0"/>
    <x v="0"/>
    <x v="0"/>
    <x v="0"/>
    <x v="0"/>
    <n v="2"/>
    <x v="0"/>
    <x v="0"/>
    <x v="0"/>
    <x v="0"/>
    <x v="0"/>
    <x v="0"/>
    <x v="0"/>
    <x v="0"/>
    <m/>
    <x v="4"/>
    <x v="1"/>
    <x v="1"/>
    <x v="0"/>
    <x v="2"/>
    <x v="0"/>
    <x v="0"/>
    <m/>
    <x v="13"/>
    <x v="2"/>
    <x v="4"/>
    <m/>
    <n v="1.02356461575"/>
    <s v="Very likely- £150 (cumulative)-exclusions applied"/>
    <n v="150"/>
    <x v="1"/>
  </r>
  <r>
    <n v="2079"/>
    <x v="4"/>
    <x v="5"/>
    <x v="0"/>
    <x v="0"/>
    <x v="0"/>
    <x v="0"/>
    <x v="0"/>
    <n v="2"/>
    <x v="0"/>
    <x v="0"/>
    <x v="0"/>
    <x v="0"/>
    <x v="0"/>
    <x v="0"/>
    <x v="0"/>
    <x v="0"/>
    <m/>
    <x v="4"/>
    <x v="1"/>
    <x v="1"/>
    <x v="0"/>
    <x v="2"/>
    <x v="0"/>
    <x v="0"/>
    <m/>
    <x v="13"/>
    <x v="2"/>
    <x v="4"/>
    <m/>
    <n v="1.02356461575"/>
    <s v="Very likely- £200 (cumulative)-exclusions applied"/>
    <n v="200"/>
    <x v="2"/>
  </r>
  <r>
    <n v="2079"/>
    <x v="4"/>
    <x v="5"/>
    <x v="0"/>
    <x v="0"/>
    <x v="0"/>
    <x v="0"/>
    <x v="0"/>
    <n v="2"/>
    <x v="0"/>
    <x v="0"/>
    <x v="0"/>
    <x v="0"/>
    <x v="0"/>
    <x v="0"/>
    <x v="0"/>
    <x v="0"/>
    <m/>
    <x v="4"/>
    <x v="1"/>
    <x v="1"/>
    <x v="0"/>
    <x v="2"/>
    <x v="0"/>
    <x v="0"/>
    <m/>
    <x v="13"/>
    <x v="2"/>
    <x v="4"/>
    <m/>
    <n v="1.02356461575"/>
    <s v="Very likely- 40% (cumulative)-exclusions applied"/>
    <n v="0.4"/>
    <x v="5"/>
  </r>
  <r>
    <n v="2079"/>
    <x v="4"/>
    <x v="5"/>
    <x v="0"/>
    <x v="0"/>
    <x v="0"/>
    <x v="0"/>
    <x v="0"/>
    <n v="2"/>
    <x v="0"/>
    <x v="0"/>
    <x v="0"/>
    <x v="0"/>
    <x v="0"/>
    <x v="0"/>
    <x v="0"/>
    <x v="0"/>
    <m/>
    <x v="4"/>
    <x v="1"/>
    <x v="1"/>
    <x v="0"/>
    <x v="2"/>
    <x v="0"/>
    <x v="0"/>
    <m/>
    <x v="13"/>
    <x v="2"/>
    <x v="4"/>
    <m/>
    <n v="1.02356461575"/>
    <s v="Very likely- 50% (cumulative)-exclusions applied"/>
    <n v="0.5"/>
    <x v="6"/>
  </r>
  <r>
    <n v="2080"/>
    <x v="0"/>
    <x v="0"/>
    <x v="0"/>
    <x v="0"/>
    <x v="0"/>
    <x v="0"/>
    <x v="0"/>
    <m/>
    <x v="0"/>
    <x v="16"/>
    <x v="1"/>
    <x v="1"/>
    <x v="1"/>
    <x v="1"/>
    <x v="1"/>
    <x v="1"/>
    <m/>
    <x v="4"/>
    <x v="1"/>
    <x v="1"/>
    <x v="0"/>
    <x v="2"/>
    <x v="0"/>
    <x v="0"/>
    <m/>
    <x v="13"/>
    <x v="2"/>
    <x v="4"/>
    <m/>
    <n v="1.06396577213"/>
    <s v="Very likely- £50 (cumulative)-exclusions applied"/>
    <n v="50"/>
    <x v="7"/>
  </r>
  <r>
    <n v="2080"/>
    <x v="0"/>
    <x v="0"/>
    <x v="0"/>
    <x v="0"/>
    <x v="0"/>
    <x v="0"/>
    <x v="0"/>
    <m/>
    <x v="0"/>
    <x v="16"/>
    <x v="1"/>
    <x v="1"/>
    <x v="1"/>
    <x v="1"/>
    <x v="1"/>
    <x v="1"/>
    <m/>
    <x v="4"/>
    <x v="1"/>
    <x v="1"/>
    <x v="0"/>
    <x v="2"/>
    <x v="0"/>
    <x v="0"/>
    <m/>
    <x v="13"/>
    <x v="2"/>
    <x v="4"/>
    <m/>
    <n v="1.06396577213"/>
    <s v="Very likely- £100 (cumulative)-exclusions applied"/>
    <n v="100"/>
    <x v="0"/>
  </r>
  <r>
    <n v="2080"/>
    <x v="0"/>
    <x v="0"/>
    <x v="0"/>
    <x v="0"/>
    <x v="0"/>
    <x v="0"/>
    <x v="0"/>
    <m/>
    <x v="0"/>
    <x v="16"/>
    <x v="1"/>
    <x v="1"/>
    <x v="1"/>
    <x v="1"/>
    <x v="1"/>
    <x v="1"/>
    <m/>
    <x v="4"/>
    <x v="1"/>
    <x v="1"/>
    <x v="0"/>
    <x v="2"/>
    <x v="0"/>
    <x v="0"/>
    <m/>
    <x v="13"/>
    <x v="2"/>
    <x v="4"/>
    <m/>
    <n v="1.06396577213"/>
    <s v="Very likely- £150 (cumulative)-exclusions applied"/>
    <n v="150"/>
    <x v="1"/>
  </r>
  <r>
    <n v="2080"/>
    <x v="0"/>
    <x v="0"/>
    <x v="0"/>
    <x v="0"/>
    <x v="0"/>
    <x v="0"/>
    <x v="0"/>
    <m/>
    <x v="0"/>
    <x v="16"/>
    <x v="1"/>
    <x v="1"/>
    <x v="1"/>
    <x v="1"/>
    <x v="1"/>
    <x v="1"/>
    <m/>
    <x v="4"/>
    <x v="1"/>
    <x v="1"/>
    <x v="0"/>
    <x v="2"/>
    <x v="0"/>
    <x v="0"/>
    <m/>
    <x v="13"/>
    <x v="2"/>
    <x v="4"/>
    <m/>
    <n v="1.06396577213"/>
    <s v="Very likely- £200 (cumulative)-exclusions applied"/>
    <n v="200"/>
    <x v="2"/>
  </r>
  <r>
    <n v="2080"/>
    <x v="0"/>
    <x v="0"/>
    <x v="0"/>
    <x v="0"/>
    <x v="0"/>
    <x v="0"/>
    <x v="0"/>
    <m/>
    <x v="0"/>
    <x v="16"/>
    <x v="1"/>
    <x v="1"/>
    <x v="1"/>
    <x v="1"/>
    <x v="1"/>
    <x v="1"/>
    <m/>
    <x v="4"/>
    <x v="1"/>
    <x v="1"/>
    <x v="0"/>
    <x v="2"/>
    <x v="0"/>
    <x v="0"/>
    <m/>
    <x v="13"/>
    <x v="2"/>
    <x v="4"/>
    <m/>
    <n v="1.06396577213"/>
    <s v="Very likely- 40% (cumulative)-exclusions applied"/>
    <n v="0.4"/>
    <x v="5"/>
  </r>
  <r>
    <n v="2080"/>
    <x v="0"/>
    <x v="0"/>
    <x v="0"/>
    <x v="0"/>
    <x v="0"/>
    <x v="0"/>
    <x v="0"/>
    <m/>
    <x v="0"/>
    <x v="16"/>
    <x v="1"/>
    <x v="1"/>
    <x v="1"/>
    <x v="1"/>
    <x v="1"/>
    <x v="1"/>
    <m/>
    <x v="4"/>
    <x v="1"/>
    <x v="1"/>
    <x v="0"/>
    <x v="2"/>
    <x v="0"/>
    <x v="0"/>
    <m/>
    <x v="13"/>
    <x v="2"/>
    <x v="4"/>
    <m/>
    <n v="1.06396577213"/>
    <s v="Very likely- 50% (cumulative)-exclusions applied"/>
    <n v="0.5"/>
    <x v="6"/>
  </r>
  <r>
    <n v="2081"/>
    <x v="0"/>
    <x v="0"/>
    <x v="0"/>
    <x v="0"/>
    <x v="0"/>
    <x v="0"/>
    <x v="0"/>
    <m/>
    <x v="0"/>
    <x v="11"/>
    <x v="6"/>
    <x v="0"/>
    <x v="0"/>
    <x v="5"/>
    <x v="0"/>
    <x v="0"/>
    <m/>
    <x v="4"/>
    <x v="1"/>
    <x v="1"/>
    <x v="0"/>
    <x v="2"/>
    <x v="0"/>
    <x v="0"/>
    <m/>
    <x v="13"/>
    <x v="2"/>
    <x v="4"/>
    <m/>
    <n v="1.1744897841899999"/>
    <s v="Very likely- £150 (cumulative)-exclusions applied"/>
    <n v="150"/>
    <x v="1"/>
  </r>
  <r>
    <n v="2081"/>
    <x v="0"/>
    <x v="0"/>
    <x v="0"/>
    <x v="0"/>
    <x v="0"/>
    <x v="0"/>
    <x v="0"/>
    <m/>
    <x v="0"/>
    <x v="11"/>
    <x v="6"/>
    <x v="0"/>
    <x v="0"/>
    <x v="5"/>
    <x v="0"/>
    <x v="0"/>
    <m/>
    <x v="4"/>
    <x v="1"/>
    <x v="1"/>
    <x v="0"/>
    <x v="2"/>
    <x v="0"/>
    <x v="0"/>
    <m/>
    <x v="13"/>
    <x v="2"/>
    <x v="4"/>
    <m/>
    <n v="1.1744897841899999"/>
    <s v="Very likely- £200 (cumulative)-exclusions applied"/>
    <n v="200"/>
    <x v="2"/>
  </r>
  <r>
    <n v="2083"/>
    <x v="0"/>
    <x v="0"/>
    <x v="0"/>
    <x v="0"/>
    <x v="0"/>
    <x v="0"/>
    <x v="0"/>
    <m/>
    <x v="0"/>
    <x v="0"/>
    <x v="0"/>
    <x v="0"/>
    <x v="0"/>
    <x v="0"/>
    <x v="0"/>
    <x v="0"/>
    <m/>
    <x v="4"/>
    <x v="1"/>
    <x v="1"/>
    <x v="0"/>
    <x v="2"/>
    <x v="0"/>
    <x v="0"/>
    <m/>
    <x v="4"/>
    <x v="4"/>
    <x v="2"/>
    <n v="20"/>
    <n v="0.85085954351100002"/>
    <s v="Very likely- £50 (cumulative)-exclusions applied"/>
    <n v="50"/>
    <x v="7"/>
  </r>
  <r>
    <n v="2083"/>
    <x v="0"/>
    <x v="0"/>
    <x v="0"/>
    <x v="0"/>
    <x v="0"/>
    <x v="0"/>
    <x v="0"/>
    <m/>
    <x v="0"/>
    <x v="0"/>
    <x v="0"/>
    <x v="0"/>
    <x v="0"/>
    <x v="0"/>
    <x v="0"/>
    <x v="0"/>
    <m/>
    <x v="4"/>
    <x v="1"/>
    <x v="1"/>
    <x v="0"/>
    <x v="2"/>
    <x v="0"/>
    <x v="0"/>
    <m/>
    <x v="4"/>
    <x v="4"/>
    <x v="2"/>
    <n v="20"/>
    <n v="0.85085954351100002"/>
    <s v="Very likely- £100 (cumulative)-exclusions applied"/>
    <n v="100"/>
    <x v="0"/>
  </r>
  <r>
    <n v="2083"/>
    <x v="0"/>
    <x v="0"/>
    <x v="0"/>
    <x v="0"/>
    <x v="0"/>
    <x v="0"/>
    <x v="0"/>
    <m/>
    <x v="0"/>
    <x v="0"/>
    <x v="0"/>
    <x v="0"/>
    <x v="0"/>
    <x v="0"/>
    <x v="0"/>
    <x v="0"/>
    <m/>
    <x v="4"/>
    <x v="1"/>
    <x v="1"/>
    <x v="0"/>
    <x v="2"/>
    <x v="0"/>
    <x v="0"/>
    <m/>
    <x v="4"/>
    <x v="4"/>
    <x v="2"/>
    <n v="20"/>
    <n v="0.85085954351100002"/>
    <s v="Very likely- £150 (cumulative)-exclusions applied"/>
    <n v="150"/>
    <x v="1"/>
  </r>
  <r>
    <n v="2083"/>
    <x v="0"/>
    <x v="0"/>
    <x v="0"/>
    <x v="0"/>
    <x v="0"/>
    <x v="0"/>
    <x v="0"/>
    <m/>
    <x v="0"/>
    <x v="0"/>
    <x v="0"/>
    <x v="0"/>
    <x v="0"/>
    <x v="0"/>
    <x v="0"/>
    <x v="0"/>
    <m/>
    <x v="4"/>
    <x v="1"/>
    <x v="1"/>
    <x v="0"/>
    <x v="2"/>
    <x v="0"/>
    <x v="0"/>
    <m/>
    <x v="4"/>
    <x v="4"/>
    <x v="2"/>
    <n v="20"/>
    <n v="0.85085954351100002"/>
    <s v="Very likely- £200 (cumulative)-exclusions applied"/>
    <n v="200"/>
    <x v="2"/>
  </r>
  <r>
    <n v="2083"/>
    <x v="0"/>
    <x v="0"/>
    <x v="0"/>
    <x v="0"/>
    <x v="0"/>
    <x v="0"/>
    <x v="0"/>
    <m/>
    <x v="0"/>
    <x v="0"/>
    <x v="0"/>
    <x v="0"/>
    <x v="0"/>
    <x v="0"/>
    <x v="0"/>
    <x v="0"/>
    <m/>
    <x v="4"/>
    <x v="1"/>
    <x v="1"/>
    <x v="0"/>
    <x v="2"/>
    <x v="0"/>
    <x v="0"/>
    <m/>
    <x v="4"/>
    <x v="4"/>
    <x v="2"/>
    <n v="20"/>
    <n v="0.85085954351100002"/>
    <s v="Very likely- 50% (cumulative)-exclusions applied"/>
    <n v="0.5"/>
    <x v="6"/>
  </r>
  <r>
    <n v="2088"/>
    <x v="7"/>
    <x v="8"/>
    <x v="0"/>
    <x v="0"/>
    <x v="0"/>
    <x v="0"/>
    <x v="0"/>
    <n v="1.8"/>
    <x v="0"/>
    <x v="0"/>
    <x v="0"/>
    <x v="0"/>
    <x v="0"/>
    <x v="0"/>
    <x v="0"/>
    <x v="0"/>
    <m/>
    <x v="4"/>
    <x v="1"/>
    <x v="1"/>
    <x v="0"/>
    <x v="2"/>
    <x v="0"/>
    <x v="0"/>
    <m/>
    <x v="3"/>
    <x v="1"/>
    <x v="0"/>
    <m/>
    <n v="1.2282537637399999"/>
    <s v="Very likely- £100 (cumulative)-exclusions applied"/>
    <n v="100"/>
    <x v="0"/>
  </r>
  <r>
    <n v="2088"/>
    <x v="7"/>
    <x v="8"/>
    <x v="0"/>
    <x v="0"/>
    <x v="0"/>
    <x v="0"/>
    <x v="0"/>
    <n v="1.8"/>
    <x v="0"/>
    <x v="0"/>
    <x v="0"/>
    <x v="0"/>
    <x v="0"/>
    <x v="0"/>
    <x v="0"/>
    <x v="0"/>
    <m/>
    <x v="4"/>
    <x v="1"/>
    <x v="1"/>
    <x v="0"/>
    <x v="2"/>
    <x v="0"/>
    <x v="0"/>
    <m/>
    <x v="3"/>
    <x v="1"/>
    <x v="0"/>
    <m/>
    <n v="1.2282537637399999"/>
    <s v="Very likely- £150 (cumulative)-exclusions applied"/>
    <n v="150"/>
    <x v="1"/>
  </r>
  <r>
    <n v="2088"/>
    <x v="7"/>
    <x v="8"/>
    <x v="0"/>
    <x v="0"/>
    <x v="0"/>
    <x v="0"/>
    <x v="0"/>
    <n v="1.8"/>
    <x v="0"/>
    <x v="0"/>
    <x v="0"/>
    <x v="0"/>
    <x v="0"/>
    <x v="0"/>
    <x v="0"/>
    <x v="0"/>
    <m/>
    <x v="4"/>
    <x v="1"/>
    <x v="1"/>
    <x v="0"/>
    <x v="2"/>
    <x v="0"/>
    <x v="0"/>
    <m/>
    <x v="3"/>
    <x v="1"/>
    <x v="0"/>
    <m/>
    <n v="1.2282537637399999"/>
    <s v="Very likely- £200 (cumulative)-exclusions applied"/>
    <n v="200"/>
    <x v="2"/>
  </r>
  <r>
    <n v="2091"/>
    <x v="0"/>
    <x v="0"/>
    <x v="0"/>
    <x v="0"/>
    <x v="0"/>
    <x v="0"/>
    <x v="0"/>
    <m/>
    <x v="8"/>
    <x v="0"/>
    <x v="0"/>
    <x v="0"/>
    <x v="0"/>
    <x v="0"/>
    <x v="0"/>
    <x v="0"/>
    <m/>
    <x v="4"/>
    <x v="1"/>
    <x v="1"/>
    <x v="0"/>
    <x v="2"/>
    <x v="0"/>
    <x v="0"/>
    <m/>
    <x v="1"/>
    <x v="1"/>
    <x v="1"/>
    <m/>
    <n v="0.98253952768200004"/>
    <s v="Very likely- £150 (cumulative)-exclusions applied"/>
    <n v="150"/>
    <x v="1"/>
  </r>
  <r>
    <n v="2091"/>
    <x v="0"/>
    <x v="0"/>
    <x v="0"/>
    <x v="0"/>
    <x v="0"/>
    <x v="0"/>
    <x v="0"/>
    <m/>
    <x v="8"/>
    <x v="0"/>
    <x v="0"/>
    <x v="0"/>
    <x v="0"/>
    <x v="0"/>
    <x v="0"/>
    <x v="0"/>
    <m/>
    <x v="4"/>
    <x v="1"/>
    <x v="1"/>
    <x v="0"/>
    <x v="2"/>
    <x v="0"/>
    <x v="0"/>
    <m/>
    <x v="1"/>
    <x v="1"/>
    <x v="1"/>
    <m/>
    <n v="0.98253952768200004"/>
    <s v="Very likely- £200 (cumulative)-exclusions applied"/>
    <n v="200"/>
    <x v="2"/>
  </r>
  <r>
    <n v="2092"/>
    <x v="0"/>
    <x v="0"/>
    <x v="0"/>
    <x v="0"/>
    <x v="0"/>
    <x v="0"/>
    <x v="0"/>
    <m/>
    <x v="6"/>
    <x v="15"/>
    <x v="6"/>
    <x v="5"/>
    <x v="0"/>
    <x v="5"/>
    <x v="5"/>
    <x v="0"/>
    <n v="6"/>
    <x v="2"/>
    <x v="1"/>
    <x v="6"/>
    <x v="0"/>
    <x v="2"/>
    <x v="9"/>
    <x v="0"/>
    <n v="1.5"/>
    <x v="8"/>
    <x v="1"/>
    <x v="6"/>
    <n v="10"/>
    <n v="0.89104727268600004"/>
    <s v="Very likely- £100 (cumulative)-exclusions applied"/>
    <n v="100"/>
    <x v="0"/>
  </r>
  <r>
    <n v="2092"/>
    <x v="0"/>
    <x v="0"/>
    <x v="0"/>
    <x v="0"/>
    <x v="0"/>
    <x v="0"/>
    <x v="0"/>
    <m/>
    <x v="6"/>
    <x v="15"/>
    <x v="6"/>
    <x v="5"/>
    <x v="0"/>
    <x v="5"/>
    <x v="5"/>
    <x v="0"/>
    <n v="6"/>
    <x v="2"/>
    <x v="1"/>
    <x v="6"/>
    <x v="0"/>
    <x v="2"/>
    <x v="9"/>
    <x v="0"/>
    <n v="1.5"/>
    <x v="8"/>
    <x v="1"/>
    <x v="6"/>
    <n v="10"/>
    <n v="0.89104727268600004"/>
    <s v="Very likely- £150 (cumulative)-exclusions applied"/>
    <n v="150"/>
    <x v="1"/>
  </r>
  <r>
    <n v="2092"/>
    <x v="0"/>
    <x v="0"/>
    <x v="0"/>
    <x v="0"/>
    <x v="0"/>
    <x v="0"/>
    <x v="0"/>
    <m/>
    <x v="6"/>
    <x v="15"/>
    <x v="6"/>
    <x v="5"/>
    <x v="0"/>
    <x v="5"/>
    <x v="5"/>
    <x v="0"/>
    <n v="6"/>
    <x v="2"/>
    <x v="1"/>
    <x v="6"/>
    <x v="0"/>
    <x v="2"/>
    <x v="9"/>
    <x v="0"/>
    <n v="1.5"/>
    <x v="8"/>
    <x v="1"/>
    <x v="6"/>
    <n v="10"/>
    <n v="0.89104727268600004"/>
    <s v="Very likely- £200 (cumulative)-exclusions applied"/>
    <n v="200"/>
    <x v="2"/>
  </r>
  <r>
    <n v="2092"/>
    <x v="0"/>
    <x v="0"/>
    <x v="0"/>
    <x v="0"/>
    <x v="0"/>
    <x v="0"/>
    <x v="0"/>
    <m/>
    <x v="6"/>
    <x v="15"/>
    <x v="6"/>
    <x v="5"/>
    <x v="0"/>
    <x v="5"/>
    <x v="5"/>
    <x v="0"/>
    <n v="6"/>
    <x v="2"/>
    <x v="1"/>
    <x v="6"/>
    <x v="0"/>
    <x v="2"/>
    <x v="9"/>
    <x v="0"/>
    <n v="1.5"/>
    <x v="8"/>
    <x v="1"/>
    <x v="6"/>
    <n v="10"/>
    <n v="0.89104727268600004"/>
    <s v="Very likely- 30% (cumulative)-exclusions applied"/>
    <n v="0.3"/>
    <x v="4"/>
  </r>
  <r>
    <n v="2092"/>
    <x v="0"/>
    <x v="0"/>
    <x v="0"/>
    <x v="0"/>
    <x v="0"/>
    <x v="0"/>
    <x v="0"/>
    <m/>
    <x v="6"/>
    <x v="15"/>
    <x v="6"/>
    <x v="5"/>
    <x v="0"/>
    <x v="5"/>
    <x v="5"/>
    <x v="0"/>
    <n v="6"/>
    <x v="2"/>
    <x v="1"/>
    <x v="6"/>
    <x v="0"/>
    <x v="2"/>
    <x v="9"/>
    <x v="0"/>
    <n v="1.5"/>
    <x v="8"/>
    <x v="1"/>
    <x v="6"/>
    <n v="10"/>
    <n v="0.89104727268600004"/>
    <s v="Very likely- 40% (cumulative)-exclusions applied"/>
    <n v="0.4"/>
    <x v="5"/>
  </r>
  <r>
    <n v="2092"/>
    <x v="0"/>
    <x v="0"/>
    <x v="0"/>
    <x v="0"/>
    <x v="0"/>
    <x v="0"/>
    <x v="0"/>
    <m/>
    <x v="6"/>
    <x v="15"/>
    <x v="6"/>
    <x v="5"/>
    <x v="0"/>
    <x v="5"/>
    <x v="5"/>
    <x v="0"/>
    <n v="6"/>
    <x v="2"/>
    <x v="1"/>
    <x v="6"/>
    <x v="0"/>
    <x v="2"/>
    <x v="9"/>
    <x v="0"/>
    <n v="1.5"/>
    <x v="8"/>
    <x v="1"/>
    <x v="6"/>
    <n v="10"/>
    <n v="0.89104727268600004"/>
    <s v="Very likely- 50% (cumulative)-exclusions applied"/>
    <n v="0.5"/>
    <x v="6"/>
  </r>
  <r>
    <n v="2096"/>
    <x v="0"/>
    <x v="0"/>
    <x v="0"/>
    <x v="0"/>
    <x v="0"/>
    <x v="0"/>
    <x v="0"/>
    <m/>
    <x v="0"/>
    <x v="0"/>
    <x v="0"/>
    <x v="0"/>
    <x v="0"/>
    <x v="0"/>
    <x v="0"/>
    <x v="0"/>
    <m/>
    <x v="6"/>
    <x v="3"/>
    <x v="2"/>
    <x v="1"/>
    <x v="5"/>
    <x v="1"/>
    <x v="2"/>
    <m/>
    <x v="13"/>
    <x v="2"/>
    <x v="4"/>
    <m/>
    <n v="0.444039132911"/>
    <s v="Very likely- £150 (cumulative)-exclusions applied"/>
    <n v="150"/>
    <x v="1"/>
  </r>
  <r>
    <n v="2096"/>
    <x v="0"/>
    <x v="0"/>
    <x v="0"/>
    <x v="0"/>
    <x v="0"/>
    <x v="0"/>
    <x v="0"/>
    <m/>
    <x v="0"/>
    <x v="0"/>
    <x v="0"/>
    <x v="0"/>
    <x v="0"/>
    <x v="0"/>
    <x v="0"/>
    <x v="0"/>
    <m/>
    <x v="6"/>
    <x v="3"/>
    <x v="2"/>
    <x v="1"/>
    <x v="5"/>
    <x v="1"/>
    <x v="2"/>
    <m/>
    <x v="13"/>
    <x v="2"/>
    <x v="4"/>
    <m/>
    <n v="0.444039132911"/>
    <s v="Very likely- £200 (cumulative)-exclusions applied"/>
    <n v="200"/>
    <x v="2"/>
  </r>
  <r>
    <n v="2096"/>
    <x v="0"/>
    <x v="0"/>
    <x v="0"/>
    <x v="0"/>
    <x v="0"/>
    <x v="0"/>
    <x v="0"/>
    <m/>
    <x v="0"/>
    <x v="0"/>
    <x v="0"/>
    <x v="0"/>
    <x v="0"/>
    <x v="0"/>
    <x v="0"/>
    <x v="0"/>
    <m/>
    <x v="6"/>
    <x v="3"/>
    <x v="2"/>
    <x v="1"/>
    <x v="5"/>
    <x v="1"/>
    <x v="2"/>
    <m/>
    <x v="13"/>
    <x v="2"/>
    <x v="4"/>
    <m/>
    <n v="0.444039132911"/>
    <s v="Very likely- 40% (cumulative)-exclusions applied"/>
    <n v="0.4"/>
    <x v="5"/>
  </r>
  <r>
    <n v="2096"/>
    <x v="0"/>
    <x v="0"/>
    <x v="0"/>
    <x v="0"/>
    <x v="0"/>
    <x v="0"/>
    <x v="0"/>
    <m/>
    <x v="0"/>
    <x v="0"/>
    <x v="0"/>
    <x v="0"/>
    <x v="0"/>
    <x v="0"/>
    <x v="0"/>
    <x v="0"/>
    <m/>
    <x v="6"/>
    <x v="3"/>
    <x v="2"/>
    <x v="1"/>
    <x v="5"/>
    <x v="1"/>
    <x v="2"/>
    <m/>
    <x v="13"/>
    <x v="2"/>
    <x v="4"/>
    <m/>
    <n v="0.444039132911"/>
    <s v="Very likely- 50% (cumulative)-exclusions applied"/>
    <n v="0.5"/>
    <x v="6"/>
  </r>
  <r>
    <n v="2102"/>
    <x v="0"/>
    <x v="0"/>
    <x v="0"/>
    <x v="0"/>
    <x v="0"/>
    <x v="0"/>
    <x v="0"/>
    <m/>
    <x v="0"/>
    <x v="0"/>
    <x v="0"/>
    <x v="0"/>
    <x v="0"/>
    <x v="0"/>
    <x v="0"/>
    <x v="0"/>
    <m/>
    <x v="6"/>
    <x v="3"/>
    <x v="2"/>
    <x v="1"/>
    <x v="5"/>
    <x v="1"/>
    <x v="2"/>
    <m/>
    <x v="3"/>
    <x v="1"/>
    <x v="0"/>
    <m/>
    <n v="0.96670499732299997"/>
    <s v="Very likely- 50% (cumulative)-exclusions applied"/>
    <n v="0.5"/>
    <x v="6"/>
  </r>
  <r>
    <n v="2110"/>
    <x v="0"/>
    <x v="0"/>
    <x v="0"/>
    <x v="0"/>
    <x v="0"/>
    <x v="0"/>
    <x v="0"/>
    <m/>
    <x v="0"/>
    <x v="0"/>
    <x v="0"/>
    <x v="0"/>
    <x v="0"/>
    <x v="0"/>
    <x v="0"/>
    <x v="0"/>
    <m/>
    <x v="7"/>
    <x v="1"/>
    <x v="1"/>
    <x v="0"/>
    <x v="3"/>
    <x v="0"/>
    <x v="1"/>
    <m/>
    <x v="3"/>
    <x v="1"/>
    <x v="0"/>
    <m/>
    <n v="0.46180157533900001"/>
    <s v="Very likely- 50% (cumulative)-exclusions applied"/>
    <n v="0.5"/>
    <x v="6"/>
  </r>
  <r>
    <n v="2111"/>
    <x v="0"/>
    <x v="0"/>
    <x v="0"/>
    <x v="0"/>
    <x v="0"/>
    <x v="0"/>
    <x v="0"/>
    <m/>
    <x v="0"/>
    <x v="0"/>
    <x v="0"/>
    <x v="0"/>
    <x v="0"/>
    <x v="0"/>
    <x v="0"/>
    <x v="0"/>
    <m/>
    <x v="4"/>
    <x v="1"/>
    <x v="1"/>
    <x v="0"/>
    <x v="2"/>
    <x v="0"/>
    <x v="0"/>
    <m/>
    <x v="13"/>
    <x v="2"/>
    <x v="4"/>
    <m/>
    <n v="1.1167821340899999"/>
    <s v="Very likely- £200 (cumulative)-exclusions applied"/>
    <n v="200"/>
    <x v="2"/>
  </r>
  <r>
    <n v="2111"/>
    <x v="0"/>
    <x v="0"/>
    <x v="0"/>
    <x v="0"/>
    <x v="0"/>
    <x v="0"/>
    <x v="0"/>
    <m/>
    <x v="0"/>
    <x v="0"/>
    <x v="0"/>
    <x v="0"/>
    <x v="0"/>
    <x v="0"/>
    <x v="0"/>
    <x v="0"/>
    <m/>
    <x v="4"/>
    <x v="1"/>
    <x v="1"/>
    <x v="0"/>
    <x v="2"/>
    <x v="0"/>
    <x v="0"/>
    <m/>
    <x v="13"/>
    <x v="2"/>
    <x v="4"/>
    <m/>
    <n v="1.1167821340899999"/>
    <s v="Very likely- 20% (cumulative)-exclusions applied"/>
    <n v="0.2"/>
    <x v="3"/>
  </r>
  <r>
    <n v="2111"/>
    <x v="0"/>
    <x v="0"/>
    <x v="0"/>
    <x v="0"/>
    <x v="0"/>
    <x v="0"/>
    <x v="0"/>
    <m/>
    <x v="0"/>
    <x v="0"/>
    <x v="0"/>
    <x v="0"/>
    <x v="0"/>
    <x v="0"/>
    <x v="0"/>
    <x v="0"/>
    <m/>
    <x v="4"/>
    <x v="1"/>
    <x v="1"/>
    <x v="0"/>
    <x v="2"/>
    <x v="0"/>
    <x v="0"/>
    <m/>
    <x v="13"/>
    <x v="2"/>
    <x v="4"/>
    <m/>
    <n v="1.1167821340899999"/>
    <s v="Very likely- 30% (cumulative)-exclusions applied"/>
    <n v="0.3"/>
    <x v="4"/>
  </r>
  <r>
    <n v="2111"/>
    <x v="0"/>
    <x v="0"/>
    <x v="0"/>
    <x v="0"/>
    <x v="0"/>
    <x v="0"/>
    <x v="0"/>
    <m/>
    <x v="0"/>
    <x v="0"/>
    <x v="0"/>
    <x v="0"/>
    <x v="0"/>
    <x v="0"/>
    <x v="0"/>
    <x v="0"/>
    <m/>
    <x v="4"/>
    <x v="1"/>
    <x v="1"/>
    <x v="0"/>
    <x v="2"/>
    <x v="0"/>
    <x v="0"/>
    <m/>
    <x v="13"/>
    <x v="2"/>
    <x v="4"/>
    <m/>
    <n v="1.1167821340899999"/>
    <s v="Very likely- 40% (cumulative)-exclusions applied"/>
    <n v="0.4"/>
    <x v="5"/>
  </r>
  <r>
    <n v="2111"/>
    <x v="0"/>
    <x v="0"/>
    <x v="0"/>
    <x v="0"/>
    <x v="0"/>
    <x v="0"/>
    <x v="0"/>
    <m/>
    <x v="0"/>
    <x v="0"/>
    <x v="0"/>
    <x v="0"/>
    <x v="0"/>
    <x v="0"/>
    <x v="0"/>
    <x v="0"/>
    <m/>
    <x v="4"/>
    <x v="1"/>
    <x v="1"/>
    <x v="0"/>
    <x v="2"/>
    <x v="0"/>
    <x v="0"/>
    <m/>
    <x v="13"/>
    <x v="2"/>
    <x v="4"/>
    <m/>
    <n v="1.1167821340899999"/>
    <s v="Very likely- 50% (cumulative)-exclusions applied"/>
    <n v="0.5"/>
    <x v="6"/>
  </r>
  <r>
    <n v="2112"/>
    <x v="12"/>
    <x v="3"/>
    <x v="1"/>
    <x v="1"/>
    <x v="2"/>
    <x v="1"/>
    <x v="1"/>
    <m/>
    <x v="0"/>
    <x v="0"/>
    <x v="0"/>
    <x v="0"/>
    <x v="0"/>
    <x v="0"/>
    <x v="0"/>
    <x v="0"/>
    <m/>
    <x v="4"/>
    <x v="1"/>
    <x v="1"/>
    <x v="0"/>
    <x v="2"/>
    <x v="0"/>
    <x v="0"/>
    <m/>
    <x v="13"/>
    <x v="2"/>
    <x v="4"/>
    <m/>
    <n v="1.3602829454300001"/>
    <s v="Very likely- £100 (cumulative)-exclusions applied"/>
    <n v="100"/>
    <x v="0"/>
  </r>
  <r>
    <n v="2112"/>
    <x v="12"/>
    <x v="3"/>
    <x v="1"/>
    <x v="1"/>
    <x v="2"/>
    <x v="1"/>
    <x v="1"/>
    <m/>
    <x v="0"/>
    <x v="0"/>
    <x v="0"/>
    <x v="0"/>
    <x v="0"/>
    <x v="0"/>
    <x v="0"/>
    <x v="0"/>
    <m/>
    <x v="4"/>
    <x v="1"/>
    <x v="1"/>
    <x v="0"/>
    <x v="2"/>
    <x v="0"/>
    <x v="0"/>
    <m/>
    <x v="13"/>
    <x v="2"/>
    <x v="4"/>
    <m/>
    <n v="1.3602829454300001"/>
    <s v="Very likely- £150 (cumulative)-exclusions applied"/>
    <n v="150"/>
    <x v="1"/>
  </r>
  <r>
    <n v="2112"/>
    <x v="12"/>
    <x v="3"/>
    <x v="1"/>
    <x v="1"/>
    <x v="2"/>
    <x v="1"/>
    <x v="1"/>
    <m/>
    <x v="0"/>
    <x v="0"/>
    <x v="0"/>
    <x v="0"/>
    <x v="0"/>
    <x v="0"/>
    <x v="0"/>
    <x v="0"/>
    <m/>
    <x v="4"/>
    <x v="1"/>
    <x v="1"/>
    <x v="0"/>
    <x v="2"/>
    <x v="0"/>
    <x v="0"/>
    <m/>
    <x v="13"/>
    <x v="2"/>
    <x v="4"/>
    <m/>
    <n v="1.3602829454300001"/>
    <s v="Very likely- £200 (cumulative)-exclusions applied"/>
    <n v="200"/>
    <x v="2"/>
  </r>
  <r>
    <n v="2123"/>
    <x v="0"/>
    <x v="0"/>
    <x v="0"/>
    <x v="0"/>
    <x v="0"/>
    <x v="0"/>
    <x v="0"/>
    <m/>
    <x v="0"/>
    <x v="0"/>
    <x v="0"/>
    <x v="0"/>
    <x v="0"/>
    <x v="0"/>
    <x v="0"/>
    <x v="0"/>
    <m/>
    <x v="3"/>
    <x v="5"/>
    <x v="1"/>
    <x v="0"/>
    <x v="2"/>
    <x v="5"/>
    <x v="1"/>
    <n v="4"/>
    <x v="0"/>
    <x v="3"/>
    <x v="6"/>
    <n v="10"/>
    <n v="0.71470267283800004"/>
    <s v="Very likely- £200 (cumulative)-exclusions applied"/>
    <n v="200"/>
    <x v="2"/>
  </r>
  <r>
    <n v="2123"/>
    <x v="0"/>
    <x v="0"/>
    <x v="0"/>
    <x v="0"/>
    <x v="0"/>
    <x v="0"/>
    <x v="0"/>
    <m/>
    <x v="0"/>
    <x v="0"/>
    <x v="0"/>
    <x v="0"/>
    <x v="0"/>
    <x v="0"/>
    <x v="0"/>
    <x v="0"/>
    <m/>
    <x v="3"/>
    <x v="5"/>
    <x v="1"/>
    <x v="0"/>
    <x v="2"/>
    <x v="5"/>
    <x v="1"/>
    <n v="4"/>
    <x v="0"/>
    <x v="3"/>
    <x v="6"/>
    <n v="10"/>
    <n v="0.71470267283800004"/>
    <s v="Very likely- 50% (cumulative)-exclusions applied"/>
    <n v="0.5"/>
    <x v="6"/>
  </r>
  <r>
    <n v="2124"/>
    <x v="12"/>
    <x v="3"/>
    <x v="1"/>
    <x v="1"/>
    <x v="2"/>
    <x v="1"/>
    <x v="1"/>
    <m/>
    <x v="0"/>
    <x v="0"/>
    <x v="0"/>
    <x v="0"/>
    <x v="0"/>
    <x v="0"/>
    <x v="0"/>
    <x v="0"/>
    <m/>
    <x v="6"/>
    <x v="3"/>
    <x v="2"/>
    <x v="1"/>
    <x v="5"/>
    <x v="1"/>
    <x v="2"/>
    <m/>
    <x v="13"/>
    <x v="2"/>
    <x v="4"/>
    <m/>
    <n v="0.77977097933799999"/>
    <s v="Very likely- £150 (cumulative)-exclusions applied"/>
    <n v="150"/>
    <x v="1"/>
  </r>
  <r>
    <n v="2124"/>
    <x v="12"/>
    <x v="3"/>
    <x v="1"/>
    <x v="1"/>
    <x v="2"/>
    <x v="1"/>
    <x v="1"/>
    <m/>
    <x v="0"/>
    <x v="0"/>
    <x v="0"/>
    <x v="0"/>
    <x v="0"/>
    <x v="0"/>
    <x v="0"/>
    <x v="0"/>
    <m/>
    <x v="6"/>
    <x v="3"/>
    <x v="2"/>
    <x v="1"/>
    <x v="5"/>
    <x v="1"/>
    <x v="2"/>
    <m/>
    <x v="13"/>
    <x v="2"/>
    <x v="4"/>
    <m/>
    <n v="0.77977097933799999"/>
    <s v="Very likely- £200 (cumulative)-exclusions applied"/>
    <n v="200"/>
    <x v="2"/>
  </r>
  <r>
    <n v="2124"/>
    <x v="12"/>
    <x v="3"/>
    <x v="1"/>
    <x v="1"/>
    <x v="2"/>
    <x v="1"/>
    <x v="1"/>
    <m/>
    <x v="0"/>
    <x v="0"/>
    <x v="0"/>
    <x v="0"/>
    <x v="0"/>
    <x v="0"/>
    <x v="0"/>
    <x v="0"/>
    <m/>
    <x v="6"/>
    <x v="3"/>
    <x v="2"/>
    <x v="1"/>
    <x v="5"/>
    <x v="1"/>
    <x v="2"/>
    <m/>
    <x v="13"/>
    <x v="2"/>
    <x v="4"/>
    <m/>
    <n v="0.77977097933799999"/>
    <s v="Very likely- 50% (cumulative)-exclusions applied"/>
    <n v="0.5"/>
    <x v="6"/>
  </r>
  <r>
    <n v="2129"/>
    <x v="0"/>
    <x v="0"/>
    <x v="0"/>
    <x v="0"/>
    <x v="0"/>
    <x v="0"/>
    <x v="0"/>
    <m/>
    <x v="0"/>
    <x v="0"/>
    <x v="0"/>
    <x v="0"/>
    <x v="0"/>
    <x v="0"/>
    <x v="0"/>
    <x v="0"/>
    <m/>
    <x v="6"/>
    <x v="3"/>
    <x v="2"/>
    <x v="1"/>
    <x v="5"/>
    <x v="1"/>
    <x v="2"/>
    <m/>
    <x v="13"/>
    <x v="2"/>
    <x v="4"/>
    <m/>
    <n v="1.4366934246800001"/>
    <s v="Very likely- £100 (cumulative)-exclusions applied"/>
    <n v="100"/>
    <x v="0"/>
  </r>
  <r>
    <n v="2129"/>
    <x v="0"/>
    <x v="0"/>
    <x v="0"/>
    <x v="0"/>
    <x v="0"/>
    <x v="0"/>
    <x v="0"/>
    <m/>
    <x v="0"/>
    <x v="0"/>
    <x v="0"/>
    <x v="0"/>
    <x v="0"/>
    <x v="0"/>
    <x v="0"/>
    <x v="0"/>
    <m/>
    <x v="6"/>
    <x v="3"/>
    <x v="2"/>
    <x v="1"/>
    <x v="5"/>
    <x v="1"/>
    <x v="2"/>
    <m/>
    <x v="13"/>
    <x v="2"/>
    <x v="4"/>
    <m/>
    <n v="1.4366934246800001"/>
    <s v="Very likely- £150 (cumulative)-exclusions applied"/>
    <n v="150"/>
    <x v="1"/>
  </r>
  <r>
    <n v="2129"/>
    <x v="0"/>
    <x v="0"/>
    <x v="0"/>
    <x v="0"/>
    <x v="0"/>
    <x v="0"/>
    <x v="0"/>
    <m/>
    <x v="0"/>
    <x v="0"/>
    <x v="0"/>
    <x v="0"/>
    <x v="0"/>
    <x v="0"/>
    <x v="0"/>
    <x v="0"/>
    <m/>
    <x v="6"/>
    <x v="3"/>
    <x v="2"/>
    <x v="1"/>
    <x v="5"/>
    <x v="1"/>
    <x v="2"/>
    <m/>
    <x v="13"/>
    <x v="2"/>
    <x v="4"/>
    <m/>
    <n v="1.4366934246800001"/>
    <s v="Very likely- £200 (cumulative)-exclusions applied"/>
    <n v="200"/>
    <x v="2"/>
  </r>
  <r>
    <n v="2129"/>
    <x v="0"/>
    <x v="0"/>
    <x v="0"/>
    <x v="0"/>
    <x v="0"/>
    <x v="0"/>
    <x v="0"/>
    <m/>
    <x v="0"/>
    <x v="0"/>
    <x v="0"/>
    <x v="0"/>
    <x v="0"/>
    <x v="0"/>
    <x v="0"/>
    <x v="0"/>
    <m/>
    <x v="6"/>
    <x v="3"/>
    <x v="2"/>
    <x v="1"/>
    <x v="5"/>
    <x v="1"/>
    <x v="2"/>
    <m/>
    <x v="13"/>
    <x v="2"/>
    <x v="4"/>
    <m/>
    <n v="1.4366934246800001"/>
    <s v="Very likely- 20% (cumulative)-exclusions applied"/>
    <n v="0.2"/>
    <x v="3"/>
  </r>
  <r>
    <n v="2129"/>
    <x v="0"/>
    <x v="0"/>
    <x v="0"/>
    <x v="0"/>
    <x v="0"/>
    <x v="0"/>
    <x v="0"/>
    <m/>
    <x v="0"/>
    <x v="0"/>
    <x v="0"/>
    <x v="0"/>
    <x v="0"/>
    <x v="0"/>
    <x v="0"/>
    <x v="0"/>
    <m/>
    <x v="6"/>
    <x v="3"/>
    <x v="2"/>
    <x v="1"/>
    <x v="5"/>
    <x v="1"/>
    <x v="2"/>
    <m/>
    <x v="13"/>
    <x v="2"/>
    <x v="4"/>
    <m/>
    <n v="1.4366934246800001"/>
    <s v="Very likely- 30% (cumulative)-exclusions applied"/>
    <n v="0.3"/>
    <x v="4"/>
  </r>
  <r>
    <n v="2129"/>
    <x v="0"/>
    <x v="0"/>
    <x v="0"/>
    <x v="0"/>
    <x v="0"/>
    <x v="0"/>
    <x v="0"/>
    <m/>
    <x v="0"/>
    <x v="0"/>
    <x v="0"/>
    <x v="0"/>
    <x v="0"/>
    <x v="0"/>
    <x v="0"/>
    <x v="0"/>
    <m/>
    <x v="6"/>
    <x v="3"/>
    <x v="2"/>
    <x v="1"/>
    <x v="5"/>
    <x v="1"/>
    <x v="2"/>
    <m/>
    <x v="13"/>
    <x v="2"/>
    <x v="4"/>
    <m/>
    <n v="1.4366934246800001"/>
    <s v="Very likely- 40% (cumulative)-exclusions applied"/>
    <n v="0.4"/>
    <x v="5"/>
  </r>
  <r>
    <n v="2129"/>
    <x v="0"/>
    <x v="0"/>
    <x v="0"/>
    <x v="0"/>
    <x v="0"/>
    <x v="0"/>
    <x v="0"/>
    <m/>
    <x v="0"/>
    <x v="0"/>
    <x v="0"/>
    <x v="0"/>
    <x v="0"/>
    <x v="0"/>
    <x v="0"/>
    <x v="0"/>
    <m/>
    <x v="6"/>
    <x v="3"/>
    <x v="2"/>
    <x v="1"/>
    <x v="5"/>
    <x v="1"/>
    <x v="2"/>
    <m/>
    <x v="13"/>
    <x v="2"/>
    <x v="4"/>
    <m/>
    <n v="1.4366934246800001"/>
    <s v="Very likely- 50% (cumulative)-exclusions applied"/>
    <n v="0.5"/>
    <x v="6"/>
  </r>
  <r>
    <n v="2136"/>
    <x v="0"/>
    <x v="0"/>
    <x v="0"/>
    <x v="0"/>
    <x v="0"/>
    <x v="0"/>
    <x v="0"/>
    <m/>
    <x v="0"/>
    <x v="0"/>
    <x v="0"/>
    <x v="0"/>
    <x v="0"/>
    <x v="0"/>
    <x v="0"/>
    <x v="0"/>
    <m/>
    <x v="0"/>
    <x v="6"/>
    <x v="5"/>
    <x v="0"/>
    <x v="0"/>
    <x v="0"/>
    <x v="0"/>
    <n v="2"/>
    <x v="2"/>
    <x v="1"/>
    <x v="2"/>
    <n v="10"/>
    <n v="0.98253952768200004"/>
    <s v="Very likely- £200 (cumulative)-exclusions applied"/>
    <n v="200"/>
    <x v="2"/>
  </r>
  <r>
    <n v="2136"/>
    <x v="0"/>
    <x v="0"/>
    <x v="0"/>
    <x v="0"/>
    <x v="0"/>
    <x v="0"/>
    <x v="0"/>
    <m/>
    <x v="0"/>
    <x v="0"/>
    <x v="0"/>
    <x v="0"/>
    <x v="0"/>
    <x v="0"/>
    <x v="0"/>
    <x v="0"/>
    <m/>
    <x v="0"/>
    <x v="6"/>
    <x v="5"/>
    <x v="0"/>
    <x v="0"/>
    <x v="0"/>
    <x v="0"/>
    <n v="2"/>
    <x v="2"/>
    <x v="1"/>
    <x v="2"/>
    <n v="10"/>
    <n v="0.98253952768200004"/>
    <s v="Very likely- 50% (cumulative)-exclusions applied"/>
    <n v="0.5"/>
    <x v="6"/>
  </r>
  <r>
    <n v="2140"/>
    <x v="0"/>
    <x v="0"/>
    <x v="0"/>
    <x v="0"/>
    <x v="0"/>
    <x v="0"/>
    <x v="0"/>
    <m/>
    <x v="0"/>
    <x v="0"/>
    <x v="0"/>
    <x v="0"/>
    <x v="0"/>
    <x v="0"/>
    <x v="0"/>
    <x v="0"/>
    <m/>
    <x v="2"/>
    <x v="6"/>
    <x v="1"/>
    <x v="0"/>
    <x v="4"/>
    <x v="0"/>
    <x v="0"/>
    <n v="2"/>
    <x v="0"/>
    <x v="1"/>
    <x v="1"/>
    <n v="15"/>
    <n v="1.0687266965"/>
    <s v="Very likely- 40% (cumulative)-exclusions applied"/>
    <n v="0.4"/>
    <x v="5"/>
  </r>
  <r>
    <n v="2140"/>
    <x v="0"/>
    <x v="0"/>
    <x v="0"/>
    <x v="0"/>
    <x v="0"/>
    <x v="0"/>
    <x v="0"/>
    <m/>
    <x v="0"/>
    <x v="0"/>
    <x v="0"/>
    <x v="0"/>
    <x v="0"/>
    <x v="0"/>
    <x v="0"/>
    <x v="0"/>
    <m/>
    <x v="2"/>
    <x v="6"/>
    <x v="1"/>
    <x v="0"/>
    <x v="4"/>
    <x v="0"/>
    <x v="0"/>
    <n v="2"/>
    <x v="0"/>
    <x v="1"/>
    <x v="1"/>
    <n v="15"/>
    <n v="1.0687266965"/>
    <s v="Very likely- 50% (cumulative)-exclusions applied"/>
    <n v="0.5"/>
    <x v="6"/>
  </r>
  <r>
    <n v="2146"/>
    <x v="0"/>
    <x v="0"/>
    <x v="0"/>
    <x v="0"/>
    <x v="0"/>
    <x v="0"/>
    <x v="0"/>
    <m/>
    <x v="0"/>
    <x v="0"/>
    <x v="0"/>
    <x v="0"/>
    <x v="0"/>
    <x v="0"/>
    <x v="0"/>
    <x v="0"/>
    <m/>
    <x v="4"/>
    <x v="1"/>
    <x v="1"/>
    <x v="0"/>
    <x v="2"/>
    <x v="0"/>
    <x v="0"/>
    <m/>
    <x v="13"/>
    <x v="2"/>
    <x v="4"/>
    <m/>
    <n v="1.4015840908099999"/>
    <s v="Very likely- £150 (cumulative)-exclusions applied"/>
    <n v="150"/>
    <x v="1"/>
  </r>
  <r>
    <n v="2146"/>
    <x v="0"/>
    <x v="0"/>
    <x v="0"/>
    <x v="0"/>
    <x v="0"/>
    <x v="0"/>
    <x v="0"/>
    <m/>
    <x v="0"/>
    <x v="0"/>
    <x v="0"/>
    <x v="0"/>
    <x v="0"/>
    <x v="0"/>
    <x v="0"/>
    <x v="0"/>
    <m/>
    <x v="4"/>
    <x v="1"/>
    <x v="1"/>
    <x v="0"/>
    <x v="2"/>
    <x v="0"/>
    <x v="0"/>
    <m/>
    <x v="13"/>
    <x v="2"/>
    <x v="4"/>
    <m/>
    <n v="1.4015840908099999"/>
    <s v="Very likely- £200 (cumulative)-exclusions applied"/>
    <n v="200"/>
    <x v="2"/>
  </r>
  <r>
    <n v="2151"/>
    <x v="0"/>
    <x v="0"/>
    <x v="0"/>
    <x v="0"/>
    <x v="0"/>
    <x v="0"/>
    <x v="0"/>
    <m/>
    <x v="0"/>
    <x v="0"/>
    <x v="0"/>
    <x v="0"/>
    <x v="0"/>
    <x v="0"/>
    <x v="0"/>
    <x v="0"/>
    <m/>
    <x v="1"/>
    <x v="1"/>
    <x v="1"/>
    <x v="0"/>
    <x v="2"/>
    <x v="0"/>
    <x v="0"/>
    <n v="4"/>
    <x v="6"/>
    <x v="1"/>
    <x v="0"/>
    <n v="25"/>
    <n v="0.89271362921599995"/>
    <s v="Very likely- £50 (cumulative)-exclusions applied"/>
    <n v="50"/>
    <x v="7"/>
  </r>
  <r>
    <n v="2151"/>
    <x v="0"/>
    <x v="0"/>
    <x v="0"/>
    <x v="0"/>
    <x v="0"/>
    <x v="0"/>
    <x v="0"/>
    <m/>
    <x v="0"/>
    <x v="0"/>
    <x v="0"/>
    <x v="0"/>
    <x v="0"/>
    <x v="0"/>
    <x v="0"/>
    <x v="0"/>
    <m/>
    <x v="1"/>
    <x v="1"/>
    <x v="1"/>
    <x v="0"/>
    <x v="2"/>
    <x v="0"/>
    <x v="0"/>
    <n v="4"/>
    <x v="6"/>
    <x v="1"/>
    <x v="0"/>
    <n v="25"/>
    <n v="0.89271362921599995"/>
    <s v="Very likely- £100 (cumulative)-exclusions applied"/>
    <n v="100"/>
    <x v="0"/>
  </r>
  <r>
    <n v="2151"/>
    <x v="0"/>
    <x v="0"/>
    <x v="0"/>
    <x v="0"/>
    <x v="0"/>
    <x v="0"/>
    <x v="0"/>
    <m/>
    <x v="0"/>
    <x v="0"/>
    <x v="0"/>
    <x v="0"/>
    <x v="0"/>
    <x v="0"/>
    <x v="0"/>
    <x v="0"/>
    <m/>
    <x v="1"/>
    <x v="1"/>
    <x v="1"/>
    <x v="0"/>
    <x v="2"/>
    <x v="0"/>
    <x v="0"/>
    <n v="4"/>
    <x v="6"/>
    <x v="1"/>
    <x v="0"/>
    <n v="25"/>
    <n v="0.89271362921599995"/>
    <s v="Very likely- £150 (cumulative)-exclusions applied"/>
    <n v="150"/>
    <x v="1"/>
  </r>
  <r>
    <n v="2151"/>
    <x v="0"/>
    <x v="0"/>
    <x v="0"/>
    <x v="0"/>
    <x v="0"/>
    <x v="0"/>
    <x v="0"/>
    <m/>
    <x v="0"/>
    <x v="0"/>
    <x v="0"/>
    <x v="0"/>
    <x v="0"/>
    <x v="0"/>
    <x v="0"/>
    <x v="0"/>
    <m/>
    <x v="1"/>
    <x v="1"/>
    <x v="1"/>
    <x v="0"/>
    <x v="2"/>
    <x v="0"/>
    <x v="0"/>
    <n v="4"/>
    <x v="6"/>
    <x v="1"/>
    <x v="0"/>
    <n v="25"/>
    <n v="0.89271362921599995"/>
    <s v="Very likely- £200 (cumulative)-exclusions applied"/>
    <n v="200"/>
    <x v="2"/>
  </r>
  <r>
    <n v="2151"/>
    <x v="0"/>
    <x v="0"/>
    <x v="0"/>
    <x v="0"/>
    <x v="0"/>
    <x v="0"/>
    <x v="0"/>
    <m/>
    <x v="0"/>
    <x v="0"/>
    <x v="0"/>
    <x v="0"/>
    <x v="0"/>
    <x v="0"/>
    <x v="0"/>
    <x v="0"/>
    <m/>
    <x v="1"/>
    <x v="1"/>
    <x v="1"/>
    <x v="0"/>
    <x v="2"/>
    <x v="0"/>
    <x v="0"/>
    <n v="4"/>
    <x v="6"/>
    <x v="1"/>
    <x v="0"/>
    <n v="25"/>
    <n v="0.89271362921599995"/>
    <s v="Very likely- 30% (cumulative)-exclusions applied"/>
    <n v="0.3"/>
    <x v="4"/>
  </r>
  <r>
    <n v="2151"/>
    <x v="0"/>
    <x v="0"/>
    <x v="0"/>
    <x v="0"/>
    <x v="0"/>
    <x v="0"/>
    <x v="0"/>
    <m/>
    <x v="0"/>
    <x v="0"/>
    <x v="0"/>
    <x v="0"/>
    <x v="0"/>
    <x v="0"/>
    <x v="0"/>
    <x v="0"/>
    <m/>
    <x v="1"/>
    <x v="1"/>
    <x v="1"/>
    <x v="0"/>
    <x v="2"/>
    <x v="0"/>
    <x v="0"/>
    <n v="4"/>
    <x v="6"/>
    <x v="1"/>
    <x v="0"/>
    <n v="25"/>
    <n v="0.89271362921599995"/>
    <s v="Very likely- 40% (cumulative)-exclusions applied"/>
    <n v="0.4"/>
    <x v="5"/>
  </r>
  <r>
    <n v="2151"/>
    <x v="0"/>
    <x v="0"/>
    <x v="0"/>
    <x v="0"/>
    <x v="0"/>
    <x v="0"/>
    <x v="0"/>
    <m/>
    <x v="0"/>
    <x v="0"/>
    <x v="0"/>
    <x v="0"/>
    <x v="0"/>
    <x v="0"/>
    <x v="0"/>
    <x v="0"/>
    <m/>
    <x v="1"/>
    <x v="1"/>
    <x v="1"/>
    <x v="0"/>
    <x v="2"/>
    <x v="0"/>
    <x v="0"/>
    <n v="4"/>
    <x v="6"/>
    <x v="1"/>
    <x v="0"/>
    <n v="25"/>
    <n v="0.89271362921599995"/>
    <s v="Very likely- 50% (cumulative)-exclusions applied"/>
    <n v="0.5"/>
    <x v="6"/>
  </r>
  <r>
    <n v="2152"/>
    <x v="8"/>
    <x v="4"/>
    <x v="0"/>
    <x v="0"/>
    <x v="0"/>
    <x v="0"/>
    <x v="5"/>
    <n v="2"/>
    <x v="0"/>
    <x v="0"/>
    <x v="0"/>
    <x v="0"/>
    <x v="0"/>
    <x v="0"/>
    <x v="0"/>
    <x v="0"/>
    <m/>
    <x v="4"/>
    <x v="1"/>
    <x v="1"/>
    <x v="0"/>
    <x v="2"/>
    <x v="0"/>
    <x v="0"/>
    <m/>
    <x v="8"/>
    <x v="1"/>
    <x v="6"/>
    <n v="15"/>
    <n v="0.87013717061200002"/>
    <s v="Very likely- 50% (cumulative)-exclusions applied"/>
    <n v="0.5"/>
    <x v="6"/>
  </r>
  <r>
    <n v="2154"/>
    <x v="0"/>
    <x v="0"/>
    <x v="0"/>
    <x v="0"/>
    <x v="0"/>
    <x v="0"/>
    <x v="0"/>
    <m/>
    <x v="0"/>
    <x v="0"/>
    <x v="0"/>
    <x v="0"/>
    <x v="0"/>
    <x v="0"/>
    <x v="0"/>
    <x v="0"/>
    <m/>
    <x v="11"/>
    <x v="1"/>
    <x v="4"/>
    <x v="0"/>
    <x v="6"/>
    <x v="0"/>
    <x v="0"/>
    <n v="1"/>
    <x v="8"/>
    <x v="1"/>
    <x v="6"/>
    <n v="2"/>
    <n v="0.86415537613600002"/>
    <s v="Very likely- £100 (cumulative)-exclusions applied"/>
    <n v="100"/>
    <x v="0"/>
  </r>
  <r>
    <n v="2154"/>
    <x v="0"/>
    <x v="0"/>
    <x v="0"/>
    <x v="0"/>
    <x v="0"/>
    <x v="0"/>
    <x v="0"/>
    <m/>
    <x v="0"/>
    <x v="0"/>
    <x v="0"/>
    <x v="0"/>
    <x v="0"/>
    <x v="0"/>
    <x v="0"/>
    <x v="0"/>
    <m/>
    <x v="11"/>
    <x v="1"/>
    <x v="4"/>
    <x v="0"/>
    <x v="6"/>
    <x v="0"/>
    <x v="0"/>
    <n v="1"/>
    <x v="8"/>
    <x v="1"/>
    <x v="6"/>
    <n v="2"/>
    <n v="0.86415537613600002"/>
    <s v="Very likely- £150 (cumulative)-exclusions applied"/>
    <n v="150"/>
    <x v="1"/>
  </r>
  <r>
    <n v="2154"/>
    <x v="0"/>
    <x v="0"/>
    <x v="0"/>
    <x v="0"/>
    <x v="0"/>
    <x v="0"/>
    <x v="0"/>
    <m/>
    <x v="0"/>
    <x v="0"/>
    <x v="0"/>
    <x v="0"/>
    <x v="0"/>
    <x v="0"/>
    <x v="0"/>
    <x v="0"/>
    <m/>
    <x v="11"/>
    <x v="1"/>
    <x v="4"/>
    <x v="0"/>
    <x v="6"/>
    <x v="0"/>
    <x v="0"/>
    <n v="1"/>
    <x v="8"/>
    <x v="1"/>
    <x v="6"/>
    <n v="2"/>
    <n v="0.86415537613600002"/>
    <s v="Very likely- £200 (cumulative)-exclusions applied"/>
    <n v="200"/>
    <x v="2"/>
  </r>
  <r>
    <n v="2154"/>
    <x v="0"/>
    <x v="0"/>
    <x v="0"/>
    <x v="0"/>
    <x v="0"/>
    <x v="0"/>
    <x v="0"/>
    <m/>
    <x v="0"/>
    <x v="0"/>
    <x v="0"/>
    <x v="0"/>
    <x v="0"/>
    <x v="0"/>
    <x v="0"/>
    <x v="0"/>
    <m/>
    <x v="11"/>
    <x v="1"/>
    <x v="4"/>
    <x v="0"/>
    <x v="6"/>
    <x v="0"/>
    <x v="0"/>
    <n v="1"/>
    <x v="8"/>
    <x v="1"/>
    <x v="6"/>
    <n v="2"/>
    <n v="0.86415537613600002"/>
    <s v="Very likely- 30% (cumulative)-exclusions applied"/>
    <n v="0.3"/>
    <x v="4"/>
  </r>
  <r>
    <n v="2154"/>
    <x v="0"/>
    <x v="0"/>
    <x v="0"/>
    <x v="0"/>
    <x v="0"/>
    <x v="0"/>
    <x v="0"/>
    <m/>
    <x v="0"/>
    <x v="0"/>
    <x v="0"/>
    <x v="0"/>
    <x v="0"/>
    <x v="0"/>
    <x v="0"/>
    <x v="0"/>
    <m/>
    <x v="11"/>
    <x v="1"/>
    <x v="4"/>
    <x v="0"/>
    <x v="6"/>
    <x v="0"/>
    <x v="0"/>
    <n v="1"/>
    <x v="8"/>
    <x v="1"/>
    <x v="6"/>
    <n v="2"/>
    <n v="0.86415537613600002"/>
    <s v="Very likely- 40% (cumulative)-exclusions applied"/>
    <n v="0.4"/>
    <x v="5"/>
  </r>
  <r>
    <n v="2154"/>
    <x v="0"/>
    <x v="0"/>
    <x v="0"/>
    <x v="0"/>
    <x v="0"/>
    <x v="0"/>
    <x v="0"/>
    <m/>
    <x v="0"/>
    <x v="0"/>
    <x v="0"/>
    <x v="0"/>
    <x v="0"/>
    <x v="0"/>
    <x v="0"/>
    <x v="0"/>
    <m/>
    <x v="11"/>
    <x v="1"/>
    <x v="4"/>
    <x v="0"/>
    <x v="6"/>
    <x v="0"/>
    <x v="0"/>
    <n v="1"/>
    <x v="8"/>
    <x v="1"/>
    <x v="6"/>
    <n v="2"/>
    <n v="0.86415537613600002"/>
    <s v="Very likely- 50% (cumulative)-exclusions applied"/>
    <n v="0.5"/>
    <x v="6"/>
  </r>
  <r>
    <n v="2168"/>
    <x v="0"/>
    <x v="0"/>
    <x v="0"/>
    <x v="0"/>
    <x v="0"/>
    <x v="0"/>
    <x v="0"/>
    <m/>
    <x v="0"/>
    <x v="0"/>
    <x v="0"/>
    <x v="0"/>
    <x v="0"/>
    <x v="0"/>
    <x v="0"/>
    <x v="0"/>
    <m/>
    <x v="4"/>
    <x v="1"/>
    <x v="1"/>
    <x v="0"/>
    <x v="2"/>
    <x v="0"/>
    <x v="0"/>
    <m/>
    <x v="13"/>
    <x v="2"/>
    <x v="4"/>
    <m/>
    <n v="1.0950230033799999"/>
    <s v="Very likely- 40% (cumulative)-exclusions applied"/>
    <n v="0.4"/>
    <x v="5"/>
  </r>
  <r>
    <n v="2168"/>
    <x v="0"/>
    <x v="0"/>
    <x v="0"/>
    <x v="0"/>
    <x v="0"/>
    <x v="0"/>
    <x v="0"/>
    <m/>
    <x v="0"/>
    <x v="0"/>
    <x v="0"/>
    <x v="0"/>
    <x v="0"/>
    <x v="0"/>
    <x v="0"/>
    <x v="0"/>
    <m/>
    <x v="4"/>
    <x v="1"/>
    <x v="1"/>
    <x v="0"/>
    <x v="2"/>
    <x v="0"/>
    <x v="0"/>
    <m/>
    <x v="13"/>
    <x v="2"/>
    <x v="4"/>
    <m/>
    <n v="1.0950230033799999"/>
    <s v="Very likely- 50% (cumulative)-exclusions applied"/>
    <n v="0.5"/>
    <x v="6"/>
  </r>
  <r>
    <n v="2174"/>
    <x v="0"/>
    <x v="0"/>
    <x v="0"/>
    <x v="0"/>
    <x v="0"/>
    <x v="0"/>
    <x v="0"/>
    <m/>
    <x v="0"/>
    <x v="0"/>
    <x v="0"/>
    <x v="0"/>
    <x v="0"/>
    <x v="0"/>
    <x v="0"/>
    <x v="0"/>
    <m/>
    <x v="4"/>
    <x v="1"/>
    <x v="1"/>
    <x v="0"/>
    <x v="2"/>
    <x v="0"/>
    <x v="0"/>
    <m/>
    <x v="0"/>
    <x v="1"/>
    <x v="8"/>
    <n v="15"/>
    <n v="1.4036890558799999"/>
    <s v="Very likely- £100 (cumulative)-exclusions applied"/>
    <n v="100"/>
    <x v="0"/>
  </r>
  <r>
    <n v="2174"/>
    <x v="0"/>
    <x v="0"/>
    <x v="0"/>
    <x v="0"/>
    <x v="0"/>
    <x v="0"/>
    <x v="0"/>
    <m/>
    <x v="0"/>
    <x v="0"/>
    <x v="0"/>
    <x v="0"/>
    <x v="0"/>
    <x v="0"/>
    <x v="0"/>
    <x v="0"/>
    <m/>
    <x v="4"/>
    <x v="1"/>
    <x v="1"/>
    <x v="0"/>
    <x v="2"/>
    <x v="0"/>
    <x v="0"/>
    <m/>
    <x v="0"/>
    <x v="1"/>
    <x v="8"/>
    <n v="15"/>
    <n v="1.4036890558799999"/>
    <s v="Very likely- £150 (cumulative)-exclusions applied"/>
    <n v="150"/>
    <x v="1"/>
  </r>
  <r>
    <n v="2174"/>
    <x v="0"/>
    <x v="0"/>
    <x v="0"/>
    <x v="0"/>
    <x v="0"/>
    <x v="0"/>
    <x v="0"/>
    <m/>
    <x v="0"/>
    <x v="0"/>
    <x v="0"/>
    <x v="0"/>
    <x v="0"/>
    <x v="0"/>
    <x v="0"/>
    <x v="0"/>
    <m/>
    <x v="4"/>
    <x v="1"/>
    <x v="1"/>
    <x v="0"/>
    <x v="2"/>
    <x v="0"/>
    <x v="0"/>
    <m/>
    <x v="0"/>
    <x v="1"/>
    <x v="8"/>
    <n v="15"/>
    <n v="1.4036890558799999"/>
    <s v="Very likely- £200 (cumulative)-exclusions applied"/>
    <n v="200"/>
    <x v="2"/>
  </r>
  <r>
    <n v="2178"/>
    <x v="0"/>
    <x v="0"/>
    <x v="0"/>
    <x v="0"/>
    <x v="0"/>
    <x v="0"/>
    <x v="0"/>
    <m/>
    <x v="7"/>
    <x v="0"/>
    <x v="0"/>
    <x v="0"/>
    <x v="0"/>
    <x v="0"/>
    <x v="0"/>
    <x v="0"/>
    <m/>
    <x v="6"/>
    <x v="3"/>
    <x v="2"/>
    <x v="1"/>
    <x v="5"/>
    <x v="1"/>
    <x v="2"/>
    <m/>
    <x v="13"/>
    <x v="2"/>
    <x v="4"/>
    <m/>
    <n v="1.59136935062"/>
    <s v="Very likely- £200 (cumulative)-exclusions applied"/>
    <n v="200"/>
    <x v="2"/>
  </r>
  <r>
    <n v="2191"/>
    <x v="0"/>
    <x v="0"/>
    <x v="0"/>
    <x v="0"/>
    <x v="0"/>
    <x v="0"/>
    <x v="0"/>
    <m/>
    <x v="0"/>
    <x v="6"/>
    <x v="0"/>
    <x v="0"/>
    <x v="0"/>
    <x v="7"/>
    <x v="0"/>
    <x v="0"/>
    <n v="2"/>
    <x v="4"/>
    <x v="1"/>
    <x v="1"/>
    <x v="0"/>
    <x v="2"/>
    <x v="0"/>
    <x v="0"/>
    <m/>
    <x v="1"/>
    <x v="1"/>
    <x v="1"/>
    <m/>
    <n v="1.3759335701199999"/>
    <s v="Very likely- 50% (cumulative)-exclusions applied"/>
    <n v="0.5"/>
    <x v="6"/>
  </r>
  <r>
    <n v="2193"/>
    <x v="0"/>
    <x v="0"/>
    <x v="0"/>
    <x v="0"/>
    <x v="0"/>
    <x v="0"/>
    <x v="0"/>
    <m/>
    <x v="0"/>
    <x v="16"/>
    <x v="1"/>
    <x v="1"/>
    <x v="1"/>
    <x v="1"/>
    <x v="1"/>
    <x v="1"/>
    <m/>
    <x v="6"/>
    <x v="3"/>
    <x v="2"/>
    <x v="1"/>
    <x v="5"/>
    <x v="1"/>
    <x v="2"/>
    <m/>
    <x v="13"/>
    <x v="2"/>
    <x v="4"/>
    <m/>
    <n v="1.8707990082999999"/>
    <s v="Very likely- £150 (cumulative)-exclusions applied"/>
    <n v="150"/>
    <x v="1"/>
  </r>
  <r>
    <n v="2193"/>
    <x v="0"/>
    <x v="0"/>
    <x v="0"/>
    <x v="0"/>
    <x v="0"/>
    <x v="0"/>
    <x v="0"/>
    <m/>
    <x v="0"/>
    <x v="16"/>
    <x v="1"/>
    <x v="1"/>
    <x v="1"/>
    <x v="1"/>
    <x v="1"/>
    <x v="1"/>
    <m/>
    <x v="6"/>
    <x v="3"/>
    <x v="2"/>
    <x v="1"/>
    <x v="5"/>
    <x v="1"/>
    <x v="2"/>
    <m/>
    <x v="13"/>
    <x v="2"/>
    <x v="4"/>
    <m/>
    <n v="1.8707990082999999"/>
    <s v="Very likely- £200 (cumulative)-exclusions applied"/>
    <n v="200"/>
    <x v="2"/>
  </r>
  <r>
    <n v="2193"/>
    <x v="0"/>
    <x v="0"/>
    <x v="0"/>
    <x v="0"/>
    <x v="0"/>
    <x v="0"/>
    <x v="0"/>
    <m/>
    <x v="0"/>
    <x v="16"/>
    <x v="1"/>
    <x v="1"/>
    <x v="1"/>
    <x v="1"/>
    <x v="1"/>
    <x v="1"/>
    <m/>
    <x v="6"/>
    <x v="3"/>
    <x v="2"/>
    <x v="1"/>
    <x v="5"/>
    <x v="1"/>
    <x v="2"/>
    <m/>
    <x v="13"/>
    <x v="2"/>
    <x v="4"/>
    <m/>
    <n v="1.8707990082999999"/>
    <s v="Very likely- 40% (cumulative)-exclusions applied"/>
    <n v="0.4"/>
    <x v="5"/>
  </r>
  <r>
    <n v="2193"/>
    <x v="0"/>
    <x v="0"/>
    <x v="0"/>
    <x v="0"/>
    <x v="0"/>
    <x v="0"/>
    <x v="0"/>
    <m/>
    <x v="0"/>
    <x v="16"/>
    <x v="1"/>
    <x v="1"/>
    <x v="1"/>
    <x v="1"/>
    <x v="1"/>
    <x v="1"/>
    <m/>
    <x v="6"/>
    <x v="3"/>
    <x v="2"/>
    <x v="1"/>
    <x v="5"/>
    <x v="1"/>
    <x v="2"/>
    <m/>
    <x v="13"/>
    <x v="2"/>
    <x v="4"/>
    <m/>
    <n v="1.8707990082999999"/>
    <s v="Very likely- 50% (cumulative)-exclusions applied"/>
    <n v="0.5"/>
    <x v="6"/>
  </r>
  <r>
    <n v="2195"/>
    <x v="0"/>
    <x v="0"/>
    <x v="0"/>
    <x v="0"/>
    <x v="0"/>
    <x v="0"/>
    <x v="0"/>
    <m/>
    <x v="7"/>
    <x v="0"/>
    <x v="0"/>
    <x v="0"/>
    <x v="0"/>
    <x v="0"/>
    <x v="0"/>
    <x v="0"/>
    <m/>
    <x v="4"/>
    <x v="1"/>
    <x v="1"/>
    <x v="0"/>
    <x v="2"/>
    <x v="0"/>
    <x v="0"/>
    <m/>
    <x v="3"/>
    <x v="1"/>
    <x v="0"/>
    <m/>
    <n v="0.99602078233400004"/>
    <s v="Very likely- £150 (cumulative)-exclusions applied"/>
    <n v="150"/>
    <x v="1"/>
  </r>
  <r>
    <n v="2195"/>
    <x v="0"/>
    <x v="0"/>
    <x v="0"/>
    <x v="0"/>
    <x v="0"/>
    <x v="0"/>
    <x v="0"/>
    <m/>
    <x v="7"/>
    <x v="0"/>
    <x v="0"/>
    <x v="0"/>
    <x v="0"/>
    <x v="0"/>
    <x v="0"/>
    <x v="0"/>
    <m/>
    <x v="4"/>
    <x v="1"/>
    <x v="1"/>
    <x v="0"/>
    <x v="2"/>
    <x v="0"/>
    <x v="0"/>
    <m/>
    <x v="3"/>
    <x v="1"/>
    <x v="0"/>
    <m/>
    <n v="0.99602078233400004"/>
    <s v="Very likely- £200 (cumulative)-exclusions applied"/>
    <n v="200"/>
    <x v="2"/>
  </r>
  <r>
    <n v="2199"/>
    <x v="5"/>
    <x v="3"/>
    <x v="1"/>
    <x v="1"/>
    <x v="2"/>
    <x v="1"/>
    <x v="1"/>
    <m/>
    <x v="5"/>
    <x v="3"/>
    <x v="1"/>
    <x v="1"/>
    <x v="1"/>
    <x v="1"/>
    <x v="1"/>
    <x v="1"/>
    <m/>
    <x v="13"/>
    <x v="3"/>
    <x v="2"/>
    <x v="1"/>
    <x v="5"/>
    <x v="1"/>
    <x v="2"/>
    <m/>
    <x v="10"/>
    <x v="2"/>
    <x v="4"/>
    <m/>
    <n v="0.92095850643999999"/>
    <s v="Very likely- £100 (cumulative)-exclusions applied"/>
    <n v="100"/>
    <x v="0"/>
  </r>
  <r>
    <n v="2199"/>
    <x v="5"/>
    <x v="3"/>
    <x v="1"/>
    <x v="1"/>
    <x v="2"/>
    <x v="1"/>
    <x v="1"/>
    <m/>
    <x v="5"/>
    <x v="3"/>
    <x v="1"/>
    <x v="1"/>
    <x v="1"/>
    <x v="1"/>
    <x v="1"/>
    <x v="1"/>
    <m/>
    <x v="13"/>
    <x v="3"/>
    <x v="2"/>
    <x v="1"/>
    <x v="5"/>
    <x v="1"/>
    <x v="2"/>
    <m/>
    <x v="10"/>
    <x v="2"/>
    <x v="4"/>
    <m/>
    <n v="0.92095850643999999"/>
    <s v="Very likely- £150 (cumulative)-exclusions applied"/>
    <n v="150"/>
    <x v="1"/>
  </r>
  <r>
    <n v="2199"/>
    <x v="5"/>
    <x v="3"/>
    <x v="1"/>
    <x v="1"/>
    <x v="2"/>
    <x v="1"/>
    <x v="1"/>
    <m/>
    <x v="5"/>
    <x v="3"/>
    <x v="1"/>
    <x v="1"/>
    <x v="1"/>
    <x v="1"/>
    <x v="1"/>
    <x v="1"/>
    <m/>
    <x v="13"/>
    <x v="3"/>
    <x v="2"/>
    <x v="1"/>
    <x v="5"/>
    <x v="1"/>
    <x v="2"/>
    <m/>
    <x v="10"/>
    <x v="2"/>
    <x v="4"/>
    <m/>
    <n v="0.92095850643999999"/>
    <s v="Very likely- £200 (cumulative)-exclusions applied"/>
    <n v="200"/>
    <x v="2"/>
  </r>
  <r>
    <n v="2200"/>
    <x v="7"/>
    <x v="0"/>
    <x v="0"/>
    <x v="3"/>
    <x v="1"/>
    <x v="0"/>
    <x v="0"/>
    <n v="2"/>
    <x v="0"/>
    <x v="16"/>
    <x v="1"/>
    <x v="1"/>
    <x v="1"/>
    <x v="1"/>
    <x v="1"/>
    <x v="1"/>
    <m/>
    <x v="3"/>
    <x v="1"/>
    <x v="3"/>
    <x v="2"/>
    <x v="2"/>
    <x v="0"/>
    <x v="0"/>
    <m/>
    <x v="13"/>
    <x v="2"/>
    <x v="4"/>
    <m/>
    <n v="0.98253952768200004"/>
    <s v="Very likely- £100 (cumulative)-exclusions applied"/>
    <n v="100"/>
    <x v="0"/>
  </r>
  <r>
    <n v="2200"/>
    <x v="7"/>
    <x v="0"/>
    <x v="0"/>
    <x v="3"/>
    <x v="1"/>
    <x v="0"/>
    <x v="0"/>
    <n v="2"/>
    <x v="0"/>
    <x v="16"/>
    <x v="1"/>
    <x v="1"/>
    <x v="1"/>
    <x v="1"/>
    <x v="1"/>
    <x v="1"/>
    <m/>
    <x v="3"/>
    <x v="1"/>
    <x v="3"/>
    <x v="2"/>
    <x v="2"/>
    <x v="0"/>
    <x v="0"/>
    <m/>
    <x v="13"/>
    <x v="2"/>
    <x v="4"/>
    <m/>
    <n v="0.98253952768200004"/>
    <s v="Very likely- £150 (cumulative)-exclusions applied"/>
    <n v="150"/>
    <x v="1"/>
  </r>
  <r>
    <n v="2200"/>
    <x v="7"/>
    <x v="0"/>
    <x v="0"/>
    <x v="3"/>
    <x v="1"/>
    <x v="0"/>
    <x v="0"/>
    <n v="2"/>
    <x v="0"/>
    <x v="16"/>
    <x v="1"/>
    <x v="1"/>
    <x v="1"/>
    <x v="1"/>
    <x v="1"/>
    <x v="1"/>
    <m/>
    <x v="3"/>
    <x v="1"/>
    <x v="3"/>
    <x v="2"/>
    <x v="2"/>
    <x v="0"/>
    <x v="0"/>
    <m/>
    <x v="13"/>
    <x v="2"/>
    <x v="4"/>
    <m/>
    <n v="0.98253952768200004"/>
    <s v="Very likely- £200 (cumulative)-exclusions applied"/>
    <n v="200"/>
    <x v="2"/>
  </r>
  <r>
    <n v="2200"/>
    <x v="7"/>
    <x v="0"/>
    <x v="0"/>
    <x v="3"/>
    <x v="1"/>
    <x v="0"/>
    <x v="0"/>
    <n v="2"/>
    <x v="0"/>
    <x v="16"/>
    <x v="1"/>
    <x v="1"/>
    <x v="1"/>
    <x v="1"/>
    <x v="1"/>
    <x v="1"/>
    <m/>
    <x v="3"/>
    <x v="1"/>
    <x v="3"/>
    <x v="2"/>
    <x v="2"/>
    <x v="0"/>
    <x v="0"/>
    <m/>
    <x v="13"/>
    <x v="2"/>
    <x v="4"/>
    <m/>
    <n v="0.98253952768200004"/>
    <s v="Very likely- 40% (cumulative)-exclusions applied"/>
    <n v="0.4"/>
    <x v="5"/>
  </r>
  <r>
    <n v="2200"/>
    <x v="7"/>
    <x v="0"/>
    <x v="0"/>
    <x v="3"/>
    <x v="1"/>
    <x v="0"/>
    <x v="0"/>
    <n v="2"/>
    <x v="0"/>
    <x v="16"/>
    <x v="1"/>
    <x v="1"/>
    <x v="1"/>
    <x v="1"/>
    <x v="1"/>
    <x v="1"/>
    <m/>
    <x v="3"/>
    <x v="1"/>
    <x v="3"/>
    <x v="2"/>
    <x v="2"/>
    <x v="0"/>
    <x v="0"/>
    <m/>
    <x v="13"/>
    <x v="2"/>
    <x v="4"/>
    <m/>
    <n v="0.98253952768200004"/>
    <s v="Very likely- 50% (cumulative)-exclusions applied"/>
    <n v="0.5"/>
    <x v="6"/>
  </r>
  <r>
    <n v="2203"/>
    <x v="0"/>
    <x v="0"/>
    <x v="0"/>
    <x v="0"/>
    <x v="0"/>
    <x v="0"/>
    <x v="0"/>
    <m/>
    <x v="7"/>
    <x v="16"/>
    <x v="1"/>
    <x v="1"/>
    <x v="1"/>
    <x v="1"/>
    <x v="1"/>
    <x v="1"/>
    <m/>
    <x v="6"/>
    <x v="3"/>
    <x v="2"/>
    <x v="1"/>
    <x v="5"/>
    <x v="1"/>
    <x v="2"/>
    <m/>
    <x v="13"/>
    <x v="2"/>
    <x v="4"/>
    <m/>
    <n v="1.23943292498"/>
    <s v="Very likely- £150 (cumulative)-exclusions applied"/>
    <n v="150"/>
    <x v="1"/>
  </r>
  <r>
    <n v="2203"/>
    <x v="0"/>
    <x v="0"/>
    <x v="0"/>
    <x v="0"/>
    <x v="0"/>
    <x v="0"/>
    <x v="0"/>
    <m/>
    <x v="7"/>
    <x v="16"/>
    <x v="1"/>
    <x v="1"/>
    <x v="1"/>
    <x v="1"/>
    <x v="1"/>
    <x v="1"/>
    <m/>
    <x v="6"/>
    <x v="3"/>
    <x v="2"/>
    <x v="1"/>
    <x v="5"/>
    <x v="1"/>
    <x v="2"/>
    <m/>
    <x v="13"/>
    <x v="2"/>
    <x v="4"/>
    <m/>
    <n v="1.23943292498"/>
    <s v="Very likely- £200 (cumulative)-exclusions applied"/>
    <n v="200"/>
    <x v="2"/>
  </r>
  <r>
    <n v="2216"/>
    <x v="5"/>
    <x v="3"/>
    <x v="1"/>
    <x v="1"/>
    <x v="2"/>
    <x v="1"/>
    <x v="1"/>
    <m/>
    <x v="5"/>
    <x v="3"/>
    <x v="1"/>
    <x v="1"/>
    <x v="1"/>
    <x v="1"/>
    <x v="1"/>
    <x v="1"/>
    <m/>
    <x v="13"/>
    <x v="3"/>
    <x v="2"/>
    <x v="1"/>
    <x v="5"/>
    <x v="1"/>
    <x v="2"/>
    <m/>
    <x v="10"/>
    <x v="2"/>
    <x v="4"/>
    <m/>
    <n v="1.14312264128"/>
    <s v="Very likely- 50% (cumulative)-exclusions applied"/>
    <n v="0.5"/>
    <x v="6"/>
  </r>
  <r>
    <n v="2217"/>
    <x v="0"/>
    <x v="0"/>
    <x v="0"/>
    <x v="0"/>
    <x v="0"/>
    <x v="0"/>
    <x v="0"/>
    <m/>
    <x v="2"/>
    <x v="6"/>
    <x v="0"/>
    <x v="0"/>
    <x v="0"/>
    <x v="0"/>
    <x v="6"/>
    <x v="0"/>
    <n v="3"/>
    <x v="8"/>
    <x v="1"/>
    <x v="1"/>
    <x v="0"/>
    <x v="2"/>
    <x v="7"/>
    <x v="0"/>
    <n v="1"/>
    <x v="13"/>
    <x v="2"/>
    <x v="4"/>
    <m/>
    <n v="1.55575687882"/>
    <s v="Very likely- 40% (cumulative)-exclusions applied"/>
    <n v="0.4"/>
    <x v="5"/>
  </r>
  <r>
    <n v="2217"/>
    <x v="0"/>
    <x v="0"/>
    <x v="0"/>
    <x v="0"/>
    <x v="0"/>
    <x v="0"/>
    <x v="0"/>
    <m/>
    <x v="2"/>
    <x v="6"/>
    <x v="0"/>
    <x v="0"/>
    <x v="0"/>
    <x v="0"/>
    <x v="6"/>
    <x v="0"/>
    <n v="3"/>
    <x v="8"/>
    <x v="1"/>
    <x v="1"/>
    <x v="0"/>
    <x v="2"/>
    <x v="7"/>
    <x v="0"/>
    <n v="1"/>
    <x v="13"/>
    <x v="2"/>
    <x v="4"/>
    <m/>
    <n v="1.55575687882"/>
    <s v="Very likely- 50% (cumulative)-exclusions applied"/>
    <n v="0.5"/>
    <x v="6"/>
  </r>
  <r>
    <n v="2225"/>
    <x v="0"/>
    <x v="0"/>
    <x v="0"/>
    <x v="0"/>
    <x v="0"/>
    <x v="0"/>
    <x v="0"/>
    <m/>
    <x v="0"/>
    <x v="0"/>
    <x v="0"/>
    <x v="0"/>
    <x v="0"/>
    <x v="0"/>
    <x v="0"/>
    <x v="0"/>
    <m/>
    <x v="6"/>
    <x v="3"/>
    <x v="2"/>
    <x v="1"/>
    <x v="5"/>
    <x v="1"/>
    <x v="2"/>
    <m/>
    <x v="13"/>
    <x v="2"/>
    <x v="4"/>
    <m/>
    <n v="0.72587086997100003"/>
    <s v="Very likely- £50 (cumulative)-exclusions applied"/>
    <n v="50"/>
    <x v="7"/>
  </r>
  <r>
    <n v="2225"/>
    <x v="0"/>
    <x v="0"/>
    <x v="0"/>
    <x v="0"/>
    <x v="0"/>
    <x v="0"/>
    <x v="0"/>
    <m/>
    <x v="0"/>
    <x v="0"/>
    <x v="0"/>
    <x v="0"/>
    <x v="0"/>
    <x v="0"/>
    <x v="0"/>
    <x v="0"/>
    <m/>
    <x v="6"/>
    <x v="3"/>
    <x v="2"/>
    <x v="1"/>
    <x v="5"/>
    <x v="1"/>
    <x v="2"/>
    <m/>
    <x v="13"/>
    <x v="2"/>
    <x v="4"/>
    <m/>
    <n v="0.72587086997100003"/>
    <s v="Very likely- £100 (cumulative)-exclusions applied"/>
    <n v="100"/>
    <x v="0"/>
  </r>
  <r>
    <n v="2225"/>
    <x v="0"/>
    <x v="0"/>
    <x v="0"/>
    <x v="0"/>
    <x v="0"/>
    <x v="0"/>
    <x v="0"/>
    <m/>
    <x v="0"/>
    <x v="0"/>
    <x v="0"/>
    <x v="0"/>
    <x v="0"/>
    <x v="0"/>
    <x v="0"/>
    <x v="0"/>
    <m/>
    <x v="6"/>
    <x v="3"/>
    <x v="2"/>
    <x v="1"/>
    <x v="5"/>
    <x v="1"/>
    <x v="2"/>
    <m/>
    <x v="13"/>
    <x v="2"/>
    <x v="4"/>
    <m/>
    <n v="0.72587086997100003"/>
    <s v="Very likely- £150 (cumulative)-exclusions applied"/>
    <n v="150"/>
    <x v="1"/>
  </r>
  <r>
    <n v="2225"/>
    <x v="0"/>
    <x v="0"/>
    <x v="0"/>
    <x v="0"/>
    <x v="0"/>
    <x v="0"/>
    <x v="0"/>
    <m/>
    <x v="0"/>
    <x v="0"/>
    <x v="0"/>
    <x v="0"/>
    <x v="0"/>
    <x v="0"/>
    <x v="0"/>
    <x v="0"/>
    <m/>
    <x v="6"/>
    <x v="3"/>
    <x v="2"/>
    <x v="1"/>
    <x v="5"/>
    <x v="1"/>
    <x v="2"/>
    <m/>
    <x v="13"/>
    <x v="2"/>
    <x v="4"/>
    <m/>
    <n v="0.72587086997100003"/>
    <s v="Very likely- £200 (cumulative)-exclusions applied"/>
    <n v="200"/>
    <x v="2"/>
  </r>
  <r>
    <n v="2226"/>
    <x v="0"/>
    <x v="0"/>
    <x v="0"/>
    <x v="0"/>
    <x v="0"/>
    <x v="0"/>
    <x v="0"/>
    <m/>
    <x v="0"/>
    <x v="16"/>
    <x v="1"/>
    <x v="1"/>
    <x v="1"/>
    <x v="1"/>
    <x v="1"/>
    <x v="1"/>
    <m/>
    <x v="4"/>
    <x v="1"/>
    <x v="1"/>
    <x v="0"/>
    <x v="2"/>
    <x v="0"/>
    <x v="0"/>
    <m/>
    <x v="13"/>
    <x v="2"/>
    <x v="4"/>
    <m/>
    <n v="0.99993415054500001"/>
    <s v="Very likely- £100 (cumulative)-exclusions applied"/>
    <n v="100"/>
    <x v="0"/>
  </r>
  <r>
    <n v="2226"/>
    <x v="0"/>
    <x v="0"/>
    <x v="0"/>
    <x v="0"/>
    <x v="0"/>
    <x v="0"/>
    <x v="0"/>
    <m/>
    <x v="0"/>
    <x v="16"/>
    <x v="1"/>
    <x v="1"/>
    <x v="1"/>
    <x v="1"/>
    <x v="1"/>
    <x v="1"/>
    <m/>
    <x v="4"/>
    <x v="1"/>
    <x v="1"/>
    <x v="0"/>
    <x v="2"/>
    <x v="0"/>
    <x v="0"/>
    <m/>
    <x v="13"/>
    <x v="2"/>
    <x v="4"/>
    <m/>
    <n v="0.99993415054500001"/>
    <s v="Very likely- £150 (cumulative)-exclusions applied"/>
    <n v="150"/>
    <x v="1"/>
  </r>
  <r>
    <n v="2226"/>
    <x v="0"/>
    <x v="0"/>
    <x v="0"/>
    <x v="0"/>
    <x v="0"/>
    <x v="0"/>
    <x v="0"/>
    <m/>
    <x v="0"/>
    <x v="16"/>
    <x v="1"/>
    <x v="1"/>
    <x v="1"/>
    <x v="1"/>
    <x v="1"/>
    <x v="1"/>
    <m/>
    <x v="4"/>
    <x v="1"/>
    <x v="1"/>
    <x v="0"/>
    <x v="2"/>
    <x v="0"/>
    <x v="0"/>
    <m/>
    <x v="13"/>
    <x v="2"/>
    <x v="4"/>
    <m/>
    <n v="0.99993415054500001"/>
    <s v="Very likely- £200 (cumulative)-exclusions applied"/>
    <n v="200"/>
    <x v="2"/>
  </r>
  <r>
    <n v="2226"/>
    <x v="0"/>
    <x v="0"/>
    <x v="0"/>
    <x v="0"/>
    <x v="0"/>
    <x v="0"/>
    <x v="0"/>
    <m/>
    <x v="0"/>
    <x v="16"/>
    <x v="1"/>
    <x v="1"/>
    <x v="1"/>
    <x v="1"/>
    <x v="1"/>
    <x v="1"/>
    <m/>
    <x v="4"/>
    <x v="1"/>
    <x v="1"/>
    <x v="0"/>
    <x v="2"/>
    <x v="0"/>
    <x v="0"/>
    <m/>
    <x v="13"/>
    <x v="2"/>
    <x v="4"/>
    <m/>
    <n v="0.99993415054500001"/>
    <s v="Very likely- 40% (cumulative)-exclusions applied"/>
    <n v="0.4"/>
    <x v="5"/>
  </r>
  <r>
    <n v="2226"/>
    <x v="0"/>
    <x v="0"/>
    <x v="0"/>
    <x v="0"/>
    <x v="0"/>
    <x v="0"/>
    <x v="0"/>
    <m/>
    <x v="0"/>
    <x v="16"/>
    <x v="1"/>
    <x v="1"/>
    <x v="1"/>
    <x v="1"/>
    <x v="1"/>
    <x v="1"/>
    <m/>
    <x v="4"/>
    <x v="1"/>
    <x v="1"/>
    <x v="0"/>
    <x v="2"/>
    <x v="0"/>
    <x v="0"/>
    <m/>
    <x v="13"/>
    <x v="2"/>
    <x v="4"/>
    <m/>
    <n v="0.99993415054500001"/>
    <s v="Very likely- 50% (cumulative)-exclusions applied"/>
    <n v="0.5"/>
    <x v="6"/>
  </r>
  <r>
    <n v="2230"/>
    <x v="0"/>
    <x v="0"/>
    <x v="0"/>
    <x v="0"/>
    <x v="0"/>
    <x v="0"/>
    <x v="0"/>
    <m/>
    <x v="0"/>
    <x v="0"/>
    <x v="0"/>
    <x v="0"/>
    <x v="0"/>
    <x v="0"/>
    <x v="0"/>
    <x v="0"/>
    <m/>
    <x v="6"/>
    <x v="3"/>
    <x v="2"/>
    <x v="1"/>
    <x v="5"/>
    <x v="1"/>
    <x v="2"/>
    <m/>
    <x v="3"/>
    <x v="1"/>
    <x v="0"/>
    <m/>
    <n v="1.1445780236600001"/>
    <s v="Very likely- 40% (cumulative)-exclusions applied"/>
    <n v="0.4"/>
    <x v="5"/>
  </r>
  <r>
    <n v="2230"/>
    <x v="0"/>
    <x v="0"/>
    <x v="0"/>
    <x v="0"/>
    <x v="0"/>
    <x v="0"/>
    <x v="0"/>
    <m/>
    <x v="0"/>
    <x v="0"/>
    <x v="0"/>
    <x v="0"/>
    <x v="0"/>
    <x v="0"/>
    <x v="0"/>
    <x v="0"/>
    <m/>
    <x v="6"/>
    <x v="3"/>
    <x v="2"/>
    <x v="1"/>
    <x v="5"/>
    <x v="1"/>
    <x v="2"/>
    <m/>
    <x v="3"/>
    <x v="1"/>
    <x v="0"/>
    <m/>
    <n v="1.1445780236600001"/>
    <s v="Very likely- 50% (cumulative)-exclusions applied"/>
    <n v="0.5"/>
    <x v="6"/>
  </r>
  <r>
    <n v="2235"/>
    <x v="0"/>
    <x v="0"/>
    <x v="0"/>
    <x v="0"/>
    <x v="0"/>
    <x v="0"/>
    <x v="0"/>
    <m/>
    <x v="0"/>
    <x v="0"/>
    <x v="0"/>
    <x v="0"/>
    <x v="0"/>
    <x v="0"/>
    <x v="0"/>
    <x v="0"/>
    <m/>
    <x v="4"/>
    <x v="1"/>
    <x v="1"/>
    <x v="0"/>
    <x v="2"/>
    <x v="0"/>
    <x v="0"/>
    <m/>
    <x v="9"/>
    <x v="8"/>
    <x v="0"/>
    <n v="25"/>
    <n v="0.84863819717"/>
    <s v="Very likely- 40% (cumulative)-exclusions applied"/>
    <n v="0.4"/>
    <x v="5"/>
  </r>
  <r>
    <n v="2235"/>
    <x v="0"/>
    <x v="0"/>
    <x v="0"/>
    <x v="0"/>
    <x v="0"/>
    <x v="0"/>
    <x v="0"/>
    <m/>
    <x v="0"/>
    <x v="0"/>
    <x v="0"/>
    <x v="0"/>
    <x v="0"/>
    <x v="0"/>
    <x v="0"/>
    <x v="0"/>
    <m/>
    <x v="4"/>
    <x v="1"/>
    <x v="1"/>
    <x v="0"/>
    <x v="2"/>
    <x v="0"/>
    <x v="0"/>
    <m/>
    <x v="9"/>
    <x v="8"/>
    <x v="0"/>
    <n v="25"/>
    <n v="0.84863819717"/>
    <s v="Very likely- 50% (cumulative)-exclusions applied"/>
    <n v="0.5"/>
    <x v="6"/>
  </r>
  <r>
    <n v="2236"/>
    <x v="12"/>
    <x v="3"/>
    <x v="1"/>
    <x v="1"/>
    <x v="2"/>
    <x v="1"/>
    <x v="1"/>
    <m/>
    <x v="0"/>
    <x v="0"/>
    <x v="0"/>
    <x v="0"/>
    <x v="0"/>
    <x v="0"/>
    <x v="0"/>
    <x v="0"/>
    <m/>
    <x v="4"/>
    <x v="1"/>
    <x v="1"/>
    <x v="0"/>
    <x v="2"/>
    <x v="0"/>
    <x v="0"/>
    <m/>
    <x v="9"/>
    <x v="6"/>
    <x v="1"/>
    <n v="8"/>
    <n v="0.81045370649100001"/>
    <s v="Very likely- £200 (cumulative)-exclusions applied"/>
    <n v="200"/>
    <x v="2"/>
  </r>
  <r>
    <n v="2236"/>
    <x v="12"/>
    <x v="3"/>
    <x v="1"/>
    <x v="1"/>
    <x v="2"/>
    <x v="1"/>
    <x v="1"/>
    <m/>
    <x v="0"/>
    <x v="0"/>
    <x v="0"/>
    <x v="0"/>
    <x v="0"/>
    <x v="0"/>
    <x v="0"/>
    <x v="0"/>
    <m/>
    <x v="4"/>
    <x v="1"/>
    <x v="1"/>
    <x v="0"/>
    <x v="2"/>
    <x v="0"/>
    <x v="0"/>
    <m/>
    <x v="9"/>
    <x v="6"/>
    <x v="1"/>
    <n v="8"/>
    <n v="0.81045370649100001"/>
    <s v="Very likely- 30% (cumulative)-exclusions applied"/>
    <n v="0.3"/>
    <x v="4"/>
  </r>
  <r>
    <n v="2236"/>
    <x v="12"/>
    <x v="3"/>
    <x v="1"/>
    <x v="1"/>
    <x v="2"/>
    <x v="1"/>
    <x v="1"/>
    <m/>
    <x v="0"/>
    <x v="0"/>
    <x v="0"/>
    <x v="0"/>
    <x v="0"/>
    <x v="0"/>
    <x v="0"/>
    <x v="0"/>
    <m/>
    <x v="4"/>
    <x v="1"/>
    <x v="1"/>
    <x v="0"/>
    <x v="2"/>
    <x v="0"/>
    <x v="0"/>
    <m/>
    <x v="9"/>
    <x v="6"/>
    <x v="1"/>
    <n v="8"/>
    <n v="0.81045370649100001"/>
    <s v="Very likely- 40% (cumulative)-exclusions applied"/>
    <n v="0.4"/>
    <x v="5"/>
  </r>
  <r>
    <n v="2236"/>
    <x v="12"/>
    <x v="3"/>
    <x v="1"/>
    <x v="1"/>
    <x v="2"/>
    <x v="1"/>
    <x v="1"/>
    <m/>
    <x v="0"/>
    <x v="0"/>
    <x v="0"/>
    <x v="0"/>
    <x v="0"/>
    <x v="0"/>
    <x v="0"/>
    <x v="0"/>
    <m/>
    <x v="4"/>
    <x v="1"/>
    <x v="1"/>
    <x v="0"/>
    <x v="2"/>
    <x v="0"/>
    <x v="0"/>
    <m/>
    <x v="9"/>
    <x v="6"/>
    <x v="1"/>
    <n v="8"/>
    <n v="0.81045370649100001"/>
    <s v="Very likely- 50% (cumulative)-exclusions applied"/>
    <n v="0.5"/>
    <x v="6"/>
  </r>
  <r>
    <n v="2237"/>
    <x v="0"/>
    <x v="0"/>
    <x v="0"/>
    <x v="0"/>
    <x v="0"/>
    <x v="0"/>
    <x v="0"/>
    <m/>
    <x v="0"/>
    <x v="0"/>
    <x v="0"/>
    <x v="0"/>
    <x v="0"/>
    <x v="0"/>
    <x v="0"/>
    <x v="0"/>
    <m/>
    <x v="4"/>
    <x v="1"/>
    <x v="1"/>
    <x v="0"/>
    <x v="2"/>
    <x v="0"/>
    <x v="0"/>
    <m/>
    <x v="1"/>
    <x v="1"/>
    <x v="1"/>
    <n v="3"/>
    <n v="1.0097832692099999"/>
    <s v="Very likely- 50% (cumulative)-exclusions applied"/>
    <n v="0.5"/>
    <x v="6"/>
  </r>
  <r>
    <n v="2238"/>
    <x v="0"/>
    <x v="0"/>
    <x v="0"/>
    <x v="0"/>
    <x v="0"/>
    <x v="0"/>
    <x v="0"/>
    <m/>
    <x v="0"/>
    <x v="0"/>
    <x v="0"/>
    <x v="0"/>
    <x v="0"/>
    <x v="0"/>
    <x v="0"/>
    <x v="0"/>
    <m/>
    <x v="4"/>
    <x v="1"/>
    <x v="1"/>
    <x v="0"/>
    <x v="2"/>
    <x v="0"/>
    <x v="0"/>
    <m/>
    <x v="8"/>
    <x v="1"/>
    <x v="6"/>
    <n v="2"/>
    <n v="1.1005381305699999"/>
    <s v="Very likely- £200 (cumulative)-exclusions applied"/>
    <n v="200"/>
    <x v="2"/>
  </r>
  <r>
    <n v="2240"/>
    <x v="0"/>
    <x v="0"/>
    <x v="0"/>
    <x v="0"/>
    <x v="0"/>
    <x v="0"/>
    <x v="0"/>
    <m/>
    <x v="0"/>
    <x v="16"/>
    <x v="1"/>
    <x v="1"/>
    <x v="1"/>
    <x v="1"/>
    <x v="1"/>
    <x v="1"/>
    <m/>
    <x v="4"/>
    <x v="1"/>
    <x v="1"/>
    <x v="0"/>
    <x v="2"/>
    <x v="0"/>
    <x v="0"/>
    <m/>
    <x v="3"/>
    <x v="1"/>
    <x v="0"/>
    <m/>
    <n v="0.74234309331199999"/>
    <s v="Very likely- £50 (cumulative)-exclusions applied"/>
    <n v="50"/>
    <x v="7"/>
  </r>
  <r>
    <n v="2240"/>
    <x v="0"/>
    <x v="0"/>
    <x v="0"/>
    <x v="0"/>
    <x v="0"/>
    <x v="0"/>
    <x v="0"/>
    <m/>
    <x v="0"/>
    <x v="16"/>
    <x v="1"/>
    <x v="1"/>
    <x v="1"/>
    <x v="1"/>
    <x v="1"/>
    <x v="1"/>
    <m/>
    <x v="4"/>
    <x v="1"/>
    <x v="1"/>
    <x v="0"/>
    <x v="2"/>
    <x v="0"/>
    <x v="0"/>
    <m/>
    <x v="3"/>
    <x v="1"/>
    <x v="0"/>
    <m/>
    <n v="0.74234309331199999"/>
    <s v="Very likely- £100 (cumulative)-exclusions applied"/>
    <n v="100"/>
    <x v="0"/>
  </r>
  <r>
    <n v="2240"/>
    <x v="0"/>
    <x v="0"/>
    <x v="0"/>
    <x v="0"/>
    <x v="0"/>
    <x v="0"/>
    <x v="0"/>
    <m/>
    <x v="0"/>
    <x v="16"/>
    <x v="1"/>
    <x v="1"/>
    <x v="1"/>
    <x v="1"/>
    <x v="1"/>
    <x v="1"/>
    <m/>
    <x v="4"/>
    <x v="1"/>
    <x v="1"/>
    <x v="0"/>
    <x v="2"/>
    <x v="0"/>
    <x v="0"/>
    <m/>
    <x v="3"/>
    <x v="1"/>
    <x v="0"/>
    <m/>
    <n v="0.74234309331199999"/>
    <s v="Very likely- £150 (cumulative)-exclusions applied"/>
    <n v="150"/>
    <x v="1"/>
  </r>
  <r>
    <n v="2240"/>
    <x v="0"/>
    <x v="0"/>
    <x v="0"/>
    <x v="0"/>
    <x v="0"/>
    <x v="0"/>
    <x v="0"/>
    <m/>
    <x v="0"/>
    <x v="16"/>
    <x v="1"/>
    <x v="1"/>
    <x v="1"/>
    <x v="1"/>
    <x v="1"/>
    <x v="1"/>
    <m/>
    <x v="4"/>
    <x v="1"/>
    <x v="1"/>
    <x v="0"/>
    <x v="2"/>
    <x v="0"/>
    <x v="0"/>
    <m/>
    <x v="3"/>
    <x v="1"/>
    <x v="0"/>
    <m/>
    <n v="0.74234309331199999"/>
    <s v="Very likely- £200 (cumulative)-exclusions applied"/>
    <n v="200"/>
    <x v="2"/>
  </r>
  <r>
    <n v="2240"/>
    <x v="0"/>
    <x v="0"/>
    <x v="0"/>
    <x v="0"/>
    <x v="0"/>
    <x v="0"/>
    <x v="0"/>
    <m/>
    <x v="0"/>
    <x v="16"/>
    <x v="1"/>
    <x v="1"/>
    <x v="1"/>
    <x v="1"/>
    <x v="1"/>
    <x v="1"/>
    <m/>
    <x v="4"/>
    <x v="1"/>
    <x v="1"/>
    <x v="0"/>
    <x v="2"/>
    <x v="0"/>
    <x v="0"/>
    <m/>
    <x v="3"/>
    <x v="1"/>
    <x v="0"/>
    <m/>
    <n v="0.74234309331199999"/>
    <s v="Very likely- 40% (cumulative)-exclusions applied"/>
    <n v="0.4"/>
    <x v="5"/>
  </r>
  <r>
    <n v="2240"/>
    <x v="0"/>
    <x v="0"/>
    <x v="0"/>
    <x v="0"/>
    <x v="0"/>
    <x v="0"/>
    <x v="0"/>
    <m/>
    <x v="0"/>
    <x v="16"/>
    <x v="1"/>
    <x v="1"/>
    <x v="1"/>
    <x v="1"/>
    <x v="1"/>
    <x v="1"/>
    <m/>
    <x v="4"/>
    <x v="1"/>
    <x v="1"/>
    <x v="0"/>
    <x v="2"/>
    <x v="0"/>
    <x v="0"/>
    <m/>
    <x v="3"/>
    <x v="1"/>
    <x v="0"/>
    <m/>
    <n v="0.74234309331199999"/>
    <s v="Very likely- 50% (cumulative)-exclusions applied"/>
    <n v="0.5"/>
    <x v="6"/>
  </r>
  <r>
    <n v="2242"/>
    <x v="0"/>
    <x v="0"/>
    <x v="0"/>
    <x v="0"/>
    <x v="0"/>
    <x v="0"/>
    <x v="0"/>
    <m/>
    <x v="0"/>
    <x v="0"/>
    <x v="0"/>
    <x v="0"/>
    <x v="0"/>
    <x v="0"/>
    <x v="0"/>
    <x v="0"/>
    <m/>
    <x v="4"/>
    <x v="1"/>
    <x v="1"/>
    <x v="0"/>
    <x v="2"/>
    <x v="0"/>
    <x v="0"/>
    <m/>
    <x v="3"/>
    <x v="1"/>
    <x v="0"/>
    <m/>
    <n v="0.91552117036299996"/>
    <s v="Very likely- £50 (cumulative)-exclusions applied"/>
    <n v="50"/>
    <x v="7"/>
  </r>
  <r>
    <n v="2242"/>
    <x v="0"/>
    <x v="0"/>
    <x v="0"/>
    <x v="0"/>
    <x v="0"/>
    <x v="0"/>
    <x v="0"/>
    <m/>
    <x v="0"/>
    <x v="0"/>
    <x v="0"/>
    <x v="0"/>
    <x v="0"/>
    <x v="0"/>
    <x v="0"/>
    <x v="0"/>
    <m/>
    <x v="4"/>
    <x v="1"/>
    <x v="1"/>
    <x v="0"/>
    <x v="2"/>
    <x v="0"/>
    <x v="0"/>
    <m/>
    <x v="3"/>
    <x v="1"/>
    <x v="0"/>
    <m/>
    <n v="0.91552117036299996"/>
    <s v="Very likely- £100 (cumulative)-exclusions applied"/>
    <n v="100"/>
    <x v="0"/>
  </r>
  <r>
    <n v="2242"/>
    <x v="0"/>
    <x v="0"/>
    <x v="0"/>
    <x v="0"/>
    <x v="0"/>
    <x v="0"/>
    <x v="0"/>
    <m/>
    <x v="0"/>
    <x v="0"/>
    <x v="0"/>
    <x v="0"/>
    <x v="0"/>
    <x v="0"/>
    <x v="0"/>
    <x v="0"/>
    <m/>
    <x v="4"/>
    <x v="1"/>
    <x v="1"/>
    <x v="0"/>
    <x v="2"/>
    <x v="0"/>
    <x v="0"/>
    <m/>
    <x v="3"/>
    <x v="1"/>
    <x v="0"/>
    <m/>
    <n v="0.91552117036299996"/>
    <s v="Very likely- £150 (cumulative)-exclusions applied"/>
    <n v="150"/>
    <x v="1"/>
  </r>
  <r>
    <n v="2242"/>
    <x v="0"/>
    <x v="0"/>
    <x v="0"/>
    <x v="0"/>
    <x v="0"/>
    <x v="0"/>
    <x v="0"/>
    <m/>
    <x v="0"/>
    <x v="0"/>
    <x v="0"/>
    <x v="0"/>
    <x v="0"/>
    <x v="0"/>
    <x v="0"/>
    <x v="0"/>
    <m/>
    <x v="4"/>
    <x v="1"/>
    <x v="1"/>
    <x v="0"/>
    <x v="2"/>
    <x v="0"/>
    <x v="0"/>
    <m/>
    <x v="3"/>
    <x v="1"/>
    <x v="0"/>
    <m/>
    <n v="0.91552117036299996"/>
    <s v="Very likely- £200 (cumulative)-exclusions applied"/>
    <n v="200"/>
    <x v="2"/>
  </r>
  <r>
    <n v="2245"/>
    <x v="6"/>
    <x v="4"/>
    <x v="0"/>
    <x v="0"/>
    <x v="0"/>
    <x v="0"/>
    <x v="0"/>
    <n v="5"/>
    <x v="0"/>
    <x v="0"/>
    <x v="0"/>
    <x v="0"/>
    <x v="0"/>
    <x v="0"/>
    <x v="0"/>
    <x v="0"/>
    <m/>
    <x v="4"/>
    <x v="1"/>
    <x v="1"/>
    <x v="0"/>
    <x v="2"/>
    <x v="0"/>
    <x v="0"/>
    <m/>
    <x v="3"/>
    <x v="1"/>
    <x v="0"/>
    <m/>
    <n v="0.78072846341000002"/>
    <s v="Very likely- £200 (cumulative)-exclusions applied"/>
    <n v="200"/>
    <x v="2"/>
  </r>
  <r>
    <n v="2245"/>
    <x v="6"/>
    <x v="4"/>
    <x v="0"/>
    <x v="0"/>
    <x v="0"/>
    <x v="0"/>
    <x v="0"/>
    <n v="5"/>
    <x v="0"/>
    <x v="0"/>
    <x v="0"/>
    <x v="0"/>
    <x v="0"/>
    <x v="0"/>
    <x v="0"/>
    <x v="0"/>
    <m/>
    <x v="4"/>
    <x v="1"/>
    <x v="1"/>
    <x v="0"/>
    <x v="2"/>
    <x v="0"/>
    <x v="0"/>
    <m/>
    <x v="3"/>
    <x v="1"/>
    <x v="0"/>
    <m/>
    <n v="0.78072846341000002"/>
    <s v="Very likely- 30% (cumulative)-exclusions applied"/>
    <n v="0.3"/>
    <x v="4"/>
  </r>
  <r>
    <n v="2245"/>
    <x v="6"/>
    <x v="4"/>
    <x v="0"/>
    <x v="0"/>
    <x v="0"/>
    <x v="0"/>
    <x v="0"/>
    <n v="5"/>
    <x v="0"/>
    <x v="0"/>
    <x v="0"/>
    <x v="0"/>
    <x v="0"/>
    <x v="0"/>
    <x v="0"/>
    <x v="0"/>
    <m/>
    <x v="4"/>
    <x v="1"/>
    <x v="1"/>
    <x v="0"/>
    <x v="2"/>
    <x v="0"/>
    <x v="0"/>
    <m/>
    <x v="3"/>
    <x v="1"/>
    <x v="0"/>
    <m/>
    <n v="0.78072846341000002"/>
    <s v="Very likely- 40% (cumulative)-exclusions applied"/>
    <n v="0.4"/>
    <x v="5"/>
  </r>
  <r>
    <n v="2245"/>
    <x v="6"/>
    <x v="4"/>
    <x v="0"/>
    <x v="0"/>
    <x v="0"/>
    <x v="0"/>
    <x v="0"/>
    <n v="5"/>
    <x v="0"/>
    <x v="0"/>
    <x v="0"/>
    <x v="0"/>
    <x v="0"/>
    <x v="0"/>
    <x v="0"/>
    <x v="0"/>
    <m/>
    <x v="4"/>
    <x v="1"/>
    <x v="1"/>
    <x v="0"/>
    <x v="2"/>
    <x v="0"/>
    <x v="0"/>
    <m/>
    <x v="3"/>
    <x v="1"/>
    <x v="0"/>
    <m/>
    <n v="0.78072846341000002"/>
    <s v="Very likely- 50% (cumulative)-exclusions applied"/>
    <n v="0.5"/>
    <x v="6"/>
  </r>
  <r>
    <n v="2248"/>
    <x v="0"/>
    <x v="0"/>
    <x v="0"/>
    <x v="0"/>
    <x v="0"/>
    <x v="0"/>
    <x v="0"/>
    <m/>
    <x v="0"/>
    <x v="0"/>
    <x v="0"/>
    <x v="0"/>
    <x v="0"/>
    <x v="0"/>
    <x v="0"/>
    <x v="0"/>
    <m/>
    <x v="4"/>
    <x v="1"/>
    <x v="1"/>
    <x v="0"/>
    <x v="2"/>
    <x v="0"/>
    <x v="0"/>
    <m/>
    <x v="2"/>
    <x v="1"/>
    <x v="2"/>
    <n v="4"/>
    <n v="1.0097832692099999"/>
    <s v="Very likely- £150 (cumulative)-exclusions applied"/>
    <n v="150"/>
    <x v="1"/>
  </r>
  <r>
    <n v="2248"/>
    <x v="0"/>
    <x v="0"/>
    <x v="0"/>
    <x v="0"/>
    <x v="0"/>
    <x v="0"/>
    <x v="0"/>
    <m/>
    <x v="0"/>
    <x v="0"/>
    <x v="0"/>
    <x v="0"/>
    <x v="0"/>
    <x v="0"/>
    <x v="0"/>
    <x v="0"/>
    <m/>
    <x v="4"/>
    <x v="1"/>
    <x v="1"/>
    <x v="0"/>
    <x v="2"/>
    <x v="0"/>
    <x v="0"/>
    <m/>
    <x v="2"/>
    <x v="1"/>
    <x v="2"/>
    <n v="4"/>
    <n v="1.0097832692099999"/>
    <s v="Very likely- £200 (cumulative)-exclusions applied"/>
    <n v="200"/>
    <x v="2"/>
  </r>
  <r>
    <n v="2248"/>
    <x v="0"/>
    <x v="0"/>
    <x v="0"/>
    <x v="0"/>
    <x v="0"/>
    <x v="0"/>
    <x v="0"/>
    <m/>
    <x v="0"/>
    <x v="0"/>
    <x v="0"/>
    <x v="0"/>
    <x v="0"/>
    <x v="0"/>
    <x v="0"/>
    <x v="0"/>
    <m/>
    <x v="4"/>
    <x v="1"/>
    <x v="1"/>
    <x v="0"/>
    <x v="2"/>
    <x v="0"/>
    <x v="0"/>
    <m/>
    <x v="2"/>
    <x v="1"/>
    <x v="2"/>
    <n v="4"/>
    <n v="1.0097832692099999"/>
    <s v="Very likely- 40% (cumulative)-exclusions applied"/>
    <n v="0.4"/>
    <x v="5"/>
  </r>
  <r>
    <n v="2248"/>
    <x v="0"/>
    <x v="0"/>
    <x v="0"/>
    <x v="0"/>
    <x v="0"/>
    <x v="0"/>
    <x v="0"/>
    <m/>
    <x v="0"/>
    <x v="0"/>
    <x v="0"/>
    <x v="0"/>
    <x v="0"/>
    <x v="0"/>
    <x v="0"/>
    <x v="0"/>
    <m/>
    <x v="4"/>
    <x v="1"/>
    <x v="1"/>
    <x v="0"/>
    <x v="2"/>
    <x v="0"/>
    <x v="0"/>
    <m/>
    <x v="2"/>
    <x v="1"/>
    <x v="2"/>
    <n v="4"/>
    <n v="1.0097832692099999"/>
    <s v="Very likely- 50% (cumulative)-exclusions applied"/>
    <n v="0.5"/>
    <x v="6"/>
  </r>
  <r>
    <n v="2258"/>
    <x v="0"/>
    <x v="0"/>
    <x v="0"/>
    <x v="0"/>
    <x v="0"/>
    <x v="0"/>
    <x v="0"/>
    <m/>
    <x v="0"/>
    <x v="0"/>
    <x v="0"/>
    <x v="0"/>
    <x v="0"/>
    <x v="0"/>
    <x v="0"/>
    <x v="0"/>
    <m/>
    <x v="4"/>
    <x v="1"/>
    <x v="1"/>
    <x v="0"/>
    <x v="2"/>
    <x v="0"/>
    <x v="0"/>
    <m/>
    <x v="1"/>
    <x v="1"/>
    <x v="1"/>
    <n v="4"/>
    <n v="0.783691163064"/>
    <s v="Very likely- 40% (cumulative)-exclusions applied"/>
    <n v="0.4"/>
    <x v="5"/>
  </r>
  <r>
    <n v="2258"/>
    <x v="0"/>
    <x v="0"/>
    <x v="0"/>
    <x v="0"/>
    <x v="0"/>
    <x v="0"/>
    <x v="0"/>
    <m/>
    <x v="0"/>
    <x v="0"/>
    <x v="0"/>
    <x v="0"/>
    <x v="0"/>
    <x v="0"/>
    <x v="0"/>
    <x v="0"/>
    <m/>
    <x v="4"/>
    <x v="1"/>
    <x v="1"/>
    <x v="0"/>
    <x v="2"/>
    <x v="0"/>
    <x v="0"/>
    <m/>
    <x v="1"/>
    <x v="1"/>
    <x v="1"/>
    <n v="4"/>
    <n v="0.783691163064"/>
    <s v="Very likely- 50% (cumulative)-exclusions applied"/>
    <n v="0.5"/>
    <x v="6"/>
  </r>
  <r>
    <n v="2266"/>
    <x v="0"/>
    <x v="0"/>
    <x v="0"/>
    <x v="0"/>
    <x v="0"/>
    <x v="0"/>
    <x v="0"/>
    <m/>
    <x v="0"/>
    <x v="0"/>
    <x v="0"/>
    <x v="0"/>
    <x v="0"/>
    <x v="0"/>
    <x v="0"/>
    <x v="0"/>
    <m/>
    <x v="4"/>
    <x v="1"/>
    <x v="1"/>
    <x v="0"/>
    <x v="2"/>
    <x v="0"/>
    <x v="0"/>
    <m/>
    <x v="0"/>
    <x v="3"/>
    <x v="6"/>
    <n v="20"/>
    <n v="0.86776691803499995"/>
    <s v="Very likely- 20% (cumulative)-exclusions applied"/>
    <n v="0.2"/>
    <x v="3"/>
  </r>
  <r>
    <n v="2266"/>
    <x v="0"/>
    <x v="0"/>
    <x v="0"/>
    <x v="0"/>
    <x v="0"/>
    <x v="0"/>
    <x v="0"/>
    <m/>
    <x v="0"/>
    <x v="0"/>
    <x v="0"/>
    <x v="0"/>
    <x v="0"/>
    <x v="0"/>
    <x v="0"/>
    <x v="0"/>
    <m/>
    <x v="4"/>
    <x v="1"/>
    <x v="1"/>
    <x v="0"/>
    <x v="2"/>
    <x v="0"/>
    <x v="0"/>
    <m/>
    <x v="0"/>
    <x v="3"/>
    <x v="6"/>
    <n v="20"/>
    <n v="0.86776691803499995"/>
    <s v="Very likely- 30% (cumulative)-exclusions applied"/>
    <n v="0.3"/>
    <x v="4"/>
  </r>
  <r>
    <n v="2266"/>
    <x v="0"/>
    <x v="0"/>
    <x v="0"/>
    <x v="0"/>
    <x v="0"/>
    <x v="0"/>
    <x v="0"/>
    <m/>
    <x v="0"/>
    <x v="0"/>
    <x v="0"/>
    <x v="0"/>
    <x v="0"/>
    <x v="0"/>
    <x v="0"/>
    <x v="0"/>
    <m/>
    <x v="4"/>
    <x v="1"/>
    <x v="1"/>
    <x v="0"/>
    <x v="2"/>
    <x v="0"/>
    <x v="0"/>
    <m/>
    <x v="0"/>
    <x v="3"/>
    <x v="6"/>
    <n v="20"/>
    <n v="0.86776691803499995"/>
    <s v="Very likely- 40% (cumulative)-exclusions applied"/>
    <n v="0.4"/>
    <x v="5"/>
  </r>
  <r>
    <n v="2266"/>
    <x v="0"/>
    <x v="0"/>
    <x v="0"/>
    <x v="0"/>
    <x v="0"/>
    <x v="0"/>
    <x v="0"/>
    <m/>
    <x v="0"/>
    <x v="0"/>
    <x v="0"/>
    <x v="0"/>
    <x v="0"/>
    <x v="0"/>
    <x v="0"/>
    <x v="0"/>
    <m/>
    <x v="4"/>
    <x v="1"/>
    <x v="1"/>
    <x v="0"/>
    <x v="2"/>
    <x v="0"/>
    <x v="0"/>
    <m/>
    <x v="0"/>
    <x v="3"/>
    <x v="6"/>
    <n v="20"/>
    <n v="0.86776691803499995"/>
    <s v="Very likely- 50% (cumulative)-exclusions applied"/>
    <n v="0.5"/>
    <x v="6"/>
  </r>
  <r>
    <n v="2269"/>
    <x v="0"/>
    <x v="0"/>
    <x v="0"/>
    <x v="0"/>
    <x v="0"/>
    <x v="0"/>
    <x v="0"/>
    <m/>
    <x v="0"/>
    <x v="0"/>
    <x v="0"/>
    <x v="0"/>
    <x v="0"/>
    <x v="0"/>
    <x v="0"/>
    <x v="0"/>
    <m/>
    <x v="4"/>
    <x v="1"/>
    <x v="1"/>
    <x v="0"/>
    <x v="2"/>
    <x v="0"/>
    <x v="0"/>
    <m/>
    <x v="13"/>
    <x v="2"/>
    <x v="4"/>
    <m/>
    <n v="1.0942485128399999"/>
    <s v="Very likely- £150 (cumulative)-exclusions applied"/>
    <n v="150"/>
    <x v="1"/>
  </r>
  <r>
    <n v="2269"/>
    <x v="0"/>
    <x v="0"/>
    <x v="0"/>
    <x v="0"/>
    <x v="0"/>
    <x v="0"/>
    <x v="0"/>
    <m/>
    <x v="0"/>
    <x v="0"/>
    <x v="0"/>
    <x v="0"/>
    <x v="0"/>
    <x v="0"/>
    <x v="0"/>
    <x v="0"/>
    <m/>
    <x v="4"/>
    <x v="1"/>
    <x v="1"/>
    <x v="0"/>
    <x v="2"/>
    <x v="0"/>
    <x v="0"/>
    <m/>
    <x v="13"/>
    <x v="2"/>
    <x v="4"/>
    <m/>
    <n v="1.0942485128399999"/>
    <s v="Very likely- £200 (cumulative)-exclusions applied"/>
    <n v="200"/>
    <x v="2"/>
  </r>
  <r>
    <n v="2270"/>
    <x v="0"/>
    <x v="0"/>
    <x v="0"/>
    <x v="0"/>
    <x v="0"/>
    <x v="0"/>
    <x v="0"/>
    <m/>
    <x v="0"/>
    <x v="0"/>
    <x v="0"/>
    <x v="0"/>
    <x v="0"/>
    <x v="0"/>
    <x v="0"/>
    <x v="0"/>
    <m/>
    <x v="4"/>
    <x v="1"/>
    <x v="1"/>
    <x v="0"/>
    <x v="2"/>
    <x v="0"/>
    <x v="0"/>
    <m/>
    <x v="4"/>
    <x v="3"/>
    <x v="8"/>
    <n v="5"/>
    <n v="0.50079447392300003"/>
    <s v="Very likely- £200 (cumulative)-exclusions applied"/>
    <n v="200"/>
    <x v="2"/>
  </r>
  <r>
    <n v="2273"/>
    <x v="0"/>
    <x v="0"/>
    <x v="0"/>
    <x v="0"/>
    <x v="0"/>
    <x v="0"/>
    <x v="0"/>
    <m/>
    <x v="0"/>
    <x v="0"/>
    <x v="0"/>
    <x v="0"/>
    <x v="0"/>
    <x v="0"/>
    <x v="0"/>
    <x v="0"/>
    <m/>
    <x v="4"/>
    <x v="1"/>
    <x v="1"/>
    <x v="0"/>
    <x v="2"/>
    <x v="0"/>
    <x v="0"/>
    <m/>
    <x v="8"/>
    <x v="4"/>
    <x v="0"/>
    <n v="3"/>
    <n v="0.444039132911"/>
    <s v="Very likely- 40% (cumulative)-exclusions applied"/>
    <n v="0.4"/>
    <x v="5"/>
  </r>
  <r>
    <n v="2273"/>
    <x v="0"/>
    <x v="0"/>
    <x v="0"/>
    <x v="0"/>
    <x v="0"/>
    <x v="0"/>
    <x v="0"/>
    <m/>
    <x v="0"/>
    <x v="0"/>
    <x v="0"/>
    <x v="0"/>
    <x v="0"/>
    <x v="0"/>
    <x v="0"/>
    <x v="0"/>
    <m/>
    <x v="4"/>
    <x v="1"/>
    <x v="1"/>
    <x v="0"/>
    <x v="2"/>
    <x v="0"/>
    <x v="0"/>
    <m/>
    <x v="8"/>
    <x v="4"/>
    <x v="0"/>
    <n v="3"/>
    <n v="0.444039132911"/>
    <s v="Very likely- 50% (cumulative)-exclusions applied"/>
    <n v="0.5"/>
    <x v="6"/>
  </r>
  <r>
    <n v="2289"/>
    <x v="0"/>
    <x v="0"/>
    <x v="0"/>
    <x v="0"/>
    <x v="0"/>
    <x v="0"/>
    <x v="0"/>
    <m/>
    <x v="0"/>
    <x v="16"/>
    <x v="1"/>
    <x v="1"/>
    <x v="1"/>
    <x v="1"/>
    <x v="1"/>
    <x v="1"/>
    <m/>
    <x v="4"/>
    <x v="1"/>
    <x v="1"/>
    <x v="0"/>
    <x v="2"/>
    <x v="0"/>
    <x v="0"/>
    <m/>
    <x v="3"/>
    <x v="1"/>
    <x v="0"/>
    <m/>
    <n v="1.9000327763"/>
    <s v="Very likely- £200 (cumulative)-exclusions applied"/>
    <n v="200"/>
    <x v="2"/>
  </r>
  <r>
    <n v="2298"/>
    <x v="0"/>
    <x v="0"/>
    <x v="0"/>
    <x v="0"/>
    <x v="0"/>
    <x v="0"/>
    <x v="0"/>
    <m/>
    <x v="0"/>
    <x v="0"/>
    <x v="0"/>
    <x v="0"/>
    <x v="0"/>
    <x v="0"/>
    <x v="0"/>
    <x v="0"/>
    <m/>
    <x v="4"/>
    <x v="1"/>
    <x v="1"/>
    <x v="0"/>
    <x v="2"/>
    <x v="0"/>
    <x v="0"/>
    <m/>
    <x v="4"/>
    <x v="7"/>
    <x v="0"/>
    <n v="3"/>
    <n v="0.80135594595199999"/>
    <s v="Very likely- 50% (cumulative)-exclusions applied"/>
    <n v="0.5"/>
    <x v="6"/>
  </r>
  <r>
    <n v="2310"/>
    <x v="0"/>
    <x v="0"/>
    <x v="0"/>
    <x v="0"/>
    <x v="0"/>
    <x v="0"/>
    <x v="0"/>
    <m/>
    <x v="0"/>
    <x v="0"/>
    <x v="0"/>
    <x v="0"/>
    <x v="0"/>
    <x v="0"/>
    <x v="0"/>
    <x v="0"/>
    <m/>
    <x v="4"/>
    <x v="1"/>
    <x v="1"/>
    <x v="0"/>
    <x v="2"/>
    <x v="0"/>
    <x v="0"/>
    <m/>
    <x v="0"/>
    <x v="1"/>
    <x v="8"/>
    <n v="25"/>
    <n v="0.85728633478500005"/>
    <s v="Very likely- 20% (cumulative)-exclusions applied"/>
    <n v="0.2"/>
    <x v="3"/>
  </r>
  <r>
    <n v="2310"/>
    <x v="0"/>
    <x v="0"/>
    <x v="0"/>
    <x v="0"/>
    <x v="0"/>
    <x v="0"/>
    <x v="0"/>
    <m/>
    <x v="0"/>
    <x v="0"/>
    <x v="0"/>
    <x v="0"/>
    <x v="0"/>
    <x v="0"/>
    <x v="0"/>
    <x v="0"/>
    <m/>
    <x v="4"/>
    <x v="1"/>
    <x v="1"/>
    <x v="0"/>
    <x v="2"/>
    <x v="0"/>
    <x v="0"/>
    <m/>
    <x v="0"/>
    <x v="1"/>
    <x v="8"/>
    <n v="25"/>
    <n v="0.85728633478500005"/>
    <s v="Very likely- 30% (cumulative)-exclusions applied"/>
    <n v="0.3"/>
    <x v="4"/>
  </r>
  <r>
    <n v="2310"/>
    <x v="0"/>
    <x v="0"/>
    <x v="0"/>
    <x v="0"/>
    <x v="0"/>
    <x v="0"/>
    <x v="0"/>
    <m/>
    <x v="0"/>
    <x v="0"/>
    <x v="0"/>
    <x v="0"/>
    <x v="0"/>
    <x v="0"/>
    <x v="0"/>
    <x v="0"/>
    <m/>
    <x v="4"/>
    <x v="1"/>
    <x v="1"/>
    <x v="0"/>
    <x v="2"/>
    <x v="0"/>
    <x v="0"/>
    <m/>
    <x v="0"/>
    <x v="1"/>
    <x v="8"/>
    <n v="25"/>
    <n v="0.85728633478500005"/>
    <s v="Very likely- 40% (cumulative)-exclusions applied"/>
    <n v="0.4"/>
    <x v="5"/>
  </r>
  <r>
    <n v="2310"/>
    <x v="0"/>
    <x v="0"/>
    <x v="0"/>
    <x v="0"/>
    <x v="0"/>
    <x v="0"/>
    <x v="0"/>
    <m/>
    <x v="0"/>
    <x v="0"/>
    <x v="0"/>
    <x v="0"/>
    <x v="0"/>
    <x v="0"/>
    <x v="0"/>
    <x v="0"/>
    <m/>
    <x v="4"/>
    <x v="1"/>
    <x v="1"/>
    <x v="0"/>
    <x v="2"/>
    <x v="0"/>
    <x v="0"/>
    <m/>
    <x v="0"/>
    <x v="1"/>
    <x v="8"/>
    <n v="25"/>
    <n v="0.85728633478500005"/>
    <s v="Very likely- 50% (cumulative)-exclusions applied"/>
    <n v="0.5"/>
    <x v="6"/>
  </r>
  <r>
    <n v="2313"/>
    <x v="0"/>
    <x v="0"/>
    <x v="0"/>
    <x v="0"/>
    <x v="0"/>
    <x v="0"/>
    <x v="0"/>
    <m/>
    <x v="0"/>
    <x v="0"/>
    <x v="0"/>
    <x v="0"/>
    <x v="0"/>
    <x v="0"/>
    <x v="0"/>
    <x v="0"/>
    <m/>
    <x v="4"/>
    <x v="1"/>
    <x v="1"/>
    <x v="0"/>
    <x v="2"/>
    <x v="0"/>
    <x v="0"/>
    <m/>
    <x v="0"/>
    <x v="3"/>
    <x v="6"/>
    <n v="10"/>
    <n v="0.77393240650799999"/>
    <s v="Very likely- £100 (cumulative)-exclusions applied"/>
    <n v="100"/>
    <x v="0"/>
  </r>
  <r>
    <n v="2313"/>
    <x v="0"/>
    <x v="0"/>
    <x v="0"/>
    <x v="0"/>
    <x v="0"/>
    <x v="0"/>
    <x v="0"/>
    <m/>
    <x v="0"/>
    <x v="0"/>
    <x v="0"/>
    <x v="0"/>
    <x v="0"/>
    <x v="0"/>
    <x v="0"/>
    <x v="0"/>
    <m/>
    <x v="4"/>
    <x v="1"/>
    <x v="1"/>
    <x v="0"/>
    <x v="2"/>
    <x v="0"/>
    <x v="0"/>
    <m/>
    <x v="0"/>
    <x v="3"/>
    <x v="6"/>
    <n v="10"/>
    <n v="0.77393240650799999"/>
    <s v="Very likely- £150 (cumulative)-exclusions applied"/>
    <n v="150"/>
    <x v="1"/>
  </r>
  <r>
    <n v="2313"/>
    <x v="0"/>
    <x v="0"/>
    <x v="0"/>
    <x v="0"/>
    <x v="0"/>
    <x v="0"/>
    <x v="0"/>
    <m/>
    <x v="0"/>
    <x v="0"/>
    <x v="0"/>
    <x v="0"/>
    <x v="0"/>
    <x v="0"/>
    <x v="0"/>
    <x v="0"/>
    <m/>
    <x v="4"/>
    <x v="1"/>
    <x v="1"/>
    <x v="0"/>
    <x v="2"/>
    <x v="0"/>
    <x v="0"/>
    <m/>
    <x v="0"/>
    <x v="3"/>
    <x v="6"/>
    <n v="10"/>
    <n v="0.77393240650799999"/>
    <s v="Very likely- £200 (cumulative)-exclusions applied"/>
    <n v="200"/>
    <x v="2"/>
  </r>
  <r>
    <n v="2313"/>
    <x v="0"/>
    <x v="0"/>
    <x v="0"/>
    <x v="0"/>
    <x v="0"/>
    <x v="0"/>
    <x v="0"/>
    <m/>
    <x v="0"/>
    <x v="0"/>
    <x v="0"/>
    <x v="0"/>
    <x v="0"/>
    <x v="0"/>
    <x v="0"/>
    <x v="0"/>
    <m/>
    <x v="4"/>
    <x v="1"/>
    <x v="1"/>
    <x v="0"/>
    <x v="2"/>
    <x v="0"/>
    <x v="0"/>
    <m/>
    <x v="0"/>
    <x v="3"/>
    <x v="6"/>
    <n v="10"/>
    <n v="0.77393240650799999"/>
    <s v="Very likely- 40% (cumulative)-exclusions applied"/>
    <n v="0.4"/>
    <x v="5"/>
  </r>
  <r>
    <n v="2313"/>
    <x v="0"/>
    <x v="0"/>
    <x v="0"/>
    <x v="0"/>
    <x v="0"/>
    <x v="0"/>
    <x v="0"/>
    <m/>
    <x v="0"/>
    <x v="0"/>
    <x v="0"/>
    <x v="0"/>
    <x v="0"/>
    <x v="0"/>
    <x v="0"/>
    <x v="0"/>
    <m/>
    <x v="4"/>
    <x v="1"/>
    <x v="1"/>
    <x v="0"/>
    <x v="2"/>
    <x v="0"/>
    <x v="0"/>
    <m/>
    <x v="0"/>
    <x v="3"/>
    <x v="6"/>
    <n v="10"/>
    <n v="0.77393240650799999"/>
    <s v="Very likely- 50% (cumulative)-exclusions applied"/>
    <n v="0.5"/>
    <x v="6"/>
  </r>
  <r>
    <n v="2315"/>
    <x v="0"/>
    <x v="0"/>
    <x v="0"/>
    <x v="0"/>
    <x v="0"/>
    <x v="0"/>
    <x v="0"/>
    <m/>
    <x v="0"/>
    <x v="0"/>
    <x v="0"/>
    <x v="0"/>
    <x v="0"/>
    <x v="0"/>
    <x v="0"/>
    <x v="0"/>
    <m/>
    <x v="9"/>
    <x v="6"/>
    <x v="1"/>
    <x v="0"/>
    <x v="2"/>
    <x v="0"/>
    <x v="3"/>
    <n v="5"/>
    <x v="8"/>
    <x v="1"/>
    <x v="6"/>
    <n v="5"/>
    <n v="1.16800935092"/>
    <s v="Very likely- £150 (cumulative)-exclusions applied"/>
    <n v="150"/>
    <x v="1"/>
  </r>
  <r>
    <n v="2315"/>
    <x v="0"/>
    <x v="0"/>
    <x v="0"/>
    <x v="0"/>
    <x v="0"/>
    <x v="0"/>
    <x v="0"/>
    <m/>
    <x v="0"/>
    <x v="0"/>
    <x v="0"/>
    <x v="0"/>
    <x v="0"/>
    <x v="0"/>
    <x v="0"/>
    <x v="0"/>
    <m/>
    <x v="9"/>
    <x v="6"/>
    <x v="1"/>
    <x v="0"/>
    <x v="2"/>
    <x v="0"/>
    <x v="3"/>
    <n v="5"/>
    <x v="8"/>
    <x v="1"/>
    <x v="6"/>
    <n v="5"/>
    <n v="1.16800935092"/>
    <s v="Very likely- £200 (cumulative)-exclusions applied"/>
    <n v="200"/>
    <x v="2"/>
  </r>
  <r>
    <n v="2317"/>
    <x v="0"/>
    <x v="0"/>
    <x v="0"/>
    <x v="0"/>
    <x v="0"/>
    <x v="0"/>
    <x v="0"/>
    <m/>
    <x v="0"/>
    <x v="0"/>
    <x v="0"/>
    <x v="0"/>
    <x v="0"/>
    <x v="0"/>
    <x v="0"/>
    <x v="0"/>
    <m/>
    <x v="4"/>
    <x v="1"/>
    <x v="1"/>
    <x v="0"/>
    <x v="2"/>
    <x v="0"/>
    <x v="0"/>
    <m/>
    <x v="13"/>
    <x v="2"/>
    <x v="4"/>
    <m/>
    <n v="0.984189995825"/>
    <s v="Very likely- £100 (cumulative)-exclusions applied"/>
    <n v="100"/>
    <x v="0"/>
  </r>
  <r>
    <n v="2317"/>
    <x v="0"/>
    <x v="0"/>
    <x v="0"/>
    <x v="0"/>
    <x v="0"/>
    <x v="0"/>
    <x v="0"/>
    <m/>
    <x v="0"/>
    <x v="0"/>
    <x v="0"/>
    <x v="0"/>
    <x v="0"/>
    <x v="0"/>
    <x v="0"/>
    <x v="0"/>
    <m/>
    <x v="4"/>
    <x v="1"/>
    <x v="1"/>
    <x v="0"/>
    <x v="2"/>
    <x v="0"/>
    <x v="0"/>
    <m/>
    <x v="13"/>
    <x v="2"/>
    <x v="4"/>
    <m/>
    <n v="0.984189995825"/>
    <s v="Very likely- £150 (cumulative)-exclusions applied"/>
    <n v="150"/>
    <x v="1"/>
  </r>
  <r>
    <n v="2317"/>
    <x v="0"/>
    <x v="0"/>
    <x v="0"/>
    <x v="0"/>
    <x v="0"/>
    <x v="0"/>
    <x v="0"/>
    <m/>
    <x v="0"/>
    <x v="0"/>
    <x v="0"/>
    <x v="0"/>
    <x v="0"/>
    <x v="0"/>
    <x v="0"/>
    <x v="0"/>
    <m/>
    <x v="4"/>
    <x v="1"/>
    <x v="1"/>
    <x v="0"/>
    <x v="2"/>
    <x v="0"/>
    <x v="0"/>
    <m/>
    <x v="13"/>
    <x v="2"/>
    <x v="4"/>
    <m/>
    <n v="0.984189995825"/>
    <s v="Very likely- £200 (cumulative)-exclusions applied"/>
    <n v="200"/>
    <x v="2"/>
  </r>
  <r>
    <n v="2317"/>
    <x v="0"/>
    <x v="0"/>
    <x v="0"/>
    <x v="0"/>
    <x v="0"/>
    <x v="0"/>
    <x v="0"/>
    <m/>
    <x v="0"/>
    <x v="0"/>
    <x v="0"/>
    <x v="0"/>
    <x v="0"/>
    <x v="0"/>
    <x v="0"/>
    <x v="0"/>
    <m/>
    <x v="4"/>
    <x v="1"/>
    <x v="1"/>
    <x v="0"/>
    <x v="2"/>
    <x v="0"/>
    <x v="0"/>
    <m/>
    <x v="13"/>
    <x v="2"/>
    <x v="4"/>
    <m/>
    <n v="0.984189995825"/>
    <s v="Very likely- 40% (cumulative)-exclusions applied"/>
    <n v="0.4"/>
    <x v="5"/>
  </r>
  <r>
    <n v="2317"/>
    <x v="0"/>
    <x v="0"/>
    <x v="0"/>
    <x v="0"/>
    <x v="0"/>
    <x v="0"/>
    <x v="0"/>
    <m/>
    <x v="0"/>
    <x v="0"/>
    <x v="0"/>
    <x v="0"/>
    <x v="0"/>
    <x v="0"/>
    <x v="0"/>
    <x v="0"/>
    <m/>
    <x v="4"/>
    <x v="1"/>
    <x v="1"/>
    <x v="0"/>
    <x v="2"/>
    <x v="0"/>
    <x v="0"/>
    <m/>
    <x v="13"/>
    <x v="2"/>
    <x v="4"/>
    <m/>
    <n v="0.984189995825"/>
    <s v="Very likely- 50% (cumulative)-exclusions applied"/>
    <n v="0.5"/>
    <x v="6"/>
  </r>
  <r>
    <n v="2323"/>
    <x v="0"/>
    <x v="0"/>
    <x v="0"/>
    <x v="0"/>
    <x v="0"/>
    <x v="0"/>
    <x v="0"/>
    <m/>
    <x v="2"/>
    <x v="0"/>
    <x v="0"/>
    <x v="0"/>
    <x v="0"/>
    <x v="0"/>
    <x v="0"/>
    <x v="0"/>
    <m/>
    <x v="8"/>
    <x v="6"/>
    <x v="1"/>
    <x v="0"/>
    <x v="2"/>
    <x v="0"/>
    <x v="0"/>
    <n v="2"/>
    <x v="0"/>
    <x v="1"/>
    <x v="8"/>
    <n v="30"/>
    <n v="0.84178897550599996"/>
    <s v="Very likely- £150 (cumulative)-exclusions applied"/>
    <n v="150"/>
    <x v="1"/>
  </r>
  <r>
    <n v="2323"/>
    <x v="0"/>
    <x v="0"/>
    <x v="0"/>
    <x v="0"/>
    <x v="0"/>
    <x v="0"/>
    <x v="0"/>
    <m/>
    <x v="2"/>
    <x v="0"/>
    <x v="0"/>
    <x v="0"/>
    <x v="0"/>
    <x v="0"/>
    <x v="0"/>
    <x v="0"/>
    <m/>
    <x v="8"/>
    <x v="6"/>
    <x v="1"/>
    <x v="0"/>
    <x v="2"/>
    <x v="0"/>
    <x v="0"/>
    <n v="2"/>
    <x v="0"/>
    <x v="1"/>
    <x v="8"/>
    <n v="30"/>
    <n v="0.84178897550599996"/>
    <s v="Very likely- £200 (cumulative)-exclusions applied"/>
    <n v="200"/>
    <x v="2"/>
  </r>
  <r>
    <n v="2323"/>
    <x v="0"/>
    <x v="0"/>
    <x v="0"/>
    <x v="0"/>
    <x v="0"/>
    <x v="0"/>
    <x v="0"/>
    <m/>
    <x v="2"/>
    <x v="0"/>
    <x v="0"/>
    <x v="0"/>
    <x v="0"/>
    <x v="0"/>
    <x v="0"/>
    <x v="0"/>
    <m/>
    <x v="8"/>
    <x v="6"/>
    <x v="1"/>
    <x v="0"/>
    <x v="2"/>
    <x v="0"/>
    <x v="0"/>
    <n v="2"/>
    <x v="0"/>
    <x v="1"/>
    <x v="8"/>
    <n v="30"/>
    <n v="0.84178897550599996"/>
    <s v="Very likely- 50% (cumulative)-exclusions applied"/>
    <n v="0.5"/>
    <x v="6"/>
  </r>
  <r>
    <n v="2325"/>
    <x v="0"/>
    <x v="0"/>
    <x v="0"/>
    <x v="0"/>
    <x v="0"/>
    <x v="0"/>
    <x v="0"/>
    <m/>
    <x v="2"/>
    <x v="0"/>
    <x v="0"/>
    <x v="0"/>
    <x v="0"/>
    <x v="0"/>
    <x v="0"/>
    <x v="0"/>
    <m/>
    <x v="6"/>
    <x v="3"/>
    <x v="2"/>
    <x v="1"/>
    <x v="5"/>
    <x v="1"/>
    <x v="2"/>
    <m/>
    <x v="13"/>
    <x v="2"/>
    <x v="4"/>
    <m/>
    <n v="0.98880514643799999"/>
    <s v="Very likely- £200 (cumulative)-exclusions applied"/>
    <n v="200"/>
    <x v="2"/>
  </r>
  <r>
    <n v="2325"/>
    <x v="0"/>
    <x v="0"/>
    <x v="0"/>
    <x v="0"/>
    <x v="0"/>
    <x v="0"/>
    <x v="0"/>
    <m/>
    <x v="2"/>
    <x v="0"/>
    <x v="0"/>
    <x v="0"/>
    <x v="0"/>
    <x v="0"/>
    <x v="0"/>
    <x v="0"/>
    <m/>
    <x v="6"/>
    <x v="3"/>
    <x v="2"/>
    <x v="1"/>
    <x v="5"/>
    <x v="1"/>
    <x v="2"/>
    <m/>
    <x v="13"/>
    <x v="2"/>
    <x v="4"/>
    <m/>
    <n v="0.98880514643799999"/>
    <s v="Very likely- 40% (cumulative)-exclusions applied"/>
    <n v="0.4"/>
    <x v="5"/>
  </r>
  <r>
    <n v="2325"/>
    <x v="0"/>
    <x v="0"/>
    <x v="0"/>
    <x v="0"/>
    <x v="0"/>
    <x v="0"/>
    <x v="0"/>
    <m/>
    <x v="2"/>
    <x v="0"/>
    <x v="0"/>
    <x v="0"/>
    <x v="0"/>
    <x v="0"/>
    <x v="0"/>
    <x v="0"/>
    <m/>
    <x v="6"/>
    <x v="3"/>
    <x v="2"/>
    <x v="1"/>
    <x v="5"/>
    <x v="1"/>
    <x v="2"/>
    <m/>
    <x v="13"/>
    <x v="2"/>
    <x v="4"/>
    <m/>
    <n v="0.98880514643799999"/>
    <s v="Very likely- 50% (cumulative)-exclusions applied"/>
    <n v="0.5"/>
    <x v="6"/>
  </r>
  <r>
    <n v="2327"/>
    <x v="0"/>
    <x v="0"/>
    <x v="0"/>
    <x v="0"/>
    <x v="0"/>
    <x v="0"/>
    <x v="0"/>
    <m/>
    <x v="2"/>
    <x v="4"/>
    <x v="12"/>
    <x v="5"/>
    <x v="6"/>
    <x v="0"/>
    <x v="0"/>
    <x v="0"/>
    <n v="2"/>
    <x v="2"/>
    <x v="5"/>
    <x v="0"/>
    <x v="2"/>
    <x v="0"/>
    <x v="0"/>
    <x v="0"/>
    <n v="3"/>
    <x v="2"/>
    <x v="1"/>
    <x v="2"/>
    <n v="0.5"/>
    <n v="1.55575687882"/>
    <s v="Very likely- 40% (cumulative)-exclusions applied"/>
    <n v="0.4"/>
    <x v="5"/>
  </r>
  <r>
    <n v="2327"/>
    <x v="0"/>
    <x v="0"/>
    <x v="0"/>
    <x v="0"/>
    <x v="0"/>
    <x v="0"/>
    <x v="0"/>
    <m/>
    <x v="2"/>
    <x v="4"/>
    <x v="12"/>
    <x v="5"/>
    <x v="6"/>
    <x v="0"/>
    <x v="0"/>
    <x v="0"/>
    <n v="2"/>
    <x v="2"/>
    <x v="5"/>
    <x v="0"/>
    <x v="2"/>
    <x v="0"/>
    <x v="0"/>
    <x v="0"/>
    <n v="3"/>
    <x v="2"/>
    <x v="1"/>
    <x v="2"/>
    <n v="0.5"/>
    <n v="1.55575687882"/>
    <s v="Very likely- 50% (cumulative)-exclusions applied"/>
    <n v="0.5"/>
    <x v="6"/>
  </r>
  <r>
    <n v="2328"/>
    <x v="0"/>
    <x v="0"/>
    <x v="0"/>
    <x v="0"/>
    <x v="0"/>
    <x v="0"/>
    <x v="0"/>
    <m/>
    <x v="0"/>
    <x v="0"/>
    <x v="0"/>
    <x v="0"/>
    <x v="0"/>
    <x v="0"/>
    <x v="0"/>
    <x v="0"/>
    <m/>
    <x v="11"/>
    <x v="2"/>
    <x v="1"/>
    <x v="0"/>
    <x v="2"/>
    <x v="5"/>
    <x v="0"/>
    <n v="3"/>
    <x v="3"/>
    <x v="1"/>
    <x v="0"/>
    <m/>
    <n v="0.94386774740299995"/>
    <s v="Very likely- 50% (cumulative)-exclusions applied"/>
    <n v="0.5"/>
    <x v="6"/>
  </r>
  <r>
    <n v="2330"/>
    <x v="10"/>
    <x v="1"/>
    <x v="3"/>
    <x v="0"/>
    <x v="0"/>
    <x v="0"/>
    <x v="0"/>
    <n v="5"/>
    <x v="0"/>
    <x v="0"/>
    <x v="0"/>
    <x v="0"/>
    <x v="0"/>
    <x v="0"/>
    <x v="0"/>
    <x v="0"/>
    <m/>
    <x v="6"/>
    <x v="3"/>
    <x v="2"/>
    <x v="1"/>
    <x v="5"/>
    <x v="1"/>
    <x v="2"/>
    <m/>
    <x v="13"/>
    <x v="2"/>
    <x v="4"/>
    <m/>
    <n v="0.65821290098100005"/>
    <s v="Very likely- £50 (cumulative)-exclusions applied"/>
    <n v="50"/>
    <x v="7"/>
  </r>
  <r>
    <n v="2330"/>
    <x v="10"/>
    <x v="1"/>
    <x v="3"/>
    <x v="0"/>
    <x v="0"/>
    <x v="0"/>
    <x v="0"/>
    <n v="5"/>
    <x v="0"/>
    <x v="0"/>
    <x v="0"/>
    <x v="0"/>
    <x v="0"/>
    <x v="0"/>
    <x v="0"/>
    <x v="0"/>
    <m/>
    <x v="6"/>
    <x v="3"/>
    <x v="2"/>
    <x v="1"/>
    <x v="5"/>
    <x v="1"/>
    <x v="2"/>
    <m/>
    <x v="13"/>
    <x v="2"/>
    <x v="4"/>
    <m/>
    <n v="0.65821290098100005"/>
    <s v="Very likely- £100 (cumulative)-exclusions applied"/>
    <n v="100"/>
    <x v="0"/>
  </r>
  <r>
    <n v="2330"/>
    <x v="10"/>
    <x v="1"/>
    <x v="3"/>
    <x v="0"/>
    <x v="0"/>
    <x v="0"/>
    <x v="0"/>
    <n v="5"/>
    <x v="0"/>
    <x v="0"/>
    <x v="0"/>
    <x v="0"/>
    <x v="0"/>
    <x v="0"/>
    <x v="0"/>
    <x v="0"/>
    <m/>
    <x v="6"/>
    <x v="3"/>
    <x v="2"/>
    <x v="1"/>
    <x v="5"/>
    <x v="1"/>
    <x v="2"/>
    <m/>
    <x v="13"/>
    <x v="2"/>
    <x v="4"/>
    <m/>
    <n v="0.65821290098100005"/>
    <s v="Very likely- £150 (cumulative)-exclusions applied"/>
    <n v="150"/>
    <x v="1"/>
  </r>
  <r>
    <n v="2330"/>
    <x v="10"/>
    <x v="1"/>
    <x v="3"/>
    <x v="0"/>
    <x v="0"/>
    <x v="0"/>
    <x v="0"/>
    <n v="5"/>
    <x v="0"/>
    <x v="0"/>
    <x v="0"/>
    <x v="0"/>
    <x v="0"/>
    <x v="0"/>
    <x v="0"/>
    <x v="0"/>
    <m/>
    <x v="6"/>
    <x v="3"/>
    <x v="2"/>
    <x v="1"/>
    <x v="5"/>
    <x v="1"/>
    <x v="2"/>
    <m/>
    <x v="13"/>
    <x v="2"/>
    <x v="4"/>
    <m/>
    <n v="0.65821290098100005"/>
    <s v="Very likely- £200 (cumulative)-exclusions applied"/>
    <n v="200"/>
    <x v="2"/>
  </r>
  <r>
    <n v="2330"/>
    <x v="10"/>
    <x v="1"/>
    <x v="3"/>
    <x v="0"/>
    <x v="0"/>
    <x v="0"/>
    <x v="0"/>
    <n v="5"/>
    <x v="0"/>
    <x v="0"/>
    <x v="0"/>
    <x v="0"/>
    <x v="0"/>
    <x v="0"/>
    <x v="0"/>
    <x v="0"/>
    <m/>
    <x v="6"/>
    <x v="3"/>
    <x v="2"/>
    <x v="1"/>
    <x v="5"/>
    <x v="1"/>
    <x v="2"/>
    <m/>
    <x v="13"/>
    <x v="2"/>
    <x v="4"/>
    <m/>
    <n v="0.65821290098100005"/>
    <s v="Very likely- 40% (cumulative)-exclusions applied"/>
    <n v="0.4"/>
    <x v="5"/>
  </r>
  <r>
    <n v="2330"/>
    <x v="10"/>
    <x v="1"/>
    <x v="3"/>
    <x v="0"/>
    <x v="0"/>
    <x v="0"/>
    <x v="0"/>
    <n v="5"/>
    <x v="0"/>
    <x v="0"/>
    <x v="0"/>
    <x v="0"/>
    <x v="0"/>
    <x v="0"/>
    <x v="0"/>
    <x v="0"/>
    <m/>
    <x v="6"/>
    <x v="3"/>
    <x v="2"/>
    <x v="1"/>
    <x v="5"/>
    <x v="1"/>
    <x v="2"/>
    <m/>
    <x v="13"/>
    <x v="2"/>
    <x v="4"/>
    <m/>
    <n v="0.65821290098100005"/>
    <s v="Very likely- 50% (cumulative)-exclusions applied"/>
    <n v="0.5"/>
    <x v="6"/>
  </r>
  <r>
    <n v="2338"/>
    <x v="10"/>
    <x v="4"/>
    <x v="0"/>
    <x v="0"/>
    <x v="0"/>
    <x v="5"/>
    <x v="0"/>
    <n v="2"/>
    <x v="0"/>
    <x v="6"/>
    <x v="12"/>
    <x v="0"/>
    <x v="0"/>
    <x v="5"/>
    <x v="5"/>
    <x v="0"/>
    <n v="1"/>
    <x v="2"/>
    <x v="4"/>
    <x v="1"/>
    <x v="0"/>
    <x v="2"/>
    <x v="0"/>
    <x v="0"/>
    <n v="1"/>
    <x v="1"/>
    <x v="1"/>
    <x v="6"/>
    <n v="3"/>
    <n v="0.65821290098100005"/>
    <s v="Very likely- £200 (cumulative)-exclusions applied"/>
    <n v="200"/>
    <x v="2"/>
  </r>
  <r>
    <n v="2338"/>
    <x v="10"/>
    <x v="4"/>
    <x v="0"/>
    <x v="0"/>
    <x v="0"/>
    <x v="5"/>
    <x v="0"/>
    <n v="2"/>
    <x v="0"/>
    <x v="6"/>
    <x v="12"/>
    <x v="0"/>
    <x v="0"/>
    <x v="5"/>
    <x v="5"/>
    <x v="0"/>
    <n v="1"/>
    <x v="2"/>
    <x v="4"/>
    <x v="1"/>
    <x v="0"/>
    <x v="2"/>
    <x v="0"/>
    <x v="0"/>
    <n v="1"/>
    <x v="1"/>
    <x v="1"/>
    <x v="6"/>
    <n v="3"/>
    <n v="0.65821290098100005"/>
    <s v="Very likely- 50% (cumulative)-exclusions applied"/>
    <n v="0.5"/>
    <x v="6"/>
  </r>
  <r>
    <n v="2340"/>
    <x v="7"/>
    <x v="8"/>
    <x v="0"/>
    <x v="0"/>
    <x v="0"/>
    <x v="0"/>
    <x v="0"/>
    <n v="2"/>
    <x v="0"/>
    <x v="0"/>
    <x v="0"/>
    <x v="0"/>
    <x v="0"/>
    <x v="0"/>
    <x v="0"/>
    <x v="0"/>
    <m/>
    <x v="6"/>
    <x v="3"/>
    <x v="2"/>
    <x v="1"/>
    <x v="5"/>
    <x v="1"/>
    <x v="2"/>
    <m/>
    <x v="3"/>
    <x v="1"/>
    <x v="0"/>
    <m/>
    <n v="0.60094173635299997"/>
    <s v="Very likely- £100 (cumulative)-exclusions applied"/>
    <n v="100"/>
    <x v="0"/>
  </r>
  <r>
    <n v="2340"/>
    <x v="7"/>
    <x v="8"/>
    <x v="0"/>
    <x v="0"/>
    <x v="0"/>
    <x v="0"/>
    <x v="0"/>
    <n v="2"/>
    <x v="0"/>
    <x v="0"/>
    <x v="0"/>
    <x v="0"/>
    <x v="0"/>
    <x v="0"/>
    <x v="0"/>
    <x v="0"/>
    <m/>
    <x v="6"/>
    <x v="3"/>
    <x v="2"/>
    <x v="1"/>
    <x v="5"/>
    <x v="1"/>
    <x v="2"/>
    <m/>
    <x v="3"/>
    <x v="1"/>
    <x v="0"/>
    <m/>
    <n v="0.60094173635299997"/>
    <s v="Very likely- £150 (cumulative)-exclusions applied"/>
    <n v="150"/>
    <x v="1"/>
  </r>
  <r>
    <n v="2340"/>
    <x v="7"/>
    <x v="8"/>
    <x v="0"/>
    <x v="0"/>
    <x v="0"/>
    <x v="0"/>
    <x v="0"/>
    <n v="2"/>
    <x v="0"/>
    <x v="0"/>
    <x v="0"/>
    <x v="0"/>
    <x v="0"/>
    <x v="0"/>
    <x v="0"/>
    <x v="0"/>
    <m/>
    <x v="6"/>
    <x v="3"/>
    <x v="2"/>
    <x v="1"/>
    <x v="5"/>
    <x v="1"/>
    <x v="2"/>
    <m/>
    <x v="3"/>
    <x v="1"/>
    <x v="0"/>
    <m/>
    <n v="0.60094173635299997"/>
    <s v="Very likely- £200 (cumulative)-exclusions applied"/>
    <n v="200"/>
    <x v="2"/>
  </r>
  <r>
    <n v="2342"/>
    <x v="10"/>
    <x v="0"/>
    <x v="3"/>
    <x v="4"/>
    <x v="0"/>
    <x v="0"/>
    <x v="0"/>
    <n v="3"/>
    <x v="0"/>
    <x v="0"/>
    <x v="0"/>
    <x v="0"/>
    <x v="0"/>
    <x v="0"/>
    <x v="0"/>
    <x v="0"/>
    <m/>
    <x v="0"/>
    <x v="1"/>
    <x v="3"/>
    <x v="4"/>
    <x v="4"/>
    <x v="0"/>
    <x v="0"/>
    <n v="1"/>
    <x v="1"/>
    <x v="1"/>
    <x v="1"/>
    <n v="5"/>
    <n v="1.2543684880999999"/>
    <s v="Very likely- 50% (cumulative)-exclusions applied"/>
    <n v="0.5"/>
    <x v="6"/>
  </r>
  <r>
    <n v="2348"/>
    <x v="0"/>
    <x v="0"/>
    <x v="0"/>
    <x v="0"/>
    <x v="0"/>
    <x v="0"/>
    <x v="0"/>
    <m/>
    <x v="0"/>
    <x v="0"/>
    <x v="0"/>
    <x v="0"/>
    <x v="0"/>
    <x v="0"/>
    <x v="0"/>
    <x v="0"/>
    <m/>
    <x v="4"/>
    <x v="1"/>
    <x v="1"/>
    <x v="0"/>
    <x v="2"/>
    <x v="0"/>
    <x v="0"/>
    <m/>
    <x v="13"/>
    <x v="2"/>
    <x v="4"/>
    <m/>
    <n v="1.06396577213"/>
    <s v="Very likely- £150 (cumulative)-exclusions applied"/>
    <n v="150"/>
    <x v="1"/>
  </r>
  <r>
    <n v="2348"/>
    <x v="0"/>
    <x v="0"/>
    <x v="0"/>
    <x v="0"/>
    <x v="0"/>
    <x v="0"/>
    <x v="0"/>
    <m/>
    <x v="0"/>
    <x v="0"/>
    <x v="0"/>
    <x v="0"/>
    <x v="0"/>
    <x v="0"/>
    <x v="0"/>
    <x v="0"/>
    <m/>
    <x v="4"/>
    <x v="1"/>
    <x v="1"/>
    <x v="0"/>
    <x v="2"/>
    <x v="0"/>
    <x v="0"/>
    <m/>
    <x v="13"/>
    <x v="2"/>
    <x v="4"/>
    <m/>
    <n v="1.06396577213"/>
    <s v="Very likely- £200 (cumulative)-exclusions applied"/>
    <n v="200"/>
    <x v="2"/>
  </r>
  <r>
    <n v="2352"/>
    <x v="0"/>
    <x v="0"/>
    <x v="0"/>
    <x v="0"/>
    <x v="0"/>
    <x v="0"/>
    <x v="0"/>
    <m/>
    <x v="0"/>
    <x v="0"/>
    <x v="0"/>
    <x v="0"/>
    <x v="0"/>
    <x v="0"/>
    <x v="0"/>
    <x v="0"/>
    <m/>
    <x v="2"/>
    <x v="1"/>
    <x v="3"/>
    <x v="2"/>
    <x v="2"/>
    <x v="0"/>
    <x v="1"/>
    <n v="2"/>
    <x v="1"/>
    <x v="1"/>
    <x v="1"/>
    <n v="8"/>
    <n v="0.444039132911"/>
    <s v="Very likely- £100 (cumulative)-exclusions applied"/>
    <n v="100"/>
    <x v="0"/>
  </r>
  <r>
    <n v="2352"/>
    <x v="0"/>
    <x v="0"/>
    <x v="0"/>
    <x v="0"/>
    <x v="0"/>
    <x v="0"/>
    <x v="0"/>
    <m/>
    <x v="0"/>
    <x v="0"/>
    <x v="0"/>
    <x v="0"/>
    <x v="0"/>
    <x v="0"/>
    <x v="0"/>
    <x v="0"/>
    <m/>
    <x v="2"/>
    <x v="1"/>
    <x v="3"/>
    <x v="2"/>
    <x v="2"/>
    <x v="0"/>
    <x v="1"/>
    <n v="2"/>
    <x v="1"/>
    <x v="1"/>
    <x v="1"/>
    <n v="8"/>
    <n v="0.444039132911"/>
    <s v="Very likely- £150 (cumulative)-exclusions applied"/>
    <n v="150"/>
    <x v="1"/>
  </r>
  <r>
    <n v="2352"/>
    <x v="0"/>
    <x v="0"/>
    <x v="0"/>
    <x v="0"/>
    <x v="0"/>
    <x v="0"/>
    <x v="0"/>
    <m/>
    <x v="0"/>
    <x v="0"/>
    <x v="0"/>
    <x v="0"/>
    <x v="0"/>
    <x v="0"/>
    <x v="0"/>
    <x v="0"/>
    <m/>
    <x v="2"/>
    <x v="1"/>
    <x v="3"/>
    <x v="2"/>
    <x v="2"/>
    <x v="0"/>
    <x v="1"/>
    <n v="2"/>
    <x v="1"/>
    <x v="1"/>
    <x v="1"/>
    <n v="8"/>
    <n v="0.444039132911"/>
    <s v="Very likely- £200 (cumulative)-exclusions applied"/>
    <n v="200"/>
    <x v="2"/>
  </r>
  <r>
    <n v="2354"/>
    <x v="0"/>
    <x v="0"/>
    <x v="0"/>
    <x v="0"/>
    <x v="0"/>
    <x v="0"/>
    <x v="0"/>
    <m/>
    <x v="0"/>
    <x v="0"/>
    <x v="0"/>
    <x v="0"/>
    <x v="0"/>
    <x v="0"/>
    <x v="0"/>
    <x v="0"/>
    <m/>
    <x v="9"/>
    <x v="1"/>
    <x v="1"/>
    <x v="0"/>
    <x v="0"/>
    <x v="0"/>
    <x v="3"/>
    <n v="1.5"/>
    <x v="1"/>
    <x v="4"/>
    <x v="6"/>
    <n v="2"/>
    <n v="0.71669779096499997"/>
    <s v="Very likely- £200 (cumulative)-exclusions applied"/>
    <n v="200"/>
    <x v="2"/>
  </r>
  <r>
    <n v="2354"/>
    <x v="0"/>
    <x v="0"/>
    <x v="0"/>
    <x v="0"/>
    <x v="0"/>
    <x v="0"/>
    <x v="0"/>
    <m/>
    <x v="0"/>
    <x v="0"/>
    <x v="0"/>
    <x v="0"/>
    <x v="0"/>
    <x v="0"/>
    <x v="0"/>
    <x v="0"/>
    <m/>
    <x v="9"/>
    <x v="1"/>
    <x v="1"/>
    <x v="0"/>
    <x v="0"/>
    <x v="0"/>
    <x v="3"/>
    <n v="1.5"/>
    <x v="1"/>
    <x v="4"/>
    <x v="6"/>
    <n v="2"/>
    <n v="0.71669779096499997"/>
    <s v="Very likely- 30% (cumulative)-exclusions applied"/>
    <n v="0.3"/>
    <x v="4"/>
  </r>
  <r>
    <n v="2354"/>
    <x v="0"/>
    <x v="0"/>
    <x v="0"/>
    <x v="0"/>
    <x v="0"/>
    <x v="0"/>
    <x v="0"/>
    <m/>
    <x v="0"/>
    <x v="0"/>
    <x v="0"/>
    <x v="0"/>
    <x v="0"/>
    <x v="0"/>
    <x v="0"/>
    <x v="0"/>
    <m/>
    <x v="9"/>
    <x v="1"/>
    <x v="1"/>
    <x v="0"/>
    <x v="0"/>
    <x v="0"/>
    <x v="3"/>
    <n v="1.5"/>
    <x v="1"/>
    <x v="4"/>
    <x v="6"/>
    <n v="2"/>
    <n v="0.71669779096499997"/>
    <s v="Very likely- 40% (cumulative)-exclusions applied"/>
    <n v="0.4"/>
    <x v="5"/>
  </r>
  <r>
    <n v="2354"/>
    <x v="0"/>
    <x v="0"/>
    <x v="0"/>
    <x v="0"/>
    <x v="0"/>
    <x v="0"/>
    <x v="0"/>
    <m/>
    <x v="0"/>
    <x v="0"/>
    <x v="0"/>
    <x v="0"/>
    <x v="0"/>
    <x v="0"/>
    <x v="0"/>
    <x v="0"/>
    <m/>
    <x v="9"/>
    <x v="1"/>
    <x v="1"/>
    <x v="0"/>
    <x v="0"/>
    <x v="0"/>
    <x v="3"/>
    <n v="1.5"/>
    <x v="1"/>
    <x v="4"/>
    <x v="6"/>
    <n v="2"/>
    <n v="0.71669779096499997"/>
    <s v="Very likely- 50% (cumulative)-exclusions applied"/>
    <n v="0.5"/>
    <x v="6"/>
  </r>
  <r>
    <n v="2357"/>
    <x v="0"/>
    <x v="0"/>
    <x v="0"/>
    <x v="0"/>
    <x v="0"/>
    <x v="0"/>
    <x v="0"/>
    <m/>
    <x v="0"/>
    <x v="0"/>
    <x v="0"/>
    <x v="0"/>
    <x v="0"/>
    <x v="0"/>
    <x v="0"/>
    <x v="0"/>
    <m/>
    <x v="6"/>
    <x v="3"/>
    <x v="2"/>
    <x v="1"/>
    <x v="5"/>
    <x v="1"/>
    <x v="2"/>
    <m/>
    <x v="3"/>
    <x v="1"/>
    <x v="0"/>
    <m/>
    <n v="0.98657022601"/>
    <s v="Very likely- £100 (cumulative)-exclusions applied"/>
    <n v="100"/>
    <x v="0"/>
  </r>
  <r>
    <n v="2357"/>
    <x v="0"/>
    <x v="0"/>
    <x v="0"/>
    <x v="0"/>
    <x v="0"/>
    <x v="0"/>
    <x v="0"/>
    <m/>
    <x v="0"/>
    <x v="0"/>
    <x v="0"/>
    <x v="0"/>
    <x v="0"/>
    <x v="0"/>
    <x v="0"/>
    <x v="0"/>
    <m/>
    <x v="6"/>
    <x v="3"/>
    <x v="2"/>
    <x v="1"/>
    <x v="5"/>
    <x v="1"/>
    <x v="2"/>
    <m/>
    <x v="3"/>
    <x v="1"/>
    <x v="0"/>
    <m/>
    <n v="0.98657022601"/>
    <s v="Very likely- £150 (cumulative)-exclusions applied"/>
    <n v="150"/>
    <x v="1"/>
  </r>
  <r>
    <n v="2357"/>
    <x v="0"/>
    <x v="0"/>
    <x v="0"/>
    <x v="0"/>
    <x v="0"/>
    <x v="0"/>
    <x v="0"/>
    <m/>
    <x v="0"/>
    <x v="0"/>
    <x v="0"/>
    <x v="0"/>
    <x v="0"/>
    <x v="0"/>
    <x v="0"/>
    <x v="0"/>
    <m/>
    <x v="6"/>
    <x v="3"/>
    <x v="2"/>
    <x v="1"/>
    <x v="5"/>
    <x v="1"/>
    <x v="2"/>
    <m/>
    <x v="3"/>
    <x v="1"/>
    <x v="0"/>
    <m/>
    <n v="0.98657022601"/>
    <s v="Very likely- £200 (cumulative)-exclusions applied"/>
    <n v="200"/>
    <x v="2"/>
  </r>
  <r>
    <n v="2357"/>
    <x v="0"/>
    <x v="0"/>
    <x v="0"/>
    <x v="0"/>
    <x v="0"/>
    <x v="0"/>
    <x v="0"/>
    <m/>
    <x v="0"/>
    <x v="0"/>
    <x v="0"/>
    <x v="0"/>
    <x v="0"/>
    <x v="0"/>
    <x v="0"/>
    <x v="0"/>
    <m/>
    <x v="6"/>
    <x v="3"/>
    <x v="2"/>
    <x v="1"/>
    <x v="5"/>
    <x v="1"/>
    <x v="2"/>
    <m/>
    <x v="3"/>
    <x v="1"/>
    <x v="0"/>
    <m/>
    <n v="0.98657022601"/>
    <s v="Very likely- 20% (cumulative)-exclusions applied"/>
    <n v="0.2"/>
    <x v="3"/>
  </r>
  <r>
    <n v="2357"/>
    <x v="0"/>
    <x v="0"/>
    <x v="0"/>
    <x v="0"/>
    <x v="0"/>
    <x v="0"/>
    <x v="0"/>
    <m/>
    <x v="0"/>
    <x v="0"/>
    <x v="0"/>
    <x v="0"/>
    <x v="0"/>
    <x v="0"/>
    <x v="0"/>
    <x v="0"/>
    <m/>
    <x v="6"/>
    <x v="3"/>
    <x v="2"/>
    <x v="1"/>
    <x v="5"/>
    <x v="1"/>
    <x v="2"/>
    <m/>
    <x v="3"/>
    <x v="1"/>
    <x v="0"/>
    <m/>
    <n v="0.98657022601"/>
    <s v="Very likely- 30% (cumulative)-exclusions applied"/>
    <n v="0.3"/>
    <x v="4"/>
  </r>
  <r>
    <n v="2357"/>
    <x v="0"/>
    <x v="0"/>
    <x v="0"/>
    <x v="0"/>
    <x v="0"/>
    <x v="0"/>
    <x v="0"/>
    <m/>
    <x v="0"/>
    <x v="0"/>
    <x v="0"/>
    <x v="0"/>
    <x v="0"/>
    <x v="0"/>
    <x v="0"/>
    <x v="0"/>
    <m/>
    <x v="6"/>
    <x v="3"/>
    <x v="2"/>
    <x v="1"/>
    <x v="5"/>
    <x v="1"/>
    <x v="2"/>
    <m/>
    <x v="3"/>
    <x v="1"/>
    <x v="0"/>
    <m/>
    <n v="0.98657022601"/>
    <s v="Very likely- 40% (cumulative)-exclusions applied"/>
    <n v="0.4"/>
    <x v="5"/>
  </r>
  <r>
    <n v="2357"/>
    <x v="0"/>
    <x v="0"/>
    <x v="0"/>
    <x v="0"/>
    <x v="0"/>
    <x v="0"/>
    <x v="0"/>
    <m/>
    <x v="0"/>
    <x v="0"/>
    <x v="0"/>
    <x v="0"/>
    <x v="0"/>
    <x v="0"/>
    <x v="0"/>
    <x v="0"/>
    <m/>
    <x v="6"/>
    <x v="3"/>
    <x v="2"/>
    <x v="1"/>
    <x v="5"/>
    <x v="1"/>
    <x v="2"/>
    <m/>
    <x v="3"/>
    <x v="1"/>
    <x v="0"/>
    <m/>
    <n v="0.98657022601"/>
    <s v="Very likely- 50% (cumulative)-exclusions applied"/>
    <n v="0.5"/>
    <x v="6"/>
  </r>
  <r>
    <n v="2358"/>
    <x v="0"/>
    <x v="0"/>
    <x v="0"/>
    <x v="0"/>
    <x v="0"/>
    <x v="0"/>
    <x v="0"/>
    <m/>
    <x v="0"/>
    <x v="16"/>
    <x v="1"/>
    <x v="1"/>
    <x v="1"/>
    <x v="1"/>
    <x v="1"/>
    <x v="1"/>
    <m/>
    <x v="4"/>
    <x v="1"/>
    <x v="1"/>
    <x v="0"/>
    <x v="2"/>
    <x v="0"/>
    <x v="0"/>
    <m/>
    <x v="3"/>
    <x v="1"/>
    <x v="0"/>
    <m/>
    <n v="0.91157701165500005"/>
    <s v="Very likely- £150 (cumulative)-exclusions applied"/>
    <n v="150"/>
    <x v="1"/>
  </r>
  <r>
    <n v="2358"/>
    <x v="0"/>
    <x v="0"/>
    <x v="0"/>
    <x v="0"/>
    <x v="0"/>
    <x v="0"/>
    <x v="0"/>
    <m/>
    <x v="0"/>
    <x v="16"/>
    <x v="1"/>
    <x v="1"/>
    <x v="1"/>
    <x v="1"/>
    <x v="1"/>
    <x v="1"/>
    <m/>
    <x v="4"/>
    <x v="1"/>
    <x v="1"/>
    <x v="0"/>
    <x v="2"/>
    <x v="0"/>
    <x v="0"/>
    <m/>
    <x v="3"/>
    <x v="1"/>
    <x v="0"/>
    <m/>
    <n v="0.91157701165500005"/>
    <s v="Very likely- £200 (cumulative)-exclusions applied"/>
    <n v="200"/>
    <x v="2"/>
  </r>
  <r>
    <n v="2358"/>
    <x v="0"/>
    <x v="0"/>
    <x v="0"/>
    <x v="0"/>
    <x v="0"/>
    <x v="0"/>
    <x v="0"/>
    <m/>
    <x v="0"/>
    <x v="16"/>
    <x v="1"/>
    <x v="1"/>
    <x v="1"/>
    <x v="1"/>
    <x v="1"/>
    <x v="1"/>
    <m/>
    <x v="4"/>
    <x v="1"/>
    <x v="1"/>
    <x v="0"/>
    <x v="2"/>
    <x v="0"/>
    <x v="0"/>
    <m/>
    <x v="3"/>
    <x v="1"/>
    <x v="0"/>
    <m/>
    <n v="0.91157701165500005"/>
    <s v="Very likely- 20% (cumulative)-exclusions applied"/>
    <n v="0.2"/>
    <x v="3"/>
  </r>
  <r>
    <n v="2358"/>
    <x v="0"/>
    <x v="0"/>
    <x v="0"/>
    <x v="0"/>
    <x v="0"/>
    <x v="0"/>
    <x v="0"/>
    <m/>
    <x v="0"/>
    <x v="16"/>
    <x v="1"/>
    <x v="1"/>
    <x v="1"/>
    <x v="1"/>
    <x v="1"/>
    <x v="1"/>
    <m/>
    <x v="4"/>
    <x v="1"/>
    <x v="1"/>
    <x v="0"/>
    <x v="2"/>
    <x v="0"/>
    <x v="0"/>
    <m/>
    <x v="3"/>
    <x v="1"/>
    <x v="0"/>
    <m/>
    <n v="0.91157701165500005"/>
    <s v="Very likely- 30% (cumulative)-exclusions applied"/>
    <n v="0.3"/>
    <x v="4"/>
  </r>
  <r>
    <n v="2358"/>
    <x v="0"/>
    <x v="0"/>
    <x v="0"/>
    <x v="0"/>
    <x v="0"/>
    <x v="0"/>
    <x v="0"/>
    <m/>
    <x v="0"/>
    <x v="16"/>
    <x v="1"/>
    <x v="1"/>
    <x v="1"/>
    <x v="1"/>
    <x v="1"/>
    <x v="1"/>
    <m/>
    <x v="4"/>
    <x v="1"/>
    <x v="1"/>
    <x v="0"/>
    <x v="2"/>
    <x v="0"/>
    <x v="0"/>
    <m/>
    <x v="3"/>
    <x v="1"/>
    <x v="0"/>
    <m/>
    <n v="0.91157701165500005"/>
    <s v="Very likely- 40% (cumulative)-exclusions applied"/>
    <n v="0.4"/>
    <x v="5"/>
  </r>
  <r>
    <n v="2358"/>
    <x v="0"/>
    <x v="0"/>
    <x v="0"/>
    <x v="0"/>
    <x v="0"/>
    <x v="0"/>
    <x v="0"/>
    <m/>
    <x v="0"/>
    <x v="16"/>
    <x v="1"/>
    <x v="1"/>
    <x v="1"/>
    <x v="1"/>
    <x v="1"/>
    <x v="1"/>
    <m/>
    <x v="4"/>
    <x v="1"/>
    <x v="1"/>
    <x v="0"/>
    <x v="2"/>
    <x v="0"/>
    <x v="0"/>
    <m/>
    <x v="3"/>
    <x v="1"/>
    <x v="0"/>
    <m/>
    <n v="0.91157701165500005"/>
    <s v="Very likely- 50% (cumulative)-exclusions applied"/>
    <n v="0.5"/>
    <x v="6"/>
  </r>
  <r>
    <n v="2361"/>
    <x v="0"/>
    <x v="0"/>
    <x v="0"/>
    <x v="0"/>
    <x v="0"/>
    <x v="0"/>
    <x v="0"/>
    <m/>
    <x v="0"/>
    <x v="0"/>
    <x v="0"/>
    <x v="0"/>
    <x v="0"/>
    <x v="0"/>
    <x v="0"/>
    <x v="0"/>
    <m/>
    <x v="4"/>
    <x v="1"/>
    <x v="1"/>
    <x v="0"/>
    <x v="2"/>
    <x v="0"/>
    <x v="0"/>
    <m/>
    <x v="1"/>
    <x v="1"/>
    <x v="1"/>
    <n v="4"/>
    <n v="0.69224803384"/>
    <s v="Very likely- 50% (cumulative)-exclusions applied"/>
    <n v="0.5"/>
    <x v="6"/>
  </r>
  <r>
    <n v="2367"/>
    <x v="0"/>
    <x v="0"/>
    <x v="0"/>
    <x v="0"/>
    <x v="0"/>
    <x v="0"/>
    <x v="0"/>
    <m/>
    <x v="0"/>
    <x v="0"/>
    <x v="0"/>
    <x v="0"/>
    <x v="0"/>
    <x v="0"/>
    <x v="0"/>
    <x v="0"/>
    <m/>
    <x v="4"/>
    <x v="1"/>
    <x v="1"/>
    <x v="0"/>
    <x v="2"/>
    <x v="0"/>
    <x v="0"/>
    <m/>
    <x v="13"/>
    <x v="2"/>
    <x v="4"/>
    <m/>
    <n v="1.06396577213"/>
    <s v="Very likely- 40% (cumulative)-exclusions applied"/>
    <n v="0.4"/>
    <x v="5"/>
  </r>
  <r>
    <n v="2367"/>
    <x v="0"/>
    <x v="0"/>
    <x v="0"/>
    <x v="0"/>
    <x v="0"/>
    <x v="0"/>
    <x v="0"/>
    <m/>
    <x v="0"/>
    <x v="0"/>
    <x v="0"/>
    <x v="0"/>
    <x v="0"/>
    <x v="0"/>
    <x v="0"/>
    <x v="0"/>
    <m/>
    <x v="4"/>
    <x v="1"/>
    <x v="1"/>
    <x v="0"/>
    <x v="2"/>
    <x v="0"/>
    <x v="0"/>
    <m/>
    <x v="13"/>
    <x v="2"/>
    <x v="4"/>
    <m/>
    <n v="1.06396577213"/>
    <s v="Very likely- 50% (cumulative)-exclusions applied"/>
    <n v="0.5"/>
    <x v="6"/>
  </r>
  <r>
    <n v="2368"/>
    <x v="0"/>
    <x v="0"/>
    <x v="0"/>
    <x v="0"/>
    <x v="0"/>
    <x v="0"/>
    <x v="0"/>
    <m/>
    <x v="0"/>
    <x v="7"/>
    <x v="0"/>
    <x v="0"/>
    <x v="0"/>
    <x v="10"/>
    <x v="0"/>
    <x v="0"/>
    <n v="2"/>
    <x v="4"/>
    <x v="1"/>
    <x v="1"/>
    <x v="0"/>
    <x v="2"/>
    <x v="0"/>
    <x v="0"/>
    <m/>
    <x v="1"/>
    <x v="1"/>
    <x v="0"/>
    <n v="3"/>
    <n v="0.86454500444899995"/>
    <s v="Very likely- 50% (cumulative)-exclusions applied"/>
    <n v="0.5"/>
    <x v="6"/>
  </r>
  <r>
    <n v="2369"/>
    <x v="0"/>
    <x v="0"/>
    <x v="0"/>
    <x v="0"/>
    <x v="0"/>
    <x v="0"/>
    <x v="0"/>
    <m/>
    <x v="0"/>
    <x v="0"/>
    <x v="0"/>
    <x v="0"/>
    <x v="0"/>
    <x v="0"/>
    <x v="0"/>
    <x v="0"/>
    <m/>
    <x v="4"/>
    <x v="1"/>
    <x v="1"/>
    <x v="0"/>
    <x v="2"/>
    <x v="0"/>
    <x v="0"/>
    <m/>
    <x v="1"/>
    <x v="1"/>
    <x v="1"/>
    <n v="5"/>
    <n v="0.77135400451900005"/>
    <s v="Very likely- £200 (cumulative)-exclusions applied"/>
    <n v="200"/>
    <x v="2"/>
  </r>
  <r>
    <n v="2369"/>
    <x v="0"/>
    <x v="0"/>
    <x v="0"/>
    <x v="0"/>
    <x v="0"/>
    <x v="0"/>
    <x v="0"/>
    <m/>
    <x v="0"/>
    <x v="0"/>
    <x v="0"/>
    <x v="0"/>
    <x v="0"/>
    <x v="0"/>
    <x v="0"/>
    <x v="0"/>
    <m/>
    <x v="4"/>
    <x v="1"/>
    <x v="1"/>
    <x v="0"/>
    <x v="2"/>
    <x v="0"/>
    <x v="0"/>
    <m/>
    <x v="1"/>
    <x v="1"/>
    <x v="1"/>
    <n v="5"/>
    <n v="0.77135400451900005"/>
    <s v="Very likely- 40% (cumulative)-exclusions applied"/>
    <n v="0.4"/>
    <x v="5"/>
  </r>
  <r>
    <n v="2369"/>
    <x v="0"/>
    <x v="0"/>
    <x v="0"/>
    <x v="0"/>
    <x v="0"/>
    <x v="0"/>
    <x v="0"/>
    <m/>
    <x v="0"/>
    <x v="0"/>
    <x v="0"/>
    <x v="0"/>
    <x v="0"/>
    <x v="0"/>
    <x v="0"/>
    <x v="0"/>
    <m/>
    <x v="4"/>
    <x v="1"/>
    <x v="1"/>
    <x v="0"/>
    <x v="2"/>
    <x v="0"/>
    <x v="0"/>
    <m/>
    <x v="1"/>
    <x v="1"/>
    <x v="1"/>
    <n v="5"/>
    <n v="0.77135400451900005"/>
    <s v="Very likely- 50% (cumulative)-exclusions applied"/>
    <n v="0.5"/>
    <x v="6"/>
  </r>
  <r>
    <n v="2372"/>
    <x v="0"/>
    <x v="0"/>
    <x v="0"/>
    <x v="0"/>
    <x v="0"/>
    <x v="0"/>
    <x v="0"/>
    <m/>
    <x v="2"/>
    <x v="6"/>
    <x v="5"/>
    <x v="2"/>
    <x v="3"/>
    <x v="10"/>
    <x v="3"/>
    <x v="3"/>
    <n v="5"/>
    <x v="2"/>
    <x v="1"/>
    <x v="1"/>
    <x v="0"/>
    <x v="3"/>
    <x v="0"/>
    <x v="0"/>
    <n v="2"/>
    <x v="11"/>
    <x v="9"/>
    <x v="0"/>
    <m/>
    <n v="0.95183134358400001"/>
    <s v="Very likely- £50 (cumulative)-exclusions applied"/>
    <n v="50"/>
    <x v="7"/>
  </r>
  <r>
    <n v="2372"/>
    <x v="0"/>
    <x v="0"/>
    <x v="0"/>
    <x v="0"/>
    <x v="0"/>
    <x v="0"/>
    <x v="0"/>
    <m/>
    <x v="2"/>
    <x v="6"/>
    <x v="5"/>
    <x v="2"/>
    <x v="3"/>
    <x v="10"/>
    <x v="3"/>
    <x v="3"/>
    <n v="5"/>
    <x v="2"/>
    <x v="1"/>
    <x v="1"/>
    <x v="0"/>
    <x v="3"/>
    <x v="0"/>
    <x v="0"/>
    <n v="2"/>
    <x v="11"/>
    <x v="9"/>
    <x v="0"/>
    <m/>
    <n v="0.95183134358400001"/>
    <s v="Very likely- £100 (cumulative)-exclusions applied"/>
    <n v="100"/>
    <x v="0"/>
  </r>
  <r>
    <n v="2372"/>
    <x v="0"/>
    <x v="0"/>
    <x v="0"/>
    <x v="0"/>
    <x v="0"/>
    <x v="0"/>
    <x v="0"/>
    <m/>
    <x v="2"/>
    <x v="6"/>
    <x v="5"/>
    <x v="2"/>
    <x v="3"/>
    <x v="10"/>
    <x v="3"/>
    <x v="3"/>
    <n v="5"/>
    <x v="2"/>
    <x v="1"/>
    <x v="1"/>
    <x v="0"/>
    <x v="3"/>
    <x v="0"/>
    <x v="0"/>
    <n v="2"/>
    <x v="11"/>
    <x v="9"/>
    <x v="0"/>
    <m/>
    <n v="0.95183134358400001"/>
    <s v="Very likely- £150 (cumulative)-exclusions applied"/>
    <n v="150"/>
    <x v="1"/>
  </r>
  <r>
    <n v="2372"/>
    <x v="0"/>
    <x v="0"/>
    <x v="0"/>
    <x v="0"/>
    <x v="0"/>
    <x v="0"/>
    <x v="0"/>
    <m/>
    <x v="2"/>
    <x v="6"/>
    <x v="5"/>
    <x v="2"/>
    <x v="3"/>
    <x v="10"/>
    <x v="3"/>
    <x v="3"/>
    <n v="5"/>
    <x v="2"/>
    <x v="1"/>
    <x v="1"/>
    <x v="0"/>
    <x v="3"/>
    <x v="0"/>
    <x v="0"/>
    <n v="2"/>
    <x v="11"/>
    <x v="9"/>
    <x v="0"/>
    <m/>
    <n v="0.95183134358400001"/>
    <s v="Very likely- £200 (cumulative)-exclusions applied"/>
    <n v="200"/>
    <x v="2"/>
  </r>
  <r>
    <n v="2372"/>
    <x v="0"/>
    <x v="0"/>
    <x v="0"/>
    <x v="0"/>
    <x v="0"/>
    <x v="0"/>
    <x v="0"/>
    <m/>
    <x v="2"/>
    <x v="6"/>
    <x v="5"/>
    <x v="2"/>
    <x v="3"/>
    <x v="10"/>
    <x v="3"/>
    <x v="3"/>
    <n v="5"/>
    <x v="2"/>
    <x v="1"/>
    <x v="1"/>
    <x v="0"/>
    <x v="3"/>
    <x v="0"/>
    <x v="0"/>
    <n v="2"/>
    <x v="11"/>
    <x v="9"/>
    <x v="0"/>
    <m/>
    <n v="0.95183134358400001"/>
    <s v="Very likely- 30% (cumulative)-exclusions applied"/>
    <n v="0.3"/>
    <x v="4"/>
  </r>
  <r>
    <n v="2372"/>
    <x v="0"/>
    <x v="0"/>
    <x v="0"/>
    <x v="0"/>
    <x v="0"/>
    <x v="0"/>
    <x v="0"/>
    <m/>
    <x v="2"/>
    <x v="6"/>
    <x v="5"/>
    <x v="2"/>
    <x v="3"/>
    <x v="10"/>
    <x v="3"/>
    <x v="3"/>
    <n v="5"/>
    <x v="2"/>
    <x v="1"/>
    <x v="1"/>
    <x v="0"/>
    <x v="3"/>
    <x v="0"/>
    <x v="0"/>
    <n v="2"/>
    <x v="11"/>
    <x v="9"/>
    <x v="0"/>
    <m/>
    <n v="0.95183134358400001"/>
    <s v="Very likely- 40% (cumulative)-exclusions applied"/>
    <n v="0.4"/>
    <x v="5"/>
  </r>
  <r>
    <n v="2372"/>
    <x v="0"/>
    <x v="0"/>
    <x v="0"/>
    <x v="0"/>
    <x v="0"/>
    <x v="0"/>
    <x v="0"/>
    <m/>
    <x v="2"/>
    <x v="6"/>
    <x v="5"/>
    <x v="2"/>
    <x v="3"/>
    <x v="10"/>
    <x v="3"/>
    <x v="3"/>
    <n v="5"/>
    <x v="2"/>
    <x v="1"/>
    <x v="1"/>
    <x v="0"/>
    <x v="3"/>
    <x v="0"/>
    <x v="0"/>
    <n v="2"/>
    <x v="11"/>
    <x v="9"/>
    <x v="0"/>
    <m/>
    <n v="0.95183134358400001"/>
    <s v="Very likely- 50% (cumulative)-exclusions applied"/>
    <n v="0.5"/>
    <x v="6"/>
  </r>
  <r>
    <n v="2374"/>
    <x v="7"/>
    <x v="0"/>
    <x v="6"/>
    <x v="0"/>
    <x v="0"/>
    <x v="0"/>
    <x v="0"/>
    <n v="3"/>
    <x v="0"/>
    <x v="0"/>
    <x v="0"/>
    <x v="0"/>
    <x v="0"/>
    <x v="0"/>
    <x v="0"/>
    <x v="0"/>
    <m/>
    <x v="4"/>
    <x v="1"/>
    <x v="1"/>
    <x v="0"/>
    <x v="2"/>
    <x v="0"/>
    <x v="0"/>
    <m/>
    <x v="3"/>
    <x v="1"/>
    <x v="0"/>
    <m/>
    <n v="1.0546422611399999"/>
    <s v="Very likely- £150 (cumulative)-exclusions applied"/>
    <n v="150"/>
    <x v="1"/>
  </r>
  <r>
    <n v="2374"/>
    <x v="7"/>
    <x v="0"/>
    <x v="6"/>
    <x v="0"/>
    <x v="0"/>
    <x v="0"/>
    <x v="0"/>
    <n v="3"/>
    <x v="0"/>
    <x v="0"/>
    <x v="0"/>
    <x v="0"/>
    <x v="0"/>
    <x v="0"/>
    <x v="0"/>
    <x v="0"/>
    <m/>
    <x v="4"/>
    <x v="1"/>
    <x v="1"/>
    <x v="0"/>
    <x v="2"/>
    <x v="0"/>
    <x v="0"/>
    <m/>
    <x v="3"/>
    <x v="1"/>
    <x v="0"/>
    <m/>
    <n v="1.0546422611399999"/>
    <s v="Very likely- £200 (cumulative)-exclusions applied"/>
    <n v="200"/>
    <x v="2"/>
  </r>
  <r>
    <n v="2377"/>
    <x v="0"/>
    <x v="0"/>
    <x v="0"/>
    <x v="0"/>
    <x v="0"/>
    <x v="0"/>
    <x v="0"/>
    <m/>
    <x v="0"/>
    <x v="0"/>
    <x v="0"/>
    <x v="0"/>
    <x v="0"/>
    <x v="0"/>
    <x v="0"/>
    <x v="0"/>
    <m/>
    <x v="0"/>
    <x v="1"/>
    <x v="1"/>
    <x v="0"/>
    <x v="0"/>
    <x v="7"/>
    <x v="5"/>
    <n v="3"/>
    <x v="4"/>
    <x v="3"/>
    <x v="8"/>
    <n v="5"/>
    <n v="1.4899616576100001"/>
    <s v="Very likely- 40% (cumulative)-exclusions applied"/>
    <n v="0.4"/>
    <x v="5"/>
  </r>
  <r>
    <n v="2377"/>
    <x v="0"/>
    <x v="0"/>
    <x v="0"/>
    <x v="0"/>
    <x v="0"/>
    <x v="0"/>
    <x v="0"/>
    <m/>
    <x v="0"/>
    <x v="0"/>
    <x v="0"/>
    <x v="0"/>
    <x v="0"/>
    <x v="0"/>
    <x v="0"/>
    <x v="0"/>
    <m/>
    <x v="0"/>
    <x v="1"/>
    <x v="1"/>
    <x v="0"/>
    <x v="0"/>
    <x v="7"/>
    <x v="5"/>
    <n v="3"/>
    <x v="4"/>
    <x v="3"/>
    <x v="8"/>
    <n v="5"/>
    <n v="1.4899616576100001"/>
    <s v="Very likely- 50% (cumulative)-exclusions applied"/>
    <n v="0.5"/>
    <x v="6"/>
  </r>
  <r>
    <n v="2379"/>
    <x v="0"/>
    <x v="0"/>
    <x v="0"/>
    <x v="0"/>
    <x v="0"/>
    <x v="0"/>
    <x v="0"/>
    <m/>
    <x v="0"/>
    <x v="6"/>
    <x v="0"/>
    <x v="0"/>
    <x v="0"/>
    <x v="0"/>
    <x v="6"/>
    <x v="0"/>
    <n v="1.9"/>
    <x v="4"/>
    <x v="1"/>
    <x v="1"/>
    <x v="0"/>
    <x v="2"/>
    <x v="0"/>
    <x v="0"/>
    <m/>
    <x v="3"/>
    <x v="1"/>
    <x v="0"/>
    <m/>
    <n v="1.6449063917"/>
    <s v="Very likely- £50 (cumulative)-exclusions applied"/>
    <n v="50"/>
    <x v="7"/>
  </r>
  <r>
    <n v="2379"/>
    <x v="0"/>
    <x v="0"/>
    <x v="0"/>
    <x v="0"/>
    <x v="0"/>
    <x v="0"/>
    <x v="0"/>
    <m/>
    <x v="0"/>
    <x v="6"/>
    <x v="0"/>
    <x v="0"/>
    <x v="0"/>
    <x v="0"/>
    <x v="6"/>
    <x v="0"/>
    <n v="1.9"/>
    <x v="4"/>
    <x v="1"/>
    <x v="1"/>
    <x v="0"/>
    <x v="2"/>
    <x v="0"/>
    <x v="0"/>
    <m/>
    <x v="3"/>
    <x v="1"/>
    <x v="0"/>
    <m/>
    <n v="1.6449063917"/>
    <s v="Very likely- £100 (cumulative)-exclusions applied"/>
    <n v="100"/>
    <x v="0"/>
  </r>
  <r>
    <n v="2379"/>
    <x v="0"/>
    <x v="0"/>
    <x v="0"/>
    <x v="0"/>
    <x v="0"/>
    <x v="0"/>
    <x v="0"/>
    <m/>
    <x v="0"/>
    <x v="6"/>
    <x v="0"/>
    <x v="0"/>
    <x v="0"/>
    <x v="0"/>
    <x v="6"/>
    <x v="0"/>
    <n v="1.9"/>
    <x v="4"/>
    <x v="1"/>
    <x v="1"/>
    <x v="0"/>
    <x v="2"/>
    <x v="0"/>
    <x v="0"/>
    <m/>
    <x v="3"/>
    <x v="1"/>
    <x v="0"/>
    <m/>
    <n v="1.6449063917"/>
    <s v="Very likely- £150 (cumulative)-exclusions applied"/>
    <n v="150"/>
    <x v="1"/>
  </r>
  <r>
    <n v="2379"/>
    <x v="0"/>
    <x v="0"/>
    <x v="0"/>
    <x v="0"/>
    <x v="0"/>
    <x v="0"/>
    <x v="0"/>
    <m/>
    <x v="0"/>
    <x v="6"/>
    <x v="0"/>
    <x v="0"/>
    <x v="0"/>
    <x v="0"/>
    <x v="6"/>
    <x v="0"/>
    <n v="1.9"/>
    <x v="4"/>
    <x v="1"/>
    <x v="1"/>
    <x v="0"/>
    <x v="2"/>
    <x v="0"/>
    <x v="0"/>
    <m/>
    <x v="3"/>
    <x v="1"/>
    <x v="0"/>
    <m/>
    <n v="1.6449063917"/>
    <s v="Very likely- £200 (cumulative)-exclusions applied"/>
    <n v="200"/>
    <x v="2"/>
  </r>
  <r>
    <n v="2379"/>
    <x v="0"/>
    <x v="0"/>
    <x v="0"/>
    <x v="0"/>
    <x v="0"/>
    <x v="0"/>
    <x v="0"/>
    <m/>
    <x v="0"/>
    <x v="6"/>
    <x v="0"/>
    <x v="0"/>
    <x v="0"/>
    <x v="0"/>
    <x v="6"/>
    <x v="0"/>
    <n v="1.9"/>
    <x v="4"/>
    <x v="1"/>
    <x v="1"/>
    <x v="0"/>
    <x v="2"/>
    <x v="0"/>
    <x v="0"/>
    <m/>
    <x v="3"/>
    <x v="1"/>
    <x v="0"/>
    <m/>
    <n v="1.6449063917"/>
    <s v="Very likely- 20% (cumulative)-exclusions applied"/>
    <n v="0.2"/>
    <x v="3"/>
  </r>
  <r>
    <n v="2379"/>
    <x v="0"/>
    <x v="0"/>
    <x v="0"/>
    <x v="0"/>
    <x v="0"/>
    <x v="0"/>
    <x v="0"/>
    <m/>
    <x v="0"/>
    <x v="6"/>
    <x v="0"/>
    <x v="0"/>
    <x v="0"/>
    <x v="0"/>
    <x v="6"/>
    <x v="0"/>
    <n v="1.9"/>
    <x v="4"/>
    <x v="1"/>
    <x v="1"/>
    <x v="0"/>
    <x v="2"/>
    <x v="0"/>
    <x v="0"/>
    <m/>
    <x v="3"/>
    <x v="1"/>
    <x v="0"/>
    <m/>
    <n v="1.6449063917"/>
    <s v="Very likely- 30% (cumulative)-exclusions applied"/>
    <n v="0.3"/>
    <x v="4"/>
  </r>
  <r>
    <n v="2379"/>
    <x v="0"/>
    <x v="0"/>
    <x v="0"/>
    <x v="0"/>
    <x v="0"/>
    <x v="0"/>
    <x v="0"/>
    <m/>
    <x v="0"/>
    <x v="6"/>
    <x v="0"/>
    <x v="0"/>
    <x v="0"/>
    <x v="0"/>
    <x v="6"/>
    <x v="0"/>
    <n v="1.9"/>
    <x v="4"/>
    <x v="1"/>
    <x v="1"/>
    <x v="0"/>
    <x v="2"/>
    <x v="0"/>
    <x v="0"/>
    <m/>
    <x v="3"/>
    <x v="1"/>
    <x v="0"/>
    <m/>
    <n v="1.6449063917"/>
    <s v="Very likely- 40% (cumulative)-exclusions applied"/>
    <n v="0.4"/>
    <x v="5"/>
  </r>
  <r>
    <n v="2379"/>
    <x v="0"/>
    <x v="0"/>
    <x v="0"/>
    <x v="0"/>
    <x v="0"/>
    <x v="0"/>
    <x v="0"/>
    <m/>
    <x v="0"/>
    <x v="6"/>
    <x v="0"/>
    <x v="0"/>
    <x v="0"/>
    <x v="0"/>
    <x v="6"/>
    <x v="0"/>
    <n v="1.9"/>
    <x v="4"/>
    <x v="1"/>
    <x v="1"/>
    <x v="0"/>
    <x v="2"/>
    <x v="0"/>
    <x v="0"/>
    <m/>
    <x v="3"/>
    <x v="1"/>
    <x v="0"/>
    <m/>
    <n v="1.6449063917"/>
    <s v="Very likely- 50% (cumulative)-exclusions applied"/>
    <n v="0.5"/>
    <x v="6"/>
  </r>
  <r>
    <n v="2380"/>
    <x v="12"/>
    <x v="3"/>
    <x v="1"/>
    <x v="1"/>
    <x v="2"/>
    <x v="1"/>
    <x v="1"/>
    <m/>
    <x v="0"/>
    <x v="0"/>
    <x v="0"/>
    <x v="0"/>
    <x v="0"/>
    <x v="0"/>
    <x v="0"/>
    <x v="0"/>
    <m/>
    <x v="4"/>
    <x v="1"/>
    <x v="1"/>
    <x v="0"/>
    <x v="2"/>
    <x v="0"/>
    <x v="0"/>
    <m/>
    <x v="3"/>
    <x v="1"/>
    <x v="0"/>
    <m/>
    <n v="1.0084777252499999"/>
    <s v="Very likely- £150 (cumulative)-exclusions applied"/>
    <n v="150"/>
    <x v="1"/>
  </r>
  <r>
    <n v="2380"/>
    <x v="12"/>
    <x v="3"/>
    <x v="1"/>
    <x v="1"/>
    <x v="2"/>
    <x v="1"/>
    <x v="1"/>
    <m/>
    <x v="0"/>
    <x v="0"/>
    <x v="0"/>
    <x v="0"/>
    <x v="0"/>
    <x v="0"/>
    <x v="0"/>
    <x v="0"/>
    <m/>
    <x v="4"/>
    <x v="1"/>
    <x v="1"/>
    <x v="0"/>
    <x v="2"/>
    <x v="0"/>
    <x v="0"/>
    <m/>
    <x v="3"/>
    <x v="1"/>
    <x v="0"/>
    <m/>
    <n v="1.0084777252499999"/>
    <s v="Very likely- £200 (cumulative)-exclusions applied"/>
    <n v="200"/>
    <x v="2"/>
  </r>
  <r>
    <n v="2382"/>
    <x v="0"/>
    <x v="0"/>
    <x v="0"/>
    <x v="0"/>
    <x v="0"/>
    <x v="0"/>
    <x v="0"/>
    <m/>
    <x v="0"/>
    <x v="0"/>
    <x v="0"/>
    <x v="0"/>
    <x v="0"/>
    <x v="0"/>
    <x v="0"/>
    <x v="0"/>
    <m/>
    <x v="4"/>
    <x v="1"/>
    <x v="1"/>
    <x v="0"/>
    <x v="2"/>
    <x v="0"/>
    <x v="0"/>
    <m/>
    <x v="1"/>
    <x v="4"/>
    <x v="6"/>
    <n v="5"/>
    <n v="1.48553554699"/>
    <s v="Very likely- £50 (cumulative)-exclusions applied"/>
    <n v="50"/>
    <x v="7"/>
  </r>
  <r>
    <n v="2382"/>
    <x v="0"/>
    <x v="0"/>
    <x v="0"/>
    <x v="0"/>
    <x v="0"/>
    <x v="0"/>
    <x v="0"/>
    <m/>
    <x v="0"/>
    <x v="0"/>
    <x v="0"/>
    <x v="0"/>
    <x v="0"/>
    <x v="0"/>
    <x v="0"/>
    <x v="0"/>
    <m/>
    <x v="4"/>
    <x v="1"/>
    <x v="1"/>
    <x v="0"/>
    <x v="2"/>
    <x v="0"/>
    <x v="0"/>
    <m/>
    <x v="1"/>
    <x v="4"/>
    <x v="6"/>
    <n v="5"/>
    <n v="1.48553554699"/>
    <s v="Very likely- £100 (cumulative)-exclusions applied"/>
    <n v="100"/>
    <x v="0"/>
  </r>
  <r>
    <n v="2382"/>
    <x v="0"/>
    <x v="0"/>
    <x v="0"/>
    <x v="0"/>
    <x v="0"/>
    <x v="0"/>
    <x v="0"/>
    <m/>
    <x v="0"/>
    <x v="0"/>
    <x v="0"/>
    <x v="0"/>
    <x v="0"/>
    <x v="0"/>
    <x v="0"/>
    <x v="0"/>
    <m/>
    <x v="4"/>
    <x v="1"/>
    <x v="1"/>
    <x v="0"/>
    <x v="2"/>
    <x v="0"/>
    <x v="0"/>
    <m/>
    <x v="1"/>
    <x v="4"/>
    <x v="6"/>
    <n v="5"/>
    <n v="1.48553554699"/>
    <s v="Very likely- £150 (cumulative)-exclusions applied"/>
    <n v="150"/>
    <x v="1"/>
  </r>
  <r>
    <n v="2382"/>
    <x v="0"/>
    <x v="0"/>
    <x v="0"/>
    <x v="0"/>
    <x v="0"/>
    <x v="0"/>
    <x v="0"/>
    <m/>
    <x v="0"/>
    <x v="0"/>
    <x v="0"/>
    <x v="0"/>
    <x v="0"/>
    <x v="0"/>
    <x v="0"/>
    <x v="0"/>
    <m/>
    <x v="4"/>
    <x v="1"/>
    <x v="1"/>
    <x v="0"/>
    <x v="2"/>
    <x v="0"/>
    <x v="0"/>
    <m/>
    <x v="1"/>
    <x v="4"/>
    <x v="6"/>
    <n v="5"/>
    <n v="1.48553554699"/>
    <s v="Very likely- £200 (cumulative)-exclusions applied"/>
    <n v="200"/>
    <x v="2"/>
  </r>
  <r>
    <n v="2382"/>
    <x v="0"/>
    <x v="0"/>
    <x v="0"/>
    <x v="0"/>
    <x v="0"/>
    <x v="0"/>
    <x v="0"/>
    <m/>
    <x v="0"/>
    <x v="0"/>
    <x v="0"/>
    <x v="0"/>
    <x v="0"/>
    <x v="0"/>
    <x v="0"/>
    <x v="0"/>
    <m/>
    <x v="4"/>
    <x v="1"/>
    <x v="1"/>
    <x v="0"/>
    <x v="2"/>
    <x v="0"/>
    <x v="0"/>
    <m/>
    <x v="1"/>
    <x v="4"/>
    <x v="6"/>
    <n v="5"/>
    <n v="1.48553554699"/>
    <s v="Very likely- 20% (cumulative)-exclusions applied"/>
    <n v="0.2"/>
    <x v="3"/>
  </r>
  <r>
    <n v="2382"/>
    <x v="0"/>
    <x v="0"/>
    <x v="0"/>
    <x v="0"/>
    <x v="0"/>
    <x v="0"/>
    <x v="0"/>
    <m/>
    <x v="0"/>
    <x v="0"/>
    <x v="0"/>
    <x v="0"/>
    <x v="0"/>
    <x v="0"/>
    <x v="0"/>
    <x v="0"/>
    <m/>
    <x v="4"/>
    <x v="1"/>
    <x v="1"/>
    <x v="0"/>
    <x v="2"/>
    <x v="0"/>
    <x v="0"/>
    <m/>
    <x v="1"/>
    <x v="4"/>
    <x v="6"/>
    <n v="5"/>
    <n v="1.48553554699"/>
    <s v="Very likely- 30% (cumulative)-exclusions applied"/>
    <n v="0.3"/>
    <x v="4"/>
  </r>
  <r>
    <n v="2382"/>
    <x v="0"/>
    <x v="0"/>
    <x v="0"/>
    <x v="0"/>
    <x v="0"/>
    <x v="0"/>
    <x v="0"/>
    <m/>
    <x v="0"/>
    <x v="0"/>
    <x v="0"/>
    <x v="0"/>
    <x v="0"/>
    <x v="0"/>
    <x v="0"/>
    <x v="0"/>
    <m/>
    <x v="4"/>
    <x v="1"/>
    <x v="1"/>
    <x v="0"/>
    <x v="2"/>
    <x v="0"/>
    <x v="0"/>
    <m/>
    <x v="1"/>
    <x v="4"/>
    <x v="6"/>
    <n v="5"/>
    <n v="1.48553554699"/>
    <s v="Very likely- 40% (cumulative)-exclusions applied"/>
    <n v="0.4"/>
    <x v="5"/>
  </r>
  <r>
    <n v="2382"/>
    <x v="0"/>
    <x v="0"/>
    <x v="0"/>
    <x v="0"/>
    <x v="0"/>
    <x v="0"/>
    <x v="0"/>
    <m/>
    <x v="0"/>
    <x v="0"/>
    <x v="0"/>
    <x v="0"/>
    <x v="0"/>
    <x v="0"/>
    <x v="0"/>
    <x v="0"/>
    <m/>
    <x v="4"/>
    <x v="1"/>
    <x v="1"/>
    <x v="0"/>
    <x v="2"/>
    <x v="0"/>
    <x v="0"/>
    <m/>
    <x v="1"/>
    <x v="4"/>
    <x v="6"/>
    <n v="5"/>
    <n v="1.48553554699"/>
    <s v="Very likely- 50% (cumulative)-exclusions applied"/>
    <n v="0.5"/>
    <x v="6"/>
  </r>
  <r>
    <n v="2383"/>
    <x v="0"/>
    <x v="0"/>
    <x v="0"/>
    <x v="0"/>
    <x v="0"/>
    <x v="0"/>
    <x v="0"/>
    <m/>
    <x v="0"/>
    <x v="0"/>
    <x v="0"/>
    <x v="0"/>
    <x v="0"/>
    <x v="0"/>
    <x v="0"/>
    <x v="0"/>
    <m/>
    <x v="14"/>
    <x v="4"/>
    <x v="8"/>
    <x v="0"/>
    <x v="2"/>
    <x v="0"/>
    <x v="0"/>
    <n v="5"/>
    <x v="6"/>
    <x v="1"/>
    <x v="2"/>
    <n v="5"/>
    <n v="1.6283077152700001"/>
    <s v="Very likely- 50% (cumulative)-exclusions applied"/>
    <n v="0.5"/>
    <x v="6"/>
  </r>
  <r>
    <n v="2390"/>
    <x v="0"/>
    <x v="0"/>
    <x v="0"/>
    <x v="0"/>
    <x v="0"/>
    <x v="0"/>
    <x v="0"/>
    <m/>
    <x v="0"/>
    <x v="0"/>
    <x v="0"/>
    <x v="0"/>
    <x v="0"/>
    <x v="0"/>
    <x v="0"/>
    <x v="0"/>
    <m/>
    <x v="8"/>
    <x v="5"/>
    <x v="1"/>
    <x v="3"/>
    <x v="2"/>
    <x v="0"/>
    <x v="0"/>
    <n v="12"/>
    <x v="0"/>
    <x v="4"/>
    <x v="6"/>
    <n v="5"/>
    <n v="1.06396577213"/>
    <s v="Very likely- £100 (cumulative)-exclusions applied"/>
    <n v="100"/>
    <x v="0"/>
  </r>
  <r>
    <n v="2390"/>
    <x v="0"/>
    <x v="0"/>
    <x v="0"/>
    <x v="0"/>
    <x v="0"/>
    <x v="0"/>
    <x v="0"/>
    <m/>
    <x v="0"/>
    <x v="0"/>
    <x v="0"/>
    <x v="0"/>
    <x v="0"/>
    <x v="0"/>
    <x v="0"/>
    <x v="0"/>
    <m/>
    <x v="8"/>
    <x v="5"/>
    <x v="1"/>
    <x v="3"/>
    <x v="2"/>
    <x v="0"/>
    <x v="0"/>
    <n v="12"/>
    <x v="0"/>
    <x v="4"/>
    <x v="6"/>
    <n v="5"/>
    <n v="1.06396577213"/>
    <s v="Very likely- £150 (cumulative)-exclusions applied"/>
    <n v="150"/>
    <x v="1"/>
  </r>
  <r>
    <n v="2390"/>
    <x v="0"/>
    <x v="0"/>
    <x v="0"/>
    <x v="0"/>
    <x v="0"/>
    <x v="0"/>
    <x v="0"/>
    <m/>
    <x v="0"/>
    <x v="0"/>
    <x v="0"/>
    <x v="0"/>
    <x v="0"/>
    <x v="0"/>
    <x v="0"/>
    <x v="0"/>
    <m/>
    <x v="8"/>
    <x v="5"/>
    <x v="1"/>
    <x v="3"/>
    <x v="2"/>
    <x v="0"/>
    <x v="0"/>
    <n v="12"/>
    <x v="0"/>
    <x v="4"/>
    <x v="6"/>
    <n v="5"/>
    <n v="1.06396577213"/>
    <s v="Very likely- £200 (cumulative)-exclusions applied"/>
    <n v="200"/>
    <x v="2"/>
  </r>
  <r>
    <n v="2390"/>
    <x v="0"/>
    <x v="0"/>
    <x v="0"/>
    <x v="0"/>
    <x v="0"/>
    <x v="0"/>
    <x v="0"/>
    <m/>
    <x v="0"/>
    <x v="0"/>
    <x v="0"/>
    <x v="0"/>
    <x v="0"/>
    <x v="0"/>
    <x v="0"/>
    <x v="0"/>
    <m/>
    <x v="8"/>
    <x v="5"/>
    <x v="1"/>
    <x v="3"/>
    <x v="2"/>
    <x v="0"/>
    <x v="0"/>
    <n v="12"/>
    <x v="0"/>
    <x v="4"/>
    <x v="6"/>
    <n v="5"/>
    <n v="1.06396577213"/>
    <s v="Very likely- 20% (cumulative)-exclusions applied"/>
    <n v="0.2"/>
    <x v="3"/>
  </r>
  <r>
    <n v="2390"/>
    <x v="0"/>
    <x v="0"/>
    <x v="0"/>
    <x v="0"/>
    <x v="0"/>
    <x v="0"/>
    <x v="0"/>
    <m/>
    <x v="0"/>
    <x v="0"/>
    <x v="0"/>
    <x v="0"/>
    <x v="0"/>
    <x v="0"/>
    <x v="0"/>
    <x v="0"/>
    <m/>
    <x v="8"/>
    <x v="5"/>
    <x v="1"/>
    <x v="3"/>
    <x v="2"/>
    <x v="0"/>
    <x v="0"/>
    <n v="12"/>
    <x v="0"/>
    <x v="4"/>
    <x v="6"/>
    <n v="5"/>
    <n v="1.06396577213"/>
    <s v="Very likely- 30% (cumulative)-exclusions applied"/>
    <n v="0.3"/>
    <x v="4"/>
  </r>
  <r>
    <n v="2390"/>
    <x v="0"/>
    <x v="0"/>
    <x v="0"/>
    <x v="0"/>
    <x v="0"/>
    <x v="0"/>
    <x v="0"/>
    <m/>
    <x v="0"/>
    <x v="0"/>
    <x v="0"/>
    <x v="0"/>
    <x v="0"/>
    <x v="0"/>
    <x v="0"/>
    <x v="0"/>
    <m/>
    <x v="8"/>
    <x v="5"/>
    <x v="1"/>
    <x v="3"/>
    <x v="2"/>
    <x v="0"/>
    <x v="0"/>
    <n v="12"/>
    <x v="0"/>
    <x v="4"/>
    <x v="6"/>
    <n v="5"/>
    <n v="1.06396577213"/>
    <s v="Very likely- 40% (cumulative)-exclusions applied"/>
    <n v="0.4"/>
    <x v="5"/>
  </r>
  <r>
    <n v="2390"/>
    <x v="0"/>
    <x v="0"/>
    <x v="0"/>
    <x v="0"/>
    <x v="0"/>
    <x v="0"/>
    <x v="0"/>
    <m/>
    <x v="0"/>
    <x v="0"/>
    <x v="0"/>
    <x v="0"/>
    <x v="0"/>
    <x v="0"/>
    <x v="0"/>
    <x v="0"/>
    <m/>
    <x v="8"/>
    <x v="5"/>
    <x v="1"/>
    <x v="3"/>
    <x v="2"/>
    <x v="0"/>
    <x v="0"/>
    <n v="12"/>
    <x v="0"/>
    <x v="4"/>
    <x v="6"/>
    <n v="5"/>
    <n v="1.06396577213"/>
    <s v="Very likely- 50% (cumulative)-exclusions applied"/>
    <n v="0.5"/>
    <x v="6"/>
  </r>
  <r>
    <n v="2391"/>
    <x v="0"/>
    <x v="0"/>
    <x v="0"/>
    <x v="0"/>
    <x v="0"/>
    <x v="0"/>
    <x v="0"/>
    <m/>
    <x v="9"/>
    <x v="8"/>
    <x v="0"/>
    <x v="0"/>
    <x v="7"/>
    <x v="10"/>
    <x v="0"/>
    <x v="0"/>
    <n v="5"/>
    <x v="9"/>
    <x v="1"/>
    <x v="0"/>
    <x v="0"/>
    <x v="2"/>
    <x v="0"/>
    <x v="0"/>
    <n v="3"/>
    <x v="3"/>
    <x v="1"/>
    <x v="0"/>
    <m/>
    <n v="1.67247909542"/>
    <s v="Very likely- £50 (cumulative)-exclusions applied"/>
    <n v="50"/>
    <x v="7"/>
  </r>
  <r>
    <n v="2391"/>
    <x v="0"/>
    <x v="0"/>
    <x v="0"/>
    <x v="0"/>
    <x v="0"/>
    <x v="0"/>
    <x v="0"/>
    <m/>
    <x v="9"/>
    <x v="8"/>
    <x v="0"/>
    <x v="0"/>
    <x v="7"/>
    <x v="10"/>
    <x v="0"/>
    <x v="0"/>
    <n v="5"/>
    <x v="9"/>
    <x v="1"/>
    <x v="0"/>
    <x v="0"/>
    <x v="2"/>
    <x v="0"/>
    <x v="0"/>
    <n v="3"/>
    <x v="3"/>
    <x v="1"/>
    <x v="0"/>
    <m/>
    <n v="1.67247909542"/>
    <s v="Very likely- £100 (cumulative)-exclusions applied"/>
    <n v="100"/>
    <x v="0"/>
  </r>
  <r>
    <n v="2391"/>
    <x v="0"/>
    <x v="0"/>
    <x v="0"/>
    <x v="0"/>
    <x v="0"/>
    <x v="0"/>
    <x v="0"/>
    <m/>
    <x v="9"/>
    <x v="8"/>
    <x v="0"/>
    <x v="0"/>
    <x v="7"/>
    <x v="10"/>
    <x v="0"/>
    <x v="0"/>
    <n v="5"/>
    <x v="9"/>
    <x v="1"/>
    <x v="0"/>
    <x v="0"/>
    <x v="2"/>
    <x v="0"/>
    <x v="0"/>
    <n v="3"/>
    <x v="3"/>
    <x v="1"/>
    <x v="0"/>
    <m/>
    <n v="1.67247909542"/>
    <s v="Very likely- £150 (cumulative)-exclusions applied"/>
    <n v="150"/>
    <x v="1"/>
  </r>
  <r>
    <n v="2391"/>
    <x v="0"/>
    <x v="0"/>
    <x v="0"/>
    <x v="0"/>
    <x v="0"/>
    <x v="0"/>
    <x v="0"/>
    <m/>
    <x v="9"/>
    <x v="8"/>
    <x v="0"/>
    <x v="0"/>
    <x v="7"/>
    <x v="10"/>
    <x v="0"/>
    <x v="0"/>
    <n v="5"/>
    <x v="9"/>
    <x v="1"/>
    <x v="0"/>
    <x v="0"/>
    <x v="2"/>
    <x v="0"/>
    <x v="0"/>
    <n v="3"/>
    <x v="3"/>
    <x v="1"/>
    <x v="0"/>
    <m/>
    <n v="1.67247909542"/>
    <s v="Very likely- £200 (cumulative)-exclusions applied"/>
    <n v="200"/>
    <x v="2"/>
  </r>
  <r>
    <n v="2391"/>
    <x v="0"/>
    <x v="0"/>
    <x v="0"/>
    <x v="0"/>
    <x v="0"/>
    <x v="0"/>
    <x v="0"/>
    <m/>
    <x v="9"/>
    <x v="8"/>
    <x v="0"/>
    <x v="0"/>
    <x v="7"/>
    <x v="10"/>
    <x v="0"/>
    <x v="0"/>
    <n v="5"/>
    <x v="9"/>
    <x v="1"/>
    <x v="0"/>
    <x v="0"/>
    <x v="2"/>
    <x v="0"/>
    <x v="0"/>
    <n v="3"/>
    <x v="3"/>
    <x v="1"/>
    <x v="0"/>
    <m/>
    <n v="1.67247909542"/>
    <s v="Very likely- 20% (cumulative)-exclusions applied"/>
    <n v="0.2"/>
    <x v="3"/>
  </r>
  <r>
    <n v="2391"/>
    <x v="0"/>
    <x v="0"/>
    <x v="0"/>
    <x v="0"/>
    <x v="0"/>
    <x v="0"/>
    <x v="0"/>
    <m/>
    <x v="9"/>
    <x v="8"/>
    <x v="0"/>
    <x v="0"/>
    <x v="7"/>
    <x v="10"/>
    <x v="0"/>
    <x v="0"/>
    <n v="5"/>
    <x v="9"/>
    <x v="1"/>
    <x v="0"/>
    <x v="0"/>
    <x v="2"/>
    <x v="0"/>
    <x v="0"/>
    <n v="3"/>
    <x v="3"/>
    <x v="1"/>
    <x v="0"/>
    <m/>
    <n v="1.67247909542"/>
    <s v="Very likely- 30% (cumulative)-exclusions applied"/>
    <n v="0.3"/>
    <x v="4"/>
  </r>
  <r>
    <n v="2391"/>
    <x v="0"/>
    <x v="0"/>
    <x v="0"/>
    <x v="0"/>
    <x v="0"/>
    <x v="0"/>
    <x v="0"/>
    <m/>
    <x v="9"/>
    <x v="8"/>
    <x v="0"/>
    <x v="0"/>
    <x v="7"/>
    <x v="10"/>
    <x v="0"/>
    <x v="0"/>
    <n v="5"/>
    <x v="9"/>
    <x v="1"/>
    <x v="0"/>
    <x v="0"/>
    <x v="2"/>
    <x v="0"/>
    <x v="0"/>
    <n v="3"/>
    <x v="3"/>
    <x v="1"/>
    <x v="0"/>
    <m/>
    <n v="1.67247909542"/>
    <s v="Very likely- 40% (cumulative)-exclusions applied"/>
    <n v="0.4"/>
    <x v="5"/>
  </r>
  <r>
    <n v="2391"/>
    <x v="0"/>
    <x v="0"/>
    <x v="0"/>
    <x v="0"/>
    <x v="0"/>
    <x v="0"/>
    <x v="0"/>
    <m/>
    <x v="9"/>
    <x v="8"/>
    <x v="0"/>
    <x v="0"/>
    <x v="7"/>
    <x v="10"/>
    <x v="0"/>
    <x v="0"/>
    <n v="5"/>
    <x v="9"/>
    <x v="1"/>
    <x v="0"/>
    <x v="0"/>
    <x v="2"/>
    <x v="0"/>
    <x v="0"/>
    <n v="3"/>
    <x v="3"/>
    <x v="1"/>
    <x v="0"/>
    <m/>
    <n v="1.67247909542"/>
    <s v="Very likely- 50% (cumulative)-exclusions applied"/>
    <n v="0.5"/>
    <x v="6"/>
  </r>
  <r>
    <n v="2394"/>
    <x v="0"/>
    <x v="0"/>
    <x v="0"/>
    <x v="0"/>
    <x v="0"/>
    <x v="0"/>
    <x v="0"/>
    <m/>
    <x v="0"/>
    <x v="0"/>
    <x v="0"/>
    <x v="0"/>
    <x v="0"/>
    <x v="0"/>
    <x v="0"/>
    <x v="0"/>
    <m/>
    <x v="4"/>
    <x v="1"/>
    <x v="1"/>
    <x v="0"/>
    <x v="2"/>
    <x v="0"/>
    <x v="0"/>
    <m/>
    <x v="13"/>
    <x v="2"/>
    <x v="4"/>
    <m/>
    <n v="1.8707990082999999"/>
    <s v="Very likely- £150 (cumulative)-exclusions applied"/>
    <n v="150"/>
    <x v="1"/>
  </r>
  <r>
    <n v="2394"/>
    <x v="0"/>
    <x v="0"/>
    <x v="0"/>
    <x v="0"/>
    <x v="0"/>
    <x v="0"/>
    <x v="0"/>
    <m/>
    <x v="0"/>
    <x v="0"/>
    <x v="0"/>
    <x v="0"/>
    <x v="0"/>
    <x v="0"/>
    <x v="0"/>
    <x v="0"/>
    <m/>
    <x v="4"/>
    <x v="1"/>
    <x v="1"/>
    <x v="0"/>
    <x v="2"/>
    <x v="0"/>
    <x v="0"/>
    <m/>
    <x v="13"/>
    <x v="2"/>
    <x v="4"/>
    <m/>
    <n v="1.8707990082999999"/>
    <s v="Very likely- £200 (cumulative)-exclusions applied"/>
    <n v="200"/>
    <x v="2"/>
  </r>
  <r>
    <n v="2395"/>
    <x v="0"/>
    <x v="0"/>
    <x v="0"/>
    <x v="0"/>
    <x v="0"/>
    <x v="0"/>
    <x v="0"/>
    <m/>
    <x v="0"/>
    <x v="0"/>
    <x v="0"/>
    <x v="0"/>
    <x v="0"/>
    <x v="0"/>
    <x v="0"/>
    <x v="0"/>
    <m/>
    <x v="4"/>
    <x v="1"/>
    <x v="1"/>
    <x v="0"/>
    <x v="2"/>
    <x v="0"/>
    <x v="0"/>
    <m/>
    <x v="0"/>
    <x v="3"/>
    <x v="6"/>
    <n v="8"/>
    <n v="0.78072846341000002"/>
    <s v="Very likely- 30% (cumulative)-exclusions applied"/>
    <n v="0.3"/>
    <x v="4"/>
  </r>
  <r>
    <n v="2395"/>
    <x v="0"/>
    <x v="0"/>
    <x v="0"/>
    <x v="0"/>
    <x v="0"/>
    <x v="0"/>
    <x v="0"/>
    <m/>
    <x v="0"/>
    <x v="0"/>
    <x v="0"/>
    <x v="0"/>
    <x v="0"/>
    <x v="0"/>
    <x v="0"/>
    <x v="0"/>
    <m/>
    <x v="4"/>
    <x v="1"/>
    <x v="1"/>
    <x v="0"/>
    <x v="2"/>
    <x v="0"/>
    <x v="0"/>
    <m/>
    <x v="0"/>
    <x v="3"/>
    <x v="6"/>
    <n v="8"/>
    <n v="0.78072846341000002"/>
    <s v="Very likely- 40% (cumulative)-exclusions applied"/>
    <n v="0.4"/>
    <x v="5"/>
  </r>
  <r>
    <n v="2395"/>
    <x v="0"/>
    <x v="0"/>
    <x v="0"/>
    <x v="0"/>
    <x v="0"/>
    <x v="0"/>
    <x v="0"/>
    <m/>
    <x v="0"/>
    <x v="0"/>
    <x v="0"/>
    <x v="0"/>
    <x v="0"/>
    <x v="0"/>
    <x v="0"/>
    <x v="0"/>
    <m/>
    <x v="4"/>
    <x v="1"/>
    <x v="1"/>
    <x v="0"/>
    <x v="2"/>
    <x v="0"/>
    <x v="0"/>
    <m/>
    <x v="0"/>
    <x v="3"/>
    <x v="6"/>
    <n v="8"/>
    <n v="0.78072846341000002"/>
    <s v="Very likely- 50% (cumulative)-exclusions applied"/>
    <n v="0.5"/>
    <x v="6"/>
  </r>
  <r>
    <n v="2399"/>
    <x v="0"/>
    <x v="0"/>
    <x v="0"/>
    <x v="0"/>
    <x v="0"/>
    <x v="0"/>
    <x v="0"/>
    <m/>
    <x v="0"/>
    <x v="16"/>
    <x v="1"/>
    <x v="1"/>
    <x v="1"/>
    <x v="1"/>
    <x v="1"/>
    <x v="1"/>
    <m/>
    <x v="8"/>
    <x v="1"/>
    <x v="3"/>
    <x v="0"/>
    <x v="2"/>
    <x v="0"/>
    <x v="0"/>
    <m/>
    <x v="3"/>
    <x v="1"/>
    <x v="0"/>
    <m/>
    <n v="1.5444827864999999"/>
    <s v="Very likely- £200 (cumulative)-exclusions applied"/>
    <n v="200"/>
    <x v="2"/>
  </r>
  <r>
    <n v="2399"/>
    <x v="0"/>
    <x v="0"/>
    <x v="0"/>
    <x v="0"/>
    <x v="0"/>
    <x v="0"/>
    <x v="0"/>
    <m/>
    <x v="0"/>
    <x v="16"/>
    <x v="1"/>
    <x v="1"/>
    <x v="1"/>
    <x v="1"/>
    <x v="1"/>
    <x v="1"/>
    <m/>
    <x v="8"/>
    <x v="1"/>
    <x v="3"/>
    <x v="0"/>
    <x v="2"/>
    <x v="0"/>
    <x v="0"/>
    <m/>
    <x v="3"/>
    <x v="1"/>
    <x v="0"/>
    <m/>
    <n v="1.5444827864999999"/>
    <s v="Very likely- 20% (cumulative)-exclusions applied"/>
    <n v="0.2"/>
    <x v="3"/>
  </r>
  <r>
    <n v="2399"/>
    <x v="0"/>
    <x v="0"/>
    <x v="0"/>
    <x v="0"/>
    <x v="0"/>
    <x v="0"/>
    <x v="0"/>
    <m/>
    <x v="0"/>
    <x v="16"/>
    <x v="1"/>
    <x v="1"/>
    <x v="1"/>
    <x v="1"/>
    <x v="1"/>
    <x v="1"/>
    <m/>
    <x v="8"/>
    <x v="1"/>
    <x v="3"/>
    <x v="0"/>
    <x v="2"/>
    <x v="0"/>
    <x v="0"/>
    <m/>
    <x v="3"/>
    <x v="1"/>
    <x v="0"/>
    <m/>
    <n v="1.5444827864999999"/>
    <s v="Very likely- 30% (cumulative)-exclusions applied"/>
    <n v="0.3"/>
    <x v="4"/>
  </r>
  <r>
    <n v="2399"/>
    <x v="0"/>
    <x v="0"/>
    <x v="0"/>
    <x v="0"/>
    <x v="0"/>
    <x v="0"/>
    <x v="0"/>
    <m/>
    <x v="0"/>
    <x v="16"/>
    <x v="1"/>
    <x v="1"/>
    <x v="1"/>
    <x v="1"/>
    <x v="1"/>
    <x v="1"/>
    <m/>
    <x v="8"/>
    <x v="1"/>
    <x v="3"/>
    <x v="0"/>
    <x v="2"/>
    <x v="0"/>
    <x v="0"/>
    <m/>
    <x v="3"/>
    <x v="1"/>
    <x v="0"/>
    <m/>
    <n v="1.5444827864999999"/>
    <s v="Very likely- 40% (cumulative)-exclusions applied"/>
    <n v="0.4"/>
    <x v="5"/>
  </r>
  <r>
    <n v="2399"/>
    <x v="0"/>
    <x v="0"/>
    <x v="0"/>
    <x v="0"/>
    <x v="0"/>
    <x v="0"/>
    <x v="0"/>
    <m/>
    <x v="0"/>
    <x v="16"/>
    <x v="1"/>
    <x v="1"/>
    <x v="1"/>
    <x v="1"/>
    <x v="1"/>
    <x v="1"/>
    <m/>
    <x v="8"/>
    <x v="1"/>
    <x v="3"/>
    <x v="0"/>
    <x v="2"/>
    <x v="0"/>
    <x v="0"/>
    <m/>
    <x v="3"/>
    <x v="1"/>
    <x v="0"/>
    <m/>
    <n v="1.5444827864999999"/>
    <s v="Very likely- 50% (cumulative)-exclusions applied"/>
    <n v="0.5"/>
    <x v="6"/>
  </r>
  <r>
    <n v="2401"/>
    <x v="0"/>
    <x v="0"/>
    <x v="0"/>
    <x v="0"/>
    <x v="0"/>
    <x v="0"/>
    <x v="0"/>
    <m/>
    <x v="7"/>
    <x v="0"/>
    <x v="0"/>
    <x v="0"/>
    <x v="0"/>
    <x v="0"/>
    <x v="0"/>
    <x v="0"/>
    <m/>
    <x v="8"/>
    <x v="6"/>
    <x v="1"/>
    <x v="0"/>
    <x v="2"/>
    <x v="0"/>
    <x v="0"/>
    <n v="1"/>
    <x v="8"/>
    <x v="1"/>
    <x v="6"/>
    <n v="1"/>
    <n v="0.77736611841100001"/>
    <s v="Very likely- £200 (cumulative)-exclusions applied"/>
    <n v="200"/>
    <x v="2"/>
  </r>
  <r>
    <n v="2402"/>
    <x v="0"/>
    <x v="0"/>
    <x v="0"/>
    <x v="0"/>
    <x v="0"/>
    <x v="0"/>
    <x v="0"/>
    <m/>
    <x v="0"/>
    <x v="0"/>
    <x v="0"/>
    <x v="0"/>
    <x v="0"/>
    <x v="0"/>
    <x v="0"/>
    <x v="0"/>
    <m/>
    <x v="4"/>
    <x v="1"/>
    <x v="1"/>
    <x v="0"/>
    <x v="2"/>
    <x v="0"/>
    <x v="0"/>
    <m/>
    <x v="2"/>
    <x v="1"/>
    <x v="2"/>
    <n v="4"/>
    <n v="0.80620347234"/>
    <s v="Very likely- £150 (cumulative)-exclusions applied"/>
    <n v="150"/>
    <x v="1"/>
  </r>
  <r>
    <n v="2402"/>
    <x v="0"/>
    <x v="0"/>
    <x v="0"/>
    <x v="0"/>
    <x v="0"/>
    <x v="0"/>
    <x v="0"/>
    <m/>
    <x v="0"/>
    <x v="0"/>
    <x v="0"/>
    <x v="0"/>
    <x v="0"/>
    <x v="0"/>
    <x v="0"/>
    <x v="0"/>
    <m/>
    <x v="4"/>
    <x v="1"/>
    <x v="1"/>
    <x v="0"/>
    <x v="2"/>
    <x v="0"/>
    <x v="0"/>
    <m/>
    <x v="2"/>
    <x v="1"/>
    <x v="2"/>
    <n v="4"/>
    <n v="0.80620347234"/>
    <s v="Very likely- £200 (cumulative)-exclusions applied"/>
    <n v="200"/>
    <x v="2"/>
  </r>
  <r>
    <n v="2402"/>
    <x v="0"/>
    <x v="0"/>
    <x v="0"/>
    <x v="0"/>
    <x v="0"/>
    <x v="0"/>
    <x v="0"/>
    <m/>
    <x v="0"/>
    <x v="0"/>
    <x v="0"/>
    <x v="0"/>
    <x v="0"/>
    <x v="0"/>
    <x v="0"/>
    <x v="0"/>
    <m/>
    <x v="4"/>
    <x v="1"/>
    <x v="1"/>
    <x v="0"/>
    <x v="2"/>
    <x v="0"/>
    <x v="0"/>
    <m/>
    <x v="2"/>
    <x v="1"/>
    <x v="2"/>
    <n v="4"/>
    <n v="0.80620347234"/>
    <s v="Very likely- 50% (cumulative)-exclusions applied"/>
    <n v="0.5"/>
    <x v="6"/>
  </r>
  <r>
    <n v="2410"/>
    <x v="0"/>
    <x v="0"/>
    <x v="0"/>
    <x v="0"/>
    <x v="0"/>
    <x v="0"/>
    <x v="0"/>
    <m/>
    <x v="7"/>
    <x v="15"/>
    <x v="0"/>
    <x v="0"/>
    <x v="0"/>
    <x v="9"/>
    <x v="0"/>
    <x v="0"/>
    <m/>
    <x v="6"/>
    <x v="3"/>
    <x v="2"/>
    <x v="1"/>
    <x v="5"/>
    <x v="1"/>
    <x v="2"/>
    <m/>
    <x v="13"/>
    <x v="2"/>
    <x v="4"/>
    <m/>
    <n v="1.5444827864999999"/>
    <s v="Very likely- £150 (cumulative)-exclusions applied"/>
    <n v="150"/>
    <x v="1"/>
  </r>
  <r>
    <n v="2410"/>
    <x v="0"/>
    <x v="0"/>
    <x v="0"/>
    <x v="0"/>
    <x v="0"/>
    <x v="0"/>
    <x v="0"/>
    <m/>
    <x v="7"/>
    <x v="15"/>
    <x v="0"/>
    <x v="0"/>
    <x v="0"/>
    <x v="9"/>
    <x v="0"/>
    <x v="0"/>
    <m/>
    <x v="6"/>
    <x v="3"/>
    <x v="2"/>
    <x v="1"/>
    <x v="5"/>
    <x v="1"/>
    <x v="2"/>
    <m/>
    <x v="13"/>
    <x v="2"/>
    <x v="4"/>
    <m/>
    <n v="1.5444827864999999"/>
    <s v="Very likely- £200 (cumulative)-exclusions applied"/>
    <n v="200"/>
    <x v="2"/>
  </r>
  <r>
    <n v="2418"/>
    <x v="0"/>
    <x v="0"/>
    <x v="0"/>
    <x v="0"/>
    <x v="0"/>
    <x v="0"/>
    <x v="0"/>
    <m/>
    <x v="0"/>
    <x v="17"/>
    <x v="10"/>
    <x v="9"/>
    <x v="7"/>
    <x v="12"/>
    <x v="0"/>
    <x v="0"/>
    <m/>
    <x v="4"/>
    <x v="1"/>
    <x v="1"/>
    <x v="0"/>
    <x v="2"/>
    <x v="0"/>
    <x v="0"/>
    <m/>
    <x v="13"/>
    <x v="2"/>
    <x v="4"/>
    <m/>
    <n v="1.14888757712"/>
    <s v="Very likely- £100 (cumulative)-exclusions applied"/>
    <n v="100"/>
    <x v="0"/>
  </r>
  <r>
    <n v="2418"/>
    <x v="0"/>
    <x v="0"/>
    <x v="0"/>
    <x v="0"/>
    <x v="0"/>
    <x v="0"/>
    <x v="0"/>
    <m/>
    <x v="0"/>
    <x v="17"/>
    <x v="10"/>
    <x v="9"/>
    <x v="7"/>
    <x v="12"/>
    <x v="0"/>
    <x v="0"/>
    <m/>
    <x v="4"/>
    <x v="1"/>
    <x v="1"/>
    <x v="0"/>
    <x v="2"/>
    <x v="0"/>
    <x v="0"/>
    <m/>
    <x v="13"/>
    <x v="2"/>
    <x v="4"/>
    <m/>
    <n v="1.14888757712"/>
    <s v="Very likely- £150 (cumulative)-exclusions applied"/>
    <n v="150"/>
    <x v="1"/>
  </r>
  <r>
    <n v="2418"/>
    <x v="0"/>
    <x v="0"/>
    <x v="0"/>
    <x v="0"/>
    <x v="0"/>
    <x v="0"/>
    <x v="0"/>
    <m/>
    <x v="0"/>
    <x v="17"/>
    <x v="10"/>
    <x v="9"/>
    <x v="7"/>
    <x v="12"/>
    <x v="0"/>
    <x v="0"/>
    <m/>
    <x v="4"/>
    <x v="1"/>
    <x v="1"/>
    <x v="0"/>
    <x v="2"/>
    <x v="0"/>
    <x v="0"/>
    <m/>
    <x v="13"/>
    <x v="2"/>
    <x v="4"/>
    <m/>
    <n v="1.14888757712"/>
    <s v="Very likely- £200 (cumulative)-exclusions applied"/>
    <n v="200"/>
    <x v="2"/>
  </r>
  <r>
    <n v="2420"/>
    <x v="10"/>
    <x v="10"/>
    <x v="0"/>
    <x v="0"/>
    <x v="0"/>
    <x v="0"/>
    <x v="0"/>
    <n v="4"/>
    <x v="0"/>
    <x v="0"/>
    <x v="0"/>
    <x v="0"/>
    <x v="0"/>
    <x v="0"/>
    <x v="0"/>
    <x v="0"/>
    <m/>
    <x v="4"/>
    <x v="1"/>
    <x v="1"/>
    <x v="0"/>
    <x v="2"/>
    <x v="0"/>
    <x v="0"/>
    <m/>
    <x v="3"/>
    <x v="1"/>
    <x v="0"/>
    <m/>
    <n v="0.77928092997499998"/>
    <s v="Very likely- £150 (cumulative)-exclusions applied"/>
    <n v="150"/>
    <x v="1"/>
  </r>
  <r>
    <n v="2420"/>
    <x v="10"/>
    <x v="10"/>
    <x v="0"/>
    <x v="0"/>
    <x v="0"/>
    <x v="0"/>
    <x v="0"/>
    <n v="4"/>
    <x v="0"/>
    <x v="0"/>
    <x v="0"/>
    <x v="0"/>
    <x v="0"/>
    <x v="0"/>
    <x v="0"/>
    <x v="0"/>
    <m/>
    <x v="4"/>
    <x v="1"/>
    <x v="1"/>
    <x v="0"/>
    <x v="2"/>
    <x v="0"/>
    <x v="0"/>
    <m/>
    <x v="3"/>
    <x v="1"/>
    <x v="0"/>
    <m/>
    <n v="0.77928092997499998"/>
    <s v="Very likely- £200 (cumulative)-exclusions applied"/>
    <n v="200"/>
    <x v="2"/>
  </r>
  <r>
    <n v="2420"/>
    <x v="10"/>
    <x v="10"/>
    <x v="0"/>
    <x v="0"/>
    <x v="0"/>
    <x v="0"/>
    <x v="0"/>
    <n v="4"/>
    <x v="0"/>
    <x v="0"/>
    <x v="0"/>
    <x v="0"/>
    <x v="0"/>
    <x v="0"/>
    <x v="0"/>
    <x v="0"/>
    <m/>
    <x v="4"/>
    <x v="1"/>
    <x v="1"/>
    <x v="0"/>
    <x v="2"/>
    <x v="0"/>
    <x v="0"/>
    <m/>
    <x v="3"/>
    <x v="1"/>
    <x v="0"/>
    <m/>
    <n v="0.77928092997499998"/>
    <s v="Very likely- 30% (cumulative)-exclusions applied"/>
    <n v="0.3"/>
    <x v="4"/>
  </r>
  <r>
    <n v="2420"/>
    <x v="10"/>
    <x v="10"/>
    <x v="0"/>
    <x v="0"/>
    <x v="0"/>
    <x v="0"/>
    <x v="0"/>
    <n v="4"/>
    <x v="0"/>
    <x v="0"/>
    <x v="0"/>
    <x v="0"/>
    <x v="0"/>
    <x v="0"/>
    <x v="0"/>
    <x v="0"/>
    <m/>
    <x v="4"/>
    <x v="1"/>
    <x v="1"/>
    <x v="0"/>
    <x v="2"/>
    <x v="0"/>
    <x v="0"/>
    <m/>
    <x v="3"/>
    <x v="1"/>
    <x v="0"/>
    <m/>
    <n v="0.77928092997499998"/>
    <s v="Very likely- 40% (cumulative)-exclusions applied"/>
    <n v="0.4"/>
    <x v="5"/>
  </r>
  <r>
    <n v="2420"/>
    <x v="10"/>
    <x v="10"/>
    <x v="0"/>
    <x v="0"/>
    <x v="0"/>
    <x v="0"/>
    <x v="0"/>
    <n v="4"/>
    <x v="0"/>
    <x v="0"/>
    <x v="0"/>
    <x v="0"/>
    <x v="0"/>
    <x v="0"/>
    <x v="0"/>
    <x v="0"/>
    <m/>
    <x v="4"/>
    <x v="1"/>
    <x v="1"/>
    <x v="0"/>
    <x v="2"/>
    <x v="0"/>
    <x v="0"/>
    <m/>
    <x v="3"/>
    <x v="1"/>
    <x v="0"/>
    <m/>
    <n v="0.77928092997499998"/>
    <s v="Very likely- 50% (cumulative)-exclusions applied"/>
    <n v="0.5"/>
    <x v="6"/>
  </r>
  <r>
    <n v="2426"/>
    <x v="0"/>
    <x v="0"/>
    <x v="0"/>
    <x v="0"/>
    <x v="0"/>
    <x v="0"/>
    <x v="0"/>
    <m/>
    <x v="0"/>
    <x v="14"/>
    <x v="0"/>
    <x v="0"/>
    <x v="0"/>
    <x v="10"/>
    <x v="0"/>
    <x v="0"/>
    <n v="1"/>
    <x v="4"/>
    <x v="1"/>
    <x v="1"/>
    <x v="0"/>
    <x v="2"/>
    <x v="0"/>
    <x v="0"/>
    <m/>
    <x v="8"/>
    <x v="1"/>
    <x v="6"/>
    <n v="1"/>
    <n v="1.65451616016"/>
    <s v="Very likely- £150 (cumulative)-exclusions applied"/>
    <n v="150"/>
    <x v="1"/>
  </r>
  <r>
    <n v="2426"/>
    <x v="0"/>
    <x v="0"/>
    <x v="0"/>
    <x v="0"/>
    <x v="0"/>
    <x v="0"/>
    <x v="0"/>
    <m/>
    <x v="0"/>
    <x v="14"/>
    <x v="0"/>
    <x v="0"/>
    <x v="0"/>
    <x v="10"/>
    <x v="0"/>
    <x v="0"/>
    <n v="1"/>
    <x v="4"/>
    <x v="1"/>
    <x v="1"/>
    <x v="0"/>
    <x v="2"/>
    <x v="0"/>
    <x v="0"/>
    <m/>
    <x v="8"/>
    <x v="1"/>
    <x v="6"/>
    <n v="1"/>
    <n v="1.65451616016"/>
    <s v="Very likely- £200 (cumulative)-exclusions applied"/>
    <n v="200"/>
    <x v="2"/>
  </r>
  <r>
    <n v="2427"/>
    <x v="0"/>
    <x v="0"/>
    <x v="0"/>
    <x v="0"/>
    <x v="0"/>
    <x v="0"/>
    <x v="0"/>
    <m/>
    <x v="10"/>
    <x v="0"/>
    <x v="0"/>
    <x v="0"/>
    <x v="0"/>
    <x v="0"/>
    <x v="0"/>
    <x v="0"/>
    <m/>
    <x v="4"/>
    <x v="1"/>
    <x v="1"/>
    <x v="0"/>
    <x v="2"/>
    <x v="0"/>
    <x v="0"/>
    <m/>
    <x v="3"/>
    <x v="1"/>
    <x v="0"/>
    <m/>
    <n v="0.88231284006999999"/>
    <s v="Very likely- 50% (cumulative)-exclusions applied"/>
    <n v="0.5"/>
    <x v="6"/>
  </r>
  <r>
    <n v="2428"/>
    <x v="0"/>
    <x v="0"/>
    <x v="0"/>
    <x v="0"/>
    <x v="0"/>
    <x v="0"/>
    <x v="0"/>
    <m/>
    <x v="0"/>
    <x v="0"/>
    <x v="0"/>
    <x v="0"/>
    <x v="0"/>
    <x v="0"/>
    <x v="0"/>
    <x v="0"/>
    <m/>
    <x v="11"/>
    <x v="1"/>
    <x v="1"/>
    <x v="0"/>
    <x v="10"/>
    <x v="0"/>
    <x v="0"/>
    <n v="1"/>
    <x v="3"/>
    <x v="1"/>
    <x v="0"/>
    <m/>
    <n v="1.03563814383"/>
    <s v="Very likely- £200 (cumulative)-exclusions applied"/>
    <n v="200"/>
    <x v="2"/>
  </r>
  <r>
    <n v="2428"/>
    <x v="0"/>
    <x v="0"/>
    <x v="0"/>
    <x v="0"/>
    <x v="0"/>
    <x v="0"/>
    <x v="0"/>
    <m/>
    <x v="0"/>
    <x v="0"/>
    <x v="0"/>
    <x v="0"/>
    <x v="0"/>
    <x v="0"/>
    <x v="0"/>
    <x v="0"/>
    <m/>
    <x v="11"/>
    <x v="1"/>
    <x v="1"/>
    <x v="0"/>
    <x v="10"/>
    <x v="0"/>
    <x v="0"/>
    <n v="1"/>
    <x v="3"/>
    <x v="1"/>
    <x v="0"/>
    <m/>
    <n v="1.03563814383"/>
    <s v="Very likely- 40% (cumulative)-exclusions applied"/>
    <n v="0.4"/>
    <x v="5"/>
  </r>
  <r>
    <n v="2428"/>
    <x v="0"/>
    <x v="0"/>
    <x v="0"/>
    <x v="0"/>
    <x v="0"/>
    <x v="0"/>
    <x v="0"/>
    <m/>
    <x v="0"/>
    <x v="0"/>
    <x v="0"/>
    <x v="0"/>
    <x v="0"/>
    <x v="0"/>
    <x v="0"/>
    <x v="0"/>
    <m/>
    <x v="11"/>
    <x v="1"/>
    <x v="1"/>
    <x v="0"/>
    <x v="10"/>
    <x v="0"/>
    <x v="0"/>
    <n v="1"/>
    <x v="3"/>
    <x v="1"/>
    <x v="0"/>
    <m/>
    <n v="1.03563814383"/>
    <s v="Very likely- 50% (cumulative)-exclusions applied"/>
    <n v="0.5"/>
    <x v="6"/>
  </r>
  <r>
    <n v="2429"/>
    <x v="4"/>
    <x v="0"/>
    <x v="0"/>
    <x v="5"/>
    <x v="0"/>
    <x v="0"/>
    <x v="0"/>
    <n v="5"/>
    <x v="0"/>
    <x v="6"/>
    <x v="0"/>
    <x v="0"/>
    <x v="2"/>
    <x v="0"/>
    <x v="0"/>
    <x v="0"/>
    <m/>
    <x v="4"/>
    <x v="1"/>
    <x v="1"/>
    <x v="0"/>
    <x v="2"/>
    <x v="0"/>
    <x v="0"/>
    <m/>
    <x v="3"/>
    <x v="1"/>
    <x v="0"/>
    <m/>
    <n v="0.89079446897500003"/>
    <s v="Very likely- £150 (cumulative)-exclusions applied"/>
    <n v="150"/>
    <x v="1"/>
  </r>
  <r>
    <n v="2429"/>
    <x v="4"/>
    <x v="0"/>
    <x v="0"/>
    <x v="5"/>
    <x v="0"/>
    <x v="0"/>
    <x v="0"/>
    <n v="5"/>
    <x v="0"/>
    <x v="6"/>
    <x v="0"/>
    <x v="0"/>
    <x v="2"/>
    <x v="0"/>
    <x v="0"/>
    <x v="0"/>
    <m/>
    <x v="4"/>
    <x v="1"/>
    <x v="1"/>
    <x v="0"/>
    <x v="2"/>
    <x v="0"/>
    <x v="0"/>
    <m/>
    <x v="3"/>
    <x v="1"/>
    <x v="0"/>
    <m/>
    <n v="0.89079446897500003"/>
    <s v="Very likely- £200 (cumulative)-exclusions applied"/>
    <n v="200"/>
    <x v="2"/>
  </r>
  <r>
    <n v="2429"/>
    <x v="4"/>
    <x v="0"/>
    <x v="0"/>
    <x v="5"/>
    <x v="0"/>
    <x v="0"/>
    <x v="0"/>
    <n v="5"/>
    <x v="0"/>
    <x v="6"/>
    <x v="0"/>
    <x v="0"/>
    <x v="2"/>
    <x v="0"/>
    <x v="0"/>
    <x v="0"/>
    <m/>
    <x v="4"/>
    <x v="1"/>
    <x v="1"/>
    <x v="0"/>
    <x v="2"/>
    <x v="0"/>
    <x v="0"/>
    <m/>
    <x v="3"/>
    <x v="1"/>
    <x v="0"/>
    <m/>
    <n v="0.89079446897500003"/>
    <s v="Very likely- 20% (cumulative)-exclusions applied"/>
    <n v="0.2"/>
    <x v="3"/>
  </r>
  <r>
    <n v="2429"/>
    <x v="4"/>
    <x v="0"/>
    <x v="0"/>
    <x v="5"/>
    <x v="0"/>
    <x v="0"/>
    <x v="0"/>
    <n v="5"/>
    <x v="0"/>
    <x v="6"/>
    <x v="0"/>
    <x v="0"/>
    <x v="2"/>
    <x v="0"/>
    <x v="0"/>
    <x v="0"/>
    <m/>
    <x v="4"/>
    <x v="1"/>
    <x v="1"/>
    <x v="0"/>
    <x v="2"/>
    <x v="0"/>
    <x v="0"/>
    <m/>
    <x v="3"/>
    <x v="1"/>
    <x v="0"/>
    <m/>
    <n v="0.89079446897500003"/>
    <s v="Very likely- 30% (cumulative)-exclusions applied"/>
    <n v="0.3"/>
    <x v="4"/>
  </r>
  <r>
    <n v="2429"/>
    <x v="4"/>
    <x v="0"/>
    <x v="0"/>
    <x v="5"/>
    <x v="0"/>
    <x v="0"/>
    <x v="0"/>
    <n v="5"/>
    <x v="0"/>
    <x v="6"/>
    <x v="0"/>
    <x v="0"/>
    <x v="2"/>
    <x v="0"/>
    <x v="0"/>
    <x v="0"/>
    <m/>
    <x v="4"/>
    <x v="1"/>
    <x v="1"/>
    <x v="0"/>
    <x v="2"/>
    <x v="0"/>
    <x v="0"/>
    <m/>
    <x v="3"/>
    <x v="1"/>
    <x v="0"/>
    <m/>
    <n v="0.89079446897500003"/>
    <s v="Very likely- 40% (cumulative)-exclusions applied"/>
    <n v="0.4"/>
    <x v="5"/>
  </r>
  <r>
    <n v="2429"/>
    <x v="4"/>
    <x v="0"/>
    <x v="0"/>
    <x v="5"/>
    <x v="0"/>
    <x v="0"/>
    <x v="0"/>
    <n v="5"/>
    <x v="0"/>
    <x v="6"/>
    <x v="0"/>
    <x v="0"/>
    <x v="2"/>
    <x v="0"/>
    <x v="0"/>
    <x v="0"/>
    <m/>
    <x v="4"/>
    <x v="1"/>
    <x v="1"/>
    <x v="0"/>
    <x v="2"/>
    <x v="0"/>
    <x v="0"/>
    <m/>
    <x v="3"/>
    <x v="1"/>
    <x v="0"/>
    <m/>
    <n v="0.89079446897500003"/>
    <s v="Very likely- 50% (cumulative)-exclusions applied"/>
    <n v="0.5"/>
    <x v="6"/>
  </r>
  <r>
    <n v="2430"/>
    <x v="0"/>
    <x v="0"/>
    <x v="0"/>
    <x v="0"/>
    <x v="0"/>
    <x v="0"/>
    <x v="0"/>
    <m/>
    <x v="0"/>
    <x v="0"/>
    <x v="0"/>
    <x v="0"/>
    <x v="0"/>
    <x v="0"/>
    <x v="0"/>
    <x v="0"/>
    <m/>
    <x v="4"/>
    <x v="1"/>
    <x v="1"/>
    <x v="0"/>
    <x v="2"/>
    <x v="0"/>
    <x v="0"/>
    <m/>
    <x v="3"/>
    <x v="1"/>
    <x v="0"/>
    <m/>
    <n v="0.77928092997499998"/>
    <s v="Very likely- 50% (cumulative)-exclusions applied"/>
    <n v="0.5"/>
    <x v="6"/>
  </r>
  <r>
    <n v="2431"/>
    <x v="0"/>
    <x v="0"/>
    <x v="0"/>
    <x v="0"/>
    <x v="0"/>
    <x v="0"/>
    <x v="0"/>
    <m/>
    <x v="0"/>
    <x v="0"/>
    <x v="0"/>
    <x v="0"/>
    <x v="0"/>
    <x v="0"/>
    <x v="0"/>
    <x v="0"/>
    <m/>
    <x v="4"/>
    <x v="1"/>
    <x v="1"/>
    <x v="0"/>
    <x v="2"/>
    <x v="0"/>
    <x v="0"/>
    <m/>
    <x v="4"/>
    <x v="0"/>
    <x v="1"/>
    <n v="5"/>
    <n v="1.03923300708"/>
    <s v="Very likely- 50% (cumulative)-exclusions applied"/>
    <n v="0.5"/>
    <x v="6"/>
  </r>
  <r>
    <n v="2432"/>
    <x v="0"/>
    <x v="0"/>
    <x v="0"/>
    <x v="0"/>
    <x v="0"/>
    <x v="0"/>
    <x v="0"/>
    <m/>
    <x v="7"/>
    <x v="16"/>
    <x v="1"/>
    <x v="1"/>
    <x v="1"/>
    <x v="1"/>
    <x v="1"/>
    <x v="1"/>
    <m/>
    <x v="2"/>
    <x v="5"/>
    <x v="0"/>
    <x v="3"/>
    <x v="6"/>
    <x v="5"/>
    <x v="3"/>
    <m/>
    <x v="3"/>
    <x v="1"/>
    <x v="0"/>
    <m/>
    <n v="1.22527780361"/>
    <s v="Very likely- £50 (cumulative)-exclusions applied"/>
    <n v="50"/>
    <x v="7"/>
  </r>
  <r>
    <n v="2432"/>
    <x v="0"/>
    <x v="0"/>
    <x v="0"/>
    <x v="0"/>
    <x v="0"/>
    <x v="0"/>
    <x v="0"/>
    <m/>
    <x v="7"/>
    <x v="16"/>
    <x v="1"/>
    <x v="1"/>
    <x v="1"/>
    <x v="1"/>
    <x v="1"/>
    <x v="1"/>
    <m/>
    <x v="2"/>
    <x v="5"/>
    <x v="0"/>
    <x v="3"/>
    <x v="6"/>
    <x v="5"/>
    <x v="3"/>
    <m/>
    <x v="3"/>
    <x v="1"/>
    <x v="0"/>
    <m/>
    <n v="1.22527780361"/>
    <s v="Very likely- £100 (cumulative)-exclusions applied"/>
    <n v="100"/>
    <x v="0"/>
  </r>
  <r>
    <n v="2432"/>
    <x v="0"/>
    <x v="0"/>
    <x v="0"/>
    <x v="0"/>
    <x v="0"/>
    <x v="0"/>
    <x v="0"/>
    <m/>
    <x v="7"/>
    <x v="16"/>
    <x v="1"/>
    <x v="1"/>
    <x v="1"/>
    <x v="1"/>
    <x v="1"/>
    <x v="1"/>
    <m/>
    <x v="2"/>
    <x v="5"/>
    <x v="0"/>
    <x v="3"/>
    <x v="6"/>
    <x v="5"/>
    <x v="3"/>
    <m/>
    <x v="3"/>
    <x v="1"/>
    <x v="0"/>
    <m/>
    <n v="1.22527780361"/>
    <s v="Very likely- £150 (cumulative)-exclusions applied"/>
    <n v="150"/>
    <x v="1"/>
  </r>
  <r>
    <n v="2432"/>
    <x v="0"/>
    <x v="0"/>
    <x v="0"/>
    <x v="0"/>
    <x v="0"/>
    <x v="0"/>
    <x v="0"/>
    <m/>
    <x v="7"/>
    <x v="16"/>
    <x v="1"/>
    <x v="1"/>
    <x v="1"/>
    <x v="1"/>
    <x v="1"/>
    <x v="1"/>
    <m/>
    <x v="2"/>
    <x v="5"/>
    <x v="0"/>
    <x v="3"/>
    <x v="6"/>
    <x v="5"/>
    <x v="3"/>
    <m/>
    <x v="3"/>
    <x v="1"/>
    <x v="0"/>
    <m/>
    <n v="1.22527780361"/>
    <s v="Very likely- £200 (cumulative)-exclusions applied"/>
    <n v="200"/>
    <x v="2"/>
  </r>
  <r>
    <n v="2432"/>
    <x v="0"/>
    <x v="0"/>
    <x v="0"/>
    <x v="0"/>
    <x v="0"/>
    <x v="0"/>
    <x v="0"/>
    <m/>
    <x v="7"/>
    <x v="16"/>
    <x v="1"/>
    <x v="1"/>
    <x v="1"/>
    <x v="1"/>
    <x v="1"/>
    <x v="1"/>
    <m/>
    <x v="2"/>
    <x v="5"/>
    <x v="0"/>
    <x v="3"/>
    <x v="6"/>
    <x v="5"/>
    <x v="3"/>
    <m/>
    <x v="3"/>
    <x v="1"/>
    <x v="0"/>
    <m/>
    <n v="1.22527780361"/>
    <s v="Very likely- 30% (cumulative)-exclusions applied"/>
    <n v="0.3"/>
    <x v="4"/>
  </r>
  <r>
    <n v="2432"/>
    <x v="0"/>
    <x v="0"/>
    <x v="0"/>
    <x v="0"/>
    <x v="0"/>
    <x v="0"/>
    <x v="0"/>
    <m/>
    <x v="7"/>
    <x v="16"/>
    <x v="1"/>
    <x v="1"/>
    <x v="1"/>
    <x v="1"/>
    <x v="1"/>
    <x v="1"/>
    <m/>
    <x v="2"/>
    <x v="5"/>
    <x v="0"/>
    <x v="3"/>
    <x v="6"/>
    <x v="5"/>
    <x v="3"/>
    <m/>
    <x v="3"/>
    <x v="1"/>
    <x v="0"/>
    <m/>
    <n v="1.22527780361"/>
    <s v="Very likely- 40% (cumulative)-exclusions applied"/>
    <n v="0.4"/>
    <x v="5"/>
  </r>
  <r>
    <n v="2432"/>
    <x v="0"/>
    <x v="0"/>
    <x v="0"/>
    <x v="0"/>
    <x v="0"/>
    <x v="0"/>
    <x v="0"/>
    <m/>
    <x v="7"/>
    <x v="16"/>
    <x v="1"/>
    <x v="1"/>
    <x v="1"/>
    <x v="1"/>
    <x v="1"/>
    <x v="1"/>
    <m/>
    <x v="2"/>
    <x v="5"/>
    <x v="0"/>
    <x v="3"/>
    <x v="6"/>
    <x v="5"/>
    <x v="3"/>
    <m/>
    <x v="3"/>
    <x v="1"/>
    <x v="0"/>
    <m/>
    <n v="1.22527780361"/>
    <s v="Very likely- 50% (cumulative)-exclusions applied"/>
    <n v="0.5"/>
    <x v="6"/>
  </r>
  <r>
    <n v="2434"/>
    <x v="0"/>
    <x v="0"/>
    <x v="0"/>
    <x v="0"/>
    <x v="0"/>
    <x v="0"/>
    <x v="0"/>
    <m/>
    <x v="0"/>
    <x v="0"/>
    <x v="0"/>
    <x v="0"/>
    <x v="0"/>
    <x v="0"/>
    <x v="0"/>
    <x v="0"/>
    <m/>
    <x v="4"/>
    <x v="1"/>
    <x v="1"/>
    <x v="0"/>
    <x v="2"/>
    <x v="0"/>
    <x v="0"/>
    <m/>
    <x v="13"/>
    <x v="2"/>
    <x v="4"/>
    <m/>
    <n v="0.94493371415000005"/>
    <s v="Very likely- £50 (cumulative)-exclusions applied"/>
    <n v="50"/>
    <x v="7"/>
  </r>
  <r>
    <n v="2434"/>
    <x v="0"/>
    <x v="0"/>
    <x v="0"/>
    <x v="0"/>
    <x v="0"/>
    <x v="0"/>
    <x v="0"/>
    <m/>
    <x v="0"/>
    <x v="0"/>
    <x v="0"/>
    <x v="0"/>
    <x v="0"/>
    <x v="0"/>
    <x v="0"/>
    <x v="0"/>
    <m/>
    <x v="4"/>
    <x v="1"/>
    <x v="1"/>
    <x v="0"/>
    <x v="2"/>
    <x v="0"/>
    <x v="0"/>
    <m/>
    <x v="13"/>
    <x v="2"/>
    <x v="4"/>
    <m/>
    <n v="0.94493371415000005"/>
    <s v="Very likely- £100 (cumulative)-exclusions applied"/>
    <n v="100"/>
    <x v="0"/>
  </r>
  <r>
    <n v="2434"/>
    <x v="0"/>
    <x v="0"/>
    <x v="0"/>
    <x v="0"/>
    <x v="0"/>
    <x v="0"/>
    <x v="0"/>
    <m/>
    <x v="0"/>
    <x v="0"/>
    <x v="0"/>
    <x v="0"/>
    <x v="0"/>
    <x v="0"/>
    <x v="0"/>
    <x v="0"/>
    <m/>
    <x v="4"/>
    <x v="1"/>
    <x v="1"/>
    <x v="0"/>
    <x v="2"/>
    <x v="0"/>
    <x v="0"/>
    <m/>
    <x v="13"/>
    <x v="2"/>
    <x v="4"/>
    <m/>
    <n v="0.94493371415000005"/>
    <s v="Very likely- £150 (cumulative)-exclusions applied"/>
    <n v="150"/>
    <x v="1"/>
  </r>
  <r>
    <n v="2434"/>
    <x v="0"/>
    <x v="0"/>
    <x v="0"/>
    <x v="0"/>
    <x v="0"/>
    <x v="0"/>
    <x v="0"/>
    <m/>
    <x v="0"/>
    <x v="0"/>
    <x v="0"/>
    <x v="0"/>
    <x v="0"/>
    <x v="0"/>
    <x v="0"/>
    <x v="0"/>
    <m/>
    <x v="4"/>
    <x v="1"/>
    <x v="1"/>
    <x v="0"/>
    <x v="2"/>
    <x v="0"/>
    <x v="0"/>
    <m/>
    <x v="13"/>
    <x v="2"/>
    <x v="4"/>
    <m/>
    <n v="0.94493371415000005"/>
    <s v="Very likely- £200 (cumulative)-exclusions applied"/>
    <n v="200"/>
    <x v="2"/>
  </r>
  <r>
    <n v="2440"/>
    <x v="0"/>
    <x v="0"/>
    <x v="0"/>
    <x v="0"/>
    <x v="0"/>
    <x v="0"/>
    <x v="0"/>
    <m/>
    <x v="0"/>
    <x v="0"/>
    <x v="0"/>
    <x v="0"/>
    <x v="0"/>
    <x v="0"/>
    <x v="0"/>
    <x v="0"/>
    <m/>
    <x v="6"/>
    <x v="3"/>
    <x v="2"/>
    <x v="1"/>
    <x v="5"/>
    <x v="1"/>
    <x v="2"/>
    <m/>
    <x v="3"/>
    <x v="1"/>
    <x v="0"/>
    <m/>
    <n v="0.886227404281"/>
    <s v="Very likely- £50 (cumulative)-exclusions applied"/>
    <n v="50"/>
    <x v="7"/>
  </r>
  <r>
    <n v="2440"/>
    <x v="0"/>
    <x v="0"/>
    <x v="0"/>
    <x v="0"/>
    <x v="0"/>
    <x v="0"/>
    <x v="0"/>
    <m/>
    <x v="0"/>
    <x v="0"/>
    <x v="0"/>
    <x v="0"/>
    <x v="0"/>
    <x v="0"/>
    <x v="0"/>
    <x v="0"/>
    <m/>
    <x v="6"/>
    <x v="3"/>
    <x v="2"/>
    <x v="1"/>
    <x v="5"/>
    <x v="1"/>
    <x v="2"/>
    <m/>
    <x v="3"/>
    <x v="1"/>
    <x v="0"/>
    <m/>
    <n v="0.886227404281"/>
    <s v="Very likely- £100 (cumulative)-exclusions applied"/>
    <n v="100"/>
    <x v="0"/>
  </r>
  <r>
    <n v="2440"/>
    <x v="0"/>
    <x v="0"/>
    <x v="0"/>
    <x v="0"/>
    <x v="0"/>
    <x v="0"/>
    <x v="0"/>
    <m/>
    <x v="0"/>
    <x v="0"/>
    <x v="0"/>
    <x v="0"/>
    <x v="0"/>
    <x v="0"/>
    <x v="0"/>
    <x v="0"/>
    <m/>
    <x v="6"/>
    <x v="3"/>
    <x v="2"/>
    <x v="1"/>
    <x v="5"/>
    <x v="1"/>
    <x v="2"/>
    <m/>
    <x v="3"/>
    <x v="1"/>
    <x v="0"/>
    <m/>
    <n v="0.886227404281"/>
    <s v="Very likely- £150 (cumulative)-exclusions applied"/>
    <n v="150"/>
    <x v="1"/>
  </r>
  <r>
    <n v="2440"/>
    <x v="0"/>
    <x v="0"/>
    <x v="0"/>
    <x v="0"/>
    <x v="0"/>
    <x v="0"/>
    <x v="0"/>
    <m/>
    <x v="0"/>
    <x v="0"/>
    <x v="0"/>
    <x v="0"/>
    <x v="0"/>
    <x v="0"/>
    <x v="0"/>
    <x v="0"/>
    <m/>
    <x v="6"/>
    <x v="3"/>
    <x v="2"/>
    <x v="1"/>
    <x v="5"/>
    <x v="1"/>
    <x v="2"/>
    <m/>
    <x v="3"/>
    <x v="1"/>
    <x v="0"/>
    <m/>
    <n v="0.886227404281"/>
    <s v="Very likely- £200 (cumulative)-exclusions applied"/>
    <n v="200"/>
    <x v="2"/>
  </r>
  <r>
    <n v="2441"/>
    <x v="12"/>
    <x v="3"/>
    <x v="1"/>
    <x v="1"/>
    <x v="2"/>
    <x v="1"/>
    <x v="1"/>
    <m/>
    <x v="0"/>
    <x v="0"/>
    <x v="0"/>
    <x v="0"/>
    <x v="0"/>
    <x v="0"/>
    <x v="0"/>
    <x v="0"/>
    <m/>
    <x v="4"/>
    <x v="1"/>
    <x v="1"/>
    <x v="0"/>
    <x v="2"/>
    <x v="0"/>
    <x v="0"/>
    <m/>
    <x v="3"/>
    <x v="1"/>
    <x v="0"/>
    <m/>
    <n v="0.89079446897500003"/>
    <s v="Very likely- £150 (cumulative)-exclusions applied"/>
    <n v="150"/>
    <x v="1"/>
  </r>
  <r>
    <n v="2441"/>
    <x v="12"/>
    <x v="3"/>
    <x v="1"/>
    <x v="1"/>
    <x v="2"/>
    <x v="1"/>
    <x v="1"/>
    <m/>
    <x v="0"/>
    <x v="0"/>
    <x v="0"/>
    <x v="0"/>
    <x v="0"/>
    <x v="0"/>
    <x v="0"/>
    <x v="0"/>
    <m/>
    <x v="4"/>
    <x v="1"/>
    <x v="1"/>
    <x v="0"/>
    <x v="2"/>
    <x v="0"/>
    <x v="0"/>
    <m/>
    <x v="3"/>
    <x v="1"/>
    <x v="0"/>
    <m/>
    <n v="0.89079446897500003"/>
    <s v="Very likely- £200 (cumulative)-exclusions applied"/>
    <n v="200"/>
    <x v="2"/>
  </r>
  <r>
    <n v="2441"/>
    <x v="12"/>
    <x v="3"/>
    <x v="1"/>
    <x v="1"/>
    <x v="2"/>
    <x v="1"/>
    <x v="1"/>
    <m/>
    <x v="0"/>
    <x v="0"/>
    <x v="0"/>
    <x v="0"/>
    <x v="0"/>
    <x v="0"/>
    <x v="0"/>
    <x v="0"/>
    <m/>
    <x v="4"/>
    <x v="1"/>
    <x v="1"/>
    <x v="0"/>
    <x v="2"/>
    <x v="0"/>
    <x v="0"/>
    <m/>
    <x v="3"/>
    <x v="1"/>
    <x v="0"/>
    <m/>
    <n v="0.89079446897500003"/>
    <s v="Very likely- 20% (cumulative)-exclusions applied"/>
    <n v="0.2"/>
    <x v="3"/>
  </r>
  <r>
    <n v="2441"/>
    <x v="12"/>
    <x v="3"/>
    <x v="1"/>
    <x v="1"/>
    <x v="2"/>
    <x v="1"/>
    <x v="1"/>
    <m/>
    <x v="0"/>
    <x v="0"/>
    <x v="0"/>
    <x v="0"/>
    <x v="0"/>
    <x v="0"/>
    <x v="0"/>
    <x v="0"/>
    <m/>
    <x v="4"/>
    <x v="1"/>
    <x v="1"/>
    <x v="0"/>
    <x v="2"/>
    <x v="0"/>
    <x v="0"/>
    <m/>
    <x v="3"/>
    <x v="1"/>
    <x v="0"/>
    <m/>
    <n v="0.89079446897500003"/>
    <s v="Very likely- 30% (cumulative)-exclusions applied"/>
    <n v="0.3"/>
    <x v="4"/>
  </r>
  <r>
    <n v="2441"/>
    <x v="12"/>
    <x v="3"/>
    <x v="1"/>
    <x v="1"/>
    <x v="2"/>
    <x v="1"/>
    <x v="1"/>
    <m/>
    <x v="0"/>
    <x v="0"/>
    <x v="0"/>
    <x v="0"/>
    <x v="0"/>
    <x v="0"/>
    <x v="0"/>
    <x v="0"/>
    <m/>
    <x v="4"/>
    <x v="1"/>
    <x v="1"/>
    <x v="0"/>
    <x v="2"/>
    <x v="0"/>
    <x v="0"/>
    <m/>
    <x v="3"/>
    <x v="1"/>
    <x v="0"/>
    <m/>
    <n v="0.89079446897500003"/>
    <s v="Very likely- 40% (cumulative)-exclusions applied"/>
    <n v="0.4"/>
    <x v="5"/>
  </r>
  <r>
    <n v="2441"/>
    <x v="12"/>
    <x v="3"/>
    <x v="1"/>
    <x v="1"/>
    <x v="2"/>
    <x v="1"/>
    <x v="1"/>
    <m/>
    <x v="0"/>
    <x v="0"/>
    <x v="0"/>
    <x v="0"/>
    <x v="0"/>
    <x v="0"/>
    <x v="0"/>
    <x v="0"/>
    <m/>
    <x v="4"/>
    <x v="1"/>
    <x v="1"/>
    <x v="0"/>
    <x v="2"/>
    <x v="0"/>
    <x v="0"/>
    <m/>
    <x v="3"/>
    <x v="1"/>
    <x v="0"/>
    <m/>
    <n v="0.89079446897500003"/>
    <s v="Very likely- 50% (cumulative)-exclusions applied"/>
    <n v="0.5"/>
    <x v="6"/>
  </r>
  <r>
    <n v="2449"/>
    <x v="0"/>
    <x v="0"/>
    <x v="0"/>
    <x v="0"/>
    <x v="0"/>
    <x v="0"/>
    <x v="0"/>
    <m/>
    <x v="0"/>
    <x v="0"/>
    <x v="0"/>
    <x v="0"/>
    <x v="0"/>
    <x v="0"/>
    <x v="0"/>
    <x v="0"/>
    <m/>
    <x v="2"/>
    <x v="6"/>
    <x v="3"/>
    <x v="0"/>
    <x v="2"/>
    <x v="0"/>
    <x v="1"/>
    <m/>
    <x v="3"/>
    <x v="1"/>
    <x v="0"/>
    <m/>
    <n v="0.886227404281"/>
    <s v="Very likely- £150 (cumulative)-exclusions applied"/>
    <n v="150"/>
    <x v="1"/>
  </r>
  <r>
    <n v="2449"/>
    <x v="0"/>
    <x v="0"/>
    <x v="0"/>
    <x v="0"/>
    <x v="0"/>
    <x v="0"/>
    <x v="0"/>
    <m/>
    <x v="0"/>
    <x v="0"/>
    <x v="0"/>
    <x v="0"/>
    <x v="0"/>
    <x v="0"/>
    <x v="0"/>
    <x v="0"/>
    <m/>
    <x v="2"/>
    <x v="6"/>
    <x v="3"/>
    <x v="0"/>
    <x v="2"/>
    <x v="0"/>
    <x v="1"/>
    <m/>
    <x v="3"/>
    <x v="1"/>
    <x v="0"/>
    <m/>
    <n v="0.886227404281"/>
    <s v="Very likely- £200 (cumulative)-exclusions applied"/>
    <n v="200"/>
    <x v="2"/>
  </r>
  <r>
    <n v="2449"/>
    <x v="0"/>
    <x v="0"/>
    <x v="0"/>
    <x v="0"/>
    <x v="0"/>
    <x v="0"/>
    <x v="0"/>
    <m/>
    <x v="0"/>
    <x v="0"/>
    <x v="0"/>
    <x v="0"/>
    <x v="0"/>
    <x v="0"/>
    <x v="0"/>
    <x v="0"/>
    <m/>
    <x v="2"/>
    <x v="6"/>
    <x v="3"/>
    <x v="0"/>
    <x v="2"/>
    <x v="0"/>
    <x v="1"/>
    <m/>
    <x v="3"/>
    <x v="1"/>
    <x v="0"/>
    <m/>
    <n v="0.886227404281"/>
    <s v="Very likely- 50% (cumulative)-exclusions applied"/>
    <n v="0.5"/>
    <x v="6"/>
  </r>
  <r>
    <n v="2451"/>
    <x v="0"/>
    <x v="0"/>
    <x v="0"/>
    <x v="0"/>
    <x v="0"/>
    <x v="0"/>
    <x v="0"/>
    <m/>
    <x v="9"/>
    <x v="0"/>
    <x v="0"/>
    <x v="0"/>
    <x v="0"/>
    <x v="0"/>
    <x v="0"/>
    <x v="0"/>
    <m/>
    <x v="4"/>
    <x v="1"/>
    <x v="1"/>
    <x v="0"/>
    <x v="2"/>
    <x v="0"/>
    <x v="0"/>
    <m/>
    <x v="3"/>
    <x v="1"/>
    <x v="0"/>
    <m/>
    <n v="0.96489125656100005"/>
    <s v="Very likely- £50 (cumulative)-exclusions applied"/>
    <n v="50"/>
    <x v="7"/>
  </r>
  <r>
    <n v="2451"/>
    <x v="0"/>
    <x v="0"/>
    <x v="0"/>
    <x v="0"/>
    <x v="0"/>
    <x v="0"/>
    <x v="0"/>
    <m/>
    <x v="9"/>
    <x v="0"/>
    <x v="0"/>
    <x v="0"/>
    <x v="0"/>
    <x v="0"/>
    <x v="0"/>
    <x v="0"/>
    <m/>
    <x v="4"/>
    <x v="1"/>
    <x v="1"/>
    <x v="0"/>
    <x v="2"/>
    <x v="0"/>
    <x v="0"/>
    <m/>
    <x v="3"/>
    <x v="1"/>
    <x v="0"/>
    <m/>
    <n v="0.96489125656100005"/>
    <s v="Very likely- £100 (cumulative)-exclusions applied"/>
    <n v="100"/>
    <x v="0"/>
  </r>
  <r>
    <n v="2451"/>
    <x v="0"/>
    <x v="0"/>
    <x v="0"/>
    <x v="0"/>
    <x v="0"/>
    <x v="0"/>
    <x v="0"/>
    <m/>
    <x v="9"/>
    <x v="0"/>
    <x v="0"/>
    <x v="0"/>
    <x v="0"/>
    <x v="0"/>
    <x v="0"/>
    <x v="0"/>
    <m/>
    <x v="4"/>
    <x v="1"/>
    <x v="1"/>
    <x v="0"/>
    <x v="2"/>
    <x v="0"/>
    <x v="0"/>
    <m/>
    <x v="3"/>
    <x v="1"/>
    <x v="0"/>
    <m/>
    <n v="0.96489125656100005"/>
    <s v="Very likely- £150 (cumulative)-exclusions applied"/>
    <n v="150"/>
    <x v="1"/>
  </r>
  <r>
    <n v="2451"/>
    <x v="0"/>
    <x v="0"/>
    <x v="0"/>
    <x v="0"/>
    <x v="0"/>
    <x v="0"/>
    <x v="0"/>
    <m/>
    <x v="9"/>
    <x v="0"/>
    <x v="0"/>
    <x v="0"/>
    <x v="0"/>
    <x v="0"/>
    <x v="0"/>
    <x v="0"/>
    <m/>
    <x v="4"/>
    <x v="1"/>
    <x v="1"/>
    <x v="0"/>
    <x v="2"/>
    <x v="0"/>
    <x v="0"/>
    <m/>
    <x v="3"/>
    <x v="1"/>
    <x v="0"/>
    <m/>
    <n v="0.96489125656100005"/>
    <s v="Very likely- £200 (cumulative)-exclusions applied"/>
    <n v="200"/>
    <x v="2"/>
  </r>
  <r>
    <n v="2456"/>
    <x v="0"/>
    <x v="0"/>
    <x v="0"/>
    <x v="0"/>
    <x v="0"/>
    <x v="0"/>
    <x v="0"/>
    <m/>
    <x v="1"/>
    <x v="11"/>
    <x v="0"/>
    <x v="2"/>
    <x v="5"/>
    <x v="0"/>
    <x v="0"/>
    <x v="0"/>
    <m/>
    <x v="4"/>
    <x v="1"/>
    <x v="1"/>
    <x v="0"/>
    <x v="2"/>
    <x v="0"/>
    <x v="0"/>
    <m/>
    <x v="1"/>
    <x v="1"/>
    <x v="6"/>
    <n v="2"/>
    <n v="0.89079446897500003"/>
    <s v="Very likely- £100 (cumulative)-exclusions applied"/>
    <n v="100"/>
    <x v="0"/>
  </r>
  <r>
    <n v="2456"/>
    <x v="0"/>
    <x v="0"/>
    <x v="0"/>
    <x v="0"/>
    <x v="0"/>
    <x v="0"/>
    <x v="0"/>
    <m/>
    <x v="1"/>
    <x v="11"/>
    <x v="0"/>
    <x v="2"/>
    <x v="5"/>
    <x v="0"/>
    <x v="0"/>
    <x v="0"/>
    <m/>
    <x v="4"/>
    <x v="1"/>
    <x v="1"/>
    <x v="0"/>
    <x v="2"/>
    <x v="0"/>
    <x v="0"/>
    <m/>
    <x v="1"/>
    <x v="1"/>
    <x v="6"/>
    <n v="2"/>
    <n v="0.89079446897500003"/>
    <s v="Very likely- £150 (cumulative)-exclusions applied"/>
    <n v="150"/>
    <x v="1"/>
  </r>
  <r>
    <n v="2456"/>
    <x v="0"/>
    <x v="0"/>
    <x v="0"/>
    <x v="0"/>
    <x v="0"/>
    <x v="0"/>
    <x v="0"/>
    <m/>
    <x v="1"/>
    <x v="11"/>
    <x v="0"/>
    <x v="2"/>
    <x v="5"/>
    <x v="0"/>
    <x v="0"/>
    <x v="0"/>
    <m/>
    <x v="4"/>
    <x v="1"/>
    <x v="1"/>
    <x v="0"/>
    <x v="2"/>
    <x v="0"/>
    <x v="0"/>
    <m/>
    <x v="1"/>
    <x v="1"/>
    <x v="6"/>
    <n v="2"/>
    <n v="0.89079446897500003"/>
    <s v="Very likely- £200 (cumulative)-exclusions applied"/>
    <n v="200"/>
    <x v="2"/>
  </r>
  <r>
    <n v="2456"/>
    <x v="0"/>
    <x v="0"/>
    <x v="0"/>
    <x v="0"/>
    <x v="0"/>
    <x v="0"/>
    <x v="0"/>
    <m/>
    <x v="1"/>
    <x v="11"/>
    <x v="0"/>
    <x v="2"/>
    <x v="5"/>
    <x v="0"/>
    <x v="0"/>
    <x v="0"/>
    <m/>
    <x v="4"/>
    <x v="1"/>
    <x v="1"/>
    <x v="0"/>
    <x v="2"/>
    <x v="0"/>
    <x v="0"/>
    <m/>
    <x v="1"/>
    <x v="1"/>
    <x v="6"/>
    <n v="2"/>
    <n v="0.89079446897500003"/>
    <s v="Very likely- 50% (cumulative)-exclusions applied"/>
    <n v="0.5"/>
    <x v="6"/>
  </r>
  <r>
    <n v="2457"/>
    <x v="6"/>
    <x v="0"/>
    <x v="4"/>
    <x v="0"/>
    <x v="4"/>
    <x v="0"/>
    <x v="0"/>
    <n v="3"/>
    <x v="0"/>
    <x v="0"/>
    <x v="0"/>
    <x v="0"/>
    <x v="0"/>
    <x v="0"/>
    <x v="0"/>
    <x v="0"/>
    <m/>
    <x v="8"/>
    <x v="1"/>
    <x v="1"/>
    <x v="0"/>
    <x v="0"/>
    <x v="0"/>
    <x v="0"/>
    <n v="2"/>
    <x v="1"/>
    <x v="1"/>
    <x v="1"/>
    <n v="3"/>
    <n v="0.972258492398"/>
    <s v="Very likely- £100 (cumulative)-exclusions applied"/>
    <n v="100"/>
    <x v="0"/>
  </r>
  <r>
    <n v="2457"/>
    <x v="6"/>
    <x v="0"/>
    <x v="4"/>
    <x v="0"/>
    <x v="4"/>
    <x v="0"/>
    <x v="0"/>
    <n v="3"/>
    <x v="0"/>
    <x v="0"/>
    <x v="0"/>
    <x v="0"/>
    <x v="0"/>
    <x v="0"/>
    <x v="0"/>
    <x v="0"/>
    <m/>
    <x v="8"/>
    <x v="1"/>
    <x v="1"/>
    <x v="0"/>
    <x v="0"/>
    <x v="0"/>
    <x v="0"/>
    <n v="2"/>
    <x v="1"/>
    <x v="1"/>
    <x v="1"/>
    <n v="3"/>
    <n v="0.972258492398"/>
    <s v="Very likely- £150 (cumulative)-exclusions applied"/>
    <n v="150"/>
    <x v="1"/>
  </r>
  <r>
    <n v="2457"/>
    <x v="6"/>
    <x v="0"/>
    <x v="4"/>
    <x v="0"/>
    <x v="4"/>
    <x v="0"/>
    <x v="0"/>
    <n v="3"/>
    <x v="0"/>
    <x v="0"/>
    <x v="0"/>
    <x v="0"/>
    <x v="0"/>
    <x v="0"/>
    <x v="0"/>
    <x v="0"/>
    <m/>
    <x v="8"/>
    <x v="1"/>
    <x v="1"/>
    <x v="0"/>
    <x v="0"/>
    <x v="0"/>
    <x v="0"/>
    <n v="2"/>
    <x v="1"/>
    <x v="1"/>
    <x v="1"/>
    <n v="3"/>
    <n v="0.972258492398"/>
    <s v="Very likely- £200 (cumulative)-exclusions applied"/>
    <n v="200"/>
    <x v="2"/>
  </r>
  <r>
    <n v="2457"/>
    <x v="6"/>
    <x v="0"/>
    <x v="4"/>
    <x v="0"/>
    <x v="4"/>
    <x v="0"/>
    <x v="0"/>
    <n v="3"/>
    <x v="0"/>
    <x v="0"/>
    <x v="0"/>
    <x v="0"/>
    <x v="0"/>
    <x v="0"/>
    <x v="0"/>
    <x v="0"/>
    <m/>
    <x v="8"/>
    <x v="1"/>
    <x v="1"/>
    <x v="0"/>
    <x v="0"/>
    <x v="0"/>
    <x v="0"/>
    <n v="2"/>
    <x v="1"/>
    <x v="1"/>
    <x v="1"/>
    <n v="3"/>
    <n v="0.972258492398"/>
    <s v="Very likely- 50% (cumulative)-exclusions applied"/>
    <n v="0.5"/>
    <x v="6"/>
  </r>
  <r>
    <n v="2459"/>
    <x v="0"/>
    <x v="0"/>
    <x v="0"/>
    <x v="0"/>
    <x v="0"/>
    <x v="0"/>
    <x v="0"/>
    <m/>
    <x v="0"/>
    <x v="0"/>
    <x v="0"/>
    <x v="0"/>
    <x v="0"/>
    <x v="0"/>
    <x v="0"/>
    <x v="0"/>
    <m/>
    <x v="8"/>
    <x v="1"/>
    <x v="1"/>
    <x v="0"/>
    <x v="2"/>
    <x v="0"/>
    <x v="1"/>
    <n v="1"/>
    <x v="13"/>
    <x v="2"/>
    <x v="4"/>
    <m/>
    <n v="1.7200814263599999"/>
    <s v="Very likely- 30% (cumulative)-exclusions applied"/>
    <n v="0.3"/>
    <x v="4"/>
  </r>
  <r>
    <n v="2459"/>
    <x v="0"/>
    <x v="0"/>
    <x v="0"/>
    <x v="0"/>
    <x v="0"/>
    <x v="0"/>
    <x v="0"/>
    <m/>
    <x v="0"/>
    <x v="0"/>
    <x v="0"/>
    <x v="0"/>
    <x v="0"/>
    <x v="0"/>
    <x v="0"/>
    <x v="0"/>
    <m/>
    <x v="8"/>
    <x v="1"/>
    <x v="1"/>
    <x v="0"/>
    <x v="2"/>
    <x v="0"/>
    <x v="1"/>
    <n v="1"/>
    <x v="13"/>
    <x v="2"/>
    <x v="4"/>
    <m/>
    <n v="1.7200814263599999"/>
    <s v="Very likely- 40% (cumulative)-exclusions applied"/>
    <n v="0.4"/>
    <x v="5"/>
  </r>
  <r>
    <n v="2459"/>
    <x v="0"/>
    <x v="0"/>
    <x v="0"/>
    <x v="0"/>
    <x v="0"/>
    <x v="0"/>
    <x v="0"/>
    <m/>
    <x v="0"/>
    <x v="0"/>
    <x v="0"/>
    <x v="0"/>
    <x v="0"/>
    <x v="0"/>
    <x v="0"/>
    <x v="0"/>
    <m/>
    <x v="8"/>
    <x v="1"/>
    <x v="1"/>
    <x v="0"/>
    <x v="2"/>
    <x v="0"/>
    <x v="1"/>
    <n v="1"/>
    <x v="13"/>
    <x v="2"/>
    <x v="4"/>
    <m/>
    <n v="1.7200814263599999"/>
    <s v="Very likely- 50% (cumulative)-exclusions applied"/>
    <n v="0.5"/>
    <x v="6"/>
  </r>
  <r>
    <n v="2460"/>
    <x v="0"/>
    <x v="0"/>
    <x v="0"/>
    <x v="0"/>
    <x v="0"/>
    <x v="0"/>
    <x v="0"/>
    <m/>
    <x v="0"/>
    <x v="0"/>
    <x v="0"/>
    <x v="0"/>
    <x v="0"/>
    <x v="0"/>
    <x v="0"/>
    <x v="0"/>
    <m/>
    <x v="4"/>
    <x v="1"/>
    <x v="1"/>
    <x v="0"/>
    <x v="2"/>
    <x v="0"/>
    <x v="0"/>
    <m/>
    <x v="1"/>
    <x v="1"/>
    <x v="1"/>
    <m/>
    <n v="0.83568878931799995"/>
    <s v="Very likely- £200 (cumulative)-exclusions applied"/>
    <n v="200"/>
    <x v="2"/>
  </r>
  <r>
    <n v="2463"/>
    <x v="0"/>
    <x v="0"/>
    <x v="0"/>
    <x v="0"/>
    <x v="0"/>
    <x v="0"/>
    <x v="0"/>
    <m/>
    <x v="0"/>
    <x v="0"/>
    <x v="0"/>
    <x v="0"/>
    <x v="0"/>
    <x v="0"/>
    <x v="0"/>
    <x v="0"/>
    <m/>
    <x v="2"/>
    <x v="2"/>
    <x v="1"/>
    <x v="0"/>
    <x v="0"/>
    <x v="0"/>
    <x v="0"/>
    <m/>
    <x v="8"/>
    <x v="1"/>
    <x v="6"/>
    <n v="2"/>
    <n v="1.59698933791"/>
    <s v="Very likely- £100 (cumulative)-exclusions applied"/>
    <n v="100"/>
    <x v="0"/>
  </r>
  <r>
    <n v="2463"/>
    <x v="0"/>
    <x v="0"/>
    <x v="0"/>
    <x v="0"/>
    <x v="0"/>
    <x v="0"/>
    <x v="0"/>
    <m/>
    <x v="0"/>
    <x v="0"/>
    <x v="0"/>
    <x v="0"/>
    <x v="0"/>
    <x v="0"/>
    <x v="0"/>
    <x v="0"/>
    <m/>
    <x v="2"/>
    <x v="2"/>
    <x v="1"/>
    <x v="0"/>
    <x v="0"/>
    <x v="0"/>
    <x v="0"/>
    <m/>
    <x v="8"/>
    <x v="1"/>
    <x v="6"/>
    <n v="2"/>
    <n v="1.59698933791"/>
    <s v="Very likely- £150 (cumulative)-exclusions applied"/>
    <n v="150"/>
    <x v="1"/>
  </r>
  <r>
    <n v="2463"/>
    <x v="0"/>
    <x v="0"/>
    <x v="0"/>
    <x v="0"/>
    <x v="0"/>
    <x v="0"/>
    <x v="0"/>
    <m/>
    <x v="0"/>
    <x v="0"/>
    <x v="0"/>
    <x v="0"/>
    <x v="0"/>
    <x v="0"/>
    <x v="0"/>
    <x v="0"/>
    <m/>
    <x v="2"/>
    <x v="2"/>
    <x v="1"/>
    <x v="0"/>
    <x v="0"/>
    <x v="0"/>
    <x v="0"/>
    <m/>
    <x v="8"/>
    <x v="1"/>
    <x v="6"/>
    <n v="2"/>
    <n v="1.59698933791"/>
    <s v="Very likely- £200 (cumulative)-exclusions applied"/>
    <n v="200"/>
    <x v="2"/>
  </r>
  <r>
    <n v="2463"/>
    <x v="0"/>
    <x v="0"/>
    <x v="0"/>
    <x v="0"/>
    <x v="0"/>
    <x v="0"/>
    <x v="0"/>
    <m/>
    <x v="0"/>
    <x v="0"/>
    <x v="0"/>
    <x v="0"/>
    <x v="0"/>
    <x v="0"/>
    <x v="0"/>
    <x v="0"/>
    <m/>
    <x v="2"/>
    <x v="2"/>
    <x v="1"/>
    <x v="0"/>
    <x v="0"/>
    <x v="0"/>
    <x v="0"/>
    <m/>
    <x v="8"/>
    <x v="1"/>
    <x v="6"/>
    <n v="2"/>
    <n v="1.59698933791"/>
    <s v="Very likely- 50% (cumulative)-exclusions applied"/>
    <n v="0.5"/>
    <x v="6"/>
  </r>
  <r>
    <n v="2466"/>
    <x v="0"/>
    <x v="0"/>
    <x v="0"/>
    <x v="0"/>
    <x v="0"/>
    <x v="0"/>
    <x v="0"/>
    <m/>
    <x v="2"/>
    <x v="0"/>
    <x v="0"/>
    <x v="0"/>
    <x v="0"/>
    <x v="0"/>
    <x v="0"/>
    <x v="0"/>
    <m/>
    <x v="0"/>
    <x v="1"/>
    <x v="3"/>
    <x v="2"/>
    <x v="4"/>
    <x v="7"/>
    <x v="0"/>
    <n v="1"/>
    <x v="8"/>
    <x v="4"/>
    <x v="0"/>
    <n v="6"/>
    <n v="0.81478865566799996"/>
    <s v="Very likely- £50 (cumulative)-exclusions applied"/>
    <n v="50"/>
    <x v="7"/>
  </r>
  <r>
    <n v="2466"/>
    <x v="0"/>
    <x v="0"/>
    <x v="0"/>
    <x v="0"/>
    <x v="0"/>
    <x v="0"/>
    <x v="0"/>
    <m/>
    <x v="2"/>
    <x v="0"/>
    <x v="0"/>
    <x v="0"/>
    <x v="0"/>
    <x v="0"/>
    <x v="0"/>
    <x v="0"/>
    <m/>
    <x v="0"/>
    <x v="1"/>
    <x v="3"/>
    <x v="2"/>
    <x v="4"/>
    <x v="7"/>
    <x v="0"/>
    <n v="1"/>
    <x v="8"/>
    <x v="4"/>
    <x v="0"/>
    <n v="6"/>
    <n v="0.81478865566799996"/>
    <s v="Very likely- £100 (cumulative)-exclusions applied"/>
    <n v="100"/>
    <x v="0"/>
  </r>
  <r>
    <n v="2466"/>
    <x v="0"/>
    <x v="0"/>
    <x v="0"/>
    <x v="0"/>
    <x v="0"/>
    <x v="0"/>
    <x v="0"/>
    <m/>
    <x v="2"/>
    <x v="0"/>
    <x v="0"/>
    <x v="0"/>
    <x v="0"/>
    <x v="0"/>
    <x v="0"/>
    <x v="0"/>
    <m/>
    <x v="0"/>
    <x v="1"/>
    <x v="3"/>
    <x v="2"/>
    <x v="4"/>
    <x v="7"/>
    <x v="0"/>
    <n v="1"/>
    <x v="8"/>
    <x v="4"/>
    <x v="0"/>
    <n v="6"/>
    <n v="0.81478865566799996"/>
    <s v="Very likely- £150 (cumulative)-exclusions applied"/>
    <n v="150"/>
    <x v="1"/>
  </r>
  <r>
    <n v="2466"/>
    <x v="0"/>
    <x v="0"/>
    <x v="0"/>
    <x v="0"/>
    <x v="0"/>
    <x v="0"/>
    <x v="0"/>
    <m/>
    <x v="2"/>
    <x v="0"/>
    <x v="0"/>
    <x v="0"/>
    <x v="0"/>
    <x v="0"/>
    <x v="0"/>
    <x v="0"/>
    <m/>
    <x v="0"/>
    <x v="1"/>
    <x v="3"/>
    <x v="2"/>
    <x v="4"/>
    <x v="7"/>
    <x v="0"/>
    <n v="1"/>
    <x v="8"/>
    <x v="4"/>
    <x v="0"/>
    <n v="6"/>
    <n v="0.81478865566799996"/>
    <s v="Very likely- £200 (cumulative)-exclusions applied"/>
    <n v="200"/>
    <x v="2"/>
  </r>
  <r>
    <n v="2466"/>
    <x v="0"/>
    <x v="0"/>
    <x v="0"/>
    <x v="0"/>
    <x v="0"/>
    <x v="0"/>
    <x v="0"/>
    <m/>
    <x v="2"/>
    <x v="0"/>
    <x v="0"/>
    <x v="0"/>
    <x v="0"/>
    <x v="0"/>
    <x v="0"/>
    <x v="0"/>
    <m/>
    <x v="0"/>
    <x v="1"/>
    <x v="3"/>
    <x v="2"/>
    <x v="4"/>
    <x v="7"/>
    <x v="0"/>
    <n v="1"/>
    <x v="8"/>
    <x v="4"/>
    <x v="0"/>
    <n v="6"/>
    <n v="0.81478865566799996"/>
    <s v="Very likely- 20% (cumulative)-exclusions applied"/>
    <n v="0.2"/>
    <x v="3"/>
  </r>
  <r>
    <n v="2466"/>
    <x v="0"/>
    <x v="0"/>
    <x v="0"/>
    <x v="0"/>
    <x v="0"/>
    <x v="0"/>
    <x v="0"/>
    <m/>
    <x v="2"/>
    <x v="0"/>
    <x v="0"/>
    <x v="0"/>
    <x v="0"/>
    <x v="0"/>
    <x v="0"/>
    <x v="0"/>
    <m/>
    <x v="0"/>
    <x v="1"/>
    <x v="3"/>
    <x v="2"/>
    <x v="4"/>
    <x v="7"/>
    <x v="0"/>
    <n v="1"/>
    <x v="8"/>
    <x v="4"/>
    <x v="0"/>
    <n v="6"/>
    <n v="0.81478865566799996"/>
    <s v="Very likely- 30% (cumulative)-exclusions applied"/>
    <n v="0.3"/>
    <x v="4"/>
  </r>
  <r>
    <n v="2466"/>
    <x v="0"/>
    <x v="0"/>
    <x v="0"/>
    <x v="0"/>
    <x v="0"/>
    <x v="0"/>
    <x v="0"/>
    <m/>
    <x v="2"/>
    <x v="0"/>
    <x v="0"/>
    <x v="0"/>
    <x v="0"/>
    <x v="0"/>
    <x v="0"/>
    <x v="0"/>
    <m/>
    <x v="0"/>
    <x v="1"/>
    <x v="3"/>
    <x v="2"/>
    <x v="4"/>
    <x v="7"/>
    <x v="0"/>
    <n v="1"/>
    <x v="8"/>
    <x v="4"/>
    <x v="0"/>
    <n v="6"/>
    <n v="0.81478865566799996"/>
    <s v="Very likely- 40% (cumulative)-exclusions applied"/>
    <n v="0.4"/>
    <x v="5"/>
  </r>
  <r>
    <n v="2466"/>
    <x v="0"/>
    <x v="0"/>
    <x v="0"/>
    <x v="0"/>
    <x v="0"/>
    <x v="0"/>
    <x v="0"/>
    <m/>
    <x v="2"/>
    <x v="0"/>
    <x v="0"/>
    <x v="0"/>
    <x v="0"/>
    <x v="0"/>
    <x v="0"/>
    <x v="0"/>
    <m/>
    <x v="0"/>
    <x v="1"/>
    <x v="3"/>
    <x v="2"/>
    <x v="4"/>
    <x v="7"/>
    <x v="0"/>
    <n v="1"/>
    <x v="8"/>
    <x v="4"/>
    <x v="0"/>
    <n v="6"/>
    <n v="0.81478865566799996"/>
    <s v="Very likely- 50% (cumulative)-exclusions applied"/>
    <n v="0.5"/>
    <x v="6"/>
  </r>
  <r>
    <n v="2468"/>
    <x v="0"/>
    <x v="0"/>
    <x v="0"/>
    <x v="0"/>
    <x v="0"/>
    <x v="0"/>
    <x v="0"/>
    <m/>
    <x v="2"/>
    <x v="16"/>
    <x v="1"/>
    <x v="1"/>
    <x v="1"/>
    <x v="1"/>
    <x v="1"/>
    <x v="1"/>
    <m/>
    <x v="17"/>
    <x v="11"/>
    <x v="1"/>
    <x v="0"/>
    <x v="2"/>
    <x v="0"/>
    <x v="7"/>
    <n v="3"/>
    <x v="4"/>
    <x v="1"/>
    <x v="3"/>
    <n v="6"/>
    <n v="2.6774060473599999"/>
    <s v="Very likely- 20% (cumulative)-exclusions applied"/>
    <n v="0.2"/>
    <x v="3"/>
  </r>
  <r>
    <n v="2468"/>
    <x v="0"/>
    <x v="0"/>
    <x v="0"/>
    <x v="0"/>
    <x v="0"/>
    <x v="0"/>
    <x v="0"/>
    <m/>
    <x v="2"/>
    <x v="16"/>
    <x v="1"/>
    <x v="1"/>
    <x v="1"/>
    <x v="1"/>
    <x v="1"/>
    <x v="1"/>
    <m/>
    <x v="17"/>
    <x v="11"/>
    <x v="1"/>
    <x v="0"/>
    <x v="2"/>
    <x v="0"/>
    <x v="7"/>
    <n v="3"/>
    <x v="4"/>
    <x v="1"/>
    <x v="3"/>
    <n v="6"/>
    <n v="2.6774060473599999"/>
    <s v="Very likely- 30% (cumulative)-exclusions applied"/>
    <n v="0.3"/>
    <x v="4"/>
  </r>
  <r>
    <n v="2468"/>
    <x v="0"/>
    <x v="0"/>
    <x v="0"/>
    <x v="0"/>
    <x v="0"/>
    <x v="0"/>
    <x v="0"/>
    <m/>
    <x v="2"/>
    <x v="16"/>
    <x v="1"/>
    <x v="1"/>
    <x v="1"/>
    <x v="1"/>
    <x v="1"/>
    <x v="1"/>
    <m/>
    <x v="17"/>
    <x v="11"/>
    <x v="1"/>
    <x v="0"/>
    <x v="2"/>
    <x v="0"/>
    <x v="7"/>
    <n v="3"/>
    <x v="4"/>
    <x v="1"/>
    <x v="3"/>
    <n v="6"/>
    <n v="2.6774060473599999"/>
    <s v="Very likely- 40% (cumulative)-exclusions applied"/>
    <n v="0.4"/>
    <x v="5"/>
  </r>
  <r>
    <n v="2468"/>
    <x v="0"/>
    <x v="0"/>
    <x v="0"/>
    <x v="0"/>
    <x v="0"/>
    <x v="0"/>
    <x v="0"/>
    <m/>
    <x v="2"/>
    <x v="16"/>
    <x v="1"/>
    <x v="1"/>
    <x v="1"/>
    <x v="1"/>
    <x v="1"/>
    <x v="1"/>
    <m/>
    <x v="17"/>
    <x v="11"/>
    <x v="1"/>
    <x v="0"/>
    <x v="2"/>
    <x v="0"/>
    <x v="7"/>
    <n v="3"/>
    <x v="4"/>
    <x v="1"/>
    <x v="3"/>
    <n v="6"/>
    <n v="2.6774060473599999"/>
    <s v="Very likely- 50% (cumulative)-exclusions applied"/>
    <n v="0.5"/>
    <x v="6"/>
  </r>
  <r>
    <n v="2469"/>
    <x v="0"/>
    <x v="0"/>
    <x v="0"/>
    <x v="0"/>
    <x v="0"/>
    <x v="0"/>
    <x v="0"/>
    <m/>
    <x v="0"/>
    <x v="7"/>
    <x v="5"/>
    <x v="2"/>
    <x v="0"/>
    <x v="0"/>
    <x v="0"/>
    <x v="0"/>
    <m/>
    <x v="4"/>
    <x v="1"/>
    <x v="1"/>
    <x v="0"/>
    <x v="2"/>
    <x v="0"/>
    <x v="0"/>
    <m/>
    <x v="8"/>
    <x v="4"/>
    <x v="0"/>
    <m/>
    <n v="1.56861742162"/>
    <s v="Very likely- £100 (cumulative)-exclusions applied"/>
    <n v="100"/>
    <x v="0"/>
  </r>
  <r>
    <n v="2469"/>
    <x v="0"/>
    <x v="0"/>
    <x v="0"/>
    <x v="0"/>
    <x v="0"/>
    <x v="0"/>
    <x v="0"/>
    <m/>
    <x v="0"/>
    <x v="7"/>
    <x v="5"/>
    <x v="2"/>
    <x v="0"/>
    <x v="0"/>
    <x v="0"/>
    <x v="0"/>
    <m/>
    <x v="4"/>
    <x v="1"/>
    <x v="1"/>
    <x v="0"/>
    <x v="2"/>
    <x v="0"/>
    <x v="0"/>
    <m/>
    <x v="8"/>
    <x v="4"/>
    <x v="0"/>
    <m/>
    <n v="1.56861742162"/>
    <s v="Very likely- £150 (cumulative)-exclusions applied"/>
    <n v="150"/>
    <x v="1"/>
  </r>
  <r>
    <n v="2469"/>
    <x v="0"/>
    <x v="0"/>
    <x v="0"/>
    <x v="0"/>
    <x v="0"/>
    <x v="0"/>
    <x v="0"/>
    <m/>
    <x v="0"/>
    <x v="7"/>
    <x v="5"/>
    <x v="2"/>
    <x v="0"/>
    <x v="0"/>
    <x v="0"/>
    <x v="0"/>
    <m/>
    <x v="4"/>
    <x v="1"/>
    <x v="1"/>
    <x v="0"/>
    <x v="2"/>
    <x v="0"/>
    <x v="0"/>
    <m/>
    <x v="8"/>
    <x v="4"/>
    <x v="0"/>
    <m/>
    <n v="1.56861742162"/>
    <s v="Very likely- £200 (cumulative)-exclusions applied"/>
    <n v="200"/>
    <x v="2"/>
  </r>
  <r>
    <n v="2473"/>
    <x v="0"/>
    <x v="0"/>
    <x v="0"/>
    <x v="0"/>
    <x v="0"/>
    <x v="0"/>
    <x v="0"/>
    <m/>
    <x v="0"/>
    <x v="2"/>
    <x v="5"/>
    <x v="5"/>
    <x v="0"/>
    <x v="10"/>
    <x v="0"/>
    <x v="3"/>
    <n v="1.7"/>
    <x v="4"/>
    <x v="1"/>
    <x v="1"/>
    <x v="0"/>
    <x v="2"/>
    <x v="0"/>
    <x v="0"/>
    <m/>
    <x v="2"/>
    <x v="1"/>
    <x v="2"/>
    <n v="5"/>
    <n v="2.01115757592"/>
    <s v="Very likely- £100 (cumulative)-exclusions applied"/>
    <n v="100"/>
    <x v="0"/>
  </r>
  <r>
    <n v="2473"/>
    <x v="0"/>
    <x v="0"/>
    <x v="0"/>
    <x v="0"/>
    <x v="0"/>
    <x v="0"/>
    <x v="0"/>
    <m/>
    <x v="0"/>
    <x v="2"/>
    <x v="5"/>
    <x v="5"/>
    <x v="0"/>
    <x v="10"/>
    <x v="0"/>
    <x v="3"/>
    <n v="1.7"/>
    <x v="4"/>
    <x v="1"/>
    <x v="1"/>
    <x v="0"/>
    <x v="2"/>
    <x v="0"/>
    <x v="0"/>
    <m/>
    <x v="2"/>
    <x v="1"/>
    <x v="2"/>
    <n v="5"/>
    <n v="2.01115757592"/>
    <s v="Very likely- £150 (cumulative)-exclusions applied"/>
    <n v="150"/>
    <x v="1"/>
  </r>
  <r>
    <n v="2473"/>
    <x v="0"/>
    <x v="0"/>
    <x v="0"/>
    <x v="0"/>
    <x v="0"/>
    <x v="0"/>
    <x v="0"/>
    <m/>
    <x v="0"/>
    <x v="2"/>
    <x v="5"/>
    <x v="5"/>
    <x v="0"/>
    <x v="10"/>
    <x v="0"/>
    <x v="3"/>
    <n v="1.7"/>
    <x v="4"/>
    <x v="1"/>
    <x v="1"/>
    <x v="0"/>
    <x v="2"/>
    <x v="0"/>
    <x v="0"/>
    <m/>
    <x v="2"/>
    <x v="1"/>
    <x v="2"/>
    <n v="5"/>
    <n v="2.01115757592"/>
    <s v="Very likely- £200 (cumulative)-exclusions applied"/>
    <n v="200"/>
    <x v="2"/>
  </r>
  <r>
    <n v="2474"/>
    <x v="12"/>
    <x v="3"/>
    <x v="1"/>
    <x v="1"/>
    <x v="2"/>
    <x v="1"/>
    <x v="1"/>
    <m/>
    <x v="0"/>
    <x v="0"/>
    <x v="0"/>
    <x v="0"/>
    <x v="0"/>
    <x v="0"/>
    <x v="0"/>
    <x v="0"/>
    <m/>
    <x v="0"/>
    <x v="1"/>
    <x v="1"/>
    <x v="0"/>
    <x v="7"/>
    <x v="0"/>
    <x v="0"/>
    <n v="4"/>
    <x v="2"/>
    <x v="1"/>
    <x v="2"/>
    <n v="4"/>
    <n v="1.0374339238600001"/>
    <s v="Very likely- £50 (cumulative)-exclusions applied"/>
    <n v="50"/>
    <x v="7"/>
  </r>
  <r>
    <n v="2474"/>
    <x v="12"/>
    <x v="3"/>
    <x v="1"/>
    <x v="1"/>
    <x v="2"/>
    <x v="1"/>
    <x v="1"/>
    <m/>
    <x v="0"/>
    <x v="0"/>
    <x v="0"/>
    <x v="0"/>
    <x v="0"/>
    <x v="0"/>
    <x v="0"/>
    <x v="0"/>
    <m/>
    <x v="0"/>
    <x v="1"/>
    <x v="1"/>
    <x v="0"/>
    <x v="7"/>
    <x v="0"/>
    <x v="0"/>
    <n v="4"/>
    <x v="2"/>
    <x v="1"/>
    <x v="2"/>
    <n v="4"/>
    <n v="1.0374339238600001"/>
    <s v="Very likely- £100 (cumulative)-exclusions applied"/>
    <n v="100"/>
    <x v="0"/>
  </r>
  <r>
    <n v="2474"/>
    <x v="12"/>
    <x v="3"/>
    <x v="1"/>
    <x v="1"/>
    <x v="2"/>
    <x v="1"/>
    <x v="1"/>
    <m/>
    <x v="0"/>
    <x v="0"/>
    <x v="0"/>
    <x v="0"/>
    <x v="0"/>
    <x v="0"/>
    <x v="0"/>
    <x v="0"/>
    <m/>
    <x v="0"/>
    <x v="1"/>
    <x v="1"/>
    <x v="0"/>
    <x v="7"/>
    <x v="0"/>
    <x v="0"/>
    <n v="4"/>
    <x v="2"/>
    <x v="1"/>
    <x v="2"/>
    <n v="4"/>
    <n v="1.0374339238600001"/>
    <s v="Very likely- £150 (cumulative)-exclusions applied"/>
    <n v="150"/>
    <x v="1"/>
  </r>
  <r>
    <n v="2474"/>
    <x v="12"/>
    <x v="3"/>
    <x v="1"/>
    <x v="1"/>
    <x v="2"/>
    <x v="1"/>
    <x v="1"/>
    <m/>
    <x v="0"/>
    <x v="0"/>
    <x v="0"/>
    <x v="0"/>
    <x v="0"/>
    <x v="0"/>
    <x v="0"/>
    <x v="0"/>
    <m/>
    <x v="0"/>
    <x v="1"/>
    <x v="1"/>
    <x v="0"/>
    <x v="7"/>
    <x v="0"/>
    <x v="0"/>
    <n v="4"/>
    <x v="2"/>
    <x v="1"/>
    <x v="2"/>
    <n v="4"/>
    <n v="1.0374339238600001"/>
    <s v="Very likely- £200 (cumulative)-exclusions applied"/>
    <n v="200"/>
    <x v="2"/>
  </r>
  <r>
    <n v="2474"/>
    <x v="12"/>
    <x v="3"/>
    <x v="1"/>
    <x v="1"/>
    <x v="2"/>
    <x v="1"/>
    <x v="1"/>
    <m/>
    <x v="0"/>
    <x v="0"/>
    <x v="0"/>
    <x v="0"/>
    <x v="0"/>
    <x v="0"/>
    <x v="0"/>
    <x v="0"/>
    <m/>
    <x v="0"/>
    <x v="1"/>
    <x v="1"/>
    <x v="0"/>
    <x v="7"/>
    <x v="0"/>
    <x v="0"/>
    <n v="4"/>
    <x v="2"/>
    <x v="1"/>
    <x v="2"/>
    <n v="4"/>
    <n v="1.0374339238600001"/>
    <s v="Very likely- 20% (cumulative)-exclusions applied"/>
    <n v="0.2"/>
    <x v="3"/>
  </r>
  <r>
    <n v="2474"/>
    <x v="12"/>
    <x v="3"/>
    <x v="1"/>
    <x v="1"/>
    <x v="2"/>
    <x v="1"/>
    <x v="1"/>
    <m/>
    <x v="0"/>
    <x v="0"/>
    <x v="0"/>
    <x v="0"/>
    <x v="0"/>
    <x v="0"/>
    <x v="0"/>
    <x v="0"/>
    <m/>
    <x v="0"/>
    <x v="1"/>
    <x v="1"/>
    <x v="0"/>
    <x v="7"/>
    <x v="0"/>
    <x v="0"/>
    <n v="4"/>
    <x v="2"/>
    <x v="1"/>
    <x v="2"/>
    <n v="4"/>
    <n v="1.0374339238600001"/>
    <s v="Very likely- 30% (cumulative)-exclusions applied"/>
    <n v="0.3"/>
    <x v="4"/>
  </r>
  <r>
    <n v="2474"/>
    <x v="12"/>
    <x v="3"/>
    <x v="1"/>
    <x v="1"/>
    <x v="2"/>
    <x v="1"/>
    <x v="1"/>
    <m/>
    <x v="0"/>
    <x v="0"/>
    <x v="0"/>
    <x v="0"/>
    <x v="0"/>
    <x v="0"/>
    <x v="0"/>
    <x v="0"/>
    <m/>
    <x v="0"/>
    <x v="1"/>
    <x v="1"/>
    <x v="0"/>
    <x v="7"/>
    <x v="0"/>
    <x v="0"/>
    <n v="4"/>
    <x v="2"/>
    <x v="1"/>
    <x v="2"/>
    <n v="4"/>
    <n v="1.0374339238600001"/>
    <s v="Very likely- 40% (cumulative)-exclusions applied"/>
    <n v="0.4"/>
    <x v="5"/>
  </r>
  <r>
    <n v="2474"/>
    <x v="12"/>
    <x v="3"/>
    <x v="1"/>
    <x v="1"/>
    <x v="2"/>
    <x v="1"/>
    <x v="1"/>
    <m/>
    <x v="0"/>
    <x v="0"/>
    <x v="0"/>
    <x v="0"/>
    <x v="0"/>
    <x v="0"/>
    <x v="0"/>
    <x v="0"/>
    <m/>
    <x v="0"/>
    <x v="1"/>
    <x v="1"/>
    <x v="0"/>
    <x v="7"/>
    <x v="0"/>
    <x v="0"/>
    <n v="4"/>
    <x v="2"/>
    <x v="1"/>
    <x v="2"/>
    <n v="4"/>
    <n v="1.0374339238600001"/>
    <s v="Very likely- 50% (cumulative)-exclusions applied"/>
    <n v="0.5"/>
    <x v="6"/>
  </r>
  <r>
    <n v="2475"/>
    <x v="0"/>
    <x v="0"/>
    <x v="0"/>
    <x v="0"/>
    <x v="0"/>
    <x v="0"/>
    <x v="0"/>
    <m/>
    <x v="0"/>
    <x v="0"/>
    <x v="0"/>
    <x v="0"/>
    <x v="0"/>
    <x v="0"/>
    <x v="0"/>
    <x v="0"/>
    <m/>
    <x v="11"/>
    <x v="1"/>
    <x v="3"/>
    <x v="2"/>
    <x v="2"/>
    <x v="0"/>
    <x v="0"/>
    <n v="3"/>
    <x v="0"/>
    <x v="3"/>
    <x v="6"/>
    <n v="3"/>
    <n v="1.04383375124"/>
    <s v="Very likely- £50 (cumulative)-exclusions applied"/>
    <n v="50"/>
    <x v="7"/>
  </r>
  <r>
    <n v="2475"/>
    <x v="0"/>
    <x v="0"/>
    <x v="0"/>
    <x v="0"/>
    <x v="0"/>
    <x v="0"/>
    <x v="0"/>
    <m/>
    <x v="0"/>
    <x v="0"/>
    <x v="0"/>
    <x v="0"/>
    <x v="0"/>
    <x v="0"/>
    <x v="0"/>
    <x v="0"/>
    <m/>
    <x v="11"/>
    <x v="1"/>
    <x v="3"/>
    <x v="2"/>
    <x v="2"/>
    <x v="0"/>
    <x v="0"/>
    <n v="3"/>
    <x v="0"/>
    <x v="3"/>
    <x v="6"/>
    <n v="3"/>
    <n v="1.04383375124"/>
    <s v="Very likely- £100 (cumulative)-exclusions applied"/>
    <n v="100"/>
    <x v="0"/>
  </r>
  <r>
    <n v="2475"/>
    <x v="0"/>
    <x v="0"/>
    <x v="0"/>
    <x v="0"/>
    <x v="0"/>
    <x v="0"/>
    <x v="0"/>
    <m/>
    <x v="0"/>
    <x v="0"/>
    <x v="0"/>
    <x v="0"/>
    <x v="0"/>
    <x v="0"/>
    <x v="0"/>
    <x v="0"/>
    <m/>
    <x v="11"/>
    <x v="1"/>
    <x v="3"/>
    <x v="2"/>
    <x v="2"/>
    <x v="0"/>
    <x v="0"/>
    <n v="3"/>
    <x v="0"/>
    <x v="3"/>
    <x v="6"/>
    <n v="3"/>
    <n v="1.04383375124"/>
    <s v="Very likely- £150 (cumulative)-exclusions applied"/>
    <n v="150"/>
    <x v="1"/>
  </r>
  <r>
    <n v="2475"/>
    <x v="0"/>
    <x v="0"/>
    <x v="0"/>
    <x v="0"/>
    <x v="0"/>
    <x v="0"/>
    <x v="0"/>
    <m/>
    <x v="0"/>
    <x v="0"/>
    <x v="0"/>
    <x v="0"/>
    <x v="0"/>
    <x v="0"/>
    <x v="0"/>
    <x v="0"/>
    <m/>
    <x v="11"/>
    <x v="1"/>
    <x v="3"/>
    <x v="2"/>
    <x v="2"/>
    <x v="0"/>
    <x v="0"/>
    <n v="3"/>
    <x v="0"/>
    <x v="3"/>
    <x v="6"/>
    <n v="3"/>
    <n v="1.04383375124"/>
    <s v="Very likely- £200 (cumulative)-exclusions applied"/>
    <n v="200"/>
    <x v="2"/>
  </r>
  <r>
    <n v="2478"/>
    <x v="0"/>
    <x v="0"/>
    <x v="0"/>
    <x v="0"/>
    <x v="0"/>
    <x v="0"/>
    <x v="0"/>
    <m/>
    <x v="0"/>
    <x v="0"/>
    <x v="0"/>
    <x v="0"/>
    <x v="0"/>
    <x v="0"/>
    <x v="0"/>
    <x v="0"/>
    <m/>
    <x v="4"/>
    <x v="1"/>
    <x v="1"/>
    <x v="0"/>
    <x v="2"/>
    <x v="0"/>
    <x v="0"/>
    <m/>
    <x v="3"/>
    <x v="1"/>
    <x v="0"/>
    <m/>
    <n v="1.5771031494400001"/>
    <s v="Very likely- 50% (cumulative)-exclusions applied"/>
    <n v="0.5"/>
    <x v="6"/>
  </r>
  <r>
    <n v="2480"/>
    <x v="0"/>
    <x v="0"/>
    <x v="0"/>
    <x v="0"/>
    <x v="0"/>
    <x v="0"/>
    <x v="0"/>
    <m/>
    <x v="0"/>
    <x v="0"/>
    <x v="0"/>
    <x v="0"/>
    <x v="0"/>
    <x v="0"/>
    <x v="0"/>
    <x v="0"/>
    <m/>
    <x v="2"/>
    <x v="5"/>
    <x v="0"/>
    <x v="3"/>
    <x v="9"/>
    <x v="0"/>
    <x v="0"/>
    <n v="2"/>
    <x v="0"/>
    <x v="1"/>
    <x v="8"/>
    <n v="1"/>
    <n v="1.0562555389299999"/>
    <s v="Very likely- £150 (cumulative)-exclusions applied"/>
    <n v="150"/>
    <x v="1"/>
  </r>
  <r>
    <n v="2480"/>
    <x v="0"/>
    <x v="0"/>
    <x v="0"/>
    <x v="0"/>
    <x v="0"/>
    <x v="0"/>
    <x v="0"/>
    <m/>
    <x v="0"/>
    <x v="0"/>
    <x v="0"/>
    <x v="0"/>
    <x v="0"/>
    <x v="0"/>
    <x v="0"/>
    <x v="0"/>
    <m/>
    <x v="2"/>
    <x v="5"/>
    <x v="0"/>
    <x v="3"/>
    <x v="9"/>
    <x v="0"/>
    <x v="0"/>
    <n v="2"/>
    <x v="0"/>
    <x v="1"/>
    <x v="8"/>
    <n v="1"/>
    <n v="1.0562555389299999"/>
    <s v="Very likely- £200 (cumulative)-exclusions applied"/>
    <n v="200"/>
    <x v="2"/>
  </r>
  <r>
    <n v="2481"/>
    <x v="0"/>
    <x v="0"/>
    <x v="0"/>
    <x v="0"/>
    <x v="0"/>
    <x v="0"/>
    <x v="0"/>
    <m/>
    <x v="2"/>
    <x v="0"/>
    <x v="0"/>
    <x v="0"/>
    <x v="0"/>
    <x v="0"/>
    <x v="0"/>
    <x v="0"/>
    <m/>
    <x v="8"/>
    <x v="1"/>
    <x v="3"/>
    <x v="0"/>
    <x v="2"/>
    <x v="0"/>
    <x v="0"/>
    <m/>
    <x v="1"/>
    <x v="1"/>
    <x v="1"/>
    <m/>
    <n v="1.67993162743"/>
    <s v="Very likely- £100 (cumulative)-exclusions applied"/>
    <n v="100"/>
    <x v="0"/>
  </r>
  <r>
    <n v="2481"/>
    <x v="0"/>
    <x v="0"/>
    <x v="0"/>
    <x v="0"/>
    <x v="0"/>
    <x v="0"/>
    <x v="0"/>
    <m/>
    <x v="2"/>
    <x v="0"/>
    <x v="0"/>
    <x v="0"/>
    <x v="0"/>
    <x v="0"/>
    <x v="0"/>
    <x v="0"/>
    <m/>
    <x v="8"/>
    <x v="1"/>
    <x v="3"/>
    <x v="0"/>
    <x v="2"/>
    <x v="0"/>
    <x v="0"/>
    <m/>
    <x v="1"/>
    <x v="1"/>
    <x v="1"/>
    <m/>
    <n v="1.67993162743"/>
    <s v="Very likely- £150 (cumulative)-exclusions applied"/>
    <n v="150"/>
    <x v="1"/>
  </r>
  <r>
    <n v="2481"/>
    <x v="0"/>
    <x v="0"/>
    <x v="0"/>
    <x v="0"/>
    <x v="0"/>
    <x v="0"/>
    <x v="0"/>
    <m/>
    <x v="2"/>
    <x v="0"/>
    <x v="0"/>
    <x v="0"/>
    <x v="0"/>
    <x v="0"/>
    <x v="0"/>
    <x v="0"/>
    <m/>
    <x v="8"/>
    <x v="1"/>
    <x v="3"/>
    <x v="0"/>
    <x v="2"/>
    <x v="0"/>
    <x v="0"/>
    <m/>
    <x v="1"/>
    <x v="1"/>
    <x v="1"/>
    <m/>
    <n v="1.67993162743"/>
    <s v="Very likely- £200 (cumulative)-exclusions applied"/>
    <n v="200"/>
    <x v="2"/>
  </r>
  <r>
    <n v="2481"/>
    <x v="0"/>
    <x v="0"/>
    <x v="0"/>
    <x v="0"/>
    <x v="0"/>
    <x v="0"/>
    <x v="0"/>
    <m/>
    <x v="2"/>
    <x v="0"/>
    <x v="0"/>
    <x v="0"/>
    <x v="0"/>
    <x v="0"/>
    <x v="0"/>
    <x v="0"/>
    <m/>
    <x v="8"/>
    <x v="1"/>
    <x v="3"/>
    <x v="0"/>
    <x v="2"/>
    <x v="0"/>
    <x v="0"/>
    <m/>
    <x v="1"/>
    <x v="1"/>
    <x v="1"/>
    <m/>
    <n v="1.67993162743"/>
    <s v="Very likely- 50% (cumulative)-exclusions applied"/>
    <n v="0.5"/>
    <x v="6"/>
  </r>
  <r>
    <n v="2488"/>
    <x v="2"/>
    <x v="0"/>
    <x v="0"/>
    <x v="0"/>
    <x v="7"/>
    <x v="0"/>
    <x v="0"/>
    <n v="0.8"/>
    <x v="0"/>
    <x v="0"/>
    <x v="0"/>
    <x v="0"/>
    <x v="0"/>
    <x v="0"/>
    <x v="0"/>
    <x v="0"/>
    <m/>
    <x v="8"/>
    <x v="1"/>
    <x v="1"/>
    <x v="0"/>
    <x v="0"/>
    <x v="0"/>
    <x v="0"/>
    <n v="1"/>
    <x v="4"/>
    <x v="3"/>
    <x v="8"/>
    <n v="1"/>
    <n v="1.1323082685200001"/>
    <s v="Very likely- £50 (cumulative)-exclusions applied"/>
    <n v="50"/>
    <x v="7"/>
  </r>
  <r>
    <n v="2488"/>
    <x v="2"/>
    <x v="0"/>
    <x v="0"/>
    <x v="0"/>
    <x v="7"/>
    <x v="0"/>
    <x v="0"/>
    <n v="0.8"/>
    <x v="0"/>
    <x v="0"/>
    <x v="0"/>
    <x v="0"/>
    <x v="0"/>
    <x v="0"/>
    <x v="0"/>
    <x v="0"/>
    <m/>
    <x v="8"/>
    <x v="1"/>
    <x v="1"/>
    <x v="0"/>
    <x v="0"/>
    <x v="0"/>
    <x v="0"/>
    <n v="1"/>
    <x v="4"/>
    <x v="3"/>
    <x v="8"/>
    <n v="1"/>
    <n v="1.1323082685200001"/>
    <s v="Very likely- £100 (cumulative)-exclusions applied"/>
    <n v="100"/>
    <x v="0"/>
  </r>
  <r>
    <n v="2488"/>
    <x v="2"/>
    <x v="0"/>
    <x v="0"/>
    <x v="0"/>
    <x v="7"/>
    <x v="0"/>
    <x v="0"/>
    <n v="0.8"/>
    <x v="0"/>
    <x v="0"/>
    <x v="0"/>
    <x v="0"/>
    <x v="0"/>
    <x v="0"/>
    <x v="0"/>
    <x v="0"/>
    <m/>
    <x v="8"/>
    <x v="1"/>
    <x v="1"/>
    <x v="0"/>
    <x v="0"/>
    <x v="0"/>
    <x v="0"/>
    <n v="1"/>
    <x v="4"/>
    <x v="3"/>
    <x v="8"/>
    <n v="1"/>
    <n v="1.1323082685200001"/>
    <s v="Very likely- £150 (cumulative)-exclusions applied"/>
    <n v="150"/>
    <x v="1"/>
  </r>
  <r>
    <n v="2488"/>
    <x v="2"/>
    <x v="0"/>
    <x v="0"/>
    <x v="0"/>
    <x v="7"/>
    <x v="0"/>
    <x v="0"/>
    <n v="0.8"/>
    <x v="0"/>
    <x v="0"/>
    <x v="0"/>
    <x v="0"/>
    <x v="0"/>
    <x v="0"/>
    <x v="0"/>
    <x v="0"/>
    <m/>
    <x v="8"/>
    <x v="1"/>
    <x v="1"/>
    <x v="0"/>
    <x v="0"/>
    <x v="0"/>
    <x v="0"/>
    <n v="1"/>
    <x v="4"/>
    <x v="3"/>
    <x v="8"/>
    <n v="1"/>
    <n v="1.1323082685200001"/>
    <s v="Very likely- £200 (cumulative)-exclusions applied"/>
    <n v="200"/>
    <x v="2"/>
  </r>
  <r>
    <n v="2488"/>
    <x v="2"/>
    <x v="0"/>
    <x v="0"/>
    <x v="0"/>
    <x v="7"/>
    <x v="0"/>
    <x v="0"/>
    <n v="0.8"/>
    <x v="0"/>
    <x v="0"/>
    <x v="0"/>
    <x v="0"/>
    <x v="0"/>
    <x v="0"/>
    <x v="0"/>
    <x v="0"/>
    <m/>
    <x v="8"/>
    <x v="1"/>
    <x v="1"/>
    <x v="0"/>
    <x v="0"/>
    <x v="0"/>
    <x v="0"/>
    <n v="1"/>
    <x v="4"/>
    <x v="3"/>
    <x v="8"/>
    <n v="1"/>
    <n v="1.1323082685200001"/>
    <s v="Very likely- 40% (cumulative)-exclusions applied"/>
    <n v="0.4"/>
    <x v="5"/>
  </r>
  <r>
    <n v="2488"/>
    <x v="2"/>
    <x v="0"/>
    <x v="0"/>
    <x v="0"/>
    <x v="7"/>
    <x v="0"/>
    <x v="0"/>
    <n v="0.8"/>
    <x v="0"/>
    <x v="0"/>
    <x v="0"/>
    <x v="0"/>
    <x v="0"/>
    <x v="0"/>
    <x v="0"/>
    <x v="0"/>
    <m/>
    <x v="8"/>
    <x v="1"/>
    <x v="1"/>
    <x v="0"/>
    <x v="0"/>
    <x v="0"/>
    <x v="0"/>
    <n v="1"/>
    <x v="4"/>
    <x v="3"/>
    <x v="8"/>
    <n v="1"/>
    <n v="1.1323082685200001"/>
    <s v="Very likely- 50% (cumulative)-exclusions applied"/>
    <n v="0.5"/>
    <x v="6"/>
  </r>
  <r>
    <n v="2489"/>
    <x v="0"/>
    <x v="0"/>
    <x v="0"/>
    <x v="0"/>
    <x v="0"/>
    <x v="0"/>
    <x v="0"/>
    <m/>
    <x v="6"/>
    <x v="15"/>
    <x v="0"/>
    <x v="0"/>
    <x v="0"/>
    <x v="9"/>
    <x v="0"/>
    <x v="0"/>
    <m/>
    <x v="8"/>
    <x v="1"/>
    <x v="1"/>
    <x v="0"/>
    <x v="0"/>
    <x v="0"/>
    <x v="0"/>
    <m/>
    <x v="2"/>
    <x v="1"/>
    <x v="1"/>
    <m/>
    <n v="1.7200814263599999"/>
    <s v="Very likely- £200 (cumulative)-exclusions applied"/>
    <n v="200"/>
    <x v="2"/>
  </r>
  <r>
    <n v="2490"/>
    <x v="12"/>
    <x v="3"/>
    <x v="1"/>
    <x v="1"/>
    <x v="2"/>
    <x v="1"/>
    <x v="1"/>
    <m/>
    <x v="0"/>
    <x v="0"/>
    <x v="0"/>
    <x v="0"/>
    <x v="0"/>
    <x v="0"/>
    <x v="0"/>
    <x v="0"/>
    <m/>
    <x v="6"/>
    <x v="3"/>
    <x v="2"/>
    <x v="1"/>
    <x v="5"/>
    <x v="1"/>
    <x v="2"/>
    <m/>
    <x v="13"/>
    <x v="2"/>
    <x v="4"/>
    <m/>
    <n v="0.76656559552299997"/>
    <s v="Very likely- £100 (cumulative)-exclusions applied"/>
    <n v="100"/>
    <x v="0"/>
  </r>
  <r>
    <n v="2490"/>
    <x v="12"/>
    <x v="3"/>
    <x v="1"/>
    <x v="1"/>
    <x v="2"/>
    <x v="1"/>
    <x v="1"/>
    <m/>
    <x v="0"/>
    <x v="0"/>
    <x v="0"/>
    <x v="0"/>
    <x v="0"/>
    <x v="0"/>
    <x v="0"/>
    <x v="0"/>
    <m/>
    <x v="6"/>
    <x v="3"/>
    <x v="2"/>
    <x v="1"/>
    <x v="5"/>
    <x v="1"/>
    <x v="2"/>
    <m/>
    <x v="13"/>
    <x v="2"/>
    <x v="4"/>
    <m/>
    <n v="0.76656559552299997"/>
    <s v="Very likely- £150 (cumulative)-exclusions applied"/>
    <n v="150"/>
    <x v="1"/>
  </r>
  <r>
    <n v="2490"/>
    <x v="12"/>
    <x v="3"/>
    <x v="1"/>
    <x v="1"/>
    <x v="2"/>
    <x v="1"/>
    <x v="1"/>
    <m/>
    <x v="0"/>
    <x v="0"/>
    <x v="0"/>
    <x v="0"/>
    <x v="0"/>
    <x v="0"/>
    <x v="0"/>
    <x v="0"/>
    <m/>
    <x v="6"/>
    <x v="3"/>
    <x v="2"/>
    <x v="1"/>
    <x v="5"/>
    <x v="1"/>
    <x v="2"/>
    <m/>
    <x v="13"/>
    <x v="2"/>
    <x v="4"/>
    <m/>
    <n v="0.76656559552299997"/>
    <s v="Very likely- £200 (cumulative)-exclusions applied"/>
    <n v="200"/>
    <x v="2"/>
  </r>
  <r>
    <n v="2490"/>
    <x v="12"/>
    <x v="3"/>
    <x v="1"/>
    <x v="1"/>
    <x v="2"/>
    <x v="1"/>
    <x v="1"/>
    <m/>
    <x v="0"/>
    <x v="0"/>
    <x v="0"/>
    <x v="0"/>
    <x v="0"/>
    <x v="0"/>
    <x v="0"/>
    <x v="0"/>
    <m/>
    <x v="6"/>
    <x v="3"/>
    <x v="2"/>
    <x v="1"/>
    <x v="5"/>
    <x v="1"/>
    <x v="2"/>
    <m/>
    <x v="13"/>
    <x v="2"/>
    <x v="4"/>
    <m/>
    <n v="0.76656559552299997"/>
    <s v="Very likely- 40% (cumulative)-exclusions applied"/>
    <n v="0.4"/>
    <x v="5"/>
  </r>
  <r>
    <n v="2490"/>
    <x v="12"/>
    <x v="3"/>
    <x v="1"/>
    <x v="1"/>
    <x v="2"/>
    <x v="1"/>
    <x v="1"/>
    <m/>
    <x v="0"/>
    <x v="0"/>
    <x v="0"/>
    <x v="0"/>
    <x v="0"/>
    <x v="0"/>
    <x v="0"/>
    <x v="0"/>
    <m/>
    <x v="6"/>
    <x v="3"/>
    <x v="2"/>
    <x v="1"/>
    <x v="5"/>
    <x v="1"/>
    <x v="2"/>
    <m/>
    <x v="13"/>
    <x v="2"/>
    <x v="4"/>
    <m/>
    <n v="0.76656559552299997"/>
    <s v="Very likely- 50% (cumulative)-exclusions applied"/>
    <n v="0.5"/>
    <x v="6"/>
  </r>
  <r>
    <n v="2493"/>
    <x v="5"/>
    <x v="3"/>
    <x v="1"/>
    <x v="1"/>
    <x v="2"/>
    <x v="1"/>
    <x v="1"/>
    <m/>
    <x v="5"/>
    <x v="3"/>
    <x v="1"/>
    <x v="1"/>
    <x v="1"/>
    <x v="1"/>
    <x v="1"/>
    <x v="1"/>
    <m/>
    <x v="13"/>
    <x v="3"/>
    <x v="2"/>
    <x v="1"/>
    <x v="5"/>
    <x v="1"/>
    <x v="2"/>
    <m/>
    <x v="10"/>
    <x v="2"/>
    <x v="4"/>
    <m/>
    <n v="1.2362210753"/>
    <s v="Very likely- 30% (cumulative)-exclusions applied"/>
    <n v="0.3"/>
    <x v="4"/>
  </r>
  <r>
    <n v="2493"/>
    <x v="5"/>
    <x v="3"/>
    <x v="1"/>
    <x v="1"/>
    <x v="2"/>
    <x v="1"/>
    <x v="1"/>
    <m/>
    <x v="5"/>
    <x v="3"/>
    <x v="1"/>
    <x v="1"/>
    <x v="1"/>
    <x v="1"/>
    <x v="1"/>
    <x v="1"/>
    <m/>
    <x v="13"/>
    <x v="3"/>
    <x v="2"/>
    <x v="1"/>
    <x v="5"/>
    <x v="1"/>
    <x v="2"/>
    <m/>
    <x v="10"/>
    <x v="2"/>
    <x v="4"/>
    <m/>
    <n v="1.2362210753"/>
    <s v="Very likely- 40% (cumulative)-exclusions applied"/>
    <n v="0.4"/>
    <x v="5"/>
  </r>
  <r>
    <n v="2493"/>
    <x v="5"/>
    <x v="3"/>
    <x v="1"/>
    <x v="1"/>
    <x v="2"/>
    <x v="1"/>
    <x v="1"/>
    <m/>
    <x v="5"/>
    <x v="3"/>
    <x v="1"/>
    <x v="1"/>
    <x v="1"/>
    <x v="1"/>
    <x v="1"/>
    <x v="1"/>
    <m/>
    <x v="13"/>
    <x v="3"/>
    <x v="2"/>
    <x v="1"/>
    <x v="5"/>
    <x v="1"/>
    <x v="2"/>
    <m/>
    <x v="10"/>
    <x v="2"/>
    <x v="4"/>
    <m/>
    <n v="1.2362210753"/>
    <s v="Very likely- 50% (cumulative)-exclusions applied"/>
    <n v="0.5"/>
    <x v="6"/>
  </r>
  <r>
    <n v="2496"/>
    <x v="0"/>
    <x v="0"/>
    <x v="0"/>
    <x v="0"/>
    <x v="0"/>
    <x v="0"/>
    <x v="0"/>
    <m/>
    <x v="6"/>
    <x v="6"/>
    <x v="0"/>
    <x v="5"/>
    <x v="0"/>
    <x v="5"/>
    <x v="5"/>
    <x v="2"/>
    <n v="1"/>
    <x v="4"/>
    <x v="1"/>
    <x v="1"/>
    <x v="0"/>
    <x v="2"/>
    <x v="0"/>
    <x v="0"/>
    <m/>
    <x v="3"/>
    <x v="1"/>
    <x v="0"/>
    <m/>
    <n v="1.14888757712"/>
    <s v="Very likely- £100 (cumulative)-exclusions applied"/>
    <n v="100"/>
    <x v="0"/>
  </r>
  <r>
    <n v="2496"/>
    <x v="0"/>
    <x v="0"/>
    <x v="0"/>
    <x v="0"/>
    <x v="0"/>
    <x v="0"/>
    <x v="0"/>
    <m/>
    <x v="6"/>
    <x v="6"/>
    <x v="0"/>
    <x v="5"/>
    <x v="0"/>
    <x v="5"/>
    <x v="5"/>
    <x v="2"/>
    <n v="1"/>
    <x v="4"/>
    <x v="1"/>
    <x v="1"/>
    <x v="0"/>
    <x v="2"/>
    <x v="0"/>
    <x v="0"/>
    <m/>
    <x v="3"/>
    <x v="1"/>
    <x v="0"/>
    <m/>
    <n v="1.14888757712"/>
    <s v="Very likely- £150 (cumulative)-exclusions applied"/>
    <n v="150"/>
    <x v="1"/>
  </r>
  <r>
    <n v="2496"/>
    <x v="0"/>
    <x v="0"/>
    <x v="0"/>
    <x v="0"/>
    <x v="0"/>
    <x v="0"/>
    <x v="0"/>
    <m/>
    <x v="6"/>
    <x v="6"/>
    <x v="0"/>
    <x v="5"/>
    <x v="0"/>
    <x v="5"/>
    <x v="5"/>
    <x v="2"/>
    <n v="1"/>
    <x v="4"/>
    <x v="1"/>
    <x v="1"/>
    <x v="0"/>
    <x v="2"/>
    <x v="0"/>
    <x v="0"/>
    <m/>
    <x v="3"/>
    <x v="1"/>
    <x v="0"/>
    <m/>
    <n v="1.14888757712"/>
    <s v="Very likely- £200 (cumulative)-exclusions applied"/>
    <n v="200"/>
    <x v="2"/>
  </r>
  <r>
    <n v="2498"/>
    <x v="0"/>
    <x v="0"/>
    <x v="0"/>
    <x v="0"/>
    <x v="0"/>
    <x v="0"/>
    <x v="0"/>
    <m/>
    <x v="0"/>
    <x v="0"/>
    <x v="0"/>
    <x v="0"/>
    <x v="0"/>
    <x v="0"/>
    <x v="0"/>
    <x v="0"/>
    <m/>
    <x v="14"/>
    <x v="12"/>
    <x v="1"/>
    <x v="0"/>
    <x v="2"/>
    <x v="0"/>
    <x v="0"/>
    <n v="5"/>
    <x v="2"/>
    <x v="6"/>
    <x v="0"/>
    <n v="10"/>
    <n v="0.89833158990399997"/>
    <s v="Very likely- £150 (cumulative)-exclusions applied"/>
    <n v="150"/>
    <x v="1"/>
  </r>
  <r>
    <n v="2498"/>
    <x v="0"/>
    <x v="0"/>
    <x v="0"/>
    <x v="0"/>
    <x v="0"/>
    <x v="0"/>
    <x v="0"/>
    <m/>
    <x v="0"/>
    <x v="0"/>
    <x v="0"/>
    <x v="0"/>
    <x v="0"/>
    <x v="0"/>
    <x v="0"/>
    <x v="0"/>
    <m/>
    <x v="14"/>
    <x v="12"/>
    <x v="1"/>
    <x v="0"/>
    <x v="2"/>
    <x v="0"/>
    <x v="0"/>
    <n v="5"/>
    <x v="2"/>
    <x v="6"/>
    <x v="0"/>
    <n v="10"/>
    <n v="0.89833158990399997"/>
    <s v="Very likely- £200 (cumulative)-exclusions applied"/>
    <n v="200"/>
    <x v="2"/>
  </r>
  <r>
    <n v="2498"/>
    <x v="0"/>
    <x v="0"/>
    <x v="0"/>
    <x v="0"/>
    <x v="0"/>
    <x v="0"/>
    <x v="0"/>
    <m/>
    <x v="0"/>
    <x v="0"/>
    <x v="0"/>
    <x v="0"/>
    <x v="0"/>
    <x v="0"/>
    <x v="0"/>
    <x v="0"/>
    <m/>
    <x v="14"/>
    <x v="12"/>
    <x v="1"/>
    <x v="0"/>
    <x v="2"/>
    <x v="0"/>
    <x v="0"/>
    <n v="5"/>
    <x v="2"/>
    <x v="6"/>
    <x v="0"/>
    <n v="10"/>
    <n v="0.89833158990399997"/>
    <s v="Very likely- 20% (cumulative)-exclusions applied"/>
    <n v="0.2"/>
    <x v="3"/>
  </r>
  <r>
    <n v="2498"/>
    <x v="0"/>
    <x v="0"/>
    <x v="0"/>
    <x v="0"/>
    <x v="0"/>
    <x v="0"/>
    <x v="0"/>
    <m/>
    <x v="0"/>
    <x v="0"/>
    <x v="0"/>
    <x v="0"/>
    <x v="0"/>
    <x v="0"/>
    <x v="0"/>
    <x v="0"/>
    <m/>
    <x v="14"/>
    <x v="12"/>
    <x v="1"/>
    <x v="0"/>
    <x v="2"/>
    <x v="0"/>
    <x v="0"/>
    <n v="5"/>
    <x v="2"/>
    <x v="6"/>
    <x v="0"/>
    <n v="10"/>
    <n v="0.89833158990399997"/>
    <s v="Very likely- 30% (cumulative)-exclusions applied"/>
    <n v="0.3"/>
    <x v="4"/>
  </r>
  <r>
    <n v="2498"/>
    <x v="0"/>
    <x v="0"/>
    <x v="0"/>
    <x v="0"/>
    <x v="0"/>
    <x v="0"/>
    <x v="0"/>
    <m/>
    <x v="0"/>
    <x v="0"/>
    <x v="0"/>
    <x v="0"/>
    <x v="0"/>
    <x v="0"/>
    <x v="0"/>
    <x v="0"/>
    <m/>
    <x v="14"/>
    <x v="12"/>
    <x v="1"/>
    <x v="0"/>
    <x v="2"/>
    <x v="0"/>
    <x v="0"/>
    <n v="5"/>
    <x v="2"/>
    <x v="6"/>
    <x v="0"/>
    <n v="10"/>
    <n v="0.89833158990399997"/>
    <s v="Very likely- 40% (cumulative)-exclusions applied"/>
    <n v="0.4"/>
    <x v="5"/>
  </r>
  <r>
    <n v="2498"/>
    <x v="0"/>
    <x v="0"/>
    <x v="0"/>
    <x v="0"/>
    <x v="0"/>
    <x v="0"/>
    <x v="0"/>
    <m/>
    <x v="0"/>
    <x v="0"/>
    <x v="0"/>
    <x v="0"/>
    <x v="0"/>
    <x v="0"/>
    <x v="0"/>
    <x v="0"/>
    <m/>
    <x v="14"/>
    <x v="12"/>
    <x v="1"/>
    <x v="0"/>
    <x v="2"/>
    <x v="0"/>
    <x v="0"/>
    <n v="5"/>
    <x v="2"/>
    <x v="6"/>
    <x v="0"/>
    <n v="10"/>
    <n v="0.89833158990399997"/>
    <s v="Very likely- 50% (cumulative)-exclusions applied"/>
    <n v="0.5"/>
    <x v="6"/>
  </r>
  <r>
    <n v="2504"/>
    <x v="0"/>
    <x v="0"/>
    <x v="0"/>
    <x v="0"/>
    <x v="0"/>
    <x v="0"/>
    <x v="0"/>
    <m/>
    <x v="0"/>
    <x v="11"/>
    <x v="0"/>
    <x v="8"/>
    <x v="0"/>
    <x v="0"/>
    <x v="0"/>
    <x v="0"/>
    <n v="3"/>
    <x v="11"/>
    <x v="6"/>
    <x v="3"/>
    <x v="0"/>
    <x v="2"/>
    <x v="0"/>
    <x v="0"/>
    <n v="2"/>
    <x v="3"/>
    <x v="1"/>
    <x v="0"/>
    <m/>
    <n v="1.6219444590000001"/>
    <s v="Very likely- £200 (cumulative)-exclusions applied"/>
    <n v="200"/>
    <x v="2"/>
  </r>
  <r>
    <n v="2504"/>
    <x v="0"/>
    <x v="0"/>
    <x v="0"/>
    <x v="0"/>
    <x v="0"/>
    <x v="0"/>
    <x v="0"/>
    <m/>
    <x v="0"/>
    <x v="11"/>
    <x v="0"/>
    <x v="8"/>
    <x v="0"/>
    <x v="0"/>
    <x v="0"/>
    <x v="0"/>
    <n v="3"/>
    <x v="11"/>
    <x v="6"/>
    <x v="3"/>
    <x v="0"/>
    <x v="2"/>
    <x v="0"/>
    <x v="0"/>
    <n v="2"/>
    <x v="3"/>
    <x v="1"/>
    <x v="0"/>
    <m/>
    <n v="1.6219444590000001"/>
    <s v="Very likely- 50% (cumulative)-exclusions applied"/>
    <n v="0.5"/>
    <x v="6"/>
  </r>
  <r>
    <n v="2511"/>
    <x v="0"/>
    <x v="0"/>
    <x v="0"/>
    <x v="0"/>
    <x v="0"/>
    <x v="0"/>
    <x v="0"/>
    <m/>
    <x v="0"/>
    <x v="0"/>
    <x v="0"/>
    <x v="0"/>
    <x v="0"/>
    <x v="0"/>
    <x v="0"/>
    <x v="0"/>
    <m/>
    <x v="6"/>
    <x v="3"/>
    <x v="2"/>
    <x v="1"/>
    <x v="5"/>
    <x v="1"/>
    <x v="2"/>
    <m/>
    <x v="3"/>
    <x v="1"/>
    <x v="0"/>
    <m/>
    <n v="1.67993162743"/>
    <s v="Very likely- £100 (cumulative)-exclusions applied"/>
    <n v="100"/>
    <x v="0"/>
  </r>
  <r>
    <n v="2511"/>
    <x v="0"/>
    <x v="0"/>
    <x v="0"/>
    <x v="0"/>
    <x v="0"/>
    <x v="0"/>
    <x v="0"/>
    <m/>
    <x v="0"/>
    <x v="0"/>
    <x v="0"/>
    <x v="0"/>
    <x v="0"/>
    <x v="0"/>
    <x v="0"/>
    <x v="0"/>
    <m/>
    <x v="6"/>
    <x v="3"/>
    <x v="2"/>
    <x v="1"/>
    <x v="5"/>
    <x v="1"/>
    <x v="2"/>
    <m/>
    <x v="3"/>
    <x v="1"/>
    <x v="0"/>
    <m/>
    <n v="1.67993162743"/>
    <s v="Very likely- £150 (cumulative)-exclusions applied"/>
    <n v="150"/>
    <x v="1"/>
  </r>
  <r>
    <n v="2511"/>
    <x v="0"/>
    <x v="0"/>
    <x v="0"/>
    <x v="0"/>
    <x v="0"/>
    <x v="0"/>
    <x v="0"/>
    <m/>
    <x v="0"/>
    <x v="0"/>
    <x v="0"/>
    <x v="0"/>
    <x v="0"/>
    <x v="0"/>
    <x v="0"/>
    <x v="0"/>
    <m/>
    <x v="6"/>
    <x v="3"/>
    <x v="2"/>
    <x v="1"/>
    <x v="5"/>
    <x v="1"/>
    <x v="2"/>
    <m/>
    <x v="3"/>
    <x v="1"/>
    <x v="0"/>
    <m/>
    <n v="1.67993162743"/>
    <s v="Very likely- £200 (cumulative)-exclusions applied"/>
    <n v="200"/>
    <x v="2"/>
  </r>
  <r>
    <n v="2511"/>
    <x v="0"/>
    <x v="0"/>
    <x v="0"/>
    <x v="0"/>
    <x v="0"/>
    <x v="0"/>
    <x v="0"/>
    <m/>
    <x v="0"/>
    <x v="0"/>
    <x v="0"/>
    <x v="0"/>
    <x v="0"/>
    <x v="0"/>
    <x v="0"/>
    <x v="0"/>
    <m/>
    <x v="6"/>
    <x v="3"/>
    <x v="2"/>
    <x v="1"/>
    <x v="5"/>
    <x v="1"/>
    <x v="2"/>
    <m/>
    <x v="3"/>
    <x v="1"/>
    <x v="0"/>
    <m/>
    <n v="1.67993162743"/>
    <s v="Very likely- 50% (cumulative)-exclusions applied"/>
    <n v="0.5"/>
    <x v="6"/>
  </r>
  <r>
    <n v="2515"/>
    <x v="0"/>
    <x v="0"/>
    <x v="0"/>
    <x v="0"/>
    <x v="0"/>
    <x v="0"/>
    <x v="0"/>
    <m/>
    <x v="14"/>
    <x v="4"/>
    <x v="10"/>
    <x v="7"/>
    <x v="7"/>
    <x v="3"/>
    <x v="0"/>
    <x v="0"/>
    <m/>
    <x v="14"/>
    <x v="1"/>
    <x v="4"/>
    <x v="0"/>
    <x v="11"/>
    <x v="0"/>
    <x v="1"/>
    <m/>
    <x v="8"/>
    <x v="1"/>
    <x v="6"/>
    <m/>
    <n v="1.67993162743"/>
    <s v="Very likely- £200 (cumulative)-exclusions applied"/>
    <n v="200"/>
    <x v="2"/>
  </r>
  <r>
    <n v="2516"/>
    <x v="0"/>
    <x v="0"/>
    <x v="0"/>
    <x v="0"/>
    <x v="0"/>
    <x v="0"/>
    <x v="0"/>
    <m/>
    <x v="0"/>
    <x v="12"/>
    <x v="5"/>
    <x v="7"/>
    <x v="0"/>
    <x v="4"/>
    <x v="0"/>
    <x v="0"/>
    <n v="2"/>
    <x v="3"/>
    <x v="1"/>
    <x v="1"/>
    <x v="0"/>
    <x v="4"/>
    <x v="0"/>
    <x v="0"/>
    <n v="2"/>
    <x v="2"/>
    <x v="1"/>
    <x v="2"/>
    <n v="2"/>
    <n v="1.3754095207799999"/>
    <s v="Very likely- £200 (cumulative)-exclusions applied"/>
    <n v="200"/>
    <x v="2"/>
  </r>
  <r>
    <n v="2516"/>
    <x v="0"/>
    <x v="0"/>
    <x v="0"/>
    <x v="0"/>
    <x v="0"/>
    <x v="0"/>
    <x v="0"/>
    <m/>
    <x v="0"/>
    <x v="12"/>
    <x v="5"/>
    <x v="7"/>
    <x v="0"/>
    <x v="4"/>
    <x v="0"/>
    <x v="0"/>
    <n v="2"/>
    <x v="3"/>
    <x v="1"/>
    <x v="1"/>
    <x v="0"/>
    <x v="4"/>
    <x v="0"/>
    <x v="0"/>
    <n v="2"/>
    <x v="2"/>
    <x v="1"/>
    <x v="2"/>
    <n v="2"/>
    <n v="1.3754095207799999"/>
    <s v="Very likely- 40% (cumulative)-exclusions applied"/>
    <n v="0.4"/>
    <x v="5"/>
  </r>
  <r>
    <n v="2516"/>
    <x v="0"/>
    <x v="0"/>
    <x v="0"/>
    <x v="0"/>
    <x v="0"/>
    <x v="0"/>
    <x v="0"/>
    <m/>
    <x v="0"/>
    <x v="12"/>
    <x v="5"/>
    <x v="7"/>
    <x v="0"/>
    <x v="4"/>
    <x v="0"/>
    <x v="0"/>
    <n v="2"/>
    <x v="3"/>
    <x v="1"/>
    <x v="1"/>
    <x v="0"/>
    <x v="4"/>
    <x v="0"/>
    <x v="0"/>
    <n v="2"/>
    <x v="2"/>
    <x v="1"/>
    <x v="2"/>
    <n v="2"/>
    <n v="1.3754095207799999"/>
    <s v="Very likely- 50% (cumulative)-exclusions applied"/>
    <n v="0.5"/>
    <x v="6"/>
  </r>
  <r>
    <n v="2520"/>
    <x v="0"/>
    <x v="0"/>
    <x v="0"/>
    <x v="0"/>
    <x v="0"/>
    <x v="0"/>
    <x v="0"/>
    <m/>
    <x v="0"/>
    <x v="16"/>
    <x v="1"/>
    <x v="1"/>
    <x v="1"/>
    <x v="1"/>
    <x v="1"/>
    <x v="1"/>
    <m/>
    <x v="6"/>
    <x v="3"/>
    <x v="2"/>
    <x v="1"/>
    <x v="5"/>
    <x v="1"/>
    <x v="2"/>
    <m/>
    <x v="13"/>
    <x v="2"/>
    <x v="4"/>
    <m/>
    <n v="1.14888757712"/>
    <s v="Very likely- £100 (cumulative)-exclusions applied"/>
    <n v="100"/>
    <x v="0"/>
  </r>
  <r>
    <n v="2520"/>
    <x v="0"/>
    <x v="0"/>
    <x v="0"/>
    <x v="0"/>
    <x v="0"/>
    <x v="0"/>
    <x v="0"/>
    <m/>
    <x v="0"/>
    <x v="16"/>
    <x v="1"/>
    <x v="1"/>
    <x v="1"/>
    <x v="1"/>
    <x v="1"/>
    <x v="1"/>
    <m/>
    <x v="6"/>
    <x v="3"/>
    <x v="2"/>
    <x v="1"/>
    <x v="5"/>
    <x v="1"/>
    <x v="2"/>
    <m/>
    <x v="13"/>
    <x v="2"/>
    <x v="4"/>
    <m/>
    <n v="1.14888757712"/>
    <s v="Very likely- £150 (cumulative)-exclusions applied"/>
    <n v="150"/>
    <x v="1"/>
  </r>
  <r>
    <n v="2520"/>
    <x v="0"/>
    <x v="0"/>
    <x v="0"/>
    <x v="0"/>
    <x v="0"/>
    <x v="0"/>
    <x v="0"/>
    <m/>
    <x v="0"/>
    <x v="16"/>
    <x v="1"/>
    <x v="1"/>
    <x v="1"/>
    <x v="1"/>
    <x v="1"/>
    <x v="1"/>
    <m/>
    <x v="6"/>
    <x v="3"/>
    <x v="2"/>
    <x v="1"/>
    <x v="5"/>
    <x v="1"/>
    <x v="2"/>
    <m/>
    <x v="13"/>
    <x v="2"/>
    <x v="4"/>
    <m/>
    <n v="1.14888757712"/>
    <s v="Very likely- £200 (cumulative)-exclusions applied"/>
    <n v="200"/>
    <x v="2"/>
  </r>
  <r>
    <n v="2521"/>
    <x v="0"/>
    <x v="0"/>
    <x v="0"/>
    <x v="0"/>
    <x v="0"/>
    <x v="0"/>
    <x v="0"/>
    <m/>
    <x v="7"/>
    <x v="0"/>
    <x v="0"/>
    <x v="0"/>
    <x v="0"/>
    <x v="0"/>
    <x v="0"/>
    <x v="0"/>
    <m/>
    <x v="4"/>
    <x v="1"/>
    <x v="1"/>
    <x v="0"/>
    <x v="2"/>
    <x v="0"/>
    <x v="0"/>
    <m/>
    <x v="13"/>
    <x v="2"/>
    <x v="4"/>
    <m/>
    <n v="1.03262265858"/>
    <s v="Very likely- £50 (cumulative)-exclusions applied"/>
    <n v="50"/>
    <x v="7"/>
  </r>
  <r>
    <n v="2521"/>
    <x v="0"/>
    <x v="0"/>
    <x v="0"/>
    <x v="0"/>
    <x v="0"/>
    <x v="0"/>
    <x v="0"/>
    <m/>
    <x v="7"/>
    <x v="0"/>
    <x v="0"/>
    <x v="0"/>
    <x v="0"/>
    <x v="0"/>
    <x v="0"/>
    <x v="0"/>
    <m/>
    <x v="4"/>
    <x v="1"/>
    <x v="1"/>
    <x v="0"/>
    <x v="2"/>
    <x v="0"/>
    <x v="0"/>
    <m/>
    <x v="13"/>
    <x v="2"/>
    <x v="4"/>
    <m/>
    <n v="1.03262265858"/>
    <s v="Very likely- £100 (cumulative)-exclusions applied"/>
    <n v="100"/>
    <x v="0"/>
  </r>
  <r>
    <n v="2521"/>
    <x v="0"/>
    <x v="0"/>
    <x v="0"/>
    <x v="0"/>
    <x v="0"/>
    <x v="0"/>
    <x v="0"/>
    <m/>
    <x v="7"/>
    <x v="0"/>
    <x v="0"/>
    <x v="0"/>
    <x v="0"/>
    <x v="0"/>
    <x v="0"/>
    <x v="0"/>
    <m/>
    <x v="4"/>
    <x v="1"/>
    <x v="1"/>
    <x v="0"/>
    <x v="2"/>
    <x v="0"/>
    <x v="0"/>
    <m/>
    <x v="13"/>
    <x v="2"/>
    <x v="4"/>
    <m/>
    <n v="1.03262265858"/>
    <s v="Very likely- £150 (cumulative)-exclusions applied"/>
    <n v="150"/>
    <x v="1"/>
  </r>
  <r>
    <n v="2521"/>
    <x v="0"/>
    <x v="0"/>
    <x v="0"/>
    <x v="0"/>
    <x v="0"/>
    <x v="0"/>
    <x v="0"/>
    <m/>
    <x v="7"/>
    <x v="0"/>
    <x v="0"/>
    <x v="0"/>
    <x v="0"/>
    <x v="0"/>
    <x v="0"/>
    <x v="0"/>
    <m/>
    <x v="4"/>
    <x v="1"/>
    <x v="1"/>
    <x v="0"/>
    <x v="2"/>
    <x v="0"/>
    <x v="0"/>
    <m/>
    <x v="13"/>
    <x v="2"/>
    <x v="4"/>
    <m/>
    <n v="1.03262265858"/>
    <s v="Very likely- £200 (cumulative)-exclusions applied"/>
    <n v="200"/>
    <x v="2"/>
  </r>
  <r>
    <n v="2521"/>
    <x v="0"/>
    <x v="0"/>
    <x v="0"/>
    <x v="0"/>
    <x v="0"/>
    <x v="0"/>
    <x v="0"/>
    <m/>
    <x v="7"/>
    <x v="0"/>
    <x v="0"/>
    <x v="0"/>
    <x v="0"/>
    <x v="0"/>
    <x v="0"/>
    <x v="0"/>
    <m/>
    <x v="4"/>
    <x v="1"/>
    <x v="1"/>
    <x v="0"/>
    <x v="2"/>
    <x v="0"/>
    <x v="0"/>
    <m/>
    <x v="13"/>
    <x v="2"/>
    <x v="4"/>
    <m/>
    <n v="1.03262265858"/>
    <s v="Very likely- 20% (cumulative)-exclusions applied"/>
    <n v="0.2"/>
    <x v="3"/>
  </r>
  <r>
    <n v="2521"/>
    <x v="0"/>
    <x v="0"/>
    <x v="0"/>
    <x v="0"/>
    <x v="0"/>
    <x v="0"/>
    <x v="0"/>
    <m/>
    <x v="7"/>
    <x v="0"/>
    <x v="0"/>
    <x v="0"/>
    <x v="0"/>
    <x v="0"/>
    <x v="0"/>
    <x v="0"/>
    <m/>
    <x v="4"/>
    <x v="1"/>
    <x v="1"/>
    <x v="0"/>
    <x v="2"/>
    <x v="0"/>
    <x v="0"/>
    <m/>
    <x v="13"/>
    <x v="2"/>
    <x v="4"/>
    <m/>
    <n v="1.03262265858"/>
    <s v="Very likely- 30% (cumulative)-exclusions applied"/>
    <n v="0.3"/>
    <x v="4"/>
  </r>
  <r>
    <n v="2521"/>
    <x v="0"/>
    <x v="0"/>
    <x v="0"/>
    <x v="0"/>
    <x v="0"/>
    <x v="0"/>
    <x v="0"/>
    <m/>
    <x v="7"/>
    <x v="0"/>
    <x v="0"/>
    <x v="0"/>
    <x v="0"/>
    <x v="0"/>
    <x v="0"/>
    <x v="0"/>
    <m/>
    <x v="4"/>
    <x v="1"/>
    <x v="1"/>
    <x v="0"/>
    <x v="2"/>
    <x v="0"/>
    <x v="0"/>
    <m/>
    <x v="13"/>
    <x v="2"/>
    <x v="4"/>
    <m/>
    <n v="1.03262265858"/>
    <s v="Very likely- 40% (cumulative)-exclusions applied"/>
    <n v="0.4"/>
    <x v="5"/>
  </r>
  <r>
    <n v="2521"/>
    <x v="0"/>
    <x v="0"/>
    <x v="0"/>
    <x v="0"/>
    <x v="0"/>
    <x v="0"/>
    <x v="0"/>
    <m/>
    <x v="7"/>
    <x v="0"/>
    <x v="0"/>
    <x v="0"/>
    <x v="0"/>
    <x v="0"/>
    <x v="0"/>
    <x v="0"/>
    <m/>
    <x v="4"/>
    <x v="1"/>
    <x v="1"/>
    <x v="0"/>
    <x v="2"/>
    <x v="0"/>
    <x v="0"/>
    <m/>
    <x v="13"/>
    <x v="2"/>
    <x v="4"/>
    <m/>
    <n v="1.03262265858"/>
    <s v="Very likely- 50% (cumulative)-exclusions applied"/>
    <n v="0.5"/>
    <x v="6"/>
  </r>
  <r>
    <n v="2526"/>
    <x v="0"/>
    <x v="0"/>
    <x v="0"/>
    <x v="0"/>
    <x v="0"/>
    <x v="0"/>
    <x v="0"/>
    <m/>
    <x v="0"/>
    <x v="0"/>
    <x v="0"/>
    <x v="0"/>
    <x v="0"/>
    <x v="0"/>
    <x v="0"/>
    <x v="0"/>
    <m/>
    <x v="4"/>
    <x v="1"/>
    <x v="1"/>
    <x v="0"/>
    <x v="2"/>
    <x v="0"/>
    <x v="0"/>
    <m/>
    <x v="4"/>
    <x v="3"/>
    <x v="8"/>
    <n v="2"/>
    <n v="1.9783499594"/>
    <s v="Very likely- £100 (cumulative)-exclusions applied"/>
    <n v="100"/>
    <x v="0"/>
  </r>
  <r>
    <n v="2526"/>
    <x v="0"/>
    <x v="0"/>
    <x v="0"/>
    <x v="0"/>
    <x v="0"/>
    <x v="0"/>
    <x v="0"/>
    <m/>
    <x v="0"/>
    <x v="0"/>
    <x v="0"/>
    <x v="0"/>
    <x v="0"/>
    <x v="0"/>
    <x v="0"/>
    <x v="0"/>
    <m/>
    <x v="4"/>
    <x v="1"/>
    <x v="1"/>
    <x v="0"/>
    <x v="2"/>
    <x v="0"/>
    <x v="0"/>
    <m/>
    <x v="4"/>
    <x v="3"/>
    <x v="8"/>
    <n v="2"/>
    <n v="1.9783499594"/>
    <s v="Very likely- £150 (cumulative)-exclusions applied"/>
    <n v="150"/>
    <x v="1"/>
  </r>
  <r>
    <n v="2526"/>
    <x v="0"/>
    <x v="0"/>
    <x v="0"/>
    <x v="0"/>
    <x v="0"/>
    <x v="0"/>
    <x v="0"/>
    <m/>
    <x v="0"/>
    <x v="0"/>
    <x v="0"/>
    <x v="0"/>
    <x v="0"/>
    <x v="0"/>
    <x v="0"/>
    <x v="0"/>
    <m/>
    <x v="4"/>
    <x v="1"/>
    <x v="1"/>
    <x v="0"/>
    <x v="2"/>
    <x v="0"/>
    <x v="0"/>
    <m/>
    <x v="4"/>
    <x v="3"/>
    <x v="8"/>
    <n v="2"/>
    <n v="1.9783499594"/>
    <s v="Very likely- £200 (cumulative)-exclusions applied"/>
    <n v="200"/>
    <x v="2"/>
  </r>
  <r>
    <n v="2526"/>
    <x v="0"/>
    <x v="0"/>
    <x v="0"/>
    <x v="0"/>
    <x v="0"/>
    <x v="0"/>
    <x v="0"/>
    <m/>
    <x v="0"/>
    <x v="0"/>
    <x v="0"/>
    <x v="0"/>
    <x v="0"/>
    <x v="0"/>
    <x v="0"/>
    <x v="0"/>
    <m/>
    <x v="4"/>
    <x v="1"/>
    <x v="1"/>
    <x v="0"/>
    <x v="2"/>
    <x v="0"/>
    <x v="0"/>
    <m/>
    <x v="4"/>
    <x v="3"/>
    <x v="8"/>
    <n v="2"/>
    <n v="1.9783499594"/>
    <s v="Very likely- 20% (cumulative)-exclusions applied"/>
    <n v="0.2"/>
    <x v="3"/>
  </r>
  <r>
    <n v="2526"/>
    <x v="0"/>
    <x v="0"/>
    <x v="0"/>
    <x v="0"/>
    <x v="0"/>
    <x v="0"/>
    <x v="0"/>
    <m/>
    <x v="0"/>
    <x v="0"/>
    <x v="0"/>
    <x v="0"/>
    <x v="0"/>
    <x v="0"/>
    <x v="0"/>
    <x v="0"/>
    <m/>
    <x v="4"/>
    <x v="1"/>
    <x v="1"/>
    <x v="0"/>
    <x v="2"/>
    <x v="0"/>
    <x v="0"/>
    <m/>
    <x v="4"/>
    <x v="3"/>
    <x v="8"/>
    <n v="2"/>
    <n v="1.9783499594"/>
    <s v="Very likely- 30% (cumulative)-exclusions applied"/>
    <n v="0.3"/>
    <x v="4"/>
  </r>
  <r>
    <n v="2526"/>
    <x v="0"/>
    <x v="0"/>
    <x v="0"/>
    <x v="0"/>
    <x v="0"/>
    <x v="0"/>
    <x v="0"/>
    <m/>
    <x v="0"/>
    <x v="0"/>
    <x v="0"/>
    <x v="0"/>
    <x v="0"/>
    <x v="0"/>
    <x v="0"/>
    <x v="0"/>
    <m/>
    <x v="4"/>
    <x v="1"/>
    <x v="1"/>
    <x v="0"/>
    <x v="2"/>
    <x v="0"/>
    <x v="0"/>
    <m/>
    <x v="4"/>
    <x v="3"/>
    <x v="8"/>
    <n v="2"/>
    <n v="1.9783499594"/>
    <s v="Very likely- 40% (cumulative)-exclusions applied"/>
    <n v="0.4"/>
    <x v="5"/>
  </r>
  <r>
    <n v="2526"/>
    <x v="0"/>
    <x v="0"/>
    <x v="0"/>
    <x v="0"/>
    <x v="0"/>
    <x v="0"/>
    <x v="0"/>
    <m/>
    <x v="0"/>
    <x v="0"/>
    <x v="0"/>
    <x v="0"/>
    <x v="0"/>
    <x v="0"/>
    <x v="0"/>
    <x v="0"/>
    <m/>
    <x v="4"/>
    <x v="1"/>
    <x v="1"/>
    <x v="0"/>
    <x v="2"/>
    <x v="0"/>
    <x v="0"/>
    <m/>
    <x v="4"/>
    <x v="3"/>
    <x v="8"/>
    <n v="2"/>
    <n v="1.9783499594"/>
    <s v="Very likely- 50% (cumulative)-exclusions applied"/>
    <n v="0.5"/>
    <x v="6"/>
  </r>
  <r>
    <n v="2528"/>
    <x v="0"/>
    <x v="0"/>
    <x v="0"/>
    <x v="0"/>
    <x v="0"/>
    <x v="0"/>
    <x v="0"/>
    <m/>
    <x v="0"/>
    <x v="16"/>
    <x v="1"/>
    <x v="1"/>
    <x v="1"/>
    <x v="1"/>
    <x v="1"/>
    <x v="1"/>
    <m/>
    <x v="4"/>
    <x v="1"/>
    <x v="1"/>
    <x v="0"/>
    <x v="2"/>
    <x v="0"/>
    <x v="0"/>
    <m/>
    <x v="3"/>
    <x v="1"/>
    <x v="0"/>
    <m/>
    <n v="1.1668405013700001"/>
    <s v="Very likely- £100 (cumulative)-exclusions applied"/>
    <n v="100"/>
    <x v="0"/>
  </r>
  <r>
    <n v="2528"/>
    <x v="0"/>
    <x v="0"/>
    <x v="0"/>
    <x v="0"/>
    <x v="0"/>
    <x v="0"/>
    <x v="0"/>
    <m/>
    <x v="0"/>
    <x v="16"/>
    <x v="1"/>
    <x v="1"/>
    <x v="1"/>
    <x v="1"/>
    <x v="1"/>
    <x v="1"/>
    <m/>
    <x v="4"/>
    <x v="1"/>
    <x v="1"/>
    <x v="0"/>
    <x v="2"/>
    <x v="0"/>
    <x v="0"/>
    <m/>
    <x v="3"/>
    <x v="1"/>
    <x v="0"/>
    <m/>
    <n v="1.1668405013700001"/>
    <s v="Very likely- £150 (cumulative)-exclusions applied"/>
    <n v="150"/>
    <x v="1"/>
  </r>
  <r>
    <n v="2528"/>
    <x v="0"/>
    <x v="0"/>
    <x v="0"/>
    <x v="0"/>
    <x v="0"/>
    <x v="0"/>
    <x v="0"/>
    <m/>
    <x v="0"/>
    <x v="16"/>
    <x v="1"/>
    <x v="1"/>
    <x v="1"/>
    <x v="1"/>
    <x v="1"/>
    <x v="1"/>
    <m/>
    <x v="4"/>
    <x v="1"/>
    <x v="1"/>
    <x v="0"/>
    <x v="2"/>
    <x v="0"/>
    <x v="0"/>
    <m/>
    <x v="3"/>
    <x v="1"/>
    <x v="0"/>
    <m/>
    <n v="1.1668405013700001"/>
    <s v="Very likely- £200 (cumulative)-exclusions applied"/>
    <n v="200"/>
    <x v="2"/>
  </r>
  <r>
    <n v="2528"/>
    <x v="0"/>
    <x v="0"/>
    <x v="0"/>
    <x v="0"/>
    <x v="0"/>
    <x v="0"/>
    <x v="0"/>
    <m/>
    <x v="0"/>
    <x v="16"/>
    <x v="1"/>
    <x v="1"/>
    <x v="1"/>
    <x v="1"/>
    <x v="1"/>
    <x v="1"/>
    <m/>
    <x v="4"/>
    <x v="1"/>
    <x v="1"/>
    <x v="0"/>
    <x v="2"/>
    <x v="0"/>
    <x v="0"/>
    <m/>
    <x v="3"/>
    <x v="1"/>
    <x v="0"/>
    <m/>
    <n v="1.1668405013700001"/>
    <s v="Very likely- 20% (cumulative)-exclusions applied"/>
    <n v="0.2"/>
    <x v="3"/>
  </r>
  <r>
    <n v="2528"/>
    <x v="0"/>
    <x v="0"/>
    <x v="0"/>
    <x v="0"/>
    <x v="0"/>
    <x v="0"/>
    <x v="0"/>
    <m/>
    <x v="0"/>
    <x v="16"/>
    <x v="1"/>
    <x v="1"/>
    <x v="1"/>
    <x v="1"/>
    <x v="1"/>
    <x v="1"/>
    <m/>
    <x v="4"/>
    <x v="1"/>
    <x v="1"/>
    <x v="0"/>
    <x v="2"/>
    <x v="0"/>
    <x v="0"/>
    <m/>
    <x v="3"/>
    <x v="1"/>
    <x v="0"/>
    <m/>
    <n v="1.1668405013700001"/>
    <s v="Very likely- 30% (cumulative)-exclusions applied"/>
    <n v="0.3"/>
    <x v="4"/>
  </r>
  <r>
    <n v="2528"/>
    <x v="0"/>
    <x v="0"/>
    <x v="0"/>
    <x v="0"/>
    <x v="0"/>
    <x v="0"/>
    <x v="0"/>
    <m/>
    <x v="0"/>
    <x v="16"/>
    <x v="1"/>
    <x v="1"/>
    <x v="1"/>
    <x v="1"/>
    <x v="1"/>
    <x v="1"/>
    <m/>
    <x v="4"/>
    <x v="1"/>
    <x v="1"/>
    <x v="0"/>
    <x v="2"/>
    <x v="0"/>
    <x v="0"/>
    <m/>
    <x v="3"/>
    <x v="1"/>
    <x v="0"/>
    <m/>
    <n v="1.1668405013700001"/>
    <s v="Very likely- 40% (cumulative)-exclusions applied"/>
    <n v="0.4"/>
    <x v="5"/>
  </r>
  <r>
    <n v="2528"/>
    <x v="0"/>
    <x v="0"/>
    <x v="0"/>
    <x v="0"/>
    <x v="0"/>
    <x v="0"/>
    <x v="0"/>
    <m/>
    <x v="0"/>
    <x v="16"/>
    <x v="1"/>
    <x v="1"/>
    <x v="1"/>
    <x v="1"/>
    <x v="1"/>
    <x v="1"/>
    <m/>
    <x v="4"/>
    <x v="1"/>
    <x v="1"/>
    <x v="0"/>
    <x v="2"/>
    <x v="0"/>
    <x v="0"/>
    <m/>
    <x v="3"/>
    <x v="1"/>
    <x v="0"/>
    <m/>
    <n v="1.1668405013700001"/>
    <s v="Very likely- 50% (cumulative)-exclusions applied"/>
    <n v="0.5"/>
    <x v="6"/>
  </r>
  <r>
    <n v="2533"/>
    <x v="0"/>
    <x v="0"/>
    <x v="0"/>
    <x v="0"/>
    <x v="0"/>
    <x v="0"/>
    <x v="0"/>
    <m/>
    <x v="0"/>
    <x v="0"/>
    <x v="0"/>
    <x v="0"/>
    <x v="0"/>
    <x v="0"/>
    <x v="0"/>
    <x v="0"/>
    <m/>
    <x v="3"/>
    <x v="1"/>
    <x v="1"/>
    <x v="0"/>
    <x v="2"/>
    <x v="0"/>
    <x v="0"/>
    <n v="3"/>
    <x v="3"/>
    <x v="1"/>
    <x v="0"/>
    <m/>
    <n v="1.0024092625400001"/>
    <s v="Very likely- £200 (cumulative)-exclusions applied"/>
    <n v="200"/>
    <x v="2"/>
  </r>
  <r>
    <n v="2534"/>
    <x v="4"/>
    <x v="0"/>
    <x v="2"/>
    <x v="0"/>
    <x v="0"/>
    <x v="0"/>
    <x v="0"/>
    <n v="3"/>
    <x v="0"/>
    <x v="0"/>
    <x v="0"/>
    <x v="0"/>
    <x v="0"/>
    <x v="0"/>
    <x v="0"/>
    <x v="0"/>
    <m/>
    <x v="4"/>
    <x v="1"/>
    <x v="1"/>
    <x v="0"/>
    <x v="2"/>
    <x v="0"/>
    <x v="0"/>
    <m/>
    <x v="3"/>
    <x v="1"/>
    <x v="0"/>
    <m/>
    <n v="1.2290261488300001"/>
    <s v="Very likely- £100 (cumulative)-exclusions applied"/>
    <n v="100"/>
    <x v="0"/>
  </r>
  <r>
    <n v="2534"/>
    <x v="4"/>
    <x v="0"/>
    <x v="2"/>
    <x v="0"/>
    <x v="0"/>
    <x v="0"/>
    <x v="0"/>
    <n v="3"/>
    <x v="0"/>
    <x v="0"/>
    <x v="0"/>
    <x v="0"/>
    <x v="0"/>
    <x v="0"/>
    <x v="0"/>
    <x v="0"/>
    <m/>
    <x v="4"/>
    <x v="1"/>
    <x v="1"/>
    <x v="0"/>
    <x v="2"/>
    <x v="0"/>
    <x v="0"/>
    <m/>
    <x v="3"/>
    <x v="1"/>
    <x v="0"/>
    <m/>
    <n v="1.2290261488300001"/>
    <s v="Very likely- £150 (cumulative)-exclusions applied"/>
    <n v="150"/>
    <x v="1"/>
  </r>
  <r>
    <n v="2534"/>
    <x v="4"/>
    <x v="0"/>
    <x v="2"/>
    <x v="0"/>
    <x v="0"/>
    <x v="0"/>
    <x v="0"/>
    <n v="3"/>
    <x v="0"/>
    <x v="0"/>
    <x v="0"/>
    <x v="0"/>
    <x v="0"/>
    <x v="0"/>
    <x v="0"/>
    <x v="0"/>
    <m/>
    <x v="4"/>
    <x v="1"/>
    <x v="1"/>
    <x v="0"/>
    <x v="2"/>
    <x v="0"/>
    <x v="0"/>
    <m/>
    <x v="3"/>
    <x v="1"/>
    <x v="0"/>
    <m/>
    <n v="1.2290261488300001"/>
    <s v="Very likely- £200 (cumulative)-exclusions applied"/>
    <n v="200"/>
    <x v="2"/>
  </r>
  <r>
    <n v="2534"/>
    <x v="4"/>
    <x v="0"/>
    <x v="2"/>
    <x v="0"/>
    <x v="0"/>
    <x v="0"/>
    <x v="0"/>
    <n v="3"/>
    <x v="0"/>
    <x v="0"/>
    <x v="0"/>
    <x v="0"/>
    <x v="0"/>
    <x v="0"/>
    <x v="0"/>
    <x v="0"/>
    <m/>
    <x v="4"/>
    <x v="1"/>
    <x v="1"/>
    <x v="0"/>
    <x v="2"/>
    <x v="0"/>
    <x v="0"/>
    <m/>
    <x v="3"/>
    <x v="1"/>
    <x v="0"/>
    <m/>
    <n v="1.2290261488300001"/>
    <s v="Very likely- 30% (cumulative)-exclusions applied"/>
    <n v="0.3"/>
    <x v="4"/>
  </r>
  <r>
    <n v="2534"/>
    <x v="4"/>
    <x v="0"/>
    <x v="2"/>
    <x v="0"/>
    <x v="0"/>
    <x v="0"/>
    <x v="0"/>
    <n v="3"/>
    <x v="0"/>
    <x v="0"/>
    <x v="0"/>
    <x v="0"/>
    <x v="0"/>
    <x v="0"/>
    <x v="0"/>
    <x v="0"/>
    <m/>
    <x v="4"/>
    <x v="1"/>
    <x v="1"/>
    <x v="0"/>
    <x v="2"/>
    <x v="0"/>
    <x v="0"/>
    <m/>
    <x v="3"/>
    <x v="1"/>
    <x v="0"/>
    <m/>
    <n v="1.2290261488300001"/>
    <s v="Very likely- 40% (cumulative)-exclusions applied"/>
    <n v="0.4"/>
    <x v="5"/>
  </r>
  <r>
    <n v="2534"/>
    <x v="4"/>
    <x v="0"/>
    <x v="2"/>
    <x v="0"/>
    <x v="0"/>
    <x v="0"/>
    <x v="0"/>
    <n v="3"/>
    <x v="0"/>
    <x v="0"/>
    <x v="0"/>
    <x v="0"/>
    <x v="0"/>
    <x v="0"/>
    <x v="0"/>
    <x v="0"/>
    <m/>
    <x v="4"/>
    <x v="1"/>
    <x v="1"/>
    <x v="0"/>
    <x v="2"/>
    <x v="0"/>
    <x v="0"/>
    <m/>
    <x v="3"/>
    <x v="1"/>
    <x v="0"/>
    <m/>
    <n v="1.2290261488300001"/>
    <s v="Very likely- 50% (cumulative)-exclusions applied"/>
    <n v="0.5"/>
    <x v="6"/>
  </r>
  <r>
    <n v="2535"/>
    <x v="0"/>
    <x v="0"/>
    <x v="0"/>
    <x v="0"/>
    <x v="0"/>
    <x v="0"/>
    <x v="0"/>
    <m/>
    <x v="0"/>
    <x v="0"/>
    <x v="0"/>
    <x v="0"/>
    <x v="0"/>
    <x v="0"/>
    <x v="0"/>
    <x v="0"/>
    <m/>
    <x v="4"/>
    <x v="1"/>
    <x v="1"/>
    <x v="0"/>
    <x v="2"/>
    <x v="0"/>
    <x v="0"/>
    <m/>
    <x v="1"/>
    <x v="1"/>
    <x v="6"/>
    <m/>
    <n v="1.0775612423200001"/>
    <s v="Very likely- 50% (cumulative)-exclusions applied"/>
    <n v="0.5"/>
    <x v="6"/>
  </r>
  <r>
    <n v="2536"/>
    <x v="0"/>
    <x v="0"/>
    <x v="0"/>
    <x v="0"/>
    <x v="0"/>
    <x v="0"/>
    <x v="0"/>
    <m/>
    <x v="0"/>
    <x v="0"/>
    <x v="0"/>
    <x v="0"/>
    <x v="0"/>
    <x v="0"/>
    <x v="0"/>
    <x v="0"/>
    <m/>
    <x v="4"/>
    <x v="1"/>
    <x v="1"/>
    <x v="0"/>
    <x v="2"/>
    <x v="0"/>
    <x v="0"/>
    <m/>
    <x v="3"/>
    <x v="1"/>
    <x v="0"/>
    <m/>
    <n v="1.0775612423200001"/>
    <s v="Very likely- £200 (cumulative)-exclusions applied"/>
    <n v="200"/>
    <x v="2"/>
  </r>
  <r>
    <n v="2549"/>
    <x v="12"/>
    <x v="3"/>
    <x v="1"/>
    <x v="1"/>
    <x v="2"/>
    <x v="1"/>
    <x v="1"/>
    <m/>
    <x v="0"/>
    <x v="0"/>
    <x v="0"/>
    <x v="0"/>
    <x v="0"/>
    <x v="0"/>
    <x v="0"/>
    <x v="0"/>
    <m/>
    <x v="4"/>
    <x v="1"/>
    <x v="1"/>
    <x v="0"/>
    <x v="2"/>
    <x v="0"/>
    <x v="0"/>
    <m/>
    <x v="4"/>
    <x v="1"/>
    <x v="3"/>
    <n v="10"/>
    <n v="0.74234309331199999"/>
    <s v="Very likely- £100 (cumulative)-exclusions applied"/>
    <n v="100"/>
    <x v="0"/>
  </r>
  <r>
    <n v="2549"/>
    <x v="12"/>
    <x v="3"/>
    <x v="1"/>
    <x v="1"/>
    <x v="2"/>
    <x v="1"/>
    <x v="1"/>
    <m/>
    <x v="0"/>
    <x v="0"/>
    <x v="0"/>
    <x v="0"/>
    <x v="0"/>
    <x v="0"/>
    <x v="0"/>
    <x v="0"/>
    <m/>
    <x v="4"/>
    <x v="1"/>
    <x v="1"/>
    <x v="0"/>
    <x v="2"/>
    <x v="0"/>
    <x v="0"/>
    <m/>
    <x v="4"/>
    <x v="1"/>
    <x v="3"/>
    <n v="10"/>
    <n v="0.74234309331199999"/>
    <s v="Very likely- £150 (cumulative)-exclusions applied"/>
    <n v="150"/>
    <x v="1"/>
  </r>
  <r>
    <n v="2549"/>
    <x v="12"/>
    <x v="3"/>
    <x v="1"/>
    <x v="1"/>
    <x v="2"/>
    <x v="1"/>
    <x v="1"/>
    <m/>
    <x v="0"/>
    <x v="0"/>
    <x v="0"/>
    <x v="0"/>
    <x v="0"/>
    <x v="0"/>
    <x v="0"/>
    <x v="0"/>
    <m/>
    <x v="4"/>
    <x v="1"/>
    <x v="1"/>
    <x v="0"/>
    <x v="2"/>
    <x v="0"/>
    <x v="0"/>
    <m/>
    <x v="4"/>
    <x v="1"/>
    <x v="3"/>
    <n v="10"/>
    <n v="0.74234309331199999"/>
    <s v="Very likely- £200 (cumulative)-exclusions applied"/>
    <n v="200"/>
    <x v="2"/>
  </r>
  <r>
    <n v="2552"/>
    <x v="0"/>
    <x v="0"/>
    <x v="0"/>
    <x v="0"/>
    <x v="0"/>
    <x v="0"/>
    <x v="0"/>
    <m/>
    <x v="0"/>
    <x v="0"/>
    <x v="0"/>
    <x v="0"/>
    <x v="0"/>
    <x v="0"/>
    <x v="0"/>
    <x v="0"/>
    <m/>
    <x v="4"/>
    <x v="1"/>
    <x v="1"/>
    <x v="0"/>
    <x v="2"/>
    <x v="0"/>
    <x v="0"/>
    <m/>
    <x v="8"/>
    <x v="1"/>
    <x v="6"/>
    <n v="5"/>
    <n v="0.86994544910899996"/>
    <s v="Very likely- £200 (cumulative)-exclusions applied"/>
    <n v="200"/>
    <x v="2"/>
  </r>
  <r>
    <n v="2553"/>
    <x v="0"/>
    <x v="0"/>
    <x v="0"/>
    <x v="0"/>
    <x v="0"/>
    <x v="0"/>
    <x v="0"/>
    <m/>
    <x v="2"/>
    <x v="0"/>
    <x v="0"/>
    <x v="0"/>
    <x v="0"/>
    <x v="0"/>
    <x v="0"/>
    <x v="0"/>
    <m/>
    <x v="7"/>
    <x v="1"/>
    <x v="9"/>
    <x v="0"/>
    <x v="2"/>
    <x v="0"/>
    <x v="0"/>
    <n v="1"/>
    <x v="12"/>
    <x v="1"/>
    <x v="11"/>
    <n v="10"/>
    <n v="0.94517133177199997"/>
    <s v="Very likely- £50 (cumulative)-exclusions applied"/>
    <n v="50"/>
    <x v="7"/>
  </r>
  <r>
    <n v="2553"/>
    <x v="0"/>
    <x v="0"/>
    <x v="0"/>
    <x v="0"/>
    <x v="0"/>
    <x v="0"/>
    <x v="0"/>
    <m/>
    <x v="2"/>
    <x v="0"/>
    <x v="0"/>
    <x v="0"/>
    <x v="0"/>
    <x v="0"/>
    <x v="0"/>
    <x v="0"/>
    <m/>
    <x v="7"/>
    <x v="1"/>
    <x v="9"/>
    <x v="0"/>
    <x v="2"/>
    <x v="0"/>
    <x v="0"/>
    <n v="1"/>
    <x v="12"/>
    <x v="1"/>
    <x v="11"/>
    <n v="10"/>
    <n v="0.94517133177199997"/>
    <s v="Very likely- £100 (cumulative)-exclusions applied"/>
    <n v="100"/>
    <x v="0"/>
  </r>
  <r>
    <n v="2553"/>
    <x v="0"/>
    <x v="0"/>
    <x v="0"/>
    <x v="0"/>
    <x v="0"/>
    <x v="0"/>
    <x v="0"/>
    <m/>
    <x v="2"/>
    <x v="0"/>
    <x v="0"/>
    <x v="0"/>
    <x v="0"/>
    <x v="0"/>
    <x v="0"/>
    <x v="0"/>
    <m/>
    <x v="7"/>
    <x v="1"/>
    <x v="9"/>
    <x v="0"/>
    <x v="2"/>
    <x v="0"/>
    <x v="0"/>
    <n v="1"/>
    <x v="12"/>
    <x v="1"/>
    <x v="11"/>
    <n v="10"/>
    <n v="0.94517133177199997"/>
    <s v="Very likely- £150 (cumulative)-exclusions applied"/>
    <n v="150"/>
    <x v="1"/>
  </r>
  <r>
    <n v="2553"/>
    <x v="0"/>
    <x v="0"/>
    <x v="0"/>
    <x v="0"/>
    <x v="0"/>
    <x v="0"/>
    <x v="0"/>
    <m/>
    <x v="2"/>
    <x v="0"/>
    <x v="0"/>
    <x v="0"/>
    <x v="0"/>
    <x v="0"/>
    <x v="0"/>
    <x v="0"/>
    <m/>
    <x v="7"/>
    <x v="1"/>
    <x v="9"/>
    <x v="0"/>
    <x v="2"/>
    <x v="0"/>
    <x v="0"/>
    <n v="1"/>
    <x v="12"/>
    <x v="1"/>
    <x v="11"/>
    <n v="10"/>
    <n v="0.94517133177199997"/>
    <s v="Very likely- £200 (cumulative)-exclusions applied"/>
    <n v="200"/>
    <x v="2"/>
  </r>
  <r>
    <n v="2553"/>
    <x v="0"/>
    <x v="0"/>
    <x v="0"/>
    <x v="0"/>
    <x v="0"/>
    <x v="0"/>
    <x v="0"/>
    <m/>
    <x v="2"/>
    <x v="0"/>
    <x v="0"/>
    <x v="0"/>
    <x v="0"/>
    <x v="0"/>
    <x v="0"/>
    <x v="0"/>
    <m/>
    <x v="7"/>
    <x v="1"/>
    <x v="9"/>
    <x v="0"/>
    <x v="2"/>
    <x v="0"/>
    <x v="0"/>
    <n v="1"/>
    <x v="12"/>
    <x v="1"/>
    <x v="11"/>
    <n v="10"/>
    <n v="0.94517133177199997"/>
    <s v="Very likely- 20% (cumulative)-exclusions applied"/>
    <n v="0.2"/>
    <x v="3"/>
  </r>
  <r>
    <n v="2553"/>
    <x v="0"/>
    <x v="0"/>
    <x v="0"/>
    <x v="0"/>
    <x v="0"/>
    <x v="0"/>
    <x v="0"/>
    <m/>
    <x v="2"/>
    <x v="0"/>
    <x v="0"/>
    <x v="0"/>
    <x v="0"/>
    <x v="0"/>
    <x v="0"/>
    <x v="0"/>
    <m/>
    <x v="7"/>
    <x v="1"/>
    <x v="9"/>
    <x v="0"/>
    <x v="2"/>
    <x v="0"/>
    <x v="0"/>
    <n v="1"/>
    <x v="12"/>
    <x v="1"/>
    <x v="11"/>
    <n v="10"/>
    <n v="0.94517133177199997"/>
    <s v="Very likely- 30% (cumulative)-exclusions applied"/>
    <n v="0.3"/>
    <x v="4"/>
  </r>
  <r>
    <n v="2553"/>
    <x v="0"/>
    <x v="0"/>
    <x v="0"/>
    <x v="0"/>
    <x v="0"/>
    <x v="0"/>
    <x v="0"/>
    <m/>
    <x v="2"/>
    <x v="0"/>
    <x v="0"/>
    <x v="0"/>
    <x v="0"/>
    <x v="0"/>
    <x v="0"/>
    <x v="0"/>
    <m/>
    <x v="7"/>
    <x v="1"/>
    <x v="9"/>
    <x v="0"/>
    <x v="2"/>
    <x v="0"/>
    <x v="0"/>
    <n v="1"/>
    <x v="12"/>
    <x v="1"/>
    <x v="11"/>
    <n v="10"/>
    <n v="0.94517133177199997"/>
    <s v="Very likely- 40% (cumulative)-exclusions applied"/>
    <n v="0.4"/>
    <x v="5"/>
  </r>
  <r>
    <n v="2553"/>
    <x v="0"/>
    <x v="0"/>
    <x v="0"/>
    <x v="0"/>
    <x v="0"/>
    <x v="0"/>
    <x v="0"/>
    <m/>
    <x v="2"/>
    <x v="0"/>
    <x v="0"/>
    <x v="0"/>
    <x v="0"/>
    <x v="0"/>
    <x v="0"/>
    <x v="0"/>
    <m/>
    <x v="7"/>
    <x v="1"/>
    <x v="9"/>
    <x v="0"/>
    <x v="2"/>
    <x v="0"/>
    <x v="0"/>
    <n v="1"/>
    <x v="12"/>
    <x v="1"/>
    <x v="11"/>
    <n v="10"/>
    <n v="0.94517133177199997"/>
    <s v="Very likely- 50% (cumulative)-exclusions applied"/>
    <n v="0.5"/>
    <x v="6"/>
  </r>
  <r>
    <n v="2559"/>
    <x v="0"/>
    <x v="0"/>
    <x v="0"/>
    <x v="0"/>
    <x v="0"/>
    <x v="0"/>
    <x v="0"/>
    <m/>
    <x v="2"/>
    <x v="0"/>
    <x v="0"/>
    <x v="0"/>
    <x v="0"/>
    <x v="0"/>
    <x v="0"/>
    <x v="0"/>
    <m/>
    <x v="4"/>
    <x v="1"/>
    <x v="1"/>
    <x v="0"/>
    <x v="2"/>
    <x v="0"/>
    <x v="0"/>
    <m/>
    <x v="3"/>
    <x v="1"/>
    <x v="0"/>
    <m/>
    <n v="1.16997312175"/>
    <s v="Very likely- £50 (cumulative)-exclusions applied"/>
    <n v="50"/>
    <x v="7"/>
  </r>
  <r>
    <n v="2559"/>
    <x v="0"/>
    <x v="0"/>
    <x v="0"/>
    <x v="0"/>
    <x v="0"/>
    <x v="0"/>
    <x v="0"/>
    <m/>
    <x v="2"/>
    <x v="0"/>
    <x v="0"/>
    <x v="0"/>
    <x v="0"/>
    <x v="0"/>
    <x v="0"/>
    <x v="0"/>
    <m/>
    <x v="4"/>
    <x v="1"/>
    <x v="1"/>
    <x v="0"/>
    <x v="2"/>
    <x v="0"/>
    <x v="0"/>
    <m/>
    <x v="3"/>
    <x v="1"/>
    <x v="0"/>
    <m/>
    <n v="1.16997312175"/>
    <s v="Very likely- £100 (cumulative)-exclusions applied"/>
    <n v="100"/>
    <x v="0"/>
  </r>
  <r>
    <n v="2559"/>
    <x v="0"/>
    <x v="0"/>
    <x v="0"/>
    <x v="0"/>
    <x v="0"/>
    <x v="0"/>
    <x v="0"/>
    <m/>
    <x v="2"/>
    <x v="0"/>
    <x v="0"/>
    <x v="0"/>
    <x v="0"/>
    <x v="0"/>
    <x v="0"/>
    <x v="0"/>
    <m/>
    <x v="4"/>
    <x v="1"/>
    <x v="1"/>
    <x v="0"/>
    <x v="2"/>
    <x v="0"/>
    <x v="0"/>
    <m/>
    <x v="3"/>
    <x v="1"/>
    <x v="0"/>
    <m/>
    <n v="1.16997312175"/>
    <s v="Very likely- £150 (cumulative)-exclusions applied"/>
    <n v="150"/>
    <x v="1"/>
  </r>
  <r>
    <n v="2559"/>
    <x v="0"/>
    <x v="0"/>
    <x v="0"/>
    <x v="0"/>
    <x v="0"/>
    <x v="0"/>
    <x v="0"/>
    <m/>
    <x v="2"/>
    <x v="0"/>
    <x v="0"/>
    <x v="0"/>
    <x v="0"/>
    <x v="0"/>
    <x v="0"/>
    <x v="0"/>
    <m/>
    <x v="4"/>
    <x v="1"/>
    <x v="1"/>
    <x v="0"/>
    <x v="2"/>
    <x v="0"/>
    <x v="0"/>
    <m/>
    <x v="3"/>
    <x v="1"/>
    <x v="0"/>
    <m/>
    <n v="1.16997312175"/>
    <s v="Very likely- £200 (cumulative)-exclusions applied"/>
    <n v="200"/>
    <x v="2"/>
  </r>
  <r>
    <n v="2559"/>
    <x v="0"/>
    <x v="0"/>
    <x v="0"/>
    <x v="0"/>
    <x v="0"/>
    <x v="0"/>
    <x v="0"/>
    <m/>
    <x v="2"/>
    <x v="0"/>
    <x v="0"/>
    <x v="0"/>
    <x v="0"/>
    <x v="0"/>
    <x v="0"/>
    <x v="0"/>
    <m/>
    <x v="4"/>
    <x v="1"/>
    <x v="1"/>
    <x v="0"/>
    <x v="2"/>
    <x v="0"/>
    <x v="0"/>
    <m/>
    <x v="3"/>
    <x v="1"/>
    <x v="0"/>
    <m/>
    <n v="1.16997312175"/>
    <s v="Very likely- 30% (cumulative)-exclusions applied"/>
    <n v="0.3"/>
    <x v="4"/>
  </r>
  <r>
    <n v="2559"/>
    <x v="0"/>
    <x v="0"/>
    <x v="0"/>
    <x v="0"/>
    <x v="0"/>
    <x v="0"/>
    <x v="0"/>
    <m/>
    <x v="2"/>
    <x v="0"/>
    <x v="0"/>
    <x v="0"/>
    <x v="0"/>
    <x v="0"/>
    <x v="0"/>
    <x v="0"/>
    <m/>
    <x v="4"/>
    <x v="1"/>
    <x v="1"/>
    <x v="0"/>
    <x v="2"/>
    <x v="0"/>
    <x v="0"/>
    <m/>
    <x v="3"/>
    <x v="1"/>
    <x v="0"/>
    <m/>
    <n v="1.16997312175"/>
    <s v="Very likely- 40% (cumulative)-exclusions applied"/>
    <n v="0.4"/>
    <x v="5"/>
  </r>
  <r>
    <n v="2559"/>
    <x v="0"/>
    <x v="0"/>
    <x v="0"/>
    <x v="0"/>
    <x v="0"/>
    <x v="0"/>
    <x v="0"/>
    <m/>
    <x v="2"/>
    <x v="0"/>
    <x v="0"/>
    <x v="0"/>
    <x v="0"/>
    <x v="0"/>
    <x v="0"/>
    <x v="0"/>
    <m/>
    <x v="4"/>
    <x v="1"/>
    <x v="1"/>
    <x v="0"/>
    <x v="2"/>
    <x v="0"/>
    <x v="0"/>
    <m/>
    <x v="3"/>
    <x v="1"/>
    <x v="0"/>
    <m/>
    <n v="1.16997312175"/>
    <s v="Very likely- 50% (cumulative)-exclusions applied"/>
    <n v="0.5"/>
    <x v="6"/>
  </r>
  <r>
    <n v="2560"/>
    <x v="5"/>
    <x v="3"/>
    <x v="1"/>
    <x v="1"/>
    <x v="2"/>
    <x v="1"/>
    <x v="1"/>
    <m/>
    <x v="5"/>
    <x v="3"/>
    <x v="1"/>
    <x v="1"/>
    <x v="1"/>
    <x v="1"/>
    <x v="1"/>
    <x v="1"/>
    <m/>
    <x v="13"/>
    <x v="3"/>
    <x v="2"/>
    <x v="1"/>
    <x v="5"/>
    <x v="1"/>
    <x v="2"/>
    <m/>
    <x v="10"/>
    <x v="2"/>
    <x v="4"/>
    <m/>
    <n v="0.94938299553399996"/>
    <s v="Very likely- £150 (cumulative)-exclusions applied"/>
    <n v="150"/>
    <x v="1"/>
  </r>
  <r>
    <n v="2560"/>
    <x v="5"/>
    <x v="3"/>
    <x v="1"/>
    <x v="1"/>
    <x v="2"/>
    <x v="1"/>
    <x v="1"/>
    <m/>
    <x v="5"/>
    <x v="3"/>
    <x v="1"/>
    <x v="1"/>
    <x v="1"/>
    <x v="1"/>
    <x v="1"/>
    <x v="1"/>
    <m/>
    <x v="13"/>
    <x v="3"/>
    <x v="2"/>
    <x v="1"/>
    <x v="5"/>
    <x v="1"/>
    <x v="2"/>
    <m/>
    <x v="10"/>
    <x v="2"/>
    <x v="4"/>
    <m/>
    <n v="0.94938299553399996"/>
    <s v="Very likely- £200 (cumulative)-exclusions applied"/>
    <n v="200"/>
    <x v="2"/>
  </r>
  <r>
    <n v="2570"/>
    <x v="0"/>
    <x v="0"/>
    <x v="0"/>
    <x v="0"/>
    <x v="0"/>
    <x v="0"/>
    <x v="0"/>
    <m/>
    <x v="0"/>
    <x v="0"/>
    <x v="0"/>
    <x v="0"/>
    <x v="0"/>
    <x v="0"/>
    <x v="0"/>
    <x v="0"/>
    <m/>
    <x v="4"/>
    <x v="1"/>
    <x v="1"/>
    <x v="0"/>
    <x v="2"/>
    <x v="0"/>
    <x v="0"/>
    <m/>
    <x v="3"/>
    <x v="1"/>
    <x v="0"/>
    <m/>
    <n v="0.94936478074099995"/>
    <s v="Very likely- 20% (cumulative)-exclusions applied"/>
    <n v="0.2"/>
    <x v="3"/>
  </r>
  <r>
    <n v="2570"/>
    <x v="0"/>
    <x v="0"/>
    <x v="0"/>
    <x v="0"/>
    <x v="0"/>
    <x v="0"/>
    <x v="0"/>
    <m/>
    <x v="0"/>
    <x v="0"/>
    <x v="0"/>
    <x v="0"/>
    <x v="0"/>
    <x v="0"/>
    <x v="0"/>
    <x v="0"/>
    <m/>
    <x v="4"/>
    <x v="1"/>
    <x v="1"/>
    <x v="0"/>
    <x v="2"/>
    <x v="0"/>
    <x v="0"/>
    <m/>
    <x v="3"/>
    <x v="1"/>
    <x v="0"/>
    <m/>
    <n v="0.94936478074099995"/>
    <s v="Very likely- 30% (cumulative)-exclusions applied"/>
    <n v="0.3"/>
    <x v="4"/>
  </r>
  <r>
    <n v="2570"/>
    <x v="0"/>
    <x v="0"/>
    <x v="0"/>
    <x v="0"/>
    <x v="0"/>
    <x v="0"/>
    <x v="0"/>
    <m/>
    <x v="0"/>
    <x v="0"/>
    <x v="0"/>
    <x v="0"/>
    <x v="0"/>
    <x v="0"/>
    <x v="0"/>
    <x v="0"/>
    <m/>
    <x v="4"/>
    <x v="1"/>
    <x v="1"/>
    <x v="0"/>
    <x v="2"/>
    <x v="0"/>
    <x v="0"/>
    <m/>
    <x v="3"/>
    <x v="1"/>
    <x v="0"/>
    <m/>
    <n v="0.94936478074099995"/>
    <s v="Very likely- 40% (cumulative)-exclusions applied"/>
    <n v="0.4"/>
    <x v="5"/>
  </r>
  <r>
    <n v="2570"/>
    <x v="0"/>
    <x v="0"/>
    <x v="0"/>
    <x v="0"/>
    <x v="0"/>
    <x v="0"/>
    <x v="0"/>
    <m/>
    <x v="0"/>
    <x v="0"/>
    <x v="0"/>
    <x v="0"/>
    <x v="0"/>
    <x v="0"/>
    <x v="0"/>
    <x v="0"/>
    <m/>
    <x v="4"/>
    <x v="1"/>
    <x v="1"/>
    <x v="0"/>
    <x v="2"/>
    <x v="0"/>
    <x v="0"/>
    <m/>
    <x v="3"/>
    <x v="1"/>
    <x v="0"/>
    <m/>
    <n v="0.94936478074099995"/>
    <s v="Very likely- 50% (cumulative)-exclusions applied"/>
    <n v="0.5"/>
    <x v="6"/>
  </r>
  <r>
    <n v="2571"/>
    <x v="0"/>
    <x v="0"/>
    <x v="0"/>
    <x v="0"/>
    <x v="0"/>
    <x v="0"/>
    <x v="0"/>
    <m/>
    <x v="0"/>
    <x v="0"/>
    <x v="0"/>
    <x v="0"/>
    <x v="0"/>
    <x v="0"/>
    <x v="0"/>
    <x v="0"/>
    <m/>
    <x v="6"/>
    <x v="3"/>
    <x v="2"/>
    <x v="1"/>
    <x v="5"/>
    <x v="1"/>
    <x v="2"/>
    <m/>
    <x v="3"/>
    <x v="1"/>
    <x v="0"/>
    <m/>
    <n v="1.1181994548900001"/>
    <s v="Very likely- £50 (cumulative)-exclusions applied"/>
    <n v="50"/>
    <x v="7"/>
  </r>
  <r>
    <n v="2571"/>
    <x v="0"/>
    <x v="0"/>
    <x v="0"/>
    <x v="0"/>
    <x v="0"/>
    <x v="0"/>
    <x v="0"/>
    <m/>
    <x v="0"/>
    <x v="0"/>
    <x v="0"/>
    <x v="0"/>
    <x v="0"/>
    <x v="0"/>
    <x v="0"/>
    <x v="0"/>
    <m/>
    <x v="6"/>
    <x v="3"/>
    <x v="2"/>
    <x v="1"/>
    <x v="5"/>
    <x v="1"/>
    <x v="2"/>
    <m/>
    <x v="3"/>
    <x v="1"/>
    <x v="0"/>
    <m/>
    <n v="1.1181994548900001"/>
    <s v="Very likely- £100 (cumulative)-exclusions applied"/>
    <n v="100"/>
    <x v="0"/>
  </r>
  <r>
    <n v="2571"/>
    <x v="0"/>
    <x v="0"/>
    <x v="0"/>
    <x v="0"/>
    <x v="0"/>
    <x v="0"/>
    <x v="0"/>
    <m/>
    <x v="0"/>
    <x v="0"/>
    <x v="0"/>
    <x v="0"/>
    <x v="0"/>
    <x v="0"/>
    <x v="0"/>
    <x v="0"/>
    <m/>
    <x v="6"/>
    <x v="3"/>
    <x v="2"/>
    <x v="1"/>
    <x v="5"/>
    <x v="1"/>
    <x v="2"/>
    <m/>
    <x v="3"/>
    <x v="1"/>
    <x v="0"/>
    <m/>
    <n v="1.1181994548900001"/>
    <s v="Very likely- £150 (cumulative)-exclusions applied"/>
    <n v="150"/>
    <x v="1"/>
  </r>
  <r>
    <n v="2571"/>
    <x v="0"/>
    <x v="0"/>
    <x v="0"/>
    <x v="0"/>
    <x v="0"/>
    <x v="0"/>
    <x v="0"/>
    <m/>
    <x v="0"/>
    <x v="0"/>
    <x v="0"/>
    <x v="0"/>
    <x v="0"/>
    <x v="0"/>
    <x v="0"/>
    <x v="0"/>
    <m/>
    <x v="6"/>
    <x v="3"/>
    <x v="2"/>
    <x v="1"/>
    <x v="5"/>
    <x v="1"/>
    <x v="2"/>
    <m/>
    <x v="3"/>
    <x v="1"/>
    <x v="0"/>
    <m/>
    <n v="1.1181994548900001"/>
    <s v="Very likely- £200 (cumulative)-exclusions applied"/>
    <n v="200"/>
    <x v="2"/>
  </r>
  <r>
    <n v="2574"/>
    <x v="0"/>
    <x v="0"/>
    <x v="0"/>
    <x v="0"/>
    <x v="0"/>
    <x v="0"/>
    <x v="0"/>
    <m/>
    <x v="0"/>
    <x v="0"/>
    <x v="0"/>
    <x v="0"/>
    <x v="0"/>
    <x v="0"/>
    <x v="0"/>
    <x v="0"/>
    <m/>
    <x v="4"/>
    <x v="1"/>
    <x v="1"/>
    <x v="0"/>
    <x v="2"/>
    <x v="0"/>
    <x v="0"/>
    <m/>
    <x v="13"/>
    <x v="2"/>
    <x v="4"/>
    <m/>
    <n v="0.87283653123500005"/>
    <s v="Very likely- £100 (cumulative)-exclusions applied"/>
    <n v="100"/>
    <x v="0"/>
  </r>
  <r>
    <n v="2574"/>
    <x v="0"/>
    <x v="0"/>
    <x v="0"/>
    <x v="0"/>
    <x v="0"/>
    <x v="0"/>
    <x v="0"/>
    <m/>
    <x v="0"/>
    <x v="0"/>
    <x v="0"/>
    <x v="0"/>
    <x v="0"/>
    <x v="0"/>
    <x v="0"/>
    <x v="0"/>
    <m/>
    <x v="4"/>
    <x v="1"/>
    <x v="1"/>
    <x v="0"/>
    <x v="2"/>
    <x v="0"/>
    <x v="0"/>
    <m/>
    <x v="13"/>
    <x v="2"/>
    <x v="4"/>
    <m/>
    <n v="0.87283653123500005"/>
    <s v="Very likely- £150 (cumulative)-exclusions applied"/>
    <n v="150"/>
    <x v="1"/>
  </r>
  <r>
    <n v="2574"/>
    <x v="0"/>
    <x v="0"/>
    <x v="0"/>
    <x v="0"/>
    <x v="0"/>
    <x v="0"/>
    <x v="0"/>
    <m/>
    <x v="0"/>
    <x v="0"/>
    <x v="0"/>
    <x v="0"/>
    <x v="0"/>
    <x v="0"/>
    <x v="0"/>
    <x v="0"/>
    <m/>
    <x v="4"/>
    <x v="1"/>
    <x v="1"/>
    <x v="0"/>
    <x v="2"/>
    <x v="0"/>
    <x v="0"/>
    <m/>
    <x v="13"/>
    <x v="2"/>
    <x v="4"/>
    <m/>
    <n v="0.87283653123500005"/>
    <s v="Very likely- £200 (cumulative)-exclusions applied"/>
    <n v="200"/>
    <x v="2"/>
  </r>
  <r>
    <n v="2574"/>
    <x v="0"/>
    <x v="0"/>
    <x v="0"/>
    <x v="0"/>
    <x v="0"/>
    <x v="0"/>
    <x v="0"/>
    <m/>
    <x v="0"/>
    <x v="0"/>
    <x v="0"/>
    <x v="0"/>
    <x v="0"/>
    <x v="0"/>
    <x v="0"/>
    <x v="0"/>
    <m/>
    <x v="4"/>
    <x v="1"/>
    <x v="1"/>
    <x v="0"/>
    <x v="2"/>
    <x v="0"/>
    <x v="0"/>
    <m/>
    <x v="13"/>
    <x v="2"/>
    <x v="4"/>
    <m/>
    <n v="0.87283653123500005"/>
    <s v="Very likely- 40% (cumulative)-exclusions applied"/>
    <n v="0.4"/>
    <x v="5"/>
  </r>
  <r>
    <n v="2574"/>
    <x v="0"/>
    <x v="0"/>
    <x v="0"/>
    <x v="0"/>
    <x v="0"/>
    <x v="0"/>
    <x v="0"/>
    <m/>
    <x v="0"/>
    <x v="0"/>
    <x v="0"/>
    <x v="0"/>
    <x v="0"/>
    <x v="0"/>
    <x v="0"/>
    <x v="0"/>
    <m/>
    <x v="4"/>
    <x v="1"/>
    <x v="1"/>
    <x v="0"/>
    <x v="2"/>
    <x v="0"/>
    <x v="0"/>
    <m/>
    <x v="13"/>
    <x v="2"/>
    <x v="4"/>
    <m/>
    <n v="0.87283653123500005"/>
    <s v="Very likely- 50% (cumulative)-exclusions applied"/>
    <n v="0.5"/>
    <x v="6"/>
  </r>
  <r>
    <n v="2577"/>
    <x v="0"/>
    <x v="0"/>
    <x v="0"/>
    <x v="0"/>
    <x v="0"/>
    <x v="0"/>
    <x v="0"/>
    <m/>
    <x v="0"/>
    <x v="0"/>
    <x v="0"/>
    <x v="0"/>
    <x v="0"/>
    <x v="0"/>
    <x v="0"/>
    <x v="0"/>
    <m/>
    <x v="4"/>
    <x v="1"/>
    <x v="1"/>
    <x v="0"/>
    <x v="2"/>
    <x v="0"/>
    <x v="0"/>
    <m/>
    <x v="1"/>
    <x v="4"/>
    <x v="6"/>
    <n v="3"/>
    <n v="1.1922722756699999"/>
    <s v="Very likely- 50% (cumulative)-exclusions applied"/>
    <n v="0.5"/>
    <x v="6"/>
  </r>
  <r>
    <n v="2583"/>
    <x v="0"/>
    <x v="0"/>
    <x v="0"/>
    <x v="0"/>
    <x v="0"/>
    <x v="0"/>
    <x v="0"/>
    <m/>
    <x v="0"/>
    <x v="0"/>
    <x v="0"/>
    <x v="0"/>
    <x v="0"/>
    <x v="0"/>
    <x v="0"/>
    <x v="0"/>
    <m/>
    <x v="6"/>
    <x v="3"/>
    <x v="2"/>
    <x v="1"/>
    <x v="5"/>
    <x v="1"/>
    <x v="2"/>
    <m/>
    <x v="3"/>
    <x v="1"/>
    <x v="0"/>
    <m/>
    <n v="1.1181994548900001"/>
    <s v="Very likely- 40% (cumulative)-exclusions applied"/>
    <n v="0.4"/>
    <x v="5"/>
  </r>
  <r>
    <n v="2583"/>
    <x v="0"/>
    <x v="0"/>
    <x v="0"/>
    <x v="0"/>
    <x v="0"/>
    <x v="0"/>
    <x v="0"/>
    <m/>
    <x v="0"/>
    <x v="0"/>
    <x v="0"/>
    <x v="0"/>
    <x v="0"/>
    <x v="0"/>
    <x v="0"/>
    <x v="0"/>
    <m/>
    <x v="6"/>
    <x v="3"/>
    <x v="2"/>
    <x v="1"/>
    <x v="5"/>
    <x v="1"/>
    <x v="2"/>
    <m/>
    <x v="3"/>
    <x v="1"/>
    <x v="0"/>
    <m/>
    <n v="1.1181994548900001"/>
    <s v="Very likely- 50% (cumulative)-exclusions applied"/>
    <n v="0.5"/>
    <x v="6"/>
  </r>
  <r>
    <m/>
    <x v="14"/>
    <x v="3"/>
    <x v="1"/>
    <x v="1"/>
    <x v="2"/>
    <x v="1"/>
    <x v="1"/>
    <m/>
    <x v="16"/>
    <x v="18"/>
    <x v="1"/>
    <x v="1"/>
    <x v="1"/>
    <x v="1"/>
    <x v="1"/>
    <x v="1"/>
    <m/>
    <x v="18"/>
    <x v="3"/>
    <x v="2"/>
    <x v="1"/>
    <x v="5"/>
    <x v="1"/>
    <x v="2"/>
    <m/>
    <x v="14"/>
    <x v="2"/>
    <x v="4"/>
    <m/>
    <m/>
    <m/>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6F9819-ACF2-4207-8997-9F85F6ECA5F2}"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4" firstHeaderRow="0" firstDataRow="0" firstDataCol="0" rowPageCount="1" colPageCount="1"/>
  <pivotFields count="34">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pageFields count="1">
    <pageField fld="33" hier="-1"/>
  </page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921F005-7C71-4B0A-B510-E1C8E103B51E}" name="PivotTable1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9:D10" firstHeaderRow="0" firstDataRow="1" firstDataCol="0" rowPageCount="2" colPageCount="1"/>
  <pivotFields count="34">
    <pivotField showAll="0"/>
    <pivotField axis="axisPage" multipleItemSelectionAllowed="1" showAll="0">
      <items count="20">
        <item x="0"/>
        <item x="6"/>
        <item x="8"/>
        <item x="1"/>
        <item x="2"/>
        <item x="10"/>
        <item x="7"/>
        <item x="4"/>
        <item x="9"/>
        <item x="13"/>
        <item x="11"/>
        <item m="1" x="15"/>
        <item m="1" x="18"/>
        <item m="1" x="17"/>
        <item m="1" x="16"/>
        <item h="1" x="5"/>
        <item h="1" x="3"/>
        <item h="1" x="14"/>
        <item h="1"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A2E4AB9-9262-433A-AF63-6BDE89CFF2A4}" name="PivotTable1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9:N10" firstHeaderRow="0" firstDataRow="1" firstDataCol="0" rowPageCount="2" colPageCount="1"/>
  <pivotFields count="34">
    <pivotField showAll="0"/>
    <pivotField showAll="0"/>
    <pivotField showAll="0"/>
    <pivotField axis="axisPage" multipleItemSelectionAllowed="1" showAll="0">
      <items count="13">
        <item x="0"/>
        <item x="4"/>
        <item x="3"/>
        <item m="1" x="9"/>
        <item x="5"/>
        <item m="1" x="10"/>
        <item m="1" x="7"/>
        <item x="6"/>
        <item x="2"/>
        <item m="1" x="8"/>
        <item m="1" x="11"/>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3"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0903F23-C04A-4360-8AA6-74E90A98E10A}" name="PivotTable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B15:E25" firstHeaderRow="0" firstDataRow="1" firstDataCol="1" rowPageCount="1" colPageCount="1"/>
  <pivotFields count="34">
    <pivotField showAll="0"/>
    <pivotField axis="axisRow" showAll="0">
      <items count="20">
        <item x="0"/>
        <item x="6"/>
        <item x="8"/>
        <item x="1"/>
        <item x="2"/>
        <item x="10"/>
        <item x="7"/>
        <item x="4"/>
        <item x="9"/>
        <item x="13"/>
        <item x="11"/>
        <item m="1" x="15"/>
        <item m="1" x="18"/>
        <item m="1" x="17"/>
        <item m="1" x="16"/>
        <item h="1" x="5"/>
        <item h="1" x="3"/>
        <item h="1" x="14"/>
        <item h="1"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
  </rowFields>
  <rowItems count="10">
    <i>
      <x/>
    </i>
    <i>
      <x v="1"/>
    </i>
    <i>
      <x v="2"/>
    </i>
    <i>
      <x v="3"/>
    </i>
    <i>
      <x v="4"/>
    </i>
    <i>
      <x v="5"/>
    </i>
    <i>
      <x v="6"/>
    </i>
    <i>
      <x v="7"/>
    </i>
    <i>
      <x v="9"/>
    </i>
    <i>
      <x v="10"/>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3"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57E050F-7D43-49F5-B0A8-A749885E2054}" name="PivotTable10"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L15:O21" firstHeaderRow="0" firstDataRow="1" firstDataCol="1" rowPageCount="1" colPageCount="1"/>
  <pivotFields count="34">
    <pivotField showAll="0"/>
    <pivotField showAll="0"/>
    <pivotField showAll="0"/>
    <pivotField axis="axisRow" showAll="0">
      <items count="13">
        <item x="0"/>
        <item x="4"/>
        <item x="3"/>
        <item m="1" x="9"/>
        <item x="5"/>
        <item m="1" x="10"/>
        <item m="1" x="7"/>
        <item x="6"/>
        <item x="2"/>
        <item m="1" x="8"/>
        <item m="1" x="11"/>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3"/>
  </rowFields>
  <rowItems count="6">
    <i>
      <x/>
    </i>
    <i>
      <x v="1"/>
    </i>
    <i>
      <x v="2"/>
    </i>
    <i>
      <x v="4"/>
    </i>
    <i>
      <x v="7"/>
    </i>
    <i>
      <x v="8"/>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5" baseItem="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777848B-32AC-4241-828D-BD8A5DA6F809}" name="PivotTable12"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V15:Y21" firstHeaderRow="0" firstDataRow="1" firstDataCol="1" rowPageCount="1" colPageCount="1"/>
  <pivotFields count="34">
    <pivotField showAll="0"/>
    <pivotField showAll="0"/>
    <pivotField showAll="0"/>
    <pivotField showAll="0"/>
    <pivotField showAll="0"/>
    <pivotField axis="axisRow" showAll="0">
      <items count="11">
        <item x="0"/>
        <item x="4"/>
        <item x="1"/>
        <item m="1" x="8"/>
        <item x="3"/>
        <item x="7"/>
        <item x="5"/>
        <item x="6"/>
        <item m="1" x="9"/>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5"/>
  </rowFields>
  <rowItems count="6">
    <i>
      <x/>
    </i>
    <i>
      <x v="1"/>
    </i>
    <i>
      <x v="2"/>
    </i>
    <i>
      <x v="4"/>
    </i>
    <i>
      <x v="5"/>
    </i>
    <i>
      <x v="6"/>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7"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B67FCD0-F99B-406B-9349-26FD0A1DE2DC}" name="PivotTable9"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G15:J23" firstHeaderRow="0" firstDataRow="1" firstDataCol="1" rowPageCount="1" colPageCount="1"/>
  <pivotFields count="34">
    <pivotField showAll="0"/>
    <pivotField showAll="0"/>
    <pivotField axis="axisRow" showAll="0">
      <items count="14">
        <item x="0"/>
        <item x="6"/>
        <item x="4"/>
        <item x="2"/>
        <item x="1"/>
        <item m="1" x="12"/>
        <item x="10"/>
        <item x="8"/>
        <item x="7"/>
        <item x="5"/>
        <item x="9"/>
        <item m="1" x="1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
  </rowFields>
  <rowItems count="8">
    <i>
      <x/>
    </i>
    <i>
      <x v="1"/>
    </i>
    <i>
      <x v="2"/>
    </i>
    <i>
      <x v="3"/>
    </i>
    <i>
      <x v="4"/>
    </i>
    <i>
      <x v="6"/>
    </i>
    <i>
      <x v="8"/>
    </i>
    <i>
      <x v="9"/>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4" baseItem="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6E93C92-F179-4755-8BC4-CB3D335873FB}" name="PivotTable1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Q15:T19" firstHeaderRow="0" firstDataRow="1" firstDataCol="1" rowPageCount="1" colPageCount="1"/>
  <pivotFields count="34">
    <pivotField showAll="0"/>
    <pivotField showAll="0"/>
    <pivotField showAll="0"/>
    <pivotField showAll="0"/>
    <pivotField axis="axisRow" showAll="0">
      <items count="10">
        <item x="0"/>
        <item x="2"/>
        <item m="1" x="6"/>
        <item x="4"/>
        <item m="1" x="8"/>
        <item x="3"/>
        <item x="5"/>
        <item m="1" x="7"/>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4"/>
  </rowFields>
  <rowItems count="4">
    <i>
      <x/>
    </i>
    <i>
      <x v="1"/>
    </i>
    <i>
      <x v="5"/>
    </i>
    <i>
      <x v="6"/>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6" baseItem="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C58B216-A18D-401E-810E-A9DE3261F6C1}" name="PivotTable1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9:D10" firstHeaderRow="0" firstDataRow="1" firstDataCol="0" rowPageCount="2" colPageCount="1"/>
  <pivotFields count="34">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9">
        <item x="0"/>
        <item x="15"/>
        <item x="13"/>
        <item x="9"/>
        <item x="8"/>
        <item x="4"/>
        <item x="1"/>
        <item x="12"/>
        <item x="6"/>
        <item x="2"/>
        <item x="10"/>
        <item x="14"/>
        <item x="11"/>
        <item m="1" x="17"/>
        <item h="1" x="5"/>
        <item h="1" x="3"/>
        <item h="1" x="16"/>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9"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070CE30-7CD8-4BDB-AF01-8D2EC5987F98}" name="PivotTable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B15:E26"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axis="axisRow" showAll="0">
      <items count="19">
        <item x="0"/>
        <item x="15"/>
        <item x="13"/>
        <item x="9"/>
        <item x="8"/>
        <item x="4"/>
        <item x="1"/>
        <item x="12"/>
        <item x="6"/>
        <item x="2"/>
        <item x="10"/>
        <item x="14"/>
        <item x="11"/>
        <item m="1" x="17"/>
        <item h="1" x="5"/>
        <item h="1" x="3"/>
        <item h="1" x="16"/>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9"/>
  </rowFields>
  <rowItems count="11">
    <i>
      <x/>
    </i>
    <i>
      <x v="1"/>
    </i>
    <i>
      <x v="2"/>
    </i>
    <i>
      <x v="3"/>
    </i>
    <i>
      <x v="4"/>
    </i>
    <i>
      <x v="5"/>
    </i>
    <i>
      <x v="6"/>
    </i>
    <i>
      <x v="8"/>
    </i>
    <i>
      <x v="9"/>
    </i>
    <i>
      <x v="10"/>
    </i>
    <i>
      <x v="11"/>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1"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2EF1D75-F320-43CE-982A-903FA76F1BEB}" name="PivotTable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B15:E27"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axis="axisRow" showAll="0">
      <items count="22">
        <item x="0"/>
        <item x="14"/>
        <item x="7"/>
        <item x="8"/>
        <item x="11"/>
        <item x="2"/>
        <item x="10"/>
        <item x="9"/>
        <item x="15"/>
        <item x="6"/>
        <item x="12"/>
        <item x="17"/>
        <item x="4"/>
        <item m="1" x="19"/>
        <item x="13"/>
        <item x="5"/>
        <item m="1" x="20"/>
        <item h="1" x="3"/>
        <item h="1" x="1"/>
        <item h="1" x="18"/>
        <item h="1"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0"/>
  </rowFields>
  <rowItems count="12">
    <i>
      <x/>
    </i>
    <i>
      <x v="2"/>
    </i>
    <i>
      <x v="3"/>
    </i>
    <i>
      <x v="4"/>
    </i>
    <i>
      <x v="5"/>
    </i>
    <i>
      <x v="6"/>
    </i>
    <i>
      <x v="7"/>
    </i>
    <i>
      <x v="8"/>
    </i>
    <i>
      <x v="9"/>
    </i>
    <i>
      <x v="10"/>
    </i>
    <i>
      <x v="12"/>
    </i>
    <i>
      <x v="15"/>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2" baseItem="6"/>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4E6275-E13E-49F0-91DD-DD6A5453E9E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 firstHeaderRow="0" firstDataRow="0" firstDataCol="0" rowPageCount="1" colPageCount="1"/>
  <pivotFields count="34">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pageFields count="1">
    <pageField fld="33" hier="-1"/>
  </page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642DDB1-56EC-4225-A8FE-06394D013784}" name="PivotTable1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9:I10" firstHeaderRow="0" firstDataRow="1" firstDataCol="0" rowPageCount="2" colPageCount="1"/>
  <pivotFields count="34">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15">
        <item x="0"/>
        <item x="5"/>
        <item x="6"/>
        <item x="10"/>
        <item x="2"/>
        <item x="9"/>
        <item x="12"/>
        <item m="1" x="13"/>
        <item x="8"/>
        <item x="11"/>
        <item x="7"/>
        <item x="3"/>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1"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9212C05-3E0C-4155-BE21-890CFF2F529B}" name="PivotTable1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9:D10" firstHeaderRow="0" firstDataRow="1" firstDataCol="0" rowPageCount="2" colPageCount="1"/>
  <pivotFields count="34">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22">
        <item x="0"/>
        <item x="14"/>
        <item x="7"/>
        <item x="8"/>
        <item x="11"/>
        <item x="2"/>
        <item x="10"/>
        <item x="9"/>
        <item x="15"/>
        <item x="6"/>
        <item x="12"/>
        <item x="17"/>
        <item x="4"/>
        <item m="1" x="19"/>
        <item x="13"/>
        <item x="5"/>
        <item m="1" x="20"/>
        <item h="1" x="3"/>
        <item h="1" x="1"/>
        <item h="1" x="18"/>
        <item h="1" x="1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0"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31E472A-942A-4294-9EB3-611D426F8BA8}" name="PivotTable2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F9:AH10" firstHeaderRow="0" firstDataRow="1" firstDataCol="0" rowPageCount="2" colPageCount="1"/>
  <pivotFields count="34">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10">
        <item x="0"/>
        <item x="3"/>
        <item x="2"/>
        <item m="1" x="7"/>
        <item x="5"/>
        <item m="1" x="6"/>
        <item m="1" x="8"/>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6"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7DB7644-2A8F-464B-B5E0-8A2A1892B0BC}" name="PivotTable1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9:S10" firstHeaderRow="0" firstDataRow="1" firstDataCol="0" rowPageCount="2" colPageCount="1"/>
  <pivotFields count="34">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9">
        <item x="0"/>
        <item x="3"/>
        <item x="7"/>
        <item x="5"/>
        <item x="4"/>
        <item x="6"/>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3"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B7C0E93-D219-4196-B0BE-7D6AB07DEBD4}" name="PivotTable1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Q15:T22"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3"/>
        <item x="7"/>
        <item x="5"/>
        <item x="4"/>
        <item x="6"/>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3"/>
  </rowFields>
  <rowItems count="7">
    <i>
      <x/>
    </i>
    <i>
      <x v="1"/>
    </i>
    <i>
      <x v="2"/>
    </i>
    <i>
      <x v="3"/>
    </i>
    <i>
      <x v="4"/>
    </i>
    <i>
      <x v="5"/>
    </i>
    <i>
      <x v="6"/>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5"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69C6AD36-297B-4B9A-8EFC-85994356308E}" name="PivotTable12"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V15:Y24"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0"/>
        <item x="10"/>
        <item x="5"/>
        <item x="12"/>
        <item x="6"/>
        <item x="3"/>
        <item m="1" x="13"/>
        <item x="4"/>
        <item x="9"/>
        <item x="7"/>
        <item x="2"/>
        <item x="8"/>
        <item x="11"/>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4"/>
  </rowFields>
  <rowItems count="9">
    <i>
      <x/>
    </i>
    <i>
      <x v="1"/>
    </i>
    <i>
      <x v="2"/>
    </i>
    <i>
      <x v="3"/>
    </i>
    <i>
      <x v="4"/>
    </i>
    <i>
      <x v="7"/>
    </i>
    <i>
      <x v="8"/>
    </i>
    <i>
      <x v="9"/>
    </i>
    <i>
      <x v="10"/>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6"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E5B2040-BD18-461D-B43A-6B186A8F5C2E}" name="PivotTable14"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F15:AI19"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0"/>
        <item x="3"/>
        <item x="2"/>
        <item m="1" x="7"/>
        <item x="5"/>
        <item m="1" x="6"/>
        <item m="1" x="8"/>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6"/>
  </rowFields>
  <rowItems count="4">
    <i>
      <x/>
    </i>
    <i>
      <x v="1"/>
    </i>
    <i>
      <x v="4"/>
    </i>
    <i>
      <x v="7"/>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8"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C3E090A-D4F8-4A3D-BE9D-40DAAACD3CF8}" name="PivotTable13"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A15:AD19"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3"/>
        <item x="5"/>
        <item x="4"/>
        <item x="2"/>
        <item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5"/>
  </rowFields>
  <rowItems count="4">
    <i>
      <x/>
    </i>
    <i>
      <x v="1"/>
    </i>
    <i>
      <x v="2"/>
    </i>
    <i>
      <x v="5"/>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7"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C57A542-3B31-4360-BEF5-73DF91177A5E}" name="PivotTable9"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G15:J24"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axis="axisRow" showAll="0">
      <items count="15">
        <item x="0"/>
        <item x="5"/>
        <item x="6"/>
        <item x="10"/>
        <item x="2"/>
        <item x="9"/>
        <item x="12"/>
        <item m="1" x="13"/>
        <item x="8"/>
        <item x="11"/>
        <item x="7"/>
        <item x="3"/>
        <item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1"/>
  </rowFields>
  <rowItems count="9">
    <i>
      <x/>
    </i>
    <i>
      <x v="1"/>
    </i>
    <i>
      <x v="2"/>
    </i>
    <i>
      <x v="3"/>
    </i>
    <i>
      <x v="4"/>
    </i>
    <i>
      <x v="5"/>
    </i>
    <i>
      <x v="6"/>
    </i>
    <i>
      <x v="11"/>
    </i>
    <i>
      <x v="12"/>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3"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81496CB-F876-41CE-A1EB-38012886DCD2}" name="PivotTable1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9:N10" firstHeaderRow="0" firstDataRow="1" firstDataCol="0" rowPageCount="2" colPageCount="1"/>
  <pivotFields count="34">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13">
        <item x="0"/>
        <item x="2"/>
        <item x="5"/>
        <item x="8"/>
        <item x="7"/>
        <item x="9"/>
        <item x="4"/>
        <item x="6"/>
        <item m="1" x="11"/>
        <item x="3"/>
        <item x="1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2"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476EB9-A609-4720-95AE-BC4FAD0F9510}" name="PivotTable1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9:X10" firstHeaderRow="0" firstDataRow="1" firstDataCol="0" rowPageCount="2" colPageCount="1"/>
  <pivotFields count="34">
    <pivotField showAll="0"/>
    <pivotField showAll="0"/>
    <pivotField showAll="0"/>
    <pivotField showAll="0"/>
    <pivotField showAll="0"/>
    <pivotField axis="axisPage" multipleItemSelectionAllowed="1" showAll="0">
      <items count="11">
        <item x="0"/>
        <item x="4"/>
        <item x="1"/>
        <item m="1" x="8"/>
        <item x="3"/>
        <item x="7"/>
        <item x="5"/>
        <item x="6"/>
        <item m="1" x="9"/>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5"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098B9B8-DC33-4F78-9A83-01E9A30313C4}" name="PivotTable2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9:AC10" firstHeaderRow="0" firstDataRow="1" firstDataCol="0" rowPageCount="2" colPageCount="1"/>
  <pivotFields count="34">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8">
        <item x="0"/>
        <item x="3"/>
        <item x="5"/>
        <item x="4"/>
        <item x="2"/>
        <item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5"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4539C84D-FC45-4195-ADBA-B22CC254B60B}" name="PivotTable10"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L15:O23"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2"/>
        <item x="5"/>
        <item x="8"/>
        <item x="7"/>
        <item x="9"/>
        <item x="4"/>
        <item x="6"/>
        <item m="1" x="11"/>
        <item x="3"/>
        <item x="1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2"/>
  </rowFields>
  <rowItems count="8">
    <i>
      <x/>
    </i>
    <i>
      <x v="1"/>
    </i>
    <i>
      <x v="2"/>
    </i>
    <i>
      <x v="4"/>
    </i>
    <i>
      <x v="5"/>
    </i>
    <i>
      <x v="6"/>
    </i>
    <i>
      <x v="7"/>
    </i>
    <i>
      <x v="9"/>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14" baseItem="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450FFDE8-8DC5-4B80-8B46-79D15031D3CB}" name="PivotTable1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9:X10" firstHeaderRow="0" firstDataRow="1" firstDataCol="0" rowPageCount="2" colPageCount="1"/>
  <pivotFields count="34">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axis="axisPage" multipleItemSelectionAllowed="1" showAll="0">
      <items count="15">
        <item x="0"/>
        <item x="10"/>
        <item x="5"/>
        <item x="12"/>
        <item x="6"/>
        <item x="3"/>
        <item m="1" x="13"/>
        <item x="4"/>
        <item x="9"/>
        <item x="7"/>
        <item x="2"/>
        <item x="8"/>
        <item x="11"/>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4"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3F372671-71E9-481D-9DF0-120EC84A2B94}" name="PivotTable19"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9:X10" firstHeaderRow="0" firstDataRow="1" firstDataCol="0" rowPageCount="2" colPageCount="1"/>
  <pivotFields count="34">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7">
        <item x="2"/>
        <item x="6"/>
        <item x="0"/>
        <item x="9"/>
        <item x="4"/>
        <item x="10"/>
        <item x="3"/>
        <item x="1"/>
        <item x="11"/>
        <item x="7"/>
        <item m="1" x="13"/>
        <item x="8"/>
        <item m="1" x="12"/>
        <item m="1" x="15"/>
        <item m="1" x="14"/>
        <item h="1" x="5"/>
        <item t="default"/>
      </items>
    </pivotField>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2"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B36FCA3-017E-4C9E-A507-91927E43823C}" name="PivotTable2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F9:AH10" firstHeaderRow="0" firstDataRow="1" firstDataCol="0" rowPageCount="2" colPageCount="1"/>
  <pivotFields count="34">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1">
        <item x="0"/>
        <item x="3"/>
        <item x="1"/>
        <item x="4"/>
        <item x="5"/>
        <item x="7"/>
        <item x="8"/>
        <item m="1" x="9"/>
        <item x="6"/>
        <item h="1" x="2"/>
        <item t="default"/>
      </items>
    </pivotField>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4"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4DAFEF6-58A7-4FF9-96D7-273662DC46F7}" name="PivotTable1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9:I10" firstHeaderRow="0" firstDataRow="1" firstDataCol="0" rowPageCount="2" colPageCount="1"/>
  <pivotFields count="34">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5">
        <item x="1"/>
        <item x="5"/>
        <item x="6"/>
        <item x="7"/>
        <item x="2"/>
        <item x="8"/>
        <item x="4"/>
        <item x="0"/>
        <item x="10"/>
        <item x="11"/>
        <item x="9"/>
        <item x="12"/>
        <item m="1" x="13"/>
        <item h="1"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9"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D621D4CC-DE4C-4B50-A206-E99861BD8237}" name="PivotTable1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9:D10" firstHeaderRow="0" firstDataRow="1" firstDataCol="0" rowPageCount="2" colPageCount="1"/>
  <pivotFields count="34">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axis="axisPage" multipleItemSelectionAllowed="1" showAll="0">
      <items count="25">
        <item x="4"/>
        <item x="15"/>
        <item x="8"/>
        <item x="9"/>
        <item x="3"/>
        <item x="11"/>
        <item x="2"/>
        <item x="1"/>
        <item x="7"/>
        <item x="0"/>
        <item x="16"/>
        <item x="14"/>
        <item x="17"/>
        <item x="10"/>
        <item x="12"/>
        <item m="1" x="21"/>
        <item m="1" x="22"/>
        <item m="1" x="20"/>
        <item m="1" x="19"/>
        <item m="1" x="23"/>
        <item h="1" x="13"/>
        <item h="1" x="5"/>
        <item h="1" x="18"/>
        <item h="1" x="6"/>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18"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668B2994-51AE-4126-BDCC-85FAECF6EF37}" name="PivotTable1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9:N10" firstHeaderRow="0" firstDataRow="1" firstDataCol="0" rowPageCount="2" colPageCount="1"/>
  <pivotFields count="34">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3">
        <item x="1"/>
        <item x="0"/>
        <item x="3"/>
        <item x="6"/>
        <item x="4"/>
        <item x="8"/>
        <item x="5"/>
        <item m="1" x="11"/>
        <item x="9"/>
        <item x="7"/>
        <item m="1" x="10"/>
        <item h="1"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0"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C6A1A178-9042-40ED-80DE-630909529DCB}" name="PivotTable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B15:E29"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4"/>
        <item x="15"/>
        <item x="8"/>
        <item x="9"/>
        <item x="3"/>
        <item x="11"/>
        <item x="2"/>
        <item x="1"/>
        <item x="7"/>
        <item x="0"/>
        <item x="16"/>
        <item x="14"/>
        <item x="17"/>
        <item x="10"/>
        <item x="12"/>
        <item m="1" x="21"/>
        <item m="1" x="22"/>
        <item m="1" x="20"/>
        <item m="1" x="19"/>
        <item m="1" x="23"/>
        <item h="1" x="13"/>
        <item h="1" x="5"/>
        <item h="1" x="18"/>
        <item h="1" x="6"/>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8"/>
  </rowFields>
  <rowItems count="14">
    <i>
      <x/>
    </i>
    <i>
      <x v="1"/>
    </i>
    <i>
      <x v="2"/>
    </i>
    <i>
      <x v="3"/>
    </i>
    <i>
      <x v="4"/>
    </i>
    <i>
      <x v="5"/>
    </i>
    <i>
      <x v="6"/>
    </i>
    <i>
      <x v="7"/>
    </i>
    <i>
      <x v="8"/>
    </i>
    <i>
      <x v="9"/>
    </i>
    <i>
      <x v="10"/>
    </i>
    <i>
      <x v="11"/>
    </i>
    <i>
      <x v="12"/>
    </i>
    <i>
      <x v="14"/>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0"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612E0E25-9A5C-42F4-AB21-FEF1F08438A9}" name="PivotTable1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Q15:T19"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3"/>
        <item x="2"/>
        <item x="5"/>
        <item x="4"/>
        <item m="1" x="7"/>
        <item m="1" x="6"/>
        <item h="1" x="1"/>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1"/>
  </rowFields>
  <rowItems count="4">
    <i>
      <x/>
    </i>
    <i>
      <x v="1"/>
    </i>
    <i>
      <x v="2"/>
    </i>
    <i>
      <x v="4"/>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3"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2714D50-7AFD-48D9-AA8A-63F4BDEFF8A1}" name="PivotTable1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9:I10" firstHeaderRow="0" firstDataRow="1" firstDataCol="0" rowPageCount="2" colPageCount="1"/>
  <pivotFields count="34">
    <pivotField showAll="0"/>
    <pivotField showAll="0"/>
    <pivotField axis="axisPage" multipleItemSelectionAllowed="1" showAll="0">
      <items count="14">
        <item x="0"/>
        <item x="6"/>
        <item x="4"/>
        <item x="2"/>
        <item x="1"/>
        <item m="1" x="12"/>
        <item x="10"/>
        <item x="8"/>
        <item x="7"/>
        <item x="5"/>
        <item x="9"/>
        <item m="1" x="1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D375D570-2571-4E50-AD89-6CF9FA71A728}" name="PivotTable9"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G15:J25"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1"/>
        <item x="5"/>
        <item x="6"/>
        <item x="7"/>
        <item x="2"/>
        <item x="8"/>
        <item x="4"/>
        <item x="0"/>
        <item x="10"/>
        <item x="11"/>
        <item x="9"/>
        <item x="12"/>
        <item m="1" x="13"/>
        <item h="1"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19"/>
  </rowFields>
  <rowItems count="10">
    <i>
      <x/>
    </i>
    <i>
      <x v="1"/>
    </i>
    <i>
      <x v="2"/>
    </i>
    <i>
      <x v="3"/>
    </i>
    <i>
      <x v="4"/>
    </i>
    <i>
      <x v="5"/>
    </i>
    <i>
      <x v="7"/>
    </i>
    <i>
      <x v="9"/>
    </i>
    <i>
      <x v="10"/>
    </i>
    <i>
      <x v="11"/>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1" baseItem="6"/>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A7FFA221-C216-4754-BBBD-EEB8C59636C1}" name="PivotTable12"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V15:Y24"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2"/>
        <item x="6"/>
        <item x="0"/>
        <item x="9"/>
        <item x="4"/>
        <item x="10"/>
        <item x="3"/>
        <item x="1"/>
        <item x="11"/>
        <item x="7"/>
        <item m="1" x="13"/>
        <item x="8"/>
        <item m="1" x="12"/>
        <item m="1" x="15"/>
        <item m="1" x="14"/>
        <item h="1" x="5"/>
        <item t="default"/>
      </items>
    </pivotField>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2"/>
  </rowFields>
  <rowItems count="9">
    <i>
      <x/>
    </i>
    <i>
      <x v="1"/>
    </i>
    <i>
      <x v="2"/>
    </i>
    <i>
      <x v="3"/>
    </i>
    <i>
      <x v="4"/>
    </i>
    <i>
      <x v="5"/>
    </i>
    <i>
      <x v="6"/>
    </i>
    <i>
      <x v="9"/>
    </i>
    <i>
      <x v="11"/>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4"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FF1B6619-B980-4F5E-BC99-0983D53ABD0E}" name="PivotTable2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9:AC10" firstHeaderRow="0" firstDataRow="1" firstDataCol="0" rowPageCount="2" colPageCount="1"/>
  <pivotFields count="34">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2">
        <item x="0"/>
        <item x="5"/>
        <item x="7"/>
        <item x="9"/>
        <item x="2"/>
        <item x="8"/>
        <item x="3"/>
        <item x="6"/>
        <item m="1" x="10"/>
        <item x="4"/>
        <item h="1" x="1"/>
        <item t="default"/>
      </items>
    </pivotField>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3"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6051B196-FC93-43F1-AB0B-CFE24C8A4638}" name="PivotTable1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9:S10" firstHeaderRow="0" firstDataRow="1" firstDataCol="0" rowPageCount="2" colPageCount="1"/>
  <pivotFields count="34">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9">
        <item x="0"/>
        <item x="3"/>
        <item x="2"/>
        <item x="5"/>
        <item x="4"/>
        <item m="1" x="7"/>
        <item m="1" x="6"/>
        <item h="1" x="1"/>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1"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6BD34DB3-1367-4EF3-84A5-C1A5A6FD408A}" name="PivotTable10"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L15:O22"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1"/>
        <item x="0"/>
        <item x="3"/>
        <item x="6"/>
        <item x="4"/>
        <item x="8"/>
        <item x="5"/>
        <item m="1" x="11"/>
        <item x="9"/>
        <item x="7"/>
        <item m="1" x="10"/>
        <item h="1"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0"/>
  </rowFields>
  <rowItems count="7">
    <i>
      <x/>
    </i>
    <i>
      <x v="1"/>
    </i>
    <i>
      <x v="2"/>
    </i>
    <i>
      <x v="3"/>
    </i>
    <i>
      <x v="4"/>
    </i>
    <i>
      <x v="6"/>
    </i>
    <i>
      <x v="8"/>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2"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F5554A7F-4B2E-4347-84E8-19162A164E02}" name="PivotTable14"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F15:AI21"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0"/>
        <item x="3"/>
        <item x="1"/>
        <item x="4"/>
        <item x="5"/>
        <item x="7"/>
        <item x="8"/>
        <item m="1" x="9"/>
        <item x="6"/>
        <item h="1" x="2"/>
        <item t="default"/>
      </items>
    </pivotField>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4"/>
  </rowFields>
  <rowItems count="6">
    <i>
      <x/>
    </i>
    <i>
      <x v="1"/>
    </i>
    <i>
      <x v="2"/>
    </i>
    <i>
      <x v="3"/>
    </i>
    <i>
      <x v="4"/>
    </i>
    <i>
      <x v="5"/>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6"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273E7E5-C23E-4673-A8E4-A680C5FDFA00}" name="PivotTable13"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A15:AD24"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0"/>
        <item x="5"/>
        <item x="7"/>
        <item x="9"/>
        <item x="2"/>
        <item x="8"/>
        <item x="3"/>
        <item x="6"/>
        <item m="1" x="10"/>
        <item x="4"/>
        <item h="1" x="1"/>
        <item t="default"/>
      </items>
    </pivotField>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3"/>
  </rowFields>
  <rowItems count="9">
    <i>
      <x/>
    </i>
    <i>
      <x v="1"/>
    </i>
    <i>
      <x v="2"/>
    </i>
    <i>
      <x v="3"/>
    </i>
    <i>
      <x v="4"/>
    </i>
    <i>
      <x v="5"/>
    </i>
    <i>
      <x v="6"/>
    </i>
    <i>
      <x v="7"/>
    </i>
    <i>
      <x v="9"/>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5"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CACD7BD3-5EDF-45C3-81FE-43A80D27E7B1}" name="PivotTable8"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B15:E26"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3"/>
        <item x="8"/>
        <item x="1"/>
        <item x="0"/>
        <item x="2"/>
        <item x="4"/>
        <item x="9"/>
        <item x="6"/>
        <item x="11"/>
        <item x="12"/>
        <item x="7"/>
        <item m="1" x="15"/>
        <item m="1" x="16"/>
        <item m="1" x="17"/>
        <item h="1" x="10"/>
        <item h="1" x="5"/>
        <item h="1" x="14"/>
        <item h="1" x="13"/>
        <item t="default"/>
      </items>
    </pivotField>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6"/>
  </rowFields>
  <rowItems count="11">
    <i>
      <x/>
    </i>
    <i>
      <x v="1"/>
    </i>
    <i>
      <x v="2"/>
    </i>
    <i>
      <x v="3"/>
    </i>
    <i>
      <x v="4"/>
    </i>
    <i>
      <x v="5"/>
    </i>
    <i>
      <x v="6"/>
    </i>
    <i>
      <x v="7"/>
    </i>
    <i>
      <x v="8"/>
    </i>
    <i>
      <x v="9"/>
    </i>
    <i>
      <x v="10"/>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8" baseItem="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E80F9A22-118E-4EDD-AE72-BC266C2BA937}" name="PivotTable9"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G15:J23"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1"/>
        <item x="4"/>
        <item x="3"/>
        <item x="0"/>
        <item x="6"/>
        <item x="7"/>
        <item x="8"/>
        <item x="5"/>
        <item x="9"/>
        <item m="1" x="10"/>
        <item m="1" x="11"/>
        <item h="1" x="2"/>
        <item t="default"/>
      </items>
    </pivotField>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7"/>
  </rowFields>
  <rowItems count="8">
    <i>
      <x/>
    </i>
    <i>
      <x v="1"/>
    </i>
    <i>
      <x v="2"/>
    </i>
    <i>
      <x v="3"/>
    </i>
    <i>
      <x v="4"/>
    </i>
    <i>
      <x v="5"/>
    </i>
    <i>
      <x v="6"/>
    </i>
    <i>
      <x v="8"/>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29" baseItem="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91435F39-4BF1-4AF6-B79A-955DF04D93CA}" name="PivotTable1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9:D10" firstHeaderRow="0" firstDataRow="1" firstDataCol="0" rowPageCount="2" colPageCount="1"/>
  <pivotFields count="34">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9">
        <item x="3"/>
        <item x="8"/>
        <item x="1"/>
        <item x="0"/>
        <item x="2"/>
        <item x="4"/>
        <item x="9"/>
        <item x="6"/>
        <item x="11"/>
        <item x="12"/>
        <item x="7"/>
        <item m="1" x="15"/>
        <item m="1" x="16"/>
        <item m="1" x="17"/>
        <item h="1" x="10"/>
        <item h="1" x="5"/>
        <item h="1" x="14"/>
        <item h="1" x="13"/>
        <item t="default"/>
      </items>
    </pivotField>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6"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1E28DDF-5613-4442-9369-F3B218E9EBBA}" name="PivotTable2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9:AC10" firstHeaderRow="0" firstDataRow="1" firstDataCol="0" rowPageCount="2" colPageCount="1"/>
  <pivotFields count="34">
    <pivotField showAll="0"/>
    <pivotField showAll="0"/>
    <pivotField showAll="0"/>
    <pivotField showAll="0"/>
    <pivotField showAll="0"/>
    <pivotField showAll="0"/>
    <pivotField axis="axisPage" multipleItemSelectionAllowed="1" showAll="0">
      <items count="9">
        <item x="0"/>
        <item x="4"/>
        <item x="2"/>
        <item x="5"/>
        <item x="3"/>
        <item m="1" x="7"/>
        <item m="1"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6"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D2F61A36-1CAF-42EB-9D75-ADBAE54FE090}" name="PivotTable10"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L15:O23" firstHeaderRow="0" firstDataRow="1" firstDataCol="1" rowPageCount="1" colPageCount="1"/>
  <pivotFields count="3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0"/>
        <item x="6"/>
        <item x="1"/>
        <item x="8"/>
        <item x="2"/>
        <item x="3"/>
        <item x="9"/>
        <item x="5"/>
        <item x="10"/>
        <item x="11"/>
        <item x="7"/>
        <item m="1" x="13"/>
        <item m="1" x="12"/>
        <item h="1" x="4"/>
        <item t="default"/>
      </items>
    </pivotField>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28"/>
  </rowFields>
  <rowItems count="8">
    <i>
      <x/>
    </i>
    <i>
      <x v="1"/>
    </i>
    <i>
      <x v="2"/>
    </i>
    <i>
      <x v="3"/>
    </i>
    <i>
      <x v="4"/>
    </i>
    <i>
      <x v="5"/>
    </i>
    <i>
      <x v="9"/>
    </i>
    <i>
      <x v="10"/>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30"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8FDD0E8B-3C51-4385-B85C-581623FCE72A}" name="PivotTable1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9:I10" firstHeaderRow="0" firstDataRow="1" firstDataCol="0" rowPageCount="2" colPageCount="1"/>
  <pivotFields count="34">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3">
        <item x="1"/>
        <item x="4"/>
        <item x="3"/>
        <item x="0"/>
        <item x="6"/>
        <item x="7"/>
        <item x="8"/>
        <item x="5"/>
        <item x="9"/>
        <item m="1" x="10"/>
        <item m="1" x="11"/>
        <item h="1" x="2"/>
        <item t="default"/>
      </items>
    </pivotField>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7"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F85177BF-13F3-4E1D-BCD7-18905DDD958E}" name="PivotTable1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9:N10" firstHeaderRow="0" firstDataRow="1" firstDataCol="0" rowPageCount="2" colPageCount="1"/>
  <pivotFields count="34">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axis="axisPage" multipleItemSelectionAllowed="1" showAll="0">
      <items count="15">
        <item x="0"/>
        <item x="6"/>
        <item x="1"/>
        <item x="8"/>
        <item x="2"/>
        <item x="3"/>
        <item x="9"/>
        <item x="5"/>
        <item x="10"/>
        <item x="11"/>
        <item x="7"/>
        <item m="1" x="13"/>
        <item m="1" x="12"/>
        <item h="1" x="4"/>
        <item t="default"/>
      </items>
    </pivotField>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28"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008914C-A8BF-4B46-B697-F53566D5D518}" name="PivotTable1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9:S10" firstHeaderRow="0" firstDataRow="1" firstDataCol="0" rowPageCount="2" colPageCount="1"/>
  <pivotFields count="34">
    <pivotField showAll="0"/>
    <pivotField showAll="0"/>
    <pivotField showAll="0"/>
    <pivotField showAll="0"/>
    <pivotField axis="axisPage" multipleItemSelectionAllowed="1" showAll="0">
      <items count="10">
        <item x="0"/>
        <item x="2"/>
        <item m="1" x="6"/>
        <item x="4"/>
        <item m="1" x="8"/>
        <item x="3"/>
        <item x="5"/>
        <item m="1" x="7"/>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4"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CC21AAC-CC7E-490A-B94A-E145FE9CCDBF}" name="PivotTable13"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A15:AD19" firstHeaderRow="0" firstDataRow="1" firstDataCol="1" rowPageCount="1" colPageCount="1"/>
  <pivotFields count="34">
    <pivotField showAll="0"/>
    <pivotField showAll="0"/>
    <pivotField showAll="0"/>
    <pivotField showAll="0"/>
    <pivotField showAll="0"/>
    <pivotField showAll="0"/>
    <pivotField axis="axisRow" showAll="0">
      <items count="9">
        <item x="0"/>
        <item x="4"/>
        <item x="2"/>
        <item x="5"/>
        <item x="3"/>
        <item m="1" x="7"/>
        <item m="1"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6"/>
  </rowFields>
  <rowItems count="4">
    <i>
      <x/>
    </i>
    <i>
      <x v="1"/>
    </i>
    <i>
      <x v="2"/>
    </i>
    <i>
      <x v="4"/>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8"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5DF98D3-C41E-4D7F-8005-80F161878A75}" name="PivotTable2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F9:AH10" firstHeaderRow="0" firstDataRow="1" firstDataCol="0" rowPageCount="2" colPageCount="1"/>
  <pivotFields count="34">
    <pivotField showAll="0"/>
    <pivotField showAll="0"/>
    <pivotField showAll="0"/>
    <pivotField showAll="0"/>
    <pivotField showAll="0"/>
    <pivotField showAll="0"/>
    <pivotField showAll="0"/>
    <pivotField axis="axisPage" multipleItemSelectionAllowed="1" showAll="0">
      <items count="9">
        <item x="0"/>
        <item x="5"/>
        <item x="2"/>
        <item x="3"/>
        <item x="4"/>
        <item m="1" x="7"/>
        <item m="1"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Items count="1">
    <i/>
  </rowItems>
  <colFields count="1">
    <field x="-2"/>
  </colFields>
  <colItems count="3">
    <i>
      <x/>
    </i>
    <i i="1">
      <x v="1"/>
    </i>
    <i i="2">
      <x v="2"/>
    </i>
  </colItems>
  <pageFields count="2">
    <pageField fld="33" hier="-1"/>
    <pageField fld="7" hier="-1"/>
  </pageFields>
  <dataFields count="3">
    <dataField name="Sum of weight" fld="30" baseField="0" baseItem="0"/>
    <dataField name="Sum of weight2" fld="30" showDataAs="percentOfCol" baseField="0" baseItem="0" numFmtId="10"/>
    <dataField name="Count of weight3" fld="30" subtotal="count" baseField="0" baseItem="1"/>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3DD28D4-A0CE-4EA0-BB38-1A0BFD2CB756}" name="PivotTable14"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F15:AI19" firstHeaderRow="0" firstDataRow="1" firstDataCol="1" rowPageCount="1" colPageCount="1"/>
  <pivotFields count="34">
    <pivotField showAll="0"/>
    <pivotField showAll="0"/>
    <pivotField showAll="0"/>
    <pivotField showAll="0"/>
    <pivotField showAll="0"/>
    <pivotField showAll="0"/>
    <pivotField showAll="0"/>
    <pivotField axis="axisRow" showAll="0">
      <items count="9">
        <item x="0"/>
        <item x="5"/>
        <item x="2"/>
        <item x="3"/>
        <item x="4"/>
        <item m="1" x="7"/>
        <item m="1" x="6"/>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22">
        <item h="1" m="1" x="13"/>
        <item h="1" m="1" x="14"/>
        <item h="1" m="1" x="15"/>
        <item h="1" m="1" x="20"/>
        <item h="1" m="1" x="16"/>
        <item h="1" m="1" x="17"/>
        <item h="1" m="1" x="18"/>
        <item h="1" m="1" x="19"/>
        <item h="1" x="8"/>
        <item h="1" x="0"/>
        <item h="1" x="1"/>
        <item h="1" x="2"/>
        <item h="1" m="1" x="9"/>
        <item h="1" m="1" x="10"/>
        <item h="1" m="1" x="11"/>
        <item h="1" m="1" x="12"/>
        <item h="1" x="7"/>
        <item h="1" x="3"/>
        <item h="1" x="4"/>
        <item x="5"/>
        <item h="1" x="6"/>
        <item t="default"/>
      </items>
    </pivotField>
  </pivotFields>
  <rowFields count="1">
    <field x="7"/>
  </rowFields>
  <rowItems count="4">
    <i>
      <x/>
    </i>
    <i>
      <x v="2"/>
    </i>
    <i>
      <x v="3"/>
    </i>
    <i>
      <x v="4"/>
    </i>
  </rowItems>
  <colFields count="1">
    <field x="-2"/>
  </colFields>
  <colItems count="3">
    <i>
      <x/>
    </i>
    <i i="1">
      <x v="1"/>
    </i>
    <i i="2">
      <x v="2"/>
    </i>
  </colItems>
  <pageFields count="1">
    <pageField fld="33" hier="-1"/>
  </pageFields>
  <dataFields count="3">
    <dataField name="Sum of weight" fld="30" baseField="0" baseItem="0"/>
    <dataField name="Sum of weight2" fld="30" showDataAs="percentOfCol" baseField="0" baseItem="0" numFmtId="10"/>
    <dataField name="Count of weight3" fld="30" subtotal="count" baseField="9" baseItem="2"/>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4" xr16:uid="{302DDAC1-94BE-41EB-88FE-B4B7689FE831}" autoFormatId="16" applyNumberFormats="0" applyBorderFormats="0" applyFontFormats="0" applyPatternFormats="0" applyAlignmentFormats="0" applyWidthHeightFormats="0">
  <queryTableRefresh nextId="45">
    <queryTableFields count="34">
      <queryTableField id="1" name="RecordNo" tableColumnId="1"/>
      <queryTableField id="4" name="Q11a-blanks_as_zero_dont_know_is_blank" tableColumnId="4"/>
      <queryTableField id="5" name="Q11b_open1-blank_is_zero_dont_know_is_blank" tableColumnId="5"/>
      <queryTableField id="6" name="Q11b_open2-blank_is_zero_dont_know_is_blank" tableColumnId="6"/>
      <queryTableField id="7" name="Q11b_open3-blank_is_zero_dont_know_is_blank" tableColumnId="7"/>
      <queryTableField id="8" name="Q11b_open4-blank_is_zero_dont_know_is_blank" tableColumnId="8"/>
      <queryTableField id="9" name="Q11b_open5-blank_is_zero_dont_know_is_blank" tableColumnId="9"/>
      <queryTableField id="10" name="Q11b_open6-blank_is_zero_dont_know_is_blank" tableColumnId="10"/>
      <queryTableField id="37" name="Q11c_minus_exclusions" tableColumnId="11"/>
      <queryTableField id="12" name="Q12-blanks_as_zero_dont_know_is_blank" tableColumnId="12"/>
      <queryTableField id="13" name="Q12a-blanks_as_zero_dont_know_is_blank" tableColumnId="13"/>
      <queryTableField id="14" name="Q12b_open1-blank_is_zero_dont_know_is_blank" tableColumnId="14"/>
      <queryTableField id="15" name="Q12b_open2-blank_is_zero_dont_know_is_blank" tableColumnId="15"/>
      <queryTableField id="16" name="Q12b_open3-blank_is_zero_dont_know_is_blank" tableColumnId="16"/>
      <queryTableField id="17" name="Q12b_open4-blank_is_zero_dont_know_is_blank" tableColumnId="17"/>
      <queryTableField id="18" name="Q12b_open5-blank_is_zero_dont_know_is_blank" tableColumnId="18"/>
      <queryTableField id="19" name="Q12b_open6-blank_is_zero_dont_know_is_blank" tableColumnId="19"/>
      <queryTableField id="38" name="Q12c_minus_exclusions" tableColumnId="20"/>
      <queryTableField id="21" name="Q13a-blank_is_zero_dont_know_is_blank" tableColumnId="21"/>
      <queryTableField id="22" name="Q13b_open1-blank_is_zero_dont_know_is_blank" tableColumnId="22"/>
      <queryTableField id="23" name="Q13b_open2-blank_is_zero_dont_know_is_blank" tableColumnId="23"/>
      <queryTableField id="24" name="Q13b_open3-blank_is_zero_dont_know_is_blank" tableColumnId="24"/>
      <queryTableField id="25" name="Q13b_open4-blank_is_zero_dont_know_is_blank" tableColumnId="25"/>
      <queryTableField id="26" name="Q13b_open5-blank_is_zero_dont_know_is_blank" tableColumnId="26"/>
      <queryTableField id="27" name="Q13b_open6-blank_is_zero_dont_know_is_blank" tableColumnId="27"/>
      <queryTableField id="39" name="Q13c_minus_exclusions" tableColumnId="28"/>
      <queryTableField id="29" name="Q14a-don’t_know_removed_blanks_as_zero" tableColumnId="29"/>
      <queryTableField id="30" name="Q14b_open1-blank_is_zero_dont_know_is_blank" tableColumnId="30"/>
      <queryTableField id="31" name="Q14b_open2-blank_is_zero_dont_know_is_blank" tableColumnId="31"/>
      <queryTableField id="40" name="Q14c_minus_exclusions" tableColumnId="32"/>
      <queryTableField id="33" name="weight" tableColumnId="33"/>
      <queryTableField id="34" name="Attribute" tableColumnId="34"/>
      <queryTableField id="35" name="Value" tableColumnId="35"/>
      <queryTableField id="36" name="Discount level" tableColumnId="36"/>
    </queryTableFields>
    <queryTableDeletedFields count="2">
      <deletedField name="Exclude_either_under_minimum_or_over_All_disagree_affordable_and_being_over_maximum_10"/>
      <deletedField name="Very_likely_discount_type_which_combinations"/>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ount_level" xr10:uid="{69F4047D-1027-4A7C-BED1-C6EEC7351082}" sourceName="Discount level">
  <pivotTables>
    <pivotTable tabId="46" name="PivotTable8"/>
    <pivotTable tabId="55" name="PivotTable10"/>
    <pivotTable tabId="55" name="PivotTable15"/>
    <pivotTable tabId="55" name="PivotTable16"/>
    <pivotTable tabId="55" name="PivotTable17"/>
    <pivotTable tabId="55" name="PivotTable8"/>
    <pivotTable tabId="55" name="PivotTable9"/>
    <pivotTable tabId="49" name="PivotTable15"/>
    <pivotTable tabId="49" name="PivotTable8"/>
    <pivotTable tabId="51" name="PivotTable10"/>
    <pivotTable tabId="51" name="PivotTable11"/>
    <pivotTable tabId="51" name="PivotTable12"/>
    <pivotTable tabId="51" name="PivotTable13"/>
    <pivotTable tabId="51" name="PivotTable14"/>
    <pivotTable tabId="51" name="PivotTable15"/>
    <pivotTable tabId="51" name="PivotTable16"/>
    <pivotTable tabId="51" name="PivotTable17"/>
    <pivotTable tabId="51" name="PivotTable18"/>
    <pivotTable tabId="51" name="PivotTable19"/>
    <pivotTable tabId="51" name="PivotTable20"/>
    <pivotTable tabId="51" name="PivotTable21"/>
    <pivotTable tabId="51" name="PivotTable8"/>
    <pivotTable tabId="51" name="PivotTable9"/>
    <pivotTable tabId="53" name="PivotTable10"/>
    <pivotTable tabId="53" name="PivotTable11"/>
    <pivotTable tabId="53" name="PivotTable12"/>
    <pivotTable tabId="53" name="PivotTable13"/>
    <pivotTable tabId="53" name="PivotTable14"/>
    <pivotTable tabId="53" name="PivotTable15"/>
    <pivotTable tabId="53" name="PivotTable16"/>
    <pivotTable tabId="53" name="PivotTable17"/>
    <pivotTable tabId="53" name="PivotTable18"/>
    <pivotTable tabId="53" name="PivotTable19"/>
    <pivotTable tabId="53" name="PivotTable20"/>
    <pivotTable tabId="53" name="PivotTable21"/>
    <pivotTable tabId="53" name="PivotTable8"/>
    <pivotTable tabId="53" name="PivotTable9"/>
    <pivotTable tabId="46" name="PivotTable10"/>
    <pivotTable tabId="46" name="PivotTable11"/>
    <pivotTable tabId="46" name="PivotTable12"/>
    <pivotTable tabId="46" name="PivotTable13"/>
    <pivotTable tabId="46" name="PivotTable14"/>
    <pivotTable tabId="46" name="PivotTable15"/>
    <pivotTable tabId="46" name="PivotTable16"/>
    <pivotTable tabId="46" name="PivotTable17"/>
    <pivotTable tabId="46" name="PivotTable18"/>
    <pivotTable tabId="46" name="PivotTable19"/>
    <pivotTable tabId="46" name="PivotTable20"/>
    <pivotTable tabId="46" name="PivotTable21"/>
    <pivotTable tabId="46" name="PivotTable9"/>
    <pivotTable tabId="58" name="PivotTable1"/>
    <pivotTable tabId="59" name="PivotTable1"/>
  </pivotTables>
  <data>
    <tabular pivotCacheId="1319527942" showMissing="0">
      <items count="21">
        <i x="7"/>
        <i x="0"/>
        <i x="1"/>
        <i x="2"/>
        <i x="3"/>
        <i x="4"/>
        <i x="5" s="1"/>
        <i x="6"/>
        <i x="8"/>
        <i x="13" nd="1"/>
        <i x="14" nd="1"/>
        <i x="15" nd="1"/>
        <i x="20" nd="1"/>
        <i x="9" nd="1"/>
        <i x="16" nd="1"/>
        <i x="10" nd="1"/>
        <i x="17" nd="1"/>
        <i x="11" nd="1"/>
        <i x="18" nd="1"/>
        <i x="12" nd="1"/>
        <i x="1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5" xr10:uid="{ED7AC527-607A-4A9D-A588-3C570DBBAC01}" cache="Slicer_Discount_level" caption="Discount level"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xr10:uid="{D68A36BE-7290-41A7-AB72-07279F22481F}" cache="Slicer_Discount_level" caption="Discount level"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1" xr10:uid="{58489B8C-87B2-4DD1-AAAD-E82E0AD77C2E}" cache="Slicer_Discount_level" caption="Discount level"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2" xr10:uid="{49A93465-DF46-4D73-997B-465553655E9E}" cache="Slicer_Discount_level" caption="Discount level"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3" xr10:uid="{2F33C4BF-C9E0-4DE7-8509-9E0274549C2F}" cache="Slicer_Discount_level" caption="Discount level"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ount level 4" xr10:uid="{18815198-2C88-4C47-8400-B9B64FA8B31C}" cache="Slicer_Discount_level" caption="Discount level"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C2F8EC-C2D4-4CC7-A278-768D0C40CBC0}" name="Table132_1" displayName="Table132_1" ref="A1:AH2149" tableType="queryTable" totalsRowShown="0">
  <autoFilter ref="A1:AH2149" xr:uid="{0DC2F8EC-C2D4-4CC7-A278-768D0C40CBC0}"/>
  <tableColumns count="34">
    <tableColumn id="1" xr3:uid="{B4FF63FD-4879-46EF-9E4B-DC8806D1246B}" uniqueName="1" name="RecordNo" queryTableFieldId="1"/>
    <tableColumn id="4" xr3:uid="{0992CD00-E1C5-46D5-928E-4A371A1AC43C}" uniqueName="4" name="Q11a-blanks_as_zero_dont_know_is_blank" queryTableFieldId="4"/>
    <tableColumn id="5" xr3:uid="{3D4F15CE-E5A7-48AB-BF63-C28F599A9101}" uniqueName="5" name="Q11b_open1-blank_is_zero_dont_know_is_blank" queryTableFieldId="5"/>
    <tableColumn id="6" xr3:uid="{2F761E99-F5D3-4C2F-8A56-D7E098E40AE5}" uniqueName="6" name="Q11b_open2-blank_is_zero_dont_know_is_blank" queryTableFieldId="6"/>
    <tableColumn id="7" xr3:uid="{53FCAA63-BD40-4C55-997C-81177CF78BC0}" uniqueName="7" name="Q11b_open3-blank_is_zero_dont_know_is_blank" queryTableFieldId="7"/>
    <tableColumn id="8" xr3:uid="{FC397A83-7A75-4D52-8795-8D2B85A47C89}" uniqueName="8" name="Q11b_open4-blank_is_zero_dont_know_is_blank" queryTableFieldId="8"/>
    <tableColumn id="9" xr3:uid="{83DE933C-9F82-44C6-AA37-DAE22DBF3226}" uniqueName="9" name="Q11b_open5-blank_is_zero_dont_know_is_blank" queryTableFieldId="9"/>
    <tableColumn id="10" xr3:uid="{2EF107A2-3D7F-473D-846A-6AC6CB726B8C}" uniqueName="10" name="Q11b_open6-blank_is_zero_dont_know_is_blank" queryTableFieldId="10"/>
    <tableColumn id="11" xr3:uid="{F2F3DADC-BB8E-4FE7-ACCF-26AD01C787EF}" uniqueName="11" name="Q11c_minus_exclusions" queryTableFieldId="37"/>
    <tableColumn id="12" xr3:uid="{C405D825-1F8E-4389-A200-EF8031B7ACE4}" uniqueName="12" name="Q12-blanks_as_zero_dont_know_is_blank" queryTableFieldId="12"/>
    <tableColumn id="13" xr3:uid="{6F468114-E451-4EBC-9022-0F1E9BE03325}" uniqueName="13" name="Q12a-blanks_as_zero_dont_know_is_blank" queryTableFieldId="13"/>
    <tableColumn id="14" xr3:uid="{67A5C11F-1AD9-478C-A11D-1A6FB4AD2277}" uniqueName="14" name="Q12b_open1-blank_is_zero_dont_know_is_blank" queryTableFieldId="14"/>
    <tableColumn id="15" xr3:uid="{BFE50627-6545-44CE-B225-9DD1F4864F4C}" uniqueName="15" name="Q12b_open2-blank_is_zero_dont_know_is_blank" queryTableFieldId="15"/>
    <tableColumn id="16" xr3:uid="{076487A3-1CCD-4079-86D3-A99399BE2C55}" uniqueName="16" name="Q12b_open3-blank_is_zero_dont_know_is_blank" queryTableFieldId="16"/>
    <tableColumn id="17" xr3:uid="{2766AAE9-5DD1-4EC5-BCBF-254B1CADBF72}" uniqueName="17" name="Q12b_open4-blank_is_zero_dont_know_is_blank" queryTableFieldId="17"/>
    <tableColumn id="18" xr3:uid="{4503829E-90E2-4A70-85D1-669529C2FB2E}" uniqueName="18" name="Q12b_open5-blank_is_zero_dont_know_is_blank" queryTableFieldId="18"/>
    <tableColumn id="19" xr3:uid="{45FE316C-C111-4624-8D90-E423B1DBCA58}" uniqueName="19" name="Q12b_open6-blank_is_zero_dont_know_is_blank" queryTableFieldId="19"/>
    <tableColumn id="20" xr3:uid="{F271DB4A-7B0C-42F5-91BF-173A48EA8242}" uniqueName="20" name="Q12c_minus_exclusions" queryTableFieldId="38"/>
    <tableColumn id="21" xr3:uid="{4FDC37F3-5197-4385-86FD-9935D24DE378}" uniqueName="21" name="Q13a-blank_is_zero_dont_know_is_blank" queryTableFieldId="21"/>
    <tableColumn id="22" xr3:uid="{E7EDB16B-B427-45CB-9158-B12B18F9B793}" uniqueName="22" name="Q13b_open1-blank_is_zero_dont_know_is_blank" queryTableFieldId="22"/>
    <tableColumn id="23" xr3:uid="{A1C384ED-DA10-438E-9F15-3658425B55D1}" uniqueName="23" name="Q13b_open2-blank_is_zero_dont_know_is_blank" queryTableFieldId="23"/>
    <tableColumn id="24" xr3:uid="{F17452CF-5F74-4E7A-99DB-68AF3A4995E4}" uniqueName="24" name="Q13b_open3-blank_is_zero_dont_know_is_blank" queryTableFieldId="24"/>
    <tableColumn id="25" xr3:uid="{51443533-711F-4690-9833-58E73FF16C03}" uniqueName="25" name="Q13b_open4-blank_is_zero_dont_know_is_blank" queryTableFieldId="25"/>
    <tableColumn id="26" xr3:uid="{08EF2B22-DE26-4B1F-8A34-473D12ECCAEE}" uniqueName="26" name="Q13b_open5-blank_is_zero_dont_know_is_blank" queryTableFieldId="26"/>
    <tableColumn id="27" xr3:uid="{23D58A56-6528-4A88-B808-DBB7FD666267}" uniqueName="27" name="Q13b_open6-blank_is_zero_dont_know_is_blank" queryTableFieldId="27"/>
    <tableColumn id="28" xr3:uid="{4C61808C-F244-4CEB-BD5D-8991160CABF5}" uniqueName="28" name="Q13c_minus_exclusions" queryTableFieldId="39"/>
    <tableColumn id="29" xr3:uid="{CC82CEC9-A0D6-43B3-9A50-F17C2ABE2969}" uniqueName="29" name="Q14a-don’t_know_removed_blanks_as_zero" queryTableFieldId="29"/>
    <tableColumn id="30" xr3:uid="{14E10E39-7D29-4743-872D-E65931CFC7AD}" uniqueName="30" name="Q14b_open1-blank_is_zero_dont_know_is_blank" queryTableFieldId="30"/>
    <tableColumn id="31" xr3:uid="{220BB7FB-59B0-439D-BA09-7650F6805B3E}" uniqueName="31" name="Q14b_open2-blank_is_zero_dont_know_is_blank" queryTableFieldId="31"/>
    <tableColumn id="32" xr3:uid="{DB01A6C7-6FF2-42C3-9386-292EDA01A1BA}" uniqueName="32" name="Q14c_minus_exclusions" queryTableFieldId="40"/>
    <tableColumn id="33" xr3:uid="{33093291-46FA-4340-A4AA-387B519DD039}" uniqueName="33" name="weight" queryTableFieldId="33"/>
    <tableColumn id="34" xr3:uid="{1A72E224-9D79-444A-AC10-895A3BF9ECDC}" uniqueName="34" name="Attribute" queryTableFieldId="34" dataDxfId="14"/>
    <tableColumn id="35" xr3:uid="{BE373772-F0FB-4B47-9376-5FCCCADFDE9F}" uniqueName="35" name="Value" queryTableFieldId="35"/>
    <tableColumn id="36" xr3:uid="{B9EE23A0-5C2F-496A-9A0B-9E1681F8A9BD}" uniqueName="36" name="Discount level" queryTableFieldId="36"/>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7" dT="2023-11-23T15:44:57.50" personId="{9BCBED8C-3F3B-42A6-ABE9-FE3CBBC9D0AC}" id="{0CF7BC47-2186-4E5C-A547-D12EE3028DB3}">
    <text>This formula pulls through the total cycle trips. This is because this type of trip isn't currently being done by the individual, so it can't be transferred from another mode and must be a new trip</text>
  </threadedComment>
  <threadedComment ref="J51" dT="2023-11-23T15:44:57.50" personId="{9BCBED8C-3F3B-42A6-ABE9-FE3CBBC9D0AC}" id="{ED0A3808-6D72-4F01-8331-2176242BEF20}">
    <text>This formula pulls through the total cycle miles. This is because this type of trip isn't currently being done by and individual, so it can't be transferred from another mode and must be a new trip</text>
  </threadedComment>
</ThreadedComments>
</file>

<file path=xl/threadedComments/threadedComment2.xml><?xml version="1.0" encoding="utf-8"?>
<ThreadedComments xmlns="http://schemas.microsoft.com/office/spreadsheetml/2018/threadedcomments" xmlns:x="http://schemas.openxmlformats.org/spreadsheetml/2006/main">
  <threadedComment ref="C26" dT="2024-05-15T09:58:46.69" personId="{9BCBED8C-3F3B-42A6-ABE9-FE3CBBC9D0AC}" id="{8DA92758-9A8D-41D2-B477-0296E76E2D46}">
    <text>The time cost isn't applied to the cycle trips that are for leisure, as the act of cycling is the purpose, the cycling is not to get to a purposeful destination. This calculation applies the time cost only to the purposeful trips, not to the leisure trips.</text>
  </threadedComment>
  <threadedComment ref="E26" dT="2024-05-15T10:00:33.87" personId="{9BCBED8C-3F3B-42A6-ABE9-FE3CBBC9D0AC}" id="{F7BE4B95-1DC1-4E04-ADF6-FC601F462A34}">
    <text>The time cost isn't applied to the cycle trips that are for leisure, as the act of cycling is the purpose, the cycling is not to get to a purposeful destination. This calculation applies the time cost only to the purposeful trips, not to the leisure trips.</text>
  </threadedComment>
</ThreadedComments>
</file>

<file path=xl/threadedComments/threadedComment3.xml><?xml version="1.0" encoding="utf-8"?>
<ThreadedComments xmlns="http://schemas.microsoft.com/office/spreadsheetml/2018/threadedcomments" xmlns:x="http://schemas.openxmlformats.org/spreadsheetml/2006/main">
  <threadedComment ref="B4" dT="2024-06-25T12:53:40.99" personId="{6E328328-6600-4201-ADDC-0557ECE994DC}" id="{A66B735A-9405-4039-A468-B935E60E2816}">
    <text>@Matthew Pearce This assumes that all people involved will generate an absenteeism benefit. Is this a workplace project? If not, it might be applicable to apply some sort of unemployment % reduction.</text>
    <mentions>
      <mention mentionpersonId="{842C699B-823D-4BF8-B1EC-75564596F1A2}" mentionId="{1F6F00E8-649E-44C9-87E0-780CBD9D6B0C}" startIndex="0" length="15"/>
    </mentions>
  </threadedComment>
  <threadedComment ref="B4" dT="2024-06-25T12:58:07.05" personId="{9BCBED8C-3F3B-42A6-ABE9-FE3CBBC9D0AC}" id="{D124F0AB-38D8-4DF9-B046-789690FB4A55}" parentId="{A66B735A-9405-4039-A468-B935E60E2816}">
    <text xml:space="preserve">The calculation accounts for the % that are in employment in cell B16. @Holly Musgrove </text>
    <mentions>
      <mention mentionpersonId="{3A1C36E2-FF46-48D0-BC9B-DC55E827A0F5}" mentionId="{C67A8F09-BF09-491E-B7BC-FD137766DEBE}" startIndex="71" length="15"/>
    </mentions>
  </threadedComment>
  <threadedComment ref="B4" dT="2024-06-25T12:58:45.75" personId="{6E328328-6600-4201-ADDC-0557ECE994DC}" id="{703A6F57-D9FF-4A39-BE0B-6453AB081E64}" parentId="{A66B735A-9405-4039-A468-B935E60E2816}">
    <text>Yep just spotted that thanks.</text>
  </threadedComment>
</ThreadedComments>
</file>

<file path=xl/threadedComments/threadedComment4.xml><?xml version="1.0" encoding="utf-8"?>
<ThreadedComments xmlns="http://schemas.microsoft.com/office/spreadsheetml/2018/threadedcomments" xmlns:x="http://schemas.openxmlformats.org/spreadsheetml/2006/main">
  <threadedComment ref="C74" dT="2024-06-25T10:58:28.30" personId="{6E328328-6600-4201-ADDC-0557ECE994DC}" id="{6ACC72E1-DDDD-4EAB-8669-40C03612330B}">
    <text>@Matthew Pearce I think this link is wrong</text>
    <mentions>
      <mention mentionpersonId="{842C699B-823D-4BF8-B1EC-75564596F1A2}" mentionId="{93D2D950-312B-444F-BEB9-92ABE80BAB27}" startIndex="0" length="15"/>
    </mentions>
  </threadedComment>
  <threadedComment ref="C74" dT="2024-06-25T11:56:15.37" personId="{9BCBED8C-3F3B-42A6-ABE9-FE3CBBC9D0AC}" id="{C2B68F0C-A7C5-4F4A-B48F-49969FF44124}" parentId="{6ACC72E1-DDDD-4EAB-8669-40C03612330B}">
    <text>@Holly Musgrove  You were correct, I've now updated this</text>
    <mentions>
      <mention mentionpersonId="{3A1C36E2-FF46-48D0-BC9B-DC55E827A0F5}" mentionId="{383D24D4-6085-4FA4-871D-60E0FD5FE98E}" startIndex="0" length="15"/>
    </mentions>
  </threadedComment>
  <threadedComment ref="A256" dT="2024-06-26T10:00:54.48" personId="{9BCBED8C-3F3B-42A6-ABE9-FE3CBBC9D0AC}" id="{81333F0E-4C77-48F8-B3ED-55D9325E4965}">
    <text>@Holly Musgrove I've now calculated and applied the PSV values for the calculation of Congestion, Local Air Quality, Greenhouse gases and Indirect Taxation for BUS</text>
    <mentions>
      <mention mentionpersonId="{3A1C36E2-FF46-48D0-BC9B-DC55E827A0F5}" mentionId="{1FAEA0AC-B9C5-47E2-B5A0-5ECEC1AF2E2B}" startIndex="0" length="15"/>
    </mentions>
  </threadedComment>
  <threadedComment ref="D349" dT="2024-04-29T08:55:31.92" personId="{9BCBED8C-3F3B-42A6-ABE9-FE3CBBC9D0AC}" id="{263BBDC2-C437-4401-9B34-3C8F4FE16EA2}">
    <text>Most recent publication that I could find</text>
  </threadedComment>
</ThreadedComments>
</file>

<file path=xl/threadedComments/threadedComment5.xml><?xml version="1.0" encoding="utf-8"?>
<ThreadedComments xmlns="http://schemas.microsoft.com/office/spreadsheetml/2018/threadedcomments" xmlns:x="http://schemas.openxmlformats.org/spreadsheetml/2006/main">
  <threadedComment ref="C9" dT="2023-06-01T11:22:06.78" personId="{6E328328-6600-4201-ADDC-0557ECE994DC}" id="{12CEE64D-3043-4E6D-9282-D570D5450A7A}">
    <text>Note that this is scaling up values based on the male:female ratio of respondents to account for respondents declining to specify gender or who identify in a different way.</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microsoft.com/office/2007/relationships/slicer" Target="../slicers/slicer3.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26.xml"/><Relationship Id="rId13" Type="http://schemas.openxmlformats.org/officeDocument/2006/relationships/pivotTable" Target="../pivotTables/pivotTable31.xml"/><Relationship Id="rId3" Type="http://schemas.openxmlformats.org/officeDocument/2006/relationships/pivotTable" Target="../pivotTables/pivotTable21.xml"/><Relationship Id="rId7" Type="http://schemas.openxmlformats.org/officeDocument/2006/relationships/pivotTable" Target="../pivotTables/pivotTable25.xml"/><Relationship Id="rId12" Type="http://schemas.openxmlformats.org/officeDocument/2006/relationships/pivotTable" Target="../pivotTables/pivotTable30.xml"/><Relationship Id="rId2" Type="http://schemas.openxmlformats.org/officeDocument/2006/relationships/pivotTable" Target="../pivotTables/pivotTable20.xml"/><Relationship Id="rId16" Type="http://schemas.microsoft.com/office/2007/relationships/slicer" Target="../slicers/slicer4.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pivotTable" Target="../pivotTables/pivotTable29.xml"/><Relationship Id="rId5" Type="http://schemas.openxmlformats.org/officeDocument/2006/relationships/pivotTable" Target="../pivotTables/pivotTable23.xml"/><Relationship Id="rId15" Type="http://schemas.openxmlformats.org/officeDocument/2006/relationships/drawing" Target="../drawings/drawing5.xml"/><Relationship Id="rId10" Type="http://schemas.openxmlformats.org/officeDocument/2006/relationships/pivotTable" Target="../pivotTables/pivotTable28.xml"/><Relationship Id="rId4" Type="http://schemas.openxmlformats.org/officeDocument/2006/relationships/pivotTable" Target="../pivotTables/pivotTable22.xml"/><Relationship Id="rId9" Type="http://schemas.openxmlformats.org/officeDocument/2006/relationships/pivotTable" Target="../pivotTables/pivotTable27.xml"/><Relationship Id="rId14" Type="http://schemas.openxmlformats.org/officeDocument/2006/relationships/pivotTable" Target="../pivotTables/pivotTable32.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40.xml"/><Relationship Id="rId13" Type="http://schemas.openxmlformats.org/officeDocument/2006/relationships/pivotTable" Target="../pivotTables/pivotTable45.xml"/><Relationship Id="rId3" Type="http://schemas.openxmlformats.org/officeDocument/2006/relationships/pivotTable" Target="../pivotTables/pivotTable35.xml"/><Relationship Id="rId7" Type="http://schemas.openxmlformats.org/officeDocument/2006/relationships/pivotTable" Target="../pivotTables/pivotTable39.xml"/><Relationship Id="rId12" Type="http://schemas.openxmlformats.org/officeDocument/2006/relationships/pivotTable" Target="../pivotTables/pivotTable44.xml"/><Relationship Id="rId2" Type="http://schemas.openxmlformats.org/officeDocument/2006/relationships/pivotTable" Target="../pivotTables/pivotTable34.xml"/><Relationship Id="rId16" Type="http://schemas.microsoft.com/office/2007/relationships/slicer" Target="../slicers/slicer5.xml"/><Relationship Id="rId1" Type="http://schemas.openxmlformats.org/officeDocument/2006/relationships/pivotTable" Target="../pivotTables/pivotTable33.xml"/><Relationship Id="rId6" Type="http://schemas.openxmlformats.org/officeDocument/2006/relationships/pivotTable" Target="../pivotTables/pivotTable38.xml"/><Relationship Id="rId11" Type="http://schemas.openxmlformats.org/officeDocument/2006/relationships/pivotTable" Target="../pivotTables/pivotTable43.xml"/><Relationship Id="rId5" Type="http://schemas.openxmlformats.org/officeDocument/2006/relationships/pivotTable" Target="../pivotTables/pivotTable37.xml"/><Relationship Id="rId15" Type="http://schemas.openxmlformats.org/officeDocument/2006/relationships/drawing" Target="../drawings/drawing6.xml"/><Relationship Id="rId10" Type="http://schemas.openxmlformats.org/officeDocument/2006/relationships/pivotTable" Target="../pivotTables/pivotTable42.xml"/><Relationship Id="rId4" Type="http://schemas.openxmlformats.org/officeDocument/2006/relationships/pivotTable" Target="../pivotTables/pivotTable36.xml"/><Relationship Id="rId9" Type="http://schemas.openxmlformats.org/officeDocument/2006/relationships/pivotTable" Target="../pivotTables/pivotTable41.xml"/><Relationship Id="rId14" Type="http://schemas.openxmlformats.org/officeDocument/2006/relationships/pivotTable" Target="../pivotTables/pivotTable46.xml"/></Relationships>
</file>

<file path=xl/worksheets/_rels/sheet16.xml.rels><?xml version="1.0" encoding="UTF-8" standalone="yes"?>
<Relationships xmlns="http://schemas.openxmlformats.org/package/2006/relationships"><Relationship Id="rId8" Type="http://schemas.microsoft.com/office/2007/relationships/slicer" Target="../slicers/slicer6.xml"/><Relationship Id="rId3" Type="http://schemas.openxmlformats.org/officeDocument/2006/relationships/pivotTable" Target="../pivotTables/pivotTable49.xml"/><Relationship Id="rId7" Type="http://schemas.openxmlformats.org/officeDocument/2006/relationships/drawing" Target="../drawings/drawing7.xml"/><Relationship Id="rId2" Type="http://schemas.openxmlformats.org/officeDocument/2006/relationships/pivotTable" Target="../pivotTables/pivotTable48.xml"/><Relationship Id="rId1" Type="http://schemas.openxmlformats.org/officeDocument/2006/relationships/pivotTable" Target="../pivotTables/pivotTable47.xml"/><Relationship Id="rId6" Type="http://schemas.openxmlformats.org/officeDocument/2006/relationships/pivotTable" Target="../pivotTables/pivotTable52.xml"/><Relationship Id="rId5" Type="http://schemas.openxmlformats.org/officeDocument/2006/relationships/pivotTable" Target="../pivotTables/pivotTable51.xml"/><Relationship Id="rId4" Type="http://schemas.openxmlformats.org/officeDocument/2006/relationships/pivotTable" Target="../pivotTables/pivotTable5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9/04/relationships/documenttask" Target="../documenttasks/documenttask1.xml"/></Relationships>
</file>

<file path=xl/worksheets/_rels/sheet20.xml.rels><?xml version="1.0" encoding="UTF-8" standalone="yes"?>
<Relationships xmlns="http://schemas.openxmlformats.org/package/2006/relationships"><Relationship Id="rId8" Type="http://schemas.openxmlformats.org/officeDocument/2006/relationships/hyperlink" Target="https://education.gov.scot/parentzone/my-school/general-school-information/term-dates/" TargetMode="External"/><Relationship Id="rId13" Type="http://schemas.openxmlformats.org/officeDocument/2006/relationships/printerSettings" Target="../printerSettings/printerSettings5.bin"/><Relationship Id="rId3" Type="http://schemas.openxmlformats.org/officeDocument/2006/relationships/hyperlink" Target="http://naei.beis.gov.uk/data/ef-transport" TargetMode="External"/><Relationship Id="rId7" Type="http://schemas.openxmlformats.org/officeDocument/2006/relationships/hyperlink" Target="https://www.education-ni.gov.uk/sites/default/files/publications/education/Circular%202022%20School%20Optional%20Days%20and%20Exceptional%20Closure%20Days%20-%20Nov22_0.pdf" TargetMode="External"/><Relationship Id="rId12" Type="http://schemas.openxmlformats.org/officeDocument/2006/relationships/hyperlink" Target="http://naei.beis.gov.uk/data/ef-transport" TargetMode="External"/><Relationship Id="rId17" Type="http://schemas.microsoft.com/office/2017/10/relationships/threadedComment" Target="../threadedComments/threadedComment4.xml"/><Relationship Id="rId2" Type="http://schemas.openxmlformats.org/officeDocument/2006/relationships/hyperlink" Target="http://naei.beis.gov.uk/data/ef-transport" TargetMode="External"/><Relationship Id="rId16" Type="http://schemas.openxmlformats.org/officeDocument/2006/relationships/comments" Target="../comments4.xml"/><Relationship Id="rId1" Type="http://schemas.openxmlformats.org/officeDocument/2006/relationships/hyperlink" Target="https://www.macrotrends.net/2553/euro-british-pound-exchange-rate-historical-chart" TargetMode="External"/><Relationship Id="rId6" Type="http://schemas.openxmlformats.org/officeDocument/2006/relationships/hyperlink" Target="https://www.macrotrends.net/2553/euro-british-pound-exchange-rate-historical-chart" TargetMode="External"/><Relationship Id="rId11" Type="http://schemas.openxmlformats.org/officeDocument/2006/relationships/hyperlink" Target="http://naei.beis.gov.uk/data/ef-transport" TargetMode="External"/><Relationship Id="rId5" Type="http://schemas.openxmlformats.org/officeDocument/2006/relationships/hyperlink" Target="https://www.macrotrends.net/2553/euro-british-pound-exchange-rate-historical-chart" TargetMode="External"/><Relationship Id="rId15" Type="http://schemas.openxmlformats.org/officeDocument/2006/relationships/vmlDrawing" Target="../drawings/vmlDrawing4.vml"/><Relationship Id="rId10" Type="http://schemas.openxmlformats.org/officeDocument/2006/relationships/hyperlink" Target="http://naei.beis.gov.uk/data/ef-transport" TargetMode="External"/><Relationship Id="rId4" Type="http://schemas.openxmlformats.org/officeDocument/2006/relationships/hyperlink" Target="https://www.macrotrends.net/2553/euro-british-pound-exchange-rate-historical-chart" TargetMode="External"/><Relationship Id="rId9" Type="http://schemas.openxmlformats.org/officeDocument/2006/relationships/hyperlink" Target="https://www.gov.wales/sites/default/files/publications/2021-11/2021-chapter-22-the-school-year-session-times-and-term-dates.pdf" TargetMode="External"/><Relationship Id="rId14"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3" Type="http://schemas.openxmlformats.org/officeDocument/2006/relationships/hyperlink" Target="../../../../../:x:/s/INT-PUB-14894/EZWmWDZNIe5PpYISAXKEJ4MBGzxkXYl4L2EjDj2wirkNgQ?e=4tJMCM" TargetMode="External"/><Relationship Id="rId2" Type="http://schemas.openxmlformats.org/officeDocument/2006/relationships/hyperlink" Target="../../../../../:x:/s/INT-PUB-14894/EbwcvQWJFYdGtGDUZWemDZoBUzvYb0SNDvxkptmJzvIy4Q?e=BOu8lJ" TargetMode="External"/><Relationship Id="rId1" Type="http://schemas.openxmlformats.org/officeDocument/2006/relationships/printerSettings" Target="../printerSettings/printerSettings6.bin"/><Relationship Id="rId4"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www.nisra.gov.uk/system/files/statistics/MYE22-AGE-BANDS.xlsx%20Local%20Government%20Districts" TargetMode="External"/><Relationship Id="rId1" Type="http://schemas.openxmlformats.org/officeDocument/2006/relationships/hyperlink" Target="https://www.nomisweb.co.uk/" TargetMode="Externa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microsoft.com/office/2007/relationships/slicer" Target="../slicers/slicer2.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drawing" Target="../drawings/drawing3.x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F9DE-2102-4FC4-BF7D-5D4BC7450C2D}">
  <sheetPr codeName="Sheet2"/>
  <dimension ref="A1:AH2005"/>
  <sheetViews>
    <sheetView workbookViewId="0"/>
  </sheetViews>
  <sheetFormatPr defaultRowHeight="15" x14ac:dyDescent="0.25"/>
  <cols>
    <col min="1" max="1" width="12.42578125" bestFit="1" customWidth="1"/>
    <col min="2" max="2" width="41.7109375" bestFit="1" customWidth="1"/>
    <col min="3" max="8" width="47" bestFit="1" customWidth="1"/>
    <col min="9" max="9" width="25.28515625" bestFit="1" customWidth="1"/>
    <col min="10" max="10" width="40.7109375" bestFit="1" customWidth="1"/>
    <col min="11" max="11" width="41.7109375" bestFit="1" customWidth="1"/>
    <col min="12" max="17" width="47" bestFit="1" customWidth="1"/>
    <col min="18" max="18" width="25.28515625" bestFit="1" customWidth="1"/>
    <col min="19" max="19" width="40.28515625" bestFit="1" customWidth="1"/>
    <col min="20" max="25" width="47" bestFit="1" customWidth="1"/>
    <col min="26" max="26" width="25.28515625" bestFit="1" customWidth="1"/>
    <col min="27" max="27" width="43" bestFit="1" customWidth="1"/>
    <col min="28" max="29" width="47" bestFit="1" customWidth="1"/>
    <col min="30" max="30" width="25.28515625" bestFit="1" customWidth="1"/>
    <col min="31" max="31" width="12.5703125" bestFit="1" customWidth="1"/>
    <col min="32" max="32" width="27.28515625" bestFit="1" customWidth="1"/>
    <col min="33" max="33" width="8.42578125" bestFit="1" customWidth="1"/>
    <col min="34" max="34" width="18.5703125" bestFit="1" customWidth="1"/>
    <col min="35" max="35" width="12.28515625" bestFit="1" customWidth="1"/>
    <col min="36" max="36" width="27.28515625" bestFit="1" customWidth="1"/>
    <col min="37" max="37" width="8.42578125" bestFit="1" customWidth="1"/>
    <col min="38" max="38" width="18.5703125" bestFit="1" customWidth="1"/>
  </cols>
  <sheetData>
    <row r="1" spans="1:34"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row>
    <row r="2" spans="1:34" x14ac:dyDescent="0.25">
      <c r="A2">
        <v>5</v>
      </c>
      <c r="B2">
        <v>0</v>
      </c>
      <c r="C2">
        <v>0</v>
      </c>
      <c r="D2">
        <v>0</v>
      </c>
      <c r="E2">
        <v>0</v>
      </c>
      <c r="F2">
        <v>0</v>
      </c>
      <c r="G2">
        <v>0</v>
      </c>
      <c r="H2">
        <v>0</v>
      </c>
      <c r="J2">
        <v>0</v>
      </c>
      <c r="K2">
        <v>0</v>
      </c>
      <c r="L2">
        <v>0</v>
      </c>
      <c r="M2">
        <v>0</v>
      </c>
      <c r="N2">
        <v>0</v>
      </c>
      <c r="O2">
        <v>0</v>
      </c>
      <c r="P2">
        <v>0</v>
      </c>
      <c r="Q2">
        <v>0</v>
      </c>
      <c r="S2">
        <v>10</v>
      </c>
      <c r="T2">
        <v>7</v>
      </c>
      <c r="U2">
        <v>1</v>
      </c>
      <c r="V2">
        <v>0</v>
      </c>
      <c r="W2">
        <v>2</v>
      </c>
      <c r="X2">
        <v>0</v>
      </c>
      <c r="Y2">
        <v>0</v>
      </c>
      <c r="Z2">
        <v>5</v>
      </c>
      <c r="AA2">
        <v>3</v>
      </c>
      <c r="AB2">
        <v>3</v>
      </c>
      <c r="AC2">
        <v>0</v>
      </c>
      <c r="AD2">
        <v>7</v>
      </c>
      <c r="AE2">
        <v>1.19174330279</v>
      </c>
      <c r="AF2" t="s">
        <v>34</v>
      </c>
      <c r="AG2">
        <v>100</v>
      </c>
      <c r="AH2" t="s">
        <v>35</v>
      </c>
    </row>
    <row r="3" spans="1:34" x14ac:dyDescent="0.25">
      <c r="A3">
        <v>5</v>
      </c>
      <c r="B3">
        <v>0</v>
      </c>
      <c r="C3">
        <v>0</v>
      </c>
      <c r="D3">
        <v>0</v>
      </c>
      <c r="E3">
        <v>0</v>
      </c>
      <c r="F3">
        <v>0</v>
      </c>
      <c r="G3">
        <v>0</v>
      </c>
      <c r="H3">
        <v>0</v>
      </c>
      <c r="J3">
        <v>0</v>
      </c>
      <c r="K3">
        <v>0</v>
      </c>
      <c r="L3">
        <v>0</v>
      </c>
      <c r="M3">
        <v>0</v>
      </c>
      <c r="N3">
        <v>0</v>
      </c>
      <c r="O3">
        <v>0</v>
      </c>
      <c r="P3">
        <v>0</v>
      </c>
      <c r="Q3">
        <v>0</v>
      </c>
      <c r="S3">
        <v>10</v>
      </c>
      <c r="T3">
        <v>7</v>
      </c>
      <c r="U3">
        <v>1</v>
      </c>
      <c r="V3">
        <v>0</v>
      </c>
      <c r="W3">
        <v>2</v>
      </c>
      <c r="X3">
        <v>0</v>
      </c>
      <c r="Y3">
        <v>0</v>
      </c>
      <c r="Z3">
        <v>5</v>
      </c>
      <c r="AA3">
        <v>3</v>
      </c>
      <c r="AB3">
        <v>3</v>
      </c>
      <c r="AC3">
        <v>0</v>
      </c>
      <c r="AD3">
        <v>7</v>
      </c>
      <c r="AE3">
        <v>1.19174330279</v>
      </c>
      <c r="AF3" t="s">
        <v>36</v>
      </c>
      <c r="AG3">
        <v>150</v>
      </c>
      <c r="AH3" t="s">
        <v>37</v>
      </c>
    </row>
    <row r="4" spans="1:34" x14ac:dyDescent="0.25">
      <c r="A4">
        <v>5</v>
      </c>
      <c r="B4">
        <v>0</v>
      </c>
      <c r="C4">
        <v>0</v>
      </c>
      <c r="D4">
        <v>0</v>
      </c>
      <c r="E4">
        <v>0</v>
      </c>
      <c r="F4">
        <v>0</v>
      </c>
      <c r="G4">
        <v>0</v>
      </c>
      <c r="H4">
        <v>0</v>
      </c>
      <c r="J4">
        <v>0</v>
      </c>
      <c r="K4">
        <v>0</v>
      </c>
      <c r="L4">
        <v>0</v>
      </c>
      <c r="M4">
        <v>0</v>
      </c>
      <c r="N4">
        <v>0</v>
      </c>
      <c r="O4">
        <v>0</v>
      </c>
      <c r="P4">
        <v>0</v>
      </c>
      <c r="Q4">
        <v>0</v>
      </c>
      <c r="S4">
        <v>10</v>
      </c>
      <c r="T4">
        <v>7</v>
      </c>
      <c r="U4">
        <v>1</v>
      </c>
      <c r="V4">
        <v>0</v>
      </c>
      <c r="W4">
        <v>2</v>
      </c>
      <c r="X4">
        <v>0</v>
      </c>
      <c r="Y4">
        <v>0</v>
      </c>
      <c r="Z4">
        <v>5</v>
      </c>
      <c r="AA4">
        <v>3</v>
      </c>
      <c r="AB4">
        <v>3</v>
      </c>
      <c r="AC4">
        <v>0</v>
      </c>
      <c r="AD4">
        <v>7</v>
      </c>
      <c r="AE4">
        <v>1.19174330279</v>
      </c>
      <c r="AF4" t="s">
        <v>38</v>
      </c>
      <c r="AG4">
        <v>200</v>
      </c>
      <c r="AH4" t="s">
        <v>39</v>
      </c>
    </row>
    <row r="5" spans="1:34" x14ac:dyDescent="0.25">
      <c r="A5">
        <v>5</v>
      </c>
      <c r="B5">
        <v>0</v>
      </c>
      <c r="C5">
        <v>0</v>
      </c>
      <c r="D5">
        <v>0</v>
      </c>
      <c r="E5">
        <v>0</v>
      </c>
      <c r="F5">
        <v>0</v>
      </c>
      <c r="G5">
        <v>0</v>
      </c>
      <c r="H5">
        <v>0</v>
      </c>
      <c r="J5">
        <v>0</v>
      </c>
      <c r="K5">
        <v>0</v>
      </c>
      <c r="L5">
        <v>0</v>
      </c>
      <c r="M5">
        <v>0</v>
      </c>
      <c r="N5">
        <v>0</v>
      </c>
      <c r="O5">
        <v>0</v>
      </c>
      <c r="P5">
        <v>0</v>
      </c>
      <c r="Q5">
        <v>0</v>
      </c>
      <c r="S5">
        <v>10</v>
      </c>
      <c r="T5">
        <v>7</v>
      </c>
      <c r="U5">
        <v>1</v>
      </c>
      <c r="V5">
        <v>0</v>
      </c>
      <c r="W5">
        <v>2</v>
      </c>
      <c r="X5">
        <v>0</v>
      </c>
      <c r="Y5">
        <v>0</v>
      </c>
      <c r="Z5">
        <v>5</v>
      </c>
      <c r="AA5">
        <v>3</v>
      </c>
      <c r="AB5">
        <v>3</v>
      </c>
      <c r="AC5">
        <v>0</v>
      </c>
      <c r="AD5">
        <v>7</v>
      </c>
      <c r="AE5">
        <v>1.19174330279</v>
      </c>
      <c r="AF5" t="s">
        <v>40</v>
      </c>
      <c r="AG5">
        <v>0.2</v>
      </c>
      <c r="AH5" t="s">
        <v>41</v>
      </c>
    </row>
    <row r="6" spans="1:34" x14ac:dyDescent="0.25">
      <c r="A6">
        <v>5</v>
      </c>
      <c r="B6">
        <v>0</v>
      </c>
      <c r="C6">
        <v>0</v>
      </c>
      <c r="D6">
        <v>0</v>
      </c>
      <c r="E6">
        <v>0</v>
      </c>
      <c r="F6">
        <v>0</v>
      </c>
      <c r="G6">
        <v>0</v>
      </c>
      <c r="H6">
        <v>0</v>
      </c>
      <c r="J6">
        <v>0</v>
      </c>
      <c r="K6">
        <v>0</v>
      </c>
      <c r="L6">
        <v>0</v>
      </c>
      <c r="M6">
        <v>0</v>
      </c>
      <c r="N6">
        <v>0</v>
      </c>
      <c r="O6">
        <v>0</v>
      </c>
      <c r="P6">
        <v>0</v>
      </c>
      <c r="Q6">
        <v>0</v>
      </c>
      <c r="S6">
        <v>10</v>
      </c>
      <c r="T6">
        <v>7</v>
      </c>
      <c r="U6">
        <v>1</v>
      </c>
      <c r="V6">
        <v>0</v>
      </c>
      <c r="W6">
        <v>2</v>
      </c>
      <c r="X6">
        <v>0</v>
      </c>
      <c r="Y6">
        <v>0</v>
      </c>
      <c r="Z6">
        <v>5</v>
      </c>
      <c r="AA6">
        <v>3</v>
      </c>
      <c r="AB6">
        <v>3</v>
      </c>
      <c r="AC6">
        <v>0</v>
      </c>
      <c r="AD6">
        <v>7</v>
      </c>
      <c r="AE6">
        <v>1.19174330279</v>
      </c>
      <c r="AF6" t="s">
        <v>42</v>
      </c>
      <c r="AG6">
        <v>0.3</v>
      </c>
      <c r="AH6" t="s">
        <v>43</v>
      </c>
    </row>
    <row r="7" spans="1:34" x14ac:dyDescent="0.25">
      <c r="A7">
        <v>5</v>
      </c>
      <c r="B7">
        <v>0</v>
      </c>
      <c r="C7">
        <v>0</v>
      </c>
      <c r="D7">
        <v>0</v>
      </c>
      <c r="E7">
        <v>0</v>
      </c>
      <c r="F7">
        <v>0</v>
      </c>
      <c r="G7">
        <v>0</v>
      </c>
      <c r="H7">
        <v>0</v>
      </c>
      <c r="J7">
        <v>0</v>
      </c>
      <c r="K7">
        <v>0</v>
      </c>
      <c r="L7">
        <v>0</v>
      </c>
      <c r="M7">
        <v>0</v>
      </c>
      <c r="N7">
        <v>0</v>
      </c>
      <c r="O7">
        <v>0</v>
      </c>
      <c r="P7">
        <v>0</v>
      </c>
      <c r="Q7">
        <v>0</v>
      </c>
      <c r="S7">
        <v>10</v>
      </c>
      <c r="T7">
        <v>7</v>
      </c>
      <c r="U7">
        <v>1</v>
      </c>
      <c r="V7">
        <v>0</v>
      </c>
      <c r="W7">
        <v>2</v>
      </c>
      <c r="X7">
        <v>0</v>
      </c>
      <c r="Y7">
        <v>0</v>
      </c>
      <c r="Z7">
        <v>5</v>
      </c>
      <c r="AA7">
        <v>3</v>
      </c>
      <c r="AB7">
        <v>3</v>
      </c>
      <c r="AC7">
        <v>0</v>
      </c>
      <c r="AD7">
        <v>7</v>
      </c>
      <c r="AE7">
        <v>1.19174330279</v>
      </c>
      <c r="AF7" t="s">
        <v>44</v>
      </c>
      <c r="AG7">
        <v>0.4</v>
      </c>
      <c r="AH7" t="s">
        <v>45</v>
      </c>
    </row>
    <row r="8" spans="1:34" x14ac:dyDescent="0.25">
      <c r="A8">
        <v>5</v>
      </c>
      <c r="B8">
        <v>0</v>
      </c>
      <c r="C8">
        <v>0</v>
      </c>
      <c r="D8">
        <v>0</v>
      </c>
      <c r="E8">
        <v>0</v>
      </c>
      <c r="F8">
        <v>0</v>
      </c>
      <c r="G8">
        <v>0</v>
      </c>
      <c r="H8">
        <v>0</v>
      </c>
      <c r="J8">
        <v>0</v>
      </c>
      <c r="K8">
        <v>0</v>
      </c>
      <c r="L8">
        <v>0</v>
      </c>
      <c r="M8">
        <v>0</v>
      </c>
      <c r="N8">
        <v>0</v>
      </c>
      <c r="O8">
        <v>0</v>
      </c>
      <c r="P8">
        <v>0</v>
      </c>
      <c r="Q8">
        <v>0</v>
      </c>
      <c r="S8">
        <v>10</v>
      </c>
      <c r="T8">
        <v>7</v>
      </c>
      <c r="U8">
        <v>1</v>
      </c>
      <c r="V8">
        <v>0</v>
      </c>
      <c r="W8">
        <v>2</v>
      </c>
      <c r="X8">
        <v>0</v>
      </c>
      <c r="Y8">
        <v>0</v>
      </c>
      <c r="Z8">
        <v>5</v>
      </c>
      <c r="AA8">
        <v>3</v>
      </c>
      <c r="AB8">
        <v>3</v>
      </c>
      <c r="AC8">
        <v>0</v>
      </c>
      <c r="AD8">
        <v>7</v>
      </c>
      <c r="AE8">
        <v>1.19174330279</v>
      </c>
      <c r="AF8" t="s">
        <v>46</v>
      </c>
      <c r="AG8">
        <v>0.5</v>
      </c>
      <c r="AH8" t="s">
        <v>47</v>
      </c>
    </row>
    <row r="9" spans="1:34" x14ac:dyDescent="0.25">
      <c r="A9">
        <v>9</v>
      </c>
      <c r="B9">
        <v>0</v>
      </c>
      <c r="C9">
        <v>0</v>
      </c>
      <c r="D9">
        <v>0</v>
      </c>
      <c r="E9">
        <v>0</v>
      </c>
      <c r="F9">
        <v>0</v>
      </c>
      <c r="G9">
        <v>0</v>
      </c>
      <c r="H9">
        <v>0</v>
      </c>
      <c r="J9">
        <v>0</v>
      </c>
      <c r="K9">
        <v>0</v>
      </c>
      <c r="L9">
        <v>0</v>
      </c>
      <c r="M9">
        <v>0</v>
      </c>
      <c r="N9">
        <v>0</v>
      </c>
      <c r="O9">
        <v>0</v>
      </c>
      <c r="P9">
        <v>0</v>
      </c>
      <c r="Q9">
        <v>0</v>
      </c>
      <c r="S9">
        <v>7</v>
      </c>
      <c r="T9">
        <v>0</v>
      </c>
      <c r="U9">
        <v>0</v>
      </c>
      <c r="V9">
        <v>0</v>
      </c>
      <c r="W9">
        <v>7</v>
      </c>
      <c r="X9">
        <v>0</v>
      </c>
      <c r="Y9">
        <v>0</v>
      </c>
      <c r="Z9">
        <v>2</v>
      </c>
      <c r="AA9">
        <v>2</v>
      </c>
      <c r="AB9">
        <v>0</v>
      </c>
      <c r="AC9">
        <v>2</v>
      </c>
      <c r="AD9">
        <v>5</v>
      </c>
      <c r="AE9">
        <v>0.87888556309800003</v>
      </c>
      <c r="AF9" t="s">
        <v>46</v>
      </c>
      <c r="AG9">
        <v>0.5</v>
      </c>
      <c r="AH9" t="s">
        <v>47</v>
      </c>
    </row>
    <row r="10" spans="1:34" x14ac:dyDescent="0.25">
      <c r="A10">
        <v>11</v>
      </c>
      <c r="B10">
        <v>0</v>
      </c>
      <c r="C10">
        <v>0</v>
      </c>
      <c r="D10">
        <v>0</v>
      </c>
      <c r="E10">
        <v>0</v>
      </c>
      <c r="F10">
        <v>0</v>
      </c>
      <c r="G10">
        <v>0</v>
      </c>
      <c r="H10">
        <v>0</v>
      </c>
      <c r="J10">
        <v>0</v>
      </c>
      <c r="K10">
        <v>0</v>
      </c>
      <c r="L10">
        <v>0</v>
      </c>
      <c r="M10">
        <v>0</v>
      </c>
      <c r="N10">
        <v>0</v>
      </c>
      <c r="O10">
        <v>0</v>
      </c>
      <c r="P10">
        <v>0</v>
      </c>
      <c r="Q10">
        <v>0</v>
      </c>
      <c r="S10">
        <v>6</v>
      </c>
      <c r="T10">
        <v>4</v>
      </c>
      <c r="U10">
        <v>0</v>
      </c>
      <c r="V10">
        <v>0</v>
      </c>
      <c r="W10">
        <v>0</v>
      </c>
      <c r="X10">
        <v>0</v>
      </c>
      <c r="Y10">
        <v>2</v>
      </c>
      <c r="Z10">
        <v>3</v>
      </c>
      <c r="AA10">
        <v>4</v>
      </c>
      <c r="AB10">
        <v>0</v>
      </c>
      <c r="AC10">
        <v>4</v>
      </c>
      <c r="AD10">
        <v>10</v>
      </c>
      <c r="AE10">
        <v>1.02556250026</v>
      </c>
      <c r="AF10" t="s">
        <v>46</v>
      </c>
      <c r="AG10">
        <v>0.5</v>
      </c>
      <c r="AH10" t="s">
        <v>47</v>
      </c>
    </row>
    <row r="11" spans="1:34" x14ac:dyDescent="0.25">
      <c r="A11">
        <v>16</v>
      </c>
      <c r="B11">
        <v>0</v>
      </c>
      <c r="C11">
        <v>0</v>
      </c>
      <c r="D11">
        <v>0</v>
      </c>
      <c r="E11">
        <v>0</v>
      </c>
      <c r="F11">
        <v>0</v>
      </c>
      <c r="G11">
        <v>0</v>
      </c>
      <c r="H11">
        <v>0</v>
      </c>
      <c r="J11">
        <v>6</v>
      </c>
      <c r="K11">
        <v>0</v>
      </c>
      <c r="L11">
        <v>0</v>
      </c>
      <c r="M11">
        <v>0</v>
      </c>
      <c r="N11">
        <v>0</v>
      </c>
      <c r="O11">
        <v>0</v>
      </c>
      <c r="P11">
        <v>0</v>
      </c>
      <c r="Q11">
        <v>0</v>
      </c>
      <c r="S11">
        <v>6</v>
      </c>
      <c r="T11">
        <v>0</v>
      </c>
      <c r="U11">
        <v>0</v>
      </c>
      <c r="V11">
        <v>0</v>
      </c>
      <c r="W11">
        <v>6</v>
      </c>
      <c r="X11">
        <v>0</v>
      </c>
      <c r="Y11">
        <v>0</v>
      </c>
      <c r="Z11">
        <v>2</v>
      </c>
      <c r="AA11">
        <v>2</v>
      </c>
      <c r="AB11">
        <v>0</v>
      </c>
      <c r="AC11">
        <v>2</v>
      </c>
      <c r="AD11">
        <v>4</v>
      </c>
      <c r="AE11">
        <v>0.92095850643999999</v>
      </c>
      <c r="AF11" t="s">
        <v>34</v>
      </c>
      <c r="AG11">
        <v>100</v>
      </c>
      <c r="AH11" t="s">
        <v>35</v>
      </c>
    </row>
    <row r="12" spans="1:34" x14ac:dyDescent="0.25">
      <c r="A12">
        <v>16</v>
      </c>
      <c r="B12">
        <v>0</v>
      </c>
      <c r="C12">
        <v>0</v>
      </c>
      <c r="D12">
        <v>0</v>
      </c>
      <c r="E12">
        <v>0</v>
      </c>
      <c r="F12">
        <v>0</v>
      </c>
      <c r="G12">
        <v>0</v>
      </c>
      <c r="H12">
        <v>0</v>
      </c>
      <c r="J12">
        <v>6</v>
      </c>
      <c r="K12">
        <v>0</v>
      </c>
      <c r="L12">
        <v>0</v>
      </c>
      <c r="M12">
        <v>0</v>
      </c>
      <c r="N12">
        <v>0</v>
      </c>
      <c r="O12">
        <v>0</v>
      </c>
      <c r="P12">
        <v>0</v>
      </c>
      <c r="Q12">
        <v>0</v>
      </c>
      <c r="S12">
        <v>6</v>
      </c>
      <c r="T12">
        <v>0</v>
      </c>
      <c r="U12">
        <v>0</v>
      </c>
      <c r="V12">
        <v>0</v>
      </c>
      <c r="W12">
        <v>6</v>
      </c>
      <c r="X12">
        <v>0</v>
      </c>
      <c r="Y12">
        <v>0</v>
      </c>
      <c r="Z12">
        <v>2</v>
      </c>
      <c r="AA12">
        <v>2</v>
      </c>
      <c r="AB12">
        <v>0</v>
      </c>
      <c r="AC12">
        <v>2</v>
      </c>
      <c r="AD12">
        <v>4</v>
      </c>
      <c r="AE12">
        <v>0.92095850643999999</v>
      </c>
      <c r="AF12" t="s">
        <v>36</v>
      </c>
      <c r="AG12">
        <v>150</v>
      </c>
      <c r="AH12" t="s">
        <v>37</v>
      </c>
    </row>
    <row r="13" spans="1:34" x14ac:dyDescent="0.25">
      <c r="A13">
        <v>16</v>
      </c>
      <c r="B13">
        <v>0</v>
      </c>
      <c r="C13">
        <v>0</v>
      </c>
      <c r="D13">
        <v>0</v>
      </c>
      <c r="E13">
        <v>0</v>
      </c>
      <c r="F13">
        <v>0</v>
      </c>
      <c r="G13">
        <v>0</v>
      </c>
      <c r="H13">
        <v>0</v>
      </c>
      <c r="J13">
        <v>6</v>
      </c>
      <c r="K13">
        <v>0</v>
      </c>
      <c r="L13">
        <v>0</v>
      </c>
      <c r="M13">
        <v>0</v>
      </c>
      <c r="N13">
        <v>0</v>
      </c>
      <c r="O13">
        <v>0</v>
      </c>
      <c r="P13">
        <v>0</v>
      </c>
      <c r="Q13">
        <v>0</v>
      </c>
      <c r="S13">
        <v>6</v>
      </c>
      <c r="T13">
        <v>0</v>
      </c>
      <c r="U13">
        <v>0</v>
      </c>
      <c r="V13">
        <v>0</v>
      </c>
      <c r="W13">
        <v>6</v>
      </c>
      <c r="X13">
        <v>0</v>
      </c>
      <c r="Y13">
        <v>0</v>
      </c>
      <c r="Z13">
        <v>2</v>
      </c>
      <c r="AA13">
        <v>2</v>
      </c>
      <c r="AB13">
        <v>0</v>
      </c>
      <c r="AC13">
        <v>2</v>
      </c>
      <c r="AD13">
        <v>4</v>
      </c>
      <c r="AE13">
        <v>0.92095850643999999</v>
      </c>
      <c r="AF13" t="s">
        <v>38</v>
      </c>
      <c r="AG13">
        <v>200</v>
      </c>
      <c r="AH13" t="s">
        <v>39</v>
      </c>
    </row>
    <row r="14" spans="1:34" x14ac:dyDescent="0.25">
      <c r="A14">
        <v>16</v>
      </c>
      <c r="B14">
        <v>0</v>
      </c>
      <c r="C14">
        <v>0</v>
      </c>
      <c r="D14">
        <v>0</v>
      </c>
      <c r="E14">
        <v>0</v>
      </c>
      <c r="F14">
        <v>0</v>
      </c>
      <c r="G14">
        <v>0</v>
      </c>
      <c r="H14">
        <v>0</v>
      </c>
      <c r="J14">
        <v>6</v>
      </c>
      <c r="K14">
        <v>0</v>
      </c>
      <c r="L14">
        <v>0</v>
      </c>
      <c r="M14">
        <v>0</v>
      </c>
      <c r="N14">
        <v>0</v>
      </c>
      <c r="O14">
        <v>0</v>
      </c>
      <c r="P14">
        <v>0</v>
      </c>
      <c r="Q14">
        <v>0</v>
      </c>
      <c r="S14">
        <v>6</v>
      </c>
      <c r="T14">
        <v>0</v>
      </c>
      <c r="U14">
        <v>0</v>
      </c>
      <c r="V14">
        <v>0</v>
      </c>
      <c r="W14">
        <v>6</v>
      </c>
      <c r="X14">
        <v>0</v>
      </c>
      <c r="Y14">
        <v>0</v>
      </c>
      <c r="Z14">
        <v>2</v>
      </c>
      <c r="AA14">
        <v>2</v>
      </c>
      <c r="AB14">
        <v>0</v>
      </c>
      <c r="AC14">
        <v>2</v>
      </c>
      <c r="AD14">
        <v>4</v>
      </c>
      <c r="AE14">
        <v>0.92095850643999999</v>
      </c>
      <c r="AF14" t="s">
        <v>44</v>
      </c>
      <c r="AG14">
        <v>0.4</v>
      </c>
      <c r="AH14" t="s">
        <v>45</v>
      </c>
    </row>
    <row r="15" spans="1:34" x14ac:dyDescent="0.25">
      <c r="A15">
        <v>16</v>
      </c>
      <c r="B15">
        <v>0</v>
      </c>
      <c r="C15">
        <v>0</v>
      </c>
      <c r="D15">
        <v>0</v>
      </c>
      <c r="E15">
        <v>0</v>
      </c>
      <c r="F15">
        <v>0</v>
      </c>
      <c r="G15">
        <v>0</v>
      </c>
      <c r="H15">
        <v>0</v>
      </c>
      <c r="J15">
        <v>6</v>
      </c>
      <c r="K15">
        <v>0</v>
      </c>
      <c r="L15">
        <v>0</v>
      </c>
      <c r="M15">
        <v>0</v>
      </c>
      <c r="N15">
        <v>0</v>
      </c>
      <c r="O15">
        <v>0</v>
      </c>
      <c r="P15">
        <v>0</v>
      </c>
      <c r="Q15">
        <v>0</v>
      </c>
      <c r="S15">
        <v>6</v>
      </c>
      <c r="T15">
        <v>0</v>
      </c>
      <c r="U15">
        <v>0</v>
      </c>
      <c r="V15">
        <v>0</v>
      </c>
      <c r="W15">
        <v>6</v>
      </c>
      <c r="X15">
        <v>0</v>
      </c>
      <c r="Y15">
        <v>0</v>
      </c>
      <c r="Z15">
        <v>2</v>
      </c>
      <c r="AA15">
        <v>2</v>
      </c>
      <c r="AB15">
        <v>0</v>
      </c>
      <c r="AC15">
        <v>2</v>
      </c>
      <c r="AD15">
        <v>4</v>
      </c>
      <c r="AE15">
        <v>0.92095850643999999</v>
      </c>
      <c r="AF15" t="s">
        <v>46</v>
      </c>
      <c r="AG15">
        <v>0.5</v>
      </c>
      <c r="AH15" t="s">
        <v>47</v>
      </c>
    </row>
    <row r="16" spans="1:34" x14ac:dyDescent="0.25">
      <c r="A16">
        <v>19</v>
      </c>
      <c r="B16">
        <v>0</v>
      </c>
      <c r="C16">
        <v>0</v>
      </c>
      <c r="D16">
        <v>0</v>
      </c>
      <c r="E16">
        <v>0</v>
      </c>
      <c r="F16">
        <v>0</v>
      </c>
      <c r="G16">
        <v>0</v>
      </c>
      <c r="H16">
        <v>0</v>
      </c>
      <c r="J16">
        <v>0</v>
      </c>
      <c r="K16">
        <v>0</v>
      </c>
      <c r="L16">
        <v>0</v>
      </c>
      <c r="M16">
        <v>0</v>
      </c>
      <c r="N16">
        <v>0</v>
      </c>
      <c r="O16">
        <v>0</v>
      </c>
      <c r="P16">
        <v>0</v>
      </c>
      <c r="Q16">
        <v>0</v>
      </c>
      <c r="S16">
        <v>4</v>
      </c>
      <c r="T16">
        <v>0</v>
      </c>
      <c r="U16">
        <v>0</v>
      </c>
      <c r="V16">
        <v>0</v>
      </c>
      <c r="W16">
        <v>4</v>
      </c>
      <c r="X16">
        <v>0</v>
      </c>
      <c r="Y16">
        <v>0</v>
      </c>
      <c r="Z16">
        <v>5</v>
      </c>
      <c r="AA16">
        <v>0</v>
      </c>
      <c r="AB16">
        <v>0</v>
      </c>
      <c r="AC16">
        <v>0</v>
      </c>
      <c r="AE16">
        <v>0.68454271719100002</v>
      </c>
      <c r="AF16" t="s">
        <v>46</v>
      </c>
      <c r="AG16">
        <v>0.5</v>
      </c>
      <c r="AH16" t="s">
        <v>47</v>
      </c>
    </row>
    <row r="17" spans="1:34" x14ac:dyDescent="0.25">
      <c r="A17">
        <v>21</v>
      </c>
      <c r="B17">
        <v>0</v>
      </c>
      <c r="C17">
        <v>0</v>
      </c>
      <c r="D17">
        <v>0</v>
      </c>
      <c r="E17">
        <v>0</v>
      </c>
      <c r="F17">
        <v>0</v>
      </c>
      <c r="G17">
        <v>0</v>
      </c>
      <c r="H17">
        <v>0</v>
      </c>
      <c r="J17">
        <v>0</v>
      </c>
      <c r="K17">
        <v>0</v>
      </c>
      <c r="L17">
        <v>0</v>
      </c>
      <c r="M17">
        <v>0</v>
      </c>
      <c r="N17">
        <v>0</v>
      </c>
      <c r="O17">
        <v>0</v>
      </c>
      <c r="P17">
        <v>0</v>
      </c>
      <c r="Q17">
        <v>0</v>
      </c>
      <c r="S17">
        <v>0</v>
      </c>
      <c r="T17">
        <v>0</v>
      </c>
      <c r="U17">
        <v>0</v>
      </c>
      <c r="V17">
        <v>0</v>
      </c>
      <c r="W17">
        <v>0</v>
      </c>
      <c r="X17">
        <v>0</v>
      </c>
      <c r="Y17">
        <v>0</v>
      </c>
      <c r="AA17">
        <v>5</v>
      </c>
      <c r="AB17">
        <v>0</v>
      </c>
      <c r="AC17">
        <v>5</v>
      </c>
      <c r="AD17">
        <v>5</v>
      </c>
      <c r="AE17">
        <v>0.93426662797799997</v>
      </c>
      <c r="AF17" t="s">
        <v>38</v>
      </c>
      <c r="AG17">
        <v>200</v>
      </c>
      <c r="AH17" t="s">
        <v>39</v>
      </c>
    </row>
    <row r="18" spans="1:34" x14ac:dyDescent="0.25">
      <c r="A18">
        <v>21</v>
      </c>
      <c r="B18">
        <v>0</v>
      </c>
      <c r="C18">
        <v>0</v>
      </c>
      <c r="D18">
        <v>0</v>
      </c>
      <c r="E18">
        <v>0</v>
      </c>
      <c r="F18">
        <v>0</v>
      </c>
      <c r="G18">
        <v>0</v>
      </c>
      <c r="H18">
        <v>0</v>
      </c>
      <c r="J18">
        <v>0</v>
      </c>
      <c r="K18">
        <v>0</v>
      </c>
      <c r="L18">
        <v>0</v>
      </c>
      <c r="M18">
        <v>0</v>
      </c>
      <c r="N18">
        <v>0</v>
      </c>
      <c r="O18">
        <v>0</v>
      </c>
      <c r="P18">
        <v>0</v>
      </c>
      <c r="Q18">
        <v>0</v>
      </c>
      <c r="S18">
        <v>0</v>
      </c>
      <c r="T18">
        <v>0</v>
      </c>
      <c r="U18">
        <v>0</v>
      </c>
      <c r="V18">
        <v>0</v>
      </c>
      <c r="W18">
        <v>0</v>
      </c>
      <c r="X18">
        <v>0</v>
      </c>
      <c r="Y18">
        <v>0</v>
      </c>
      <c r="AA18">
        <v>5</v>
      </c>
      <c r="AB18">
        <v>0</v>
      </c>
      <c r="AC18">
        <v>5</v>
      </c>
      <c r="AD18">
        <v>5</v>
      </c>
      <c r="AE18">
        <v>0.93426662797799997</v>
      </c>
      <c r="AF18" t="s">
        <v>44</v>
      </c>
      <c r="AG18">
        <v>0.4</v>
      </c>
      <c r="AH18" t="s">
        <v>45</v>
      </c>
    </row>
    <row r="19" spans="1:34" x14ac:dyDescent="0.25">
      <c r="A19">
        <v>21</v>
      </c>
      <c r="B19">
        <v>0</v>
      </c>
      <c r="C19">
        <v>0</v>
      </c>
      <c r="D19">
        <v>0</v>
      </c>
      <c r="E19">
        <v>0</v>
      </c>
      <c r="F19">
        <v>0</v>
      </c>
      <c r="G19">
        <v>0</v>
      </c>
      <c r="H19">
        <v>0</v>
      </c>
      <c r="J19">
        <v>0</v>
      </c>
      <c r="K19">
        <v>0</v>
      </c>
      <c r="L19">
        <v>0</v>
      </c>
      <c r="M19">
        <v>0</v>
      </c>
      <c r="N19">
        <v>0</v>
      </c>
      <c r="O19">
        <v>0</v>
      </c>
      <c r="P19">
        <v>0</v>
      </c>
      <c r="Q19">
        <v>0</v>
      </c>
      <c r="S19">
        <v>0</v>
      </c>
      <c r="T19">
        <v>0</v>
      </c>
      <c r="U19">
        <v>0</v>
      </c>
      <c r="V19">
        <v>0</v>
      </c>
      <c r="W19">
        <v>0</v>
      </c>
      <c r="X19">
        <v>0</v>
      </c>
      <c r="Y19">
        <v>0</v>
      </c>
      <c r="AA19">
        <v>5</v>
      </c>
      <c r="AB19">
        <v>0</v>
      </c>
      <c r="AC19">
        <v>5</v>
      </c>
      <c r="AD19">
        <v>5</v>
      </c>
      <c r="AE19">
        <v>0.93426662797799997</v>
      </c>
      <c r="AF19" t="s">
        <v>46</v>
      </c>
      <c r="AG19">
        <v>0.5</v>
      </c>
      <c r="AH19" t="s">
        <v>47</v>
      </c>
    </row>
    <row r="20" spans="1:34" x14ac:dyDescent="0.25">
      <c r="A20">
        <v>24</v>
      </c>
      <c r="B20">
        <v>0</v>
      </c>
      <c r="C20">
        <v>0</v>
      </c>
      <c r="D20">
        <v>0</v>
      </c>
      <c r="E20">
        <v>0</v>
      </c>
      <c r="F20">
        <v>0</v>
      </c>
      <c r="G20">
        <v>0</v>
      </c>
      <c r="H20">
        <v>0</v>
      </c>
      <c r="J20">
        <v>10</v>
      </c>
      <c r="K20" t="s">
        <v>48</v>
      </c>
      <c r="S20" t="s">
        <v>48</v>
      </c>
      <c r="AA20">
        <v>0</v>
      </c>
      <c r="AB20">
        <v>0</v>
      </c>
      <c r="AC20">
        <v>0</v>
      </c>
      <c r="AE20">
        <v>0.98196550666899995</v>
      </c>
      <c r="AF20" t="s">
        <v>36</v>
      </c>
      <c r="AG20">
        <v>150</v>
      </c>
      <c r="AH20" t="s">
        <v>37</v>
      </c>
    </row>
    <row r="21" spans="1:34" x14ac:dyDescent="0.25">
      <c r="A21">
        <v>24</v>
      </c>
      <c r="B21">
        <v>0</v>
      </c>
      <c r="C21">
        <v>0</v>
      </c>
      <c r="D21">
        <v>0</v>
      </c>
      <c r="E21">
        <v>0</v>
      </c>
      <c r="F21">
        <v>0</v>
      </c>
      <c r="G21">
        <v>0</v>
      </c>
      <c r="H21">
        <v>0</v>
      </c>
      <c r="J21">
        <v>10</v>
      </c>
      <c r="K21" t="s">
        <v>48</v>
      </c>
      <c r="S21" t="s">
        <v>48</v>
      </c>
      <c r="AA21">
        <v>0</v>
      </c>
      <c r="AB21">
        <v>0</v>
      </c>
      <c r="AC21">
        <v>0</v>
      </c>
      <c r="AE21">
        <v>0.98196550666899995</v>
      </c>
      <c r="AF21" t="s">
        <v>38</v>
      </c>
      <c r="AG21">
        <v>200</v>
      </c>
      <c r="AH21" t="s">
        <v>39</v>
      </c>
    </row>
    <row r="22" spans="1:34" x14ac:dyDescent="0.25">
      <c r="A22">
        <v>25</v>
      </c>
      <c r="B22">
        <v>0</v>
      </c>
      <c r="C22">
        <v>0</v>
      </c>
      <c r="D22">
        <v>0</v>
      </c>
      <c r="E22">
        <v>0</v>
      </c>
      <c r="F22">
        <v>0</v>
      </c>
      <c r="G22">
        <v>0</v>
      </c>
      <c r="H22">
        <v>0</v>
      </c>
      <c r="J22">
        <v>0</v>
      </c>
      <c r="K22">
        <v>0</v>
      </c>
      <c r="L22">
        <v>0</v>
      </c>
      <c r="M22">
        <v>0</v>
      </c>
      <c r="N22">
        <v>0</v>
      </c>
      <c r="O22">
        <v>0</v>
      </c>
      <c r="P22">
        <v>0</v>
      </c>
      <c r="Q22">
        <v>0</v>
      </c>
      <c r="S22" t="s">
        <v>48</v>
      </c>
      <c r="AA22" t="s">
        <v>48</v>
      </c>
      <c r="AE22">
        <v>0.84172105266899999</v>
      </c>
      <c r="AF22" t="s">
        <v>34</v>
      </c>
      <c r="AG22">
        <v>100</v>
      </c>
      <c r="AH22" t="s">
        <v>35</v>
      </c>
    </row>
    <row r="23" spans="1:34" x14ac:dyDescent="0.25">
      <c r="A23">
        <v>25</v>
      </c>
      <c r="B23">
        <v>0</v>
      </c>
      <c r="C23">
        <v>0</v>
      </c>
      <c r="D23">
        <v>0</v>
      </c>
      <c r="E23">
        <v>0</v>
      </c>
      <c r="F23">
        <v>0</v>
      </c>
      <c r="G23">
        <v>0</v>
      </c>
      <c r="H23">
        <v>0</v>
      </c>
      <c r="J23">
        <v>0</v>
      </c>
      <c r="K23">
        <v>0</v>
      </c>
      <c r="L23">
        <v>0</v>
      </c>
      <c r="M23">
        <v>0</v>
      </c>
      <c r="N23">
        <v>0</v>
      </c>
      <c r="O23">
        <v>0</v>
      </c>
      <c r="P23">
        <v>0</v>
      </c>
      <c r="Q23">
        <v>0</v>
      </c>
      <c r="S23" t="s">
        <v>48</v>
      </c>
      <c r="AA23" t="s">
        <v>48</v>
      </c>
      <c r="AE23">
        <v>0.84172105266899999</v>
      </c>
      <c r="AF23" t="s">
        <v>36</v>
      </c>
      <c r="AG23">
        <v>150</v>
      </c>
      <c r="AH23" t="s">
        <v>37</v>
      </c>
    </row>
    <row r="24" spans="1:34" x14ac:dyDescent="0.25">
      <c r="A24">
        <v>25</v>
      </c>
      <c r="B24">
        <v>0</v>
      </c>
      <c r="C24">
        <v>0</v>
      </c>
      <c r="D24">
        <v>0</v>
      </c>
      <c r="E24">
        <v>0</v>
      </c>
      <c r="F24">
        <v>0</v>
      </c>
      <c r="G24">
        <v>0</v>
      </c>
      <c r="H24">
        <v>0</v>
      </c>
      <c r="J24">
        <v>0</v>
      </c>
      <c r="K24">
        <v>0</v>
      </c>
      <c r="L24">
        <v>0</v>
      </c>
      <c r="M24">
        <v>0</v>
      </c>
      <c r="N24">
        <v>0</v>
      </c>
      <c r="O24">
        <v>0</v>
      </c>
      <c r="P24">
        <v>0</v>
      </c>
      <c r="Q24">
        <v>0</v>
      </c>
      <c r="S24" t="s">
        <v>48</v>
      </c>
      <c r="AA24" t="s">
        <v>48</v>
      </c>
      <c r="AE24">
        <v>0.84172105266899999</v>
      </c>
      <c r="AF24" t="s">
        <v>38</v>
      </c>
      <c r="AG24">
        <v>200</v>
      </c>
      <c r="AH24" t="s">
        <v>39</v>
      </c>
    </row>
    <row r="25" spans="1:34" x14ac:dyDescent="0.25">
      <c r="A25">
        <v>26</v>
      </c>
      <c r="B25">
        <v>0</v>
      </c>
      <c r="C25">
        <v>0</v>
      </c>
      <c r="D25">
        <v>0</v>
      </c>
      <c r="E25">
        <v>0</v>
      </c>
      <c r="F25">
        <v>0</v>
      </c>
      <c r="G25">
        <v>0</v>
      </c>
      <c r="H25">
        <v>0</v>
      </c>
      <c r="J25">
        <v>0</v>
      </c>
      <c r="K25">
        <v>0</v>
      </c>
      <c r="L25">
        <v>0</v>
      </c>
      <c r="M25">
        <v>0</v>
      </c>
      <c r="N25">
        <v>0</v>
      </c>
      <c r="O25">
        <v>0</v>
      </c>
      <c r="P25">
        <v>0</v>
      </c>
      <c r="Q25">
        <v>0</v>
      </c>
      <c r="S25">
        <v>4</v>
      </c>
      <c r="T25">
        <v>0</v>
      </c>
      <c r="U25">
        <v>0</v>
      </c>
      <c r="V25">
        <v>0</v>
      </c>
      <c r="W25">
        <v>0</v>
      </c>
      <c r="X25">
        <v>0</v>
      </c>
      <c r="Y25">
        <v>2</v>
      </c>
      <c r="Z25">
        <v>4</v>
      </c>
      <c r="AA25">
        <v>2</v>
      </c>
      <c r="AB25">
        <v>0</v>
      </c>
      <c r="AC25">
        <v>2</v>
      </c>
      <c r="AD25">
        <v>5</v>
      </c>
      <c r="AE25">
        <v>0.91689053111899999</v>
      </c>
      <c r="AF25" t="s">
        <v>36</v>
      </c>
      <c r="AG25">
        <v>150</v>
      </c>
      <c r="AH25" t="s">
        <v>37</v>
      </c>
    </row>
    <row r="26" spans="1:34" x14ac:dyDescent="0.25">
      <c r="A26">
        <v>26</v>
      </c>
      <c r="B26">
        <v>0</v>
      </c>
      <c r="C26">
        <v>0</v>
      </c>
      <c r="D26">
        <v>0</v>
      </c>
      <c r="E26">
        <v>0</v>
      </c>
      <c r="F26">
        <v>0</v>
      </c>
      <c r="G26">
        <v>0</v>
      </c>
      <c r="H26">
        <v>0</v>
      </c>
      <c r="J26">
        <v>0</v>
      </c>
      <c r="K26">
        <v>0</v>
      </c>
      <c r="L26">
        <v>0</v>
      </c>
      <c r="M26">
        <v>0</v>
      </c>
      <c r="N26">
        <v>0</v>
      </c>
      <c r="O26">
        <v>0</v>
      </c>
      <c r="P26">
        <v>0</v>
      </c>
      <c r="Q26">
        <v>0</v>
      </c>
      <c r="S26">
        <v>4</v>
      </c>
      <c r="T26">
        <v>0</v>
      </c>
      <c r="U26">
        <v>0</v>
      </c>
      <c r="V26">
        <v>0</v>
      </c>
      <c r="W26">
        <v>0</v>
      </c>
      <c r="X26">
        <v>0</v>
      </c>
      <c r="Y26">
        <v>2</v>
      </c>
      <c r="Z26">
        <v>4</v>
      </c>
      <c r="AA26">
        <v>2</v>
      </c>
      <c r="AB26">
        <v>0</v>
      </c>
      <c r="AC26">
        <v>2</v>
      </c>
      <c r="AD26">
        <v>5</v>
      </c>
      <c r="AE26">
        <v>0.91689053111899999</v>
      </c>
      <c r="AF26" t="s">
        <v>38</v>
      </c>
      <c r="AG26">
        <v>200</v>
      </c>
      <c r="AH26" t="s">
        <v>39</v>
      </c>
    </row>
    <row r="27" spans="1:34" x14ac:dyDescent="0.25">
      <c r="A27">
        <v>26</v>
      </c>
      <c r="B27">
        <v>0</v>
      </c>
      <c r="C27">
        <v>0</v>
      </c>
      <c r="D27">
        <v>0</v>
      </c>
      <c r="E27">
        <v>0</v>
      </c>
      <c r="F27">
        <v>0</v>
      </c>
      <c r="G27">
        <v>0</v>
      </c>
      <c r="H27">
        <v>0</v>
      </c>
      <c r="J27">
        <v>0</v>
      </c>
      <c r="K27">
        <v>0</v>
      </c>
      <c r="L27">
        <v>0</v>
      </c>
      <c r="M27">
        <v>0</v>
      </c>
      <c r="N27">
        <v>0</v>
      </c>
      <c r="O27">
        <v>0</v>
      </c>
      <c r="P27">
        <v>0</v>
      </c>
      <c r="Q27">
        <v>0</v>
      </c>
      <c r="S27">
        <v>4</v>
      </c>
      <c r="T27">
        <v>0</v>
      </c>
      <c r="U27">
        <v>0</v>
      </c>
      <c r="V27">
        <v>0</v>
      </c>
      <c r="W27">
        <v>0</v>
      </c>
      <c r="X27">
        <v>0</v>
      </c>
      <c r="Y27">
        <v>2</v>
      </c>
      <c r="Z27">
        <v>4</v>
      </c>
      <c r="AA27">
        <v>2</v>
      </c>
      <c r="AB27">
        <v>0</v>
      </c>
      <c r="AC27">
        <v>2</v>
      </c>
      <c r="AD27">
        <v>5</v>
      </c>
      <c r="AE27">
        <v>0.91689053111899999</v>
      </c>
      <c r="AF27" t="s">
        <v>46</v>
      </c>
      <c r="AG27">
        <v>0.5</v>
      </c>
      <c r="AH27" t="s">
        <v>47</v>
      </c>
    </row>
    <row r="28" spans="1:34" x14ac:dyDescent="0.25">
      <c r="A28">
        <v>28</v>
      </c>
      <c r="B28">
        <v>0</v>
      </c>
      <c r="C28">
        <v>0</v>
      </c>
      <c r="D28">
        <v>0</v>
      </c>
      <c r="E28">
        <v>0</v>
      </c>
      <c r="F28">
        <v>0</v>
      </c>
      <c r="G28">
        <v>0</v>
      </c>
      <c r="H28">
        <v>0</v>
      </c>
      <c r="J28">
        <v>0</v>
      </c>
      <c r="K28">
        <v>0</v>
      </c>
      <c r="L28">
        <v>0</v>
      </c>
      <c r="M28">
        <v>0</v>
      </c>
      <c r="N28">
        <v>0</v>
      </c>
      <c r="O28">
        <v>0</v>
      </c>
      <c r="P28">
        <v>0</v>
      </c>
      <c r="Q28">
        <v>0</v>
      </c>
      <c r="S28">
        <v>4</v>
      </c>
      <c r="T28">
        <v>4</v>
      </c>
      <c r="U28">
        <v>0</v>
      </c>
      <c r="V28">
        <v>0</v>
      </c>
      <c r="W28">
        <v>0</v>
      </c>
      <c r="X28">
        <v>0</v>
      </c>
      <c r="Y28">
        <v>0</v>
      </c>
      <c r="Z28">
        <v>3</v>
      </c>
      <c r="AA28">
        <v>0</v>
      </c>
      <c r="AB28">
        <v>0</v>
      </c>
      <c r="AC28">
        <v>0</v>
      </c>
      <c r="AE28">
        <v>0.86776691803499995</v>
      </c>
      <c r="AF28" t="s">
        <v>49</v>
      </c>
      <c r="AG28">
        <v>50</v>
      </c>
      <c r="AH28" t="s">
        <v>50</v>
      </c>
    </row>
    <row r="29" spans="1:34" x14ac:dyDescent="0.25">
      <c r="A29">
        <v>28</v>
      </c>
      <c r="B29">
        <v>0</v>
      </c>
      <c r="C29">
        <v>0</v>
      </c>
      <c r="D29">
        <v>0</v>
      </c>
      <c r="E29">
        <v>0</v>
      </c>
      <c r="F29">
        <v>0</v>
      </c>
      <c r="G29">
        <v>0</v>
      </c>
      <c r="H29">
        <v>0</v>
      </c>
      <c r="J29">
        <v>0</v>
      </c>
      <c r="K29">
        <v>0</v>
      </c>
      <c r="L29">
        <v>0</v>
      </c>
      <c r="M29">
        <v>0</v>
      </c>
      <c r="N29">
        <v>0</v>
      </c>
      <c r="O29">
        <v>0</v>
      </c>
      <c r="P29">
        <v>0</v>
      </c>
      <c r="Q29">
        <v>0</v>
      </c>
      <c r="S29">
        <v>4</v>
      </c>
      <c r="T29">
        <v>4</v>
      </c>
      <c r="U29">
        <v>0</v>
      </c>
      <c r="V29">
        <v>0</v>
      </c>
      <c r="W29">
        <v>0</v>
      </c>
      <c r="X29">
        <v>0</v>
      </c>
      <c r="Y29">
        <v>0</v>
      </c>
      <c r="Z29">
        <v>3</v>
      </c>
      <c r="AA29">
        <v>0</v>
      </c>
      <c r="AB29">
        <v>0</v>
      </c>
      <c r="AC29">
        <v>0</v>
      </c>
      <c r="AE29">
        <v>0.86776691803499995</v>
      </c>
      <c r="AF29" t="s">
        <v>34</v>
      </c>
      <c r="AG29">
        <v>100</v>
      </c>
      <c r="AH29" t="s">
        <v>35</v>
      </c>
    </row>
    <row r="30" spans="1:34" x14ac:dyDescent="0.25">
      <c r="A30">
        <v>28</v>
      </c>
      <c r="B30">
        <v>0</v>
      </c>
      <c r="C30">
        <v>0</v>
      </c>
      <c r="D30">
        <v>0</v>
      </c>
      <c r="E30">
        <v>0</v>
      </c>
      <c r="F30">
        <v>0</v>
      </c>
      <c r="G30">
        <v>0</v>
      </c>
      <c r="H30">
        <v>0</v>
      </c>
      <c r="J30">
        <v>0</v>
      </c>
      <c r="K30">
        <v>0</v>
      </c>
      <c r="L30">
        <v>0</v>
      </c>
      <c r="M30">
        <v>0</v>
      </c>
      <c r="N30">
        <v>0</v>
      </c>
      <c r="O30">
        <v>0</v>
      </c>
      <c r="P30">
        <v>0</v>
      </c>
      <c r="Q30">
        <v>0</v>
      </c>
      <c r="S30">
        <v>4</v>
      </c>
      <c r="T30">
        <v>4</v>
      </c>
      <c r="U30">
        <v>0</v>
      </c>
      <c r="V30">
        <v>0</v>
      </c>
      <c r="W30">
        <v>0</v>
      </c>
      <c r="X30">
        <v>0</v>
      </c>
      <c r="Y30">
        <v>0</v>
      </c>
      <c r="Z30">
        <v>3</v>
      </c>
      <c r="AA30">
        <v>0</v>
      </c>
      <c r="AB30">
        <v>0</v>
      </c>
      <c r="AC30">
        <v>0</v>
      </c>
      <c r="AE30">
        <v>0.86776691803499995</v>
      </c>
      <c r="AF30" t="s">
        <v>36</v>
      </c>
      <c r="AG30">
        <v>150</v>
      </c>
      <c r="AH30" t="s">
        <v>37</v>
      </c>
    </row>
    <row r="31" spans="1:34" x14ac:dyDescent="0.25">
      <c r="A31">
        <v>28</v>
      </c>
      <c r="B31">
        <v>0</v>
      </c>
      <c r="C31">
        <v>0</v>
      </c>
      <c r="D31">
        <v>0</v>
      </c>
      <c r="E31">
        <v>0</v>
      </c>
      <c r="F31">
        <v>0</v>
      </c>
      <c r="G31">
        <v>0</v>
      </c>
      <c r="H31">
        <v>0</v>
      </c>
      <c r="J31">
        <v>0</v>
      </c>
      <c r="K31">
        <v>0</v>
      </c>
      <c r="L31">
        <v>0</v>
      </c>
      <c r="M31">
        <v>0</v>
      </c>
      <c r="N31">
        <v>0</v>
      </c>
      <c r="O31">
        <v>0</v>
      </c>
      <c r="P31">
        <v>0</v>
      </c>
      <c r="Q31">
        <v>0</v>
      </c>
      <c r="S31">
        <v>4</v>
      </c>
      <c r="T31">
        <v>4</v>
      </c>
      <c r="U31">
        <v>0</v>
      </c>
      <c r="V31">
        <v>0</v>
      </c>
      <c r="W31">
        <v>0</v>
      </c>
      <c r="X31">
        <v>0</v>
      </c>
      <c r="Y31">
        <v>0</v>
      </c>
      <c r="Z31">
        <v>3</v>
      </c>
      <c r="AA31">
        <v>0</v>
      </c>
      <c r="AB31">
        <v>0</v>
      </c>
      <c r="AC31">
        <v>0</v>
      </c>
      <c r="AE31">
        <v>0.86776691803499995</v>
      </c>
      <c r="AF31" t="s">
        <v>38</v>
      </c>
      <c r="AG31">
        <v>200</v>
      </c>
      <c r="AH31" t="s">
        <v>39</v>
      </c>
    </row>
    <row r="32" spans="1:34" x14ac:dyDescent="0.25">
      <c r="A32">
        <v>28</v>
      </c>
      <c r="B32">
        <v>0</v>
      </c>
      <c r="C32">
        <v>0</v>
      </c>
      <c r="D32">
        <v>0</v>
      </c>
      <c r="E32">
        <v>0</v>
      </c>
      <c r="F32">
        <v>0</v>
      </c>
      <c r="G32">
        <v>0</v>
      </c>
      <c r="H32">
        <v>0</v>
      </c>
      <c r="J32">
        <v>0</v>
      </c>
      <c r="K32">
        <v>0</v>
      </c>
      <c r="L32">
        <v>0</v>
      </c>
      <c r="M32">
        <v>0</v>
      </c>
      <c r="N32">
        <v>0</v>
      </c>
      <c r="O32">
        <v>0</v>
      </c>
      <c r="P32">
        <v>0</v>
      </c>
      <c r="Q32">
        <v>0</v>
      </c>
      <c r="S32">
        <v>4</v>
      </c>
      <c r="T32">
        <v>4</v>
      </c>
      <c r="U32">
        <v>0</v>
      </c>
      <c r="V32">
        <v>0</v>
      </c>
      <c r="W32">
        <v>0</v>
      </c>
      <c r="X32">
        <v>0</v>
      </c>
      <c r="Y32">
        <v>0</v>
      </c>
      <c r="Z32">
        <v>3</v>
      </c>
      <c r="AA32">
        <v>0</v>
      </c>
      <c r="AB32">
        <v>0</v>
      </c>
      <c r="AC32">
        <v>0</v>
      </c>
      <c r="AE32">
        <v>0.86776691803499995</v>
      </c>
      <c r="AF32" t="s">
        <v>40</v>
      </c>
      <c r="AG32">
        <v>0.2</v>
      </c>
      <c r="AH32" t="s">
        <v>41</v>
      </c>
    </row>
    <row r="33" spans="1:34" x14ac:dyDescent="0.25">
      <c r="A33">
        <v>28</v>
      </c>
      <c r="B33">
        <v>0</v>
      </c>
      <c r="C33">
        <v>0</v>
      </c>
      <c r="D33">
        <v>0</v>
      </c>
      <c r="E33">
        <v>0</v>
      </c>
      <c r="F33">
        <v>0</v>
      </c>
      <c r="G33">
        <v>0</v>
      </c>
      <c r="H33">
        <v>0</v>
      </c>
      <c r="J33">
        <v>0</v>
      </c>
      <c r="K33">
        <v>0</v>
      </c>
      <c r="L33">
        <v>0</v>
      </c>
      <c r="M33">
        <v>0</v>
      </c>
      <c r="N33">
        <v>0</v>
      </c>
      <c r="O33">
        <v>0</v>
      </c>
      <c r="P33">
        <v>0</v>
      </c>
      <c r="Q33">
        <v>0</v>
      </c>
      <c r="S33">
        <v>4</v>
      </c>
      <c r="T33">
        <v>4</v>
      </c>
      <c r="U33">
        <v>0</v>
      </c>
      <c r="V33">
        <v>0</v>
      </c>
      <c r="W33">
        <v>0</v>
      </c>
      <c r="X33">
        <v>0</v>
      </c>
      <c r="Y33">
        <v>0</v>
      </c>
      <c r="Z33">
        <v>3</v>
      </c>
      <c r="AA33">
        <v>0</v>
      </c>
      <c r="AB33">
        <v>0</v>
      </c>
      <c r="AC33">
        <v>0</v>
      </c>
      <c r="AE33">
        <v>0.86776691803499995</v>
      </c>
      <c r="AF33" t="s">
        <v>42</v>
      </c>
      <c r="AG33">
        <v>0.3</v>
      </c>
      <c r="AH33" t="s">
        <v>43</v>
      </c>
    </row>
    <row r="34" spans="1:34" x14ac:dyDescent="0.25">
      <c r="A34">
        <v>28</v>
      </c>
      <c r="B34">
        <v>0</v>
      </c>
      <c r="C34">
        <v>0</v>
      </c>
      <c r="D34">
        <v>0</v>
      </c>
      <c r="E34">
        <v>0</v>
      </c>
      <c r="F34">
        <v>0</v>
      </c>
      <c r="G34">
        <v>0</v>
      </c>
      <c r="H34">
        <v>0</v>
      </c>
      <c r="J34">
        <v>0</v>
      </c>
      <c r="K34">
        <v>0</v>
      </c>
      <c r="L34">
        <v>0</v>
      </c>
      <c r="M34">
        <v>0</v>
      </c>
      <c r="N34">
        <v>0</v>
      </c>
      <c r="O34">
        <v>0</v>
      </c>
      <c r="P34">
        <v>0</v>
      </c>
      <c r="Q34">
        <v>0</v>
      </c>
      <c r="S34">
        <v>4</v>
      </c>
      <c r="T34">
        <v>4</v>
      </c>
      <c r="U34">
        <v>0</v>
      </c>
      <c r="V34">
        <v>0</v>
      </c>
      <c r="W34">
        <v>0</v>
      </c>
      <c r="X34">
        <v>0</v>
      </c>
      <c r="Y34">
        <v>0</v>
      </c>
      <c r="Z34">
        <v>3</v>
      </c>
      <c r="AA34">
        <v>0</v>
      </c>
      <c r="AB34">
        <v>0</v>
      </c>
      <c r="AC34">
        <v>0</v>
      </c>
      <c r="AE34">
        <v>0.86776691803499995</v>
      </c>
      <c r="AF34" t="s">
        <v>44</v>
      </c>
      <c r="AG34">
        <v>0.4</v>
      </c>
      <c r="AH34" t="s">
        <v>45</v>
      </c>
    </row>
    <row r="35" spans="1:34" x14ac:dyDescent="0.25">
      <c r="A35">
        <v>28</v>
      </c>
      <c r="B35">
        <v>0</v>
      </c>
      <c r="C35">
        <v>0</v>
      </c>
      <c r="D35">
        <v>0</v>
      </c>
      <c r="E35">
        <v>0</v>
      </c>
      <c r="F35">
        <v>0</v>
      </c>
      <c r="G35">
        <v>0</v>
      </c>
      <c r="H35">
        <v>0</v>
      </c>
      <c r="J35">
        <v>0</v>
      </c>
      <c r="K35">
        <v>0</v>
      </c>
      <c r="L35">
        <v>0</v>
      </c>
      <c r="M35">
        <v>0</v>
      </c>
      <c r="N35">
        <v>0</v>
      </c>
      <c r="O35">
        <v>0</v>
      </c>
      <c r="P35">
        <v>0</v>
      </c>
      <c r="Q35">
        <v>0</v>
      </c>
      <c r="S35">
        <v>4</v>
      </c>
      <c r="T35">
        <v>4</v>
      </c>
      <c r="U35">
        <v>0</v>
      </c>
      <c r="V35">
        <v>0</v>
      </c>
      <c r="W35">
        <v>0</v>
      </c>
      <c r="X35">
        <v>0</v>
      </c>
      <c r="Y35">
        <v>0</v>
      </c>
      <c r="Z35">
        <v>3</v>
      </c>
      <c r="AA35">
        <v>0</v>
      </c>
      <c r="AB35">
        <v>0</v>
      </c>
      <c r="AC35">
        <v>0</v>
      </c>
      <c r="AE35">
        <v>0.86776691803499995</v>
      </c>
      <c r="AF35" t="s">
        <v>46</v>
      </c>
      <c r="AG35">
        <v>0.5</v>
      </c>
      <c r="AH35" t="s">
        <v>47</v>
      </c>
    </row>
    <row r="36" spans="1:34" x14ac:dyDescent="0.25">
      <c r="A36">
        <v>29</v>
      </c>
      <c r="B36">
        <v>0</v>
      </c>
      <c r="C36">
        <v>0</v>
      </c>
      <c r="D36">
        <v>0</v>
      </c>
      <c r="E36">
        <v>0</v>
      </c>
      <c r="F36">
        <v>0</v>
      </c>
      <c r="G36">
        <v>0</v>
      </c>
      <c r="H36">
        <v>0</v>
      </c>
      <c r="J36">
        <v>0</v>
      </c>
      <c r="K36">
        <v>0</v>
      </c>
      <c r="L36">
        <v>0</v>
      </c>
      <c r="M36">
        <v>0</v>
      </c>
      <c r="N36">
        <v>0</v>
      </c>
      <c r="O36">
        <v>0</v>
      </c>
      <c r="P36">
        <v>0</v>
      </c>
      <c r="Q36">
        <v>0</v>
      </c>
      <c r="S36">
        <v>0</v>
      </c>
      <c r="T36">
        <v>0</v>
      </c>
      <c r="U36">
        <v>0</v>
      </c>
      <c r="V36">
        <v>0</v>
      </c>
      <c r="W36">
        <v>0</v>
      </c>
      <c r="X36">
        <v>0</v>
      </c>
      <c r="Y36">
        <v>0</v>
      </c>
      <c r="AA36">
        <v>0</v>
      </c>
      <c r="AB36">
        <v>0</v>
      </c>
      <c r="AC36">
        <v>0</v>
      </c>
      <c r="AE36">
        <v>0.90909761094300001</v>
      </c>
      <c r="AF36" t="s">
        <v>38</v>
      </c>
      <c r="AG36">
        <v>200</v>
      </c>
      <c r="AH36" t="s">
        <v>39</v>
      </c>
    </row>
    <row r="37" spans="1:34" x14ac:dyDescent="0.25">
      <c r="A37">
        <v>30</v>
      </c>
      <c r="B37">
        <v>0</v>
      </c>
      <c r="C37">
        <v>0</v>
      </c>
      <c r="D37">
        <v>0</v>
      </c>
      <c r="E37">
        <v>0</v>
      </c>
      <c r="F37">
        <v>0</v>
      </c>
      <c r="G37">
        <v>0</v>
      </c>
      <c r="H37">
        <v>0</v>
      </c>
      <c r="J37">
        <v>0</v>
      </c>
      <c r="K37">
        <v>0</v>
      </c>
      <c r="L37">
        <v>0</v>
      </c>
      <c r="M37">
        <v>0</v>
      </c>
      <c r="N37">
        <v>0</v>
      </c>
      <c r="O37">
        <v>0</v>
      </c>
      <c r="P37">
        <v>0</v>
      </c>
      <c r="Q37">
        <v>0</v>
      </c>
      <c r="S37">
        <v>0</v>
      </c>
      <c r="T37">
        <v>0</v>
      </c>
      <c r="U37">
        <v>0</v>
      </c>
      <c r="V37">
        <v>0</v>
      </c>
      <c r="W37">
        <v>0</v>
      </c>
      <c r="X37">
        <v>0</v>
      </c>
      <c r="Y37">
        <v>0</v>
      </c>
      <c r="AA37" t="s">
        <v>48</v>
      </c>
      <c r="AE37">
        <v>0.81096335879699999</v>
      </c>
      <c r="AF37" t="s">
        <v>49</v>
      </c>
      <c r="AG37">
        <v>50</v>
      </c>
      <c r="AH37" t="s">
        <v>50</v>
      </c>
    </row>
    <row r="38" spans="1:34" x14ac:dyDescent="0.25">
      <c r="A38">
        <v>30</v>
      </c>
      <c r="B38">
        <v>0</v>
      </c>
      <c r="C38">
        <v>0</v>
      </c>
      <c r="D38">
        <v>0</v>
      </c>
      <c r="E38">
        <v>0</v>
      </c>
      <c r="F38">
        <v>0</v>
      </c>
      <c r="G38">
        <v>0</v>
      </c>
      <c r="H38">
        <v>0</v>
      </c>
      <c r="J38">
        <v>0</v>
      </c>
      <c r="K38">
        <v>0</v>
      </c>
      <c r="L38">
        <v>0</v>
      </c>
      <c r="M38">
        <v>0</v>
      </c>
      <c r="N38">
        <v>0</v>
      </c>
      <c r="O38">
        <v>0</v>
      </c>
      <c r="P38">
        <v>0</v>
      </c>
      <c r="Q38">
        <v>0</v>
      </c>
      <c r="S38">
        <v>0</v>
      </c>
      <c r="T38">
        <v>0</v>
      </c>
      <c r="U38">
        <v>0</v>
      </c>
      <c r="V38">
        <v>0</v>
      </c>
      <c r="W38">
        <v>0</v>
      </c>
      <c r="X38">
        <v>0</v>
      </c>
      <c r="Y38">
        <v>0</v>
      </c>
      <c r="AA38" t="s">
        <v>48</v>
      </c>
      <c r="AE38">
        <v>0.81096335879699999</v>
      </c>
      <c r="AF38" t="s">
        <v>34</v>
      </c>
      <c r="AG38">
        <v>100</v>
      </c>
      <c r="AH38" t="s">
        <v>35</v>
      </c>
    </row>
    <row r="39" spans="1:34" x14ac:dyDescent="0.25">
      <c r="A39">
        <v>30</v>
      </c>
      <c r="B39">
        <v>0</v>
      </c>
      <c r="C39">
        <v>0</v>
      </c>
      <c r="D39">
        <v>0</v>
      </c>
      <c r="E39">
        <v>0</v>
      </c>
      <c r="F39">
        <v>0</v>
      </c>
      <c r="G39">
        <v>0</v>
      </c>
      <c r="H39">
        <v>0</v>
      </c>
      <c r="J39">
        <v>0</v>
      </c>
      <c r="K39">
        <v>0</v>
      </c>
      <c r="L39">
        <v>0</v>
      </c>
      <c r="M39">
        <v>0</v>
      </c>
      <c r="N39">
        <v>0</v>
      </c>
      <c r="O39">
        <v>0</v>
      </c>
      <c r="P39">
        <v>0</v>
      </c>
      <c r="Q39">
        <v>0</v>
      </c>
      <c r="S39">
        <v>0</v>
      </c>
      <c r="T39">
        <v>0</v>
      </c>
      <c r="U39">
        <v>0</v>
      </c>
      <c r="V39">
        <v>0</v>
      </c>
      <c r="W39">
        <v>0</v>
      </c>
      <c r="X39">
        <v>0</v>
      </c>
      <c r="Y39">
        <v>0</v>
      </c>
      <c r="AA39" t="s">
        <v>48</v>
      </c>
      <c r="AE39">
        <v>0.81096335879699999</v>
      </c>
      <c r="AF39" t="s">
        <v>36</v>
      </c>
      <c r="AG39">
        <v>150</v>
      </c>
      <c r="AH39" t="s">
        <v>37</v>
      </c>
    </row>
    <row r="40" spans="1:34" x14ac:dyDescent="0.25">
      <c r="A40">
        <v>30</v>
      </c>
      <c r="B40">
        <v>0</v>
      </c>
      <c r="C40">
        <v>0</v>
      </c>
      <c r="D40">
        <v>0</v>
      </c>
      <c r="E40">
        <v>0</v>
      </c>
      <c r="F40">
        <v>0</v>
      </c>
      <c r="G40">
        <v>0</v>
      </c>
      <c r="H40">
        <v>0</v>
      </c>
      <c r="J40">
        <v>0</v>
      </c>
      <c r="K40">
        <v>0</v>
      </c>
      <c r="L40">
        <v>0</v>
      </c>
      <c r="M40">
        <v>0</v>
      </c>
      <c r="N40">
        <v>0</v>
      </c>
      <c r="O40">
        <v>0</v>
      </c>
      <c r="P40">
        <v>0</v>
      </c>
      <c r="Q40">
        <v>0</v>
      </c>
      <c r="S40">
        <v>0</v>
      </c>
      <c r="T40">
        <v>0</v>
      </c>
      <c r="U40">
        <v>0</v>
      </c>
      <c r="V40">
        <v>0</v>
      </c>
      <c r="W40">
        <v>0</v>
      </c>
      <c r="X40">
        <v>0</v>
      </c>
      <c r="Y40">
        <v>0</v>
      </c>
      <c r="AA40" t="s">
        <v>48</v>
      </c>
      <c r="AE40">
        <v>0.81096335879699999</v>
      </c>
      <c r="AF40" t="s">
        <v>38</v>
      </c>
      <c r="AG40">
        <v>200</v>
      </c>
      <c r="AH40" t="s">
        <v>39</v>
      </c>
    </row>
    <row r="41" spans="1:34" x14ac:dyDescent="0.25">
      <c r="A41">
        <v>30</v>
      </c>
      <c r="B41">
        <v>0</v>
      </c>
      <c r="C41">
        <v>0</v>
      </c>
      <c r="D41">
        <v>0</v>
      </c>
      <c r="E41">
        <v>0</v>
      </c>
      <c r="F41">
        <v>0</v>
      </c>
      <c r="G41">
        <v>0</v>
      </c>
      <c r="H41">
        <v>0</v>
      </c>
      <c r="J41">
        <v>0</v>
      </c>
      <c r="K41">
        <v>0</v>
      </c>
      <c r="L41">
        <v>0</v>
      </c>
      <c r="M41">
        <v>0</v>
      </c>
      <c r="N41">
        <v>0</v>
      </c>
      <c r="O41">
        <v>0</v>
      </c>
      <c r="P41">
        <v>0</v>
      </c>
      <c r="Q41">
        <v>0</v>
      </c>
      <c r="S41">
        <v>0</v>
      </c>
      <c r="T41">
        <v>0</v>
      </c>
      <c r="U41">
        <v>0</v>
      </c>
      <c r="V41">
        <v>0</v>
      </c>
      <c r="W41">
        <v>0</v>
      </c>
      <c r="X41">
        <v>0</v>
      </c>
      <c r="Y41">
        <v>0</v>
      </c>
      <c r="AA41" t="s">
        <v>48</v>
      </c>
      <c r="AE41">
        <v>0.81096335879699999</v>
      </c>
      <c r="AF41" t="s">
        <v>44</v>
      </c>
      <c r="AG41">
        <v>0.4</v>
      </c>
      <c r="AH41" t="s">
        <v>45</v>
      </c>
    </row>
    <row r="42" spans="1:34" x14ac:dyDescent="0.25">
      <c r="A42">
        <v>30</v>
      </c>
      <c r="B42">
        <v>0</v>
      </c>
      <c r="C42">
        <v>0</v>
      </c>
      <c r="D42">
        <v>0</v>
      </c>
      <c r="E42">
        <v>0</v>
      </c>
      <c r="F42">
        <v>0</v>
      </c>
      <c r="G42">
        <v>0</v>
      </c>
      <c r="H42">
        <v>0</v>
      </c>
      <c r="J42">
        <v>0</v>
      </c>
      <c r="K42">
        <v>0</v>
      </c>
      <c r="L42">
        <v>0</v>
      </c>
      <c r="M42">
        <v>0</v>
      </c>
      <c r="N42">
        <v>0</v>
      </c>
      <c r="O42">
        <v>0</v>
      </c>
      <c r="P42">
        <v>0</v>
      </c>
      <c r="Q42">
        <v>0</v>
      </c>
      <c r="S42">
        <v>0</v>
      </c>
      <c r="T42">
        <v>0</v>
      </c>
      <c r="U42">
        <v>0</v>
      </c>
      <c r="V42">
        <v>0</v>
      </c>
      <c r="W42">
        <v>0</v>
      </c>
      <c r="X42">
        <v>0</v>
      </c>
      <c r="Y42">
        <v>0</v>
      </c>
      <c r="AA42" t="s">
        <v>48</v>
      </c>
      <c r="AE42">
        <v>0.81096335879699999</v>
      </c>
      <c r="AF42" t="s">
        <v>46</v>
      </c>
      <c r="AG42">
        <v>0.5</v>
      </c>
      <c r="AH42" t="s">
        <v>47</v>
      </c>
    </row>
    <row r="43" spans="1:34" x14ac:dyDescent="0.25">
      <c r="A43">
        <v>32</v>
      </c>
      <c r="B43">
        <v>4</v>
      </c>
      <c r="C43">
        <v>4</v>
      </c>
      <c r="D43">
        <v>0</v>
      </c>
      <c r="E43">
        <v>0</v>
      </c>
      <c r="F43">
        <v>0</v>
      </c>
      <c r="G43">
        <v>0</v>
      </c>
      <c r="H43">
        <v>0</v>
      </c>
      <c r="I43">
        <v>1.5</v>
      </c>
      <c r="J43">
        <v>0</v>
      </c>
      <c r="K43">
        <v>0</v>
      </c>
      <c r="L43">
        <v>0</v>
      </c>
      <c r="M43">
        <v>0</v>
      </c>
      <c r="N43">
        <v>0</v>
      </c>
      <c r="O43">
        <v>0</v>
      </c>
      <c r="P43">
        <v>0</v>
      </c>
      <c r="Q43">
        <v>0</v>
      </c>
      <c r="S43">
        <v>10</v>
      </c>
      <c r="T43">
        <v>6</v>
      </c>
      <c r="U43">
        <v>0</v>
      </c>
      <c r="V43">
        <v>0</v>
      </c>
      <c r="W43">
        <v>4</v>
      </c>
      <c r="X43">
        <v>0</v>
      </c>
      <c r="Y43">
        <v>0</v>
      </c>
      <c r="Z43">
        <v>1.5</v>
      </c>
      <c r="AA43">
        <v>7</v>
      </c>
      <c r="AB43">
        <v>0</v>
      </c>
      <c r="AC43">
        <v>7</v>
      </c>
      <c r="AD43">
        <v>16</v>
      </c>
      <c r="AE43">
        <v>0.81023109357199996</v>
      </c>
      <c r="AF43" t="s">
        <v>36</v>
      </c>
      <c r="AG43">
        <v>150</v>
      </c>
      <c r="AH43" t="s">
        <v>37</v>
      </c>
    </row>
    <row r="44" spans="1:34" x14ac:dyDescent="0.25">
      <c r="A44">
        <v>32</v>
      </c>
      <c r="B44">
        <v>4</v>
      </c>
      <c r="C44">
        <v>4</v>
      </c>
      <c r="D44">
        <v>0</v>
      </c>
      <c r="E44">
        <v>0</v>
      </c>
      <c r="F44">
        <v>0</v>
      </c>
      <c r="G44">
        <v>0</v>
      </c>
      <c r="H44">
        <v>0</v>
      </c>
      <c r="I44">
        <v>1.5</v>
      </c>
      <c r="J44">
        <v>0</v>
      </c>
      <c r="K44">
        <v>0</v>
      </c>
      <c r="L44">
        <v>0</v>
      </c>
      <c r="M44">
        <v>0</v>
      </c>
      <c r="N44">
        <v>0</v>
      </c>
      <c r="O44">
        <v>0</v>
      </c>
      <c r="P44">
        <v>0</v>
      </c>
      <c r="Q44">
        <v>0</v>
      </c>
      <c r="S44">
        <v>10</v>
      </c>
      <c r="T44">
        <v>6</v>
      </c>
      <c r="U44">
        <v>0</v>
      </c>
      <c r="V44">
        <v>0</v>
      </c>
      <c r="W44">
        <v>4</v>
      </c>
      <c r="X44">
        <v>0</v>
      </c>
      <c r="Y44">
        <v>0</v>
      </c>
      <c r="Z44">
        <v>1.5</v>
      </c>
      <c r="AA44">
        <v>7</v>
      </c>
      <c r="AB44">
        <v>0</v>
      </c>
      <c r="AC44">
        <v>7</v>
      </c>
      <c r="AD44">
        <v>16</v>
      </c>
      <c r="AE44">
        <v>0.81023109357199996</v>
      </c>
      <c r="AF44" t="s">
        <v>38</v>
      </c>
      <c r="AG44">
        <v>200</v>
      </c>
      <c r="AH44" t="s">
        <v>39</v>
      </c>
    </row>
    <row r="45" spans="1:34" x14ac:dyDescent="0.25">
      <c r="A45">
        <v>32</v>
      </c>
      <c r="B45">
        <v>4</v>
      </c>
      <c r="C45">
        <v>4</v>
      </c>
      <c r="D45">
        <v>0</v>
      </c>
      <c r="E45">
        <v>0</v>
      </c>
      <c r="F45">
        <v>0</v>
      </c>
      <c r="G45">
        <v>0</v>
      </c>
      <c r="H45">
        <v>0</v>
      </c>
      <c r="I45">
        <v>1.5</v>
      </c>
      <c r="J45">
        <v>0</v>
      </c>
      <c r="K45">
        <v>0</v>
      </c>
      <c r="L45">
        <v>0</v>
      </c>
      <c r="M45">
        <v>0</v>
      </c>
      <c r="N45">
        <v>0</v>
      </c>
      <c r="O45">
        <v>0</v>
      </c>
      <c r="P45">
        <v>0</v>
      </c>
      <c r="Q45">
        <v>0</v>
      </c>
      <c r="S45">
        <v>10</v>
      </c>
      <c r="T45">
        <v>6</v>
      </c>
      <c r="U45">
        <v>0</v>
      </c>
      <c r="V45">
        <v>0</v>
      </c>
      <c r="W45">
        <v>4</v>
      </c>
      <c r="X45">
        <v>0</v>
      </c>
      <c r="Y45">
        <v>0</v>
      </c>
      <c r="Z45">
        <v>1.5</v>
      </c>
      <c r="AA45">
        <v>7</v>
      </c>
      <c r="AB45">
        <v>0</v>
      </c>
      <c r="AC45">
        <v>7</v>
      </c>
      <c r="AD45">
        <v>16</v>
      </c>
      <c r="AE45">
        <v>0.81023109357199996</v>
      </c>
      <c r="AF45" t="s">
        <v>46</v>
      </c>
      <c r="AG45">
        <v>0.5</v>
      </c>
      <c r="AH45" t="s">
        <v>47</v>
      </c>
    </row>
    <row r="46" spans="1:34" x14ac:dyDescent="0.25">
      <c r="A46">
        <v>34</v>
      </c>
      <c r="B46">
        <v>0</v>
      </c>
      <c r="C46">
        <v>0</v>
      </c>
      <c r="D46">
        <v>0</v>
      </c>
      <c r="E46">
        <v>0</v>
      </c>
      <c r="F46">
        <v>0</v>
      </c>
      <c r="G46">
        <v>0</v>
      </c>
      <c r="H46">
        <v>0</v>
      </c>
      <c r="J46">
        <v>0</v>
      </c>
      <c r="K46">
        <v>0</v>
      </c>
      <c r="L46">
        <v>0</v>
      </c>
      <c r="M46">
        <v>0</v>
      </c>
      <c r="N46">
        <v>0</v>
      </c>
      <c r="O46">
        <v>0</v>
      </c>
      <c r="P46">
        <v>0</v>
      </c>
      <c r="Q46">
        <v>0</v>
      </c>
      <c r="S46">
        <v>0</v>
      </c>
      <c r="T46">
        <v>0</v>
      </c>
      <c r="U46">
        <v>0</v>
      </c>
      <c r="V46">
        <v>0</v>
      </c>
      <c r="W46">
        <v>0</v>
      </c>
      <c r="X46">
        <v>0</v>
      </c>
      <c r="Y46">
        <v>0</v>
      </c>
      <c r="AA46">
        <v>3</v>
      </c>
      <c r="AB46">
        <v>2</v>
      </c>
      <c r="AC46">
        <v>1</v>
      </c>
      <c r="AD46">
        <v>5</v>
      </c>
      <c r="AE46">
        <v>0.71470267283800004</v>
      </c>
      <c r="AF46" t="s">
        <v>34</v>
      </c>
      <c r="AG46">
        <v>100</v>
      </c>
      <c r="AH46" t="s">
        <v>35</v>
      </c>
    </row>
    <row r="47" spans="1:34" x14ac:dyDescent="0.25">
      <c r="A47">
        <v>34</v>
      </c>
      <c r="B47">
        <v>0</v>
      </c>
      <c r="C47">
        <v>0</v>
      </c>
      <c r="D47">
        <v>0</v>
      </c>
      <c r="E47">
        <v>0</v>
      </c>
      <c r="F47">
        <v>0</v>
      </c>
      <c r="G47">
        <v>0</v>
      </c>
      <c r="H47">
        <v>0</v>
      </c>
      <c r="J47">
        <v>0</v>
      </c>
      <c r="K47">
        <v>0</v>
      </c>
      <c r="L47">
        <v>0</v>
      </c>
      <c r="M47">
        <v>0</v>
      </c>
      <c r="N47">
        <v>0</v>
      </c>
      <c r="O47">
        <v>0</v>
      </c>
      <c r="P47">
        <v>0</v>
      </c>
      <c r="Q47">
        <v>0</v>
      </c>
      <c r="S47">
        <v>0</v>
      </c>
      <c r="T47">
        <v>0</v>
      </c>
      <c r="U47">
        <v>0</v>
      </c>
      <c r="V47">
        <v>0</v>
      </c>
      <c r="W47">
        <v>0</v>
      </c>
      <c r="X47">
        <v>0</v>
      </c>
      <c r="Y47">
        <v>0</v>
      </c>
      <c r="AA47">
        <v>3</v>
      </c>
      <c r="AB47">
        <v>2</v>
      </c>
      <c r="AC47">
        <v>1</v>
      </c>
      <c r="AD47">
        <v>5</v>
      </c>
      <c r="AE47">
        <v>0.71470267283800004</v>
      </c>
      <c r="AF47" t="s">
        <v>36</v>
      </c>
      <c r="AG47">
        <v>150</v>
      </c>
      <c r="AH47" t="s">
        <v>37</v>
      </c>
    </row>
    <row r="48" spans="1:34" x14ac:dyDescent="0.25">
      <c r="A48">
        <v>34</v>
      </c>
      <c r="B48">
        <v>0</v>
      </c>
      <c r="C48">
        <v>0</v>
      </c>
      <c r="D48">
        <v>0</v>
      </c>
      <c r="E48">
        <v>0</v>
      </c>
      <c r="F48">
        <v>0</v>
      </c>
      <c r="G48">
        <v>0</v>
      </c>
      <c r="H48">
        <v>0</v>
      </c>
      <c r="J48">
        <v>0</v>
      </c>
      <c r="K48">
        <v>0</v>
      </c>
      <c r="L48">
        <v>0</v>
      </c>
      <c r="M48">
        <v>0</v>
      </c>
      <c r="N48">
        <v>0</v>
      </c>
      <c r="O48">
        <v>0</v>
      </c>
      <c r="P48">
        <v>0</v>
      </c>
      <c r="Q48">
        <v>0</v>
      </c>
      <c r="S48">
        <v>0</v>
      </c>
      <c r="T48">
        <v>0</v>
      </c>
      <c r="U48">
        <v>0</v>
      </c>
      <c r="V48">
        <v>0</v>
      </c>
      <c r="W48">
        <v>0</v>
      </c>
      <c r="X48">
        <v>0</v>
      </c>
      <c r="Y48">
        <v>0</v>
      </c>
      <c r="AA48">
        <v>3</v>
      </c>
      <c r="AB48">
        <v>2</v>
      </c>
      <c r="AC48">
        <v>1</v>
      </c>
      <c r="AD48">
        <v>5</v>
      </c>
      <c r="AE48">
        <v>0.71470267283800004</v>
      </c>
      <c r="AF48" t="s">
        <v>38</v>
      </c>
      <c r="AG48">
        <v>200</v>
      </c>
      <c r="AH48" t="s">
        <v>39</v>
      </c>
    </row>
    <row r="49" spans="1:34" x14ac:dyDescent="0.25">
      <c r="A49">
        <v>34</v>
      </c>
      <c r="B49">
        <v>0</v>
      </c>
      <c r="C49">
        <v>0</v>
      </c>
      <c r="D49">
        <v>0</v>
      </c>
      <c r="E49">
        <v>0</v>
      </c>
      <c r="F49">
        <v>0</v>
      </c>
      <c r="G49">
        <v>0</v>
      </c>
      <c r="H49">
        <v>0</v>
      </c>
      <c r="J49">
        <v>0</v>
      </c>
      <c r="K49">
        <v>0</v>
      </c>
      <c r="L49">
        <v>0</v>
      </c>
      <c r="M49">
        <v>0</v>
      </c>
      <c r="N49">
        <v>0</v>
      </c>
      <c r="O49">
        <v>0</v>
      </c>
      <c r="P49">
        <v>0</v>
      </c>
      <c r="Q49">
        <v>0</v>
      </c>
      <c r="S49">
        <v>0</v>
      </c>
      <c r="T49">
        <v>0</v>
      </c>
      <c r="U49">
        <v>0</v>
      </c>
      <c r="V49">
        <v>0</v>
      </c>
      <c r="W49">
        <v>0</v>
      </c>
      <c r="X49">
        <v>0</v>
      </c>
      <c r="Y49">
        <v>0</v>
      </c>
      <c r="AA49">
        <v>3</v>
      </c>
      <c r="AB49">
        <v>2</v>
      </c>
      <c r="AC49">
        <v>1</v>
      </c>
      <c r="AD49">
        <v>5</v>
      </c>
      <c r="AE49">
        <v>0.71470267283800004</v>
      </c>
      <c r="AF49" t="s">
        <v>42</v>
      </c>
      <c r="AG49">
        <v>0.3</v>
      </c>
      <c r="AH49" t="s">
        <v>43</v>
      </c>
    </row>
    <row r="50" spans="1:34" x14ac:dyDescent="0.25">
      <c r="A50">
        <v>34</v>
      </c>
      <c r="B50">
        <v>0</v>
      </c>
      <c r="C50">
        <v>0</v>
      </c>
      <c r="D50">
        <v>0</v>
      </c>
      <c r="E50">
        <v>0</v>
      </c>
      <c r="F50">
        <v>0</v>
      </c>
      <c r="G50">
        <v>0</v>
      </c>
      <c r="H50">
        <v>0</v>
      </c>
      <c r="J50">
        <v>0</v>
      </c>
      <c r="K50">
        <v>0</v>
      </c>
      <c r="L50">
        <v>0</v>
      </c>
      <c r="M50">
        <v>0</v>
      </c>
      <c r="N50">
        <v>0</v>
      </c>
      <c r="O50">
        <v>0</v>
      </c>
      <c r="P50">
        <v>0</v>
      </c>
      <c r="Q50">
        <v>0</v>
      </c>
      <c r="S50">
        <v>0</v>
      </c>
      <c r="T50">
        <v>0</v>
      </c>
      <c r="U50">
        <v>0</v>
      </c>
      <c r="V50">
        <v>0</v>
      </c>
      <c r="W50">
        <v>0</v>
      </c>
      <c r="X50">
        <v>0</v>
      </c>
      <c r="Y50">
        <v>0</v>
      </c>
      <c r="AA50">
        <v>3</v>
      </c>
      <c r="AB50">
        <v>2</v>
      </c>
      <c r="AC50">
        <v>1</v>
      </c>
      <c r="AD50">
        <v>5</v>
      </c>
      <c r="AE50">
        <v>0.71470267283800004</v>
      </c>
      <c r="AF50" t="s">
        <v>44</v>
      </c>
      <c r="AG50">
        <v>0.4</v>
      </c>
      <c r="AH50" t="s">
        <v>45</v>
      </c>
    </row>
    <row r="51" spans="1:34" x14ac:dyDescent="0.25">
      <c r="A51">
        <v>34</v>
      </c>
      <c r="B51">
        <v>0</v>
      </c>
      <c r="C51">
        <v>0</v>
      </c>
      <c r="D51">
        <v>0</v>
      </c>
      <c r="E51">
        <v>0</v>
      </c>
      <c r="F51">
        <v>0</v>
      </c>
      <c r="G51">
        <v>0</v>
      </c>
      <c r="H51">
        <v>0</v>
      </c>
      <c r="J51">
        <v>0</v>
      </c>
      <c r="K51">
        <v>0</v>
      </c>
      <c r="L51">
        <v>0</v>
      </c>
      <c r="M51">
        <v>0</v>
      </c>
      <c r="N51">
        <v>0</v>
      </c>
      <c r="O51">
        <v>0</v>
      </c>
      <c r="P51">
        <v>0</v>
      </c>
      <c r="Q51">
        <v>0</v>
      </c>
      <c r="S51">
        <v>0</v>
      </c>
      <c r="T51">
        <v>0</v>
      </c>
      <c r="U51">
        <v>0</v>
      </c>
      <c r="V51">
        <v>0</v>
      </c>
      <c r="W51">
        <v>0</v>
      </c>
      <c r="X51">
        <v>0</v>
      </c>
      <c r="Y51">
        <v>0</v>
      </c>
      <c r="AA51">
        <v>3</v>
      </c>
      <c r="AB51">
        <v>2</v>
      </c>
      <c r="AC51">
        <v>1</v>
      </c>
      <c r="AD51">
        <v>5</v>
      </c>
      <c r="AE51">
        <v>0.71470267283800004</v>
      </c>
      <c r="AF51" t="s">
        <v>46</v>
      </c>
      <c r="AG51">
        <v>0.5</v>
      </c>
      <c r="AH51" t="s">
        <v>47</v>
      </c>
    </row>
    <row r="52" spans="1:34" x14ac:dyDescent="0.25">
      <c r="A52">
        <v>37</v>
      </c>
      <c r="B52">
        <v>0</v>
      </c>
      <c r="C52">
        <v>0</v>
      </c>
      <c r="D52">
        <v>0</v>
      </c>
      <c r="E52">
        <v>0</v>
      </c>
      <c r="F52">
        <v>0</v>
      </c>
      <c r="G52">
        <v>0</v>
      </c>
      <c r="H52">
        <v>0</v>
      </c>
      <c r="J52">
        <v>0</v>
      </c>
      <c r="K52">
        <v>0</v>
      </c>
      <c r="L52">
        <v>0</v>
      </c>
      <c r="M52">
        <v>0</v>
      </c>
      <c r="N52">
        <v>0</v>
      </c>
      <c r="O52">
        <v>0</v>
      </c>
      <c r="P52">
        <v>0</v>
      </c>
      <c r="Q52">
        <v>0</v>
      </c>
      <c r="S52">
        <v>4</v>
      </c>
      <c r="T52">
        <v>0</v>
      </c>
      <c r="U52">
        <v>2</v>
      </c>
      <c r="V52">
        <v>0</v>
      </c>
      <c r="W52">
        <v>2</v>
      </c>
      <c r="X52">
        <v>0</v>
      </c>
      <c r="Y52">
        <v>0</v>
      </c>
      <c r="Z52">
        <v>1.5</v>
      </c>
      <c r="AA52">
        <v>5</v>
      </c>
      <c r="AB52">
        <v>0</v>
      </c>
      <c r="AC52">
        <v>5</v>
      </c>
      <c r="AD52">
        <v>4</v>
      </c>
      <c r="AE52">
        <v>0.90666348860900003</v>
      </c>
      <c r="AF52" t="s">
        <v>38</v>
      </c>
      <c r="AG52">
        <v>200</v>
      </c>
      <c r="AH52" t="s">
        <v>39</v>
      </c>
    </row>
    <row r="53" spans="1:34" x14ac:dyDescent="0.25">
      <c r="A53">
        <v>39</v>
      </c>
      <c r="B53">
        <v>0</v>
      </c>
      <c r="C53">
        <v>0</v>
      </c>
      <c r="D53">
        <v>0</v>
      </c>
      <c r="E53">
        <v>0</v>
      </c>
      <c r="F53">
        <v>0</v>
      </c>
      <c r="G53">
        <v>0</v>
      </c>
      <c r="H53">
        <v>0</v>
      </c>
      <c r="J53">
        <v>0</v>
      </c>
      <c r="K53">
        <v>0</v>
      </c>
      <c r="L53">
        <v>0</v>
      </c>
      <c r="M53">
        <v>0</v>
      </c>
      <c r="N53">
        <v>0</v>
      </c>
      <c r="O53">
        <v>0</v>
      </c>
      <c r="P53">
        <v>0</v>
      </c>
      <c r="Q53">
        <v>0</v>
      </c>
      <c r="S53" t="s">
        <v>51</v>
      </c>
      <c r="AA53">
        <v>14</v>
      </c>
      <c r="AB53">
        <v>0</v>
      </c>
      <c r="AC53">
        <v>14</v>
      </c>
      <c r="AD53">
        <v>10</v>
      </c>
      <c r="AE53">
        <v>1.0817231190700001</v>
      </c>
      <c r="AF53" t="s">
        <v>36</v>
      </c>
      <c r="AG53">
        <v>150</v>
      </c>
      <c r="AH53" t="s">
        <v>37</v>
      </c>
    </row>
    <row r="54" spans="1:34" x14ac:dyDescent="0.25">
      <c r="A54">
        <v>39</v>
      </c>
      <c r="B54">
        <v>0</v>
      </c>
      <c r="C54">
        <v>0</v>
      </c>
      <c r="D54">
        <v>0</v>
      </c>
      <c r="E54">
        <v>0</v>
      </c>
      <c r="F54">
        <v>0</v>
      </c>
      <c r="G54">
        <v>0</v>
      </c>
      <c r="H54">
        <v>0</v>
      </c>
      <c r="J54">
        <v>0</v>
      </c>
      <c r="K54">
        <v>0</v>
      </c>
      <c r="L54">
        <v>0</v>
      </c>
      <c r="M54">
        <v>0</v>
      </c>
      <c r="N54">
        <v>0</v>
      </c>
      <c r="O54">
        <v>0</v>
      </c>
      <c r="P54">
        <v>0</v>
      </c>
      <c r="Q54">
        <v>0</v>
      </c>
      <c r="S54" t="s">
        <v>51</v>
      </c>
      <c r="AA54">
        <v>14</v>
      </c>
      <c r="AB54">
        <v>0</v>
      </c>
      <c r="AC54">
        <v>14</v>
      </c>
      <c r="AD54">
        <v>10</v>
      </c>
      <c r="AE54">
        <v>1.0817231190700001</v>
      </c>
      <c r="AF54" t="s">
        <v>38</v>
      </c>
      <c r="AG54">
        <v>200</v>
      </c>
      <c r="AH54" t="s">
        <v>39</v>
      </c>
    </row>
    <row r="55" spans="1:34" x14ac:dyDescent="0.25">
      <c r="A55">
        <v>39</v>
      </c>
      <c r="B55">
        <v>0</v>
      </c>
      <c r="C55">
        <v>0</v>
      </c>
      <c r="D55">
        <v>0</v>
      </c>
      <c r="E55">
        <v>0</v>
      </c>
      <c r="F55">
        <v>0</v>
      </c>
      <c r="G55">
        <v>0</v>
      </c>
      <c r="H55">
        <v>0</v>
      </c>
      <c r="J55">
        <v>0</v>
      </c>
      <c r="K55">
        <v>0</v>
      </c>
      <c r="L55">
        <v>0</v>
      </c>
      <c r="M55">
        <v>0</v>
      </c>
      <c r="N55">
        <v>0</v>
      </c>
      <c r="O55">
        <v>0</v>
      </c>
      <c r="P55">
        <v>0</v>
      </c>
      <c r="Q55">
        <v>0</v>
      </c>
      <c r="S55" t="s">
        <v>51</v>
      </c>
      <c r="AA55">
        <v>14</v>
      </c>
      <c r="AB55">
        <v>0</v>
      </c>
      <c r="AC55">
        <v>14</v>
      </c>
      <c r="AD55">
        <v>10</v>
      </c>
      <c r="AE55">
        <v>1.0817231190700001</v>
      </c>
      <c r="AF55" t="s">
        <v>42</v>
      </c>
      <c r="AG55">
        <v>0.3</v>
      </c>
      <c r="AH55" t="s">
        <v>43</v>
      </c>
    </row>
    <row r="56" spans="1:34" x14ac:dyDescent="0.25">
      <c r="A56">
        <v>39</v>
      </c>
      <c r="B56">
        <v>0</v>
      </c>
      <c r="C56">
        <v>0</v>
      </c>
      <c r="D56">
        <v>0</v>
      </c>
      <c r="E56">
        <v>0</v>
      </c>
      <c r="F56">
        <v>0</v>
      </c>
      <c r="G56">
        <v>0</v>
      </c>
      <c r="H56">
        <v>0</v>
      </c>
      <c r="J56">
        <v>0</v>
      </c>
      <c r="K56">
        <v>0</v>
      </c>
      <c r="L56">
        <v>0</v>
      </c>
      <c r="M56">
        <v>0</v>
      </c>
      <c r="N56">
        <v>0</v>
      </c>
      <c r="O56">
        <v>0</v>
      </c>
      <c r="P56">
        <v>0</v>
      </c>
      <c r="Q56">
        <v>0</v>
      </c>
      <c r="S56" t="s">
        <v>51</v>
      </c>
      <c r="AA56">
        <v>14</v>
      </c>
      <c r="AB56">
        <v>0</v>
      </c>
      <c r="AC56">
        <v>14</v>
      </c>
      <c r="AD56">
        <v>10</v>
      </c>
      <c r="AE56">
        <v>1.0817231190700001</v>
      </c>
      <c r="AF56" t="s">
        <v>44</v>
      </c>
      <c r="AG56">
        <v>0.4</v>
      </c>
      <c r="AH56" t="s">
        <v>45</v>
      </c>
    </row>
    <row r="57" spans="1:34" x14ac:dyDescent="0.25">
      <c r="A57">
        <v>39</v>
      </c>
      <c r="B57">
        <v>0</v>
      </c>
      <c r="C57">
        <v>0</v>
      </c>
      <c r="D57">
        <v>0</v>
      </c>
      <c r="E57">
        <v>0</v>
      </c>
      <c r="F57">
        <v>0</v>
      </c>
      <c r="G57">
        <v>0</v>
      </c>
      <c r="H57">
        <v>0</v>
      </c>
      <c r="J57">
        <v>0</v>
      </c>
      <c r="K57">
        <v>0</v>
      </c>
      <c r="L57">
        <v>0</v>
      </c>
      <c r="M57">
        <v>0</v>
      </c>
      <c r="N57">
        <v>0</v>
      </c>
      <c r="O57">
        <v>0</v>
      </c>
      <c r="P57">
        <v>0</v>
      </c>
      <c r="Q57">
        <v>0</v>
      </c>
      <c r="S57" t="s">
        <v>51</v>
      </c>
      <c r="AA57">
        <v>14</v>
      </c>
      <c r="AB57">
        <v>0</v>
      </c>
      <c r="AC57">
        <v>14</v>
      </c>
      <c r="AD57">
        <v>10</v>
      </c>
      <c r="AE57">
        <v>1.0817231190700001</v>
      </c>
      <c r="AF57" t="s">
        <v>46</v>
      </c>
      <c r="AG57">
        <v>0.5</v>
      </c>
      <c r="AH57" t="s">
        <v>47</v>
      </c>
    </row>
    <row r="58" spans="1:34" x14ac:dyDescent="0.25">
      <c r="A58">
        <v>43</v>
      </c>
      <c r="B58">
        <v>0</v>
      </c>
      <c r="C58">
        <v>0</v>
      </c>
      <c r="D58">
        <v>0</v>
      </c>
      <c r="E58">
        <v>0</v>
      </c>
      <c r="F58">
        <v>0</v>
      </c>
      <c r="G58">
        <v>0</v>
      </c>
      <c r="H58">
        <v>0</v>
      </c>
      <c r="J58">
        <v>0</v>
      </c>
      <c r="K58">
        <v>0</v>
      </c>
      <c r="L58">
        <v>0</v>
      </c>
      <c r="M58">
        <v>0</v>
      </c>
      <c r="N58">
        <v>0</v>
      </c>
      <c r="O58">
        <v>0</v>
      </c>
      <c r="P58">
        <v>0</v>
      </c>
      <c r="Q58">
        <v>0</v>
      </c>
      <c r="S58">
        <v>8</v>
      </c>
      <c r="T58">
        <v>4</v>
      </c>
      <c r="U58">
        <v>0</v>
      </c>
      <c r="V58">
        <v>0</v>
      </c>
      <c r="W58">
        <v>0</v>
      </c>
      <c r="X58">
        <v>4</v>
      </c>
      <c r="Y58">
        <v>0</v>
      </c>
      <c r="Z58">
        <v>3</v>
      </c>
      <c r="AA58">
        <v>1</v>
      </c>
      <c r="AB58">
        <v>0</v>
      </c>
      <c r="AC58">
        <v>0</v>
      </c>
      <c r="AD58">
        <v>15</v>
      </c>
      <c r="AE58">
        <v>0.83727572747199996</v>
      </c>
      <c r="AF58" t="s">
        <v>38</v>
      </c>
      <c r="AG58">
        <v>200</v>
      </c>
      <c r="AH58" t="s">
        <v>39</v>
      </c>
    </row>
    <row r="59" spans="1:34" x14ac:dyDescent="0.25">
      <c r="A59">
        <v>44</v>
      </c>
      <c r="B59">
        <v>0</v>
      </c>
      <c r="C59">
        <v>0</v>
      </c>
      <c r="D59">
        <v>0</v>
      </c>
      <c r="E59">
        <v>0</v>
      </c>
      <c r="F59">
        <v>0</v>
      </c>
      <c r="G59">
        <v>0</v>
      </c>
      <c r="H59">
        <v>0</v>
      </c>
      <c r="J59">
        <v>6</v>
      </c>
      <c r="K59">
        <v>0</v>
      </c>
      <c r="L59">
        <v>0</v>
      </c>
      <c r="M59">
        <v>0</v>
      </c>
      <c r="N59">
        <v>0</v>
      </c>
      <c r="O59">
        <v>0</v>
      </c>
      <c r="P59">
        <v>0</v>
      </c>
      <c r="Q59">
        <v>0</v>
      </c>
      <c r="S59">
        <v>0</v>
      </c>
      <c r="T59">
        <v>0</v>
      </c>
      <c r="U59">
        <v>0</v>
      </c>
      <c r="V59">
        <v>0</v>
      </c>
      <c r="W59">
        <v>0</v>
      </c>
      <c r="X59">
        <v>0</v>
      </c>
      <c r="Y59">
        <v>0</v>
      </c>
      <c r="AA59">
        <v>7</v>
      </c>
      <c r="AB59">
        <v>1</v>
      </c>
      <c r="AC59">
        <v>2</v>
      </c>
      <c r="AD59">
        <v>5</v>
      </c>
      <c r="AE59">
        <v>1.1744897841899999</v>
      </c>
      <c r="AF59" t="s">
        <v>49</v>
      </c>
      <c r="AG59">
        <v>50</v>
      </c>
      <c r="AH59" t="s">
        <v>50</v>
      </c>
    </row>
    <row r="60" spans="1:34" x14ac:dyDescent="0.25">
      <c r="A60">
        <v>44</v>
      </c>
      <c r="B60">
        <v>0</v>
      </c>
      <c r="C60">
        <v>0</v>
      </c>
      <c r="D60">
        <v>0</v>
      </c>
      <c r="E60">
        <v>0</v>
      </c>
      <c r="F60">
        <v>0</v>
      </c>
      <c r="G60">
        <v>0</v>
      </c>
      <c r="H60">
        <v>0</v>
      </c>
      <c r="J60">
        <v>6</v>
      </c>
      <c r="K60">
        <v>0</v>
      </c>
      <c r="L60">
        <v>0</v>
      </c>
      <c r="M60">
        <v>0</v>
      </c>
      <c r="N60">
        <v>0</v>
      </c>
      <c r="O60">
        <v>0</v>
      </c>
      <c r="P60">
        <v>0</v>
      </c>
      <c r="Q60">
        <v>0</v>
      </c>
      <c r="S60">
        <v>0</v>
      </c>
      <c r="T60">
        <v>0</v>
      </c>
      <c r="U60">
        <v>0</v>
      </c>
      <c r="V60">
        <v>0</v>
      </c>
      <c r="W60">
        <v>0</v>
      </c>
      <c r="X60">
        <v>0</v>
      </c>
      <c r="Y60">
        <v>0</v>
      </c>
      <c r="AA60">
        <v>7</v>
      </c>
      <c r="AB60">
        <v>1</v>
      </c>
      <c r="AC60">
        <v>2</v>
      </c>
      <c r="AD60">
        <v>5</v>
      </c>
      <c r="AE60">
        <v>1.1744897841899999</v>
      </c>
      <c r="AF60" t="s">
        <v>34</v>
      </c>
      <c r="AG60">
        <v>100</v>
      </c>
      <c r="AH60" t="s">
        <v>35</v>
      </c>
    </row>
    <row r="61" spans="1:34" x14ac:dyDescent="0.25">
      <c r="A61">
        <v>44</v>
      </c>
      <c r="B61">
        <v>0</v>
      </c>
      <c r="C61">
        <v>0</v>
      </c>
      <c r="D61">
        <v>0</v>
      </c>
      <c r="E61">
        <v>0</v>
      </c>
      <c r="F61">
        <v>0</v>
      </c>
      <c r="G61">
        <v>0</v>
      </c>
      <c r="H61">
        <v>0</v>
      </c>
      <c r="J61">
        <v>6</v>
      </c>
      <c r="K61">
        <v>0</v>
      </c>
      <c r="L61">
        <v>0</v>
      </c>
      <c r="M61">
        <v>0</v>
      </c>
      <c r="N61">
        <v>0</v>
      </c>
      <c r="O61">
        <v>0</v>
      </c>
      <c r="P61">
        <v>0</v>
      </c>
      <c r="Q61">
        <v>0</v>
      </c>
      <c r="S61">
        <v>0</v>
      </c>
      <c r="T61">
        <v>0</v>
      </c>
      <c r="U61">
        <v>0</v>
      </c>
      <c r="V61">
        <v>0</v>
      </c>
      <c r="W61">
        <v>0</v>
      </c>
      <c r="X61">
        <v>0</v>
      </c>
      <c r="Y61">
        <v>0</v>
      </c>
      <c r="AA61">
        <v>7</v>
      </c>
      <c r="AB61">
        <v>1</v>
      </c>
      <c r="AC61">
        <v>2</v>
      </c>
      <c r="AD61">
        <v>5</v>
      </c>
      <c r="AE61">
        <v>1.1744897841899999</v>
      </c>
      <c r="AF61" t="s">
        <v>36</v>
      </c>
      <c r="AG61">
        <v>150</v>
      </c>
      <c r="AH61" t="s">
        <v>37</v>
      </c>
    </row>
    <row r="62" spans="1:34" x14ac:dyDescent="0.25">
      <c r="A62">
        <v>44</v>
      </c>
      <c r="B62">
        <v>0</v>
      </c>
      <c r="C62">
        <v>0</v>
      </c>
      <c r="D62">
        <v>0</v>
      </c>
      <c r="E62">
        <v>0</v>
      </c>
      <c r="F62">
        <v>0</v>
      </c>
      <c r="G62">
        <v>0</v>
      </c>
      <c r="H62">
        <v>0</v>
      </c>
      <c r="J62">
        <v>6</v>
      </c>
      <c r="K62">
        <v>0</v>
      </c>
      <c r="L62">
        <v>0</v>
      </c>
      <c r="M62">
        <v>0</v>
      </c>
      <c r="N62">
        <v>0</v>
      </c>
      <c r="O62">
        <v>0</v>
      </c>
      <c r="P62">
        <v>0</v>
      </c>
      <c r="Q62">
        <v>0</v>
      </c>
      <c r="S62">
        <v>0</v>
      </c>
      <c r="T62">
        <v>0</v>
      </c>
      <c r="U62">
        <v>0</v>
      </c>
      <c r="V62">
        <v>0</v>
      </c>
      <c r="W62">
        <v>0</v>
      </c>
      <c r="X62">
        <v>0</v>
      </c>
      <c r="Y62">
        <v>0</v>
      </c>
      <c r="AA62">
        <v>7</v>
      </c>
      <c r="AB62">
        <v>1</v>
      </c>
      <c r="AC62">
        <v>2</v>
      </c>
      <c r="AD62">
        <v>5</v>
      </c>
      <c r="AE62">
        <v>1.1744897841899999</v>
      </c>
      <c r="AF62" t="s">
        <v>38</v>
      </c>
      <c r="AG62">
        <v>200</v>
      </c>
      <c r="AH62" t="s">
        <v>39</v>
      </c>
    </row>
    <row r="63" spans="1:34" x14ac:dyDescent="0.25">
      <c r="A63">
        <v>44</v>
      </c>
      <c r="B63">
        <v>0</v>
      </c>
      <c r="C63">
        <v>0</v>
      </c>
      <c r="D63">
        <v>0</v>
      </c>
      <c r="E63">
        <v>0</v>
      </c>
      <c r="F63">
        <v>0</v>
      </c>
      <c r="G63">
        <v>0</v>
      </c>
      <c r="H63">
        <v>0</v>
      </c>
      <c r="J63">
        <v>6</v>
      </c>
      <c r="K63">
        <v>0</v>
      </c>
      <c r="L63">
        <v>0</v>
      </c>
      <c r="M63">
        <v>0</v>
      </c>
      <c r="N63">
        <v>0</v>
      </c>
      <c r="O63">
        <v>0</v>
      </c>
      <c r="P63">
        <v>0</v>
      </c>
      <c r="Q63">
        <v>0</v>
      </c>
      <c r="S63">
        <v>0</v>
      </c>
      <c r="T63">
        <v>0</v>
      </c>
      <c r="U63">
        <v>0</v>
      </c>
      <c r="V63">
        <v>0</v>
      </c>
      <c r="W63">
        <v>0</v>
      </c>
      <c r="X63">
        <v>0</v>
      </c>
      <c r="Y63">
        <v>0</v>
      </c>
      <c r="AA63">
        <v>7</v>
      </c>
      <c r="AB63">
        <v>1</v>
      </c>
      <c r="AC63">
        <v>2</v>
      </c>
      <c r="AD63">
        <v>5</v>
      </c>
      <c r="AE63">
        <v>1.1744897841899999</v>
      </c>
      <c r="AF63" t="s">
        <v>40</v>
      </c>
      <c r="AG63">
        <v>0.2</v>
      </c>
      <c r="AH63" t="s">
        <v>41</v>
      </c>
    </row>
    <row r="64" spans="1:34" x14ac:dyDescent="0.25">
      <c r="A64">
        <v>44</v>
      </c>
      <c r="B64">
        <v>0</v>
      </c>
      <c r="C64">
        <v>0</v>
      </c>
      <c r="D64">
        <v>0</v>
      </c>
      <c r="E64">
        <v>0</v>
      </c>
      <c r="F64">
        <v>0</v>
      </c>
      <c r="G64">
        <v>0</v>
      </c>
      <c r="H64">
        <v>0</v>
      </c>
      <c r="J64">
        <v>6</v>
      </c>
      <c r="K64">
        <v>0</v>
      </c>
      <c r="L64">
        <v>0</v>
      </c>
      <c r="M64">
        <v>0</v>
      </c>
      <c r="N64">
        <v>0</v>
      </c>
      <c r="O64">
        <v>0</v>
      </c>
      <c r="P64">
        <v>0</v>
      </c>
      <c r="Q64">
        <v>0</v>
      </c>
      <c r="S64">
        <v>0</v>
      </c>
      <c r="T64">
        <v>0</v>
      </c>
      <c r="U64">
        <v>0</v>
      </c>
      <c r="V64">
        <v>0</v>
      </c>
      <c r="W64">
        <v>0</v>
      </c>
      <c r="X64">
        <v>0</v>
      </c>
      <c r="Y64">
        <v>0</v>
      </c>
      <c r="AA64">
        <v>7</v>
      </c>
      <c r="AB64">
        <v>1</v>
      </c>
      <c r="AC64">
        <v>2</v>
      </c>
      <c r="AD64">
        <v>5</v>
      </c>
      <c r="AE64">
        <v>1.1744897841899999</v>
      </c>
      <c r="AF64" t="s">
        <v>42</v>
      </c>
      <c r="AG64">
        <v>0.3</v>
      </c>
      <c r="AH64" t="s">
        <v>43</v>
      </c>
    </row>
    <row r="65" spans="1:34" x14ac:dyDescent="0.25">
      <c r="A65">
        <v>44</v>
      </c>
      <c r="B65">
        <v>0</v>
      </c>
      <c r="C65">
        <v>0</v>
      </c>
      <c r="D65">
        <v>0</v>
      </c>
      <c r="E65">
        <v>0</v>
      </c>
      <c r="F65">
        <v>0</v>
      </c>
      <c r="G65">
        <v>0</v>
      </c>
      <c r="H65">
        <v>0</v>
      </c>
      <c r="J65">
        <v>6</v>
      </c>
      <c r="K65">
        <v>0</v>
      </c>
      <c r="L65">
        <v>0</v>
      </c>
      <c r="M65">
        <v>0</v>
      </c>
      <c r="N65">
        <v>0</v>
      </c>
      <c r="O65">
        <v>0</v>
      </c>
      <c r="P65">
        <v>0</v>
      </c>
      <c r="Q65">
        <v>0</v>
      </c>
      <c r="S65">
        <v>0</v>
      </c>
      <c r="T65">
        <v>0</v>
      </c>
      <c r="U65">
        <v>0</v>
      </c>
      <c r="V65">
        <v>0</v>
      </c>
      <c r="W65">
        <v>0</v>
      </c>
      <c r="X65">
        <v>0</v>
      </c>
      <c r="Y65">
        <v>0</v>
      </c>
      <c r="AA65">
        <v>7</v>
      </c>
      <c r="AB65">
        <v>1</v>
      </c>
      <c r="AC65">
        <v>2</v>
      </c>
      <c r="AD65">
        <v>5</v>
      </c>
      <c r="AE65">
        <v>1.1744897841899999</v>
      </c>
      <c r="AF65" t="s">
        <v>44</v>
      </c>
      <c r="AG65">
        <v>0.4</v>
      </c>
      <c r="AH65" t="s">
        <v>45</v>
      </c>
    </row>
    <row r="66" spans="1:34" x14ac:dyDescent="0.25">
      <c r="A66">
        <v>44</v>
      </c>
      <c r="B66">
        <v>0</v>
      </c>
      <c r="C66">
        <v>0</v>
      </c>
      <c r="D66">
        <v>0</v>
      </c>
      <c r="E66">
        <v>0</v>
      </c>
      <c r="F66">
        <v>0</v>
      </c>
      <c r="G66">
        <v>0</v>
      </c>
      <c r="H66">
        <v>0</v>
      </c>
      <c r="J66">
        <v>6</v>
      </c>
      <c r="K66">
        <v>0</v>
      </c>
      <c r="L66">
        <v>0</v>
      </c>
      <c r="M66">
        <v>0</v>
      </c>
      <c r="N66">
        <v>0</v>
      </c>
      <c r="O66">
        <v>0</v>
      </c>
      <c r="P66">
        <v>0</v>
      </c>
      <c r="Q66">
        <v>0</v>
      </c>
      <c r="S66">
        <v>0</v>
      </c>
      <c r="T66">
        <v>0</v>
      </c>
      <c r="U66">
        <v>0</v>
      </c>
      <c r="V66">
        <v>0</v>
      </c>
      <c r="W66">
        <v>0</v>
      </c>
      <c r="X66">
        <v>0</v>
      </c>
      <c r="Y66">
        <v>0</v>
      </c>
      <c r="AA66">
        <v>7</v>
      </c>
      <c r="AB66">
        <v>1</v>
      </c>
      <c r="AC66">
        <v>2</v>
      </c>
      <c r="AD66">
        <v>5</v>
      </c>
      <c r="AE66">
        <v>1.1744897841899999</v>
      </c>
      <c r="AF66" t="s">
        <v>46</v>
      </c>
      <c r="AG66">
        <v>0.5</v>
      </c>
      <c r="AH66" t="s">
        <v>47</v>
      </c>
    </row>
    <row r="67" spans="1:34" x14ac:dyDescent="0.25">
      <c r="A67">
        <v>46</v>
      </c>
      <c r="B67">
        <v>0</v>
      </c>
      <c r="C67">
        <v>0</v>
      </c>
      <c r="D67">
        <v>0</v>
      </c>
      <c r="E67">
        <v>0</v>
      </c>
      <c r="F67">
        <v>0</v>
      </c>
      <c r="G67">
        <v>0</v>
      </c>
      <c r="H67">
        <v>0</v>
      </c>
      <c r="J67" t="s">
        <v>48</v>
      </c>
      <c r="K67">
        <v>0</v>
      </c>
      <c r="L67">
        <v>0</v>
      </c>
      <c r="M67">
        <v>0</v>
      </c>
      <c r="N67">
        <v>0</v>
      </c>
      <c r="O67">
        <v>0</v>
      </c>
      <c r="P67">
        <v>0</v>
      </c>
      <c r="Q67">
        <v>0</v>
      </c>
      <c r="S67" t="s">
        <v>48</v>
      </c>
      <c r="AA67" t="s">
        <v>48</v>
      </c>
      <c r="AE67">
        <v>1.60116952499</v>
      </c>
      <c r="AF67" t="s">
        <v>49</v>
      </c>
      <c r="AG67">
        <v>50</v>
      </c>
      <c r="AH67" t="s">
        <v>50</v>
      </c>
    </row>
    <row r="68" spans="1:34" x14ac:dyDescent="0.25">
      <c r="A68">
        <v>46</v>
      </c>
      <c r="B68">
        <v>0</v>
      </c>
      <c r="C68">
        <v>0</v>
      </c>
      <c r="D68">
        <v>0</v>
      </c>
      <c r="E68">
        <v>0</v>
      </c>
      <c r="F68">
        <v>0</v>
      </c>
      <c r="G68">
        <v>0</v>
      </c>
      <c r="H68">
        <v>0</v>
      </c>
      <c r="J68" t="s">
        <v>48</v>
      </c>
      <c r="K68">
        <v>0</v>
      </c>
      <c r="L68">
        <v>0</v>
      </c>
      <c r="M68">
        <v>0</v>
      </c>
      <c r="N68">
        <v>0</v>
      </c>
      <c r="O68">
        <v>0</v>
      </c>
      <c r="P68">
        <v>0</v>
      </c>
      <c r="Q68">
        <v>0</v>
      </c>
      <c r="S68" t="s">
        <v>48</v>
      </c>
      <c r="AA68" t="s">
        <v>48</v>
      </c>
      <c r="AE68">
        <v>1.60116952499</v>
      </c>
      <c r="AF68" t="s">
        <v>34</v>
      </c>
      <c r="AG68">
        <v>100</v>
      </c>
      <c r="AH68" t="s">
        <v>35</v>
      </c>
    </row>
    <row r="69" spans="1:34" x14ac:dyDescent="0.25">
      <c r="A69">
        <v>46</v>
      </c>
      <c r="B69">
        <v>0</v>
      </c>
      <c r="C69">
        <v>0</v>
      </c>
      <c r="D69">
        <v>0</v>
      </c>
      <c r="E69">
        <v>0</v>
      </c>
      <c r="F69">
        <v>0</v>
      </c>
      <c r="G69">
        <v>0</v>
      </c>
      <c r="H69">
        <v>0</v>
      </c>
      <c r="J69" t="s">
        <v>48</v>
      </c>
      <c r="K69">
        <v>0</v>
      </c>
      <c r="L69">
        <v>0</v>
      </c>
      <c r="M69">
        <v>0</v>
      </c>
      <c r="N69">
        <v>0</v>
      </c>
      <c r="O69">
        <v>0</v>
      </c>
      <c r="P69">
        <v>0</v>
      </c>
      <c r="Q69">
        <v>0</v>
      </c>
      <c r="S69" t="s">
        <v>48</v>
      </c>
      <c r="AA69" t="s">
        <v>48</v>
      </c>
      <c r="AE69">
        <v>1.60116952499</v>
      </c>
      <c r="AF69" t="s">
        <v>36</v>
      </c>
      <c r="AG69">
        <v>150</v>
      </c>
      <c r="AH69" t="s">
        <v>37</v>
      </c>
    </row>
    <row r="70" spans="1:34" x14ac:dyDescent="0.25">
      <c r="A70">
        <v>46</v>
      </c>
      <c r="B70">
        <v>0</v>
      </c>
      <c r="C70">
        <v>0</v>
      </c>
      <c r="D70">
        <v>0</v>
      </c>
      <c r="E70">
        <v>0</v>
      </c>
      <c r="F70">
        <v>0</v>
      </c>
      <c r="G70">
        <v>0</v>
      </c>
      <c r="H70">
        <v>0</v>
      </c>
      <c r="J70" t="s">
        <v>48</v>
      </c>
      <c r="K70">
        <v>0</v>
      </c>
      <c r="L70">
        <v>0</v>
      </c>
      <c r="M70">
        <v>0</v>
      </c>
      <c r="N70">
        <v>0</v>
      </c>
      <c r="O70">
        <v>0</v>
      </c>
      <c r="P70">
        <v>0</v>
      </c>
      <c r="Q70">
        <v>0</v>
      </c>
      <c r="S70" t="s">
        <v>48</v>
      </c>
      <c r="AA70" t="s">
        <v>48</v>
      </c>
      <c r="AE70">
        <v>1.60116952499</v>
      </c>
      <c r="AF70" t="s">
        <v>38</v>
      </c>
      <c r="AG70">
        <v>200</v>
      </c>
      <c r="AH70" t="s">
        <v>39</v>
      </c>
    </row>
    <row r="71" spans="1:34" x14ac:dyDescent="0.25">
      <c r="A71">
        <v>46</v>
      </c>
      <c r="B71">
        <v>0</v>
      </c>
      <c r="C71">
        <v>0</v>
      </c>
      <c r="D71">
        <v>0</v>
      </c>
      <c r="E71">
        <v>0</v>
      </c>
      <c r="F71">
        <v>0</v>
      </c>
      <c r="G71">
        <v>0</v>
      </c>
      <c r="H71">
        <v>0</v>
      </c>
      <c r="J71" t="s">
        <v>48</v>
      </c>
      <c r="K71">
        <v>0</v>
      </c>
      <c r="L71">
        <v>0</v>
      </c>
      <c r="M71">
        <v>0</v>
      </c>
      <c r="N71">
        <v>0</v>
      </c>
      <c r="O71">
        <v>0</v>
      </c>
      <c r="P71">
        <v>0</v>
      </c>
      <c r="Q71">
        <v>0</v>
      </c>
      <c r="S71" t="s">
        <v>48</v>
      </c>
      <c r="AA71" t="s">
        <v>48</v>
      </c>
      <c r="AE71">
        <v>1.60116952499</v>
      </c>
      <c r="AF71" t="s">
        <v>44</v>
      </c>
      <c r="AG71">
        <v>0.4</v>
      </c>
      <c r="AH71" t="s">
        <v>45</v>
      </c>
    </row>
    <row r="72" spans="1:34" x14ac:dyDescent="0.25">
      <c r="A72">
        <v>46</v>
      </c>
      <c r="B72">
        <v>0</v>
      </c>
      <c r="C72">
        <v>0</v>
      </c>
      <c r="D72">
        <v>0</v>
      </c>
      <c r="E72">
        <v>0</v>
      </c>
      <c r="F72">
        <v>0</v>
      </c>
      <c r="G72">
        <v>0</v>
      </c>
      <c r="H72">
        <v>0</v>
      </c>
      <c r="J72" t="s">
        <v>48</v>
      </c>
      <c r="K72">
        <v>0</v>
      </c>
      <c r="L72">
        <v>0</v>
      </c>
      <c r="M72">
        <v>0</v>
      </c>
      <c r="N72">
        <v>0</v>
      </c>
      <c r="O72">
        <v>0</v>
      </c>
      <c r="P72">
        <v>0</v>
      </c>
      <c r="Q72">
        <v>0</v>
      </c>
      <c r="S72" t="s">
        <v>48</v>
      </c>
      <c r="AA72" t="s">
        <v>48</v>
      </c>
      <c r="AE72">
        <v>1.60116952499</v>
      </c>
      <c r="AF72" t="s">
        <v>46</v>
      </c>
      <c r="AG72">
        <v>0.5</v>
      </c>
      <c r="AH72" t="s">
        <v>47</v>
      </c>
    </row>
    <row r="73" spans="1:34" x14ac:dyDescent="0.25">
      <c r="A73">
        <v>47</v>
      </c>
      <c r="B73">
        <v>0</v>
      </c>
      <c r="C73">
        <v>0</v>
      </c>
      <c r="D73">
        <v>0</v>
      </c>
      <c r="E73">
        <v>0</v>
      </c>
      <c r="F73">
        <v>0</v>
      </c>
      <c r="G73">
        <v>0</v>
      </c>
      <c r="H73">
        <v>0</v>
      </c>
      <c r="J73">
        <v>6</v>
      </c>
      <c r="K73">
        <v>0</v>
      </c>
      <c r="L73">
        <v>0</v>
      </c>
      <c r="M73">
        <v>0</v>
      </c>
      <c r="N73">
        <v>0</v>
      </c>
      <c r="O73">
        <v>0</v>
      </c>
      <c r="P73">
        <v>0</v>
      </c>
      <c r="Q73">
        <v>0</v>
      </c>
      <c r="S73">
        <v>8</v>
      </c>
      <c r="T73">
        <v>0</v>
      </c>
      <c r="U73">
        <v>0</v>
      </c>
      <c r="V73">
        <v>0</v>
      </c>
      <c r="W73">
        <v>2</v>
      </c>
      <c r="X73">
        <v>0</v>
      </c>
      <c r="Y73">
        <v>2</v>
      </c>
      <c r="Z73">
        <v>1.5</v>
      </c>
      <c r="AA73">
        <v>3</v>
      </c>
      <c r="AB73">
        <v>0</v>
      </c>
      <c r="AC73">
        <v>3</v>
      </c>
      <c r="AD73">
        <v>5</v>
      </c>
      <c r="AE73">
        <v>1.1744897841899999</v>
      </c>
      <c r="AF73" t="s">
        <v>46</v>
      </c>
      <c r="AG73">
        <v>0.5</v>
      </c>
      <c r="AH73" t="s">
        <v>47</v>
      </c>
    </row>
    <row r="74" spans="1:34" x14ac:dyDescent="0.25">
      <c r="A74">
        <v>59</v>
      </c>
      <c r="B74">
        <v>0</v>
      </c>
      <c r="C74">
        <v>0</v>
      </c>
      <c r="D74">
        <v>0</v>
      </c>
      <c r="E74">
        <v>0</v>
      </c>
      <c r="F74">
        <v>0</v>
      </c>
      <c r="G74">
        <v>0</v>
      </c>
      <c r="H74">
        <v>0</v>
      </c>
      <c r="J74">
        <v>5</v>
      </c>
      <c r="K74">
        <v>0</v>
      </c>
      <c r="L74">
        <v>0</v>
      </c>
      <c r="M74">
        <v>0</v>
      </c>
      <c r="N74">
        <v>0</v>
      </c>
      <c r="O74">
        <v>0</v>
      </c>
      <c r="P74">
        <v>0</v>
      </c>
      <c r="Q74">
        <v>0</v>
      </c>
      <c r="S74">
        <v>2</v>
      </c>
      <c r="T74">
        <v>0</v>
      </c>
      <c r="U74">
        <v>0</v>
      </c>
      <c r="V74">
        <v>0</v>
      </c>
      <c r="W74">
        <v>0</v>
      </c>
      <c r="X74">
        <v>0</v>
      </c>
      <c r="Y74">
        <v>2</v>
      </c>
      <c r="Z74">
        <v>1.5</v>
      </c>
      <c r="AA74">
        <v>3</v>
      </c>
      <c r="AB74">
        <v>0</v>
      </c>
      <c r="AC74">
        <v>3</v>
      </c>
      <c r="AD74">
        <v>4</v>
      </c>
      <c r="AE74">
        <v>1.0186014130900001</v>
      </c>
      <c r="AF74" t="s">
        <v>34</v>
      </c>
      <c r="AG74">
        <v>100</v>
      </c>
      <c r="AH74" t="s">
        <v>35</v>
      </c>
    </row>
    <row r="75" spans="1:34" x14ac:dyDescent="0.25">
      <c r="A75">
        <v>59</v>
      </c>
      <c r="B75">
        <v>0</v>
      </c>
      <c r="C75">
        <v>0</v>
      </c>
      <c r="D75">
        <v>0</v>
      </c>
      <c r="E75">
        <v>0</v>
      </c>
      <c r="F75">
        <v>0</v>
      </c>
      <c r="G75">
        <v>0</v>
      </c>
      <c r="H75">
        <v>0</v>
      </c>
      <c r="J75">
        <v>5</v>
      </c>
      <c r="K75">
        <v>0</v>
      </c>
      <c r="L75">
        <v>0</v>
      </c>
      <c r="M75">
        <v>0</v>
      </c>
      <c r="N75">
        <v>0</v>
      </c>
      <c r="O75">
        <v>0</v>
      </c>
      <c r="P75">
        <v>0</v>
      </c>
      <c r="Q75">
        <v>0</v>
      </c>
      <c r="S75">
        <v>2</v>
      </c>
      <c r="T75">
        <v>0</v>
      </c>
      <c r="U75">
        <v>0</v>
      </c>
      <c r="V75">
        <v>0</v>
      </c>
      <c r="W75">
        <v>0</v>
      </c>
      <c r="X75">
        <v>0</v>
      </c>
      <c r="Y75">
        <v>2</v>
      </c>
      <c r="Z75">
        <v>1.5</v>
      </c>
      <c r="AA75">
        <v>3</v>
      </c>
      <c r="AB75">
        <v>0</v>
      </c>
      <c r="AC75">
        <v>3</v>
      </c>
      <c r="AD75">
        <v>4</v>
      </c>
      <c r="AE75">
        <v>1.0186014130900001</v>
      </c>
      <c r="AF75" t="s">
        <v>36</v>
      </c>
      <c r="AG75">
        <v>150</v>
      </c>
      <c r="AH75" t="s">
        <v>37</v>
      </c>
    </row>
    <row r="76" spans="1:34" x14ac:dyDescent="0.25">
      <c r="A76">
        <v>59</v>
      </c>
      <c r="B76">
        <v>0</v>
      </c>
      <c r="C76">
        <v>0</v>
      </c>
      <c r="D76">
        <v>0</v>
      </c>
      <c r="E76">
        <v>0</v>
      </c>
      <c r="F76">
        <v>0</v>
      </c>
      <c r="G76">
        <v>0</v>
      </c>
      <c r="H76">
        <v>0</v>
      </c>
      <c r="J76">
        <v>5</v>
      </c>
      <c r="K76">
        <v>0</v>
      </c>
      <c r="L76">
        <v>0</v>
      </c>
      <c r="M76">
        <v>0</v>
      </c>
      <c r="N76">
        <v>0</v>
      </c>
      <c r="O76">
        <v>0</v>
      </c>
      <c r="P76">
        <v>0</v>
      </c>
      <c r="Q76">
        <v>0</v>
      </c>
      <c r="S76">
        <v>2</v>
      </c>
      <c r="T76">
        <v>0</v>
      </c>
      <c r="U76">
        <v>0</v>
      </c>
      <c r="V76">
        <v>0</v>
      </c>
      <c r="W76">
        <v>0</v>
      </c>
      <c r="X76">
        <v>0</v>
      </c>
      <c r="Y76">
        <v>2</v>
      </c>
      <c r="Z76">
        <v>1.5</v>
      </c>
      <c r="AA76">
        <v>3</v>
      </c>
      <c r="AB76">
        <v>0</v>
      </c>
      <c r="AC76">
        <v>3</v>
      </c>
      <c r="AD76">
        <v>4</v>
      </c>
      <c r="AE76">
        <v>1.0186014130900001</v>
      </c>
      <c r="AF76" t="s">
        <v>38</v>
      </c>
      <c r="AG76">
        <v>200</v>
      </c>
      <c r="AH76" t="s">
        <v>39</v>
      </c>
    </row>
    <row r="77" spans="1:34" x14ac:dyDescent="0.25">
      <c r="A77">
        <v>60</v>
      </c>
      <c r="B77">
        <v>0</v>
      </c>
      <c r="C77">
        <v>0</v>
      </c>
      <c r="D77">
        <v>0</v>
      </c>
      <c r="E77">
        <v>0</v>
      </c>
      <c r="F77">
        <v>0</v>
      </c>
      <c r="G77">
        <v>0</v>
      </c>
      <c r="H77">
        <v>0</v>
      </c>
      <c r="J77">
        <v>0</v>
      </c>
      <c r="K77">
        <v>0</v>
      </c>
      <c r="L77">
        <v>0</v>
      </c>
      <c r="M77">
        <v>0</v>
      </c>
      <c r="N77">
        <v>0</v>
      </c>
      <c r="O77">
        <v>0</v>
      </c>
      <c r="P77">
        <v>0</v>
      </c>
      <c r="Q77">
        <v>0</v>
      </c>
      <c r="S77">
        <v>0</v>
      </c>
      <c r="T77">
        <v>0</v>
      </c>
      <c r="U77">
        <v>0</v>
      </c>
      <c r="V77">
        <v>0</v>
      </c>
      <c r="W77">
        <v>0</v>
      </c>
      <c r="X77">
        <v>0</v>
      </c>
      <c r="Y77">
        <v>0</v>
      </c>
      <c r="AA77">
        <v>3</v>
      </c>
      <c r="AB77">
        <v>0</v>
      </c>
      <c r="AC77">
        <v>3</v>
      </c>
      <c r="AD77">
        <v>1.5</v>
      </c>
      <c r="AE77">
        <v>0.80135594595199999</v>
      </c>
      <c r="AF77" t="s">
        <v>36</v>
      </c>
      <c r="AG77">
        <v>150</v>
      </c>
      <c r="AH77" t="s">
        <v>37</v>
      </c>
    </row>
    <row r="78" spans="1:34" x14ac:dyDescent="0.25">
      <c r="A78">
        <v>60</v>
      </c>
      <c r="B78">
        <v>0</v>
      </c>
      <c r="C78">
        <v>0</v>
      </c>
      <c r="D78">
        <v>0</v>
      </c>
      <c r="E78">
        <v>0</v>
      </c>
      <c r="F78">
        <v>0</v>
      </c>
      <c r="G78">
        <v>0</v>
      </c>
      <c r="H78">
        <v>0</v>
      </c>
      <c r="J78">
        <v>0</v>
      </c>
      <c r="K78">
        <v>0</v>
      </c>
      <c r="L78">
        <v>0</v>
      </c>
      <c r="M78">
        <v>0</v>
      </c>
      <c r="N78">
        <v>0</v>
      </c>
      <c r="O78">
        <v>0</v>
      </c>
      <c r="P78">
        <v>0</v>
      </c>
      <c r="Q78">
        <v>0</v>
      </c>
      <c r="S78">
        <v>0</v>
      </c>
      <c r="T78">
        <v>0</v>
      </c>
      <c r="U78">
        <v>0</v>
      </c>
      <c r="V78">
        <v>0</v>
      </c>
      <c r="W78">
        <v>0</v>
      </c>
      <c r="X78">
        <v>0</v>
      </c>
      <c r="Y78">
        <v>0</v>
      </c>
      <c r="AA78">
        <v>3</v>
      </c>
      <c r="AB78">
        <v>0</v>
      </c>
      <c r="AC78">
        <v>3</v>
      </c>
      <c r="AD78">
        <v>1.5</v>
      </c>
      <c r="AE78">
        <v>0.80135594595199999</v>
      </c>
      <c r="AF78" t="s">
        <v>38</v>
      </c>
      <c r="AG78">
        <v>200</v>
      </c>
      <c r="AH78" t="s">
        <v>39</v>
      </c>
    </row>
    <row r="79" spans="1:34" x14ac:dyDescent="0.25">
      <c r="A79">
        <v>61</v>
      </c>
      <c r="B79">
        <v>0</v>
      </c>
      <c r="C79">
        <v>0</v>
      </c>
      <c r="D79">
        <v>0</v>
      </c>
      <c r="E79">
        <v>0</v>
      </c>
      <c r="F79">
        <v>0</v>
      </c>
      <c r="G79">
        <v>0</v>
      </c>
      <c r="H79">
        <v>0</v>
      </c>
      <c r="J79" t="s">
        <v>48</v>
      </c>
      <c r="K79">
        <v>0</v>
      </c>
      <c r="L79">
        <v>0</v>
      </c>
      <c r="M79">
        <v>0</v>
      </c>
      <c r="N79">
        <v>0</v>
      </c>
      <c r="O79">
        <v>0</v>
      </c>
      <c r="P79">
        <v>0</v>
      </c>
      <c r="Q79">
        <v>0</v>
      </c>
      <c r="S79">
        <v>0</v>
      </c>
      <c r="T79">
        <v>0</v>
      </c>
      <c r="U79">
        <v>0</v>
      </c>
      <c r="V79">
        <v>0</v>
      </c>
      <c r="W79">
        <v>0</v>
      </c>
      <c r="X79">
        <v>0</v>
      </c>
      <c r="Y79">
        <v>0</v>
      </c>
      <c r="AA79" t="s">
        <v>48</v>
      </c>
      <c r="AE79">
        <v>1.14379086884</v>
      </c>
      <c r="AF79" t="s">
        <v>49</v>
      </c>
      <c r="AG79">
        <v>50</v>
      </c>
      <c r="AH79" t="s">
        <v>50</v>
      </c>
    </row>
    <row r="80" spans="1:34" x14ac:dyDescent="0.25">
      <c r="A80">
        <v>61</v>
      </c>
      <c r="B80">
        <v>0</v>
      </c>
      <c r="C80">
        <v>0</v>
      </c>
      <c r="D80">
        <v>0</v>
      </c>
      <c r="E80">
        <v>0</v>
      </c>
      <c r="F80">
        <v>0</v>
      </c>
      <c r="G80">
        <v>0</v>
      </c>
      <c r="H80">
        <v>0</v>
      </c>
      <c r="J80" t="s">
        <v>48</v>
      </c>
      <c r="K80">
        <v>0</v>
      </c>
      <c r="L80">
        <v>0</v>
      </c>
      <c r="M80">
        <v>0</v>
      </c>
      <c r="N80">
        <v>0</v>
      </c>
      <c r="O80">
        <v>0</v>
      </c>
      <c r="P80">
        <v>0</v>
      </c>
      <c r="Q80">
        <v>0</v>
      </c>
      <c r="S80">
        <v>0</v>
      </c>
      <c r="T80">
        <v>0</v>
      </c>
      <c r="U80">
        <v>0</v>
      </c>
      <c r="V80">
        <v>0</v>
      </c>
      <c r="W80">
        <v>0</v>
      </c>
      <c r="X80">
        <v>0</v>
      </c>
      <c r="Y80">
        <v>0</v>
      </c>
      <c r="AA80" t="s">
        <v>48</v>
      </c>
      <c r="AE80">
        <v>1.14379086884</v>
      </c>
      <c r="AF80" t="s">
        <v>34</v>
      </c>
      <c r="AG80">
        <v>100</v>
      </c>
      <c r="AH80" t="s">
        <v>35</v>
      </c>
    </row>
    <row r="81" spans="1:34" x14ac:dyDescent="0.25">
      <c r="A81">
        <v>61</v>
      </c>
      <c r="B81">
        <v>0</v>
      </c>
      <c r="C81">
        <v>0</v>
      </c>
      <c r="D81">
        <v>0</v>
      </c>
      <c r="E81">
        <v>0</v>
      </c>
      <c r="F81">
        <v>0</v>
      </c>
      <c r="G81">
        <v>0</v>
      </c>
      <c r="H81">
        <v>0</v>
      </c>
      <c r="J81" t="s">
        <v>48</v>
      </c>
      <c r="K81">
        <v>0</v>
      </c>
      <c r="L81">
        <v>0</v>
      </c>
      <c r="M81">
        <v>0</v>
      </c>
      <c r="N81">
        <v>0</v>
      </c>
      <c r="O81">
        <v>0</v>
      </c>
      <c r="P81">
        <v>0</v>
      </c>
      <c r="Q81">
        <v>0</v>
      </c>
      <c r="S81">
        <v>0</v>
      </c>
      <c r="T81">
        <v>0</v>
      </c>
      <c r="U81">
        <v>0</v>
      </c>
      <c r="V81">
        <v>0</v>
      </c>
      <c r="W81">
        <v>0</v>
      </c>
      <c r="X81">
        <v>0</v>
      </c>
      <c r="Y81">
        <v>0</v>
      </c>
      <c r="AA81" t="s">
        <v>48</v>
      </c>
      <c r="AE81">
        <v>1.14379086884</v>
      </c>
      <c r="AF81" t="s">
        <v>36</v>
      </c>
      <c r="AG81">
        <v>150</v>
      </c>
      <c r="AH81" t="s">
        <v>37</v>
      </c>
    </row>
    <row r="82" spans="1:34" x14ac:dyDescent="0.25">
      <c r="A82">
        <v>61</v>
      </c>
      <c r="B82">
        <v>0</v>
      </c>
      <c r="C82">
        <v>0</v>
      </c>
      <c r="D82">
        <v>0</v>
      </c>
      <c r="E82">
        <v>0</v>
      </c>
      <c r="F82">
        <v>0</v>
      </c>
      <c r="G82">
        <v>0</v>
      </c>
      <c r="H82">
        <v>0</v>
      </c>
      <c r="J82" t="s">
        <v>48</v>
      </c>
      <c r="K82">
        <v>0</v>
      </c>
      <c r="L82">
        <v>0</v>
      </c>
      <c r="M82">
        <v>0</v>
      </c>
      <c r="N82">
        <v>0</v>
      </c>
      <c r="O82">
        <v>0</v>
      </c>
      <c r="P82">
        <v>0</v>
      </c>
      <c r="Q82">
        <v>0</v>
      </c>
      <c r="S82">
        <v>0</v>
      </c>
      <c r="T82">
        <v>0</v>
      </c>
      <c r="U82">
        <v>0</v>
      </c>
      <c r="V82">
        <v>0</v>
      </c>
      <c r="W82">
        <v>0</v>
      </c>
      <c r="X82">
        <v>0</v>
      </c>
      <c r="Y82">
        <v>0</v>
      </c>
      <c r="AA82" t="s">
        <v>48</v>
      </c>
      <c r="AE82">
        <v>1.14379086884</v>
      </c>
      <c r="AF82" t="s">
        <v>38</v>
      </c>
      <c r="AG82">
        <v>200</v>
      </c>
      <c r="AH82" t="s">
        <v>39</v>
      </c>
    </row>
    <row r="83" spans="1:34" x14ac:dyDescent="0.25">
      <c r="A83">
        <v>62</v>
      </c>
      <c r="B83">
        <v>0</v>
      </c>
      <c r="C83">
        <v>0</v>
      </c>
      <c r="D83">
        <v>0</v>
      </c>
      <c r="E83">
        <v>0</v>
      </c>
      <c r="F83">
        <v>0</v>
      </c>
      <c r="G83">
        <v>0</v>
      </c>
      <c r="H83">
        <v>0</v>
      </c>
      <c r="J83">
        <v>0</v>
      </c>
      <c r="K83">
        <v>0</v>
      </c>
      <c r="L83">
        <v>0</v>
      </c>
      <c r="M83">
        <v>0</v>
      </c>
      <c r="N83">
        <v>0</v>
      </c>
      <c r="O83">
        <v>0</v>
      </c>
      <c r="P83">
        <v>0</v>
      </c>
      <c r="Q83">
        <v>0</v>
      </c>
      <c r="S83">
        <v>3</v>
      </c>
      <c r="T83">
        <v>1</v>
      </c>
      <c r="U83">
        <v>0</v>
      </c>
      <c r="V83">
        <v>0</v>
      </c>
      <c r="W83">
        <v>2</v>
      </c>
      <c r="X83">
        <v>0</v>
      </c>
      <c r="Y83">
        <v>0</v>
      </c>
      <c r="Z83">
        <v>2</v>
      </c>
      <c r="AA83">
        <v>2</v>
      </c>
      <c r="AB83">
        <v>0</v>
      </c>
      <c r="AC83">
        <v>2</v>
      </c>
      <c r="AD83">
        <v>20</v>
      </c>
      <c r="AE83">
        <v>1.0097832692099999</v>
      </c>
      <c r="AF83" t="s">
        <v>44</v>
      </c>
      <c r="AG83">
        <v>0.4</v>
      </c>
      <c r="AH83" t="s">
        <v>45</v>
      </c>
    </row>
    <row r="84" spans="1:34" x14ac:dyDescent="0.25">
      <c r="A84">
        <v>62</v>
      </c>
      <c r="B84">
        <v>0</v>
      </c>
      <c r="C84">
        <v>0</v>
      </c>
      <c r="D84">
        <v>0</v>
      </c>
      <c r="E84">
        <v>0</v>
      </c>
      <c r="F84">
        <v>0</v>
      </c>
      <c r="G84">
        <v>0</v>
      </c>
      <c r="H84">
        <v>0</v>
      </c>
      <c r="J84">
        <v>0</v>
      </c>
      <c r="K84">
        <v>0</v>
      </c>
      <c r="L84">
        <v>0</v>
      </c>
      <c r="M84">
        <v>0</v>
      </c>
      <c r="N84">
        <v>0</v>
      </c>
      <c r="O84">
        <v>0</v>
      </c>
      <c r="P84">
        <v>0</v>
      </c>
      <c r="Q84">
        <v>0</v>
      </c>
      <c r="S84">
        <v>3</v>
      </c>
      <c r="T84">
        <v>1</v>
      </c>
      <c r="U84">
        <v>0</v>
      </c>
      <c r="V84">
        <v>0</v>
      </c>
      <c r="W84">
        <v>2</v>
      </c>
      <c r="X84">
        <v>0</v>
      </c>
      <c r="Y84">
        <v>0</v>
      </c>
      <c r="Z84">
        <v>2</v>
      </c>
      <c r="AA84">
        <v>2</v>
      </c>
      <c r="AB84">
        <v>0</v>
      </c>
      <c r="AC84">
        <v>2</v>
      </c>
      <c r="AD84">
        <v>20</v>
      </c>
      <c r="AE84">
        <v>1.0097832692099999</v>
      </c>
      <c r="AF84" t="s">
        <v>46</v>
      </c>
      <c r="AG84">
        <v>0.5</v>
      </c>
      <c r="AH84" t="s">
        <v>47</v>
      </c>
    </row>
    <row r="85" spans="1:34" x14ac:dyDescent="0.25">
      <c r="A85">
        <v>76</v>
      </c>
      <c r="B85">
        <v>0</v>
      </c>
      <c r="C85">
        <v>0</v>
      </c>
      <c r="D85">
        <v>0</v>
      </c>
      <c r="E85">
        <v>0</v>
      </c>
      <c r="F85">
        <v>0</v>
      </c>
      <c r="G85">
        <v>0</v>
      </c>
      <c r="H85">
        <v>0</v>
      </c>
      <c r="J85">
        <v>6</v>
      </c>
      <c r="K85">
        <v>0</v>
      </c>
      <c r="L85">
        <v>0</v>
      </c>
      <c r="M85">
        <v>0</v>
      </c>
      <c r="N85">
        <v>0</v>
      </c>
      <c r="O85">
        <v>0</v>
      </c>
      <c r="P85">
        <v>0</v>
      </c>
      <c r="Q85">
        <v>0</v>
      </c>
      <c r="S85">
        <v>6</v>
      </c>
      <c r="T85">
        <v>0</v>
      </c>
      <c r="U85">
        <v>0</v>
      </c>
      <c r="V85">
        <v>2</v>
      </c>
      <c r="W85">
        <v>0</v>
      </c>
      <c r="X85">
        <v>4</v>
      </c>
      <c r="Y85">
        <v>0</v>
      </c>
      <c r="Z85">
        <v>5</v>
      </c>
      <c r="AA85">
        <v>3</v>
      </c>
      <c r="AB85">
        <v>0</v>
      </c>
      <c r="AC85">
        <v>3</v>
      </c>
      <c r="AD85">
        <v>3</v>
      </c>
      <c r="AE85">
        <v>1.4256235982900001</v>
      </c>
      <c r="AF85" t="s">
        <v>49</v>
      </c>
      <c r="AG85">
        <v>50</v>
      </c>
      <c r="AH85" t="s">
        <v>50</v>
      </c>
    </row>
    <row r="86" spans="1:34" x14ac:dyDescent="0.25">
      <c r="A86">
        <v>76</v>
      </c>
      <c r="B86">
        <v>0</v>
      </c>
      <c r="C86">
        <v>0</v>
      </c>
      <c r="D86">
        <v>0</v>
      </c>
      <c r="E86">
        <v>0</v>
      </c>
      <c r="F86">
        <v>0</v>
      </c>
      <c r="G86">
        <v>0</v>
      </c>
      <c r="H86">
        <v>0</v>
      </c>
      <c r="J86">
        <v>6</v>
      </c>
      <c r="K86">
        <v>0</v>
      </c>
      <c r="L86">
        <v>0</v>
      </c>
      <c r="M86">
        <v>0</v>
      </c>
      <c r="N86">
        <v>0</v>
      </c>
      <c r="O86">
        <v>0</v>
      </c>
      <c r="P86">
        <v>0</v>
      </c>
      <c r="Q86">
        <v>0</v>
      </c>
      <c r="S86">
        <v>6</v>
      </c>
      <c r="T86">
        <v>0</v>
      </c>
      <c r="U86">
        <v>0</v>
      </c>
      <c r="V86">
        <v>2</v>
      </c>
      <c r="W86">
        <v>0</v>
      </c>
      <c r="X86">
        <v>4</v>
      </c>
      <c r="Y86">
        <v>0</v>
      </c>
      <c r="Z86">
        <v>5</v>
      </c>
      <c r="AA86">
        <v>3</v>
      </c>
      <c r="AB86">
        <v>0</v>
      </c>
      <c r="AC86">
        <v>3</v>
      </c>
      <c r="AD86">
        <v>3</v>
      </c>
      <c r="AE86">
        <v>1.4256235982900001</v>
      </c>
      <c r="AF86" t="s">
        <v>34</v>
      </c>
      <c r="AG86">
        <v>100</v>
      </c>
      <c r="AH86" t="s">
        <v>35</v>
      </c>
    </row>
    <row r="87" spans="1:34" x14ac:dyDescent="0.25">
      <c r="A87">
        <v>76</v>
      </c>
      <c r="B87">
        <v>0</v>
      </c>
      <c r="C87">
        <v>0</v>
      </c>
      <c r="D87">
        <v>0</v>
      </c>
      <c r="E87">
        <v>0</v>
      </c>
      <c r="F87">
        <v>0</v>
      </c>
      <c r="G87">
        <v>0</v>
      </c>
      <c r="H87">
        <v>0</v>
      </c>
      <c r="J87">
        <v>6</v>
      </c>
      <c r="K87">
        <v>0</v>
      </c>
      <c r="L87">
        <v>0</v>
      </c>
      <c r="M87">
        <v>0</v>
      </c>
      <c r="N87">
        <v>0</v>
      </c>
      <c r="O87">
        <v>0</v>
      </c>
      <c r="P87">
        <v>0</v>
      </c>
      <c r="Q87">
        <v>0</v>
      </c>
      <c r="S87">
        <v>6</v>
      </c>
      <c r="T87">
        <v>0</v>
      </c>
      <c r="U87">
        <v>0</v>
      </c>
      <c r="V87">
        <v>2</v>
      </c>
      <c r="W87">
        <v>0</v>
      </c>
      <c r="X87">
        <v>4</v>
      </c>
      <c r="Y87">
        <v>0</v>
      </c>
      <c r="Z87">
        <v>5</v>
      </c>
      <c r="AA87">
        <v>3</v>
      </c>
      <c r="AB87">
        <v>0</v>
      </c>
      <c r="AC87">
        <v>3</v>
      </c>
      <c r="AD87">
        <v>3</v>
      </c>
      <c r="AE87">
        <v>1.4256235982900001</v>
      </c>
      <c r="AF87" t="s">
        <v>36</v>
      </c>
      <c r="AG87">
        <v>150</v>
      </c>
      <c r="AH87" t="s">
        <v>37</v>
      </c>
    </row>
    <row r="88" spans="1:34" x14ac:dyDescent="0.25">
      <c r="A88">
        <v>76</v>
      </c>
      <c r="B88">
        <v>0</v>
      </c>
      <c r="C88">
        <v>0</v>
      </c>
      <c r="D88">
        <v>0</v>
      </c>
      <c r="E88">
        <v>0</v>
      </c>
      <c r="F88">
        <v>0</v>
      </c>
      <c r="G88">
        <v>0</v>
      </c>
      <c r="H88">
        <v>0</v>
      </c>
      <c r="J88">
        <v>6</v>
      </c>
      <c r="K88">
        <v>0</v>
      </c>
      <c r="L88">
        <v>0</v>
      </c>
      <c r="M88">
        <v>0</v>
      </c>
      <c r="N88">
        <v>0</v>
      </c>
      <c r="O88">
        <v>0</v>
      </c>
      <c r="P88">
        <v>0</v>
      </c>
      <c r="Q88">
        <v>0</v>
      </c>
      <c r="S88">
        <v>6</v>
      </c>
      <c r="T88">
        <v>0</v>
      </c>
      <c r="U88">
        <v>0</v>
      </c>
      <c r="V88">
        <v>2</v>
      </c>
      <c r="W88">
        <v>0</v>
      </c>
      <c r="X88">
        <v>4</v>
      </c>
      <c r="Y88">
        <v>0</v>
      </c>
      <c r="Z88">
        <v>5</v>
      </c>
      <c r="AA88">
        <v>3</v>
      </c>
      <c r="AB88">
        <v>0</v>
      </c>
      <c r="AC88">
        <v>3</v>
      </c>
      <c r="AD88">
        <v>3</v>
      </c>
      <c r="AE88">
        <v>1.4256235982900001</v>
      </c>
      <c r="AF88" t="s">
        <v>38</v>
      </c>
      <c r="AG88">
        <v>200</v>
      </c>
      <c r="AH88" t="s">
        <v>39</v>
      </c>
    </row>
    <row r="89" spans="1:34" x14ac:dyDescent="0.25">
      <c r="A89">
        <v>76</v>
      </c>
      <c r="B89">
        <v>0</v>
      </c>
      <c r="C89">
        <v>0</v>
      </c>
      <c r="D89">
        <v>0</v>
      </c>
      <c r="E89">
        <v>0</v>
      </c>
      <c r="F89">
        <v>0</v>
      </c>
      <c r="G89">
        <v>0</v>
      </c>
      <c r="H89">
        <v>0</v>
      </c>
      <c r="J89">
        <v>6</v>
      </c>
      <c r="K89">
        <v>0</v>
      </c>
      <c r="L89">
        <v>0</v>
      </c>
      <c r="M89">
        <v>0</v>
      </c>
      <c r="N89">
        <v>0</v>
      </c>
      <c r="O89">
        <v>0</v>
      </c>
      <c r="P89">
        <v>0</v>
      </c>
      <c r="Q89">
        <v>0</v>
      </c>
      <c r="S89">
        <v>6</v>
      </c>
      <c r="T89">
        <v>0</v>
      </c>
      <c r="U89">
        <v>0</v>
      </c>
      <c r="V89">
        <v>2</v>
      </c>
      <c r="W89">
        <v>0</v>
      </c>
      <c r="X89">
        <v>4</v>
      </c>
      <c r="Y89">
        <v>0</v>
      </c>
      <c r="Z89">
        <v>5</v>
      </c>
      <c r="AA89">
        <v>3</v>
      </c>
      <c r="AB89">
        <v>0</v>
      </c>
      <c r="AC89">
        <v>3</v>
      </c>
      <c r="AD89">
        <v>3</v>
      </c>
      <c r="AE89">
        <v>1.4256235982900001</v>
      </c>
      <c r="AF89" t="s">
        <v>40</v>
      </c>
      <c r="AG89">
        <v>0.2</v>
      </c>
      <c r="AH89" t="s">
        <v>41</v>
      </c>
    </row>
    <row r="90" spans="1:34" x14ac:dyDescent="0.25">
      <c r="A90">
        <v>76</v>
      </c>
      <c r="B90">
        <v>0</v>
      </c>
      <c r="C90">
        <v>0</v>
      </c>
      <c r="D90">
        <v>0</v>
      </c>
      <c r="E90">
        <v>0</v>
      </c>
      <c r="F90">
        <v>0</v>
      </c>
      <c r="G90">
        <v>0</v>
      </c>
      <c r="H90">
        <v>0</v>
      </c>
      <c r="J90">
        <v>6</v>
      </c>
      <c r="K90">
        <v>0</v>
      </c>
      <c r="L90">
        <v>0</v>
      </c>
      <c r="M90">
        <v>0</v>
      </c>
      <c r="N90">
        <v>0</v>
      </c>
      <c r="O90">
        <v>0</v>
      </c>
      <c r="P90">
        <v>0</v>
      </c>
      <c r="Q90">
        <v>0</v>
      </c>
      <c r="S90">
        <v>6</v>
      </c>
      <c r="T90">
        <v>0</v>
      </c>
      <c r="U90">
        <v>0</v>
      </c>
      <c r="V90">
        <v>2</v>
      </c>
      <c r="W90">
        <v>0</v>
      </c>
      <c r="X90">
        <v>4</v>
      </c>
      <c r="Y90">
        <v>0</v>
      </c>
      <c r="Z90">
        <v>5</v>
      </c>
      <c r="AA90">
        <v>3</v>
      </c>
      <c r="AB90">
        <v>0</v>
      </c>
      <c r="AC90">
        <v>3</v>
      </c>
      <c r="AD90">
        <v>3</v>
      </c>
      <c r="AE90">
        <v>1.4256235982900001</v>
      </c>
      <c r="AF90" t="s">
        <v>42</v>
      </c>
      <c r="AG90">
        <v>0.3</v>
      </c>
      <c r="AH90" t="s">
        <v>43</v>
      </c>
    </row>
    <row r="91" spans="1:34" x14ac:dyDescent="0.25">
      <c r="A91">
        <v>76</v>
      </c>
      <c r="B91">
        <v>0</v>
      </c>
      <c r="C91">
        <v>0</v>
      </c>
      <c r="D91">
        <v>0</v>
      </c>
      <c r="E91">
        <v>0</v>
      </c>
      <c r="F91">
        <v>0</v>
      </c>
      <c r="G91">
        <v>0</v>
      </c>
      <c r="H91">
        <v>0</v>
      </c>
      <c r="J91">
        <v>6</v>
      </c>
      <c r="K91">
        <v>0</v>
      </c>
      <c r="L91">
        <v>0</v>
      </c>
      <c r="M91">
        <v>0</v>
      </c>
      <c r="N91">
        <v>0</v>
      </c>
      <c r="O91">
        <v>0</v>
      </c>
      <c r="P91">
        <v>0</v>
      </c>
      <c r="Q91">
        <v>0</v>
      </c>
      <c r="S91">
        <v>6</v>
      </c>
      <c r="T91">
        <v>0</v>
      </c>
      <c r="U91">
        <v>0</v>
      </c>
      <c r="V91">
        <v>2</v>
      </c>
      <c r="W91">
        <v>0</v>
      </c>
      <c r="X91">
        <v>4</v>
      </c>
      <c r="Y91">
        <v>0</v>
      </c>
      <c r="Z91">
        <v>5</v>
      </c>
      <c r="AA91">
        <v>3</v>
      </c>
      <c r="AB91">
        <v>0</v>
      </c>
      <c r="AC91">
        <v>3</v>
      </c>
      <c r="AD91">
        <v>3</v>
      </c>
      <c r="AE91">
        <v>1.4256235982900001</v>
      </c>
      <c r="AF91" t="s">
        <v>44</v>
      </c>
      <c r="AG91">
        <v>0.4</v>
      </c>
      <c r="AH91" t="s">
        <v>45</v>
      </c>
    </row>
    <row r="92" spans="1:34" x14ac:dyDescent="0.25">
      <c r="A92">
        <v>76</v>
      </c>
      <c r="B92">
        <v>0</v>
      </c>
      <c r="C92">
        <v>0</v>
      </c>
      <c r="D92">
        <v>0</v>
      </c>
      <c r="E92">
        <v>0</v>
      </c>
      <c r="F92">
        <v>0</v>
      </c>
      <c r="G92">
        <v>0</v>
      </c>
      <c r="H92">
        <v>0</v>
      </c>
      <c r="J92">
        <v>6</v>
      </c>
      <c r="K92">
        <v>0</v>
      </c>
      <c r="L92">
        <v>0</v>
      </c>
      <c r="M92">
        <v>0</v>
      </c>
      <c r="N92">
        <v>0</v>
      </c>
      <c r="O92">
        <v>0</v>
      </c>
      <c r="P92">
        <v>0</v>
      </c>
      <c r="Q92">
        <v>0</v>
      </c>
      <c r="S92">
        <v>6</v>
      </c>
      <c r="T92">
        <v>0</v>
      </c>
      <c r="U92">
        <v>0</v>
      </c>
      <c r="V92">
        <v>2</v>
      </c>
      <c r="W92">
        <v>0</v>
      </c>
      <c r="X92">
        <v>4</v>
      </c>
      <c r="Y92">
        <v>0</v>
      </c>
      <c r="Z92">
        <v>5</v>
      </c>
      <c r="AA92">
        <v>3</v>
      </c>
      <c r="AB92">
        <v>0</v>
      </c>
      <c r="AC92">
        <v>3</v>
      </c>
      <c r="AD92">
        <v>3</v>
      </c>
      <c r="AE92">
        <v>1.4256235982900001</v>
      </c>
      <c r="AF92" t="s">
        <v>46</v>
      </c>
      <c r="AG92">
        <v>0.5</v>
      </c>
      <c r="AH92" t="s">
        <v>47</v>
      </c>
    </row>
    <row r="93" spans="1:34" x14ac:dyDescent="0.25">
      <c r="A93">
        <v>78</v>
      </c>
      <c r="B93">
        <v>0</v>
      </c>
      <c r="C93">
        <v>0</v>
      </c>
      <c r="D93">
        <v>0</v>
      </c>
      <c r="E93">
        <v>0</v>
      </c>
      <c r="F93">
        <v>0</v>
      </c>
      <c r="G93">
        <v>0</v>
      </c>
      <c r="H93">
        <v>0</v>
      </c>
      <c r="J93">
        <v>0</v>
      </c>
      <c r="K93">
        <v>0</v>
      </c>
      <c r="L93">
        <v>0</v>
      </c>
      <c r="M93">
        <v>0</v>
      </c>
      <c r="N93">
        <v>0</v>
      </c>
      <c r="O93">
        <v>0</v>
      </c>
      <c r="P93">
        <v>0</v>
      </c>
      <c r="Q93">
        <v>0</v>
      </c>
      <c r="S93">
        <v>0</v>
      </c>
      <c r="T93">
        <v>0</v>
      </c>
      <c r="U93">
        <v>0</v>
      </c>
      <c r="V93">
        <v>0</v>
      </c>
      <c r="W93">
        <v>0</v>
      </c>
      <c r="X93">
        <v>0</v>
      </c>
      <c r="Y93">
        <v>0</v>
      </c>
      <c r="AA93">
        <v>3</v>
      </c>
      <c r="AB93">
        <v>0</v>
      </c>
      <c r="AC93">
        <v>3</v>
      </c>
      <c r="AD93">
        <v>5</v>
      </c>
      <c r="AE93">
        <v>0.91930303586399997</v>
      </c>
      <c r="AF93" t="s">
        <v>49</v>
      </c>
      <c r="AG93">
        <v>50</v>
      </c>
      <c r="AH93" t="s">
        <v>50</v>
      </c>
    </row>
    <row r="94" spans="1:34" x14ac:dyDescent="0.25">
      <c r="A94">
        <v>78</v>
      </c>
      <c r="B94">
        <v>0</v>
      </c>
      <c r="C94">
        <v>0</v>
      </c>
      <c r="D94">
        <v>0</v>
      </c>
      <c r="E94">
        <v>0</v>
      </c>
      <c r="F94">
        <v>0</v>
      </c>
      <c r="G94">
        <v>0</v>
      </c>
      <c r="H94">
        <v>0</v>
      </c>
      <c r="J94">
        <v>0</v>
      </c>
      <c r="K94">
        <v>0</v>
      </c>
      <c r="L94">
        <v>0</v>
      </c>
      <c r="M94">
        <v>0</v>
      </c>
      <c r="N94">
        <v>0</v>
      </c>
      <c r="O94">
        <v>0</v>
      </c>
      <c r="P94">
        <v>0</v>
      </c>
      <c r="Q94">
        <v>0</v>
      </c>
      <c r="S94">
        <v>0</v>
      </c>
      <c r="T94">
        <v>0</v>
      </c>
      <c r="U94">
        <v>0</v>
      </c>
      <c r="V94">
        <v>0</v>
      </c>
      <c r="W94">
        <v>0</v>
      </c>
      <c r="X94">
        <v>0</v>
      </c>
      <c r="Y94">
        <v>0</v>
      </c>
      <c r="AA94">
        <v>3</v>
      </c>
      <c r="AB94">
        <v>0</v>
      </c>
      <c r="AC94">
        <v>3</v>
      </c>
      <c r="AD94">
        <v>5</v>
      </c>
      <c r="AE94">
        <v>0.91930303586399997</v>
      </c>
      <c r="AF94" t="s">
        <v>34</v>
      </c>
      <c r="AG94">
        <v>100</v>
      </c>
      <c r="AH94" t="s">
        <v>35</v>
      </c>
    </row>
    <row r="95" spans="1:34" x14ac:dyDescent="0.25">
      <c r="A95">
        <v>78</v>
      </c>
      <c r="B95">
        <v>0</v>
      </c>
      <c r="C95">
        <v>0</v>
      </c>
      <c r="D95">
        <v>0</v>
      </c>
      <c r="E95">
        <v>0</v>
      </c>
      <c r="F95">
        <v>0</v>
      </c>
      <c r="G95">
        <v>0</v>
      </c>
      <c r="H95">
        <v>0</v>
      </c>
      <c r="J95">
        <v>0</v>
      </c>
      <c r="K95">
        <v>0</v>
      </c>
      <c r="L95">
        <v>0</v>
      </c>
      <c r="M95">
        <v>0</v>
      </c>
      <c r="N95">
        <v>0</v>
      </c>
      <c r="O95">
        <v>0</v>
      </c>
      <c r="P95">
        <v>0</v>
      </c>
      <c r="Q95">
        <v>0</v>
      </c>
      <c r="S95">
        <v>0</v>
      </c>
      <c r="T95">
        <v>0</v>
      </c>
      <c r="U95">
        <v>0</v>
      </c>
      <c r="V95">
        <v>0</v>
      </c>
      <c r="W95">
        <v>0</v>
      </c>
      <c r="X95">
        <v>0</v>
      </c>
      <c r="Y95">
        <v>0</v>
      </c>
      <c r="AA95">
        <v>3</v>
      </c>
      <c r="AB95">
        <v>0</v>
      </c>
      <c r="AC95">
        <v>3</v>
      </c>
      <c r="AD95">
        <v>5</v>
      </c>
      <c r="AE95">
        <v>0.91930303586399997</v>
      </c>
      <c r="AF95" t="s">
        <v>36</v>
      </c>
      <c r="AG95">
        <v>150</v>
      </c>
      <c r="AH95" t="s">
        <v>37</v>
      </c>
    </row>
    <row r="96" spans="1:34" x14ac:dyDescent="0.25">
      <c r="A96">
        <v>78</v>
      </c>
      <c r="B96">
        <v>0</v>
      </c>
      <c r="C96">
        <v>0</v>
      </c>
      <c r="D96">
        <v>0</v>
      </c>
      <c r="E96">
        <v>0</v>
      </c>
      <c r="F96">
        <v>0</v>
      </c>
      <c r="G96">
        <v>0</v>
      </c>
      <c r="H96">
        <v>0</v>
      </c>
      <c r="J96">
        <v>0</v>
      </c>
      <c r="K96">
        <v>0</v>
      </c>
      <c r="L96">
        <v>0</v>
      </c>
      <c r="M96">
        <v>0</v>
      </c>
      <c r="N96">
        <v>0</v>
      </c>
      <c r="O96">
        <v>0</v>
      </c>
      <c r="P96">
        <v>0</v>
      </c>
      <c r="Q96">
        <v>0</v>
      </c>
      <c r="S96">
        <v>0</v>
      </c>
      <c r="T96">
        <v>0</v>
      </c>
      <c r="U96">
        <v>0</v>
      </c>
      <c r="V96">
        <v>0</v>
      </c>
      <c r="W96">
        <v>0</v>
      </c>
      <c r="X96">
        <v>0</v>
      </c>
      <c r="Y96">
        <v>0</v>
      </c>
      <c r="AA96">
        <v>3</v>
      </c>
      <c r="AB96">
        <v>0</v>
      </c>
      <c r="AC96">
        <v>3</v>
      </c>
      <c r="AD96">
        <v>5</v>
      </c>
      <c r="AE96">
        <v>0.91930303586399997</v>
      </c>
      <c r="AF96" t="s">
        <v>38</v>
      </c>
      <c r="AG96">
        <v>200</v>
      </c>
      <c r="AH96" t="s">
        <v>39</v>
      </c>
    </row>
    <row r="97" spans="1:34" x14ac:dyDescent="0.25">
      <c r="A97">
        <v>78</v>
      </c>
      <c r="B97">
        <v>0</v>
      </c>
      <c r="C97">
        <v>0</v>
      </c>
      <c r="D97">
        <v>0</v>
      </c>
      <c r="E97">
        <v>0</v>
      </c>
      <c r="F97">
        <v>0</v>
      </c>
      <c r="G97">
        <v>0</v>
      </c>
      <c r="H97">
        <v>0</v>
      </c>
      <c r="J97">
        <v>0</v>
      </c>
      <c r="K97">
        <v>0</v>
      </c>
      <c r="L97">
        <v>0</v>
      </c>
      <c r="M97">
        <v>0</v>
      </c>
      <c r="N97">
        <v>0</v>
      </c>
      <c r="O97">
        <v>0</v>
      </c>
      <c r="P97">
        <v>0</v>
      </c>
      <c r="Q97">
        <v>0</v>
      </c>
      <c r="S97">
        <v>0</v>
      </c>
      <c r="T97">
        <v>0</v>
      </c>
      <c r="U97">
        <v>0</v>
      </c>
      <c r="V97">
        <v>0</v>
      </c>
      <c r="W97">
        <v>0</v>
      </c>
      <c r="X97">
        <v>0</v>
      </c>
      <c r="Y97">
        <v>0</v>
      </c>
      <c r="AA97">
        <v>3</v>
      </c>
      <c r="AB97">
        <v>0</v>
      </c>
      <c r="AC97">
        <v>3</v>
      </c>
      <c r="AD97">
        <v>5</v>
      </c>
      <c r="AE97">
        <v>0.91930303586399997</v>
      </c>
      <c r="AF97" t="s">
        <v>42</v>
      </c>
      <c r="AG97">
        <v>0.3</v>
      </c>
      <c r="AH97" t="s">
        <v>43</v>
      </c>
    </row>
    <row r="98" spans="1:34" x14ac:dyDescent="0.25">
      <c r="A98">
        <v>78</v>
      </c>
      <c r="B98">
        <v>0</v>
      </c>
      <c r="C98">
        <v>0</v>
      </c>
      <c r="D98">
        <v>0</v>
      </c>
      <c r="E98">
        <v>0</v>
      </c>
      <c r="F98">
        <v>0</v>
      </c>
      <c r="G98">
        <v>0</v>
      </c>
      <c r="H98">
        <v>0</v>
      </c>
      <c r="J98">
        <v>0</v>
      </c>
      <c r="K98">
        <v>0</v>
      </c>
      <c r="L98">
        <v>0</v>
      </c>
      <c r="M98">
        <v>0</v>
      </c>
      <c r="N98">
        <v>0</v>
      </c>
      <c r="O98">
        <v>0</v>
      </c>
      <c r="P98">
        <v>0</v>
      </c>
      <c r="Q98">
        <v>0</v>
      </c>
      <c r="S98">
        <v>0</v>
      </c>
      <c r="T98">
        <v>0</v>
      </c>
      <c r="U98">
        <v>0</v>
      </c>
      <c r="V98">
        <v>0</v>
      </c>
      <c r="W98">
        <v>0</v>
      </c>
      <c r="X98">
        <v>0</v>
      </c>
      <c r="Y98">
        <v>0</v>
      </c>
      <c r="AA98">
        <v>3</v>
      </c>
      <c r="AB98">
        <v>0</v>
      </c>
      <c r="AC98">
        <v>3</v>
      </c>
      <c r="AD98">
        <v>5</v>
      </c>
      <c r="AE98">
        <v>0.91930303586399997</v>
      </c>
      <c r="AF98" t="s">
        <v>44</v>
      </c>
      <c r="AG98">
        <v>0.4</v>
      </c>
      <c r="AH98" t="s">
        <v>45</v>
      </c>
    </row>
    <row r="99" spans="1:34" x14ac:dyDescent="0.25">
      <c r="A99">
        <v>78</v>
      </c>
      <c r="B99">
        <v>0</v>
      </c>
      <c r="C99">
        <v>0</v>
      </c>
      <c r="D99">
        <v>0</v>
      </c>
      <c r="E99">
        <v>0</v>
      </c>
      <c r="F99">
        <v>0</v>
      </c>
      <c r="G99">
        <v>0</v>
      </c>
      <c r="H99">
        <v>0</v>
      </c>
      <c r="J99">
        <v>0</v>
      </c>
      <c r="K99">
        <v>0</v>
      </c>
      <c r="L99">
        <v>0</v>
      </c>
      <c r="M99">
        <v>0</v>
      </c>
      <c r="N99">
        <v>0</v>
      </c>
      <c r="O99">
        <v>0</v>
      </c>
      <c r="P99">
        <v>0</v>
      </c>
      <c r="Q99">
        <v>0</v>
      </c>
      <c r="S99">
        <v>0</v>
      </c>
      <c r="T99">
        <v>0</v>
      </c>
      <c r="U99">
        <v>0</v>
      </c>
      <c r="V99">
        <v>0</v>
      </c>
      <c r="W99">
        <v>0</v>
      </c>
      <c r="X99">
        <v>0</v>
      </c>
      <c r="Y99">
        <v>0</v>
      </c>
      <c r="AA99">
        <v>3</v>
      </c>
      <c r="AB99">
        <v>0</v>
      </c>
      <c r="AC99">
        <v>3</v>
      </c>
      <c r="AD99">
        <v>5</v>
      </c>
      <c r="AE99">
        <v>0.91930303586399997</v>
      </c>
      <c r="AF99" t="s">
        <v>46</v>
      </c>
      <c r="AG99">
        <v>0.5</v>
      </c>
      <c r="AH99" t="s">
        <v>47</v>
      </c>
    </row>
    <row r="100" spans="1:34" x14ac:dyDescent="0.25">
      <c r="A100">
        <v>93</v>
      </c>
      <c r="B100">
        <v>0</v>
      </c>
      <c r="C100">
        <v>0</v>
      </c>
      <c r="D100">
        <v>0</v>
      </c>
      <c r="E100">
        <v>0</v>
      </c>
      <c r="F100">
        <v>0</v>
      </c>
      <c r="G100">
        <v>0</v>
      </c>
      <c r="H100">
        <v>0</v>
      </c>
      <c r="J100">
        <v>0</v>
      </c>
      <c r="K100">
        <v>0</v>
      </c>
      <c r="L100">
        <v>0</v>
      </c>
      <c r="M100">
        <v>0</v>
      </c>
      <c r="N100">
        <v>0</v>
      </c>
      <c r="O100">
        <v>0</v>
      </c>
      <c r="P100">
        <v>0</v>
      </c>
      <c r="Q100">
        <v>0</v>
      </c>
      <c r="S100">
        <v>0</v>
      </c>
      <c r="T100">
        <v>0</v>
      </c>
      <c r="U100">
        <v>0</v>
      </c>
      <c r="V100">
        <v>0</v>
      </c>
      <c r="W100">
        <v>0</v>
      </c>
      <c r="X100">
        <v>0</v>
      </c>
      <c r="Y100">
        <v>0</v>
      </c>
      <c r="AA100">
        <v>7</v>
      </c>
      <c r="AB100">
        <v>7</v>
      </c>
      <c r="AC100">
        <v>0</v>
      </c>
      <c r="AD100">
        <v>9</v>
      </c>
      <c r="AE100">
        <v>0.89271362921599995</v>
      </c>
      <c r="AF100" t="s">
        <v>46</v>
      </c>
      <c r="AG100">
        <v>0.5</v>
      </c>
      <c r="AH100" t="s">
        <v>47</v>
      </c>
    </row>
    <row r="101" spans="1:34" x14ac:dyDescent="0.25">
      <c r="A101">
        <v>96</v>
      </c>
      <c r="B101">
        <v>4</v>
      </c>
      <c r="C101">
        <v>4</v>
      </c>
      <c r="D101">
        <v>0</v>
      </c>
      <c r="E101">
        <v>0</v>
      </c>
      <c r="F101">
        <v>0</v>
      </c>
      <c r="G101">
        <v>0</v>
      </c>
      <c r="H101">
        <v>0</v>
      </c>
      <c r="I101">
        <v>6</v>
      </c>
      <c r="J101">
        <v>0</v>
      </c>
      <c r="K101">
        <v>0</v>
      </c>
      <c r="L101">
        <v>0</v>
      </c>
      <c r="M101">
        <v>0</v>
      </c>
      <c r="N101">
        <v>0</v>
      </c>
      <c r="O101">
        <v>0</v>
      </c>
      <c r="P101">
        <v>0</v>
      </c>
      <c r="Q101">
        <v>0</v>
      </c>
      <c r="S101">
        <v>0</v>
      </c>
      <c r="T101">
        <v>0</v>
      </c>
      <c r="U101">
        <v>0</v>
      </c>
      <c r="V101">
        <v>0</v>
      </c>
      <c r="W101">
        <v>0</v>
      </c>
      <c r="X101">
        <v>0</v>
      </c>
      <c r="Y101">
        <v>0</v>
      </c>
      <c r="AA101">
        <v>3</v>
      </c>
      <c r="AB101">
        <v>0</v>
      </c>
      <c r="AC101">
        <v>3</v>
      </c>
      <c r="AD101">
        <v>5</v>
      </c>
      <c r="AE101">
        <v>0.74234309331199999</v>
      </c>
      <c r="AF101" t="s">
        <v>34</v>
      </c>
      <c r="AG101">
        <v>100</v>
      </c>
      <c r="AH101" t="s">
        <v>35</v>
      </c>
    </row>
    <row r="102" spans="1:34" x14ac:dyDescent="0.25">
      <c r="A102">
        <v>96</v>
      </c>
      <c r="B102">
        <v>4</v>
      </c>
      <c r="C102">
        <v>4</v>
      </c>
      <c r="D102">
        <v>0</v>
      </c>
      <c r="E102">
        <v>0</v>
      </c>
      <c r="F102">
        <v>0</v>
      </c>
      <c r="G102">
        <v>0</v>
      </c>
      <c r="H102">
        <v>0</v>
      </c>
      <c r="I102">
        <v>6</v>
      </c>
      <c r="J102">
        <v>0</v>
      </c>
      <c r="K102">
        <v>0</v>
      </c>
      <c r="L102">
        <v>0</v>
      </c>
      <c r="M102">
        <v>0</v>
      </c>
      <c r="N102">
        <v>0</v>
      </c>
      <c r="O102">
        <v>0</v>
      </c>
      <c r="P102">
        <v>0</v>
      </c>
      <c r="Q102">
        <v>0</v>
      </c>
      <c r="S102">
        <v>0</v>
      </c>
      <c r="T102">
        <v>0</v>
      </c>
      <c r="U102">
        <v>0</v>
      </c>
      <c r="V102">
        <v>0</v>
      </c>
      <c r="W102">
        <v>0</v>
      </c>
      <c r="X102">
        <v>0</v>
      </c>
      <c r="Y102">
        <v>0</v>
      </c>
      <c r="AA102">
        <v>3</v>
      </c>
      <c r="AB102">
        <v>0</v>
      </c>
      <c r="AC102">
        <v>3</v>
      </c>
      <c r="AD102">
        <v>5</v>
      </c>
      <c r="AE102">
        <v>0.74234309331199999</v>
      </c>
      <c r="AF102" t="s">
        <v>36</v>
      </c>
      <c r="AG102">
        <v>150</v>
      </c>
      <c r="AH102" t="s">
        <v>37</v>
      </c>
    </row>
    <row r="103" spans="1:34" x14ac:dyDescent="0.25">
      <c r="A103">
        <v>96</v>
      </c>
      <c r="B103">
        <v>4</v>
      </c>
      <c r="C103">
        <v>4</v>
      </c>
      <c r="D103">
        <v>0</v>
      </c>
      <c r="E103">
        <v>0</v>
      </c>
      <c r="F103">
        <v>0</v>
      </c>
      <c r="G103">
        <v>0</v>
      </c>
      <c r="H103">
        <v>0</v>
      </c>
      <c r="I103">
        <v>6</v>
      </c>
      <c r="J103">
        <v>0</v>
      </c>
      <c r="K103">
        <v>0</v>
      </c>
      <c r="L103">
        <v>0</v>
      </c>
      <c r="M103">
        <v>0</v>
      </c>
      <c r="N103">
        <v>0</v>
      </c>
      <c r="O103">
        <v>0</v>
      </c>
      <c r="P103">
        <v>0</v>
      </c>
      <c r="Q103">
        <v>0</v>
      </c>
      <c r="S103">
        <v>0</v>
      </c>
      <c r="T103">
        <v>0</v>
      </c>
      <c r="U103">
        <v>0</v>
      </c>
      <c r="V103">
        <v>0</v>
      </c>
      <c r="W103">
        <v>0</v>
      </c>
      <c r="X103">
        <v>0</v>
      </c>
      <c r="Y103">
        <v>0</v>
      </c>
      <c r="AA103">
        <v>3</v>
      </c>
      <c r="AB103">
        <v>0</v>
      </c>
      <c r="AC103">
        <v>3</v>
      </c>
      <c r="AD103">
        <v>5</v>
      </c>
      <c r="AE103">
        <v>0.74234309331199999</v>
      </c>
      <c r="AF103" t="s">
        <v>38</v>
      </c>
      <c r="AG103">
        <v>200</v>
      </c>
      <c r="AH103" t="s">
        <v>39</v>
      </c>
    </row>
    <row r="104" spans="1:34" x14ac:dyDescent="0.25">
      <c r="A104">
        <v>96</v>
      </c>
      <c r="B104">
        <v>4</v>
      </c>
      <c r="C104">
        <v>4</v>
      </c>
      <c r="D104">
        <v>0</v>
      </c>
      <c r="E104">
        <v>0</v>
      </c>
      <c r="F104">
        <v>0</v>
      </c>
      <c r="G104">
        <v>0</v>
      </c>
      <c r="H104">
        <v>0</v>
      </c>
      <c r="I104">
        <v>6</v>
      </c>
      <c r="J104">
        <v>0</v>
      </c>
      <c r="K104">
        <v>0</v>
      </c>
      <c r="L104">
        <v>0</v>
      </c>
      <c r="M104">
        <v>0</v>
      </c>
      <c r="N104">
        <v>0</v>
      </c>
      <c r="O104">
        <v>0</v>
      </c>
      <c r="P104">
        <v>0</v>
      </c>
      <c r="Q104">
        <v>0</v>
      </c>
      <c r="S104">
        <v>0</v>
      </c>
      <c r="T104">
        <v>0</v>
      </c>
      <c r="U104">
        <v>0</v>
      </c>
      <c r="V104">
        <v>0</v>
      </c>
      <c r="W104">
        <v>0</v>
      </c>
      <c r="X104">
        <v>0</v>
      </c>
      <c r="Y104">
        <v>0</v>
      </c>
      <c r="AA104">
        <v>3</v>
      </c>
      <c r="AB104">
        <v>0</v>
      </c>
      <c r="AC104">
        <v>3</v>
      </c>
      <c r="AD104">
        <v>5</v>
      </c>
      <c r="AE104">
        <v>0.74234309331199999</v>
      </c>
      <c r="AF104" t="s">
        <v>46</v>
      </c>
      <c r="AG104">
        <v>0.5</v>
      </c>
      <c r="AH104" t="s">
        <v>47</v>
      </c>
    </row>
    <row r="105" spans="1:34" x14ac:dyDescent="0.25">
      <c r="A105">
        <v>98</v>
      </c>
      <c r="B105">
        <v>0</v>
      </c>
      <c r="C105">
        <v>0</v>
      </c>
      <c r="D105">
        <v>0</v>
      </c>
      <c r="E105">
        <v>0</v>
      </c>
      <c r="F105">
        <v>0</v>
      </c>
      <c r="G105">
        <v>0</v>
      </c>
      <c r="H105">
        <v>0</v>
      </c>
      <c r="J105">
        <v>0</v>
      </c>
      <c r="K105">
        <v>0</v>
      </c>
      <c r="L105">
        <v>0</v>
      </c>
      <c r="M105">
        <v>0</v>
      </c>
      <c r="N105">
        <v>0</v>
      </c>
      <c r="O105">
        <v>0</v>
      </c>
      <c r="P105">
        <v>0</v>
      </c>
      <c r="Q105">
        <v>0</v>
      </c>
      <c r="S105">
        <v>4</v>
      </c>
      <c r="T105">
        <v>4</v>
      </c>
      <c r="U105">
        <v>0</v>
      </c>
      <c r="V105">
        <v>0</v>
      </c>
      <c r="W105">
        <v>0</v>
      </c>
      <c r="X105">
        <v>0</v>
      </c>
      <c r="Y105">
        <v>0</v>
      </c>
      <c r="Z105">
        <v>5</v>
      </c>
      <c r="AA105">
        <v>3</v>
      </c>
      <c r="AB105">
        <v>0</v>
      </c>
      <c r="AC105">
        <v>3</v>
      </c>
      <c r="AD105">
        <v>10</v>
      </c>
      <c r="AE105">
        <v>1.4015840908099999</v>
      </c>
      <c r="AF105" t="s">
        <v>46</v>
      </c>
      <c r="AG105">
        <v>0.5</v>
      </c>
      <c r="AH105" t="s">
        <v>47</v>
      </c>
    </row>
    <row r="106" spans="1:34" x14ac:dyDescent="0.25">
      <c r="A106">
        <v>100</v>
      </c>
      <c r="B106">
        <v>5</v>
      </c>
      <c r="C106">
        <v>3</v>
      </c>
      <c r="D106">
        <v>0</v>
      </c>
      <c r="E106">
        <v>0</v>
      </c>
      <c r="F106">
        <v>2</v>
      </c>
      <c r="G106">
        <v>0</v>
      </c>
      <c r="H106">
        <v>0</v>
      </c>
      <c r="I106">
        <v>3</v>
      </c>
      <c r="J106">
        <v>0</v>
      </c>
      <c r="K106">
        <v>0</v>
      </c>
      <c r="L106">
        <v>0</v>
      </c>
      <c r="M106">
        <v>0</v>
      </c>
      <c r="N106">
        <v>0</v>
      </c>
      <c r="O106">
        <v>0</v>
      </c>
      <c r="P106">
        <v>0</v>
      </c>
      <c r="Q106">
        <v>0</v>
      </c>
      <c r="S106">
        <v>0</v>
      </c>
      <c r="T106">
        <v>0</v>
      </c>
      <c r="U106">
        <v>0</v>
      </c>
      <c r="V106">
        <v>0</v>
      </c>
      <c r="W106">
        <v>0</v>
      </c>
      <c r="X106">
        <v>0</v>
      </c>
      <c r="Y106">
        <v>0</v>
      </c>
      <c r="AA106">
        <v>5</v>
      </c>
      <c r="AB106">
        <v>0</v>
      </c>
      <c r="AC106">
        <v>5</v>
      </c>
      <c r="AD106">
        <v>5</v>
      </c>
      <c r="AE106">
        <v>1.0546422611399999</v>
      </c>
      <c r="AF106" t="s">
        <v>36</v>
      </c>
      <c r="AG106">
        <v>150</v>
      </c>
      <c r="AH106" t="s">
        <v>37</v>
      </c>
    </row>
    <row r="107" spans="1:34" x14ac:dyDescent="0.25">
      <c r="A107">
        <v>100</v>
      </c>
      <c r="B107">
        <v>5</v>
      </c>
      <c r="C107">
        <v>3</v>
      </c>
      <c r="D107">
        <v>0</v>
      </c>
      <c r="E107">
        <v>0</v>
      </c>
      <c r="F107">
        <v>2</v>
      </c>
      <c r="G107">
        <v>0</v>
      </c>
      <c r="H107">
        <v>0</v>
      </c>
      <c r="I107">
        <v>3</v>
      </c>
      <c r="J107">
        <v>0</v>
      </c>
      <c r="K107">
        <v>0</v>
      </c>
      <c r="L107">
        <v>0</v>
      </c>
      <c r="M107">
        <v>0</v>
      </c>
      <c r="N107">
        <v>0</v>
      </c>
      <c r="O107">
        <v>0</v>
      </c>
      <c r="P107">
        <v>0</v>
      </c>
      <c r="Q107">
        <v>0</v>
      </c>
      <c r="S107">
        <v>0</v>
      </c>
      <c r="T107">
        <v>0</v>
      </c>
      <c r="U107">
        <v>0</v>
      </c>
      <c r="V107">
        <v>0</v>
      </c>
      <c r="W107">
        <v>0</v>
      </c>
      <c r="X107">
        <v>0</v>
      </c>
      <c r="Y107">
        <v>0</v>
      </c>
      <c r="AA107">
        <v>5</v>
      </c>
      <c r="AB107">
        <v>0</v>
      </c>
      <c r="AC107">
        <v>5</v>
      </c>
      <c r="AD107">
        <v>5</v>
      </c>
      <c r="AE107">
        <v>1.0546422611399999</v>
      </c>
      <c r="AF107" t="s">
        <v>38</v>
      </c>
      <c r="AG107">
        <v>200</v>
      </c>
      <c r="AH107" t="s">
        <v>39</v>
      </c>
    </row>
    <row r="108" spans="1:34" x14ac:dyDescent="0.25">
      <c r="A108">
        <v>101</v>
      </c>
      <c r="B108">
        <v>0</v>
      </c>
      <c r="C108">
        <v>0</v>
      </c>
      <c r="D108">
        <v>0</v>
      </c>
      <c r="E108">
        <v>0</v>
      </c>
      <c r="F108">
        <v>0</v>
      </c>
      <c r="G108">
        <v>0</v>
      </c>
      <c r="H108">
        <v>0</v>
      </c>
      <c r="J108">
        <v>0</v>
      </c>
      <c r="K108">
        <v>0</v>
      </c>
      <c r="L108">
        <v>0</v>
      </c>
      <c r="M108">
        <v>0</v>
      </c>
      <c r="N108">
        <v>0</v>
      </c>
      <c r="O108">
        <v>0</v>
      </c>
      <c r="P108">
        <v>0</v>
      </c>
      <c r="Q108">
        <v>0</v>
      </c>
      <c r="S108">
        <v>0</v>
      </c>
      <c r="T108">
        <v>0</v>
      </c>
      <c r="U108">
        <v>0</v>
      </c>
      <c r="V108">
        <v>0</v>
      </c>
      <c r="W108">
        <v>0</v>
      </c>
      <c r="X108">
        <v>0</v>
      </c>
      <c r="Y108">
        <v>0</v>
      </c>
      <c r="AA108">
        <v>3</v>
      </c>
      <c r="AB108">
        <v>0</v>
      </c>
      <c r="AC108">
        <v>3</v>
      </c>
      <c r="AD108">
        <v>-7</v>
      </c>
      <c r="AE108">
        <v>0.69224803384</v>
      </c>
      <c r="AF108" t="s">
        <v>38</v>
      </c>
      <c r="AG108">
        <v>200</v>
      </c>
      <c r="AH108" t="s">
        <v>39</v>
      </c>
    </row>
    <row r="109" spans="1:34" x14ac:dyDescent="0.25">
      <c r="A109">
        <v>101</v>
      </c>
      <c r="B109">
        <v>0</v>
      </c>
      <c r="C109">
        <v>0</v>
      </c>
      <c r="D109">
        <v>0</v>
      </c>
      <c r="E109">
        <v>0</v>
      </c>
      <c r="F109">
        <v>0</v>
      </c>
      <c r="G109">
        <v>0</v>
      </c>
      <c r="H109">
        <v>0</v>
      </c>
      <c r="J109">
        <v>0</v>
      </c>
      <c r="K109">
        <v>0</v>
      </c>
      <c r="L109">
        <v>0</v>
      </c>
      <c r="M109">
        <v>0</v>
      </c>
      <c r="N109">
        <v>0</v>
      </c>
      <c r="O109">
        <v>0</v>
      </c>
      <c r="P109">
        <v>0</v>
      </c>
      <c r="Q109">
        <v>0</v>
      </c>
      <c r="S109">
        <v>0</v>
      </c>
      <c r="T109">
        <v>0</v>
      </c>
      <c r="U109">
        <v>0</v>
      </c>
      <c r="V109">
        <v>0</v>
      </c>
      <c r="W109">
        <v>0</v>
      </c>
      <c r="X109">
        <v>0</v>
      </c>
      <c r="Y109">
        <v>0</v>
      </c>
      <c r="AA109">
        <v>3</v>
      </c>
      <c r="AB109">
        <v>0</v>
      </c>
      <c r="AC109">
        <v>3</v>
      </c>
      <c r="AD109">
        <v>-7</v>
      </c>
      <c r="AE109">
        <v>0.69224803384</v>
      </c>
      <c r="AF109" t="s">
        <v>44</v>
      </c>
      <c r="AG109">
        <v>0.4</v>
      </c>
      <c r="AH109" t="s">
        <v>45</v>
      </c>
    </row>
    <row r="110" spans="1:34" x14ac:dyDescent="0.25">
      <c r="A110">
        <v>101</v>
      </c>
      <c r="B110">
        <v>0</v>
      </c>
      <c r="C110">
        <v>0</v>
      </c>
      <c r="D110">
        <v>0</v>
      </c>
      <c r="E110">
        <v>0</v>
      </c>
      <c r="F110">
        <v>0</v>
      </c>
      <c r="G110">
        <v>0</v>
      </c>
      <c r="H110">
        <v>0</v>
      </c>
      <c r="J110">
        <v>0</v>
      </c>
      <c r="K110">
        <v>0</v>
      </c>
      <c r="L110">
        <v>0</v>
      </c>
      <c r="M110">
        <v>0</v>
      </c>
      <c r="N110">
        <v>0</v>
      </c>
      <c r="O110">
        <v>0</v>
      </c>
      <c r="P110">
        <v>0</v>
      </c>
      <c r="Q110">
        <v>0</v>
      </c>
      <c r="S110">
        <v>0</v>
      </c>
      <c r="T110">
        <v>0</v>
      </c>
      <c r="U110">
        <v>0</v>
      </c>
      <c r="V110">
        <v>0</v>
      </c>
      <c r="W110">
        <v>0</v>
      </c>
      <c r="X110">
        <v>0</v>
      </c>
      <c r="Y110">
        <v>0</v>
      </c>
      <c r="AA110">
        <v>3</v>
      </c>
      <c r="AB110">
        <v>0</v>
      </c>
      <c r="AC110">
        <v>3</v>
      </c>
      <c r="AD110">
        <v>-7</v>
      </c>
      <c r="AE110">
        <v>0.69224803384</v>
      </c>
      <c r="AF110" t="s">
        <v>46</v>
      </c>
      <c r="AG110">
        <v>0.5</v>
      </c>
      <c r="AH110" t="s">
        <v>47</v>
      </c>
    </row>
    <row r="111" spans="1:34" x14ac:dyDescent="0.25">
      <c r="A111">
        <v>102</v>
      </c>
      <c r="B111" t="s">
        <v>48</v>
      </c>
      <c r="J111">
        <v>0</v>
      </c>
      <c r="K111">
        <v>0</v>
      </c>
      <c r="L111">
        <v>0</v>
      </c>
      <c r="M111">
        <v>0</v>
      </c>
      <c r="N111">
        <v>0</v>
      </c>
      <c r="O111">
        <v>0</v>
      </c>
      <c r="P111">
        <v>0</v>
      </c>
      <c r="Q111">
        <v>0</v>
      </c>
      <c r="S111">
        <v>16</v>
      </c>
      <c r="T111">
        <v>6</v>
      </c>
      <c r="U111">
        <v>0</v>
      </c>
      <c r="V111">
        <v>0</v>
      </c>
      <c r="W111">
        <v>0</v>
      </c>
      <c r="X111">
        <v>0</v>
      </c>
      <c r="Y111">
        <v>0</v>
      </c>
      <c r="Z111">
        <v>2</v>
      </c>
      <c r="AA111">
        <v>1</v>
      </c>
      <c r="AB111">
        <v>0</v>
      </c>
      <c r="AC111">
        <v>1</v>
      </c>
      <c r="AD111">
        <v>5</v>
      </c>
      <c r="AE111">
        <v>0.80620347234</v>
      </c>
      <c r="AF111" t="s">
        <v>46</v>
      </c>
      <c r="AG111">
        <v>0.5</v>
      </c>
      <c r="AH111" t="s">
        <v>47</v>
      </c>
    </row>
    <row r="112" spans="1:34" x14ac:dyDescent="0.25">
      <c r="A112">
        <v>104</v>
      </c>
      <c r="B112">
        <v>0</v>
      </c>
      <c r="C112">
        <v>0</v>
      </c>
      <c r="D112">
        <v>0</v>
      </c>
      <c r="E112">
        <v>0</v>
      </c>
      <c r="F112">
        <v>0</v>
      </c>
      <c r="G112">
        <v>0</v>
      </c>
      <c r="H112">
        <v>0</v>
      </c>
      <c r="J112">
        <v>10</v>
      </c>
      <c r="K112">
        <v>0</v>
      </c>
      <c r="L112">
        <v>0</v>
      </c>
      <c r="M112">
        <v>0</v>
      </c>
      <c r="N112">
        <v>0</v>
      </c>
      <c r="O112">
        <v>0</v>
      </c>
      <c r="P112">
        <v>0</v>
      </c>
      <c r="Q112">
        <v>0</v>
      </c>
      <c r="S112">
        <v>6</v>
      </c>
      <c r="T112">
        <v>0</v>
      </c>
      <c r="U112">
        <v>0</v>
      </c>
      <c r="V112">
        <v>0</v>
      </c>
      <c r="W112">
        <v>0</v>
      </c>
      <c r="X112">
        <v>6</v>
      </c>
      <c r="Y112">
        <v>0</v>
      </c>
      <c r="Z112">
        <v>2</v>
      </c>
      <c r="AA112">
        <v>3</v>
      </c>
      <c r="AB112">
        <v>3</v>
      </c>
      <c r="AC112">
        <v>0</v>
      </c>
      <c r="AD112">
        <v>20</v>
      </c>
      <c r="AE112">
        <v>0.79722973354399995</v>
      </c>
      <c r="AF112" t="s">
        <v>40</v>
      </c>
      <c r="AG112">
        <v>0.2</v>
      </c>
      <c r="AH112" t="s">
        <v>41</v>
      </c>
    </row>
    <row r="113" spans="1:34" x14ac:dyDescent="0.25">
      <c r="A113">
        <v>104</v>
      </c>
      <c r="B113">
        <v>0</v>
      </c>
      <c r="C113">
        <v>0</v>
      </c>
      <c r="D113">
        <v>0</v>
      </c>
      <c r="E113">
        <v>0</v>
      </c>
      <c r="F113">
        <v>0</v>
      </c>
      <c r="G113">
        <v>0</v>
      </c>
      <c r="H113">
        <v>0</v>
      </c>
      <c r="J113">
        <v>10</v>
      </c>
      <c r="K113">
        <v>0</v>
      </c>
      <c r="L113">
        <v>0</v>
      </c>
      <c r="M113">
        <v>0</v>
      </c>
      <c r="N113">
        <v>0</v>
      </c>
      <c r="O113">
        <v>0</v>
      </c>
      <c r="P113">
        <v>0</v>
      </c>
      <c r="Q113">
        <v>0</v>
      </c>
      <c r="S113">
        <v>6</v>
      </c>
      <c r="T113">
        <v>0</v>
      </c>
      <c r="U113">
        <v>0</v>
      </c>
      <c r="V113">
        <v>0</v>
      </c>
      <c r="W113">
        <v>0</v>
      </c>
      <c r="X113">
        <v>6</v>
      </c>
      <c r="Y113">
        <v>0</v>
      </c>
      <c r="Z113">
        <v>2</v>
      </c>
      <c r="AA113">
        <v>3</v>
      </c>
      <c r="AB113">
        <v>3</v>
      </c>
      <c r="AC113">
        <v>0</v>
      </c>
      <c r="AD113">
        <v>20</v>
      </c>
      <c r="AE113">
        <v>0.79722973354399995</v>
      </c>
      <c r="AF113" t="s">
        <v>42</v>
      </c>
      <c r="AG113">
        <v>0.3</v>
      </c>
      <c r="AH113" t="s">
        <v>43</v>
      </c>
    </row>
    <row r="114" spans="1:34" x14ac:dyDescent="0.25">
      <c r="A114">
        <v>104</v>
      </c>
      <c r="B114">
        <v>0</v>
      </c>
      <c r="C114">
        <v>0</v>
      </c>
      <c r="D114">
        <v>0</v>
      </c>
      <c r="E114">
        <v>0</v>
      </c>
      <c r="F114">
        <v>0</v>
      </c>
      <c r="G114">
        <v>0</v>
      </c>
      <c r="H114">
        <v>0</v>
      </c>
      <c r="J114">
        <v>10</v>
      </c>
      <c r="K114">
        <v>0</v>
      </c>
      <c r="L114">
        <v>0</v>
      </c>
      <c r="M114">
        <v>0</v>
      </c>
      <c r="N114">
        <v>0</v>
      </c>
      <c r="O114">
        <v>0</v>
      </c>
      <c r="P114">
        <v>0</v>
      </c>
      <c r="Q114">
        <v>0</v>
      </c>
      <c r="S114">
        <v>6</v>
      </c>
      <c r="T114">
        <v>0</v>
      </c>
      <c r="U114">
        <v>0</v>
      </c>
      <c r="V114">
        <v>0</v>
      </c>
      <c r="W114">
        <v>0</v>
      </c>
      <c r="X114">
        <v>6</v>
      </c>
      <c r="Y114">
        <v>0</v>
      </c>
      <c r="Z114">
        <v>2</v>
      </c>
      <c r="AA114">
        <v>3</v>
      </c>
      <c r="AB114">
        <v>3</v>
      </c>
      <c r="AC114">
        <v>0</v>
      </c>
      <c r="AD114">
        <v>20</v>
      </c>
      <c r="AE114">
        <v>0.79722973354399995</v>
      </c>
      <c r="AF114" t="s">
        <v>44</v>
      </c>
      <c r="AG114">
        <v>0.4</v>
      </c>
      <c r="AH114" t="s">
        <v>45</v>
      </c>
    </row>
    <row r="115" spans="1:34" x14ac:dyDescent="0.25">
      <c r="A115">
        <v>104</v>
      </c>
      <c r="B115">
        <v>0</v>
      </c>
      <c r="C115">
        <v>0</v>
      </c>
      <c r="D115">
        <v>0</v>
      </c>
      <c r="E115">
        <v>0</v>
      </c>
      <c r="F115">
        <v>0</v>
      </c>
      <c r="G115">
        <v>0</v>
      </c>
      <c r="H115">
        <v>0</v>
      </c>
      <c r="J115">
        <v>10</v>
      </c>
      <c r="K115">
        <v>0</v>
      </c>
      <c r="L115">
        <v>0</v>
      </c>
      <c r="M115">
        <v>0</v>
      </c>
      <c r="N115">
        <v>0</v>
      </c>
      <c r="O115">
        <v>0</v>
      </c>
      <c r="P115">
        <v>0</v>
      </c>
      <c r="Q115">
        <v>0</v>
      </c>
      <c r="S115">
        <v>6</v>
      </c>
      <c r="T115">
        <v>0</v>
      </c>
      <c r="U115">
        <v>0</v>
      </c>
      <c r="V115">
        <v>0</v>
      </c>
      <c r="W115">
        <v>0</v>
      </c>
      <c r="X115">
        <v>6</v>
      </c>
      <c r="Y115">
        <v>0</v>
      </c>
      <c r="Z115">
        <v>2</v>
      </c>
      <c r="AA115">
        <v>3</v>
      </c>
      <c r="AB115">
        <v>3</v>
      </c>
      <c r="AC115">
        <v>0</v>
      </c>
      <c r="AD115">
        <v>20</v>
      </c>
      <c r="AE115">
        <v>0.79722973354399995</v>
      </c>
      <c r="AF115" t="s">
        <v>46</v>
      </c>
      <c r="AG115">
        <v>0.5</v>
      </c>
      <c r="AH115" t="s">
        <v>47</v>
      </c>
    </row>
    <row r="116" spans="1:34" x14ac:dyDescent="0.25">
      <c r="A116">
        <v>108</v>
      </c>
      <c r="B116">
        <v>0</v>
      </c>
      <c r="C116">
        <v>0</v>
      </c>
      <c r="D116">
        <v>0</v>
      </c>
      <c r="E116">
        <v>0</v>
      </c>
      <c r="F116">
        <v>0</v>
      </c>
      <c r="G116">
        <v>0</v>
      </c>
      <c r="H116">
        <v>0</v>
      </c>
      <c r="J116">
        <v>0</v>
      </c>
      <c r="K116">
        <v>0</v>
      </c>
      <c r="L116">
        <v>0</v>
      </c>
      <c r="M116">
        <v>0</v>
      </c>
      <c r="N116">
        <v>0</v>
      </c>
      <c r="O116">
        <v>0</v>
      </c>
      <c r="P116">
        <v>0</v>
      </c>
      <c r="Q116">
        <v>0</v>
      </c>
      <c r="S116">
        <v>0</v>
      </c>
      <c r="T116">
        <v>0</v>
      </c>
      <c r="U116">
        <v>0</v>
      </c>
      <c r="V116">
        <v>0</v>
      </c>
      <c r="W116">
        <v>0</v>
      </c>
      <c r="X116">
        <v>0</v>
      </c>
      <c r="Y116">
        <v>0</v>
      </c>
      <c r="AA116" t="s">
        <v>48</v>
      </c>
      <c r="AE116">
        <v>0.80846241637399996</v>
      </c>
      <c r="AF116" t="s">
        <v>38</v>
      </c>
      <c r="AG116">
        <v>200</v>
      </c>
      <c r="AH116" t="s">
        <v>39</v>
      </c>
    </row>
    <row r="117" spans="1:34" x14ac:dyDescent="0.25">
      <c r="A117">
        <v>108</v>
      </c>
      <c r="B117">
        <v>0</v>
      </c>
      <c r="C117">
        <v>0</v>
      </c>
      <c r="D117">
        <v>0</v>
      </c>
      <c r="E117">
        <v>0</v>
      </c>
      <c r="F117">
        <v>0</v>
      </c>
      <c r="G117">
        <v>0</v>
      </c>
      <c r="H117">
        <v>0</v>
      </c>
      <c r="J117">
        <v>0</v>
      </c>
      <c r="K117">
        <v>0</v>
      </c>
      <c r="L117">
        <v>0</v>
      </c>
      <c r="M117">
        <v>0</v>
      </c>
      <c r="N117">
        <v>0</v>
      </c>
      <c r="O117">
        <v>0</v>
      </c>
      <c r="P117">
        <v>0</v>
      </c>
      <c r="Q117">
        <v>0</v>
      </c>
      <c r="S117">
        <v>0</v>
      </c>
      <c r="T117">
        <v>0</v>
      </c>
      <c r="U117">
        <v>0</v>
      </c>
      <c r="V117">
        <v>0</v>
      </c>
      <c r="W117">
        <v>0</v>
      </c>
      <c r="X117">
        <v>0</v>
      </c>
      <c r="Y117">
        <v>0</v>
      </c>
      <c r="AA117" t="s">
        <v>48</v>
      </c>
      <c r="AE117">
        <v>0.80846241637399996</v>
      </c>
      <c r="AF117" t="s">
        <v>42</v>
      </c>
      <c r="AG117">
        <v>0.3</v>
      </c>
      <c r="AH117" t="s">
        <v>43</v>
      </c>
    </row>
    <row r="118" spans="1:34" x14ac:dyDescent="0.25">
      <c r="A118">
        <v>108</v>
      </c>
      <c r="B118">
        <v>0</v>
      </c>
      <c r="C118">
        <v>0</v>
      </c>
      <c r="D118">
        <v>0</v>
      </c>
      <c r="E118">
        <v>0</v>
      </c>
      <c r="F118">
        <v>0</v>
      </c>
      <c r="G118">
        <v>0</v>
      </c>
      <c r="H118">
        <v>0</v>
      </c>
      <c r="J118">
        <v>0</v>
      </c>
      <c r="K118">
        <v>0</v>
      </c>
      <c r="L118">
        <v>0</v>
      </c>
      <c r="M118">
        <v>0</v>
      </c>
      <c r="N118">
        <v>0</v>
      </c>
      <c r="O118">
        <v>0</v>
      </c>
      <c r="P118">
        <v>0</v>
      </c>
      <c r="Q118">
        <v>0</v>
      </c>
      <c r="S118">
        <v>0</v>
      </c>
      <c r="T118">
        <v>0</v>
      </c>
      <c r="U118">
        <v>0</v>
      </c>
      <c r="V118">
        <v>0</v>
      </c>
      <c r="W118">
        <v>0</v>
      </c>
      <c r="X118">
        <v>0</v>
      </c>
      <c r="Y118">
        <v>0</v>
      </c>
      <c r="AA118" t="s">
        <v>48</v>
      </c>
      <c r="AE118">
        <v>0.80846241637399996</v>
      </c>
      <c r="AF118" t="s">
        <v>44</v>
      </c>
      <c r="AG118">
        <v>0.4</v>
      </c>
      <c r="AH118" t="s">
        <v>45</v>
      </c>
    </row>
    <row r="119" spans="1:34" x14ac:dyDescent="0.25">
      <c r="A119">
        <v>108</v>
      </c>
      <c r="B119">
        <v>0</v>
      </c>
      <c r="C119">
        <v>0</v>
      </c>
      <c r="D119">
        <v>0</v>
      </c>
      <c r="E119">
        <v>0</v>
      </c>
      <c r="F119">
        <v>0</v>
      </c>
      <c r="G119">
        <v>0</v>
      </c>
      <c r="H119">
        <v>0</v>
      </c>
      <c r="J119">
        <v>0</v>
      </c>
      <c r="K119">
        <v>0</v>
      </c>
      <c r="L119">
        <v>0</v>
      </c>
      <c r="M119">
        <v>0</v>
      </c>
      <c r="N119">
        <v>0</v>
      </c>
      <c r="O119">
        <v>0</v>
      </c>
      <c r="P119">
        <v>0</v>
      </c>
      <c r="Q119">
        <v>0</v>
      </c>
      <c r="S119">
        <v>0</v>
      </c>
      <c r="T119">
        <v>0</v>
      </c>
      <c r="U119">
        <v>0</v>
      </c>
      <c r="V119">
        <v>0</v>
      </c>
      <c r="W119">
        <v>0</v>
      </c>
      <c r="X119">
        <v>0</v>
      </c>
      <c r="Y119">
        <v>0</v>
      </c>
      <c r="AA119" t="s">
        <v>48</v>
      </c>
      <c r="AE119">
        <v>0.80846241637399996</v>
      </c>
      <c r="AF119" t="s">
        <v>46</v>
      </c>
      <c r="AG119">
        <v>0.5</v>
      </c>
      <c r="AH119" t="s">
        <v>47</v>
      </c>
    </row>
    <row r="120" spans="1:34" x14ac:dyDescent="0.25">
      <c r="A120">
        <v>110</v>
      </c>
      <c r="B120">
        <v>0</v>
      </c>
      <c r="C120">
        <v>0</v>
      </c>
      <c r="D120">
        <v>0</v>
      </c>
      <c r="E120">
        <v>0</v>
      </c>
      <c r="F120">
        <v>0</v>
      </c>
      <c r="G120">
        <v>0</v>
      </c>
      <c r="H120">
        <v>0</v>
      </c>
      <c r="J120">
        <v>0</v>
      </c>
      <c r="K120">
        <v>0</v>
      </c>
      <c r="L120">
        <v>0</v>
      </c>
      <c r="M120">
        <v>0</v>
      </c>
      <c r="N120">
        <v>0</v>
      </c>
      <c r="O120">
        <v>0</v>
      </c>
      <c r="P120">
        <v>0</v>
      </c>
      <c r="Q120">
        <v>0</v>
      </c>
      <c r="S120">
        <v>0</v>
      </c>
      <c r="T120">
        <v>0</v>
      </c>
      <c r="U120">
        <v>0</v>
      </c>
      <c r="V120">
        <v>0</v>
      </c>
      <c r="W120">
        <v>0</v>
      </c>
      <c r="X120">
        <v>0</v>
      </c>
      <c r="Y120">
        <v>0</v>
      </c>
      <c r="AA120" t="s">
        <v>48</v>
      </c>
      <c r="AE120">
        <v>0.71993932259299998</v>
      </c>
      <c r="AF120" t="s">
        <v>46</v>
      </c>
      <c r="AG120">
        <v>0.5</v>
      </c>
      <c r="AH120" t="s">
        <v>47</v>
      </c>
    </row>
    <row r="121" spans="1:34" x14ac:dyDescent="0.25">
      <c r="A121">
        <v>113</v>
      </c>
      <c r="B121">
        <v>0</v>
      </c>
      <c r="C121">
        <v>0</v>
      </c>
      <c r="D121">
        <v>0</v>
      </c>
      <c r="E121">
        <v>0</v>
      </c>
      <c r="F121">
        <v>0</v>
      </c>
      <c r="G121">
        <v>0</v>
      </c>
      <c r="H121">
        <v>0</v>
      </c>
      <c r="J121">
        <v>0</v>
      </c>
      <c r="K121">
        <v>0</v>
      </c>
      <c r="L121">
        <v>0</v>
      </c>
      <c r="M121">
        <v>0</v>
      </c>
      <c r="N121">
        <v>0</v>
      </c>
      <c r="O121">
        <v>0</v>
      </c>
      <c r="P121">
        <v>0</v>
      </c>
      <c r="Q121">
        <v>0</v>
      </c>
      <c r="S121" t="s">
        <v>48</v>
      </c>
      <c r="AA121" t="s">
        <v>48</v>
      </c>
      <c r="AE121">
        <v>0.86454500444899995</v>
      </c>
      <c r="AF121" t="s">
        <v>46</v>
      </c>
      <c r="AG121">
        <v>0.5</v>
      </c>
      <c r="AH121" t="s">
        <v>47</v>
      </c>
    </row>
    <row r="122" spans="1:34" x14ac:dyDescent="0.25">
      <c r="A122">
        <v>118</v>
      </c>
      <c r="B122">
        <v>0</v>
      </c>
      <c r="C122">
        <v>0</v>
      </c>
      <c r="D122">
        <v>0</v>
      </c>
      <c r="E122">
        <v>0</v>
      </c>
      <c r="F122">
        <v>0</v>
      </c>
      <c r="G122">
        <v>0</v>
      </c>
      <c r="H122">
        <v>0</v>
      </c>
      <c r="J122">
        <v>0</v>
      </c>
      <c r="K122">
        <v>0</v>
      </c>
      <c r="L122">
        <v>0</v>
      </c>
      <c r="M122">
        <v>0</v>
      </c>
      <c r="N122">
        <v>0</v>
      </c>
      <c r="O122">
        <v>0</v>
      </c>
      <c r="P122">
        <v>0</v>
      </c>
      <c r="Q122">
        <v>0</v>
      </c>
      <c r="S122" t="s">
        <v>48</v>
      </c>
      <c r="AA122" t="s">
        <v>48</v>
      </c>
      <c r="AE122">
        <v>0.80220968835899997</v>
      </c>
      <c r="AF122" t="s">
        <v>38</v>
      </c>
      <c r="AG122">
        <v>200</v>
      </c>
      <c r="AH122" t="s">
        <v>39</v>
      </c>
    </row>
    <row r="123" spans="1:34" x14ac:dyDescent="0.25">
      <c r="A123">
        <v>122</v>
      </c>
      <c r="B123">
        <v>0</v>
      </c>
      <c r="C123">
        <v>0</v>
      </c>
      <c r="D123">
        <v>0</v>
      </c>
      <c r="E123">
        <v>0</v>
      </c>
      <c r="F123">
        <v>0</v>
      </c>
      <c r="G123">
        <v>0</v>
      </c>
      <c r="H123">
        <v>0</v>
      </c>
      <c r="J123">
        <v>0</v>
      </c>
      <c r="K123">
        <v>0</v>
      </c>
      <c r="L123">
        <v>0</v>
      </c>
      <c r="M123">
        <v>0</v>
      </c>
      <c r="N123">
        <v>0</v>
      </c>
      <c r="O123">
        <v>0</v>
      </c>
      <c r="P123">
        <v>0</v>
      </c>
      <c r="Q123">
        <v>0</v>
      </c>
      <c r="S123">
        <v>5</v>
      </c>
      <c r="T123">
        <v>0</v>
      </c>
      <c r="U123">
        <v>0</v>
      </c>
      <c r="V123">
        <v>1</v>
      </c>
      <c r="W123">
        <v>2</v>
      </c>
      <c r="X123">
        <v>0</v>
      </c>
      <c r="Y123">
        <v>2</v>
      </c>
      <c r="Z123">
        <v>1</v>
      </c>
      <c r="AA123">
        <v>3</v>
      </c>
      <c r="AB123">
        <v>0</v>
      </c>
      <c r="AC123">
        <v>3</v>
      </c>
      <c r="AD123">
        <v>3</v>
      </c>
      <c r="AE123">
        <v>0.85240335683199997</v>
      </c>
      <c r="AF123" t="s">
        <v>46</v>
      </c>
      <c r="AG123">
        <v>0.5</v>
      </c>
      <c r="AH123" t="s">
        <v>47</v>
      </c>
    </row>
    <row r="124" spans="1:34" x14ac:dyDescent="0.25">
      <c r="A124">
        <v>832</v>
      </c>
      <c r="B124">
        <v>0</v>
      </c>
      <c r="C124">
        <v>0</v>
      </c>
      <c r="D124">
        <v>0</v>
      </c>
      <c r="E124">
        <v>0</v>
      </c>
      <c r="F124">
        <v>0</v>
      </c>
      <c r="G124">
        <v>0</v>
      </c>
      <c r="H124">
        <v>0</v>
      </c>
      <c r="J124">
        <v>0</v>
      </c>
      <c r="K124">
        <v>0</v>
      </c>
      <c r="L124">
        <v>0</v>
      </c>
      <c r="M124">
        <v>0</v>
      </c>
      <c r="N124">
        <v>0</v>
      </c>
      <c r="O124">
        <v>0</v>
      </c>
      <c r="P124">
        <v>0</v>
      </c>
      <c r="Q124">
        <v>0</v>
      </c>
      <c r="S124">
        <v>0</v>
      </c>
      <c r="T124">
        <v>0</v>
      </c>
      <c r="U124">
        <v>0</v>
      </c>
      <c r="V124">
        <v>0</v>
      </c>
      <c r="W124">
        <v>0</v>
      </c>
      <c r="X124">
        <v>0</v>
      </c>
      <c r="Y124">
        <v>0</v>
      </c>
      <c r="AA124">
        <v>2</v>
      </c>
      <c r="AB124">
        <v>1</v>
      </c>
      <c r="AC124">
        <v>0</v>
      </c>
      <c r="AD124">
        <v>-7</v>
      </c>
      <c r="AE124">
        <v>1.69861384621</v>
      </c>
      <c r="AF124" t="s">
        <v>38</v>
      </c>
      <c r="AG124">
        <v>200</v>
      </c>
      <c r="AH124" t="s">
        <v>39</v>
      </c>
    </row>
    <row r="125" spans="1:34" x14ac:dyDescent="0.25">
      <c r="A125">
        <v>837</v>
      </c>
      <c r="B125">
        <v>0</v>
      </c>
      <c r="C125">
        <v>0</v>
      </c>
      <c r="D125">
        <v>0</v>
      </c>
      <c r="E125">
        <v>0</v>
      </c>
      <c r="F125">
        <v>0</v>
      </c>
      <c r="G125">
        <v>0</v>
      </c>
      <c r="H125">
        <v>0</v>
      </c>
      <c r="J125" t="s">
        <v>48</v>
      </c>
      <c r="K125">
        <v>0</v>
      </c>
      <c r="L125">
        <v>0</v>
      </c>
      <c r="M125">
        <v>0</v>
      </c>
      <c r="N125">
        <v>0</v>
      </c>
      <c r="O125">
        <v>0</v>
      </c>
      <c r="P125">
        <v>0</v>
      </c>
      <c r="Q125">
        <v>0</v>
      </c>
      <c r="S125">
        <v>0</v>
      </c>
      <c r="T125">
        <v>0</v>
      </c>
      <c r="U125">
        <v>0</v>
      </c>
      <c r="V125">
        <v>0</v>
      </c>
      <c r="W125">
        <v>0</v>
      </c>
      <c r="X125">
        <v>0</v>
      </c>
      <c r="Y125">
        <v>0</v>
      </c>
      <c r="AA125">
        <v>0</v>
      </c>
      <c r="AB125">
        <v>0</v>
      </c>
      <c r="AC125">
        <v>0</v>
      </c>
      <c r="AE125">
        <v>1.6086467065700001</v>
      </c>
      <c r="AF125" t="s">
        <v>38</v>
      </c>
      <c r="AG125">
        <v>200</v>
      </c>
      <c r="AH125" t="s">
        <v>39</v>
      </c>
    </row>
    <row r="126" spans="1:34" x14ac:dyDescent="0.25">
      <c r="A126">
        <v>837</v>
      </c>
      <c r="B126">
        <v>0</v>
      </c>
      <c r="C126">
        <v>0</v>
      </c>
      <c r="D126">
        <v>0</v>
      </c>
      <c r="E126">
        <v>0</v>
      </c>
      <c r="F126">
        <v>0</v>
      </c>
      <c r="G126">
        <v>0</v>
      </c>
      <c r="H126">
        <v>0</v>
      </c>
      <c r="J126" t="s">
        <v>48</v>
      </c>
      <c r="K126">
        <v>0</v>
      </c>
      <c r="L126">
        <v>0</v>
      </c>
      <c r="M126">
        <v>0</v>
      </c>
      <c r="N126">
        <v>0</v>
      </c>
      <c r="O126">
        <v>0</v>
      </c>
      <c r="P126">
        <v>0</v>
      </c>
      <c r="Q126">
        <v>0</v>
      </c>
      <c r="S126">
        <v>0</v>
      </c>
      <c r="T126">
        <v>0</v>
      </c>
      <c r="U126">
        <v>0</v>
      </c>
      <c r="V126">
        <v>0</v>
      </c>
      <c r="W126">
        <v>0</v>
      </c>
      <c r="X126">
        <v>0</v>
      </c>
      <c r="Y126">
        <v>0</v>
      </c>
      <c r="AA126">
        <v>0</v>
      </c>
      <c r="AB126">
        <v>0</v>
      </c>
      <c r="AC126">
        <v>0</v>
      </c>
      <c r="AE126">
        <v>1.6086467065700001</v>
      </c>
      <c r="AF126" t="s">
        <v>40</v>
      </c>
      <c r="AG126">
        <v>0.2</v>
      </c>
      <c r="AH126" t="s">
        <v>41</v>
      </c>
    </row>
    <row r="127" spans="1:34" x14ac:dyDescent="0.25">
      <c r="A127">
        <v>837</v>
      </c>
      <c r="B127">
        <v>0</v>
      </c>
      <c r="C127">
        <v>0</v>
      </c>
      <c r="D127">
        <v>0</v>
      </c>
      <c r="E127">
        <v>0</v>
      </c>
      <c r="F127">
        <v>0</v>
      </c>
      <c r="G127">
        <v>0</v>
      </c>
      <c r="H127">
        <v>0</v>
      </c>
      <c r="J127" t="s">
        <v>48</v>
      </c>
      <c r="K127">
        <v>0</v>
      </c>
      <c r="L127">
        <v>0</v>
      </c>
      <c r="M127">
        <v>0</v>
      </c>
      <c r="N127">
        <v>0</v>
      </c>
      <c r="O127">
        <v>0</v>
      </c>
      <c r="P127">
        <v>0</v>
      </c>
      <c r="Q127">
        <v>0</v>
      </c>
      <c r="S127">
        <v>0</v>
      </c>
      <c r="T127">
        <v>0</v>
      </c>
      <c r="U127">
        <v>0</v>
      </c>
      <c r="V127">
        <v>0</v>
      </c>
      <c r="W127">
        <v>0</v>
      </c>
      <c r="X127">
        <v>0</v>
      </c>
      <c r="Y127">
        <v>0</v>
      </c>
      <c r="AA127">
        <v>0</v>
      </c>
      <c r="AB127">
        <v>0</v>
      </c>
      <c r="AC127">
        <v>0</v>
      </c>
      <c r="AE127">
        <v>1.6086467065700001</v>
      </c>
      <c r="AF127" t="s">
        <v>42</v>
      </c>
      <c r="AG127">
        <v>0.3</v>
      </c>
      <c r="AH127" t="s">
        <v>43</v>
      </c>
    </row>
    <row r="128" spans="1:34" x14ac:dyDescent="0.25">
      <c r="A128">
        <v>837</v>
      </c>
      <c r="B128">
        <v>0</v>
      </c>
      <c r="C128">
        <v>0</v>
      </c>
      <c r="D128">
        <v>0</v>
      </c>
      <c r="E128">
        <v>0</v>
      </c>
      <c r="F128">
        <v>0</v>
      </c>
      <c r="G128">
        <v>0</v>
      </c>
      <c r="H128">
        <v>0</v>
      </c>
      <c r="J128" t="s">
        <v>48</v>
      </c>
      <c r="K128">
        <v>0</v>
      </c>
      <c r="L128">
        <v>0</v>
      </c>
      <c r="M128">
        <v>0</v>
      </c>
      <c r="N128">
        <v>0</v>
      </c>
      <c r="O128">
        <v>0</v>
      </c>
      <c r="P128">
        <v>0</v>
      </c>
      <c r="Q128">
        <v>0</v>
      </c>
      <c r="S128">
        <v>0</v>
      </c>
      <c r="T128">
        <v>0</v>
      </c>
      <c r="U128">
        <v>0</v>
      </c>
      <c r="V128">
        <v>0</v>
      </c>
      <c r="W128">
        <v>0</v>
      </c>
      <c r="X128">
        <v>0</v>
      </c>
      <c r="Y128">
        <v>0</v>
      </c>
      <c r="AA128">
        <v>0</v>
      </c>
      <c r="AB128">
        <v>0</v>
      </c>
      <c r="AC128">
        <v>0</v>
      </c>
      <c r="AE128">
        <v>1.6086467065700001</v>
      </c>
      <c r="AF128" t="s">
        <v>44</v>
      </c>
      <c r="AG128">
        <v>0.4</v>
      </c>
      <c r="AH128" t="s">
        <v>45</v>
      </c>
    </row>
    <row r="129" spans="1:34" x14ac:dyDescent="0.25">
      <c r="A129">
        <v>837</v>
      </c>
      <c r="B129">
        <v>0</v>
      </c>
      <c r="C129">
        <v>0</v>
      </c>
      <c r="D129">
        <v>0</v>
      </c>
      <c r="E129">
        <v>0</v>
      </c>
      <c r="F129">
        <v>0</v>
      </c>
      <c r="G129">
        <v>0</v>
      </c>
      <c r="H129">
        <v>0</v>
      </c>
      <c r="J129" t="s">
        <v>48</v>
      </c>
      <c r="K129">
        <v>0</v>
      </c>
      <c r="L129">
        <v>0</v>
      </c>
      <c r="M129">
        <v>0</v>
      </c>
      <c r="N129">
        <v>0</v>
      </c>
      <c r="O129">
        <v>0</v>
      </c>
      <c r="P129">
        <v>0</v>
      </c>
      <c r="Q129">
        <v>0</v>
      </c>
      <c r="S129">
        <v>0</v>
      </c>
      <c r="T129">
        <v>0</v>
      </c>
      <c r="U129">
        <v>0</v>
      </c>
      <c r="V129">
        <v>0</v>
      </c>
      <c r="W129">
        <v>0</v>
      </c>
      <c r="X129">
        <v>0</v>
      </c>
      <c r="Y129">
        <v>0</v>
      </c>
      <c r="AA129">
        <v>0</v>
      </c>
      <c r="AB129">
        <v>0</v>
      </c>
      <c r="AC129">
        <v>0</v>
      </c>
      <c r="AE129">
        <v>1.6086467065700001</v>
      </c>
      <c r="AF129" t="s">
        <v>46</v>
      </c>
      <c r="AG129">
        <v>0.5</v>
      </c>
      <c r="AH129" t="s">
        <v>47</v>
      </c>
    </row>
    <row r="130" spans="1:34" x14ac:dyDescent="0.25">
      <c r="A130">
        <v>838</v>
      </c>
      <c r="B130">
        <v>0</v>
      </c>
      <c r="C130">
        <v>0</v>
      </c>
      <c r="D130">
        <v>0</v>
      </c>
      <c r="E130">
        <v>0</v>
      </c>
      <c r="F130">
        <v>0</v>
      </c>
      <c r="G130">
        <v>0</v>
      </c>
      <c r="H130">
        <v>0</v>
      </c>
      <c r="J130">
        <v>0</v>
      </c>
      <c r="K130">
        <v>0</v>
      </c>
      <c r="L130">
        <v>0</v>
      </c>
      <c r="M130">
        <v>0</v>
      </c>
      <c r="N130">
        <v>0</v>
      </c>
      <c r="O130">
        <v>0</v>
      </c>
      <c r="P130">
        <v>0</v>
      </c>
      <c r="Q130">
        <v>0</v>
      </c>
      <c r="S130">
        <v>0</v>
      </c>
      <c r="T130">
        <v>0</v>
      </c>
      <c r="U130">
        <v>0</v>
      </c>
      <c r="V130">
        <v>0</v>
      </c>
      <c r="W130">
        <v>0</v>
      </c>
      <c r="X130">
        <v>0</v>
      </c>
      <c r="Y130">
        <v>0</v>
      </c>
      <c r="AA130">
        <v>7</v>
      </c>
      <c r="AB130">
        <v>1</v>
      </c>
      <c r="AC130">
        <v>5</v>
      </c>
      <c r="AD130">
        <v>50</v>
      </c>
      <c r="AE130">
        <v>1.2157598406200001</v>
      </c>
      <c r="AF130" t="s">
        <v>44</v>
      </c>
      <c r="AG130">
        <v>0.4</v>
      </c>
      <c r="AH130" t="s">
        <v>45</v>
      </c>
    </row>
    <row r="131" spans="1:34" x14ac:dyDescent="0.25">
      <c r="A131">
        <v>838</v>
      </c>
      <c r="B131">
        <v>0</v>
      </c>
      <c r="C131">
        <v>0</v>
      </c>
      <c r="D131">
        <v>0</v>
      </c>
      <c r="E131">
        <v>0</v>
      </c>
      <c r="F131">
        <v>0</v>
      </c>
      <c r="G131">
        <v>0</v>
      </c>
      <c r="H131">
        <v>0</v>
      </c>
      <c r="J131">
        <v>0</v>
      </c>
      <c r="K131">
        <v>0</v>
      </c>
      <c r="L131">
        <v>0</v>
      </c>
      <c r="M131">
        <v>0</v>
      </c>
      <c r="N131">
        <v>0</v>
      </c>
      <c r="O131">
        <v>0</v>
      </c>
      <c r="P131">
        <v>0</v>
      </c>
      <c r="Q131">
        <v>0</v>
      </c>
      <c r="S131">
        <v>0</v>
      </c>
      <c r="T131">
        <v>0</v>
      </c>
      <c r="U131">
        <v>0</v>
      </c>
      <c r="V131">
        <v>0</v>
      </c>
      <c r="W131">
        <v>0</v>
      </c>
      <c r="X131">
        <v>0</v>
      </c>
      <c r="Y131">
        <v>0</v>
      </c>
      <c r="AA131">
        <v>7</v>
      </c>
      <c r="AB131">
        <v>1</v>
      </c>
      <c r="AC131">
        <v>5</v>
      </c>
      <c r="AD131">
        <v>50</v>
      </c>
      <c r="AE131">
        <v>1.2157598406200001</v>
      </c>
      <c r="AF131" t="s">
        <v>46</v>
      </c>
      <c r="AG131">
        <v>0.5</v>
      </c>
      <c r="AH131" t="s">
        <v>47</v>
      </c>
    </row>
    <row r="132" spans="1:34" x14ac:dyDescent="0.25">
      <c r="A132">
        <v>849</v>
      </c>
      <c r="B132">
        <v>0</v>
      </c>
      <c r="C132">
        <v>0</v>
      </c>
      <c r="D132">
        <v>0</v>
      </c>
      <c r="E132">
        <v>0</v>
      </c>
      <c r="F132">
        <v>0</v>
      </c>
      <c r="G132">
        <v>0</v>
      </c>
      <c r="H132">
        <v>0</v>
      </c>
      <c r="J132">
        <v>0</v>
      </c>
      <c r="K132">
        <v>0</v>
      </c>
      <c r="L132">
        <v>0</v>
      </c>
      <c r="M132">
        <v>0</v>
      </c>
      <c r="N132">
        <v>0</v>
      </c>
      <c r="O132">
        <v>0</v>
      </c>
      <c r="P132">
        <v>0</v>
      </c>
      <c r="Q132">
        <v>0</v>
      </c>
      <c r="S132">
        <v>0</v>
      </c>
      <c r="T132">
        <v>0</v>
      </c>
      <c r="U132">
        <v>0</v>
      </c>
      <c r="V132">
        <v>0</v>
      </c>
      <c r="W132">
        <v>0</v>
      </c>
      <c r="X132">
        <v>0</v>
      </c>
      <c r="Y132">
        <v>0</v>
      </c>
      <c r="AA132">
        <v>3</v>
      </c>
      <c r="AB132">
        <v>0</v>
      </c>
      <c r="AC132">
        <v>0</v>
      </c>
      <c r="AD132">
        <v>-7</v>
      </c>
      <c r="AE132">
        <v>0.86776691803499995</v>
      </c>
      <c r="AF132" t="s">
        <v>36</v>
      </c>
      <c r="AG132">
        <v>150</v>
      </c>
      <c r="AH132" t="s">
        <v>37</v>
      </c>
    </row>
    <row r="133" spans="1:34" x14ac:dyDescent="0.25">
      <c r="A133">
        <v>849</v>
      </c>
      <c r="B133">
        <v>0</v>
      </c>
      <c r="C133">
        <v>0</v>
      </c>
      <c r="D133">
        <v>0</v>
      </c>
      <c r="E133">
        <v>0</v>
      </c>
      <c r="F133">
        <v>0</v>
      </c>
      <c r="G133">
        <v>0</v>
      </c>
      <c r="H133">
        <v>0</v>
      </c>
      <c r="J133">
        <v>0</v>
      </c>
      <c r="K133">
        <v>0</v>
      </c>
      <c r="L133">
        <v>0</v>
      </c>
      <c r="M133">
        <v>0</v>
      </c>
      <c r="N133">
        <v>0</v>
      </c>
      <c r="O133">
        <v>0</v>
      </c>
      <c r="P133">
        <v>0</v>
      </c>
      <c r="Q133">
        <v>0</v>
      </c>
      <c r="S133">
        <v>0</v>
      </c>
      <c r="T133">
        <v>0</v>
      </c>
      <c r="U133">
        <v>0</v>
      </c>
      <c r="V133">
        <v>0</v>
      </c>
      <c r="W133">
        <v>0</v>
      </c>
      <c r="X133">
        <v>0</v>
      </c>
      <c r="Y133">
        <v>0</v>
      </c>
      <c r="AA133">
        <v>3</v>
      </c>
      <c r="AB133">
        <v>0</v>
      </c>
      <c r="AC133">
        <v>0</v>
      </c>
      <c r="AD133">
        <v>-7</v>
      </c>
      <c r="AE133">
        <v>0.86776691803499995</v>
      </c>
      <c r="AF133" t="s">
        <v>38</v>
      </c>
      <c r="AG133">
        <v>200</v>
      </c>
      <c r="AH133" t="s">
        <v>39</v>
      </c>
    </row>
    <row r="134" spans="1:34" x14ac:dyDescent="0.25">
      <c r="A134">
        <v>850</v>
      </c>
      <c r="B134">
        <v>0</v>
      </c>
      <c r="C134">
        <v>0</v>
      </c>
      <c r="D134">
        <v>0</v>
      </c>
      <c r="E134">
        <v>0</v>
      </c>
      <c r="F134">
        <v>0</v>
      </c>
      <c r="G134">
        <v>0</v>
      </c>
      <c r="H134">
        <v>0</v>
      </c>
      <c r="J134">
        <v>0</v>
      </c>
      <c r="K134">
        <v>0</v>
      </c>
      <c r="L134">
        <v>0</v>
      </c>
      <c r="M134">
        <v>0</v>
      </c>
      <c r="N134">
        <v>0</v>
      </c>
      <c r="O134">
        <v>0</v>
      </c>
      <c r="P134">
        <v>0</v>
      </c>
      <c r="Q134">
        <v>0</v>
      </c>
      <c r="S134">
        <v>0</v>
      </c>
      <c r="T134">
        <v>0</v>
      </c>
      <c r="U134">
        <v>0</v>
      </c>
      <c r="V134">
        <v>0</v>
      </c>
      <c r="W134">
        <v>0</v>
      </c>
      <c r="X134">
        <v>0</v>
      </c>
      <c r="Y134">
        <v>0</v>
      </c>
      <c r="AA134">
        <v>0</v>
      </c>
      <c r="AB134">
        <v>0</v>
      </c>
      <c r="AC134">
        <v>0</v>
      </c>
      <c r="AE134">
        <v>0.97901122468000001</v>
      </c>
      <c r="AF134" t="s">
        <v>38</v>
      </c>
      <c r="AG134">
        <v>200</v>
      </c>
      <c r="AH134" t="s">
        <v>39</v>
      </c>
    </row>
    <row r="135" spans="1:34" x14ac:dyDescent="0.25">
      <c r="A135">
        <v>850</v>
      </c>
      <c r="B135">
        <v>0</v>
      </c>
      <c r="C135">
        <v>0</v>
      </c>
      <c r="D135">
        <v>0</v>
      </c>
      <c r="E135">
        <v>0</v>
      </c>
      <c r="F135">
        <v>0</v>
      </c>
      <c r="G135">
        <v>0</v>
      </c>
      <c r="H135">
        <v>0</v>
      </c>
      <c r="J135">
        <v>0</v>
      </c>
      <c r="K135">
        <v>0</v>
      </c>
      <c r="L135">
        <v>0</v>
      </c>
      <c r="M135">
        <v>0</v>
      </c>
      <c r="N135">
        <v>0</v>
      </c>
      <c r="O135">
        <v>0</v>
      </c>
      <c r="P135">
        <v>0</v>
      </c>
      <c r="Q135">
        <v>0</v>
      </c>
      <c r="S135">
        <v>0</v>
      </c>
      <c r="T135">
        <v>0</v>
      </c>
      <c r="U135">
        <v>0</v>
      </c>
      <c r="V135">
        <v>0</v>
      </c>
      <c r="W135">
        <v>0</v>
      </c>
      <c r="X135">
        <v>0</v>
      </c>
      <c r="Y135">
        <v>0</v>
      </c>
      <c r="AA135">
        <v>0</v>
      </c>
      <c r="AB135">
        <v>0</v>
      </c>
      <c r="AC135">
        <v>0</v>
      </c>
      <c r="AE135">
        <v>0.97901122468000001</v>
      </c>
      <c r="AF135" t="s">
        <v>44</v>
      </c>
      <c r="AG135">
        <v>0.4</v>
      </c>
      <c r="AH135" t="s">
        <v>45</v>
      </c>
    </row>
    <row r="136" spans="1:34" x14ac:dyDescent="0.25">
      <c r="A136">
        <v>850</v>
      </c>
      <c r="B136">
        <v>0</v>
      </c>
      <c r="C136">
        <v>0</v>
      </c>
      <c r="D136">
        <v>0</v>
      </c>
      <c r="E136">
        <v>0</v>
      </c>
      <c r="F136">
        <v>0</v>
      </c>
      <c r="G136">
        <v>0</v>
      </c>
      <c r="H136">
        <v>0</v>
      </c>
      <c r="J136">
        <v>0</v>
      </c>
      <c r="K136">
        <v>0</v>
      </c>
      <c r="L136">
        <v>0</v>
      </c>
      <c r="M136">
        <v>0</v>
      </c>
      <c r="N136">
        <v>0</v>
      </c>
      <c r="O136">
        <v>0</v>
      </c>
      <c r="P136">
        <v>0</v>
      </c>
      <c r="Q136">
        <v>0</v>
      </c>
      <c r="S136">
        <v>0</v>
      </c>
      <c r="T136">
        <v>0</v>
      </c>
      <c r="U136">
        <v>0</v>
      </c>
      <c r="V136">
        <v>0</v>
      </c>
      <c r="W136">
        <v>0</v>
      </c>
      <c r="X136">
        <v>0</v>
      </c>
      <c r="Y136">
        <v>0</v>
      </c>
      <c r="AA136">
        <v>0</v>
      </c>
      <c r="AB136">
        <v>0</v>
      </c>
      <c r="AC136">
        <v>0</v>
      </c>
      <c r="AE136">
        <v>0.97901122468000001</v>
      </c>
      <c r="AF136" t="s">
        <v>46</v>
      </c>
      <c r="AG136">
        <v>0.5</v>
      </c>
      <c r="AH136" t="s">
        <v>47</v>
      </c>
    </row>
    <row r="137" spans="1:34" x14ac:dyDescent="0.25">
      <c r="A137">
        <v>852</v>
      </c>
      <c r="B137">
        <v>0</v>
      </c>
      <c r="C137">
        <v>0</v>
      </c>
      <c r="D137">
        <v>0</v>
      </c>
      <c r="E137">
        <v>0</v>
      </c>
      <c r="F137">
        <v>0</v>
      </c>
      <c r="G137">
        <v>0</v>
      </c>
      <c r="H137">
        <v>0</v>
      </c>
      <c r="J137">
        <v>0</v>
      </c>
      <c r="K137">
        <v>0</v>
      </c>
      <c r="L137">
        <v>0</v>
      </c>
      <c r="M137">
        <v>0</v>
      </c>
      <c r="N137">
        <v>0</v>
      </c>
      <c r="O137">
        <v>0</v>
      </c>
      <c r="P137">
        <v>0</v>
      </c>
      <c r="Q137">
        <v>0</v>
      </c>
      <c r="S137">
        <v>20</v>
      </c>
      <c r="T137">
        <v>2</v>
      </c>
      <c r="U137">
        <v>2</v>
      </c>
      <c r="V137">
        <v>4</v>
      </c>
      <c r="W137">
        <v>6</v>
      </c>
      <c r="X137">
        <v>4</v>
      </c>
      <c r="Y137">
        <v>1</v>
      </c>
      <c r="Z137">
        <v>1.5</v>
      </c>
      <c r="AA137">
        <v>6</v>
      </c>
      <c r="AB137">
        <v>3</v>
      </c>
      <c r="AC137">
        <v>3</v>
      </c>
      <c r="AD137">
        <v>3</v>
      </c>
      <c r="AE137">
        <v>1.2157598406200001</v>
      </c>
      <c r="AF137" t="s">
        <v>49</v>
      </c>
      <c r="AG137">
        <v>50</v>
      </c>
      <c r="AH137" t="s">
        <v>50</v>
      </c>
    </row>
    <row r="138" spans="1:34" x14ac:dyDescent="0.25">
      <c r="A138">
        <v>852</v>
      </c>
      <c r="B138">
        <v>0</v>
      </c>
      <c r="C138">
        <v>0</v>
      </c>
      <c r="D138">
        <v>0</v>
      </c>
      <c r="E138">
        <v>0</v>
      </c>
      <c r="F138">
        <v>0</v>
      </c>
      <c r="G138">
        <v>0</v>
      </c>
      <c r="H138">
        <v>0</v>
      </c>
      <c r="J138">
        <v>0</v>
      </c>
      <c r="K138">
        <v>0</v>
      </c>
      <c r="L138">
        <v>0</v>
      </c>
      <c r="M138">
        <v>0</v>
      </c>
      <c r="N138">
        <v>0</v>
      </c>
      <c r="O138">
        <v>0</v>
      </c>
      <c r="P138">
        <v>0</v>
      </c>
      <c r="Q138">
        <v>0</v>
      </c>
      <c r="S138">
        <v>20</v>
      </c>
      <c r="T138">
        <v>2</v>
      </c>
      <c r="U138">
        <v>2</v>
      </c>
      <c r="V138">
        <v>4</v>
      </c>
      <c r="W138">
        <v>6</v>
      </c>
      <c r="X138">
        <v>4</v>
      </c>
      <c r="Y138">
        <v>1</v>
      </c>
      <c r="Z138">
        <v>1.5</v>
      </c>
      <c r="AA138">
        <v>6</v>
      </c>
      <c r="AB138">
        <v>3</v>
      </c>
      <c r="AC138">
        <v>3</v>
      </c>
      <c r="AD138">
        <v>3</v>
      </c>
      <c r="AE138">
        <v>1.2157598406200001</v>
      </c>
      <c r="AF138" t="s">
        <v>34</v>
      </c>
      <c r="AG138">
        <v>100</v>
      </c>
      <c r="AH138" t="s">
        <v>35</v>
      </c>
    </row>
    <row r="139" spans="1:34" x14ac:dyDescent="0.25">
      <c r="A139">
        <v>852</v>
      </c>
      <c r="B139">
        <v>0</v>
      </c>
      <c r="C139">
        <v>0</v>
      </c>
      <c r="D139">
        <v>0</v>
      </c>
      <c r="E139">
        <v>0</v>
      </c>
      <c r="F139">
        <v>0</v>
      </c>
      <c r="G139">
        <v>0</v>
      </c>
      <c r="H139">
        <v>0</v>
      </c>
      <c r="J139">
        <v>0</v>
      </c>
      <c r="K139">
        <v>0</v>
      </c>
      <c r="L139">
        <v>0</v>
      </c>
      <c r="M139">
        <v>0</v>
      </c>
      <c r="N139">
        <v>0</v>
      </c>
      <c r="O139">
        <v>0</v>
      </c>
      <c r="P139">
        <v>0</v>
      </c>
      <c r="Q139">
        <v>0</v>
      </c>
      <c r="S139">
        <v>20</v>
      </c>
      <c r="T139">
        <v>2</v>
      </c>
      <c r="U139">
        <v>2</v>
      </c>
      <c r="V139">
        <v>4</v>
      </c>
      <c r="W139">
        <v>6</v>
      </c>
      <c r="X139">
        <v>4</v>
      </c>
      <c r="Y139">
        <v>1</v>
      </c>
      <c r="Z139">
        <v>1.5</v>
      </c>
      <c r="AA139">
        <v>6</v>
      </c>
      <c r="AB139">
        <v>3</v>
      </c>
      <c r="AC139">
        <v>3</v>
      </c>
      <c r="AD139">
        <v>3</v>
      </c>
      <c r="AE139">
        <v>1.2157598406200001</v>
      </c>
      <c r="AF139" t="s">
        <v>36</v>
      </c>
      <c r="AG139">
        <v>150</v>
      </c>
      <c r="AH139" t="s">
        <v>37</v>
      </c>
    </row>
    <row r="140" spans="1:34" x14ac:dyDescent="0.25">
      <c r="A140">
        <v>852</v>
      </c>
      <c r="B140">
        <v>0</v>
      </c>
      <c r="C140">
        <v>0</v>
      </c>
      <c r="D140">
        <v>0</v>
      </c>
      <c r="E140">
        <v>0</v>
      </c>
      <c r="F140">
        <v>0</v>
      </c>
      <c r="G140">
        <v>0</v>
      </c>
      <c r="H140">
        <v>0</v>
      </c>
      <c r="J140">
        <v>0</v>
      </c>
      <c r="K140">
        <v>0</v>
      </c>
      <c r="L140">
        <v>0</v>
      </c>
      <c r="M140">
        <v>0</v>
      </c>
      <c r="N140">
        <v>0</v>
      </c>
      <c r="O140">
        <v>0</v>
      </c>
      <c r="P140">
        <v>0</v>
      </c>
      <c r="Q140">
        <v>0</v>
      </c>
      <c r="S140">
        <v>20</v>
      </c>
      <c r="T140">
        <v>2</v>
      </c>
      <c r="U140">
        <v>2</v>
      </c>
      <c r="V140">
        <v>4</v>
      </c>
      <c r="W140">
        <v>6</v>
      </c>
      <c r="X140">
        <v>4</v>
      </c>
      <c r="Y140">
        <v>1</v>
      </c>
      <c r="Z140">
        <v>1.5</v>
      </c>
      <c r="AA140">
        <v>6</v>
      </c>
      <c r="AB140">
        <v>3</v>
      </c>
      <c r="AC140">
        <v>3</v>
      </c>
      <c r="AD140">
        <v>3</v>
      </c>
      <c r="AE140">
        <v>1.2157598406200001</v>
      </c>
      <c r="AF140" t="s">
        <v>38</v>
      </c>
      <c r="AG140">
        <v>200</v>
      </c>
      <c r="AH140" t="s">
        <v>39</v>
      </c>
    </row>
    <row r="141" spans="1:34" x14ac:dyDescent="0.25">
      <c r="A141">
        <v>852</v>
      </c>
      <c r="B141">
        <v>0</v>
      </c>
      <c r="C141">
        <v>0</v>
      </c>
      <c r="D141">
        <v>0</v>
      </c>
      <c r="E141">
        <v>0</v>
      </c>
      <c r="F141">
        <v>0</v>
      </c>
      <c r="G141">
        <v>0</v>
      </c>
      <c r="H141">
        <v>0</v>
      </c>
      <c r="J141">
        <v>0</v>
      </c>
      <c r="K141">
        <v>0</v>
      </c>
      <c r="L141">
        <v>0</v>
      </c>
      <c r="M141">
        <v>0</v>
      </c>
      <c r="N141">
        <v>0</v>
      </c>
      <c r="O141">
        <v>0</v>
      </c>
      <c r="P141">
        <v>0</v>
      </c>
      <c r="Q141">
        <v>0</v>
      </c>
      <c r="S141">
        <v>20</v>
      </c>
      <c r="T141">
        <v>2</v>
      </c>
      <c r="U141">
        <v>2</v>
      </c>
      <c r="V141">
        <v>4</v>
      </c>
      <c r="W141">
        <v>6</v>
      </c>
      <c r="X141">
        <v>4</v>
      </c>
      <c r="Y141">
        <v>1</v>
      </c>
      <c r="Z141">
        <v>1.5</v>
      </c>
      <c r="AA141">
        <v>6</v>
      </c>
      <c r="AB141">
        <v>3</v>
      </c>
      <c r="AC141">
        <v>3</v>
      </c>
      <c r="AD141">
        <v>3</v>
      </c>
      <c r="AE141">
        <v>1.2157598406200001</v>
      </c>
      <c r="AF141" t="s">
        <v>42</v>
      </c>
      <c r="AG141">
        <v>0.3</v>
      </c>
      <c r="AH141" t="s">
        <v>43</v>
      </c>
    </row>
    <row r="142" spans="1:34" x14ac:dyDescent="0.25">
      <c r="A142">
        <v>852</v>
      </c>
      <c r="B142">
        <v>0</v>
      </c>
      <c r="C142">
        <v>0</v>
      </c>
      <c r="D142">
        <v>0</v>
      </c>
      <c r="E142">
        <v>0</v>
      </c>
      <c r="F142">
        <v>0</v>
      </c>
      <c r="G142">
        <v>0</v>
      </c>
      <c r="H142">
        <v>0</v>
      </c>
      <c r="J142">
        <v>0</v>
      </c>
      <c r="K142">
        <v>0</v>
      </c>
      <c r="L142">
        <v>0</v>
      </c>
      <c r="M142">
        <v>0</v>
      </c>
      <c r="N142">
        <v>0</v>
      </c>
      <c r="O142">
        <v>0</v>
      </c>
      <c r="P142">
        <v>0</v>
      </c>
      <c r="Q142">
        <v>0</v>
      </c>
      <c r="S142">
        <v>20</v>
      </c>
      <c r="T142">
        <v>2</v>
      </c>
      <c r="U142">
        <v>2</v>
      </c>
      <c r="V142">
        <v>4</v>
      </c>
      <c r="W142">
        <v>6</v>
      </c>
      <c r="X142">
        <v>4</v>
      </c>
      <c r="Y142">
        <v>1</v>
      </c>
      <c r="Z142">
        <v>1.5</v>
      </c>
      <c r="AA142">
        <v>6</v>
      </c>
      <c r="AB142">
        <v>3</v>
      </c>
      <c r="AC142">
        <v>3</v>
      </c>
      <c r="AD142">
        <v>3</v>
      </c>
      <c r="AE142">
        <v>1.2157598406200001</v>
      </c>
      <c r="AF142" t="s">
        <v>44</v>
      </c>
      <c r="AG142">
        <v>0.4</v>
      </c>
      <c r="AH142" t="s">
        <v>45</v>
      </c>
    </row>
    <row r="143" spans="1:34" x14ac:dyDescent="0.25">
      <c r="A143">
        <v>852</v>
      </c>
      <c r="B143">
        <v>0</v>
      </c>
      <c r="C143">
        <v>0</v>
      </c>
      <c r="D143">
        <v>0</v>
      </c>
      <c r="E143">
        <v>0</v>
      </c>
      <c r="F143">
        <v>0</v>
      </c>
      <c r="G143">
        <v>0</v>
      </c>
      <c r="H143">
        <v>0</v>
      </c>
      <c r="J143">
        <v>0</v>
      </c>
      <c r="K143">
        <v>0</v>
      </c>
      <c r="L143">
        <v>0</v>
      </c>
      <c r="M143">
        <v>0</v>
      </c>
      <c r="N143">
        <v>0</v>
      </c>
      <c r="O143">
        <v>0</v>
      </c>
      <c r="P143">
        <v>0</v>
      </c>
      <c r="Q143">
        <v>0</v>
      </c>
      <c r="S143">
        <v>20</v>
      </c>
      <c r="T143">
        <v>2</v>
      </c>
      <c r="U143">
        <v>2</v>
      </c>
      <c r="V143">
        <v>4</v>
      </c>
      <c r="W143">
        <v>6</v>
      </c>
      <c r="X143">
        <v>4</v>
      </c>
      <c r="Y143">
        <v>1</v>
      </c>
      <c r="Z143">
        <v>1.5</v>
      </c>
      <c r="AA143">
        <v>6</v>
      </c>
      <c r="AB143">
        <v>3</v>
      </c>
      <c r="AC143">
        <v>3</v>
      </c>
      <c r="AD143">
        <v>3</v>
      </c>
      <c r="AE143">
        <v>1.2157598406200001</v>
      </c>
      <c r="AF143" t="s">
        <v>46</v>
      </c>
      <c r="AG143">
        <v>0.5</v>
      </c>
      <c r="AH143" t="s">
        <v>47</v>
      </c>
    </row>
    <row r="144" spans="1:34" x14ac:dyDescent="0.25">
      <c r="A144">
        <v>857</v>
      </c>
      <c r="B144">
        <v>10</v>
      </c>
      <c r="C144">
        <v>0</v>
      </c>
      <c r="D144">
        <v>10</v>
      </c>
      <c r="E144">
        <v>0</v>
      </c>
      <c r="F144">
        <v>0</v>
      </c>
      <c r="G144">
        <v>0</v>
      </c>
      <c r="H144">
        <v>0</v>
      </c>
      <c r="I144">
        <v>1</v>
      </c>
      <c r="J144">
        <v>0</v>
      </c>
      <c r="K144">
        <v>0</v>
      </c>
      <c r="L144">
        <v>0</v>
      </c>
      <c r="M144">
        <v>0</v>
      </c>
      <c r="N144">
        <v>0</v>
      </c>
      <c r="O144">
        <v>0</v>
      </c>
      <c r="P144">
        <v>0</v>
      </c>
      <c r="Q144">
        <v>0</v>
      </c>
      <c r="S144">
        <v>2</v>
      </c>
      <c r="T144">
        <v>0</v>
      </c>
      <c r="U144">
        <v>2</v>
      </c>
      <c r="V144">
        <v>0</v>
      </c>
      <c r="W144">
        <v>0</v>
      </c>
      <c r="X144">
        <v>0</v>
      </c>
      <c r="Y144">
        <v>0</v>
      </c>
      <c r="Z144">
        <v>3</v>
      </c>
      <c r="AA144">
        <v>0</v>
      </c>
      <c r="AB144">
        <v>0</v>
      </c>
      <c r="AC144">
        <v>0</v>
      </c>
      <c r="AE144">
        <v>0.90666348860900003</v>
      </c>
      <c r="AF144" t="s">
        <v>36</v>
      </c>
      <c r="AG144">
        <v>150</v>
      </c>
      <c r="AH144" t="s">
        <v>37</v>
      </c>
    </row>
    <row r="145" spans="1:34" x14ac:dyDescent="0.25">
      <c r="A145">
        <v>857</v>
      </c>
      <c r="B145">
        <v>10</v>
      </c>
      <c r="C145">
        <v>0</v>
      </c>
      <c r="D145">
        <v>10</v>
      </c>
      <c r="E145">
        <v>0</v>
      </c>
      <c r="F145">
        <v>0</v>
      </c>
      <c r="G145">
        <v>0</v>
      </c>
      <c r="H145">
        <v>0</v>
      </c>
      <c r="I145">
        <v>1</v>
      </c>
      <c r="J145">
        <v>0</v>
      </c>
      <c r="K145">
        <v>0</v>
      </c>
      <c r="L145">
        <v>0</v>
      </c>
      <c r="M145">
        <v>0</v>
      </c>
      <c r="N145">
        <v>0</v>
      </c>
      <c r="O145">
        <v>0</v>
      </c>
      <c r="P145">
        <v>0</v>
      </c>
      <c r="Q145">
        <v>0</v>
      </c>
      <c r="S145">
        <v>2</v>
      </c>
      <c r="T145">
        <v>0</v>
      </c>
      <c r="U145">
        <v>2</v>
      </c>
      <c r="V145">
        <v>0</v>
      </c>
      <c r="W145">
        <v>0</v>
      </c>
      <c r="X145">
        <v>0</v>
      </c>
      <c r="Y145">
        <v>0</v>
      </c>
      <c r="Z145">
        <v>3</v>
      </c>
      <c r="AA145">
        <v>0</v>
      </c>
      <c r="AB145">
        <v>0</v>
      </c>
      <c r="AC145">
        <v>0</v>
      </c>
      <c r="AE145">
        <v>0.90666348860900003</v>
      </c>
      <c r="AF145" t="s">
        <v>38</v>
      </c>
      <c r="AG145">
        <v>200</v>
      </c>
      <c r="AH145" t="s">
        <v>39</v>
      </c>
    </row>
    <row r="146" spans="1:34" x14ac:dyDescent="0.25">
      <c r="A146">
        <v>857</v>
      </c>
      <c r="B146">
        <v>10</v>
      </c>
      <c r="C146">
        <v>0</v>
      </c>
      <c r="D146">
        <v>10</v>
      </c>
      <c r="E146">
        <v>0</v>
      </c>
      <c r="F146">
        <v>0</v>
      </c>
      <c r="G146">
        <v>0</v>
      </c>
      <c r="H146">
        <v>0</v>
      </c>
      <c r="I146">
        <v>1</v>
      </c>
      <c r="J146">
        <v>0</v>
      </c>
      <c r="K146">
        <v>0</v>
      </c>
      <c r="L146">
        <v>0</v>
      </c>
      <c r="M146">
        <v>0</v>
      </c>
      <c r="N146">
        <v>0</v>
      </c>
      <c r="O146">
        <v>0</v>
      </c>
      <c r="P146">
        <v>0</v>
      </c>
      <c r="Q146">
        <v>0</v>
      </c>
      <c r="S146">
        <v>2</v>
      </c>
      <c r="T146">
        <v>0</v>
      </c>
      <c r="U146">
        <v>2</v>
      </c>
      <c r="V146">
        <v>0</v>
      </c>
      <c r="W146">
        <v>0</v>
      </c>
      <c r="X146">
        <v>0</v>
      </c>
      <c r="Y146">
        <v>0</v>
      </c>
      <c r="Z146">
        <v>3</v>
      </c>
      <c r="AA146">
        <v>0</v>
      </c>
      <c r="AB146">
        <v>0</v>
      </c>
      <c r="AC146">
        <v>0</v>
      </c>
      <c r="AE146">
        <v>0.90666348860900003</v>
      </c>
      <c r="AF146" t="s">
        <v>44</v>
      </c>
      <c r="AG146">
        <v>0.4</v>
      </c>
      <c r="AH146" t="s">
        <v>45</v>
      </c>
    </row>
    <row r="147" spans="1:34" x14ac:dyDescent="0.25">
      <c r="A147">
        <v>857</v>
      </c>
      <c r="B147">
        <v>10</v>
      </c>
      <c r="C147">
        <v>0</v>
      </c>
      <c r="D147">
        <v>10</v>
      </c>
      <c r="E147">
        <v>0</v>
      </c>
      <c r="F147">
        <v>0</v>
      </c>
      <c r="G147">
        <v>0</v>
      </c>
      <c r="H147">
        <v>0</v>
      </c>
      <c r="I147">
        <v>1</v>
      </c>
      <c r="J147">
        <v>0</v>
      </c>
      <c r="K147">
        <v>0</v>
      </c>
      <c r="L147">
        <v>0</v>
      </c>
      <c r="M147">
        <v>0</v>
      </c>
      <c r="N147">
        <v>0</v>
      </c>
      <c r="O147">
        <v>0</v>
      </c>
      <c r="P147">
        <v>0</v>
      </c>
      <c r="Q147">
        <v>0</v>
      </c>
      <c r="S147">
        <v>2</v>
      </c>
      <c r="T147">
        <v>0</v>
      </c>
      <c r="U147">
        <v>2</v>
      </c>
      <c r="V147">
        <v>0</v>
      </c>
      <c r="W147">
        <v>0</v>
      </c>
      <c r="X147">
        <v>0</v>
      </c>
      <c r="Y147">
        <v>0</v>
      </c>
      <c r="Z147">
        <v>3</v>
      </c>
      <c r="AA147">
        <v>0</v>
      </c>
      <c r="AB147">
        <v>0</v>
      </c>
      <c r="AC147">
        <v>0</v>
      </c>
      <c r="AE147">
        <v>0.90666348860900003</v>
      </c>
      <c r="AF147" t="s">
        <v>46</v>
      </c>
      <c r="AG147">
        <v>0.5</v>
      </c>
      <c r="AH147" t="s">
        <v>47</v>
      </c>
    </row>
    <row r="148" spans="1:34" x14ac:dyDescent="0.25">
      <c r="A148">
        <v>858</v>
      </c>
      <c r="B148">
        <v>0</v>
      </c>
      <c r="C148">
        <v>0</v>
      </c>
      <c r="D148">
        <v>0</v>
      </c>
      <c r="E148">
        <v>0</v>
      </c>
      <c r="F148">
        <v>0</v>
      </c>
      <c r="G148">
        <v>0</v>
      </c>
      <c r="H148">
        <v>0</v>
      </c>
      <c r="J148">
        <v>0</v>
      </c>
      <c r="K148">
        <v>0</v>
      </c>
      <c r="L148">
        <v>0</v>
      </c>
      <c r="M148">
        <v>0</v>
      </c>
      <c r="N148">
        <v>0</v>
      </c>
      <c r="O148">
        <v>0</v>
      </c>
      <c r="P148">
        <v>0</v>
      </c>
      <c r="Q148">
        <v>0</v>
      </c>
      <c r="S148" t="s">
        <v>48</v>
      </c>
      <c r="AA148">
        <v>0</v>
      </c>
      <c r="AB148">
        <v>0</v>
      </c>
      <c r="AC148">
        <v>0</v>
      </c>
      <c r="AE148">
        <v>1.5715531439099999</v>
      </c>
      <c r="AF148" t="s">
        <v>36</v>
      </c>
      <c r="AG148">
        <v>150</v>
      </c>
      <c r="AH148" t="s">
        <v>37</v>
      </c>
    </row>
    <row r="149" spans="1:34" x14ac:dyDescent="0.25">
      <c r="A149">
        <v>858</v>
      </c>
      <c r="B149">
        <v>0</v>
      </c>
      <c r="C149">
        <v>0</v>
      </c>
      <c r="D149">
        <v>0</v>
      </c>
      <c r="E149">
        <v>0</v>
      </c>
      <c r="F149">
        <v>0</v>
      </c>
      <c r="G149">
        <v>0</v>
      </c>
      <c r="H149">
        <v>0</v>
      </c>
      <c r="J149">
        <v>0</v>
      </c>
      <c r="K149">
        <v>0</v>
      </c>
      <c r="L149">
        <v>0</v>
      </c>
      <c r="M149">
        <v>0</v>
      </c>
      <c r="N149">
        <v>0</v>
      </c>
      <c r="O149">
        <v>0</v>
      </c>
      <c r="P149">
        <v>0</v>
      </c>
      <c r="Q149">
        <v>0</v>
      </c>
      <c r="S149" t="s">
        <v>48</v>
      </c>
      <c r="AA149">
        <v>0</v>
      </c>
      <c r="AB149">
        <v>0</v>
      </c>
      <c r="AC149">
        <v>0</v>
      </c>
      <c r="AE149">
        <v>1.5715531439099999</v>
      </c>
      <c r="AF149" t="s">
        <v>38</v>
      </c>
      <c r="AG149">
        <v>200</v>
      </c>
      <c r="AH149" t="s">
        <v>39</v>
      </c>
    </row>
    <row r="150" spans="1:34" x14ac:dyDescent="0.25">
      <c r="A150">
        <v>858</v>
      </c>
      <c r="B150">
        <v>0</v>
      </c>
      <c r="C150">
        <v>0</v>
      </c>
      <c r="D150">
        <v>0</v>
      </c>
      <c r="E150">
        <v>0</v>
      </c>
      <c r="F150">
        <v>0</v>
      </c>
      <c r="G150">
        <v>0</v>
      </c>
      <c r="H150">
        <v>0</v>
      </c>
      <c r="J150">
        <v>0</v>
      </c>
      <c r="K150">
        <v>0</v>
      </c>
      <c r="L150">
        <v>0</v>
      </c>
      <c r="M150">
        <v>0</v>
      </c>
      <c r="N150">
        <v>0</v>
      </c>
      <c r="O150">
        <v>0</v>
      </c>
      <c r="P150">
        <v>0</v>
      </c>
      <c r="Q150">
        <v>0</v>
      </c>
      <c r="S150" t="s">
        <v>48</v>
      </c>
      <c r="AA150">
        <v>0</v>
      </c>
      <c r="AB150">
        <v>0</v>
      </c>
      <c r="AC150">
        <v>0</v>
      </c>
      <c r="AE150">
        <v>1.5715531439099999</v>
      </c>
      <c r="AF150" t="s">
        <v>44</v>
      </c>
      <c r="AG150">
        <v>0.4</v>
      </c>
      <c r="AH150" t="s">
        <v>45</v>
      </c>
    </row>
    <row r="151" spans="1:34" x14ac:dyDescent="0.25">
      <c r="A151">
        <v>858</v>
      </c>
      <c r="B151">
        <v>0</v>
      </c>
      <c r="C151">
        <v>0</v>
      </c>
      <c r="D151">
        <v>0</v>
      </c>
      <c r="E151">
        <v>0</v>
      </c>
      <c r="F151">
        <v>0</v>
      </c>
      <c r="G151">
        <v>0</v>
      </c>
      <c r="H151">
        <v>0</v>
      </c>
      <c r="J151">
        <v>0</v>
      </c>
      <c r="K151">
        <v>0</v>
      </c>
      <c r="L151">
        <v>0</v>
      </c>
      <c r="M151">
        <v>0</v>
      </c>
      <c r="N151">
        <v>0</v>
      </c>
      <c r="O151">
        <v>0</v>
      </c>
      <c r="P151">
        <v>0</v>
      </c>
      <c r="Q151">
        <v>0</v>
      </c>
      <c r="S151" t="s">
        <v>48</v>
      </c>
      <c r="AA151">
        <v>0</v>
      </c>
      <c r="AB151">
        <v>0</v>
      </c>
      <c r="AC151">
        <v>0</v>
      </c>
      <c r="AE151">
        <v>1.5715531439099999</v>
      </c>
      <c r="AF151" t="s">
        <v>46</v>
      </c>
      <c r="AG151">
        <v>0.5</v>
      </c>
      <c r="AH151" t="s">
        <v>47</v>
      </c>
    </row>
    <row r="152" spans="1:34" x14ac:dyDescent="0.25">
      <c r="A152">
        <v>864</v>
      </c>
      <c r="B152">
        <v>0</v>
      </c>
      <c r="C152">
        <v>0</v>
      </c>
      <c r="D152">
        <v>0</v>
      </c>
      <c r="E152">
        <v>0</v>
      </c>
      <c r="F152">
        <v>0</v>
      </c>
      <c r="G152">
        <v>0</v>
      </c>
      <c r="H152">
        <v>0</v>
      </c>
      <c r="J152">
        <v>10</v>
      </c>
      <c r="K152">
        <v>0</v>
      </c>
      <c r="L152">
        <v>0</v>
      </c>
      <c r="M152">
        <v>0</v>
      </c>
      <c r="N152">
        <v>0</v>
      </c>
      <c r="O152">
        <v>0</v>
      </c>
      <c r="P152">
        <v>0</v>
      </c>
      <c r="Q152">
        <v>0</v>
      </c>
      <c r="S152">
        <v>6</v>
      </c>
      <c r="T152">
        <v>0</v>
      </c>
      <c r="U152">
        <v>0</v>
      </c>
      <c r="V152">
        <v>0</v>
      </c>
      <c r="W152">
        <v>6</v>
      </c>
      <c r="X152">
        <v>0</v>
      </c>
      <c r="Y152">
        <v>0</v>
      </c>
      <c r="Z152">
        <v>-7</v>
      </c>
      <c r="AA152">
        <v>0</v>
      </c>
      <c r="AB152">
        <v>0</v>
      </c>
      <c r="AC152">
        <v>0</v>
      </c>
      <c r="AE152">
        <v>0.85240335683199997</v>
      </c>
      <c r="AF152" t="s">
        <v>44</v>
      </c>
      <c r="AG152">
        <v>0.4</v>
      </c>
      <c r="AH152" t="s">
        <v>45</v>
      </c>
    </row>
    <row r="153" spans="1:34" x14ac:dyDescent="0.25">
      <c r="A153">
        <v>864</v>
      </c>
      <c r="B153">
        <v>0</v>
      </c>
      <c r="C153">
        <v>0</v>
      </c>
      <c r="D153">
        <v>0</v>
      </c>
      <c r="E153">
        <v>0</v>
      </c>
      <c r="F153">
        <v>0</v>
      </c>
      <c r="G153">
        <v>0</v>
      </c>
      <c r="H153">
        <v>0</v>
      </c>
      <c r="J153">
        <v>10</v>
      </c>
      <c r="K153">
        <v>0</v>
      </c>
      <c r="L153">
        <v>0</v>
      </c>
      <c r="M153">
        <v>0</v>
      </c>
      <c r="N153">
        <v>0</v>
      </c>
      <c r="O153">
        <v>0</v>
      </c>
      <c r="P153">
        <v>0</v>
      </c>
      <c r="Q153">
        <v>0</v>
      </c>
      <c r="S153">
        <v>6</v>
      </c>
      <c r="T153">
        <v>0</v>
      </c>
      <c r="U153">
        <v>0</v>
      </c>
      <c r="V153">
        <v>0</v>
      </c>
      <c r="W153">
        <v>6</v>
      </c>
      <c r="X153">
        <v>0</v>
      </c>
      <c r="Y153">
        <v>0</v>
      </c>
      <c r="Z153">
        <v>-7</v>
      </c>
      <c r="AA153">
        <v>0</v>
      </c>
      <c r="AB153">
        <v>0</v>
      </c>
      <c r="AC153">
        <v>0</v>
      </c>
      <c r="AE153">
        <v>0.85240335683199997</v>
      </c>
      <c r="AF153" t="s">
        <v>46</v>
      </c>
      <c r="AG153">
        <v>0.5</v>
      </c>
      <c r="AH153" t="s">
        <v>47</v>
      </c>
    </row>
    <row r="154" spans="1:34" x14ac:dyDescent="0.25">
      <c r="A154">
        <v>865</v>
      </c>
      <c r="B154" t="s">
        <v>48</v>
      </c>
      <c r="J154">
        <v>0</v>
      </c>
      <c r="K154">
        <v>0</v>
      </c>
      <c r="L154">
        <v>0</v>
      </c>
      <c r="M154">
        <v>0</v>
      </c>
      <c r="N154">
        <v>0</v>
      </c>
      <c r="O154">
        <v>0</v>
      </c>
      <c r="P154">
        <v>0</v>
      </c>
      <c r="Q154">
        <v>0</v>
      </c>
      <c r="S154">
        <v>0</v>
      </c>
      <c r="T154">
        <v>0</v>
      </c>
      <c r="U154">
        <v>0</v>
      </c>
      <c r="V154">
        <v>0</v>
      </c>
      <c r="W154">
        <v>0</v>
      </c>
      <c r="X154">
        <v>0</v>
      </c>
      <c r="Y154">
        <v>0</v>
      </c>
      <c r="AA154">
        <v>0</v>
      </c>
      <c r="AB154">
        <v>0</v>
      </c>
      <c r="AC154">
        <v>0</v>
      </c>
      <c r="AE154">
        <v>0.69986665304700002</v>
      </c>
      <c r="AF154" t="s">
        <v>34</v>
      </c>
      <c r="AG154">
        <v>100</v>
      </c>
      <c r="AH154" t="s">
        <v>35</v>
      </c>
    </row>
    <row r="155" spans="1:34" x14ac:dyDescent="0.25">
      <c r="A155">
        <v>865</v>
      </c>
      <c r="B155" t="s">
        <v>48</v>
      </c>
      <c r="J155">
        <v>0</v>
      </c>
      <c r="K155">
        <v>0</v>
      </c>
      <c r="L155">
        <v>0</v>
      </c>
      <c r="M155">
        <v>0</v>
      </c>
      <c r="N155">
        <v>0</v>
      </c>
      <c r="O155">
        <v>0</v>
      </c>
      <c r="P155">
        <v>0</v>
      </c>
      <c r="Q155">
        <v>0</v>
      </c>
      <c r="S155">
        <v>0</v>
      </c>
      <c r="T155">
        <v>0</v>
      </c>
      <c r="U155">
        <v>0</v>
      </c>
      <c r="V155">
        <v>0</v>
      </c>
      <c r="W155">
        <v>0</v>
      </c>
      <c r="X155">
        <v>0</v>
      </c>
      <c r="Y155">
        <v>0</v>
      </c>
      <c r="AA155">
        <v>0</v>
      </c>
      <c r="AB155">
        <v>0</v>
      </c>
      <c r="AC155">
        <v>0</v>
      </c>
      <c r="AE155">
        <v>0.69986665304700002</v>
      </c>
      <c r="AF155" t="s">
        <v>36</v>
      </c>
      <c r="AG155">
        <v>150</v>
      </c>
      <c r="AH155" t="s">
        <v>37</v>
      </c>
    </row>
    <row r="156" spans="1:34" x14ac:dyDescent="0.25">
      <c r="A156">
        <v>865</v>
      </c>
      <c r="B156" t="s">
        <v>48</v>
      </c>
      <c r="J156">
        <v>0</v>
      </c>
      <c r="K156">
        <v>0</v>
      </c>
      <c r="L156">
        <v>0</v>
      </c>
      <c r="M156">
        <v>0</v>
      </c>
      <c r="N156">
        <v>0</v>
      </c>
      <c r="O156">
        <v>0</v>
      </c>
      <c r="P156">
        <v>0</v>
      </c>
      <c r="Q156">
        <v>0</v>
      </c>
      <c r="S156">
        <v>0</v>
      </c>
      <c r="T156">
        <v>0</v>
      </c>
      <c r="U156">
        <v>0</v>
      </c>
      <c r="V156">
        <v>0</v>
      </c>
      <c r="W156">
        <v>0</v>
      </c>
      <c r="X156">
        <v>0</v>
      </c>
      <c r="Y156">
        <v>0</v>
      </c>
      <c r="AA156">
        <v>0</v>
      </c>
      <c r="AB156">
        <v>0</v>
      </c>
      <c r="AC156">
        <v>0</v>
      </c>
      <c r="AE156">
        <v>0.69986665304700002</v>
      </c>
      <c r="AF156" t="s">
        <v>38</v>
      </c>
      <c r="AG156">
        <v>200</v>
      </c>
      <c r="AH156" t="s">
        <v>39</v>
      </c>
    </row>
    <row r="157" spans="1:34" x14ac:dyDescent="0.25">
      <c r="A157">
        <v>865</v>
      </c>
      <c r="B157" t="s">
        <v>48</v>
      </c>
      <c r="J157">
        <v>0</v>
      </c>
      <c r="K157">
        <v>0</v>
      </c>
      <c r="L157">
        <v>0</v>
      </c>
      <c r="M157">
        <v>0</v>
      </c>
      <c r="N157">
        <v>0</v>
      </c>
      <c r="O157">
        <v>0</v>
      </c>
      <c r="P157">
        <v>0</v>
      </c>
      <c r="Q157">
        <v>0</v>
      </c>
      <c r="S157">
        <v>0</v>
      </c>
      <c r="T157">
        <v>0</v>
      </c>
      <c r="U157">
        <v>0</v>
      </c>
      <c r="V157">
        <v>0</v>
      </c>
      <c r="W157">
        <v>0</v>
      </c>
      <c r="X157">
        <v>0</v>
      </c>
      <c r="Y157">
        <v>0</v>
      </c>
      <c r="AA157">
        <v>0</v>
      </c>
      <c r="AB157">
        <v>0</v>
      </c>
      <c r="AC157">
        <v>0</v>
      </c>
      <c r="AE157">
        <v>0.69986665304700002</v>
      </c>
      <c r="AF157" t="s">
        <v>40</v>
      </c>
      <c r="AG157">
        <v>0.2</v>
      </c>
      <c r="AH157" t="s">
        <v>41</v>
      </c>
    </row>
    <row r="158" spans="1:34" x14ac:dyDescent="0.25">
      <c r="A158">
        <v>865</v>
      </c>
      <c r="B158" t="s">
        <v>48</v>
      </c>
      <c r="J158">
        <v>0</v>
      </c>
      <c r="K158">
        <v>0</v>
      </c>
      <c r="L158">
        <v>0</v>
      </c>
      <c r="M158">
        <v>0</v>
      </c>
      <c r="N158">
        <v>0</v>
      </c>
      <c r="O158">
        <v>0</v>
      </c>
      <c r="P158">
        <v>0</v>
      </c>
      <c r="Q158">
        <v>0</v>
      </c>
      <c r="S158">
        <v>0</v>
      </c>
      <c r="T158">
        <v>0</v>
      </c>
      <c r="U158">
        <v>0</v>
      </c>
      <c r="V158">
        <v>0</v>
      </c>
      <c r="W158">
        <v>0</v>
      </c>
      <c r="X158">
        <v>0</v>
      </c>
      <c r="Y158">
        <v>0</v>
      </c>
      <c r="AA158">
        <v>0</v>
      </c>
      <c r="AB158">
        <v>0</v>
      </c>
      <c r="AC158">
        <v>0</v>
      </c>
      <c r="AE158">
        <v>0.69986665304700002</v>
      </c>
      <c r="AF158" t="s">
        <v>42</v>
      </c>
      <c r="AG158">
        <v>0.3</v>
      </c>
      <c r="AH158" t="s">
        <v>43</v>
      </c>
    </row>
    <row r="159" spans="1:34" x14ac:dyDescent="0.25">
      <c r="A159">
        <v>865</v>
      </c>
      <c r="B159" t="s">
        <v>48</v>
      </c>
      <c r="J159">
        <v>0</v>
      </c>
      <c r="K159">
        <v>0</v>
      </c>
      <c r="L159">
        <v>0</v>
      </c>
      <c r="M159">
        <v>0</v>
      </c>
      <c r="N159">
        <v>0</v>
      </c>
      <c r="O159">
        <v>0</v>
      </c>
      <c r="P159">
        <v>0</v>
      </c>
      <c r="Q159">
        <v>0</v>
      </c>
      <c r="S159">
        <v>0</v>
      </c>
      <c r="T159">
        <v>0</v>
      </c>
      <c r="U159">
        <v>0</v>
      </c>
      <c r="V159">
        <v>0</v>
      </c>
      <c r="W159">
        <v>0</v>
      </c>
      <c r="X159">
        <v>0</v>
      </c>
      <c r="Y159">
        <v>0</v>
      </c>
      <c r="AA159">
        <v>0</v>
      </c>
      <c r="AB159">
        <v>0</v>
      </c>
      <c r="AC159">
        <v>0</v>
      </c>
      <c r="AE159">
        <v>0.69986665304700002</v>
      </c>
      <c r="AF159" t="s">
        <v>44</v>
      </c>
      <c r="AG159">
        <v>0.4</v>
      </c>
      <c r="AH159" t="s">
        <v>45</v>
      </c>
    </row>
    <row r="160" spans="1:34" x14ac:dyDescent="0.25">
      <c r="A160">
        <v>865</v>
      </c>
      <c r="B160" t="s">
        <v>48</v>
      </c>
      <c r="J160">
        <v>0</v>
      </c>
      <c r="K160">
        <v>0</v>
      </c>
      <c r="L160">
        <v>0</v>
      </c>
      <c r="M160">
        <v>0</v>
      </c>
      <c r="N160">
        <v>0</v>
      </c>
      <c r="O160">
        <v>0</v>
      </c>
      <c r="P160">
        <v>0</v>
      </c>
      <c r="Q160">
        <v>0</v>
      </c>
      <c r="S160">
        <v>0</v>
      </c>
      <c r="T160">
        <v>0</v>
      </c>
      <c r="U160">
        <v>0</v>
      </c>
      <c r="V160">
        <v>0</v>
      </c>
      <c r="W160">
        <v>0</v>
      </c>
      <c r="X160">
        <v>0</v>
      </c>
      <c r="Y160">
        <v>0</v>
      </c>
      <c r="AA160">
        <v>0</v>
      </c>
      <c r="AB160">
        <v>0</v>
      </c>
      <c r="AC160">
        <v>0</v>
      </c>
      <c r="AE160">
        <v>0.69986665304700002</v>
      </c>
      <c r="AF160" t="s">
        <v>46</v>
      </c>
      <c r="AG160">
        <v>0.5</v>
      </c>
      <c r="AH160" t="s">
        <v>47</v>
      </c>
    </row>
    <row r="161" spans="1:34" x14ac:dyDescent="0.25">
      <c r="A161">
        <v>866</v>
      </c>
      <c r="B161">
        <v>0</v>
      </c>
      <c r="C161">
        <v>0</v>
      </c>
      <c r="D161">
        <v>0</v>
      </c>
      <c r="E161">
        <v>0</v>
      </c>
      <c r="F161">
        <v>0</v>
      </c>
      <c r="G161">
        <v>0</v>
      </c>
      <c r="H161">
        <v>0</v>
      </c>
      <c r="J161">
        <v>0</v>
      </c>
      <c r="K161">
        <v>5</v>
      </c>
      <c r="L161">
        <v>4</v>
      </c>
      <c r="M161">
        <v>1</v>
      </c>
      <c r="N161">
        <v>0</v>
      </c>
      <c r="O161">
        <v>0</v>
      </c>
      <c r="P161">
        <v>0</v>
      </c>
      <c r="Q161">
        <v>0</v>
      </c>
      <c r="R161">
        <v>3</v>
      </c>
      <c r="S161">
        <v>0</v>
      </c>
      <c r="T161">
        <v>0</v>
      </c>
      <c r="U161">
        <v>0</v>
      </c>
      <c r="V161">
        <v>0</v>
      </c>
      <c r="W161">
        <v>0</v>
      </c>
      <c r="X161">
        <v>0</v>
      </c>
      <c r="Y161">
        <v>0</v>
      </c>
      <c r="AA161">
        <v>4</v>
      </c>
      <c r="AB161">
        <v>3</v>
      </c>
      <c r="AC161">
        <v>1</v>
      </c>
      <c r="AD161">
        <v>5</v>
      </c>
      <c r="AE161">
        <v>1.1448445109400001</v>
      </c>
      <c r="AF161" t="s">
        <v>49</v>
      </c>
      <c r="AG161">
        <v>50</v>
      </c>
      <c r="AH161" t="s">
        <v>50</v>
      </c>
    </row>
    <row r="162" spans="1:34" x14ac:dyDescent="0.25">
      <c r="A162">
        <v>866</v>
      </c>
      <c r="B162">
        <v>0</v>
      </c>
      <c r="C162">
        <v>0</v>
      </c>
      <c r="D162">
        <v>0</v>
      </c>
      <c r="E162">
        <v>0</v>
      </c>
      <c r="F162">
        <v>0</v>
      </c>
      <c r="G162">
        <v>0</v>
      </c>
      <c r="H162">
        <v>0</v>
      </c>
      <c r="J162">
        <v>0</v>
      </c>
      <c r="K162">
        <v>5</v>
      </c>
      <c r="L162">
        <v>4</v>
      </c>
      <c r="M162">
        <v>1</v>
      </c>
      <c r="N162">
        <v>0</v>
      </c>
      <c r="O162">
        <v>0</v>
      </c>
      <c r="P162">
        <v>0</v>
      </c>
      <c r="Q162">
        <v>0</v>
      </c>
      <c r="R162">
        <v>3</v>
      </c>
      <c r="S162">
        <v>0</v>
      </c>
      <c r="T162">
        <v>0</v>
      </c>
      <c r="U162">
        <v>0</v>
      </c>
      <c r="V162">
        <v>0</v>
      </c>
      <c r="W162">
        <v>0</v>
      </c>
      <c r="X162">
        <v>0</v>
      </c>
      <c r="Y162">
        <v>0</v>
      </c>
      <c r="AA162">
        <v>4</v>
      </c>
      <c r="AB162">
        <v>3</v>
      </c>
      <c r="AC162">
        <v>1</v>
      </c>
      <c r="AD162">
        <v>5</v>
      </c>
      <c r="AE162">
        <v>1.1448445109400001</v>
      </c>
      <c r="AF162" t="s">
        <v>34</v>
      </c>
      <c r="AG162">
        <v>100</v>
      </c>
      <c r="AH162" t="s">
        <v>35</v>
      </c>
    </row>
    <row r="163" spans="1:34" x14ac:dyDescent="0.25">
      <c r="A163">
        <v>866</v>
      </c>
      <c r="B163">
        <v>0</v>
      </c>
      <c r="C163">
        <v>0</v>
      </c>
      <c r="D163">
        <v>0</v>
      </c>
      <c r="E163">
        <v>0</v>
      </c>
      <c r="F163">
        <v>0</v>
      </c>
      <c r="G163">
        <v>0</v>
      </c>
      <c r="H163">
        <v>0</v>
      </c>
      <c r="J163">
        <v>0</v>
      </c>
      <c r="K163">
        <v>5</v>
      </c>
      <c r="L163">
        <v>4</v>
      </c>
      <c r="M163">
        <v>1</v>
      </c>
      <c r="N163">
        <v>0</v>
      </c>
      <c r="O163">
        <v>0</v>
      </c>
      <c r="P163">
        <v>0</v>
      </c>
      <c r="Q163">
        <v>0</v>
      </c>
      <c r="R163">
        <v>3</v>
      </c>
      <c r="S163">
        <v>0</v>
      </c>
      <c r="T163">
        <v>0</v>
      </c>
      <c r="U163">
        <v>0</v>
      </c>
      <c r="V163">
        <v>0</v>
      </c>
      <c r="W163">
        <v>0</v>
      </c>
      <c r="X163">
        <v>0</v>
      </c>
      <c r="Y163">
        <v>0</v>
      </c>
      <c r="AA163">
        <v>4</v>
      </c>
      <c r="AB163">
        <v>3</v>
      </c>
      <c r="AC163">
        <v>1</v>
      </c>
      <c r="AD163">
        <v>5</v>
      </c>
      <c r="AE163">
        <v>1.1448445109400001</v>
      </c>
      <c r="AF163" t="s">
        <v>36</v>
      </c>
      <c r="AG163">
        <v>150</v>
      </c>
      <c r="AH163" t="s">
        <v>37</v>
      </c>
    </row>
    <row r="164" spans="1:34" x14ac:dyDescent="0.25">
      <c r="A164">
        <v>866</v>
      </c>
      <c r="B164">
        <v>0</v>
      </c>
      <c r="C164">
        <v>0</v>
      </c>
      <c r="D164">
        <v>0</v>
      </c>
      <c r="E164">
        <v>0</v>
      </c>
      <c r="F164">
        <v>0</v>
      </c>
      <c r="G164">
        <v>0</v>
      </c>
      <c r="H164">
        <v>0</v>
      </c>
      <c r="J164">
        <v>0</v>
      </c>
      <c r="K164">
        <v>5</v>
      </c>
      <c r="L164">
        <v>4</v>
      </c>
      <c r="M164">
        <v>1</v>
      </c>
      <c r="N164">
        <v>0</v>
      </c>
      <c r="O164">
        <v>0</v>
      </c>
      <c r="P164">
        <v>0</v>
      </c>
      <c r="Q164">
        <v>0</v>
      </c>
      <c r="R164">
        <v>3</v>
      </c>
      <c r="S164">
        <v>0</v>
      </c>
      <c r="T164">
        <v>0</v>
      </c>
      <c r="U164">
        <v>0</v>
      </c>
      <c r="V164">
        <v>0</v>
      </c>
      <c r="W164">
        <v>0</v>
      </c>
      <c r="X164">
        <v>0</v>
      </c>
      <c r="Y164">
        <v>0</v>
      </c>
      <c r="AA164">
        <v>4</v>
      </c>
      <c r="AB164">
        <v>3</v>
      </c>
      <c r="AC164">
        <v>1</v>
      </c>
      <c r="AD164">
        <v>5</v>
      </c>
      <c r="AE164">
        <v>1.1448445109400001</v>
      </c>
      <c r="AF164" t="s">
        <v>38</v>
      </c>
      <c r="AG164">
        <v>200</v>
      </c>
      <c r="AH164" t="s">
        <v>39</v>
      </c>
    </row>
    <row r="165" spans="1:34" x14ac:dyDescent="0.25">
      <c r="A165">
        <v>872</v>
      </c>
      <c r="B165" t="s">
        <v>52</v>
      </c>
      <c r="J165" t="s">
        <v>52</v>
      </c>
      <c r="K165" t="s">
        <v>52</v>
      </c>
      <c r="S165" t="s">
        <v>52</v>
      </c>
      <c r="AA165" t="s">
        <v>52</v>
      </c>
      <c r="AE165">
        <v>0.95183134358400001</v>
      </c>
      <c r="AF165" t="s">
        <v>34</v>
      </c>
      <c r="AG165">
        <v>100</v>
      </c>
      <c r="AH165" t="s">
        <v>35</v>
      </c>
    </row>
    <row r="166" spans="1:34" x14ac:dyDescent="0.25">
      <c r="A166">
        <v>872</v>
      </c>
      <c r="B166" t="s">
        <v>52</v>
      </c>
      <c r="J166" t="s">
        <v>52</v>
      </c>
      <c r="K166" t="s">
        <v>52</v>
      </c>
      <c r="S166" t="s">
        <v>52</v>
      </c>
      <c r="AA166" t="s">
        <v>52</v>
      </c>
      <c r="AE166">
        <v>0.95183134358400001</v>
      </c>
      <c r="AF166" t="s">
        <v>36</v>
      </c>
      <c r="AG166">
        <v>150</v>
      </c>
      <c r="AH166" t="s">
        <v>37</v>
      </c>
    </row>
    <row r="167" spans="1:34" x14ac:dyDescent="0.25">
      <c r="A167">
        <v>872</v>
      </c>
      <c r="B167" t="s">
        <v>52</v>
      </c>
      <c r="J167" t="s">
        <v>52</v>
      </c>
      <c r="K167" t="s">
        <v>52</v>
      </c>
      <c r="S167" t="s">
        <v>52</v>
      </c>
      <c r="AA167" t="s">
        <v>52</v>
      </c>
      <c r="AE167">
        <v>0.95183134358400001</v>
      </c>
      <c r="AF167" t="s">
        <v>38</v>
      </c>
      <c r="AG167">
        <v>200</v>
      </c>
      <c r="AH167" t="s">
        <v>39</v>
      </c>
    </row>
    <row r="168" spans="1:34" x14ac:dyDescent="0.25">
      <c r="A168">
        <v>872</v>
      </c>
      <c r="B168" t="s">
        <v>52</v>
      </c>
      <c r="J168" t="s">
        <v>52</v>
      </c>
      <c r="K168" t="s">
        <v>52</v>
      </c>
      <c r="S168" t="s">
        <v>52</v>
      </c>
      <c r="AA168" t="s">
        <v>52</v>
      </c>
      <c r="AE168">
        <v>0.95183134358400001</v>
      </c>
      <c r="AF168" t="s">
        <v>42</v>
      </c>
      <c r="AG168">
        <v>0.3</v>
      </c>
      <c r="AH168" t="s">
        <v>43</v>
      </c>
    </row>
    <row r="169" spans="1:34" x14ac:dyDescent="0.25">
      <c r="A169">
        <v>872</v>
      </c>
      <c r="B169" t="s">
        <v>52</v>
      </c>
      <c r="J169" t="s">
        <v>52</v>
      </c>
      <c r="K169" t="s">
        <v>52</v>
      </c>
      <c r="S169" t="s">
        <v>52</v>
      </c>
      <c r="AA169" t="s">
        <v>52</v>
      </c>
      <c r="AE169">
        <v>0.95183134358400001</v>
      </c>
      <c r="AF169" t="s">
        <v>44</v>
      </c>
      <c r="AG169">
        <v>0.4</v>
      </c>
      <c r="AH169" t="s">
        <v>45</v>
      </c>
    </row>
    <row r="170" spans="1:34" x14ac:dyDescent="0.25">
      <c r="A170">
        <v>872</v>
      </c>
      <c r="B170" t="s">
        <v>52</v>
      </c>
      <c r="J170" t="s">
        <v>52</v>
      </c>
      <c r="K170" t="s">
        <v>52</v>
      </c>
      <c r="S170" t="s">
        <v>52</v>
      </c>
      <c r="AA170" t="s">
        <v>52</v>
      </c>
      <c r="AE170">
        <v>0.95183134358400001</v>
      </c>
      <c r="AF170" t="s">
        <v>46</v>
      </c>
      <c r="AG170">
        <v>0.5</v>
      </c>
      <c r="AH170" t="s">
        <v>47</v>
      </c>
    </row>
    <row r="171" spans="1:34" x14ac:dyDescent="0.25">
      <c r="A171">
        <v>879</v>
      </c>
      <c r="B171">
        <v>0</v>
      </c>
      <c r="C171">
        <v>0</v>
      </c>
      <c r="D171">
        <v>0</v>
      </c>
      <c r="E171">
        <v>0</v>
      </c>
      <c r="F171">
        <v>0</v>
      </c>
      <c r="G171">
        <v>0</v>
      </c>
      <c r="H171">
        <v>0</v>
      </c>
      <c r="J171">
        <v>0</v>
      </c>
      <c r="K171">
        <v>0</v>
      </c>
      <c r="L171">
        <v>0</v>
      </c>
      <c r="M171">
        <v>0</v>
      </c>
      <c r="N171">
        <v>0</v>
      </c>
      <c r="O171">
        <v>0</v>
      </c>
      <c r="P171">
        <v>0</v>
      </c>
      <c r="Q171">
        <v>0</v>
      </c>
      <c r="S171">
        <v>0</v>
      </c>
      <c r="T171">
        <v>0</v>
      </c>
      <c r="U171">
        <v>0</v>
      </c>
      <c r="V171">
        <v>0</v>
      </c>
      <c r="W171">
        <v>0</v>
      </c>
      <c r="X171">
        <v>0</v>
      </c>
      <c r="Y171">
        <v>0</v>
      </c>
      <c r="AA171">
        <v>2</v>
      </c>
      <c r="AB171">
        <v>0</v>
      </c>
      <c r="AC171">
        <v>2</v>
      </c>
      <c r="AD171">
        <v>10</v>
      </c>
      <c r="AE171">
        <v>0.90909761094300001</v>
      </c>
      <c r="AF171" t="s">
        <v>38</v>
      </c>
      <c r="AG171">
        <v>200</v>
      </c>
      <c r="AH171" t="s">
        <v>39</v>
      </c>
    </row>
    <row r="172" spans="1:34" x14ac:dyDescent="0.25">
      <c r="A172">
        <v>881</v>
      </c>
      <c r="B172">
        <v>0</v>
      </c>
      <c r="C172">
        <v>0</v>
      </c>
      <c r="D172">
        <v>0</v>
      </c>
      <c r="E172">
        <v>0</v>
      </c>
      <c r="F172">
        <v>0</v>
      </c>
      <c r="G172">
        <v>0</v>
      </c>
      <c r="H172">
        <v>0</v>
      </c>
      <c r="J172">
        <v>0</v>
      </c>
      <c r="K172">
        <v>0</v>
      </c>
      <c r="L172">
        <v>0</v>
      </c>
      <c r="M172">
        <v>0</v>
      </c>
      <c r="N172">
        <v>0</v>
      </c>
      <c r="O172">
        <v>0</v>
      </c>
      <c r="P172">
        <v>0</v>
      </c>
      <c r="Q172">
        <v>0</v>
      </c>
      <c r="S172">
        <v>0</v>
      </c>
      <c r="T172">
        <v>0</v>
      </c>
      <c r="U172">
        <v>0</v>
      </c>
      <c r="V172">
        <v>0</v>
      </c>
      <c r="W172">
        <v>0</v>
      </c>
      <c r="X172">
        <v>0</v>
      </c>
      <c r="Y172">
        <v>0</v>
      </c>
      <c r="AA172">
        <v>2</v>
      </c>
      <c r="AB172">
        <v>0</v>
      </c>
      <c r="AC172">
        <v>2</v>
      </c>
      <c r="AD172">
        <v>10</v>
      </c>
      <c r="AE172">
        <v>0.99956929732699995</v>
      </c>
      <c r="AF172" t="s">
        <v>46</v>
      </c>
      <c r="AG172">
        <v>0.5</v>
      </c>
      <c r="AH172" t="s">
        <v>47</v>
      </c>
    </row>
    <row r="173" spans="1:34" x14ac:dyDescent="0.25">
      <c r="A173">
        <v>891</v>
      </c>
      <c r="B173">
        <v>0</v>
      </c>
      <c r="C173">
        <v>0</v>
      </c>
      <c r="D173">
        <v>0</v>
      </c>
      <c r="E173">
        <v>0</v>
      </c>
      <c r="F173">
        <v>0</v>
      </c>
      <c r="G173">
        <v>0</v>
      </c>
      <c r="H173">
        <v>0</v>
      </c>
      <c r="J173">
        <v>0</v>
      </c>
      <c r="K173" t="s">
        <v>48</v>
      </c>
      <c r="S173">
        <v>0</v>
      </c>
      <c r="T173">
        <v>0</v>
      </c>
      <c r="U173">
        <v>0</v>
      </c>
      <c r="V173">
        <v>0</v>
      </c>
      <c r="W173">
        <v>0</v>
      </c>
      <c r="X173">
        <v>0</v>
      </c>
      <c r="Y173">
        <v>0</v>
      </c>
      <c r="AA173" t="s">
        <v>48</v>
      </c>
      <c r="AE173">
        <v>1.59698933791</v>
      </c>
      <c r="AF173" t="s">
        <v>34</v>
      </c>
      <c r="AG173">
        <v>100</v>
      </c>
      <c r="AH173" t="s">
        <v>35</v>
      </c>
    </row>
    <row r="174" spans="1:34" x14ac:dyDescent="0.25">
      <c r="A174">
        <v>891</v>
      </c>
      <c r="B174">
        <v>0</v>
      </c>
      <c r="C174">
        <v>0</v>
      </c>
      <c r="D174">
        <v>0</v>
      </c>
      <c r="E174">
        <v>0</v>
      </c>
      <c r="F174">
        <v>0</v>
      </c>
      <c r="G174">
        <v>0</v>
      </c>
      <c r="H174">
        <v>0</v>
      </c>
      <c r="J174">
        <v>0</v>
      </c>
      <c r="K174" t="s">
        <v>48</v>
      </c>
      <c r="S174">
        <v>0</v>
      </c>
      <c r="T174">
        <v>0</v>
      </c>
      <c r="U174">
        <v>0</v>
      </c>
      <c r="V174">
        <v>0</v>
      </c>
      <c r="W174">
        <v>0</v>
      </c>
      <c r="X174">
        <v>0</v>
      </c>
      <c r="Y174">
        <v>0</v>
      </c>
      <c r="AA174" t="s">
        <v>48</v>
      </c>
      <c r="AE174">
        <v>1.59698933791</v>
      </c>
      <c r="AF174" t="s">
        <v>36</v>
      </c>
      <c r="AG174">
        <v>150</v>
      </c>
      <c r="AH174" t="s">
        <v>37</v>
      </c>
    </row>
    <row r="175" spans="1:34" x14ac:dyDescent="0.25">
      <c r="A175">
        <v>891</v>
      </c>
      <c r="B175">
        <v>0</v>
      </c>
      <c r="C175">
        <v>0</v>
      </c>
      <c r="D175">
        <v>0</v>
      </c>
      <c r="E175">
        <v>0</v>
      </c>
      <c r="F175">
        <v>0</v>
      </c>
      <c r="G175">
        <v>0</v>
      </c>
      <c r="H175">
        <v>0</v>
      </c>
      <c r="J175">
        <v>0</v>
      </c>
      <c r="K175" t="s">
        <v>48</v>
      </c>
      <c r="S175">
        <v>0</v>
      </c>
      <c r="T175">
        <v>0</v>
      </c>
      <c r="U175">
        <v>0</v>
      </c>
      <c r="V175">
        <v>0</v>
      </c>
      <c r="W175">
        <v>0</v>
      </c>
      <c r="X175">
        <v>0</v>
      </c>
      <c r="Y175">
        <v>0</v>
      </c>
      <c r="AA175" t="s">
        <v>48</v>
      </c>
      <c r="AE175">
        <v>1.59698933791</v>
      </c>
      <c r="AF175" t="s">
        <v>38</v>
      </c>
      <c r="AG175">
        <v>200</v>
      </c>
      <c r="AH175" t="s">
        <v>39</v>
      </c>
    </row>
    <row r="176" spans="1:34" x14ac:dyDescent="0.25">
      <c r="A176">
        <v>891</v>
      </c>
      <c r="B176">
        <v>0</v>
      </c>
      <c r="C176">
        <v>0</v>
      </c>
      <c r="D176">
        <v>0</v>
      </c>
      <c r="E176">
        <v>0</v>
      </c>
      <c r="F176">
        <v>0</v>
      </c>
      <c r="G176">
        <v>0</v>
      </c>
      <c r="H176">
        <v>0</v>
      </c>
      <c r="J176">
        <v>0</v>
      </c>
      <c r="K176" t="s">
        <v>48</v>
      </c>
      <c r="S176">
        <v>0</v>
      </c>
      <c r="T176">
        <v>0</v>
      </c>
      <c r="U176">
        <v>0</v>
      </c>
      <c r="V176">
        <v>0</v>
      </c>
      <c r="W176">
        <v>0</v>
      </c>
      <c r="X176">
        <v>0</v>
      </c>
      <c r="Y176">
        <v>0</v>
      </c>
      <c r="AA176" t="s">
        <v>48</v>
      </c>
      <c r="AE176">
        <v>1.59698933791</v>
      </c>
      <c r="AF176" t="s">
        <v>44</v>
      </c>
      <c r="AG176">
        <v>0.4</v>
      </c>
      <c r="AH176" t="s">
        <v>45</v>
      </c>
    </row>
    <row r="177" spans="1:34" x14ac:dyDescent="0.25">
      <c r="A177">
        <v>891</v>
      </c>
      <c r="B177">
        <v>0</v>
      </c>
      <c r="C177">
        <v>0</v>
      </c>
      <c r="D177">
        <v>0</v>
      </c>
      <c r="E177">
        <v>0</v>
      </c>
      <c r="F177">
        <v>0</v>
      </c>
      <c r="G177">
        <v>0</v>
      </c>
      <c r="H177">
        <v>0</v>
      </c>
      <c r="J177">
        <v>0</v>
      </c>
      <c r="K177" t="s">
        <v>48</v>
      </c>
      <c r="S177">
        <v>0</v>
      </c>
      <c r="T177">
        <v>0</v>
      </c>
      <c r="U177">
        <v>0</v>
      </c>
      <c r="V177">
        <v>0</v>
      </c>
      <c r="W177">
        <v>0</v>
      </c>
      <c r="X177">
        <v>0</v>
      </c>
      <c r="Y177">
        <v>0</v>
      </c>
      <c r="AA177" t="s">
        <v>48</v>
      </c>
      <c r="AE177">
        <v>1.59698933791</v>
      </c>
      <c r="AF177" t="s">
        <v>46</v>
      </c>
      <c r="AG177">
        <v>0.5</v>
      </c>
      <c r="AH177" t="s">
        <v>47</v>
      </c>
    </row>
    <row r="178" spans="1:34" x14ac:dyDescent="0.25">
      <c r="A178">
        <v>894</v>
      </c>
      <c r="B178">
        <v>0</v>
      </c>
      <c r="C178">
        <v>0</v>
      </c>
      <c r="D178">
        <v>0</v>
      </c>
      <c r="E178">
        <v>0</v>
      </c>
      <c r="F178">
        <v>0</v>
      </c>
      <c r="G178">
        <v>0</v>
      </c>
      <c r="H178">
        <v>0</v>
      </c>
      <c r="J178">
        <v>0</v>
      </c>
      <c r="K178">
        <v>0</v>
      </c>
      <c r="L178">
        <v>0</v>
      </c>
      <c r="M178">
        <v>0</v>
      </c>
      <c r="N178">
        <v>0</v>
      </c>
      <c r="O178">
        <v>0</v>
      </c>
      <c r="P178">
        <v>0</v>
      </c>
      <c r="Q178">
        <v>0</v>
      </c>
      <c r="S178" t="s">
        <v>48</v>
      </c>
      <c r="AA178" t="s">
        <v>48</v>
      </c>
      <c r="AE178">
        <v>0.84041437185699996</v>
      </c>
      <c r="AF178" t="s">
        <v>38</v>
      </c>
      <c r="AG178">
        <v>200</v>
      </c>
      <c r="AH178" t="s">
        <v>39</v>
      </c>
    </row>
    <row r="179" spans="1:34" x14ac:dyDescent="0.25">
      <c r="A179">
        <v>896</v>
      </c>
      <c r="B179">
        <v>0</v>
      </c>
      <c r="C179">
        <v>0</v>
      </c>
      <c r="D179">
        <v>0</v>
      </c>
      <c r="E179">
        <v>0</v>
      </c>
      <c r="F179">
        <v>0</v>
      </c>
      <c r="G179">
        <v>0</v>
      </c>
      <c r="H179">
        <v>0</v>
      </c>
      <c r="J179">
        <v>0</v>
      </c>
      <c r="K179">
        <v>0</v>
      </c>
      <c r="L179">
        <v>0</v>
      </c>
      <c r="M179">
        <v>0</v>
      </c>
      <c r="N179">
        <v>0</v>
      </c>
      <c r="O179">
        <v>0</v>
      </c>
      <c r="P179">
        <v>0</v>
      </c>
      <c r="Q179">
        <v>0</v>
      </c>
      <c r="S179">
        <v>0</v>
      </c>
      <c r="T179">
        <v>0</v>
      </c>
      <c r="U179">
        <v>0</v>
      </c>
      <c r="V179">
        <v>0</v>
      </c>
      <c r="W179">
        <v>0</v>
      </c>
      <c r="X179">
        <v>0</v>
      </c>
      <c r="Y179">
        <v>0</v>
      </c>
      <c r="AA179">
        <v>2</v>
      </c>
      <c r="AB179">
        <v>0</v>
      </c>
      <c r="AC179">
        <v>2</v>
      </c>
      <c r="AD179">
        <v>8</v>
      </c>
      <c r="AE179">
        <v>0.68454271719100002</v>
      </c>
      <c r="AF179" t="s">
        <v>36</v>
      </c>
      <c r="AG179">
        <v>150</v>
      </c>
      <c r="AH179" t="s">
        <v>37</v>
      </c>
    </row>
    <row r="180" spans="1:34" x14ac:dyDescent="0.25">
      <c r="A180">
        <v>896</v>
      </c>
      <c r="B180">
        <v>0</v>
      </c>
      <c r="C180">
        <v>0</v>
      </c>
      <c r="D180">
        <v>0</v>
      </c>
      <c r="E180">
        <v>0</v>
      </c>
      <c r="F180">
        <v>0</v>
      </c>
      <c r="G180">
        <v>0</v>
      </c>
      <c r="H180">
        <v>0</v>
      </c>
      <c r="J180">
        <v>0</v>
      </c>
      <c r="K180">
        <v>0</v>
      </c>
      <c r="L180">
        <v>0</v>
      </c>
      <c r="M180">
        <v>0</v>
      </c>
      <c r="N180">
        <v>0</v>
      </c>
      <c r="O180">
        <v>0</v>
      </c>
      <c r="P180">
        <v>0</v>
      </c>
      <c r="Q180">
        <v>0</v>
      </c>
      <c r="S180">
        <v>0</v>
      </c>
      <c r="T180">
        <v>0</v>
      </c>
      <c r="U180">
        <v>0</v>
      </c>
      <c r="V180">
        <v>0</v>
      </c>
      <c r="W180">
        <v>0</v>
      </c>
      <c r="X180">
        <v>0</v>
      </c>
      <c r="Y180">
        <v>0</v>
      </c>
      <c r="AA180">
        <v>2</v>
      </c>
      <c r="AB180">
        <v>0</v>
      </c>
      <c r="AC180">
        <v>2</v>
      </c>
      <c r="AD180">
        <v>8</v>
      </c>
      <c r="AE180">
        <v>0.68454271719100002</v>
      </c>
      <c r="AF180" t="s">
        <v>38</v>
      </c>
      <c r="AG180">
        <v>200</v>
      </c>
      <c r="AH180" t="s">
        <v>39</v>
      </c>
    </row>
    <row r="181" spans="1:34" x14ac:dyDescent="0.25">
      <c r="A181">
        <v>899</v>
      </c>
      <c r="B181" t="s">
        <v>48</v>
      </c>
      <c r="J181">
        <v>0</v>
      </c>
      <c r="K181">
        <v>0</v>
      </c>
      <c r="L181">
        <v>0</v>
      </c>
      <c r="M181">
        <v>0</v>
      </c>
      <c r="N181">
        <v>0</v>
      </c>
      <c r="O181">
        <v>0</v>
      </c>
      <c r="P181">
        <v>0</v>
      </c>
      <c r="Q181">
        <v>0</v>
      </c>
      <c r="S181">
        <v>0</v>
      </c>
      <c r="T181">
        <v>0</v>
      </c>
      <c r="U181">
        <v>0</v>
      </c>
      <c r="V181">
        <v>0</v>
      </c>
      <c r="W181">
        <v>0</v>
      </c>
      <c r="X181">
        <v>0</v>
      </c>
      <c r="Y181">
        <v>0</v>
      </c>
      <c r="AA181">
        <v>0</v>
      </c>
      <c r="AB181">
        <v>0</v>
      </c>
      <c r="AC181">
        <v>0</v>
      </c>
      <c r="AE181">
        <v>0.94360848872699998</v>
      </c>
      <c r="AF181" t="s">
        <v>36</v>
      </c>
      <c r="AG181">
        <v>150</v>
      </c>
      <c r="AH181" t="s">
        <v>37</v>
      </c>
    </row>
    <row r="182" spans="1:34" x14ac:dyDescent="0.25">
      <c r="A182">
        <v>899</v>
      </c>
      <c r="B182" t="s">
        <v>48</v>
      </c>
      <c r="J182">
        <v>0</v>
      </c>
      <c r="K182">
        <v>0</v>
      </c>
      <c r="L182">
        <v>0</v>
      </c>
      <c r="M182">
        <v>0</v>
      </c>
      <c r="N182">
        <v>0</v>
      </c>
      <c r="O182">
        <v>0</v>
      </c>
      <c r="P182">
        <v>0</v>
      </c>
      <c r="Q182">
        <v>0</v>
      </c>
      <c r="S182">
        <v>0</v>
      </c>
      <c r="T182">
        <v>0</v>
      </c>
      <c r="U182">
        <v>0</v>
      </c>
      <c r="V182">
        <v>0</v>
      </c>
      <c r="W182">
        <v>0</v>
      </c>
      <c r="X182">
        <v>0</v>
      </c>
      <c r="Y182">
        <v>0</v>
      </c>
      <c r="AA182">
        <v>0</v>
      </c>
      <c r="AB182">
        <v>0</v>
      </c>
      <c r="AC182">
        <v>0</v>
      </c>
      <c r="AE182">
        <v>0.94360848872699998</v>
      </c>
      <c r="AF182" t="s">
        <v>38</v>
      </c>
      <c r="AG182">
        <v>200</v>
      </c>
      <c r="AH182" t="s">
        <v>39</v>
      </c>
    </row>
    <row r="183" spans="1:34" x14ac:dyDescent="0.25">
      <c r="A183">
        <v>900</v>
      </c>
      <c r="B183">
        <v>0</v>
      </c>
      <c r="C183">
        <v>0</v>
      </c>
      <c r="D183">
        <v>0</v>
      </c>
      <c r="E183">
        <v>0</v>
      </c>
      <c r="F183">
        <v>0</v>
      </c>
      <c r="G183">
        <v>0</v>
      </c>
      <c r="H183">
        <v>0</v>
      </c>
      <c r="J183">
        <v>0</v>
      </c>
      <c r="K183">
        <v>14</v>
      </c>
      <c r="L183">
        <v>0</v>
      </c>
      <c r="M183">
        <v>0</v>
      </c>
      <c r="N183">
        <v>0</v>
      </c>
      <c r="O183">
        <v>14</v>
      </c>
      <c r="P183">
        <v>0</v>
      </c>
      <c r="Q183">
        <v>0</v>
      </c>
      <c r="R183">
        <v>-7</v>
      </c>
      <c r="S183">
        <v>0</v>
      </c>
      <c r="T183">
        <v>0</v>
      </c>
      <c r="U183">
        <v>0</v>
      </c>
      <c r="V183">
        <v>0</v>
      </c>
      <c r="W183">
        <v>0</v>
      </c>
      <c r="X183">
        <v>0</v>
      </c>
      <c r="Y183">
        <v>0</v>
      </c>
      <c r="AA183">
        <v>0</v>
      </c>
      <c r="AB183">
        <v>0</v>
      </c>
      <c r="AC183">
        <v>0</v>
      </c>
      <c r="AE183">
        <v>0.87888556309800003</v>
      </c>
      <c r="AF183" t="s">
        <v>34</v>
      </c>
      <c r="AG183">
        <v>100</v>
      </c>
      <c r="AH183" t="s">
        <v>35</v>
      </c>
    </row>
    <row r="184" spans="1:34" x14ac:dyDescent="0.25">
      <c r="A184">
        <v>900</v>
      </c>
      <c r="B184">
        <v>0</v>
      </c>
      <c r="C184">
        <v>0</v>
      </c>
      <c r="D184">
        <v>0</v>
      </c>
      <c r="E184">
        <v>0</v>
      </c>
      <c r="F184">
        <v>0</v>
      </c>
      <c r="G184">
        <v>0</v>
      </c>
      <c r="H184">
        <v>0</v>
      </c>
      <c r="J184">
        <v>0</v>
      </c>
      <c r="K184">
        <v>14</v>
      </c>
      <c r="L184">
        <v>0</v>
      </c>
      <c r="M184">
        <v>0</v>
      </c>
      <c r="N184">
        <v>0</v>
      </c>
      <c r="O184">
        <v>14</v>
      </c>
      <c r="P184">
        <v>0</v>
      </c>
      <c r="Q184">
        <v>0</v>
      </c>
      <c r="R184">
        <v>-7</v>
      </c>
      <c r="S184">
        <v>0</v>
      </c>
      <c r="T184">
        <v>0</v>
      </c>
      <c r="U184">
        <v>0</v>
      </c>
      <c r="V184">
        <v>0</v>
      </c>
      <c r="W184">
        <v>0</v>
      </c>
      <c r="X184">
        <v>0</v>
      </c>
      <c r="Y184">
        <v>0</v>
      </c>
      <c r="AA184">
        <v>0</v>
      </c>
      <c r="AB184">
        <v>0</v>
      </c>
      <c r="AC184">
        <v>0</v>
      </c>
      <c r="AE184">
        <v>0.87888556309800003</v>
      </c>
      <c r="AF184" t="s">
        <v>36</v>
      </c>
      <c r="AG184">
        <v>150</v>
      </c>
      <c r="AH184" t="s">
        <v>37</v>
      </c>
    </row>
    <row r="185" spans="1:34" x14ac:dyDescent="0.25">
      <c r="A185">
        <v>900</v>
      </c>
      <c r="B185">
        <v>0</v>
      </c>
      <c r="C185">
        <v>0</v>
      </c>
      <c r="D185">
        <v>0</v>
      </c>
      <c r="E185">
        <v>0</v>
      </c>
      <c r="F185">
        <v>0</v>
      </c>
      <c r="G185">
        <v>0</v>
      </c>
      <c r="H185">
        <v>0</v>
      </c>
      <c r="J185">
        <v>0</v>
      </c>
      <c r="K185">
        <v>14</v>
      </c>
      <c r="L185">
        <v>0</v>
      </c>
      <c r="M185">
        <v>0</v>
      </c>
      <c r="N185">
        <v>0</v>
      </c>
      <c r="O185">
        <v>14</v>
      </c>
      <c r="P185">
        <v>0</v>
      </c>
      <c r="Q185">
        <v>0</v>
      </c>
      <c r="R185">
        <v>-7</v>
      </c>
      <c r="S185">
        <v>0</v>
      </c>
      <c r="T185">
        <v>0</v>
      </c>
      <c r="U185">
        <v>0</v>
      </c>
      <c r="V185">
        <v>0</v>
      </c>
      <c r="W185">
        <v>0</v>
      </c>
      <c r="X185">
        <v>0</v>
      </c>
      <c r="Y185">
        <v>0</v>
      </c>
      <c r="AA185">
        <v>0</v>
      </c>
      <c r="AB185">
        <v>0</v>
      </c>
      <c r="AC185">
        <v>0</v>
      </c>
      <c r="AE185">
        <v>0.87888556309800003</v>
      </c>
      <c r="AF185" t="s">
        <v>38</v>
      </c>
      <c r="AG185">
        <v>200</v>
      </c>
      <c r="AH185" t="s">
        <v>39</v>
      </c>
    </row>
    <row r="186" spans="1:34" x14ac:dyDescent="0.25">
      <c r="A186">
        <v>900</v>
      </c>
      <c r="B186">
        <v>0</v>
      </c>
      <c r="C186">
        <v>0</v>
      </c>
      <c r="D186">
        <v>0</v>
      </c>
      <c r="E186">
        <v>0</v>
      </c>
      <c r="F186">
        <v>0</v>
      </c>
      <c r="G186">
        <v>0</v>
      </c>
      <c r="H186">
        <v>0</v>
      </c>
      <c r="J186">
        <v>0</v>
      </c>
      <c r="K186">
        <v>14</v>
      </c>
      <c r="L186">
        <v>0</v>
      </c>
      <c r="M186">
        <v>0</v>
      </c>
      <c r="N186">
        <v>0</v>
      </c>
      <c r="O186">
        <v>14</v>
      </c>
      <c r="P186">
        <v>0</v>
      </c>
      <c r="Q186">
        <v>0</v>
      </c>
      <c r="R186">
        <v>-7</v>
      </c>
      <c r="S186">
        <v>0</v>
      </c>
      <c r="T186">
        <v>0</v>
      </c>
      <c r="U186">
        <v>0</v>
      </c>
      <c r="V186">
        <v>0</v>
      </c>
      <c r="W186">
        <v>0</v>
      </c>
      <c r="X186">
        <v>0</v>
      </c>
      <c r="Y186">
        <v>0</v>
      </c>
      <c r="AA186">
        <v>0</v>
      </c>
      <c r="AB186">
        <v>0</v>
      </c>
      <c r="AC186">
        <v>0</v>
      </c>
      <c r="AE186">
        <v>0.87888556309800003</v>
      </c>
      <c r="AF186" t="s">
        <v>44</v>
      </c>
      <c r="AG186">
        <v>0.4</v>
      </c>
      <c r="AH186" t="s">
        <v>45</v>
      </c>
    </row>
    <row r="187" spans="1:34" x14ac:dyDescent="0.25">
      <c r="A187">
        <v>900</v>
      </c>
      <c r="B187">
        <v>0</v>
      </c>
      <c r="C187">
        <v>0</v>
      </c>
      <c r="D187">
        <v>0</v>
      </c>
      <c r="E187">
        <v>0</v>
      </c>
      <c r="F187">
        <v>0</v>
      </c>
      <c r="G187">
        <v>0</v>
      </c>
      <c r="H187">
        <v>0</v>
      </c>
      <c r="J187">
        <v>0</v>
      </c>
      <c r="K187">
        <v>14</v>
      </c>
      <c r="L187">
        <v>0</v>
      </c>
      <c r="M187">
        <v>0</v>
      </c>
      <c r="N187">
        <v>0</v>
      </c>
      <c r="O187">
        <v>14</v>
      </c>
      <c r="P187">
        <v>0</v>
      </c>
      <c r="Q187">
        <v>0</v>
      </c>
      <c r="R187">
        <v>-7</v>
      </c>
      <c r="S187">
        <v>0</v>
      </c>
      <c r="T187">
        <v>0</v>
      </c>
      <c r="U187">
        <v>0</v>
      </c>
      <c r="V187">
        <v>0</v>
      </c>
      <c r="W187">
        <v>0</v>
      </c>
      <c r="X187">
        <v>0</v>
      </c>
      <c r="Y187">
        <v>0</v>
      </c>
      <c r="AA187">
        <v>0</v>
      </c>
      <c r="AB187">
        <v>0</v>
      </c>
      <c r="AC187">
        <v>0</v>
      </c>
      <c r="AE187">
        <v>0.87888556309800003</v>
      </c>
      <c r="AF187" t="s">
        <v>46</v>
      </c>
      <c r="AG187">
        <v>0.5</v>
      </c>
      <c r="AH187" t="s">
        <v>47</v>
      </c>
    </row>
    <row r="188" spans="1:34" x14ac:dyDescent="0.25">
      <c r="A188">
        <v>901</v>
      </c>
      <c r="B188">
        <v>2</v>
      </c>
      <c r="C188">
        <v>2</v>
      </c>
      <c r="D188">
        <v>0</v>
      </c>
      <c r="E188">
        <v>0</v>
      </c>
      <c r="F188">
        <v>0</v>
      </c>
      <c r="G188">
        <v>0</v>
      </c>
      <c r="H188">
        <v>0</v>
      </c>
      <c r="I188">
        <v>12</v>
      </c>
      <c r="J188">
        <v>0</v>
      </c>
      <c r="K188">
        <v>0</v>
      </c>
      <c r="L188">
        <v>0</v>
      </c>
      <c r="M188">
        <v>0</v>
      </c>
      <c r="N188">
        <v>0</v>
      </c>
      <c r="O188">
        <v>0</v>
      </c>
      <c r="P188">
        <v>0</v>
      </c>
      <c r="Q188">
        <v>0</v>
      </c>
      <c r="S188">
        <v>0</v>
      </c>
      <c r="T188">
        <v>0</v>
      </c>
      <c r="U188">
        <v>0</v>
      </c>
      <c r="V188">
        <v>0</v>
      </c>
      <c r="W188">
        <v>0</v>
      </c>
      <c r="X188">
        <v>0</v>
      </c>
      <c r="Y188">
        <v>0</v>
      </c>
      <c r="AA188">
        <v>3</v>
      </c>
      <c r="AB188">
        <v>3</v>
      </c>
      <c r="AC188">
        <v>0</v>
      </c>
      <c r="AD188">
        <v>30</v>
      </c>
      <c r="AE188">
        <v>0.74714481665300003</v>
      </c>
      <c r="AF188" t="s">
        <v>34</v>
      </c>
      <c r="AG188">
        <v>100</v>
      </c>
      <c r="AH188" t="s">
        <v>35</v>
      </c>
    </row>
    <row r="189" spans="1:34" x14ac:dyDescent="0.25">
      <c r="A189">
        <v>901</v>
      </c>
      <c r="B189">
        <v>2</v>
      </c>
      <c r="C189">
        <v>2</v>
      </c>
      <c r="D189">
        <v>0</v>
      </c>
      <c r="E189">
        <v>0</v>
      </c>
      <c r="F189">
        <v>0</v>
      </c>
      <c r="G189">
        <v>0</v>
      </c>
      <c r="H189">
        <v>0</v>
      </c>
      <c r="I189">
        <v>12</v>
      </c>
      <c r="J189">
        <v>0</v>
      </c>
      <c r="K189">
        <v>0</v>
      </c>
      <c r="L189">
        <v>0</v>
      </c>
      <c r="M189">
        <v>0</v>
      </c>
      <c r="N189">
        <v>0</v>
      </c>
      <c r="O189">
        <v>0</v>
      </c>
      <c r="P189">
        <v>0</v>
      </c>
      <c r="Q189">
        <v>0</v>
      </c>
      <c r="S189">
        <v>0</v>
      </c>
      <c r="T189">
        <v>0</v>
      </c>
      <c r="U189">
        <v>0</v>
      </c>
      <c r="V189">
        <v>0</v>
      </c>
      <c r="W189">
        <v>0</v>
      </c>
      <c r="X189">
        <v>0</v>
      </c>
      <c r="Y189">
        <v>0</v>
      </c>
      <c r="AA189">
        <v>3</v>
      </c>
      <c r="AB189">
        <v>3</v>
      </c>
      <c r="AC189">
        <v>0</v>
      </c>
      <c r="AD189">
        <v>30</v>
      </c>
      <c r="AE189">
        <v>0.74714481665300003</v>
      </c>
      <c r="AF189" t="s">
        <v>36</v>
      </c>
      <c r="AG189">
        <v>150</v>
      </c>
      <c r="AH189" t="s">
        <v>37</v>
      </c>
    </row>
    <row r="190" spans="1:34" x14ac:dyDescent="0.25">
      <c r="A190">
        <v>901</v>
      </c>
      <c r="B190">
        <v>2</v>
      </c>
      <c r="C190">
        <v>2</v>
      </c>
      <c r="D190">
        <v>0</v>
      </c>
      <c r="E190">
        <v>0</v>
      </c>
      <c r="F190">
        <v>0</v>
      </c>
      <c r="G190">
        <v>0</v>
      </c>
      <c r="H190">
        <v>0</v>
      </c>
      <c r="I190">
        <v>12</v>
      </c>
      <c r="J190">
        <v>0</v>
      </c>
      <c r="K190">
        <v>0</v>
      </c>
      <c r="L190">
        <v>0</v>
      </c>
      <c r="M190">
        <v>0</v>
      </c>
      <c r="N190">
        <v>0</v>
      </c>
      <c r="O190">
        <v>0</v>
      </c>
      <c r="P190">
        <v>0</v>
      </c>
      <c r="Q190">
        <v>0</v>
      </c>
      <c r="S190">
        <v>0</v>
      </c>
      <c r="T190">
        <v>0</v>
      </c>
      <c r="U190">
        <v>0</v>
      </c>
      <c r="V190">
        <v>0</v>
      </c>
      <c r="W190">
        <v>0</v>
      </c>
      <c r="X190">
        <v>0</v>
      </c>
      <c r="Y190">
        <v>0</v>
      </c>
      <c r="AA190">
        <v>3</v>
      </c>
      <c r="AB190">
        <v>3</v>
      </c>
      <c r="AC190">
        <v>0</v>
      </c>
      <c r="AD190">
        <v>30</v>
      </c>
      <c r="AE190">
        <v>0.74714481665300003</v>
      </c>
      <c r="AF190" t="s">
        <v>38</v>
      </c>
      <c r="AG190">
        <v>200</v>
      </c>
      <c r="AH190" t="s">
        <v>39</v>
      </c>
    </row>
    <row r="191" spans="1:34" x14ac:dyDescent="0.25">
      <c r="A191">
        <v>901</v>
      </c>
      <c r="B191">
        <v>2</v>
      </c>
      <c r="C191">
        <v>2</v>
      </c>
      <c r="D191">
        <v>0</v>
      </c>
      <c r="E191">
        <v>0</v>
      </c>
      <c r="F191">
        <v>0</v>
      </c>
      <c r="G191">
        <v>0</v>
      </c>
      <c r="H191">
        <v>0</v>
      </c>
      <c r="I191">
        <v>12</v>
      </c>
      <c r="J191">
        <v>0</v>
      </c>
      <c r="K191">
        <v>0</v>
      </c>
      <c r="L191">
        <v>0</v>
      </c>
      <c r="M191">
        <v>0</v>
      </c>
      <c r="N191">
        <v>0</v>
      </c>
      <c r="O191">
        <v>0</v>
      </c>
      <c r="P191">
        <v>0</v>
      </c>
      <c r="Q191">
        <v>0</v>
      </c>
      <c r="S191">
        <v>0</v>
      </c>
      <c r="T191">
        <v>0</v>
      </c>
      <c r="U191">
        <v>0</v>
      </c>
      <c r="V191">
        <v>0</v>
      </c>
      <c r="W191">
        <v>0</v>
      </c>
      <c r="X191">
        <v>0</v>
      </c>
      <c r="Y191">
        <v>0</v>
      </c>
      <c r="AA191">
        <v>3</v>
      </c>
      <c r="AB191">
        <v>3</v>
      </c>
      <c r="AC191">
        <v>0</v>
      </c>
      <c r="AD191">
        <v>30</v>
      </c>
      <c r="AE191">
        <v>0.74714481665300003</v>
      </c>
      <c r="AF191" t="s">
        <v>42</v>
      </c>
      <c r="AG191">
        <v>0.3</v>
      </c>
      <c r="AH191" t="s">
        <v>43</v>
      </c>
    </row>
    <row r="192" spans="1:34" x14ac:dyDescent="0.25">
      <c r="A192">
        <v>901</v>
      </c>
      <c r="B192">
        <v>2</v>
      </c>
      <c r="C192">
        <v>2</v>
      </c>
      <c r="D192">
        <v>0</v>
      </c>
      <c r="E192">
        <v>0</v>
      </c>
      <c r="F192">
        <v>0</v>
      </c>
      <c r="G192">
        <v>0</v>
      </c>
      <c r="H192">
        <v>0</v>
      </c>
      <c r="I192">
        <v>12</v>
      </c>
      <c r="J192">
        <v>0</v>
      </c>
      <c r="K192">
        <v>0</v>
      </c>
      <c r="L192">
        <v>0</v>
      </c>
      <c r="M192">
        <v>0</v>
      </c>
      <c r="N192">
        <v>0</v>
      </c>
      <c r="O192">
        <v>0</v>
      </c>
      <c r="P192">
        <v>0</v>
      </c>
      <c r="Q192">
        <v>0</v>
      </c>
      <c r="S192">
        <v>0</v>
      </c>
      <c r="T192">
        <v>0</v>
      </c>
      <c r="U192">
        <v>0</v>
      </c>
      <c r="V192">
        <v>0</v>
      </c>
      <c r="W192">
        <v>0</v>
      </c>
      <c r="X192">
        <v>0</v>
      </c>
      <c r="Y192">
        <v>0</v>
      </c>
      <c r="AA192">
        <v>3</v>
      </c>
      <c r="AB192">
        <v>3</v>
      </c>
      <c r="AC192">
        <v>0</v>
      </c>
      <c r="AD192">
        <v>30</v>
      </c>
      <c r="AE192">
        <v>0.74714481665300003</v>
      </c>
      <c r="AF192" t="s">
        <v>44</v>
      </c>
      <c r="AG192">
        <v>0.4</v>
      </c>
      <c r="AH192" t="s">
        <v>45</v>
      </c>
    </row>
    <row r="193" spans="1:34" x14ac:dyDescent="0.25">
      <c r="A193">
        <v>901</v>
      </c>
      <c r="B193">
        <v>2</v>
      </c>
      <c r="C193">
        <v>2</v>
      </c>
      <c r="D193">
        <v>0</v>
      </c>
      <c r="E193">
        <v>0</v>
      </c>
      <c r="F193">
        <v>0</v>
      </c>
      <c r="G193">
        <v>0</v>
      </c>
      <c r="H193">
        <v>0</v>
      </c>
      <c r="I193">
        <v>12</v>
      </c>
      <c r="J193">
        <v>0</v>
      </c>
      <c r="K193">
        <v>0</v>
      </c>
      <c r="L193">
        <v>0</v>
      </c>
      <c r="M193">
        <v>0</v>
      </c>
      <c r="N193">
        <v>0</v>
      </c>
      <c r="O193">
        <v>0</v>
      </c>
      <c r="P193">
        <v>0</v>
      </c>
      <c r="Q193">
        <v>0</v>
      </c>
      <c r="S193">
        <v>0</v>
      </c>
      <c r="T193">
        <v>0</v>
      </c>
      <c r="U193">
        <v>0</v>
      </c>
      <c r="V193">
        <v>0</v>
      </c>
      <c r="W193">
        <v>0</v>
      </c>
      <c r="X193">
        <v>0</v>
      </c>
      <c r="Y193">
        <v>0</v>
      </c>
      <c r="AA193">
        <v>3</v>
      </c>
      <c r="AB193">
        <v>3</v>
      </c>
      <c r="AC193">
        <v>0</v>
      </c>
      <c r="AD193">
        <v>30</v>
      </c>
      <c r="AE193">
        <v>0.74714481665300003</v>
      </c>
      <c r="AF193" t="s">
        <v>46</v>
      </c>
      <c r="AG193">
        <v>0.5</v>
      </c>
      <c r="AH193" t="s">
        <v>47</v>
      </c>
    </row>
    <row r="194" spans="1:34" x14ac:dyDescent="0.25">
      <c r="A194">
        <v>909</v>
      </c>
      <c r="B194">
        <v>8</v>
      </c>
      <c r="C194">
        <v>2</v>
      </c>
      <c r="D194">
        <v>2</v>
      </c>
      <c r="E194">
        <v>0</v>
      </c>
      <c r="F194">
        <v>0</v>
      </c>
      <c r="G194">
        <v>2</v>
      </c>
      <c r="H194">
        <v>2</v>
      </c>
      <c r="I194">
        <v>1.2</v>
      </c>
      <c r="J194">
        <v>0</v>
      </c>
      <c r="K194">
        <v>0</v>
      </c>
      <c r="L194">
        <v>0</v>
      </c>
      <c r="M194">
        <v>0</v>
      </c>
      <c r="N194">
        <v>0</v>
      </c>
      <c r="O194">
        <v>0</v>
      </c>
      <c r="P194">
        <v>0</v>
      </c>
      <c r="Q194">
        <v>0</v>
      </c>
      <c r="S194">
        <v>0</v>
      </c>
      <c r="T194">
        <v>0</v>
      </c>
      <c r="U194">
        <v>0</v>
      </c>
      <c r="V194">
        <v>0</v>
      </c>
      <c r="W194">
        <v>0</v>
      </c>
      <c r="X194">
        <v>0</v>
      </c>
      <c r="Y194">
        <v>0</v>
      </c>
      <c r="AA194">
        <v>1</v>
      </c>
      <c r="AB194">
        <v>1</v>
      </c>
      <c r="AC194">
        <v>0</v>
      </c>
      <c r="AD194">
        <v>6</v>
      </c>
      <c r="AE194">
        <v>0.81045370649100001</v>
      </c>
      <c r="AF194" t="s">
        <v>34</v>
      </c>
      <c r="AG194">
        <v>100</v>
      </c>
      <c r="AH194" t="s">
        <v>35</v>
      </c>
    </row>
    <row r="195" spans="1:34" x14ac:dyDescent="0.25">
      <c r="A195">
        <v>909</v>
      </c>
      <c r="B195">
        <v>8</v>
      </c>
      <c r="C195">
        <v>2</v>
      </c>
      <c r="D195">
        <v>2</v>
      </c>
      <c r="E195">
        <v>0</v>
      </c>
      <c r="F195">
        <v>0</v>
      </c>
      <c r="G195">
        <v>2</v>
      </c>
      <c r="H195">
        <v>2</v>
      </c>
      <c r="I195">
        <v>1.2</v>
      </c>
      <c r="J195">
        <v>0</v>
      </c>
      <c r="K195">
        <v>0</v>
      </c>
      <c r="L195">
        <v>0</v>
      </c>
      <c r="M195">
        <v>0</v>
      </c>
      <c r="N195">
        <v>0</v>
      </c>
      <c r="O195">
        <v>0</v>
      </c>
      <c r="P195">
        <v>0</v>
      </c>
      <c r="Q195">
        <v>0</v>
      </c>
      <c r="S195">
        <v>0</v>
      </c>
      <c r="T195">
        <v>0</v>
      </c>
      <c r="U195">
        <v>0</v>
      </c>
      <c r="V195">
        <v>0</v>
      </c>
      <c r="W195">
        <v>0</v>
      </c>
      <c r="X195">
        <v>0</v>
      </c>
      <c r="Y195">
        <v>0</v>
      </c>
      <c r="AA195">
        <v>1</v>
      </c>
      <c r="AB195">
        <v>1</v>
      </c>
      <c r="AC195">
        <v>0</v>
      </c>
      <c r="AD195">
        <v>6</v>
      </c>
      <c r="AE195">
        <v>0.81045370649100001</v>
      </c>
      <c r="AF195" t="s">
        <v>36</v>
      </c>
      <c r="AG195">
        <v>150</v>
      </c>
      <c r="AH195" t="s">
        <v>37</v>
      </c>
    </row>
    <row r="196" spans="1:34" x14ac:dyDescent="0.25">
      <c r="A196">
        <v>909</v>
      </c>
      <c r="B196">
        <v>8</v>
      </c>
      <c r="C196">
        <v>2</v>
      </c>
      <c r="D196">
        <v>2</v>
      </c>
      <c r="E196">
        <v>0</v>
      </c>
      <c r="F196">
        <v>0</v>
      </c>
      <c r="G196">
        <v>2</v>
      </c>
      <c r="H196">
        <v>2</v>
      </c>
      <c r="I196">
        <v>1.2</v>
      </c>
      <c r="J196">
        <v>0</v>
      </c>
      <c r="K196">
        <v>0</v>
      </c>
      <c r="L196">
        <v>0</v>
      </c>
      <c r="M196">
        <v>0</v>
      </c>
      <c r="N196">
        <v>0</v>
      </c>
      <c r="O196">
        <v>0</v>
      </c>
      <c r="P196">
        <v>0</v>
      </c>
      <c r="Q196">
        <v>0</v>
      </c>
      <c r="S196">
        <v>0</v>
      </c>
      <c r="T196">
        <v>0</v>
      </c>
      <c r="U196">
        <v>0</v>
      </c>
      <c r="V196">
        <v>0</v>
      </c>
      <c r="W196">
        <v>0</v>
      </c>
      <c r="X196">
        <v>0</v>
      </c>
      <c r="Y196">
        <v>0</v>
      </c>
      <c r="AA196">
        <v>1</v>
      </c>
      <c r="AB196">
        <v>1</v>
      </c>
      <c r="AC196">
        <v>0</v>
      </c>
      <c r="AD196">
        <v>6</v>
      </c>
      <c r="AE196">
        <v>0.81045370649100001</v>
      </c>
      <c r="AF196" t="s">
        <v>38</v>
      </c>
      <c r="AG196">
        <v>200</v>
      </c>
      <c r="AH196" t="s">
        <v>39</v>
      </c>
    </row>
    <row r="197" spans="1:34" x14ac:dyDescent="0.25">
      <c r="A197">
        <v>909</v>
      </c>
      <c r="B197">
        <v>8</v>
      </c>
      <c r="C197">
        <v>2</v>
      </c>
      <c r="D197">
        <v>2</v>
      </c>
      <c r="E197">
        <v>0</v>
      </c>
      <c r="F197">
        <v>0</v>
      </c>
      <c r="G197">
        <v>2</v>
      </c>
      <c r="H197">
        <v>2</v>
      </c>
      <c r="I197">
        <v>1.2</v>
      </c>
      <c r="J197">
        <v>0</v>
      </c>
      <c r="K197">
        <v>0</v>
      </c>
      <c r="L197">
        <v>0</v>
      </c>
      <c r="M197">
        <v>0</v>
      </c>
      <c r="N197">
        <v>0</v>
      </c>
      <c r="O197">
        <v>0</v>
      </c>
      <c r="P197">
        <v>0</v>
      </c>
      <c r="Q197">
        <v>0</v>
      </c>
      <c r="S197">
        <v>0</v>
      </c>
      <c r="T197">
        <v>0</v>
      </c>
      <c r="U197">
        <v>0</v>
      </c>
      <c r="V197">
        <v>0</v>
      </c>
      <c r="W197">
        <v>0</v>
      </c>
      <c r="X197">
        <v>0</v>
      </c>
      <c r="Y197">
        <v>0</v>
      </c>
      <c r="AA197">
        <v>1</v>
      </c>
      <c r="AB197">
        <v>1</v>
      </c>
      <c r="AC197">
        <v>0</v>
      </c>
      <c r="AD197">
        <v>6</v>
      </c>
      <c r="AE197">
        <v>0.81045370649100001</v>
      </c>
      <c r="AF197" t="s">
        <v>42</v>
      </c>
      <c r="AG197">
        <v>0.3</v>
      </c>
      <c r="AH197" t="s">
        <v>43</v>
      </c>
    </row>
    <row r="198" spans="1:34" x14ac:dyDescent="0.25">
      <c r="A198">
        <v>909</v>
      </c>
      <c r="B198">
        <v>8</v>
      </c>
      <c r="C198">
        <v>2</v>
      </c>
      <c r="D198">
        <v>2</v>
      </c>
      <c r="E198">
        <v>0</v>
      </c>
      <c r="F198">
        <v>0</v>
      </c>
      <c r="G198">
        <v>2</v>
      </c>
      <c r="H198">
        <v>2</v>
      </c>
      <c r="I198">
        <v>1.2</v>
      </c>
      <c r="J198">
        <v>0</v>
      </c>
      <c r="K198">
        <v>0</v>
      </c>
      <c r="L198">
        <v>0</v>
      </c>
      <c r="M198">
        <v>0</v>
      </c>
      <c r="N198">
        <v>0</v>
      </c>
      <c r="O198">
        <v>0</v>
      </c>
      <c r="P198">
        <v>0</v>
      </c>
      <c r="Q198">
        <v>0</v>
      </c>
      <c r="S198">
        <v>0</v>
      </c>
      <c r="T198">
        <v>0</v>
      </c>
      <c r="U198">
        <v>0</v>
      </c>
      <c r="V198">
        <v>0</v>
      </c>
      <c r="W198">
        <v>0</v>
      </c>
      <c r="X198">
        <v>0</v>
      </c>
      <c r="Y198">
        <v>0</v>
      </c>
      <c r="AA198">
        <v>1</v>
      </c>
      <c r="AB198">
        <v>1</v>
      </c>
      <c r="AC198">
        <v>0</v>
      </c>
      <c r="AD198">
        <v>6</v>
      </c>
      <c r="AE198">
        <v>0.81045370649100001</v>
      </c>
      <c r="AF198" t="s">
        <v>44</v>
      </c>
      <c r="AG198">
        <v>0.4</v>
      </c>
      <c r="AH198" t="s">
        <v>45</v>
      </c>
    </row>
    <row r="199" spans="1:34" x14ac:dyDescent="0.25">
      <c r="A199">
        <v>909</v>
      </c>
      <c r="B199">
        <v>8</v>
      </c>
      <c r="C199">
        <v>2</v>
      </c>
      <c r="D199">
        <v>2</v>
      </c>
      <c r="E199">
        <v>0</v>
      </c>
      <c r="F199">
        <v>0</v>
      </c>
      <c r="G199">
        <v>2</v>
      </c>
      <c r="H199">
        <v>2</v>
      </c>
      <c r="I199">
        <v>1.2</v>
      </c>
      <c r="J199">
        <v>0</v>
      </c>
      <c r="K199">
        <v>0</v>
      </c>
      <c r="L199">
        <v>0</v>
      </c>
      <c r="M199">
        <v>0</v>
      </c>
      <c r="N199">
        <v>0</v>
      </c>
      <c r="O199">
        <v>0</v>
      </c>
      <c r="P199">
        <v>0</v>
      </c>
      <c r="Q199">
        <v>0</v>
      </c>
      <c r="S199">
        <v>0</v>
      </c>
      <c r="T199">
        <v>0</v>
      </c>
      <c r="U199">
        <v>0</v>
      </c>
      <c r="V199">
        <v>0</v>
      </c>
      <c r="W199">
        <v>0</v>
      </c>
      <c r="X199">
        <v>0</v>
      </c>
      <c r="Y199">
        <v>0</v>
      </c>
      <c r="AA199">
        <v>1</v>
      </c>
      <c r="AB199">
        <v>1</v>
      </c>
      <c r="AC199">
        <v>0</v>
      </c>
      <c r="AD199">
        <v>6</v>
      </c>
      <c r="AE199">
        <v>0.81045370649100001</v>
      </c>
      <c r="AF199" t="s">
        <v>46</v>
      </c>
      <c r="AG199">
        <v>0.5</v>
      </c>
      <c r="AH199" t="s">
        <v>47</v>
      </c>
    </row>
    <row r="200" spans="1:34" x14ac:dyDescent="0.25">
      <c r="A200">
        <v>910</v>
      </c>
      <c r="B200">
        <v>0</v>
      </c>
      <c r="C200">
        <v>0</v>
      </c>
      <c r="D200">
        <v>0</v>
      </c>
      <c r="E200">
        <v>0</v>
      </c>
      <c r="F200">
        <v>0</v>
      </c>
      <c r="G200">
        <v>0</v>
      </c>
      <c r="H200">
        <v>0</v>
      </c>
      <c r="J200">
        <v>0</v>
      </c>
      <c r="K200">
        <v>0</v>
      </c>
      <c r="L200">
        <v>0</v>
      </c>
      <c r="M200">
        <v>0</v>
      </c>
      <c r="N200">
        <v>0</v>
      </c>
      <c r="O200">
        <v>0</v>
      </c>
      <c r="P200">
        <v>0</v>
      </c>
      <c r="Q200">
        <v>0</v>
      </c>
      <c r="S200">
        <v>0</v>
      </c>
      <c r="T200">
        <v>0</v>
      </c>
      <c r="U200">
        <v>0</v>
      </c>
      <c r="V200">
        <v>0</v>
      </c>
      <c r="W200">
        <v>0</v>
      </c>
      <c r="X200">
        <v>0</v>
      </c>
      <c r="Y200">
        <v>0</v>
      </c>
      <c r="AA200">
        <v>0</v>
      </c>
      <c r="AB200">
        <v>0</v>
      </c>
      <c r="AC200">
        <v>0</v>
      </c>
      <c r="AE200">
        <v>1.0439143320099999</v>
      </c>
      <c r="AF200" t="s">
        <v>38</v>
      </c>
      <c r="AG200">
        <v>200</v>
      </c>
      <c r="AH200" t="s">
        <v>39</v>
      </c>
    </row>
    <row r="201" spans="1:34" x14ac:dyDescent="0.25">
      <c r="A201">
        <v>917</v>
      </c>
      <c r="B201">
        <v>0</v>
      </c>
      <c r="C201">
        <v>0</v>
      </c>
      <c r="D201">
        <v>0</v>
      </c>
      <c r="E201">
        <v>0</v>
      </c>
      <c r="F201">
        <v>0</v>
      </c>
      <c r="G201">
        <v>0</v>
      </c>
      <c r="H201">
        <v>0</v>
      </c>
      <c r="J201">
        <v>0</v>
      </c>
      <c r="K201">
        <v>0</v>
      </c>
      <c r="L201">
        <v>0</v>
      </c>
      <c r="M201">
        <v>0</v>
      </c>
      <c r="N201">
        <v>0</v>
      </c>
      <c r="O201">
        <v>0</v>
      </c>
      <c r="P201">
        <v>0</v>
      </c>
      <c r="Q201">
        <v>0</v>
      </c>
      <c r="S201">
        <v>0</v>
      </c>
      <c r="T201">
        <v>0</v>
      </c>
      <c r="U201">
        <v>0</v>
      </c>
      <c r="V201">
        <v>0</v>
      </c>
      <c r="W201">
        <v>0</v>
      </c>
      <c r="X201">
        <v>0</v>
      </c>
      <c r="Y201">
        <v>0</v>
      </c>
      <c r="AA201" t="s">
        <v>48</v>
      </c>
      <c r="AE201">
        <v>1.0439143320099999</v>
      </c>
      <c r="AF201" t="s">
        <v>36</v>
      </c>
      <c r="AG201">
        <v>150</v>
      </c>
      <c r="AH201" t="s">
        <v>37</v>
      </c>
    </row>
    <row r="202" spans="1:34" x14ac:dyDescent="0.25">
      <c r="A202">
        <v>917</v>
      </c>
      <c r="B202">
        <v>0</v>
      </c>
      <c r="C202">
        <v>0</v>
      </c>
      <c r="D202">
        <v>0</v>
      </c>
      <c r="E202">
        <v>0</v>
      </c>
      <c r="F202">
        <v>0</v>
      </c>
      <c r="G202">
        <v>0</v>
      </c>
      <c r="H202">
        <v>0</v>
      </c>
      <c r="J202">
        <v>0</v>
      </c>
      <c r="K202">
        <v>0</v>
      </c>
      <c r="L202">
        <v>0</v>
      </c>
      <c r="M202">
        <v>0</v>
      </c>
      <c r="N202">
        <v>0</v>
      </c>
      <c r="O202">
        <v>0</v>
      </c>
      <c r="P202">
        <v>0</v>
      </c>
      <c r="Q202">
        <v>0</v>
      </c>
      <c r="S202">
        <v>0</v>
      </c>
      <c r="T202">
        <v>0</v>
      </c>
      <c r="U202">
        <v>0</v>
      </c>
      <c r="V202">
        <v>0</v>
      </c>
      <c r="W202">
        <v>0</v>
      </c>
      <c r="X202">
        <v>0</v>
      </c>
      <c r="Y202">
        <v>0</v>
      </c>
      <c r="AA202" t="s">
        <v>48</v>
      </c>
      <c r="AE202">
        <v>1.0439143320099999</v>
      </c>
      <c r="AF202" t="s">
        <v>38</v>
      </c>
      <c r="AG202">
        <v>200</v>
      </c>
      <c r="AH202" t="s">
        <v>39</v>
      </c>
    </row>
    <row r="203" spans="1:34" x14ac:dyDescent="0.25">
      <c r="A203">
        <v>920</v>
      </c>
      <c r="B203">
        <v>0</v>
      </c>
      <c r="C203">
        <v>0</v>
      </c>
      <c r="D203">
        <v>0</v>
      </c>
      <c r="E203">
        <v>0</v>
      </c>
      <c r="F203">
        <v>0</v>
      </c>
      <c r="G203">
        <v>0</v>
      </c>
      <c r="H203">
        <v>0</v>
      </c>
      <c r="J203">
        <v>0</v>
      </c>
      <c r="K203">
        <v>0</v>
      </c>
      <c r="L203">
        <v>0</v>
      </c>
      <c r="M203">
        <v>0</v>
      </c>
      <c r="N203">
        <v>0</v>
      </c>
      <c r="O203">
        <v>0</v>
      </c>
      <c r="P203">
        <v>0</v>
      </c>
      <c r="Q203">
        <v>0</v>
      </c>
      <c r="S203">
        <v>0</v>
      </c>
      <c r="T203">
        <v>0</v>
      </c>
      <c r="U203">
        <v>0</v>
      </c>
      <c r="V203">
        <v>0</v>
      </c>
      <c r="W203">
        <v>0</v>
      </c>
      <c r="X203">
        <v>0</v>
      </c>
      <c r="Y203">
        <v>0</v>
      </c>
      <c r="AA203">
        <v>2</v>
      </c>
      <c r="AB203">
        <v>0</v>
      </c>
      <c r="AC203">
        <v>2</v>
      </c>
      <c r="AD203">
        <v>4</v>
      </c>
      <c r="AE203">
        <v>1.69871368287</v>
      </c>
      <c r="AF203" t="s">
        <v>34</v>
      </c>
      <c r="AG203">
        <v>100</v>
      </c>
      <c r="AH203" t="s">
        <v>35</v>
      </c>
    </row>
    <row r="204" spans="1:34" x14ac:dyDescent="0.25">
      <c r="A204">
        <v>920</v>
      </c>
      <c r="B204">
        <v>0</v>
      </c>
      <c r="C204">
        <v>0</v>
      </c>
      <c r="D204">
        <v>0</v>
      </c>
      <c r="E204">
        <v>0</v>
      </c>
      <c r="F204">
        <v>0</v>
      </c>
      <c r="G204">
        <v>0</v>
      </c>
      <c r="H204">
        <v>0</v>
      </c>
      <c r="J204">
        <v>0</v>
      </c>
      <c r="K204">
        <v>0</v>
      </c>
      <c r="L204">
        <v>0</v>
      </c>
      <c r="M204">
        <v>0</v>
      </c>
      <c r="N204">
        <v>0</v>
      </c>
      <c r="O204">
        <v>0</v>
      </c>
      <c r="P204">
        <v>0</v>
      </c>
      <c r="Q204">
        <v>0</v>
      </c>
      <c r="S204">
        <v>0</v>
      </c>
      <c r="T204">
        <v>0</v>
      </c>
      <c r="U204">
        <v>0</v>
      </c>
      <c r="V204">
        <v>0</v>
      </c>
      <c r="W204">
        <v>0</v>
      </c>
      <c r="X204">
        <v>0</v>
      </c>
      <c r="Y204">
        <v>0</v>
      </c>
      <c r="AA204">
        <v>2</v>
      </c>
      <c r="AB204">
        <v>0</v>
      </c>
      <c r="AC204">
        <v>2</v>
      </c>
      <c r="AD204">
        <v>4</v>
      </c>
      <c r="AE204">
        <v>1.69871368287</v>
      </c>
      <c r="AF204" t="s">
        <v>36</v>
      </c>
      <c r="AG204">
        <v>150</v>
      </c>
      <c r="AH204" t="s">
        <v>37</v>
      </c>
    </row>
    <row r="205" spans="1:34" x14ac:dyDescent="0.25">
      <c r="A205">
        <v>920</v>
      </c>
      <c r="B205">
        <v>0</v>
      </c>
      <c r="C205">
        <v>0</v>
      </c>
      <c r="D205">
        <v>0</v>
      </c>
      <c r="E205">
        <v>0</v>
      </c>
      <c r="F205">
        <v>0</v>
      </c>
      <c r="G205">
        <v>0</v>
      </c>
      <c r="H205">
        <v>0</v>
      </c>
      <c r="J205">
        <v>0</v>
      </c>
      <c r="K205">
        <v>0</v>
      </c>
      <c r="L205">
        <v>0</v>
      </c>
      <c r="M205">
        <v>0</v>
      </c>
      <c r="N205">
        <v>0</v>
      </c>
      <c r="O205">
        <v>0</v>
      </c>
      <c r="P205">
        <v>0</v>
      </c>
      <c r="Q205">
        <v>0</v>
      </c>
      <c r="S205">
        <v>0</v>
      </c>
      <c r="T205">
        <v>0</v>
      </c>
      <c r="U205">
        <v>0</v>
      </c>
      <c r="V205">
        <v>0</v>
      </c>
      <c r="W205">
        <v>0</v>
      </c>
      <c r="X205">
        <v>0</v>
      </c>
      <c r="Y205">
        <v>0</v>
      </c>
      <c r="AA205">
        <v>2</v>
      </c>
      <c r="AB205">
        <v>0</v>
      </c>
      <c r="AC205">
        <v>2</v>
      </c>
      <c r="AD205">
        <v>4</v>
      </c>
      <c r="AE205">
        <v>1.69871368287</v>
      </c>
      <c r="AF205" t="s">
        <v>38</v>
      </c>
      <c r="AG205">
        <v>200</v>
      </c>
      <c r="AH205" t="s">
        <v>39</v>
      </c>
    </row>
    <row r="206" spans="1:34" x14ac:dyDescent="0.25">
      <c r="A206">
        <v>920</v>
      </c>
      <c r="B206">
        <v>0</v>
      </c>
      <c r="C206">
        <v>0</v>
      </c>
      <c r="D206">
        <v>0</v>
      </c>
      <c r="E206">
        <v>0</v>
      </c>
      <c r="F206">
        <v>0</v>
      </c>
      <c r="G206">
        <v>0</v>
      </c>
      <c r="H206">
        <v>0</v>
      </c>
      <c r="J206">
        <v>0</v>
      </c>
      <c r="K206">
        <v>0</v>
      </c>
      <c r="L206">
        <v>0</v>
      </c>
      <c r="M206">
        <v>0</v>
      </c>
      <c r="N206">
        <v>0</v>
      </c>
      <c r="O206">
        <v>0</v>
      </c>
      <c r="P206">
        <v>0</v>
      </c>
      <c r="Q206">
        <v>0</v>
      </c>
      <c r="S206">
        <v>0</v>
      </c>
      <c r="T206">
        <v>0</v>
      </c>
      <c r="U206">
        <v>0</v>
      </c>
      <c r="V206">
        <v>0</v>
      </c>
      <c r="W206">
        <v>0</v>
      </c>
      <c r="X206">
        <v>0</v>
      </c>
      <c r="Y206">
        <v>0</v>
      </c>
      <c r="AA206">
        <v>2</v>
      </c>
      <c r="AB206">
        <v>0</v>
      </c>
      <c r="AC206">
        <v>2</v>
      </c>
      <c r="AD206">
        <v>4</v>
      </c>
      <c r="AE206">
        <v>1.69871368287</v>
      </c>
      <c r="AF206" t="s">
        <v>40</v>
      </c>
      <c r="AG206">
        <v>0.2</v>
      </c>
      <c r="AH206" t="s">
        <v>41</v>
      </c>
    </row>
    <row r="207" spans="1:34" x14ac:dyDescent="0.25">
      <c r="A207">
        <v>920</v>
      </c>
      <c r="B207">
        <v>0</v>
      </c>
      <c r="C207">
        <v>0</v>
      </c>
      <c r="D207">
        <v>0</v>
      </c>
      <c r="E207">
        <v>0</v>
      </c>
      <c r="F207">
        <v>0</v>
      </c>
      <c r="G207">
        <v>0</v>
      </c>
      <c r="H207">
        <v>0</v>
      </c>
      <c r="J207">
        <v>0</v>
      </c>
      <c r="K207">
        <v>0</v>
      </c>
      <c r="L207">
        <v>0</v>
      </c>
      <c r="M207">
        <v>0</v>
      </c>
      <c r="N207">
        <v>0</v>
      </c>
      <c r="O207">
        <v>0</v>
      </c>
      <c r="P207">
        <v>0</v>
      </c>
      <c r="Q207">
        <v>0</v>
      </c>
      <c r="S207">
        <v>0</v>
      </c>
      <c r="T207">
        <v>0</v>
      </c>
      <c r="U207">
        <v>0</v>
      </c>
      <c r="V207">
        <v>0</v>
      </c>
      <c r="W207">
        <v>0</v>
      </c>
      <c r="X207">
        <v>0</v>
      </c>
      <c r="Y207">
        <v>0</v>
      </c>
      <c r="AA207">
        <v>2</v>
      </c>
      <c r="AB207">
        <v>0</v>
      </c>
      <c r="AC207">
        <v>2</v>
      </c>
      <c r="AD207">
        <v>4</v>
      </c>
      <c r="AE207">
        <v>1.69871368287</v>
      </c>
      <c r="AF207" t="s">
        <v>42</v>
      </c>
      <c r="AG207">
        <v>0.3</v>
      </c>
      <c r="AH207" t="s">
        <v>43</v>
      </c>
    </row>
    <row r="208" spans="1:34" x14ac:dyDescent="0.25">
      <c r="A208">
        <v>920</v>
      </c>
      <c r="B208">
        <v>0</v>
      </c>
      <c r="C208">
        <v>0</v>
      </c>
      <c r="D208">
        <v>0</v>
      </c>
      <c r="E208">
        <v>0</v>
      </c>
      <c r="F208">
        <v>0</v>
      </c>
      <c r="G208">
        <v>0</v>
      </c>
      <c r="H208">
        <v>0</v>
      </c>
      <c r="J208">
        <v>0</v>
      </c>
      <c r="K208">
        <v>0</v>
      </c>
      <c r="L208">
        <v>0</v>
      </c>
      <c r="M208">
        <v>0</v>
      </c>
      <c r="N208">
        <v>0</v>
      </c>
      <c r="O208">
        <v>0</v>
      </c>
      <c r="P208">
        <v>0</v>
      </c>
      <c r="Q208">
        <v>0</v>
      </c>
      <c r="S208">
        <v>0</v>
      </c>
      <c r="T208">
        <v>0</v>
      </c>
      <c r="U208">
        <v>0</v>
      </c>
      <c r="V208">
        <v>0</v>
      </c>
      <c r="W208">
        <v>0</v>
      </c>
      <c r="X208">
        <v>0</v>
      </c>
      <c r="Y208">
        <v>0</v>
      </c>
      <c r="AA208">
        <v>2</v>
      </c>
      <c r="AB208">
        <v>0</v>
      </c>
      <c r="AC208">
        <v>2</v>
      </c>
      <c r="AD208">
        <v>4</v>
      </c>
      <c r="AE208">
        <v>1.69871368287</v>
      </c>
      <c r="AF208" t="s">
        <v>44</v>
      </c>
      <c r="AG208">
        <v>0.4</v>
      </c>
      <c r="AH208" t="s">
        <v>45</v>
      </c>
    </row>
    <row r="209" spans="1:34" x14ac:dyDescent="0.25">
      <c r="A209">
        <v>920</v>
      </c>
      <c r="B209">
        <v>0</v>
      </c>
      <c r="C209">
        <v>0</v>
      </c>
      <c r="D209">
        <v>0</v>
      </c>
      <c r="E209">
        <v>0</v>
      </c>
      <c r="F209">
        <v>0</v>
      </c>
      <c r="G209">
        <v>0</v>
      </c>
      <c r="H209">
        <v>0</v>
      </c>
      <c r="J209">
        <v>0</v>
      </c>
      <c r="K209">
        <v>0</v>
      </c>
      <c r="L209">
        <v>0</v>
      </c>
      <c r="M209">
        <v>0</v>
      </c>
      <c r="N209">
        <v>0</v>
      </c>
      <c r="O209">
        <v>0</v>
      </c>
      <c r="P209">
        <v>0</v>
      </c>
      <c r="Q209">
        <v>0</v>
      </c>
      <c r="S209">
        <v>0</v>
      </c>
      <c r="T209">
        <v>0</v>
      </c>
      <c r="U209">
        <v>0</v>
      </c>
      <c r="V209">
        <v>0</v>
      </c>
      <c r="W209">
        <v>0</v>
      </c>
      <c r="X209">
        <v>0</v>
      </c>
      <c r="Y209">
        <v>0</v>
      </c>
      <c r="AA209">
        <v>2</v>
      </c>
      <c r="AB209">
        <v>0</v>
      </c>
      <c r="AC209">
        <v>2</v>
      </c>
      <c r="AD209">
        <v>4</v>
      </c>
      <c r="AE209">
        <v>1.69871368287</v>
      </c>
      <c r="AF209" t="s">
        <v>46</v>
      </c>
      <c r="AG209">
        <v>0.5</v>
      </c>
      <c r="AH209" t="s">
        <v>47</v>
      </c>
    </row>
    <row r="210" spans="1:34" x14ac:dyDescent="0.25">
      <c r="A210">
        <v>923</v>
      </c>
      <c r="B210">
        <v>0</v>
      </c>
      <c r="C210">
        <v>0</v>
      </c>
      <c r="D210">
        <v>0</v>
      </c>
      <c r="E210">
        <v>0</v>
      </c>
      <c r="F210">
        <v>0</v>
      </c>
      <c r="G210">
        <v>0</v>
      </c>
      <c r="H210">
        <v>0</v>
      </c>
      <c r="J210">
        <v>0</v>
      </c>
      <c r="K210">
        <v>0</v>
      </c>
      <c r="L210">
        <v>0</v>
      </c>
      <c r="M210">
        <v>0</v>
      </c>
      <c r="N210">
        <v>0</v>
      </c>
      <c r="O210">
        <v>0</v>
      </c>
      <c r="P210">
        <v>0</v>
      </c>
      <c r="Q210">
        <v>0</v>
      </c>
      <c r="S210">
        <v>0</v>
      </c>
      <c r="T210">
        <v>0</v>
      </c>
      <c r="U210">
        <v>0</v>
      </c>
      <c r="V210">
        <v>0</v>
      </c>
      <c r="W210">
        <v>0</v>
      </c>
      <c r="X210">
        <v>0</v>
      </c>
      <c r="Y210">
        <v>0</v>
      </c>
      <c r="AA210">
        <v>5</v>
      </c>
      <c r="AB210">
        <v>1</v>
      </c>
      <c r="AC210">
        <v>4</v>
      </c>
      <c r="AD210">
        <v>5</v>
      </c>
      <c r="AE210">
        <v>0.444039132911</v>
      </c>
      <c r="AF210" t="s">
        <v>38</v>
      </c>
      <c r="AG210">
        <v>200</v>
      </c>
      <c r="AH210" t="s">
        <v>39</v>
      </c>
    </row>
    <row r="211" spans="1:34" x14ac:dyDescent="0.25">
      <c r="A211">
        <v>931</v>
      </c>
      <c r="B211">
        <v>0</v>
      </c>
      <c r="C211">
        <v>0</v>
      </c>
      <c r="D211">
        <v>0</v>
      </c>
      <c r="E211">
        <v>0</v>
      </c>
      <c r="F211">
        <v>0</v>
      </c>
      <c r="G211">
        <v>0</v>
      </c>
      <c r="H211">
        <v>0</v>
      </c>
      <c r="J211">
        <v>0</v>
      </c>
      <c r="K211">
        <v>5</v>
      </c>
      <c r="L211">
        <v>0</v>
      </c>
      <c r="M211">
        <v>0</v>
      </c>
      <c r="N211">
        <v>0</v>
      </c>
      <c r="O211">
        <v>5</v>
      </c>
      <c r="P211">
        <v>0</v>
      </c>
      <c r="Q211">
        <v>0</v>
      </c>
      <c r="R211">
        <v>0.75</v>
      </c>
      <c r="S211">
        <v>3</v>
      </c>
      <c r="T211">
        <v>3</v>
      </c>
      <c r="U211">
        <v>0</v>
      </c>
      <c r="V211">
        <v>0</v>
      </c>
      <c r="W211">
        <v>0</v>
      </c>
      <c r="X211">
        <v>0</v>
      </c>
      <c r="Y211">
        <v>0</v>
      </c>
      <c r="Z211">
        <v>0</v>
      </c>
      <c r="AA211">
        <v>1</v>
      </c>
      <c r="AB211">
        <v>0</v>
      </c>
      <c r="AC211">
        <v>0</v>
      </c>
      <c r="AD211">
        <v>0</v>
      </c>
      <c r="AE211">
        <v>2.2118602649599999</v>
      </c>
      <c r="AF211" t="s">
        <v>38</v>
      </c>
      <c r="AG211">
        <v>200</v>
      </c>
      <c r="AH211" t="s">
        <v>39</v>
      </c>
    </row>
    <row r="212" spans="1:34" x14ac:dyDescent="0.25">
      <c r="A212">
        <v>931</v>
      </c>
      <c r="B212">
        <v>0</v>
      </c>
      <c r="C212">
        <v>0</v>
      </c>
      <c r="D212">
        <v>0</v>
      </c>
      <c r="E212">
        <v>0</v>
      </c>
      <c r="F212">
        <v>0</v>
      </c>
      <c r="G212">
        <v>0</v>
      </c>
      <c r="H212">
        <v>0</v>
      </c>
      <c r="J212">
        <v>0</v>
      </c>
      <c r="K212">
        <v>5</v>
      </c>
      <c r="L212">
        <v>0</v>
      </c>
      <c r="M212">
        <v>0</v>
      </c>
      <c r="N212">
        <v>0</v>
      </c>
      <c r="O212">
        <v>5</v>
      </c>
      <c r="P212">
        <v>0</v>
      </c>
      <c r="Q212">
        <v>0</v>
      </c>
      <c r="R212">
        <v>0.75</v>
      </c>
      <c r="S212">
        <v>3</v>
      </c>
      <c r="T212">
        <v>3</v>
      </c>
      <c r="U212">
        <v>0</v>
      </c>
      <c r="V212">
        <v>0</v>
      </c>
      <c r="W212">
        <v>0</v>
      </c>
      <c r="X212">
        <v>0</v>
      </c>
      <c r="Y212">
        <v>0</v>
      </c>
      <c r="Z212">
        <v>0</v>
      </c>
      <c r="AA212">
        <v>1</v>
      </c>
      <c r="AB212">
        <v>0</v>
      </c>
      <c r="AC212">
        <v>0</v>
      </c>
      <c r="AD212">
        <v>0</v>
      </c>
      <c r="AE212">
        <v>2.2118602649599999</v>
      </c>
      <c r="AF212" t="s">
        <v>46</v>
      </c>
      <c r="AG212">
        <v>0.5</v>
      </c>
      <c r="AH212" t="s">
        <v>47</v>
      </c>
    </row>
    <row r="213" spans="1:34" x14ac:dyDescent="0.25">
      <c r="A213">
        <v>933</v>
      </c>
      <c r="B213">
        <v>0</v>
      </c>
      <c r="C213">
        <v>0</v>
      </c>
      <c r="D213">
        <v>0</v>
      </c>
      <c r="E213">
        <v>0</v>
      </c>
      <c r="F213">
        <v>0</v>
      </c>
      <c r="G213">
        <v>0</v>
      </c>
      <c r="H213">
        <v>0</v>
      </c>
      <c r="J213">
        <v>0</v>
      </c>
      <c r="K213">
        <v>14</v>
      </c>
      <c r="L213">
        <v>14</v>
      </c>
      <c r="M213">
        <v>0</v>
      </c>
      <c r="N213">
        <v>0</v>
      </c>
      <c r="O213">
        <v>0</v>
      </c>
      <c r="P213">
        <v>0</v>
      </c>
      <c r="Q213">
        <v>0</v>
      </c>
      <c r="R213">
        <v>1</v>
      </c>
      <c r="S213">
        <v>2</v>
      </c>
      <c r="T213">
        <v>1</v>
      </c>
      <c r="U213">
        <v>0</v>
      </c>
      <c r="V213">
        <v>0</v>
      </c>
      <c r="W213">
        <v>1</v>
      </c>
      <c r="X213">
        <v>0</v>
      </c>
      <c r="Y213">
        <v>0</v>
      </c>
      <c r="Z213">
        <v>5</v>
      </c>
      <c r="AA213">
        <v>3</v>
      </c>
      <c r="AB213">
        <v>2</v>
      </c>
      <c r="AC213">
        <v>0</v>
      </c>
      <c r="AD213">
        <v>0.5</v>
      </c>
      <c r="AE213">
        <v>0.69986665304700002</v>
      </c>
      <c r="AF213" t="s">
        <v>49</v>
      </c>
      <c r="AG213">
        <v>50</v>
      </c>
      <c r="AH213" t="s">
        <v>50</v>
      </c>
    </row>
    <row r="214" spans="1:34" x14ac:dyDescent="0.25">
      <c r="A214">
        <v>933</v>
      </c>
      <c r="B214">
        <v>0</v>
      </c>
      <c r="C214">
        <v>0</v>
      </c>
      <c r="D214">
        <v>0</v>
      </c>
      <c r="E214">
        <v>0</v>
      </c>
      <c r="F214">
        <v>0</v>
      </c>
      <c r="G214">
        <v>0</v>
      </c>
      <c r="H214">
        <v>0</v>
      </c>
      <c r="J214">
        <v>0</v>
      </c>
      <c r="K214">
        <v>14</v>
      </c>
      <c r="L214">
        <v>14</v>
      </c>
      <c r="M214">
        <v>0</v>
      </c>
      <c r="N214">
        <v>0</v>
      </c>
      <c r="O214">
        <v>0</v>
      </c>
      <c r="P214">
        <v>0</v>
      </c>
      <c r="Q214">
        <v>0</v>
      </c>
      <c r="R214">
        <v>1</v>
      </c>
      <c r="S214">
        <v>2</v>
      </c>
      <c r="T214">
        <v>1</v>
      </c>
      <c r="U214">
        <v>0</v>
      </c>
      <c r="V214">
        <v>0</v>
      </c>
      <c r="W214">
        <v>1</v>
      </c>
      <c r="X214">
        <v>0</v>
      </c>
      <c r="Y214">
        <v>0</v>
      </c>
      <c r="Z214">
        <v>5</v>
      </c>
      <c r="AA214">
        <v>3</v>
      </c>
      <c r="AB214">
        <v>2</v>
      </c>
      <c r="AC214">
        <v>0</v>
      </c>
      <c r="AD214">
        <v>0.5</v>
      </c>
      <c r="AE214">
        <v>0.69986665304700002</v>
      </c>
      <c r="AF214" t="s">
        <v>34</v>
      </c>
      <c r="AG214">
        <v>100</v>
      </c>
      <c r="AH214" t="s">
        <v>35</v>
      </c>
    </row>
    <row r="215" spans="1:34" x14ac:dyDescent="0.25">
      <c r="A215">
        <v>933</v>
      </c>
      <c r="B215">
        <v>0</v>
      </c>
      <c r="C215">
        <v>0</v>
      </c>
      <c r="D215">
        <v>0</v>
      </c>
      <c r="E215">
        <v>0</v>
      </c>
      <c r="F215">
        <v>0</v>
      </c>
      <c r="G215">
        <v>0</v>
      </c>
      <c r="H215">
        <v>0</v>
      </c>
      <c r="J215">
        <v>0</v>
      </c>
      <c r="K215">
        <v>14</v>
      </c>
      <c r="L215">
        <v>14</v>
      </c>
      <c r="M215">
        <v>0</v>
      </c>
      <c r="N215">
        <v>0</v>
      </c>
      <c r="O215">
        <v>0</v>
      </c>
      <c r="P215">
        <v>0</v>
      </c>
      <c r="Q215">
        <v>0</v>
      </c>
      <c r="R215">
        <v>1</v>
      </c>
      <c r="S215">
        <v>2</v>
      </c>
      <c r="T215">
        <v>1</v>
      </c>
      <c r="U215">
        <v>0</v>
      </c>
      <c r="V215">
        <v>0</v>
      </c>
      <c r="W215">
        <v>1</v>
      </c>
      <c r="X215">
        <v>0</v>
      </c>
      <c r="Y215">
        <v>0</v>
      </c>
      <c r="Z215">
        <v>5</v>
      </c>
      <c r="AA215">
        <v>3</v>
      </c>
      <c r="AB215">
        <v>2</v>
      </c>
      <c r="AC215">
        <v>0</v>
      </c>
      <c r="AD215">
        <v>0.5</v>
      </c>
      <c r="AE215">
        <v>0.69986665304700002</v>
      </c>
      <c r="AF215" t="s">
        <v>36</v>
      </c>
      <c r="AG215">
        <v>150</v>
      </c>
      <c r="AH215" t="s">
        <v>37</v>
      </c>
    </row>
    <row r="216" spans="1:34" x14ac:dyDescent="0.25">
      <c r="A216">
        <v>933</v>
      </c>
      <c r="B216">
        <v>0</v>
      </c>
      <c r="C216">
        <v>0</v>
      </c>
      <c r="D216">
        <v>0</v>
      </c>
      <c r="E216">
        <v>0</v>
      </c>
      <c r="F216">
        <v>0</v>
      </c>
      <c r="G216">
        <v>0</v>
      </c>
      <c r="H216">
        <v>0</v>
      </c>
      <c r="J216">
        <v>0</v>
      </c>
      <c r="K216">
        <v>14</v>
      </c>
      <c r="L216">
        <v>14</v>
      </c>
      <c r="M216">
        <v>0</v>
      </c>
      <c r="N216">
        <v>0</v>
      </c>
      <c r="O216">
        <v>0</v>
      </c>
      <c r="P216">
        <v>0</v>
      </c>
      <c r="Q216">
        <v>0</v>
      </c>
      <c r="R216">
        <v>1</v>
      </c>
      <c r="S216">
        <v>2</v>
      </c>
      <c r="T216">
        <v>1</v>
      </c>
      <c r="U216">
        <v>0</v>
      </c>
      <c r="V216">
        <v>0</v>
      </c>
      <c r="W216">
        <v>1</v>
      </c>
      <c r="X216">
        <v>0</v>
      </c>
      <c r="Y216">
        <v>0</v>
      </c>
      <c r="Z216">
        <v>5</v>
      </c>
      <c r="AA216">
        <v>3</v>
      </c>
      <c r="AB216">
        <v>2</v>
      </c>
      <c r="AC216">
        <v>0</v>
      </c>
      <c r="AD216">
        <v>0.5</v>
      </c>
      <c r="AE216">
        <v>0.69986665304700002</v>
      </c>
      <c r="AF216" t="s">
        <v>38</v>
      </c>
      <c r="AG216">
        <v>200</v>
      </c>
      <c r="AH216" t="s">
        <v>39</v>
      </c>
    </row>
    <row r="217" spans="1:34" x14ac:dyDescent="0.25">
      <c r="A217">
        <v>933</v>
      </c>
      <c r="B217">
        <v>0</v>
      </c>
      <c r="C217">
        <v>0</v>
      </c>
      <c r="D217">
        <v>0</v>
      </c>
      <c r="E217">
        <v>0</v>
      </c>
      <c r="F217">
        <v>0</v>
      </c>
      <c r="G217">
        <v>0</v>
      </c>
      <c r="H217">
        <v>0</v>
      </c>
      <c r="J217">
        <v>0</v>
      </c>
      <c r="K217">
        <v>14</v>
      </c>
      <c r="L217">
        <v>14</v>
      </c>
      <c r="M217">
        <v>0</v>
      </c>
      <c r="N217">
        <v>0</v>
      </c>
      <c r="O217">
        <v>0</v>
      </c>
      <c r="P217">
        <v>0</v>
      </c>
      <c r="Q217">
        <v>0</v>
      </c>
      <c r="R217">
        <v>1</v>
      </c>
      <c r="S217">
        <v>2</v>
      </c>
      <c r="T217">
        <v>1</v>
      </c>
      <c r="U217">
        <v>0</v>
      </c>
      <c r="V217">
        <v>0</v>
      </c>
      <c r="W217">
        <v>1</v>
      </c>
      <c r="X217">
        <v>0</v>
      </c>
      <c r="Y217">
        <v>0</v>
      </c>
      <c r="Z217">
        <v>5</v>
      </c>
      <c r="AA217">
        <v>3</v>
      </c>
      <c r="AB217">
        <v>2</v>
      </c>
      <c r="AC217">
        <v>0</v>
      </c>
      <c r="AD217">
        <v>0.5</v>
      </c>
      <c r="AE217">
        <v>0.69986665304700002</v>
      </c>
      <c r="AF217" t="s">
        <v>42</v>
      </c>
      <c r="AG217">
        <v>0.3</v>
      </c>
      <c r="AH217" t="s">
        <v>43</v>
      </c>
    </row>
    <row r="218" spans="1:34" x14ac:dyDescent="0.25">
      <c r="A218">
        <v>933</v>
      </c>
      <c r="B218">
        <v>0</v>
      </c>
      <c r="C218">
        <v>0</v>
      </c>
      <c r="D218">
        <v>0</v>
      </c>
      <c r="E218">
        <v>0</v>
      </c>
      <c r="F218">
        <v>0</v>
      </c>
      <c r="G218">
        <v>0</v>
      </c>
      <c r="H218">
        <v>0</v>
      </c>
      <c r="J218">
        <v>0</v>
      </c>
      <c r="K218">
        <v>14</v>
      </c>
      <c r="L218">
        <v>14</v>
      </c>
      <c r="M218">
        <v>0</v>
      </c>
      <c r="N218">
        <v>0</v>
      </c>
      <c r="O218">
        <v>0</v>
      </c>
      <c r="P218">
        <v>0</v>
      </c>
      <c r="Q218">
        <v>0</v>
      </c>
      <c r="R218">
        <v>1</v>
      </c>
      <c r="S218">
        <v>2</v>
      </c>
      <c r="T218">
        <v>1</v>
      </c>
      <c r="U218">
        <v>0</v>
      </c>
      <c r="V218">
        <v>0</v>
      </c>
      <c r="W218">
        <v>1</v>
      </c>
      <c r="X218">
        <v>0</v>
      </c>
      <c r="Y218">
        <v>0</v>
      </c>
      <c r="Z218">
        <v>5</v>
      </c>
      <c r="AA218">
        <v>3</v>
      </c>
      <c r="AB218">
        <v>2</v>
      </c>
      <c r="AC218">
        <v>0</v>
      </c>
      <c r="AD218">
        <v>0.5</v>
      </c>
      <c r="AE218">
        <v>0.69986665304700002</v>
      </c>
      <c r="AF218" t="s">
        <v>44</v>
      </c>
      <c r="AG218">
        <v>0.4</v>
      </c>
      <c r="AH218" t="s">
        <v>45</v>
      </c>
    </row>
    <row r="219" spans="1:34" x14ac:dyDescent="0.25">
      <c r="A219">
        <v>933</v>
      </c>
      <c r="B219">
        <v>0</v>
      </c>
      <c r="C219">
        <v>0</v>
      </c>
      <c r="D219">
        <v>0</v>
      </c>
      <c r="E219">
        <v>0</v>
      </c>
      <c r="F219">
        <v>0</v>
      </c>
      <c r="G219">
        <v>0</v>
      </c>
      <c r="H219">
        <v>0</v>
      </c>
      <c r="J219">
        <v>0</v>
      </c>
      <c r="K219">
        <v>14</v>
      </c>
      <c r="L219">
        <v>14</v>
      </c>
      <c r="M219">
        <v>0</v>
      </c>
      <c r="N219">
        <v>0</v>
      </c>
      <c r="O219">
        <v>0</v>
      </c>
      <c r="P219">
        <v>0</v>
      </c>
      <c r="Q219">
        <v>0</v>
      </c>
      <c r="R219">
        <v>1</v>
      </c>
      <c r="S219">
        <v>2</v>
      </c>
      <c r="T219">
        <v>1</v>
      </c>
      <c r="U219">
        <v>0</v>
      </c>
      <c r="V219">
        <v>0</v>
      </c>
      <c r="W219">
        <v>1</v>
      </c>
      <c r="X219">
        <v>0</v>
      </c>
      <c r="Y219">
        <v>0</v>
      </c>
      <c r="Z219">
        <v>5</v>
      </c>
      <c r="AA219">
        <v>3</v>
      </c>
      <c r="AB219">
        <v>2</v>
      </c>
      <c r="AC219">
        <v>0</v>
      </c>
      <c r="AD219">
        <v>0.5</v>
      </c>
      <c r="AE219">
        <v>0.69986665304700002</v>
      </c>
      <c r="AF219" t="s">
        <v>46</v>
      </c>
      <c r="AG219">
        <v>0.5</v>
      </c>
      <c r="AH219" t="s">
        <v>47</v>
      </c>
    </row>
    <row r="220" spans="1:34" x14ac:dyDescent="0.25">
      <c r="A220">
        <v>934</v>
      </c>
      <c r="B220">
        <v>10</v>
      </c>
      <c r="C220">
        <v>0</v>
      </c>
      <c r="D220">
        <v>0</v>
      </c>
      <c r="E220">
        <v>0</v>
      </c>
      <c r="F220">
        <v>0</v>
      </c>
      <c r="G220">
        <v>0</v>
      </c>
      <c r="H220">
        <v>0</v>
      </c>
      <c r="I220">
        <v>1</v>
      </c>
      <c r="J220">
        <v>0</v>
      </c>
      <c r="K220">
        <v>0</v>
      </c>
      <c r="L220">
        <v>0</v>
      </c>
      <c r="M220">
        <v>0</v>
      </c>
      <c r="N220">
        <v>0</v>
      </c>
      <c r="O220">
        <v>0</v>
      </c>
      <c r="P220">
        <v>0</v>
      </c>
      <c r="Q220">
        <v>0</v>
      </c>
      <c r="S220">
        <v>0</v>
      </c>
      <c r="T220">
        <v>0</v>
      </c>
      <c r="U220">
        <v>0</v>
      </c>
      <c r="V220">
        <v>0</v>
      </c>
      <c r="W220">
        <v>0</v>
      </c>
      <c r="X220">
        <v>0</v>
      </c>
      <c r="Y220">
        <v>0</v>
      </c>
      <c r="AA220">
        <v>2</v>
      </c>
      <c r="AB220">
        <v>0</v>
      </c>
      <c r="AC220">
        <v>0</v>
      </c>
      <c r="AD220">
        <v>2</v>
      </c>
      <c r="AE220">
        <v>0.71669779096499997</v>
      </c>
      <c r="AF220" t="s">
        <v>49</v>
      </c>
      <c r="AG220">
        <v>50</v>
      </c>
      <c r="AH220" t="s">
        <v>50</v>
      </c>
    </row>
    <row r="221" spans="1:34" x14ac:dyDescent="0.25">
      <c r="A221">
        <v>934</v>
      </c>
      <c r="B221">
        <v>10</v>
      </c>
      <c r="C221">
        <v>0</v>
      </c>
      <c r="D221">
        <v>0</v>
      </c>
      <c r="E221">
        <v>0</v>
      </c>
      <c r="F221">
        <v>0</v>
      </c>
      <c r="G221">
        <v>0</v>
      </c>
      <c r="H221">
        <v>0</v>
      </c>
      <c r="I221">
        <v>1</v>
      </c>
      <c r="J221">
        <v>0</v>
      </c>
      <c r="K221">
        <v>0</v>
      </c>
      <c r="L221">
        <v>0</v>
      </c>
      <c r="M221">
        <v>0</v>
      </c>
      <c r="N221">
        <v>0</v>
      </c>
      <c r="O221">
        <v>0</v>
      </c>
      <c r="P221">
        <v>0</v>
      </c>
      <c r="Q221">
        <v>0</v>
      </c>
      <c r="S221">
        <v>0</v>
      </c>
      <c r="T221">
        <v>0</v>
      </c>
      <c r="U221">
        <v>0</v>
      </c>
      <c r="V221">
        <v>0</v>
      </c>
      <c r="W221">
        <v>0</v>
      </c>
      <c r="X221">
        <v>0</v>
      </c>
      <c r="Y221">
        <v>0</v>
      </c>
      <c r="AA221">
        <v>2</v>
      </c>
      <c r="AB221">
        <v>0</v>
      </c>
      <c r="AC221">
        <v>0</v>
      </c>
      <c r="AD221">
        <v>2</v>
      </c>
      <c r="AE221">
        <v>0.71669779096499997</v>
      </c>
      <c r="AF221" t="s">
        <v>34</v>
      </c>
      <c r="AG221">
        <v>100</v>
      </c>
      <c r="AH221" t="s">
        <v>35</v>
      </c>
    </row>
    <row r="222" spans="1:34" x14ac:dyDescent="0.25">
      <c r="A222">
        <v>934</v>
      </c>
      <c r="B222">
        <v>10</v>
      </c>
      <c r="C222">
        <v>0</v>
      </c>
      <c r="D222">
        <v>0</v>
      </c>
      <c r="E222">
        <v>0</v>
      </c>
      <c r="F222">
        <v>0</v>
      </c>
      <c r="G222">
        <v>0</v>
      </c>
      <c r="H222">
        <v>0</v>
      </c>
      <c r="I222">
        <v>1</v>
      </c>
      <c r="J222">
        <v>0</v>
      </c>
      <c r="K222">
        <v>0</v>
      </c>
      <c r="L222">
        <v>0</v>
      </c>
      <c r="M222">
        <v>0</v>
      </c>
      <c r="N222">
        <v>0</v>
      </c>
      <c r="O222">
        <v>0</v>
      </c>
      <c r="P222">
        <v>0</v>
      </c>
      <c r="Q222">
        <v>0</v>
      </c>
      <c r="S222">
        <v>0</v>
      </c>
      <c r="T222">
        <v>0</v>
      </c>
      <c r="U222">
        <v>0</v>
      </c>
      <c r="V222">
        <v>0</v>
      </c>
      <c r="W222">
        <v>0</v>
      </c>
      <c r="X222">
        <v>0</v>
      </c>
      <c r="Y222">
        <v>0</v>
      </c>
      <c r="AA222">
        <v>2</v>
      </c>
      <c r="AB222">
        <v>0</v>
      </c>
      <c r="AC222">
        <v>0</v>
      </c>
      <c r="AD222">
        <v>2</v>
      </c>
      <c r="AE222">
        <v>0.71669779096499997</v>
      </c>
      <c r="AF222" t="s">
        <v>36</v>
      </c>
      <c r="AG222">
        <v>150</v>
      </c>
      <c r="AH222" t="s">
        <v>37</v>
      </c>
    </row>
    <row r="223" spans="1:34" x14ac:dyDescent="0.25">
      <c r="A223">
        <v>934</v>
      </c>
      <c r="B223">
        <v>10</v>
      </c>
      <c r="C223">
        <v>0</v>
      </c>
      <c r="D223">
        <v>0</v>
      </c>
      <c r="E223">
        <v>0</v>
      </c>
      <c r="F223">
        <v>0</v>
      </c>
      <c r="G223">
        <v>0</v>
      </c>
      <c r="H223">
        <v>0</v>
      </c>
      <c r="I223">
        <v>1</v>
      </c>
      <c r="J223">
        <v>0</v>
      </c>
      <c r="K223">
        <v>0</v>
      </c>
      <c r="L223">
        <v>0</v>
      </c>
      <c r="M223">
        <v>0</v>
      </c>
      <c r="N223">
        <v>0</v>
      </c>
      <c r="O223">
        <v>0</v>
      </c>
      <c r="P223">
        <v>0</v>
      </c>
      <c r="Q223">
        <v>0</v>
      </c>
      <c r="S223">
        <v>0</v>
      </c>
      <c r="T223">
        <v>0</v>
      </c>
      <c r="U223">
        <v>0</v>
      </c>
      <c r="V223">
        <v>0</v>
      </c>
      <c r="W223">
        <v>0</v>
      </c>
      <c r="X223">
        <v>0</v>
      </c>
      <c r="Y223">
        <v>0</v>
      </c>
      <c r="AA223">
        <v>2</v>
      </c>
      <c r="AB223">
        <v>0</v>
      </c>
      <c r="AC223">
        <v>0</v>
      </c>
      <c r="AD223">
        <v>2</v>
      </c>
      <c r="AE223">
        <v>0.71669779096499997</v>
      </c>
      <c r="AF223" t="s">
        <v>38</v>
      </c>
      <c r="AG223">
        <v>200</v>
      </c>
      <c r="AH223" t="s">
        <v>39</v>
      </c>
    </row>
    <row r="224" spans="1:34" x14ac:dyDescent="0.25">
      <c r="A224">
        <v>934</v>
      </c>
      <c r="B224">
        <v>10</v>
      </c>
      <c r="C224">
        <v>0</v>
      </c>
      <c r="D224">
        <v>0</v>
      </c>
      <c r="E224">
        <v>0</v>
      </c>
      <c r="F224">
        <v>0</v>
      </c>
      <c r="G224">
        <v>0</v>
      </c>
      <c r="H224">
        <v>0</v>
      </c>
      <c r="I224">
        <v>1</v>
      </c>
      <c r="J224">
        <v>0</v>
      </c>
      <c r="K224">
        <v>0</v>
      </c>
      <c r="L224">
        <v>0</v>
      </c>
      <c r="M224">
        <v>0</v>
      </c>
      <c r="N224">
        <v>0</v>
      </c>
      <c r="O224">
        <v>0</v>
      </c>
      <c r="P224">
        <v>0</v>
      </c>
      <c r="Q224">
        <v>0</v>
      </c>
      <c r="S224">
        <v>0</v>
      </c>
      <c r="T224">
        <v>0</v>
      </c>
      <c r="U224">
        <v>0</v>
      </c>
      <c r="V224">
        <v>0</v>
      </c>
      <c r="W224">
        <v>0</v>
      </c>
      <c r="X224">
        <v>0</v>
      </c>
      <c r="Y224">
        <v>0</v>
      </c>
      <c r="AA224">
        <v>2</v>
      </c>
      <c r="AB224">
        <v>0</v>
      </c>
      <c r="AC224">
        <v>0</v>
      </c>
      <c r="AD224">
        <v>2</v>
      </c>
      <c r="AE224">
        <v>0.71669779096499997</v>
      </c>
      <c r="AF224" t="s">
        <v>42</v>
      </c>
      <c r="AG224">
        <v>0.3</v>
      </c>
      <c r="AH224" t="s">
        <v>43</v>
      </c>
    </row>
    <row r="225" spans="1:34" x14ac:dyDescent="0.25">
      <c r="A225">
        <v>934</v>
      </c>
      <c r="B225">
        <v>10</v>
      </c>
      <c r="C225">
        <v>0</v>
      </c>
      <c r="D225">
        <v>0</v>
      </c>
      <c r="E225">
        <v>0</v>
      </c>
      <c r="F225">
        <v>0</v>
      </c>
      <c r="G225">
        <v>0</v>
      </c>
      <c r="H225">
        <v>0</v>
      </c>
      <c r="I225">
        <v>1</v>
      </c>
      <c r="J225">
        <v>0</v>
      </c>
      <c r="K225">
        <v>0</v>
      </c>
      <c r="L225">
        <v>0</v>
      </c>
      <c r="M225">
        <v>0</v>
      </c>
      <c r="N225">
        <v>0</v>
      </c>
      <c r="O225">
        <v>0</v>
      </c>
      <c r="P225">
        <v>0</v>
      </c>
      <c r="Q225">
        <v>0</v>
      </c>
      <c r="S225">
        <v>0</v>
      </c>
      <c r="T225">
        <v>0</v>
      </c>
      <c r="U225">
        <v>0</v>
      </c>
      <c r="V225">
        <v>0</v>
      </c>
      <c r="W225">
        <v>0</v>
      </c>
      <c r="X225">
        <v>0</v>
      </c>
      <c r="Y225">
        <v>0</v>
      </c>
      <c r="AA225">
        <v>2</v>
      </c>
      <c r="AB225">
        <v>0</v>
      </c>
      <c r="AC225">
        <v>0</v>
      </c>
      <c r="AD225">
        <v>2</v>
      </c>
      <c r="AE225">
        <v>0.71669779096499997</v>
      </c>
      <c r="AF225" t="s">
        <v>44</v>
      </c>
      <c r="AG225">
        <v>0.4</v>
      </c>
      <c r="AH225" t="s">
        <v>45</v>
      </c>
    </row>
    <row r="226" spans="1:34" x14ac:dyDescent="0.25">
      <c r="A226">
        <v>934</v>
      </c>
      <c r="B226">
        <v>10</v>
      </c>
      <c r="C226">
        <v>0</v>
      </c>
      <c r="D226">
        <v>0</v>
      </c>
      <c r="E226">
        <v>0</v>
      </c>
      <c r="F226">
        <v>0</v>
      </c>
      <c r="G226">
        <v>0</v>
      </c>
      <c r="H226">
        <v>0</v>
      </c>
      <c r="I226">
        <v>1</v>
      </c>
      <c r="J226">
        <v>0</v>
      </c>
      <c r="K226">
        <v>0</v>
      </c>
      <c r="L226">
        <v>0</v>
      </c>
      <c r="M226">
        <v>0</v>
      </c>
      <c r="N226">
        <v>0</v>
      </c>
      <c r="O226">
        <v>0</v>
      </c>
      <c r="P226">
        <v>0</v>
      </c>
      <c r="Q226">
        <v>0</v>
      </c>
      <c r="S226">
        <v>0</v>
      </c>
      <c r="T226">
        <v>0</v>
      </c>
      <c r="U226">
        <v>0</v>
      </c>
      <c r="V226">
        <v>0</v>
      </c>
      <c r="W226">
        <v>0</v>
      </c>
      <c r="X226">
        <v>0</v>
      </c>
      <c r="Y226">
        <v>0</v>
      </c>
      <c r="AA226">
        <v>2</v>
      </c>
      <c r="AB226">
        <v>0</v>
      </c>
      <c r="AC226">
        <v>0</v>
      </c>
      <c r="AD226">
        <v>2</v>
      </c>
      <c r="AE226">
        <v>0.71669779096499997</v>
      </c>
      <c r="AF226" t="s">
        <v>46</v>
      </c>
      <c r="AG226">
        <v>0.5</v>
      </c>
      <c r="AH226" t="s">
        <v>47</v>
      </c>
    </row>
    <row r="227" spans="1:34" x14ac:dyDescent="0.25">
      <c r="A227">
        <v>935</v>
      </c>
      <c r="B227">
        <v>0</v>
      </c>
      <c r="C227">
        <v>0</v>
      </c>
      <c r="D227">
        <v>0</v>
      </c>
      <c r="E227">
        <v>0</v>
      </c>
      <c r="F227">
        <v>0</v>
      </c>
      <c r="G227">
        <v>0</v>
      </c>
      <c r="H227">
        <v>0</v>
      </c>
      <c r="J227">
        <v>0</v>
      </c>
      <c r="K227">
        <v>0</v>
      </c>
      <c r="L227">
        <v>0</v>
      </c>
      <c r="M227">
        <v>0</v>
      </c>
      <c r="N227">
        <v>0</v>
      </c>
      <c r="O227">
        <v>0</v>
      </c>
      <c r="P227">
        <v>0</v>
      </c>
      <c r="Q227">
        <v>0</v>
      </c>
      <c r="S227">
        <v>0</v>
      </c>
      <c r="T227">
        <v>0</v>
      </c>
      <c r="U227">
        <v>0</v>
      </c>
      <c r="V227">
        <v>0</v>
      </c>
      <c r="W227">
        <v>0</v>
      </c>
      <c r="X227">
        <v>0</v>
      </c>
      <c r="Y227">
        <v>0</v>
      </c>
      <c r="AA227">
        <v>2</v>
      </c>
      <c r="AB227">
        <v>0</v>
      </c>
      <c r="AC227">
        <v>1</v>
      </c>
      <c r="AD227">
        <v>-7</v>
      </c>
      <c r="AE227">
        <v>1.0770657152800001</v>
      </c>
      <c r="AF227" t="s">
        <v>34</v>
      </c>
      <c r="AG227">
        <v>100</v>
      </c>
      <c r="AH227" t="s">
        <v>35</v>
      </c>
    </row>
    <row r="228" spans="1:34" x14ac:dyDescent="0.25">
      <c r="A228">
        <v>935</v>
      </c>
      <c r="B228">
        <v>0</v>
      </c>
      <c r="C228">
        <v>0</v>
      </c>
      <c r="D228">
        <v>0</v>
      </c>
      <c r="E228">
        <v>0</v>
      </c>
      <c r="F228">
        <v>0</v>
      </c>
      <c r="G228">
        <v>0</v>
      </c>
      <c r="H228">
        <v>0</v>
      </c>
      <c r="J228">
        <v>0</v>
      </c>
      <c r="K228">
        <v>0</v>
      </c>
      <c r="L228">
        <v>0</v>
      </c>
      <c r="M228">
        <v>0</v>
      </c>
      <c r="N228">
        <v>0</v>
      </c>
      <c r="O228">
        <v>0</v>
      </c>
      <c r="P228">
        <v>0</v>
      </c>
      <c r="Q228">
        <v>0</v>
      </c>
      <c r="S228">
        <v>0</v>
      </c>
      <c r="T228">
        <v>0</v>
      </c>
      <c r="U228">
        <v>0</v>
      </c>
      <c r="V228">
        <v>0</v>
      </c>
      <c r="W228">
        <v>0</v>
      </c>
      <c r="X228">
        <v>0</v>
      </c>
      <c r="Y228">
        <v>0</v>
      </c>
      <c r="AA228">
        <v>2</v>
      </c>
      <c r="AB228">
        <v>0</v>
      </c>
      <c r="AC228">
        <v>1</v>
      </c>
      <c r="AD228">
        <v>-7</v>
      </c>
      <c r="AE228">
        <v>1.0770657152800001</v>
      </c>
      <c r="AF228" t="s">
        <v>36</v>
      </c>
      <c r="AG228">
        <v>150</v>
      </c>
      <c r="AH228" t="s">
        <v>37</v>
      </c>
    </row>
    <row r="229" spans="1:34" x14ac:dyDescent="0.25">
      <c r="A229">
        <v>935</v>
      </c>
      <c r="B229">
        <v>0</v>
      </c>
      <c r="C229">
        <v>0</v>
      </c>
      <c r="D229">
        <v>0</v>
      </c>
      <c r="E229">
        <v>0</v>
      </c>
      <c r="F229">
        <v>0</v>
      </c>
      <c r="G229">
        <v>0</v>
      </c>
      <c r="H229">
        <v>0</v>
      </c>
      <c r="J229">
        <v>0</v>
      </c>
      <c r="K229">
        <v>0</v>
      </c>
      <c r="L229">
        <v>0</v>
      </c>
      <c r="M229">
        <v>0</v>
      </c>
      <c r="N229">
        <v>0</v>
      </c>
      <c r="O229">
        <v>0</v>
      </c>
      <c r="P229">
        <v>0</v>
      </c>
      <c r="Q229">
        <v>0</v>
      </c>
      <c r="S229">
        <v>0</v>
      </c>
      <c r="T229">
        <v>0</v>
      </c>
      <c r="U229">
        <v>0</v>
      </c>
      <c r="V229">
        <v>0</v>
      </c>
      <c r="W229">
        <v>0</v>
      </c>
      <c r="X229">
        <v>0</v>
      </c>
      <c r="Y229">
        <v>0</v>
      </c>
      <c r="AA229">
        <v>2</v>
      </c>
      <c r="AB229">
        <v>0</v>
      </c>
      <c r="AC229">
        <v>1</v>
      </c>
      <c r="AD229">
        <v>-7</v>
      </c>
      <c r="AE229">
        <v>1.0770657152800001</v>
      </c>
      <c r="AF229" t="s">
        <v>38</v>
      </c>
      <c r="AG229">
        <v>200</v>
      </c>
      <c r="AH229" t="s">
        <v>39</v>
      </c>
    </row>
    <row r="230" spans="1:34" x14ac:dyDescent="0.25">
      <c r="A230">
        <v>935</v>
      </c>
      <c r="B230">
        <v>0</v>
      </c>
      <c r="C230">
        <v>0</v>
      </c>
      <c r="D230">
        <v>0</v>
      </c>
      <c r="E230">
        <v>0</v>
      </c>
      <c r="F230">
        <v>0</v>
      </c>
      <c r="G230">
        <v>0</v>
      </c>
      <c r="H230">
        <v>0</v>
      </c>
      <c r="J230">
        <v>0</v>
      </c>
      <c r="K230">
        <v>0</v>
      </c>
      <c r="L230">
        <v>0</v>
      </c>
      <c r="M230">
        <v>0</v>
      </c>
      <c r="N230">
        <v>0</v>
      </c>
      <c r="O230">
        <v>0</v>
      </c>
      <c r="P230">
        <v>0</v>
      </c>
      <c r="Q230">
        <v>0</v>
      </c>
      <c r="S230">
        <v>0</v>
      </c>
      <c r="T230">
        <v>0</v>
      </c>
      <c r="U230">
        <v>0</v>
      </c>
      <c r="V230">
        <v>0</v>
      </c>
      <c r="W230">
        <v>0</v>
      </c>
      <c r="X230">
        <v>0</v>
      </c>
      <c r="Y230">
        <v>0</v>
      </c>
      <c r="AA230">
        <v>2</v>
      </c>
      <c r="AB230">
        <v>0</v>
      </c>
      <c r="AC230">
        <v>1</v>
      </c>
      <c r="AD230">
        <v>-7</v>
      </c>
      <c r="AE230">
        <v>1.0770657152800001</v>
      </c>
      <c r="AF230" t="s">
        <v>40</v>
      </c>
      <c r="AG230">
        <v>0.2</v>
      </c>
      <c r="AH230" t="s">
        <v>41</v>
      </c>
    </row>
    <row r="231" spans="1:34" x14ac:dyDescent="0.25">
      <c r="A231">
        <v>935</v>
      </c>
      <c r="B231">
        <v>0</v>
      </c>
      <c r="C231">
        <v>0</v>
      </c>
      <c r="D231">
        <v>0</v>
      </c>
      <c r="E231">
        <v>0</v>
      </c>
      <c r="F231">
        <v>0</v>
      </c>
      <c r="G231">
        <v>0</v>
      </c>
      <c r="H231">
        <v>0</v>
      </c>
      <c r="J231">
        <v>0</v>
      </c>
      <c r="K231">
        <v>0</v>
      </c>
      <c r="L231">
        <v>0</v>
      </c>
      <c r="M231">
        <v>0</v>
      </c>
      <c r="N231">
        <v>0</v>
      </c>
      <c r="O231">
        <v>0</v>
      </c>
      <c r="P231">
        <v>0</v>
      </c>
      <c r="Q231">
        <v>0</v>
      </c>
      <c r="S231">
        <v>0</v>
      </c>
      <c r="T231">
        <v>0</v>
      </c>
      <c r="U231">
        <v>0</v>
      </c>
      <c r="V231">
        <v>0</v>
      </c>
      <c r="W231">
        <v>0</v>
      </c>
      <c r="X231">
        <v>0</v>
      </c>
      <c r="Y231">
        <v>0</v>
      </c>
      <c r="AA231">
        <v>2</v>
      </c>
      <c r="AB231">
        <v>0</v>
      </c>
      <c r="AC231">
        <v>1</v>
      </c>
      <c r="AD231">
        <v>-7</v>
      </c>
      <c r="AE231">
        <v>1.0770657152800001</v>
      </c>
      <c r="AF231" t="s">
        <v>42</v>
      </c>
      <c r="AG231">
        <v>0.3</v>
      </c>
      <c r="AH231" t="s">
        <v>43</v>
      </c>
    </row>
    <row r="232" spans="1:34" x14ac:dyDescent="0.25">
      <c r="A232">
        <v>935</v>
      </c>
      <c r="B232">
        <v>0</v>
      </c>
      <c r="C232">
        <v>0</v>
      </c>
      <c r="D232">
        <v>0</v>
      </c>
      <c r="E232">
        <v>0</v>
      </c>
      <c r="F232">
        <v>0</v>
      </c>
      <c r="G232">
        <v>0</v>
      </c>
      <c r="H232">
        <v>0</v>
      </c>
      <c r="J232">
        <v>0</v>
      </c>
      <c r="K232">
        <v>0</v>
      </c>
      <c r="L232">
        <v>0</v>
      </c>
      <c r="M232">
        <v>0</v>
      </c>
      <c r="N232">
        <v>0</v>
      </c>
      <c r="O232">
        <v>0</v>
      </c>
      <c r="P232">
        <v>0</v>
      </c>
      <c r="Q232">
        <v>0</v>
      </c>
      <c r="S232">
        <v>0</v>
      </c>
      <c r="T232">
        <v>0</v>
      </c>
      <c r="U232">
        <v>0</v>
      </c>
      <c r="V232">
        <v>0</v>
      </c>
      <c r="W232">
        <v>0</v>
      </c>
      <c r="X232">
        <v>0</v>
      </c>
      <c r="Y232">
        <v>0</v>
      </c>
      <c r="AA232">
        <v>2</v>
      </c>
      <c r="AB232">
        <v>0</v>
      </c>
      <c r="AC232">
        <v>1</v>
      </c>
      <c r="AD232">
        <v>-7</v>
      </c>
      <c r="AE232">
        <v>1.0770657152800001</v>
      </c>
      <c r="AF232" t="s">
        <v>44</v>
      </c>
      <c r="AG232">
        <v>0.4</v>
      </c>
      <c r="AH232" t="s">
        <v>45</v>
      </c>
    </row>
    <row r="233" spans="1:34" x14ac:dyDescent="0.25">
      <c r="A233">
        <v>935</v>
      </c>
      <c r="B233">
        <v>0</v>
      </c>
      <c r="C233">
        <v>0</v>
      </c>
      <c r="D233">
        <v>0</v>
      </c>
      <c r="E233">
        <v>0</v>
      </c>
      <c r="F233">
        <v>0</v>
      </c>
      <c r="G233">
        <v>0</v>
      </c>
      <c r="H233">
        <v>0</v>
      </c>
      <c r="J233">
        <v>0</v>
      </c>
      <c r="K233">
        <v>0</v>
      </c>
      <c r="L233">
        <v>0</v>
      </c>
      <c r="M233">
        <v>0</v>
      </c>
      <c r="N233">
        <v>0</v>
      </c>
      <c r="O233">
        <v>0</v>
      </c>
      <c r="P233">
        <v>0</v>
      </c>
      <c r="Q233">
        <v>0</v>
      </c>
      <c r="S233">
        <v>0</v>
      </c>
      <c r="T233">
        <v>0</v>
      </c>
      <c r="U233">
        <v>0</v>
      </c>
      <c r="V233">
        <v>0</v>
      </c>
      <c r="W233">
        <v>0</v>
      </c>
      <c r="X233">
        <v>0</v>
      </c>
      <c r="Y233">
        <v>0</v>
      </c>
      <c r="AA233">
        <v>2</v>
      </c>
      <c r="AB233">
        <v>0</v>
      </c>
      <c r="AC233">
        <v>1</v>
      </c>
      <c r="AD233">
        <v>-7</v>
      </c>
      <c r="AE233">
        <v>1.0770657152800001</v>
      </c>
      <c r="AF233" t="s">
        <v>46</v>
      </c>
      <c r="AG233">
        <v>0.5</v>
      </c>
      <c r="AH233" t="s">
        <v>47</v>
      </c>
    </row>
    <row r="234" spans="1:34" x14ac:dyDescent="0.25">
      <c r="A234">
        <v>939</v>
      </c>
      <c r="B234">
        <v>8</v>
      </c>
      <c r="C234">
        <v>0</v>
      </c>
      <c r="D234">
        <v>0</v>
      </c>
      <c r="E234">
        <v>0</v>
      </c>
      <c r="F234">
        <v>4</v>
      </c>
      <c r="G234">
        <v>0</v>
      </c>
      <c r="H234">
        <v>0</v>
      </c>
      <c r="I234">
        <v>1.5</v>
      </c>
      <c r="J234">
        <v>0</v>
      </c>
      <c r="K234">
        <v>0</v>
      </c>
      <c r="L234">
        <v>0</v>
      </c>
      <c r="M234">
        <v>0</v>
      </c>
      <c r="N234">
        <v>0</v>
      </c>
      <c r="O234">
        <v>0</v>
      </c>
      <c r="P234">
        <v>0</v>
      </c>
      <c r="Q234">
        <v>0</v>
      </c>
      <c r="S234">
        <v>2</v>
      </c>
      <c r="T234">
        <v>0</v>
      </c>
      <c r="U234">
        <v>0</v>
      </c>
      <c r="V234">
        <v>0</v>
      </c>
      <c r="W234">
        <v>2</v>
      </c>
      <c r="X234">
        <v>0</v>
      </c>
      <c r="Y234">
        <v>0</v>
      </c>
      <c r="Z234">
        <v>1.5</v>
      </c>
      <c r="AA234">
        <v>1</v>
      </c>
      <c r="AB234">
        <v>0</v>
      </c>
      <c r="AC234">
        <v>1</v>
      </c>
      <c r="AD234">
        <v>5</v>
      </c>
      <c r="AE234">
        <v>0.80220968835899997</v>
      </c>
      <c r="AF234" t="s">
        <v>34</v>
      </c>
      <c r="AG234">
        <v>100</v>
      </c>
      <c r="AH234" t="s">
        <v>35</v>
      </c>
    </row>
    <row r="235" spans="1:34" x14ac:dyDescent="0.25">
      <c r="A235">
        <v>939</v>
      </c>
      <c r="B235">
        <v>8</v>
      </c>
      <c r="C235">
        <v>0</v>
      </c>
      <c r="D235">
        <v>0</v>
      </c>
      <c r="E235">
        <v>0</v>
      </c>
      <c r="F235">
        <v>4</v>
      </c>
      <c r="G235">
        <v>0</v>
      </c>
      <c r="H235">
        <v>0</v>
      </c>
      <c r="I235">
        <v>1.5</v>
      </c>
      <c r="J235">
        <v>0</v>
      </c>
      <c r="K235">
        <v>0</v>
      </c>
      <c r="L235">
        <v>0</v>
      </c>
      <c r="M235">
        <v>0</v>
      </c>
      <c r="N235">
        <v>0</v>
      </c>
      <c r="O235">
        <v>0</v>
      </c>
      <c r="P235">
        <v>0</v>
      </c>
      <c r="Q235">
        <v>0</v>
      </c>
      <c r="S235">
        <v>2</v>
      </c>
      <c r="T235">
        <v>0</v>
      </c>
      <c r="U235">
        <v>0</v>
      </c>
      <c r="V235">
        <v>0</v>
      </c>
      <c r="W235">
        <v>2</v>
      </c>
      <c r="X235">
        <v>0</v>
      </c>
      <c r="Y235">
        <v>0</v>
      </c>
      <c r="Z235">
        <v>1.5</v>
      </c>
      <c r="AA235">
        <v>1</v>
      </c>
      <c r="AB235">
        <v>0</v>
      </c>
      <c r="AC235">
        <v>1</v>
      </c>
      <c r="AD235">
        <v>5</v>
      </c>
      <c r="AE235">
        <v>0.80220968835899997</v>
      </c>
      <c r="AF235" t="s">
        <v>36</v>
      </c>
      <c r="AG235">
        <v>150</v>
      </c>
      <c r="AH235" t="s">
        <v>37</v>
      </c>
    </row>
    <row r="236" spans="1:34" x14ac:dyDescent="0.25">
      <c r="A236">
        <v>939</v>
      </c>
      <c r="B236">
        <v>8</v>
      </c>
      <c r="C236">
        <v>0</v>
      </c>
      <c r="D236">
        <v>0</v>
      </c>
      <c r="E236">
        <v>0</v>
      </c>
      <c r="F236">
        <v>4</v>
      </c>
      <c r="G236">
        <v>0</v>
      </c>
      <c r="H236">
        <v>0</v>
      </c>
      <c r="I236">
        <v>1.5</v>
      </c>
      <c r="J236">
        <v>0</v>
      </c>
      <c r="K236">
        <v>0</v>
      </c>
      <c r="L236">
        <v>0</v>
      </c>
      <c r="M236">
        <v>0</v>
      </c>
      <c r="N236">
        <v>0</v>
      </c>
      <c r="O236">
        <v>0</v>
      </c>
      <c r="P236">
        <v>0</v>
      </c>
      <c r="Q236">
        <v>0</v>
      </c>
      <c r="S236">
        <v>2</v>
      </c>
      <c r="T236">
        <v>0</v>
      </c>
      <c r="U236">
        <v>0</v>
      </c>
      <c r="V236">
        <v>0</v>
      </c>
      <c r="W236">
        <v>2</v>
      </c>
      <c r="X236">
        <v>0</v>
      </c>
      <c r="Y236">
        <v>0</v>
      </c>
      <c r="Z236">
        <v>1.5</v>
      </c>
      <c r="AA236">
        <v>1</v>
      </c>
      <c r="AB236">
        <v>0</v>
      </c>
      <c r="AC236">
        <v>1</v>
      </c>
      <c r="AD236">
        <v>5</v>
      </c>
      <c r="AE236">
        <v>0.80220968835899997</v>
      </c>
      <c r="AF236" t="s">
        <v>38</v>
      </c>
      <c r="AG236">
        <v>200</v>
      </c>
      <c r="AH236" t="s">
        <v>39</v>
      </c>
    </row>
    <row r="237" spans="1:34" x14ac:dyDescent="0.25">
      <c r="A237">
        <v>939</v>
      </c>
      <c r="B237">
        <v>8</v>
      </c>
      <c r="C237">
        <v>0</v>
      </c>
      <c r="D237">
        <v>0</v>
      </c>
      <c r="E237">
        <v>0</v>
      </c>
      <c r="F237">
        <v>4</v>
      </c>
      <c r="G237">
        <v>0</v>
      </c>
      <c r="H237">
        <v>0</v>
      </c>
      <c r="I237">
        <v>1.5</v>
      </c>
      <c r="J237">
        <v>0</v>
      </c>
      <c r="K237">
        <v>0</v>
      </c>
      <c r="L237">
        <v>0</v>
      </c>
      <c r="M237">
        <v>0</v>
      </c>
      <c r="N237">
        <v>0</v>
      </c>
      <c r="O237">
        <v>0</v>
      </c>
      <c r="P237">
        <v>0</v>
      </c>
      <c r="Q237">
        <v>0</v>
      </c>
      <c r="S237">
        <v>2</v>
      </c>
      <c r="T237">
        <v>0</v>
      </c>
      <c r="U237">
        <v>0</v>
      </c>
      <c r="V237">
        <v>0</v>
      </c>
      <c r="W237">
        <v>2</v>
      </c>
      <c r="X237">
        <v>0</v>
      </c>
      <c r="Y237">
        <v>0</v>
      </c>
      <c r="Z237">
        <v>1.5</v>
      </c>
      <c r="AA237">
        <v>1</v>
      </c>
      <c r="AB237">
        <v>0</v>
      </c>
      <c r="AC237">
        <v>1</v>
      </c>
      <c r="AD237">
        <v>5</v>
      </c>
      <c r="AE237">
        <v>0.80220968835899997</v>
      </c>
      <c r="AF237" t="s">
        <v>44</v>
      </c>
      <c r="AG237">
        <v>0.4</v>
      </c>
      <c r="AH237" t="s">
        <v>45</v>
      </c>
    </row>
    <row r="238" spans="1:34" x14ac:dyDescent="0.25">
      <c r="A238">
        <v>939</v>
      </c>
      <c r="B238">
        <v>8</v>
      </c>
      <c r="C238">
        <v>0</v>
      </c>
      <c r="D238">
        <v>0</v>
      </c>
      <c r="E238">
        <v>0</v>
      </c>
      <c r="F238">
        <v>4</v>
      </c>
      <c r="G238">
        <v>0</v>
      </c>
      <c r="H238">
        <v>0</v>
      </c>
      <c r="I238">
        <v>1.5</v>
      </c>
      <c r="J238">
        <v>0</v>
      </c>
      <c r="K238">
        <v>0</v>
      </c>
      <c r="L238">
        <v>0</v>
      </c>
      <c r="M238">
        <v>0</v>
      </c>
      <c r="N238">
        <v>0</v>
      </c>
      <c r="O238">
        <v>0</v>
      </c>
      <c r="P238">
        <v>0</v>
      </c>
      <c r="Q238">
        <v>0</v>
      </c>
      <c r="S238">
        <v>2</v>
      </c>
      <c r="T238">
        <v>0</v>
      </c>
      <c r="U238">
        <v>0</v>
      </c>
      <c r="V238">
        <v>0</v>
      </c>
      <c r="W238">
        <v>2</v>
      </c>
      <c r="X238">
        <v>0</v>
      </c>
      <c r="Y238">
        <v>0</v>
      </c>
      <c r="Z238">
        <v>1.5</v>
      </c>
      <c r="AA238">
        <v>1</v>
      </c>
      <c r="AB238">
        <v>0</v>
      </c>
      <c r="AC238">
        <v>1</v>
      </c>
      <c r="AD238">
        <v>5</v>
      </c>
      <c r="AE238">
        <v>0.80220968835899997</v>
      </c>
      <c r="AF238" t="s">
        <v>46</v>
      </c>
      <c r="AG238">
        <v>0.5</v>
      </c>
      <c r="AH238" t="s">
        <v>47</v>
      </c>
    </row>
    <row r="239" spans="1:34" x14ac:dyDescent="0.25">
      <c r="A239">
        <v>945</v>
      </c>
      <c r="B239">
        <v>10</v>
      </c>
      <c r="C239">
        <v>10</v>
      </c>
      <c r="D239">
        <v>0</v>
      </c>
      <c r="E239">
        <v>0</v>
      </c>
      <c r="F239">
        <v>0</v>
      </c>
      <c r="G239">
        <v>0</v>
      </c>
      <c r="H239">
        <v>0</v>
      </c>
      <c r="I239">
        <v>1.3</v>
      </c>
      <c r="J239">
        <v>0</v>
      </c>
      <c r="K239">
        <v>0</v>
      </c>
      <c r="L239">
        <v>0</v>
      </c>
      <c r="M239">
        <v>0</v>
      </c>
      <c r="N239">
        <v>0</v>
      </c>
      <c r="O239">
        <v>0</v>
      </c>
      <c r="P239">
        <v>0</v>
      </c>
      <c r="Q239">
        <v>0</v>
      </c>
      <c r="S239">
        <v>0</v>
      </c>
      <c r="T239">
        <v>0</v>
      </c>
      <c r="U239">
        <v>0</v>
      </c>
      <c r="V239">
        <v>0</v>
      </c>
      <c r="W239">
        <v>0</v>
      </c>
      <c r="X239">
        <v>0</v>
      </c>
      <c r="Y239">
        <v>0</v>
      </c>
      <c r="AA239">
        <v>2</v>
      </c>
      <c r="AB239">
        <v>0</v>
      </c>
      <c r="AC239">
        <v>2</v>
      </c>
      <c r="AD239">
        <v>5</v>
      </c>
      <c r="AE239">
        <v>0.60094173635299997</v>
      </c>
      <c r="AF239" t="s">
        <v>38</v>
      </c>
      <c r="AG239">
        <v>200</v>
      </c>
      <c r="AH239" t="s">
        <v>39</v>
      </c>
    </row>
    <row r="240" spans="1:34" x14ac:dyDescent="0.25">
      <c r="A240">
        <v>947</v>
      </c>
      <c r="B240">
        <v>0</v>
      </c>
      <c r="C240">
        <v>0</v>
      </c>
      <c r="D240">
        <v>0</v>
      </c>
      <c r="E240">
        <v>0</v>
      </c>
      <c r="F240">
        <v>0</v>
      </c>
      <c r="G240">
        <v>0</v>
      </c>
      <c r="H240">
        <v>0</v>
      </c>
      <c r="J240">
        <v>0</v>
      </c>
      <c r="K240">
        <v>0</v>
      </c>
      <c r="L240">
        <v>0</v>
      </c>
      <c r="M240">
        <v>0</v>
      </c>
      <c r="N240">
        <v>0</v>
      </c>
      <c r="O240">
        <v>0</v>
      </c>
      <c r="P240">
        <v>0</v>
      </c>
      <c r="Q240">
        <v>0</v>
      </c>
      <c r="S240">
        <v>0</v>
      </c>
      <c r="T240">
        <v>0</v>
      </c>
      <c r="U240">
        <v>0</v>
      </c>
      <c r="V240">
        <v>0</v>
      </c>
      <c r="W240">
        <v>0</v>
      </c>
      <c r="X240">
        <v>0</v>
      </c>
      <c r="Y240">
        <v>0</v>
      </c>
      <c r="AA240">
        <v>1</v>
      </c>
      <c r="AB240">
        <v>1</v>
      </c>
      <c r="AC240">
        <v>0</v>
      </c>
      <c r="AD240">
        <v>9</v>
      </c>
      <c r="AE240">
        <v>0.86823772268300003</v>
      </c>
      <c r="AF240" t="s">
        <v>36</v>
      </c>
      <c r="AG240">
        <v>150</v>
      </c>
      <c r="AH240" t="s">
        <v>37</v>
      </c>
    </row>
    <row r="241" spans="1:34" x14ac:dyDescent="0.25">
      <c r="A241">
        <v>947</v>
      </c>
      <c r="B241">
        <v>0</v>
      </c>
      <c r="C241">
        <v>0</v>
      </c>
      <c r="D241">
        <v>0</v>
      </c>
      <c r="E241">
        <v>0</v>
      </c>
      <c r="F241">
        <v>0</v>
      </c>
      <c r="G241">
        <v>0</v>
      </c>
      <c r="H241">
        <v>0</v>
      </c>
      <c r="J241">
        <v>0</v>
      </c>
      <c r="K241">
        <v>0</v>
      </c>
      <c r="L241">
        <v>0</v>
      </c>
      <c r="M241">
        <v>0</v>
      </c>
      <c r="N241">
        <v>0</v>
      </c>
      <c r="O241">
        <v>0</v>
      </c>
      <c r="P241">
        <v>0</v>
      </c>
      <c r="Q241">
        <v>0</v>
      </c>
      <c r="S241">
        <v>0</v>
      </c>
      <c r="T241">
        <v>0</v>
      </c>
      <c r="U241">
        <v>0</v>
      </c>
      <c r="V241">
        <v>0</v>
      </c>
      <c r="W241">
        <v>0</v>
      </c>
      <c r="X241">
        <v>0</v>
      </c>
      <c r="Y241">
        <v>0</v>
      </c>
      <c r="AA241">
        <v>1</v>
      </c>
      <c r="AB241">
        <v>1</v>
      </c>
      <c r="AC241">
        <v>0</v>
      </c>
      <c r="AD241">
        <v>9</v>
      </c>
      <c r="AE241">
        <v>0.86823772268300003</v>
      </c>
      <c r="AF241" t="s">
        <v>38</v>
      </c>
      <c r="AG241">
        <v>200</v>
      </c>
      <c r="AH241" t="s">
        <v>39</v>
      </c>
    </row>
    <row r="242" spans="1:34" x14ac:dyDescent="0.25">
      <c r="A242">
        <v>947</v>
      </c>
      <c r="B242">
        <v>0</v>
      </c>
      <c r="C242">
        <v>0</v>
      </c>
      <c r="D242">
        <v>0</v>
      </c>
      <c r="E242">
        <v>0</v>
      </c>
      <c r="F242">
        <v>0</v>
      </c>
      <c r="G242">
        <v>0</v>
      </c>
      <c r="H242">
        <v>0</v>
      </c>
      <c r="J242">
        <v>0</v>
      </c>
      <c r="K242">
        <v>0</v>
      </c>
      <c r="L242">
        <v>0</v>
      </c>
      <c r="M242">
        <v>0</v>
      </c>
      <c r="N242">
        <v>0</v>
      </c>
      <c r="O242">
        <v>0</v>
      </c>
      <c r="P242">
        <v>0</v>
      </c>
      <c r="Q242">
        <v>0</v>
      </c>
      <c r="S242">
        <v>0</v>
      </c>
      <c r="T242">
        <v>0</v>
      </c>
      <c r="U242">
        <v>0</v>
      </c>
      <c r="V242">
        <v>0</v>
      </c>
      <c r="W242">
        <v>0</v>
      </c>
      <c r="X242">
        <v>0</v>
      </c>
      <c r="Y242">
        <v>0</v>
      </c>
      <c r="AA242">
        <v>1</v>
      </c>
      <c r="AB242">
        <v>1</v>
      </c>
      <c r="AC242">
        <v>0</v>
      </c>
      <c r="AD242">
        <v>9</v>
      </c>
      <c r="AE242">
        <v>0.86823772268300003</v>
      </c>
      <c r="AF242" t="s">
        <v>40</v>
      </c>
      <c r="AG242">
        <v>0.2</v>
      </c>
      <c r="AH242" t="s">
        <v>41</v>
      </c>
    </row>
    <row r="243" spans="1:34" x14ac:dyDescent="0.25">
      <c r="A243">
        <v>947</v>
      </c>
      <c r="B243">
        <v>0</v>
      </c>
      <c r="C243">
        <v>0</v>
      </c>
      <c r="D243">
        <v>0</v>
      </c>
      <c r="E243">
        <v>0</v>
      </c>
      <c r="F243">
        <v>0</v>
      </c>
      <c r="G243">
        <v>0</v>
      </c>
      <c r="H243">
        <v>0</v>
      </c>
      <c r="J243">
        <v>0</v>
      </c>
      <c r="K243">
        <v>0</v>
      </c>
      <c r="L243">
        <v>0</v>
      </c>
      <c r="M243">
        <v>0</v>
      </c>
      <c r="N243">
        <v>0</v>
      </c>
      <c r="O243">
        <v>0</v>
      </c>
      <c r="P243">
        <v>0</v>
      </c>
      <c r="Q243">
        <v>0</v>
      </c>
      <c r="S243">
        <v>0</v>
      </c>
      <c r="T243">
        <v>0</v>
      </c>
      <c r="U243">
        <v>0</v>
      </c>
      <c r="V243">
        <v>0</v>
      </c>
      <c r="W243">
        <v>0</v>
      </c>
      <c r="X243">
        <v>0</v>
      </c>
      <c r="Y243">
        <v>0</v>
      </c>
      <c r="AA243">
        <v>1</v>
      </c>
      <c r="AB243">
        <v>1</v>
      </c>
      <c r="AC243">
        <v>0</v>
      </c>
      <c r="AD243">
        <v>9</v>
      </c>
      <c r="AE243">
        <v>0.86823772268300003</v>
      </c>
      <c r="AF243" t="s">
        <v>42</v>
      </c>
      <c r="AG243">
        <v>0.3</v>
      </c>
      <c r="AH243" t="s">
        <v>43</v>
      </c>
    </row>
    <row r="244" spans="1:34" x14ac:dyDescent="0.25">
      <c r="A244">
        <v>947</v>
      </c>
      <c r="B244">
        <v>0</v>
      </c>
      <c r="C244">
        <v>0</v>
      </c>
      <c r="D244">
        <v>0</v>
      </c>
      <c r="E244">
        <v>0</v>
      </c>
      <c r="F244">
        <v>0</v>
      </c>
      <c r="G244">
        <v>0</v>
      </c>
      <c r="H244">
        <v>0</v>
      </c>
      <c r="J244">
        <v>0</v>
      </c>
      <c r="K244">
        <v>0</v>
      </c>
      <c r="L244">
        <v>0</v>
      </c>
      <c r="M244">
        <v>0</v>
      </c>
      <c r="N244">
        <v>0</v>
      </c>
      <c r="O244">
        <v>0</v>
      </c>
      <c r="P244">
        <v>0</v>
      </c>
      <c r="Q244">
        <v>0</v>
      </c>
      <c r="S244">
        <v>0</v>
      </c>
      <c r="T244">
        <v>0</v>
      </c>
      <c r="U244">
        <v>0</v>
      </c>
      <c r="V244">
        <v>0</v>
      </c>
      <c r="W244">
        <v>0</v>
      </c>
      <c r="X244">
        <v>0</v>
      </c>
      <c r="Y244">
        <v>0</v>
      </c>
      <c r="AA244">
        <v>1</v>
      </c>
      <c r="AB244">
        <v>1</v>
      </c>
      <c r="AC244">
        <v>0</v>
      </c>
      <c r="AD244">
        <v>9</v>
      </c>
      <c r="AE244">
        <v>0.86823772268300003</v>
      </c>
      <c r="AF244" t="s">
        <v>44</v>
      </c>
      <c r="AG244">
        <v>0.4</v>
      </c>
      <c r="AH244" t="s">
        <v>45</v>
      </c>
    </row>
    <row r="245" spans="1:34" x14ac:dyDescent="0.25">
      <c r="A245">
        <v>947</v>
      </c>
      <c r="B245">
        <v>0</v>
      </c>
      <c r="C245">
        <v>0</v>
      </c>
      <c r="D245">
        <v>0</v>
      </c>
      <c r="E245">
        <v>0</v>
      </c>
      <c r="F245">
        <v>0</v>
      </c>
      <c r="G245">
        <v>0</v>
      </c>
      <c r="H245">
        <v>0</v>
      </c>
      <c r="J245">
        <v>0</v>
      </c>
      <c r="K245">
        <v>0</v>
      </c>
      <c r="L245">
        <v>0</v>
      </c>
      <c r="M245">
        <v>0</v>
      </c>
      <c r="N245">
        <v>0</v>
      </c>
      <c r="O245">
        <v>0</v>
      </c>
      <c r="P245">
        <v>0</v>
      </c>
      <c r="Q245">
        <v>0</v>
      </c>
      <c r="S245">
        <v>0</v>
      </c>
      <c r="T245">
        <v>0</v>
      </c>
      <c r="U245">
        <v>0</v>
      </c>
      <c r="V245">
        <v>0</v>
      </c>
      <c r="W245">
        <v>0</v>
      </c>
      <c r="X245">
        <v>0</v>
      </c>
      <c r="Y245">
        <v>0</v>
      </c>
      <c r="AA245">
        <v>1</v>
      </c>
      <c r="AB245">
        <v>1</v>
      </c>
      <c r="AC245">
        <v>0</v>
      </c>
      <c r="AD245">
        <v>9</v>
      </c>
      <c r="AE245">
        <v>0.86823772268300003</v>
      </c>
      <c r="AF245" t="s">
        <v>46</v>
      </c>
      <c r="AG245">
        <v>0.5</v>
      </c>
      <c r="AH245" t="s">
        <v>47</v>
      </c>
    </row>
    <row r="246" spans="1:34" x14ac:dyDescent="0.25">
      <c r="A246">
        <v>949</v>
      </c>
      <c r="B246">
        <v>0</v>
      </c>
      <c r="C246">
        <v>0</v>
      </c>
      <c r="D246">
        <v>0</v>
      </c>
      <c r="E246">
        <v>0</v>
      </c>
      <c r="F246">
        <v>0</v>
      </c>
      <c r="G246">
        <v>0</v>
      </c>
      <c r="H246">
        <v>0</v>
      </c>
      <c r="J246">
        <v>0</v>
      </c>
      <c r="K246">
        <v>0</v>
      </c>
      <c r="L246">
        <v>0</v>
      </c>
      <c r="M246">
        <v>0</v>
      </c>
      <c r="N246">
        <v>0</v>
      </c>
      <c r="O246">
        <v>0</v>
      </c>
      <c r="P246">
        <v>0</v>
      </c>
      <c r="Q246">
        <v>0</v>
      </c>
      <c r="S246">
        <v>0</v>
      </c>
      <c r="T246">
        <v>0</v>
      </c>
      <c r="U246">
        <v>0</v>
      </c>
      <c r="V246">
        <v>0</v>
      </c>
      <c r="W246">
        <v>0</v>
      </c>
      <c r="X246">
        <v>0</v>
      </c>
      <c r="Y246">
        <v>0</v>
      </c>
      <c r="AA246" t="s">
        <v>48</v>
      </c>
      <c r="AE246">
        <v>0.81023109357199996</v>
      </c>
      <c r="AF246" t="s">
        <v>34</v>
      </c>
      <c r="AG246">
        <v>100</v>
      </c>
      <c r="AH246" t="s">
        <v>35</v>
      </c>
    </row>
    <row r="247" spans="1:34" x14ac:dyDescent="0.25">
      <c r="A247">
        <v>949</v>
      </c>
      <c r="B247">
        <v>0</v>
      </c>
      <c r="C247">
        <v>0</v>
      </c>
      <c r="D247">
        <v>0</v>
      </c>
      <c r="E247">
        <v>0</v>
      </c>
      <c r="F247">
        <v>0</v>
      </c>
      <c r="G247">
        <v>0</v>
      </c>
      <c r="H247">
        <v>0</v>
      </c>
      <c r="J247">
        <v>0</v>
      </c>
      <c r="K247">
        <v>0</v>
      </c>
      <c r="L247">
        <v>0</v>
      </c>
      <c r="M247">
        <v>0</v>
      </c>
      <c r="N247">
        <v>0</v>
      </c>
      <c r="O247">
        <v>0</v>
      </c>
      <c r="P247">
        <v>0</v>
      </c>
      <c r="Q247">
        <v>0</v>
      </c>
      <c r="S247">
        <v>0</v>
      </c>
      <c r="T247">
        <v>0</v>
      </c>
      <c r="U247">
        <v>0</v>
      </c>
      <c r="V247">
        <v>0</v>
      </c>
      <c r="W247">
        <v>0</v>
      </c>
      <c r="X247">
        <v>0</v>
      </c>
      <c r="Y247">
        <v>0</v>
      </c>
      <c r="AA247" t="s">
        <v>48</v>
      </c>
      <c r="AE247">
        <v>0.81023109357199996</v>
      </c>
      <c r="AF247" t="s">
        <v>36</v>
      </c>
      <c r="AG247">
        <v>150</v>
      </c>
      <c r="AH247" t="s">
        <v>37</v>
      </c>
    </row>
    <row r="248" spans="1:34" x14ac:dyDescent="0.25">
      <c r="A248">
        <v>949</v>
      </c>
      <c r="B248">
        <v>0</v>
      </c>
      <c r="C248">
        <v>0</v>
      </c>
      <c r="D248">
        <v>0</v>
      </c>
      <c r="E248">
        <v>0</v>
      </c>
      <c r="F248">
        <v>0</v>
      </c>
      <c r="G248">
        <v>0</v>
      </c>
      <c r="H248">
        <v>0</v>
      </c>
      <c r="J248">
        <v>0</v>
      </c>
      <c r="K248">
        <v>0</v>
      </c>
      <c r="L248">
        <v>0</v>
      </c>
      <c r="M248">
        <v>0</v>
      </c>
      <c r="N248">
        <v>0</v>
      </c>
      <c r="O248">
        <v>0</v>
      </c>
      <c r="P248">
        <v>0</v>
      </c>
      <c r="Q248">
        <v>0</v>
      </c>
      <c r="S248">
        <v>0</v>
      </c>
      <c r="T248">
        <v>0</v>
      </c>
      <c r="U248">
        <v>0</v>
      </c>
      <c r="V248">
        <v>0</v>
      </c>
      <c r="W248">
        <v>0</v>
      </c>
      <c r="X248">
        <v>0</v>
      </c>
      <c r="Y248">
        <v>0</v>
      </c>
      <c r="AA248" t="s">
        <v>48</v>
      </c>
      <c r="AE248">
        <v>0.81023109357199996</v>
      </c>
      <c r="AF248" t="s">
        <v>38</v>
      </c>
      <c r="AG248">
        <v>200</v>
      </c>
      <c r="AH248" t="s">
        <v>39</v>
      </c>
    </row>
    <row r="249" spans="1:34" x14ac:dyDescent="0.25">
      <c r="A249">
        <v>952</v>
      </c>
      <c r="B249">
        <v>0</v>
      </c>
      <c r="C249">
        <v>0</v>
      </c>
      <c r="D249">
        <v>0</v>
      </c>
      <c r="E249">
        <v>0</v>
      </c>
      <c r="F249">
        <v>0</v>
      </c>
      <c r="G249">
        <v>0</v>
      </c>
      <c r="H249">
        <v>0</v>
      </c>
      <c r="J249" t="s">
        <v>48</v>
      </c>
      <c r="K249">
        <v>0</v>
      </c>
      <c r="L249">
        <v>0</v>
      </c>
      <c r="M249">
        <v>0</v>
      </c>
      <c r="N249">
        <v>0</v>
      </c>
      <c r="O249">
        <v>0</v>
      </c>
      <c r="P249">
        <v>0</v>
      </c>
      <c r="Q249">
        <v>0</v>
      </c>
      <c r="S249">
        <v>0</v>
      </c>
      <c r="T249">
        <v>0</v>
      </c>
      <c r="U249">
        <v>0</v>
      </c>
      <c r="V249">
        <v>0</v>
      </c>
      <c r="W249">
        <v>0</v>
      </c>
      <c r="X249">
        <v>0</v>
      </c>
      <c r="Y249">
        <v>0</v>
      </c>
      <c r="AA249" t="s">
        <v>48</v>
      </c>
      <c r="AE249">
        <v>0.95452803036400002</v>
      </c>
      <c r="AF249" t="s">
        <v>34</v>
      </c>
      <c r="AG249">
        <v>100</v>
      </c>
      <c r="AH249" t="s">
        <v>35</v>
      </c>
    </row>
    <row r="250" spans="1:34" x14ac:dyDescent="0.25">
      <c r="A250">
        <v>952</v>
      </c>
      <c r="B250">
        <v>0</v>
      </c>
      <c r="C250">
        <v>0</v>
      </c>
      <c r="D250">
        <v>0</v>
      </c>
      <c r="E250">
        <v>0</v>
      </c>
      <c r="F250">
        <v>0</v>
      </c>
      <c r="G250">
        <v>0</v>
      </c>
      <c r="H250">
        <v>0</v>
      </c>
      <c r="J250" t="s">
        <v>48</v>
      </c>
      <c r="K250">
        <v>0</v>
      </c>
      <c r="L250">
        <v>0</v>
      </c>
      <c r="M250">
        <v>0</v>
      </c>
      <c r="N250">
        <v>0</v>
      </c>
      <c r="O250">
        <v>0</v>
      </c>
      <c r="P250">
        <v>0</v>
      </c>
      <c r="Q250">
        <v>0</v>
      </c>
      <c r="S250">
        <v>0</v>
      </c>
      <c r="T250">
        <v>0</v>
      </c>
      <c r="U250">
        <v>0</v>
      </c>
      <c r="V250">
        <v>0</v>
      </c>
      <c r="W250">
        <v>0</v>
      </c>
      <c r="X250">
        <v>0</v>
      </c>
      <c r="Y250">
        <v>0</v>
      </c>
      <c r="AA250" t="s">
        <v>48</v>
      </c>
      <c r="AE250">
        <v>0.95452803036400002</v>
      </c>
      <c r="AF250" t="s">
        <v>36</v>
      </c>
      <c r="AG250">
        <v>150</v>
      </c>
      <c r="AH250" t="s">
        <v>37</v>
      </c>
    </row>
    <row r="251" spans="1:34" x14ac:dyDescent="0.25">
      <c r="A251">
        <v>952</v>
      </c>
      <c r="B251">
        <v>0</v>
      </c>
      <c r="C251">
        <v>0</v>
      </c>
      <c r="D251">
        <v>0</v>
      </c>
      <c r="E251">
        <v>0</v>
      </c>
      <c r="F251">
        <v>0</v>
      </c>
      <c r="G251">
        <v>0</v>
      </c>
      <c r="H251">
        <v>0</v>
      </c>
      <c r="J251" t="s">
        <v>48</v>
      </c>
      <c r="K251">
        <v>0</v>
      </c>
      <c r="L251">
        <v>0</v>
      </c>
      <c r="M251">
        <v>0</v>
      </c>
      <c r="N251">
        <v>0</v>
      </c>
      <c r="O251">
        <v>0</v>
      </c>
      <c r="P251">
        <v>0</v>
      </c>
      <c r="Q251">
        <v>0</v>
      </c>
      <c r="S251">
        <v>0</v>
      </c>
      <c r="T251">
        <v>0</v>
      </c>
      <c r="U251">
        <v>0</v>
      </c>
      <c r="V251">
        <v>0</v>
      </c>
      <c r="W251">
        <v>0</v>
      </c>
      <c r="X251">
        <v>0</v>
      </c>
      <c r="Y251">
        <v>0</v>
      </c>
      <c r="AA251" t="s">
        <v>48</v>
      </c>
      <c r="AE251">
        <v>0.95452803036400002</v>
      </c>
      <c r="AF251" t="s">
        <v>38</v>
      </c>
      <c r="AG251">
        <v>200</v>
      </c>
      <c r="AH251" t="s">
        <v>39</v>
      </c>
    </row>
    <row r="252" spans="1:34" x14ac:dyDescent="0.25">
      <c r="A252">
        <v>957</v>
      </c>
      <c r="B252">
        <v>0</v>
      </c>
      <c r="C252">
        <v>0</v>
      </c>
      <c r="D252">
        <v>0</v>
      </c>
      <c r="E252">
        <v>0</v>
      </c>
      <c r="F252">
        <v>0</v>
      </c>
      <c r="G252">
        <v>0</v>
      </c>
      <c r="H252">
        <v>0</v>
      </c>
      <c r="J252">
        <v>0</v>
      </c>
      <c r="K252">
        <v>0</v>
      </c>
      <c r="L252">
        <v>0</v>
      </c>
      <c r="M252">
        <v>0</v>
      </c>
      <c r="N252">
        <v>0</v>
      </c>
      <c r="O252">
        <v>0</v>
      </c>
      <c r="P252">
        <v>0</v>
      </c>
      <c r="Q252">
        <v>0</v>
      </c>
      <c r="S252">
        <v>0</v>
      </c>
      <c r="T252">
        <v>0</v>
      </c>
      <c r="U252">
        <v>0</v>
      </c>
      <c r="V252">
        <v>0</v>
      </c>
      <c r="W252">
        <v>0</v>
      </c>
      <c r="X252">
        <v>0</v>
      </c>
      <c r="Y252">
        <v>0</v>
      </c>
      <c r="AA252">
        <v>2</v>
      </c>
      <c r="AB252">
        <v>0</v>
      </c>
      <c r="AC252">
        <v>2</v>
      </c>
      <c r="AD252">
        <v>5</v>
      </c>
      <c r="AE252">
        <v>0.80620347234</v>
      </c>
      <c r="AF252" t="s">
        <v>46</v>
      </c>
      <c r="AG252">
        <v>0.5</v>
      </c>
      <c r="AH252" t="s">
        <v>47</v>
      </c>
    </row>
    <row r="253" spans="1:34" x14ac:dyDescent="0.25">
      <c r="A253">
        <v>963</v>
      </c>
      <c r="B253">
        <v>0</v>
      </c>
      <c r="C253">
        <v>0</v>
      </c>
      <c r="D253">
        <v>0</v>
      </c>
      <c r="E253">
        <v>0</v>
      </c>
      <c r="F253">
        <v>0</v>
      </c>
      <c r="G253">
        <v>0</v>
      </c>
      <c r="H253">
        <v>0</v>
      </c>
      <c r="J253">
        <v>0</v>
      </c>
      <c r="K253">
        <v>0</v>
      </c>
      <c r="L253">
        <v>0</v>
      </c>
      <c r="M253">
        <v>0</v>
      </c>
      <c r="N253">
        <v>0</v>
      </c>
      <c r="O253">
        <v>0</v>
      </c>
      <c r="P253">
        <v>0</v>
      </c>
      <c r="Q253">
        <v>0</v>
      </c>
      <c r="S253">
        <v>6</v>
      </c>
      <c r="T253">
        <v>0</v>
      </c>
      <c r="U253">
        <v>0</v>
      </c>
      <c r="V253">
        <v>0</v>
      </c>
      <c r="W253">
        <v>4</v>
      </c>
      <c r="X253">
        <v>0</v>
      </c>
      <c r="Y253">
        <v>2</v>
      </c>
      <c r="Z253">
        <v>4</v>
      </c>
      <c r="AA253">
        <v>2</v>
      </c>
      <c r="AB253">
        <v>1</v>
      </c>
      <c r="AC253">
        <v>1</v>
      </c>
      <c r="AD253">
        <v>10</v>
      </c>
      <c r="AE253">
        <v>0.444039132911</v>
      </c>
      <c r="AF253" t="s">
        <v>49</v>
      </c>
      <c r="AG253">
        <v>50</v>
      </c>
      <c r="AH253" t="s">
        <v>50</v>
      </c>
    </row>
    <row r="254" spans="1:34" x14ac:dyDescent="0.25">
      <c r="A254">
        <v>963</v>
      </c>
      <c r="B254">
        <v>0</v>
      </c>
      <c r="C254">
        <v>0</v>
      </c>
      <c r="D254">
        <v>0</v>
      </c>
      <c r="E254">
        <v>0</v>
      </c>
      <c r="F254">
        <v>0</v>
      </c>
      <c r="G254">
        <v>0</v>
      </c>
      <c r="H254">
        <v>0</v>
      </c>
      <c r="J254">
        <v>0</v>
      </c>
      <c r="K254">
        <v>0</v>
      </c>
      <c r="L254">
        <v>0</v>
      </c>
      <c r="M254">
        <v>0</v>
      </c>
      <c r="N254">
        <v>0</v>
      </c>
      <c r="O254">
        <v>0</v>
      </c>
      <c r="P254">
        <v>0</v>
      </c>
      <c r="Q254">
        <v>0</v>
      </c>
      <c r="S254">
        <v>6</v>
      </c>
      <c r="T254">
        <v>0</v>
      </c>
      <c r="U254">
        <v>0</v>
      </c>
      <c r="V254">
        <v>0</v>
      </c>
      <c r="W254">
        <v>4</v>
      </c>
      <c r="X254">
        <v>0</v>
      </c>
      <c r="Y254">
        <v>2</v>
      </c>
      <c r="Z254">
        <v>4</v>
      </c>
      <c r="AA254">
        <v>2</v>
      </c>
      <c r="AB254">
        <v>1</v>
      </c>
      <c r="AC254">
        <v>1</v>
      </c>
      <c r="AD254">
        <v>10</v>
      </c>
      <c r="AE254">
        <v>0.444039132911</v>
      </c>
      <c r="AF254" t="s">
        <v>34</v>
      </c>
      <c r="AG254">
        <v>100</v>
      </c>
      <c r="AH254" t="s">
        <v>35</v>
      </c>
    </row>
    <row r="255" spans="1:34" x14ac:dyDescent="0.25">
      <c r="A255">
        <v>963</v>
      </c>
      <c r="B255">
        <v>0</v>
      </c>
      <c r="C255">
        <v>0</v>
      </c>
      <c r="D255">
        <v>0</v>
      </c>
      <c r="E255">
        <v>0</v>
      </c>
      <c r="F255">
        <v>0</v>
      </c>
      <c r="G255">
        <v>0</v>
      </c>
      <c r="H255">
        <v>0</v>
      </c>
      <c r="J255">
        <v>0</v>
      </c>
      <c r="K255">
        <v>0</v>
      </c>
      <c r="L255">
        <v>0</v>
      </c>
      <c r="M255">
        <v>0</v>
      </c>
      <c r="N255">
        <v>0</v>
      </c>
      <c r="O255">
        <v>0</v>
      </c>
      <c r="P255">
        <v>0</v>
      </c>
      <c r="Q255">
        <v>0</v>
      </c>
      <c r="S255">
        <v>6</v>
      </c>
      <c r="T255">
        <v>0</v>
      </c>
      <c r="U255">
        <v>0</v>
      </c>
      <c r="V255">
        <v>0</v>
      </c>
      <c r="W255">
        <v>4</v>
      </c>
      <c r="X255">
        <v>0</v>
      </c>
      <c r="Y255">
        <v>2</v>
      </c>
      <c r="Z255">
        <v>4</v>
      </c>
      <c r="AA255">
        <v>2</v>
      </c>
      <c r="AB255">
        <v>1</v>
      </c>
      <c r="AC255">
        <v>1</v>
      </c>
      <c r="AD255">
        <v>10</v>
      </c>
      <c r="AE255">
        <v>0.444039132911</v>
      </c>
      <c r="AF255" t="s">
        <v>36</v>
      </c>
      <c r="AG255">
        <v>150</v>
      </c>
      <c r="AH255" t="s">
        <v>37</v>
      </c>
    </row>
    <row r="256" spans="1:34" x14ac:dyDescent="0.25">
      <c r="A256">
        <v>963</v>
      </c>
      <c r="B256">
        <v>0</v>
      </c>
      <c r="C256">
        <v>0</v>
      </c>
      <c r="D256">
        <v>0</v>
      </c>
      <c r="E256">
        <v>0</v>
      </c>
      <c r="F256">
        <v>0</v>
      </c>
      <c r="G256">
        <v>0</v>
      </c>
      <c r="H256">
        <v>0</v>
      </c>
      <c r="J256">
        <v>0</v>
      </c>
      <c r="K256">
        <v>0</v>
      </c>
      <c r="L256">
        <v>0</v>
      </c>
      <c r="M256">
        <v>0</v>
      </c>
      <c r="N256">
        <v>0</v>
      </c>
      <c r="O256">
        <v>0</v>
      </c>
      <c r="P256">
        <v>0</v>
      </c>
      <c r="Q256">
        <v>0</v>
      </c>
      <c r="S256">
        <v>6</v>
      </c>
      <c r="T256">
        <v>0</v>
      </c>
      <c r="U256">
        <v>0</v>
      </c>
      <c r="V256">
        <v>0</v>
      </c>
      <c r="W256">
        <v>4</v>
      </c>
      <c r="X256">
        <v>0</v>
      </c>
      <c r="Y256">
        <v>2</v>
      </c>
      <c r="Z256">
        <v>4</v>
      </c>
      <c r="AA256">
        <v>2</v>
      </c>
      <c r="AB256">
        <v>1</v>
      </c>
      <c r="AC256">
        <v>1</v>
      </c>
      <c r="AD256">
        <v>10</v>
      </c>
      <c r="AE256">
        <v>0.444039132911</v>
      </c>
      <c r="AF256" t="s">
        <v>38</v>
      </c>
      <c r="AG256">
        <v>200</v>
      </c>
      <c r="AH256" t="s">
        <v>39</v>
      </c>
    </row>
    <row r="257" spans="1:34" x14ac:dyDescent="0.25">
      <c r="A257">
        <v>963</v>
      </c>
      <c r="B257">
        <v>0</v>
      </c>
      <c r="C257">
        <v>0</v>
      </c>
      <c r="D257">
        <v>0</v>
      </c>
      <c r="E257">
        <v>0</v>
      </c>
      <c r="F257">
        <v>0</v>
      </c>
      <c r="G257">
        <v>0</v>
      </c>
      <c r="H257">
        <v>0</v>
      </c>
      <c r="J257">
        <v>0</v>
      </c>
      <c r="K257">
        <v>0</v>
      </c>
      <c r="L257">
        <v>0</v>
      </c>
      <c r="M257">
        <v>0</v>
      </c>
      <c r="N257">
        <v>0</v>
      </c>
      <c r="O257">
        <v>0</v>
      </c>
      <c r="P257">
        <v>0</v>
      </c>
      <c r="Q257">
        <v>0</v>
      </c>
      <c r="S257">
        <v>6</v>
      </c>
      <c r="T257">
        <v>0</v>
      </c>
      <c r="U257">
        <v>0</v>
      </c>
      <c r="V257">
        <v>0</v>
      </c>
      <c r="W257">
        <v>4</v>
      </c>
      <c r="X257">
        <v>0</v>
      </c>
      <c r="Y257">
        <v>2</v>
      </c>
      <c r="Z257">
        <v>4</v>
      </c>
      <c r="AA257">
        <v>2</v>
      </c>
      <c r="AB257">
        <v>1</v>
      </c>
      <c r="AC257">
        <v>1</v>
      </c>
      <c r="AD257">
        <v>10</v>
      </c>
      <c r="AE257">
        <v>0.444039132911</v>
      </c>
      <c r="AF257" t="s">
        <v>40</v>
      </c>
      <c r="AG257">
        <v>0.2</v>
      </c>
      <c r="AH257" t="s">
        <v>41</v>
      </c>
    </row>
    <row r="258" spans="1:34" x14ac:dyDescent="0.25">
      <c r="A258">
        <v>963</v>
      </c>
      <c r="B258">
        <v>0</v>
      </c>
      <c r="C258">
        <v>0</v>
      </c>
      <c r="D258">
        <v>0</v>
      </c>
      <c r="E258">
        <v>0</v>
      </c>
      <c r="F258">
        <v>0</v>
      </c>
      <c r="G258">
        <v>0</v>
      </c>
      <c r="H258">
        <v>0</v>
      </c>
      <c r="J258">
        <v>0</v>
      </c>
      <c r="K258">
        <v>0</v>
      </c>
      <c r="L258">
        <v>0</v>
      </c>
      <c r="M258">
        <v>0</v>
      </c>
      <c r="N258">
        <v>0</v>
      </c>
      <c r="O258">
        <v>0</v>
      </c>
      <c r="P258">
        <v>0</v>
      </c>
      <c r="Q258">
        <v>0</v>
      </c>
      <c r="S258">
        <v>6</v>
      </c>
      <c r="T258">
        <v>0</v>
      </c>
      <c r="U258">
        <v>0</v>
      </c>
      <c r="V258">
        <v>0</v>
      </c>
      <c r="W258">
        <v>4</v>
      </c>
      <c r="X258">
        <v>0</v>
      </c>
      <c r="Y258">
        <v>2</v>
      </c>
      <c r="Z258">
        <v>4</v>
      </c>
      <c r="AA258">
        <v>2</v>
      </c>
      <c r="AB258">
        <v>1</v>
      </c>
      <c r="AC258">
        <v>1</v>
      </c>
      <c r="AD258">
        <v>10</v>
      </c>
      <c r="AE258">
        <v>0.444039132911</v>
      </c>
      <c r="AF258" t="s">
        <v>42</v>
      </c>
      <c r="AG258">
        <v>0.3</v>
      </c>
      <c r="AH258" t="s">
        <v>43</v>
      </c>
    </row>
    <row r="259" spans="1:34" x14ac:dyDescent="0.25">
      <c r="A259">
        <v>963</v>
      </c>
      <c r="B259">
        <v>0</v>
      </c>
      <c r="C259">
        <v>0</v>
      </c>
      <c r="D259">
        <v>0</v>
      </c>
      <c r="E259">
        <v>0</v>
      </c>
      <c r="F259">
        <v>0</v>
      </c>
      <c r="G259">
        <v>0</v>
      </c>
      <c r="H259">
        <v>0</v>
      </c>
      <c r="J259">
        <v>0</v>
      </c>
      <c r="K259">
        <v>0</v>
      </c>
      <c r="L259">
        <v>0</v>
      </c>
      <c r="M259">
        <v>0</v>
      </c>
      <c r="N259">
        <v>0</v>
      </c>
      <c r="O259">
        <v>0</v>
      </c>
      <c r="P259">
        <v>0</v>
      </c>
      <c r="Q259">
        <v>0</v>
      </c>
      <c r="S259">
        <v>6</v>
      </c>
      <c r="T259">
        <v>0</v>
      </c>
      <c r="U259">
        <v>0</v>
      </c>
      <c r="V259">
        <v>0</v>
      </c>
      <c r="W259">
        <v>4</v>
      </c>
      <c r="X259">
        <v>0</v>
      </c>
      <c r="Y259">
        <v>2</v>
      </c>
      <c r="Z259">
        <v>4</v>
      </c>
      <c r="AA259">
        <v>2</v>
      </c>
      <c r="AB259">
        <v>1</v>
      </c>
      <c r="AC259">
        <v>1</v>
      </c>
      <c r="AD259">
        <v>10</v>
      </c>
      <c r="AE259">
        <v>0.444039132911</v>
      </c>
      <c r="AF259" t="s">
        <v>44</v>
      </c>
      <c r="AG259">
        <v>0.4</v>
      </c>
      <c r="AH259" t="s">
        <v>45</v>
      </c>
    </row>
    <row r="260" spans="1:34" x14ac:dyDescent="0.25">
      <c r="A260">
        <v>963</v>
      </c>
      <c r="B260">
        <v>0</v>
      </c>
      <c r="C260">
        <v>0</v>
      </c>
      <c r="D260">
        <v>0</v>
      </c>
      <c r="E260">
        <v>0</v>
      </c>
      <c r="F260">
        <v>0</v>
      </c>
      <c r="G260">
        <v>0</v>
      </c>
      <c r="H260">
        <v>0</v>
      </c>
      <c r="J260">
        <v>0</v>
      </c>
      <c r="K260">
        <v>0</v>
      </c>
      <c r="L260">
        <v>0</v>
      </c>
      <c r="M260">
        <v>0</v>
      </c>
      <c r="N260">
        <v>0</v>
      </c>
      <c r="O260">
        <v>0</v>
      </c>
      <c r="P260">
        <v>0</v>
      </c>
      <c r="Q260">
        <v>0</v>
      </c>
      <c r="S260">
        <v>6</v>
      </c>
      <c r="T260">
        <v>0</v>
      </c>
      <c r="U260">
        <v>0</v>
      </c>
      <c r="V260">
        <v>0</v>
      </c>
      <c r="W260">
        <v>4</v>
      </c>
      <c r="X260">
        <v>0</v>
      </c>
      <c r="Y260">
        <v>2</v>
      </c>
      <c r="Z260">
        <v>4</v>
      </c>
      <c r="AA260">
        <v>2</v>
      </c>
      <c r="AB260">
        <v>1</v>
      </c>
      <c r="AC260">
        <v>1</v>
      </c>
      <c r="AD260">
        <v>10</v>
      </c>
      <c r="AE260">
        <v>0.444039132911</v>
      </c>
      <c r="AF260" t="s">
        <v>46</v>
      </c>
      <c r="AG260">
        <v>0.5</v>
      </c>
      <c r="AH260" t="s">
        <v>47</v>
      </c>
    </row>
    <row r="261" spans="1:34" x14ac:dyDescent="0.25">
      <c r="A261">
        <v>967</v>
      </c>
      <c r="B261">
        <v>0</v>
      </c>
      <c r="C261">
        <v>0</v>
      </c>
      <c r="D261">
        <v>0</v>
      </c>
      <c r="E261">
        <v>0</v>
      </c>
      <c r="F261">
        <v>0</v>
      </c>
      <c r="G261">
        <v>0</v>
      </c>
      <c r="H261">
        <v>0</v>
      </c>
      <c r="J261">
        <v>0</v>
      </c>
      <c r="K261">
        <v>0</v>
      </c>
      <c r="L261">
        <v>0</v>
      </c>
      <c r="M261">
        <v>0</v>
      </c>
      <c r="N261">
        <v>0</v>
      </c>
      <c r="O261">
        <v>0</v>
      </c>
      <c r="P261">
        <v>0</v>
      </c>
      <c r="Q261">
        <v>0</v>
      </c>
      <c r="S261" t="s">
        <v>48</v>
      </c>
      <c r="AA261">
        <v>0</v>
      </c>
      <c r="AB261">
        <v>0</v>
      </c>
      <c r="AC261">
        <v>0</v>
      </c>
      <c r="AE261">
        <v>1.0727609621300001</v>
      </c>
      <c r="AF261" t="s">
        <v>44</v>
      </c>
      <c r="AG261">
        <v>0.4</v>
      </c>
      <c r="AH261" t="s">
        <v>45</v>
      </c>
    </row>
    <row r="262" spans="1:34" x14ac:dyDescent="0.25">
      <c r="A262">
        <v>967</v>
      </c>
      <c r="B262">
        <v>0</v>
      </c>
      <c r="C262">
        <v>0</v>
      </c>
      <c r="D262">
        <v>0</v>
      </c>
      <c r="E262">
        <v>0</v>
      </c>
      <c r="F262">
        <v>0</v>
      </c>
      <c r="G262">
        <v>0</v>
      </c>
      <c r="H262">
        <v>0</v>
      </c>
      <c r="J262">
        <v>0</v>
      </c>
      <c r="K262">
        <v>0</v>
      </c>
      <c r="L262">
        <v>0</v>
      </c>
      <c r="M262">
        <v>0</v>
      </c>
      <c r="N262">
        <v>0</v>
      </c>
      <c r="O262">
        <v>0</v>
      </c>
      <c r="P262">
        <v>0</v>
      </c>
      <c r="Q262">
        <v>0</v>
      </c>
      <c r="S262" t="s">
        <v>48</v>
      </c>
      <c r="AA262">
        <v>0</v>
      </c>
      <c r="AB262">
        <v>0</v>
      </c>
      <c r="AC262">
        <v>0</v>
      </c>
      <c r="AE262">
        <v>1.0727609621300001</v>
      </c>
      <c r="AF262" t="s">
        <v>46</v>
      </c>
      <c r="AG262">
        <v>0.5</v>
      </c>
      <c r="AH262" t="s">
        <v>47</v>
      </c>
    </row>
    <row r="263" spans="1:34" x14ac:dyDescent="0.25">
      <c r="A263">
        <v>970</v>
      </c>
      <c r="B263">
        <v>0</v>
      </c>
      <c r="C263">
        <v>0</v>
      </c>
      <c r="D263">
        <v>0</v>
      </c>
      <c r="E263">
        <v>0</v>
      </c>
      <c r="F263">
        <v>0</v>
      </c>
      <c r="G263">
        <v>0</v>
      </c>
      <c r="H263">
        <v>0</v>
      </c>
      <c r="J263">
        <v>0</v>
      </c>
      <c r="K263">
        <v>0</v>
      </c>
      <c r="L263">
        <v>0</v>
      </c>
      <c r="M263">
        <v>0</v>
      </c>
      <c r="N263">
        <v>0</v>
      </c>
      <c r="O263">
        <v>0</v>
      </c>
      <c r="P263">
        <v>0</v>
      </c>
      <c r="Q263">
        <v>0</v>
      </c>
      <c r="S263" t="s">
        <v>48</v>
      </c>
      <c r="AA263">
        <v>0</v>
      </c>
      <c r="AB263">
        <v>0</v>
      </c>
      <c r="AC263">
        <v>0</v>
      </c>
      <c r="AE263">
        <v>1.2157598406200001</v>
      </c>
      <c r="AF263" t="s">
        <v>44</v>
      </c>
      <c r="AG263">
        <v>0.4</v>
      </c>
      <c r="AH263" t="s">
        <v>45</v>
      </c>
    </row>
    <row r="264" spans="1:34" x14ac:dyDescent="0.25">
      <c r="A264">
        <v>970</v>
      </c>
      <c r="B264">
        <v>0</v>
      </c>
      <c r="C264">
        <v>0</v>
      </c>
      <c r="D264">
        <v>0</v>
      </c>
      <c r="E264">
        <v>0</v>
      </c>
      <c r="F264">
        <v>0</v>
      </c>
      <c r="G264">
        <v>0</v>
      </c>
      <c r="H264">
        <v>0</v>
      </c>
      <c r="J264">
        <v>0</v>
      </c>
      <c r="K264">
        <v>0</v>
      </c>
      <c r="L264">
        <v>0</v>
      </c>
      <c r="M264">
        <v>0</v>
      </c>
      <c r="N264">
        <v>0</v>
      </c>
      <c r="O264">
        <v>0</v>
      </c>
      <c r="P264">
        <v>0</v>
      </c>
      <c r="Q264">
        <v>0</v>
      </c>
      <c r="S264" t="s">
        <v>48</v>
      </c>
      <c r="AA264">
        <v>0</v>
      </c>
      <c r="AB264">
        <v>0</v>
      </c>
      <c r="AC264">
        <v>0</v>
      </c>
      <c r="AE264">
        <v>1.2157598406200001</v>
      </c>
      <c r="AF264" t="s">
        <v>46</v>
      </c>
      <c r="AG264">
        <v>0.5</v>
      </c>
      <c r="AH264" t="s">
        <v>47</v>
      </c>
    </row>
    <row r="265" spans="1:34" x14ac:dyDescent="0.25">
      <c r="A265">
        <v>971</v>
      </c>
      <c r="B265">
        <v>0</v>
      </c>
      <c r="C265">
        <v>0</v>
      </c>
      <c r="D265">
        <v>0</v>
      </c>
      <c r="E265">
        <v>0</v>
      </c>
      <c r="F265">
        <v>0</v>
      </c>
      <c r="G265">
        <v>0</v>
      </c>
      <c r="H265">
        <v>0</v>
      </c>
      <c r="J265">
        <v>10</v>
      </c>
      <c r="K265">
        <v>0</v>
      </c>
      <c r="L265">
        <v>0</v>
      </c>
      <c r="M265">
        <v>0</v>
      </c>
      <c r="N265">
        <v>0</v>
      </c>
      <c r="O265">
        <v>0</v>
      </c>
      <c r="P265">
        <v>0</v>
      </c>
      <c r="Q265">
        <v>0</v>
      </c>
      <c r="S265">
        <v>0</v>
      </c>
      <c r="T265">
        <v>0</v>
      </c>
      <c r="U265">
        <v>0</v>
      </c>
      <c r="V265">
        <v>0</v>
      </c>
      <c r="W265">
        <v>0</v>
      </c>
      <c r="X265">
        <v>0</v>
      </c>
      <c r="Y265">
        <v>0</v>
      </c>
      <c r="AA265">
        <v>6</v>
      </c>
      <c r="AB265">
        <v>4</v>
      </c>
      <c r="AC265">
        <v>2</v>
      </c>
      <c r="AD265">
        <v>30</v>
      </c>
      <c r="AE265">
        <v>1.09614223373</v>
      </c>
      <c r="AF265" t="s">
        <v>49</v>
      </c>
      <c r="AG265">
        <v>50</v>
      </c>
      <c r="AH265" t="s">
        <v>50</v>
      </c>
    </row>
    <row r="266" spans="1:34" x14ac:dyDescent="0.25">
      <c r="A266">
        <v>971</v>
      </c>
      <c r="B266">
        <v>0</v>
      </c>
      <c r="C266">
        <v>0</v>
      </c>
      <c r="D266">
        <v>0</v>
      </c>
      <c r="E266">
        <v>0</v>
      </c>
      <c r="F266">
        <v>0</v>
      </c>
      <c r="G266">
        <v>0</v>
      </c>
      <c r="H266">
        <v>0</v>
      </c>
      <c r="J266">
        <v>10</v>
      </c>
      <c r="K266">
        <v>0</v>
      </c>
      <c r="L266">
        <v>0</v>
      </c>
      <c r="M266">
        <v>0</v>
      </c>
      <c r="N266">
        <v>0</v>
      </c>
      <c r="O266">
        <v>0</v>
      </c>
      <c r="P266">
        <v>0</v>
      </c>
      <c r="Q266">
        <v>0</v>
      </c>
      <c r="S266">
        <v>0</v>
      </c>
      <c r="T266">
        <v>0</v>
      </c>
      <c r="U266">
        <v>0</v>
      </c>
      <c r="V266">
        <v>0</v>
      </c>
      <c r="W266">
        <v>0</v>
      </c>
      <c r="X266">
        <v>0</v>
      </c>
      <c r="Y266">
        <v>0</v>
      </c>
      <c r="AA266">
        <v>6</v>
      </c>
      <c r="AB266">
        <v>4</v>
      </c>
      <c r="AC266">
        <v>2</v>
      </c>
      <c r="AD266">
        <v>30</v>
      </c>
      <c r="AE266">
        <v>1.09614223373</v>
      </c>
      <c r="AF266" t="s">
        <v>34</v>
      </c>
      <c r="AG266">
        <v>100</v>
      </c>
      <c r="AH266" t="s">
        <v>35</v>
      </c>
    </row>
    <row r="267" spans="1:34" x14ac:dyDescent="0.25">
      <c r="A267">
        <v>971</v>
      </c>
      <c r="B267">
        <v>0</v>
      </c>
      <c r="C267">
        <v>0</v>
      </c>
      <c r="D267">
        <v>0</v>
      </c>
      <c r="E267">
        <v>0</v>
      </c>
      <c r="F267">
        <v>0</v>
      </c>
      <c r="G267">
        <v>0</v>
      </c>
      <c r="H267">
        <v>0</v>
      </c>
      <c r="J267">
        <v>10</v>
      </c>
      <c r="K267">
        <v>0</v>
      </c>
      <c r="L267">
        <v>0</v>
      </c>
      <c r="M267">
        <v>0</v>
      </c>
      <c r="N267">
        <v>0</v>
      </c>
      <c r="O267">
        <v>0</v>
      </c>
      <c r="P267">
        <v>0</v>
      </c>
      <c r="Q267">
        <v>0</v>
      </c>
      <c r="S267">
        <v>0</v>
      </c>
      <c r="T267">
        <v>0</v>
      </c>
      <c r="U267">
        <v>0</v>
      </c>
      <c r="V267">
        <v>0</v>
      </c>
      <c r="W267">
        <v>0</v>
      </c>
      <c r="X267">
        <v>0</v>
      </c>
      <c r="Y267">
        <v>0</v>
      </c>
      <c r="AA267">
        <v>6</v>
      </c>
      <c r="AB267">
        <v>4</v>
      </c>
      <c r="AC267">
        <v>2</v>
      </c>
      <c r="AD267">
        <v>30</v>
      </c>
      <c r="AE267">
        <v>1.09614223373</v>
      </c>
      <c r="AF267" t="s">
        <v>36</v>
      </c>
      <c r="AG267">
        <v>150</v>
      </c>
      <c r="AH267" t="s">
        <v>37</v>
      </c>
    </row>
    <row r="268" spans="1:34" x14ac:dyDescent="0.25">
      <c r="A268">
        <v>971</v>
      </c>
      <c r="B268">
        <v>0</v>
      </c>
      <c r="C268">
        <v>0</v>
      </c>
      <c r="D268">
        <v>0</v>
      </c>
      <c r="E268">
        <v>0</v>
      </c>
      <c r="F268">
        <v>0</v>
      </c>
      <c r="G268">
        <v>0</v>
      </c>
      <c r="H268">
        <v>0</v>
      </c>
      <c r="J268">
        <v>10</v>
      </c>
      <c r="K268">
        <v>0</v>
      </c>
      <c r="L268">
        <v>0</v>
      </c>
      <c r="M268">
        <v>0</v>
      </c>
      <c r="N268">
        <v>0</v>
      </c>
      <c r="O268">
        <v>0</v>
      </c>
      <c r="P268">
        <v>0</v>
      </c>
      <c r="Q268">
        <v>0</v>
      </c>
      <c r="S268">
        <v>0</v>
      </c>
      <c r="T268">
        <v>0</v>
      </c>
      <c r="U268">
        <v>0</v>
      </c>
      <c r="V268">
        <v>0</v>
      </c>
      <c r="W268">
        <v>0</v>
      </c>
      <c r="X268">
        <v>0</v>
      </c>
      <c r="Y268">
        <v>0</v>
      </c>
      <c r="AA268">
        <v>6</v>
      </c>
      <c r="AB268">
        <v>4</v>
      </c>
      <c r="AC268">
        <v>2</v>
      </c>
      <c r="AD268">
        <v>30</v>
      </c>
      <c r="AE268">
        <v>1.09614223373</v>
      </c>
      <c r="AF268" t="s">
        <v>38</v>
      </c>
      <c r="AG268">
        <v>200</v>
      </c>
      <c r="AH268" t="s">
        <v>39</v>
      </c>
    </row>
    <row r="269" spans="1:34" x14ac:dyDescent="0.25">
      <c r="A269">
        <v>971</v>
      </c>
      <c r="B269">
        <v>0</v>
      </c>
      <c r="C269">
        <v>0</v>
      </c>
      <c r="D269">
        <v>0</v>
      </c>
      <c r="E269">
        <v>0</v>
      </c>
      <c r="F269">
        <v>0</v>
      </c>
      <c r="G269">
        <v>0</v>
      </c>
      <c r="H269">
        <v>0</v>
      </c>
      <c r="J269">
        <v>10</v>
      </c>
      <c r="K269">
        <v>0</v>
      </c>
      <c r="L269">
        <v>0</v>
      </c>
      <c r="M269">
        <v>0</v>
      </c>
      <c r="N269">
        <v>0</v>
      </c>
      <c r="O269">
        <v>0</v>
      </c>
      <c r="P269">
        <v>0</v>
      </c>
      <c r="Q269">
        <v>0</v>
      </c>
      <c r="S269">
        <v>0</v>
      </c>
      <c r="T269">
        <v>0</v>
      </c>
      <c r="U269">
        <v>0</v>
      </c>
      <c r="V269">
        <v>0</v>
      </c>
      <c r="W269">
        <v>0</v>
      </c>
      <c r="X269">
        <v>0</v>
      </c>
      <c r="Y269">
        <v>0</v>
      </c>
      <c r="AA269">
        <v>6</v>
      </c>
      <c r="AB269">
        <v>4</v>
      </c>
      <c r="AC269">
        <v>2</v>
      </c>
      <c r="AD269">
        <v>30</v>
      </c>
      <c r="AE269">
        <v>1.09614223373</v>
      </c>
      <c r="AF269" t="s">
        <v>42</v>
      </c>
      <c r="AG269">
        <v>0.3</v>
      </c>
      <c r="AH269" t="s">
        <v>43</v>
      </c>
    </row>
    <row r="270" spans="1:34" x14ac:dyDescent="0.25">
      <c r="A270">
        <v>971</v>
      </c>
      <c r="B270">
        <v>0</v>
      </c>
      <c r="C270">
        <v>0</v>
      </c>
      <c r="D270">
        <v>0</v>
      </c>
      <c r="E270">
        <v>0</v>
      </c>
      <c r="F270">
        <v>0</v>
      </c>
      <c r="G270">
        <v>0</v>
      </c>
      <c r="H270">
        <v>0</v>
      </c>
      <c r="J270">
        <v>10</v>
      </c>
      <c r="K270">
        <v>0</v>
      </c>
      <c r="L270">
        <v>0</v>
      </c>
      <c r="M270">
        <v>0</v>
      </c>
      <c r="N270">
        <v>0</v>
      </c>
      <c r="O270">
        <v>0</v>
      </c>
      <c r="P270">
        <v>0</v>
      </c>
      <c r="Q270">
        <v>0</v>
      </c>
      <c r="S270">
        <v>0</v>
      </c>
      <c r="T270">
        <v>0</v>
      </c>
      <c r="U270">
        <v>0</v>
      </c>
      <c r="V270">
        <v>0</v>
      </c>
      <c r="W270">
        <v>0</v>
      </c>
      <c r="X270">
        <v>0</v>
      </c>
      <c r="Y270">
        <v>0</v>
      </c>
      <c r="AA270">
        <v>6</v>
      </c>
      <c r="AB270">
        <v>4</v>
      </c>
      <c r="AC270">
        <v>2</v>
      </c>
      <c r="AD270">
        <v>30</v>
      </c>
      <c r="AE270">
        <v>1.09614223373</v>
      </c>
      <c r="AF270" t="s">
        <v>44</v>
      </c>
      <c r="AG270">
        <v>0.4</v>
      </c>
      <c r="AH270" t="s">
        <v>45</v>
      </c>
    </row>
    <row r="271" spans="1:34" x14ac:dyDescent="0.25">
      <c r="A271">
        <v>971</v>
      </c>
      <c r="B271">
        <v>0</v>
      </c>
      <c r="C271">
        <v>0</v>
      </c>
      <c r="D271">
        <v>0</v>
      </c>
      <c r="E271">
        <v>0</v>
      </c>
      <c r="F271">
        <v>0</v>
      </c>
      <c r="G271">
        <v>0</v>
      </c>
      <c r="H271">
        <v>0</v>
      </c>
      <c r="J271">
        <v>10</v>
      </c>
      <c r="K271">
        <v>0</v>
      </c>
      <c r="L271">
        <v>0</v>
      </c>
      <c r="M271">
        <v>0</v>
      </c>
      <c r="N271">
        <v>0</v>
      </c>
      <c r="O271">
        <v>0</v>
      </c>
      <c r="P271">
        <v>0</v>
      </c>
      <c r="Q271">
        <v>0</v>
      </c>
      <c r="S271">
        <v>0</v>
      </c>
      <c r="T271">
        <v>0</v>
      </c>
      <c r="U271">
        <v>0</v>
      </c>
      <c r="V271">
        <v>0</v>
      </c>
      <c r="W271">
        <v>0</v>
      </c>
      <c r="X271">
        <v>0</v>
      </c>
      <c r="Y271">
        <v>0</v>
      </c>
      <c r="AA271">
        <v>6</v>
      </c>
      <c r="AB271">
        <v>4</v>
      </c>
      <c r="AC271">
        <v>2</v>
      </c>
      <c r="AD271">
        <v>30</v>
      </c>
      <c r="AE271">
        <v>1.09614223373</v>
      </c>
      <c r="AF271" t="s">
        <v>46</v>
      </c>
      <c r="AG271">
        <v>0.5</v>
      </c>
      <c r="AH271" t="s">
        <v>47</v>
      </c>
    </row>
    <row r="272" spans="1:34" x14ac:dyDescent="0.25">
      <c r="A272">
        <v>972</v>
      </c>
      <c r="B272">
        <v>0</v>
      </c>
      <c r="C272">
        <v>0</v>
      </c>
      <c r="D272">
        <v>0</v>
      </c>
      <c r="E272">
        <v>0</v>
      </c>
      <c r="F272">
        <v>0</v>
      </c>
      <c r="G272">
        <v>0</v>
      </c>
      <c r="H272">
        <v>0</v>
      </c>
      <c r="J272">
        <v>0</v>
      </c>
      <c r="K272">
        <v>0</v>
      </c>
      <c r="L272">
        <v>0</v>
      </c>
      <c r="M272">
        <v>0</v>
      </c>
      <c r="N272">
        <v>0</v>
      </c>
      <c r="O272">
        <v>0</v>
      </c>
      <c r="P272">
        <v>0</v>
      </c>
      <c r="Q272">
        <v>0</v>
      </c>
      <c r="S272">
        <v>14</v>
      </c>
      <c r="T272">
        <v>0</v>
      </c>
      <c r="U272">
        <v>0</v>
      </c>
      <c r="V272">
        <v>0</v>
      </c>
      <c r="W272">
        <v>0</v>
      </c>
      <c r="X272">
        <v>14</v>
      </c>
      <c r="Y272">
        <v>0</v>
      </c>
      <c r="Z272">
        <v>2</v>
      </c>
      <c r="AA272" t="s">
        <v>48</v>
      </c>
      <c r="AE272">
        <v>0.68454271719100002</v>
      </c>
      <c r="AF272" t="s">
        <v>49</v>
      </c>
      <c r="AG272">
        <v>50</v>
      </c>
      <c r="AH272" t="s">
        <v>50</v>
      </c>
    </row>
    <row r="273" spans="1:34" x14ac:dyDescent="0.25">
      <c r="A273">
        <v>972</v>
      </c>
      <c r="B273">
        <v>0</v>
      </c>
      <c r="C273">
        <v>0</v>
      </c>
      <c r="D273">
        <v>0</v>
      </c>
      <c r="E273">
        <v>0</v>
      </c>
      <c r="F273">
        <v>0</v>
      </c>
      <c r="G273">
        <v>0</v>
      </c>
      <c r="H273">
        <v>0</v>
      </c>
      <c r="J273">
        <v>0</v>
      </c>
      <c r="K273">
        <v>0</v>
      </c>
      <c r="L273">
        <v>0</v>
      </c>
      <c r="M273">
        <v>0</v>
      </c>
      <c r="N273">
        <v>0</v>
      </c>
      <c r="O273">
        <v>0</v>
      </c>
      <c r="P273">
        <v>0</v>
      </c>
      <c r="Q273">
        <v>0</v>
      </c>
      <c r="S273">
        <v>14</v>
      </c>
      <c r="T273">
        <v>0</v>
      </c>
      <c r="U273">
        <v>0</v>
      </c>
      <c r="V273">
        <v>0</v>
      </c>
      <c r="W273">
        <v>0</v>
      </c>
      <c r="X273">
        <v>14</v>
      </c>
      <c r="Y273">
        <v>0</v>
      </c>
      <c r="Z273">
        <v>2</v>
      </c>
      <c r="AA273" t="s">
        <v>48</v>
      </c>
      <c r="AE273">
        <v>0.68454271719100002</v>
      </c>
      <c r="AF273" t="s">
        <v>34</v>
      </c>
      <c r="AG273">
        <v>100</v>
      </c>
      <c r="AH273" t="s">
        <v>35</v>
      </c>
    </row>
    <row r="274" spans="1:34" x14ac:dyDescent="0.25">
      <c r="A274">
        <v>972</v>
      </c>
      <c r="B274">
        <v>0</v>
      </c>
      <c r="C274">
        <v>0</v>
      </c>
      <c r="D274">
        <v>0</v>
      </c>
      <c r="E274">
        <v>0</v>
      </c>
      <c r="F274">
        <v>0</v>
      </c>
      <c r="G274">
        <v>0</v>
      </c>
      <c r="H274">
        <v>0</v>
      </c>
      <c r="J274">
        <v>0</v>
      </c>
      <c r="K274">
        <v>0</v>
      </c>
      <c r="L274">
        <v>0</v>
      </c>
      <c r="M274">
        <v>0</v>
      </c>
      <c r="N274">
        <v>0</v>
      </c>
      <c r="O274">
        <v>0</v>
      </c>
      <c r="P274">
        <v>0</v>
      </c>
      <c r="Q274">
        <v>0</v>
      </c>
      <c r="S274">
        <v>14</v>
      </c>
      <c r="T274">
        <v>0</v>
      </c>
      <c r="U274">
        <v>0</v>
      </c>
      <c r="V274">
        <v>0</v>
      </c>
      <c r="W274">
        <v>0</v>
      </c>
      <c r="X274">
        <v>14</v>
      </c>
      <c r="Y274">
        <v>0</v>
      </c>
      <c r="Z274">
        <v>2</v>
      </c>
      <c r="AA274" t="s">
        <v>48</v>
      </c>
      <c r="AE274">
        <v>0.68454271719100002</v>
      </c>
      <c r="AF274" t="s">
        <v>36</v>
      </c>
      <c r="AG274">
        <v>150</v>
      </c>
      <c r="AH274" t="s">
        <v>37</v>
      </c>
    </row>
    <row r="275" spans="1:34" x14ac:dyDescent="0.25">
      <c r="A275">
        <v>972</v>
      </c>
      <c r="B275">
        <v>0</v>
      </c>
      <c r="C275">
        <v>0</v>
      </c>
      <c r="D275">
        <v>0</v>
      </c>
      <c r="E275">
        <v>0</v>
      </c>
      <c r="F275">
        <v>0</v>
      </c>
      <c r="G275">
        <v>0</v>
      </c>
      <c r="H275">
        <v>0</v>
      </c>
      <c r="J275">
        <v>0</v>
      </c>
      <c r="K275">
        <v>0</v>
      </c>
      <c r="L275">
        <v>0</v>
      </c>
      <c r="M275">
        <v>0</v>
      </c>
      <c r="N275">
        <v>0</v>
      </c>
      <c r="O275">
        <v>0</v>
      </c>
      <c r="P275">
        <v>0</v>
      </c>
      <c r="Q275">
        <v>0</v>
      </c>
      <c r="S275">
        <v>14</v>
      </c>
      <c r="T275">
        <v>0</v>
      </c>
      <c r="U275">
        <v>0</v>
      </c>
      <c r="V275">
        <v>0</v>
      </c>
      <c r="W275">
        <v>0</v>
      </c>
      <c r="X275">
        <v>14</v>
      </c>
      <c r="Y275">
        <v>0</v>
      </c>
      <c r="Z275">
        <v>2</v>
      </c>
      <c r="AA275" t="s">
        <v>48</v>
      </c>
      <c r="AE275">
        <v>0.68454271719100002</v>
      </c>
      <c r="AF275" t="s">
        <v>38</v>
      </c>
      <c r="AG275">
        <v>200</v>
      </c>
      <c r="AH275" t="s">
        <v>39</v>
      </c>
    </row>
    <row r="276" spans="1:34" x14ac:dyDescent="0.25">
      <c r="A276">
        <v>972</v>
      </c>
      <c r="B276">
        <v>0</v>
      </c>
      <c r="C276">
        <v>0</v>
      </c>
      <c r="D276">
        <v>0</v>
      </c>
      <c r="E276">
        <v>0</v>
      </c>
      <c r="F276">
        <v>0</v>
      </c>
      <c r="G276">
        <v>0</v>
      </c>
      <c r="H276">
        <v>0</v>
      </c>
      <c r="J276">
        <v>0</v>
      </c>
      <c r="K276">
        <v>0</v>
      </c>
      <c r="L276">
        <v>0</v>
      </c>
      <c r="M276">
        <v>0</v>
      </c>
      <c r="N276">
        <v>0</v>
      </c>
      <c r="O276">
        <v>0</v>
      </c>
      <c r="P276">
        <v>0</v>
      </c>
      <c r="Q276">
        <v>0</v>
      </c>
      <c r="S276">
        <v>14</v>
      </c>
      <c r="T276">
        <v>0</v>
      </c>
      <c r="U276">
        <v>0</v>
      </c>
      <c r="V276">
        <v>0</v>
      </c>
      <c r="W276">
        <v>0</v>
      </c>
      <c r="X276">
        <v>14</v>
      </c>
      <c r="Y276">
        <v>0</v>
      </c>
      <c r="Z276">
        <v>2</v>
      </c>
      <c r="AA276" t="s">
        <v>48</v>
      </c>
      <c r="AE276">
        <v>0.68454271719100002</v>
      </c>
      <c r="AF276" t="s">
        <v>44</v>
      </c>
      <c r="AG276">
        <v>0.4</v>
      </c>
      <c r="AH276" t="s">
        <v>45</v>
      </c>
    </row>
    <row r="277" spans="1:34" x14ac:dyDescent="0.25">
      <c r="A277">
        <v>972</v>
      </c>
      <c r="B277">
        <v>0</v>
      </c>
      <c r="C277">
        <v>0</v>
      </c>
      <c r="D277">
        <v>0</v>
      </c>
      <c r="E277">
        <v>0</v>
      </c>
      <c r="F277">
        <v>0</v>
      </c>
      <c r="G277">
        <v>0</v>
      </c>
      <c r="H277">
        <v>0</v>
      </c>
      <c r="J277">
        <v>0</v>
      </c>
      <c r="K277">
        <v>0</v>
      </c>
      <c r="L277">
        <v>0</v>
      </c>
      <c r="M277">
        <v>0</v>
      </c>
      <c r="N277">
        <v>0</v>
      </c>
      <c r="O277">
        <v>0</v>
      </c>
      <c r="P277">
        <v>0</v>
      </c>
      <c r="Q277">
        <v>0</v>
      </c>
      <c r="S277">
        <v>14</v>
      </c>
      <c r="T277">
        <v>0</v>
      </c>
      <c r="U277">
        <v>0</v>
      </c>
      <c r="V277">
        <v>0</v>
      </c>
      <c r="W277">
        <v>0</v>
      </c>
      <c r="X277">
        <v>14</v>
      </c>
      <c r="Y277">
        <v>0</v>
      </c>
      <c r="Z277">
        <v>2</v>
      </c>
      <c r="AA277" t="s">
        <v>48</v>
      </c>
      <c r="AE277">
        <v>0.68454271719100002</v>
      </c>
      <c r="AF277" t="s">
        <v>46</v>
      </c>
      <c r="AG277">
        <v>0.5</v>
      </c>
      <c r="AH277" t="s">
        <v>47</v>
      </c>
    </row>
    <row r="278" spans="1:34" x14ac:dyDescent="0.25">
      <c r="A278">
        <v>973</v>
      </c>
      <c r="B278">
        <v>0</v>
      </c>
      <c r="C278">
        <v>0</v>
      </c>
      <c r="D278">
        <v>0</v>
      </c>
      <c r="E278">
        <v>0</v>
      </c>
      <c r="F278">
        <v>0</v>
      </c>
      <c r="G278">
        <v>0</v>
      </c>
      <c r="H278">
        <v>0</v>
      </c>
      <c r="J278">
        <v>0</v>
      </c>
      <c r="K278">
        <v>0</v>
      </c>
      <c r="L278">
        <v>0</v>
      </c>
      <c r="M278">
        <v>0</v>
      </c>
      <c r="N278">
        <v>0</v>
      </c>
      <c r="O278">
        <v>0</v>
      </c>
      <c r="P278">
        <v>0</v>
      </c>
      <c r="Q278">
        <v>0</v>
      </c>
      <c r="S278">
        <v>0</v>
      </c>
      <c r="T278">
        <v>0</v>
      </c>
      <c r="U278">
        <v>0</v>
      </c>
      <c r="V278">
        <v>0</v>
      </c>
      <c r="W278">
        <v>0</v>
      </c>
      <c r="X278">
        <v>0</v>
      </c>
      <c r="Y278">
        <v>0</v>
      </c>
      <c r="AA278">
        <v>0</v>
      </c>
      <c r="AB278">
        <v>0</v>
      </c>
      <c r="AC278">
        <v>0</v>
      </c>
      <c r="AE278">
        <v>0.96941590982199999</v>
      </c>
      <c r="AF278" t="s">
        <v>36</v>
      </c>
      <c r="AG278">
        <v>150</v>
      </c>
      <c r="AH278" t="s">
        <v>37</v>
      </c>
    </row>
    <row r="279" spans="1:34" x14ac:dyDescent="0.25">
      <c r="A279">
        <v>973</v>
      </c>
      <c r="B279">
        <v>0</v>
      </c>
      <c r="C279">
        <v>0</v>
      </c>
      <c r="D279">
        <v>0</v>
      </c>
      <c r="E279">
        <v>0</v>
      </c>
      <c r="F279">
        <v>0</v>
      </c>
      <c r="G279">
        <v>0</v>
      </c>
      <c r="H279">
        <v>0</v>
      </c>
      <c r="J279">
        <v>0</v>
      </c>
      <c r="K279">
        <v>0</v>
      </c>
      <c r="L279">
        <v>0</v>
      </c>
      <c r="M279">
        <v>0</v>
      </c>
      <c r="N279">
        <v>0</v>
      </c>
      <c r="O279">
        <v>0</v>
      </c>
      <c r="P279">
        <v>0</v>
      </c>
      <c r="Q279">
        <v>0</v>
      </c>
      <c r="S279">
        <v>0</v>
      </c>
      <c r="T279">
        <v>0</v>
      </c>
      <c r="U279">
        <v>0</v>
      </c>
      <c r="V279">
        <v>0</v>
      </c>
      <c r="W279">
        <v>0</v>
      </c>
      <c r="X279">
        <v>0</v>
      </c>
      <c r="Y279">
        <v>0</v>
      </c>
      <c r="AA279">
        <v>0</v>
      </c>
      <c r="AB279">
        <v>0</v>
      </c>
      <c r="AC279">
        <v>0</v>
      </c>
      <c r="AE279">
        <v>0.96941590982199999</v>
      </c>
      <c r="AF279" t="s">
        <v>38</v>
      </c>
      <c r="AG279">
        <v>200</v>
      </c>
      <c r="AH279" t="s">
        <v>39</v>
      </c>
    </row>
    <row r="280" spans="1:34" x14ac:dyDescent="0.25">
      <c r="A280">
        <v>973</v>
      </c>
      <c r="B280">
        <v>0</v>
      </c>
      <c r="C280">
        <v>0</v>
      </c>
      <c r="D280">
        <v>0</v>
      </c>
      <c r="E280">
        <v>0</v>
      </c>
      <c r="F280">
        <v>0</v>
      </c>
      <c r="G280">
        <v>0</v>
      </c>
      <c r="H280">
        <v>0</v>
      </c>
      <c r="J280">
        <v>0</v>
      </c>
      <c r="K280">
        <v>0</v>
      </c>
      <c r="L280">
        <v>0</v>
      </c>
      <c r="M280">
        <v>0</v>
      </c>
      <c r="N280">
        <v>0</v>
      </c>
      <c r="O280">
        <v>0</v>
      </c>
      <c r="P280">
        <v>0</v>
      </c>
      <c r="Q280">
        <v>0</v>
      </c>
      <c r="S280">
        <v>0</v>
      </c>
      <c r="T280">
        <v>0</v>
      </c>
      <c r="U280">
        <v>0</v>
      </c>
      <c r="V280">
        <v>0</v>
      </c>
      <c r="W280">
        <v>0</v>
      </c>
      <c r="X280">
        <v>0</v>
      </c>
      <c r="Y280">
        <v>0</v>
      </c>
      <c r="AA280">
        <v>0</v>
      </c>
      <c r="AB280">
        <v>0</v>
      </c>
      <c r="AC280">
        <v>0</v>
      </c>
      <c r="AE280">
        <v>0.96941590982199999</v>
      </c>
      <c r="AF280" t="s">
        <v>40</v>
      </c>
      <c r="AG280">
        <v>0.2</v>
      </c>
      <c r="AH280" t="s">
        <v>41</v>
      </c>
    </row>
    <row r="281" spans="1:34" x14ac:dyDescent="0.25">
      <c r="A281">
        <v>973</v>
      </c>
      <c r="B281">
        <v>0</v>
      </c>
      <c r="C281">
        <v>0</v>
      </c>
      <c r="D281">
        <v>0</v>
      </c>
      <c r="E281">
        <v>0</v>
      </c>
      <c r="F281">
        <v>0</v>
      </c>
      <c r="G281">
        <v>0</v>
      </c>
      <c r="H281">
        <v>0</v>
      </c>
      <c r="J281">
        <v>0</v>
      </c>
      <c r="K281">
        <v>0</v>
      </c>
      <c r="L281">
        <v>0</v>
      </c>
      <c r="M281">
        <v>0</v>
      </c>
      <c r="N281">
        <v>0</v>
      </c>
      <c r="O281">
        <v>0</v>
      </c>
      <c r="P281">
        <v>0</v>
      </c>
      <c r="Q281">
        <v>0</v>
      </c>
      <c r="S281">
        <v>0</v>
      </c>
      <c r="T281">
        <v>0</v>
      </c>
      <c r="U281">
        <v>0</v>
      </c>
      <c r="V281">
        <v>0</v>
      </c>
      <c r="W281">
        <v>0</v>
      </c>
      <c r="X281">
        <v>0</v>
      </c>
      <c r="Y281">
        <v>0</v>
      </c>
      <c r="AA281">
        <v>0</v>
      </c>
      <c r="AB281">
        <v>0</v>
      </c>
      <c r="AC281">
        <v>0</v>
      </c>
      <c r="AE281">
        <v>0.96941590982199999</v>
      </c>
      <c r="AF281" t="s">
        <v>42</v>
      </c>
      <c r="AG281">
        <v>0.3</v>
      </c>
      <c r="AH281" t="s">
        <v>43</v>
      </c>
    </row>
    <row r="282" spans="1:34" x14ac:dyDescent="0.25">
      <c r="A282">
        <v>973</v>
      </c>
      <c r="B282">
        <v>0</v>
      </c>
      <c r="C282">
        <v>0</v>
      </c>
      <c r="D282">
        <v>0</v>
      </c>
      <c r="E282">
        <v>0</v>
      </c>
      <c r="F282">
        <v>0</v>
      </c>
      <c r="G282">
        <v>0</v>
      </c>
      <c r="H282">
        <v>0</v>
      </c>
      <c r="J282">
        <v>0</v>
      </c>
      <c r="K282">
        <v>0</v>
      </c>
      <c r="L282">
        <v>0</v>
      </c>
      <c r="M282">
        <v>0</v>
      </c>
      <c r="N282">
        <v>0</v>
      </c>
      <c r="O282">
        <v>0</v>
      </c>
      <c r="P282">
        <v>0</v>
      </c>
      <c r="Q282">
        <v>0</v>
      </c>
      <c r="S282">
        <v>0</v>
      </c>
      <c r="T282">
        <v>0</v>
      </c>
      <c r="U282">
        <v>0</v>
      </c>
      <c r="V282">
        <v>0</v>
      </c>
      <c r="W282">
        <v>0</v>
      </c>
      <c r="X282">
        <v>0</v>
      </c>
      <c r="Y282">
        <v>0</v>
      </c>
      <c r="AA282">
        <v>0</v>
      </c>
      <c r="AB282">
        <v>0</v>
      </c>
      <c r="AC282">
        <v>0</v>
      </c>
      <c r="AE282">
        <v>0.96941590982199999</v>
      </c>
      <c r="AF282" t="s">
        <v>44</v>
      </c>
      <c r="AG282">
        <v>0.4</v>
      </c>
      <c r="AH282" t="s">
        <v>45</v>
      </c>
    </row>
    <row r="283" spans="1:34" x14ac:dyDescent="0.25">
      <c r="A283">
        <v>973</v>
      </c>
      <c r="B283">
        <v>0</v>
      </c>
      <c r="C283">
        <v>0</v>
      </c>
      <c r="D283">
        <v>0</v>
      </c>
      <c r="E283">
        <v>0</v>
      </c>
      <c r="F283">
        <v>0</v>
      </c>
      <c r="G283">
        <v>0</v>
      </c>
      <c r="H283">
        <v>0</v>
      </c>
      <c r="J283">
        <v>0</v>
      </c>
      <c r="K283">
        <v>0</v>
      </c>
      <c r="L283">
        <v>0</v>
      </c>
      <c r="M283">
        <v>0</v>
      </c>
      <c r="N283">
        <v>0</v>
      </c>
      <c r="O283">
        <v>0</v>
      </c>
      <c r="P283">
        <v>0</v>
      </c>
      <c r="Q283">
        <v>0</v>
      </c>
      <c r="S283">
        <v>0</v>
      </c>
      <c r="T283">
        <v>0</v>
      </c>
      <c r="U283">
        <v>0</v>
      </c>
      <c r="V283">
        <v>0</v>
      </c>
      <c r="W283">
        <v>0</v>
      </c>
      <c r="X283">
        <v>0</v>
      </c>
      <c r="Y283">
        <v>0</v>
      </c>
      <c r="AA283">
        <v>0</v>
      </c>
      <c r="AB283">
        <v>0</v>
      </c>
      <c r="AC283">
        <v>0</v>
      </c>
      <c r="AE283">
        <v>0.96941590982199999</v>
      </c>
      <c r="AF283" t="s">
        <v>46</v>
      </c>
      <c r="AG283">
        <v>0.5</v>
      </c>
      <c r="AH283" t="s">
        <v>47</v>
      </c>
    </row>
    <row r="284" spans="1:34" x14ac:dyDescent="0.25">
      <c r="A284">
        <v>979</v>
      </c>
      <c r="B284">
        <v>0</v>
      </c>
      <c r="C284">
        <v>0</v>
      </c>
      <c r="D284">
        <v>0</v>
      </c>
      <c r="E284">
        <v>0</v>
      </c>
      <c r="F284">
        <v>0</v>
      </c>
      <c r="G284">
        <v>0</v>
      </c>
      <c r="H284">
        <v>0</v>
      </c>
      <c r="J284">
        <v>0</v>
      </c>
      <c r="K284">
        <v>0</v>
      </c>
      <c r="L284">
        <v>0</v>
      </c>
      <c r="M284">
        <v>0</v>
      </c>
      <c r="N284">
        <v>0</v>
      </c>
      <c r="O284">
        <v>0</v>
      </c>
      <c r="P284">
        <v>0</v>
      </c>
      <c r="Q284">
        <v>0</v>
      </c>
      <c r="S284" t="s">
        <v>48</v>
      </c>
      <c r="AA284" t="s">
        <v>48</v>
      </c>
      <c r="AE284">
        <v>0.80846241637399996</v>
      </c>
      <c r="AF284" t="s">
        <v>36</v>
      </c>
      <c r="AG284">
        <v>150</v>
      </c>
      <c r="AH284" t="s">
        <v>37</v>
      </c>
    </row>
    <row r="285" spans="1:34" x14ac:dyDescent="0.25">
      <c r="A285">
        <v>979</v>
      </c>
      <c r="B285">
        <v>0</v>
      </c>
      <c r="C285">
        <v>0</v>
      </c>
      <c r="D285">
        <v>0</v>
      </c>
      <c r="E285">
        <v>0</v>
      </c>
      <c r="F285">
        <v>0</v>
      </c>
      <c r="G285">
        <v>0</v>
      </c>
      <c r="H285">
        <v>0</v>
      </c>
      <c r="J285">
        <v>0</v>
      </c>
      <c r="K285">
        <v>0</v>
      </c>
      <c r="L285">
        <v>0</v>
      </c>
      <c r="M285">
        <v>0</v>
      </c>
      <c r="N285">
        <v>0</v>
      </c>
      <c r="O285">
        <v>0</v>
      </c>
      <c r="P285">
        <v>0</v>
      </c>
      <c r="Q285">
        <v>0</v>
      </c>
      <c r="S285" t="s">
        <v>48</v>
      </c>
      <c r="AA285" t="s">
        <v>48</v>
      </c>
      <c r="AE285">
        <v>0.80846241637399996</v>
      </c>
      <c r="AF285" t="s">
        <v>38</v>
      </c>
      <c r="AG285">
        <v>200</v>
      </c>
      <c r="AH285" t="s">
        <v>39</v>
      </c>
    </row>
    <row r="286" spans="1:34" x14ac:dyDescent="0.25">
      <c r="A286">
        <v>984</v>
      </c>
      <c r="B286">
        <v>3</v>
      </c>
      <c r="C286">
        <v>1</v>
      </c>
      <c r="D286">
        <v>0</v>
      </c>
      <c r="E286">
        <v>0</v>
      </c>
      <c r="F286">
        <v>2</v>
      </c>
      <c r="G286">
        <v>0</v>
      </c>
      <c r="H286">
        <v>0</v>
      </c>
      <c r="I286">
        <v>2</v>
      </c>
      <c r="J286">
        <v>0</v>
      </c>
      <c r="K286">
        <v>0</v>
      </c>
      <c r="L286">
        <v>0</v>
      </c>
      <c r="M286">
        <v>0</v>
      </c>
      <c r="N286">
        <v>0</v>
      </c>
      <c r="O286">
        <v>0</v>
      </c>
      <c r="P286">
        <v>0</v>
      </c>
      <c r="Q286">
        <v>0</v>
      </c>
      <c r="S286">
        <v>0</v>
      </c>
      <c r="T286">
        <v>0</v>
      </c>
      <c r="U286">
        <v>0</v>
      </c>
      <c r="V286">
        <v>0</v>
      </c>
      <c r="W286">
        <v>0</v>
      </c>
      <c r="X286">
        <v>0</v>
      </c>
      <c r="Y286">
        <v>0</v>
      </c>
      <c r="AA286">
        <v>2</v>
      </c>
      <c r="AB286">
        <v>0</v>
      </c>
      <c r="AC286">
        <v>2</v>
      </c>
      <c r="AD286">
        <v>5</v>
      </c>
      <c r="AE286">
        <v>0.68454271719100002</v>
      </c>
      <c r="AF286" t="s">
        <v>49</v>
      </c>
      <c r="AG286">
        <v>50</v>
      </c>
      <c r="AH286" t="s">
        <v>50</v>
      </c>
    </row>
    <row r="287" spans="1:34" x14ac:dyDescent="0.25">
      <c r="A287">
        <v>984</v>
      </c>
      <c r="B287">
        <v>3</v>
      </c>
      <c r="C287">
        <v>1</v>
      </c>
      <c r="D287">
        <v>0</v>
      </c>
      <c r="E287">
        <v>0</v>
      </c>
      <c r="F287">
        <v>2</v>
      </c>
      <c r="G287">
        <v>0</v>
      </c>
      <c r="H287">
        <v>0</v>
      </c>
      <c r="I287">
        <v>2</v>
      </c>
      <c r="J287">
        <v>0</v>
      </c>
      <c r="K287">
        <v>0</v>
      </c>
      <c r="L287">
        <v>0</v>
      </c>
      <c r="M287">
        <v>0</v>
      </c>
      <c r="N287">
        <v>0</v>
      </c>
      <c r="O287">
        <v>0</v>
      </c>
      <c r="P287">
        <v>0</v>
      </c>
      <c r="Q287">
        <v>0</v>
      </c>
      <c r="S287">
        <v>0</v>
      </c>
      <c r="T287">
        <v>0</v>
      </c>
      <c r="U287">
        <v>0</v>
      </c>
      <c r="V287">
        <v>0</v>
      </c>
      <c r="W287">
        <v>0</v>
      </c>
      <c r="X287">
        <v>0</v>
      </c>
      <c r="Y287">
        <v>0</v>
      </c>
      <c r="AA287">
        <v>2</v>
      </c>
      <c r="AB287">
        <v>0</v>
      </c>
      <c r="AC287">
        <v>2</v>
      </c>
      <c r="AD287">
        <v>5</v>
      </c>
      <c r="AE287">
        <v>0.68454271719100002</v>
      </c>
      <c r="AF287" t="s">
        <v>34</v>
      </c>
      <c r="AG287">
        <v>100</v>
      </c>
      <c r="AH287" t="s">
        <v>35</v>
      </c>
    </row>
    <row r="288" spans="1:34" x14ac:dyDescent="0.25">
      <c r="A288">
        <v>984</v>
      </c>
      <c r="B288">
        <v>3</v>
      </c>
      <c r="C288">
        <v>1</v>
      </c>
      <c r="D288">
        <v>0</v>
      </c>
      <c r="E288">
        <v>0</v>
      </c>
      <c r="F288">
        <v>2</v>
      </c>
      <c r="G288">
        <v>0</v>
      </c>
      <c r="H288">
        <v>0</v>
      </c>
      <c r="I288">
        <v>2</v>
      </c>
      <c r="J288">
        <v>0</v>
      </c>
      <c r="K288">
        <v>0</v>
      </c>
      <c r="L288">
        <v>0</v>
      </c>
      <c r="M288">
        <v>0</v>
      </c>
      <c r="N288">
        <v>0</v>
      </c>
      <c r="O288">
        <v>0</v>
      </c>
      <c r="P288">
        <v>0</v>
      </c>
      <c r="Q288">
        <v>0</v>
      </c>
      <c r="S288">
        <v>0</v>
      </c>
      <c r="T288">
        <v>0</v>
      </c>
      <c r="U288">
        <v>0</v>
      </c>
      <c r="V288">
        <v>0</v>
      </c>
      <c r="W288">
        <v>0</v>
      </c>
      <c r="X288">
        <v>0</v>
      </c>
      <c r="Y288">
        <v>0</v>
      </c>
      <c r="AA288">
        <v>2</v>
      </c>
      <c r="AB288">
        <v>0</v>
      </c>
      <c r="AC288">
        <v>2</v>
      </c>
      <c r="AD288">
        <v>5</v>
      </c>
      <c r="AE288">
        <v>0.68454271719100002</v>
      </c>
      <c r="AF288" t="s">
        <v>36</v>
      </c>
      <c r="AG288">
        <v>150</v>
      </c>
      <c r="AH288" t="s">
        <v>37</v>
      </c>
    </row>
    <row r="289" spans="1:34" x14ac:dyDescent="0.25">
      <c r="A289">
        <v>984</v>
      </c>
      <c r="B289">
        <v>3</v>
      </c>
      <c r="C289">
        <v>1</v>
      </c>
      <c r="D289">
        <v>0</v>
      </c>
      <c r="E289">
        <v>0</v>
      </c>
      <c r="F289">
        <v>2</v>
      </c>
      <c r="G289">
        <v>0</v>
      </c>
      <c r="H289">
        <v>0</v>
      </c>
      <c r="I289">
        <v>2</v>
      </c>
      <c r="J289">
        <v>0</v>
      </c>
      <c r="K289">
        <v>0</v>
      </c>
      <c r="L289">
        <v>0</v>
      </c>
      <c r="M289">
        <v>0</v>
      </c>
      <c r="N289">
        <v>0</v>
      </c>
      <c r="O289">
        <v>0</v>
      </c>
      <c r="P289">
        <v>0</v>
      </c>
      <c r="Q289">
        <v>0</v>
      </c>
      <c r="S289">
        <v>0</v>
      </c>
      <c r="T289">
        <v>0</v>
      </c>
      <c r="U289">
        <v>0</v>
      </c>
      <c r="V289">
        <v>0</v>
      </c>
      <c r="W289">
        <v>0</v>
      </c>
      <c r="X289">
        <v>0</v>
      </c>
      <c r="Y289">
        <v>0</v>
      </c>
      <c r="AA289">
        <v>2</v>
      </c>
      <c r="AB289">
        <v>0</v>
      </c>
      <c r="AC289">
        <v>2</v>
      </c>
      <c r="AD289">
        <v>5</v>
      </c>
      <c r="AE289">
        <v>0.68454271719100002</v>
      </c>
      <c r="AF289" t="s">
        <v>38</v>
      </c>
      <c r="AG289">
        <v>200</v>
      </c>
      <c r="AH289" t="s">
        <v>39</v>
      </c>
    </row>
    <row r="290" spans="1:34" x14ac:dyDescent="0.25">
      <c r="A290">
        <v>984</v>
      </c>
      <c r="B290">
        <v>3</v>
      </c>
      <c r="C290">
        <v>1</v>
      </c>
      <c r="D290">
        <v>0</v>
      </c>
      <c r="E290">
        <v>0</v>
      </c>
      <c r="F290">
        <v>2</v>
      </c>
      <c r="G290">
        <v>0</v>
      </c>
      <c r="H290">
        <v>0</v>
      </c>
      <c r="I290">
        <v>2</v>
      </c>
      <c r="J290">
        <v>0</v>
      </c>
      <c r="K290">
        <v>0</v>
      </c>
      <c r="L290">
        <v>0</v>
      </c>
      <c r="M290">
        <v>0</v>
      </c>
      <c r="N290">
        <v>0</v>
      </c>
      <c r="O290">
        <v>0</v>
      </c>
      <c r="P290">
        <v>0</v>
      </c>
      <c r="Q290">
        <v>0</v>
      </c>
      <c r="S290">
        <v>0</v>
      </c>
      <c r="T290">
        <v>0</v>
      </c>
      <c r="U290">
        <v>0</v>
      </c>
      <c r="V290">
        <v>0</v>
      </c>
      <c r="W290">
        <v>0</v>
      </c>
      <c r="X290">
        <v>0</v>
      </c>
      <c r="Y290">
        <v>0</v>
      </c>
      <c r="AA290">
        <v>2</v>
      </c>
      <c r="AB290">
        <v>0</v>
      </c>
      <c r="AC290">
        <v>2</v>
      </c>
      <c r="AD290">
        <v>5</v>
      </c>
      <c r="AE290">
        <v>0.68454271719100002</v>
      </c>
      <c r="AF290" t="s">
        <v>42</v>
      </c>
      <c r="AG290">
        <v>0.3</v>
      </c>
      <c r="AH290" t="s">
        <v>43</v>
      </c>
    </row>
    <row r="291" spans="1:34" x14ac:dyDescent="0.25">
      <c r="A291">
        <v>984</v>
      </c>
      <c r="B291">
        <v>3</v>
      </c>
      <c r="C291">
        <v>1</v>
      </c>
      <c r="D291">
        <v>0</v>
      </c>
      <c r="E291">
        <v>0</v>
      </c>
      <c r="F291">
        <v>2</v>
      </c>
      <c r="G291">
        <v>0</v>
      </c>
      <c r="H291">
        <v>0</v>
      </c>
      <c r="I291">
        <v>2</v>
      </c>
      <c r="J291">
        <v>0</v>
      </c>
      <c r="K291">
        <v>0</v>
      </c>
      <c r="L291">
        <v>0</v>
      </c>
      <c r="M291">
        <v>0</v>
      </c>
      <c r="N291">
        <v>0</v>
      </c>
      <c r="O291">
        <v>0</v>
      </c>
      <c r="P291">
        <v>0</v>
      </c>
      <c r="Q291">
        <v>0</v>
      </c>
      <c r="S291">
        <v>0</v>
      </c>
      <c r="T291">
        <v>0</v>
      </c>
      <c r="U291">
        <v>0</v>
      </c>
      <c r="V291">
        <v>0</v>
      </c>
      <c r="W291">
        <v>0</v>
      </c>
      <c r="X291">
        <v>0</v>
      </c>
      <c r="Y291">
        <v>0</v>
      </c>
      <c r="AA291">
        <v>2</v>
      </c>
      <c r="AB291">
        <v>0</v>
      </c>
      <c r="AC291">
        <v>2</v>
      </c>
      <c r="AD291">
        <v>5</v>
      </c>
      <c r="AE291">
        <v>0.68454271719100002</v>
      </c>
      <c r="AF291" t="s">
        <v>44</v>
      </c>
      <c r="AG291">
        <v>0.4</v>
      </c>
      <c r="AH291" t="s">
        <v>45</v>
      </c>
    </row>
    <row r="292" spans="1:34" x14ac:dyDescent="0.25">
      <c r="A292">
        <v>984</v>
      </c>
      <c r="B292">
        <v>3</v>
      </c>
      <c r="C292">
        <v>1</v>
      </c>
      <c r="D292">
        <v>0</v>
      </c>
      <c r="E292">
        <v>0</v>
      </c>
      <c r="F292">
        <v>2</v>
      </c>
      <c r="G292">
        <v>0</v>
      </c>
      <c r="H292">
        <v>0</v>
      </c>
      <c r="I292">
        <v>2</v>
      </c>
      <c r="J292">
        <v>0</v>
      </c>
      <c r="K292">
        <v>0</v>
      </c>
      <c r="L292">
        <v>0</v>
      </c>
      <c r="M292">
        <v>0</v>
      </c>
      <c r="N292">
        <v>0</v>
      </c>
      <c r="O292">
        <v>0</v>
      </c>
      <c r="P292">
        <v>0</v>
      </c>
      <c r="Q292">
        <v>0</v>
      </c>
      <c r="S292">
        <v>0</v>
      </c>
      <c r="T292">
        <v>0</v>
      </c>
      <c r="U292">
        <v>0</v>
      </c>
      <c r="V292">
        <v>0</v>
      </c>
      <c r="W292">
        <v>0</v>
      </c>
      <c r="X292">
        <v>0</v>
      </c>
      <c r="Y292">
        <v>0</v>
      </c>
      <c r="AA292">
        <v>2</v>
      </c>
      <c r="AB292">
        <v>0</v>
      </c>
      <c r="AC292">
        <v>2</v>
      </c>
      <c r="AD292">
        <v>5</v>
      </c>
      <c r="AE292">
        <v>0.68454271719100002</v>
      </c>
      <c r="AF292" t="s">
        <v>46</v>
      </c>
      <c r="AG292">
        <v>0.5</v>
      </c>
      <c r="AH292" t="s">
        <v>47</v>
      </c>
    </row>
    <row r="293" spans="1:34" x14ac:dyDescent="0.25">
      <c r="A293">
        <v>991</v>
      </c>
      <c r="B293">
        <v>0</v>
      </c>
      <c r="C293">
        <v>0</v>
      </c>
      <c r="D293">
        <v>0</v>
      </c>
      <c r="E293">
        <v>0</v>
      </c>
      <c r="F293">
        <v>0</v>
      </c>
      <c r="G293">
        <v>0</v>
      </c>
      <c r="H293">
        <v>0</v>
      </c>
      <c r="J293">
        <v>0</v>
      </c>
      <c r="K293">
        <v>0</v>
      </c>
      <c r="L293">
        <v>0</v>
      </c>
      <c r="M293">
        <v>0</v>
      </c>
      <c r="N293">
        <v>0</v>
      </c>
      <c r="O293">
        <v>0</v>
      </c>
      <c r="P293">
        <v>0</v>
      </c>
      <c r="Q293">
        <v>0</v>
      </c>
      <c r="S293">
        <v>0</v>
      </c>
      <c r="T293">
        <v>0</v>
      </c>
      <c r="U293">
        <v>0</v>
      </c>
      <c r="V293">
        <v>0</v>
      </c>
      <c r="W293">
        <v>0</v>
      </c>
      <c r="X293">
        <v>0</v>
      </c>
      <c r="Y293">
        <v>0</v>
      </c>
      <c r="AA293">
        <v>2</v>
      </c>
      <c r="AB293">
        <v>0</v>
      </c>
      <c r="AC293">
        <v>2</v>
      </c>
      <c r="AD293">
        <v>5</v>
      </c>
      <c r="AE293">
        <v>0.60094173635299997</v>
      </c>
      <c r="AF293" t="s">
        <v>46</v>
      </c>
      <c r="AG293">
        <v>0.5</v>
      </c>
      <c r="AH293" t="s">
        <v>47</v>
      </c>
    </row>
    <row r="294" spans="1:34" x14ac:dyDescent="0.25">
      <c r="A294">
        <v>994</v>
      </c>
      <c r="B294">
        <v>0</v>
      </c>
      <c r="C294">
        <v>0</v>
      </c>
      <c r="D294">
        <v>0</v>
      </c>
      <c r="E294">
        <v>0</v>
      </c>
      <c r="F294">
        <v>0</v>
      </c>
      <c r="G294">
        <v>0</v>
      </c>
      <c r="H294">
        <v>0</v>
      </c>
      <c r="J294">
        <v>0</v>
      </c>
      <c r="K294">
        <v>0</v>
      </c>
      <c r="L294">
        <v>0</v>
      </c>
      <c r="M294">
        <v>0</v>
      </c>
      <c r="N294">
        <v>0</v>
      </c>
      <c r="O294">
        <v>0</v>
      </c>
      <c r="P294">
        <v>0</v>
      </c>
      <c r="Q294">
        <v>0</v>
      </c>
      <c r="S294">
        <v>0</v>
      </c>
      <c r="T294">
        <v>0</v>
      </c>
      <c r="U294">
        <v>0</v>
      </c>
      <c r="V294">
        <v>0</v>
      </c>
      <c r="W294">
        <v>0</v>
      </c>
      <c r="X294">
        <v>0</v>
      </c>
      <c r="Y294">
        <v>0</v>
      </c>
      <c r="AA294">
        <v>6</v>
      </c>
      <c r="AB294">
        <v>3</v>
      </c>
      <c r="AC294">
        <v>3</v>
      </c>
      <c r="AD294">
        <v>3</v>
      </c>
      <c r="AE294">
        <v>0.74234309331199999</v>
      </c>
      <c r="AF294" t="s">
        <v>36</v>
      </c>
      <c r="AG294">
        <v>150</v>
      </c>
      <c r="AH294" t="s">
        <v>37</v>
      </c>
    </row>
    <row r="295" spans="1:34" x14ac:dyDescent="0.25">
      <c r="A295">
        <v>994</v>
      </c>
      <c r="B295">
        <v>0</v>
      </c>
      <c r="C295">
        <v>0</v>
      </c>
      <c r="D295">
        <v>0</v>
      </c>
      <c r="E295">
        <v>0</v>
      </c>
      <c r="F295">
        <v>0</v>
      </c>
      <c r="G295">
        <v>0</v>
      </c>
      <c r="H295">
        <v>0</v>
      </c>
      <c r="J295">
        <v>0</v>
      </c>
      <c r="K295">
        <v>0</v>
      </c>
      <c r="L295">
        <v>0</v>
      </c>
      <c r="M295">
        <v>0</v>
      </c>
      <c r="N295">
        <v>0</v>
      </c>
      <c r="O295">
        <v>0</v>
      </c>
      <c r="P295">
        <v>0</v>
      </c>
      <c r="Q295">
        <v>0</v>
      </c>
      <c r="S295">
        <v>0</v>
      </c>
      <c r="T295">
        <v>0</v>
      </c>
      <c r="U295">
        <v>0</v>
      </c>
      <c r="V295">
        <v>0</v>
      </c>
      <c r="W295">
        <v>0</v>
      </c>
      <c r="X295">
        <v>0</v>
      </c>
      <c r="Y295">
        <v>0</v>
      </c>
      <c r="AA295">
        <v>6</v>
      </c>
      <c r="AB295">
        <v>3</v>
      </c>
      <c r="AC295">
        <v>3</v>
      </c>
      <c r="AD295">
        <v>3</v>
      </c>
      <c r="AE295">
        <v>0.74234309331199999</v>
      </c>
      <c r="AF295" t="s">
        <v>38</v>
      </c>
      <c r="AG295">
        <v>200</v>
      </c>
      <c r="AH295" t="s">
        <v>39</v>
      </c>
    </row>
    <row r="296" spans="1:34" x14ac:dyDescent="0.25">
      <c r="A296">
        <v>995</v>
      </c>
      <c r="B296">
        <v>0</v>
      </c>
      <c r="C296">
        <v>0</v>
      </c>
      <c r="D296">
        <v>0</v>
      </c>
      <c r="E296">
        <v>0</v>
      </c>
      <c r="F296">
        <v>0</v>
      </c>
      <c r="G296">
        <v>0</v>
      </c>
      <c r="H296">
        <v>0</v>
      </c>
      <c r="J296">
        <v>0</v>
      </c>
      <c r="K296">
        <v>0</v>
      </c>
      <c r="L296">
        <v>0</v>
      </c>
      <c r="M296">
        <v>0</v>
      </c>
      <c r="N296">
        <v>0</v>
      </c>
      <c r="O296">
        <v>0</v>
      </c>
      <c r="P296">
        <v>0</v>
      </c>
      <c r="Q296">
        <v>0</v>
      </c>
      <c r="S296">
        <v>0</v>
      </c>
      <c r="T296">
        <v>0</v>
      </c>
      <c r="U296">
        <v>0</v>
      </c>
      <c r="V296">
        <v>0</v>
      </c>
      <c r="W296">
        <v>0</v>
      </c>
      <c r="X296">
        <v>0</v>
      </c>
      <c r="Y296">
        <v>0</v>
      </c>
      <c r="AA296">
        <v>2</v>
      </c>
      <c r="AB296">
        <v>0</v>
      </c>
      <c r="AC296">
        <v>2</v>
      </c>
      <c r="AD296">
        <v>4</v>
      </c>
      <c r="AE296">
        <v>0.77977097933799999</v>
      </c>
      <c r="AF296" t="s">
        <v>38</v>
      </c>
      <c r="AG296">
        <v>200</v>
      </c>
      <c r="AH296" t="s">
        <v>39</v>
      </c>
    </row>
    <row r="297" spans="1:34" x14ac:dyDescent="0.25">
      <c r="A297">
        <v>995</v>
      </c>
      <c r="B297">
        <v>0</v>
      </c>
      <c r="C297">
        <v>0</v>
      </c>
      <c r="D297">
        <v>0</v>
      </c>
      <c r="E297">
        <v>0</v>
      </c>
      <c r="F297">
        <v>0</v>
      </c>
      <c r="G297">
        <v>0</v>
      </c>
      <c r="H297">
        <v>0</v>
      </c>
      <c r="J297">
        <v>0</v>
      </c>
      <c r="K297">
        <v>0</v>
      </c>
      <c r="L297">
        <v>0</v>
      </c>
      <c r="M297">
        <v>0</v>
      </c>
      <c r="N297">
        <v>0</v>
      </c>
      <c r="O297">
        <v>0</v>
      </c>
      <c r="P297">
        <v>0</v>
      </c>
      <c r="Q297">
        <v>0</v>
      </c>
      <c r="S297">
        <v>0</v>
      </c>
      <c r="T297">
        <v>0</v>
      </c>
      <c r="U297">
        <v>0</v>
      </c>
      <c r="V297">
        <v>0</v>
      </c>
      <c r="W297">
        <v>0</v>
      </c>
      <c r="X297">
        <v>0</v>
      </c>
      <c r="Y297">
        <v>0</v>
      </c>
      <c r="AA297">
        <v>2</v>
      </c>
      <c r="AB297">
        <v>0</v>
      </c>
      <c r="AC297">
        <v>2</v>
      </c>
      <c r="AD297">
        <v>4</v>
      </c>
      <c r="AE297">
        <v>0.77977097933799999</v>
      </c>
      <c r="AF297" t="s">
        <v>46</v>
      </c>
      <c r="AG297">
        <v>0.5</v>
      </c>
      <c r="AH297" t="s">
        <v>47</v>
      </c>
    </row>
    <row r="298" spans="1:34" x14ac:dyDescent="0.25">
      <c r="A298">
        <v>997</v>
      </c>
      <c r="B298">
        <v>0</v>
      </c>
      <c r="C298">
        <v>0</v>
      </c>
      <c r="D298">
        <v>0</v>
      </c>
      <c r="E298">
        <v>0</v>
      </c>
      <c r="F298">
        <v>0</v>
      </c>
      <c r="G298">
        <v>0</v>
      </c>
      <c r="H298">
        <v>0</v>
      </c>
      <c r="J298">
        <v>0</v>
      </c>
      <c r="K298">
        <v>5</v>
      </c>
      <c r="L298">
        <v>0</v>
      </c>
      <c r="M298">
        <v>0</v>
      </c>
      <c r="N298">
        <v>0</v>
      </c>
      <c r="O298">
        <v>0</v>
      </c>
      <c r="P298">
        <v>5</v>
      </c>
      <c r="Q298">
        <v>0</v>
      </c>
      <c r="R298">
        <v>0.5</v>
      </c>
      <c r="S298">
        <v>6</v>
      </c>
      <c r="T298">
        <v>0</v>
      </c>
      <c r="U298">
        <v>0</v>
      </c>
      <c r="V298">
        <v>0</v>
      </c>
      <c r="W298">
        <v>0</v>
      </c>
      <c r="X298">
        <v>6</v>
      </c>
      <c r="Y298">
        <v>0</v>
      </c>
      <c r="Z298">
        <v>0.5</v>
      </c>
      <c r="AA298" t="s">
        <v>48</v>
      </c>
      <c r="AE298">
        <v>0.77928092997499998</v>
      </c>
      <c r="AF298" t="s">
        <v>38</v>
      </c>
      <c r="AG298">
        <v>200</v>
      </c>
      <c r="AH298" t="s">
        <v>39</v>
      </c>
    </row>
    <row r="299" spans="1:34" x14ac:dyDescent="0.25">
      <c r="A299">
        <v>997</v>
      </c>
      <c r="B299">
        <v>0</v>
      </c>
      <c r="C299">
        <v>0</v>
      </c>
      <c r="D299">
        <v>0</v>
      </c>
      <c r="E299">
        <v>0</v>
      </c>
      <c r="F299">
        <v>0</v>
      </c>
      <c r="G299">
        <v>0</v>
      </c>
      <c r="H299">
        <v>0</v>
      </c>
      <c r="J299">
        <v>0</v>
      </c>
      <c r="K299">
        <v>5</v>
      </c>
      <c r="L299">
        <v>0</v>
      </c>
      <c r="M299">
        <v>0</v>
      </c>
      <c r="N299">
        <v>0</v>
      </c>
      <c r="O299">
        <v>0</v>
      </c>
      <c r="P299">
        <v>5</v>
      </c>
      <c r="Q299">
        <v>0</v>
      </c>
      <c r="R299">
        <v>0.5</v>
      </c>
      <c r="S299">
        <v>6</v>
      </c>
      <c r="T299">
        <v>0</v>
      </c>
      <c r="U299">
        <v>0</v>
      </c>
      <c r="V299">
        <v>0</v>
      </c>
      <c r="W299">
        <v>0</v>
      </c>
      <c r="X299">
        <v>6</v>
      </c>
      <c r="Y299">
        <v>0</v>
      </c>
      <c r="Z299">
        <v>0.5</v>
      </c>
      <c r="AA299" t="s">
        <v>48</v>
      </c>
      <c r="AE299">
        <v>0.77928092997499998</v>
      </c>
      <c r="AF299" t="s">
        <v>46</v>
      </c>
      <c r="AG299">
        <v>0.5</v>
      </c>
      <c r="AH299" t="s">
        <v>47</v>
      </c>
    </row>
    <row r="300" spans="1:34" x14ac:dyDescent="0.25">
      <c r="A300">
        <v>998</v>
      </c>
      <c r="B300">
        <v>10</v>
      </c>
      <c r="C300">
        <v>9</v>
      </c>
      <c r="D300">
        <v>1</v>
      </c>
      <c r="E300">
        <v>0</v>
      </c>
      <c r="F300">
        <v>0</v>
      </c>
      <c r="G300">
        <v>0</v>
      </c>
      <c r="H300">
        <v>0</v>
      </c>
      <c r="I300">
        <v>5</v>
      </c>
      <c r="J300">
        <v>0</v>
      </c>
      <c r="K300">
        <v>20</v>
      </c>
      <c r="L300">
        <v>20</v>
      </c>
      <c r="M300">
        <v>0</v>
      </c>
      <c r="N300">
        <v>0</v>
      </c>
      <c r="O300">
        <v>0</v>
      </c>
      <c r="P300">
        <v>0</v>
      </c>
      <c r="Q300">
        <v>0</v>
      </c>
      <c r="R300">
        <v>5</v>
      </c>
      <c r="S300">
        <v>10</v>
      </c>
      <c r="T300">
        <v>0</v>
      </c>
      <c r="U300">
        <v>0</v>
      </c>
      <c r="V300">
        <v>0</v>
      </c>
      <c r="W300">
        <v>10</v>
      </c>
      <c r="X300">
        <v>0</v>
      </c>
      <c r="Y300">
        <v>0</v>
      </c>
      <c r="Z300">
        <v>5</v>
      </c>
      <c r="AA300">
        <v>5</v>
      </c>
      <c r="AB300">
        <v>5</v>
      </c>
      <c r="AC300">
        <v>0</v>
      </c>
      <c r="AD300">
        <v>5</v>
      </c>
      <c r="AE300">
        <v>0.77928092997499998</v>
      </c>
      <c r="AF300" t="s">
        <v>49</v>
      </c>
      <c r="AG300">
        <v>50</v>
      </c>
      <c r="AH300" t="s">
        <v>50</v>
      </c>
    </row>
    <row r="301" spans="1:34" x14ac:dyDescent="0.25">
      <c r="A301">
        <v>998</v>
      </c>
      <c r="B301">
        <v>10</v>
      </c>
      <c r="C301">
        <v>9</v>
      </c>
      <c r="D301">
        <v>1</v>
      </c>
      <c r="E301">
        <v>0</v>
      </c>
      <c r="F301">
        <v>0</v>
      </c>
      <c r="G301">
        <v>0</v>
      </c>
      <c r="H301">
        <v>0</v>
      </c>
      <c r="I301">
        <v>5</v>
      </c>
      <c r="J301">
        <v>0</v>
      </c>
      <c r="K301">
        <v>20</v>
      </c>
      <c r="L301">
        <v>20</v>
      </c>
      <c r="M301">
        <v>0</v>
      </c>
      <c r="N301">
        <v>0</v>
      </c>
      <c r="O301">
        <v>0</v>
      </c>
      <c r="P301">
        <v>0</v>
      </c>
      <c r="Q301">
        <v>0</v>
      </c>
      <c r="R301">
        <v>5</v>
      </c>
      <c r="S301">
        <v>10</v>
      </c>
      <c r="T301">
        <v>0</v>
      </c>
      <c r="U301">
        <v>0</v>
      </c>
      <c r="V301">
        <v>0</v>
      </c>
      <c r="W301">
        <v>10</v>
      </c>
      <c r="X301">
        <v>0</v>
      </c>
      <c r="Y301">
        <v>0</v>
      </c>
      <c r="Z301">
        <v>5</v>
      </c>
      <c r="AA301">
        <v>5</v>
      </c>
      <c r="AB301">
        <v>5</v>
      </c>
      <c r="AC301">
        <v>0</v>
      </c>
      <c r="AD301">
        <v>5</v>
      </c>
      <c r="AE301">
        <v>0.77928092997499998</v>
      </c>
      <c r="AF301" t="s">
        <v>34</v>
      </c>
      <c r="AG301">
        <v>100</v>
      </c>
      <c r="AH301" t="s">
        <v>35</v>
      </c>
    </row>
    <row r="302" spans="1:34" x14ac:dyDescent="0.25">
      <c r="A302">
        <v>998</v>
      </c>
      <c r="B302">
        <v>10</v>
      </c>
      <c r="C302">
        <v>9</v>
      </c>
      <c r="D302">
        <v>1</v>
      </c>
      <c r="E302">
        <v>0</v>
      </c>
      <c r="F302">
        <v>0</v>
      </c>
      <c r="G302">
        <v>0</v>
      </c>
      <c r="H302">
        <v>0</v>
      </c>
      <c r="I302">
        <v>5</v>
      </c>
      <c r="J302">
        <v>0</v>
      </c>
      <c r="K302">
        <v>20</v>
      </c>
      <c r="L302">
        <v>20</v>
      </c>
      <c r="M302">
        <v>0</v>
      </c>
      <c r="N302">
        <v>0</v>
      </c>
      <c r="O302">
        <v>0</v>
      </c>
      <c r="P302">
        <v>0</v>
      </c>
      <c r="Q302">
        <v>0</v>
      </c>
      <c r="R302">
        <v>5</v>
      </c>
      <c r="S302">
        <v>10</v>
      </c>
      <c r="T302">
        <v>0</v>
      </c>
      <c r="U302">
        <v>0</v>
      </c>
      <c r="V302">
        <v>0</v>
      </c>
      <c r="W302">
        <v>10</v>
      </c>
      <c r="X302">
        <v>0</v>
      </c>
      <c r="Y302">
        <v>0</v>
      </c>
      <c r="Z302">
        <v>5</v>
      </c>
      <c r="AA302">
        <v>5</v>
      </c>
      <c r="AB302">
        <v>5</v>
      </c>
      <c r="AC302">
        <v>0</v>
      </c>
      <c r="AD302">
        <v>5</v>
      </c>
      <c r="AE302">
        <v>0.77928092997499998</v>
      </c>
      <c r="AF302" t="s">
        <v>36</v>
      </c>
      <c r="AG302">
        <v>150</v>
      </c>
      <c r="AH302" t="s">
        <v>37</v>
      </c>
    </row>
    <row r="303" spans="1:34" x14ac:dyDescent="0.25">
      <c r="A303">
        <v>998</v>
      </c>
      <c r="B303">
        <v>10</v>
      </c>
      <c r="C303">
        <v>9</v>
      </c>
      <c r="D303">
        <v>1</v>
      </c>
      <c r="E303">
        <v>0</v>
      </c>
      <c r="F303">
        <v>0</v>
      </c>
      <c r="G303">
        <v>0</v>
      </c>
      <c r="H303">
        <v>0</v>
      </c>
      <c r="I303">
        <v>5</v>
      </c>
      <c r="J303">
        <v>0</v>
      </c>
      <c r="K303">
        <v>20</v>
      </c>
      <c r="L303">
        <v>20</v>
      </c>
      <c r="M303">
        <v>0</v>
      </c>
      <c r="N303">
        <v>0</v>
      </c>
      <c r="O303">
        <v>0</v>
      </c>
      <c r="P303">
        <v>0</v>
      </c>
      <c r="Q303">
        <v>0</v>
      </c>
      <c r="R303">
        <v>5</v>
      </c>
      <c r="S303">
        <v>10</v>
      </c>
      <c r="T303">
        <v>0</v>
      </c>
      <c r="U303">
        <v>0</v>
      </c>
      <c r="V303">
        <v>0</v>
      </c>
      <c r="W303">
        <v>10</v>
      </c>
      <c r="X303">
        <v>0</v>
      </c>
      <c r="Y303">
        <v>0</v>
      </c>
      <c r="Z303">
        <v>5</v>
      </c>
      <c r="AA303">
        <v>5</v>
      </c>
      <c r="AB303">
        <v>5</v>
      </c>
      <c r="AC303">
        <v>0</v>
      </c>
      <c r="AD303">
        <v>5</v>
      </c>
      <c r="AE303">
        <v>0.77928092997499998</v>
      </c>
      <c r="AF303" t="s">
        <v>38</v>
      </c>
      <c r="AG303">
        <v>200</v>
      </c>
      <c r="AH303" t="s">
        <v>39</v>
      </c>
    </row>
    <row r="304" spans="1:34" x14ac:dyDescent="0.25">
      <c r="A304">
        <v>998</v>
      </c>
      <c r="B304">
        <v>10</v>
      </c>
      <c r="C304">
        <v>9</v>
      </c>
      <c r="D304">
        <v>1</v>
      </c>
      <c r="E304">
        <v>0</v>
      </c>
      <c r="F304">
        <v>0</v>
      </c>
      <c r="G304">
        <v>0</v>
      </c>
      <c r="H304">
        <v>0</v>
      </c>
      <c r="I304">
        <v>5</v>
      </c>
      <c r="J304">
        <v>0</v>
      </c>
      <c r="K304">
        <v>20</v>
      </c>
      <c r="L304">
        <v>20</v>
      </c>
      <c r="M304">
        <v>0</v>
      </c>
      <c r="N304">
        <v>0</v>
      </c>
      <c r="O304">
        <v>0</v>
      </c>
      <c r="P304">
        <v>0</v>
      </c>
      <c r="Q304">
        <v>0</v>
      </c>
      <c r="R304">
        <v>5</v>
      </c>
      <c r="S304">
        <v>10</v>
      </c>
      <c r="T304">
        <v>0</v>
      </c>
      <c r="U304">
        <v>0</v>
      </c>
      <c r="V304">
        <v>0</v>
      </c>
      <c r="W304">
        <v>10</v>
      </c>
      <c r="X304">
        <v>0</v>
      </c>
      <c r="Y304">
        <v>0</v>
      </c>
      <c r="Z304">
        <v>5</v>
      </c>
      <c r="AA304">
        <v>5</v>
      </c>
      <c r="AB304">
        <v>5</v>
      </c>
      <c r="AC304">
        <v>0</v>
      </c>
      <c r="AD304">
        <v>5</v>
      </c>
      <c r="AE304">
        <v>0.77928092997499998</v>
      </c>
      <c r="AF304" t="s">
        <v>40</v>
      </c>
      <c r="AG304">
        <v>0.2</v>
      </c>
      <c r="AH304" t="s">
        <v>41</v>
      </c>
    </row>
    <row r="305" spans="1:34" x14ac:dyDescent="0.25">
      <c r="A305">
        <v>998</v>
      </c>
      <c r="B305">
        <v>10</v>
      </c>
      <c r="C305">
        <v>9</v>
      </c>
      <c r="D305">
        <v>1</v>
      </c>
      <c r="E305">
        <v>0</v>
      </c>
      <c r="F305">
        <v>0</v>
      </c>
      <c r="G305">
        <v>0</v>
      </c>
      <c r="H305">
        <v>0</v>
      </c>
      <c r="I305">
        <v>5</v>
      </c>
      <c r="J305">
        <v>0</v>
      </c>
      <c r="K305">
        <v>20</v>
      </c>
      <c r="L305">
        <v>20</v>
      </c>
      <c r="M305">
        <v>0</v>
      </c>
      <c r="N305">
        <v>0</v>
      </c>
      <c r="O305">
        <v>0</v>
      </c>
      <c r="P305">
        <v>0</v>
      </c>
      <c r="Q305">
        <v>0</v>
      </c>
      <c r="R305">
        <v>5</v>
      </c>
      <c r="S305">
        <v>10</v>
      </c>
      <c r="T305">
        <v>0</v>
      </c>
      <c r="U305">
        <v>0</v>
      </c>
      <c r="V305">
        <v>0</v>
      </c>
      <c r="W305">
        <v>10</v>
      </c>
      <c r="X305">
        <v>0</v>
      </c>
      <c r="Y305">
        <v>0</v>
      </c>
      <c r="Z305">
        <v>5</v>
      </c>
      <c r="AA305">
        <v>5</v>
      </c>
      <c r="AB305">
        <v>5</v>
      </c>
      <c r="AC305">
        <v>0</v>
      </c>
      <c r="AD305">
        <v>5</v>
      </c>
      <c r="AE305">
        <v>0.77928092997499998</v>
      </c>
      <c r="AF305" t="s">
        <v>42</v>
      </c>
      <c r="AG305">
        <v>0.3</v>
      </c>
      <c r="AH305" t="s">
        <v>43</v>
      </c>
    </row>
    <row r="306" spans="1:34" x14ac:dyDescent="0.25">
      <c r="A306">
        <v>998</v>
      </c>
      <c r="B306">
        <v>10</v>
      </c>
      <c r="C306">
        <v>9</v>
      </c>
      <c r="D306">
        <v>1</v>
      </c>
      <c r="E306">
        <v>0</v>
      </c>
      <c r="F306">
        <v>0</v>
      </c>
      <c r="G306">
        <v>0</v>
      </c>
      <c r="H306">
        <v>0</v>
      </c>
      <c r="I306">
        <v>5</v>
      </c>
      <c r="J306">
        <v>0</v>
      </c>
      <c r="K306">
        <v>20</v>
      </c>
      <c r="L306">
        <v>20</v>
      </c>
      <c r="M306">
        <v>0</v>
      </c>
      <c r="N306">
        <v>0</v>
      </c>
      <c r="O306">
        <v>0</v>
      </c>
      <c r="P306">
        <v>0</v>
      </c>
      <c r="Q306">
        <v>0</v>
      </c>
      <c r="R306">
        <v>5</v>
      </c>
      <c r="S306">
        <v>10</v>
      </c>
      <c r="T306">
        <v>0</v>
      </c>
      <c r="U306">
        <v>0</v>
      </c>
      <c r="V306">
        <v>0</v>
      </c>
      <c r="W306">
        <v>10</v>
      </c>
      <c r="X306">
        <v>0</v>
      </c>
      <c r="Y306">
        <v>0</v>
      </c>
      <c r="Z306">
        <v>5</v>
      </c>
      <c r="AA306">
        <v>5</v>
      </c>
      <c r="AB306">
        <v>5</v>
      </c>
      <c r="AC306">
        <v>0</v>
      </c>
      <c r="AD306">
        <v>5</v>
      </c>
      <c r="AE306">
        <v>0.77928092997499998</v>
      </c>
      <c r="AF306" t="s">
        <v>44</v>
      </c>
      <c r="AG306">
        <v>0.4</v>
      </c>
      <c r="AH306" t="s">
        <v>45</v>
      </c>
    </row>
    <row r="307" spans="1:34" x14ac:dyDescent="0.25">
      <c r="A307">
        <v>998</v>
      </c>
      <c r="B307">
        <v>10</v>
      </c>
      <c r="C307">
        <v>9</v>
      </c>
      <c r="D307">
        <v>1</v>
      </c>
      <c r="E307">
        <v>0</v>
      </c>
      <c r="F307">
        <v>0</v>
      </c>
      <c r="G307">
        <v>0</v>
      </c>
      <c r="H307">
        <v>0</v>
      </c>
      <c r="I307">
        <v>5</v>
      </c>
      <c r="J307">
        <v>0</v>
      </c>
      <c r="K307">
        <v>20</v>
      </c>
      <c r="L307">
        <v>20</v>
      </c>
      <c r="M307">
        <v>0</v>
      </c>
      <c r="N307">
        <v>0</v>
      </c>
      <c r="O307">
        <v>0</v>
      </c>
      <c r="P307">
        <v>0</v>
      </c>
      <c r="Q307">
        <v>0</v>
      </c>
      <c r="R307">
        <v>5</v>
      </c>
      <c r="S307">
        <v>10</v>
      </c>
      <c r="T307">
        <v>0</v>
      </c>
      <c r="U307">
        <v>0</v>
      </c>
      <c r="V307">
        <v>0</v>
      </c>
      <c r="W307">
        <v>10</v>
      </c>
      <c r="X307">
        <v>0</v>
      </c>
      <c r="Y307">
        <v>0</v>
      </c>
      <c r="Z307">
        <v>5</v>
      </c>
      <c r="AA307">
        <v>5</v>
      </c>
      <c r="AB307">
        <v>5</v>
      </c>
      <c r="AC307">
        <v>0</v>
      </c>
      <c r="AD307">
        <v>5</v>
      </c>
      <c r="AE307">
        <v>0.77928092997499998</v>
      </c>
      <c r="AF307" t="s">
        <v>46</v>
      </c>
      <c r="AG307">
        <v>0.5</v>
      </c>
      <c r="AH307" t="s">
        <v>47</v>
      </c>
    </row>
    <row r="308" spans="1:34" x14ac:dyDescent="0.25">
      <c r="A308">
        <v>1001</v>
      </c>
      <c r="B308">
        <v>0</v>
      </c>
      <c r="C308">
        <v>0</v>
      </c>
      <c r="D308">
        <v>0</v>
      </c>
      <c r="E308">
        <v>0</v>
      </c>
      <c r="F308">
        <v>0</v>
      </c>
      <c r="G308">
        <v>0</v>
      </c>
      <c r="H308">
        <v>0</v>
      </c>
      <c r="J308">
        <v>0</v>
      </c>
      <c r="K308">
        <v>0</v>
      </c>
      <c r="L308">
        <v>0</v>
      </c>
      <c r="M308">
        <v>0</v>
      </c>
      <c r="N308">
        <v>0</v>
      </c>
      <c r="O308">
        <v>0</v>
      </c>
      <c r="P308">
        <v>0</v>
      </c>
      <c r="Q308">
        <v>0</v>
      </c>
      <c r="S308">
        <v>0</v>
      </c>
      <c r="T308">
        <v>0</v>
      </c>
      <c r="U308">
        <v>0</v>
      </c>
      <c r="V308">
        <v>0</v>
      </c>
      <c r="W308">
        <v>0</v>
      </c>
      <c r="X308">
        <v>0</v>
      </c>
      <c r="Y308">
        <v>0</v>
      </c>
      <c r="AA308" t="s">
        <v>48</v>
      </c>
      <c r="AE308">
        <v>1.1744897841899999</v>
      </c>
      <c r="AF308" t="s">
        <v>46</v>
      </c>
      <c r="AG308">
        <v>0.5</v>
      </c>
      <c r="AH308" t="s">
        <v>47</v>
      </c>
    </row>
    <row r="309" spans="1:34" x14ac:dyDescent="0.25">
      <c r="A309">
        <v>1002</v>
      </c>
      <c r="B309">
        <v>0</v>
      </c>
      <c r="C309">
        <v>0</v>
      </c>
      <c r="D309">
        <v>0</v>
      </c>
      <c r="E309">
        <v>0</v>
      </c>
      <c r="F309">
        <v>0</v>
      </c>
      <c r="G309">
        <v>0</v>
      </c>
      <c r="H309">
        <v>0</v>
      </c>
      <c r="J309">
        <v>8</v>
      </c>
      <c r="K309">
        <v>0</v>
      </c>
      <c r="L309">
        <v>0</v>
      </c>
      <c r="M309">
        <v>0</v>
      </c>
      <c r="N309">
        <v>0</v>
      </c>
      <c r="O309">
        <v>0</v>
      </c>
      <c r="P309">
        <v>0</v>
      </c>
      <c r="Q309">
        <v>0</v>
      </c>
      <c r="S309">
        <v>6</v>
      </c>
      <c r="T309">
        <v>0</v>
      </c>
      <c r="U309">
        <v>0</v>
      </c>
      <c r="V309">
        <v>2</v>
      </c>
      <c r="W309">
        <v>4</v>
      </c>
      <c r="X309">
        <v>0</v>
      </c>
      <c r="Y309">
        <v>0</v>
      </c>
      <c r="Z309">
        <v>2</v>
      </c>
      <c r="AA309">
        <v>4</v>
      </c>
      <c r="AB309">
        <v>2</v>
      </c>
      <c r="AC309">
        <v>2</v>
      </c>
      <c r="AD309">
        <v>2</v>
      </c>
      <c r="AE309">
        <v>0.94493371415000005</v>
      </c>
      <c r="AF309" t="s">
        <v>49</v>
      </c>
      <c r="AG309">
        <v>50</v>
      </c>
      <c r="AH309" t="s">
        <v>50</v>
      </c>
    </row>
    <row r="310" spans="1:34" x14ac:dyDescent="0.25">
      <c r="A310">
        <v>1002</v>
      </c>
      <c r="B310">
        <v>0</v>
      </c>
      <c r="C310">
        <v>0</v>
      </c>
      <c r="D310">
        <v>0</v>
      </c>
      <c r="E310">
        <v>0</v>
      </c>
      <c r="F310">
        <v>0</v>
      </c>
      <c r="G310">
        <v>0</v>
      </c>
      <c r="H310">
        <v>0</v>
      </c>
      <c r="J310">
        <v>8</v>
      </c>
      <c r="K310">
        <v>0</v>
      </c>
      <c r="L310">
        <v>0</v>
      </c>
      <c r="M310">
        <v>0</v>
      </c>
      <c r="N310">
        <v>0</v>
      </c>
      <c r="O310">
        <v>0</v>
      </c>
      <c r="P310">
        <v>0</v>
      </c>
      <c r="Q310">
        <v>0</v>
      </c>
      <c r="S310">
        <v>6</v>
      </c>
      <c r="T310">
        <v>0</v>
      </c>
      <c r="U310">
        <v>0</v>
      </c>
      <c r="V310">
        <v>2</v>
      </c>
      <c r="W310">
        <v>4</v>
      </c>
      <c r="X310">
        <v>0</v>
      </c>
      <c r="Y310">
        <v>0</v>
      </c>
      <c r="Z310">
        <v>2</v>
      </c>
      <c r="AA310">
        <v>4</v>
      </c>
      <c r="AB310">
        <v>2</v>
      </c>
      <c r="AC310">
        <v>2</v>
      </c>
      <c r="AD310">
        <v>2</v>
      </c>
      <c r="AE310">
        <v>0.94493371415000005</v>
      </c>
      <c r="AF310" t="s">
        <v>34</v>
      </c>
      <c r="AG310">
        <v>100</v>
      </c>
      <c r="AH310" t="s">
        <v>35</v>
      </c>
    </row>
    <row r="311" spans="1:34" x14ac:dyDescent="0.25">
      <c r="A311">
        <v>1002</v>
      </c>
      <c r="B311">
        <v>0</v>
      </c>
      <c r="C311">
        <v>0</v>
      </c>
      <c r="D311">
        <v>0</v>
      </c>
      <c r="E311">
        <v>0</v>
      </c>
      <c r="F311">
        <v>0</v>
      </c>
      <c r="G311">
        <v>0</v>
      </c>
      <c r="H311">
        <v>0</v>
      </c>
      <c r="J311">
        <v>8</v>
      </c>
      <c r="K311">
        <v>0</v>
      </c>
      <c r="L311">
        <v>0</v>
      </c>
      <c r="M311">
        <v>0</v>
      </c>
      <c r="N311">
        <v>0</v>
      </c>
      <c r="O311">
        <v>0</v>
      </c>
      <c r="P311">
        <v>0</v>
      </c>
      <c r="Q311">
        <v>0</v>
      </c>
      <c r="S311">
        <v>6</v>
      </c>
      <c r="T311">
        <v>0</v>
      </c>
      <c r="U311">
        <v>0</v>
      </c>
      <c r="V311">
        <v>2</v>
      </c>
      <c r="W311">
        <v>4</v>
      </c>
      <c r="X311">
        <v>0</v>
      </c>
      <c r="Y311">
        <v>0</v>
      </c>
      <c r="Z311">
        <v>2</v>
      </c>
      <c r="AA311">
        <v>4</v>
      </c>
      <c r="AB311">
        <v>2</v>
      </c>
      <c r="AC311">
        <v>2</v>
      </c>
      <c r="AD311">
        <v>2</v>
      </c>
      <c r="AE311">
        <v>0.94493371415000005</v>
      </c>
      <c r="AF311" t="s">
        <v>36</v>
      </c>
      <c r="AG311">
        <v>150</v>
      </c>
      <c r="AH311" t="s">
        <v>37</v>
      </c>
    </row>
    <row r="312" spans="1:34" x14ac:dyDescent="0.25">
      <c r="A312">
        <v>1002</v>
      </c>
      <c r="B312">
        <v>0</v>
      </c>
      <c r="C312">
        <v>0</v>
      </c>
      <c r="D312">
        <v>0</v>
      </c>
      <c r="E312">
        <v>0</v>
      </c>
      <c r="F312">
        <v>0</v>
      </c>
      <c r="G312">
        <v>0</v>
      </c>
      <c r="H312">
        <v>0</v>
      </c>
      <c r="J312">
        <v>8</v>
      </c>
      <c r="K312">
        <v>0</v>
      </c>
      <c r="L312">
        <v>0</v>
      </c>
      <c r="M312">
        <v>0</v>
      </c>
      <c r="N312">
        <v>0</v>
      </c>
      <c r="O312">
        <v>0</v>
      </c>
      <c r="P312">
        <v>0</v>
      </c>
      <c r="Q312">
        <v>0</v>
      </c>
      <c r="S312">
        <v>6</v>
      </c>
      <c r="T312">
        <v>0</v>
      </c>
      <c r="U312">
        <v>0</v>
      </c>
      <c r="V312">
        <v>2</v>
      </c>
      <c r="W312">
        <v>4</v>
      </c>
      <c r="X312">
        <v>0</v>
      </c>
      <c r="Y312">
        <v>0</v>
      </c>
      <c r="Z312">
        <v>2</v>
      </c>
      <c r="AA312">
        <v>4</v>
      </c>
      <c r="AB312">
        <v>2</v>
      </c>
      <c r="AC312">
        <v>2</v>
      </c>
      <c r="AD312">
        <v>2</v>
      </c>
      <c r="AE312">
        <v>0.94493371415000005</v>
      </c>
      <c r="AF312" t="s">
        <v>38</v>
      </c>
      <c r="AG312">
        <v>200</v>
      </c>
      <c r="AH312" t="s">
        <v>39</v>
      </c>
    </row>
    <row r="313" spans="1:34" x14ac:dyDescent="0.25">
      <c r="A313">
        <v>1008</v>
      </c>
      <c r="B313">
        <v>0</v>
      </c>
      <c r="C313">
        <v>0</v>
      </c>
      <c r="D313">
        <v>0</v>
      </c>
      <c r="E313">
        <v>0</v>
      </c>
      <c r="F313">
        <v>0</v>
      </c>
      <c r="G313">
        <v>0</v>
      </c>
      <c r="H313">
        <v>0</v>
      </c>
      <c r="J313">
        <v>0</v>
      </c>
      <c r="K313" t="s">
        <v>48</v>
      </c>
      <c r="S313">
        <v>0</v>
      </c>
      <c r="T313">
        <v>0</v>
      </c>
      <c r="U313">
        <v>0</v>
      </c>
      <c r="V313">
        <v>0</v>
      </c>
      <c r="W313">
        <v>0</v>
      </c>
      <c r="X313">
        <v>0</v>
      </c>
      <c r="Y313">
        <v>0</v>
      </c>
      <c r="AA313">
        <v>0</v>
      </c>
      <c r="AB313">
        <v>0</v>
      </c>
      <c r="AC313">
        <v>0</v>
      </c>
      <c r="AE313">
        <v>0.86002070184299995</v>
      </c>
      <c r="AF313" t="s">
        <v>34</v>
      </c>
      <c r="AG313">
        <v>100</v>
      </c>
      <c r="AH313" t="s">
        <v>35</v>
      </c>
    </row>
    <row r="314" spans="1:34" x14ac:dyDescent="0.25">
      <c r="A314">
        <v>1008</v>
      </c>
      <c r="B314">
        <v>0</v>
      </c>
      <c r="C314">
        <v>0</v>
      </c>
      <c r="D314">
        <v>0</v>
      </c>
      <c r="E314">
        <v>0</v>
      </c>
      <c r="F314">
        <v>0</v>
      </c>
      <c r="G314">
        <v>0</v>
      </c>
      <c r="H314">
        <v>0</v>
      </c>
      <c r="J314">
        <v>0</v>
      </c>
      <c r="K314" t="s">
        <v>48</v>
      </c>
      <c r="S314">
        <v>0</v>
      </c>
      <c r="T314">
        <v>0</v>
      </c>
      <c r="U314">
        <v>0</v>
      </c>
      <c r="V314">
        <v>0</v>
      </c>
      <c r="W314">
        <v>0</v>
      </c>
      <c r="X314">
        <v>0</v>
      </c>
      <c r="Y314">
        <v>0</v>
      </c>
      <c r="AA314">
        <v>0</v>
      </c>
      <c r="AB314">
        <v>0</v>
      </c>
      <c r="AC314">
        <v>0</v>
      </c>
      <c r="AE314">
        <v>0.86002070184299995</v>
      </c>
      <c r="AF314" t="s">
        <v>36</v>
      </c>
      <c r="AG314">
        <v>150</v>
      </c>
      <c r="AH314" t="s">
        <v>37</v>
      </c>
    </row>
    <row r="315" spans="1:34" x14ac:dyDescent="0.25">
      <c r="A315">
        <v>1008</v>
      </c>
      <c r="B315">
        <v>0</v>
      </c>
      <c r="C315">
        <v>0</v>
      </c>
      <c r="D315">
        <v>0</v>
      </c>
      <c r="E315">
        <v>0</v>
      </c>
      <c r="F315">
        <v>0</v>
      </c>
      <c r="G315">
        <v>0</v>
      </c>
      <c r="H315">
        <v>0</v>
      </c>
      <c r="J315">
        <v>0</v>
      </c>
      <c r="K315" t="s">
        <v>48</v>
      </c>
      <c r="S315">
        <v>0</v>
      </c>
      <c r="T315">
        <v>0</v>
      </c>
      <c r="U315">
        <v>0</v>
      </c>
      <c r="V315">
        <v>0</v>
      </c>
      <c r="W315">
        <v>0</v>
      </c>
      <c r="X315">
        <v>0</v>
      </c>
      <c r="Y315">
        <v>0</v>
      </c>
      <c r="AA315">
        <v>0</v>
      </c>
      <c r="AB315">
        <v>0</v>
      </c>
      <c r="AC315">
        <v>0</v>
      </c>
      <c r="AE315">
        <v>0.86002070184299995</v>
      </c>
      <c r="AF315" t="s">
        <v>38</v>
      </c>
      <c r="AG315">
        <v>200</v>
      </c>
      <c r="AH315" t="s">
        <v>39</v>
      </c>
    </row>
    <row r="316" spans="1:34" x14ac:dyDescent="0.25">
      <c r="A316">
        <v>1008</v>
      </c>
      <c r="B316">
        <v>0</v>
      </c>
      <c r="C316">
        <v>0</v>
      </c>
      <c r="D316">
        <v>0</v>
      </c>
      <c r="E316">
        <v>0</v>
      </c>
      <c r="F316">
        <v>0</v>
      </c>
      <c r="G316">
        <v>0</v>
      </c>
      <c r="H316">
        <v>0</v>
      </c>
      <c r="J316">
        <v>0</v>
      </c>
      <c r="K316" t="s">
        <v>48</v>
      </c>
      <c r="S316">
        <v>0</v>
      </c>
      <c r="T316">
        <v>0</v>
      </c>
      <c r="U316">
        <v>0</v>
      </c>
      <c r="V316">
        <v>0</v>
      </c>
      <c r="W316">
        <v>0</v>
      </c>
      <c r="X316">
        <v>0</v>
      </c>
      <c r="Y316">
        <v>0</v>
      </c>
      <c r="AA316">
        <v>0</v>
      </c>
      <c r="AB316">
        <v>0</v>
      </c>
      <c r="AC316">
        <v>0</v>
      </c>
      <c r="AE316">
        <v>0.86002070184299995</v>
      </c>
      <c r="AF316" t="s">
        <v>44</v>
      </c>
      <c r="AG316">
        <v>0.4</v>
      </c>
      <c r="AH316" t="s">
        <v>45</v>
      </c>
    </row>
    <row r="317" spans="1:34" x14ac:dyDescent="0.25">
      <c r="A317">
        <v>1008</v>
      </c>
      <c r="B317">
        <v>0</v>
      </c>
      <c r="C317">
        <v>0</v>
      </c>
      <c r="D317">
        <v>0</v>
      </c>
      <c r="E317">
        <v>0</v>
      </c>
      <c r="F317">
        <v>0</v>
      </c>
      <c r="G317">
        <v>0</v>
      </c>
      <c r="H317">
        <v>0</v>
      </c>
      <c r="J317">
        <v>0</v>
      </c>
      <c r="K317" t="s">
        <v>48</v>
      </c>
      <c r="S317">
        <v>0</v>
      </c>
      <c r="T317">
        <v>0</v>
      </c>
      <c r="U317">
        <v>0</v>
      </c>
      <c r="V317">
        <v>0</v>
      </c>
      <c r="W317">
        <v>0</v>
      </c>
      <c r="X317">
        <v>0</v>
      </c>
      <c r="Y317">
        <v>0</v>
      </c>
      <c r="AA317">
        <v>0</v>
      </c>
      <c r="AB317">
        <v>0</v>
      </c>
      <c r="AC317">
        <v>0</v>
      </c>
      <c r="AE317">
        <v>0.86002070184299995</v>
      </c>
      <c r="AF317" t="s">
        <v>46</v>
      </c>
      <c r="AG317">
        <v>0.5</v>
      </c>
      <c r="AH317" t="s">
        <v>47</v>
      </c>
    </row>
    <row r="318" spans="1:34" x14ac:dyDescent="0.25">
      <c r="A318">
        <v>1010</v>
      </c>
      <c r="B318">
        <v>0</v>
      </c>
      <c r="C318">
        <v>0</v>
      </c>
      <c r="D318">
        <v>0</v>
      </c>
      <c r="E318">
        <v>0</v>
      </c>
      <c r="F318">
        <v>0</v>
      </c>
      <c r="G318">
        <v>0</v>
      </c>
      <c r="H318">
        <v>0</v>
      </c>
      <c r="J318">
        <v>0</v>
      </c>
      <c r="K318">
        <v>0</v>
      </c>
      <c r="L318">
        <v>0</v>
      </c>
      <c r="M318">
        <v>0</v>
      </c>
      <c r="N318">
        <v>0</v>
      </c>
      <c r="O318">
        <v>0</v>
      </c>
      <c r="P318">
        <v>0</v>
      </c>
      <c r="Q318">
        <v>0</v>
      </c>
      <c r="S318">
        <v>0</v>
      </c>
      <c r="T318">
        <v>0</v>
      </c>
      <c r="U318">
        <v>0</v>
      </c>
      <c r="V318">
        <v>0</v>
      </c>
      <c r="W318">
        <v>0</v>
      </c>
      <c r="X318">
        <v>0</v>
      </c>
      <c r="Y318">
        <v>0</v>
      </c>
      <c r="AA318">
        <v>0</v>
      </c>
      <c r="AB318">
        <v>0</v>
      </c>
      <c r="AC318">
        <v>0</v>
      </c>
      <c r="AE318">
        <v>1.0084777252499999</v>
      </c>
      <c r="AF318" t="s">
        <v>34</v>
      </c>
      <c r="AG318">
        <v>100</v>
      </c>
      <c r="AH318" t="s">
        <v>35</v>
      </c>
    </row>
    <row r="319" spans="1:34" x14ac:dyDescent="0.25">
      <c r="A319">
        <v>1010</v>
      </c>
      <c r="B319">
        <v>0</v>
      </c>
      <c r="C319">
        <v>0</v>
      </c>
      <c r="D319">
        <v>0</v>
      </c>
      <c r="E319">
        <v>0</v>
      </c>
      <c r="F319">
        <v>0</v>
      </c>
      <c r="G319">
        <v>0</v>
      </c>
      <c r="H319">
        <v>0</v>
      </c>
      <c r="J319">
        <v>0</v>
      </c>
      <c r="K319">
        <v>0</v>
      </c>
      <c r="L319">
        <v>0</v>
      </c>
      <c r="M319">
        <v>0</v>
      </c>
      <c r="N319">
        <v>0</v>
      </c>
      <c r="O319">
        <v>0</v>
      </c>
      <c r="P319">
        <v>0</v>
      </c>
      <c r="Q319">
        <v>0</v>
      </c>
      <c r="S319">
        <v>0</v>
      </c>
      <c r="T319">
        <v>0</v>
      </c>
      <c r="U319">
        <v>0</v>
      </c>
      <c r="V319">
        <v>0</v>
      </c>
      <c r="W319">
        <v>0</v>
      </c>
      <c r="X319">
        <v>0</v>
      </c>
      <c r="Y319">
        <v>0</v>
      </c>
      <c r="AA319">
        <v>0</v>
      </c>
      <c r="AB319">
        <v>0</v>
      </c>
      <c r="AC319">
        <v>0</v>
      </c>
      <c r="AE319">
        <v>1.0084777252499999</v>
      </c>
      <c r="AF319" t="s">
        <v>36</v>
      </c>
      <c r="AG319">
        <v>150</v>
      </c>
      <c r="AH319" t="s">
        <v>37</v>
      </c>
    </row>
    <row r="320" spans="1:34" x14ac:dyDescent="0.25">
      <c r="A320">
        <v>1010</v>
      </c>
      <c r="B320">
        <v>0</v>
      </c>
      <c r="C320">
        <v>0</v>
      </c>
      <c r="D320">
        <v>0</v>
      </c>
      <c r="E320">
        <v>0</v>
      </c>
      <c r="F320">
        <v>0</v>
      </c>
      <c r="G320">
        <v>0</v>
      </c>
      <c r="H320">
        <v>0</v>
      </c>
      <c r="J320">
        <v>0</v>
      </c>
      <c r="K320">
        <v>0</v>
      </c>
      <c r="L320">
        <v>0</v>
      </c>
      <c r="M320">
        <v>0</v>
      </c>
      <c r="N320">
        <v>0</v>
      </c>
      <c r="O320">
        <v>0</v>
      </c>
      <c r="P320">
        <v>0</v>
      </c>
      <c r="Q320">
        <v>0</v>
      </c>
      <c r="S320">
        <v>0</v>
      </c>
      <c r="T320">
        <v>0</v>
      </c>
      <c r="U320">
        <v>0</v>
      </c>
      <c r="V320">
        <v>0</v>
      </c>
      <c r="W320">
        <v>0</v>
      </c>
      <c r="X320">
        <v>0</v>
      </c>
      <c r="Y320">
        <v>0</v>
      </c>
      <c r="AA320">
        <v>0</v>
      </c>
      <c r="AB320">
        <v>0</v>
      </c>
      <c r="AC320">
        <v>0</v>
      </c>
      <c r="AE320">
        <v>1.0084777252499999</v>
      </c>
      <c r="AF320" t="s">
        <v>38</v>
      </c>
      <c r="AG320">
        <v>200</v>
      </c>
      <c r="AH320" t="s">
        <v>39</v>
      </c>
    </row>
    <row r="321" spans="1:34" x14ac:dyDescent="0.25">
      <c r="A321">
        <v>1010</v>
      </c>
      <c r="B321">
        <v>0</v>
      </c>
      <c r="C321">
        <v>0</v>
      </c>
      <c r="D321">
        <v>0</v>
      </c>
      <c r="E321">
        <v>0</v>
      </c>
      <c r="F321">
        <v>0</v>
      </c>
      <c r="G321">
        <v>0</v>
      </c>
      <c r="H321">
        <v>0</v>
      </c>
      <c r="J321">
        <v>0</v>
      </c>
      <c r="K321">
        <v>0</v>
      </c>
      <c r="L321">
        <v>0</v>
      </c>
      <c r="M321">
        <v>0</v>
      </c>
      <c r="N321">
        <v>0</v>
      </c>
      <c r="O321">
        <v>0</v>
      </c>
      <c r="P321">
        <v>0</v>
      </c>
      <c r="Q321">
        <v>0</v>
      </c>
      <c r="S321">
        <v>0</v>
      </c>
      <c r="T321">
        <v>0</v>
      </c>
      <c r="U321">
        <v>0</v>
      </c>
      <c r="V321">
        <v>0</v>
      </c>
      <c r="W321">
        <v>0</v>
      </c>
      <c r="X321">
        <v>0</v>
      </c>
      <c r="Y321">
        <v>0</v>
      </c>
      <c r="AA321">
        <v>0</v>
      </c>
      <c r="AB321">
        <v>0</v>
      </c>
      <c r="AC321">
        <v>0</v>
      </c>
      <c r="AE321">
        <v>1.0084777252499999</v>
      </c>
      <c r="AF321" t="s">
        <v>42</v>
      </c>
      <c r="AG321">
        <v>0.3</v>
      </c>
      <c r="AH321" t="s">
        <v>43</v>
      </c>
    </row>
    <row r="322" spans="1:34" x14ac:dyDescent="0.25">
      <c r="A322">
        <v>1010</v>
      </c>
      <c r="B322">
        <v>0</v>
      </c>
      <c r="C322">
        <v>0</v>
      </c>
      <c r="D322">
        <v>0</v>
      </c>
      <c r="E322">
        <v>0</v>
      </c>
      <c r="F322">
        <v>0</v>
      </c>
      <c r="G322">
        <v>0</v>
      </c>
      <c r="H322">
        <v>0</v>
      </c>
      <c r="J322">
        <v>0</v>
      </c>
      <c r="K322">
        <v>0</v>
      </c>
      <c r="L322">
        <v>0</v>
      </c>
      <c r="M322">
        <v>0</v>
      </c>
      <c r="N322">
        <v>0</v>
      </c>
      <c r="O322">
        <v>0</v>
      </c>
      <c r="P322">
        <v>0</v>
      </c>
      <c r="Q322">
        <v>0</v>
      </c>
      <c r="S322">
        <v>0</v>
      </c>
      <c r="T322">
        <v>0</v>
      </c>
      <c r="U322">
        <v>0</v>
      </c>
      <c r="V322">
        <v>0</v>
      </c>
      <c r="W322">
        <v>0</v>
      </c>
      <c r="X322">
        <v>0</v>
      </c>
      <c r="Y322">
        <v>0</v>
      </c>
      <c r="AA322">
        <v>0</v>
      </c>
      <c r="AB322">
        <v>0</v>
      </c>
      <c r="AC322">
        <v>0</v>
      </c>
      <c r="AE322">
        <v>1.0084777252499999</v>
      </c>
      <c r="AF322" t="s">
        <v>44</v>
      </c>
      <c r="AG322">
        <v>0.4</v>
      </c>
      <c r="AH322" t="s">
        <v>45</v>
      </c>
    </row>
    <row r="323" spans="1:34" x14ac:dyDescent="0.25">
      <c r="A323">
        <v>1010</v>
      </c>
      <c r="B323">
        <v>0</v>
      </c>
      <c r="C323">
        <v>0</v>
      </c>
      <c r="D323">
        <v>0</v>
      </c>
      <c r="E323">
        <v>0</v>
      </c>
      <c r="F323">
        <v>0</v>
      </c>
      <c r="G323">
        <v>0</v>
      </c>
      <c r="H323">
        <v>0</v>
      </c>
      <c r="J323">
        <v>0</v>
      </c>
      <c r="K323">
        <v>0</v>
      </c>
      <c r="L323">
        <v>0</v>
      </c>
      <c r="M323">
        <v>0</v>
      </c>
      <c r="N323">
        <v>0</v>
      </c>
      <c r="O323">
        <v>0</v>
      </c>
      <c r="P323">
        <v>0</v>
      </c>
      <c r="Q323">
        <v>0</v>
      </c>
      <c r="S323">
        <v>0</v>
      </c>
      <c r="T323">
        <v>0</v>
      </c>
      <c r="U323">
        <v>0</v>
      </c>
      <c r="V323">
        <v>0</v>
      </c>
      <c r="W323">
        <v>0</v>
      </c>
      <c r="X323">
        <v>0</v>
      </c>
      <c r="Y323">
        <v>0</v>
      </c>
      <c r="AA323">
        <v>0</v>
      </c>
      <c r="AB323">
        <v>0</v>
      </c>
      <c r="AC323">
        <v>0</v>
      </c>
      <c r="AE323">
        <v>1.0084777252499999</v>
      </c>
      <c r="AF323" t="s">
        <v>46</v>
      </c>
      <c r="AG323">
        <v>0.5</v>
      </c>
      <c r="AH323" t="s">
        <v>47</v>
      </c>
    </row>
    <row r="324" spans="1:34" x14ac:dyDescent="0.25">
      <c r="A324">
        <v>1011</v>
      </c>
      <c r="B324" t="s">
        <v>52</v>
      </c>
      <c r="J324" t="s">
        <v>52</v>
      </c>
      <c r="K324" t="s">
        <v>52</v>
      </c>
      <c r="S324" t="s">
        <v>52</v>
      </c>
      <c r="AA324" t="s">
        <v>52</v>
      </c>
      <c r="AE324">
        <v>1.03262265858</v>
      </c>
      <c r="AF324" t="s">
        <v>46</v>
      </c>
      <c r="AG324">
        <v>0.5</v>
      </c>
      <c r="AH324" t="s">
        <v>47</v>
      </c>
    </row>
    <row r="325" spans="1:34" x14ac:dyDescent="0.25">
      <c r="A325">
        <v>1013</v>
      </c>
      <c r="B325">
        <v>8</v>
      </c>
      <c r="C325">
        <v>8</v>
      </c>
      <c r="D325">
        <v>0</v>
      </c>
      <c r="E325">
        <v>0</v>
      </c>
      <c r="F325">
        <v>0</v>
      </c>
      <c r="G325">
        <v>0</v>
      </c>
      <c r="H325">
        <v>0</v>
      </c>
      <c r="I325">
        <v>1.5</v>
      </c>
      <c r="J325">
        <v>0</v>
      </c>
      <c r="K325">
        <v>0</v>
      </c>
      <c r="L325">
        <v>0</v>
      </c>
      <c r="M325">
        <v>0</v>
      </c>
      <c r="N325">
        <v>0</v>
      </c>
      <c r="O325">
        <v>0</v>
      </c>
      <c r="P325">
        <v>0</v>
      </c>
      <c r="Q325">
        <v>0</v>
      </c>
      <c r="S325">
        <v>0</v>
      </c>
      <c r="T325">
        <v>0</v>
      </c>
      <c r="U325">
        <v>0</v>
      </c>
      <c r="V325">
        <v>0</v>
      </c>
      <c r="W325">
        <v>0</v>
      </c>
      <c r="X325">
        <v>0</v>
      </c>
      <c r="Y325">
        <v>0</v>
      </c>
      <c r="AA325">
        <v>0</v>
      </c>
      <c r="AB325">
        <v>0</v>
      </c>
      <c r="AC325">
        <v>0</v>
      </c>
      <c r="AE325">
        <v>0.50079447392300003</v>
      </c>
      <c r="AF325" t="s">
        <v>36</v>
      </c>
      <c r="AG325">
        <v>150</v>
      </c>
      <c r="AH325" t="s">
        <v>37</v>
      </c>
    </row>
    <row r="326" spans="1:34" x14ac:dyDescent="0.25">
      <c r="A326">
        <v>1013</v>
      </c>
      <c r="B326">
        <v>8</v>
      </c>
      <c r="C326">
        <v>8</v>
      </c>
      <c r="D326">
        <v>0</v>
      </c>
      <c r="E326">
        <v>0</v>
      </c>
      <c r="F326">
        <v>0</v>
      </c>
      <c r="G326">
        <v>0</v>
      </c>
      <c r="H326">
        <v>0</v>
      </c>
      <c r="I326">
        <v>1.5</v>
      </c>
      <c r="J326">
        <v>0</v>
      </c>
      <c r="K326">
        <v>0</v>
      </c>
      <c r="L326">
        <v>0</v>
      </c>
      <c r="M326">
        <v>0</v>
      </c>
      <c r="N326">
        <v>0</v>
      </c>
      <c r="O326">
        <v>0</v>
      </c>
      <c r="P326">
        <v>0</v>
      </c>
      <c r="Q326">
        <v>0</v>
      </c>
      <c r="S326">
        <v>0</v>
      </c>
      <c r="T326">
        <v>0</v>
      </c>
      <c r="U326">
        <v>0</v>
      </c>
      <c r="V326">
        <v>0</v>
      </c>
      <c r="W326">
        <v>0</v>
      </c>
      <c r="X326">
        <v>0</v>
      </c>
      <c r="Y326">
        <v>0</v>
      </c>
      <c r="AA326">
        <v>0</v>
      </c>
      <c r="AB326">
        <v>0</v>
      </c>
      <c r="AC326">
        <v>0</v>
      </c>
      <c r="AE326">
        <v>0.50079447392300003</v>
      </c>
      <c r="AF326" t="s">
        <v>38</v>
      </c>
      <c r="AG326">
        <v>200</v>
      </c>
      <c r="AH326" t="s">
        <v>39</v>
      </c>
    </row>
    <row r="327" spans="1:34" x14ac:dyDescent="0.25">
      <c r="A327">
        <v>1015</v>
      </c>
      <c r="B327">
        <v>0</v>
      </c>
      <c r="C327">
        <v>0</v>
      </c>
      <c r="D327">
        <v>0</v>
      </c>
      <c r="E327">
        <v>0</v>
      </c>
      <c r="F327">
        <v>0</v>
      </c>
      <c r="G327">
        <v>0</v>
      </c>
      <c r="H327">
        <v>0</v>
      </c>
      <c r="J327">
        <v>0</v>
      </c>
      <c r="K327">
        <v>0</v>
      </c>
      <c r="L327">
        <v>0</v>
      </c>
      <c r="M327">
        <v>0</v>
      </c>
      <c r="N327">
        <v>0</v>
      </c>
      <c r="O327">
        <v>0</v>
      </c>
      <c r="P327">
        <v>0</v>
      </c>
      <c r="Q327">
        <v>0</v>
      </c>
      <c r="S327">
        <v>0</v>
      </c>
      <c r="T327">
        <v>0</v>
      </c>
      <c r="U327">
        <v>0</v>
      </c>
      <c r="V327">
        <v>0</v>
      </c>
      <c r="W327">
        <v>0</v>
      </c>
      <c r="X327">
        <v>0</v>
      </c>
      <c r="Y327">
        <v>0</v>
      </c>
      <c r="AA327" t="s">
        <v>48</v>
      </c>
      <c r="AE327">
        <v>0.74234309331199999</v>
      </c>
      <c r="AF327" t="s">
        <v>49</v>
      </c>
      <c r="AG327">
        <v>50</v>
      </c>
      <c r="AH327" t="s">
        <v>50</v>
      </c>
    </row>
    <row r="328" spans="1:34" x14ac:dyDescent="0.25">
      <c r="A328">
        <v>1015</v>
      </c>
      <c r="B328">
        <v>0</v>
      </c>
      <c r="C328">
        <v>0</v>
      </c>
      <c r="D328">
        <v>0</v>
      </c>
      <c r="E328">
        <v>0</v>
      </c>
      <c r="F328">
        <v>0</v>
      </c>
      <c r="G328">
        <v>0</v>
      </c>
      <c r="H328">
        <v>0</v>
      </c>
      <c r="J328">
        <v>0</v>
      </c>
      <c r="K328">
        <v>0</v>
      </c>
      <c r="L328">
        <v>0</v>
      </c>
      <c r="M328">
        <v>0</v>
      </c>
      <c r="N328">
        <v>0</v>
      </c>
      <c r="O328">
        <v>0</v>
      </c>
      <c r="P328">
        <v>0</v>
      </c>
      <c r="Q328">
        <v>0</v>
      </c>
      <c r="S328">
        <v>0</v>
      </c>
      <c r="T328">
        <v>0</v>
      </c>
      <c r="U328">
        <v>0</v>
      </c>
      <c r="V328">
        <v>0</v>
      </c>
      <c r="W328">
        <v>0</v>
      </c>
      <c r="X328">
        <v>0</v>
      </c>
      <c r="Y328">
        <v>0</v>
      </c>
      <c r="AA328" t="s">
        <v>48</v>
      </c>
      <c r="AE328">
        <v>0.74234309331199999</v>
      </c>
      <c r="AF328" t="s">
        <v>34</v>
      </c>
      <c r="AG328">
        <v>100</v>
      </c>
      <c r="AH328" t="s">
        <v>35</v>
      </c>
    </row>
    <row r="329" spans="1:34" x14ac:dyDescent="0.25">
      <c r="A329">
        <v>1015</v>
      </c>
      <c r="B329">
        <v>0</v>
      </c>
      <c r="C329">
        <v>0</v>
      </c>
      <c r="D329">
        <v>0</v>
      </c>
      <c r="E329">
        <v>0</v>
      </c>
      <c r="F329">
        <v>0</v>
      </c>
      <c r="G329">
        <v>0</v>
      </c>
      <c r="H329">
        <v>0</v>
      </c>
      <c r="J329">
        <v>0</v>
      </c>
      <c r="K329">
        <v>0</v>
      </c>
      <c r="L329">
        <v>0</v>
      </c>
      <c r="M329">
        <v>0</v>
      </c>
      <c r="N329">
        <v>0</v>
      </c>
      <c r="O329">
        <v>0</v>
      </c>
      <c r="P329">
        <v>0</v>
      </c>
      <c r="Q329">
        <v>0</v>
      </c>
      <c r="S329">
        <v>0</v>
      </c>
      <c r="T329">
        <v>0</v>
      </c>
      <c r="U329">
        <v>0</v>
      </c>
      <c r="V329">
        <v>0</v>
      </c>
      <c r="W329">
        <v>0</v>
      </c>
      <c r="X329">
        <v>0</v>
      </c>
      <c r="Y329">
        <v>0</v>
      </c>
      <c r="AA329" t="s">
        <v>48</v>
      </c>
      <c r="AE329">
        <v>0.74234309331199999</v>
      </c>
      <c r="AF329" t="s">
        <v>36</v>
      </c>
      <c r="AG329">
        <v>150</v>
      </c>
      <c r="AH329" t="s">
        <v>37</v>
      </c>
    </row>
    <row r="330" spans="1:34" x14ac:dyDescent="0.25">
      <c r="A330">
        <v>1015</v>
      </c>
      <c r="B330">
        <v>0</v>
      </c>
      <c r="C330">
        <v>0</v>
      </c>
      <c r="D330">
        <v>0</v>
      </c>
      <c r="E330">
        <v>0</v>
      </c>
      <c r="F330">
        <v>0</v>
      </c>
      <c r="G330">
        <v>0</v>
      </c>
      <c r="H330">
        <v>0</v>
      </c>
      <c r="J330">
        <v>0</v>
      </c>
      <c r="K330">
        <v>0</v>
      </c>
      <c r="L330">
        <v>0</v>
      </c>
      <c r="M330">
        <v>0</v>
      </c>
      <c r="N330">
        <v>0</v>
      </c>
      <c r="O330">
        <v>0</v>
      </c>
      <c r="P330">
        <v>0</v>
      </c>
      <c r="Q330">
        <v>0</v>
      </c>
      <c r="S330">
        <v>0</v>
      </c>
      <c r="T330">
        <v>0</v>
      </c>
      <c r="U330">
        <v>0</v>
      </c>
      <c r="V330">
        <v>0</v>
      </c>
      <c r="W330">
        <v>0</v>
      </c>
      <c r="X330">
        <v>0</v>
      </c>
      <c r="Y330">
        <v>0</v>
      </c>
      <c r="AA330" t="s">
        <v>48</v>
      </c>
      <c r="AE330">
        <v>0.74234309331199999</v>
      </c>
      <c r="AF330" t="s">
        <v>38</v>
      </c>
      <c r="AG330">
        <v>200</v>
      </c>
      <c r="AH330" t="s">
        <v>39</v>
      </c>
    </row>
    <row r="331" spans="1:34" x14ac:dyDescent="0.25">
      <c r="A331">
        <v>1020</v>
      </c>
      <c r="B331">
        <v>0</v>
      </c>
      <c r="C331">
        <v>0</v>
      </c>
      <c r="D331">
        <v>0</v>
      </c>
      <c r="E331">
        <v>0</v>
      </c>
      <c r="F331">
        <v>0</v>
      </c>
      <c r="G331">
        <v>0</v>
      </c>
      <c r="H331">
        <v>0</v>
      </c>
      <c r="J331">
        <v>0</v>
      </c>
      <c r="K331">
        <v>0</v>
      </c>
      <c r="L331">
        <v>0</v>
      </c>
      <c r="M331">
        <v>0</v>
      </c>
      <c r="N331">
        <v>0</v>
      </c>
      <c r="O331">
        <v>0</v>
      </c>
      <c r="P331">
        <v>0</v>
      </c>
      <c r="Q331">
        <v>0</v>
      </c>
      <c r="S331">
        <v>0</v>
      </c>
      <c r="T331">
        <v>0</v>
      </c>
      <c r="U331">
        <v>0</v>
      </c>
      <c r="V331">
        <v>0</v>
      </c>
      <c r="W331">
        <v>0</v>
      </c>
      <c r="X331">
        <v>0</v>
      </c>
      <c r="Y331">
        <v>0</v>
      </c>
      <c r="AA331" t="s">
        <v>48</v>
      </c>
      <c r="AE331">
        <v>0.97901122468000001</v>
      </c>
      <c r="AF331" t="s">
        <v>34</v>
      </c>
      <c r="AG331">
        <v>100</v>
      </c>
      <c r="AH331" t="s">
        <v>35</v>
      </c>
    </row>
    <row r="332" spans="1:34" x14ac:dyDescent="0.25">
      <c r="A332">
        <v>1020</v>
      </c>
      <c r="B332">
        <v>0</v>
      </c>
      <c r="C332">
        <v>0</v>
      </c>
      <c r="D332">
        <v>0</v>
      </c>
      <c r="E332">
        <v>0</v>
      </c>
      <c r="F332">
        <v>0</v>
      </c>
      <c r="G332">
        <v>0</v>
      </c>
      <c r="H332">
        <v>0</v>
      </c>
      <c r="J332">
        <v>0</v>
      </c>
      <c r="K332">
        <v>0</v>
      </c>
      <c r="L332">
        <v>0</v>
      </c>
      <c r="M332">
        <v>0</v>
      </c>
      <c r="N332">
        <v>0</v>
      </c>
      <c r="O332">
        <v>0</v>
      </c>
      <c r="P332">
        <v>0</v>
      </c>
      <c r="Q332">
        <v>0</v>
      </c>
      <c r="S332">
        <v>0</v>
      </c>
      <c r="T332">
        <v>0</v>
      </c>
      <c r="U332">
        <v>0</v>
      </c>
      <c r="V332">
        <v>0</v>
      </c>
      <c r="W332">
        <v>0</v>
      </c>
      <c r="X332">
        <v>0</v>
      </c>
      <c r="Y332">
        <v>0</v>
      </c>
      <c r="AA332" t="s">
        <v>48</v>
      </c>
      <c r="AE332">
        <v>0.97901122468000001</v>
      </c>
      <c r="AF332" t="s">
        <v>36</v>
      </c>
      <c r="AG332">
        <v>150</v>
      </c>
      <c r="AH332" t="s">
        <v>37</v>
      </c>
    </row>
    <row r="333" spans="1:34" x14ac:dyDescent="0.25">
      <c r="A333">
        <v>1020</v>
      </c>
      <c r="B333">
        <v>0</v>
      </c>
      <c r="C333">
        <v>0</v>
      </c>
      <c r="D333">
        <v>0</v>
      </c>
      <c r="E333">
        <v>0</v>
      </c>
      <c r="F333">
        <v>0</v>
      </c>
      <c r="G333">
        <v>0</v>
      </c>
      <c r="H333">
        <v>0</v>
      </c>
      <c r="J333">
        <v>0</v>
      </c>
      <c r="K333">
        <v>0</v>
      </c>
      <c r="L333">
        <v>0</v>
      </c>
      <c r="M333">
        <v>0</v>
      </c>
      <c r="N333">
        <v>0</v>
      </c>
      <c r="O333">
        <v>0</v>
      </c>
      <c r="P333">
        <v>0</v>
      </c>
      <c r="Q333">
        <v>0</v>
      </c>
      <c r="S333">
        <v>0</v>
      </c>
      <c r="T333">
        <v>0</v>
      </c>
      <c r="U333">
        <v>0</v>
      </c>
      <c r="V333">
        <v>0</v>
      </c>
      <c r="W333">
        <v>0</v>
      </c>
      <c r="X333">
        <v>0</v>
      </c>
      <c r="Y333">
        <v>0</v>
      </c>
      <c r="AA333" t="s">
        <v>48</v>
      </c>
      <c r="AE333">
        <v>0.97901122468000001</v>
      </c>
      <c r="AF333" t="s">
        <v>38</v>
      </c>
      <c r="AG333">
        <v>200</v>
      </c>
      <c r="AH333" t="s">
        <v>39</v>
      </c>
    </row>
    <row r="334" spans="1:34" x14ac:dyDescent="0.25">
      <c r="A334">
        <v>1020</v>
      </c>
      <c r="B334">
        <v>0</v>
      </c>
      <c r="C334">
        <v>0</v>
      </c>
      <c r="D334">
        <v>0</v>
      </c>
      <c r="E334">
        <v>0</v>
      </c>
      <c r="F334">
        <v>0</v>
      </c>
      <c r="G334">
        <v>0</v>
      </c>
      <c r="H334">
        <v>0</v>
      </c>
      <c r="J334">
        <v>0</v>
      </c>
      <c r="K334">
        <v>0</v>
      </c>
      <c r="L334">
        <v>0</v>
      </c>
      <c r="M334">
        <v>0</v>
      </c>
      <c r="N334">
        <v>0</v>
      </c>
      <c r="O334">
        <v>0</v>
      </c>
      <c r="P334">
        <v>0</v>
      </c>
      <c r="Q334">
        <v>0</v>
      </c>
      <c r="S334">
        <v>0</v>
      </c>
      <c r="T334">
        <v>0</v>
      </c>
      <c r="U334">
        <v>0</v>
      </c>
      <c r="V334">
        <v>0</v>
      </c>
      <c r="W334">
        <v>0</v>
      </c>
      <c r="X334">
        <v>0</v>
      </c>
      <c r="Y334">
        <v>0</v>
      </c>
      <c r="AA334" t="s">
        <v>48</v>
      </c>
      <c r="AE334">
        <v>0.97901122468000001</v>
      </c>
      <c r="AF334" t="s">
        <v>40</v>
      </c>
      <c r="AG334">
        <v>0.2</v>
      </c>
      <c r="AH334" t="s">
        <v>41</v>
      </c>
    </row>
    <row r="335" spans="1:34" x14ac:dyDescent="0.25">
      <c r="A335">
        <v>1020</v>
      </c>
      <c r="B335">
        <v>0</v>
      </c>
      <c r="C335">
        <v>0</v>
      </c>
      <c r="D335">
        <v>0</v>
      </c>
      <c r="E335">
        <v>0</v>
      </c>
      <c r="F335">
        <v>0</v>
      </c>
      <c r="G335">
        <v>0</v>
      </c>
      <c r="H335">
        <v>0</v>
      </c>
      <c r="J335">
        <v>0</v>
      </c>
      <c r="K335">
        <v>0</v>
      </c>
      <c r="L335">
        <v>0</v>
      </c>
      <c r="M335">
        <v>0</v>
      </c>
      <c r="N335">
        <v>0</v>
      </c>
      <c r="O335">
        <v>0</v>
      </c>
      <c r="P335">
        <v>0</v>
      </c>
      <c r="Q335">
        <v>0</v>
      </c>
      <c r="S335">
        <v>0</v>
      </c>
      <c r="T335">
        <v>0</v>
      </c>
      <c r="U335">
        <v>0</v>
      </c>
      <c r="V335">
        <v>0</v>
      </c>
      <c r="W335">
        <v>0</v>
      </c>
      <c r="X335">
        <v>0</v>
      </c>
      <c r="Y335">
        <v>0</v>
      </c>
      <c r="AA335" t="s">
        <v>48</v>
      </c>
      <c r="AE335">
        <v>0.97901122468000001</v>
      </c>
      <c r="AF335" t="s">
        <v>42</v>
      </c>
      <c r="AG335">
        <v>0.3</v>
      </c>
      <c r="AH335" t="s">
        <v>43</v>
      </c>
    </row>
    <row r="336" spans="1:34" x14ac:dyDescent="0.25">
      <c r="A336">
        <v>1020</v>
      </c>
      <c r="B336">
        <v>0</v>
      </c>
      <c r="C336">
        <v>0</v>
      </c>
      <c r="D336">
        <v>0</v>
      </c>
      <c r="E336">
        <v>0</v>
      </c>
      <c r="F336">
        <v>0</v>
      </c>
      <c r="G336">
        <v>0</v>
      </c>
      <c r="H336">
        <v>0</v>
      </c>
      <c r="J336">
        <v>0</v>
      </c>
      <c r="K336">
        <v>0</v>
      </c>
      <c r="L336">
        <v>0</v>
      </c>
      <c r="M336">
        <v>0</v>
      </c>
      <c r="N336">
        <v>0</v>
      </c>
      <c r="O336">
        <v>0</v>
      </c>
      <c r="P336">
        <v>0</v>
      </c>
      <c r="Q336">
        <v>0</v>
      </c>
      <c r="S336">
        <v>0</v>
      </c>
      <c r="T336">
        <v>0</v>
      </c>
      <c r="U336">
        <v>0</v>
      </c>
      <c r="V336">
        <v>0</v>
      </c>
      <c r="W336">
        <v>0</v>
      </c>
      <c r="X336">
        <v>0</v>
      </c>
      <c r="Y336">
        <v>0</v>
      </c>
      <c r="AA336" t="s">
        <v>48</v>
      </c>
      <c r="AE336">
        <v>0.97901122468000001</v>
      </c>
      <c r="AF336" t="s">
        <v>44</v>
      </c>
      <c r="AG336">
        <v>0.4</v>
      </c>
      <c r="AH336" t="s">
        <v>45</v>
      </c>
    </row>
    <row r="337" spans="1:34" x14ac:dyDescent="0.25">
      <c r="A337">
        <v>1020</v>
      </c>
      <c r="B337">
        <v>0</v>
      </c>
      <c r="C337">
        <v>0</v>
      </c>
      <c r="D337">
        <v>0</v>
      </c>
      <c r="E337">
        <v>0</v>
      </c>
      <c r="F337">
        <v>0</v>
      </c>
      <c r="G337">
        <v>0</v>
      </c>
      <c r="H337">
        <v>0</v>
      </c>
      <c r="J337">
        <v>0</v>
      </c>
      <c r="K337">
        <v>0</v>
      </c>
      <c r="L337">
        <v>0</v>
      </c>
      <c r="M337">
        <v>0</v>
      </c>
      <c r="N337">
        <v>0</v>
      </c>
      <c r="O337">
        <v>0</v>
      </c>
      <c r="P337">
        <v>0</v>
      </c>
      <c r="Q337">
        <v>0</v>
      </c>
      <c r="S337">
        <v>0</v>
      </c>
      <c r="T337">
        <v>0</v>
      </c>
      <c r="U337">
        <v>0</v>
      </c>
      <c r="V337">
        <v>0</v>
      </c>
      <c r="W337">
        <v>0</v>
      </c>
      <c r="X337">
        <v>0</v>
      </c>
      <c r="Y337">
        <v>0</v>
      </c>
      <c r="AA337" t="s">
        <v>48</v>
      </c>
      <c r="AE337">
        <v>0.97901122468000001</v>
      </c>
      <c r="AF337" t="s">
        <v>46</v>
      </c>
      <c r="AG337">
        <v>0.5</v>
      </c>
      <c r="AH337" t="s">
        <v>47</v>
      </c>
    </row>
    <row r="338" spans="1:34" x14ac:dyDescent="0.25">
      <c r="A338">
        <v>1022</v>
      </c>
      <c r="B338">
        <v>0</v>
      </c>
      <c r="C338">
        <v>0</v>
      </c>
      <c r="D338">
        <v>0</v>
      </c>
      <c r="E338">
        <v>0</v>
      </c>
      <c r="F338">
        <v>0</v>
      </c>
      <c r="G338">
        <v>0</v>
      </c>
      <c r="H338">
        <v>0</v>
      </c>
      <c r="J338">
        <v>0</v>
      </c>
      <c r="K338">
        <v>0</v>
      </c>
      <c r="L338">
        <v>0</v>
      </c>
      <c r="M338">
        <v>0</v>
      </c>
      <c r="N338">
        <v>0</v>
      </c>
      <c r="O338">
        <v>0</v>
      </c>
      <c r="P338">
        <v>0</v>
      </c>
      <c r="Q338">
        <v>0</v>
      </c>
      <c r="S338">
        <v>0</v>
      </c>
      <c r="T338">
        <v>0</v>
      </c>
      <c r="U338">
        <v>0</v>
      </c>
      <c r="V338">
        <v>0</v>
      </c>
      <c r="W338">
        <v>0</v>
      </c>
      <c r="X338">
        <v>0</v>
      </c>
      <c r="Y338">
        <v>0</v>
      </c>
      <c r="AA338">
        <v>3</v>
      </c>
      <c r="AB338">
        <v>3</v>
      </c>
      <c r="AC338">
        <v>0</v>
      </c>
      <c r="AD338">
        <v>5</v>
      </c>
      <c r="AE338">
        <v>0.66089421138500004</v>
      </c>
      <c r="AF338" t="s">
        <v>36</v>
      </c>
      <c r="AG338">
        <v>150</v>
      </c>
      <c r="AH338" t="s">
        <v>37</v>
      </c>
    </row>
    <row r="339" spans="1:34" x14ac:dyDescent="0.25">
      <c r="A339">
        <v>1022</v>
      </c>
      <c r="B339">
        <v>0</v>
      </c>
      <c r="C339">
        <v>0</v>
      </c>
      <c r="D339">
        <v>0</v>
      </c>
      <c r="E339">
        <v>0</v>
      </c>
      <c r="F339">
        <v>0</v>
      </c>
      <c r="G339">
        <v>0</v>
      </c>
      <c r="H339">
        <v>0</v>
      </c>
      <c r="J339">
        <v>0</v>
      </c>
      <c r="K339">
        <v>0</v>
      </c>
      <c r="L339">
        <v>0</v>
      </c>
      <c r="M339">
        <v>0</v>
      </c>
      <c r="N339">
        <v>0</v>
      </c>
      <c r="O339">
        <v>0</v>
      </c>
      <c r="P339">
        <v>0</v>
      </c>
      <c r="Q339">
        <v>0</v>
      </c>
      <c r="S339">
        <v>0</v>
      </c>
      <c r="T339">
        <v>0</v>
      </c>
      <c r="U339">
        <v>0</v>
      </c>
      <c r="V339">
        <v>0</v>
      </c>
      <c r="W339">
        <v>0</v>
      </c>
      <c r="X339">
        <v>0</v>
      </c>
      <c r="Y339">
        <v>0</v>
      </c>
      <c r="AA339">
        <v>3</v>
      </c>
      <c r="AB339">
        <v>3</v>
      </c>
      <c r="AC339">
        <v>0</v>
      </c>
      <c r="AD339">
        <v>5</v>
      </c>
      <c r="AE339">
        <v>0.66089421138500004</v>
      </c>
      <c r="AF339" t="s">
        <v>38</v>
      </c>
      <c r="AG339">
        <v>200</v>
      </c>
      <c r="AH339" t="s">
        <v>39</v>
      </c>
    </row>
    <row r="340" spans="1:34" x14ac:dyDescent="0.25">
      <c r="A340">
        <v>1022</v>
      </c>
      <c r="B340">
        <v>0</v>
      </c>
      <c r="C340">
        <v>0</v>
      </c>
      <c r="D340">
        <v>0</v>
      </c>
      <c r="E340">
        <v>0</v>
      </c>
      <c r="F340">
        <v>0</v>
      </c>
      <c r="G340">
        <v>0</v>
      </c>
      <c r="H340">
        <v>0</v>
      </c>
      <c r="J340">
        <v>0</v>
      </c>
      <c r="K340">
        <v>0</v>
      </c>
      <c r="L340">
        <v>0</v>
      </c>
      <c r="M340">
        <v>0</v>
      </c>
      <c r="N340">
        <v>0</v>
      </c>
      <c r="O340">
        <v>0</v>
      </c>
      <c r="P340">
        <v>0</v>
      </c>
      <c r="Q340">
        <v>0</v>
      </c>
      <c r="S340">
        <v>0</v>
      </c>
      <c r="T340">
        <v>0</v>
      </c>
      <c r="U340">
        <v>0</v>
      </c>
      <c r="V340">
        <v>0</v>
      </c>
      <c r="W340">
        <v>0</v>
      </c>
      <c r="X340">
        <v>0</v>
      </c>
      <c r="Y340">
        <v>0</v>
      </c>
      <c r="AA340">
        <v>3</v>
      </c>
      <c r="AB340">
        <v>3</v>
      </c>
      <c r="AC340">
        <v>0</v>
      </c>
      <c r="AD340">
        <v>5</v>
      </c>
      <c r="AE340">
        <v>0.66089421138500004</v>
      </c>
      <c r="AF340" t="s">
        <v>46</v>
      </c>
      <c r="AG340">
        <v>0.5</v>
      </c>
      <c r="AH340" t="s">
        <v>47</v>
      </c>
    </row>
    <row r="341" spans="1:34" x14ac:dyDescent="0.25">
      <c r="A341">
        <v>1025</v>
      </c>
      <c r="B341">
        <v>0</v>
      </c>
      <c r="C341">
        <v>0</v>
      </c>
      <c r="D341">
        <v>0</v>
      </c>
      <c r="E341">
        <v>0</v>
      </c>
      <c r="F341">
        <v>0</v>
      </c>
      <c r="G341">
        <v>0</v>
      </c>
      <c r="H341">
        <v>0</v>
      </c>
      <c r="J341">
        <v>0</v>
      </c>
      <c r="K341">
        <v>0</v>
      </c>
      <c r="L341">
        <v>0</v>
      </c>
      <c r="M341">
        <v>0</v>
      </c>
      <c r="N341">
        <v>0</v>
      </c>
      <c r="O341">
        <v>0</v>
      </c>
      <c r="P341">
        <v>0</v>
      </c>
      <c r="Q341">
        <v>0</v>
      </c>
      <c r="S341">
        <v>0</v>
      </c>
      <c r="T341">
        <v>0</v>
      </c>
      <c r="U341">
        <v>0</v>
      </c>
      <c r="V341">
        <v>0</v>
      </c>
      <c r="W341">
        <v>0</v>
      </c>
      <c r="X341">
        <v>0</v>
      </c>
      <c r="Y341">
        <v>0</v>
      </c>
      <c r="AA341">
        <v>1</v>
      </c>
      <c r="AB341">
        <v>1</v>
      </c>
      <c r="AC341">
        <v>0</v>
      </c>
      <c r="AD341">
        <v>4</v>
      </c>
      <c r="AE341">
        <v>0.78072846341000002</v>
      </c>
      <c r="AF341" t="s">
        <v>46</v>
      </c>
      <c r="AG341">
        <v>0.5</v>
      </c>
      <c r="AH341" t="s">
        <v>47</v>
      </c>
    </row>
    <row r="342" spans="1:34" x14ac:dyDescent="0.25">
      <c r="A342">
        <v>1026</v>
      </c>
      <c r="B342">
        <v>0</v>
      </c>
      <c r="C342">
        <v>0</v>
      </c>
      <c r="D342">
        <v>0</v>
      </c>
      <c r="E342">
        <v>0</v>
      </c>
      <c r="F342">
        <v>0</v>
      </c>
      <c r="G342">
        <v>0</v>
      </c>
      <c r="H342">
        <v>0</v>
      </c>
      <c r="J342">
        <v>0</v>
      </c>
      <c r="K342">
        <v>0</v>
      </c>
      <c r="L342">
        <v>0</v>
      </c>
      <c r="M342">
        <v>0</v>
      </c>
      <c r="N342">
        <v>0</v>
      </c>
      <c r="O342">
        <v>0</v>
      </c>
      <c r="P342">
        <v>0</v>
      </c>
      <c r="Q342">
        <v>0</v>
      </c>
      <c r="S342">
        <v>0</v>
      </c>
      <c r="T342">
        <v>0</v>
      </c>
      <c r="U342">
        <v>0</v>
      </c>
      <c r="V342">
        <v>0</v>
      </c>
      <c r="W342">
        <v>0</v>
      </c>
      <c r="X342">
        <v>0</v>
      </c>
      <c r="Y342">
        <v>0</v>
      </c>
      <c r="AA342">
        <v>2</v>
      </c>
      <c r="AB342">
        <v>0</v>
      </c>
      <c r="AC342">
        <v>2</v>
      </c>
      <c r="AD342">
        <v>5</v>
      </c>
      <c r="AE342">
        <v>0.93685602148500002</v>
      </c>
      <c r="AF342" t="s">
        <v>49</v>
      </c>
      <c r="AG342">
        <v>50</v>
      </c>
      <c r="AH342" t="s">
        <v>50</v>
      </c>
    </row>
    <row r="343" spans="1:34" x14ac:dyDescent="0.25">
      <c r="A343">
        <v>1026</v>
      </c>
      <c r="B343">
        <v>0</v>
      </c>
      <c r="C343">
        <v>0</v>
      </c>
      <c r="D343">
        <v>0</v>
      </c>
      <c r="E343">
        <v>0</v>
      </c>
      <c r="F343">
        <v>0</v>
      </c>
      <c r="G343">
        <v>0</v>
      </c>
      <c r="H343">
        <v>0</v>
      </c>
      <c r="J343">
        <v>0</v>
      </c>
      <c r="K343">
        <v>0</v>
      </c>
      <c r="L343">
        <v>0</v>
      </c>
      <c r="M343">
        <v>0</v>
      </c>
      <c r="N343">
        <v>0</v>
      </c>
      <c r="O343">
        <v>0</v>
      </c>
      <c r="P343">
        <v>0</v>
      </c>
      <c r="Q343">
        <v>0</v>
      </c>
      <c r="S343">
        <v>0</v>
      </c>
      <c r="T343">
        <v>0</v>
      </c>
      <c r="U343">
        <v>0</v>
      </c>
      <c r="V343">
        <v>0</v>
      </c>
      <c r="W343">
        <v>0</v>
      </c>
      <c r="X343">
        <v>0</v>
      </c>
      <c r="Y343">
        <v>0</v>
      </c>
      <c r="AA343">
        <v>2</v>
      </c>
      <c r="AB343">
        <v>0</v>
      </c>
      <c r="AC343">
        <v>2</v>
      </c>
      <c r="AD343">
        <v>5</v>
      </c>
      <c r="AE343">
        <v>0.93685602148500002</v>
      </c>
      <c r="AF343" t="s">
        <v>34</v>
      </c>
      <c r="AG343">
        <v>100</v>
      </c>
      <c r="AH343" t="s">
        <v>35</v>
      </c>
    </row>
    <row r="344" spans="1:34" x14ac:dyDescent="0.25">
      <c r="A344">
        <v>1026</v>
      </c>
      <c r="B344">
        <v>0</v>
      </c>
      <c r="C344">
        <v>0</v>
      </c>
      <c r="D344">
        <v>0</v>
      </c>
      <c r="E344">
        <v>0</v>
      </c>
      <c r="F344">
        <v>0</v>
      </c>
      <c r="G344">
        <v>0</v>
      </c>
      <c r="H344">
        <v>0</v>
      </c>
      <c r="J344">
        <v>0</v>
      </c>
      <c r="K344">
        <v>0</v>
      </c>
      <c r="L344">
        <v>0</v>
      </c>
      <c r="M344">
        <v>0</v>
      </c>
      <c r="N344">
        <v>0</v>
      </c>
      <c r="O344">
        <v>0</v>
      </c>
      <c r="P344">
        <v>0</v>
      </c>
      <c r="Q344">
        <v>0</v>
      </c>
      <c r="S344">
        <v>0</v>
      </c>
      <c r="T344">
        <v>0</v>
      </c>
      <c r="U344">
        <v>0</v>
      </c>
      <c r="V344">
        <v>0</v>
      </c>
      <c r="W344">
        <v>0</v>
      </c>
      <c r="X344">
        <v>0</v>
      </c>
      <c r="Y344">
        <v>0</v>
      </c>
      <c r="AA344">
        <v>2</v>
      </c>
      <c r="AB344">
        <v>0</v>
      </c>
      <c r="AC344">
        <v>2</v>
      </c>
      <c r="AD344">
        <v>5</v>
      </c>
      <c r="AE344">
        <v>0.93685602148500002</v>
      </c>
      <c r="AF344" t="s">
        <v>36</v>
      </c>
      <c r="AG344">
        <v>150</v>
      </c>
      <c r="AH344" t="s">
        <v>37</v>
      </c>
    </row>
    <row r="345" spans="1:34" x14ac:dyDescent="0.25">
      <c r="A345">
        <v>1026</v>
      </c>
      <c r="B345">
        <v>0</v>
      </c>
      <c r="C345">
        <v>0</v>
      </c>
      <c r="D345">
        <v>0</v>
      </c>
      <c r="E345">
        <v>0</v>
      </c>
      <c r="F345">
        <v>0</v>
      </c>
      <c r="G345">
        <v>0</v>
      </c>
      <c r="H345">
        <v>0</v>
      </c>
      <c r="J345">
        <v>0</v>
      </c>
      <c r="K345">
        <v>0</v>
      </c>
      <c r="L345">
        <v>0</v>
      </c>
      <c r="M345">
        <v>0</v>
      </c>
      <c r="N345">
        <v>0</v>
      </c>
      <c r="O345">
        <v>0</v>
      </c>
      <c r="P345">
        <v>0</v>
      </c>
      <c r="Q345">
        <v>0</v>
      </c>
      <c r="S345">
        <v>0</v>
      </c>
      <c r="T345">
        <v>0</v>
      </c>
      <c r="U345">
        <v>0</v>
      </c>
      <c r="V345">
        <v>0</v>
      </c>
      <c r="W345">
        <v>0</v>
      </c>
      <c r="X345">
        <v>0</v>
      </c>
      <c r="Y345">
        <v>0</v>
      </c>
      <c r="AA345">
        <v>2</v>
      </c>
      <c r="AB345">
        <v>0</v>
      </c>
      <c r="AC345">
        <v>2</v>
      </c>
      <c r="AD345">
        <v>5</v>
      </c>
      <c r="AE345">
        <v>0.93685602148500002</v>
      </c>
      <c r="AF345" t="s">
        <v>38</v>
      </c>
      <c r="AG345">
        <v>200</v>
      </c>
      <c r="AH345" t="s">
        <v>39</v>
      </c>
    </row>
    <row r="346" spans="1:34" x14ac:dyDescent="0.25">
      <c r="A346">
        <v>1026</v>
      </c>
      <c r="B346">
        <v>0</v>
      </c>
      <c r="C346">
        <v>0</v>
      </c>
      <c r="D346">
        <v>0</v>
      </c>
      <c r="E346">
        <v>0</v>
      </c>
      <c r="F346">
        <v>0</v>
      </c>
      <c r="G346">
        <v>0</v>
      </c>
      <c r="H346">
        <v>0</v>
      </c>
      <c r="J346">
        <v>0</v>
      </c>
      <c r="K346">
        <v>0</v>
      </c>
      <c r="L346">
        <v>0</v>
      </c>
      <c r="M346">
        <v>0</v>
      </c>
      <c r="N346">
        <v>0</v>
      </c>
      <c r="O346">
        <v>0</v>
      </c>
      <c r="P346">
        <v>0</v>
      </c>
      <c r="Q346">
        <v>0</v>
      </c>
      <c r="S346">
        <v>0</v>
      </c>
      <c r="T346">
        <v>0</v>
      </c>
      <c r="U346">
        <v>0</v>
      </c>
      <c r="V346">
        <v>0</v>
      </c>
      <c r="W346">
        <v>0</v>
      </c>
      <c r="X346">
        <v>0</v>
      </c>
      <c r="Y346">
        <v>0</v>
      </c>
      <c r="AA346">
        <v>2</v>
      </c>
      <c r="AB346">
        <v>0</v>
      </c>
      <c r="AC346">
        <v>2</v>
      </c>
      <c r="AD346">
        <v>5</v>
      </c>
      <c r="AE346">
        <v>0.93685602148500002</v>
      </c>
      <c r="AF346" t="s">
        <v>44</v>
      </c>
      <c r="AG346">
        <v>0.4</v>
      </c>
      <c r="AH346" t="s">
        <v>45</v>
      </c>
    </row>
    <row r="347" spans="1:34" x14ac:dyDescent="0.25">
      <c r="A347">
        <v>1026</v>
      </c>
      <c r="B347">
        <v>0</v>
      </c>
      <c r="C347">
        <v>0</v>
      </c>
      <c r="D347">
        <v>0</v>
      </c>
      <c r="E347">
        <v>0</v>
      </c>
      <c r="F347">
        <v>0</v>
      </c>
      <c r="G347">
        <v>0</v>
      </c>
      <c r="H347">
        <v>0</v>
      </c>
      <c r="J347">
        <v>0</v>
      </c>
      <c r="K347">
        <v>0</v>
      </c>
      <c r="L347">
        <v>0</v>
      </c>
      <c r="M347">
        <v>0</v>
      </c>
      <c r="N347">
        <v>0</v>
      </c>
      <c r="O347">
        <v>0</v>
      </c>
      <c r="P347">
        <v>0</v>
      </c>
      <c r="Q347">
        <v>0</v>
      </c>
      <c r="S347">
        <v>0</v>
      </c>
      <c r="T347">
        <v>0</v>
      </c>
      <c r="U347">
        <v>0</v>
      </c>
      <c r="V347">
        <v>0</v>
      </c>
      <c r="W347">
        <v>0</v>
      </c>
      <c r="X347">
        <v>0</v>
      </c>
      <c r="Y347">
        <v>0</v>
      </c>
      <c r="AA347">
        <v>2</v>
      </c>
      <c r="AB347">
        <v>0</v>
      </c>
      <c r="AC347">
        <v>2</v>
      </c>
      <c r="AD347">
        <v>5</v>
      </c>
      <c r="AE347">
        <v>0.93685602148500002</v>
      </c>
      <c r="AF347" t="s">
        <v>46</v>
      </c>
      <c r="AG347">
        <v>0.5</v>
      </c>
      <c r="AH347" t="s">
        <v>47</v>
      </c>
    </row>
    <row r="348" spans="1:34" x14ac:dyDescent="0.25">
      <c r="A348">
        <v>1029</v>
      </c>
      <c r="B348">
        <v>0</v>
      </c>
      <c r="C348">
        <v>0</v>
      </c>
      <c r="D348">
        <v>0</v>
      </c>
      <c r="E348">
        <v>0</v>
      </c>
      <c r="F348">
        <v>0</v>
      </c>
      <c r="G348">
        <v>0</v>
      </c>
      <c r="H348">
        <v>0</v>
      </c>
      <c r="J348">
        <v>0</v>
      </c>
      <c r="K348">
        <v>0</v>
      </c>
      <c r="L348">
        <v>0</v>
      </c>
      <c r="M348">
        <v>0</v>
      </c>
      <c r="N348">
        <v>0</v>
      </c>
      <c r="O348">
        <v>0</v>
      </c>
      <c r="P348">
        <v>0</v>
      </c>
      <c r="Q348">
        <v>0</v>
      </c>
      <c r="S348">
        <v>0</v>
      </c>
      <c r="T348">
        <v>0</v>
      </c>
      <c r="U348">
        <v>0</v>
      </c>
      <c r="V348">
        <v>0</v>
      </c>
      <c r="W348">
        <v>0</v>
      </c>
      <c r="X348">
        <v>0</v>
      </c>
      <c r="Y348">
        <v>0</v>
      </c>
      <c r="AA348">
        <v>0</v>
      </c>
      <c r="AB348">
        <v>0</v>
      </c>
      <c r="AC348">
        <v>0</v>
      </c>
      <c r="AE348">
        <v>1.8191530220800001</v>
      </c>
      <c r="AF348" t="s">
        <v>49</v>
      </c>
      <c r="AG348">
        <v>50</v>
      </c>
      <c r="AH348" t="s">
        <v>50</v>
      </c>
    </row>
    <row r="349" spans="1:34" x14ac:dyDescent="0.25">
      <c r="A349">
        <v>1029</v>
      </c>
      <c r="B349">
        <v>0</v>
      </c>
      <c r="C349">
        <v>0</v>
      </c>
      <c r="D349">
        <v>0</v>
      </c>
      <c r="E349">
        <v>0</v>
      </c>
      <c r="F349">
        <v>0</v>
      </c>
      <c r="G349">
        <v>0</v>
      </c>
      <c r="H349">
        <v>0</v>
      </c>
      <c r="J349">
        <v>0</v>
      </c>
      <c r="K349">
        <v>0</v>
      </c>
      <c r="L349">
        <v>0</v>
      </c>
      <c r="M349">
        <v>0</v>
      </c>
      <c r="N349">
        <v>0</v>
      </c>
      <c r="O349">
        <v>0</v>
      </c>
      <c r="P349">
        <v>0</v>
      </c>
      <c r="Q349">
        <v>0</v>
      </c>
      <c r="S349">
        <v>0</v>
      </c>
      <c r="T349">
        <v>0</v>
      </c>
      <c r="U349">
        <v>0</v>
      </c>
      <c r="V349">
        <v>0</v>
      </c>
      <c r="W349">
        <v>0</v>
      </c>
      <c r="X349">
        <v>0</v>
      </c>
      <c r="Y349">
        <v>0</v>
      </c>
      <c r="AA349">
        <v>0</v>
      </c>
      <c r="AB349">
        <v>0</v>
      </c>
      <c r="AC349">
        <v>0</v>
      </c>
      <c r="AE349">
        <v>1.8191530220800001</v>
      </c>
      <c r="AF349" t="s">
        <v>34</v>
      </c>
      <c r="AG349">
        <v>100</v>
      </c>
      <c r="AH349" t="s">
        <v>35</v>
      </c>
    </row>
    <row r="350" spans="1:34" x14ac:dyDescent="0.25">
      <c r="A350">
        <v>1029</v>
      </c>
      <c r="B350">
        <v>0</v>
      </c>
      <c r="C350">
        <v>0</v>
      </c>
      <c r="D350">
        <v>0</v>
      </c>
      <c r="E350">
        <v>0</v>
      </c>
      <c r="F350">
        <v>0</v>
      </c>
      <c r="G350">
        <v>0</v>
      </c>
      <c r="H350">
        <v>0</v>
      </c>
      <c r="J350">
        <v>0</v>
      </c>
      <c r="K350">
        <v>0</v>
      </c>
      <c r="L350">
        <v>0</v>
      </c>
      <c r="M350">
        <v>0</v>
      </c>
      <c r="N350">
        <v>0</v>
      </c>
      <c r="O350">
        <v>0</v>
      </c>
      <c r="P350">
        <v>0</v>
      </c>
      <c r="Q350">
        <v>0</v>
      </c>
      <c r="S350">
        <v>0</v>
      </c>
      <c r="T350">
        <v>0</v>
      </c>
      <c r="U350">
        <v>0</v>
      </c>
      <c r="V350">
        <v>0</v>
      </c>
      <c r="W350">
        <v>0</v>
      </c>
      <c r="X350">
        <v>0</v>
      </c>
      <c r="Y350">
        <v>0</v>
      </c>
      <c r="AA350">
        <v>0</v>
      </c>
      <c r="AB350">
        <v>0</v>
      </c>
      <c r="AC350">
        <v>0</v>
      </c>
      <c r="AE350">
        <v>1.8191530220800001</v>
      </c>
      <c r="AF350" t="s">
        <v>36</v>
      </c>
      <c r="AG350">
        <v>150</v>
      </c>
      <c r="AH350" t="s">
        <v>37</v>
      </c>
    </row>
    <row r="351" spans="1:34" x14ac:dyDescent="0.25">
      <c r="A351">
        <v>1029</v>
      </c>
      <c r="B351">
        <v>0</v>
      </c>
      <c r="C351">
        <v>0</v>
      </c>
      <c r="D351">
        <v>0</v>
      </c>
      <c r="E351">
        <v>0</v>
      </c>
      <c r="F351">
        <v>0</v>
      </c>
      <c r="G351">
        <v>0</v>
      </c>
      <c r="H351">
        <v>0</v>
      </c>
      <c r="J351">
        <v>0</v>
      </c>
      <c r="K351">
        <v>0</v>
      </c>
      <c r="L351">
        <v>0</v>
      </c>
      <c r="M351">
        <v>0</v>
      </c>
      <c r="N351">
        <v>0</v>
      </c>
      <c r="O351">
        <v>0</v>
      </c>
      <c r="P351">
        <v>0</v>
      </c>
      <c r="Q351">
        <v>0</v>
      </c>
      <c r="S351">
        <v>0</v>
      </c>
      <c r="T351">
        <v>0</v>
      </c>
      <c r="U351">
        <v>0</v>
      </c>
      <c r="V351">
        <v>0</v>
      </c>
      <c r="W351">
        <v>0</v>
      </c>
      <c r="X351">
        <v>0</v>
      </c>
      <c r="Y351">
        <v>0</v>
      </c>
      <c r="AA351">
        <v>0</v>
      </c>
      <c r="AB351">
        <v>0</v>
      </c>
      <c r="AC351">
        <v>0</v>
      </c>
      <c r="AE351">
        <v>1.8191530220800001</v>
      </c>
      <c r="AF351" t="s">
        <v>38</v>
      </c>
      <c r="AG351">
        <v>200</v>
      </c>
      <c r="AH351" t="s">
        <v>39</v>
      </c>
    </row>
    <row r="352" spans="1:34" x14ac:dyDescent="0.25">
      <c r="A352">
        <v>1029</v>
      </c>
      <c r="B352">
        <v>0</v>
      </c>
      <c r="C352">
        <v>0</v>
      </c>
      <c r="D352">
        <v>0</v>
      </c>
      <c r="E352">
        <v>0</v>
      </c>
      <c r="F352">
        <v>0</v>
      </c>
      <c r="G352">
        <v>0</v>
      </c>
      <c r="H352">
        <v>0</v>
      </c>
      <c r="J352">
        <v>0</v>
      </c>
      <c r="K352">
        <v>0</v>
      </c>
      <c r="L352">
        <v>0</v>
      </c>
      <c r="M352">
        <v>0</v>
      </c>
      <c r="N352">
        <v>0</v>
      </c>
      <c r="O352">
        <v>0</v>
      </c>
      <c r="P352">
        <v>0</v>
      </c>
      <c r="Q352">
        <v>0</v>
      </c>
      <c r="S352">
        <v>0</v>
      </c>
      <c r="T352">
        <v>0</v>
      </c>
      <c r="U352">
        <v>0</v>
      </c>
      <c r="V352">
        <v>0</v>
      </c>
      <c r="W352">
        <v>0</v>
      </c>
      <c r="X352">
        <v>0</v>
      </c>
      <c r="Y352">
        <v>0</v>
      </c>
      <c r="AA352">
        <v>0</v>
      </c>
      <c r="AB352">
        <v>0</v>
      </c>
      <c r="AC352">
        <v>0</v>
      </c>
      <c r="AE352">
        <v>1.8191530220800001</v>
      </c>
      <c r="AF352" t="s">
        <v>44</v>
      </c>
      <c r="AG352">
        <v>0.4</v>
      </c>
      <c r="AH352" t="s">
        <v>45</v>
      </c>
    </row>
    <row r="353" spans="1:34" x14ac:dyDescent="0.25">
      <c r="A353">
        <v>1029</v>
      </c>
      <c r="B353">
        <v>0</v>
      </c>
      <c r="C353">
        <v>0</v>
      </c>
      <c r="D353">
        <v>0</v>
      </c>
      <c r="E353">
        <v>0</v>
      </c>
      <c r="F353">
        <v>0</v>
      </c>
      <c r="G353">
        <v>0</v>
      </c>
      <c r="H353">
        <v>0</v>
      </c>
      <c r="J353">
        <v>0</v>
      </c>
      <c r="K353">
        <v>0</v>
      </c>
      <c r="L353">
        <v>0</v>
      </c>
      <c r="M353">
        <v>0</v>
      </c>
      <c r="N353">
        <v>0</v>
      </c>
      <c r="O353">
        <v>0</v>
      </c>
      <c r="P353">
        <v>0</v>
      </c>
      <c r="Q353">
        <v>0</v>
      </c>
      <c r="S353">
        <v>0</v>
      </c>
      <c r="T353">
        <v>0</v>
      </c>
      <c r="U353">
        <v>0</v>
      </c>
      <c r="V353">
        <v>0</v>
      </c>
      <c r="W353">
        <v>0</v>
      </c>
      <c r="X353">
        <v>0</v>
      </c>
      <c r="Y353">
        <v>0</v>
      </c>
      <c r="AA353">
        <v>0</v>
      </c>
      <c r="AB353">
        <v>0</v>
      </c>
      <c r="AC353">
        <v>0</v>
      </c>
      <c r="AE353">
        <v>1.8191530220800001</v>
      </c>
      <c r="AF353" t="s">
        <v>46</v>
      </c>
      <c r="AG353">
        <v>0.5</v>
      </c>
      <c r="AH353" t="s">
        <v>47</v>
      </c>
    </row>
    <row r="354" spans="1:34" x14ac:dyDescent="0.25">
      <c r="A354">
        <v>1034</v>
      </c>
      <c r="B354">
        <v>0</v>
      </c>
      <c r="C354">
        <v>0</v>
      </c>
      <c r="D354">
        <v>0</v>
      </c>
      <c r="E354">
        <v>0</v>
      </c>
      <c r="F354">
        <v>0</v>
      </c>
      <c r="G354">
        <v>0</v>
      </c>
      <c r="H354">
        <v>0</v>
      </c>
      <c r="J354">
        <v>0</v>
      </c>
      <c r="K354">
        <v>0</v>
      </c>
      <c r="L354">
        <v>0</v>
      </c>
      <c r="M354">
        <v>0</v>
      </c>
      <c r="N354">
        <v>0</v>
      </c>
      <c r="O354">
        <v>0</v>
      </c>
      <c r="P354">
        <v>0</v>
      </c>
      <c r="Q354">
        <v>0</v>
      </c>
      <c r="S354">
        <v>2</v>
      </c>
      <c r="T354">
        <v>1</v>
      </c>
      <c r="U354">
        <v>0</v>
      </c>
      <c r="V354">
        <v>0</v>
      </c>
      <c r="W354">
        <v>0</v>
      </c>
      <c r="X354">
        <v>0</v>
      </c>
      <c r="Y354">
        <v>1</v>
      </c>
      <c r="Z354">
        <v>-7</v>
      </c>
      <c r="AA354" t="s">
        <v>48</v>
      </c>
      <c r="AE354">
        <v>1.2362210753</v>
      </c>
      <c r="AF354" t="s">
        <v>46</v>
      </c>
      <c r="AG354">
        <v>0.5</v>
      </c>
      <c r="AH354" t="s">
        <v>47</v>
      </c>
    </row>
    <row r="355" spans="1:34" x14ac:dyDescent="0.25">
      <c r="A355">
        <v>1035</v>
      </c>
      <c r="B355" t="s">
        <v>48</v>
      </c>
      <c r="J355">
        <v>0</v>
      </c>
      <c r="K355">
        <v>0</v>
      </c>
      <c r="L355">
        <v>0</v>
      </c>
      <c r="M355">
        <v>0</v>
      </c>
      <c r="N355">
        <v>0</v>
      </c>
      <c r="O355">
        <v>0</v>
      </c>
      <c r="P355">
        <v>0</v>
      </c>
      <c r="Q355">
        <v>0</v>
      </c>
      <c r="S355" t="s">
        <v>48</v>
      </c>
      <c r="AA355" t="s">
        <v>48</v>
      </c>
      <c r="AE355">
        <v>0.74516970213599998</v>
      </c>
      <c r="AF355" t="s">
        <v>36</v>
      </c>
      <c r="AG355">
        <v>150</v>
      </c>
      <c r="AH355" t="s">
        <v>37</v>
      </c>
    </row>
    <row r="356" spans="1:34" x14ac:dyDescent="0.25">
      <c r="A356">
        <v>1035</v>
      </c>
      <c r="B356" t="s">
        <v>48</v>
      </c>
      <c r="J356">
        <v>0</v>
      </c>
      <c r="K356">
        <v>0</v>
      </c>
      <c r="L356">
        <v>0</v>
      </c>
      <c r="M356">
        <v>0</v>
      </c>
      <c r="N356">
        <v>0</v>
      </c>
      <c r="O356">
        <v>0</v>
      </c>
      <c r="P356">
        <v>0</v>
      </c>
      <c r="Q356">
        <v>0</v>
      </c>
      <c r="S356" t="s">
        <v>48</v>
      </c>
      <c r="AA356" t="s">
        <v>48</v>
      </c>
      <c r="AE356">
        <v>0.74516970213599998</v>
      </c>
      <c r="AF356" t="s">
        <v>38</v>
      </c>
      <c r="AG356">
        <v>200</v>
      </c>
      <c r="AH356" t="s">
        <v>39</v>
      </c>
    </row>
    <row r="357" spans="1:34" x14ac:dyDescent="0.25">
      <c r="A357">
        <v>1040</v>
      </c>
      <c r="B357">
        <v>0</v>
      </c>
      <c r="C357">
        <v>0</v>
      </c>
      <c r="D357">
        <v>0</v>
      </c>
      <c r="E357">
        <v>0</v>
      </c>
      <c r="F357">
        <v>0</v>
      </c>
      <c r="G357">
        <v>0</v>
      </c>
      <c r="H357">
        <v>0</v>
      </c>
      <c r="J357">
        <v>0</v>
      </c>
      <c r="K357">
        <v>0</v>
      </c>
      <c r="L357">
        <v>0</v>
      </c>
      <c r="M357">
        <v>0</v>
      </c>
      <c r="N357">
        <v>0</v>
      </c>
      <c r="O357">
        <v>0</v>
      </c>
      <c r="P357">
        <v>0</v>
      </c>
      <c r="Q357">
        <v>0</v>
      </c>
      <c r="S357">
        <v>0</v>
      </c>
      <c r="T357">
        <v>0</v>
      </c>
      <c r="U357">
        <v>0</v>
      </c>
      <c r="V357">
        <v>0</v>
      </c>
      <c r="W357">
        <v>0</v>
      </c>
      <c r="X357">
        <v>0</v>
      </c>
      <c r="Y357">
        <v>0</v>
      </c>
      <c r="AA357" t="s">
        <v>48</v>
      </c>
      <c r="AE357">
        <v>1.03563814383</v>
      </c>
      <c r="AF357" t="s">
        <v>34</v>
      </c>
      <c r="AG357">
        <v>100</v>
      </c>
      <c r="AH357" t="s">
        <v>35</v>
      </c>
    </row>
    <row r="358" spans="1:34" x14ac:dyDescent="0.25">
      <c r="A358">
        <v>1040</v>
      </c>
      <c r="B358">
        <v>0</v>
      </c>
      <c r="C358">
        <v>0</v>
      </c>
      <c r="D358">
        <v>0</v>
      </c>
      <c r="E358">
        <v>0</v>
      </c>
      <c r="F358">
        <v>0</v>
      </c>
      <c r="G358">
        <v>0</v>
      </c>
      <c r="H358">
        <v>0</v>
      </c>
      <c r="J358">
        <v>0</v>
      </c>
      <c r="K358">
        <v>0</v>
      </c>
      <c r="L358">
        <v>0</v>
      </c>
      <c r="M358">
        <v>0</v>
      </c>
      <c r="N358">
        <v>0</v>
      </c>
      <c r="O358">
        <v>0</v>
      </c>
      <c r="P358">
        <v>0</v>
      </c>
      <c r="Q358">
        <v>0</v>
      </c>
      <c r="S358">
        <v>0</v>
      </c>
      <c r="T358">
        <v>0</v>
      </c>
      <c r="U358">
        <v>0</v>
      </c>
      <c r="V358">
        <v>0</v>
      </c>
      <c r="W358">
        <v>0</v>
      </c>
      <c r="X358">
        <v>0</v>
      </c>
      <c r="Y358">
        <v>0</v>
      </c>
      <c r="AA358" t="s">
        <v>48</v>
      </c>
      <c r="AE358">
        <v>1.03563814383</v>
      </c>
      <c r="AF358" t="s">
        <v>36</v>
      </c>
      <c r="AG358">
        <v>150</v>
      </c>
      <c r="AH358" t="s">
        <v>37</v>
      </c>
    </row>
    <row r="359" spans="1:34" x14ac:dyDescent="0.25">
      <c r="A359">
        <v>1040</v>
      </c>
      <c r="B359">
        <v>0</v>
      </c>
      <c r="C359">
        <v>0</v>
      </c>
      <c r="D359">
        <v>0</v>
      </c>
      <c r="E359">
        <v>0</v>
      </c>
      <c r="F359">
        <v>0</v>
      </c>
      <c r="G359">
        <v>0</v>
      </c>
      <c r="H359">
        <v>0</v>
      </c>
      <c r="J359">
        <v>0</v>
      </c>
      <c r="K359">
        <v>0</v>
      </c>
      <c r="L359">
        <v>0</v>
      </c>
      <c r="M359">
        <v>0</v>
      </c>
      <c r="N359">
        <v>0</v>
      </c>
      <c r="O359">
        <v>0</v>
      </c>
      <c r="P359">
        <v>0</v>
      </c>
      <c r="Q359">
        <v>0</v>
      </c>
      <c r="S359">
        <v>0</v>
      </c>
      <c r="T359">
        <v>0</v>
      </c>
      <c r="U359">
        <v>0</v>
      </c>
      <c r="V359">
        <v>0</v>
      </c>
      <c r="W359">
        <v>0</v>
      </c>
      <c r="X359">
        <v>0</v>
      </c>
      <c r="Y359">
        <v>0</v>
      </c>
      <c r="AA359" t="s">
        <v>48</v>
      </c>
      <c r="AE359">
        <v>1.03563814383</v>
      </c>
      <c r="AF359" t="s">
        <v>38</v>
      </c>
      <c r="AG359">
        <v>200</v>
      </c>
      <c r="AH359" t="s">
        <v>39</v>
      </c>
    </row>
    <row r="360" spans="1:34" x14ac:dyDescent="0.25">
      <c r="A360">
        <v>1041</v>
      </c>
      <c r="B360">
        <v>0</v>
      </c>
      <c r="C360">
        <v>0</v>
      </c>
      <c r="D360">
        <v>0</v>
      </c>
      <c r="E360">
        <v>0</v>
      </c>
      <c r="F360">
        <v>0</v>
      </c>
      <c r="G360">
        <v>0</v>
      </c>
      <c r="H360">
        <v>0</v>
      </c>
      <c r="J360">
        <v>0</v>
      </c>
      <c r="K360">
        <v>10</v>
      </c>
      <c r="L360">
        <v>1</v>
      </c>
      <c r="M360">
        <v>1</v>
      </c>
      <c r="N360">
        <v>0</v>
      </c>
      <c r="O360">
        <v>7</v>
      </c>
      <c r="P360">
        <v>0</v>
      </c>
      <c r="Q360">
        <v>0</v>
      </c>
      <c r="R360">
        <v>1</v>
      </c>
      <c r="S360">
        <v>6</v>
      </c>
      <c r="T360">
        <v>2</v>
      </c>
      <c r="U360">
        <v>1</v>
      </c>
      <c r="V360">
        <v>0</v>
      </c>
      <c r="W360">
        <v>0</v>
      </c>
      <c r="X360">
        <v>0</v>
      </c>
      <c r="Y360">
        <v>0</v>
      </c>
      <c r="Z360">
        <v>0</v>
      </c>
      <c r="AA360">
        <v>0</v>
      </c>
      <c r="AB360">
        <v>0</v>
      </c>
      <c r="AC360">
        <v>0</v>
      </c>
      <c r="AE360">
        <v>0.99602078233400004</v>
      </c>
      <c r="AF360" t="s">
        <v>34</v>
      </c>
      <c r="AG360">
        <v>100</v>
      </c>
      <c r="AH360" t="s">
        <v>35</v>
      </c>
    </row>
    <row r="361" spans="1:34" x14ac:dyDescent="0.25">
      <c r="A361">
        <v>1041</v>
      </c>
      <c r="B361">
        <v>0</v>
      </c>
      <c r="C361">
        <v>0</v>
      </c>
      <c r="D361">
        <v>0</v>
      </c>
      <c r="E361">
        <v>0</v>
      </c>
      <c r="F361">
        <v>0</v>
      </c>
      <c r="G361">
        <v>0</v>
      </c>
      <c r="H361">
        <v>0</v>
      </c>
      <c r="J361">
        <v>0</v>
      </c>
      <c r="K361">
        <v>10</v>
      </c>
      <c r="L361">
        <v>1</v>
      </c>
      <c r="M361">
        <v>1</v>
      </c>
      <c r="N361">
        <v>0</v>
      </c>
      <c r="O361">
        <v>7</v>
      </c>
      <c r="P361">
        <v>0</v>
      </c>
      <c r="Q361">
        <v>0</v>
      </c>
      <c r="R361">
        <v>1</v>
      </c>
      <c r="S361">
        <v>6</v>
      </c>
      <c r="T361">
        <v>2</v>
      </c>
      <c r="U361">
        <v>1</v>
      </c>
      <c r="V361">
        <v>0</v>
      </c>
      <c r="W361">
        <v>0</v>
      </c>
      <c r="X361">
        <v>0</v>
      </c>
      <c r="Y361">
        <v>0</v>
      </c>
      <c r="Z361">
        <v>0</v>
      </c>
      <c r="AA361">
        <v>0</v>
      </c>
      <c r="AB361">
        <v>0</v>
      </c>
      <c r="AC361">
        <v>0</v>
      </c>
      <c r="AE361">
        <v>0.99602078233400004</v>
      </c>
      <c r="AF361" t="s">
        <v>36</v>
      </c>
      <c r="AG361">
        <v>150</v>
      </c>
      <c r="AH361" t="s">
        <v>37</v>
      </c>
    </row>
    <row r="362" spans="1:34" x14ac:dyDescent="0.25">
      <c r="A362">
        <v>1041</v>
      </c>
      <c r="B362">
        <v>0</v>
      </c>
      <c r="C362">
        <v>0</v>
      </c>
      <c r="D362">
        <v>0</v>
      </c>
      <c r="E362">
        <v>0</v>
      </c>
      <c r="F362">
        <v>0</v>
      </c>
      <c r="G362">
        <v>0</v>
      </c>
      <c r="H362">
        <v>0</v>
      </c>
      <c r="J362">
        <v>0</v>
      </c>
      <c r="K362">
        <v>10</v>
      </c>
      <c r="L362">
        <v>1</v>
      </c>
      <c r="M362">
        <v>1</v>
      </c>
      <c r="N362">
        <v>0</v>
      </c>
      <c r="O362">
        <v>7</v>
      </c>
      <c r="P362">
        <v>0</v>
      </c>
      <c r="Q362">
        <v>0</v>
      </c>
      <c r="R362">
        <v>1</v>
      </c>
      <c r="S362">
        <v>6</v>
      </c>
      <c r="T362">
        <v>2</v>
      </c>
      <c r="U362">
        <v>1</v>
      </c>
      <c r="V362">
        <v>0</v>
      </c>
      <c r="W362">
        <v>0</v>
      </c>
      <c r="X362">
        <v>0</v>
      </c>
      <c r="Y362">
        <v>0</v>
      </c>
      <c r="Z362">
        <v>0</v>
      </c>
      <c r="AA362">
        <v>0</v>
      </c>
      <c r="AB362">
        <v>0</v>
      </c>
      <c r="AC362">
        <v>0</v>
      </c>
      <c r="AE362">
        <v>0.99602078233400004</v>
      </c>
      <c r="AF362" t="s">
        <v>38</v>
      </c>
      <c r="AG362">
        <v>200</v>
      </c>
      <c r="AH362" t="s">
        <v>39</v>
      </c>
    </row>
    <row r="363" spans="1:34" x14ac:dyDescent="0.25">
      <c r="A363">
        <v>1041</v>
      </c>
      <c r="B363">
        <v>0</v>
      </c>
      <c r="C363">
        <v>0</v>
      </c>
      <c r="D363">
        <v>0</v>
      </c>
      <c r="E363">
        <v>0</v>
      </c>
      <c r="F363">
        <v>0</v>
      </c>
      <c r="G363">
        <v>0</v>
      </c>
      <c r="H363">
        <v>0</v>
      </c>
      <c r="J363">
        <v>0</v>
      </c>
      <c r="K363">
        <v>10</v>
      </c>
      <c r="L363">
        <v>1</v>
      </c>
      <c r="M363">
        <v>1</v>
      </c>
      <c r="N363">
        <v>0</v>
      </c>
      <c r="O363">
        <v>7</v>
      </c>
      <c r="P363">
        <v>0</v>
      </c>
      <c r="Q363">
        <v>0</v>
      </c>
      <c r="R363">
        <v>1</v>
      </c>
      <c r="S363">
        <v>6</v>
      </c>
      <c r="T363">
        <v>2</v>
      </c>
      <c r="U363">
        <v>1</v>
      </c>
      <c r="V363">
        <v>0</v>
      </c>
      <c r="W363">
        <v>0</v>
      </c>
      <c r="X363">
        <v>0</v>
      </c>
      <c r="Y363">
        <v>0</v>
      </c>
      <c r="Z363">
        <v>0</v>
      </c>
      <c r="AA363">
        <v>0</v>
      </c>
      <c r="AB363">
        <v>0</v>
      </c>
      <c r="AC363">
        <v>0</v>
      </c>
      <c r="AE363">
        <v>0.99602078233400004</v>
      </c>
      <c r="AF363" t="s">
        <v>42</v>
      </c>
      <c r="AG363">
        <v>0.3</v>
      </c>
      <c r="AH363" t="s">
        <v>43</v>
      </c>
    </row>
    <row r="364" spans="1:34" x14ac:dyDescent="0.25">
      <c r="A364">
        <v>1041</v>
      </c>
      <c r="B364">
        <v>0</v>
      </c>
      <c r="C364">
        <v>0</v>
      </c>
      <c r="D364">
        <v>0</v>
      </c>
      <c r="E364">
        <v>0</v>
      </c>
      <c r="F364">
        <v>0</v>
      </c>
      <c r="G364">
        <v>0</v>
      </c>
      <c r="H364">
        <v>0</v>
      </c>
      <c r="J364">
        <v>0</v>
      </c>
      <c r="K364">
        <v>10</v>
      </c>
      <c r="L364">
        <v>1</v>
      </c>
      <c r="M364">
        <v>1</v>
      </c>
      <c r="N364">
        <v>0</v>
      </c>
      <c r="O364">
        <v>7</v>
      </c>
      <c r="P364">
        <v>0</v>
      </c>
      <c r="Q364">
        <v>0</v>
      </c>
      <c r="R364">
        <v>1</v>
      </c>
      <c r="S364">
        <v>6</v>
      </c>
      <c r="T364">
        <v>2</v>
      </c>
      <c r="U364">
        <v>1</v>
      </c>
      <c r="V364">
        <v>0</v>
      </c>
      <c r="W364">
        <v>0</v>
      </c>
      <c r="X364">
        <v>0</v>
      </c>
      <c r="Y364">
        <v>0</v>
      </c>
      <c r="Z364">
        <v>0</v>
      </c>
      <c r="AA364">
        <v>0</v>
      </c>
      <c r="AB364">
        <v>0</v>
      </c>
      <c r="AC364">
        <v>0</v>
      </c>
      <c r="AE364">
        <v>0.99602078233400004</v>
      </c>
      <c r="AF364" t="s">
        <v>44</v>
      </c>
      <c r="AG364">
        <v>0.4</v>
      </c>
      <c r="AH364" t="s">
        <v>45</v>
      </c>
    </row>
    <row r="365" spans="1:34" x14ac:dyDescent="0.25">
      <c r="A365">
        <v>1041</v>
      </c>
      <c r="B365">
        <v>0</v>
      </c>
      <c r="C365">
        <v>0</v>
      </c>
      <c r="D365">
        <v>0</v>
      </c>
      <c r="E365">
        <v>0</v>
      </c>
      <c r="F365">
        <v>0</v>
      </c>
      <c r="G365">
        <v>0</v>
      </c>
      <c r="H365">
        <v>0</v>
      </c>
      <c r="J365">
        <v>0</v>
      </c>
      <c r="K365">
        <v>10</v>
      </c>
      <c r="L365">
        <v>1</v>
      </c>
      <c r="M365">
        <v>1</v>
      </c>
      <c r="N365">
        <v>0</v>
      </c>
      <c r="O365">
        <v>7</v>
      </c>
      <c r="P365">
        <v>0</v>
      </c>
      <c r="Q365">
        <v>0</v>
      </c>
      <c r="R365">
        <v>1</v>
      </c>
      <c r="S365">
        <v>6</v>
      </c>
      <c r="T365">
        <v>2</v>
      </c>
      <c r="U365">
        <v>1</v>
      </c>
      <c r="V365">
        <v>0</v>
      </c>
      <c r="W365">
        <v>0</v>
      </c>
      <c r="X365">
        <v>0</v>
      </c>
      <c r="Y365">
        <v>0</v>
      </c>
      <c r="Z365">
        <v>0</v>
      </c>
      <c r="AA365">
        <v>0</v>
      </c>
      <c r="AB365">
        <v>0</v>
      </c>
      <c r="AC365">
        <v>0</v>
      </c>
      <c r="AE365">
        <v>0.99602078233400004</v>
      </c>
      <c r="AF365" t="s">
        <v>46</v>
      </c>
      <c r="AG365">
        <v>0.5</v>
      </c>
      <c r="AH365" t="s">
        <v>47</v>
      </c>
    </row>
    <row r="366" spans="1:34" x14ac:dyDescent="0.25">
      <c r="A366">
        <v>1045</v>
      </c>
      <c r="B366">
        <v>0</v>
      </c>
      <c r="C366">
        <v>0</v>
      </c>
      <c r="D366">
        <v>0</v>
      </c>
      <c r="E366">
        <v>0</v>
      </c>
      <c r="F366">
        <v>0</v>
      </c>
      <c r="G366">
        <v>0</v>
      </c>
      <c r="H366">
        <v>0</v>
      </c>
      <c r="J366">
        <v>0</v>
      </c>
      <c r="K366" t="s">
        <v>48</v>
      </c>
      <c r="S366">
        <v>0</v>
      </c>
      <c r="T366">
        <v>0</v>
      </c>
      <c r="U366">
        <v>0</v>
      </c>
      <c r="V366">
        <v>0</v>
      </c>
      <c r="W366">
        <v>0</v>
      </c>
      <c r="X366">
        <v>0</v>
      </c>
      <c r="Y366">
        <v>0</v>
      </c>
      <c r="AA366">
        <v>0</v>
      </c>
      <c r="AB366">
        <v>0</v>
      </c>
      <c r="AC366">
        <v>0</v>
      </c>
      <c r="AE366">
        <v>1.60116952499</v>
      </c>
      <c r="AF366" t="s">
        <v>49</v>
      </c>
      <c r="AG366">
        <v>50</v>
      </c>
      <c r="AH366" t="s">
        <v>50</v>
      </c>
    </row>
    <row r="367" spans="1:34" x14ac:dyDescent="0.25">
      <c r="A367">
        <v>1045</v>
      </c>
      <c r="B367">
        <v>0</v>
      </c>
      <c r="C367">
        <v>0</v>
      </c>
      <c r="D367">
        <v>0</v>
      </c>
      <c r="E367">
        <v>0</v>
      </c>
      <c r="F367">
        <v>0</v>
      </c>
      <c r="G367">
        <v>0</v>
      </c>
      <c r="H367">
        <v>0</v>
      </c>
      <c r="J367">
        <v>0</v>
      </c>
      <c r="K367" t="s">
        <v>48</v>
      </c>
      <c r="S367">
        <v>0</v>
      </c>
      <c r="T367">
        <v>0</v>
      </c>
      <c r="U367">
        <v>0</v>
      </c>
      <c r="V367">
        <v>0</v>
      </c>
      <c r="W367">
        <v>0</v>
      </c>
      <c r="X367">
        <v>0</v>
      </c>
      <c r="Y367">
        <v>0</v>
      </c>
      <c r="AA367">
        <v>0</v>
      </c>
      <c r="AB367">
        <v>0</v>
      </c>
      <c r="AC367">
        <v>0</v>
      </c>
      <c r="AE367">
        <v>1.60116952499</v>
      </c>
      <c r="AF367" t="s">
        <v>34</v>
      </c>
      <c r="AG367">
        <v>100</v>
      </c>
      <c r="AH367" t="s">
        <v>35</v>
      </c>
    </row>
    <row r="368" spans="1:34" x14ac:dyDescent="0.25">
      <c r="A368">
        <v>1045</v>
      </c>
      <c r="B368">
        <v>0</v>
      </c>
      <c r="C368">
        <v>0</v>
      </c>
      <c r="D368">
        <v>0</v>
      </c>
      <c r="E368">
        <v>0</v>
      </c>
      <c r="F368">
        <v>0</v>
      </c>
      <c r="G368">
        <v>0</v>
      </c>
      <c r="H368">
        <v>0</v>
      </c>
      <c r="J368">
        <v>0</v>
      </c>
      <c r="K368" t="s">
        <v>48</v>
      </c>
      <c r="S368">
        <v>0</v>
      </c>
      <c r="T368">
        <v>0</v>
      </c>
      <c r="U368">
        <v>0</v>
      </c>
      <c r="V368">
        <v>0</v>
      </c>
      <c r="W368">
        <v>0</v>
      </c>
      <c r="X368">
        <v>0</v>
      </c>
      <c r="Y368">
        <v>0</v>
      </c>
      <c r="AA368">
        <v>0</v>
      </c>
      <c r="AB368">
        <v>0</v>
      </c>
      <c r="AC368">
        <v>0</v>
      </c>
      <c r="AE368">
        <v>1.60116952499</v>
      </c>
      <c r="AF368" t="s">
        <v>36</v>
      </c>
      <c r="AG368">
        <v>150</v>
      </c>
      <c r="AH368" t="s">
        <v>37</v>
      </c>
    </row>
    <row r="369" spans="1:34" x14ac:dyDescent="0.25">
      <c r="A369">
        <v>1045</v>
      </c>
      <c r="B369">
        <v>0</v>
      </c>
      <c r="C369">
        <v>0</v>
      </c>
      <c r="D369">
        <v>0</v>
      </c>
      <c r="E369">
        <v>0</v>
      </c>
      <c r="F369">
        <v>0</v>
      </c>
      <c r="G369">
        <v>0</v>
      </c>
      <c r="H369">
        <v>0</v>
      </c>
      <c r="J369">
        <v>0</v>
      </c>
      <c r="K369" t="s">
        <v>48</v>
      </c>
      <c r="S369">
        <v>0</v>
      </c>
      <c r="T369">
        <v>0</v>
      </c>
      <c r="U369">
        <v>0</v>
      </c>
      <c r="V369">
        <v>0</v>
      </c>
      <c r="W369">
        <v>0</v>
      </c>
      <c r="X369">
        <v>0</v>
      </c>
      <c r="Y369">
        <v>0</v>
      </c>
      <c r="AA369">
        <v>0</v>
      </c>
      <c r="AB369">
        <v>0</v>
      </c>
      <c r="AC369">
        <v>0</v>
      </c>
      <c r="AE369">
        <v>1.60116952499</v>
      </c>
      <c r="AF369" t="s">
        <v>38</v>
      </c>
      <c r="AG369">
        <v>200</v>
      </c>
      <c r="AH369" t="s">
        <v>39</v>
      </c>
    </row>
    <row r="370" spans="1:34" x14ac:dyDescent="0.25">
      <c r="A370">
        <v>1048</v>
      </c>
      <c r="B370">
        <v>0</v>
      </c>
      <c r="C370">
        <v>0</v>
      </c>
      <c r="D370">
        <v>0</v>
      </c>
      <c r="E370">
        <v>0</v>
      </c>
      <c r="F370">
        <v>0</v>
      </c>
      <c r="G370">
        <v>0</v>
      </c>
      <c r="H370">
        <v>0</v>
      </c>
      <c r="J370">
        <v>0</v>
      </c>
      <c r="K370">
        <v>0</v>
      </c>
      <c r="L370">
        <v>0</v>
      </c>
      <c r="M370">
        <v>0</v>
      </c>
      <c r="N370">
        <v>0</v>
      </c>
      <c r="O370">
        <v>0</v>
      </c>
      <c r="P370">
        <v>0</v>
      </c>
      <c r="Q370">
        <v>0</v>
      </c>
      <c r="S370">
        <v>0</v>
      </c>
      <c r="T370">
        <v>0</v>
      </c>
      <c r="U370">
        <v>0</v>
      </c>
      <c r="V370">
        <v>0</v>
      </c>
      <c r="W370">
        <v>0</v>
      </c>
      <c r="X370">
        <v>0</v>
      </c>
      <c r="Y370">
        <v>0</v>
      </c>
      <c r="AA370" t="s">
        <v>48</v>
      </c>
      <c r="AE370">
        <v>0.81023109357199996</v>
      </c>
      <c r="AF370" t="s">
        <v>49</v>
      </c>
      <c r="AG370">
        <v>50</v>
      </c>
      <c r="AH370" t="s">
        <v>50</v>
      </c>
    </row>
    <row r="371" spans="1:34" x14ac:dyDescent="0.25">
      <c r="A371">
        <v>1048</v>
      </c>
      <c r="B371">
        <v>0</v>
      </c>
      <c r="C371">
        <v>0</v>
      </c>
      <c r="D371">
        <v>0</v>
      </c>
      <c r="E371">
        <v>0</v>
      </c>
      <c r="F371">
        <v>0</v>
      </c>
      <c r="G371">
        <v>0</v>
      </c>
      <c r="H371">
        <v>0</v>
      </c>
      <c r="J371">
        <v>0</v>
      </c>
      <c r="K371">
        <v>0</v>
      </c>
      <c r="L371">
        <v>0</v>
      </c>
      <c r="M371">
        <v>0</v>
      </c>
      <c r="N371">
        <v>0</v>
      </c>
      <c r="O371">
        <v>0</v>
      </c>
      <c r="P371">
        <v>0</v>
      </c>
      <c r="Q371">
        <v>0</v>
      </c>
      <c r="S371">
        <v>0</v>
      </c>
      <c r="T371">
        <v>0</v>
      </c>
      <c r="U371">
        <v>0</v>
      </c>
      <c r="V371">
        <v>0</v>
      </c>
      <c r="W371">
        <v>0</v>
      </c>
      <c r="X371">
        <v>0</v>
      </c>
      <c r="Y371">
        <v>0</v>
      </c>
      <c r="AA371" t="s">
        <v>48</v>
      </c>
      <c r="AE371">
        <v>0.81023109357199996</v>
      </c>
      <c r="AF371" t="s">
        <v>34</v>
      </c>
      <c r="AG371">
        <v>100</v>
      </c>
      <c r="AH371" t="s">
        <v>35</v>
      </c>
    </row>
    <row r="372" spans="1:34" x14ac:dyDescent="0.25">
      <c r="A372">
        <v>1048</v>
      </c>
      <c r="B372">
        <v>0</v>
      </c>
      <c r="C372">
        <v>0</v>
      </c>
      <c r="D372">
        <v>0</v>
      </c>
      <c r="E372">
        <v>0</v>
      </c>
      <c r="F372">
        <v>0</v>
      </c>
      <c r="G372">
        <v>0</v>
      </c>
      <c r="H372">
        <v>0</v>
      </c>
      <c r="J372">
        <v>0</v>
      </c>
      <c r="K372">
        <v>0</v>
      </c>
      <c r="L372">
        <v>0</v>
      </c>
      <c r="M372">
        <v>0</v>
      </c>
      <c r="N372">
        <v>0</v>
      </c>
      <c r="O372">
        <v>0</v>
      </c>
      <c r="P372">
        <v>0</v>
      </c>
      <c r="Q372">
        <v>0</v>
      </c>
      <c r="S372">
        <v>0</v>
      </c>
      <c r="T372">
        <v>0</v>
      </c>
      <c r="U372">
        <v>0</v>
      </c>
      <c r="V372">
        <v>0</v>
      </c>
      <c r="W372">
        <v>0</v>
      </c>
      <c r="X372">
        <v>0</v>
      </c>
      <c r="Y372">
        <v>0</v>
      </c>
      <c r="AA372" t="s">
        <v>48</v>
      </c>
      <c r="AE372">
        <v>0.81023109357199996</v>
      </c>
      <c r="AF372" t="s">
        <v>36</v>
      </c>
      <c r="AG372">
        <v>150</v>
      </c>
      <c r="AH372" t="s">
        <v>37</v>
      </c>
    </row>
    <row r="373" spans="1:34" x14ac:dyDescent="0.25">
      <c r="A373">
        <v>1048</v>
      </c>
      <c r="B373">
        <v>0</v>
      </c>
      <c r="C373">
        <v>0</v>
      </c>
      <c r="D373">
        <v>0</v>
      </c>
      <c r="E373">
        <v>0</v>
      </c>
      <c r="F373">
        <v>0</v>
      </c>
      <c r="G373">
        <v>0</v>
      </c>
      <c r="H373">
        <v>0</v>
      </c>
      <c r="J373">
        <v>0</v>
      </c>
      <c r="K373">
        <v>0</v>
      </c>
      <c r="L373">
        <v>0</v>
      </c>
      <c r="M373">
        <v>0</v>
      </c>
      <c r="N373">
        <v>0</v>
      </c>
      <c r="O373">
        <v>0</v>
      </c>
      <c r="P373">
        <v>0</v>
      </c>
      <c r="Q373">
        <v>0</v>
      </c>
      <c r="S373">
        <v>0</v>
      </c>
      <c r="T373">
        <v>0</v>
      </c>
      <c r="U373">
        <v>0</v>
      </c>
      <c r="V373">
        <v>0</v>
      </c>
      <c r="W373">
        <v>0</v>
      </c>
      <c r="X373">
        <v>0</v>
      </c>
      <c r="Y373">
        <v>0</v>
      </c>
      <c r="AA373" t="s">
        <v>48</v>
      </c>
      <c r="AE373">
        <v>0.81023109357199996</v>
      </c>
      <c r="AF373" t="s">
        <v>38</v>
      </c>
      <c r="AG373">
        <v>200</v>
      </c>
      <c r="AH373" t="s">
        <v>39</v>
      </c>
    </row>
    <row r="374" spans="1:34" x14ac:dyDescent="0.25">
      <c r="A374">
        <v>1048</v>
      </c>
      <c r="B374">
        <v>0</v>
      </c>
      <c r="C374">
        <v>0</v>
      </c>
      <c r="D374">
        <v>0</v>
      </c>
      <c r="E374">
        <v>0</v>
      </c>
      <c r="F374">
        <v>0</v>
      </c>
      <c r="G374">
        <v>0</v>
      </c>
      <c r="H374">
        <v>0</v>
      </c>
      <c r="J374">
        <v>0</v>
      </c>
      <c r="K374">
        <v>0</v>
      </c>
      <c r="L374">
        <v>0</v>
      </c>
      <c r="M374">
        <v>0</v>
      </c>
      <c r="N374">
        <v>0</v>
      </c>
      <c r="O374">
        <v>0</v>
      </c>
      <c r="P374">
        <v>0</v>
      </c>
      <c r="Q374">
        <v>0</v>
      </c>
      <c r="S374">
        <v>0</v>
      </c>
      <c r="T374">
        <v>0</v>
      </c>
      <c r="U374">
        <v>0</v>
      </c>
      <c r="V374">
        <v>0</v>
      </c>
      <c r="W374">
        <v>0</v>
      </c>
      <c r="X374">
        <v>0</v>
      </c>
      <c r="Y374">
        <v>0</v>
      </c>
      <c r="AA374" t="s">
        <v>48</v>
      </c>
      <c r="AE374">
        <v>0.81023109357199996</v>
      </c>
      <c r="AF374" t="s">
        <v>40</v>
      </c>
      <c r="AG374">
        <v>0.2</v>
      </c>
      <c r="AH374" t="s">
        <v>41</v>
      </c>
    </row>
    <row r="375" spans="1:34" x14ac:dyDescent="0.25">
      <c r="A375">
        <v>1048</v>
      </c>
      <c r="B375">
        <v>0</v>
      </c>
      <c r="C375">
        <v>0</v>
      </c>
      <c r="D375">
        <v>0</v>
      </c>
      <c r="E375">
        <v>0</v>
      </c>
      <c r="F375">
        <v>0</v>
      </c>
      <c r="G375">
        <v>0</v>
      </c>
      <c r="H375">
        <v>0</v>
      </c>
      <c r="J375">
        <v>0</v>
      </c>
      <c r="K375">
        <v>0</v>
      </c>
      <c r="L375">
        <v>0</v>
      </c>
      <c r="M375">
        <v>0</v>
      </c>
      <c r="N375">
        <v>0</v>
      </c>
      <c r="O375">
        <v>0</v>
      </c>
      <c r="P375">
        <v>0</v>
      </c>
      <c r="Q375">
        <v>0</v>
      </c>
      <c r="S375">
        <v>0</v>
      </c>
      <c r="T375">
        <v>0</v>
      </c>
      <c r="U375">
        <v>0</v>
      </c>
      <c r="V375">
        <v>0</v>
      </c>
      <c r="W375">
        <v>0</v>
      </c>
      <c r="X375">
        <v>0</v>
      </c>
      <c r="Y375">
        <v>0</v>
      </c>
      <c r="AA375" t="s">
        <v>48</v>
      </c>
      <c r="AE375">
        <v>0.81023109357199996</v>
      </c>
      <c r="AF375" t="s">
        <v>42</v>
      </c>
      <c r="AG375">
        <v>0.3</v>
      </c>
      <c r="AH375" t="s">
        <v>43</v>
      </c>
    </row>
    <row r="376" spans="1:34" x14ac:dyDescent="0.25">
      <c r="A376">
        <v>1048</v>
      </c>
      <c r="B376">
        <v>0</v>
      </c>
      <c r="C376">
        <v>0</v>
      </c>
      <c r="D376">
        <v>0</v>
      </c>
      <c r="E376">
        <v>0</v>
      </c>
      <c r="F376">
        <v>0</v>
      </c>
      <c r="G376">
        <v>0</v>
      </c>
      <c r="H376">
        <v>0</v>
      </c>
      <c r="J376">
        <v>0</v>
      </c>
      <c r="K376">
        <v>0</v>
      </c>
      <c r="L376">
        <v>0</v>
      </c>
      <c r="M376">
        <v>0</v>
      </c>
      <c r="N376">
        <v>0</v>
      </c>
      <c r="O376">
        <v>0</v>
      </c>
      <c r="P376">
        <v>0</v>
      </c>
      <c r="Q376">
        <v>0</v>
      </c>
      <c r="S376">
        <v>0</v>
      </c>
      <c r="T376">
        <v>0</v>
      </c>
      <c r="U376">
        <v>0</v>
      </c>
      <c r="V376">
        <v>0</v>
      </c>
      <c r="W376">
        <v>0</v>
      </c>
      <c r="X376">
        <v>0</v>
      </c>
      <c r="Y376">
        <v>0</v>
      </c>
      <c r="AA376" t="s">
        <v>48</v>
      </c>
      <c r="AE376">
        <v>0.81023109357199996</v>
      </c>
      <c r="AF376" t="s">
        <v>44</v>
      </c>
      <c r="AG376">
        <v>0.4</v>
      </c>
      <c r="AH376" t="s">
        <v>45</v>
      </c>
    </row>
    <row r="377" spans="1:34" x14ac:dyDescent="0.25">
      <c r="A377">
        <v>1048</v>
      </c>
      <c r="B377">
        <v>0</v>
      </c>
      <c r="C377">
        <v>0</v>
      </c>
      <c r="D377">
        <v>0</v>
      </c>
      <c r="E377">
        <v>0</v>
      </c>
      <c r="F377">
        <v>0</v>
      </c>
      <c r="G377">
        <v>0</v>
      </c>
      <c r="H377">
        <v>0</v>
      </c>
      <c r="J377">
        <v>0</v>
      </c>
      <c r="K377">
        <v>0</v>
      </c>
      <c r="L377">
        <v>0</v>
      </c>
      <c r="M377">
        <v>0</v>
      </c>
      <c r="N377">
        <v>0</v>
      </c>
      <c r="O377">
        <v>0</v>
      </c>
      <c r="P377">
        <v>0</v>
      </c>
      <c r="Q377">
        <v>0</v>
      </c>
      <c r="S377">
        <v>0</v>
      </c>
      <c r="T377">
        <v>0</v>
      </c>
      <c r="U377">
        <v>0</v>
      </c>
      <c r="V377">
        <v>0</v>
      </c>
      <c r="W377">
        <v>0</v>
      </c>
      <c r="X377">
        <v>0</v>
      </c>
      <c r="Y377">
        <v>0</v>
      </c>
      <c r="AA377" t="s">
        <v>48</v>
      </c>
      <c r="AE377">
        <v>0.81023109357199996</v>
      </c>
      <c r="AF377" t="s">
        <v>46</v>
      </c>
      <c r="AG377">
        <v>0.5</v>
      </c>
      <c r="AH377" t="s">
        <v>47</v>
      </c>
    </row>
    <row r="378" spans="1:34" x14ac:dyDescent="0.25">
      <c r="A378">
        <v>1052</v>
      </c>
      <c r="B378">
        <v>12</v>
      </c>
      <c r="C378">
        <v>12</v>
      </c>
      <c r="D378">
        <v>0</v>
      </c>
      <c r="E378">
        <v>0</v>
      </c>
      <c r="F378">
        <v>0</v>
      </c>
      <c r="G378">
        <v>0</v>
      </c>
      <c r="H378">
        <v>0</v>
      </c>
      <c r="I378">
        <v>5</v>
      </c>
      <c r="J378">
        <v>0</v>
      </c>
      <c r="K378">
        <v>0</v>
      </c>
      <c r="L378">
        <v>0</v>
      </c>
      <c r="M378">
        <v>0</v>
      </c>
      <c r="N378">
        <v>0</v>
      </c>
      <c r="O378">
        <v>0</v>
      </c>
      <c r="P378">
        <v>0</v>
      </c>
      <c r="Q378">
        <v>0</v>
      </c>
      <c r="S378">
        <v>0</v>
      </c>
      <c r="T378">
        <v>0</v>
      </c>
      <c r="U378">
        <v>0</v>
      </c>
      <c r="V378">
        <v>0</v>
      </c>
      <c r="W378">
        <v>0</v>
      </c>
      <c r="X378">
        <v>0</v>
      </c>
      <c r="Y378">
        <v>0</v>
      </c>
      <c r="AA378">
        <v>5</v>
      </c>
      <c r="AB378">
        <v>0</v>
      </c>
      <c r="AC378">
        <v>5</v>
      </c>
      <c r="AD378">
        <v>10</v>
      </c>
      <c r="AE378">
        <v>0.51713529444299999</v>
      </c>
      <c r="AF378" t="s">
        <v>36</v>
      </c>
      <c r="AG378">
        <v>150</v>
      </c>
      <c r="AH378" t="s">
        <v>37</v>
      </c>
    </row>
    <row r="379" spans="1:34" x14ac:dyDescent="0.25">
      <c r="A379">
        <v>1052</v>
      </c>
      <c r="B379">
        <v>12</v>
      </c>
      <c r="C379">
        <v>12</v>
      </c>
      <c r="D379">
        <v>0</v>
      </c>
      <c r="E379">
        <v>0</v>
      </c>
      <c r="F379">
        <v>0</v>
      </c>
      <c r="G379">
        <v>0</v>
      </c>
      <c r="H379">
        <v>0</v>
      </c>
      <c r="I379">
        <v>5</v>
      </c>
      <c r="J379">
        <v>0</v>
      </c>
      <c r="K379">
        <v>0</v>
      </c>
      <c r="L379">
        <v>0</v>
      </c>
      <c r="M379">
        <v>0</v>
      </c>
      <c r="N379">
        <v>0</v>
      </c>
      <c r="O379">
        <v>0</v>
      </c>
      <c r="P379">
        <v>0</v>
      </c>
      <c r="Q379">
        <v>0</v>
      </c>
      <c r="S379">
        <v>0</v>
      </c>
      <c r="T379">
        <v>0</v>
      </c>
      <c r="U379">
        <v>0</v>
      </c>
      <c r="V379">
        <v>0</v>
      </c>
      <c r="W379">
        <v>0</v>
      </c>
      <c r="X379">
        <v>0</v>
      </c>
      <c r="Y379">
        <v>0</v>
      </c>
      <c r="AA379">
        <v>5</v>
      </c>
      <c r="AB379">
        <v>0</v>
      </c>
      <c r="AC379">
        <v>5</v>
      </c>
      <c r="AD379">
        <v>10</v>
      </c>
      <c r="AE379">
        <v>0.51713529444299999</v>
      </c>
      <c r="AF379" t="s">
        <v>38</v>
      </c>
      <c r="AG379">
        <v>200</v>
      </c>
      <c r="AH379" t="s">
        <v>39</v>
      </c>
    </row>
    <row r="380" spans="1:34" x14ac:dyDescent="0.25">
      <c r="A380">
        <v>1052</v>
      </c>
      <c r="B380">
        <v>12</v>
      </c>
      <c r="C380">
        <v>12</v>
      </c>
      <c r="D380">
        <v>0</v>
      </c>
      <c r="E380">
        <v>0</v>
      </c>
      <c r="F380">
        <v>0</v>
      </c>
      <c r="G380">
        <v>0</v>
      </c>
      <c r="H380">
        <v>0</v>
      </c>
      <c r="I380">
        <v>5</v>
      </c>
      <c r="J380">
        <v>0</v>
      </c>
      <c r="K380">
        <v>0</v>
      </c>
      <c r="L380">
        <v>0</v>
      </c>
      <c r="M380">
        <v>0</v>
      </c>
      <c r="N380">
        <v>0</v>
      </c>
      <c r="O380">
        <v>0</v>
      </c>
      <c r="P380">
        <v>0</v>
      </c>
      <c r="Q380">
        <v>0</v>
      </c>
      <c r="S380">
        <v>0</v>
      </c>
      <c r="T380">
        <v>0</v>
      </c>
      <c r="U380">
        <v>0</v>
      </c>
      <c r="V380">
        <v>0</v>
      </c>
      <c r="W380">
        <v>0</v>
      </c>
      <c r="X380">
        <v>0</v>
      </c>
      <c r="Y380">
        <v>0</v>
      </c>
      <c r="AA380">
        <v>5</v>
      </c>
      <c r="AB380">
        <v>0</v>
      </c>
      <c r="AC380">
        <v>5</v>
      </c>
      <c r="AD380">
        <v>10</v>
      </c>
      <c r="AE380">
        <v>0.51713529444299999</v>
      </c>
      <c r="AF380" t="s">
        <v>46</v>
      </c>
      <c r="AG380">
        <v>0.5</v>
      </c>
      <c r="AH380" t="s">
        <v>47</v>
      </c>
    </row>
    <row r="381" spans="1:34" x14ac:dyDescent="0.25">
      <c r="A381">
        <v>1055</v>
      </c>
      <c r="B381">
        <v>0</v>
      </c>
      <c r="C381">
        <v>0</v>
      </c>
      <c r="D381">
        <v>0</v>
      </c>
      <c r="E381">
        <v>0</v>
      </c>
      <c r="F381">
        <v>0</v>
      </c>
      <c r="G381">
        <v>0</v>
      </c>
      <c r="H381">
        <v>0</v>
      </c>
      <c r="J381">
        <v>0</v>
      </c>
      <c r="K381">
        <v>0</v>
      </c>
      <c r="L381">
        <v>0</v>
      </c>
      <c r="M381">
        <v>0</v>
      </c>
      <c r="N381">
        <v>0</v>
      </c>
      <c r="O381">
        <v>0</v>
      </c>
      <c r="P381">
        <v>0</v>
      </c>
      <c r="Q381">
        <v>0</v>
      </c>
      <c r="S381">
        <v>0</v>
      </c>
      <c r="T381">
        <v>0</v>
      </c>
      <c r="U381">
        <v>0</v>
      </c>
      <c r="V381">
        <v>0</v>
      </c>
      <c r="W381">
        <v>0</v>
      </c>
      <c r="X381">
        <v>0</v>
      </c>
      <c r="Y381">
        <v>0</v>
      </c>
      <c r="AA381" t="s">
        <v>48</v>
      </c>
      <c r="AE381">
        <v>0.94360848872699998</v>
      </c>
      <c r="AF381" t="s">
        <v>44</v>
      </c>
      <c r="AG381">
        <v>0.4</v>
      </c>
      <c r="AH381" t="s">
        <v>45</v>
      </c>
    </row>
    <row r="382" spans="1:34" x14ac:dyDescent="0.25">
      <c r="A382">
        <v>1055</v>
      </c>
      <c r="B382">
        <v>0</v>
      </c>
      <c r="C382">
        <v>0</v>
      </c>
      <c r="D382">
        <v>0</v>
      </c>
      <c r="E382">
        <v>0</v>
      </c>
      <c r="F382">
        <v>0</v>
      </c>
      <c r="G382">
        <v>0</v>
      </c>
      <c r="H382">
        <v>0</v>
      </c>
      <c r="J382">
        <v>0</v>
      </c>
      <c r="K382">
        <v>0</v>
      </c>
      <c r="L382">
        <v>0</v>
      </c>
      <c r="M382">
        <v>0</v>
      </c>
      <c r="N382">
        <v>0</v>
      </c>
      <c r="O382">
        <v>0</v>
      </c>
      <c r="P382">
        <v>0</v>
      </c>
      <c r="Q382">
        <v>0</v>
      </c>
      <c r="S382">
        <v>0</v>
      </c>
      <c r="T382">
        <v>0</v>
      </c>
      <c r="U382">
        <v>0</v>
      </c>
      <c r="V382">
        <v>0</v>
      </c>
      <c r="W382">
        <v>0</v>
      </c>
      <c r="X382">
        <v>0</v>
      </c>
      <c r="Y382">
        <v>0</v>
      </c>
      <c r="AA382" t="s">
        <v>48</v>
      </c>
      <c r="AE382">
        <v>0.94360848872699998</v>
      </c>
      <c r="AF382" t="s">
        <v>46</v>
      </c>
      <c r="AG382">
        <v>0.5</v>
      </c>
      <c r="AH382" t="s">
        <v>47</v>
      </c>
    </row>
    <row r="383" spans="1:34" x14ac:dyDescent="0.25">
      <c r="A383">
        <v>1058</v>
      </c>
      <c r="B383">
        <v>0</v>
      </c>
      <c r="C383">
        <v>0</v>
      </c>
      <c r="D383">
        <v>0</v>
      </c>
      <c r="E383">
        <v>0</v>
      </c>
      <c r="F383">
        <v>0</v>
      </c>
      <c r="G383">
        <v>0</v>
      </c>
      <c r="H383">
        <v>0</v>
      </c>
      <c r="J383">
        <v>0</v>
      </c>
      <c r="K383">
        <v>0</v>
      </c>
      <c r="L383">
        <v>0</v>
      </c>
      <c r="M383">
        <v>0</v>
      </c>
      <c r="N383">
        <v>0</v>
      </c>
      <c r="O383">
        <v>0</v>
      </c>
      <c r="P383">
        <v>0</v>
      </c>
      <c r="Q383">
        <v>0</v>
      </c>
      <c r="S383" t="s">
        <v>48</v>
      </c>
      <c r="AA383" t="s">
        <v>48</v>
      </c>
      <c r="AE383">
        <v>1.0146640172300001</v>
      </c>
      <c r="AF383" t="s">
        <v>36</v>
      </c>
      <c r="AG383">
        <v>150</v>
      </c>
      <c r="AH383" t="s">
        <v>37</v>
      </c>
    </row>
    <row r="384" spans="1:34" x14ac:dyDescent="0.25">
      <c r="A384">
        <v>1058</v>
      </c>
      <c r="B384">
        <v>0</v>
      </c>
      <c r="C384">
        <v>0</v>
      </c>
      <c r="D384">
        <v>0</v>
      </c>
      <c r="E384">
        <v>0</v>
      </c>
      <c r="F384">
        <v>0</v>
      </c>
      <c r="G384">
        <v>0</v>
      </c>
      <c r="H384">
        <v>0</v>
      </c>
      <c r="J384">
        <v>0</v>
      </c>
      <c r="K384">
        <v>0</v>
      </c>
      <c r="L384">
        <v>0</v>
      </c>
      <c r="M384">
        <v>0</v>
      </c>
      <c r="N384">
        <v>0</v>
      </c>
      <c r="O384">
        <v>0</v>
      </c>
      <c r="P384">
        <v>0</v>
      </c>
      <c r="Q384">
        <v>0</v>
      </c>
      <c r="S384" t="s">
        <v>48</v>
      </c>
      <c r="AA384" t="s">
        <v>48</v>
      </c>
      <c r="AE384">
        <v>1.0146640172300001</v>
      </c>
      <c r="AF384" t="s">
        <v>38</v>
      </c>
      <c r="AG384">
        <v>200</v>
      </c>
      <c r="AH384" t="s">
        <v>39</v>
      </c>
    </row>
    <row r="385" spans="1:34" x14ac:dyDescent="0.25">
      <c r="A385">
        <v>1058</v>
      </c>
      <c r="B385">
        <v>0</v>
      </c>
      <c r="C385">
        <v>0</v>
      </c>
      <c r="D385">
        <v>0</v>
      </c>
      <c r="E385">
        <v>0</v>
      </c>
      <c r="F385">
        <v>0</v>
      </c>
      <c r="G385">
        <v>0</v>
      </c>
      <c r="H385">
        <v>0</v>
      </c>
      <c r="J385">
        <v>0</v>
      </c>
      <c r="K385">
        <v>0</v>
      </c>
      <c r="L385">
        <v>0</v>
      </c>
      <c r="M385">
        <v>0</v>
      </c>
      <c r="N385">
        <v>0</v>
      </c>
      <c r="O385">
        <v>0</v>
      </c>
      <c r="P385">
        <v>0</v>
      </c>
      <c r="Q385">
        <v>0</v>
      </c>
      <c r="S385" t="s">
        <v>48</v>
      </c>
      <c r="AA385" t="s">
        <v>48</v>
      </c>
      <c r="AE385">
        <v>1.0146640172300001</v>
      </c>
      <c r="AF385" t="s">
        <v>42</v>
      </c>
      <c r="AG385">
        <v>0.3</v>
      </c>
      <c r="AH385" t="s">
        <v>43</v>
      </c>
    </row>
    <row r="386" spans="1:34" x14ac:dyDescent="0.25">
      <c r="A386">
        <v>1058</v>
      </c>
      <c r="B386">
        <v>0</v>
      </c>
      <c r="C386">
        <v>0</v>
      </c>
      <c r="D386">
        <v>0</v>
      </c>
      <c r="E386">
        <v>0</v>
      </c>
      <c r="F386">
        <v>0</v>
      </c>
      <c r="G386">
        <v>0</v>
      </c>
      <c r="H386">
        <v>0</v>
      </c>
      <c r="J386">
        <v>0</v>
      </c>
      <c r="K386">
        <v>0</v>
      </c>
      <c r="L386">
        <v>0</v>
      </c>
      <c r="M386">
        <v>0</v>
      </c>
      <c r="N386">
        <v>0</v>
      </c>
      <c r="O386">
        <v>0</v>
      </c>
      <c r="P386">
        <v>0</v>
      </c>
      <c r="Q386">
        <v>0</v>
      </c>
      <c r="S386" t="s">
        <v>48</v>
      </c>
      <c r="AA386" t="s">
        <v>48</v>
      </c>
      <c r="AE386">
        <v>1.0146640172300001</v>
      </c>
      <c r="AF386" t="s">
        <v>44</v>
      </c>
      <c r="AG386">
        <v>0.4</v>
      </c>
      <c r="AH386" t="s">
        <v>45</v>
      </c>
    </row>
    <row r="387" spans="1:34" x14ac:dyDescent="0.25">
      <c r="A387">
        <v>1058</v>
      </c>
      <c r="B387">
        <v>0</v>
      </c>
      <c r="C387">
        <v>0</v>
      </c>
      <c r="D387">
        <v>0</v>
      </c>
      <c r="E387">
        <v>0</v>
      </c>
      <c r="F387">
        <v>0</v>
      </c>
      <c r="G387">
        <v>0</v>
      </c>
      <c r="H387">
        <v>0</v>
      </c>
      <c r="J387">
        <v>0</v>
      </c>
      <c r="K387">
        <v>0</v>
      </c>
      <c r="L387">
        <v>0</v>
      </c>
      <c r="M387">
        <v>0</v>
      </c>
      <c r="N387">
        <v>0</v>
      </c>
      <c r="O387">
        <v>0</v>
      </c>
      <c r="P387">
        <v>0</v>
      </c>
      <c r="Q387">
        <v>0</v>
      </c>
      <c r="S387" t="s">
        <v>48</v>
      </c>
      <c r="AA387" t="s">
        <v>48</v>
      </c>
      <c r="AE387">
        <v>1.0146640172300001</v>
      </c>
      <c r="AF387" t="s">
        <v>46</v>
      </c>
      <c r="AG387">
        <v>0.5</v>
      </c>
      <c r="AH387" t="s">
        <v>47</v>
      </c>
    </row>
    <row r="388" spans="1:34" x14ac:dyDescent="0.25">
      <c r="A388">
        <v>1060</v>
      </c>
      <c r="B388">
        <v>0</v>
      </c>
      <c r="C388">
        <v>0</v>
      </c>
      <c r="D388">
        <v>0</v>
      </c>
      <c r="E388">
        <v>0</v>
      </c>
      <c r="F388">
        <v>0</v>
      </c>
      <c r="G388">
        <v>0</v>
      </c>
      <c r="H388">
        <v>0</v>
      </c>
      <c r="J388">
        <v>0</v>
      </c>
      <c r="K388">
        <v>0</v>
      </c>
      <c r="L388">
        <v>0</v>
      </c>
      <c r="M388">
        <v>0</v>
      </c>
      <c r="N388">
        <v>0</v>
      </c>
      <c r="O388">
        <v>0</v>
      </c>
      <c r="P388">
        <v>0</v>
      </c>
      <c r="Q388">
        <v>0</v>
      </c>
      <c r="S388">
        <v>0</v>
      </c>
      <c r="T388">
        <v>0</v>
      </c>
      <c r="U388">
        <v>0</v>
      </c>
      <c r="V388">
        <v>0</v>
      </c>
      <c r="W388">
        <v>0</v>
      </c>
      <c r="X388">
        <v>0</v>
      </c>
      <c r="Y388">
        <v>0</v>
      </c>
      <c r="AA388" t="s">
        <v>48</v>
      </c>
      <c r="AE388">
        <v>0.89104727268600004</v>
      </c>
      <c r="AF388" t="s">
        <v>46</v>
      </c>
      <c r="AG388">
        <v>0.5</v>
      </c>
      <c r="AH388" t="s">
        <v>47</v>
      </c>
    </row>
    <row r="389" spans="1:34" x14ac:dyDescent="0.25">
      <c r="A389">
        <v>1065</v>
      </c>
      <c r="B389">
        <v>4</v>
      </c>
      <c r="C389">
        <v>0</v>
      </c>
      <c r="D389">
        <v>4</v>
      </c>
      <c r="E389">
        <v>0</v>
      </c>
      <c r="F389">
        <v>0</v>
      </c>
      <c r="G389">
        <v>0</v>
      </c>
      <c r="H389">
        <v>0</v>
      </c>
      <c r="I389">
        <v>15</v>
      </c>
      <c r="J389">
        <v>0</v>
      </c>
      <c r="K389">
        <v>0</v>
      </c>
      <c r="L389">
        <v>0</v>
      </c>
      <c r="M389">
        <v>0</v>
      </c>
      <c r="N389">
        <v>0</v>
      </c>
      <c r="O389">
        <v>0</v>
      </c>
      <c r="P389">
        <v>0</v>
      </c>
      <c r="Q389">
        <v>0</v>
      </c>
      <c r="S389">
        <v>0</v>
      </c>
      <c r="T389">
        <v>0</v>
      </c>
      <c r="U389">
        <v>0</v>
      </c>
      <c r="V389">
        <v>0</v>
      </c>
      <c r="W389">
        <v>0</v>
      </c>
      <c r="X389">
        <v>0</v>
      </c>
      <c r="Y389">
        <v>0</v>
      </c>
      <c r="AA389" t="s">
        <v>48</v>
      </c>
      <c r="AE389">
        <v>0.74234309331199999</v>
      </c>
      <c r="AF389" t="s">
        <v>49</v>
      </c>
      <c r="AG389">
        <v>50</v>
      </c>
      <c r="AH389" t="s">
        <v>50</v>
      </c>
    </row>
    <row r="390" spans="1:34" x14ac:dyDescent="0.25">
      <c r="A390">
        <v>1065</v>
      </c>
      <c r="B390">
        <v>4</v>
      </c>
      <c r="C390">
        <v>0</v>
      </c>
      <c r="D390">
        <v>4</v>
      </c>
      <c r="E390">
        <v>0</v>
      </c>
      <c r="F390">
        <v>0</v>
      </c>
      <c r="G390">
        <v>0</v>
      </c>
      <c r="H390">
        <v>0</v>
      </c>
      <c r="I390">
        <v>15</v>
      </c>
      <c r="J390">
        <v>0</v>
      </c>
      <c r="K390">
        <v>0</v>
      </c>
      <c r="L390">
        <v>0</v>
      </c>
      <c r="M390">
        <v>0</v>
      </c>
      <c r="N390">
        <v>0</v>
      </c>
      <c r="O390">
        <v>0</v>
      </c>
      <c r="P390">
        <v>0</v>
      </c>
      <c r="Q390">
        <v>0</v>
      </c>
      <c r="S390">
        <v>0</v>
      </c>
      <c r="T390">
        <v>0</v>
      </c>
      <c r="U390">
        <v>0</v>
      </c>
      <c r="V390">
        <v>0</v>
      </c>
      <c r="W390">
        <v>0</v>
      </c>
      <c r="X390">
        <v>0</v>
      </c>
      <c r="Y390">
        <v>0</v>
      </c>
      <c r="AA390" t="s">
        <v>48</v>
      </c>
      <c r="AE390">
        <v>0.74234309331199999</v>
      </c>
      <c r="AF390" t="s">
        <v>34</v>
      </c>
      <c r="AG390">
        <v>100</v>
      </c>
      <c r="AH390" t="s">
        <v>35</v>
      </c>
    </row>
    <row r="391" spans="1:34" x14ac:dyDescent="0.25">
      <c r="A391">
        <v>1065</v>
      </c>
      <c r="B391">
        <v>4</v>
      </c>
      <c r="C391">
        <v>0</v>
      </c>
      <c r="D391">
        <v>4</v>
      </c>
      <c r="E391">
        <v>0</v>
      </c>
      <c r="F391">
        <v>0</v>
      </c>
      <c r="G391">
        <v>0</v>
      </c>
      <c r="H391">
        <v>0</v>
      </c>
      <c r="I391">
        <v>15</v>
      </c>
      <c r="J391">
        <v>0</v>
      </c>
      <c r="K391">
        <v>0</v>
      </c>
      <c r="L391">
        <v>0</v>
      </c>
      <c r="M391">
        <v>0</v>
      </c>
      <c r="N391">
        <v>0</v>
      </c>
      <c r="O391">
        <v>0</v>
      </c>
      <c r="P391">
        <v>0</v>
      </c>
      <c r="Q391">
        <v>0</v>
      </c>
      <c r="S391">
        <v>0</v>
      </c>
      <c r="T391">
        <v>0</v>
      </c>
      <c r="U391">
        <v>0</v>
      </c>
      <c r="V391">
        <v>0</v>
      </c>
      <c r="W391">
        <v>0</v>
      </c>
      <c r="X391">
        <v>0</v>
      </c>
      <c r="Y391">
        <v>0</v>
      </c>
      <c r="AA391" t="s">
        <v>48</v>
      </c>
      <c r="AE391">
        <v>0.74234309331199999</v>
      </c>
      <c r="AF391" t="s">
        <v>36</v>
      </c>
      <c r="AG391">
        <v>150</v>
      </c>
      <c r="AH391" t="s">
        <v>37</v>
      </c>
    </row>
    <row r="392" spans="1:34" x14ac:dyDescent="0.25">
      <c r="A392">
        <v>1065</v>
      </c>
      <c r="B392">
        <v>4</v>
      </c>
      <c r="C392">
        <v>0</v>
      </c>
      <c r="D392">
        <v>4</v>
      </c>
      <c r="E392">
        <v>0</v>
      </c>
      <c r="F392">
        <v>0</v>
      </c>
      <c r="G392">
        <v>0</v>
      </c>
      <c r="H392">
        <v>0</v>
      </c>
      <c r="I392">
        <v>15</v>
      </c>
      <c r="J392">
        <v>0</v>
      </c>
      <c r="K392">
        <v>0</v>
      </c>
      <c r="L392">
        <v>0</v>
      </c>
      <c r="M392">
        <v>0</v>
      </c>
      <c r="N392">
        <v>0</v>
      </c>
      <c r="O392">
        <v>0</v>
      </c>
      <c r="P392">
        <v>0</v>
      </c>
      <c r="Q392">
        <v>0</v>
      </c>
      <c r="S392">
        <v>0</v>
      </c>
      <c r="T392">
        <v>0</v>
      </c>
      <c r="U392">
        <v>0</v>
      </c>
      <c r="V392">
        <v>0</v>
      </c>
      <c r="W392">
        <v>0</v>
      </c>
      <c r="X392">
        <v>0</v>
      </c>
      <c r="Y392">
        <v>0</v>
      </c>
      <c r="AA392" t="s">
        <v>48</v>
      </c>
      <c r="AE392">
        <v>0.74234309331199999</v>
      </c>
      <c r="AF392" t="s">
        <v>38</v>
      </c>
      <c r="AG392">
        <v>200</v>
      </c>
      <c r="AH392" t="s">
        <v>39</v>
      </c>
    </row>
    <row r="393" spans="1:34" x14ac:dyDescent="0.25">
      <c r="A393">
        <v>1065</v>
      </c>
      <c r="B393">
        <v>4</v>
      </c>
      <c r="C393">
        <v>0</v>
      </c>
      <c r="D393">
        <v>4</v>
      </c>
      <c r="E393">
        <v>0</v>
      </c>
      <c r="F393">
        <v>0</v>
      </c>
      <c r="G393">
        <v>0</v>
      </c>
      <c r="H393">
        <v>0</v>
      </c>
      <c r="I393">
        <v>15</v>
      </c>
      <c r="J393">
        <v>0</v>
      </c>
      <c r="K393">
        <v>0</v>
      </c>
      <c r="L393">
        <v>0</v>
      </c>
      <c r="M393">
        <v>0</v>
      </c>
      <c r="N393">
        <v>0</v>
      </c>
      <c r="O393">
        <v>0</v>
      </c>
      <c r="P393">
        <v>0</v>
      </c>
      <c r="Q393">
        <v>0</v>
      </c>
      <c r="S393">
        <v>0</v>
      </c>
      <c r="T393">
        <v>0</v>
      </c>
      <c r="U393">
        <v>0</v>
      </c>
      <c r="V393">
        <v>0</v>
      </c>
      <c r="W393">
        <v>0</v>
      </c>
      <c r="X393">
        <v>0</v>
      </c>
      <c r="Y393">
        <v>0</v>
      </c>
      <c r="AA393" t="s">
        <v>48</v>
      </c>
      <c r="AE393">
        <v>0.74234309331199999</v>
      </c>
      <c r="AF393" t="s">
        <v>40</v>
      </c>
      <c r="AG393">
        <v>0.2</v>
      </c>
      <c r="AH393" t="s">
        <v>41</v>
      </c>
    </row>
    <row r="394" spans="1:34" x14ac:dyDescent="0.25">
      <c r="A394">
        <v>1065</v>
      </c>
      <c r="B394">
        <v>4</v>
      </c>
      <c r="C394">
        <v>0</v>
      </c>
      <c r="D394">
        <v>4</v>
      </c>
      <c r="E394">
        <v>0</v>
      </c>
      <c r="F394">
        <v>0</v>
      </c>
      <c r="G394">
        <v>0</v>
      </c>
      <c r="H394">
        <v>0</v>
      </c>
      <c r="I394">
        <v>15</v>
      </c>
      <c r="J394">
        <v>0</v>
      </c>
      <c r="K394">
        <v>0</v>
      </c>
      <c r="L394">
        <v>0</v>
      </c>
      <c r="M394">
        <v>0</v>
      </c>
      <c r="N394">
        <v>0</v>
      </c>
      <c r="O394">
        <v>0</v>
      </c>
      <c r="P394">
        <v>0</v>
      </c>
      <c r="Q394">
        <v>0</v>
      </c>
      <c r="S394">
        <v>0</v>
      </c>
      <c r="T394">
        <v>0</v>
      </c>
      <c r="U394">
        <v>0</v>
      </c>
      <c r="V394">
        <v>0</v>
      </c>
      <c r="W394">
        <v>0</v>
      </c>
      <c r="X394">
        <v>0</v>
      </c>
      <c r="Y394">
        <v>0</v>
      </c>
      <c r="AA394" t="s">
        <v>48</v>
      </c>
      <c r="AE394">
        <v>0.74234309331199999</v>
      </c>
      <c r="AF394" t="s">
        <v>42</v>
      </c>
      <c r="AG394">
        <v>0.3</v>
      </c>
      <c r="AH394" t="s">
        <v>43</v>
      </c>
    </row>
    <row r="395" spans="1:34" x14ac:dyDescent="0.25">
      <c r="A395">
        <v>1065</v>
      </c>
      <c r="B395">
        <v>4</v>
      </c>
      <c r="C395">
        <v>0</v>
      </c>
      <c r="D395">
        <v>4</v>
      </c>
      <c r="E395">
        <v>0</v>
      </c>
      <c r="F395">
        <v>0</v>
      </c>
      <c r="G395">
        <v>0</v>
      </c>
      <c r="H395">
        <v>0</v>
      </c>
      <c r="I395">
        <v>15</v>
      </c>
      <c r="J395">
        <v>0</v>
      </c>
      <c r="K395">
        <v>0</v>
      </c>
      <c r="L395">
        <v>0</v>
      </c>
      <c r="M395">
        <v>0</v>
      </c>
      <c r="N395">
        <v>0</v>
      </c>
      <c r="O395">
        <v>0</v>
      </c>
      <c r="P395">
        <v>0</v>
      </c>
      <c r="Q395">
        <v>0</v>
      </c>
      <c r="S395">
        <v>0</v>
      </c>
      <c r="T395">
        <v>0</v>
      </c>
      <c r="U395">
        <v>0</v>
      </c>
      <c r="V395">
        <v>0</v>
      </c>
      <c r="W395">
        <v>0</v>
      </c>
      <c r="X395">
        <v>0</v>
      </c>
      <c r="Y395">
        <v>0</v>
      </c>
      <c r="AA395" t="s">
        <v>48</v>
      </c>
      <c r="AE395">
        <v>0.74234309331199999</v>
      </c>
      <c r="AF395" t="s">
        <v>44</v>
      </c>
      <c r="AG395">
        <v>0.4</v>
      </c>
      <c r="AH395" t="s">
        <v>45</v>
      </c>
    </row>
    <row r="396" spans="1:34" x14ac:dyDescent="0.25">
      <c r="A396">
        <v>1065</v>
      </c>
      <c r="B396">
        <v>4</v>
      </c>
      <c r="C396">
        <v>0</v>
      </c>
      <c r="D396">
        <v>4</v>
      </c>
      <c r="E396">
        <v>0</v>
      </c>
      <c r="F396">
        <v>0</v>
      </c>
      <c r="G396">
        <v>0</v>
      </c>
      <c r="H396">
        <v>0</v>
      </c>
      <c r="I396">
        <v>15</v>
      </c>
      <c r="J396">
        <v>0</v>
      </c>
      <c r="K396">
        <v>0</v>
      </c>
      <c r="L396">
        <v>0</v>
      </c>
      <c r="M396">
        <v>0</v>
      </c>
      <c r="N396">
        <v>0</v>
      </c>
      <c r="O396">
        <v>0</v>
      </c>
      <c r="P396">
        <v>0</v>
      </c>
      <c r="Q396">
        <v>0</v>
      </c>
      <c r="S396">
        <v>0</v>
      </c>
      <c r="T396">
        <v>0</v>
      </c>
      <c r="U396">
        <v>0</v>
      </c>
      <c r="V396">
        <v>0</v>
      </c>
      <c r="W396">
        <v>0</v>
      </c>
      <c r="X396">
        <v>0</v>
      </c>
      <c r="Y396">
        <v>0</v>
      </c>
      <c r="AA396" t="s">
        <v>48</v>
      </c>
      <c r="AE396">
        <v>0.74234309331199999</v>
      </c>
      <c r="AF396" t="s">
        <v>46</v>
      </c>
      <c r="AG396">
        <v>0.5</v>
      </c>
      <c r="AH396" t="s">
        <v>47</v>
      </c>
    </row>
    <row r="397" spans="1:34" x14ac:dyDescent="0.25">
      <c r="A397">
        <v>1066</v>
      </c>
      <c r="B397">
        <v>0</v>
      </c>
      <c r="C397">
        <v>0</v>
      </c>
      <c r="D397">
        <v>0</v>
      </c>
      <c r="E397">
        <v>0</v>
      </c>
      <c r="F397">
        <v>0</v>
      </c>
      <c r="G397">
        <v>0</v>
      </c>
      <c r="H397">
        <v>0</v>
      </c>
      <c r="J397">
        <v>0</v>
      </c>
      <c r="K397">
        <v>10</v>
      </c>
      <c r="L397">
        <v>0</v>
      </c>
      <c r="M397">
        <v>0</v>
      </c>
      <c r="N397">
        <v>10</v>
      </c>
      <c r="O397">
        <v>0</v>
      </c>
      <c r="P397">
        <v>0</v>
      </c>
      <c r="Q397">
        <v>0</v>
      </c>
      <c r="R397">
        <v>-7</v>
      </c>
      <c r="S397">
        <v>20</v>
      </c>
      <c r="T397">
        <v>6</v>
      </c>
      <c r="U397">
        <v>0</v>
      </c>
      <c r="V397">
        <v>0</v>
      </c>
      <c r="W397">
        <v>14</v>
      </c>
      <c r="X397">
        <v>0</v>
      </c>
      <c r="Y397">
        <v>0</v>
      </c>
      <c r="Z397">
        <v>-7</v>
      </c>
      <c r="AA397" t="s">
        <v>48</v>
      </c>
      <c r="AE397">
        <v>1.5444827864999999</v>
      </c>
      <c r="AF397" t="s">
        <v>34</v>
      </c>
      <c r="AG397">
        <v>100</v>
      </c>
      <c r="AH397" t="s">
        <v>35</v>
      </c>
    </row>
    <row r="398" spans="1:34" x14ac:dyDescent="0.25">
      <c r="A398">
        <v>1066</v>
      </c>
      <c r="B398">
        <v>0</v>
      </c>
      <c r="C398">
        <v>0</v>
      </c>
      <c r="D398">
        <v>0</v>
      </c>
      <c r="E398">
        <v>0</v>
      </c>
      <c r="F398">
        <v>0</v>
      </c>
      <c r="G398">
        <v>0</v>
      </c>
      <c r="H398">
        <v>0</v>
      </c>
      <c r="J398">
        <v>0</v>
      </c>
      <c r="K398">
        <v>10</v>
      </c>
      <c r="L398">
        <v>0</v>
      </c>
      <c r="M398">
        <v>0</v>
      </c>
      <c r="N398">
        <v>10</v>
      </c>
      <c r="O398">
        <v>0</v>
      </c>
      <c r="P398">
        <v>0</v>
      </c>
      <c r="Q398">
        <v>0</v>
      </c>
      <c r="R398">
        <v>-7</v>
      </c>
      <c r="S398">
        <v>20</v>
      </c>
      <c r="T398">
        <v>6</v>
      </c>
      <c r="U398">
        <v>0</v>
      </c>
      <c r="V398">
        <v>0</v>
      </c>
      <c r="W398">
        <v>14</v>
      </c>
      <c r="X398">
        <v>0</v>
      </c>
      <c r="Y398">
        <v>0</v>
      </c>
      <c r="Z398">
        <v>-7</v>
      </c>
      <c r="AA398" t="s">
        <v>48</v>
      </c>
      <c r="AE398">
        <v>1.5444827864999999</v>
      </c>
      <c r="AF398" t="s">
        <v>36</v>
      </c>
      <c r="AG398">
        <v>150</v>
      </c>
      <c r="AH398" t="s">
        <v>37</v>
      </c>
    </row>
    <row r="399" spans="1:34" x14ac:dyDescent="0.25">
      <c r="A399">
        <v>1066</v>
      </c>
      <c r="B399">
        <v>0</v>
      </c>
      <c r="C399">
        <v>0</v>
      </c>
      <c r="D399">
        <v>0</v>
      </c>
      <c r="E399">
        <v>0</v>
      </c>
      <c r="F399">
        <v>0</v>
      </c>
      <c r="G399">
        <v>0</v>
      </c>
      <c r="H399">
        <v>0</v>
      </c>
      <c r="J399">
        <v>0</v>
      </c>
      <c r="K399">
        <v>10</v>
      </c>
      <c r="L399">
        <v>0</v>
      </c>
      <c r="M399">
        <v>0</v>
      </c>
      <c r="N399">
        <v>10</v>
      </c>
      <c r="O399">
        <v>0</v>
      </c>
      <c r="P399">
        <v>0</v>
      </c>
      <c r="Q399">
        <v>0</v>
      </c>
      <c r="R399">
        <v>-7</v>
      </c>
      <c r="S399">
        <v>20</v>
      </c>
      <c r="T399">
        <v>6</v>
      </c>
      <c r="U399">
        <v>0</v>
      </c>
      <c r="V399">
        <v>0</v>
      </c>
      <c r="W399">
        <v>14</v>
      </c>
      <c r="X399">
        <v>0</v>
      </c>
      <c r="Y399">
        <v>0</v>
      </c>
      <c r="Z399">
        <v>-7</v>
      </c>
      <c r="AA399" t="s">
        <v>48</v>
      </c>
      <c r="AE399">
        <v>1.5444827864999999</v>
      </c>
      <c r="AF399" t="s">
        <v>38</v>
      </c>
      <c r="AG399">
        <v>200</v>
      </c>
      <c r="AH399" t="s">
        <v>39</v>
      </c>
    </row>
    <row r="400" spans="1:34" x14ac:dyDescent="0.25">
      <c r="A400">
        <v>1066</v>
      </c>
      <c r="B400">
        <v>0</v>
      </c>
      <c r="C400">
        <v>0</v>
      </c>
      <c r="D400">
        <v>0</v>
      </c>
      <c r="E400">
        <v>0</v>
      </c>
      <c r="F400">
        <v>0</v>
      </c>
      <c r="G400">
        <v>0</v>
      </c>
      <c r="H400">
        <v>0</v>
      </c>
      <c r="J400">
        <v>0</v>
      </c>
      <c r="K400">
        <v>10</v>
      </c>
      <c r="L400">
        <v>0</v>
      </c>
      <c r="M400">
        <v>0</v>
      </c>
      <c r="N400">
        <v>10</v>
      </c>
      <c r="O400">
        <v>0</v>
      </c>
      <c r="P400">
        <v>0</v>
      </c>
      <c r="Q400">
        <v>0</v>
      </c>
      <c r="R400">
        <v>-7</v>
      </c>
      <c r="S400">
        <v>20</v>
      </c>
      <c r="T400">
        <v>6</v>
      </c>
      <c r="U400">
        <v>0</v>
      </c>
      <c r="V400">
        <v>0</v>
      </c>
      <c r="W400">
        <v>14</v>
      </c>
      <c r="X400">
        <v>0</v>
      </c>
      <c r="Y400">
        <v>0</v>
      </c>
      <c r="Z400">
        <v>-7</v>
      </c>
      <c r="AA400" t="s">
        <v>48</v>
      </c>
      <c r="AE400">
        <v>1.5444827864999999</v>
      </c>
      <c r="AF400" t="s">
        <v>46</v>
      </c>
      <c r="AG400">
        <v>0.5</v>
      </c>
      <c r="AH400" t="s">
        <v>47</v>
      </c>
    </row>
    <row r="401" spans="1:34" x14ac:dyDescent="0.25">
      <c r="A401">
        <v>1068</v>
      </c>
      <c r="B401">
        <v>0</v>
      </c>
      <c r="C401">
        <v>0</v>
      </c>
      <c r="D401">
        <v>0</v>
      </c>
      <c r="E401">
        <v>0</v>
      </c>
      <c r="F401">
        <v>0</v>
      </c>
      <c r="G401">
        <v>0</v>
      </c>
      <c r="H401">
        <v>0</v>
      </c>
      <c r="J401" t="s">
        <v>48</v>
      </c>
      <c r="K401">
        <v>0</v>
      </c>
      <c r="L401">
        <v>0</v>
      </c>
      <c r="M401">
        <v>0</v>
      </c>
      <c r="N401">
        <v>0</v>
      </c>
      <c r="O401">
        <v>0</v>
      </c>
      <c r="P401">
        <v>0</v>
      </c>
      <c r="Q401">
        <v>0</v>
      </c>
      <c r="S401" t="s">
        <v>48</v>
      </c>
      <c r="AA401" t="s">
        <v>48</v>
      </c>
      <c r="AE401">
        <v>0.95967194999500005</v>
      </c>
      <c r="AF401" t="s">
        <v>49</v>
      </c>
      <c r="AG401">
        <v>50</v>
      </c>
      <c r="AH401" t="s">
        <v>50</v>
      </c>
    </row>
    <row r="402" spans="1:34" x14ac:dyDescent="0.25">
      <c r="A402">
        <v>1068</v>
      </c>
      <c r="B402">
        <v>0</v>
      </c>
      <c r="C402">
        <v>0</v>
      </c>
      <c r="D402">
        <v>0</v>
      </c>
      <c r="E402">
        <v>0</v>
      </c>
      <c r="F402">
        <v>0</v>
      </c>
      <c r="G402">
        <v>0</v>
      </c>
      <c r="H402">
        <v>0</v>
      </c>
      <c r="J402" t="s">
        <v>48</v>
      </c>
      <c r="K402">
        <v>0</v>
      </c>
      <c r="L402">
        <v>0</v>
      </c>
      <c r="M402">
        <v>0</v>
      </c>
      <c r="N402">
        <v>0</v>
      </c>
      <c r="O402">
        <v>0</v>
      </c>
      <c r="P402">
        <v>0</v>
      </c>
      <c r="Q402">
        <v>0</v>
      </c>
      <c r="S402" t="s">
        <v>48</v>
      </c>
      <c r="AA402" t="s">
        <v>48</v>
      </c>
      <c r="AE402">
        <v>0.95967194999500005</v>
      </c>
      <c r="AF402" t="s">
        <v>34</v>
      </c>
      <c r="AG402">
        <v>100</v>
      </c>
      <c r="AH402" t="s">
        <v>35</v>
      </c>
    </row>
    <row r="403" spans="1:34" x14ac:dyDescent="0.25">
      <c r="A403">
        <v>1068</v>
      </c>
      <c r="B403">
        <v>0</v>
      </c>
      <c r="C403">
        <v>0</v>
      </c>
      <c r="D403">
        <v>0</v>
      </c>
      <c r="E403">
        <v>0</v>
      </c>
      <c r="F403">
        <v>0</v>
      </c>
      <c r="G403">
        <v>0</v>
      </c>
      <c r="H403">
        <v>0</v>
      </c>
      <c r="J403" t="s">
        <v>48</v>
      </c>
      <c r="K403">
        <v>0</v>
      </c>
      <c r="L403">
        <v>0</v>
      </c>
      <c r="M403">
        <v>0</v>
      </c>
      <c r="N403">
        <v>0</v>
      </c>
      <c r="O403">
        <v>0</v>
      </c>
      <c r="P403">
        <v>0</v>
      </c>
      <c r="Q403">
        <v>0</v>
      </c>
      <c r="S403" t="s">
        <v>48</v>
      </c>
      <c r="AA403" t="s">
        <v>48</v>
      </c>
      <c r="AE403">
        <v>0.95967194999500005</v>
      </c>
      <c r="AF403" t="s">
        <v>36</v>
      </c>
      <c r="AG403">
        <v>150</v>
      </c>
      <c r="AH403" t="s">
        <v>37</v>
      </c>
    </row>
    <row r="404" spans="1:34" x14ac:dyDescent="0.25">
      <c r="A404">
        <v>1068</v>
      </c>
      <c r="B404">
        <v>0</v>
      </c>
      <c r="C404">
        <v>0</v>
      </c>
      <c r="D404">
        <v>0</v>
      </c>
      <c r="E404">
        <v>0</v>
      </c>
      <c r="F404">
        <v>0</v>
      </c>
      <c r="G404">
        <v>0</v>
      </c>
      <c r="H404">
        <v>0</v>
      </c>
      <c r="J404" t="s">
        <v>48</v>
      </c>
      <c r="K404">
        <v>0</v>
      </c>
      <c r="L404">
        <v>0</v>
      </c>
      <c r="M404">
        <v>0</v>
      </c>
      <c r="N404">
        <v>0</v>
      </c>
      <c r="O404">
        <v>0</v>
      </c>
      <c r="P404">
        <v>0</v>
      </c>
      <c r="Q404">
        <v>0</v>
      </c>
      <c r="S404" t="s">
        <v>48</v>
      </c>
      <c r="AA404" t="s">
        <v>48</v>
      </c>
      <c r="AE404">
        <v>0.95967194999500005</v>
      </c>
      <c r="AF404" t="s">
        <v>38</v>
      </c>
      <c r="AG404">
        <v>200</v>
      </c>
      <c r="AH404" t="s">
        <v>39</v>
      </c>
    </row>
    <row r="405" spans="1:34" x14ac:dyDescent="0.25">
      <c r="A405">
        <v>1068</v>
      </c>
      <c r="B405">
        <v>0</v>
      </c>
      <c r="C405">
        <v>0</v>
      </c>
      <c r="D405">
        <v>0</v>
      </c>
      <c r="E405">
        <v>0</v>
      </c>
      <c r="F405">
        <v>0</v>
      </c>
      <c r="G405">
        <v>0</v>
      </c>
      <c r="H405">
        <v>0</v>
      </c>
      <c r="J405" t="s">
        <v>48</v>
      </c>
      <c r="K405">
        <v>0</v>
      </c>
      <c r="L405">
        <v>0</v>
      </c>
      <c r="M405">
        <v>0</v>
      </c>
      <c r="N405">
        <v>0</v>
      </c>
      <c r="O405">
        <v>0</v>
      </c>
      <c r="P405">
        <v>0</v>
      </c>
      <c r="Q405">
        <v>0</v>
      </c>
      <c r="S405" t="s">
        <v>48</v>
      </c>
      <c r="AA405" t="s">
        <v>48</v>
      </c>
      <c r="AE405">
        <v>0.95967194999500005</v>
      </c>
      <c r="AF405" t="s">
        <v>40</v>
      </c>
      <c r="AG405">
        <v>0.2</v>
      </c>
      <c r="AH405" t="s">
        <v>41</v>
      </c>
    </row>
    <row r="406" spans="1:34" x14ac:dyDescent="0.25">
      <c r="A406">
        <v>1068</v>
      </c>
      <c r="B406">
        <v>0</v>
      </c>
      <c r="C406">
        <v>0</v>
      </c>
      <c r="D406">
        <v>0</v>
      </c>
      <c r="E406">
        <v>0</v>
      </c>
      <c r="F406">
        <v>0</v>
      </c>
      <c r="G406">
        <v>0</v>
      </c>
      <c r="H406">
        <v>0</v>
      </c>
      <c r="J406" t="s">
        <v>48</v>
      </c>
      <c r="K406">
        <v>0</v>
      </c>
      <c r="L406">
        <v>0</v>
      </c>
      <c r="M406">
        <v>0</v>
      </c>
      <c r="N406">
        <v>0</v>
      </c>
      <c r="O406">
        <v>0</v>
      </c>
      <c r="P406">
        <v>0</v>
      </c>
      <c r="Q406">
        <v>0</v>
      </c>
      <c r="S406" t="s">
        <v>48</v>
      </c>
      <c r="AA406" t="s">
        <v>48</v>
      </c>
      <c r="AE406">
        <v>0.95967194999500005</v>
      </c>
      <c r="AF406" t="s">
        <v>42</v>
      </c>
      <c r="AG406">
        <v>0.3</v>
      </c>
      <c r="AH406" t="s">
        <v>43</v>
      </c>
    </row>
    <row r="407" spans="1:34" x14ac:dyDescent="0.25">
      <c r="A407">
        <v>1068</v>
      </c>
      <c r="B407">
        <v>0</v>
      </c>
      <c r="C407">
        <v>0</v>
      </c>
      <c r="D407">
        <v>0</v>
      </c>
      <c r="E407">
        <v>0</v>
      </c>
      <c r="F407">
        <v>0</v>
      </c>
      <c r="G407">
        <v>0</v>
      </c>
      <c r="H407">
        <v>0</v>
      </c>
      <c r="J407" t="s">
        <v>48</v>
      </c>
      <c r="K407">
        <v>0</v>
      </c>
      <c r="L407">
        <v>0</v>
      </c>
      <c r="M407">
        <v>0</v>
      </c>
      <c r="N407">
        <v>0</v>
      </c>
      <c r="O407">
        <v>0</v>
      </c>
      <c r="P407">
        <v>0</v>
      </c>
      <c r="Q407">
        <v>0</v>
      </c>
      <c r="S407" t="s">
        <v>48</v>
      </c>
      <c r="AA407" t="s">
        <v>48</v>
      </c>
      <c r="AE407">
        <v>0.95967194999500005</v>
      </c>
      <c r="AF407" t="s">
        <v>44</v>
      </c>
      <c r="AG407">
        <v>0.4</v>
      </c>
      <c r="AH407" t="s">
        <v>45</v>
      </c>
    </row>
    <row r="408" spans="1:34" x14ac:dyDescent="0.25">
      <c r="A408">
        <v>1068</v>
      </c>
      <c r="B408">
        <v>0</v>
      </c>
      <c r="C408">
        <v>0</v>
      </c>
      <c r="D408">
        <v>0</v>
      </c>
      <c r="E408">
        <v>0</v>
      </c>
      <c r="F408">
        <v>0</v>
      </c>
      <c r="G408">
        <v>0</v>
      </c>
      <c r="H408">
        <v>0</v>
      </c>
      <c r="J408" t="s">
        <v>48</v>
      </c>
      <c r="K408">
        <v>0</v>
      </c>
      <c r="L408">
        <v>0</v>
      </c>
      <c r="M408">
        <v>0</v>
      </c>
      <c r="N408">
        <v>0</v>
      </c>
      <c r="O408">
        <v>0</v>
      </c>
      <c r="P408">
        <v>0</v>
      </c>
      <c r="Q408">
        <v>0</v>
      </c>
      <c r="S408" t="s">
        <v>48</v>
      </c>
      <c r="AA408" t="s">
        <v>48</v>
      </c>
      <c r="AE408">
        <v>0.95967194999500005</v>
      </c>
      <c r="AF408" t="s">
        <v>46</v>
      </c>
      <c r="AG408">
        <v>0.5</v>
      </c>
      <c r="AH408" t="s">
        <v>47</v>
      </c>
    </row>
    <row r="409" spans="1:34" x14ac:dyDescent="0.25">
      <c r="A409">
        <v>1069</v>
      </c>
      <c r="B409">
        <v>0</v>
      </c>
      <c r="C409">
        <v>0</v>
      </c>
      <c r="D409">
        <v>0</v>
      </c>
      <c r="E409">
        <v>0</v>
      </c>
      <c r="F409">
        <v>0</v>
      </c>
      <c r="G409">
        <v>0</v>
      </c>
      <c r="H409">
        <v>0</v>
      </c>
      <c r="J409">
        <v>0</v>
      </c>
      <c r="K409">
        <v>0</v>
      </c>
      <c r="L409">
        <v>0</v>
      </c>
      <c r="M409">
        <v>0</v>
      </c>
      <c r="N409">
        <v>0</v>
      </c>
      <c r="O409">
        <v>0</v>
      </c>
      <c r="P409">
        <v>0</v>
      </c>
      <c r="Q409">
        <v>0</v>
      </c>
      <c r="S409" t="s">
        <v>48</v>
      </c>
      <c r="AA409">
        <v>0</v>
      </c>
      <c r="AB409">
        <v>0</v>
      </c>
      <c r="AC409">
        <v>0</v>
      </c>
      <c r="AE409">
        <v>1.1744897841899999</v>
      </c>
      <c r="AF409" t="s">
        <v>49</v>
      </c>
      <c r="AG409">
        <v>50</v>
      </c>
      <c r="AH409" t="s">
        <v>50</v>
      </c>
    </row>
    <row r="410" spans="1:34" x14ac:dyDescent="0.25">
      <c r="A410">
        <v>1069</v>
      </c>
      <c r="B410">
        <v>0</v>
      </c>
      <c r="C410">
        <v>0</v>
      </c>
      <c r="D410">
        <v>0</v>
      </c>
      <c r="E410">
        <v>0</v>
      </c>
      <c r="F410">
        <v>0</v>
      </c>
      <c r="G410">
        <v>0</v>
      </c>
      <c r="H410">
        <v>0</v>
      </c>
      <c r="J410">
        <v>0</v>
      </c>
      <c r="K410">
        <v>0</v>
      </c>
      <c r="L410">
        <v>0</v>
      </c>
      <c r="M410">
        <v>0</v>
      </c>
      <c r="N410">
        <v>0</v>
      </c>
      <c r="O410">
        <v>0</v>
      </c>
      <c r="P410">
        <v>0</v>
      </c>
      <c r="Q410">
        <v>0</v>
      </c>
      <c r="S410" t="s">
        <v>48</v>
      </c>
      <c r="AA410">
        <v>0</v>
      </c>
      <c r="AB410">
        <v>0</v>
      </c>
      <c r="AC410">
        <v>0</v>
      </c>
      <c r="AE410">
        <v>1.1744897841899999</v>
      </c>
      <c r="AF410" t="s">
        <v>34</v>
      </c>
      <c r="AG410">
        <v>100</v>
      </c>
      <c r="AH410" t="s">
        <v>35</v>
      </c>
    </row>
    <row r="411" spans="1:34" x14ac:dyDescent="0.25">
      <c r="A411">
        <v>1069</v>
      </c>
      <c r="B411">
        <v>0</v>
      </c>
      <c r="C411">
        <v>0</v>
      </c>
      <c r="D411">
        <v>0</v>
      </c>
      <c r="E411">
        <v>0</v>
      </c>
      <c r="F411">
        <v>0</v>
      </c>
      <c r="G411">
        <v>0</v>
      </c>
      <c r="H411">
        <v>0</v>
      </c>
      <c r="J411">
        <v>0</v>
      </c>
      <c r="K411">
        <v>0</v>
      </c>
      <c r="L411">
        <v>0</v>
      </c>
      <c r="M411">
        <v>0</v>
      </c>
      <c r="N411">
        <v>0</v>
      </c>
      <c r="O411">
        <v>0</v>
      </c>
      <c r="P411">
        <v>0</v>
      </c>
      <c r="Q411">
        <v>0</v>
      </c>
      <c r="S411" t="s">
        <v>48</v>
      </c>
      <c r="AA411">
        <v>0</v>
      </c>
      <c r="AB411">
        <v>0</v>
      </c>
      <c r="AC411">
        <v>0</v>
      </c>
      <c r="AE411">
        <v>1.1744897841899999</v>
      </c>
      <c r="AF411" t="s">
        <v>36</v>
      </c>
      <c r="AG411">
        <v>150</v>
      </c>
      <c r="AH411" t="s">
        <v>37</v>
      </c>
    </row>
    <row r="412" spans="1:34" x14ac:dyDescent="0.25">
      <c r="A412">
        <v>1069</v>
      </c>
      <c r="B412">
        <v>0</v>
      </c>
      <c r="C412">
        <v>0</v>
      </c>
      <c r="D412">
        <v>0</v>
      </c>
      <c r="E412">
        <v>0</v>
      </c>
      <c r="F412">
        <v>0</v>
      </c>
      <c r="G412">
        <v>0</v>
      </c>
      <c r="H412">
        <v>0</v>
      </c>
      <c r="J412">
        <v>0</v>
      </c>
      <c r="K412">
        <v>0</v>
      </c>
      <c r="L412">
        <v>0</v>
      </c>
      <c r="M412">
        <v>0</v>
      </c>
      <c r="N412">
        <v>0</v>
      </c>
      <c r="O412">
        <v>0</v>
      </c>
      <c r="P412">
        <v>0</v>
      </c>
      <c r="Q412">
        <v>0</v>
      </c>
      <c r="S412" t="s">
        <v>48</v>
      </c>
      <c r="AA412">
        <v>0</v>
      </c>
      <c r="AB412">
        <v>0</v>
      </c>
      <c r="AC412">
        <v>0</v>
      </c>
      <c r="AE412">
        <v>1.1744897841899999</v>
      </c>
      <c r="AF412" t="s">
        <v>38</v>
      </c>
      <c r="AG412">
        <v>200</v>
      </c>
      <c r="AH412" t="s">
        <v>39</v>
      </c>
    </row>
    <row r="413" spans="1:34" x14ac:dyDescent="0.25">
      <c r="A413">
        <v>1069</v>
      </c>
      <c r="B413">
        <v>0</v>
      </c>
      <c r="C413">
        <v>0</v>
      </c>
      <c r="D413">
        <v>0</v>
      </c>
      <c r="E413">
        <v>0</v>
      </c>
      <c r="F413">
        <v>0</v>
      </c>
      <c r="G413">
        <v>0</v>
      </c>
      <c r="H413">
        <v>0</v>
      </c>
      <c r="J413">
        <v>0</v>
      </c>
      <c r="K413">
        <v>0</v>
      </c>
      <c r="L413">
        <v>0</v>
      </c>
      <c r="M413">
        <v>0</v>
      </c>
      <c r="N413">
        <v>0</v>
      </c>
      <c r="O413">
        <v>0</v>
      </c>
      <c r="P413">
        <v>0</v>
      </c>
      <c r="Q413">
        <v>0</v>
      </c>
      <c r="S413" t="s">
        <v>48</v>
      </c>
      <c r="AA413">
        <v>0</v>
      </c>
      <c r="AB413">
        <v>0</v>
      </c>
      <c r="AC413">
        <v>0</v>
      </c>
      <c r="AE413">
        <v>1.1744897841899999</v>
      </c>
      <c r="AF413" t="s">
        <v>40</v>
      </c>
      <c r="AG413">
        <v>0.2</v>
      </c>
      <c r="AH413" t="s">
        <v>41</v>
      </c>
    </row>
    <row r="414" spans="1:34" x14ac:dyDescent="0.25">
      <c r="A414">
        <v>1069</v>
      </c>
      <c r="B414">
        <v>0</v>
      </c>
      <c r="C414">
        <v>0</v>
      </c>
      <c r="D414">
        <v>0</v>
      </c>
      <c r="E414">
        <v>0</v>
      </c>
      <c r="F414">
        <v>0</v>
      </c>
      <c r="G414">
        <v>0</v>
      </c>
      <c r="H414">
        <v>0</v>
      </c>
      <c r="J414">
        <v>0</v>
      </c>
      <c r="K414">
        <v>0</v>
      </c>
      <c r="L414">
        <v>0</v>
      </c>
      <c r="M414">
        <v>0</v>
      </c>
      <c r="N414">
        <v>0</v>
      </c>
      <c r="O414">
        <v>0</v>
      </c>
      <c r="P414">
        <v>0</v>
      </c>
      <c r="Q414">
        <v>0</v>
      </c>
      <c r="S414" t="s">
        <v>48</v>
      </c>
      <c r="AA414">
        <v>0</v>
      </c>
      <c r="AB414">
        <v>0</v>
      </c>
      <c r="AC414">
        <v>0</v>
      </c>
      <c r="AE414">
        <v>1.1744897841899999</v>
      </c>
      <c r="AF414" t="s">
        <v>42</v>
      </c>
      <c r="AG414">
        <v>0.3</v>
      </c>
      <c r="AH414" t="s">
        <v>43</v>
      </c>
    </row>
    <row r="415" spans="1:34" x14ac:dyDescent="0.25">
      <c r="A415">
        <v>1069</v>
      </c>
      <c r="B415">
        <v>0</v>
      </c>
      <c r="C415">
        <v>0</v>
      </c>
      <c r="D415">
        <v>0</v>
      </c>
      <c r="E415">
        <v>0</v>
      </c>
      <c r="F415">
        <v>0</v>
      </c>
      <c r="G415">
        <v>0</v>
      </c>
      <c r="H415">
        <v>0</v>
      </c>
      <c r="J415">
        <v>0</v>
      </c>
      <c r="K415">
        <v>0</v>
      </c>
      <c r="L415">
        <v>0</v>
      </c>
      <c r="M415">
        <v>0</v>
      </c>
      <c r="N415">
        <v>0</v>
      </c>
      <c r="O415">
        <v>0</v>
      </c>
      <c r="P415">
        <v>0</v>
      </c>
      <c r="Q415">
        <v>0</v>
      </c>
      <c r="S415" t="s">
        <v>48</v>
      </c>
      <c r="AA415">
        <v>0</v>
      </c>
      <c r="AB415">
        <v>0</v>
      </c>
      <c r="AC415">
        <v>0</v>
      </c>
      <c r="AE415">
        <v>1.1744897841899999</v>
      </c>
      <c r="AF415" t="s">
        <v>44</v>
      </c>
      <c r="AG415">
        <v>0.4</v>
      </c>
      <c r="AH415" t="s">
        <v>45</v>
      </c>
    </row>
    <row r="416" spans="1:34" x14ac:dyDescent="0.25">
      <c r="A416">
        <v>1069</v>
      </c>
      <c r="B416">
        <v>0</v>
      </c>
      <c r="C416">
        <v>0</v>
      </c>
      <c r="D416">
        <v>0</v>
      </c>
      <c r="E416">
        <v>0</v>
      </c>
      <c r="F416">
        <v>0</v>
      </c>
      <c r="G416">
        <v>0</v>
      </c>
      <c r="H416">
        <v>0</v>
      </c>
      <c r="J416">
        <v>0</v>
      </c>
      <c r="K416">
        <v>0</v>
      </c>
      <c r="L416">
        <v>0</v>
      </c>
      <c r="M416">
        <v>0</v>
      </c>
      <c r="N416">
        <v>0</v>
      </c>
      <c r="O416">
        <v>0</v>
      </c>
      <c r="P416">
        <v>0</v>
      </c>
      <c r="Q416">
        <v>0</v>
      </c>
      <c r="S416" t="s">
        <v>48</v>
      </c>
      <c r="AA416">
        <v>0</v>
      </c>
      <c r="AB416">
        <v>0</v>
      </c>
      <c r="AC416">
        <v>0</v>
      </c>
      <c r="AE416">
        <v>1.1744897841899999</v>
      </c>
      <c r="AF416" t="s">
        <v>46</v>
      </c>
      <c r="AG416">
        <v>0.5</v>
      </c>
      <c r="AH416" t="s">
        <v>47</v>
      </c>
    </row>
    <row r="417" spans="1:34" x14ac:dyDescent="0.25">
      <c r="A417">
        <v>1073</v>
      </c>
      <c r="B417">
        <v>0</v>
      </c>
      <c r="C417">
        <v>0</v>
      </c>
      <c r="D417">
        <v>0</v>
      </c>
      <c r="E417">
        <v>0</v>
      </c>
      <c r="F417">
        <v>0</v>
      </c>
      <c r="G417">
        <v>0</v>
      </c>
      <c r="H417">
        <v>0</v>
      </c>
      <c r="J417">
        <v>0</v>
      </c>
      <c r="K417">
        <v>2</v>
      </c>
      <c r="L417">
        <v>1</v>
      </c>
      <c r="M417">
        <v>0</v>
      </c>
      <c r="N417">
        <v>0</v>
      </c>
      <c r="O417">
        <v>0</v>
      </c>
      <c r="P417">
        <v>1</v>
      </c>
      <c r="Q417">
        <v>0</v>
      </c>
      <c r="R417">
        <v>3</v>
      </c>
      <c r="S417">
        <v>5</v>
      </c>
      <c r="T417">
        <v>2</v>
      </c>
      <c r="U417">
        <v>2</v>
      </c>
      <c r="V417">
        <v>0</v>
      </c>
      <c r="W417">
        <v>0</v>
      </c>
      <c r="X417">
        <v>1</v>
      </c>
      <c r="Y417">
        <v>0</v>
      </c>
      <c r="Z417">
        <v>3</v>
      </c>
      <c r="AA417">
        <v>0</v>
      </c>
      <c r="AB417">
        <v>0</v>
      </c>
      <c r="AC417">
        <v>0</v>
      </c>
      <c r="AE417">
        <v>0.94493371415000005</v>
      </c>
      <c r="AF417" t="s">
        <v>49</v>
      </c>
      <c r="AG417">
        <v>50</v>
      </c>
      <c r="AH417" t="s">
        <v>50</v>
      </c>
    </row>
    <row r="418" spans="1:34" x14ac:dyDescent="0.25">
      <c r="A418">
        <v>1073</v>
      </c>
      <c r="B418">
        <v>0</v>
      </c>
      <c r="C418">
        <v>0</v>
      </c>
      <c r="D418">
        <v>0</v>
      </c>
      <c r="E418">
        <v>0</v>
      </c>
      <c r="F418">
        <v>0</v>
      </c>
      <c r="G418">
        <v>0</v>
      </c>
      <c r="H418">
        <v>0</v>
      </c>
      <c r="J418">
        <v>0</v>
      </c>
      <c r="K418">
        <v>2</v>
      </c>
      <c r="L418">
        <v>1</v>
      </c>
      <c r="M418">
        <v>0</v>
      </c>
      <c r="N418">
        <v>0</v>
      </c>
      <c r="O418">
        <v>0</v>
      </c>
      <c r="P418">
        <v>1</v>
      </c>
      <c r="Q418">
        <v>0</v>
      </c>
      <c r="R418">
        <v>3</v>
      </c>
      <c r="S418">
        <v>5</v>
      </c>
      <c r="T418">
        <v>2</v>
      </c>
      <c r="U418">
        <v>2</v>
      </c>
      <c r="V418">
        <v>0</v>
      </c>
      <c r="W418">
        <v>0</v>
      </c>
      <c r="X418">
        <v>1</v>
      </c>
      <c r="Y418">
        <v>0</v>
      </c>
      <c r="Z418">
        <v>3</v>
      </c>
      <c r="AA418">
        <v>0</v>
      </c>
      <c r="AB418">
        <v>0</v>
      </c>
      <c r="AC418">
        <v>0</v>
      </c>
      <c r="AE418">
        <v>0.94493371415000005</v>
      </c>
      <c r="AF418" t="s">
        <v>34</v>
      </c>
      <c r="AG418">
        <v>100</v>
      </c>
      <c r="AH418" t="s">
        <v>35</v>
      </c>
    </row>
    <row r="419" spans="1:34" x14ac:dyDescent="0.25">
      <c r="A419">
        <v>1073</v>
      </c>
      <c r="B419">
        <v>0</v>
      </c>
      <c r="C419">
        <v>0</v>
      </c>
      <c r="D419">
        <v>0</v>
      </c>
      <c r="E419">
        <v>0</v>
      </c>
      <c r="F419">
        <v>0</v>
      </c>
      <c r="G419">
        <v>0</v>
      </c>
      <c r="H419">
        <v>0</v>
      </c>
      <c r="J419">
        <v>0</v>
      </c>
      <c r="K419">
        <v>2</v>
      </c>
      <c r="L419">
        <v>1</v>
      </c>
      <c r="M419">
        <v>0</v>
      </c>
      <c r="N419">
        <v>0</v>
      </c>
      <c r="O419">
        <v>0</v>
      </c>
      <c r="P419">
        <v>1</v>
      </c>
      <c r="Q419">
        <v>0</v>
      </c>
      <c r="R419">
        <v>3</v>
      </c>
      <c r="S419">
        <v>5</v>
      </c>
      <c r="T419">
        <v>2</v>
      </c>
      <c r="U419">
        <v>2</v>
      </c>
      <c r="V419">
        <v>0</v>
      </c>
      <c r="W419">
        <v>0</v>
      </c>
      <c r="X419">
        <v>1</v>
      </c>
      <c r="Y419">
        <v>0</v>
      </c>
      <c r="Z419">
        <v>3</v>
      </c>
      <c r="AA419">
        <v>0</v>
      </c>
      <c r="AB419">
        <v>0</v>
      </c>
      <c r="AC419">
        <v>0</v>
      </c>
      <c r="AE419">
        <v>0.94493371415000005</v>
      </c>
      <c r="AF419" t="s">
        <v>36</v>
      </c>
      <c r="AG419">
        <v>150</v>
      </c>
      <c r="AH419" t="s">
        <v>37</v>
      </c>
    </row>
    <row r="420" spans="1:34" x14ac:dyDescent="0.25">
      <c r="A420">
        <v>1073</v>
      </c>
      <c r="B420">
        <v>0</v>
      </c>
      <c r="C420">
        <v>0</v>
      </c>
      <c r="D420">
        <v>0</v>
      </c>
      <c r="E420">
        <v>0</v>
      </c>
      <c r="F420">
        <v>0</v>
      </c>
      <c r="G420">
        <v>0</v>
      </c>
      <c r="H420">
        <v>0</v>
      </c>
      <c r="J420">
        <v>0</v>
      </c>
      <c r="K420">
        <v>2</v>
      </c>
      <c r="L420">
        <v>1</v>
      </c>
      <c r="M420">
        <v>0</v>
      </c>
      <c r="N420">
        <v>0</v>
      </c>
      <c r="O420">
        <v>0</v>
      </c>
      <c r="P420">
        <v>1</v>
      </c>
      <c r="Q420">
        <v>0</v>
      </c>
      <c r="R420">
        <v>3</v>
      </c>
      <c r="S420">
        <v>5</v>
      </c>
      <c r="T420">
        <v>2</v>
      </c>
      <c r="U420">
        <v>2</v>
      </c>
      <c r="V420">
        <v>0</v>
      </c>
      <c r="W420">
        <v>0</v>
      </c>
      <c r="X420">
        <v>1</v>
      </c>
      <c r="Y420">
        <v>0</v>
      </c>
      <c r="Z420">
        <v>3</v>
      </c>
      <c r="AA420">
        <v>0</v>
      </c>
      <c r="AB420">
        <v>0</v>
      </c>
      <c r="AC420">
        <v>0</v>
      </c>
      <c r="AE420">
        <v>0.94493371415000005</v>
      </c>
      <c r="AF420" t="s">
        <v>38</v>
      </c>
      <c r="AG420">
        <v>200</v>
      </c>
      <c r="AH420" t="s">
        <v>39</v>
      </c>
    </row>
    <row r="421" spans="1:34" x14ac:dyDescent="0.25">
      <c r="A421">
        <v>1073</v>
      </c>
      <c r="B421">
        <v>0</v>
      </c>
      <c r="C421">
        <v>0</v>
      </c>
      <c r="D421">
        <v>0</v>
      </c>
      <c r="E421">
        <v>0</v>
      </c>
      <c r="F421">
        <v>0</v>
      </c>
      <c r="G421">
        <v>0</v>
      </c>
      <c r="H421">
        <v>0</v>
      </c>
      <c r="J421">
        <v>0</v>
      </c>
      <c r="K421">
        <v>2</v>
      </c>
      <c r="L421">
        <v>1</v>
      </c>
      <c r="M421">
        <v>0</v>
      </c>
      <c r="N421">
        <v>0</v>
      </c>
      <c r="O421">
        <v>0</v>
      </c>
      <c r="P421">
        <v>1</v>
      </c>
      <c r="Q421">
        <v>0</v>
      </c>
      <c r="R421">
        <v>3</v>
      </c>
      <c r="S421">
        <v>5</v>
      </c>
      <c r="T421">
        <v>2</v>
      </c>
      <c r="U421">
        <v>2</v>
      </c>
      <c r="V421">
        <v>0</v>
      </c>
      <c r="W421">
        <v>0</v>
      </c>
      <c r="X421">
        <v>1</v>
      </c>
      <c r="Y421">
        <v>0</v>
      </c>
      <c r="Z421">
        <v>3</v>
      </c>
      <c r="AA421">
        <v>0</v>
      </c>
      <c r="AB421">
        <v>0</v>
      </c>
      <c r="AC421">
        <v>0</v>
      </c>
      <c r="AE421">
        <v>0.94493371415000005</v>
      </c>
      <c r="AF421" t="s">
        <v>40</v>
      </c>
      <c r="AG421">
        <v>0.2</v>
      </c>
      <c r="AH421" t="s">
        <v>41</v>
      </c>
    </row>
    <row r="422" spans="1:34" x14ac:dyDescent="0.25">
      <c r="A422">
        <v>1073</v>
      </c>
      <c r="B422">
        <v>0</v>
      </c>
      <c r="C422">
        <v>0</v>
      </c>
      <c r="D422">
        <v>0</v>
      </c>
      <c r="E422">
        <v>0</v>
      </c>
      <c r="F422">
        <v>0</v>
      </c>
      <c r="G422">
        <v>0</v>
      </c>
      <c r="H422">
        <v>0</v>
      </c>
      <c r="J422">
        <v>0</v>
      </c>
      <c r="K422">
        <v>2</v>
      </c>
      <c r="L422">
        <v>1</v>
      </c>
      <c r="M422">
        <v>0</v>
      </c>
      <c r="N422">
        <v>0</v>
      </c>
      <c r="O422">
        <v>0</v>
      </c>
      <c r="P422">
        <v>1</v>
      </c>
      <c r="Q422">
        <v>0</v>
      </c>
      <c r="R422">
        <v>3</v>
      </c>
      <c r="S422">
        <v>5</v>
      </c>
      <c r="T422">
        <v>2</v>
      </c>
      <c r="U422">
        <v>2</v>
      </c>
      <c r="V422">
        <v>0</v>
      </c>
      <c r="W422">
        <v>0</v>
      </c>
      <c r="X422">
        <v>1</v>
      </c>
      <c r="Y422">
        <v>0</v>
      </c>
      <c r="Z422">
        <v>3</v>
      </c>
      <c r="AA422">
        <v>0</v>
      </c>
      <c r="AB422">
        <v>0</v>
      </c>
      <c r="AC422">
        <v>0</v>
      </c>
      <c r="AE422">
        <v>0.94493371415000005</v>
      </c>
      <c r="AF422" t="s">
        <v>42</v>
      </c>
      <c r="AG422">
        <v>0.3</v>
      </c>
      <c r="AH422" t="s">
        <v>43</v>
      </c>
    </row>
    <row r="423" spans="1:34" x14ac:dyDescent="0.25">
      <c r="A423">
        <v>1073</v>
      </c>
      <c r="B423">
        <v>0</v>
      </c>
      <c r="C423">
        <v>0</v>
      </c>
      <c r="D423">
        <v>0</v>
      </c>
      <c r="E423">
        <v>0</v>
      </c>
      <c r="F423">
        <v>0</v>
      </c>
      <c r="G423">
        <v>0</v>
      </c>
      <c r="H423">
        <v>0</v>
      </c>
      <c r="J423">
        <v>0</v>
      </c>
      <c r="K423">
        <v>2</v>
      </c>
      <c r="L423">
        <v>1</v>
      </c>
      <c r="M423">
        <v>0</v>
      </c>
      <c r="N423">
        <v>0</v>
      </c>
      <c r="O423">
        <v>0</v>
      </c>
      <c r="P423">
        <v>1</v>
      </c>
      <c r="Q423">
        <v>0</v>
      </c>
      <c r="R423">
        <v>3</v>
      </c>
      <c r="S423">
        <v>5</v>
      </c>
      <c r="T423">
        <v>2</v>
      </c>
      <c r="U423">
        <v>2</v>
      </c>
      <c r="V423">
        <v>0</v>
      </c>
      <c r="W423">
        <v>0</v>
      </c>
      <c r="X423">
        <v>1</v>
      </c>
      <c r="Y423">
        <v>0</v>
      </c>
      <c r="Z423">
        <v>3</v>
      </c>
      <c r="AA423">
        <v>0</v>
      </c>
      <c r="AB423">
        <v>0</v>
      </c>
      <c r="AC423">
        <v>0</v>
      </c>
      <c r="AE423">
        <v>0.94493371415000005</v>
      </c>
      <c r="AF423" t="s">
        <v>44</v>
      </c>
      <c r="AG423">
        <v>0.4</v>
      </c>
      <c r="AH423" t="s">
        <v>45</v>
      </c>
    </row>
    <row r="424" spans="1:34" x14ac:dyDescent="0.25">
      <c r="A424">
        <v>1073</v>
      </c>
      <c r="B424">
        <v>0</v>
      </c>
      <c r="C424">
        <v>0</v>
      </c>
      <c r="D424">
        <v>0</v>
      </c>
      <c r="E424">
        <v>0</v>
      </c>
      <c r="F424">
        <v>0</v>
      </c>
      <c r="G424">
        <v>0</v>
      </c>
      <c r="H424">
        <v>0</v>
      </c>
      <c r="J424">
        <v>0</v>
      </c>
      <c r="K424">
        <v>2</v>
      </c>
      <c r="L424">
        <v>1</v>
      </c>
      <c r="M424">
        <v>0</v>
      </c>
      <c r="N424">
        <v>0</v>
      </c>
      <c r="O424">
        <v>0</v>
      </c>
      <c r="P424">
        <v>1</v>
      </c>
      <c r="Q424">
        <v>0</v>
      </c>
      <c r="R424">
        <v>3</v>
      </c>
      <c r="S424">
        <v>5</v>
      </c>
      <c r="T424">
        <v>2</v>
      </c>
      <c r="U424">
        <v>2</v>
      </c>
      <c r="V424">
        <v>0</v>
      </c>
      <c r="W424">
        <v>0</v>
      </c>
      <c r="X424">
        <v>1</v>
      </c>
      <c r="Y424">
        <v>0</v>
      </c>
      <c r="Z424">
        <v>3</v>
      </c>
      <c r="AA424">
        <v>0</v>
      </c>
      <c r="AB424">
        <v>0</v>
      </c>
      <c r="AC424">
        <v>0</v>
      </c>
      <c r="AE424">
        <v>0.94493371415000005</v>
      </c>
      <c r="AF424" t="s">
        <v>46</v>
      </c>
      <c r="AG424">
        <v>0.5</v>
      </c>
      <c r="AH424" t="s">
        <v>47</v>
      </c>
    </row>
    <row r="425" spans="1:34" x14ac:dyDescent="0.25">
      <c r="A425">
        <v>1074</v>
      </c>
      <c r="B425">
        <v>6</v>
      </c>
      <c r="C425">
        <v>0</v>
      </c>
      <c r="D425">
        <v>4</v>
      </c>
      <c r="E425">
        <v>0</v>
      </c>
      <c r="F425">
        <v>2</v>
      </c>
      <c r="G425">
        <v>0</v>
      </c>
      <c r="H425">
        <v>0</v>
      </c>
      <c r="I425">
        <v>1</v>
      </c>
      <c r="J425">
        <v>0</v>
      </c>
      <c r="K425">
        <v>0</v>
      </c>
      <c r="L425">
        <v>0</v>
      </c>
      <c r="M425">
        <v>0</v>
      </c>
      <c r="N425">
        <v>0</v>
      </c>
      <c r="O425">
        <v>0</v>
      </c>
      <c r="P425">
        <v>0</v>
      </c>
      <c r="Q425">
        <v>0</v>
      </c>
      <c r="S425">
        <v>5</v>
      </c>
      <c r="T425">
        <v>0</v>
      </c>
      <c r="U425">
        <v>0</v>
      </c>
      <c r="V425">
        <v>0</v>
      </c>
      <c r="W425">
        <v>3</v>
      </c>
      <c r="X425">
        <v>0</v>
      </c>
      <c r="Y425">
        <v>2</v>
      </c>
      <c r="Z425">
        <v>2</v>
      </c>
      <c r="AA425">
        <v>1</v>
      </c>
      <c r="AB425">
        <v>0</v>
      </c>
      <c r="AC425">
        <v>1</v>
      </c>
      <c r="AD425">
        <v>3</v>
      </c>
      <c r="AE425">
        <v>1.4015840908099999</v>
      </c>
      <c r="AF425" t="s">
        <v>49</v>
      </c>
      <c r="AG425">
        <v>50</v>
      </c>
      <c r="AH425" t="s">
        <v>50</v>
      </c>
    </row>
    <row r="426" spans="1:34" x14ac:dyDescent="0.25">
      <c r="A426">
        <v>1074</v>
      </c>
      <c r="B426">
        <v>6</v>
      </c>
      <c r="C426">
        <v>0</v>
      </c>
      <c r="D426">
        <v>4</v>
      </c>
      <c r="E426">
        <v>0</v>
      </c>
      <c r="F426">
        <v>2</v>
      </c>
      <c r="G426">
        <v>0</v>
      </c>
      <c r="H426">
        <v>0</v>
      </c>
      <c r="I426">
        <v>1</v>
      </c>
      <c r="J426">
        <v>0</v>
      </c>
      <c r="K426">
        <v>0</v>
      </c>
      <c r="L426">
        <v>0</v>
      </c>
      <c r="M426">
        <v>0</v>
      </c>
      <c r="N426">
        <v>0</v>
      </c>
      <c r="O426">
        <v>0</v>
      </c>
      <c r="P426">
        <v>0</v>
      </c>
      <c r="Q426">
        <v>0</v>
      </c>
      <c r="S426">
        <v>5</v>
      </c>
      <c r="T426">
        <v>0</v>
      </c>
      <c r="U426">
        <v>0</v>
      </c>
      <c r="V426">
        <v>0</v>
      </c>
      <c r="W426">
        <v>3</v>
      </c>
      <c r="X426">
        <v>0</v>
      </c>
      <c r="Y426">
        <v>2</v>
      </c>
      <c r="Z426">
        <v>2</v>
      </c>
      <c r="AA426">
        <v>1</v>
      </c>
      <c r="AB426">
        <v>0</v>
      </c>
      <c r="AC426">
        <v>1</v>
      </c>
      <c r="AD426">
        <v>3</v>
      </c>
      <c r="AE426">
        <v>1.4015840908099999</v>
      </c>
      <c r="AF426" t="s">
        <v>34</v>
      </c>
      <c r="AG426">
        <v>100</v>
      </c>
      <c r="AH426" t="s">
        <v>35</v>
      </c>
    </row>
    <row r="427" spans="1:34" x14ac:dyDescent="0.25">
      <c r="A427">
        <v>1074</v>
      </c>
      <c r="B427">
        <v>6</v>
      </c>
      <c r="C427">
        <v>0</v>
      </c>
      <c r="D427">
        <v>4</v>
      </c>
      <c r="E427">
        <v>0</v>
      </c>
      <c r="F427">
        <v>2</v>
      </c>
      <c r="G427">
        <v>0</v>
      </c>
      <c r="H427">
        <v>0</v>
      </c>
      <c r="I427">
        <v>1</v>
      </c>
      <c r="J427">
        <v>0</v>
      </c>
      <c r="K427">
        <v>0</v>
      </c>
      <c r="L427">
        <v>0</v>
      </c>
      <c r="M427">
        <v>0</v>
      </c>
      <c r="N427">
        <v>0</v>
      </c>
      <c r="O427">
        <v>0</v>
      </c>
      <c r="P427">
        <v>0</v>
      </c>
      <c r="Q427">
        <v>0</v>
      </c>
      <c r="S427">
        <v>5</v>
      </c>
      <c r="T427">
        <v>0</v>
      </c>
      <c r="U427">
        <v>0</v>
      </c>
      <c r="V427">
        <v>0</v>
      </c>
      <c r="W427">
        <v>3</v>
      </c>
      <c r="X427">
        <v>0</v>
      </c>
      <c r="Y427">
        <v>2</v>
      </c>
      <c r="Z427">
        <v>2</v>
      </c>
      <c r="AA427">
        <v>1</v>
      </c>
      <c r="AB427">
        <v>0</v>
      </c>
      <c r="AC427">
        <v>1</v>
      </c>
      <c r="AD427">
        <v>3</v>
      </c>
      <c r="AE427">
        <v>1.4015840908099999</v>
      </c>
      <c r="AF427" t="s">
        <v>36</v>
      </c>
      <c r="AG427">
        <v>150</v>
      </c>
      <c r="AH427" t="s">
        <v>37</v>
      </c>
    </row>
    <row r="428" spans="1:34" x14ac:dyDescent="0.25">
      <c r="A428">
        <v>1074</v>
      </c>
      <c r="B428">
        <v>6</v>
      </c>
      <c r="C428">
        <v>0</v>
      </c>
      <c r="D428">
        <v>4</v>
      </c>
      <c r="E428">
        <v>0</v>
      </c>
      <c r="F428">
        <v>2</v>
      </c>
      <c r="G428">
        <v>0</v>
      </c>
      <c r="H428">
        <v>0</v>
      </c>
      <c r="I428">
        <v>1</v>
      </c>
      <c r="J428">
        <v>0</v>
      </c>
      <c r="K428">
        <v>0</v>
      </c>
      <c r="L428">
        <v>0</v>
      </c>
      <c r="M428">
        <v>0</v>
      </c>
      <c r="N428">
        <v>0</v>
      </c>
      <c r="O428">
        <v>0</v>
      </c>
      <c r="P428">
        <v>0</v>
      </c>
      <c r="Q428">
        <v>0</v>
      </c>
      <c r="S428">
        <v>5</v>
      </c>
      <c r="T428">
        <v>0</v>
      </c>
      <c r="U428">
        <v>0</v>
      </c>
      <c r="V428">
        <v>0</v>
      </c>
      <c r="W428">
        <v>3</v>
      </c>
      <c r="X428">
        <v>0</v>
      </c>
      <c r="Y428">
        <v>2</v>
      </c>
      <c r="Z428">
        <v>2</v>
      </c>
      <c r="AA428">
        <v>1</v>
      </c>
      <c r="AB428">
        <v>0</v>
      </c>
      <c r="AC428">
        <v>1</v>
      </c>
      <c r="AD428">
        <v>3</v>
      </c>
      <c r="AE428">
        <v>1.4015840908099999</v>
      </c>
      <c r="AF428" t="s">
        <v>38</v>
      </c>
      <c r="AG428">
        <v>200</v>
      </c>
      <c r="AH428" t="s">
        <v>39</v>
      </c>
    </row>
    <row r="429" spans="1:34" x14ac:dyDescent="0.25">
      <c r="A429">
        <v>1074</v>
      </c>
      <c r="B429">
        <v>6</v>
      </c>
      <c r="C429">
        <v>0</v>
      </c>
      <c r="D429">
        <v>4</v>
      </c>
      <c r="E429">
        <v>0</v>
      </c>
      <c r="F429">
        <v>2</v>
      </c>
      <c r="G429">
        <v>0</v>
      </c>
      <c r="H429">
        <v>0</v>
      </c>
      <c r="I429">
        <v>1</v>
      </c>
      <c r="J429">
        <v>0</v>
      </c>
      <c r="K429">
        <v>0</v>
      </c>
      <c r="L429">
        <v>0</v>
      </c>
      <c r="M429">
        <v>0</v>
      </c>
      <c r="N429">
        <v>0</v>
      </c>
      <c r="O429">
        <v>0</v>
      </c>
      <c r="P429">
        <v>0</v>
      </c>
      <c r="Q429">
        <v>0</v>
      </c>
      <c r="S429">
        <v>5</v>
      </c>
      <c r="T429">
        <v>0</v>
      </c>
      <c r="U429">
        <v>0</v>
      </c>
      <c r="V429">
        <v>0</v>
      </c>
      <c r="W429">
        <v>3</v>
      </c>
      <c r="X429">
        <v>0</v>
      </c>
      <c r="Y429">
        <v>2</v>
      </c>
      <c r="Z429">
        <v>2</v>
      </c>
      <c r="AA429">
        <v>1</v>
      </c>
      <c r="AB429">
        <v>0</v>
      </c>
      <c r="AC429">
        <v>1</v>
      </c>
      <c r="AD429">
        <v>3</v>
      </c>
      <c r="AE429">
        <v>1.4015840908099999</v>
      </c>
      <c r="AF429" t="s">
        <v>44</v>
      </c>
      <c r="AG429">
        <v>0.4</v>
      </c>
      <c r="AH429" t="s">
        <v>45</v>
      </c>
    </row>
    <row r="430" spans="1:34" x14ac:dyDescent="0.25">
      <c r="A430">
        <v>1074</v>
      </c>
      <c r="B430">
        <v>6</v>
      </c>
      <c r="C430">
        <v>0</v>
      </c>
      <c r="D430">
        <v>4</v>
      </c>
      <c r="E430">
        <v>0</v>
      </c>
      <c r="F430">
        <v>2</v>
      </c>
      <c r="G430">
        <v>0</v>
      </c>
      <c r="H430">
        <v>0</v>
      </c>
      <c r="I430">
        <v>1</v>
      </c>
      <c r="J430">
        <v>0</v>
      </c>
      <c r="K430">
        <v>0</v>
      </c>
      <c r="L430">
        <v>0</v>
      </c>
      <c r="M430">
        <v>0</v>
      </c>
      <c r="N430">
        <v>0</v>
      </c>
      <c r="O430">
        <v>0</v>
      </c>
      <c r="P430">
        <v>0</v>
      </c>
      <c r="Q430">
        <v>0</v>
      </c>
      <c r="S430">
        <v>5</v>
      </c>
      <c r="T430">
        <v>0</v>
      </c>
      <c r="U430">
        <v>0</v>
      </c>
      <c r="V430">
        <v>0</v>
      </c>
      <c r="W430">
        <v>3</v>
      </c>
      <c r="X430">
        <v>0</v>
      </c>
      <c r="Y430">
        <v>2</v>
      </c>
      <c r="Z430">
        <v>2</v>
      </c>
      <c r="AA430">
        <v>1</v>
      </c>
      <c r="AB430">
        <v>0</v>
      </c>
      <c r="AC430">
        <v>1</v>
      </c>
      <c r="AD430">
        <v>3</v>
      </c>
      <c r="AE430">
        <v>1.4015840908099999</v>
      </c>
      <c r="AF430" t="s">
        <v>46</v>
      </c>
      <c r="AG430">
        <v>0.5</v>
      </c>
      <c r="AH430" t="s">
        <v>47</v>
      </c>
    </row>
    <row r="431" spans="1:34" x14ac:dyDescent="0.25">
      <c r="A431">
        <v>1075</v>
      </c>
      <c r="B431">
        <v>0</v>
      </c>
      <c r="C431">
        <v>0</v>
      </c>
      <c r="D431">
        <v>0</v>
      </c>
      <c r="E431">
        <v>0</v>
      </c>
      <c r="F431">
        <v>0</v>
      </c>
      <c r="G431">
        <v>0</v>
      </c>
      <c r="H431">
        <v>0</v>
      </c>
      <c r="J431">
        <v>0</v>
      </c>
      <c r="K431">
        <v>10</v>
      </c>
      <c r="L431">
        <v>0</v>
      </c>
      <c r="M431">
        <v>10</v>
      </c>
      <c r="N431">
        <v>0</v>
      </c>
      <c r="O431">
        <v>0</v>
      </c>
      <c r="P431">
        <v>0</v>
      </c>
      <c r="Q431">
        <v>0</v>
      </c>
      <c r="R431">
        <v>2</v>
      </c>
      <c r="S431">
        <v>10</v>
      </c>
      <c r="T431">
        <v>5</v>
      </c>
      <c r="U431">
        <v>0</v>
      </c>
      <c r="V431">
        <v>0</v>
      </c>
      <c r="W431">
        <v>0</v>
      </c>
      <c r="X431">
        <v>0</v>
      </c>
      <c r="Y431">
        <v>0</v>
      </c>
      <c r="Z431">
        <v>2</v>
      </c>
      <c r="AA431">
        <v>2</v>
      </c>
      <c r="AB431">
        <v>0</v>
      </c>
      <c r="AC431">
        <v>2</v>
      </c>
      <c r="AD431">
        <v>3</v>
      </c>
      <c r="AE431">
        <v>1.59698933791</v>
      </c>
      <c r="AF431" t="s">
        <v>34</v>
      </c>
      <c r="AG431">
        <v>100</v>
      </c>
      <c r="AH431" t="s">
        <v>35</v>
      </c>
    </row>
    <row r="432" spans="1:34" x14ac:dyDescent="0.25">
      <c r="A432">
        <v>1075</v>
      </c>
      <c r="B432">
        <v>0</v>
      </c>
      <c r="C432">
        <v>0</v>
      </c>
      <c r="D432">
        <v>0</v>
      </c>
      <c r="E432">
        <v>0</v>
      </c>
      <c r="F432">
        <v>0</v>
      </c>
      <c r="G432">
        <v>0</v>
      </c>
      <c r="H432">
        <v>0</v>
      </c>
      <c r="J432">
        <v>0</v>
      </c>
      <c r="K432">
        <v>10</v>
      </c>
      <c r="L432">
        <v>0</v>
      </c>
      <c r="M432">
        <v>10</v>
      </c>
      <c r="N432">
        <v>0</v>
      </c>
      <c r="O432">
        <v>0</v>
      </c>
      <c r="P432">
        <v>0</v>
      </c>
      <c r="Q432">
        <v>0</v>
      </c>
      <c r="R432">
        <v>2</v>
      </c>
      <c r="S432">
        <v>10</v>
      </c>
      <c r="T432">
        <v>5</v>
      </c>
      <c r="U432">
        <v>0</v>
      </c>
      <c r="V432">
        <v>0</v>
      </c>
      <c r="W432">
        <v>0</v>
      </c>
      <c r="X432">
        <v>0</v>
      </c>
      <c r="Y432">
        <v>0</v>
      </c>
      <c r="Z432">
        <v>2</v>
      </c>
      <c r="AA432">
        <v>2</v>
      </c>
      <c r="AB432">
        <v>0</v>
      </c>
      <c r="AC432">
        <v>2</v>
      </c>
      <c r="AD432">
        <v>3</v>
      </c>
      <c r="AE432">
        <v>1.59698933791</v>
      </c>
      <c r="AF432" t="s">
        <v>36</v>
      </c>
      <c r="AG432">
        <v>150</v>
      </c>
      <c r="AH432" t="s">
        <v>37</v>
      </c>
    </row>
    <row r="433" spans="1:34" x14ac:dyDescent="0.25">
      <c r="A433">
        <v>1075</v>
      </c>
      <c r="B433">
        <v>0</v>
      </c>
      <c r="C433">
        <v>0</v>
      </c>
      <c r="D433">
        <v>0</v>
      </c>
      <c r="E433">
        <v>0</v>
      </c>
      <c r="F433">
        <v>0</v>
      </c>
      <c r="G433">
        <v>0</v>
      </c>
      <c r="H433">
        <v>0</v>
      </c>
      <c r="J433">
        <v>0</v>
      </c>
      <c r="K433">
        <v>10</v>
      </c>
      <c r="L433">
        <v>0</v>
      </c>
      <c r="M433">
        <v>10</v>
      </c>
      <c r="N433">
        <v>0</v>
      </c>
      <c r="O433">
        <v>0</v>
      </c>
      <c r="P433">
        <v>0</v>
      </c>
      <c r="Q433">
        <v>0</v>
      </c>
      <c r="R433">
        <v>2</v>
      </c>
      <c r="S433">
        <v>10</v>
      </c>
      <c r="T433">
        <v>5</v>
      </c>
      <c r="U433">
        <v>0</v>
      </c>
      <c r="V433">
        <v>0</v>
      </c>
      <c r="W433">
        <v>0</v>
      </c>
      <c r="X433">
        <v>0</v>
      </c>
      <c r="Y433">
        <v>0</v>
      </c>
      <c r="Z433">
        <v>2</v>
      </c>
      <c r="AA433">
        <v>2</v>
      </c>
      <c r="AB433">
        <v>0</v>
      </c>
      <c r="AC433">
        <v>2</v>
      </c>
      <c r="AD433">
        <v>3</v>
      </c>
      <c r="AE433">
        <v>1.59698933791</v>
      </c>
      <c r="AF433" t="s">
        <v>38</v>
      </c>
      <c r="AG433">
        <v>200</v>
      </c>
      <c r="AH433" t="s">
        <v>39</v>
      </c>
    </row>
    <row r="434" spans="1:34" x14ac:dyDescent="0.25">
      <c r="A434">
        <v>1075</v>
      </c>
      <c r="B434">
        <v>0</v>
      </c>
      <c r="C434">
        <v>0</v>
      </c>
      <c r="D434">
        <v>0</v>
      </c>
      <c r="E434">
        <v>0</v>
      </c>
      <c r="F434">
        <v>0</v>
      </c>
      <c r="G434">
        <v>0</v>
      </c>
      <c r="H434">
        <v>0</v>
      </c>
      <c r="J434">
        <v>0</v>
      </c>
      <c r="K434">
        <v>10</v>
      </c>
      <c r="L434">
        <v>0</v>
      </c>
      <c r="M434">
        <v>10</v>
      </c>
      <c r="N434">
        <v>0</v>
      </c>
      <c r="O434">
        <v>0</v>
      </c>
      <c r="P434">
        <v>0</v>
      </c>
      <c r="Q434">
        <v>0</v>
      </c>
      <c r="R434">
        <v>2</v>
      </c>
      <c r="S434">
        <v>10</v>
      </c>
      <c r="T434">
        <v>5</v>
      </c>
      <c r="U434">
        <v>0</v>
      </c>
      <c r="V434">
        <v>0</v>
      </c>
      <c r="W434">
        <v>0</v>
      </c>
      <c r="X434">
        <v>0</v>
      </c>
      <c r="Y434">
        <v>0</v>
      </c>
      <c r="Z434">
        <v>2</v>
      </c>
      <c r="AA434">
        <v>2</v>
      </c>
      <c r="AB434">
        <v>0</v>
      </c>
      <c r="AC434">
        <v>2</v>
      </c>
      <c r="AD434">
        <v>3</v>
      </c>
      <c r="AE434">
        <v>1.59698933791</v>
      </c>
      <c r="AF434" t="s">
        <v>40</v>
      </c>
      <c r="AG434">
        <v>0.2</v>
      </c>
      <c r="AH434" t="s">
        <v>41</v>
      </c>
    </row>
    <row r="435" spans="1:34" x14ac:dyDescent="0.25">
      <c r="A435">
        <v>1075</v>
      </c>
      <c r="B435">
        <v>0</v>
      </c>
      <c r="C435">
        <v>0</v>
      </c>
      <c r="D435">
        <v>0</v>
      </c>
      <c r="E435">
        <v>0</v>
      </c>
      <c r="F435">
        <v>0</v>
      </c>
      <c r="G435">
        <v>0</v>
      </c>
      <c r="H435">
        <v>0</v>
      </c>
      <c r="J435">
        <v>0</v>
      </c>
      <c r="K435">
        <v>10</v>
      </c>
      <c r="L435">
        <v>0</v>
      </c>
      <c r="M435">
        <v>10</v>
      </c>
      <c r="N435">
        <v>0</v>
      </c>
      <c r="O435">
        <v>0</v>
      </c>
      <c r="P435">
        <v>0</v>
      </c>
      <c r="Q435">
        <v>0</v>
      </c>
      <c r="R435">
        <v>2</v>
      </c>
      <c r="S435">
        <v>10</v>
      </c>
      <c r="T435">
        <v>5</v>
      </c>
      <c r="U435">
        <v>0</v>
      </c>
      <c r="V435">
        <v>0</v>
      </c>
      <c r="W435">
        <v>0</v>
      </c>
      <c r="X435">
        <v>0</v>
      </c>
      <c r="Y435">
        <v>0</v>
      </c>
      <c r="Z435">
        <v>2</v>
      </c>
      <c r="AA435">
        <v>2</v>
      </c>
      <c r="AB435">
        <v>0</v>
      </c>
      <c r="AC435">
        <v>2</v>
      </c>
      <c r="AD435">
        <v>3</v>
      </c>
      <c r="AE435">
        <v>1.59698933791</v>
      </c>
      <c r="AF435" t="s">
        <v>42</v>
      </c>
      <c r="AG435">
        <v>0.3</v>
      </c>
      <c r="AH435" t="s">
        <v>43</v>
      </c>
    </row>
    <row r="436" spans="1:34" x14ac:dyDescent="0.25">
      <c r="A436">
        <v>1075</v>
      </c>
      <c r="B436">
        <v>0</v>
      </c>
      <c r="C436">
        <v>0</v>
      </c>
      <c r="D436">
        <v>0</v>
      </c>
      <c r="E436">
        <v>0</v>
      </c>
      <c r="F436">
        <v>0</v>
      </c>
      <c r="G436">
        <v>0</v>
      </c>
      <c r="H436">
        <v>0</v>
      </c>
      <c r="J436">
        <v>0</v>
      </c>
      <c r="K436">
        <v>10</v>
      </c>
      <c r="L436">
        <v>0</v>
      </c>
      <c r="M436">
        <v>10</v>
      </c>
      <c r="N436">
        <v>0</v>
      </c>
      <c r="O436">
        <v>0</v>
      </c>
      <c r="P436">
        <v>0</v>
      </c>
      <c r="Q436">
        <v>0</v>
      </c>
      <c r="R436">
        <v>2</v>
      </c>
      <c r="S436">
        <v>10</v>
      </c>
      <c r="T436">
        <v>5</v>
      </c>
      <c r="U436">
        <v>0</v>
      </c>
      <c r="V436">
        <v>0</v>
      </c>
      <c r="W436">
        <v>0</v>
      </c>
      <c r="X436">
        <v>0</v>
      </c>
      <c r="Y436">
        <v>0</v>
      </c>
      <c r="Z436">
        <v>2</v>
      </c>
      <c r="AA436">
        <v>2</v>
      </c>
      <c r="AB436">
        <v>0</v>
      </c>
      <c r="AC436">
        <v>2</v>
      </c>
      <c r="AD436">
        <v>3</v>
      </c>
      <c r="AE436">
        <v>1.59698933791</v>
      </c>
      <c r="AF436" t="s">
        <v>44</v>
      </c>
      <c r="AG436">
        <v>0.4</v>
      </c>
      <c r="AH436" t="s">
        <v>45</v>
      </c>
    </row>
    <row r="437" spans="1:34" x14ac:dyDescent="0.25">
      <c r="A437">
        <v>1075</v>
      </c>
      <c r="B437">
        <v>0</v>
      </c>
      <c r="C437">
        <v>0</v>
      </c>
      <c r="D437">
        <v>0</v>
      </c>
      <c r="E437">
        <v>0</v>
      </c>
      <c r="F437">
        <v>0</v>
      </c>
      <c r="G437">
        <v>0</v>
      </c>
      <c r="H437">
        <v>0</v>
      </c>
      <c r="J437">
        <v>0</v>
      </c>
      <c r="K437">
        <v>10</v>
      </c>
      <c r="L437">
        <v>0</v>
      </c>
      <c r="M437">
        <v>10</v>
      </c>
      <c r="N437">
        <v>0</v>
      </c>
      <c r="O437">
        <v>0</v>
      </c>
      <c r="P437">
        <v>0</v>
      </c>
      <c r="Q437">
        <v>0</v>
      </c>
      <c r="R437">
        <v>2</v>
      </c>
      <c r="S437">
        <v>10</v>
      </c>
      <c r="T437">
        <v>5</v>
      </c>
      <c r="U437">
        <v>0</v>
      </c>
      <c r="V437">
        <v>0</v>
      </c>
      <c r="W437">
        <v>0</v>
      </c>
      <c r="X437">
        <v>0</v>
      </c>
      <c r="Y437">
        <v>0</v>
      </c>
      <c r="Z437">
        <v>2</v>
      </c>
      <c r="AA437">
        <v>2</v>
      </c>
      <c r="AB437">
        <v>0</v>
      </c>
      <c r="AC437">
        <v>2</v>
      </c>
      <c r="AD437">
        <v>3</v>
      </c>
      <c r="AE437">
        <v>1.59698933791</v>
      </c>
      <c r="AF437" t="s">
        <v>46</v>
      </c>
      <c r="AG437">
        <v>0.5</v>
      </c>
      <c r="AH437" t="s">
        <v>47</v>
      </c>
    </row>
    <row r="438" spans="1:34" x14ac:dyDescent="0.25">
      <c r="A438">
        <v>1079</v>
      </c>
      <c r="B438">
        <v>0</v>
      </c>
      <c r="C438">
        <v>0</v>
      </c>
      <c r="D438">
        <v>0</v>
      </c>
      <c r="E438">
        <v>0</v>
      </c>
      <c r="F438">
        <v>0</v>
      </c>
      <c r="G438">
        <v>0</v>
      </c>
      <c r="H438">
        <v>0</v>
      </c>
      <c r="J438">
        <v>0</v>
      </c>
      <c r="K438">
        <v>0</v>
      </c>
      <c r="L438">
        <v>0</v>
      </c>
      <c r="M438">
        <v>0</v>
      </c>
      <c r="N438">
        <v>0</v>
      </c>
      <c r="O438">
        <v>0</v>
      </c>
      <c r="P438">
        <v>0</v>
      </c>
      <c r="Q438">
        <v>0</v>
      </c>
      <c r="S438">
        <v>0</v>
      </c>
      <c r="T438">
        <v>0</v>
      </c>
      <c r="U438">
        <v>0</v>
      </c>
      <c r="V438">
        <v>0</v>
      </c>
      <c r="W438">
        <v>0</v>
      </c>
      <c r="X438">
        <v>0</v>
      </c>
      <c r="Y438">
        <v>0</v>
      </c>
      <c r="AA438" t="s">
        <v>48</v>
      </c>
      <c r="AE438">
        <v>1.14379086884</v>
      </c>
      <c r="AF438" t="s">
        <v>36</v>
      </c>
      <c r="AG438">
        <v>150</v>
      </c>
      <c r="AH438" t="s">
        <v>37</v>
      </c>
    </row>
    <row r="439" spans="1:34" x14ac:dyDescent="0.25">
      <c r="A439">
        <v>1079</v>
      </c>
      <c r="B439">
        <v>0</v>
      </c>
      <c r="C439">
        <v>0</v>
      </c>
      <c r="D439">
        <v>0</v>
      </c>
      <c r="E439">
        <v>0</v>
      </c>
      <c r="F439">
        <v>0</v>
      </c>
      <c r="G439">
        <v>0</v>
      </c>
      <c r="H439">
        <v>0</v>
      </c>
      <c r="J439">
        <v>0</v>
      </c>
      <c r="K439">
        <v>0</v>
      </c>
      <c r="L439">
        <v>0</v>
      </c>
      <c r="M439">
        <v>0</v>
      </c>
      <c r="N439">
        <v>0</v>
      </c>
      <c r="O439">
        <v>0</v>
      </c>
      <c r="P439">
        <v>0</v>
      </c>
      <c r="Q439">
        <v>0</v>
      </c>
      <c r="S439">
        <v>0</v>
      </c>
      <c r="T439">
        <v>0</v>
      </c>
      <c r="U439">
        <v>0</v>
      </c>
      <c r="V439">
        <v>0</v>
      </c>
      <c r="W439">
        <v>0</v>
      </c>
      <c r="X439">
        <v>0</v>
      </c>
      <c r="Y439">
        <v>0</v>
      </c>
      <c r="AA439" t="s">
        <v>48</v>
      </c>
      <c r="AE439">
        <v>1.14379086884</v>
      </c>
      <c r="AF439" t="s">
        <v>38</v>
      </c>
      <c r="AG439">
        <v>200</v>
      </c>
      <c r="AH439" t="s">
        <v>39</v>
      </c>
    </row>
    <row r="440" spans="1:34" x14ac:dyDescent="0.25">
      <c r="A440">
        <v>1079</v>
      </c>
      <c r="B440">
        <v>0</v>
      </c>
      <c r="C440">
        <v>0</v>
      </c>
      <c r="D440">
        <v>0</v>
      </c>
      <c r="E440">
        <v>0</v>
      </c>
      <c r="F440">
        <v>0</v>
      </c>
      <c r="G440">
        <v>0</v>
      </c>
      <c r="H440">
        <v>0</v>
      </c>
      <c r="J440">
        <v>0</v>
      </c>
      <c r="K440">
        <v>0</v>
      </c>
      <c r="L440">
        <v>0</v>
      </c>
      <c r="M440">
        <v>0</v>
      </c>
      <c r="N440">
        <v>0</v>
      </c>
      <c r="O440">
        <v>0</v>
      </c>
      <c r="P440">
        <v>0</v>
      </c>
      <c r="Q440">
        <v>0</v>
      </c>
      <c r="S440">
        <v>0</v>
      </c>
      <c r="T440">
        <v>0</v>
      </c>
      <c r="U440">
        <v>0</v>
      </c>
      <c r="V440">
        <v>0</v>
      </c>
      <c r="W440">
        <v>0</v>
      </c>
      <c r="X440">
        <v>0</v>
      </c>
      <c r="Y440">
        <v>0</v>
      </c>
      <c r="AA440" t="s">
        <v>48</v>
      </c>
      <c r="AE440">
        <v>1.14379086884</v>
      </c>
      <c r="AF440" t="s">
        <v>42</v>
      </c>
      <c r="AG440">
        <v>0.3</v>
      </c>
      <c r="AH440" t="s">
        <v>43</v>
      </c>
    </row>
    <row r="441" spans="1:34" x14ac:dyDescent="0.25">
      <c r="A441">
        <v>1079</v>
      </c>
      <c r="B441">
        <v>0</v>
      </c>
      <c r="C441">
        <v>0</v>
      </c>
      <c r="D441">
        <v>0</v>
      </c>
      <c r="E441">
        <v>0</v>
      </c>
      <c r="F441">
        <v>0</v>
      </c>
      <c r="G441">
        <v>0</v>
      </c>
      <c r="H441">
        <v>0</v>
      </c>
      <c r="J441">
        <v>0</v>
      </c>
      <c r="K441">
        <v>0</v>
      </c>
      <c r="L441">
        <v>0</v>
      </c>
      <c r="M441">
        <v>0</v>
      </c>
      <c r="N441">
        <v>0</v>
      </c>
      <c r="O441">
        <v>0</v>
      </c>
      <c r="P441">
        <v>0</v>
      </c>
      <c r="Q441">
        <v>0</v>
      </c>
      <c r="S441">
        <v>0</v>
      </c>
      <c r="T441">
        <v>0</v>
      </c>
      <c r="U441">
        <v>0</v>
      </c>
      <c r="V441">
        <v>0</v>
      </c>
      <c r="W441">
        <v>0</v>
      </c>
      <c r="X441">
        <v>0</v>
      </c>
      <c r="Y441">
        <v>0</v>
      </c>
      <c r="AA441" t="s">
        <v>48</v>
      </c>
      <c r="AE441">
        <v>1.14379086884</v>
      </c>
      <c r="AF441" t="s">
        <v>44</v>
      </c>
      <c r="AG441">
        <v>0.4</v>
      </c>
      <c r="AH441" t="s">
        <v>45</v>
      </c>
    </row>
    <row r="442" spans="1:34" x14ac:dyDescent="0.25">
      <c r="A442">
        <v>1079</v>
      </c>
      <c r="B442">
        <v>0</v>
      </c>
      <c r="C442">
        <v>0</v>
      </c>
      <c r="D442">
        <v>0</v>
      </c>
      <c r="E442">
        <v>0</v>
      </c>
      <c r="F442">
        <v>0</v>
      </c>
      <c r="G442">
        <v>0</v>
      </c>
      <c r="H442">
        <v>0</v>
      </c>
      <c r="J442">
        <v>0</v>
      </c>
      <c r="K442">
        <v>0</v>
      </c>
      <c r="L442">
        <v>0</v>
      </c>
      <c r="M442">
        <v>0</v>
      </c>
      <c r="N442">
        <v>0</v>
      </c>
      <c r="O442">
        <v>0</v>
      </c>
      <c r="P442">
        <v>0</v>
      </c>
      <c r="Q442">
        <v>0</v>
      </c>
      <c r="S442">
        <v>0</v>
      </c>
      <c r="T442">
        <v>0</v>
      </c>
      <c r="U442">
        <v>0</v>
      </c>
      <c r="V442">
        <v>0</v>
      </c>
      <c r="W442">
        <v>0</v>
      </c>
      <c r="X442">
        <v>0</v>
      </c>
      <c r="Y442">
        <v>0</v>
      </c>
      <c r="AA442" t="s">
        <v>48</v>
      </c>
      <c r="AE442">
        <v>1.14379086884</v>
      </c>
      <c r="AF442" t="s">
        <v>46</v>
      </c>
      <c r="AG442">
        <v>0.5</v>
      </c>
      <c r="AH442" t="s">
        <v>47</v>
      </c>
    </row>
    <row r="443" spans="1:34" x14ac:dyDescent="0.25">
      <c r="A443">
        <v>1085</v>
      </c>
      <c r="B443" t="s">
        <v>48</v>
      </c>
      <c r="J443">
        <v>0</v>
      </c>
      <c r="K443">
        <v>0</v>
      </c>
      <c r="L443">
        <v>0</v>
      </c>
      <c r="M443">
        <v>0</v>
      </c>
      <c r="N443">
        <v>0</v>
      </c>
      <c r="O443">
        <v>0</v>
      </c>
      <c r="P443">
        <v>0</v>
      </c>
      <c r="Q443">
        <v>0</v>
      </c>
      <c r="S443">
        <v>0</v>
      </c>
      <c r="T443">
        <v>0</v>
      </c>
      <c r="U443">
        <v>0</v>
      </c>
      <c r="V443">
        <v>0</v>
      </c>
      <c r="W443">
        <v>0</v>
      </c>
      <c r="X443">
        <v>0</v>
      </c>
      <c r="Y443">
        <v>0</v>
      </c>
      <c r="AA443">
        <v>0</v>
      </c>
      <c r="AB443">
        <v>0</v>
      </c>
      <c r="AC443">
        <v>0</v>
      </c>
      <c r="AE443">
        <v>0.97876043220800002</v>
      </c>
      <c r="AF443" t="s">
        <v>42</v>
      </c>
      <c r="AG443">
        <v>0.3</v>
      </c>
      <c r="AH443" t="s">
        <v>43</v>
      </c>
    </row>
    <row r="444" spans="1:34" x14ac:dyDescent="0.25">
      <c r="A444">
        <v>1085</v>
      </c>
      <c r="B444" t="s">
        <v>48</v>
      </c>
      <c r="J444">
        <v>0</v>
      </c>
      <c r="K444">
        <v>0</v>
      </c>
      <c r="L444">
        <v>0</v>
      </c>
      <c r="M444">
        <v>0</v>
      </c>
      <c r="N444">
        <v>0</v>
      </c>
      <c r="O444">
        <v>0</v>
      </c>
      <c r="P444">
        <v>0</v>
      </c>
      <c r="Q444">
        <v>0</v>
      </c>
      <c r="S444">
        <v>0</v>
      </c>
      <c r="T444">
        <v>0</v>
      </c>
      <c r="U444">
        <v>0</v>
      </c>
      <c r="V444">
        <v>0</v>
      </c>
      <c r="W444">
        <v>0</v>
      </c>
      <c r="X444">
        <v>0</v>
      </c>
      <c r="Y444">
        <v>0</v>
      </c>
      <c r="AA444">
        <v>0</v>
      </c>
      <c r="AB444">
        <v>0</v>
      </c>
      <c r="AC444">
        <v>0</v>
      </c>
      <c r="AE444">
        <v>0.97876043220800002</v>
      </c>
      <c r="AF444" t="s">
        <v>44</v>
      </c>
      <c r="AG444">
        <v>0.4</v>
      </c>
      <c r="AH444" t="s">
        <v>45</v>
      </c>
    </row>
    <row r="445" spans="1:34" x14ac:dyDescent="0.25">
      <c r="A445">
        <v>1085</v>
      </c>
      <c r="B445" t="s">
        <v>48</v>
      </c>
      <c r="J445">
        <v>0</v>
      </c>
      <c r="K445">
        <v>0</v>
      </c>
      <c r="L445">
        <v>0</v>
      </c>
      <c r="M445">
        <v>0</v>
      </c>
      <c r="N445">
        <v>0</v>
      </c>
      <c r="O445">
        <v>0</v>
      </c>
      <c r="P445">
        <v>0</v>
      </c>
      <c r="Q445">
        <v>0</v>
      </c>
      <c r="S445">
        <v>0</v>
      </c>
      <c r="T445">
        <v>0</v>
      </c>
      <c r="U445">
        <v>0</v>
      </c>
      <c r="V445">
        <v>0</v>
      </c>
      <c r="W445">
        <v>0</v>
      </c>
      <c r="X445">
        <v>0</v>
      </c>
      <c r="Y445">
        <v>0</v>
      </c>
      <c r="AA445">
        <v>0</v>
      </c>
      <c r="AB445">
        <v>0</v>
      </c>
      <c r="AC445">
        <v>0</v>
      </c>
      <c r="AE445">
        <v>0.97876043220800002</v>
      </c>
      <c r="AF445" t="s">
        <v>46</v>
      </c>
      <c r="AG445">
        <v>0.5</v>
      </c>
      <c r="AH445" t="s">
        <v>47</v>
      </c>
    </row>
    <row r="446" spans="1:34" x14ac:dyDescent="0.25">
      <c r="A446">
        <v>1086</v>
      </c>
      <c r="B446">
        <v>0</v>
      </c>
      <c r="C446">
        <v>0</v>
      </c>
      <c r="D446">
        <v>0</v>
      </c>
      <c r="E446">
        <v>0</v>
      </c>
      <c r="F446">
        <v>0</v>
      </c>
      <c r="G446">
        <v>0</v>
      </c>
      <c r="H446">
        <v>0</v>
      </c>
      <c r="J446">
        <v>0</v>
      </c>
      <c r="K446">
        <v>0</v>
      </c>
      <c r="L446">
        <v>0</v>
      </c>
      <c r="M446">
        <v>0</v>
      </c>
      <c r="N446">
        <v>0</v>
      </c>
      <c r="O446">
        <v>0</v>
      </c>
      <c r="P446">
        <v>0</v>
      </c>
      <c r="Q446">
        <v>0</v>
      </c>
      <c r="S446">
        <v>0</v>
      </c>
      <c r="T446">
        <v>0</v>
      </c>
      <c r="U446">
        <v>0</v>
      </c>
      <c r="V446">
        <v>0</v>
      </c>
      <c r="W446">
        <v>0</v>
      </c>
      <c r="X446">
        <v>0</v>
      </c>
      <c r="Y446">
        <v>0</v>
      </c>
      <c r="AA446">
        <v>2</v>
      </c>
      <c r="AB446">
        <v>1</v>
      </c>
      <c r="AC446">
        <v>1</v>
      </c>
      <c r="AD446">
        <v>-7</v>
      </c>
      <c r="AE446">
        <v>1.5444827864999999</v>
      </c>
      <c r="AF446" t="s">
        <v>34</v>
      </c>
      <c r="AG446">
        <v>100</v>
      </c>
      <c r="AH446" t="s">
        <v>35</v>
      </c>
    </row>
    <row r="447" spans="1:34" x14ac:dyDescent="0.25">
      <c r="A447">
        <v>1086</v>
      </c>
      <c r="B447">
        <v>0</v>
      </c>
      <c r="C447">
        <v>0</v>
      </c>
      <c r="D447">
        <v>0</v>
      </c>
      <c r="E447">
        <v>0</v>
      </c>
      <c r="F447">
        <v>0</v>
      </c>
      <c r="G447">
        <v>0</v>
      </c>
      <c r="H447">
        <v>0</v>
      </c>
      <c r="J447">
        <v>0</v>
      </c>
      <c r="K447">
        <v>0</v>
      </c>
      <c r="L447">
        <v>0</v>
      </c>
      <c r="M447">
        <v>0</v>
      </c>
      <c r="N447">
        <v>0</v>
      </c>
      <c r="O447">
        <v>0</v>
      </c>
      <c r="P447">
        <v>0</v>
      </c>
      <c r="Q447">
        <v>0</v>
      </c>
      <c r="S447">
        <v>0</v>
      </c>
      <c r="T447">
        <v>0</v>
      </c>
      <c r="U447">
        <v>0</v>
      </c>
      <c r="V447">
        <v>0</v>
      </c>
      <c r="W447">
        <v>0</v>
      </c>
      <c r="X447">
        <v>0</v>
      </c>
      <c r="Y447">
        <v>0</v>
      </c>
      <c r="AA447">
        <v>2</v>
      </c>
      <c r="AB447">
        <v>1</v>
      </c>
      <c r="AC447">
        <v>1</v>
      </c>
      <c r="AD447">
        <v>-7</v>
      </c>
      <c r="AE447">
        <v>1.5444827864999999</v>
      </c>
      <c r="AF447" t="s">
        <v>36</v>
      </c>
      <c r="AG447">
        <v>150</v>
      </c>
      <c r="AH447" t="s">
        <v>37</v>
      </c>
    </row>
    <row r="448" spans="1:34" x14ac:dyDescent="0.25">
      <c r="A448">
        <v>1086</v>
      </c>
      <c r="B448">
        <v>0</v>
      </c>
      <c r="C448">
        <v>0</v>
      </c>
      <c r="D448">
        <v>0</v>
      </c>
      <c r="E448">
        <v>0</v>
      </c>
      <c r="F448">
        <v>0</v>
      </c>
      <c r="G448">
        <v>0</v>
      </c>
      <c r="H448">
        <v>0</v>
      </c>
      <c r="J448">
        <v>0</v>
      </c>
      <c r="K448">
        <v>0</v>
      </c>
      <c r="L448">
        <v>0</v>
      </c>
      <c r="M448">
        <v>0</v>
      </c>
      <c r="N448">
        <v>0</v>
      </c>
      <c r="O448">
        <v>0</v>
      </c>
      <c r="P448">
        <v>0</v>
      </c>
      <c r="Q448">
        <v>0</v>
      </c>
      <c r="S448">
        <v>0</v>
      </c>
      <c r="T448">
        <v>0</v>
      </c>
      <c r="U448">
        <v>0</v>
      </c>
      <c r="V448">
        <v>0</v>
      </c>
      <c r="W448">
        <v>0</v>
      </c>
      <c r="X448">
        <v>0</v>
      </c>
      <c r="Y448">
        <v>0</v>
      </c>
      <c r="AA448">
        <v>2</v>
      </c>
      <c r="AB448">
        <v>1</v>
      </c>
      <c r="AC448">
        <v>1</v>
      </c>
      <c r="AD448">
        <v>-7</v>
      </c>
      <c r="AE448">
        <v>1.5444827864999999</v>
      </c>
      <c r="AF448" t="s">
        <v>38</v>
      </c>
      <c r="AG448">
        <v>200</v>
      </c>
      <c r="AH448" t="s">
        <v>39</v>
      </c>
    </row>
    <row r="449" spans="1:34" x14ac:dyDescent="0.25">
      <c r="A449">
        <v>1086</v>
      </c>
      <c r="B449">
        <v>0</v>
      </c>
      <c r="C449">
        <v>0</v>
      </c>
      <c r="D449">
        <v>0</v>
      </c>
      <c r="E449">
        <v>0</v>
      </c>
      <c r="F449">
        <v>0</v>
      </c>
      <c r="G449">
        <v>0</v>
      </c>
      <c r="H449">
        <v>0</v>
      </c>
      <c r="J449">
        <v>0</v>
      </c>
      <c r="K449">
        <v>0</v>
      </c>
      <c r="L449">
        <v>0</v>
      </c>
      <c r="M449">
        <v>0</v>
      </c>
      <c r="N449">
        <v>0</v>
      </c>
      <c r="O449">
        <v>0</v>
      </c>
      <c r="P449">
        <v>0</v>
      </c>
      <c r="Q449">
        <v>0</v>
      </c>
      <c r="S449">
        <v>0</v>
      </c>
      <c r="T449">
        <v>0</v>
      </c>
      <c r="U449">
        <v>0</v>
      </c>
      <c r="V449">
        <v>0</v>
      </c>
      <c r="W449">
        <v>0</v>
      </c>
      <c r="X449">
        <v>0</v>
      </c>
      <c r="Y449">
        <v>0</v>
      </c>
      <c r="AA449">
        <v>2</v>
      </c>
      <c r="AB449">
        <v>1</v>
      </c>
      <c r="AC449">
        <v>1</v>
      </c>
      <c r="AD449">
        <v>-7</v>
      </c>
      <c r="AE449">
        <v>1.5444827864999999</v>
      </c>
      <c r="AF449" t="s">
        <v>44</v>
      </c>
      <c r="AG449">
        <v>0.4</v>
      </c>
      <c r="AH449" t="s">
        <v>45</v>
      </c>
    </row>
    <row r="450" spans="1:34" x14ac:dyDescent="0.25">
      <c r="A450">
        <v>1086</v>
      </c>
      <c r="B450">
        <v>0</v>
      </c>
      <c r="C450">
        <v>0</v>
      </c>
      <c r="D450">
        <v>0</v>
      </c>
      <c r="E450">
        <v>0</v>
      </c>
      <c r="F450">
        <v>0</v>
      </c>
      <c r="G450">
        <v>0</v>
      </c>
      <c r="H450">
        <v>0</v>
      </c>
      <c r="J450">
        <v>0</v>
      </c>
      <c r="K450">
        <v>0</v>
      </c>
      <c r="L450">
        <v>0</v>
      </c>
      <c r="M450">
        <v>0</v>
      </c>
      <c r="N450">
        <v>0</v>
      </c>
      <c r="O450">
        <v>0</v>
      </c>
      <c r="P450">
        <v>0</v>
      </c>
      <c r="Q450">
        <v>0</v>
      </c>
      <c r="S450">
        <v>0</v>
      </c>
      <c r="T450">
        <v>0</v>
      </c>
      <c r="U450">
        <v>0</v>
      </c>
      <c r="V450">
        <v>0</v>
      </c>
      <c r="W450">
        <v>0</v>
      </c>
      <c r="X450">
        <v>0</v>
      </c>
      <c r="Y450">
        <v>0</v>
      </c>
      <c r="AA450">
        <v>2</v>
      </c>
      <c r="AB450">
        <v>1</v>
      </c>
      <c r="AC450">
        <v>1</v>
      </c>
      <c r="AD450">
        <v>-7</v>
      </c>
      <c r="AE450">
        <v>1.5444827864999999</v>
      </c>
      <c r="AF450" t="s">
        <v>46</v>
      </c>
      <c r="AG450">
        <v>0.5</v>
      </c>
      <c r="AH450" t="s">
        <v>47</v>
      </c>
    </row>
    <row r="451" spans="1:34" x14ac:dyDescent="0.25">
      <c r="A451">
        <v>1089</v>
      </c>
      <c r="B451">
        <v>0</v>
      </c>
      <c r="C451">
        <v>0</v>
      </c>
      <c r="D451">
        <v>0</v>
      </c>
      <c r="E451">
        <v>0</v>
      </c>
      <c r="F451">
        <v>0</v>
      </c>
      <c r="G451">
        <v>0</v>
      </c>
      <c r="H451">
        <v>0</v>
      </c>
      <c r="J451">
        <v>0</v>
      </c>
      <c r="K451">
        <v>0</v>
      </c>
      <c r="L451">
        <v>0</v>
      </c>
      <c r="M451">
        <v>0</v>
      </c>
      <c r="N451">
        <v>0</v>
      </c>
      <c r="O451">
        <v>0</v>
      </c>
      <c r="P451">
        <v>0</v>
      </c>
      <c r="Q451">
        <v>0</v>
      </c>
      <c r="S451">
        <v>0</v>
      </c>
      <c r="T451">
        <v>0</v>
      </c>
      <c r="U451">
        <v>0</v>
      </c>
      <c r="V451">
        <v>0</v>
      </c>
      <c r="W451">
        <v>0</v>
      </c>
      <c r="X451">
        <v>0</v>
      </c>
      <c r="Y451">
        <v>0</v>
      </c>
      <c r="AA451" t="s">
        <v>48</v>
      </c>
      <c r="AE451">
        <v>0.91068608953200003</v>
      </c>
      <c r="AF451" t="s">
        <v>34</v>
      </c>
      <c r="AG451">
        <v>100</v>
      </c>
      <c r="AH451" t="s">
        <v>35</v>
      </c>
    </row>
    <row r="452" spans="1:34" x14ac:dyDescent="0.25">
      <c r="A452">
        <v>1089</v>
      </c>
      <c r="B452">
        <v>0</v>
      </c>
      <c r="C452">
        <v>0</v>
      </c>
      <c r="D452">
        <v>0</v>
      </c>
      <c r="E452">
        <v>0</v>
      </c>
      <c r="F452">
        <v>0</v>
      </c>
      <c r="G452">
        <v>0</v>
      </c>
      <c r="H452">
        <v>0</v>
      </c>
      <c r="J452">
        <v>0</v>
      </c>
      <c r="K452">
        <v>0</v>
      </c>
      <c r="L452">
        <v>0</v>
      </c>
      <c r="M452">
        <v>0</v>
      </c>
      <c r="N452">
        <v>0</v>
      </c>
      <c r="O452">
        <v>0</v>
      </c>
      <c r="P452">
        <v>0</v>
      </c>
      <c r="Q452">
        <v>0</v>
      </c>
      <c r="S452">
        <v>0</v>
      </c>
      <c r="T452">
        <v>0</v>
      </c>
      <c r="U452">
        <v>0</v>
      </c>
      <c r="V452">
        <v>0</v>
      </c>
      <c r="W452">
        <v>0</v>
      </c>
      <c r="X452">
        <v>0</v>
      </c>
      <c r="Y452">
        <v>0</v>
      </c>
      <c r="AA452" t="s">
        <v>48</v>
      </c>
      <c r="AE452">
        <v>0.91068608953200003</v>
      </c>
      <c r="AF452" t="s">
        <v>36</v>
      </c>
      <c r="AG452">
        <v>150</v>
      </c>
      <c r="AH452" t="s">
        <v>37</v>
      </c>
    </row>
    <row r="453" spans="1:34" x14ac:dyDescent="0.25">
      <c r="A453">
        <v>1089</v>
      </c>
      <c r="B453">
        <v>0</v>
      </c>
      <c r="C453">
        <v>0</v>
      </c>
      <c r="D453">
        <v>0</v>
      </c>
      <c r="E453">
        <v>0</v>
      </c>
      <c r="F453">
        <v>0</v>
      </c>
      <c r="G453">
        <v>0</v>
      </c>
      <c r="H453">
        <v>0</v>
      </c>
      <c r="J453">
        <v>0</v>
      </c>
      <c r="K453">
        <v>0</v>
      </c>
      <c r="L453">
        <v>0</v>
      </c>
      <c r="M453">
        <v>0</v>
      </c>
      <c r="N453">
        <v>0</v>
      </c>
      <c r="O453">
        <v>0</v>
      </c>
      <c r="P453">
        <v>0</v>
      </c>
      <c r="Q453">
        <v>0</v>
      </c>
      <c r="S453">
        <v>0</v>
      </c>
      <c r="T453">
        <v>0</v>
      </c>
      <c r="U453">
        <v>0</v>
      </c>
      <c r="V453">
        <v>0</v>
      </c>
      <c r="W453">
        <v>0</v>
      </c>
      <c r="X453">
        <v>0</v>
      </c>
      <c r="Y453">
        <v>0</v>
      </c>
      <c r="AA453" t="s">
        <v>48</v>
      </c>
      <c r="AE453">
        <v>0.91068608953200003</v>
      </c>
      <c r="AF453" t="s">
        <v>38</v>
      </c>
      <c r="AG453">
        <v>200</v>
      </c>
      <c r="AH453" t="s">
        <v>39</v>
      </c>
    </row>
    <row r="454" spans="1:34" x14ac:dyDescent="0.25">
      <c r="A454">
        <v>1091</v>
      </c>
      <c r="B454">
        <v>0</v>
      </c>
      <c r="C454">
        <v>0</v>
      </c>
      <c r="D454">
        <v>0</v>
      </c>
      <c r="E454">
        <v>0</v>
      </c>
      <c r="F454">
        <v>0</v>
      </c>
      <c r="G454">
        <v>0</v>
      </c>
      <c r="H454">
        <v>0</v>
      </c>
      <c r="J454">
        <v>0</v>
      </c>
      <c r="K454">
        <v>0</v>
      </c>
      <c r="L454">
        <v>0</v>
      </c>
      <c r="M454">
        <v>0</v>
      </c>
      <c r="N454">
        <v>0</v>
      </c>
      <c r="O454">
        <v>0</v>
      </c>
      <c r="P454">
        <v>0</v>
      </c>
      <c r="Q454">
        <v>0</v>
      </c>
      <c r="S454">
        <v>0</v>
      </c>
      <c r="T454">
        <v>0</v>
      </c>
      <c r="U454">
        <v>0</v>
      </c>
      <c r="V454">
        <v>0</v>
      </c>
      <c r="W454">
        <v>0</v>
      </c>
      <c r="X454">
        <v>0</v>
      </c>
      <c r="Y454">
        <v>0</v>
      </c>
      <c r="AA454">
        <v>1</v>
      </c>
      <c r="AB454">
        <v>0</v>
      </c>
      <c r="AC454">
        <v>1</v>
      </c>
      <c r="AD454">
        <v>5</v>
      </c>
      <c r="AE454">
        <v>0.444039132911</v>
      </c>
      <c r="AF454" t="s">
        <v>38</v>
      </c>
      <c r="AG454">
        <v>200</v>
      </c>
      <c r="AH454" t="s">
        <v>39</v>
      </c>
    </row>
    <row r="455" spans="1:34" x14ac:dyDescent="0.25">
      <c r="A455">
        <v>1091</v>
      </c>
      <c r="B455">
        <v>0</v>
      </c>
      <c r="C455">
        <v>0</v>
      </c>
      <c r="D455">
        <v>0</v>
      </c>
      <c r="E455">
        <v>0</v>
      </c>
      <c r="F455">
        <v>0</v>
      </c>
      <c r="G455">
        <v>0</v>
      </c>
      <c r="H455">
        <v>0</v>
      </c>
      <c r="J455">
        <v>0</v>
      </c>
      <c r="K455">
        <v>0</v>
      </c>
      <c r="L455">
        <v>0</v>
      </c>
      <c r="M455">
        <v>0</v>
      </c>
      <c r="N455">
        <v>0</v>
      </c>
      <c r="O455">
        <v>0</v>
      </c>
      <c r="P455">
        <v>0</v>
      </c>
      <c r="Q455">
        <v>0</v>
      </c>
      <c r="S455">
        <v>0</v>
      </c>
      <c r="T455">
        <v>0</v>
      </c>
      <c r="U455">
        <v>0</v>
      </c>
      <c r="V455">
        <v>0</v>
      </c>
      <c r="W455">
        <v>0</v>
      </c>
      <c r="X455">
        <v>0</v>
      </c>
      <c r="Y455">
        <v>0</v>
      </c>
      <c r="AA455">
        <v>1</v>
      </c>
      <c r="AB455">
        <v>0</v>
      </c>
      <c r="AC455">
        <v>1</v>
      </c>
      <c r="AD455">
        <v>5</v>
      </c>
      <c r="AE455">
        <v>0.444039132911</v>
      </c>
      <c r="AF455" t="s">
        <v>44</v>
      </c>
      <c r="AG455">
        <v>0.4</v>
      </c>
      <c r="AH455" t="s">
        <v>45</v>
      </c>
    </row>
    <row r="456" spans="1:34" x14ac:dyDescent="0.25">
      <c r="A456">
        <v>1091</v>
      </c>
      <c r="B456">
        <v>0</v>
      </c>
      <c r="C456">
        <v>0</v>
      </c>
      <c r="D456">
        <v>0</v>
      </c>
      <c r="E456">
        <v>0</v>
      </c>
      <c r="F456">
        <v>0</v>
      </c>
      <c r="G456">
        <v>0</v>
      </c>
      <c r="H456">
        <v>0</v>
      </c>
      <c r="J456">
        <v>0</v>
      </c>
      <c r="K456">
        <v>0</v>
      </c>
      <c r="L456">
        <v>0</v>
      </c>
      <c r="M456">
        <v>0</v>
      </c>
      <c r="N456">
        <v>0</v>
      </c>
      <c r="O456">
        <v>0</v>
      </c>
      <c r="P456">
        <v>0</v>
      </c>
      <c r="Q456">
        <v>0</v>
      </c>
      <c r="S456">
        <v>0</v>
      </c>
      <c r="T456">
        <v>0</v>
      </c>
      <c r="U456">
        <v>0</v>
      </c>
      <c r="V456">
        <v>0</v>
      </c>
      <c r="W456">
        <v>0</v>
      </c>
      <c r="X456">
        <v>0</v>
      </c>
      <c r="Y456">
        <v>0</v>
      </c>
      <c r="AA456">
        <v>1</v>
      </c>
      <c r="AB456">
        <v>0</v>
      </c>
      <c r="AC456">
        <v>1</v>
      </c>
      <c r="AD456">
        <v>5</v>
      </c>
      <c r="AE456">
        <v>0.444039132911</v>
      </c>
      <c r="AF456" t="s">
        <v>46</v>
      </c>
      <c r="AG456">
        <v>0.5</v>
      </c>
      <c r="AH456" t="s">
        <v>47</v>
      </c>
    </row>
    <row r="457" spans="1:34" x14ac:dyDescent="0.25">
      <c r="A457">
        <v>1093</v>
      </c>
      <c r="B457">
        <v>0</v>
      </c>
      <c r="C457">
        <v>0</v>
      </c>
      <c r="D457">
        <v>0</v>
      </c>
      <c r="E457">
        <v>0</v>
      </c>
      <c r="F457">
        <v>0</v>
      </c>
      <c r="G457">
        <v>0</v>
      </c>
      <c r="H457">
        <v>0</v>
      </c>
      <c r="J457">
        <v>0</v>
      </c>
      <c r="K457">
        <v>0</v>
      </c>
      <c r="L457">
        <v>0</v>
      </c>
      <c r="M457">
        <v>0</v>
      </c>
      <c r="N457">
        <v>0</v>
      </c>
      <c r="O457">
        <v>0</v>
      </c>
      <c r="P457">
        <v>0</v>
      </c>
      <c r="Q457">
        <v>0</v>
      </c>
      <c r="S457">
        <v>0</v>
      </c>
      <c r="T457">
        <v>0</v>
      </c>
      <c r="U457">
        <v>0</v>
      </c>
      <c r="V457">
        <v>0</v>
      </c>
      <c r="W457">
        <v>0</v>
      </c>
      <c r="X457">
        <v>0</v>
      </c>
      <c r="Y457">
        <v>0</v>
      </c>
      <c r="AA457">
        <v>0</v>
      </c>
      <c r="AB457">
        <v>0</v>
      </c>
      <c r="AC457">
        <v>0</v>
      </c>
      <c r="AE457">
        <v>1.67247909542</v>
      </c>
      <c r="AF457" t="s">
        <v>49</v>
      </c>
      <c r="AG457">
        <v>50</v>
      </c>
      <c r="AH457" t="s">
        <v>50</v>
      </c>
    </row>
    <row r="458" spans="1:34" x14ac:dyDescent="0.25">
      <c r="A458">
        <v>1093</v>
      </c>
      <c r="B458">
        <v>0</v>
      </c>
      <c r="C458">
        <v>0</v>
      </c>
      <c r="D458">
        <v>0</v>
      </c>
      <c r="E458">
        <v>0</v>
      </c>
      <c r="F458">
        <v>0</v>
      </c>
      <c r="G458">
        <v>0</v>
      </c>
      <c r="H458">
        <v>0</v>
      </c>
      <c r="J458">
        <v>0</v>
      </c>
      <c r="K458">
        <v>0</v>
      </c>
      <c r="L458">
        <v>0</v>
      </c>
      <c r="M458">
        <v>0</v>
      </c>
      <c r="N458">
        <v>0</v>
      </c>
      <c r="O458">
        <v>0</v>
      </c>
      <c r="P458">
        <v>0</v>
      </c>
      <c r="Q458">
        <v>0</v>
      </c>
      <c r="S458">
        <v>0</v>
      </c>
      <c r="T458">
        <v>0</v>
      </c>
      <c r="U458">
        <v>0</v>
      </c>
      <c r="V458">
        <v>0</v>
      </c>
      <c r="W458">
        <v>0</v>
      </c>
      <c r="X458">
        <v>0</v>
      </c>
      <c r="Y458">
        <v>0</v>
      </c>
      <c r="AA458">
        <v>0</v>
      </c>
      <c r="AB458">
        <v>0</v>
      </c>
      <c r="AC458">
        <v>0</v>
      </c>
      <c r="AE458">
        <v>1.67247909542</v>
      </c>
      <c r="AF458" t="s">
        <v>34</v>
      </c>
      <c r="AG458">
        <v>100</v>
      </c>
      <c r="AH458" t="s">
        <v>35</v>
      </c>
    </row>
    <row r="459" spans="1:34" x14ac:dyDescent="0.25">
      <c r="A459">
        <v>1093</v>
      </c>
      <c r="B459">
        <v>0</v>
      </c>
      <c r="C459">
        <v>0</v>
      </c>
      <c r="D459">
        <v>0</v>
      </c>
      <c r="E459">
        <v>0</v>
      </c>
      <c r="F459">
        <v>0</v>
      </c>
      <c r="G459">
        <v>0</v>
      </c>
      <c r="H459">
        <v>0</v>
      </c>
      <c r="J459">
        <v>0</v>
      </c>
      <c r="K459">
        <v>0</v>
      </c>
      <c r="L459">
        <v>0</v>
      </c>
      <c r="M459">
        <v>0</v>
      </c>
      <c r="N459">
        <v>0</v>
      </c>
      <c r="O459">
        <v>0</v>
      </c>
      <c r="P459">
        <v>0</v>
      </c>
      <c r="Q459">
        <v>0</v>
      </c>
      <c r="S459">
        <v>0</v>
      </c>
      <c r="T459">
        <v>0</v>
      </c>
      <c r="U459">
        <v>0</v>
      </c>
      <c r="V459">
        <v>0</v>
      </c>
      <c r="W459">
        <v>0</v>
      </c>
      <c r="X459">
        <v>0</v>
      </c>
      <c r="Y459">
        <v>0</v>
      </c>
      <c r="AA459">
        <v>0</v>
      </c>
      <c r="AB459">
        <v>0</v>
      </c>
      <c r="AC459">
        <v>0</v>
      </c>
      <c r="AE459">
        <v>1.67247909542</v>
      </c>
      <c r="AF459" t="s">
        <v>36</v>
      </c>
      <c r="AG459">
        <v>150</v>
      </c>
      <c r="AH459" t="s">
        <v>37</v>
      </c>
    </row>
    <row r="460" spans="1:34" x14ac:dyDescent="0.25">
      <c r="A460">
        <v>1093</v>
      </c>
      <c r="B460">
        <v>0</v>
      </c>
      <c r="C460">
        <v>0</v>
      </c>
      <c r="D460">
        <v>0</v>
      </c>
      <c r="E460">
        <v>0</v>
      </c>
      <c r="F460">
        <v>0</v>
      </c>
      <c r="G460">
        <v>0</v>
      </c>
      <c r="H460">
        <v>0</v>
      </c>
      <c r="J460">
        <v>0</v>
      </c>
      <c r="K460">
        <v>0</v>
      </c>
      <c r="L460">
        <v>0</v>
      </c>
      <c r="M460">
        <v>0</v>
      </c>
      <c r="N460">
        <v>0</v>
      </c>
      <c r="O460">
        <v>0</v>
      </c>
      <c r="P460">
        <v>0</v>
      </c>
      <c r="Q460">
        <v>0</v>
      </c>
      <c r="S460">
        <v>0</v>
      </c>
      <c r="T460">
        <v>0</v>
      </c>
      <c r="U460">
        <v>0</v>
      </c>
      <c r="V460">
        <v>0</v>
      </c>
      <c r="W460">
        <v>0</v>
      </c>
      <c r="X460">
        <v>0</v>
      </c>
      <c r="Y460">
        <v>0</v>
      </c>
      <c r="AA460">
        <v>0</v>
      </c>
      <c r="AB460">
        <v>0</v>
      </c>
      <c r="AC460">
        <v>0</v>
      </c>
      <c r="AE460">
        <v>1.67247909542</v>
      </c>
      <c r="AF460" t="s">
        <v>38</v>
      </c>
      <c r="AG460">
        <v>200</v>
      </c>
      <c r="AH460" t="s">
        <v>39</v>
      </c>
    </row>
    <row r="461" spans="1:34" x14ac:dyDescent="0.25">
      <c r="A461">
        <v>1093</v>
      </c>
      <c r="B461">
        <v>0</v>
      </c>
      <c r="C461">
        <v>0</v>
      </c>
      <c r="D461">
        <v>0</v>
      </c>
      <c r="E461">
        <v>0</v>
      </c>
      <c r="F461">
        <v>0</v>
      </c>
      <c r="G461">
        <v>0</v>
      </c>
      <c r="H461">
        <v>0</v>
      </c>
      <c r="J461">
        <v>0</v>
      </c>
      <c r="K461">
        <v>0</v>
      </c>
      <c r="L461">
        <v>0</v>
      </c>
      <c r="M461">
        <v>0</v>
      </c>
      <c r="N461">
        <v>0</v>
      </c>
      <c r="O461">
        <v>0</v>
      </c>
      <c r="P461">
        <v>0</v>
      </c>
      <c r="Q461">
        <v>0</v>
      </c>
      <c r="S461">
        <v>0</v>
      </c>
      <c r="T461">
        <v>0</v>
      </c>
      <c r="U461">
        <v>0</v>
      </c>
      <c r="V461">
        <v>0</v>
      </c>
      <c r="W461">
        <v>0</v>
      </c>
      <c r="X461">
        <v>0</v>
      </c>
      <c r="Y461">
        <v>0</v>
      </c>
      <c r="AA461">
        <v>0</v>
      </c>
      <c r="AB461">
        <v>0</v>
      </c>
      <c r="AC461">
        <v>0</v>
      </c>
      <c r="AE461">
        <v>1.67247909542</v>
      </c>
      <c r="AF461" t="s">
        <v>40</v>
      </c>
      <c r="AG461">
        <v>0.2</v>
      </c>
      <c r="AH461" t="s">
        <v>41</v>
      </c>
    </row>
    <row r="462" spans="1:34" x14ac:dyDescent="0.25">
      <c r="A462">
        <v>1093</v>
      </c>
      <c r="B462">
        <v>0</v>
      </c>
      <c r="C462">
        <v>0</v>
      </c>
      <c r="D462">
        <v>0</v>
      </c>
      <c r="E462">
        <v>0</v>
      </c>
      <c r="F462">
        <v>0</v>
      </c>
      <c r="G462">
        <v>0</v>
      </c>
      <c r="H462">
        <v>0</v>
      </c>
      <c r="J462">
        <v>0</v>
      </c>
      <c r="K462">
        <v>0</v>
      </c>
      <c r="L462">
        <v>0</v>
      </c>
      <c r="M462">
        <v>0</v>
      </c>
      <c r="N462">
        <v>0</v>
      </c>
      <c r="O462">
        <v>0</v>
      </c>
      <c r="P462">
        <v>0</v>
      </c>
      <c r="Q462">
        <v>0</v>
      </c>
      <c r="S462">
        <v>0</v>
      </c>
      <c r="T462">
        <v>0</v>
      </c>
      <c r="U462">
        <v>0</v>
      </c>
      <c r="V462">
        <v>0</v>
      </c>
      <c r="W462">
        <v>0</v>
      </c>
      <c r="X462">
        <v>0</v>
      </c>
      <c r="Y462">
        <v>0</v>
      </c>
      <c r="AA462">
        <v>0</v>
      </c>
      <c r="AB462">
        <v>0</v>
      </c>
      <c r="AC462">
        <v>0</v>
      </c>
      <c r="AE462">
        <v>1.67247909542</v>
      </c>
      <c r="AF462" t="s">
        <v>42</v>
      </c>
      <c r="AG462">
        <v>0.3</v>
      </c>
      <c r="AH462" t="s">
        <v>43</v>
      </c>
    </row>
    <row r="463" spans="1:34" x14ac:dyDescent="0.25">
      <c r="A463">
        <v>1093</v>
      </c>
      <c r="B463">
        <v>0</v>
      </c>
      <c r="C463">
        <v>0</v>
      </c>
      <c r="D463">
        <v>0</v>
      </c>
      <c r="E463">
        <v>0</v>
      </c>
      <c r="F463">
        <v>0</v>
      </c>
      <c r="G463">
        <v>0</v>
      </c>
      <c r="H463">
        <v>0</v>
      </c>
      <c r="J463">
        <v>0</v>
      </c>
      <c r="K463">
        <v>0</v>
      </c>
      <c r="L463">
        <v>0</v>
      </c>
      <c r="M463">
        <v>0</v>
      </c>
      <c r="N463">
        <v>0</v>
      </c>
      <c r="O463">
        <v>0</v>
      </c>
      <c r="P463">
        <v>0</v>
      </c>
      <c r="Q463">
        <v>0</v>
      </c>
      <c r="S463">
        <v>0</v>
      </c>
      <c r="T463">
        <v>0</v>
      </c>
      <c r="U463">
        <v>0</v>
      </c>
      <c r="V463">
        <v>0</v>
      </c>
      <c r="W463">
        <v>0</v>
      </c>
      <c r="X463">
        <v>0</v>
      </c>
      <c r="Y463">
        <v>0</v>
      </c>
      <c r="AA463">
        <v>0</v>
      </c>
      <c r="AB463">
        <v>0</v>
      </c>
      <c r="AC463">
        <v>0</v>
      </c>
      <c r="AE463">
        <v>1.67247909542</v>
      </c>
      <c r="AF463" t="s">
        <v>44</v>
      </c>
      <c r="AG463">
        <v>0.4</v>
      </c>
      <c r="AH463" t="s">
        <v>45</v>
      </c>
    </row>
    <row r="464" spans="1:34" x14ac:dyDescent="0.25">
      <c r="A464">
        <v>1093</v>
      </c>
      <c r="B464">
        <v>0</v>
      </c>
      <c r="C464">
        <v>0</v>
      </c>
      <c r="D464">
        <v>0</v>
      </c>
      <c r="E464">
        <v>0</v>
      </c>
      <c r="F464">
        <v>0</v>
      </c>
      <c r="G464">
        <v>0</v>
      </c>
      <c r="H464">
        <v>0</v>
      </c>
      <c r="J464">
        <v>0</v>
      </c>
      <c r="K464">
        <v>0</v>
      </c>
      <c r="L464">
        <v>0</v>
      </c>
      <c r="M464">
        <v>0</v>
      </c>
      <c r="N464">
        <v>0</v>
      </c>
      <c r="O464">
        <v>0</v>
      </c>
      <c r="P464">
        <v>0</v>
      </c>
      <c r="Q464">
        <v>0</v>
      </c>
      <c r="S464">
        <v>0</v>
      </c>
      <c r="T464">
        <v>0</v>
      </c>
      <c r="U464">
        <v>0</v>
      </c>
      <c r="V464">
        <v>0</v>
      </c>
      <c r="W464">
        <v>0</v>
      </c>
      <c r="X464">
        <v>0</v>
      </c>
      <c r="Y464">
        <v>0</v>
      </c>
      <c r="AA464">
        <v>0</v>
      </c>
      <c r="AB464">
        <v>0</v>
      </c>
      <c r="AC464">
        <v>0</v>
      </c>
      <c r="AE464">
        <v>1.67247909542</v>
      </c>
      <c r="AF464" t="s">
        <v>46</v>
      </c>
      <c r="AG464">
        <v>0.5</v>
      </c>
      <c r="AH464" t="s">
        <v>47</v>
      </c>
    </row>
    <row r="465" spans="1:34" x14ac:dyDescent="0.25">
      <c r="A465">
        <v>1097</v>
      </c>
      <c r="B465">
        <v>0</v>
      </c>
      <c r="C465">
        <v>0</v>
      </c>
      <c r="D465">
        <v>0</v>
      </c>
      <c r="E465">
        <v>0</v>
      </c>
      <c r="F465">
        <v>0</v>
      </c>
      <c r="G465">
        <v>0</v>
      </c>
      <c r="H465">
        <v>0</v>
      </c>
      <c r="J465">
        <v>0</v>
      </c>
      <c r="K465">
        <v>0</v>
      </c>
      <c r="L465">
        <v>0</v>
      </c>
      <c r="M465">
        <v>0</v>
      </c>
      <c r="N465">
        <v>0</v>
      </c>
      <c r="O465">
        <v>0</v>
      </c>
      <c r="P465">
        <v>0</v>
      </c>
      <c r="Q465">
        <v>0</v>
      </c>
      <c r="S465">
        <v>0</v>
      </c>
      <c r="T465">
        <v>0</v>
      </c>
      <c r="U465">
        <v>0</v>
      </c>
      <c r="V465">
        <v>0</v>
      </c>
      <c r="W465">
        <v>0</v>
      </c>
      <c r="X465">
        <v>0</v>
      </c>
      <c r="Y465">
        <v>0</v>
      </c>
      <c r="AA465" t="s">
        <v>48</v>
      </c>
      <c r="AE465">
        <v>2.2989594260800001</v>
      </c>
      <c r="AF465" t="s">
        <v>36</v>
      </c>
      <c r="AG465">
        <v>150</v>
      </c>
      <c r="AH465" t="s">
        <v>37</v>
      </c>
    </row>
    <row r="466" spans="1:34" x14ac:dyDescent="0.25">
      <c r="A466">
        <v>1097</v>
      </c>
      <c r="B466">
        <v>0</v>
      </c>
      <c r="C466">
        <v>0</v>
      </c>
      <c r="D466">
        <v>0</v>
      </c>
      <c r="E466">
        <v>0</v>
      </c>
      <c r="F466">
        <v>0</v>
      </c>
      <c r="G466">
        <v>0</v>
      </c>
      <c r="H466">
        <v>0</v>
      </c>
      <c r="J466">
        <v>0</v>
      </c>
      <c r="K466">
        <v>0</v>
      </c>
      <c r="L466">
        <v>0</v>
      </c>
      <c r="M466">
        <v>0</v>
      </c>
      <c r="N466">
        <v>0</v>
      </c>
      <c r="O466">
        <v>0</v>
      </c>
      <c r="P466">
        <v>0</v>
      </c>
      <c r="Q466">
        <v>0</v>
      </c>
      <c r="S466">
        <v>0</v>
      </c>
      <c r="T466">
        <v>0</v>
      </c>
      <c r="U466">
        <v>0</v>
      </c>
      <c r="V466">
        <v>0</v>
      </c>
      <c r="W466">
        <v>0</v>
      </c>
      <c r="X466">
        <v>0</v>
      </c>
      <c r="Y466">
        <v>0</v>
      </c>
      <c r="AA466" t="s">
        <v>48</v>
      </c>
      <c r="AE466">
        <v>2.2989594260800001</v>
      </c>
      <c r="AF466" t="s">
        <v>38</v>
      </c>
      <c r="AG466">
        <v>200</v>
      </c>
      <c r="AH466" t="s">
        <v>39</v>
      </c>
    </row>
    <row r="467" spans="1:34" x14ac:dyDescent="0.25">
      <c r="A467">
        <v>1100</v>
      </c>
      <c r="B467">
        <v>0</v>
      </c>
      <c r="C467">
        <v>0</v>
      </c>
      <c r="D467">
        <v>0</v>
      </c>
      <c r="E467">
        <v>0</v>
      </c>
      <c r="F467">
        <v>0</v>
      </c>
      <c r="G467">
        <v>0</v>
      </c>
      <c r="H467">
        <v>0</v>
      </c>
      <c r="J467">
        <v>0</v>
      </c>
      <c r="K467">
        <v>2</v>
      </c>
      <c r="L467">
        <v>1</v>
      </c>
      <c r="M467">
        <v>0</v>
      </c>
      <c r="N467">
        <v>0</v>
      </c>
      <c r="O467">
        <v>0</v>
      </c>
      <c r="P467">
        <v>0</v>
      </c>
      <c r="Q467">
        <v>0</v>
      </c>
      <c r="R467">
        <v>4</v>
      </c>
      <c r="S467">
        <v>1</v>
      </c>
      <c r="T467">
        <v>0</v>
      </c>
      <c r="U467">
        <v>1</v>
      </c>
      <c r="V467">
        <v>0</v>
      </c>
      <c r="W467">
        <v>0</v>
      </c>
      <c r="X467">
        <v>0</v>
      </c>
      <c r="Y467">
        <v>0</v>
      </c>
      <c r="Z467">
        <v>1</v>
      </c>
      <c r="AA467">
        <v>0</v>
      </c>
      <c r="AB467">
        <v>0</v>
      </c>
      <c r="AC467">
        <v>0</v>
      </c>
      <c r="AE467">
        <v>0.58323350023300002</v>
      </c>
      <c r="AF467" t="s">
        <v>49</v>
      </c>
      <c r="AG467">
        <v>50</v>
      </c>
      <c r="AH467" t="s">
        <v>50</v>
      </c>
    </row>
    <row r="468" spans="1:34" x14ac:dyDescent="0.25">
      <c r="A468">
        <v>1100</v>
      </c>
      <c r="B468">
        <v>0</v>
      </c>
      <c r="C468">
        <v>0</v>
      </c>
      <c r="D468">
        <v>0</v>
      </c>
      <c r="E468">
        <v>0</v>
      </c>
      <c r="F468">
        <v>0</v>
      </c>
      <c r="G468">
        <v>0</v>
      </c>
      <c r="H468">
        <v>0</v>
      </c>
      <c r="J468">
        <v>0</v>
      </c>
      <c r="K468">
        <v>2</v>
      </c>
      <c r="L468">
        <v>1</v>
      </c>
      <c r="M468">
        <v>0</v>
      </c>
      <c r="N468">
        <v>0</v>
      </c>
      <c r="O468">
        <v>0</v>
      </c>
      <c r="P468">
        <v>0</v>
      </c>
      <c r="Q468">
        <v>0</v>
      </c>
      <c r="R468">
        <v>4</v>
      </c>
      <c r="S468">
        <v>1</v>
      </c>
      <c r="T468">
        <v>0</v>
      </c>
      <c r="U468">
        <v>1</v>
      </c>
      <c r="V468">
        <v>0</v>
      </c>
      <c r="W468">
        <v>0</v>
      </c>
      <c r="X468">
        <v>0</v>
      </c>
      <c r="Y468">
        <v>0</v>
      </c>
      <c r="Z468">
        <v>1</v>
      </c>
      <c r="AA468">
        <v>0</v>
      </c>
      <c r="AB468">
        <v>0</v>
      </c>
      <c r="AC468">
        <v>0</v>
      </c>
      <c r="AE468">
        <v>0.58323350023300002</v>
      </c>
      <c r="AF468" t="s">
        <v>34</v>
      </c>
      <c r="AG468">
        <v>100</v>
      </c>
      <c r="AH468" t="s">
        <v>35</v>
      </c>
    </row>
    <row r="469" spans="1:34" x14ac:dyDescent="0.25">
      <c r="A469">
        <v>1100</v>
      </c>
      <c r="B469">
        <v>0</v>
      </c>
      <c r="C469">
        <v>0</v>
      </c>
      <c r="D469">
        <v>0</v>
      </c>
      <c r="E469">
        <v>0</v>
      </c>
      <c r="F469">
        <v>0</v>
      </c>
      <c r="G469">
        <v>0</v>
      </c>
      <c r="H469">
        <v>0</v>
      </c>
      <c r="J469">
        <v>0</v>
      </c>
      <c r="K469">
        <v>2</v>
      </c>
      <c r="L469">
        <v>1</v>
      </c>
      <c r="M469">
        <v>0</v>
      </c>
      <c r="N469">
        <v>0</v>
      </c>
      <c r="O469">
        <v>0</v>
      </c>
      <c r="P469">
        <v>0</v>
      </c>
      <c r="Q469">
        <v>0</v>
      </c>
      <c r="R469">
        <v>4</v>
      </c>
      <c r="S469">
        <v>1</v>
      </c>
      <c r="T469">
        <v>0</v>
      </c>
      <c r="U469">
        <v>1</v>
      </c>
      <c r="V469">
        <v>0</v>
      </c>
      <c r="W469">
        <v>0</v>
      </c>
      <c r="X469">
        <v>0</v>
      </c>
      <c r="Y469">
        <v>0</v>
      </c>
      <c r="Z469">
        <v>1</v>
      </c>
      <c r="AA469">
        <v>0</v>
      </c>
      <c r="AB469">
        <v>0</v>
      </c>
      <c r="AC469">
        <v>0</v>
      </c>
      <c r="AE469">
        <v>0.58323350023300002</v>
      </c>
      <c r="AF469" t="s">
        <v>36</v>
      </c>
      <c r="AG469">
        <v>150</v>
      </c>
      <c r="AH469" t="s">
        <v>37</v>
      </c>
    </row>
    <row r="470" spans="1:34" x14ac:dyDescent="0.25">
      <c r="A470">
        <v>1100</v>
      </c>
      <c r="B470">
        <v>0</v>
      </c>
      <c r="C470">
        <v>0</v>
      </c>
      <c r="D470">
        <v>0</v>
      </c>
      <c r="E470">
        <v>0</v>
      </c>
      <c r="F470">
        <v>0</v>
      </c>
      <c r="G470">
        <v>0</v>
      </c>
      <c r="H470">
        <v>0</v>
      </c>
      <c r="J470">
        <v>0</v>
      </c>
      <c r="K470">
        <v>2</v>
      </c>
      <c r="L470">
        <v>1</v>
      </c>
      <c r="M470">
        <v>0</v>
      </c>
      <c r="N470">
        <v>0</v>
      </c>
      <c r="O470">
        <v>0</v>
      </c>
      <c r="P470">
        <v>0</v>
      </c>
      <c r="Q470">
        <v>0</v>
      </c>
      <c r="R470">
        <v>4</v>
      </c>
      <c r="S470">
        <v>1</v>
      </c>
      <c r="T470">
        <v>0</v>
      </c>
      <c r="U470">
        <v>1</v>
      </c>
      <c r="V470">
        <v>0</v>
      </c>
      <c r="W470">
        <v>0</v>
      </c>
      <c r="X470">
        <v>0</v>
      </c>
      <c r="Y470">
        <v>0</v>
      </c>
      <c r="Z470">
        <v>1</v>
      </c>
      <c r="AA470">
        <v>0</v>
      </c>
      <c r="AB470">
        <v>0</v>
      </c>
      <c r="AC470">
        <v>0</v>
      </c>
      <c r="AE470">
        <v>0.58323350023300002</v>
      </c>
      <c r="AF470" t="s">
        <v>38</v>
      </c>
      <c r="AG470">
        <v>200</v>
      </c>
      <c r="AH470" t="s">
        <v>39</v>
      </c>
    </row>
    <row r="471" spans="1:34" x14ac:dyDescent="0.25">
      <c r="A471">
        <v>1100</v>
      </c>
      <c r="B471">
        <v>0</v>
      </c>
      <c r="C471">
        <v>0</v>
      </c>
      <c r="D471">
        <v>0</v>
      </c>
      <c r="E471">
        <v>0</v>
      </c>
      <c r="F471">
        <v>0</v>
      </c>
      <c r="G471">
        <v>0</v>
      </c>
      <c r="H471">
        <v>0</v>
      </c>
      <c r="J471">
        <v>0</v>
      </c>
      <c r="K471">
        <v>2</v>
      </c>
      <c r="L471">
        <v>1</v>
      </c>
      <c r="M471">
        <v>0</v>
      </c>
      <c r="N471">
        <v>0</v>
      </c>
      <c r="O471">
        <v>0</v>
      </c>
      <c r="P471">
        <v>0</v>
      </c>
      <c r="Q471">
        <v>0</v>
      </c>
      <c r="R471">
        <v>4</v>
      </c>
      <c r="S471">
        <v>1</v>
      </c>
      <c r="T471">
        <v>0</v>
      </c>
      <c r="U471">
        <v>1</v>
      </c>
      <c r="V471">
        <v>0</v>
      </c>
      <c r="W471">
        <v>0</v>
      </c>
      <c r="X471">
        <v>0</v>
      </c>
      <c r="Y471">
        <v>0</v>
      </c>
      <c r="Z471">
        <v>1</v>
      </c>
      <c r="AA471">
        <v>0</v>
      </c>
      <c r="AB471">
        <v>0</v>
      </c>
      <c r="AC471">
        <v>0</v>
      </c>
      <c r="AE471">
        <v>0.58323350023300002</v>
      </c>
      <c r="AF471" t="s">
        <v>40</v>
      </c>
      <c r="AG471">
        <v>0.2</v>
      </c>
      <c r="AH471" t="s">
        <v>41</v>
      </c>
    </row>
    <row r="472" spans="1:34" x14ac:dyDescent="0.25">
      <c r="A472">
        <v>1100</v>
      </c>
      <c r="B472">
        <v>0</v>
      </c>
      <c r="C472">
        <v>0</v>
      </c>
      <c r="D472">
        <v>0</v>
      </c>
      <c r="E472">
        <v>0</v>
      </c>
      <c r="F472">
        <v>0</v>
      </c>
      <c r="G472">
        <v>0</v>
      </c>
      <c r="H472">
        <v>0</v>
      </c>
      <c r="J472">
        <v>0</v>
      </c>
      <c r="K472">
        <v>2</v>
      </c>
      <c r="L472">
        <v>1</v>
      </c>
      <c r="M472">
        <v>0</v>
      </c>
      <c r="N472">
        <v>0</v>
      </c>
      <c r="O472">
        <v>0</v>
      </c>
      <c r="P472">
        <v>0</v>
      </c>
      <c r="Q472">
        <v>0</v>
      </c>
      <c r="R472">
        <v>4</v>
      </c>
      <c r="S472">
        <v>1</v>
      </c>
      <c r="T472">
        <v>0</v>
      </c>
      <c r="U472">
        <v>1</v>
      </c>
      <c r="V472">
        <v>0</v>
      </c>
      <c r="W472">
        <v>0</v>
      </c>
      <c r="X472">
        <v>0</v>
      </c>
      <c r="Y472">
        <v>0</v>
      </c>
      <c r="Z472">
        <v>1</v>
      </c>
      <c r="AA472">
        <v>0</v>
      </c>
      <c r="AB472">
        <v>0</v>
      </c>
      <c r="AC472">
        <v>0</v>
      </c>
      <c r="AE472">
        <v>0.58323350023300002</v>
      </c>
      <c r="AF472" t="s">
        <v>42</v>
      </c>
      <c r="AG472">
        <v>0.3</v>
      </c>
      <c r="AH472" t="s">
        <v>43</v>
      </c>
    </row>
    <row r="473" spans="1:34" x14ac:dyDescent="0.25">
      <c r="A473">
        <v>1100</v>
      </c>
      <c r="B473">
        <v>0</v>
      </c>
      <c r="C473">
        <v>0</v>
      </c>
      <c r="D473">
        <v>0</v>
      </c>
      <c r="E473">
        <v>0</v>
      </c>
      <c r="F473">
        <v>0</v>
      </c>
      <c r="G473">
        <v>0</v>
      </c>
      <c r="H473">
        <v>0</v>
      </c>
      <c r="J473">
        <v>0</v>
      </c>
      <c r="K473">
        <v>2</v>
      </c>
      <c r="L473">
        <v>1</v>
      </c>
      <c r="M473">
        <v>0</v>
      </c>
      <c r="N473">
        <v>0</v>
      </c>
      <c r="O473">
        <v>0</v>
      </c>
      <c r="P473">
        <v>0</v>
      </c>
      <c r="Q473">
        <v>0</v>
      </c>
      <c r="R473">
        <v>4</v>
      </c>
      <c r="S473">
        <v>1</v>
      </c>
      <c r="T473">
        <v>0</v>
      </c>
      <c r="U473">
        <v>1</v>
      </c>
      <c r="V473">
        <v>0</v>
      </c>
      <c r="W473">
        <v>0</v>
      </c>
      <c r="X473">
        <v>0</v>
      </c>
      <c r="Y473">
        <v>0</v>
      </c>
      <c r="Z473">
        <v>1</v>
      </c>
      <c r="AA473">
        <v>0</v>
      </c>
      <c r="AB473">
        <v>0</v>
      </c>
      <c r="AC473">
        <v>0</v>
      </c>
      <c r="AE473">
        <v>0.58323350023300002</v>
      </c>
      <c r="AF473" t="s">
        <v>44</v>
      </c>
      <c r="AG473">
        <v>0.4</v>
      </c>
      <c r="AH473" t="s">
        <v>45</v>
      </c>
    </row>
    <row r="474" spans="1:34" x14ac:dyDescent="0.25">
      <c r="A474">
        <v>1100</v>
      </c>
      <c r="B474">
        <v>0</v>
      </c>
      <c r="C474">
        <v>0</v>
      </c>
      <c r="D474">
        <v>0</v>
      </c>
      <c r="E474">
        <v>0</v>
      </c>
      <c r="F474">
        <v>0</v>
      </c>
      <c r="G474">
        <v>0</v>
      </c>
      <c r="H474">
        <v>0</v>
      </c>
      <c r="J474">
        <v>0</v>
      </c>
      <c r="K474">
        <v>2</v>
      </c>
      <c r="L474">
        <v>1</v>
      </c>
      <c r="M474">
        <v>0</v>
      </c>
      <c r="N474">
        <v>0</v>
      </c>
      <c r="O474">
        <v>0</v>
      </c>
      <c r="P474">
        <v>0</v>
      </c>
      <c r="Q474">
        <v>0</v>
      </c>
      <c r="R474">
        <v>4</v>
      </c>
      <c r="S474">
        <v>1</v>
      </c>
      <c r="T474">
        <v>0</v>
      </c>
      <c r="U474">
        <v>1</v>
      </c>
      <c r="V474">
        <v>0</v>
      </c>
      <c r="W474">
        <v>0</v>
      </c>
      <c r="X474">
        <v>0</v>
      </c>
      <c r="Y474">
        <v>0</v>
      </c>
      <c r="Z474">
        <v>1</v>
      </c>
      <c r="AA474">
        <v>0</v>
      </c>
      <c r="AB474">
        <v>0</v>
      </c>
      <c r="AC474">
        <v>0</v>
      </c>
      <c r="AE474">
        <v>0.58323350023300002</v>
      </c>
      <c r="AF474" t="s">
        <v>46</v>
      </c>
      <c r="AG474">
        <v>0.5</v>
      </c>
      <c r="AH474" t="s">
        <v>47</v>
      </c>
    </row>
    <row r="475" spans="1:34" x14ac:dyDescent="0.25">
      <c r="A475">
        <v>1110</v>
      </c>
      <c r="B475">
        <v>0</v>
      </c>
      <c r="C475">
        <v>0</v>
      </c>
      <c r="D475">
        <v>0</v>
      </c>
      <c r="E475">
        <v>0</v>
      </c>
      <c r="F475">
        <v>0</v>
      </c>
      <c r="G475">
        <v>0</v>
      </c>
      <c r="H475">
        <v>0</v>
      </c>
      <c r="J475" t="s">
        <v>51</v>
      </c>
      <c r="K475">
        <v>0</v>
      </c>
      <c r="L475">
        <v>0</v>
      </c>
      <c r="M475">
        <v>0</v>
      </c>
      <c r="N475">
        <v>0</v>
      </c>
      <c r="O475">
        <v>0</v>
      </c>
      <c r="P475">
        <v>0</v>
      </c>
      <c r="Q475">
        <v>0</v>
      </c>
      <c r="S475" t="s">
        <v>51</v>
      </c>
      <c r="AA475">
        <v>5</v>
      </c>
      <c r="AB475">
        <v>2</v>
      </c>
      <c r="AC475">
        <v>3</v>
      </c>
      <c r="AD475">
        <v>3</v>
      </c>
      <c r="AE475">
        <v>1.03923300708</v>
      </c>
      <c r="AF475" t="s">
        <v>36</v>
      </c>
      <c r="AG475">
        <v>150</v>
      </c>
      <c r="AH475" t="s">
        <v>37</v>
      </c>
    </row>
    <row r="476" spans="1:34" x14ac:dyDescent="0.25">
      <c r="A476">
        <v>1110</v>
      </c>
      <c r="B476">
        <v>0</v>
      </c>
      <c r="C476">
        <v>0</v>
      </c>
      <c r="D476">
        <v>0</v>
      </c>
      <c r="E476">
        <v>0</v>
      </c>
      <c r="F476">
        <v>0</v>
      </c>
      <c r="G476">
        <v>0</v>
      </c>
      <c r="H476">
        <v>0</v>
      </c>
      <c r="J476" t="s">
        <v>51</v>
      </c>
      <c r="K476">
        <v>0</v>
      </c>
      <c r="L476">
        <v>0</v>
      </c>
      <c r="M476">
        <v>0</v>
      </c>
      <c r="N476">
        <v>0</v>
      </c>
      <c r="O476">
        <v>0</v>
      </c>
      <c r="P476">
        <v>0</v>
      </c>
      <c r="Q476">
        <v>0</v>
      </c>
      <c r="S476" t="s">
        <v>51</v>
      </c>
      <c r="AA476">
        <v>5</v>
      </c>
      <c r="AB476">
        <v>2</v>
      </c>
      <c r="AC476">
        <v>3</v>
      </c>
      <c r="AD476">
        <v>3</v>
      </c>
      <c r="AE476">
        <v>1.03923300708</v>
      </c>
      <c r="AF476" t="s">
        <v>38</v>
      </c>
      <c r="AG476">
        <v>200</v>
      </c>
      <c r="AH476" t="s">
        <v>39</v>
      </c>
    </row>
    <row r="477" spans="1:34" x14ac:dyDescent="0.25">
      <c r="A477">
        <v>1111</v>
      </c>
      <c r="B477">
        <v>0</v>
      </c>
      <c r="C477">
        <v>0</v>
      </c>
      <c r="D477">
        <v>0</v>
      </c>
      <c r="E477">
        <v>0</v>
      </c>
      <c r="F477">
        <v>0</v>
      </c>
      <c r="G477">
        <v>0</v>
      </c>
      <c r="H477">
        <v>0</v>
      </c>
      <c r="J477">
        <v>0</v>
      </c>
      <c r="K477">
        <v>0</v>
      </c>
      <c r="L477">
        <v>0</v>
      </c>
      <c r="M477">
        <v>0</v>
      </c>
      <c r="N477">
        <v>0</v>
      </c>
      <c r="O477">
        <v>0</v>
      </c>
      <c r="P477">
        <v>0</v>
      </c>
      <c r="Q477">
        <v>0</v>
      </c>
      <c r="S477">
        <v>0</v>
      </c>
      <c r="T477">
        <v>0</v>
      </c>
      <c r="U477">
        <v>0</v>
      </c>
      <c r="V477">
        <v>0</v>
      </c>
      <c r="W477">
        <v>0</v>
      </c>
      <c r="X477">
        <v>0</v>
      </c>
      <c r="Y477">
        <v>0</v>
      </c>
      <c r="AA477">
        <v>2</v>
      </c>
      <c r="AB477">
        <v>0</v>
      </c>
      <c r="AC477">
        <v>2</v>
      </c>
      <c r="AD477">
        <v>5</v>
      </c>
      <c r="AE477">
        <v>0.74714481665300003</v>
      </c>
      <c r="AF477" t="s">
        <v>46</v>
      </c>
      <c r="AG477">
        <v>0.5</v>
      </c>
      <c r="AH477" t="s">
        <v>47</v>
      </c>
    </row>
    <row r="478" spans="1:34" x14ac:dyDescent="0.25">
      <c r="A478">
        <v>1120</v>
      </c>
      <c r="B478">
        <v>0</v>
      </c>
      <c r="C478">
        <v>0</v>
      </c>
      <c r="D478">
        <v>0</v>
      </c>
      <c r="E478">
        <v>0</v>
      </c>
      <c r="F478">
        <v>0</v>
      </c>
      <c r="G478">
        <v>0</v>
      </c>
      <c r="H478">
        <v>0</v>
      </c>
      <c r="J478">
        <v>0</v>
      </c>
      <c r="K478">
        <v>0</v>
      </c>
      <c r="L478">
        <v>0</v>
      </c>
      <c r="M478">
        <v>0</v>
      </c>
      <c r="N478">
        <v>0</v>
      </c>
      <c r="O478">
        <v>0</v>
      </c>
      <c r="P478">
        <v>0</v>
      </c>
      <c r="Q478">
        <v>0</v>
      </c>
      <c r="S478">
        <v>0</v>
      </c>
      <c r="T478">
        <v>0</v>
      </c>
      <c r="U478">
        <v>0</v>
      </c>
      <c r="V478">
        <v>0</v>
      </c>
      <c r="W478">
        <v>0</v>
      </c>
      <c r="X478">
        <v>0</v>
      </c>
      <c r="Y478">
        <v>0</v>
      </c>
      <c r="AA478">
        <v>2</v>
      </c>
      <c r="AB478">
        <v>1</v>
      </c>
      <c r="AC478">
        <v>1</v>
      </c>
      <c r="AD478">
        <v>3</v>
      </c>
      <c r="AE478">
        <v>1.0770657152800001</v>
      </c>
      <c r="AF478" t="s">
        <v>34</v>
      </c>
      <c r="AG478">
        <v>100</v>
      </c>
      <c r="AH478" t="s">
        <v>35</v>
      </c>
    </row>
    <row r="479" spans="1:34" x14ac:dyDescent="0.25">
      <c r="A479">
        <v>1120</v>
      </c>
      <c r="B479">
        <v>0</v>
      </c>
      <c r="C479">
        <v>0</v>
      </c>
      <c r="D479">
        <v>0</v>
      </c>
      <c r="E479">
        <v>0</v>
      </c>
      <c r="F479">
        <v>0</v>
      </c>
      <c r="G479">
        <v>0</v>
      </c>
      <c r="H479">
        <v>0</v>
      </c>
      <c r="J479">
        <v>0</v>
      </c>
      <c r="K479">
        <v>0</v>
      </c>
      <c r="L479">
        <v>0</v>
      </c>
      <c r="M479">
        <v>0</v>
      </c>
      <c r="N479">
        <v>0</v>
      </c>
      <c r="O479">
        <v>0</v>
      </c>
      <c r="P479">
        <v>0</v>
      </c>
      <c r="Q479">
        <v>0</v>
      </c>
      <c r="S479">
        <v>0</v>
      </c>
      <c r="T479">
        <v>0</v>
      </c>
      <c r="U479">
        <v>0</v>
      </c>
      <c r="V479">
        <v>0</v>
      </c>
      <c r="W479">
        <v>0</v>
      </c>
      <c r="X479">
        <v>0</v>
      </c>
      <c r="Y479">
        <v>0</v>
      </c>
      <c r="AA479">
        <v>2</v>
      </c>
      <c r="AB479">
        <v>1</v>
      </c>
      <c r="AC479">
        <v>1</v>
      </c>
      <c r="AD479">
        <v>3</v>
      </c>
      <c r="AE479">
        <v>1.0770657152800001</v>
      </c>
      <c r="AF479" t="s">
        <v>36</v>
      </c>
      <c r="AG479">
        <v>150</v>
      </c>
      <c r="AH479" t="s">
        <v>37</v>
      </c>
    </row>
    <row r="480" spans="1:34" x14ac:dyDescent="0.25">
      <c r="A480">
        <v>1120</v>
      </c>
      <c r="B480">
        <v>0</v>
      </c>
      <c r="C480">
        <v>0</v>
      </c>
      <c r="D480">
        <v>0</v>
      </c>
      <c r="E480">
        <v>0</v>
      </c>
      <c r="F480">
        <v>0</v>
      </c>
      <c r="G480">
        <v>0</v>
      </c>
      <c r="H480">
        <v>0</v>
      </c>
      <c r="J480">
        <v>0</v>
      </c>
      <c r="K480">
        <v>0</v>
      </c>
      <c r="L480">
        <v>0</v>
      </c>
      <c r="M480">
        <v>0</v>
      </c>
      <c r="N480">
        <v>0</v>
      </c>
      <c r="O480">
        <v>0</v>
      </c>
      <c r="P480">
        <v>0</v>
      </c>
      <c r="Q480">
        <v>0</v>
      </c>
      <c r="S480">
        <v>0</v>
      </c>
      <c r="T480">
        <v>0</v>
      </c>
      <c r="U480">
        <v>0</v>
      </c>
      <c r="V480">
        <v>0</v>
      </c>
      <c r="W480">
        <v>0</v>
      </c>
      <c r="X480">
        <v>0</v>
      </c>
      <c r="Y480">
        <v>0</v>
      </c>
      <c r="AA480">
        <v>2</v>
      </c>
      <c r="AB480">
        <v>1</v>
      </c>
      <c r="AC480">
        <v>1</v>
      </c>
      <c r="AD480">
        <v>3</v>
      </c>
      <c r="AE480">
        <v>1.0770657152800001</v>
      </c>
      <c r="AF480" t="s">
        <v>38</v>
      </c>
      <c r="AG480">
        <v>200</v>
      </c>
      <c r="AH480" t="s">
        <v>39</v>
      </c>
    </row>
    <row r="481" spans="1:34" x14ac:dyDescent="0.25">
      <c r="A481">
        <v>1120</v>
      </c>
      <c r="B481">
        <v>0</v>
      </c>
      <c r="C481">
        <v>0</v>
      </c>
      <c r="D481">
        <v>0</v>
      </c>
      <c r="E481">
        <v>0</v>
      </c>
      <c r="F481">
        <v>0</v>
      </c>
      <c r="G481">
        <v>0</v>
      </c>
      <c r="H481">
        <v>0</v>
      </c>
      <c r="J481">
        <v>0</v>
      </c>
      <c r="K481">
        <v>0</v>
      </c>
      <c r="L481">
        <v>0</v>
      </c>
      <c r="M481">
        <v>0</v>
      </c>
      <c r="N481">
        <v>0</v>
      </c>
      <c r="O481">
        <v>0</v>
      </c>
      <c r="P481">
        <v>0</v>
      </c>
      <c r="Q481">
        <v>0</v>
      </c>
      <c r="S481">
        <v>0</v>
      </c>
      <c r="T481">
        <v>0</v>
      </c>
      <c r="U481">
        <v>0</v>
      </c>
      <c r="V481">
        <v>0</v>
      </c>
      <c r="W481">
        <v>0</v>
      </c>
      <c r="X481">
        <v>0</v>
      </c>
      <c r="Y481">
        <v>0</v>
      </c>
      <c r="AA481">
        <v>2</v>
      </c>
      <c r="AB481">
        <v>1</v>
      </c>
      <c r="AC481">
        <v>1</v>
      </c>
      <c r="AD481">
        <v>3</v>
      </c>
      <c r="AE481">
        <v>1.0770657152800001</v>
      </c>
      <c r="AF481" t="s">
        <v>42</v>
      </c>
      <c r="AG481">
        <v>0.3</v>
      </c>
      <c r="AH481" t="s">
        <v>43</v>
      </c>
    </row>
    <row r="482" spans="1:34" x14ac:dyDescent="0.25">
      <c r="A482">
        <v>1120</v>
      </c>
      <c r="B482">
        <v>0</v>
      </c>
      <c r="C482">
        <v>0</v>
      </c>
      <c r="D482">
        <v>0</v>
      </c>
      <c r="E482">
        <v>0</v>
      </c>
      <c r="F482">
        <v>0</v>
      </c>
      <c r="G482">
        <v>0</v>
      </c>
      <c r="H482">
        <v>0</v>
      </c>
      <c r="J482">
        <v>0</v>
      </c>
      <c r="K482">
        <v>0</v>
      </c>
      <c r="L482">
        <v>0</v>
      </c>
      <c r="M482">
        <v>0</v>
      </c>
      <c r="N482">
        <v>0</v>
      </c>
      <c r="O482">
        <v>0</v>
      </c>
      <c r="P482">
        <v>0</v>
      </c>
      <c r="Q482">
        <v>0</v>
      </c>
      <c r="S482">
        <v>0</v>
      </c>
      <c r="T482">
        <v>0</v>
      </c>
      <c r="U482">
        <v>0</v>
      </c>
      <c r="V482">
        <v>0</v>
      </c>
      <c r="W482">
        <v>0</v>
      </c>
      <c r="X482">
        <v>0</v>
      </c>
      <c r="Y482">
        <v>0</v>
      </c>
      <c r="AA482">
        <v>2</v>
      </c>
      <c r="AB482">
        <v>1</v>
      </c>
      <c r="AC482">
        <v>1</v>
      </c>
      <c r="AD482">
        <v>3</v>
      </c>
      <c r="AE482">
        <v>1.0770657152800001</v>
      </c>
      <c r="AF482" t="s">
        <v>44</v>
      </c>
      <c r="AG482">
        <v>0.4</v>
      </c>
      <c r="AH482" t="s">
        <v>45</v>
      </c>
    </row>
    <row r="483" spans="1:34" x14ac:dyDescent="0.25">
      <c r="A483">
        <v>1120</v>
      </c>
      <c r="B483">
        <v>0</v>
      </c>
      <c r="C483">
        <v>0</v>
      </c>
      <c r="D483">
        <v>0</v>
      </c>
      <c r="E483">
        <v>0</v>
      </c>
      <c r="F483">
        <v>0</v>
      </c>
      <c r="G483">
        <v>0</v>
      </c>
      <c r="H483">
        <v>0</v>
      </c>
      <c r="J483">
        <v>0</v>
      </c>
      <c r="K483">
        <v>0</v>
      </c>
      <c r="L483">
        <v>0</v>
      </c>
      <c r="M483">
        <v>0</v>
      </c>
      <c r="N483">
        <v>0</v>
      </c>
      <c r="O483">
        <v>0</v>
      </c>
      <c r="P483">
        <v>0</v>
      </c>
      <c r="Q483">
        <v>0</v>
      </c>
      <c r="S483">
        <v>0</v>
      </c>
      <c r="T483">
        <v>0</v>
      </c>
      <c r="U483">
        <v>0</v>
      </c>
      <c r="V483">
        <v>0</v>
      </c>
      <c r="W483">
        <v>0</v>
      </c>
      <c r="X483">
        <v>0</v>
      </c>
      <c r="Y483">
        <v>0</v>
      </c>
      <c r="AA483">
        <v>2</v>
      </c>
      <c r="AB483">
        <v>1</v>
      </c>
      <c r="AC483">
        <v>1</v>
      </c>
      <c r="AD483">
        <v>3</v>
      </c>
      <c r="AE483">
        <v>1.0770657152800001</v>
      </c>
      <c r="AF483" t="s">
        <v>46</v>
      </c>
      <c r="AG483">
        <v>0.5</v>
      </c>
      <c r="AH483" t="s">
        <v>47</v>
      </c>
    </row>
    <row r="484" spans="1:34" x14ac:dyDescent="0.25">
      <c r="A484">
        <v>1122</v>
      </c>
      <c r="B484">
        <v>0</v>
      </c>
      <c r="C484">
        <v>0</v>
      </c>
      <c r="D484">
        <v>0</v>
      </c>
      <c r="E484">
        <v>0</v>
      </c>
      <c r="F484">
        <v>0</v>
      </c>
      <c r="G484">
        <v>0</v>
      </c>
      <c r="H484">
        <v>0</v>
      </c>
      <c r="J484">
        <v>0</v>
      </c>
      <c r="K484">
        <v>0</v>
      </c>
      <c r="L484">
        <v>0</v>
      </c>
      <c r="M484">
        <v>0</v>
      </c>
      <c r="N484">
        <v>0</v>
      </c>
      <c r="O484">
        <v>0</v>
      </c>
      <c r="P484">
        <v>0</v>
      </c>
      <c r="Q484">
        <v>0</v>
      </c>
      <c r="S484">
        <v>0</v>
      </c>
      <c r="T484">
        <v>0</v>
      </c>
      <c r="U484">
        <v>0</v>
      </c>
      <c r="V484">
        <v>0</v>
      </c>
      <c r="W484">
        <v>0</v>
      </c>
      <c r="X484">
        <v>0</v>
      </c>
      <c r="Y484">
        <v>0</v>
      </c>
      <c r="AA484" t="s">
        <v>48</v>
      </c>
      <c r="AE484">
        <v>1.1744897841899999</v>
      </c>
      <c r="AF484" t="s">
        <v>49</v>
      </c>
      <c r="AG484">
        <v>50</v>
      </c>
      <c r="AH484" t="s">
        <v>50</v>
      </c>
    </row>
    <row r="485" spans="1:34" x14ac:dyDescent="0.25">
      <c r="A485">
        <v>1122</v>
      </c>
      <c r="B485">
        <v>0</v>
      </c>
      <c r="C485">
        <v>0</v>
      </c>
      <c r="D485">
        <v>0</v>
      </c>
      <c r="E485">
        <v>0</v>
      </c>
      <c r="F485">
        <v>0</v>
      </c>
      <c r="G485">
        <v>0</v>
      </c>
      <c r="H485">
        <v>0</v>
      </c>
      <c r="J485">
        <v>0</v>
      </c>
      <c r="K485">
        <v>0</v>
      </c>
      <c r="L485">
        <v>0</v>
      </c>
      <c r="M485">
        <v>0</v>
      </c>
      <c r="N485">
        <v>0</v>
      </c>
      <c r="O485">
        <v>0</v>
      </c>
      <c r="P485">
        <v>0</v>
      </c>
      <c r="Q485">
        <v>0</v>
      </c>
      <c r="S485">
        <v>0</v>
      </c>
      <c r="T485">
        <v>0</v>
      </c>
      <c r="U485">
        <v>0</v>
      </c>
      <c r="V485">
        <v>0</v>
      </c>
      <c r="W485">
        <v>0</v>
      </c>
      <c r="X485">
        <v>0</v>
      </c>
      <c r="Y485">
        <v>0</v>
      </c>
      <c r="AA485" t="s">
        <v>48</v>
      </c>
      <c r="AE485">
        <v>1.1744897841899999</v>
      </c>
      <c r="AF485" t="s">
        <v>34</v>
      </c>
      <c r="AG485">
        <v>100</v>
      </c>
      <c r="AH485" t="s">
        <v>35</v>
      </c>
    </row>
    <row r="486" spans="1:34" x14ac:dyDescent="0.25">
      <c r="A486">
        <v>1122</v>
      </c>
      <c r="B486">
        <v>0</v>
      </c>
      <c r="C486">
        <v>0</v>
      </c>
      <c r="D486">
        <v>0</v>
      </c>
      <c r="E486">
        <v>0</v>
      </c>
      <c r="F486">
        <v>0</v>
      </c>
      <c r="G486">
        <v>0</v>
      </c>
      <c r="H486">
        <v>0</v>
      </c>
      <c r="J486">
        <v>0</v>
      </c>
      <c r="K486">
        <v>0</v>
      </c>
      <c r="L486">
        <v>0</v>
      </c>
      <c r="M486">
        <v>0</v>
      </c>
      <c r="N486">
        <v>0</v>
      </c>
      <c r="O486">
        <v>0</v>
      </c>
      <c r="P486">
        <v>0</v>
      </c>
      <c r="Q486">
        <v>0</v>
      </c>
      <c r="S486">
        <v>0</v>
      </c>
      <c r="T486">
        <v>0</v>
      </c>
      <c r="U486">
        <v>0</v>
      </c>
      <c r="V486">
        <v>0</v>
      </c>
      <c r="W486">
        <v>0</v>
      </c>
      <c r="X486">
        <v>0</v>
      </c>
      <c r="Y486">
        <v>0</v>
      </c>
      <c r="AA486" t="s">
        <v>48</v>
      </c>
      <c r="AE486">
        <v>1.1744897841899999</v>
      </c>
      <c r="AF486" t="s">
        <v>36</v>
      </c>
      <c r="AG486">
        <v>150</v>
      </c>
      <c r="AH486" t="s">
        <v>37</v>
      </c>
    </row>
    <row r="487" spans="1:34" x14ac:dyDescent="0.25">
      <c r="A487">
        <v>1122</v>
      </c>
      <c r="B487">
        <v>0</v>
      </c>
      <c r="C487">
        <v>0</v>
      </c>
      <c r="D487">
        <v>0</v>
      </c>
      <c r="E487">
        <v>0</v>
      </c>
      <c r="F487">
        <v>0</v>
      </c>
      <c r="G487">
        <v>0</v>
      </c>
      <c r="H487">
        <v>0</v>
      </c>
      <c r="J487">
        <v>0</v>
      </c>
      <c r="K487">
        <v>0</v>
      </c>
      <c r="L487">
        <v>0</v>
      </c>
      <c r="M487">
        <v>0</v>
      </c>
      <c r="N487">
        <v>0</v>
      </c>
      <c r="O487">
        <v>0</v>
      </c>
      <c r="P487">
        <v>0</v>
      </c>
      <c r="Q487">
        <v>0</v>
      </c>
      <c r="S487">
        <v>0</v>
      </c>
      <c r="T487">
        <v>0</v>
      </c>
      <c r="U487">
        <v>0</v>
      </c>
      <c r="V487">
        <v>0</v>
      </c>
      <c r="W487">
        <v>0</v>
      </c>
      <c r="X487">
        <v>0</v>
      </c>
      <c r="Y487">
        <v>0</v>
      </c>
      <c r="AA487" t="s">
        <v>48</v>
      </c>
      <c r="AE487">
        <v>1.1744897841899999</v>
      </c>
      <c r="AF487" t="s">
        <v>38</v>
      </c>
      <c r="AG487">
        <v>200</v>
      </c>
      <c r="AH487" t="s">
        <v>39</v>
      </c>
    </row>
    <row r="488" spans="1:34" x14ac:dyDescent="0.25">
      <c r="A488">
        <v>1122</v>
      </c>
      <c r="B488">
        <v>0</v>
      </c>
      <c r="C488">
        <v>0</v>
      </c>
      <c r="D488">
        <v>0</v>
      </c>
      <c r="E488">
        <v>0</v>
      </c>
      <c r="F488">
        <v>0</v>
      </c>
      <c r="G488">
        <v>0</v>
      </c>
      <c r="H488">
        <v>0</v>
      </c>
      <c r="J488">
        <v>0</v>
      </c>
      <c r="K488">
        <v>0</v>
      </c>
      <c r="L488">
        <v>0</v>
      </c>
      <c r="M488">
        <v>0</v>
      </c>
      <c r="N488">
        <v>0</v>
      </c>
      <c r="O488">
        <v>0</v>
      </c>
      <c r="P488">
        <v>0</v>
      </c>
      <c r="Q488">
        <v>0</v>
      </c>
      <c r="S488">
        <v>0</v>
      </c>
      <c r="T488">
        <v>0</v>
      </c>
      <c r="U488">
        <v>0</v>
      </c>
      <c r="V488">
        <v>0</v>
      </c>
      <c r="W488">
        <v>0</v>
      </c>
      <c r="X488">
        <v>0</v>
      </c>
      <c r="Y488">
        <v>0</v>
      </c>
      <c r="AA488" t="s">
        <v>48</v>
      </c>
      <c r="AE488">
        <v>1.1744897841899999</v>
      </c>
      <c r="AF488" t="s">
        <v>44</v>
      </c>
      <c r="AG488">
        <v>0.4</v>
      </c>
      <c r="AH488" t="s">
        <v>45</v>
      </c>
    </row>
    <row r="489" spans="1:34" x14ac:dyDescent="0.25">
      <c r="A489">
        <v>1122</v>
      </c>
      <c r="B489">
        <v>0</v>
      </c>
      <c r="C489">
        <v>0</v>
      </c>
      <c r="D489">
        <v>0</v>
      </c>
      <c r="E489">
        <v>0</v>
      </c>
      <c r="F489">
        <v>0</v>
      </c>
      <c r="G489">
        <v>0</v>
      </c>
      <c r="H489">
        <v>0</v>
      </c>
      <c r="J489">
        <v>0</v>
      </c>
      <c r="K489">
        <v>0</v>
      </c>
      <c r="L489">
        <v>0</v>
      </c>
      <c r="M489">
        <v>0</v>
      </c>
      <c r="N489">
        <v>0</v>
      </c>
      <c r="O489">
        <v>0</v>
      </c>
      <c r="P489">
        <v>0</v>
      </c>
      <c r="Q489">
        <v>0</v>
      </c>
      <c r="S489">
        <v>0</v>
      </c>
      <c r="T489">
        <v>0</v>
      </c>
      <c r="U489">
        <v>0</v>
      </c>
      <c r="V489">
        <v>0</v>
      </c>
      <c r="W489">
        <v>0</v>
      </c>
      <c r="X489">
        <v>0</v>
      </c>
      <c r="Y489">
        <v>0</v>
      </c>
      <c r="AA489" t="s">
        <v>48</v>
      </c>
      <c r="AE489">
        <v>1.1744897841899999</v>
      </c>
      <c r="AF489" t="s">
        <v>46</v>
      </c>
      <c r="AG489">
        <v>0.5</v>
      </c>
      <c r="AH489" t="s">
        <v>47</v>
      </c>
    </row>
    <row r="490" spans="1:34" x14ac:dyDescent="0.25">
      <c r="A490">
        <v>1126</v>
      </c>
      <c r="B490">
        <v>0</v>
      </c>
      <c r="C490">
        <v>0</v>
      </c>
      <c r="D490">
        <v>0</v>
      </c>
      <c r="E490">
        <v>0</v>
      </c>
      <c r="F490">
        <v>0</v>
      </c>
      <c r="G490">
        <v>0</v>
      </c>
      <c r="H490">
        <v>0</v>
      </c>
      <c r="J490">
        <v>0</v>
      </c>
      <c r="K490">
        <v>0</v>
      </c>
      <c r="L490">
        <v>0</v>
      </c>
      <c r="M490">
        <v>0</v>
      </c>
      <c r="N490">
        <v>0</v>
      </c>
      <c r="O490">
        <v>0</v>
      </c>
      <c r="P490">
        <v>0</v>
      </c>
      <c r="Q490">
        <v>0</v>
      </c>
      <c r="S490">
        <v>0</v>
      </c>
      <c r="T490">
        <v>0</v>
      </c>
      <c r="U490">
        <v>0</v>
      </c>
      <c r="V490">
        <v>0</v>
      </c>
      <c r="W490">
        <v>0</v>
      </c>
      <c r="X490">
        <v>0</v>
      </c>
      <c r="Y490">
        <v>0</v>
      </c>
      <c r="AA490" t="s">
        <v>48</v>
      </c>
      <c r="AE490">
        <v>0.972258492398</v>
      </c>
      <c r="AF490" t="s">
        <v>36</v>
      </c>
      <c r="AG490">
        <v>150</v>
      </c>
      <c r="AH490" t="s">
        <v>37</v>
      </c>
    </row>
    <row r="491" spans="1:34" x14ac:dyDescent="0.25">
      <c r="A491">
        <v>1126</v>
      </c>
      <c r="B491">
        <v>0</v>
      </c>
      <c r="C491">
        <v>0</v>
      </c>
      <c r="D491">
        <v>0</v>
      </c>
      <c r="E491">
        <v>0</v>
      </c>
      <c r="F491">
        <v>0</v>
      </c>
      <c r="G491">
        <v>0</v>
      </c>
      <c r="H491">
        <v>0</v>
      </c>
      <c r="J491">
        <v>0</v>
      </c>
      <c r="K491">
        <v>0</v>
      </c>
      <c r="L491">
        <v>0</v>
      </c>
      <c r="M491">
        <v>0</v>
      </c>
      <c r="N491">
        <v>0</v>
      </c>
      <c r="O491">
        <v>0</v>
      </c>
      <c r="P491">
        <v>0</v>
      </c>
      <c r="Q491">
        <v>0</v>
      </c>
      <c r="S491">
        <v>0</v>
      </c>
      <c r="T491">
        <v>0</v>
      </c>
      <c r="U491">
        <v>0</v>
      </c>
      <c r="V491">
        <v>0</v>
      </c>
      <c r="W491">
        <v>0</v>
      </c>
      <c r="X491">
        <v>0</v>
      </c>
      <c r="Y491">
        <v>0</v>
      </c>
      <c r="AA491" t="s">
        <v>48</v>
      </c>
      <c r="AE491">
        <v>0.972258492398</v>
      </c>
      <c r="AF491" t="s">
        <v>38</v>
      </c>
      <c r="AG491">
        <v>200</v>
      </c>
      <c r="AH491" t="s">
        <v>39</v>
      </c>
    </row>
    <row r="492" spans="1:34" x14ac:dyDescent="0.25">
      <c r="A492">
        <v>1131</v>
      </c>
      <c r="B492">
        <v>0</v>
      </c>
      <c r="C492">
        <v>0</v>
      </c>
      <c r="D492">
        <v>0</v>
      </c>
      <c r="E492">
        <v>0</v>
      </c>
      <c r="F492">
        <v>0</v>
      </c>
      <c r="G492">
        <v>0</v>
      </c>
      <c r="H492">
        <v>0</v>
      </c>
      <c r="J492">
        <v>0</v>
      </c>
      <c r="K492">
        <v>0</v>
      </c>
      <c r="L492">
        <v>0</v>
      </c>
      <c r="M492">
        <v>0</v>
      </c>
      <c r="N492">
        <v>0</v>
      </c>
      <c r="O492">
        <v>0</v>
      </c>
      <c r="P492">
        <v>0</v>
      </c>
      <c r="Q492">
        <v>0</v>
      </c>
      <c r="S492">
        <v>0</v>
      </c>
      <c r="T492">
        <v>0</v>
      </c>
      <c r="U492">
        <v>0</v>
      </c>
      <c r="V492">
        <v>0</v>
      </c>
      <c r="W492">
        <v>0</v>
      </c>
      <c r="X492">
        <v>0</v>
      </c>
      <c r="Y492">
        <v>0</v>
      </c>
      <c r="AA492">
        <v>0</v>
      </c>
      <c r="AB492">
        <v>0</v>
      </c>
      <c r="AC492">
        <v>0</v>
      </c>
      <c r="AE492">
        <v>0.97876043220800002</v>
      </c>
      <c r="AF492" t="s">
        <v>34</v>
      </c>
      <c r="AG492">
        <v>100</v>
      </c>
      <c r="AH492" t="s">
        <v>35</v>
      </c>
    </row>
    <row r="493" spans="1:34" x14ac:dyDescent="0.25">
      <c r="A493">
        <v>1131</v>
      </c>
      <c r="B493">
        <v>0</v>
      </c>
      <c r="C493">
        <v>0</v>
      </c>
      <c r="D493">
        <v>0</v>
      </c>
      <c r="E493">
        <v>0</v>
      </c>
      <c r="F493">
        <v>0</v>
      </c>
      <c r="G493">
        <v>0</v>
      </c>
      <c r="H493">
        <v>0</v>
      </c>
      <c r="J493">
        <v>0</v>
      </c>
      <c r="K493">
        <v>0</v>
      </c>
      <c r="L493">
        <v>0</v>
      </c>
      <c r="M493">
        <v>0</v>
      </c>
      <c r="N493">
        <v>0</v>
      </c>
      <c r="O493">
        <v>0</v>
      </c>
      <c r="P493">
        <v>0</v>
      </c>
      <c r="Q493">
        <v>0</v>
      </c>
      <c r="S493">
        <v>0</v>
      </c>
      <c r="T493">
        <v>0</v>
      </c>
      <c r="U493">
        <v>0</v>
      </c>
      <c r="V493">
        <v>0</v>
      </c>
      <c r="W493">
        <v>0</v>
      </c>
      <c r="X493">
        <v>0</v>
      </c>
      <c r="Y493">
        <v>0</v>
      </c>
      <c r="AA493">
        <v>0</v>
      </c>
      <c r="AB493">
        <v>0</v>
      </c>
      <c r="AC493">
        <v>0</v>
      </c>
      <c r="AE493">
        <v>0.97876043220800002</v>
      </c>
      <c r="AF493" t="s">
        <v>36</v>
      </c>
      <c r="AG493">
        <v>150</v>
      </c>
      <c r="AH493" t="s">
        <v>37</v>
      </c>
    </row>
    <row r="494" spans="1:34" x14ac:dyDescent="0.25">
      <c r="A494">
        <v>1131</v>
      </c>
      <c r="B494">
        <v>0</v>
      </c>
      <c r="C494">
        <v>0</v>
      </c>
      <c r="D494">
        <v>0</v>
      </c>
      <c r="E494">
        <v>0</v>
      </c>
      <c r="F494">
        <v>0</v>
      </c>
      <c r="G494">
        <v>0</v>
      </c>
      <c r="H494">
        <v>0</v>
      </c>
      <c r="J494">
        <v>0</v>
      </c>
      <c r="K494">
        <v>0</v>
      </c>
      <c r="L494">
        <v>0</v>
      </c>
      <c r="M494">
        <v>0</v>
      </c>
      <c r="N494">
        <v>0</v>
      </c>
      <c r="O494">
        <v>0</v>
      </c>
      <c r="P494">
        <v>0</v>
      </c>
      <c r="Q494">
        <v>0</v>
      </c>
      <c r="S494">
        <v>0</v>
      </c>
      <c r="T494">
        <v>0</v>
      </c>
      <c r="U494">
        <v>0</v>
      </c>
      <c r="V494">
        <v>0</v>
      </c>
      <c r="W494">
        <v>0</v>
      </c>
      <c r="X494">
        <v>0</v>
      </c>
      <c r="Y494">
        <v>0</v>
      </c>
      <c r="AA494">
        <v>0</v>
      </c>
      <c r="AB494">
        <v>0</v>
      </c>
      <c r="AC494">
        <v>0</v>
      </c>
      <c r="AE494">
        <v>0.97876043220800002</v>
      </c>
      <c r="AF494" t="s">
        <v>38</v>
      </c>
      <c r="AG494">
        <v>200</v>
      </c>
      <c r="AH494" t="s">
        <v>39</v>
      </c>
    </row>
    <row r="495" spans="1:34" x14ac:dyDescent="0.25">
      <c r="A495">
        <v>1131</v>
      </c>
      <c r="B495">
        <v>0</v>
      </c>
      <c r="C495">
        <v>0</v>
      </c>
      <c r="D495">
        <v>0</v>
      </c>
      <c r="E495">
        <v>0</v>
      </c>
      <c r="F495">
        <v>0</v>
      </c>
      <c r="G495">
        <v>0</v>
      </c>
      <c r="H495">
        <v>0</v>
      </c>
      <c r="J495">
        <v>0</v>
      </c>
      <c r="K495">
        <v>0</v>
      </c>
      <c r="L495">
        <v>0</v>
      </c>
      <c r="M495">
        <v>0</v>
      </c>
      <c r="N495">
        <v>0</v>
      </c>
      <c r="O495">
        <v>0</v>
      </c>
      <c r="P495">
        <v>0</v>
      </c>
      <c r="Q495">
        <v>0</v>
      </c>
      <c r="S495">
        <v>0</v>
      </c>
      <c r="T495">
        <v>0</v>
      </c>
      <c r="U495">
        <v>0</v>
      </c>
      <c r="V495">
        <v>0</v>
      </c>
      <c r="W495">
        <v>0</v>
      </c>
      <c r="X495">
        <v>0</v>
      </c>
      <c r="Y495">
        <v>0</v>
      </c>
      <c r="AA495">
        <v>0</v>
      </c>
      <c r="AB495">
        <v>0</v>
      </c>
      <c r="AC495">
        <v>0</v>
      </c>
      <c r="AE495">
        <v>0.97876043220800002</v>
      </c>
      <c r="AF495" t="s">
        <v>42</v>
      </c>
      <c r="AG495">
        <v>0.3</v>
      </c>
      <c r="AH495" t="s">
        <v>43</v>
      </c>
    </row>
    <row r="496" spans="1:34" x14ac:dyDescent="0.25">
      <c r="A496">
        <v>1131</v>
      </c>
      <c r="B496">
        <v>0</v>
      </c>
      <c r="C496">
        <v>0</v>
      </c>
      <c r="D496">
        <v>0</v>
      </c>
      <c r="E496">
        <v>0</v>
      </c>
      <c r="F496">
        <v>0</v>
      </c>
      <c r="G496">
        <v>0</v>
      </c>
      <c r="H496">
        <v>0</v>
      </c>
      <c r="J496">
        <v>0</v>
      </c>
      <c r="K496">
        <v>0</v>
      </c>
      <c r="L496">
        <v>0</v>
      </c>
      <c r="M496">
        <v>0</v>
      </c>
      <c r="N496">
        <v>0</v>
      </c>
      <c r="O496">
        <v>0</v>
      </c>
      <c r="P496">
        <v>0</v>
      </c>
      <c r="Q496">
        <v>0</v>
      </c>
      <c r="S496">
        <v>0</v>
      </c>
      <c r="T496">
        <v>0</v>
      </c>
      <c r="U496">
        <v>0</v>
      </c>
      <c r="V496">
        <v>0</v>
      </c>
      <c r="W496">
        <v>0</v>
      </c>
      <c r="X496">
        <v>0</v>
      </c>
      <c r="Y496">
        <v>0</v>
      </c>
      <c r="AA496">
        <v>0</v>
      </c>
      <c r="AB496">
        <v>0</v>
      </c>
      <c r="AC496">
        <v>0</v>
      </c>
      <c r="AE496">
        <v>0.97876043220800002</v>
      </c>
      <c r="AF496" t="s">
        <v>44</v>
      </c>
      <c r="AG496">
        <v>0.4</v>
      </c>
      <c r="AH496" t="s">
        <v>45</v>
      </c>
    </row>
    <row r="497" spans="1:34" x14ac:dyDescent="0.25">
      <c r="A497">
        <v>1131</v>
      </c>
      <c r="B497">
        <v>0</v>
      </c>
      <c r="C497">
        <v>0</v>
      </c>
      <c r="D497">
        <v>0</v>
      </c>
      <c r="E497">
        <v>0</v>
      </c>
      <c r="F497">
        <v>0</v>
      </c>
      <c r="G497">
        <v>0</v>
      </c>
      <c r="H497">
        <v>0</v>
      </c>
      <c r="J497">
        <v>0</v>
      </c>
      <c r="K497">
        <v>0</v>
      </c>
      <c r="L497">
        <v>0</v>
      </c>
      <c r="M497">
        <v>0</v>
      </c>
      <c r="N497">
        <v>0</v>
      </c>
      <c r="O497">
        <v>0</v>
      </c>
      <c r="P497">
        <v>0</v>
      </c>
      <c r="Q497">
        <v>0</v>
      </c>
      <c r="S497">
        <v>0</v>
      </c>
      <c r="T497">
        <v>0</v>
      </c>
      <c r="U497">
        <v>0</v>
      </c>
      <c r="V497">
        <v>0</v>
      </c>
      <c r="W497">
        <v>0</v>
      </c>
      <c r="X497">
        <v>0</v>
      </c>
      <c r="Y497">
        <v>0</v>
      </c>
      <c r="AA497">
        <v>0</v>
      </c>
      <c r="AB497">
        <v>0</v>
      </c>
      <c r="AC497">
        <v>0</v>
      </c>
      <c r="AE497">
        <v>0.97876043220800002</v>
      </c>
      <c r="AF497" t="s">
        <v>46</v>
      </c>
      <c r="AG497">
        <v>0.5</v>
      </c>
      <c r="AH497" t="s">
        <v>47</v>
      </c>
    </row>
    <row r="498" spans="1:34" x14ac:dyDescent="0.25">
      <c r="A498">
        <v>1132</v>
      </c>
      <c r="B498">
        <v>0</v>
      </c>
      <c r="C498">
        <v>0</v>
      </c>
      <c r="D498">
        <v>0</v>
      </c>
      <c r="E498">
        <v>0</v>
      </c>
      <c r="F498">
        <v>0</v>
      </c>
      <c r="G498">
        <v>0</v>
      </c>
      <c r="H498">
        <v>0</v>
      </c>
      <c r="J498">
        <v>0</v>
      </c>
      <c r="K498">
        <v>0</v>
      </c>
      <c r="L498">
        <v>0</v>
      </c>
      <c r="M498">
        <v>0</v>
      </c>
      <c r="N498">
        <v>0</v>
      </c>
      <c r="O498">
        <v>0</v>
      </c>
      <c r="P498">
        <v>0</v>
      </c>
      <c r="Q498">
        <v>0</v>
      </c>
      <c r="S498">
        <v>0</v>
      </c>
      <c r="T498">
        <v>0</v>
      </c>
      <c r="U498">
        <v>0</v>
      </c>
      <c r="V498">
        <v>0</v>
      </c>
      <c r="W498">
        <v>0</v>
      </c>
      <c r="X498">
        <v>0</v>
      </c>
      <c r="Y498">
        <v>0</v>
      </c>
      <c r="AA498">
        <v>2</v>
      </c>
      <c r="AB498">
        <v>0</v>
      </c>
      <c r="AC498">
        <v>2</v>
      </c>
      <c r="AD498">
        <v>4</v>
      </c>
      <c r="AE498">
        <v>0.96394822820899995</v>
      </c>
      <c r="AF498" t="s">
        <v>49</v>
      </c>
      <c r="AG498">
        <v>50</v>
      </c>
      <c r="AH498" t="s">
        <v>50</v>
      </c>
    </row>
    <row r="499" spans="1:34" x14ac:dyDescent="0.25">
      <c r="A499">
        <v>1132</v>
      </c>
      <c r="B499">
        <v>0</v>
      </c>
      <c r="C499">
        <v>0</v>
      </c>
      <c r="D499">
        <v>0</v>
      </c>
      <c r="E499">
        <v>0</v>
      </c>
      <c r="F499">
        <v>0</v>
      </c>
      <c r="G499">
        <v>0</v>
      </c>
      <c r="H499">
        <v>0</v>
      </c>
      <c r="J499">
        <v>0</v>
      </c>
      <c r="K499">
        <v>0</v>
      </c>
      <c r="L499">
        <v>0</v>
      </c>
      <c r="M499">
        <v>0</v>
      </c>
      <c r="N499">
        <v>0</v>
      </c>
      <c r="O499">
        <v>0</v>
      </c>
      <c r="P499">
        <v>0</v>
      </c>
      <c r="Q499">
        <v>0</v>
      </c>
      <c r="S499">
        <v>0</v>
      </c>
      <c r="T499">
        <v>0</v>
      </c>
      <c r="U499">
        <v>0</v>
      </c>
      <c r="V499">
        <v>0</v>
      </c>
      <c r="W499">
        <v>0</v>
      </c>
      <c r="X499">
        <v>0</v>
      </c>
      <c r="Y499">
        <v>0</v>
      </c>
      <c r="AA499">
        <v>2</v>
      </c>
      <c r="AB499">
        <v>0</v>
      </c>
      <c r="AC499">
        <v>2</v>
      </c>
      <c r="AD499">
        <v>4</v>
      </c>
      <c r="AE499">
        <v>0.96394822820899995</v>
      </c>
      <c r="AF499" t="s">
        <v>34</v>
      </c>
      <c r="AG499">
        <v>100</v>
      </c>
      <c r="AH499" t="s">
        <v>35</v>
      </c>
    </row>
    <row r="500" spans="1:34" x14ac:dyDescent="0.25">
      <c r="A500">
        <v>1132</v>
      </c>
      <c r="B500">
        <v>0</v>
      </c>
      <c r="C500">
        <v>0</v>
      </c>
      <c r="D500">
        <v>0</v>
      </c>
      <c r="E500">
        <v>0</v>
      </c>
      <c r="F500">
        <v>0</v>
      </c>
      <c r="G500">
        <v>0</v>
      </c>
      <c r="H500">
        <v>0</v>
      </c>
      <c r="J500">
        <v>0</v>
      </c>
      <c r="K500">
        <v>0</v>
      </c>
      <c r="L500">
        <v>0</v>
      </c>
      <c r="M500">
        <v>0</v>
      </c>
      <c r="N500">
        <v>0</v>
      </c>
      <c r="O500">
        <v>0</v>
      </c>
      <c r="P500">
        <v>0</v>
      </c>
      <c r="Q500">
        <v>0</v>
      </c>
      <c r="S500">
        <v>0</v>
      </c>
      <c r="T500">
        <v>0</v>
      </c>
      <c r="U500">
        <v>0</v>
      </c>
      <c r="V500">
        <v>0</v>
      </c>
      <c r="W500">
        <v>0</v>
      </c>
      <c r="X500">
        <v>0</v>
      </c>
      <c r="Y500">
        <v>0</v>
      </c>
      <c r="AA500">
        <v>2</v>
      </c>
      <c r="AB500">
        <v>0</v>
      </c>
      <c r="AC500">
        <v>2</v>
      </c>
      <c r="AD500">
        <v>4</v>
      </c>
      <c r="AE500">
        <v>0.96394822820899995</v>
      </c>
      <c r="AF500" t="s">
        <v>36</v>
      </c>
      <c r="AG500">
        <v>150</v>
      </c>
      <c r="AH500" t="s">
        <v>37</v>
      </c>
    </row>
    <row r="501" spans="1:34" x14ac:dyDescent="0.25">
      <c r="A501">
        <v>1132</v>
      </c>
      <c r="B501">
        <v>0</v>
      </c>
      <c r="C501">
        <v>0</v>
      </c>
      <c r="D501">
        <v>0</v>
      </c>
      <c r="E501">
        <v>0</v>
      </c>
      <c r="F501">
        <v>0</v>
      </c>
      <c r="G501">
        <v>0</v>
      </c>
      <c r="H501">
        <v>0</v>
      </c>
      <c r="J501">
        <v>0</v>
      </c>
      <c r="K501">
        <v>0</v>
      </c>
      <c r="L501">
        <v>0</v>
      </c>
      <c r="M501">
        <v>0</v>
      </c>
      <c r="N501">
        <v>0</v>
      </c>
      <c r="O501">
        <v>0</v>
      </c>
      <c r="P501">
        <v>0</v>
      </c>
      <c r="Q501">
        <v>0</v>
      </c>
      <c r="S501">
        <v>0</v>
      </c>
      <c r="T501">
        <v>0</v>
      </c>
      <c r="U501">
        <v>0</v>
      </c>
      <c r="V501">
        <v>0</v>
      </c>
      <c r="W501">
        <v>0</v>
      </c>
      <c r="X501">
        <v>0</v>
      </c>
      <c r="Y501">
        <v>0</v>
      </c>
      <c r="AA501">
        <v>2</v>
      </c>
      <c r="AB501">
        <v>0</v>
      </c>
      <c r="AC501">
        <v>2</v>
      </c>
      <c r="AD501">
        <v>4</v>
      </c>
      <c r="AE501">
        <v>0.96394822820899995</v>
      </c>
      <c r="AF501" t="s">
        <v>38</v>
      </c>
      <c r="AG501">
        <v>200</v>
      </c>
      <c r="AH501" t="s">
        <v>39</v>
      </c>
    </row>
    <row r="502" spans="1:34" x14ac:dyDescent="0.25">
      <c r="A502">
        <v>1132</v>
      </c>
      <c r="B502">
        <v>0</v>
      </c>
      <c r="C502">
        <v>0</v>
      </c>
      <c r="D502">
        <v>0</v>
      </c>
      <c r="E502">
        <v>0</v>
      </c>
      <c r="F502">
        <v>0</v>
      </c>
      <c r="G502">
        <v>0</v>
      </c>
      <c r="H502">
        <v>0</v>
      </c>
      <c r="J502">
        <v>0</v>
      </c>
      <c r="K502">
        <v>0</v>
      </c>
      <c r="L502">
        <v>0</v>
      </c>
      <c r="M502">
        <v>0</v>
      </c>
      <c r="N502">
        <v>0</v>
      </c>
      <c r="O502">
        <v>0</v>
      </c>
      <c r="P502">
        <v>0</v>
      </c>
      <c r="Q502">
        <v>0</v>
      </c>
      <c r="S502">
        <v>0</v>
      </c>
      <c r="T502">
        <v>0</v>
      </c>
      <c r="U502">
        <v>0</v>
      </c>
      <c r="V502">
        <v>0</v>
      </c>
      <c r="W502">
        <v>0</v>
      </c>
      <c r="X502">
        <v>0</v>
      </c>
      <c r="Y502">
        <v>0</v>
      </c>
      <c r="AA502">
        <v>2</v>
      </c>
      <c r="AB502">
        <v>0</v>
      </c>
      <c r="AC502">
        <v>2</v>
      </c>
      <c r="AD502">
        <v>4</v>
      </c>
      <c r="AE502">
        <v>0.96394822820899995</v>
      </c>
      <c r="AF502" t="s">
        <v>42</v>
      </c>
      <c r="AG502">
        <v>0.3</v>
      </c>
      <c r="AH502" t="s">
        <v>43</v>
      </c>
    </row>
    <row r="503" spans="1:34" x14ac:dyDescent="0.25">
      <c r="A503">
        <v>1132</v>
      </c>
      <c r="B503">
        <v>0</v>
      </c>
      <c r="C503">
        <v>0</v>
      </c>
      <c r="D503">
        <v>0</v>
      </c>
      <c r="E503">
        <v>0</v>
      </c>
      <c r="F503">
        <v>0</v>
      </c>
      <c r="G503">
        <v>0</v>
      </c>
      <c r="H503">
        <v>0</v>
      </c>
      <c r="J503">
        <v>0</v>
      </c>
      <c r="K503">
        <v>0</v>
      </c>
      <c r="L503">
        <v>0</v>
      </c>
      <c r="M503">
        <v>0</v>
      </c>
      <c r="N503">
        <v>0</v>
      </c>
      <c r="O503">
        <v>0</v>
      </c>
      <c r="P503">
        <v>0</v>
      </c>
      <c r="Q503">
        <v>0</v>
      </c>
      <c r="S503">
        <v>0</v>
      </c>
      <c r="T503">
        <v>0</v>
      </c>
      <c r="U503">
        <v>0</v>
      </c>
      <c r="V503">
        <v>0</v>
      </c>
      <c r="W503">
        <v>0</v>
      </c>
      <c r="X503">
        <v>0</v>
      </c>
      <c r="Y503">
        <v>0</v>
      </c>
      <c r="AA503">
        <v>2</v>
      </c>
      <c r="AB503">
        <v>0</v>
      </c>
      <c r="AC503">
        <v>2</v>
      </c>
      <c r="AD503">
        <v>4</v>
      </c>
      <c r="AE503">
        <v>0.96394822820899995</v>
      </c>
      <c r="AF503" t="s">
        <v>44</v>
      </c>
      <c r="AG503">
        <v>0.4</v>
      </c>
      <c r="AH503" t="s">
        <v>45</v>
      </c>
    </row>
    <row r="504" spans="1:34" x14ac:dyDescent="0.25">
      <c r="A504">
        <v>1132</v>
      </c>
      <c r="B504">
        <v>0</v>
      </c>
      <c r="C504">
        <v>0</v>
      </c>
      <c r="D504">
        <v>0</v>
      </c>
      <c r="E504">
        <v>0</v>
      </c>
      <c r="F504">
        <v>0</v>
      </c>
      <c r="G504">
        <v>0</v>
      </c>
      <c r="H504">
        <v>0</v>
      </c>
      <c r="J504">
        <v>0</v>
      </c>
      <c r="K504">
        <v>0</v>
      </c>
      <c r="L504">
        <v>0</v>
      </c>
      <c r="M504">
        <v>0</v>
      </c>
      <c r="N504">
        <v>0</v>
      </c>
      <c r="O504">
        <v>0</v>
      </c>
      <c r="P504">
        <v>0</v>
      </c>
      <c r="Q504">
        <v>0</v>
      </c>
      <c r="S504">
        <v>0</v>
      </c>
      <c r="T504">
        <v>0</v>
      </c>
      <c r="U504">
        <v>0</v>
      </c>
      <c r="V504">
        <v>0</v>
      </c>
      <c r="W504">
        <v>0</v>
      </c>
      <c r="X504">
        <v>0</v>
      </c>
      <c r="Y504">
        <v>0</v>
      </c>
      <c r="AA504">
        <v>2</v>
      </c>
      <c r="AB504">
        <v>0</v>
      </c>
      <c r="AC504">
        <v>2</v>
      </c>
      <c r="AD504">
        <v>4</v>
      </c>
      <c r="AE504">
        <v>0.96394822820899995</v>
      </c>
      <c r="AF504" t="s">
        <v>46</v>
      </c>
      <c r="AG504">
        <v>0.5</v>
      </c>
      <c r="AH504" t="s">
        <v>47</v>
      </c>
    </row>
    <row r="505" spans="1:34" x14ac:dyDescent="0.25">
      <c r="A505">
        <v>1135</v>
      </c>
      <c r="B505" t="s">
        <v>48</v>
      </c>
      <c r="J505">
        <v>0</v>
      </c>
      <c r="K505">
        <v>0</v>
      </c>
      <c r="L505">
        <v>0</v>
      </c>
      <c r="M505">
        <v>0</v>
      </c>
      <c r="N505">
        <v>0</v>
      </c>
      <c r="O505">
        <v>0</v>
      </c>
      <c r="P505">
        <v>0</v>
      </c>
      <c r="Q505">
        <v>0</v>
      </c>
      <c r="S505">
        <v>0</v>
      </c>
      <c r="T505">
        <v>0</v>
      </c>
      <c r="U505">
        <v>0</v>
      </c>
      <c r="V505">
        <v>0</v>
      </c>
      <c r="W505">
        <v>0</v>
      </c>
      <c r="X505">
        <v>0</v>
      </c>
      <c r="Y505">
        <v>0</v>
      </c>
      <c r="AA505">
        <v>0</v>
      </c>
      <c r="AB505">
        <v>0</v>
      </c>
      <c r="AC505">
        <v>0</v>
      </c>
      <c r="AE505">
        <v>0.972258492398</v>
      </c>
      <c r="AF505" t="s">
        <v>34</v>
      </c>
      <c r="AG505">
        <v>100</v>
      </c>
      <c r="AH505" t="s">
        <v>35</v>
      </c>
    </row>
    <row r="506" spans="1:34" x14ac:dyDescent="0.25">
      <c r="A506">
        <v>1135</v>
      </c>
      <c r="B506" t="s">
        <v>48</v>
      </c>
      <c r="J506">
        <v>0</v>
      </c>
      <c r="K506">
        <v>0</v>
      </c>
      <c r="L506">
        <v>0</v>
      </c>
      <c r="M506">
        <v>0</v>
      </c>
      <c r="N506">
        <v>0</v>
      </c>
      <c r="O506">
        <v>0</v>
      </c>
      <c r="P506">
        <v>0</v>
      </c>
      <c r="Q506">
        <v>0</v>
      </c>
      <c r="S506">
        <v>0</v>
      </c>
      <c r="T506">
        <v>0</v>
      </c>
      <c r="U506">
        <v>0</v>
      </c>
      <c r="V506">
        <v>0</v>
      </c>
      <c r="W506">
        <v>0</v>
      </c>
      <c r="X506">
        <v>0</v>
      </c>
      <c r="Y506">
        <v>0</v>
      </c>
      <c r="AA506">
        <v>0</v>
      </c>
      <c r="AB506">
        <v>0</v>
      </c>
      <c r="AC506">
        <v>0</v>
      </c>
      <c r="AE506">
        <v>0.972258492398</v>
      </c>
      <c r="AF506" t="s">
        <v>36</v>
      </c>
      <c r="AG506">
        <v>150</v>
      </c>
      <c r="AH506" t="s">
        <v>37</v>
      </c>
    </row>
    <row r="507" spans="1:34" x14ac:dyDescent="0.25">
      <c r="A507">
        <v>1135</v>
      </c>
      <c r="B507" t="s">
        <v>48</v>
      </c>
      <c r="J507">
        <v>0</v>
      </c>
      <c r="K507">
        <v>0</v>
      </c>
      <c r="L507">
        <v>0</v>
      </c>
      <c r="M507">
        <v>0</v>
      </c>
      <c r="N507">
        <v>0</v>
      </c>
      <c r="O507">
        <v>0</v>
      </c>
      <c r="P507">
        <v>0</v>
      </c>
      <c r="Q507">
        <v>0</v>
      </c>
      <c r="S507">
        <v>0</v>
      </c>
      <c r="T507">
        <v>0</v>
      </c>
      <c r="U507">
        <v>0</v>
      </c>
      <c r="V507">
        <v>0</v>
      </c>
      <c r="W507">
        <v>0</v>
      </c>
      <c r="X507">
        <v>0</v>
      </c>
      <c r="Y507">
        <v>0</v>
      </c>
      <c r="AA507">
        <v>0</v>
      </c>
      <c r="AB507">
        <v>0</v>
      </c>
      <c r="AC507">
        <v>0</v>
      </c>
      <c r="AE507">
        <v>0.972258492398</v>
      </c>
      <c r="AF507" t="s">
        <v>38</v>
      </c>
      <c r="AG507">
        <v>200</v>
      </c>
      <c r="AH507" t="s">
        <v>39</v>
      </c>
    </row>
    <row r="508" spans="1:34" x14ac:dyDescent="0.25">
      <c r="A508">
        <v>1135</v>
      </c>
      <c r="B508" t="s">
        <v>48</v>
      </c>
      <c r="J508">
        <v>0</v>
      </c>
      <c r="K508">
        <v>0</v>
      </c>
      <c r="L508">
        <v>0</v>
      </c>
      <c r="M508">
        <v>0</v>
      </c>
      <c r="N508">
        <v>0</v>
      </c>
      <c r="O508">
        <v>0</v>
      </c>
      <c r="P508">
        <v>0</v>
      </c>
      <c r="Q508">
        <v>0</v>
      </c>
      <c r="S508">
        <v>0</v>
      </c>
      <c r="T508">
        <v>0</v>
      </c>
      <c r="U508">
        <v>0</v>
      </c>
      <c r="V508">
        <v>0</v>
      </c>
      <c r="W508">
        <v>0</v>
      </c>
      <c r="X508">
        <v>0</v>
      </c>
      <c r="Y508">
        <v>0</v>
      </c>
      <c r="AA508">
        <v>0</v>
      </c>
      <c r="AB508">
        <v>0</v>
      </c>
      <c r="AC508">
        <v>0</v>
      </c>
      <c r="AE508">
        <v>0.972258492398</v>
      </c>
      <c r="AF508" t="s">
        <v>40</v>
      </c>
      <c r="AG508">
        <v>0.2</v>
      </c>
      <c r="AH508" t="s">
        <v>41</v>
      </c>
    </row>
    <row r="509" spans="1:34" x14ac:dyDescent="0.25">
      <c r="A509">
        <v>1135</v>
      </c>
      <c r="B509" t="s">
        <v>48</v>
      </c>
      <c r="J509">
        <v>0</v>
      </c>
      <c r="K509">
        <v>0</v>
      </c>
      <c r="L509">
        <v>0</v>
      </c>
      <c r="M509">
        <v>0</v>
      </c>
      <c r="N509">
        <v>0</v>
      </c>
      <c r="O509">
        <v>0</v>
      </c>
      <c r="P509">
        <v>0</v>
      </c>
      <c r="Q509">
        <v>0</v>
      </c>
      <c r="S509">
        <v>0</v>
      </c>
      <c r="T509">
        <v>0</v>
      </c>
      <c r="U509">
        <v>0</v>
      </c>
      <c r="V509">
        <v>0</v>
      </c>
      <c r="W509">
        <v>0</v>
      </c>
      <c r="X509">
        <v>0</v>
      </c>
      <c r="Y509">
        <v>0</v>
      </c>
      <c r="AA509">
        <v>0</v>
      </c>
      <c r="AB509">
        <v>0</v>
      </c>
      <c r="AC509">
        <v>0</v>
      </c>
      <c r="AE509">
        <v>0.972258492398</v>
      </c>
      <c r="AF509" t="s">
        <v>42</v>
      </c>
      <c r="AG509">
        <v>0.3</v>
      </c>
      <c r="AH509" t="s">
        <v>43</v>
      </c>
    </row>
    <row r="510" spans="1:34" x14ac:dyDescent="0.25">
      <c r="A510">
        <v>1135</v>
      </c>
      <c r="B510" t="s">
        <v>48</v>
      </c>
      <c r="J510">
        <v>0</v>
      </c>
      <c r="K510">
        <v>0</v>
      </c>
      <c r="L510">
        <v>0</v>
      </c>
      <c r="M510">
        <v>0</v>
      </c>
      <c r="N510">
        <v>0</v>
      </c>
      <c r="O510">
        <v>0</v>
      </c>
      <c r="P510">
        <v>0</v>
      </c>
      <c r="Q510">
        <v>0</v>
      </c>
      <c r="S510">
        <v>0</v>
      </c>
      <c r="T510">
        <v>0</v>
      </c>
      <c r="U510">
        <v>0</v>
      </c>
      <c r="V510">
        <v>0</v>
      </c>
      <c r="W510">
        <v>0</v>
      </c>
      <c r="X510">
        <v>0</v>
      </c>
      <c r="Y510">
        <v>0</v>
      </c>
      <c r="AA510">
        <v>0</v>
      </c>
      <c r="AB510">
        <v>0</v>
      </c>
      <c r="AC510">
        <v>0</v>
      </c>
      <c r="AE510">
        <v>0.972258492398</v>
      </c>
      <c r="AF510" t="s">
        <v>44</v>
      </c>
      <c r="AG510">
        <v>0.4</v>
      </c>
      <c r="AH510" t="s">
        <v>45</v>
      </c>
    </row>
    <row r="511" spans="1:34" x14ac:dyDescent="0.25">
      <c r="A511">
        <v>1135</v>
      </c>
      <c r="B511" t="s">
        <v>48</v>
      </c>
      <c r="J511">
        <v>0</v>
      </c>
      <c r="K511">
        <v>0</v>
      </c>
      <c r="L511">
        <v>0</v>
      </c>
      <c r="M511">
        <v>0</v>
      </c>
      <c r="N511">
        <v>0</v>
      </c>
      <c r="O511">
        <v>0</v>
      </c>
      <c r="P511">
        <v>0</v>
      </c>
      <c r="Q511">
        <v>0</v>
      </c>
      <c r="S511">
        <v>0</v>
      </c>
      <c r="T511">
        <v>0</v>
      </c>
      <c r="U511">
        <v>0</v>
      </c>
      <c r="V511">
        <v>0</v>
      </c>
      <c r="W511">
        <v>0</v>
      </c>
      <c r="X511">
        <v>0</v>
      </c>
      <c r="Y511">
        <v>0</v>
      </c>
      <c r="AA511">
        <v>0</v>
      </c>
      <c r="AB511">
        <v>0</v>
      </c>
      <c r="AC511">
        <v>0</v>
      </c>
      <c r="AE511">
        <v>0.972258492398</v>
      </c>
      <c r="AF511" t="s">
        <v>46</v>
      </c>
      <c r="AG511">
        <v>0.5</v>
      </c>
      <c r="AH511" t="s">
        <v>47</v>
      </c>
    </row>
    <row r="512" spans="1:34" x14ac:dyDescent="0.25">
      <c r="A512">
        <v>1140</v>
      </c>
      <c r="B512">
        <v>0</v>
      </c>
      <c r="C512">
        <v>0</v>
      </c>
      <c r="D512">
        <v>0</v>
      </c>
      <c r="E512">
        <v>0</v>
      </c>
      <c r="F512">
        <v>0</v>
      </c>
      <c r="G512">
        <v>0</v>
      </c>
      <c r="H512">
        <v>0</v>
      </c>
      <c r="J512">
        <v>0</v>
      </c>
      <c r="K512">
        <v>0</v>
      </c>
      <c r="L512">
        <v>0</v>
      </c>
      <c r="M512">
        <v>0</v>
      </c>
      <c r="N512">
        <v>0</v>
      </c>
      <c r="O512">
        <v>0</v>
      </c>
      <c r="P512">
        <v>0</v>
      </c>
      <c r="Q512">
        <v>0</v>
      </c>
      <c r="S512">
        <v>0</v>
      </c>
      <c r="T512">
        <v>0</v>
      </c>
      <c r="U512">
        <v>0</v>
      </c>
      <c r="V512">
        <v>0</v>
      </c>
      <c r="W512">
        <v>0</v>
      </c>
      <c r="X512">
        <v>0</v>
      </c>
      <c r="Y512">
        <v>0</v>
      </c>
      <c r="AA512">
        <v>2</v>
      </c>
      <c r="AB512">
        <v>0</v>
      </c>
      <c r="AC512">
        <v>2</v>
      </c>
      <c r="AD512">
        <v>15</v>
      </c>
      <c r="AE512">
        <v>0.87013717061200002</v>
      </c>
      <c r="AF512" t="s">
        <v>34</v>
      </c>
      <c r="AG512">
        <v>100</v>
      </c>
      <c r="AH512" t="s">
        <v>35</v>
      </c>
    </row>
    <row r="513" spans="1:34" x14ac:dyDescent="0.25">
      <c r="A513">
        <v>1140</v>
      </c>
      <c r="B513">
        <v>0</v>
      </c>
      <c r="C513">
        <v>0</v>
      </c>
      <c r="D513">
        <v>0</v>
      </c>
      <c r="E513">
        <v>0</v>
      </c>
      <c r="F513">
        <v>0</v>
      </c>
      <c r="G513">
        <v>0</v>
      </c>
      <c r="H513">
        <v>0</v>
      </c>
      <c r="J513">
        <v>0</v>
      </c>
      <c r="K513">
        <v>0</v>
      </c>
      <c r="L513">
        <v>0</v>
      </c>
      <c r="M513">
        <v>0</v>
      </c>
      <c r="N513">
        <v>0</v>
      </c>
      <c r="O513">
        <v>0</v>
      </c>
      <c r="P513">
        <v>0</v>
      </c>
      <c r="Q513">
        <v>0</v>
      </c>
      <c r="S513">
        <v>0</v>
      </c>
      <c r="T513">
        <v>0</v>
      </c>
      <c r="U513">
        <v>0</v>
      </c>
      <c r="V513">
        <v>0</v>
      </c>
      <c r="W513">
        <v>0</v>
      </c>
      <c r="X513">
        <v>0</v>
      </c>
      <c r="Y513">
        <v>0</v>
      </c>
      <c r="AA513">
        <v>2</v>
      </c>
      <c r="AB513">
        <v>0</v>
      </c>
      <c r="AC513">
        <v>2</v>
      </c>
      <c r="AD513">
        <v>15</v>
      </c>
      <c r="AE513">
        <v>0.87013717061200002</v>
      </c>
      <c r="AF513" t="s">
        <v>36</v>
      </c>
      <c r="AG513">
        <v>150</v>
      </c>
      <c r="AH513" t="s">
        <v>37</v>
      </c>
    </row>
    <row r="514" spans="1:34" x14ac:dyDescent="0.25">
      <c r="A514">
        <v>1140</v>
      </c>
      <c r="B514">
        <v>0</v>
      </c>
      <c r="C514">
        <v>0</v>
      </c>
      <c r="D514">
        <v>0</v>
      </c>
      <c r="E514">
        <v>0</v>
      </c>
      <c r="F514">
        <v>0</v>
      </c>
      <c r="G514">
        <v>0</v>
      </c>
      <c r="H514">
        <v>0</v>
      </c>
      <c r="J514">
        <v>0</v>
      </c>
      <c r="K514">
        <v>0</v>
      </c>
      <c r="L514">
        <v>0</v>
      </c>
      <c r="M514">
        <v>0</v>
      </c>
      <c r="N514">
        <v>0</v>
      </c>
      <c r="O514">
        <v>0</v>
      </c>
      <c r="P514">
        <v>0</v>
      </c>
      <c r="Q514">
        <v>0</v>
      </c>
      <c r="S514">
        <v>0</v>
      </c>
      <c r="T514">
        <v>0</v>
      </c>
      <c r="U514">
        <v>0</v>
      </c>
      <c r="V514">
        <v>0</v>
      </c>
      <c r="W514">
        <v>0</v>
      </c>
      <c r="X514">
        <v>0</v>
      </c>
      <c r="Y514">
        <v>0</v>
      </c>
      <c r="AA514">
        <v>2</v>
      </c>
      <c r="AB514">
        <v>0</v>
      </c>
      <c r="AC514">
        <v>2</v>
      </c>
      <c r="AD514">
        <v>15</v>
      </c>
      <c r="AE514">
        <v>0.87013717061200002</v>
      </c>
      <c r="AF514" t="s">
        <v>38</v>
      </c>
      <c r="AG514">
        <v>200</v>
      </c>
      <c r="AH514" t="s">
        <v>39</v>
      </c>
    </row>
    <row r="515" spans="1:34" x14ac:dyDescent="0.25">
      <c r="A515">
        <v>1140</v>
      </c>
      <c r="B515">
        <v>0</v>
      </c>
      <c r="C515">
        <v>0</v>
      </c>
      <c r="D515">
        <v>0</v>
      </c>
      <c r="E515">
        <v>0</v>
      </c>
      <c r="F515">
        <v>0</v>
      </c>
      <c r="G515">
        <v>0</v>
      </c>
      <c r="H515">
        <v>0</v>
      </c>
      <c r="J515">
        <v>0</v>
      </c>
      <c r="K515">
        <v>0</v>
      </c>
      <c r="L515">
        <v>0</v>
      </c>
      <c r="M515">
        <v>0</v>
      </c>
      <c r="N515">
        <v>0</v>
      </c>
      <c r="O515">
        <v>0</v>
      </c>
      <c r="P515">
        <v>0</v>
      </c>
      <c r="Q515">
        <v>0</v>
      </c>
      <c r="S515">
        <v>0</v>
      </c>
      <c r="T515">
        <v>0</v>
      </c>
      <c r="U515">
        <v>0</v>
      </c>
      <c r="V515">
        <v>0</v>
      </c>
      <c r="W515">
        <v>0</v>
      </c>
      <c r="X515">
        <v>0</v>
      </c>
      <c r="Y515">
        <v>0</v>
      </c>
      <c r="AA515">
        <v>2</v>
      </c>
      <c r="AB515">
        <v>0</v>
      </c>
      <c r="AC515">
        <v>2</v>
      </c>
      <c r="AD515">
        <v>15</v>
      </c>
      <c r="AE515">
        <v>0.87013717061200002</v>
      </c>
      <c r="AF515" t="s">
        <v>44</v>
      </c>
      <c r="AG515">
        <v>0.4</v>
      </c>
      <c r="AH515" t="s">
        <v>45</v>
      </c>
    </row>
    <row r="516" spans="1:34" x14ac:dyDescent="0.25">
      <c r="A516">
        <v>1140</v>
      </c>
      <c r="B516">
        <v>0</v>
      </c>
      <c r="C516">
        <v>0</v>
      </c>
      <c r="D516">
        <v>0</v>
      </c>
      <c r="E516">
        <v>0</v>
      </c>
      <c r="F516">
        <v>0</v>
      </c>
      <c r="G516">
        <v>0</v>
      </c>
      <c r="H516">
        <v>0</v>
      </c>
      <c r="J516">
        <v>0</v>
      </c>
      <c r="K516">
        <v>0</v>
      </c>
      <c r="L516">
        <v>0</v>
      </c>
      <c r="M516">
        <v>0</v>
      </c>
      <c r="N516">
        <v>0</v>
      </c>
      <c r="O516">
        <v>0</v>
      </c>
      <c r="P516">
        <v>0</v>
      </c>
      <c r="Q516">
        <v>0</v>
      </c>
      <c r="S516">
        <v>0</v>
      </c>
      <c r="T516">
        <v>0</v>
      </c>
      <c r="U516">
        <v>0</v>
      </c>
      <c r="V516">
        <v>0</v>
      </c>
      <c r="W516">
        <v>0</v>
      </c>
      <c r="X516">
        <v>0</v>
      </c>
      <c r="Y516">
        <v>0</v>
      </c>
      <c r="AA516">
        <v>2</v>
      </c>
      <c r="AB516">
        <v>0</v>
      </c>
      <c r="AC516">
        <v>2</v>
      </c>
      <c r="AD516">
        <v>15</v>
      </c>
      <c r="AE516">
        <v>0.87013717061200002</v>
      </c>
      <c r="AF516" t="s">
        <v>46</v>
      </c>
      <c r="AG516">
        <v>0.5</v>
      </c>
      <c r="AH516" t="s">
        <v>47</v>
      </c>
    </row>
    <row r="517" spans="1:34" x14ac:dyDescent="0.25">
      <c r="A517">
        <v>1141</v>
      </c>
      <c r="B517">
        <v>0</v>
      </c>
      <c r="C517">
        <v>0</v>
      </c>
      <c r="D517">
        <v>0</v>
      </c>
      <c r="E517">
        <v>0</v>
      </c>
      <c r="F517">
        <v>0</v>
      </c>
      <c r="G517">
        <v>0</v>
      </c>
      <c r="H517">
        <v>0</v>
      </c>
      <c r="J517">
        <v>0</v>
      </c>
      <c r="K517">
        <v>3</v>
      </c>
      <c r="L517">
        <v>2</v>
      </c>
      <c r="M517">
        <v>0</v>
      </c>
      <c r="N517">
        <v>0</v>
      </c>
      <c r="O517">
        <v>0</v>
      </c>
      <c r="P517">
        <v>1</v>
      </c>
      <c r="Q517">
        <v>0</v>
      </c>
      <c r="R517">
        <v>-7</v>
      </c>
      <c r="S517">
        <v>0</v>
      </c>
      <c r="T517">
        <v>0</v>
      </c>
      <c r="U517">
        <v>0</v>
      </c>
      <c r="V517">
        <v>0</v>
      </c>
      <c r="W517">
        <v>0</v>
      </c>
      <c r="X517">
        <v>0</v>
      </c>
      <c r="Y517">
        <v>0</v>
      </c>
      <c r="AA517" t="s">
        <v>48</v>
      </c>
      <c r="AE517">
        <v>1.1167821340899999</v>
      </c>
      <c r="AF517" t="s">
        <v>36</v>
      </c>
      <c r="AG517">
        <v>150</v>
      </c>
      <c r="AH517" t="s">
        <v>37</v>
      </c>
    </row>
    <row r="518" spans="1:34" x14ac:dyDescent="0.25">
      <c r="A518">
        <v>1141</v>
      </c>
      <c r="B518">
        <v>0</v>
      </c>
      <c r="C518">
        <v>0</v>
      </c>
      <c r="D518">
        <v>0</v>
      </c>
      <c r="E518">
        <v>0</v>
      </c>
      <c r="F518">
        <v>0</v>
      </c>
      <c r="G518">
        <v>0</v>
      </c>
      <c r="H518">
        <v>0</v>
      </c>
      <c r="J518">
        <v>0</v>
      </c>
      <c r="K518">
        <v>3</v>
      </c>
      <c r="L518">
        <v>2</v>
      </c>
      <c r="M518">
        <v>0</v>
      </c>
      <c r="N518">
        <v>0</v>
      </c>
      <c r="O518">
        <v>0</v>
      </c>
      <c r="P518">
        <v>1</v>
      </c>
      <c r="Q518">
        <v>0</v>
      </c>
      <c r="R518">
        <v>-7</v>
      </c>
      <c r="S518">
        <v>0</v>
      </c>
      <c r="T518">
        <v>0</v>
      </c>
      <c r="U518">
        <v>0</v>
      </c>
      <c r="V518">
        <v>0</v>
      </c>
      <c r="W518">
        <v>0</v>
      </c>
      <c r="X518">
        <v>0</v>
      </c>
      <c r="Y518">
        <v>0</v>
      </c>
      <c r="AA518" t="s">
        <v>48</v>
      </c>
      <c r="AE518">
        <v>1.1167821340899999</v>
      </c>
      <c r="AF518" t="s">
        <v>38</v>
      </c>
      <c r="AG518">
        <v>200</v>
      </c>
      <c r="AH518" t="s">
        <v>39</v>
      </c>
    </row>
    <row r="519" spans="1:34" x14ac:dyDescent="0.25">
      <c r="A519">
        <v>1141</v>
      </c>
      <c r="B519">
        <v>0</v>
      </c>
      <c r="C519">
        <v>0</v>
      </c>
      <c r="D519">
        <v>0</v>
      </c>
      <c r="E519">
        <v>0</v>
      </c>
      <c r="F519">
        <v>0</v>
      </c>
      <c r="G519">
        <v>0</v>
      </c>
      <c r="H519">
        <v>0</v>
      </c>
      <c r="J519">
        <v>0</v>
      </c>
      <c r="K519">
        <v>3</v>
      </c>
      <c r="L519">
        <v>2</v>
      </c>
      <c r="M519">
        <v>0</v>
      </c>
      <c r="N519">
        <v>0</v>
      </c>
      <c r="O519">
        <v>0</v>
      </c>
      <c r="P519">
        <v>1</v>
      </c>
      <c r="Q519">
        <v>0</v>
      </c>
      <c r="R519">
        <v>-7</v>
      </c>
      <c r="S519">
        <v>0</v>
      </c>
      <c r="T519">
        <v>0</v>
      </c>
      <c r="U519">
        <v>0</v>
      </c>
      <c r="V519">
        <v>0</v>
      </c>
      <c r="W519">
        <v>0</v>
      </c>
      <c r="X519">
        <v>0</v>
      </c>
      <c r="Y519">
        <v>0</v>
      </c>
      <c r="AA519" t="s">
        <v>48</v>
      </c>
      <c r="AE519">
        <v>1.1167821340899999</v>
      </c>
      <c r="AF519" t="s">
        <v>40</v>
      </c>
      <c r="AG519">
        <v>0.2</v>
      </c>
      <c r="AH519" t="s">
        <v>41</v>
      </c>
    </row>
    <row r="520" spans="1:34" x14ac:dyDescent="0.25">
      <c r="A520">
        <v>1141</v>
      </c>
      <c r="B520">
        <v>0</v>
      </c>
      <c r="C520">
        <v>0</v>
      </c>
      <c r="D520">
        <v>0</v>
      </c>
      <c r="E520">
        <v>0</v>
      </c>
      <c r="F520">
        <v>0</v>
      </c>
      <c r="G520">
        <v>0</v>
      </c>
      <c r="H520">
        <v>0</v>
      </c>
      <c r="J520">
        <v>0</v>
      </c>
      <c r="K520">
        <v>3</v>
      </c>
      <c r="L520">
        <v>2</v>
      </c>
      <c r="M520">
        <v>0</v>
      </c>
      <c r="N520">
        <v>0</v>
      </c>
      <c r="O520">
        <v>0</v>
      </c>
      <c r="P520">
        <v>1</v>
      </c>
      <c r="Q520">
        <v>0</v>
      </c>
      <c r="R520">
        <v>-7</v>
      </c>
      <c r="S520">
        <v>0</v>
      </c>
      <c r="T520">
        <v>0</v>
      </c>
      <c r="U520">
        <v>0</v>
      </c>
      <c r="V520">
        <v>0</v>
      </c>
      <c r="W520">
        <v>0</v>
      </c>
      <c r="X520">
        <v>0</v>
      </c>
      <c r="Y520">
        <v>0</v>
      </c>
      <c r="AA520" t="s">
        <v>48</v>
      </c>
      <c r="AE520">
        <v>1.1167821340899999</v>
      </c>
      <c r="AF520" t="s">
        <v>42</v>
      </c>
      <c r="AG520">
        <v>0.3</v>
      </c>
      <c r="AH520" t="s">
        <v>43</v>
      </c>
    </row>
    <row r="521" spans="1:34" x14ac:dyDescent="0.25">
      <c r="A521">
        <v>1141</v>
      </c>
      <c r="B521">
        <v>0</v>
      </c>
      <c r="C521">
        <v>0</v>
      </c>
      <c r="D521">
        <v>0</v>
      </c>
      <c r="E521">
        <v>0</v>
      </c>
      <c r="F521">
        <v>0</v>
      </c>
      <c r="G521">
        <v>0</v>
      </c>
      <c r="H521">
        <v>0</v>
      </c>
      <c r="J521">
        <v>0</v>
      </c>
      <c r="K521">
        <v>3</v>
      </c>
      <c r="L521">
        <v>2</v>
      </c>
      <c r="M521">
        <v>0</v>
      </c>
      <c r="N521">
        <v>0</v>
      </c>
      <c r="O521">
        <v>0</v>
      </c>
      <c r="P521">
        <v>1</v>
      </c>
      <c r="Q521">
        <v>0</v>
      </c>
      <c r="R521">
        <v>-7</v>
      </c>
      <c r="S521">
        <v>0</v>
      </c>
      <c r="T521">
        <v>0</v>
      </c>
      <c r="U521">
        <v>0</v>
      </c>
      <c r="V521">
        <v>0</v>
      </c>
      <c r="W521">
        <v>0</v>
      </c>
      <c r="X521">
        <v>0</v>
      </c>
      <c r="Y521">
        <v>0</v>
      </c>
      <c r="AA521" t="s">
        <v>48</v>
      </c>
      <c r="AE521">
        <v>1.1167821340899999</v>
      </c>
      <c r="AF521" t="s">
        <v>44</v>
      </c>
      <c r="AG521">
        <v>0.4</v>
      </c>
      <c r="AH521" t="s">
        <v>45</v>
      </c>
    </row>
    <row r="522" spans="1:34" x14ac:dyDescent="0.25">
      <c r="A522">
        <v>1141</v>
      </c>
      <c r="B522">
        <v>0</v>
      </c>
      <c r="C522">
        <v>0</v>
      </c>
      <c r="D522">
        <v>0</v>
      </c>
      <c r="E522">
        <v>0</v>
      </c>
      <c r="F522">
        <v>0</v>
      </c>
      <c r="G522">
        <v>0</v>
      </c>
      <c r="H522">
        <v>0</v>
      </c>
      <c r="J522">
        <v>0</v>
      </c>
      <c r="K522">
        <v>3</v>
      </c>
      <c r="L522">
        <v>2</v>
      </c>
      <c r="M522">
        <v>0</v>
      </c>
      <c r="N522">
        <v>0</v>
      </c>
      <c r="O522">
        <v>0</v>
      </c>
      <c r="P522">
        <v>1</v>
      </c>
      <c r="Q522">
        <v>0</v>
      </c>
      <c r="R522">
        <v>-7</v>
      </c>
      <c r="S522">
        <v>0</v>
      </c>
      <c r="T522">
        <v>0</v>
      </c>
      <c r="U522">
        <v>0</v>
      </c>
      <c r="V522">
        <v>0</v>
      </c>
      <c r="W522">
        <v>0</v>
      </c>
      <c r="X522">
        <v>0</v>
      </c>
      <c r="Y522">
        <v>0</v>
      </c>
      <c r="AA522" t="s">
        <v>48</v>
      </c>
      <c r="AE522">
        <v>1.1167821340899999</v>
      </c>
      <c r="AF522" t="s">
        <v>46</v>
      </c>
      <c r="AG522">
        <v>0.5</v>
      </c>
      <c r="AH522" t="s">
        <v>47</v>
      </c>
    </row>
    <row r="523" spans="1:34" x14ac:dyDescent="0.25">
      <c r="A523">
        <v>1152</v>
      </c>
      <c r="B523">
        <v>6</v>
      </c>
      <c r="C523">
        <v>6</v>
      </c>
      <c r="D523">
        <v>0</v>
      </c>
      <c r="E523">
        <v>0</v>
      </c>
      <c r="F523">
        <v>0</v>
      </c>
      <c r="G523">
        <v>0</v>
      </c>
      <c r="H523">
        <v>0</v>
      </c>
      <c r="I523">
        <v>6</v>
      </c>
      <c r="J523">
        <v>0</v>
      </c>
      <c r="K523">
        <v>0</v>
      </c>
      <c r="L523">
        <v>0</v>
      </c>
      <c r="M523">
        <v>0</v>
      </c>
      <c r="N523">
        <v>0</v>
      </c>
      <c r="O523">
        <v>0</v>
      </c>
      <c r="P523">
        <v>0</v>
      </c>
      <c r="Q523">
        <v>0</v>
      </c>
      <c r="S523">
        <v>0</v>
      </c>
      <c r="T523">
        <v>0</v>
      </c>
      <c r="U523">
        <v>0</v>
      </c>
      <c r="V523">
        <v>0</v>
      </c>
      <c r="W523">
        <v>0</v>
      </c>
      <c r="X523">
        <v>0</v>
      </c>
      <c r="Y523">
        <v>0</v>
      </c>
      <c r="AA523">
        <v>2</v>
      </c>
      <c r="AB523">
        <v>0</v>
      </c>
      <c r="AC523">
        <v>2</v>
      </c>
      <c r="AD523">
        <v>-7</v>
      </c>
      <c r="AE523">
        <v>0.69986665304700002</v>
      </c>
      <c r="AF523" t="s">
        <v>38</v>
      </c>
      <c r="AG523">
        <v>200</v>
      </c>
      <c r="AH523" t="s">
        <v>39</v>
      </c>
    </row>
    <row r="524" spans="1:34" x14ac:dyDescent="0.25">
      <c r="A524">
        <v>1152</v>
      </c>
      <c r="B524">
        <v>6</v>
      </c>
      <c r="C524">
        <v>6</v>
      </c>
      <c r="D524">
        <v>0</v>
      </c>
      <c r="E524">
        <v>0</v>
      </c>
      <c r="F524">
        <v>0</v>
      </c>
      <c r="G524">
        <v>0</v>
      </c>
      <c r="H524">
        <v>0</v>
      </c>
      <c r="I524">
        <v>6</v>
      </c>
      <c r="J524">
        <v>0</v>
      </c>
      <c r="K524">
        <v>0</v>
      </c>
      <c r="L524">
        <v>0</v>
      </c>
      <c r="M524">
        <v>0</v>
      </c>
      <c r="N524">
        <v>0</v>
      </c>
      <c r="O524">
        <v>0</v>
      </c>
      <c r="P524">
        <v>0</v>
      </c>
      <c r="Q524">
        <v>0</v>
      </c>
      <c r="S524">
        <v>0</v>
      </c>
      <c r="T524">
        <v>0</v>
      </c>
      <c r="U524">
        <v>0</v>
      </c>
      <c r="V524">
        <v>0</v>
      </c>
      <c r="W524">
        <v>0</v>
      </c>
      <c r="X524">
        <v>0</v>
      </c>
      <c r="Y524">
        <v>0</v>
      </c>
      <c r="AA524">
        <v>2</v>
      </c>
      <c r="AB524">
        <v>0</v>
      </c>
      <c r="AC524">
        <v>2</v>
      </c>
      <c r="AD524">
        <v>-7</v>
      </c>
      <c r="AE524">
        <v>0.69986665304700002</v>
      </c>
      <c r="AF524" t="s">
        <v>42</v>
      </c>
      <c r="AG524">
        <v>0.3</v>
      </c>
      <c r="AH524" t="s">
        <v>43</v>
      </c>
    </row>
    <row r="525" spans="1:34" x14ac:dyDescent="0.25">
      <c r="A525">
        <v>1152</v>
      </c>
      <c r="B525">
        <v>6</v>
      </c>
      <c r="C525">
        <v>6</v>
      </c>
      <c r="D525">
        <v>0</v>
      </c>
      <c r="E525">
        <v>0</v>
      </c>
      <c r="F525">
        <v>0</v>
      </c>
      <c r="G525">
        <v>0</v>
      </c>
      <c r="H525">
        <v>0</v>
      </c>
      <c r="I525">
        <v>6</v>
      </c>
      <c r="J525">
        <v>0</v>
      </c>
      <c r="K525">
        <v>0</v>
      </c>
      <c r="L525">
        <v>0</v>
      </c>
      <c r="M525">
        <v>0</v>
      </c>
      <c r="N525">
        <v>0</v>
      </c>
      <c r="O525">
        <v>0</v>
      </c>
      <c r="P525">
        <v>0</v>
      </c>
      <c r="Q525">
        <v>0</v>
      </c>
      <c r="S525">
        <v>0</v>
      </c>
      <c r="T525">
        <v>0</v>
      </c>
      <c r="U525">
        <v>0</v>
      </c>
      <c r="V525">
        <v>0</v>
      </c>
      <c r="W525">
        <v>0</v>
      </c>
      <c r="X525">
        <v>0</v>
      </c>
      <c r="Y525">
        <v>0</v>
      </c>
      <c r="AA525">
        <v>2</v>
      </c>
      <c r="AB525">
        <v>0</v>
      </c>
      <c r="AC525">
        <v>2</v>
      </c>
      <c r="AD525">
        <v>-7</v>
      </c>
      <c r="AE525">
        <v>0.69986665304700002</v>
      </c>
      <c r="AF525" t="s">
        <v>44</v>
      </c>
      <c r="AG525">
        <v>0.4</v>
      </c>
      <c r="AH525" t="s">
        <v>45</v>
      </c>
    </row>
    <row r="526" spans="1:34" x14ac:dyDescent="0.25">
      <c r="A526">
        <v>1152</v>
      </c>
      <c r="B526">
        <v>6</v>
      </c>
      <c r="C526">
        <v>6</v>
      </c>
      <c r="D526">
        <v>0</v>
      </c>
      <c r="E526">
        <v>0</v>
      </c>
      <c r="F526">
        <v>0</v>
      </c>
      <c r="G526">
        <v>0</v>
      </c>
      <c r="H526">
        <v>0</v>
      </c>
      <c r="I526">
        <v>6</v>
      </c>
      <c r="J526">
        <v>0</v>
      </c>
      <c r="K526">
        <v>0</v>
      </c>
      <c r="L526">
        <v>0</v>
      </c>
      <c r="M526">
        <v>0</v>
      </c>
      <c r="N526">
        <v>0</v>
      </c>
      <c r="O526">
        <v>0</v>
      </c>
      <c r="P526">
        <v>0</v>
      </c>
      <c r="Q526">
        <v>0</v>
      </c>
      <c r="S526">
        <v>0</v>
      </c>
      <c r="T526">
        <v>0</v>
      </c>
      <c r="U526">
        <v>0</v>
      </c>
      <c r="V526">
        <v>0</v>
      </c>
      <c r="W526">
        <v>0</v>
      </c>
      <c r="X526">
        <v>0</v>
      </c>
      <c r="Y526">
        <v>0</v>
      </c>
      <c r="AA526">
        <v>2</v>
      </c>
      <c r="AB526">
        <v>0</v>
      </c>
      <c r="AC526">
        <v>2</v>
      </c>
      <c r="AD526">
        <v>-7</v>
      </c>
      <c r="AE526">
        <v>0.69986665304700002</v>
      </c>
      <c r="AF526" t="s">
        <v>46</v>
      </c>
      <c r="AG526">
        <v>0.5</v>
      </c>
      <c r="AH526" t="s">
        <v>47</v>
      </c>
    </row>
    <row r="527" spans="1:34" x14ac:dyDescent="0.25">
      <c r="A527">
        <v>1155</v>
      </c>
      <c r="B527">
        <v>6</v>
      </c>
      <c r="C527">
        <v>0</v>
      </c>
      <c r="D527">
        <v>0</v>
      </c>
      <c r="E527">
        <v>0</v>
      </c>
      <c r="F527">
        <v>0</v>
      </c>
      <c r="G527">
        <v>6</v>
      </c>
      <c r="H527">
        <v>0</v>
      </c>
      <c r="I527">
        <v>2</v>
      </c>
      <c r="J527">
        <v>0</v>
      </c>
      <c r="K527">
        <v>0</v>
      </c>
      <c r="L527">
        <v>0</v>
      </c>
      <c r="M527">
        <v>0</v>
      </c>
      <c r="N527">
        <v>0</v>
      </c>
      <c r="O527">
        <v>0</v>
      </c>
      <c r="P527">
        <v>0</v>
      </c>
      <c r="Q527">
        <v>0</v>
      </c>
      <c r="S527">
        <v>2</v>
      </c>
      <c r="T527">
        <v>1</v>
      </c>
      <c r="U527">
        <v>0</v>
      </c>
      <c r="V527">
        <v>0</v>
      </c>
      <c r="W527">
        <v>1</v>
      </c>
      <c r="X527">
        <v>0</v>
      </c>
      <c r="Y527">
        <v>0</v>
      </c>
      <c r="Z527">
        <v>2</v>
      </c>
      <c r="AA527">
        <v>1</v>
      </c>
      <c r="AB527">
        <v>0</v>
      </c>
      <c r="AC527">
        <v>1</v>
      </c>
      <c r="AD527">
        <v>15</v>
      </c>
      <c r="AE527">
        <v>0.76656559552299997</v>
      </c>
      <c r="AF527" t="s">
        <v>36</v>
      </c>
      <c r="AG527">
        <v>150</v>
      </c>
      <c r="AH527" t="s">
        <v>37</v>
      </c>
    </row>
    <row r="528" spans="1:34" x14ac:dyDescent="0.25">
      <c r="A528">
        <v>1155</v>
      </c>
      <c r="B528">
        <v>6</v>
      </c>
      <c r="C528">
        <v>0</v>
      </c>
      <c r="D528">
        <v>0</v>
      </c>
      <c r="E528">
        <v>0</v>
      </c>
      <c r="F528">
        <v>0</v>
      </c>
      <c r="G528">
        <v>6</v>
      </c>
      <c r="H528">
        <v>0</v>
      </c>
      <c r="I528">
        <v>2</v>
      </c>
      <c r="J528">
        <v>0</v>
      </c>
      <c r="K528">
        <v>0</v>
      </c>
      <c r="L528">
        <v>0</v>
      </c>
      <c r="M528">
        <v>0</v>
      </c>
      <c r="N528">
        <v>0</v>
      </c>
      <c r="O528">
        <v>0</v>
      </c>
      <c r="P528">
        <v>0</v>
      </c>
      <c r="Q528">
        <v>0</v>
      </c>
      <c r="S528">
        <v>2</v>
      </c>
      <c r="T528">
        <v>1</v>
      </c>
      <c r="U528">
        <v>0</v>
      </c>
      <c r="V528">
        <v>0</v>
      </c>
      <c r="W528">
        <v>1</v>
      </c>
      <c r="X528">
        <v>0</v>
      </c>
      <c r="Y528">
        <v>0</v>
      </c>
      <c r="Z528">
        <v>2</v>
      </c>
      <c r="AA528">
        <v>1</v>
      </c>
      <c r="AB528">
        <v>0</v>
      </c>
      <c r="AC528">
        <v>1</v>
      </c>
      <c r="AD528">
        <v>15</v>
      </c>
      <c r="AE528">
        <v>0.76656559552299997</v>
      </c>
      <c r="AF528" t="s">
        <v>38</v>
      </c>
      <c r="AG528">
        <v>200</v>
      </c>
      <c r="AH528" t="s">
        <v>39</v>
      </c>
    </row>
    <row r="529" spans="1:34" x14ac:dyDescent="0.25">
      <c r="A529">
        <v>1155</v>
      </c>
      <c r="B529">
        <v>6</v>
      </c>
      <c r="C529">
        <v>0</v>
      </c>
      <c r="D529">
        <v>0</v>
      </c>
      <c r="E529">
        <v>0</v>
      </c>
      <c r="F529">
        <v>0</v>
      </c>
      <c r="G529">
        <v>6</v>
      </c>
      <c r="H529">
        <v>0</v>
      </c>
      <c r="I529">
        <v>2</v>
      </c>
      <c r="J529">
        <v>0</v>
      </c>
      <c r="K529">
        <v>0</v>
      </c>
      <c r="L529">
        <v>0</v>
      </c>
      <c r="M529">
        <v>0</v>
      </c>
      <c r="N529">
        <v>0</v>
      </c>
      <c r="O529">
        <v>0</v>
      </c>
      <c r="P529">
        <v>0</v>
      </c>
      <c r="Q529">
        <v>0</v>
      </c>
      <c r="S529">
        <v>2</v>
      </c>
      <c r="T529">
        <v>1</v>
      </c>
      <c r="U529">
        <v>0</v>
      </c>
      <c r="V529">
        <v>0</v>
      </c>
      <c r="W529">
        <v>1</v>
      </c>
      <c r="X529">
        <v>0</v>
      </c>
      <c r="Y529">
        <v>0</v>
      </c>
      <c r="Z529">
        <v>2</v>
      </c>
      <c r="AA529">
        <v>1</v>
      </c>
      <c r="AB529">
        <v>0</v>
      </c>
      <c r="AC529">
        <v>1</v>
      </c>
      <c r="AD529">
        <v>15</v>
      </c>
      <c r="AE529">
        <v>0.76656559552299997</v>
      </c>
      <c r="AF529" t="s">
        <v>40</v>
      </c>
      <c r="AG529">
        <v>0.2</v>
      </c>
      <c r="AH529" t="s">
        <v>41</v>
      </c>
    </row>
    <row r="530" spans="1:34" x14ac:dyDescent="0.25">
      <c r="A530">
        <v>1155</v>
      </c>
      <c r="B530">
        <v>6</v>
      </c>
      <c r="C530">
        <v>0</v>
      </c>
      <c r="D530">
        <v>0</v>
      </c>
      <c r="E530">
        <v>0</v>
      </c>
      <c r="F530">
        <v>0</v>
      </c>
      <c r="G530">
        <v>6</v>
      </c>
      <c r="H530">
        <v>0</v>
      </c>
      <c r="I530">
        <v>2</v>
      </c>
      <c r="J530">
        <v>0</v>
      </c>
      <c r="K530">
        <v>0</v>
      </c>
      <c r="L530">
        <v>0</v>
      </c>
      <c r="M530">
        <v>0</v>
      </c>
      <c r="N530">
        <v>0</v>
      </c>
      <c r="O530">
        <v>0</v>
      </c>
      <c r="P530">
        <v>0</v>
      </c>
      <c r="Q530">
        <v>0</v>
      </c>
      <c r="S530">
        <v>2</v>
      </c>
      <c r="T530">
        <v>1</v>
      </c>
      <c r="U530">
        <v>0</v>
      </c>
      <c r="V530">
        <v>0</v>
      </c>
      <c r="W530">
        <v>1</v>
      </c>
      <c r="X530">
        <v>0</v>
      </c>
      <c r="Y530">
        <v>0</v>
      </c>
      <c r="Z530">
        <v>2</v>
      </c>
      <c r="AA530">
        <v>1</v>
      </c>
      <c r="AB530">
        <v>0</v>
      </c>
      <c r="AC530">
        <v>1</v>
      </c>
      <c r="AD530">
        <v>15</v>
      </c>
      <c r="AE530">
        <v>0.76656559552299997</v>
      </c>
      <c r="AF530" t="s">
        <v>42</v>
      </c>
      <c r="AG530">
        <v>0.3</v>
      </c>
      <c r="AH530" t="s">
        <v>43</v>
      </c>
    </row>
    <row r="531" spans="1:34" x14ac:dyDescent="0.25">
      <c r="A531">
        <v>1155</v>
      </c>
      <c r="B531">
        <v>6</v>
      </c>
      <c r="C531">
        <v>0</v>
      </c>
      <c r="D531">
        <v>0</v>
      </c>
      <c r="E531">
        <v>0</v>
      </c>
      <c r="F531">
        <v>0</v>
      </c>
      <c r="G531">
        <v>6</v>
      </c>
      <c r="H531">
        <v>0</v>
      </c>
      <c r="I531">
        <v>2</v>
      </c>
      <c r="J531">
        <v>0</v>
      </c>
      <c r="K531">
        <v>0</v>
      </c>
      <c r="L531">
        <v>0</v>
      </c>
      <c r="M531">
        <v>0</v>
      </c>
      <c r="N531">
        <v>0</v>
      </c>
      <c r="O531">
        <v>0</v>
      </c>
      <c r="P531">
        <v>0</v>
      </c>
      <c r="Q531">
        <v>0</v>
      </c>
      <c r="S531">
        <v>2</v>
      </c>
      <c r="T531">
        <v>1</v>
      </c>
      <c r="U531">
        <v>0</v>
      </c>
      <c r="V531">
        <v>0</v>
      </c>
      <c r="W531">
        <v>1</v>
      </c>
      <c r="X531">
        <v>0</v>
      </c>
      <c r="Y531">
        <v>0</v>
      </c>
      <c r="Z531">
        <v>2</v>
      </c>
      <c r="AA531">
        <v>1</v>
      </c>
      <c r="AB531">
        <v>0</v>
      </c>
      <c r="AC531">
        <v>1</v>
      </c>
      <c r="AD531">
        <v>15</v>
      </c>
      <c r="AE531">
        <v>0.76656559552299997</v>
      </c>
      <c r="AF531" t="s">
        <v>44</v>
      </c>
      <c r="AG531">
        <v>0.4</v>
      </c>
      <c r="AH531" t="s">
        <v>45</v>
      </c>
    </row>
    <row r="532" spans="1:34" x14ac:dyDescent="0.25">
      <c r="A532">
        <v>1155</v>
      </c>
      <c r="B532">
        <v>6</v>
      </c>
      <c r="C532">
        <v>0</v>
      </c>
      <c r="D532">
        <v>0</v>
      </c>
      <c r="E532">
        <v>0</v>
      </c>
      <c r="F532">
        <v>0</v>
      </c>
      <c r="G532">
        <v>6</v>
      </c>
      <c r="H532">
        <v>0</v>
      </c>
      <c r="I532">
        <v>2</v>
      </c>
      <c r="J532">
        <v>0</v>
      </c>
      <c r="K532">
        <v>0</v>
      </c>
      <c r="L532">
        <v>0</v>
      </c>
      <c r="M532">
        <v>0</v>
      </c>
      <c r="N532">
        <v>0</v>
      </c>
      <c r="O532">
        <v>0</v>
      </c>
      <c r="P532">
        <v>0</v>
      </c>
      <c r="Q532">
        <v>0</v>
      </c>
      <c r="S532">
        <v>2</v>
      </c>
      <c r="T532">
        <v>1</v>
      </c>
      <c r="U532">
        <v>0</v>
      </c>
      <c r="V532">
        <v>0</v>
      </c>
      <c r="W532">
        <v>1</v>
      </c>
      <c r="X532">
        <v>0</v>
      </c>
      <c r="Y532">
        <v>0</v>
      </c>
      <c r="Z532">
        <v>2</v>
      </c>
      <c r="AA532">
        <v>1</v>
      </c>
      <c r="AB532">
        <v>0</v>
      </c>
      <c r="AC532">
        <v>1</v>
      </c>
      <c r="AD532">
        <v>15</v>
      </c>
      <c r="AE532">
        <v>0.76656559552299997</v>
      </c>
      <c r="AF532" t="s">
        <v>46</v>
      </c>
      <c r="AG532">
        <v>0.5</v>
      </c>
      <c r="AH532" t="s">
        <v>47</v>
      </c>
    </row>
    <row r="533" spans="1:34" x14ac:dyDescent="0.25">
      <c r="A533">
        <v>1160</v>
      </c>
      <c r="B533">
        <v>0</v>
      </c>
      <c r="C533">
        <v>0</v>
      </c>
      <c r="D533">
        <v>0</v>
      </c>
      <c r="E533">
        <v>0</v>
      </c>
      <c r="F533">
        <v>0</v>
      </c>
      <c r="G533">
        <v>0</v>
      </c>
      <c r="H533">
        <v>0</v>
      </c>
      <c r="J533">
        <v>10</v>
      </c>
      <c r="K533">
        <v>0</v>
      </c>
      <c r="L533">
        <v>0</v>
      </c>
      <c r="M533">
        <v>0</v>
      </c>
      <c r="N533">
        <v>0</v>
      </c>
      <c r="O533">
        <v>0</v>
      </c>
      <c r="P533">
        <v>0</v>
      </c>
      <c r="Q533">
        <v>0</v>
      </c>
      <c r="S533">
        <v>6</v>
      </c>
      <c r="T533">
        <v>0</v>
      </c>
      <c r="U533">
        <v>2</v>
      </c>
      <c r="V533">
        <v>4</v>
      </c>
      <c r="W533">
        <v>0</v>
      </c>
      <c r="X533">
        <v>0</v>
      </c>
      <c r="Y533">
        <v>0</v>
      </c>
      <c r="Z533">
        <v>2</v>
      </c>
      <c r="AA533" t="s">
        <v>48</v>
      </c>
      <c r="AE533">
        <v>1.0280417260700001</v>
      </c>
      <c r="AF533" t="s">
        <v>38</v>
      </c>
      <c r="AG533">
        <v>200</v>
      </c>
      <c r="AH533" t="s">
        <v>39</v>
      </c>
    </row>
    <row r="534" spans="1:34" x14ac:dyDescent="0.25">
      <c r="A534">
        <v>1163</v>
      </c>
      <c r="B534">
        <v>0</v>
      </c>
      <c r="C534">
        <v>0</v>
      </c>
      <c r="D534">
        <v>0</v>
      </c>
      <c r="E534">
        <v>0</v>
      </c>
      <c r="F534">
        <v>0</v>
      </c>
      <c r="G534">
        <v>0</v>
      </c>
      <c r="H534">
        <v>0</v>
      </c>
      <c r="J534">
        <v>0</v>
      </c>
      <c r="K534">
        <v>0</v>
      </c>
      <c r="L534">
        <v>0</v>
      </c>
      <c r="M534">
        <v>0</v>
      </c>
      <c r="N534">
        <v>0</v>
      </c>
      <c r="O534">
        <v>0</v>
      </c>
      <c r="P534">
        <v>0</v>
      </c>
      <c r="Q534">
        <v>0</v>
      </c>
      <c r="S534">
        <v>0</v>
      </c>
      <c r="T534">
        <v>0</v>
      </c>
      <c r="U534">
        <v>0</v>
      </c>
      <c r="V534">
        <v>0</v>
      </c>
      <c r="W534">
        <v>0</v>
      </c>
      <c r="X534">
        <v>0</v>
      </c>
      <c r="Y534">
        <v>0</v>
      </c>
      <c r="AA534">
        <v>0</v>
      </c>
      <c r="AB534">
        <v>0</v>
      </c>
      <c r="AC534">
        <v>0</v>
      </c>
      <c r="AE534">
        <v>0.71993932259299998</v>
      </c>
      <c r="AF534" t="s">
        <v>38</v>
      </c>
      <c r="AG534">
        <v>200</v>
      </c>
      <c r="AH534" t="s">
        <v>39</v>
      </c>
    </row>
    <row r="535" spans="1:34" x14ac:dyDescent="0.25">
      <c r="A535">
        <v>1163</v>
      </c>
      <c r="B535">
        <v>0</v>
      </c>
      <c r="C535">
        <v>0</v>
      </c>
      <c r="D535">
        <v>0</v>
      </c>
      <c r="E535">
        <v>0</v>
      </c>
      <c r="F535">
        <v>0</v>
      </c>
      <c r="G535">
        <v>0</v>
      </c>
      <c r="H535">
        <v>0</v>
      </c>
      <c r="J535">
        <v>0</v>
      </c>
      <c r="K535">
        <v>0</v>
      </c>
      <c r="L535">
        <v>0</v>
      </c>
      <c r="M535">
        <v>0</v>
      </c>
      <c r="N535">
        <v>0</v>
      </c>
      <c r="O535">
        <v>0</v>
      </c>
      <c r="P535">
        <v>0</v>
      </c>
      <c r="Q535">
        <v>0</v>
      </c>
      <c r="S535">
        <v>0</v>
      </c>
      <c r="T535">
        <v>0</v>
      </c>
      <c r="U535">
        <v>0</v>
      </c>
      <c r="V535">
        <v>0</v>
      </c>
      <c r="W535">
        <v>0</v>
      </c>
      <c r="X535">
        <v>0</v>
      </c>
      <c r="Y535">
        <v>0</v>
      </c>
      <c r="AA535">
        <v>0</v>
      </c>
      <c r="AB535">
        <v>0</v>
      </c>
      <c r="AC535">
        <v>0</v>
      </c>
      <c r="AE535">
        <v>0.71993932259299998</v>
      </c>
      <c r="AF535" t="s">
        <v>44</v>
      </c>
      <c r="AG535">
        <v>0.4</v>
      </c>
      <c r="AH535" t="s">
        <v>45</v>
      </c>
    </row>
    <row r="536" spans="1:34" x14ac:dyDescent="0.25">
      <c r="A536">
        <v>1163</v>
      </c>
      <c r="B536">
        <v>0</v>
      </c>
      <c r="C536">
        <v>0</v>
      </c>
      <c r="D536">
        <v>0</v>
      </c>
      <c r="E536">
        <v>0</v>
      </c>
      <c r="F536">
        <v>0</v>
      </c>
      <c r="G536">
        <v>0</v>
      </c>
      <c r="H536">
        <v>0</v>
      </c>
      <c r="J536">
        <v>0</v>
      </c>
      <c r="K536">
        <v>0</v>
      </c>
      <c r="L536">
        <v>0</v>
      </c>
      <c r="M536">
        <v>0</v>
      </c>
      <c r="N536">
        <v>0</v>
      </c>
      <c r="O536">
        <v>0</v>
      </c>
      <c r="P536">
        <v>0</v>
      </c>
      <c r="Q536">
        <v>0</v>
      </c>
      <c r="S536">
        <v>0</v>
      </c>
      <c r="T536">
        <v>0</v>
      </c>
      <c r="U536">
        <v>0</v>
      </c>
      <c r="V536">
        <v>0</v>
      </c>
      <c r="W536">
        <v>0</v>
      </c>
      <c r="X536">
        <v>0</v>
      </c>
      <c r="Y536">
        <v>0</v>
      </c>
      <c r="AA536">
        <v>0</v>
      </c>
      <c r="AB536">
        <v>0</v>
      </c>
      <c r="AC536">
        <v>0</v>
      </c>
      <c r="AE536">
        <v>0.71993932259299998</v>
      </c>
      <c r="AF536" t="s">
        <v>46</v>
      </c>
      <c r="AG536">
        <v>0.5</v>
      </c>
      <c r="AH536" t="s">
        <v>47</v>
      </c>
    </row>
    <row r="537" spans="1:34" x14ac:dyDescent="0.25">
      <c r="A537">
        <v>1165</v>
      </c>
      <c r="B537">
        <v>0</v>
      </c>
      <c r="C537">
        <v>0</v>
      </c>
      <c r="D537">
        <v>0</v>
      </c>
      <c r="E537">
        <v>0</v>
      </c>
      <c r="F537">
        <v>0</v>
      </c>
      <c r="G537">
        <v>0</v>
      </c>
      <c r="H537">
        <v>0</v>
      </c>
      <c r="J537">
        <v>0</v>
      </c>
      <c r="K537">
        <v>0</v>
      </c>
      <c r="L537">
        <v>0</v>
      </c>
      <c r="M537">
        <v>0</v>
      </c>
      <c r="N537">
        <v>0</v>
      </c>
      <c r="O537">
        <v>0</v>
      </c>
      <c r="P537">
        <v>0</v>
      </c>
      <c r="Q537">
        <v>0</v>
      </c>
      <c r="S537">
        <v>0</v>
      </c>
      <c r="T537">
        <v>0</v>
      </c>
      <c r="U537">
        <v>0</v>
      </c>
      <c r="V537">
        <v>0</v>
      </c>
      <c r="W537">
        <v>0</v>
      </c>
      <c r="X537">
        <v>0</v>
      </c>
      <c r="Y537">
        <v>0</v>
      </c>
      <c r="AA537">
        <v>3</v>
      </c>
      <c r="AB537">
        <v>0</v>
      </c>
      <c r="AC537">
        <v>3</v>
      </c>
      <c r="AD537">
        <v>2</v>
      </c>
      <c r="AE537">
        <v>1.67993162743</v>
      </c>
      <c r="AF537" t="s">
        <v>34</v>
      </c>
      <c r="AG537">
        <v>100</v>
      </c>
      <c r="AH537" t="s">
        <v>35</v>
      </c>
    </row>
    <row r="538" spans="1:34" x14ac:dyDescent="0.25">
      <c r="A538">
        <v>1165</v>
      </c>
      <c r="B538">
        <v>0</v>
      </c>
      <c r="C538">
        <v>0</v>
      </c>
      <c r="D538">
        <v>0</v>
      </c>
      <c r="E538">
        <v>0</v>
      </c>
      <c r="F538">
        <v>0</v>
      </c>
      <c r="G538">
        <v>0</v>
      </c>
      <c r="H538">
        <v>0</v>
      </c>
      <c r="J538">
        <v>0</v>
      </c>
      <c r="K538">
        <v>0</v>
      </c>
      <c r="L538">
        <v>0</v>
      </c>
      <c r="M538">
        <v>0</v>
      </c>
      <c r="N538">
        <v>0</v>
      </c>
      <c r="O538">
        <v>0</v>
      </c>
      <c r="P538">
        <v>0</v>
      </c>
      <c r="Q538">
        <v>0</v>
      </c>
      <c r="S538">
        <v>0</v>
      </c>
      <c r="T538">
        <v>0</v>
      </c>
      <c r="U538">
        <v>0</v>
      </c>
      <c r="V538">
        <v>0</v>
      </c>
      <c r="W538">
        <v>0</v>
      </c>
      <c r="X538">
        <v>0</v>
      </c>
      <c r="Y538">
        <v>0</v>
      </c>
      <c r="AA538">
        <v>3</v>
      </c>
      <c r="AB538">
        <v>0</v>
      </c>
      <c r="AC538">
        <v>3</v>
      </c>
      <c r="AD538">
        <v>2</v>
      </c>
      <c r="AE538">
        <v>1.67993162743</v>
      </c>
      <c r="AF538" t="s">
        <v>36</v>
      </c>
      <c r="AG538">
        <v>150</v>
      </c>
      <c r="AH538" t="s">
        <v>37</v>
      </c>
    </row>
    <row r="539" spans="1:34" x14ac:dyDescent="0.25">
      <c r="A539">
        <v>1165</v>
      </c>
      <c r="B539">
        <v>0</v>
      </c>
      <c r="C539">
        <v>0</v>
      </c>
      <c r="D539">
        <v>0</v>
      </c>
      <c r="E539">
        <v>0</v>
      </c>
      <c r="F539">
        <v>0</v>
      </c>
      <c r="G539">
        <v>0</v>
      </c>
      <c r="H539">
        <v>0</v>
      </c>
      <c r="J539">
        <v>0</v>
      </c>
      <c r="K539">
        <v>0</v>
      </c>
      <c r="L539">
        <v>0</v>
      </c>
      <c r="M539">
        <v>0</v>
      </c>
      <c r="N539">
        <v>0</v>
      </c>
      <c r="O539">
        <v>0</v>
      </c>
      <c r="P539">
        <v>0</v>
      </c>
      <c r="Q539">
        <v>0</v>
      </c>
      <c r="S539">
        <v>0</v>
      </c>
      <c r="T539">
        <v>0</v>
      </c>
      <c r="U539">
        <v>0</v>
      </c>
      <c r="V539">
        <v>0</v>
      </c>
      <c r="W539">
        <v>0</v>
      </c>
      <c r="X539">
        <v>0</v>
      </c>
      <c r="Y539">
        <v>0</v>
      </c>
      <c r="AA539">
        <v>3</v>
      </c>
      <c r="AB539">
        <v>0</v>
      </c>
      <c r="AC539">
        <v>3</v>
      </c>
      <c r="AD539">
        <v>2</v>
      </c>
      <c r="AE539">
        <v>1.67993162743</v>
      </c>
      <c r="AF539" t="s">
        <v>38</v>
      </c>
      <c r="AG539">
        <v>200</v>
      </c>
      <c r="AH539" t="s">
        <v>39</v>
      </c>
    </row>
    <row r="540" spans="1:34" x14ac:dyDescent="0.25">
      <c r="A540">
        <v>1165</v>
      </c>
      <c r="B540">
        <v>0</v>
      </c>
      <c r="C540">
        <v>0</v>
      </c>
      <c r="D540">
        <v>0</v>
      </c>
      <c r="E540">
        <v>0</v>
      </c>
      <c r="F540">
        <v>0</v>
      </c>
      <c r="G540">
        <v>0</v>
      </c>
      <c r="H540">
        <v>0</v>
      </c>
      <c r="J540">
        <v>0</v>
      </c>
      <c r="K540">
        <v>0</v>
      </c>
      <c r="L540">
        <v>0</v>
      </c>
      <c r="M540">
        <v>0</v>
      </c>
      <c r="N540">
        <v>0</v>
      </c>
      <c r="O540">
        <v>0</v>
      </c>
      <c r="P540">
        <v>0</v>
      </c>
      <c r="Q540">
        <v>0</v>
      </c>
      <c r="S540">
        <v>0</v>
      </c>
      <c r="T540">
        <v>0</v>
      </c>
      <c r="U540">
        <v>0</v>
      </c>
      <c r="V540">
        <v>0</v>
      </c>
      <c r="W540">
        <v>0</v>
      </c>
      <c r="X540">
        <v>0</v>
      </c>
      <c r="Y540">
        <v>0</v>
      </c>
      <c r="AA540">
        <v>3</v>
      </c>
      <c r="AB540">
        <v>0</v>
      </c>
      <c r="AC540">
        <v>3</v>
      </c>
      <c r="AD540">
        <v>2</v>
      </c>
      <c r="AE540">
        <v>1.67993162743</v>
      </c>
      <c r="AF540" t="s">
        <v>42</v>
      </c>
      <c r="AG540">
        <v>0.3</v>
      </c>
      <c r="AH540" t="s">
        <v>43</v>
      </c>
    </row>
    <row r="541" spans="1:34" x14ac:dyDescent="0.25">
      <c r="A541">
        <v>1165</v>
      </c>
      <c r="B541">
        <v>0</v>
      </c>
      <c r="C541">
        <v>0</v>
      </c>
      <c r="D541">
        <v>0</v>
      </c>
      <c r="E541">
        <v>0</v>
      </c>
      <c r="F541">
        <v>0</v>
      </c>
      <c r="G541">
        <v>0</v>
      </c>
      <c r="H541">
        <v>0</v>
      </c>
      <c r="J541">
        <v>0</v>
      </c>
      <c r="K541">
        <v>0</v>
      </c>
      <c r="L541">
        <v>0</v>
      </c>
      <c r="M541">
        <v>0</v>
      </c>
      <c r="N541">
        <v>0</v>
      </c>
      <c r="O541">
        <v>0</v>
      </c>
      <c r="P541">
        <v>0</v>
      </c>
      <c r="Q541">
        <v>0</v>
      </c>
      <c r="S541">
        <v>0</v>
      </c>
      <c r="T541">
        <v>0</v>
      </c>
      <c r="U541">
        <v>0</v>
      </c>
      <c r="V541">
        <v>0</v>
      </c>
      <c r="W541">
        <v>0</v>
      </c>
      <c r="X541">
        <v>0</v>
      </c>
      <c r="Y541">
        <v>0</v>
      </c>
      <c r="AA541">
        <v>3</v>
      </c>
      <c r="AB541">
        <v>0</v>
      </c>
      <c r="AC541">
        <v>3</v>
      </c>
      <c r="AD541">
        <v>2</v>
      </c>
      <c r="AE541">
        <v>1.67993162743</v>
      </c>
      <c r="AF541" t="s">
        <v>44</v>
      </c>
      <c r="AG541">
        <v>0.4</v>
      </c>
      <c r="AH541" t="s">
        <v>45</v>
      </c>
    </row>
    <row r="542" spans="1:34" x14ac:dyDescent="0.25">
      <c r="A542">
        <v>1165</v>
      </c>
      <c r="B542">
        <v>0</v>
      </c>
      <c r="C542">
        <v>0</v>
      </c>
      <c r="D542">
        <v>0</v>
      </c>
      <c r="E542">
        <v>0</v>
      </c>
      <c r="F542">
        <v>0</v>
      </c>
      <c r="G542">
        <v>0</v>
      </c>
      <c r="H542">
        <v>0</v>
      </c>
      <c r="J542">
        <v>0</v>
      </c>
      <c r="K542">
        <v>0</v>
      </c>
      <c r="L542">
        <v>0</v>
      </c>
      <c r="M542">
        <v>0</v>
      </c>
      <c r="N542">
        <v>0</v>
      </c>
      <c r="O542">
        <v>0</v>
      </c>
      <c r="P542">
        <v>0</v>
      </c>
      <c r="Q542">
        <v>0</v>
      </c>
      <c r="S542">
        <v>0</v>
      </c>
      <c r="T542">
        <v>0</v>
      </c>
      <c r="U542">
        <v>0</v>
      </c>
      <c r="V542">
        <v>0</v>
      </c>
      <c r="W542">
        <v>0</v>
      </c>
      <c r="X542">
        <v>0</v>
      </c>
      <c r="Y542">
        <v>0</v>
      </c>
      <c r="AA542">
        <v>3</v>
      </c>
      <c r="AB542">
        <v>0</v>
      </c>
      <c r="AC542">
        <v>3</v>
      </c>
      <c r="AD542">
        <v>2</v>
      </c>
      <c r="AE542">
        <v>1.67993162743</v>
      </c>
      <c r="AF542" t="s">
        <v>46</v>
      </c>
      <c r="AG542">
        <v>0.5</v>
      </c>
      <c r="AH542" t="s">
        <v>47</v>
      </c>
    </row>
    <row r="543" spans="1:34" x14ac:dyDescent="0.25">
      <c r="A543">
        <v>1170</v>
      </c>
      <c r="B543">
        <v>0</v>
      </c>
      <c r="C543">
        <v>0</v>
      </c>
      <c r="D543">
        <v>0</v>
      </c>
      <c r="E543">
        <v>0</v>
      </c>
      <c r="F543">
        <v>0</v>
      </c>
      <c r="G543">
        <v>0</v>
      </c>
      <c r="H543">
        <v>0</v>
      </c>
      <c r="J543">
        <v>0</v>
      </c>
      <c r="K543">
        <v>0</v>
      </c>
      <c r="L543">
        <v>0</v>
      </c>
      <c r="M543">
        <v>0</v>
      </c>
      <c r="N543">
        <v>0</v>
      </c>
      <c r="O543">
        <v>0</v>
      </c>
      <c r="P543">
        <v>0</v>
      </c>
      <c r="Q543">
        <v>0</v>
      </c>
      <c r="S543">
        <v>0</v>
      </c>
      <c r="T543">
        <v>0</v>
      </c>
      <c r="U543">
        <v>0</v>
      </c>
      <c r="V543">
        <v>0</v>
      </c>
      <c r="W543">
        <v>0</v>
      </c>
      <c r="X543">
        <v>0</v>
      </c>
      <c r="Y543">
        <v>0</v>
      </c>
      <c r="AA543">
        <v>3</v>
      </c>
      <c r="AB543">
        <v>0</v>
      </c>
      <c r="AC543">
        <v>3</v>
      </c>
      <c r="AD543">
        <v>10</v>
      </c>
      <c r="AE543">
        <v>0.89079446897500003</v>
      </c>
      <c r="AF543" t="s">
        <v>38</v>
      </c>
      <c r="AG543">
        <v>200</v>
      </c>
      <c r="AH543" t="s">
        <v>39</v>
      </c>
    </row>
    <row r="544" spans="1:34" x14ac:dyDescent="0.25">
      <c r="A544">
        <v>1171</v>
      </c>
      <c r="B544">
        <v>0</v>
      </c>
      <c r="C544">
        <v>0</v>
      </c>
      <c r="D544">
        <v>0</v>
      </c>
      <c r="E544">
        <v>0</v>
      </c>
      <c r="F544">
        <v>0</v>
      </c>
      <c r="G544">
        <v>0</v>
      </c>
      <c r="H544">
        <v>0</v>
      </c>
      <c r="J544">
        <v>0</v>
      </c>
      <c r="K544">
        <v>0</v>
      </c>
      <c r="L544">
        <v>0</v>
      </c>
      <c r="M544">
        <v>0</v>
      </c>
      <c r="N544">
        <v>0</v>
      </c>
      <c r="O544">
        <v>0</v>
      </c>
      <c r="P544">
        <v>0</v>
      </c>
      <c r="Q544">
        <v>0</v>
      </c>
      <c r="S544">
        <v>0</v>
      </c>
      <c r="T544">
        <v>0</v>
      </c>
      <c r="U544">
        <v>0</v>
      </c>
      <c r="V544">
        <v>0</v>
      </c>
      <c r="W544">
        <v>0</v>
      </c>
      <c r="X544">
        <v>0</v>
      </c>
      <c r="Y544">
        <v>0</v>
      </c>
      <c r="AA544">
        <v>3</v>
      </c>
      <c r="AB544">
        <v>1</v>
      </c>
      <c r="AC544">
        <v>2</v>
      </c>
      <c r="AD544">
        <v>4</v>
      </c>
      <c r="AE544">
        <v>0.86994544910899996</v>
      </c>
      <c r="AF544" t="s">
        <v>38</v>
      </c>
      <c r="AG544">
        <v>200</v>
      </c>
      <c r="AH544" t="s">
        <v>39</v>
      </c>
    </row>
    <row r="545" spans="1:34" x14ac:dyDescent="0.25">
      <c r="A545">
        <v>1173</v>
      </c>
      <c r="B545">
        <v>0</v>
      </c>
      <c r="C545">
        <v>0</v>
      </c>
      <c r="D545">
        <v>0</v>
      </c>
      <c r="E545">
        <v>0</v>
      </c>
      <c r="F545">
        <v>0</v>
      </c>
      <c r="G545">
        <v>0</v>
      </c>
      <c r="H545">
        <v>0</v>
      </c>
      <c r="J545">
        <v>0</v>
      </c>
      <c r="K545">
        <v>3</v>
      </c>
      <c r="L545">
        <v>0</v>
      </c>
      <c r="M545">
        <v>1</v>
      </c>
      <c r="N545">
        <v>0</v>
      </c>
      <c r="O545">
        <v>2</v>
      </c>
      <c r="P545">
        <v>0</v>
      </c>
      <c r="Q545">
        <v>0</v>
      </c>
      <c r="R545">
        <v>0.5</v>
      </c>
      <c r="S545">
        <v>0</v>
      </c>
      <c r="T545">
        <v>0</v>
      </c>
      <c r="U545">
        <v>0</v>
      </c>
      <c r="V545">
        <v>0</v>
      </c>
      <c r="W545">
        <v>0</v>
      </c>
      <c r="X545">
        <v>0</v>
      </c>
      <c r="Y545">
        <v>0</v>
      </c>
      <c r="AA545">
        <v>0</v>
      </c>
      <c r="AB545">
        <v>0</v>
      </c>
      <c r="AC545">
        <v>0</v>
      </c>
      <c r="AE545">
        <v>1.5444827864999999</v>
      </c>
      <c r="AF545" t="s">
        <v>34</v>
      </c>
      <c r="AG545">
        <v>100</v>
      </c>
      <c r="AH545" t="s">
        <v>35</v>
      </c>
    </row>
    <row r="546" spans="1:34" x14ac:dyDescent="0.25">
      <c r="A546">
        <v>1173</v>
      </c>
      <c r="B546">
        <v>0</v>
      </c>
      <c r="C546">
        <v>0</v>
      </c>
      <c r="D546">
        <v>0</v>
      </c>
      <c r="E546">
        <v>0</v>
      </c>
      <c r="F546">
        <v>0</v>
      </c>
      <c r="G546">
        <v>0</v>
      </c>
      <c r="H546">
        <v>0</v>
      </c>
      <c r="J546">
        <v>0</v>
      </c>
      <c r="K546">
        <v>3</v>
      </c>
      <c r="L546">
        <v>0</v>
      </c>
      <c r="M546">
        <v>1</v>
      </c>
      <c r="N546">
        <v>0</v>
      </c>
      <c r="O546">
        <v>2</v>
      </c>
      <c r="P546">
        <v>0</v>
      </c>
      <c r="Q546">
        <v>0</v>
      </c>
      <c r="R546">
        <v>0.5</v>
      </c>
      <c r="S546">
        <v>0</v>
      </c>
      <c r="T546">
        <v>0</v>
      </c>
      <c r="U546">
        <v>0</v>
      </c>
      <c r="V546">
        <v>0</v>
      </c>
      <c r="W546">
        <v>0</v>
      </c>
      <c r="X546">
        <v>0</v>
      </c>
      <c r="Y546">
        <v>0</v>
      </c>
      <c r="AA546">
        <v>0</v>
      </c>
      <c r="AB546">
        <v>0</v>
      </c>
      <c r="AC546">
        <v>0</v>
      </c>
      <c r="AE546">
        <v>1.5444827864999999</v>
      </c>
      <c r="AF546" t="s">
        <v>36</v>
      </c>
      <c r="AG546">
        <v>150</v>
      </c>
      <c r="AH546" t="s">
        <v>37</v>
      </c>
    </row>
    <row r="547" spans="1:34" x14ac:dyDescent="0.25">
      <c r="A547">
        <v>1173</v>
      </c>
      <c r="B547">
        <v>0</v>
      </c>
      <c r="C547">
        <v>0</v>
      </c>
      <c r="D547">
        <v>0</v>
      </c>
      <c r="E547">
        <v>0</v>
      </c>
      <c r="F547">
        <v>0</v>
      </c>
      <c r="G547">
        <v>0</v>
      </c>
      <c r="H547">
        <v>0</v>
      </c>
      <c r="J547">
        <v>0</v>
      </c>
      <c r="K547">
        <v>3</v>
      </c>
      <c r="L547">
        <v>0</v>
      </c>
      <c r="M547">
        <v>1</v>
      </c>
      <c r="N547">
        <v>0</v>
      </c>
      <c r="O547">
        <v>2</v>
      </c>
      <c r="P547">
        <v>0</v>
      </c>
      <c r="Q547">
        <v>0</v>
      </c>
      <c r="R547">
        <v>0.5</v>
      </c>
      <c r="S547">
        <v>0</v>
      </c>
      <c r="T547">
        <v>0</v>
      </c>
      <c r="U547">
        <v>0</v>
      </c>
      <c r="V547">
        <v>0</v>
      </c>
      <c r="W547">
        <v>0</v>
      </c>
      <c r="X547">
        <v>0</v>
      </c>
      <c r="Y547">
        <v>0</v>
      </c>
      <c r="AA547">
        <v>0</v>
      </c>
      <c r="AB547">
        <v>0</v>
      </c>
      <c r="AC547">
        <v>0</v>
      </c>
      <c r="AE547">
        <v>1.5444827864999999</v>
      </c>
      <c r="AF547" t="s">
        <v>38</v>
      </c>
      <c r="AG547">
        <v>200</v>
      </c>
      <c r="AH547" t="s">
        <v>39</v>
      </c>
    </row>
    <row r="548" spans="1:34" x14ac:dyDescent="0.25">
      <c r="A548">
        <v>1173</v>
      </c>
      <c r="B548">
        <v>0</v>
      </c>
      <c r="C548">
        <v>0</v>
      </c>
      <c r="D548">
        <v>0</v>
      </c>
      <c r="E548">
        <v>0</v>
      </c>
      <c r="F548">
        <v>0</v>
      </c>
      <c r="G548">
        <v>0</v>
      </c>
      <c r="H548">
        <v>0</v>
      </c>
      <c r="J548">
        <v>0</v>
      </c>
      <c r="K548">
        <v>3</v>
      </c>
      <c r="L548">
        <v>0</v>
      </c>
      <c r="M548">
        <v>1</v>
      </c>
      <c r="N548">
        <v>0</v>
      </c>
      <c r="O548">
        <v>2</v>
      </c>
      <c r="P548">
        <v>0</v>
      </c>
      <c r="Q548">
        <v>0</v>
      </c>
      <c r="R548">
        <v>0.5</v>
      </c>
      <c r="S548">
        <v>0</v>
      </c>
      <c r="T548">
        <v>0</v>
      </c>
      <c r="U548">
        <v>0</v>
      </c>
      <c r="V548">
        <v>0</v>
      </c>
      <c r="W548">
        <v>0</v>
      </c>
      <c r="X548">
        <v>0</v>
      </c>
      <c r="Y548">
        <v>0</v>
      </c>
      <c r="AA548">
        <v>0</v>
      </c>
      <c r="AB548">
        <v>0</v>
      </c>
      <c r="AC548">
        <v>0</v>
      </c>
      <c r="AE548">
        <v>1.5444827864999999</v>
      </c>
      <c r="AF548" t="s">
        <v>46</v>
      </c>
      <c r="AG548">
        <v>0.5</v>
      </c>
      <c r="AH548" t="s">
        <v>47</v>
      </c>
    </row>
    <row r="549" spans="1:34" x14ac:dyDescent="0.25">
      <c r="A549">
        <v>1174</v>
      </c>
      <c r="B549">
        <v>0</v>
      </c>
      <c r="C549">
        <v>0</v>
      </c>
      <c r="D549">
        <v>0</v>
      </c>
      <c r="E549">
        <v>0</v>
      </c>
      <c r="F549">
        <v>0</v>
      </c>
      <c r="G549">
        <v>0</v>
      </c>
      <c r="H549">
        <v>0</v>
      </c>
      <c r="J549">
        <v>0</v>
      </c>
      <c r="K549">
        <v>7</v>
      </c>
      <c r="L549">
        <v>1</v>
      </c>
      <c r="M549">
        <v>1</v>
      </c>
      <c r="N549">
        <v>1</v>
      </c>
      <c r="O549">
        <v>4</v>
      </c>
      <c r="P549">
        <v>0</v>
      </c>
      <c r="Q549">
        <v>0</v>
      </c>
      <c r="R549">
        <v>1</v>
      </c>
      <c r="S549">
        <v>5</v>
      </c>
      <c r="T549">
        <v>0</v>
      </c>
      <c r="U549">
        <v>2</v>
      </c>
      <c r="V549">
        <v>1</v>
      </c>
      <c r="W549">
        <v>2</v>
      </c>
      <c r="X549">
        <v>0</v>
      </c>
      <c r="Y549">
        <v>0</v>
      </c>
      <c r="Z549">
        <v>2</v>
      </c>
      <c r="AA549">
        <v>1</v>
      </c>
      <c r="AB549">
        <v>0</v>
      </c>
      <c r="AC549">
        <v>1</v>
      </c>
      <c r="AD549">
        <v>4</v>
      </c>
      <c r="AE549">
        <v>1.0562555389299999</v>
      </c>
      <c r="AF549" t="s">
        <v>49</v>
      </c>
      <c r="AG549">
        <v>50</v>
      </c>
      <c r="AH549" t="s">
        <v>50</v>
      </c>
    </row>
    <row r="550" spans="1:34" x14ac:dyDescent="0.25">
      <c r="A550">
        <v>1174</v>
      </c>
      <c r="B550">
        <v>0</v>
      </c>
      <c r="C550">
        <v>0</v>
      </c>
      <c r="D550">
        <v>0</v>
      </c>
      <c r="E550">
        <v>0</v>
      </c>
      <c r="F550">
        <v>0</v>
      </c>
      <c r="G550">
        <v>0</v>
      </c>
      <c r="H550">
        <v>0</v>
      </c>
      <c r="J550">
        <v>0</v>
      </c>
      <c r="K550">
        <v>7</v>
      </c>
      <c r="L550">
        <v>1</v>
      </c>
      <c r="M550">
        <v>1</v>
      </c>
      <c r="N550">
        <v>1</v>
      </c>
      <c r="O550">
        <v>4</v>
      </c>
      <c r="P550">
        <v>0</v>
      </c>
      <c r="Q550">
        <v>0</v>
      </c>
      <c r="R550">
        <v>1</v>
      </c>
      <c r="S550">
        <v>5</v>
      </c>
      <c r="T550">
        <v>0</v>
      </c>
      <c r="U550">
        <v>2</v>
      </c>
      <c r="V550">
        <v>1</v>
      </c>
      <c r="W550">
        <v>2</v>
      </c>
      <c r="X550">
        <v>0</v>
      </c>
      <c r="Y550">
        <v>0</v>
      </c>
      <c r="Z550">
        <v>2</v>
      </c>
      <c r="AA550">
        <v>1</v>
      </c>
      <c r="AB550">
        <v>0</v>
      </c>
      <c r="AC550">
        <v>1</v>
      </c>
      <c r="AD550">
        <v>4</v>
      </c>
      <c r="AE550">
        <v>1.0562555389299999</v>
      </c>
      <c r="AF550" t="s">
        <v>34</v>
      </c>
      <c r="AG550">
        <v>100</v>
      </c>
      <c r="AH550" t="s">
        <v>35</v>
      </c>
    </row>
    <row r="551" spans="1:34" x14ac:dyDescent="0.25">
      <c r="A551">
        <v>1174</v>
      </c>
      <c r="B551">
        <v>0</v>
      </c>
      <c r="C551">
        <v>0</v>
      </c>
      <c r="D551">
        <v>0</v>
      </c>
      <c r="E551">
        <v>0</v>
      </c>
      <c r="F551">
        <v>0</v>
      </c>
      <c r="G551">
        <v>0</v>
      </c>
      <c r="H551">
        <v>0</v>
      </c>
      <c r="J551">
        <v>0</v>
      </c>
      <c r="K551">
        <v>7</v>
      </c>
      <c r="L551">
        <v>1</v>
      </c>
      <c r="M551">
        <v>1</v>
      </c>
      <c r="N551">
        <v>1</v>
      </c>
      <c r="O551">
        <v>4</v>
      </c>
      <c r="P551">
        <v>0</v>
      </c>
      <c r="Q551">
        <v>0</v>
      </c>
      <c r="R551">
        <v>1</v>
      </c>
      <c r="S551">
        <v>5</v>
      </c>
      <c r="T551">
        <v>0</v>
      </c>
      <c r="U551">
        <v>2</v>
      </c>
      <c r="V551">
        <v>1</v>
      </c>
      <c r="W551">
        <v>2</v>
      </c>
      <c r="X551">
        <v>0</v>
      </c>
      <c r="Y551">
        <v>0</v>
      </c>
      <c r="Z551">
        <v>2</v>
      </c>
      <c r="AA551">
        <v>1</v>
      </c>
      <c r="AB551">
        <v>0</v>
      </c>
      <c r="AC551">
        <v>1</v>
      </c>
      <c r="AD551">
        <v>4</v>
      </c>
      <c r="AE551">
        <v>1.0562555389299999</v>
      </c>
      <c r="AF551" t="s">
        <v>36</v>
      </c>
      <c r="AG551">
        <v>150</v>
      </c>
      <c r="AH551" t="s">
        <v>37</v>
      </c>
    </row>
    <row r="552" spans="1:34" x14ac:dyDescent="0.25">
      <c r="A552">
        <v>1174</v>
      </c>
      <c r="B552">
        <v>0</v>
      </c>
      <c r="C552">
        <v>0</v>
      </c>
      <c r="D552">
        <v>0</v>
      </c>
      <c r="E552">
        <v>0</v>
      </c>
      <c r="F552">
        <v>0</v>
      </c>
      <c r="G552">
        <v>0</v>
      </c>
      <c r="H552">
        <v>0</v>
      </c>
      <c r="J552">
        <v>0</v>
      </c>
      <c r="K552">
        <v>7</v>
      </c>
      <c r="L552">
        <v>1</v>
      </c>
      <c r="M552">
        <v>1</v>
      </c>
      <c r="N552">
        <v>1</v>
      </c>
      <c r="O552">
        <v>4</v>
      </c>
      <c r="P552">
        <v>0</v>
      </c>
      <c r="Q552">
        <v>0</v>
      </c>
      <c r="R552">
        <v>1</v>
      </c>
      <c r="S552">
        <v>5</v>
      </c>
      <c r="T552">
        <v>0</v>
      </c>
      <c r="U552">
        <v>2</v>
      </c>
      <c r="V552">
        <v>1</v>
      </c>
      <c r="W552">
        <v>2</v>
      </c>
      <c r="X552">
        <v>0</v>
      </c>
      <c r="Y552">
        <v>0</v>
      </c>
      <c r="Z552">
        <v>2</v>
      </c>
      <c r="AA552">
        <v>1</v>
      </c>
      <c r="AB552">
        <v>0</v>
      </c>
      <c r="AC552">
        <v>1</v>
      </c>
      <c r="AD552">
        <v>4</v>
      </c>
      <c r="AE552">
        <v>1.0562555389299999</v>
      </c>
      <c r="AF552" t="s">
        <v>38</v>
      </c>
      <c r="AG552">
        <v>200</v>
      </c>
      <c r="AH552" t="s">
        <v>39</v>
      </c>
    </row>
    <row r="553" spans="1:34" x14ac:dyDescent="0.25">
      <c r="A553">
        <v>1174</v>
      </c>
      <c r="B553">
        <v>0</v>
      </c>
      <c r="C553">
        <v>0</v>
      </c>
      <c r="D553">
        <v>0</v>
      </c>
      <c r="E553">
        <v>0</v>
      </c>
      <c r="F553">
        <v>0</v>
      </c>
      <c r="G553">
        <v>0</v>
      </c>
      <c r="H553">
        <v>0</v>
      </c>
      <c r="J553">
        <v>0</v>
      </c>
      <c r="K553">
        <v>7</v>
      </c>
      <c r="L553">
        <v>1</v>
      </c>
      <c r="M553">
        <v>1</v>
      </c>
      <c r="N553">
        <v>1</v>
      </c>
      <c r="O553">
        <v>4</v>
      </c>
      <c r="P553">
        <v>0</v>
      </c>
      <c r="Q553">
        <v>0</v>
      </c>
      <c r="R553">
        <v>1</v>
      </c>
      <c r="S553">
        <v>5</v>
      </c>
      <c r="T553">
        <v>0</v>
      </c>
      <c r="U553">
        <v>2</v>
      </c>
      <c r="V553">
        <v>1</v>
      </c>
      <c r="W553">
        <v>2</v>
      </c>
      <c r="X553">
        <v>0</v>
      </c>
      <c r="Y553">
        <v>0</v>
      </c>
      <c r="Z553">
        <v>2</v>
      </c>
      <c r="AA553">
        <v>1</v>
      </c>
      <c r="AB553">
        <v>0</v>
      </c>
      <c r="AC553">
        <v>1</v>
      </c>
      <c r="AD553">
        <v>4</v>
      </c>
      <c r="AE553">
        <v>1.0562555389299999</v>
      </c>
      <c r="AF553" t="s">
        <v>42</v>
      </c>
      <c r="AG553">
        <v>0.3</v>
      </c>
      <c r="AH553" t="s">
        <v>43</v>
      </c>
    </row>
    <row r="554" spans="1:34" x14ac:dyDescent="0.25">
      <c r="A554">
        <v>1174</v>
      </c>
      <c r="B554">
        <v>0</v>
      </c>
      <c r="C554">
        <v>0</v>
      </c>
      <c r="D554">
        <v>0</v>
      </c>
      <c r="E554">
        <v>0</v>
      </c>
      <c r="F554">
        <v>0</v>
      </c>
      <c r="G554">
        <v>0</v>
      </c>
      <c r="H554">
        <v>0</v>
      </c>
      <c r="J554">
        <v>0</v>
      </c>
      <c r="K554">
        <v>7</v>
      </c>
      <c r="L554">
        <v>1</v>
      </c>
      <c r="M554">
        <v>1</v>
      </c>
      <c r="N554">
        <v>1</v>
      </c>
      <c r="O554">
        <v>4</v>
      </c>
      <c r="P554">
        <v>0</v>
      </c>
      <c r="Q554">
        <v>0</v>
      </c>
      <c r="R554">
        <v>1</v>
      </c>
      <c r="S554">
        <v>5</v>
      </c>
      <c r="T554">
        <v>0</v>
      </c>
      <c r="U554">
        <v>2</v>
      </c>
      <c r="V554">
        <v>1</v>
      </c>
      <c r="W554">
        <v>2</v>
      </c>
      <c r="X554">
        <v>0</v>
      </c>
      <c r="Y554">
        <v>0</v>
      </c>
      <c r="Z554">
        <v>2</v>
      </c>
      <c r="AA554">
        <v>1</v>
      </c>
      <c r="AB554">
        <v>0</v>
      </c>
      <c r="AC554">
        <v>1</v>
      </c>
      <c r="AD554">
        <v>4</v>
      </c>
      <c r="AE554">
        <v>1.0562555389299999</v>
      </c>
      <c r="AF554" t="s">
        <v>44</v>
      </c>
      <c r="AG554">
        <v>0.4</v>
      </c>
      <c r="AH554" t="s">
        <v>45</v>
      </c>
    </row>
    <row r="555" spans="1:34" x14ac:dyDescent="0.25">
      <c r="A555">
        <v>1174</v>
      </c>
      <c r="B555">
        <v>0</v>
      </c>
      <c r="C555">
        <v>0</v>
      </c>
      <c r="D555">
        <v>0</v>
      </c>
      <c r="E555">
        <v>0</v>
      </c>
      <c r="F555">
        <v>0</v>
      </c>
      <c r="G555">
        <v>0</v>
      </c>
      <c r="H555">
        <v>0</v>
      </c>
      <c r="J555">
        <v>0</v>
      </c>
      <c r="K555">
        <v>7</v>
      </c>
      <c r="L555">
        <v>1</v>
      </c>
      <c r="M555">
        <v>1</v>
      </c>
      <c r="N555">
        <v>1</v>
      </c>
      <c r="O555">
        <v>4</v>
      </c>
      <c r="P555">
        <v>0</v>
      </c>
      <c r="Q555">
        <v>0</v>
      </c>
      <c r="R555">
        <v>1</v>
      </c>
      <c r="S555">
        <v>5</v>
      </c>
      <c r="T555">
        <v>0</v>
      </c>
      <c r="U555">
        <v>2</v>
      </c>
      <c r="V555">
        <v>1</v>
      </c>
      <c r="W555">
        <v>2</v>
      </c>
      <c r="X555">
        <v>0</v>
      </c>
      <c r="Y555">
        <v>0</v>
      </c>
      <c r="Z555">
        <v>2</v>
      </c>
      <c r="AA555">
        <v>1</v>
      </c>
      <c r="AB555">
        <v>0</v>
      </c>
      <c r="AC555">
        <v>1</v>
      </c>
      <c r="AD555">
        <v>4</v>
      </c>
      <c r="AE555">
        <v>1.0562555389299999</v>
      </c>
      <c r="AF555" t="s">
        <v>46</v>
      </c>
      <c r="AG555">
        <v>0.5</v>
      </c>
      <c r="AH555" t="s">
        <v>47</v>
      </c>
    </row>
    <row r="556" spans="1:34" x14ac:dyDescent="0.25">
      <c r="A556">
        <v>1175</v>
      </c>
      <c r="B556">
        <v>0</v>
      </c>
      <c r="C556">
        <v>0</v>
      </c>
      <c r="D556">
        <v>0</v>
      </c>
      <c r="E556">
        <v>0</v>
      </c>
      <c r="F556">
        <v>0</v>
      </c>
      <c r="G556">
        <v>0</v>
      </c>
      <c r="H556">
        <v>0</v>
      </c>
      <c r="J556">
        <v>0</v>
      </c>
      <c r="K556">
        <v>0</v>
      </c>
      <c r="L556">
        <v>0</v>
      </c>
      <c r="M556">
        <v>0</v>
      </c>
      <c r="N556">
        <v>0</v>
      </c>
      <c r="O556">
        <v>0</v>
      </c>
      <c r="P556">
        <v>0</v>
      </c>
      <c r="Q556">
        <v>0</v>
      </c>
      <c r="S556">
        <v>0</v>
      </c>
      <c r="T556">
        <v>0</v>
      </c>
      <c r="U556">
        <v>0</v>
      </c>
      <c r="V556">
        <v>0</v>
      </c>
      <c r="W556">
        <v>0</v>
      </c>
      <c r="X556">
        <v>0</v>
      </c>
      <c r="Y556">
        <v>0</v>
      </c>
      <c r="AA556">
        <v>7</v>
      </c>
      <c r="AB556">
        <v>0</v>
      </c>
      <c r="AC556">
        <v>7</v>
      </c>
      <c r="AD556">
        <v>-7</v>
      </c>
      <c r="AE556">
        <v>0.60094173635299997</v>
      </c>
      <c r="AF556" t="s">
        <v>46</v>
      </c>
      <c r="AG556">
        <v>0.5</v>
      </c>
      <c r="AH556" t="s">
        <v>47</v>
      </c>
    </row>
    <row r="557" spans="1:34" x14ac:dyDescent="0.25">
      <c r="A557">
        <v>1178</v>
      </c>
      <c r="B557">
        <v>18</v>
      </c>
      <c r="C557">
        <v>3</v>
      </c>
      <c r="D557">
        <v>8</v>
      </c>
      <c r="E557">
        <v>0</v>
      </c>
      <c r="F557">
        <v>2</v>
      </c>
      <c r="G557">
        <v>2</v>
      </c>
      <c r="H557">
        <v>3</v>
      </c>
      <c r="I557">
        <v>4</v>
      </c>
      <c r="J557">
        <v>0</v>
      </c>
      <c r="K557">
        <v>6</v>
      </c>
      <c r="L557">
        <v>0</v>
      </c>
      <c r="M557">
        <v>6</v>
      </c>
      <c r="N557">
        <v>0</v>
      </c>
      <c r="O557">
        <v>0</v>
      </c>
      <c r="P557">
        <v>0</v>
      </c>
      <c r="Q557">
        <v>0</v>
      </c>
      <c r="R557">
        <v>4</v>
      </c>
      <c r="S557">
        <v>4</v>
      </c>
      <c r="T557">
        <v>2</v>
      </c>
      <c r="U557">
        <v>2</v>
      </c>
      <c r="V557">
        <v>0</v>
      </c>
      <c r="W557">
        <v>0</v>
      </c>
      <c r="X557">
        <v>0</v>
      </c>
      <c r="Y557">
        <v>0</v>
      </c>
      <c r="Z557">
        <v>2</v>
      </c>
      <c r="AA557">
        <v>4</v>
      </c>
      <c r="AB557">
        <v>4</v>
      </c>
      <c r="AC557">
        <v>0</v>
      </c>
      <c r="AD557">
        <v>2</v>
      </c>
      <c r="AE557">
        <v>2.2312148946499999</v>
      </c>
      <c r="AF557" t="s">
        <v>38</v>
      </c>
      <c r="AG557">
        <v>200</v>
      </c>
      <c r="AH557" t="s">
        <v>39</v>
      </c>
    </row>
    <row r="558" spans="1:34" x14ac:dyDescent="0.25">
      <c r="A558">
        <v>1178</v>
      </c>
      <c r="B558">
        <v>18</v>
      </c>
      <c r="C558">
        <v>3</v>
      </c>
      <c r="D558">
        <v>8</v>
      </c>
      <c r="E558">
        <v>0</v>
      </c>
      <c r="F558">
        <v>2</v>
      </c>
      <c r="G558">
        <v>2</v>
      </c>
      <c r="H558">
        <v>3</v>
      </c>
      <c r="I558">
        <v>4</v>
      </c>
      <c r="J558">
        <v>0</v>
      </c>
      <c r="K558">
        <v>6</v>
      </c>
      <c r="L558">
        <v>0</v>
      </c>
      <c r="M558">
        <v>6</v>
      </c>
      <c r="N558">
        <v>0</v>
      </c>
      <c r="O558">
        <v>0</v>
      </c>
      <c r="P558">
        <v>0</v>
      </c>
      <c r="Q558">
        <v>0</v>
      </c>
      <c r="R558">
        <v>4</v>
      </c>
      <c r="S558">
        <v>4</v>
      </c>
      <c r="T558">
        <v>2</v>
      </c>
      <c r="U558">
        <v>2</v>
      </c>
      <c r="V558">
        <v>0</v>
      </c>
      <c r="W558">
        <v>0</v>
      </c>
      <c r="X558">
        <v>0</v>
      </c>
      <c r="Y558">
        <v>0</v>
      </c>
      <c r="Z558">
        <v>2</v>
      </c>
      <c r="AA558">
        <v>4</v>
      </c>
      <c r="AB558">
        <v>4</v>
      </c>
      <c r="AC558">
        <v>0</v>
      </c>
      <c r="AD558">
        <v>2</v>
      </c>
      <c r="AE558">
        <v>2.2312148946499999</v>
      </c>
      <c r="AF558" t="s">
        <v>40</v>
      </c>
      <c r="AG558">
        <v>0.2</v>
      </c>
      <c r="AH558" t="s">
        <v>41</v>
      </c>
    </row>
    <row r="559" spans="1:34" x14ac:dyDescent="0.25">
      <c r="A559">
        <v>1178</v>
      </c>
      <c r="B559">
        <v>18</v>
      </c>
      <c r="C559">
        <v>3</v>
      </c>
      <c r="D559">
        <v>8</v>
      </c>
      <c r="E559">
        <v>0</v>
      </c>
      <c r="F559">
        <v>2</v>
      </c>
      <c r="G559">
        <v>2</v>
      </c>
      <c r="H559">
        <v>3</v>
      </c>
      <c r="I559">
        <v>4</v>
      </c>
      <c r="J559">
        <v>0</v>
      </c>
      <c r="K559">
        <v>6</v>
      </c>
      <c r="L559">
        <v>0</v>
      </c>
      <c r="M559">
        <v>6</v>
      </c>
      <c r="N559">
        <v>0</v>
      </c>
      <c r="O559">
        <v>0</v>
      </c>
      <c r="P559">
        <v>0</v>
      </c>
      <c r="Q559">
        <v>0</v>
      </c>
      <c r="R559">
        <v>4</v>
      </c>
      <c r="S559">
        <v>4</v>
      </c>
      <c r="T559">
        <v>2</v>
      </c>
      <c r="U559">
        <v>2</v>
      </c>
      <c r="V559">
        <v>0</v>
      </c>
      <c r="W559">
        <v>0</v>
      </c>
      <c r="X559">
        <v>0</v>
      </c>
      <c r="Y559">
        <v>0</v>
      </c>
      <c r="Z559">
        <v>2</v>
      </c>
      <c r="AA559">
        <v>4</v>
      </c>
      <c r="AB559">
        <v>4</v>
      </c>
      <c r="AC559">
        <v>0</v>
      </c>
      <c r="AD559">
        <v>2</v>
      </c>
      <c r="AE559">
        <v>2.2312148946499999</v>
      </c>
      <c r="AF559" t="s">
        <v>42</v>
      </c>
      <c r="AG559">
        <v>0.3</v>
      </c>
      <c r="AH559" t="s">
        <v>43</v>
      </c>
    </row>
    <row r="560" spans="1:34" x14ac:dyDescent="0.25">
      <c r="A560">
        <v>1178</v>
      </c>
      <c r="B560">
        <v>18</v>
      </c>
      <c r="C560">
        <v>3</v>
      </c>
      <c r="D560">
        <v>8</v>
      </c>
      <c r="E560">
        <v>0</v>
      </c>
      <c r="F560">
        <v>2</v>
      </c>
      <c r="G560">
        <v>2</v>
      </c>
      <c r="H560">
        <v>3</v>
      </c>
      <c r="I560">
        <v>4</v>
      </c>
      <c r="J560">
        <v>0</v>
      </c>
      <c r="K560">
        <v>6</v>
      </c>
      <c r="L560">
        <v>0</v>
      </c>
      <c r="M560">
        <v>6</v>
      </c>
      <c r="N560">
        <v>0</v>
      </c>
      <c r="O560">
        <v>0</v>
      </c>
      <c r="P560">
        <v>0</v>
      </c>
      <c r="Q560">
        <v>0</v>
      </c>
      <c r="R560">
        <v>4</v>
      </c>
      <c r="S560">
        <v>4</v>
      </c>
      <c r="T560">
        <v>2</v>
      </c>
      <c r="U560">
        <v>2</v>
      </c>
      <c r="V560">
        <v>0</v>
      </c>
      <c r="W560">
        <v>0</v>
      </c>
      <c r="X560">
        <v>0</v>
      </c>
      <c r="Y560">
        <v>0</v>
      </c>
      <c r="Z560">
        <v>2</v>
      </c>
      <c r="AA560">
        <v>4</v>
      </c>
      <c r="AB560">
        <v>4</v>
      </c>
      <c r="AC560">
        <v>0</v>
      </c>
      <c r="AD560">
        <v>2</v>
      </c>
      <c r="AE560">
        <v>2.2312148946499999</v>
      </c>
      <c r="AF560" t="s">
        <v>44</v>
      </c>
      <c r="AG560">
        <v>0.4</v>
      </c>
      <c r="AH560" t="s">
        <v>45</v>
      </c>
    </row>
    <row r="561" spans="1:34" x14ac:dyDescent="0.25">
      <c r="A561">
        <v>1178</v>
      </c>
      <c r="B561">
        <v>18</v>
      </c>
      <c r="C561">
        <v>3</v>
      </c>
      <c r="D561">
        <v>8</v>
      </c>
      <c r="E561">
        <v>0</v>
      </c>
      <c r="F561">
        <v>2</v>
      </c>
      <c r="G561">
        <v>2</v>
      </c>
      <c r="H561">
        <v>3</v>
      </c>
      <c r="I561">
        <v>4</v>
      </c>
      <c r="J561">
        <v>0</v>
      </c>
      <c r="K561">
        <v>6</v>
      </c>
      <c r="L561">
        <v>0</v>
      </c>
      <c r="M561">
        <v>6</v>
      </c>
      <c r="N561">
        <v>0</v>
      </c>
      <c r="O561">
        <v>0</v>
      </c>
      <c r="P561">
        <v>0</v>
      </c>
      <c r="Q561">
        <v>0</v>
      </c>
      <c r="R561">
        <v>4</v>
      </c>
      <c r="S561">
        <v>4</v>
      </c>
      <c r="T561">
        <v>2</v>
      </c>
      <c r="U561">
        <v>2</v>
      </c>
      <c r="V561">
        <v>0</v>
      </c>
      <c r="W561">
        <v>0</v>
      </c>
      <c r="X561">
        <v>0</v>
      </c>
      <c r="Y561">
        <v>0</v>
      </c>
      <c r="Z561">
        <v>2</v>
      </c>
      <c r="AA561">
        <v>4</v>
      </c>
      <c r="AB561">
        <v>4</v>
      </c>
      <c r="AC561">
        <v>0</v>
      </c>
      <c r="AD561">
        <v>2</v>
      </c>
      <c r="AE561">
        <v>2.2312148946499999</v>
      </c>
      <c r="AF561" t="s">
        <v>46</v>
      </c>
      <c r="AG561">
        <v>0.5</v>
      </c>
      <c r="AH561" t="s">
        <v>47</v>
      </c>
    </row>
    <row r="562" spans="1:34" x14ac:dyDescent="0.25">
      <c r="A562">
        <v>1179</v>
      </c>
      <c r="B562">
        <v>0</v>
      </c>
      <c r="C562">
        <v>0</v>
      </c>
      <c r="D562">
        <v>0</v>
      </c>
      <c r="E562">
        <v>0</v>
      </c>
      <c r="F562">
        <v>0</v>
      </c>
      <c r="G562">
        <v>0</v>
      </c>
      <c r="H562">
        <v>0</v>
      </c>
      <c r="J562">
        <v>0</v>
      </c>
      <c r="K562">
        <v>0</v>
      </c>
      <c r="L562">
        <v>0</v>
      </c>
      <c r="M562">
        <v>0</v>
      </c>
      <c r="N562">
        <v>0</v>
      </c>
      <c r="O562">
        <v>0</v>
      </c>
      <c r="P562">
        <v>0</v>
      </c>
      <c r="Q562">
        <v>0</v>
      </c>
      <c r="S562">
        <v>0</v>
      </c>
      <c r="T562">
        <v>0</v>
      </c>
      <c r="U562">
        <v>0</v>
      </c>
      <c r="V562">
        <v>0</v>
      </c>
      <c r="W562">
        <v>0</v>
      </c>
      <c r="X562">
        <v>0</v>
      </c>
      <c r="Y562">
        <v>0</v>
      </c>
      <c r="AA562">
        <v>1</v>
      </c>
      <c r="AB562">
        <v>0</v>
      </c>
      <c r="AC562">
        <v>1</v>
      </c>
      <c r="AD562">
        <v>-7</v>
      </c>
      <c r="AE562">
        <v>0.74234309331199999</v>
      </c>
      <c r="AF562" t="s">
        <v>34</v>
      </c>
      <c r="AG562">
        <v>100</v>
      </c>
      <c r="AH562" t="s">
        <v>35</v>
      </c>
    </row>
    <row r="563" spans="1:34" x14ac:dyDescent="0.25">
      <c r="A563">
        <v>1179</v>
      </c>
      <c r="B563">
        <v>0</v>
      </c>
      <c r="C563">
        <v>0</v>
      </c>
      <c r="D563">
        <v>0</v>
      </c>
      <c r="E563">
        <v>0</v>
      </c>
      <c r="F563">
        <v>0</v>
      </c>
      <c r="G563">
        <v>0</v>
      </c>
      <c r="H563">
        <v>0</v>
      </c>
      <c r="J563">
        <v>0</v>
      </c>
      <c r="K563">
        <v>0</v>
      </c>
      <c r="L563">
        <v>0</v>
      </c>
      <c r="M563">
        <v>0</v>
      </c>
      <c r="N563">
        <v>0</v>
      </c>
      <c r="O563">
        <v>0</v>
      </c>
      <c r="P563">
        <v>0</v>
      </c>
      <c r="Q563">
        <v>0</v>
      </c>
      <c r="S563">
        <v>0</v>
      </c>
      <c r="T563">
        <v>0</v>
      </c>
      <c r="U563">
        <v>0</v>
      </c>
      <c r="V563">
        <v>0</v>
      </c>
      <c r="W563">
        <v>0</v>
      </c>
      <c r="X563">
        <v>0</v>
      </c>
      <c r="Y563">
        <v>0</v>
      </c>
      <c r="AA563">
        <v>1</v>
      </c>
      <c r="AB563">
        <v>0</v>
      </c>
      <c r="AC563">
        <v>1</v>
      </c>
      <c r="AD563">
        <v>-7</v>
      </c>
      <c r="AE563">
        <v>0.74234309331199999</v>
      </c>
      <c r="AF563" t="s">
        <v>36</v>
      </c>
      <c r="AG563">
        <v>150</v>
      </c>
      <c r="AH563" t="s">
        <v>37</v>
      </c>
    </row>
    <row r="564" spans="1:34" x14ac:dyDescent="0.25">
      <c r="A564">
        <v>1179</v>
      </c>
      <c r="B564">
        <v>0</v>
      </c>
      <c r="C564">
        <v>0</v>
      </c>
      <c r="D564">
        <v>0</v>
      </c>
      <c r="E564">
        <v>0</v>
      </c>
      <c r="F564">
        <v>0</v>
      </c>
      <c r="G564">
        <v>0</v>
      </c>
      <c r="H564">
        <v>0</v>
      </c>
      <c r="J564">
        <v>0</v>
      </c>
      <c r="K564">
        <v>0</v>
      </c>
      <c r="L564">
        <v>0</v>
      </c>
      <c r="M564">
        <v>0</v>
      </c>
      <c r="N564">
        <v>0</v>
      </c>
      <c r="O564">
        <v>0</v>
      </c>
      <c r="P564">
        <v>0</v>
      </c>
      <c r="Q564">
        <v>0</v>
      </c>
      <c r="S564">
        <v>0</v>
      </c>
      <c r="T564">
        <v>0</v>
      </c>
      <c r="U564">
        <v>0</v>
      </c>
      <c r="V564">
        <v>0</v>
      </c>
      <c r="W564">
        <v>0</v>
      </c>
      <c r="X564">
        <v>0</v>
      </c>
      <c r="Y564">
        <v>0</v>
      </c>
      <c r="AA564">
        <v>1</v>
      </c>
      <c r="AB564">
        <v>0</v>
      </c>
      <c r="AC564">
        <v>1</v>
      </c>
      <c r="AD564">
        <v>-7</v>
      </c>
      <c r="AE564">
        <v>0.74234309331199999</v>
      </c>
      <c r="AF564" t="s">
        <v>38</v>
      </c>
      <c r="AG564">
        <v>200</v>
      </c>
      <c r="AH564" t="s">
        <v>39</v>
      </c>
    </row>
    <row r="565" spans="1:34" x14ac:dyDescent="0.25">
      <c r="A565">
        <v>1179</v>
      </c>
      <c r="B565">
        <v>0</v>
      </c>
      <c r="C565">
        <v>0</v>
      </c>
      <c r="D565">
        <v>0</v>
      </c>
      <c r="E565">
        <v>0</v>
      </c>
      <c r="F565">
        <v>0</v>
      </c>
      <c r="G565">
        <v>0</v>
      </c>
      <c r="H565">
        <v>0</v>
      </c>
      <c r="J565">
        <v>0</v>
      </c>
      <c r="K565">
        <v>0</v>
      </c>
      <c r="L565">
        <v>0</v>
      </c>
      <c r="M565">
        <v>0</v>
      </c>
      <c r="N565">
        <v>0</v>
      </c>
      <c r="O565">
        <v>0</v>
      </c>
      <c r="P565">
        <v>0</v>
      </c>
      <c r="Q565">
        <v>0</v>
      </c>
      <c r="S565">
        <v>0</v>
      </c>
      <c r="T565">
        <v>0</v>
      </c>
      <c r="U565">
        <v>0</v>
      </c>
      <c r="V565">
        <v>0</v>
      </c>
      <c r="W565">
        <v>0</v>
      </c>
      <c r="X565">
        <v>0</v>
      </c>
      <c r="Y565">
        <v>0</v>
      </c>
      <c r="AA565">
        <v>1</v>
      </c>
      <c r="AB565">
        <v>0</v>
      </c>
      <c r="AC565">
        <v>1</v>
      </c>
      <c r="AD565">
        <v>-7</v>
      </c>
      <c r="AE565">
        <v>0.74234309331199999</v>
      </c>
      <c r="AF565" t="s">
        <v>42</v>
      </c>
      <c r="AG565">
        <v>0.3</v>
      </c>
      <c r="AH565" t="s">
        <v>43</v>
      </c>
    </row>
    <row r="566" spans="1:34" x14ac:dyDescent="0.25">
      <c r="A566">
        <v>1179</v>
      </c>
      <c r="B566">
        <v>0</v>
      </c>
      <c r="C566">
        <v>0</v>
      </c>
      <c r="D566">
        <v>0</v>
      </c>
      <c r="E566">
        <v>0</v>
      </c>
      <c r="F566">
        <v>0</v>
      </c>
      <c r="G566">
        <v>0</v>
      </c>
      <c r="H566">
        <v>0</v>
      </c>
      <c r="J566">
        <v>0</v>
      </c>
      <c r="K566">
        <v>0</v>
      </c>
      <c r="L566">
        <v>0</v>
      </c>
      <c r="M566">
        <v>0</v>
      </c>
      <c r="N566">
        <v>0</v>
      </c>
      <c r="O566">
        <v>0</v>
      </c>
      <c r="P566">
        <v>0</v>
      </c>
      <c r="Q566">
        <v>0</v>
      </c>
      <c r="S566">
        <v>0</v>
      </c>
      <c r="T566">
        <v>0</v>
      </c>
      <c r="U566">
        <v>0</v>
      </c>
      <c r="V566">
        <v>0</v>
      </c>
      <c r="W566">
        <v>0</v>
      </c>
      <c r="X566">
        <v>0</v>
      </c>
      <c r="Y566">
        <v>0</v>
      </c>
      <c r="AA566">
        <v>1</v>
      </c>
      <c r="AB566">
        <v>0</v>
      </c>
      <c r="AC566">
        <v>1</v>
      </c>
      <c r="AD566">
        <v>-7</v>
      </c>
      <c r="AE566">
        <v>0.74234309331199999</v>
      </c>
      <c r="AF566" t="s">
        <v>44</v>
      </c>
      <c r="AG566">
        <v>0.4</v>
      </c>
      <c r="AH566" t="s">
        <v>45</v>
      </c>
    </row>
    <row r="567" spans="1:34" x14ac:dyDescent="0.25">
      <c r="A567">
        <v>1179</v>
      </c>
      <c r="B567">
        <v>0</v>
      </c>
      <c r="C567">
        <v>0</v>
      </c>
      <c r="D567">
        <v>0</v>
      </c>
      <c r="E567">
        <v>0</v>
      </c>
      <c r="F567">
        <v>0</v>
      </c>
      <c r="G567">
        <v>0</v>
      </c>
      <c r="H567">
        <v>0</v>
      </c>
      <c r="J567">
        <v>0</v>
      </c>
      <c r="K567">
        <v>0</v>
      </c>
      <c r="L567">
        <v>0</v>
      </c>
      <c r="M567">
        <v>0</v>
      </c>
      <c r="N567">
        <v>0</v>
      </c>
      <c r="O567">
        <v>0</v>
      </c>
      <c r="P567">
        <v>0</v>
      </c>
      <c r="Q567">
        <v>0</v>
      </c>
      <c r="S567">
        <v>0</v>
      </c>
      <c r="T567">
        <v>0</v>
      </c>
      <c r="U567">
        <v>0</v>
      </c>
      <c r="V567">
        <v>0</v>
      </c>
      <c r="W567">
        <v>0</v>
      </c>
      <c r="X567">
        <v>0</v>
      </c>
      <c r="Y567">
        <v>0</v>
      </c>
      <c r="AA567">
        <v>1</v>
      </c>
      <c r="AB567">
        <v>0</v>
      </c>
      <c r="AC567">
        <v>1</v>
      </c>
      <c r="AD567">
        <v>-7</v>
      </c>
      <c r="AE567">
        <v>0.74234309331199999</v>
      </c>
      <c r="AF567" t="s">
        <v>46</v>
      </c>
      <c r="AG567">
        <v>0.5</v>
      </c>
      <c r="AH567" t="s">
        <v>47</v>
      </c>
    </row>
    <row r="568" spans="1:34" x14ac:dyDescent="0.25">
      <c r="A568">
        <v>1182</v>
      </c>
      <c r="B568">
        <v>0</v>
      </c>
      <c r="C568">
        <v>0</v>
      </c>
      <c r="D568">
        <v>0</v>
      </c>
      <c r="E568">
        <v>0</v>
      </c>
      <c r="F568">
        <v>0</v>
      </c>
      <c r="G568">
        <v>0</v>
      </c>
      <c r="H568">
        <v>0</v>
      </c>
      <c r="J568">
        <v>0</v>
      </c>
      <c r="K568">
        <v>0</v>
      </c>
      <c r="L568">
        <v>0</v>
      </c>
      <c r="M568">
        <v>0</v>
      </c>
      <c r="N568">
        <v>0</v>
      </c>
      <c r="O568">
        <v>0</v>
      </c>
      <c r="P568">
        <v>0</v>
      </c>
      <c r="Q568">
        <v>0</v>
      </c>
      <c r="S568">
        <v>5</v>
      </c>
      <c r="T568">
        <v>1</v>
      </c>
      <c r="U568">
        <v>0</v>
      </c>
      <c r="V568">
        <v>0</v>
      </c>
      <c r="W568">
        <v>1</v>
      </c>
      <c r="X568">
        <v>0</v>
      </c>
      <c r="Y568">
        <v>3</v>
      </c>
      <c r="Z568">
        <v>3</v>
      </c>
      <c r="AA568">
        <v>0</v>
      </c>
      <c r="AB568">
        <v>0</v>
      </c>
      <c r="AC568">
        <v>0</v>
      </c>
      <c r="AE568">
        <v>1.2157598406200001</v>
      </c>
      <c r="AF568" t="s">
        <v>49</v>
      </c>
      <c r="AG568">
        <v>50</v>
      </c>
      <c r="AH568" t="s">
        <v>50</v>
      </c>
    </row>
    <row r="569" spans="1:34" x14ac:dyDescent="0.25">
      <c r="A569">
        <v>1182</v>
      </c>
      <c r="B569">
        <v>0</v>
      </c>
      <c r="C569">
        <v>0</v>
      </c>
      <c r="D569">
        <v>0</v>
      </c>
      <c r="E569">
        <v>0</v>
      </c>
      <c r="F569">
        <v>0</v>
      </c>
      <c r="G569">
        <v>0</v>
      </c>
      <c r="H569">
        <v>0</v>
      </c>
      <c r="J569">
        <v>0</v>
      </c>
      <c r="K569">
        <v>0</v>
      </c>
      <c r="L569">
        <v>0</v>
      </c>
      <c r="M569">
        <v>0</v>
      </c>
      <c r="N569">
        <v>0</v>
      </c>
      <c r="O569">
        <v>0</v>
      </c>
      <c r="P569">
        <v>0</v>
      </c>
      <c r="Q569">
        <v>0</v>
      </c>
      <c r="S569">
        <v>5</v>
      </c>
      <c r="T569">
        <v>1</v>
      </c>
      <c r="U569">
        <v>0</v>
      </c>
      <c r="V569">
        <v>0</v>
      </c>
      <c r="W569">
        <v>1</v>
      </c>
      <c r="X569">
        <v>0</v>
      </c>
      <c r="Y569">
        <v>3</v>
      </c>
      <c r="Z569">
        <v>3</v>
      </c>
      <c r="AA569">
        <v>0</v>
      </c>
      <c r="AB569">
        <v>0</v>
      </c>
      <c r="AC569">
        <v>0</v>
      </c>
      <c r="AE569">
        <v>1.2157598406200001</v>
      </c>
      <c r="AF569" t="s">
        <v>34</v>
      </c>
      <c r="AG569">
        <v>100</v>
      </c>
      <c r="AH569" t="s">
        <v>35</v>
      </c>
    </row>
    <row r="570" spans="1:34" x14ac:dyDescent="0.25">
      <c r="A570">
        <v>1182</v>
      </c>
      <c r="B570">
        <v>0</v>
      </c>
      <c r="C570">
        <v>0</v>
      </c>
      <c r="D570">
        <v>0</v>
      </c>
      <c r="E570">
        <v>0</v>
      </c>
      <c r="F570">
        <v>0</v>
      </c>
      <c r="G570">
        <v>0</v>
      </c>
      <c r="H570">
        <v>0</v>
      </c>
      <c r="J570">
        <v>0</v>
      </c>
      <c r="K570">
        <v>0</v>
      </c>
      <c r="L570">
        <v>0</v>
      </c>
      <c r="M570">
        <v>0</v>
      </c>
      <c r="N570">
        <v>0</v>
      </c>
      <c r="O570">
        <v>0</v>
      </c>
      <c r="P570">
        <v>0</v>
      </c>
      <c r="Q570">
        <v>0</v>
      </c>
      <c r="S570">
        <v>5</v>
      </c>
      <c r="T570">
        <v>1</v>
      </c>
      <c r="U570">
        <v>0</v>
      </c>
      <c r="V570">
        <v>0</v>
      </c>
      <c r="W570">
        <v>1</v>
      </c>
      <c r="X570">
        <v>0</v>
      </c>
      <c r="Y570">
        <v>3</v>
      </c>
      <c r="Z570">
        <v>3</v>
      </c>
      <c r="AA570">
        <v>0</v>
      </c>
      <c r="AB570">
        <v>0</v>
      </c>
      <c r="AC570">
        <v>0</v>
      </c>
      <c r="AE570">
        <v>1.2157598406200001</v>
      </c>
      <c r="AF570" t="s">
        <v>36</v>
      </c>
      <c r="AG570">
        <v>150</v>
      </c>
      <c r="AH570" t="s">
        <v>37</v>
      </c>
    </row>
    <row r="571" spans="1:34" x14ac:dyDescent="0.25">
      <c r="A571">
        <v>1182</v>
      </c>
      <c r="B571">
        <v>0</v>
      </c>
      <c r="C571">
        <v>0</v>
      </c>
      <c r="D571">
        <v>0</v>
      </c>
      <c r="E571">
        <v>0</v>
      </c>
      <c r="F571">
        <v>0</v>
      </c>
      <c r="G571">
        <v>0</v>
      </c>
      <c r="H571">
        <v>0</v>
      </c>
      <c r="J571">
        <v>0</v>
      </c>
      <c r="K571">
        <v>0</v>
      </c>
      <c r="L571">
        <v>0</v>
      </c>
      <c r="M571">
        <v>0</v>
      </c>
      <c r="N571">
        <v>0</v>
      </c>
      <c r="O571">
        <v>0</v>
      </c>
      <c r="P571">
        <v>0</v>
      </c>
      <c r="Q571">
        <v>0</v>
      </c>
      <c r="S571">
        <v>5</v>
      </c>
      <c r="T571">
        <v>1</v>
      </c>
      <c r="U571">
        <v>0</v>
      </c>
      <c r="V571">
        <v>0</v>
      </c>
      <c r="W571">
        <v>1</v>
      </c>
      <c r="X571">
        <v>0</v>
      </c>
      <c r="Y571">
        <v>3</v>
      </c>
      <c r="Z571">
        <v>3</v>
      </c>
      <c r="AA571">
        <v>0</v>
      </c>
      <c r="AB571">
        <v>0</v>
      </c>
      <c r="AC571">
        <v>0</v>
      </c>
      <c r="AE571">
        <v>1.2157598406200001</v>
      </c>
      <c r="AF571" t="s">
        <v>38</v>
      </c>
      <c r="AG571">
        <v>200</v>
      </c>
      <c r="AH571" t="s">
        <v>39</v>
      </c>
    </row>
    <row r="572" spans="1:34" x14ac:dyDescent="0.25">
      <c r="A572">
        <v>1182</v>
      </c>
      <c r="B572">
        <v>0</v>
      </c>
      <c r="C572">
        <v>0</v>
      </c>
      <c r="D572">
        <v>0</v>
      </c>
      <c r="E572">
        <v>0</v>
      </c>
      <c r="F572">
        <v>0</v>
      </c>
      <c r="G572">
        <v>0</v>
      </c>
      <c r="H572">
        <v>0</v>
      </c>
      <c r="J572">
        <v>0</v>
      </c>
      <c r="K572">
        <v>0</v>
      </c>
      <c r="L572">
        <v>0</v>
      </c>
      <c r="M572">
        <v>0</v>
      </c>
      <c r="N572">
        <v>0</v>
      </c>
      <c r="O572">
        <v>0</v>
      </c>
      <c r="P572">
        <v>0</v>
      </c>
      <c r="Q572">
        <v>0</v>
      </c>
      <c r="S572">
        <v>5</v>
      </c>
      <c r="T572">
        <v>1</v>
      </c>
      <c r="U572">
        <v>0</v>
      </c>
      <c r="V572">
        <v>0</v>
      </c>
      <c r="W572">
        <v>1</v>
      </c>
      <c r="X572">
        <v>0</v>
      </c>
      <c r="Y572">
        <v>3</v>
      </c>
      <c r="Z572">
        <v>3</v>
      </c>
      <c r="AA572">
        <v>0</v>
      </c>
      <c r="AB572">
        <v>0</v>
      </c>
      <c r="AC572">
        <v>0</v>
      </c>
      <c r="AE572">
        <v>1.2157598406200001</v>
      </c>
      <c r="AF572" t="s">
        <v>40</v>
      </c>
      <c r="AG572">
        <v>0.2</v>
      </c>
      <c r="AH572" t="s">
        <v>41</v>
      </c>
    </row>
    <row r="573" spans="1:34" x14ac:dyDescent="0.25">
      <c r="A573">
        <v>1182</v>
      </c>
      <c r="B573">
        <v>0</v>
      </c>
      <c r="C573">
        <v>0</v>
      </c>
      <c r="D573">
        <v>0</v>
      </c>
      <c r="E573">
        <v>0</v>
      </c>
      <c r="F573">
        <v>0</v>
      </c>
      <c r="G573">
        <v>0</v>
      </c>
      <c r="H573">
        <v>0</v>
      </c>
      <c r="J573">
        <v>0</v>
      </c>
      <c r="K573">
        <v>0</v>
      </c>
      <c r="L573">
        <v>0</v>
      </c>
      <c r="M573">
        <v>0</v>
      </c>
      <c r="N573">
        <v>0</v>
      </c>
      <c r="O573">
        <v>0</v>
      </c>
      <c r="P573">
        <v>0</v>
      </c>
      <c r="Q573">
        <v>0</v>
      </c>
      <c r="S573">
        <v>5</v>
      </c>
      <c r="T573">
        <v>1</v>
      </c>
      <c r="U573">
        <v>0</v>
      </c>
      <c r="V573">
        <v>0</v>
      </c>
      <c r="W573">
        <v>1</v>
      </c>
      <c r="X573">
        <v>0</v>
      </c>
      <c r="Y573">
        <v>3</v>
      </c>
      <c r="Z573">
        <v>3</v>
      </c>
      <c r="AA573">
        <v>0</v>
      </c>
      <c r="AB573">
        <v>0</v>
      </c>
      <c r="AC573">
        <v>0</v>
      </c>
      <c r="AE573">
        <v>1.2157598406200001</v>
      </c>
      <c r="AF573" t="s">
        <v>42</v>
      </c>
      <c r="AG573">
        <v>0.3</v>
      </c>
      <c r="AH573" t="s">
        <v>43</v>
      </c>
    </row>
    <row r="574" spans="1:34" x14ac:dyDescent="0.25">
      <c r="A574">
        <v>1182</v>
      </c>
      <c r="B574">
        <v>0</v>
      </c>
      <c r="C574">
        <v>0</v>
      </c>
      <c r="D574">
        <v>0</v>
      </c>
      <c r="E574">
        <v>0</v>
      </c>
      <c r="F574">
        <v>0</v>
      </c>
      <c r="G574">
        <v>0</v>
      </c>
      <c r="H574">
        <v>0</v>
      </c>
      <c r="J574">
        <v>0</v>
      </c>
      <c r="K574">
        <v>0</v>
      </c>
      <c r="L574">
        <v>0</v>
      </c>
      <c r="M574">
        <v>0</v>
      </c>
      <c r="N574">
        <v>0</v>
      </c>
      <c r="O574">
        <v>0</v>
      </c>
      <c r="P574">
        <v>0</v>
      </c>
      <c r="Q574">
        <v>0</v>
      </c>
      <c r="S574">
        <v>5</v>
      </c>
      <c r="T574">
        <v>1</v>
      </c>
      <c r="U574">
        <v>0</v>
      </c>
      <c r="V574">
        <v>0</v>
      </c>
      <c r="W574">
        <v>1</v>
      </c>
      <c r="X574">
        <v>0</v>
      </c>
      <c r="Y574">
        <v>3</v>
      </c>
      <c r="Z574">
        <v>3</v>
      </c>
      <c r="AA574">
        <v>0</v>
      </c>
      <c r="AB574">
        <v>0</v>
      </c>
      <c r="AC574">
        <v>0</v>
      </c>
      <c r="AE574">
        <v>1.2157598406200001</v>
      </c>
      <c r="AF574" t="s">
        <v>44</v>
      </c>
      <c r="AG574">
        <v>0.4</v>
      </c>
      <c r="AH574" t="s">
        <v>45</v>
      </c>
    </row>
    <row r="575" spans="1:34" x14ac:dyDescent="0.25">
      <c r="A575">
        <v>1182</v>
      </c>
      <c r="B575">
        <v>0</v>
      </c>
      <c r="C575">
        <v>0</v>
      </c>
      <c r="D575">
        <v>0</v>
      </c>
      <c r="E575">
        <v>0</v>
      </c>
      <c r="F575">
        <v>0</v>
      </c>
      <c r="G575">
        <v>0</v>
      </c>
      <c r="H575">
        <v>0</v>
      </c>
      <c r="J575">
        <v>0</v>
      </c>
      <c r="K575">
        <v>0</v>
      </c>
      <c r="L575">
        <v>0</v>
      </c>
      <c r="M575">
        <v>0</v>
      </c>
      <c r="N575">
        <v>0</v>
      </c>
      <c r="O575">
        <v>0</v>
      </c>
      <c r="P575">
        <v>0</v>
      </c>
      <c r="Q575">
        <v>0</v>
      </c>
      <c r="S575">
        <v>5</v>
      </c>
      <c r="T575">
        <v>1</v>
      </c>
      <c r="U575">
        <v>0</v>
      </c>
      <c r="V575">
        <v>0</v>
      </c>
      <c r="W575">
        <v>1</v>
      </c>
      <c r="X575">
        <v>0</v>
      </c>
      <c r="Y575">
        <v>3</v>
      </c>
      <c r="Z575">
        <v>3</v>
      </c>
      <c r="AA575">
        <v>0</v>
      </c>
      <c r="AB575">
        <v>0</v>
      </c>
      <c r="AC575">
        <v>0</v>
      </c>
      <c r="AE575">
        <v>1.2157598406200001</v>
      </c>
      <c r="AF575" t="s">
        <v>46</v>
      </c>
      <c r="AG575">
        <v>0.5</v>
      </c>
      <c r="AH575" t="s">
        <v>47</v>
      </c>
    </row>
    <row r="576" spans="1:34" x14ac:dyDescent="0.25">
      <c r="A576">
        <v>1187</v>
      </c>
      <c r="B576">
        <v>0</v>
      </c>
      <c r="C576">
        <v>0</v>
      </c>
      <c r="D576">
        <v>0</v>
      </c>
      <c r="E576">
        <v>0</v>
      </c>
      <c r="F576">
        <v>0</v>
      </c>
      <c r="G576">
        <v>0</v>
      </c>
      <c r="H576">
        <v>0</v>
      </c>
      <c r="J576">
        <v>0</v>
      </c>
      <c r="K576">
        <v>0</v>
      </c>
      <c r="L576">
        <v>0</v>
      </c>
      <c r="M576">
        <v>0</v>
      </c>
      <c r="N576">
        <v>0</v>
      </c>
      <c r="O576">
        <v>0</v>
      </c>
      <c r="P576">
        <v>0</v>
      </c>
      <c r="Q576">
        <v>0</v>
      </c>
      <c r="S576">
        <v>0</v>
      </c>
      <c r="T576">
        <v>0</v>
      </c>
      <c r="U576">
        <v>0</v>
      </c>
      <c r="V576">
        <v>0</v>
      </c>
      <c r="W576">
        <v>0</v>
      </c>
      <c r="X576">
        <v>0</v>
      </c>
      <c r="Y576">
        <v>0</v>
      </c>
      <c r="AA576">
        <v>5</v>
      </c>
      <c r="AB576">
        <v>0</v>
      </c>
      <c r="AC576">
        <v>5</v>
      </c>
      <c r="AD576">
        <v>-7</v>
      </c>
      <c r="AE576">
        <v>0.972258492398</v>
      </c>
      <c r="AF576" t="s">
        <v>49</v>
      </c>
      <c r="AG576">
        <v>50</v>
      </c>
      <c r="AH576" t="s">
        <v>50</v>
      </c>
    </row>
    <row r="577" spans="1:34" x14ac:dyDescent="0.25">
      <c r="A577">
        <v>1187</v>
      </c>
      <c r="B577">
        <v>0</v>
      </c>
      <c r="C577">
        <v>0</v>
      </c>
      <c r="D577">
        <v>0</v>
      </c>
      <c r="E577">
        <v>0</v>
      </c>
      <c r="F577">
        <v>0</v>
      </c>
      <c r="G577">
        <v>0</v>
      </c>
      <c r="H577">
        <v>0</v>
      </c>
      <c r="J577">
        <v>0</v>
      </c>
      <c r="K577">
        <v>0</v>
      </c>
      <c r="L577">
        <v>0</v>
      </c>
      <c r="M577">
        <v>0</v>
      </c>
      <c r="N577">
        <v>0</v>
      </c>
      <c r="O577">
        <v>0</v>
      </c>
      <c r="P577">
        <v>0</v>
      </c>
      <c r="Q577">
        <v>0</v>
      </c>
      <c r="S577">
        <v>0</v>
      </c>
      <c r="T577">
        <v>0</v>
      </c>
      <c r="U577">
        <v>0</v>
      </c>
      <c r="V577">
        <v>0</v>
      </c>
      <c r="W577">
        <v>0</v>
      </c>
      <c r="X577">
        <v>0</v>
      </c>
      <c r="Y577">
        <v>0</v>
      </c>
      <c r="AA577">
        <v>5</v>
      </c>
      <c r="AB577">
        <v>0</v>
      </c>
      <c r="AC577">
        <v>5</v>
      </c>
      <c r="AD577">
        <v>-7</v>
      </c>
      <c r="AE577">
        <v>0.972258492398</v>
      </c>
      <c r="AF577" t="s">
        <v>34</v>
      </c>
      <c r="AG577">
        <v>100</v>
      </c>
      <c r="AH577" t="s">
        <v>35</v>
      </c>
    </row>
    <row r="578" spans="1:34" x14ac:dyDescent="0.25">
      <c r="A578">
        <v>1187</v>
      </c>
      <c r="B578">
        <v>0</v>
      </c>
      <c r="C578">
        <v>0</v>
      </c>
      <c r="D578">
        <v>0</v>
      </c>
      <c r="E578">
        <v>0</v>
      </c>
      <c r="F578">
        <v>0</v>
      </c>
      <c r="G578">
        <v>0</v>
      </c>
      <c r="H578">
        <v>0</v>
      </c>
      <c r="J578">
        <v>0</v>
      </c>
      <c r="K578">
        <v>0</v>
      </c>
      <c r="L578">
        <v>0</v>
      </c>
      <c r="M578">
        <v>0</v>
      </c>
      <c r="N578">
        <v>0</v>
      </c>
      <c r="O578">
        <v>0</v>
      </c>
      <c r="P578">
        <v>0</v>
      </c>
      <c r="Q578">
        <v>0</v>
      </c>
      <c r="S578">
        <v>0</v>
      </c>
      <c r="T578">
        <v>0</v>
      </c>
      <c r="U578">
        <v>0</v>
      </c>
      <c r="V578">
        <v>0</v>
      </c>
      <c r="W578">
        <v>0</v>
      </c>
      <c r="X578">
        <v>0</v>
      </c>
      <c r="Y578">
        <v>0</v>
      </c>
      <c r="AA578">
        <v>5</v>
      </c>
      <c r="AB578">
        <v>0</v>
      </c>
      <c r="AC578">
        <v>5</v>
      </c>
      <c r="AD578">
        <v>-7</v>
      </c>
      <c r="AE578">
        <v>0.972258492398</v>
      </c>
      <c r="AF578" t="s">
        <v>36</v>
      </c>
      <c r="AG578">
        <v>150</v>
      </c>
      <c r="AH578" t="s">
        <v>37</v>
      </c>
    </row>
    <row r="579" spans="1:34" x14ac:dyDescent="0.25">
      <c r="A579">
        <v>1187</v>
      </c>
      <c r="B579">
        <v>0</v>
      </c>
      <c r="C579">
        <v>0</v>
      </c>
      <c r="D579">
        <v>0</v>
      </c>
      <c r="E579">
        <v>0</v>
      </c>
      <c r="F579">
        <v>0</v>
      </c>
      <c r="G579">
        <v>0</v>
      </c>
      <c r="H579">
        <v>0</v>
      </c>
      <c r="J579">
        <v>0</v>
      </c>
      <c r="K579">
        <v>0</v>
      </c>
      <c r="L579">
        <v>0</v>
      </c>
      <c r="M579">
        <v>0</v>
      </c>
      <c r="N579">
        <v>0</v>
      </c>
      <c r="O579">
        <v>0</v>
      </c>
      <c r="P579">
        <v>0</v>
      </c>
      <c r="Q579">
        <v>0</v>
      </c>
      <c r="S579">
        <v>0</v>
      </c>
      <c r="T579">
        <v>0</v>
      </c>
      <c r="U579">
        <v>0</v>
      </c>
      <c r="V579">
        <v>0</v>
      </c>
      <c r="W579">
        <v>0</v>
      </c>
      <c r="X579">
        <v>0</v>
      </c>
      <c r="Y579">
        <v>0</v>
      </c>
      <c r="AA579">
        <v>5</v>
      </c>
      <c r="AB579">
        <v>0</v>
      </c>
      <c r="AC579">
        <v>5</v>
      </c>
      <c r="AD579">
        <v>-7</v>
      </c>
      <c r="AE579">
        <v>0.972258492398</v>
      </c>
      <c r="AF579" t="s">
        <v>38</v>
      </c>
      <c r="AG579">
        <v>200</v>
      </c>
      <c r="AH579" t="s">
        <v>39</v>
      </c>
    </row>
    <row r="580" spans="1:34" x14ac:dyDescent="0.25">
      <c r="A580">
        <v>1187</v>
      </c>
      <c r="B580">
        <v>0</v>
      </c>
      <c r="C580">
        <v>0</v>
      </c>
      <c r="D580">
        <v>0</v>
      </c>
      <c r="E580">
        <v>0</v>
      </c>
      <c r="F580">
        <v>0</v>
      </c>
      <c r="G580">
        <v>0</v>
      </c>
      <c r="H580">
        <v>0</v>
      </c>
      <c r="J580">
        <v>0</v>
      </c>
      <c r="K580">
        <v>0</v>
      </c>
      <c r="L580">
        <v>0</v>
      </c>
      <c r="M580">
        <v>0</v>
      </c>
      <c r="N580">
        <v>0</v>
      </c>
      <c r="O580">
        <v>0</v>
      </c>
      <c r="P580">
        <v>0</v>
      </c>
      <c r="Q580">
        <v>0</v>
      </c>
      <c r="S580">
        <v>0</v>
      </c>
      <c r="T580">
        <v>0</v>
      </c>
      <c r="U580">
        <v>0</v>
      </c>
      <c r="V580">
        <v>0</v>
      </c>
      <c r="W580">
        <v>0</v>
      </c>
      <c r="X580">
        <v>0</v>
      </c>
      <c r="Y580">
        <v>0</v>
      </c>
      <c r="AA580">
        <v>5</v>
      </c>
      <c r="AB580">
        <v>0</v>
      </c>
      <c r="AC580">
        <v>5</v>
      </c>
      <c r="AD580">
        <v>-7</v>
      </c>
      <c r="AE580">
        <v>0.972258492398</v>
      </c>
      <c r="AF580" t="s">
        <v>42</v>
      </c>
      <c r="AG580">
        <v>0.3</v>
      </c>
      <c r="AH580" t="s">
        <v>43</v>
      </c>
    </row>
    <row r="581" spans="1:34" x14ac:dyDescent="0.25">
      <c r="A581">
        <v>1187</v>
      </c>
      <c r="B581">
        <v>0</v>
      </c>
      <c r="C581">
        <v>0</v>
      </c>
      <c r="D581">
        <v>0</v>
      </c>
      <c r="E581">
        <v>0</v>
      </c>
      <c r="F581">
        <v>0</v>
      </c>
      <c r="G581">
        <v>0</v>
      </c>
      <c r="H581">
        <v>0</v>
      </c>
      <c r="J581">
        <v>0</v>
      </c>
      <c r="K581">
        <v>0</v>
      </c>
      <c r="L581">
        <v>0</v>
      </c>
      <c r="M581">
        <v>0</v>
      </c>
      <c r="N581">
        <v>0</v>
      </c>
      <c r="O581">
        <v>0</v>
      </c>
      <c r="P581">
        <v>0</v>
      </c>
      <c r="Q581">
        <v>0</v>
      </c>
      <c r="S581">
        <v>0</v>
      </c>
      <c r="T581">
        <v>0</v>
      </c>
      <c r="U581">
        <v>0</v>
      </c>
      <c r="V581">
        <v>0</v>
      </c>
      <c r="W581">
        <v>0</v>
      </c>
      <c r="X581">
        <v>0</v>
      </c>
      <c r="Y581">
        <v>0</v>
      </c>
      <c r="AA581">
        <v>5</v>
      </c>
      <c r="AB581">
        <v>0</v>
      </c>
      <c r="AC581">
        <v>5</v>
      </c>
      <c r="AD581">
        <v>-7</v>
      </c>
      <c r="AE581">
        <v>0.972258492398</v>
      </c>
      <c r="AF581" t="s">
        <v>44</v>
      </c>
      <c r="AG581">
        <v>0.4</v>
      </c>
      <c r="AH581" t="s">
        <v>45</v>
      </c>
    </row>
    <row r="582" spans="1:34" x14ac:dyDescent="0.25">
      <c r="A582">
        <v>1187</v>
      </c>
      <c r="B582">
        <v>0</v>
      </c>
      <c r="C582">
        <v>0</v>
      </c>
      <c r="D582">
        <v>0</v>
      </c>
      <c r="E582">
        <v>0</v>
      </c>
      <c r="F582">
        <v>0</v>
      </c>
      <c r="G582">
        <v>0</v>
      </c>
      <c r="H582">
        <v>0</v>
      </c>
      <c r="J582">
        <v>0</v>
      </c>
      <c r="K582">
        <v>0</v>
      </c>
      <c r="L582">
        <v>0</v>
      </c>
      <c r="M582">
        <v>0</v>
      </c>
      <c r="N582">
        <v>0</v>
      </c>
      <c r="O582">
        <v>0</v>
      </c>
      <c r="P582">
        <v>0</v>
      </c>
      <c r="Q582">
        <v>0</v>
      </c>
      <c r="S582">
        <v>0</v>
      </c>
      <c r="T582">
        <v>0</v>
      </c>
      <c r="U582">
        <v>0</v>
      </c>
      <c r="V582">
        <v>0</v>
      </c>
      <c r="W582">
        <v>0</v>
      </c>
      <c r="X582">
        <v>0</v>
      </c>
      <c r="Y582">
        <v>0</v>
      </c>
      <c r="AA582">
        <v>5</v>
      </c>
      <c r="AB582">
        <v>0</v>
      </c>
      <c r="AC582">
        <v>5</v>
      </c>
      <c r="AD582">
        <v>-7</v>
      </c>
      <c r="AE582">
        <v>0.972258492398</v>
      </c>
      <c r="AF582" t="s">
        <v>46</v>
      </c>
      <c r="AG582">
        <v>0.5</v>
      </c>
      <c r="AH582" t="s">
        <v>47</v>
      </c>
    </row>
    <row r="583" spans="1:34" x14ac:dyDescent="0.25">
      <c r="A583">
        <v>1192</v>
      </c>
      <c r="B583">
        <v>0</v>
      </c>
      <c r="C583">
        <v>0</v>
      </c>
      <c r="D583">
        <v>0</v>
      </c>
      <c r="E583">
        <v>0</v>
      </c>
      <c r="F583">
        <v>0</v>
      </c>
      <c r="G583">
        <v>0</v>
      </c>
      <c r="H583">
        <v>0</v>
      </c>
      <c r="J583">
        <v>0</v>
      </c>
      <c r="K583">
        <v>0</v>
      </c>
      <c r="L583">
        <v>0</v>
      </c>
      <c r="M583">
        <v>0</v>
      </c>
      <c r="N583">
        <v>0</v>
      </c>
      <c r="O583">
        <v>0</v>
      </c>
      <c r="P583">
        <v>0</v>
      </c>
      <c r="Q583">
        <v>0</v>
      </c>
      <c r="S583">
        <v>0</v>
      </c>
      <c r="T583">
        <v>0</v>
      </c>
      <c r="U583">
        <v>0</v>
      </c>
      <c r="V583">
        <v>0</v>
      </c>
      <c r="W583">
        <v>0</v>
      </c>
      <c r="X583">
        <v>0</v>
      </c>
      <c r="Y583">
        <v>0</v>
      </c>
      <c r="AA583" t="s">
        <v>48</v>
      </c>
      <c r="AE583">
        <v>0.74234309331199999</v>
      </c>
      <c r="AF583" t="s">
        <v>34</v>
      </c>
      <c r="AG583">
        <v>100</v>
      </c>
      <c r="AH583" t="s">
        <v>35</v>
      </c>
    </row>
    <row r="584" spans="1:34" x14ac:dyDescent="0.25">
      <c r="A584">
        <v>1192</v>
      </c>
      <c r="B584">
        <v>0</v>
      </c>
      <c r="C584">
        <v>0</v>
      </c>
      <c r="D584">
        <v>0</v>
      </c>
      <c r="E584">
        <v>0</v>
      </c>
      <c r="F584">
        <v>0</v>
      </c>
      <c r="G584">
        <v>0</v>
      </c>
      <c r="H584">
        <v>0</v>
      </c>
      <c r="J584">
        <v>0</v>
      </c>
      <c r="K584">
        <v>0</v>
      </c>
      <c r="L584">
        <v>0</v>
      </c>
      <c r="M584">
        <v>0</v>
      </c>
      <c r="N584">
        <v>0</v>
      </c>
      <c r="O584">
        <v>0</v>
      </c>
      <c r="P584">
        <v>0</v>
      </c>
      <c r="Q584">
        <v>0</v>
      </c>
      <c r="S584">
        <v>0</v>
      </c>
      <c r="T584">
        <v>0</v>
      </c>
      <c r="U584">
        <v>0</v>
      </c>
      <c r="V584">
        <v>0</v>
      </c>
      <c r="W584">
        <v>0</v>
      </c>
      <c r="X584">
        <v>0</v>
      </c>
      <c r="Y584">
        <v>0</v>
      </c>
      <c r="AA584" t="s">
        <v>48</v>
      </c>
      <c r="AE584">
        <v>0.74234309331199999</v>
      </c>
      <c r="AF584" t="s">
        <v>36</v>
      </c>
      <c r="AG584">
        <v>150</v>
      </c>
      <c r="AH584" t="s">
        <v>37</v>
      </c>
    </row>
    <row r="585" spans="1:34" x14ac:dyDescent="0.25">
      <c r="A585">
        <v>1192</v>
      </c>
      <c r="B585">
        <v>0</v>
      </c>
      <c r="C585">
        <v>0</v>
      </c>
      <c r="D585">
        <v>0</v>
      </c>
      <c r="E585">
        <v>0</v>
      </c>
      <c r="F585">
        <v>0</v>
      </c>
      <c r="G585">
        <v>0</v>
      </c>
      <c r="H585">
        <v>0</v>
      </c>
      <c r="J585">
        <v>0</v>
      </c>
      <c r="K585">
        <v>0</v>
      </c>
      <c r="L585">
        <v>0</v>
      </c>
      <c r="M585">
        <v>0</v>
      </c>
      <c r="N585">
        <v>0</v>
      </c>
      <c r="O585">
        <v>0</v>
      </c>
      <c r="P585">
        <v>0</v>
      </c>
      <c r="Q585">
        <v>0</v>
      </c>
      <c r="S585">
        <v>0</v>
      </c>
      <c r="T585">
        <v>0</v>
      </c>
      <c r="U585">
        <v>0</v>
      </c>
      <c r="V585">
        <v>0</v>
      </c>
      <c r="W585">
        <v>0</v>
      </c>
      <c r="X585">
        <v>0</v>
      </c>
      <c r="Y585">
        <v>0</v>
      </c>
      <c r="AA585" t="s">
        <v>48</v>
      </c>
      <c r="AE585">
        <v>0.74234309331199999</v>
      </c>
      <c r="AF585" t="s">
        <v>38</v>
      </c>
      <c r="AG585">
        <v>200</v>
      </c>
      <c r="AH585" t="s">
        <v>39</v>
      </c>
    </row>
    <row r="586" spans="1:34" x14ac:dyDescent="0.25">
      <c r="A586">
        <v>1192</v>
      </c>
      <c r="B586">
        <v>0</v>
      </c>
      <c r="C586">
        <v>0</v>
      </c>
      <c r="D586">
        <v>0</v>
      </c>
      <c r="E586">
        <v>0</v>
      </c>
      <c r="F586">
        <v>0</v>
      </c>
      <c r="G586">
        <v>0</v>
      </c>
      <c r="H586">
        <v>0</v>
      </c>
      <c r="J586">
        <v>0</v>
      </c>
      <c r="K586">
        <v>0</v>
      </c>
      <c r="L586">
        <v>0</v>
      </c>
      <c r="M586">
        <v>0</v>
      </c>
      <c r="N586">
        <v>0</v>
      </c>
      <c r="O586">
        <v>0</v>
      </c>
      <c r="P586">
        <v>0</v>
      </c>
      <c r="Q586">
        <v>0</v>
      </c>
      <c r="S586">
        <v>0</v>
      </c>
      <c r="T586">
        <v>0</v>
      </c>
      <c r="U586">
        <v>0</v>
      </c>
      <c r="V586">
        <v>0</v>
      </c>
      <c r="W586">
        <v>0</v>
      </c>
      <c r="X586">
        <v>0</v>
      </c>
      <c r="Y586">
        <v>0</v>
      </c>
      <c r="AA586" t="s">
        <v>48</v>
      </c>
      <c r="AE586">
        <v>0.74234309331199999</v>
      </c>
      <c r="AF586" t="s">
        <v>40</v>
      </c>
      <c r="AG586">
        <v>0.2</v>
      </c>
      <c r="AH586" t="s">
        <v>41</v>
      </c>
    </row>
    <row r="587" spans="1:34" x14ac:dyDescent="0.25">
      <c r="A587">
        <v>1192</v>
      </c>
      <c r="B587">
        <v>0</v>
      </c>
      <c r="C587">
        <v>0</v>
      </c>
      <c r="D587">
        <v>0</v>
      </c>
      <c r="E587">
        <v>0</v>
      </c>
      <c r="F587">
        <v>0</v>
      </c>
      <c r="G587">
        <v>0</v>
      </c>
      <c r="H587">
        <v>0</v>
      </c>
      <c r="J587">
        <v>0</v>
      </c>
      <c r="K587">
        <v>0</v>
      </c>
      <c r="L587">
        <v>0</v>
      </c>
      <c r="M587">
        <v>0</v>
      </c>
      <c r="N587">
        <v>0</v>
      </c>
      <c r="O587">
        <v>0</v>
      </c>
      <c r="P587">
        <v>0</v>
      </c>
      <c r="Q587">
        <v>0</v>
      </c>
      <c r="S587">
        <v>0</v>
      </c>
      <c r="T587">
        <v>0</v>
      </c>
      <c r="U587">
        <v>0</v>
      </c>
      <c r="V587">
        <v>0</v>
      </c>
      <c r="W587">
        <v>0</v>
      </c>
      <c r="X587">
        <v>0</v>
      </c>
      <c r="Y587">
        <v>0</v>
      </c>
      <c r="AA587" t="s">
        <v>48</v>
      </c>
      <c r="AE587">
        <v>0.74234309331199999</v>
      </c>
      <c r="AF587" t="s">
        <v>42</v>
      </c>
      <c r="AG587">
        <v>0.3</v>
      </c>
      <c r="AH587" t="s">
        <v>43</v>
      </c>
    </row>
    <row r="588" spans="1:34" x14ac:dyDescent="0.25">
      <c r="A588">
        <v>1192</v>
      </c>
      <c r="B588">
        <v>0</v>
      </c>
      <c r="C588">
        <v>0</v>
      </c>
      <c r="D588">
        <v>0</v>
      </c>
      <c r="E588">
        <v>0</v>
      </c>
      <c r="F588">
        <v>0</v>
      </c>
      <c r="G588">
        <v>0</v>
      </c>
      <c r="H588">
        <v>0</v>
      </c>
      <c r="J588">
        <v>0</v>
      </c>
      <c r="K588">
        <v>0</v>
      </c>
      <c r="L588">
        <v>0</v>
      </c>
      <c r="M588">
        <v>0</v>
      </c>
      <c r="N588">
        <v>0</v>
      </c>
      <c r="O588">
        <v>0</v>
      </c>
      <c r="P588">
        <v>0</v>
      </c>
      <c r="Q588">
        <v>0</v>
      </c>
      <c r="S588">
        <v>0</v>
      </c>
      <c r="T588">
        <v>0</v>
      </c>
      <c r="U588">
        <v>0</v>
      </c>
      <c r="V588">
        <v>0</v>
      </c>
      <c r="W588">
        <v>0</v>
      </c>
      <c r="X588">
        <v>0</v>
      </c>
      <c r="Y588">
        <v>0</v>
      </c>
      <c r="AA588" t="s">
        <v>48</v>
      </c>
      <c r="AE588">
        <v>0.74234309331199999</v>
      </c>
      <c r="AF588" t="s">
        <v>44</v>
      </c>
      <c r="AG588">
        <v>0.4</v>
      </c>
      <c r="AH588" t="s">
        <v>45</v>
      </c>
    </row>
    <row r="589" spans="1:34" x14ac:dyDescent="0.25">
      <c r="A589">
        <v>1192</v>
      </c>
      <c r="B589">
        <v>0</v>
      </c>
      <c r="C589">
        <v>0</v>
      </c>
      <c r="D589">
        <v>0</v>
      </c>
      <c r="E589">
        <v>0</v>
      </c>
      <c r="F589">
        <v>0</v>
      </c>
      <c r="G589">
        <v>0</v>
      </c>
      <c r="H589">
        <v>0</v>
      </c>
      <c r="J589">
        <v>0</v>
      </c>
      <c r="K589">
        <v>0</v>
      </c>
      <c r="L589">
        <v>0</v>
      </c>
      <c r="M589">
        <v>0</v>
      </c>
      <c r="N589">
        <v>0</v>
      </c>
      <c r="O589">
        <v>0</v>
      </c>
      <c r="P589">
        <v>0</v>
      </c>
      <c r="Q589">
        <v>0</v>
      </c>
      <c r="S589">
        <v>0</v>
      </c>
      <c r="T589">
        <v>0</v>
      </c>
      <c r="U589">
        <v>0</v>
      </c>
      <c r="V589">
        <v>0</v>
      </c>
      <c r="W589">
        <v>0</v>
      </c>
      <c r="X589">
        <v>0</v>
      </c>
      <c r="Y589">
        <v>0</v>
      </c>
      <c r="AA589" t="s">
        <v>48</v>
      </c>
      <c r="AE589">
        <v>0.74234309331199999</v>
      </c>
      <c r="AF589" t="s">
        <v>46</v>
      </c>
      <c r="AG589">
        <v>0.5</v>
      </c>
      <c r="AH589" t="s">
        <v>47</v>
      </c>
    </row>
    <row r="590" spans="1:34" x14ac:dyDescent="0.25">
      <c r="A590">
        <v>1194</v>
      </c>
      <c r="B590">
        <v>0</v>
      </c>
      <c r="C590">
        <v>0</v>
      </c>
      <c r="D590">
        <v>0</v>
      </c>
      <c r="E590">
        <v>0</v>
      </c>
      <c r="F590">
        <v>0</v>
      </c>
      <c r="G590">
        <v>0</v>
      </c>
      <c r="H590">
        <v>0</v>
      </c>
      <c r="J590">
        <v>8</v>
      </c>
      <c r="K590">
        <v>4</v>
      </c>
      <c r="L590">
        <v>0</v>
      </c>
      <c r="M590">
        <v>2</v>
      </c>
      <c r="N590">
        <v>0</v>
      </c>
      <c r="O590">
        <v>2</v>
      </c>
      <c r="P590">
        <v>0</v>
      </c>
      <c r="Q590">
        <v>0</v>
      </c>
      <c r="R590">
        <v>2</v>
      </c>
      <c r="S590">
        <v>2</v>
      </c>
      <c r="T590">
        <v>0</v>
      </c>
      <c r="U590">
        <v>0</v>
      </c>
      <c r="V590">
        <v>0</v>
      </c>
      <c r="W590">
        <v>2</v>
      </c>
      <c r="X590">
        <v>0</v>
      </c>
      <c r="Y590">
        <v>0</v>
      </c>
      <c r="Z590">
        <v>3</v>
      </c>
      <c r="AA590">
        <v>0</v>
      </c>
      <c r="AB590">
        <v>0</v>
      </c>
      <c r="AC590">
        <v>0</v>
      </c>
      <c r="AE590">
        <v>0.972258492398</v>
      </c>
      <c r="AF590" t="s">
        <v>49</v>
      </c>
      <c r="AG590">
        <v>50</v>
      </c>
      <c r="AH590" t="s">
        <v>50</v>
      </c>
    </row>
    <row r="591" spans="1:34" x14ac:dyDescent="0.25">
      <c r="A591">
        <v>1194</v>
      </c>
      <c r="B591">
        <v>0</v>
      </c>
      <c r="C591">
        <v>0</v>
      </c>
      <c r="D591">
        <v>0</v>
      </c>
      <c r="E591">
        <v>0</v>
      </c>
      <c r="F591">
        <v>0</v>
      </c>
      <c r="G591">
        <v>0</v>
      </c>
      <c r="H591">
        <v>0</v>
      </c>
      <c r="J591">
        <v>8</v>
      </c>
      <c r="K591">
        <v>4</v>
      </c>
      <c r="L591">
        <v>0</v>
      </c>
      <c r="M591">
        <v>2</v>
      </c>
      <c r="N591">
        <v>0</v>
      </c>
      <c r="O591">
        <v>2</v>
      </c>
      <c r="P591">
        <v>0</v>
      </c>
      <c r="Q591">
        <v>0</v>
      </c>
      <c r="R591">
        <v>2</v>
      </c>
      <c r="S591">
        <v>2</v>
      </c>
      <c r="T591">
        <v>0</v>
      </c>
      <c r="U591">
        <v>0</v>
      </c>
      <c r="V591">
        <v>0</v>
      </c>
      <c r="W591">
        <v>2</v>
      </c>
      <c r="X591">
        <v>0</v>
      </c>
      <c r="Y591">
        <v>0</v>
      </c>
      <c r="Z591">
        <v>3</v>
      </c>
      <c r="AA591">
        <v>0</v>
      </c>
      <c r="AB591">
        <v>0</v>
      </c>
      <c r="AC591">
        <v>0</v>
      </c>
      <c r="AE591">
        <v>0.972258492398</v>
      </c>
      <c r="AF591" t="s">
        <v>34</v>
      </c>
      <c r="AG591">
        <v>100</v>
      </c>
      <c r="AH591" t="s">
        <v>35</v>
      </c>
    </row>
    <row r="592" spans="1:34" x14ac:dyDescent="0.25">
      <c r="A592">
        <v>1194</v>
      </c>
      <c r="B592">
        <v>0</v>
      </c>
      <c r="C592">
        <v>0</v>
      </c>
      <c r="D592">
        <v>0</v>
      </c>
      <c r="E592">
        <v>0</v>
      </c>
      <c r="F592">
        <v>0</v>
      </c>
      <c r="G592">
        <v>0</v>
      </c>
      <c r="H592">
        <v>0</v>
      </c>
      <c r="J592">
        <v>8</v>
      </c>
      <c r="K592">
        <v>4</v>
      </c>
      <c r="L592">
        <v>0</v>
      </c>
      <c r="M592">
        <v>2</v>
      </c>
      <c r="N592">
        <v>0</v>
      </c>
      <c r="O592">
        <v>2</v>
      </c>
      <c r="P592">
        <v>0</v>
      </c>
      <c r="Q592">
        <v>0</v>
      </c>
      <c r="R592">
        <v>2</v>
      </c>
      <c r="S592">
        <v>2</v>
      </c>
      <c r="T592">
        <v>0</v>
      </c>
      <c r="U592">
        <v>0</v>
      </c>
      <c r="V592">
        <v>0</v>
      </c>
      <c r="W592">
        <v>2</v>
      </c>
      <c r="X592">
        <v>0</v>
      </c>
      <c r="Y592">
        <v>0</v>
      </c>
      <c r="Z592">
        <v>3</v>
      </c>
      <c r="AA592">
        <v>0</v>
      </c>
      <c r="AB592">
        <v>0</v>
      </c>
      <c r="AC592">
        <v>0</v>
      </c>
      <c r="AE592">
        <v>0.972258492398</v>
      </c>
      <c r="AF592" t="s">
        <v>36</v>
      </c>
      <c r="AG592">
        <v>150</v>
      </c>
      <c r="AH592" t="s">
        <v>37</v>
      </c>
    </row>
    <row r="593" spans="1:34" x14ac:dyDescent="0.25">
      <c r="A593">
        <v>1194</v>
      </c>
      <c r="B593">
        <v>0</v>
      </c>
      <c r="C593">
        <v>0</v>
      </c>
      <c r="D593">
        <v>0</v>
      </c>
      <c r="E593">
        <v>0</v>
      </c>
      <c r="F593">
        <v>0</v>
      </c>
      <c r="G593">
        <v>0</v>
      </c>
      <c r="H593">
        <v>0</v>
      </c>
      <c r="J593">
        <v>8</v>
      </c>
      <c r="K593">
        <v>4</v>
      </c>
      <c r="L593">
        <v>0</v>
      </c>
      <c r="M593">
        <v>2</v>
      </c>
      <c r="N593">
        <v>0</v>
      </c>
      <c r="O593">
        <v>2</v>
      </c>
      <c r="P593">
        <v>0</v>
      </c>
      <c r="Q593">
        <v>0</v>
      </c>
      <c r="R593">
        <v>2</v>
      </c>
      <c r="S593">
        <v>2</v>
      </c>
      <c r="T593">
        <v>0</v>
      </c>
      <c r="U593">
        <v>0</v>
      </c>
      <c r="V593">
        <v>0</v>
      </c>
      <c r="W593">
        <v>2</v>
      </c>
      <c r="X593">
        <v>0</v>
      </c>
      <c r="Y593">
        <v>0</v>
      </c>
      <c r="Z593">
        <v>3</v>
      </c>
      <c r="AA593">
        <v>0</v>
      </c>
      <c r="AB593">
        <v>0</v>
      </c>
      <c r="AC593">
        <v>0</v>
      </c>
      <c r="AE593">
        <v>0.972258492398</v>
      </c>
      <c r="AF593" t="s">
        <v>38</v>
      </c>
      <c r="AG593">
        <v>200</v>
      </c>
      <c r="AH593" t="s">
        <v>39</v>
      </c>
    </row>
    <row r="594" spans="1:34" x14ac:dyDescent="0.25">
      <c r="A594">
        <v>1194</v>
      </c>
      <c r="B594">
        <v>0</v>
      </c>
      <c r="C594">
        <v>0</v>
      </c>
      <c r="D594">
        <v>0</v>
      </c>
      <c r="E594">
        <v>0</v>
      </c>
      <c r="F594">
        <v>0</v>
      </c>
      <c r="G594">
        <v>0</v>
      </c>
      <c r="H594">
        <v>0</v>
      </c>
      <c r="J594">
        <v>8</v>
      </c>
      <c r="K594">
        <v>4</v>
      </c>
      <c r="L594">
        <v>0</v>
      </c>
      <c r="M594">
        <v>2</v>
      </c>
      <c r="N594">
        <v>0</v>
      </c>
      <c r="O594">
        <v>2</v>
      </c>
      <c r="P594">
        <v>0</v>
      </c>
      <c r="Q594">
        <v>0</v>
      </c>
      <c r="R594">
        <v>2</v>
      </c>
      <c r="S594">
        <v>2</v>
      </c>
      <c r="T594">
        <v>0</v>
      </c>
      <c r="U594">
        <v>0</v>
      </c>
      <c r="V594">
        <v>0</v>
      </c>
      <c r="W594">
        <v>2</v>
      </c>
      <c r="X594">
        <v>0</v>
      </c>
      <c r="Y594">
        <v>0</v>
      </c>
      <c r="Z594">
        <v>3</v>
      </c>
      <c r="AA594">
        <v>0</v>
      </c>
      <c r="AB594">
        <v>0</v>
      </c>
      <c r="AC594">
        <v>0</v>
      </c>
      <c r="AE594">
        <v>0.972258492398</v>
      </c>
      <c r="AF594" t="s">
        <v>44</v>
      </c>
      <c r="AG594">
        <v>0.4</v>
      </c>
      <c r="AH594" t="s">
        <v>45</v>
      </c>
    </row>
    <row r="595" spans="1:34" x14ac:dyDescent="0.25">
      <c r="A595">
        <v>1194</v>
      </c>
      <c r="B595">
        <v>0</v>
      </c>
      <c r="C595">
        <v>0</v>
      </c>
      <c r="D595">
        <v>0</v>
      </c>
      <c r="E595">
        <v>0</v>
      </c>
      <c r="F595">
        <v>0</v>
      </c>
      <c r="G595">
        <v>0</v>
      </c>
      <c r="H595">
        <v>0</v>
      </c>
      <c r="J595">
        <v>8</v>
      </c>
      <c r="K595">
        <v>4</v>
      </c>
      <c r="L595">
        <v>0</v>
      </c>
      <c r="M595">
        <v>2</v>
      </c>
      <c r="N595">
        <v>0</v>
      </c>
      <c r="O595">
        <v>2</v>
      </c>
      <c r="P595">
        <v>0</v>
      </c>
      <c r="Q595">
        <v>0</v>
      </c>
      <c r="R595">
        <v>2</v>
      </c>
      <c r="S595">
        <v>2</v>
      </c>
      <c r="T595">
        <v>0</v>
      </c>
      <c r="U595">
        <v>0</v>
      </c>
      <c r="V595">
        <v>0</v>
      </c>
      <c r="W595">
        <v>2</v>
      </c>
      <c r="X595">
        <v>0</v>
      </c>
      <c r="Y595">
        <v>0</v>
      </c>
      <c r="Z595">
        <v>3</v>
      </c>
      <c r="AA595">
        <v>0</v>
      </c>
      <c r="AB595">
        <v>0</v>
      </c>
      <c r="AC595">
        <v>0</v>
      </c>
      <c r="AE595">
        <v>0.972258492398</v>
      </c>
      <c r="AF595" t="s">
        <v>46</v>
      </c>
      <c r="AG595">
        <v>0.5</v>
      </c>
      <c r="AH595" t="s">
        <v>47</v>
      </c>
    </row>
    <row r="596" spans="1:34" x14ac:dyDescent="0.25">
      <c r="A596">
        <v>1196</v>
      </c>
      <c r="B596">
        <v>0</v>
      </c>
      <c r="C596">
        <v>0</v>
      </c>
      <c r="D596">
        <v>0</v>
      </c>
      <c r="E596">
        <v>0</v>
      </c>
      <c r="F596">
        <v>0</v>
      </c>
      <c r="G596">
        <v>0</v>
      </c>
      <c r="H596">
        <v>0</v>
      </c>
      <c r="J596">
        <v>0</v>
      </c>
      <c r="K596">
        <v>0</v>
      </c>
      <c r="L596">
        <v>0</v>
      </c>
      <c r="M596">
        <v>0</v>
      </c>
      <c r="N596">
        <v>0</v>
      </c>
      <c r="O596">
        <v>0</v>
      </c>
      <c r="P596">
        <v>0</v>
      </c>
      <c r="Q596">
        <v>0</v>
      </c>
      <c r="S596" t="s">
        <v>48</v>
      </c>
      <c r="AA596" t="s">
        <v>48</v>
      </c>
      <c r="AE596">
        <v>1.05530547096</v>
      </c>
      <c r="AF596" t="s">
        <v>36</v>
      </c>
      <c r="AG596">
        <v>150</v>
      </c>
      <c r="AH596" t="s">
        <v>37</v>
      </c>
    </row>
    <row r="597" spans="1:34" x14ac:dyDescent="0.25">
      <c r="A597">
        <v>1196</v>
      </c>
      <c r="B597">
        <v>0</v>
      </c>
      <c r="C597">
        <v>0</v>
      </c>
      <c r="D597">
        <v>0</v>
      </c>
      <c r="E597">
        <v>0</v>
      </c>
      <c r="F597">
        <v>0</v>
      </c>
      <c r="G597">
        <v>0</v>
      </c>
      <c r="H597">
        <v>0</v>
      </c>
      <c r="J597">
        <v>0</v>
      </c>
      <c r="K597">
        <v>0</v>
      </c>
      <c r="L597">
        <v>0</v>
      </c>
      <c r="M597">
        <v>0</v>
      </c>
      <c r="N597">
        <v>0</v>
      </c>
      <c r="O597">
        <v>0</v>
      </c>
      <c r="P597">
        <v>0</v>
      </c>
      <c r="Q597">
        <v>0</v>
      </c>
      <c r="S597" t="s">
        <v>48</v>
      </c>
      <c r="AA597" t="s">
        <v>48</v>
      </c>
      <c r="AE597">
        <v>1.05530547096</v>
      </c>
      <c r="AF597" t="s">
        <v>38</v>
      </c>
      <c r="AG597">
        <v>200</v>
      </c>
      <c r="AH597" t="s">
        <v>39</v>
      </c>
    </row>
    <row r="598" spans="1:34" x14ac:dyDescent="0.25">
      <c r="A598">
        <v>1196</v>
      </c>
      <c r="B598">
        <v>0</v>
      </c>
      <c r="C598">
        <v>0</v>
      </c>
      <c r="D598">
        <v>0</v>
      </c>
      <c r="E598">
        <v>0</v>
      </c>
      <c r="F598">
        <v>0</v>
      </c>
      <c r="G598">
        <v>0</v>
      </c>
      <c r="H598">
        <v>0</v>
      </c>
      <c r="J598">
        <v>0</v>
      </c>
      <c r="K598">
        <v>0</v>
      </c>
      <c r="L598">
        <v>0</v>
      </c>
      <c r="M598">
        <v>0</v>
      </c>
      <c r="N598">
        <v>0</v>
      </c>
      <c r="O598">
        <v>0</v>
      </c>
      <c r="P598">
        <v>0</v>
      </c>
      <c r="Q598">
        <v>0</v>
      </c>
      <c r="S598" t="s">
        <v>48</v>
      </c>
      <c r="AA598" t="s">
        <v>48</v>
      </c>
      <c r="AE598">
        <v>1.05530547096</v>
      </c>
      <c r="AF598" t="s">
        <v>42</v>
      </c>
      <c r="AG598">
        <v>0.3</v>
      </c>
      <c r="AH598" t="s">
        <v>43</v>
      </c>
    </row>
    <row r="599" spans="1:34" x14ac:dyDescent="0.25">
      <c r="A599">
        <v>1196</v>
      </c>
      <c r="B599">
        <v>0</v>
      </c>
      <c r="C599">
        <v>0</v>
      </c>
      <c r="D599">
        <v>0</v>
      </c>
      <c r="E599">
        <v>0</v>
      </c>
      <c r="F599">
        <v>0</v>
      </c>
      <c r="G599">
        <v>0</v>
      </c>
      <c r="H599">
        <v>0</v>
      </c>
      <c r="J599">
        <v>0</v>
      </c>
      <c r="K599">
        <v>0</v>
      </c>
      <c r="L599">
        <v>0</v>
      </c>
      <c r="M599">
        <v>0</v>
      </c>
      <c r="N599">
        <v>0</v>
      </c>
      <c r="O599">
        <v>0</v>
      </c>
      <c r="P599">
        <v>0</v>
      </c>
      <c r="Q599">
        <v>0</v>
      </c>
      <c r="S599" t="s">
        <v>48</v>
      </c>
      <c r="AA599" t="s">
        <v>48</v>
      </c>
      <c r="AE599">
        <v>1.05530547096</v>
      </c>
      <c r="AF599" t="s">
        <v>44</v>
      </c>
      <c r="AG599">
        <v>0.4</v>
      </c>
      <c r="AH599" t="s">
        <v>45</v>
      </c>
    </row>
    <row r="600" spans="1:34" x14ac:dyDescent="0.25">
      <c r="A600">
        <v>1196</v>
      </c>
      <c r="B600">
        <v>0</v>
      </c>
      <c r="C600">
        <v>0</v>
      </c>
      <c r="D600">
        <v>0</v>
      </c>
      <c r="E600">
        <v>0</v>
      </c>
      <c r="F600">
        <v>0</v>
      </c>
      <c r="G600">
        <v>0</v>
      </c>
      <c r="H600">
        <v>0</v>
      </c>
      <c r="J600">
        <v>0</v>
      </c>
      <c r="K600">
        <v>0</v>
      </c>
      <c r="L600">
        <v>0</v>
      </c>
      <c r="M600">
        <v>0</v>
      </c>
      <c r="N600">
        <v>0</v>
      </c>
      <c r="O600">
        <v>0</v>
      </c>
      <c r="P600">
        <v>0</v>
      </c>
      <c r="Q600">
        <v>0</v>
      </c>
      <c r="S600" t="s">
        <v>48</v>
      </c>
      <c r="AA600" t="s">
        <v>48</v>
      </c>
      <c r="AE600">
        <v>1.05530547096</v>
      </c>
      <c r="AF600" t="s">
        <v>46</v>
      </c>
      <c r="AG600">
        <v>0.5</v>
      </c>
      <c r="AH600" t="s">
        <v>47</v>
      </c>
    </row>
    <row r="601" spans="1:34" x14ac:dyDescent="0.25">
      <c r="A601">
        <v>1197</v>
      </c>
      <c r="B601">
        <v>0</v>
      </c>
      <c r="C601">
        <v>0</v>
      </c>
      <c r="D601">
        <v>0</v>
      </c>
      <c r="E601">
        <v>0</v>
      </c>
      <c r="F601">
        <v>0</v>
      </c>
      <c r="G601">
        <v>0</v>
      </c>
      <c r="H601">
        <v>0</v>
      </c>
      <c r="J601" t="s">
        <v>48</v>
      </c>
      <c r="K601">
        <v>0</v>
      </c>
      <c r="L601">
        <v>0</v>
      </c>
      <c r="M601">
        <v>0</v>
      </c>
      <c r="N601">
        <v>0</v>
      </c>
      <c r="O601">
        <v>0</v>
      </c>
      <c r="P601">
        <v>0</v>
      </c>
      <c r="Q601">
        <v>0</v>
      </c>
      <c r="S601">
        <v>0</v>
      </c>
      <c r="T601">
        <v>0</v>
      </c>
      <c r="U601">
        <v>0</v>
      </c>
      <c r="V601">
        <v>0</v>
      </c>
      <c r="W601">
        <v>0</v>
      </c>
      <c r="X601">
        <v>0</v>
      </c>
      <c r="Y601">
        <v>0</v>
      </c>
      <c r="AA601">
        <v>0</v>
      </c>
      <c r="AB601">
        <v>0</v>
      </c>
      <c r="AC601">
        <v>0</v>
      </c>
      <c r="AE601">
        <v>1.2362210753</v>
      </c>
      <c r="AF601" t="s">
        <v>34</v>
      </c>
      <c r="AG601">
        <v>100</v>
      </c>
      <c r="AH601" t="s">
        <v>35</v>
      </c>
    </row>
    <row r="602" spans="1:34" x14ac:dyDescent="0.25">
      <c r="A602">
        <v>1197</v>
      </c>
      <c r="B602">
        <v>0</v>
      </c>
      <c r="C602">
        <v>0</v>
      </c>
      <c r="D602">
        <v>0</v>
      </c>
      <c r="E602">
        <v>0</v>
      </c>
      <c r="F602">
        <v>0</v>
      </c>
      <c r="G602">
        <v>0</v>
      </c>
      <c r="H602">
        <v>0</v>
      </c>
      <c r="J602" t="s">
        <v>48</v>
      </c>
      <c r="K602">
        <v>0</v>
      </c>
      <c r="L602">
        <v>0</v>
      </c>
      <c r="M602">
        <v>0</v>
      </c>
      <c r="N602">
        <v>0</v>
      </c>
      <c r="O602">
        <v>0</v>
      </c>
      <c r="P602">
        <v>0</v>
      </c>
      <c r="Q602">
        <v>0</v>
      </c>
      <c r="S602">
        <v>0</v>
      </c>
      <c r="T602">
        <v>0</v>
      </c>
      <c r="U602">
        <v>0</v>
      </c>
      <c r="V602">
        <v>0</v>
      </c>
      <c r="W602">
        <v>0</v>
      </c>
      <c r="X602">
        <v>0</v>
      </c>
      <c r="Y602">
        <v>0</v>
      </c>
      <c r="AA602">
        <v>0</v>
      </c>
      <c r="AB602">
        <v>0</v>
      </c>
      <c r="AC602">
        <v>0</v>
      </c>
      <c r="AE602">
        <v>1.2362210753</v>
      </c>
      <c r="AF602" t="s">
        <v>36</v>
      </c>
      <c r="AG602">
        <v>150</v>
      </c>
      <c r="AH602" t="s">
        <v>37</v>
      </c>
    </row>
    <row r="603" spans="1:34" x14ac:dyDescent="0.25">
      <c r="A603">
        <v>1197</v>
      </c>
      <c r="B603">
        <v>0</v>
      </c>
      <c r="C603">
        <v>0</v>
      </c>
      <c r="D603">
        <v>0</v>
      </c>
      <c r="E603">
        <v>0</v>
      </c>
      <c r="F603">
        <v>0</v>
      </c>
      <c r="G603">
        <v>0</v>
      </c>
      <c r="H603">
        <v>0</v>
      </c>
      <c r="J603" t="s">
        <v>48</v>
      </c>
      <c r="K603">
        <v>0</v>
      </c>
      <c r="L603">
        <v>0</v>
      </c>
      <c r="M603">
        <v>0</v>
      </c>
      <c r="N603">
        <v>0</v>
      </c>
      <c r="O603">
        <v>0</v>
      </c>
      <c r="P603">
        <v>0</v>
      </c>
      <c r="Q603">
        <v>0</v>
      </c>
      <c r="S603">
        <v>0</v>
      </c>
      <c r="T603">
        <v>0</v>
      </c>
      <c r="U603">
        <v>0</v>
      </c>
      <c r="V603">
        <v>0</v>
      </c>
      <c r="W603">
        <v>0</v>
      </c>
      <c r="X603">
        <v>0</v>
      </c>
      <c r="Y603">
        <v>0</v>
      </c>
      <c r="AA603">
        <v>0</v>
      </c>
      <c r="AB603">
        <v>0</v>
      </c>
      <c r="AC603">
        <v>0</v>
      </c>
      <c r="AE603">
        <v>1.2362210753</v>
      </c>
      <c r="AF603" t="s">
        <v>38</v>
      </c>
      <c r="AG603">
        <v>200</v>
      </c>
      <c r="AH603" t="s">
        <v>39</v>
      </c>
    </row>
    <row r="604" spans="1:34" x14ac:dyDescent="0.25">
      <c r="A604">
        <v>1197</v>
      </c>
      <c r="B604">
        <v>0</v>
      </c>
      <c r="C604">
        <v>0</v>
      </c>
      <c r="D604">
        <v>0</v>
      </c>
      <c r="E604">
        <v>0</v>
      </c>
      <c r="F604">
        <v>0</v>
      </c>
      <c r="G604">
        <v>0</v>
      </c>
      <c r="H604">
        <v>0</v>
      </c>
      <c r="J604" t="s">
        <v>48</v>
      </c>
      <c r="K604">
        <v>0</v>
      </c>
      <c r="L604">
        <v>0</v>
      </c>
      <c r="M604">
        <v>0</v>
      </c>
      <c r="N604">
        <v>0</v>
      </c>
      <c r="O604">
        <v>0</v>
      </c>
      <c r="P604">
        <v>0</v>
      </c>
      <c r="Q604">
        <v>0</v>
      </c>
      <c r="S604">
        <v>0</v>
      </c>
      <c r="T604">
        <v>0</v>
      </c>
      <c r="U604">
        <v>0</v>
      </c>
      <c r="V604">
        <v>0</v>
      </c>
      <c r="W604">
        <v>0</v>
      </c>
      <c r="X604">
        <v>0</v>
      </c>
      <c r="Y604">
        <v>0</v>
      </c>
      <c r="AA604">
        <v>0</v>
      </c>
      <c r="AB604">
        <v>0</v>
      </c>
      <c r="AC604">
        <v>0</v>
      </c>
      <c r="AE604">
        <v>1.2362210753</v>
      </c>
      <c r="AF604" t="s">
        <v>46</v>
      </c>
      <c r="AG604">
        <v>0.5</v>
      </c>
      <c r="AH604" t="s">
        <v>47</v>
      </c>
    </row>
    <row r="605" spans="1:34" x14ac:dyDescent="0.25">
      <c r="A605">
        <v>1198</v>
      </c>
      <c r="B605">
        <v>0</v>
      </c>
      <c r="C605">
        <v>0</v>
      </c>
      <c r="D605">
        <v>0</v>
      </c>
      <c r="E605">
        <v>0</v>
      </c>
      <c r="F605">
        <v>0</v>
      </c>
      <c r="G605">
        <v>0</v>
      </c>
      <c r="H605">
        <v>0</v>
      </c>
      <c r="J605">
        <v>5</v>
      </c>
      <c r="K605" t="s">
        <v>48</v>
      </c>
      <c r="S605">
        <v>6</v>
      </c>
      <c r="T605">
        <v>3</v>
      </c>
      <c r="U605">
        <v>1</v>
      </c>
      <c r="V605">
        <v>0</v>
      </c>
      <c r="W605">
        <v>2</v>
      </c>
      <c r="X605">
        <v>0</v>
      </c>
      <c r="Y605">
        <v>0</v>
      </c>
      <c r="Z605">
        <v>1.5</v>
      </c>
      <c r="AA605">
        <v>6</v>
      </c>
      <c r="AB605">
        <v>0</v>
      </c>
      <c r="AC605">
        <v>6</v>
      </c>
      <c r="AD605">
        <v>10</v>
      </c>
      <c r="AE605">
        <v>1.0629912420000001</v>
      </c>
      <c r="AF605" t="s">
        <v>34</v>
      </c>
      <c r="AG605">
        <v>100</v>
      </c>
      <c r="AH605" t="s">
        <v>35</v>
      </c>
    </row>
    <row r="606" spans="1:34" x14ac:dyDescent="0.25">
      <c r="A606">
        <v>1198</v>
      </c>
      <c r="B606">
        <v>0</v>
      </c>
      <c r="C606">
        <v>0</v>
      </c>
      <c r="D606">
        <v>0</v>
      </c>
      <c r="E606">
        <v>0</v>
      </c>
      <c r="F606">
        <v>0</v>
      </c>
      <c r="G606">
        <v>0</v>
      </c>
      <c r="H606">
        <v>0</v>
      </c>
      <c r="J606">
        <v>5</v>
      </c>
      <c r="K606" t="s">
        <v>48</v>
      </c>
      <c r="S606">
        <v>6</v>
      </c>
      <c r="T606">
        <v>3</v>
      </c>
      <c r="U606">
        <v>1</v>
      </c>
      <c r="V606">
        <v>0</v>
      </c>
      <c r="W606">
        <v>2</v>
      </c>
      <c r="X606">
        <v>0</v>
      </c>
      <c r="Y606">
        <v>0</v>
      </c>
      <c r="Z606">
        <v>1.5</v>
      </c>
      <c r="AA606">
        <v>6</v>
      </c>
      <c r="AB606">
        <v>0</v>
      </c>
      <c r="AC606">
        <v>6</v>
      </c>
      <c r="AD606">
        <v>10</v>
      </c>
      <c r="AE606">
        <v>1.0629912420000001</v>
      </c>
      <c r="AF606" t="s">
        <v>36</v>
      </c>
      <c r="AG606">
        <v>150</v>
      </c>
      <c r="AH606" t="s">
        <v>37</v>
      </c>
    </row>
    <row r="607" spans="1:34" x14ac:dyDescent="0.25">
      <c r="A607">
        <v>1198</v>
      </c>
      <c r="B607">
        <v>0</v>
      </c>
      <c r="C607">
        <v>0</v>
      </c>
      <c r="D607">
        <v>0</v>
      </c>
      <c r="E607">
        <v>0</v>
      </c>
      <c r="F607">
        <v>0</v>
      </c>
      <c r="G607">
        <v>0</v>
      </c>
      <c r="H607">
        <v>0</v>
      </c>
      <c r="J607">
        <v>5</v>
      </c>
      <c r="K607" t="s">
        <v>48</v>
      </c>
      <c r="S607">
        <v>6</v>
      </c>
      <c r="T607">
        <v>3</v>
      </c>
      <c r="U607">
        <v>1</v>
      </c>
      <c r="V607">
        <v>0</v>
      </c>
      <c r="W607">
        <v>2</v>
      </c>
      <c r="X607">
        <v>0</v>
      </c>
      <c r="Y607">
        <v>0</v>
      </c>
      <c r="Z607">
        <v>1.5</v>
      </c>
      <c r="AA607">
        <v>6</v>
      </c>
      <c r="AB607">
        <v>0</v>
      </c>
      <c r="AC607">
        <v>6</v>
      </c>
      <c r="AD607">
        <v>10</v>
      </c>
      <c r="AE607">
        <v>1.0629912420000001</v>
      </c>
      <c r="AF607" t="s">
        <v>38</v>
      </c>
      <c r="AG607">
        <v>200</v>
      </c>
      <c r="AH607" t="s">
        <v>39</v>
      </c>
    </row>
    <row r="608" spans="1:34" x14ac:dyDescent="0.25">
      <c r="A608">
        <v>1198</v>
      </c>
      <c r="B608">
        <v>0</v>
      </c>
      <c r="C608">
        <v>0</v>
      </c>
      <c r="D608">
        <v>0</v>
      </c>
      <c r="E608">
        <v>0</v>
      </c>
      <c r="F608">
        <v>0</v>
      </c>
      <c r="G608">
        <v>0</v>
      </c>
      <c r="H608">
        <v>0</v>
      </c>
      <c r="J608">
        <v>5</v>
      </c>
      <c r="K608" t="s">
        <v>48</v>
      </c>
      <c r="S608">
        <v>6</v>
      </c>
      <c r="T608">
        <v>3</v>
      </c>
      <c r="U608">
        <v>1</v>
      </c>
      <c r="V608">
        <v>0</v>
      </c>
      <c r="W608">
        <v>2</v>
      </c>
      <c r="X608">
        <v>0</v>
      </c>
      <c r="Y608">
        <v>0</v>
      </c>
      <c r="Z608">
        <v>1.5</v>
      </c>
      <c r="AA608">
        <v>6</v>
      </c>
      <c r="AB608">
        <v>0</v>
      </c>
      <c r="AC608">
        <v>6</v>
      </c>
      <c r="AD608">
        <v>10</v>
      </c>
      <c r="AE608">
        <v>1.0629912420000001</v>
      </c>
      <c r="AF608" t="s">
        <v>46</v>
      </c>
      <c r="AG608">
        <v>0.5</v>
      </c>
      <c r="AH608" t="s">
        <v>47</v>
      </c>
    </row>
    <row r="609" spans="1:34" x14ac:dyDescent="0.25">
      <c r="A609">
        <v>1200</v>
      </c>
      <c r="B609">
        <v>0</v>
      </c>
      <c r="C609">
        <v>0</v>
      </c>
      <c r="D609">
        <v>0</v>
      </c>
      <c r="E609">
        <v>0</v>
      </c>
      <c r="F609">
        <v>0</v>
      </c>
      <c r="G609">
        <v>0</v>
      </c>
      <c r="H609">
        <v>0</v>
      </c>
      <c r="J609">
        <v>4</v>
      </c>
      <c r="K609">
        <v>0</v>
      </c>
      <c r="L609">
        <v>0</v>
      </c>
      <c r="M609">
        <v>0</v>
      </c>
      <c r="N609">
        <v>0</v>
      </c>
      <c r="O609">
        <v>0</v>
      </c>
      <c r="P609">
        <v>0</v>
      </c>
      <c r="Q609">
        <v>0</v>
      </c>
      <c r="S609">
        <v>0</v>
      </c>
      <c r="T609">
        <v>0</v>
      </c>
      <c r="U609">
        <v>0</v>
      </c>
      <c r="V609">
        <v>0</v>
      </c>
      <c r="W609">
        <v>0</v>
      </c>
      <c r="X609">
        <v>0</v>
      </c>
      <c r="Y609">
        <v>0</v>
      </c>
      <c r="AA609">
        <v>0</v>
      </c>
      <c r="AB609">
        <v>0</v>
      </c>
      <c r="AC609">
        <v>0</v>
      </c>
      <c r="AE609">
        <v>0.69986665304700002</v>
      </c>
      <c r="AF609" t="s">
        <v>38</v>
      </c>
      <c r="AG609">
        <v>200</v>
      </c>
      <c r="AH609" t="s">
        <v>39</v>
      </c>
    </row>
    <row r="610" spans="1:34" x14ac:dyDescent="0.25">
      <c r="A610">
        <v>1201</v>
      </c>
      <c r="B610">
        <v>0</v>
      </c>
      <c r="C610">
        <v>0</v>
      </c>
      <c r="D610">
        <v>0</v>
      </c>
      <c r="E610">
        <v>0</v>
      </c>
      <c r="F610">
        <v>0</v>
      </c>
      <c r="G610">
        <v>0</v>
      </c>
      <c r="H610">
        <v>0</v>
      </c>
      <c r="J610">
        <v>0</v>
      </c>
      <c r="K610">
        <v>0</v>
      </c>
      <c r="L610">
        <v>0</v>
      </c>
      <c r="M610">
        <v>0</v>
      </c>
      <c r="N610">
        <v>0</v>
      </c>
      <c r="O610">
        <v>0</v>
      </c>
      <c r="P610">
        <v>0</v>
      </c>
      <c r="Q610">
        <v>0</v>
      </c>
      <c r="S610">
        <v>8</v>
      </c>
      <c r="T610">
        <v>2</v>
      </c>
      <c r="U610">
        <v>0</v>
      </c>
      <c r="V610">
        <v>0</v>
      </c>
      <c r="W610">
        <v>4</v>
      </c>
      <c r="X610">
        <v>0</v>
      </c>
      <c r="Y610">
        <v>2</v>
      </c>
      <c r="Z610">
        <v>1.5</v>
      </c>
      <c r="AA610">
        <v>0</v>
      </c>
      <c r="AB610">
        <v>0</v>
      </c>
      <c r="AC610">
        <v>0</v>
      </c>
      <c r="AE610">
        <v>2.6774060473599999</v>
      </c>
      <c r="AF610" t="s">
        <v>38</v>
      </c>
      <c r="AG610">
        <v>200</v>
      </c>
      <c r="AH610" t="s">
        <v>39</v>
      </c>
    </row>
    <row r="611" spans="1:34" x14ac:dyDescent="0.25">
      <c r="A611">
        <v>1202</v>
      </c>
      <c r="B611">
        <v>0</v>
      </c>
      <c r="C611">
        <v>0</v>
      </c>
      <c r="D611">
        <v>0</v>
      </c>
      <c r="E611">
        <v>0</v>
      </c>
      <c r="F611">
        <v>0</v>
      </c>
      <c r="G611">
        <v>0</v>
      </c>
      <c r="H611">
        <v>0</v>
      </c>
      <c r="J611">
        <v>0</v>
      </c>
      <c r="K611">
        <v>0</v>
      </c>
      <c r="L611">
        <v>0</v>
      </c>
      <c r="M611">
        <v>0</v>
      </c>
      <c r="N611">
        <v>0</v>
      </c>
      <c r="O611">
        <v>0</v>
      </c>
      <c r="P611">
        <v>0</v>
      </c>
      <c r="Q611">
        <v>0</v>
      </c>
      <c r="S611">
        <v>0</v>
      </c>
      <c r="T611">
        <v>0</v>
      </c>
      <c r="U611">
        <v>0</v>
      </c>
      <c r="V611">
        <v>0</v>
      </c>
      <c r="W611">
        <v>0</v>
      </c>
      <c r="X611">
        <v>0</v>
      </c>
      <c r="Y611">
        <v>0</v>
      </c>
      <c r="AA611" t="s">
        <v>48</v>
      </c>
      <c r="AE611">
        <v>1.0546422611399999</v>
      </c>
      <c r="AF611" t="s">
        <v>36</v>
      </c>
      <c r="AG611">
        <v>150</v>
      </c>
      <c r="AH611" t="s">
        <v>37</v>
      </c>
    </row>
    <row r="612" spans="1:34" x14ac:dyDescent="0.25">
      <c r="A612">
        <v>1202</v>
      </c>
      <c r="B612">
        <v>0</v>
      </c>
      <c r="C612">
        <v>0</v>
      </c>
      <c r="D612">
        <v>0</v>
      </c>
      <c r="E612">
        <v>0</v>
      </c>
      <c r="F612">
        <v>0</v>
      </c>
      <c r="G612">
        <v>0</v>
      </c>
      <c r="H612">
        <v>0</v>
      </c>
      <c r="J612">
        <v>0</v>
      </c>
      <c r="K612">
        <v>0</v>
      </c>
      <c r="L612">
        <v>0</v>
      </c>
      <c r="M612">
        <v>0</v>
      </c>
      <c r="N612">
        <v>0</v>
      </c>
      <c r="O612">
        <v>0</v>
      </c>
      <c r="P612">
        <v>0</v>
      </c>
      <c r="Q612">
        <v>0</v>
      </c>
      <c r="S612">
        <v>0</v>
      </c>
      <c r="T612">
        <v>0</v>
      </c>
      <c r="U612">
        <v>0</v>
      </c>
      <c r="V612">
        <v>0</v>
      </c>
      <c r="W612">
        <v>0</v>
      </c>
      <c r="X612">
        <v>0</v>
      </c>
      <c r="Y612">
        <v>0</v>
      </c>
      <c r="AA612" t="s">
        <v>48</v>
      </c>
      <c r="AE612">
        <v>1.0546422611399999</v>
      </c>
      <c r="AF612" t="s">
        <v>38</v>
      </c>
      <c r="AG612">
        <v>200</v>
      </c>
      <c r="AH612" t="s">
        <v>39</v>
      </c>
    </row>
    <row r="613" spans="1:34" x14ac:dyDescent="0.25">
      <c r="A613">
        <v>1202</v>
      </c>
      <c r="B613">
        <v>0</v>
      </c>
      <c r="C613">
        <v>0</v>
      </c>
      <c r="D613">
        <v>0</v>
      </c>
      <c r="E613">
        <v>0</v>
      </c>
      <c r="F613">
        <v>0</v>
      </c>
      <c r="G613">
        <v>0</v>
      </c>
      <c r="H613">
        <v>0</v>
      </c>
      <c r="J613">
        <v>0</v>
      </c>
      <c r="K613">
        <v>0</v>
      </c>
      <c r="L613">
        <v>0</v>
      </c>
      <c r="M613">
        <v>0</v>
      </c>
      <c r="N613">
        <v>0</v>
      </c>
      <c r="O613">
        <v>0</v>
      </c>
      <c r="P613">
        <v>0</v>
      </c>
      <c r="Q613">
        <v>0</v>
      </c>
      <c r="S613">
        <v>0</v>
      </c>
      <c r="T613">
        <v>0</v>
      </c>
      <c r="U613">
        <v>0</v>
      </c>
      <c r="V613">
        <v>0</v>
      </c>
      <c r="W613">
        <v>0</v>
      </c>
      <c r="X613">
        <v>0</v>
      </c>
      <c r="Y613">
        <v>0</v>
      </c>
      <c r="AA613" t="s">
        <v>48</v>
      </c>
      <c r="AE613">
        <v>1.0546422611399999</v>
      </c>
      <c r="AF613" t="s">
        <v>40</v>
      </c>
      <c r="AG613">
        <v>0.2</v>
      </c>
      <c r="AH613" t="s">
        <v>41</v>
      </c>
    </row>
    <row r="614" spans="1:34" x14ac:dyDescent="0.25">
      <c r="A614">
        <v>1202</v>
      </c>
      <c r="B614">
        <v>0</v>
      </c>
      <c r="C614">
        <v>0</v>
      </c>
      <c r="D614">
        <v>0</v>
      </c>
      <c r="E614">
        <v>0</v>
      </c>
      <c r="F614">
        <v>0</v>
      </c>
      <c r="G614">
        <v>0</v>
      </c>
      <c r="H614">
        <v>0</v>
      </c>
      <c r="J614">
        <v>0</v>
      </c>
      <c r="K614">
        <v>0</v>
      </c>
      <c r="L614">
        <v>0</v>
      </c>
      <c r="M614">
        <v>0</v>
      </c>
      <c r="N614">
        <v>0</v>
      </c>
      <c r="O614">
        <v>0</v>
      </c>
      <c r="P614">
        <v>0</v>
      </c>
      <c r="Q614">
        <v>0</v>
      </c>
      <c r="S614">
        <v>0</v>
      </c>
      <c r="T614">
        <v>0</v>
      </c>
      <c r="U614">
        <v>0</v>
      </c>
      <c r="V614">
        <v>0</v>
      </c>
      <c r="W614">
        <v>0</v>
      </c>
      <c r="X614">
        <v>0</v>
      </c>
      <c r="Y614">
        <v>0</v>
      </c>
      <c r="AA614" t="s">
        <v>48</v>
      </c>
      <c r="AE614">
        <v>1.0546422611399999</v>
      </c>
      <c r="AF614" t="s">
        <v>42</v>
      </c>
      <c r="AG614">
        <v>0.3</v>
      </c>
      <c r="AH614" t="s">
        <v>43</v>
      </c>
    </row>
    <row r="615" spans="1:34" x14ac:dyDescent="0.25">
      <c r="A615">
        <v>1202</v>
      </c>
      <c r="B615">
        <v>0</v>
      </c>
      <c r="C615">
        <v>0</v>
      </c>
      <c r="D615">
        <v>0</v>
      </c>
      <c r="E615">
        <v>0</v>
      </c>
      <c r="F615">
        <v>0</v>
      </c>
      <c r="G615">
        <v>0</v>
      </c>
      <c r="H615">
        <v>0</v>
      </c>
      <c r="J615">
        <v>0</v>
      </c>
      <c r="K615">
        <v>0</v>
      </c>
      <c r="L615">
        <v>0</v>
      </c>
      <c r="M615">
        <v>0</v>
      </c>
      <c r="N615">
        <v>0</v>
      </c>
      <c r="O615">
        <v>0</v>
      </c>
      <c r="P615">
        <v>0</v>
      </c>
      <c r="Q615">
        <v>0</v>
      </c>
      <c r="S615">
        <v>0</v>
      </c>
      <c r="T615">
        <v>0</v>
      </c>
      <c r="U615">
        <v>0</v>
      </c>
      <c r="V615">
        <v>0</v>
      </c>
      <c r="W615">
        <v>0</v>
      </c>
      <c r="X615">
        <v>0</v>
      </c>
      <c r="Y615">
        <v>0</v>
      </c>
      <c r="AA615" t="s">
        <v>48</v>
      </c>
      <c r="AE615">
        <v>1.0546422611399999</v>
      </c>
      <c r="AF615" t="s">
        <v>44</v>
      </c>
      <c r="AG615">
        <v>0.4</v>
      </c>
      <c r="AH615" t="s">
        <v>45</v>
      </c>
    </row>
    <row r="616" spans="1:34" x14ac:dyDescent="0.25">
      <c r="A616">
        <v>1202</v>
      </c>
      <c r="B616">
        <v>0</v>
      </c>
      <c r="C616">
        <v>0</v>
      </c>
      <c r="D616">
        <v>0</v>
      </c>
      <c r="E616">
        <v>0</v>
      </c>
      <c r="F616">
        <v>0</v>
      </c>
      <c r="G616">
        <v>0</v>
      </c>
      <c r="H616">
        <v>0</v>
      </c>
      <c r="J616">
        <v>0</v>
      </c>
      <c r="K616">
        <v>0</v>
      </c>
      <c r="L616">
        <v>0</v>
      </c>
      <c r="M616">
        <v>0</v>
      </c>
      <c r="N616">
        <v>0</v>
      </c>
      <c r="O616">
        <v>0</v>
      </c>
      <c r="P616">
        <v>0</v>
      </c>
      <c r="Q616">
        <v>0</v>
      </c>
      <c r="S616">
        <v>0</v>
      </c>
      <c r="T616">
        <v>0</v>
      </c>
      <c r="U616">
        <v>0</v>
      </c>
      <c r="V616">
        <v>0</v>
      </c>
      <c r="W616">
        <v>0</v>
      </c>
      <c r="X616">
        <v>0</v>
      </c>
      <c r="Y616">
        <v>0</v>
      </c>
      <c r="AA616" t="s">
        <v>48</v>
      </c>
      <c r="AE616">
        <v>1.0546422611399999</v>
      </c>
      <c r="AF616" t="s">
        <v>46</v>
      </c>
      <c r="AG616">
        <v>0.5</v>
      </c>
      <c r="AH616" t="s">
        <v>47</v>
      </c>
    </row>
    <row r="617" spans="1:34" x14ac:dyDescent="0.25">
      <c r="A617">
        <v>1203</v>
      </c>
      <c r="B617">
        <v>5</v>
      </c>
      <c r="C617">
        <v>1</v>
      </c>
      <c r="D617">
        <v>2</v>
      </c>
      <c r="E617">
        <v>1</v>
      </c>
      <c r="F617">
        <v>1</v>
      </c>
      <c r="G617">
        <v>0</v>
      </c>
      <c r="H617">
        <v>0</v>
      </c>
      <c r="I617">
        <v>3</v>
      </c>
      <c r="J617">
        <v>0</v>
      </c>
      <c r="K617" t="s">
        <v>48</v>
      </c>
      <c r="S617" t="s">
        <v>48</v>
      </c>
      <c r="AA617">
        <v>4</v>
      </c>
      <c r="AB617">
        <v>2</v>
      </c>
      <c r="AC617">
        <v>2</v>
      </c>
      <c r="AD617">
        <v>-7</v>
      </c>
      <c r="AE617">
        <v>1.0374339238600001</v>
      </c>
      <c r="AF617" t="s">
        <v>49</v>
      </c>
      <c r="AG617">
        <v>50</v>
      </c>
      <c r="AH617" t="s">
        <v>50</v>
      </c>
    </row>
    <row r="618" spans="1:34" x14ac:dyDescent="0.25">
      <c r="A618">
        <v>1203</v>
      </c>
      <c r="B618">
        <v>5</v>
      </c>
      <c r="C618">
        <v>1</v>
      </c>
      <c r="D618">
        <v>2</v>
      </c>
      <c r="E618">
        <v>1</v>
      </c>
      <c r="F618">
        <v>1</v>
      </c>
      <c r="G618">
        <v>0</v>
      </c>
      <c r="H618">
        <v>0</v>
      </c>
      <c r="I618">
        <v>3</v>
      </c>
      <c r="J618">
        <v>0</v>
      </c>
      <c r="K618" t="s">
        <v>48</v>
      </c>
      <c r="S618" t="s">
        <v>48</v>
      </c>
      <c r="AA618">
        <v>4</v>
      </c>
      <c r="AB618">
        <v>2</v>
      </c>
      <c r="AC618">
        <v>2</v>
      </c>
      <c r="AD618">
        <v>-7</v>
      </c>
      <c r="AE618">
        <v>1.0374339238600001</v>
      </c>
      <c r="AF618" t="s">
        <v>34</v>
      </c>
      <c r="AG618">
        <v>100</v>
      </c>
      <c r="AH618" t="s">
        <v>35</v>
      </c>
    </row>
    <row r="619" spans="1:34" x14ac:dyDescent="0.25">
      <c r="A619">
        <v>1203</v>
      </c>
      <c r="B619">
        <v>5</v>
      </c>
      <c r="C619">
        <v>1</v>
      </c>
      <c r="D619">
        <v>2</v>
      </c>
      <c r="E619">
        <v>1</v>
      </c>
      <c r="F619">
        <v>1</v>
      </c>
      <c r="G619">
        <v>0</v>
      </c>
      <c r="H619">
        <v>0</v>
      </c>
      <c r="I619">
        <v>3</v>
      </c>
      <c r="J619">
        <v>0</v>
      </c>
      <c r="K619" t="s">
        <v>48</v>
      </c>
      <c r="S619" t="s">
        <v>48</v>
      </c>
      <c r="AA619">
        <v>4</v>
      </c>
      <c r="AB619">
        <v>2</v>
      </c>
      <c r="AC619">
        <v>2</v>
      </c>
      <c r="AD619">
        <v>-7</v>
      </c>
      <c r="AE619">
        <v>1.0374339238600001</v>
      </c>
      <c r="AF619" t="s">
        <v>36</v>
      </c>
      <c r="AG619">
        <v>150</v>
      </c>
      <c r="AH619" t="s">
        <v>37</v>
      </c>
    </row>
    <row r="620" spans="1:34" x14ac:dyDescent="0.25">
      <c r="A620">
        <v>1203</v>
      </c>
      <c r="B620">
        <v>5</v>
      </c>
      <c r="C620">
        <v>1</v>
      </c>
      <c r="D620">
        <v>2</v>
      </c>
      <c r="E620">
        <v>1</v>
      </c>
      <c r="F620">
        <v>1</v>
      </c>
      <c r="G620">
        <v>0</v>
      </c>
      <c r="H620">
        <v>0</v>
      </c>
      <c r="I620">
        <v>3</v>
      </c>
      <c r="J620">
        <v>0</v>
      </c>
      <c r="K620" t="s">
        <v>48</v>
      </c>
      <c r="S620" t="s">
        <v>48</v>
      </c>
      <c r="AA620">
        <v>4</v>
      </c>
      <c r="AB620">
        <v>2</v>
      </c>
      <c r="AC620">
        <v>2</v>
      </c>
      <c r="AD620">
        <v>-7</v>
      </c>
      <c r="AE620">
        <v>1.0374339238600001</v>
      </c>
      <c r="AF620" t="s">
        <v>38</v>
      </c>
      <c r="AG620">
        <v>200</v>
      </c>
      <c r="AH620" t="s">
        <v>39</v>
      </c>
    </row>
    <row r="621" spans="1:34" x14ac:dyDescent="0.25">
      <c r="A621">
        <v>1203</v>
      </c>
      <c r="B621">
        <v>5</v>
      </c>
      <c r="C621">
        <v>1</v>
      </c>
      <c r="D621">
        <v>2</v>
      </c>
      <c r="E621">
        <v>1</v>
      </c>
      <c r="F621">
        <v>1</v>
      </c>
      <c r="G621">
        <v>0</v>
      </c>
      <c r="H621">
        <v>0</v>
      </c>
      <c r="I621">
        <v>3</v>
      </c>
      <c r="J621">
        <v>0</v>
      </c>
      <c r="K621" t="s">
        <v>48</v>
      </c>
      <c r="S621" t="s">
        <v>48</v>
      </c>
      <c r="AA621">
        <v>4</v>
      </c>
      <c r="AB621">
        <v>2</v>
      </c>
      <c r="AC621">
        <v>2</v>
      </c>
      <c r="AD621">
        <v>-7</v>
      </c>
      <c r="AE621">
        <v>1.0374339238600001</v>
      </c>
      <c r="AF621" t="s">
        <v>40</v>
      </c>
      <c r="AG621">
        <v>0.2</v>
      </c>
      <c r="AH621" t="s">
        <v>41</v>
      </c>
    </row>
    <row r="622" spans="1:34" x14ac:dyDescent="0.25">
      <c r="A622">
        <v>1203</v>
      </c>
      <c r="B622">
        <v>5</v>
      </c>
      <c r="C622">
        <v>1</v>
      </c>
      <c r="D622">
        <v>2</v>
      </c>
      <c r="E622">
        <v>1</v>
      </c>
      <c r="F622">
        <v>1</v>
      </c>
      <c r="G622">
        <v>0</v>
      </c>
      <c r="H622">
        <v>0</v>
      </c>
      <c r="I622">
        <v>3</v>
      </c>
      <c r="J622">
        <v>0</v>
      </c>
      <c r="K622" t="s">
        <v>48</v>
      </c>
      <c r="S622" t="s">
        <v>48</v>
      </c>
      <c r="AA622">
        <v>4</v>
      </c>
      <c r="AB622">
        <v>2</v>
      </c>
      <c r="AC622">
        <v>2</v>
      </c>
      <c r="AD622">
        <v>-7</v>
      </c>
      <c r="AE622">
        <v>1.0374339238600001</v>
      </c>
      <c r="AF622" t="s">
        <v>42</v>
      </c>
      <c r="AG622">
        <v>0.3</v>
      </c>
      <c r="AH622" t="s">
        <v>43</v>
      </c>
    </row>
    <row r="623" spans="1:34" x14ac:dyDescent="0.25">
      <c r="A623">
        <v>1203</v>
      </c>
      <c r="B623">
        <v>5</v>
      </c>
      <c r="C623">
        <v>1</v>
      </c>
      <c r="D623">
        <v>2</v>
      </c>
      <c r="E623">
        <v>1</v>
      </c>
      <c r="F623">
        <v>1</v>
      </c>
      <c r="G623">
        <v>0</v>
      </c>
      <c r="H623">
        <v>0</v>
      </c>
      <c r="I623">
        <v>3</v>
      </c>
      <c r="J623">
        <v>0</v>
      </c>
      <c r="K623" t="s">
        <v>48</v>
      </c>
      <c r="S623" t="s">
        <v>48</v>
      </c>
      <c r="AA623">
        <v>4</v>
      </c>
      <c r="AB623">
        <v>2</v>
      </c>
      <c r="AC623">
        <v>2</v>
      </c>
      <c r="AD623">
        <v>-7</v>
      </c>
      <c r="AE623">
        <v>1.0374339238600001</v>
      </c>
      <c r="AF623" t="s">
        <v>44</v>
      </c>
      <c r="AG623">
        <v>0.4</v>
      </c>
      <c r="AH623" t="s">
        <v>45</v>
      </c>
    </row>
    <row r="624" spans="1:34" x14ac:dyDescent="0.25">
      <c r="A624">
        <v>1203</v>
      </c>
      <c r="B624">
        <v>5</v>
      </c>
      <c r="C624">
        <v>1</v>
      </c>
      <c r="D624">
        <v>2</v>
      </c>
      <c r="E624">
        <v>1</v>
      </c>
      <c r="F624">
        <v>1</v>
      </c>
      <c r="G624">
        <v>0</v>
      </c>
      <c r="H624">
        <v>0</v>
      </c>
      <c r="I624">
        <v>3</v>
      </c>
      <c r="J624">
        <v>0</v>
      </c>
      <c r="K624" t="s">
        <v>48</v>
      </c>
      <c r="S624" t="s">
        <v>48</v>
      </c>
      <c r="AA624">
        <v>4</v>
      </c>
      <c r="AB624">
        <v>2</v>
      </c>
      <c r="AC624">
        <v>2</v>
      </c>
      <c r="AD624">
        <v>-7</v>
      </c>
      <c r="AE624">
        <v>1.0374339238600001</v>
      </c>
      <c r="AF624" t="s">
        <v>46</v>
      </c>
      <c r="AG624">
        <v>0.5</v>
      </c>
      <c r="AH624" t="s">
        <v>47</v>
      </c>
    </row>
    <row r="625" spans="1:34" x14ac:dyDescent="0.25">
      <c r="A625">
        <v>1216</v>
      </c>
      <c r="B625">
        <v>0</v>
      </c>
      <c r="C625">
        <v>0</v>
      </c>
      <c r="D625">
        <v>0</v>
      </c>
      <c r="E625">
        <v>0</v>
      </c>
      <c r="F625">
        <v>0</v>
      </c>
      <c r="G625">
        <v>0</v>
      </c>
      <c r="H625">
        <v>0</v>
      </c>
      <c r="J625">
        <v>0</v>
      </c>
      <c r="K625">
        <v>0</v>
      </c>
      <c r="L625">
        <v>0</v>
      </c>
      <c r="M625">
        <v>0</v>
      </c>
      <c r="N625">
        <v>0</v>
      </c>
      <c r="O625">
        <v>0</v>
      </c>
      <c r="P625">
        <v>0</v>
      </c>
      <c r="Q625">
        <v>0</v>
      </c>
      <c r="S625">
        <v>0</v>
      </c>
      <c r="T625">
        <v>0</v>
      </c>
      <c r="U625">
        <v>0</v>
      </c>
      <c r="V625">
        <v>0</v>
      </c>
      <c r="W625">
        <v>0</v>
      </c>
      <c r="X625">
        <v>0</v>
      </c>
      <c r="Y625">
        <v>0</v>
      </c>
      <c r="AA625">
        <v>4</v>
      </c>
      <c r="AB625">
        <v>0</v>
      </c>
      <c r="AC625">
        <v>4</v>
      </c>
      <c r="AD625">
        <v>3</v>
      </c>
      <c r="AE625">
        <v>0.88132695128299998</v>
      </c>
      <c r="AF625" t="s">
        <v>46</v>
      </c>
      <c r="AG625">
        <v>0.5</v>
      </c>
      <c r="AH625" t="s">
        <v>47</v>
      </c>
    </row>
    <row r="626" spans="1:34" x14ac:dyDescent="0.25">
      <c r="A626">
        <v>1219</v>
      </c>
      <c r="B626">
        <v>0</v>
      </c>
      <c r="C626">
        <v>0</v>
      </c>
      <c r="D626">
        <v>0</v>
      </c>
      <c r="E626">
        <v>0</v>
      </c>
      <c r="F626">
        <v>0</v>
      </c>
      <c r="G626">
        <v>0</v>
      </c>
      <c r="H626">
        <v>0</v>
      </c>
      <c r="J626">
        <v>10</v>
      </c>
      <c r="K626">
        <v>10</v>
      </c>
      <c r="L626">
        <v>0</v>
      </c>
      <c r="M626">
        <v>0</v>
      </c>
      <c r="N626">
        <v>0</v>
      </c>
      <c r="O626">
        <v>10</v>
      </c>
      <c r="P626">
        <v>0</v>
      </c>
      <c r="Q626">
        <v>0</v>
      </c>
      <c r="R626">
        <v>-7</v>
      </c>
      <c r="S626" t="s">
        <v>48</v>
      </c>
      <c r="AA626">
        <v>2</v>
      </c>
      <c r="AB626">
        <v>0</v>
      </c>
      <c r="AC626">
        <v>2</v>
      </c>
      <c r="AD626">
        <v>-7</v>
      </c>
      <c r="AE626">
        <v>1.4564060462799999</v>
      </c>
      <c r="AF626" t="s">
        <v>34</v>
      </c>
      <c r="AG626">
        <v>100</v>
      </c>
      <c r="AH626" t="s">
        <v>35</v>
      </c>
    </row>
    <row r="627" spans="1:34" x14ac:dyDescent="0.25">
      <c r="A627">
        <v>1219</v>
      </c>
      <c r="B627">
        <v>0</v>
      </c>
      <c r="C627">
        <v>0</v>
      </c>
      <c r="D627">
        <v>0</v>
      </c>
      <c r="E627">
        <v>0</v>
      </c>
      <c r="F627">
        <v>0</v>
      </c>
      <c r="G627">
        <v>0</v>
      </c>
      <c r="H627">
        <v>0</v>
      </c>
      <c r="J627">
        <v>10</v>
      </c>
      <c r="K627">
        <v>10</v>
      </c>
      <c r="L627">
        <v>0</v>
      </c>
      <c r="M627">
        <v>0</v>
      </c>
      <c r="N627">
        <v>0</v>
      </c>
      <c r="O627">
        <v>10</v>
      </c>
      <c r="P627">
        <v>0</v>
      </c>
      <c r="Q627">
        <v>0</v>
      </c>
      <c r="R627">
        <v>-7</v>
      </c>
      <c r="S627" t="s">
        <v>48</v>
      </c>
      <c r="AA627">
        <v>2</v>
      </c>
      <c r="AB627">
        <v>0</v>
      </c>
      <c r="AC627">
        <v>2</v>
      </c>
      <c r="AD627">
        <v>-7</v>
      </c>
      <c r="AE627">
        <v>1.4564060462799999</v>
      </c>
      <c r="AF627" t="s">
        <v>36</v>
      </c>
      <c r="AG627">
        <v>150</v>
      </c>
      <c r="AH627" t="s">
        <v>37</v>
      </c>
    </row>
    <row r="628" spans="1:34" x14ac:dyDescent="0.25">
      <c r="A628">
        <v>1219</v>
      </c>
      <c r="B628">
        <v>0</v>
      </c>
      <c r="C628">
        <v>0</v>
      </c>
      <c r="D628">
        <v>0</v>
      </c>
      <c r="E628">
        <v>0</v>
      </c>
      <c r="F628">
        <v>0</v>
      </c>
      <c r="G628">
        <v>0</v>
      </c>
      <c r="H628">
        <v>0</v>
      </c>
      <c r="J628">
        <v>10</v>
      </c>
      <c r="K628">
        <v>10</v>
      </c>
      <c r="L628">
        <v>0</v>
      </c>
      <c r="M628">
        <v>0</v>
      </c>
      <c r="N628">
        <v>0</v>
      </c>
      <c r="O628">
        <v>10</v>
      </c>
      <c r="P628">
        <v>0</v>
      </c>
      <c r="Q628">
        <v>0</v>
      </c>
      <c r="R628">
        <v>-7</v>
      </c>
      <c r="S628" t="s">
        <v>48</v>
      </c>
      <c r="AA628">
        <v>2</v>
      </c>
      <c r="AB628">
        <v>0</v>
      </c>
      <c r="AC628">
        <v>2</v>
      </c>
      <c r="AD628">
        <v>-7</v>
      </c>
      <c r="AE628">
        <v>1.4564060462799999</v>
      </c>
      <c r="AF628" t="s">
        <v>38</v>
      </c>
      <c r="AG628">
        <v>200</v>
      </c>
      <c r="AH628" t="s">
        <v>39</v>
      </c>
    </row>
    <row r="629" spans="1:34" x14ac:dyDescent="0.25">
      <c r="A629">
        <v>1219</v>
      </c>
      <c r="B629">
        <v>0</v>
      </c>
      <c r="C629">
        <v>0</v>
      </c>
      <c r="D629">
        <v>0</v>
      </c>
      <c r="E629">
        <v>0</v>
      </c>
      <c r="F629">
        <v>0</v>
      </c>
      <c r="G629">
        <v>0</v>
      </c>
      <c r="H629">
        <v>0</v>
      </c>
      <c r="J629">
        <v>10</v>
      </c>
      <c r="K629">
        <v>10</v>
      </c>
      <c r="L629">
        <v>0</v>
      </c>
      <c r="M629">
        <v>0</v>
      </c>
      <c r="N629">
        <v>0</v>
      </c>
      <c r="O629">
        <v>10</v>
      </c>
      <c r="P629">
        <v>0</v>
      </c>
      <c r="Q629">
        <v>0</v>
      </c>
      <c r="R629">
        <v>-7</v>
      </c>
      <c r="S629" t="s">
        <v>48</v>
      </c>
      <c r="AA629">
        <v>2</v>
      </c>
      <c r="AB629">
        <v>0</v>
      </c>
      <c r="AC629">
        <v>2</v>
      </c>
      <c r="AD629">
        <v>-7</v>
      </c>
      <c r="AE629">
        <v>1.4564060462799999</v>
      </c>
      <c r="AF629" t="s">
        <v>44</v>
      </c>
      <c r="AG629">
        <v>0.4</v>
      </c>
      <c r="AH629" t="s">
        <v>45</v>
      </c>
    </row>
    <row r="630" spans="1:34" x14ac:dyDescent="0.25">
      <c r="A630">
        <v>1219</v>
      </c>
      <c r="B630">
        <v>0</v>
      </c>
      <c r="C630">
        <v>0</v>
      </c>
      <c r="D630">
        <v>0</v>
      </c>
      <c r="E630">
        <v>0</v>
      </c>
      <c r="F630">
        <v>0</v>
      </c>
      <c r="G630">
        <v>0</v>
      </c>
      <c r="H630">
        <v>0</v>
      </c>
      <c r="J630">
        <v>10</v>
      </c>
      <c r="K630">
        <v>10</v>
      </c>
      <c r="L630">
        <v>0</v>
      </c>
      <c r="M630">
        <v>0</v>
      </c>
      <c r="N630">
        <v>0</v>
      </c>
      <c r="O630">
        <v>10</v>
      </c>
      <c r="P630">
        <v>0</v>
      </c>
      <c r="Q630">
        <v>0</v>
      </c>
      <c r="R630">
        <v>-7</v>
      </c>
      <c r="S630" t="s">
        <v>48</v>
      </c>
      <c r="AA630">
        <v>2</v>
      </c>
      <c r="AB630">
        <v>0</v>
      </c>
      <c r="AC630">
        <v>2</v>
      </c>
      <c r="AD630">
        <v>-7</v>
      </c>
      <c r="AE630">
        <v>1.4564060462799999</v>
      </c>
      <c r="AF630" t="s">
        <v>46</v>
      </c>
      <c r="AG630">
        <v>0.5</v>
      </c>
      <c r="AH630" t="s">
        <v>47</v>
      </c>
    </row>
    <row r="631" spans="1:34" x14ac:dyDescent="0.25">
      <c r="A631">
        <v>1230</v>
      </c>
      <c r="B631">
        <v>0</v>
      </c>
      <c r="C631">
        <v>0</v>
      </c>
      <c r="D631">
        <v>0</v>
      </c>
      <c r="E631">
        <v>0</v>
      </c>
      <c r="F631">
        <v>0</v>
      </c>
      <c r="G631">
        <v>0</v>
      </c>
      <c r="H631">
        <v>0</v>
      </c>
      <c r="J631">
        <v>0</v>
      </c>
      <c r="K631">
        <v>12</v>
      </c>
      <c r="L631">
        <v>12</v>
      </c>
      <c r="M631">
        <v>0</v>
      </c>
      <c r="N631">
        <v>0</v>
      </c>
      <c r="O631">
        <v>0</v>
      </c>
      <c r="P631">
        <v>0</v>
      </c>
      <c r="Q631">
        <v>0</v>
      </c>
      <c r="R631">
        <v>-7</v>
      </c>
      <c r="S631" t="s">
        <v>48</v>
      </c>
      <c r="AA631">
        <v>0</v>
      </c>
      <c r="AB631">
        <v>0</v>
      </c>
      <c r="AC631">
        <v>0</v>
      </c>
      <c r="AE631">
        <v>1.0550752880600001</v>
      </c>
      <c r="AF631" t="s">
        <v>36</v>
      </c>
      <c r="AG631">
        <v>150</v>
      </c>
      <c r="AH631" t="s">
        <v>37</v>
      </c>
    </row>
    <row r="632" spans="1:34" x14ac:dyDescent="0.25">
      <c r="A632">
        <v>1230</v>
      </c>
      <c r="B632">
        <v>0</v>
      </c>
      <c r="C632">
        <v>0</v>
      </c>
      <c r="D632">
        <v>0</v>
      </c>
      <c r="E632">
        <v>0</v>
      </c>
      <c r="F632">
        <v>0</v>
      </c>
      <c r="G632">
        <v>0</v>
      </c>
      <c r="H632">
        <v>0</v>
      </c>
      <c r="J632">
        <v>0</v>
      </c>
      <c r="K632">
        <v>12</v>
      </c>
      <c r="L632">
        <v>12</v>
      </c>
      <c r="M632">
        <v>0</v>
      </c>
      <c r="N632">
        <v>0</v>
      </c>
      <c r="O632">
        <v>0</v>
      </c>
      <c r="P632">
        <v>0</v>
      </c>
      <c r="Q632">
        <v>0</v>
      </c>
      <c r="R632">
        <v>-7</v>
      </c>
      <c r="S632" t="s">
        <v>48</v>
      </c>
      <c r="AA632">
        <v>0</v>
      </c>
      <c r="AB632">
        <v>0</v>
      </c>
      <c r="AC632">
        <v>0</v>
      </c>
      <c r="AE632">
        <v>1.0550752880600001</v>
      </c>
      <c r="AF632" t="s">
        <v>38</v>
      </c>
      <c r="AG632">
        <v>200</v>
      </c>
      <c r="AH632" t="s">
        <v>39</v>
      </c>
    </row>
    <row r="633" spans="1:34" x14ac:dyDescent="0.25">
      <c r="A633">
        <v>1230</v>
      </c>
      <c r="B633">
        <v>0</v>
      </c>
      <c r="C633">
        <v>0</v>
      </c>
      <c r="D633">
        <v>0</v>
      </c>
      <c r="E633">
        <v>0</v>
      </c>
      <c r="F633">
        <v>0</v>
      </c>
      <c r="G633">
        <v>0</v>
      </c>
      <c r="H633">
        <v>0</v>
      </c>
      <c r="J633">
        <v>0</v>
      </c>
      <c r="K633">
        <v>12</v>
      </c>
      <c r="L633">
        <v>12</v>
      </c>
      <c r="M633">
        <v>0</v>
      </c>
      <c r="N633">
        <v>0</v>
      </c>
      <c r="O633">
        <v>0</v>
      </c>
      <c r="P633">
        <v>0</v>
      </c>
      <c r="Q633">
        <v>0</v>
      </c>
      <c r="R633">
        <v>-7</v>
      </c>
      <c r="S633" t="s">
        <v>48</v>
      </c>
      <c r="AA633">
        <v>0</v>
      </c>
      <c r="AB633">
        <v>0</v>
      </c>
      <c r="AC633">
        <v>0</v>
      </c>
      <c r="AE633">
        <v>1.0550752880600001</v>
      </c>
      <c r="AF633" t="s">
        <v>46</v>
      </c>
      <c r="AG633">
        <v>0.5</v>
      </c>
      <c r="AH633" t="s">
        <v>47</v>
      </c>
    </row>
    <row r="634" spans="1:34" x14ac:dyDescent="0.25">
      <c r="A634">
        <v>1232</v>
      </c>
      <c r="B634">
        <v>0</v>
      </c>
      <c r="C634">
        <v>0</v>
      </c>
      <c r="D634">
        <v>0</v>
      </c>
      <c r="E634">
        <v>0</v>
      </c>
      <c r="F634">
        <v>0</v>
      </c>
      <c r="G634">
        <v>0</v>
      </c>
      <c r="H634">
        <v>0</v>
      </c>
      <c r="J634">
        <v>0</v>
      </c>
      <c r="K634">
        <v>0</v>
      </c>
      <c r="L634">
        <v>0</v>
      </c>
      <c r="M634">
        <v>0</v>
      </c>
      <c r="N634">
        <v>0</v>
      </c>
      <c r="O634">
        <v>0</v>
      </c>
      <c r="P634">
        <v>0</v>
      </c>
      <c r="Q634">
        <v>0</v>
      </c>
      <c r="S634">
        <v>0</v>
      </c>
      <c r="T634">
        <v>0</v>
      </c>
      <c r="U634">
        <v>0</v>
      </c>
      <c r="V634">
        <v>0</v>
      </c>
      <c r="W634">
        <v>0</v>
      </c>
      <c r="X634">
        <v>0</v>
      </c>
      <c r="Y634">
        <v>0</v>
      </c>
      <c r="AA634" t="s">
        <v>48</v>
      </c>
      <c r="AE634">
        <v>1.1831071050699999</v>
      </c>
      <c r="AF634" t="s">
        <v>49</v>
      </c>
      <c r="AG634">
        <v>50</v>
      </c>
      <c r="AH634" t="s">
        <v>50</v>
      </c>
    </row>
    <row r="635" spans="1:34" x14ac:dyDescent="0.25">
      <c r="A635">
        <v>1232</v>
      </c>
      <c r="B635">
        <v>0</v>
      </c>
      <c r="C635">
        <v>0</v>
      </c>
      <c r="D635">
        <v>0</v>
      </c>
      <c r="E635">
        <v>0</v>
      </c>
      <c r="F635">
        <v>0</v>
      </c>
      <c r="G635">
        <v>0</v>
      </c>
      <c r="H635">
        <v>0</v>
      </c>
      <c r="J635">
        <v>0</v>
      </c>
      <c r="K635">
        <v>0</v>
      </c>
      <c r="L635">
        <v>0</v>
      </c>
      <c r="M635">
        <v>0</v>
      </c>
      <c r="N635">
        <v>0</v>
      </c>
      <c r="O635">
        <v>0</v>
      </c>
      <c r="P635">
        <v>0</v>
      </c>
      <c r="Q635">
        <v>0</v>
      </c>
      <c r="S635">
        <v>0</v>
      </c>
      <c r="T635">
        <v>0</v>
      </c>
      <c r="U635">
        <v>0</v>
      </c>
      <c r="V635">
        <v>0</v>
      </c>
      <c r="W635">
        <v>0</v>
      </c>
      <c r="X635">
        <v>0</v>
      </c>
      <c r="Y635">
        <v>0</v>
      </c>
      <c r="AA635" t="s">
        <v>48</v>
      </c>
      <c r="AE635">
        <v>1.1831071050699999</v>
      </c>
      <c r="AF635" t="s">
        <v>34</v>
      </c>
      <c r="AG635">
        <v>100</v>
      </c>
      <c r="AH635" t="s">
        <v>35</v>
      </c>
    </row>
    <row r="636" spans="1:34" x14ac:dyDescent="0.25">
      <c r="A636">
        <v>1232</v>
      </c>
      <c r="B636">
        <v>0</v>
      </c>
      <c r="C636">
        <v>0</v>
      </c>
      <c r="D636">
        <v>0</v>
      </c>
      <c r="E636">
        <v>0</v>
      </c>
      <c r="F636">
        <v>0</v>
      </c>
      <c r="G636">
        <v>0</v>
      </c>
      <c r="H636">
        <v>0</v>
      </c>
      <c r="J636">
        <v>0</v>
      </c>
      <c r="K636">
        <v>0</v>
      </c>
      <c r="L636">
        <v>0</v>
      </c>
      <c r="M636">
        <v>0</v>
      </c>
      <c r="N636">
        <v>0</v>
      </c>
      <c r="O636">
        <v>0</v>
      </c>
      <c r="P636">
        <v>0</v>
      </c>
      <c r="Q636">
        <v>0</v>
      </c>
      <c r="S636">
        <v>0</v>
      </c>
      <c r="T636">
        <v>0</v>
      </c>
      <c r="U636">
        <v>0</v>
      </c>
      <c r="V636">
        <v>0</v>
      </c>
      <c r="W636">
        <v>0</v>
      </c>
      <c r="X636">
        <v>0</v>
      </c>
      <c r="Y636">
        <v>0</v>
      </c>
      <c r="AA636" t="s">
        <v>48</v>
      </c>
      <c r="AE636">
        <v>1.1831071050699999</v>
      </c>
      <c r="AF636" t="s">
        <v>36</v>
      </c>
      <c r="AG636">
        <v>150</v>
      </c>
      <c r="AH636" t="s">
        <v>37</v>
      </c>
    </row>
    <row r="637" spans="1:34" x14ac:dyDescent="0.25">
      <c r="A637">
        <v>1232</v>
      </c>
      <c r="B637">
        <v>0</v>
      </c>
      <c r="C637">
        <v>0</v>
      </c>
      <c r="D637">
        <v>0</v>
      </c>
      <c r="E637">
        <v>0</v>
      </c>
      <c r="F637">
        <v>0</v>
      </c>
      <c r="G637">
        <v>0</v>
      </c>
      <c r="H637">
        <v>0</v>
      </c>
      <c r="J637">
        <v>0</v>
      </c>
      <c r="K637">
        <v>0</v>
      </c>
      <c r="L637">
        <v>0</v>
      </c>
      <c r="M637">
        <v>0</v>
      </c>
      <c r="N637">
        <v>0</v>
      </c>
      <c r="O637">
        <v>0</v>
      </c>
      <c r="P637">
        <v>0</v>
      </c>
      <c r="Q637">
        <v>0</v>
      </c>
      <c r="S637">
        <v>0</v>
      </c>
      <c r="T637">
        <v>0</v>
      </c>
      <c r="U637">
        <v>0</v>
      </c>
      <c r="V637">
        <v>0</v>
      </c>
      <c r="W637">
        <v>0</v>
      </c>
      <c r="X637">
        <v>0</v>
      </c>
      <c r="Y637">
        <v>0</v>
      </c>
      <c r="AA637" t="s">
        <v>48</v>
      </c>
      <c r="AE637">
        <v>1.1831071050699999</v>
      </c>
      <c r="AF637" t="s">
        <v>38</v>
      </c>
      <c r="AG637">
        <v>200</v>
      </c>
      <c r="AH637" t="s">
        <v>39</v>
      </c>
    </row>
    <row r="638" spans="1:34" x14ac:dyDescent="0.25">
      <c r="A638">
        <v>1235</v>
      </c>
      <c r="B638">
        <v>0</v>
      </c>
      <c r="C638">
        <v>0</v>
      </c>
      <c r="D638">
        <v>0</v>
      </c>
      <c r="E638">
        <v>0</v>
      </c>
      <c r="F638">
        <v>0</v>
      </c>
      <c r="G638">
        <v>0</v>
      </c>
      <c r="H638">
        <v>0</v>
      </c>
      <c r="J638">
        <v>10</v>
      </c>
      <c r="K638">
        <v>16</v>
      </c>
      <c r="L638">
        <v>0</v>
      </c>
      <c r="M638">
        <v>1</v>
      </c>
      <c r="N638">
        <v>0</v>
      </c>
      <c r="O638">
        <v>15</v>
      </c>
      <c r="P638">
        <v>0</v>
      </c>
      <c r="Q638">
        <v>0</v>
      </c>
      <c r="R638">
        <v>2</v>
      </c>
      <c r="S638">
        <v>6</v>
      </c>
      <c r="T638">
        <v>0</v>
      </c>
      <c r="U638">
        <v>0</v>
      </c>
      <c r="V638">
        <v>0</v>
      </c>
      <c r="W638">
        <v>6</v>
      </c>
      <c r="X638">
        <v>0</v>
      </c>
      <c r="Y638">
        <v>0</v>
      </c>
      <c r="Z638">
        <v>3</v>
      </c>
      <c r="AA638">
        <v>8</v>
      </c>
      <c r="AB638">
        <v>0</v>
      </c>
      <c r="AC638">
        <v>8</v>
      </c>
      <c r="AD638">
        <v>10</v>
      </c>
      <c r="AE638">
        <v>1.3854494474400001</v>
      </c>
      <c r="AF638" t="s">
        <v>49</v>
      </c>
      <c r="AG638">
        <v>50</v>
      </c>
      <c r="AH638" t="s">
        <v>50</v>
      </c>
    </row>
    <row r="639" spans="1:34" x14ac:dyDescent="0.25">
      <c r="A639">
        <v>1235</v>
      </c>
      <c r="B639">
        <v>0</v>
      </c>
      <c r="C639">
        <v>0</v>
      </c>
      <c r="D639">
        <v>0</v>
      </c>
      <c r="E639">
        <v>0</v>
      </c>
      <c r="F639">
        <v>0</v>
      </c>
      <c r="G639">
        <v>0</v>
      </c>
      <c r="H639">
        <v>0</v>
      </c>
      <c r="J639">
        <v>10</v>
      </c>
      <c r="K639">
        <v>16</v>
      </c>
      <c r="L639">
        <v>0</v>
      </c>
      <c r="M639">
        <v>1</v>
      </c>
      <c r="N639">
        <v>0</v>
      </c>
      <c r="O639">
        <v>15</v>
      </c>
      <c r="P639">
        <v>0</v>
      </c>
      <c r="Q639">
        <v>0</v>
      </c>
      <c r="R639">
        <v>2</v>
      </c>
      <c r="S639">
        <v>6</v>
      </c>
      <c r="T639">
        <v>0</v>
      </c>
      <c r="U639">
        <v>0</v>
      </c>
      <c r="V639">
        <v>0</v>
      </c>
      <c r="W639">
        <v>6</v>
      </c>
      <c r="X639">
        <v>0</v>
      </c>
      <c r="Y639">
        <v>0</v>
      </c>
      <c r="Z639">
        <v>3</v>
      </c>
      <c r="AA639">
        <v>8</v>
      </c>
      <c r="AB639">
        <v>0</v>
      </c>
      <c r="AC639">
        <v>8</v>
      </c>
      <c r="AD639">
        <v>10</v>
      </c>
      <c r="AE639">
        <v>1.3854494474400001</v>
      </c>
      <c r="AF639" t="s">
        <v>34</v>
      </c>
      <c r="AG639">
        <v>100</v>
      </c>
      <c r="AH639" t="s">
        <v>35</v>
      </c>
    </row>
    <row r="640" spans="1:34" x14ac:dyDescent="0.25">
      <c r="A640">
        <v>1235</v>
      </c>
      <c r="B640">
        <v>0</v>
      </c>
      <c r="C640">
        <v>0</v>
      </c>
      <c r="D640">
        <v>0</v>
      </c>
      <c r="E640">
        <v>0</v>
      </c>
      <c r="F640">
        <v>0</v>
      </c>
      <c r="G640">
        <v>0</v>
      </c>
      <c r="H640">
        <v>0</v>
      </c>
      <c r="J640">
        <v>10</v>
      </c>
      <c r="K640">
        <v>16</v>
      </c>
      <c r="L640">
        <v>0</v>
      </c>
      <c r="M640">
        <v>1</v>
      </c>
      <c r="N640">
        <v>0</v>
      </c>
      <c r="O640">
        <v>15</v>
      </c>
      <c r="P640">
        <v>0</v>
      </c>
      <c r="Q640">
        <v>0</v>
      </c>
      <c r="R640">
        <v>2</v>
      </c>
      <c r="S640">
        <v>6</v>
      </c>
      <c r="T640">
        <v>0</v>
      </c>
      <c r="U640">
        <v>0</v>
      </c>
      <c r="V640">
        <v>0</v>
      </c>
      <c r="W640">
        <v>6</v>
      </c>
      <c r="X640">
        <v>0</v>
      </c>
      <c r="Y640">
        <v>0</v>
      </c>
      <c r="Z640">
        <v>3</v>
      </c>
      <c r="AA640">
        <v>8</v>
      </c>
      <c r="AB640">
        <v>0</v>
      </c>
      <c r="AC640">
        <v>8</v>
      </c>
      <c r="AD640">
        <v>10</v>
      </c>
      <c r="AE640">
        <v>1.3854494474400001</v>
      </c>
      <c r="AF640" t="s">
        <v>36</v>
      </c>
      <c r="AG640">
        <v>150</v>
      </c>
      <c r="AH640" t="s">
        <v>37</v>
      </c>
    </row>
    <row r="641" spans="1:34" x14ac:dyDescent="0.25">
      <c r="A641">
        <v>1235</v>
      </c>
      <c r="B641">
        <v>0</v>
      </c>
      <c r="C641">
        <v>0</v>
      </c>
      <c r="D641">
        <v>0</v>
      </c>
      <c r="E641">
        <v>0</v>
      </c>
      <c r="F641">
        <v>0</v>
      </c>
      <c r="G641">
        <v>0</v>
      </c>
      <c r="H641">
        <v>0</v>
      </c>
      <c r="J641">
        <v>10</v>
      </c>
      <c r="K641">
        <v>16</v>
      </c>
      <c r="L641">
        <v>0</v>
      </c>
      <c r="M641">
        <v>1</v>
      </c>
      <c r="N641">
        <v>0</v>
      </c>
      <c r="O641">
        <v>15</v>
      </c>
      <c r="P641">
        <v>0</v>
      </c>
      <c r="Q641">
        <v>0</v>
      </c>
      <c r="R641">
        <v>2</v>
      </c>
      <c r="S641">
        <v>6</v>
      </c>
      <c r="T641">
        <v>0</v>
      </c>
      <c r="U641">
        <v>0</v>
      </c>
      <c r="V641">
        <v>0</v>
      </c>
      <c r="W641">
        <v>6</v>
      </c>
      <c r="X641">
        <v>0</v>
      </c>
      <c r="Y641">
        <v>0</v>
      </c>
      <c r="Z641">
        <v>3</v>
      </c>
      <c r="AA641">
        <v>8</v>
      </c>
      <c r="AB641">
        <v>0</v>
      </c>
      <c r="AC641">
        <v>8</v>
      </c>
      <c r="AD641">
        <v>10</v>
      </c>
      <c r="AE641">
        <v>1.3854494474400001</v>
      </c>
      <c r="AF641" t="s">
        <v>38</v>
      </c>
      <c r="AG641">
        <v>200</v>
      </c>
      <c r="AH641" t="s">
        <v>39</v>
      </c>
    </row>
    <row r="642" spans="1:34" x14ac:dyDescent="0.25">
      <c r="A642">
        <v>1237</v>
      </c>
      <c r="B642">
        <v>0</v>
      </c>
      <c r="C642">
        <v>0</v>
      </c>
      <c r="D642">
        <v>0</v>
      </c>
      <c r="E642">
        <v>0</v>
      </c>
      <c r="F642">
        <v>0</v>
      </c>
      <c r="G642">
        <v>0</v>
      </c>
      <c r="H642">
        <v>0</v>
      </c>
      <c r="J642">
        <v>0</v>
      </c>
      <c r="K642">
        <v>0</v>
      </c>
      <c r="L642">
        <v>0</v>
      </c>
      <c r="M642">
        <v>0</v>
      </c>
      <c r="N642">
        <v>0</v>
      </c>
      <c r="O642">
        <v>0</v>
      </c>
      <c r="P642">
        <v>0</v>
      </c>
      <c r="Q642">
        <v>0</v>
      </c>
      <c r="S642">
        <v>5</v>
      </c>
      <c r="T642">
        <v>2</v>
      </c>
      <c r="U642">
        <v>0</v>
      </c>
      <c r="V642">
        <v>0</v>
      </c>
      <c r="W642">
        <v>3</v>
      </c>
      <c r="X642">
        <v>0</v>
      </c>
      <c r="Y642">
        <v>0</v>
      </c>
      <c r="Z642">
        <v>1</v>
      </c>
      <c r="AA642">
        <v>5</v>
      </c>
      <c r="AB642">
        <v>0</v>
      </c>
      <c r="AC642">
        <v>5</v>
      </c>
      <c r="AD642">
        <v>3</v>
      </c>
      <c r="AE642">
        <v>0.81478865566799996</v>
      </c>
      <c r="AF642" t="s">
        <v>34</v>
      </c>
      <c r="AG642">
        <v>100</v>
      </c>
      <c r="AH642" t="s">
        <v>35</v>
      </c>
    </row>
    <row r="643" spans="1:34" x14ac:dyDescent="0.25">
      <c r="A643">
        <v>1237</v>
      </c>
      <c r="B643">
        <v>0</v>
      </c>
      <c r="C643">
        <v>0</v>
      </c>
      <c r="D643">
        <v>0</v>
      </c>
      <c r="E643">
        <v>0</v>
      </c>
      <c r="F643">
        <v>0</v>
      </c>
      <c r="G643">
        <v>0</v>
      </c>
      <c r="H643">
        <v>0</v>
      </c>
      <c r="J643">
        <v>0</v>
      </c>
      <c r="K643">
        <v>0</v>
      </c>
      <c r="L643">
        <v>0</v>
      </c>
      <c r="M643">
        <v>0</v>
      </c>
      <c r="N643">
        <v>0</v>
      </c>
      <c r="O643">
        <v>0</v>
      </c>
      <c r="P643">
        <v>0</v>
      </c>
      <c r="Q643">
        <v>0</v>
      </c>
      <c r="S643">
        <v>5</v>
      </c>
      <c r="T643">
        <v>2</v>
      </c>
      <c r="U643">
        <v>0</v>
      </c>
      <c r="V643">
        <v>0</v>
      </c>
      <c r="W643">
        <v>3</v>
      </c>
      <c r="X643">
        <v>0</v>
      </c>
      <c r="Y643">
        <v>0</v>
      </c>
      <c r="Z643">
        <v>1</v>
      </c>
      <c r="AA643">
        <v>5</v>
      </c>
      <c r="AB643">
        <v>0</v>
      </c>
      <c r="AC643">
        <v>5</v>
      </c>
      <c r="AD643">
        <v>3</v>
      </c>
      <c r="AE643">
        <v>0.81478865566799996</v>
      </c>
      <c r="AF643" t="s">
        <v>36</v>
      </c>
      <c r="AG643">
        <v>150</v>
      </c>
      <c r="AH643" t="s">
        <v>37</v>
      </c>
    </row>
    <row r="644" spans="1:34" x14ac:dyDescent="0.25">
      <c r="A644">
        <v>1237</v>
      </c>
      <c r="B644">
        <v>0</v>
      </c>
      <c r="C644">
        <v>0</v>
      </c>
      <c r="D644">
        <v>0</v>
      </c>
      <c r="E644">
        <v>0</v>
      </c>
      <c r="F644">
        <v>0</v>
      </c>
      <c r="G644">
        <v>0</v>
      </c>
      <c r="H644">
        <v>0</v>
      </c>
      <c r="J644">
        <v>0</v>
      </c>
      <c r="K644">
        <v>0</v>
      </c>
      <c r="L644">
        <v>0</v>
      </c>
      <c r="M644">
        <v>0</v>
      </c>
      <c r="N644">
        <v>0</v>
      </c>
      <c r="O644">
        <v>0</v>
      </c>
      <c r="P644">
        <v>0</v>
      </c>
      <c r="Q644">
        <v>0</v>
      </c>
      <c r="S644">
        <v>5</v>
      </c>
      <c r="T644">
        <v>2</v>
      </c>
      <c r="U644">
        <v>0</v>
      </c>
      <c r="V644">
        <v>0</v>
      </c>
      <c r="W644">
        <v>3</v>
      </c>
      <c r="X644">
        <v>0</v>
      </c>
      <c r="Y644">
        <v>0</v>
      </c>
      <c r="Z644">
        <v>1</v>
      </c>
      <c r="AA644">
        <v>5</v>
      </c>
      <c r="AB644">
        <v>0</v>
      </c>
      <c r="AC644">
        <v>5</v>
      </c>
      <c r="AD644">
        <v>3</v>
      </c>
      <c r="AE644">
        <v>0.81478865566799996</v>
      </c>
      <c r="AF644" t="s">
        <v>38</v>
      </c>
      <c r="AG644">
        <v>200</v>
      </c>
      <c r="AH644" t="s">
        <v>39</v>
      </c>
    </row>
    <row r="645" spans="1:34" x14ac:dyDescent="0.25">
      <c r="A645">
        <v>1237</v>
      </c>
      <c r="B645">
        <v>0</v>
      </c>
      <c r="C645">
        <v>0</v>
      </c>
      <c r="D645">
        <v>0</v>
      </c>
      <c r="E645">
        <v>0</v>
      </c>
      <c r="F645">
        <v>0</v>
      </c>
      <c r="G645">
        <v>0</v>
      </c>
      <c r="H645">
        <v>0</v>
      </c>
      <c r="J645">
        <v>0</v>
      </c>
      <c r="K645">
        <v>0</v>
      </c>
      <c r="L645">
        <v>0</v>
      </c>
      <c r="M645">
        <v>0</v>
      </c>
      <c r="N645">
        <v>0</v>
      </c>
      <c r="O645">
        <v>0</v>
      </c>
      <c r="P645">
        <v>0</v>
      </c>
      <c r="Q645">
        <v>0</v>
      </c>
      <c r="S645">
        <v>5</v>
      </c>
      <c r="T645">
        <v>2</v>
      </c>
      <c r="U645">
        <v>0</v>
      </c>
      <c r="V645">
        <v>0</v>
      </c>
      <c r="W645">
        <v>3</v>
      </c>
      <c r="X645">
        <v>0</v>
      </c>
      <c r="Y645">
        <v>0</v>
      </c>
      <c r="Z645">
        <v>1</v>
      </c>
      <c r="AA645">
        <v>5</v>
      </c>
      <c r="AB645">
        <v>0</v>
      </c>
      <c r="AC645">
        <v>5</v>
      </c>
      <c r="AD645">
        <v>3</v>
      </c>
      <c r="AE645">
        <v>0.81478865566799996</v>
      </c>
      <c r="AF645" t="s">
        <v>40</v>
      </c>
      <c r="AG645">
        <v>0.2</v>
      </c>
      <c r="AH645" t="s">
        <v>41</v>
      </c>
    </row>
    <row r="646" spans="1:34" x14ac:dyDescent="0.25">
      <c r="A646">
        <v>1237</v>
      </c>
      <c r="B646">
        <v>0</v>
      </c>
      <c r="C646">
        <v>0</v>
      </c>
      <c r="D646">
        <v>0</v>
      </c>
      <c r="E646">
        <v>0</v>
      </c>
      <c r="F646">
        <v>0</v>
      </c>
      <c r="G646">
        <v>0</v>
      </c>
      <c r="H646">
        <v>0</v>
      </c>
      <c r="J646">
        <v>0</v>
      </c>
      <c r="K646">
        <v>0</v>
      </c>
      <c r="L646">
        <v>0</v>
      </c>
      <c r="M646">
        <v>0</v>
      </c>
      <c r="N646">
        <v>0</v>
      </c>
      <c r="O646">
        <v>0</v>
      </c>
      <c r="P646">
        <v>0</v>
      </c>
      <c r="Q646">
        <v>0</v>
      </c>
      <c r="S646">
        <v>5</v>
      </c>
      <c r="T646">
        <v>2</v>
      </c>
      <c r="U646">
        <v>0</v>
      </c>
      <c r="V646">
        <v>0</v>
      </c>
      <c r="W646">
        <v>3</v>
      </c>
      <c r="X646">
        <v>0</v>
      </c>
      <c r="Y646">
        <v>0</v>
      </c>
      <c r="Z646">
        <v>1</v>
      </c>
      <c r="AA646">
        <v>5</v>
      </c>
      <c r="AB646">
        <v>0</v>
      </c>
      <c r="AC646">
        <v>5</v>
      </c>
      <c r="AD646">
        <v>3</v>
      </c>
      <c r="AE646">
        <v>0.81478865566799996</v>
      </c>
      <c r="AF646" t="s">
        <v>42</v>
      </c>
      <c r="AG646">
        <v>0.3</v>
      </c>
      <c r="AH646" t="s">
        <v>43</v>
      </c>
    </row>
    <row r="647" spans="1:34" x14ac:dyDescent="0.25">
      <c r="A647">
        <v>1237</v>
      </c>
      <c r="B647">
        <v>0</v>
      </c>
      <c r="C647">
        <v>0</v>
      </c>
      <c r="D647">
        <v>0</v>
      </c>
      <c r="E647">
        <v>0</v>
      </c>
      <c r="F647">
        <v>0</v>
      </c>
      <c r="G647">
        <v>0</v>
      </c>
      <c r="H647">
        <v>0</v>
      </c>
      <c r="J647">
        <v>0</v>
      </c>
      <c r="K647">
        <v>0</v>
      </c>
      <c r="L647">
        <v>0</v>
      </c>
      <c r="M647">
        <v>0</v>
      </c>
      <c r="N647">
        <v>0</v>
      </c>
      <c r="O647">
        <v>0</v>
      </c>
      <c r="P647">
        <v>0</v>
      </c>
      <c r="Q647">
        <v>0</v>
      </c>
      <c r="S647">
        <v>5</v>
      </c>
      <c r="T647">
        <v>2</v>
      </c>
      <c r="U647">
        <v>0</v>
      </c>
      <c r="V647">
        <v>0</v>
      </c>
      <c r="W647">
        <v>3</v>
      </c>
      <c r="X647">
        <v>0</v>
      </c>
      <c r="Y647">
        <v>0</v>
      </c>
      <c r="Z647">
        <v>1</v>
      </c>
      <c r="AA647">
        <v>5</v>
      </c>
      <c r="AB647">
        <v>0</v>
      </c>
      <c r="AC647">
        <v>5</v>
      </c>
      <c r="AD647">
        <v>3</v>
      </c>
      <c r="AE647">
        <v>0.81478865566799996</v>
      </c>
      <c r="AF647" t="s">
        <v>44</v>
      </c>
      <c r="AG647">
        <v>0.4</v>
      </c>
      <c r="AH647" t="s">
        <v>45</v>
      </c>
    </row>
    <row r="648" spans="1:34" x14ac:dyDescent="0.25">
      <c r="A648">
        <v>1237</v>
      </c>
      <c r="B648">
        <v>0</v>
      </c>
      <c r="C648">
        <v>0</v>
      </c>
      <c r="D648">
        <v>0</v>
      </c>
      <c r="E648">
        <v>0</v>
      </c>
      <c r="F648">
        <v>0</v>
      </c>
      <c r="G648">
        <v>0</v>
      </c>
      <c r="H648">
        <v>0</v>
      </c>
      <c r="J648">
        <v>0</v>
      </c>
      <c r="K648">
        <v>0</v>
      </c>
      <c r="L648">
        <v>0</v>
      </c>
      <c r="M648">
        <v>0</v>
      </c>
      <c r="N648">
        <v>0</v>
      </c>
      <c r="O648">
        <v>0</v>
      </c>
      <c r="P648">
        <v>0</v>
      </c>
      <c r="Q648">
        <v>0</v>
      </c>
      <c r="S648">
        <v>5</v>
      </c>
      <c r="T648">
        <v>2</v>
      </c>
      <c r="U648">
        <v>0</v>
      </c>
      <c r="V648">
        <v>0</v>
      </c>
      <c r="W648">
        <v>3</v>
      </c>
      <c r="X648">
        <v>0</v>
      </c>
      <c r="Y648">
        <v>0</v>
      </c>
      <c r="Z648">
        <v>1</v>
      </c>
      <c r="AA648">
        <v>5</v>
      </c>
      <c r="AB648">
        <v>0</v>
      </c>
      <c r="AC648">
        <v>5</v>
      </c>
      <c r="AD648">
        <v>3</v>
      </c>
      <c r="AE648">
        <v>0.81478865566799996</v>
      </c>
      <c r="AF648" t="s">
        <v>46</v>
      </c>
      <c r="AG648">
        <v>0.5</v>
      </c>
      <c r="AH648" t="s">
        <v>47</v>
      </c>
    </row>
    <row r="649" spans="1:34" x14ac:dyDescent="0.25">
      <c r="A649">
        <v>1239</v>
      </c>
      <c r="B649">
        <v>0</v>
      </c>
      <c r="C649">
        <v>0</v>
      </c>
      <c r="D649">
        <v>0</v>
      </c>
      <c r="E649">
        <v>0</v>
      </c>
      <c r="F649">
        <v>0</v>
      </c>
      <c r="G649">
        <v>0</v>
      </c>
      <c r="H649">
        <v>0</v>
      </c>
      <c r="J649">
        <v>0</v>
      </c>
      <c r="K649">
        <v>0</v>
      </c>
      <c r="L649">
        <v>0</v>
      </c>
      <c r="M649">
        <v>0</v>
      </c>
      <c r="N649">
        <v>0</v>
      </c>
      <c r="O649">
        <v>0</v>
      </c>
      <c r="P649">
        <v>0</v>
      </c>
      <c r="Q649">
        <v>0</v>
      </c>
      <c r="S649">
        <v>0</v>
      </c>
      <c r="T649">
        <v>0</v>
      </c>
      <c r="U649">
        <v>0</v>
      </c>
      <c r="V649">
        <v>0</v>
      </c>
      <c r="W649">
        <v>0</v>
      </c>
      <c r="X649">
        <v>0</v>
      </c>
      <c r="Y649">
        <v>0</v>
      </c>
      <c r="AA649">
        <v>3</v>
      </c>
      <c r="AB649">
        <v>3</v>
      </c>
      <c r="AC649">
        <v>0</v>
      </c>
      <c r="AD649">
        <v>-7</v>
      </c>
      <c r="AE649">
        <v>0.71470267283800004</v>
      </c>
      <c r="AF649" t="s">
        <v>34</v>
      </c>
      <c r="AG649">
        <v>100</v>
      </c>
      <c r="AH649" t="s">
        <v>35</v>
      </c>
    </row>
    <row r="650" spans="1:34" x14ac:dyDescent="0.25">
      <c r="A650">
        <v>1239</v>
      </c>
      <c r="B650">
        <v>0</v>
      </c>
      <c r="C650">
        <v>0</v>
      </c>
      <c r="D650">
        <v>0</v>
      </c>
      <c r="E650">
        <v>0</v>
      </c>
      <c r="F650">
        <v>0</v>
      </c>
      <c r="G650">
        <v>0</v>
      </c>
      <c r="H650">
        <v>0</v>
      </c>
      <c r="J650">
        <v>0</v>
      </c>
      <c r="K650">
        <v>0</v>
      </c>
      <c r="L650">
        <v>0</v>
      </c>
      <c r="M650">
        <v>0</v>
      </c>
      <c r="N650">
        <v>0</v>
      </c>
      <c r="O650">
        <v>0</v>
      </c>
      <c r="P650">
        <v>0</v>
      </c>
      <c r="Q650">
        <v>0</v>
      </c>
      <c r="S650">
        <v>0</v>
      </c>
      <c r="T650">
        <v>0</v>
      </c>
      <c r="U650">
        <v>0</v>
      </c>
      <c r="V650">
        <v>0</v>
      </c>
      <c r="W650">
        <v>0</v>
      </c>
      <c r="X650">
        <v>0</v>
      </c>
      <c r="Y650">
        <v>0</v>
      </c>
      <c r="AA650">
        <v>3</v>
      </c>
      <c r="AB650">
        <v>3</v>
      </c>
      <c r="AC650">
        <v>0</v>
      </c>
      <c r="AD650">
        <v>-7</v>
      </c>
      <c r="AE650">
        <v>0.71470267283800004</v>
      </c>
      <c r="AF650" t="s">
        <v>36</v>
      </c>
      <c r="AG650">
        <v>150</v>
      </c>
      <c r="AH650" t="s">
        <v>37</v>
      </c>
    </row>
    <row r="651" spans="1:34" x14ac:dyDescent="0.25">
      <c r="A651">
        <v>1239</v>
      </c>
      <c r="B651">
        <v>0</v>
      </c>
      <c r="C651">
        <v>0</v>
      </c>
      <c r="D651">
        <v>0</v>
      </c>
      <c r="E651">
        <v>0</v>
      </c>
      <c r="F651">
        <v>0</v>
      </c>
      <c r="G651">
        <v>0</v>
      </c>
      <c r="H651">
        <v>0</v>
      </c>
      <c r="J651">
        <v>0</v>
      </c>
      <c r="K651">
        <v>0</v>
      </c>
      <c r="L651">
        <v>0</v>
      </c>
      <c r="M651">
        <v>0</v>
      </c>
      <c r="N651">
        <v>0</v>
      </c>
      <c r="O651">
        <v>0</v>
      </c>
      <c r="P651">
        <v>0</v>
      </c>
      <c r="Q651">
        <v>0</v>
      </c>
      <c r="S651">
        <v>0</v>
      </c>
      <c r="T651">
        <v>0</v>
      </c>
      <c r="U651">
        <v>0</v>
      </c>
      <c r="V651">
        <v>0</v>
      </c>
      <c r="W651">
        <v>0</v>
      </c>
      <c r="X651">
        <v>0</v>
      </c>
      <c r="Y651">
        <v>0</v>
      </c>
      <c r="AA651">
        <v>3</v>
      </c>
      <c r="AB651">
        <v>3</v>
      </c>
      <c r="AC651">
        <v>0</v>
      </c>
      <c r="AD651">
        <v>-7</v>
      </c>
      <c r="AE651">
        <v>0.71470267283800004</v>
      </c>
      <c r="AF651" t="s">
        <v>38</v>
      </c>
      <c r="AG651">
        <v>200</v>
      </c>
      <c r="AH651" t="s">
        <v>39</v>
      </c>
    </row>
    <row r="652" spans="1:34" x14ac:dyDescent="0.25">
      <c r="A652">
        <v>1242</v>
      </c>
      <c r="B652">
        <v>0</v>
      </c>
      <c r="C652">
        <v>0</v>
      </c>
      <c r="D652">
        <v>0</v>
      </c>
      <c r="E652">
        <v>0</v>
      </c>
      <c r="F652">
        <v>0</v>
      </c>
      <c r="G652">
        <v>0</v>
      </c>
      <c r="H652">
        <v>0</v>
      </c>
      <c r="J652">
        <v>0</v>
      </c>
      <c r="K652">
        <v>0</v>
      </c>
      <c r="L652">
        <v>0</v>
      </c>
      <c r="M652">
        <v>0</v>
      </c>
      <c r="N652">
        <v>0</v>
      </c>
      <c r="O652">
        <v>0</v>
      </c>
      <c r="P652">
        <v>0</v>
      </c>
      <c r="Q652">
        <v>0</v>
      </c>
      <c r="S652" t="s">
        <v>48</v>
      </c>
      <c r="AA652" t="s">
        <v>48</v>
      </c>
      <c r="AE652">
        <v>1.1805946789599999</v>
      </c>
      <c r="AF652" t="s">
        <v>49</v>
      </c>
      <c r="AG652">
        <v>50</v>
      </c>
      <c r="AH652" t="s">
        <v>50</v>
      </c>
    </row>
    <row r="653" spans="1:34" x14ac:dyDescent="0.25">
      <c r="A653">
        <v>1242</v>
      </c>
      <c r="B653">
        <v>0</v>
      </c>
      <c r="C653">
        <v>0</v>
      </c>
      <c r="D653">
        <v>0</v>
      </c>
      <c r="E653">
        <v>0</v>
      </c>
      <c r="F653">
        <v>0</v>
      </c>
      <c r="G653">
        <v>0</v>
      </c>
      <c r="H653">
        <v>0</v>
      </c>
      <c r="J653">
        <v>0</v>
      </c>
      <c r="K653">
        <v>0</v>
      </c>
      <c r="L653">
        <v>0</v>
      </c>
      <c r="M653">
        <v>0</v>
      </c>
      <c r="N653">
        <v>0</v>
      </c>
      <c r="O653">
        <v>0</v>
      </c>
      <c r="P653">
        <v>0</v>
      </c>
      <c r="Q653">
        <v>0</v>
      </c>
      <c r="S653" t="s">
        <v>48</v>
      </c>
      <c r="AA653" t="s">
        <v>48</v>
      </c>
      <c r="AE653">
        <v>1.1805946789599999</v>
      </c>
      <c r="AF653" t="s">
        <v>34</v>
      </c>
      <c r="AG653">
        <v>100</v>
      </c>
      <c r="AH653" t="s">
        <v>35</v>
      </c>
    </row>
    <row r="654" spans="1:34" x14ac:dyDescent="0.25">
      <c r="A654">
        <v>1242</v>
      </c>
      <c r="B654">
        <v>0</v>
      </c>
      <c r="C654">
        <v>0</v>
      </c>
      <c r="D654">
        <v>0</v>
      </c>
      <c r="E654">
        <v>0</v>
      </c>
      <c r="F654">
        <v>0</v>
      </c>
      <c r="G654">
        <v>0</v>
      </c>
      <c r="H654">
        <v>0</v>
      </c>
      <c r="J654">
        <v>0</v>
      </c>
      <c r="K654">
        <v>0</v>
      </c>
      <c r="L654">
        <v>0</v>
      </c>
      <c r="M654">
        <v>0</v>
      </c>
      <c r="N654">
        <v>0</v>
      </c>
      <c r="O654">
        <v>0</v>
      </c>
      <c r="P654">
        <v>0</v>
      </c>
      <c r="Q654">
        <v>0</v>
      </c>
      <c r="S654" t="s">
        <v>48</v>
      </c>
      <c r="AA654" t="s">
        <v>48</v>
      </c>
      <c r="AE654">
        <v>1.1805946789599999</v>
      </c>
      <c r="AF654" t="s">
        <v>36</v>
      </c>
      <c r="AG654">
        <v>150</v>
      </c>
      <c r="AH654" t="s">
        <v>37</v>
      </c>
    </row>
    <row r="655" spans="1:34" x14ac:dyDescent="0.25">
      <c r="A655">
        <v>1242</v>
      </c>
      <c r="B655">
        <v>0</v>
      </c>
      <c r="C655">
        <v>0</v>
      </c>
      <c r="D655">
        <v>0</v>
      </c>
      <c r="E655">
        <v>0</v>
      </c>
      <c r="F655">
        <v>0</v>
      </c>
      <c r="G655">
        <v>0</v>
      </c>
      <c r="H655">
        <v>0</v>
      </c>
      <c r="J655">
        <v>0</v>
      </c>
      <c r="K655">
        <v>0</v>
      </c>
      <c r="L655">
        <v>0</v>
      </c>
      <c r="M655">
        <v>0</v>
      </c>
      <c r="N655">
        <v>0</v>
      </c>
      <c r="O655">
        <v>0</v>
      </c>
      <c r="P655">
        <v>0</v>
      </c>
      <c r="Q655">
        <v>0</v>
      </c>
      <c r="S655" t="s">
        <v>48</v>
      </c>
      <c r="AA655" t="s">
        <v>48</v>
      </c>
      <c r="AE655">
        <v>1.1805946789599999</v>
      </c>
      <c r="AF655" t="s">
        <v>38</v>
      </c>
      <c r="AG655">
        <v>200</v>
      </c>
      <c r="AH655" t="s">
        <v>39</v>
      </c>
    </row>
    <row r="656" spans="1:34" x14ac:dyDescent="0.25">
      <c r="A656">
        <v>1242</v>
      </c>
      <c r="B656">
        <v>0</v>
      </c>
      <c r="C656">
        <v>0</v>
      </c>
      <c r="D656">
        <v>0</v>
      </c>
      <c r="E656">
        <v>0</v>
      </c>
      <c r="F656">
        <v>0</v>
      </c>
      <c r="G656">
        <v>0</v>
      </c>
      <c r="H656">
        <v>0</v>
      </c>
      <c r="J656">
        <v>0</v>
      </c>
      <c r="K656">
        <v>0</v>
      </c>
      <c r="L656">
        <v>0</v>
      </c>
      <c r="M656">
        <v>0</v>
      </c>
      <c r="N656">
        <v>0</v>
      </c>
      <c r="O656">
        <v>0</v>
      </c>
      <c r="P656">
        <v>0</v>
      </c>
      <c r="Q656">
        <v>0</v>
      </c>
      <c r="S656" t="s">
        <v>48</v>
      </c>
      <c r="AA656" t="s">
        <v>48</v>
      </c>
      <c r="AE656">
        <v>1.1805946789599999</v>
      </c>
      <c r="AF656" t="s">
        <v>40</v>
      </c>
      <c r="AG656">
        <v>0.2</v>
      </c>
      <c r="AH656" t="s">
        <v>41</v>
      </c>
    </row>
    <row r="657" spans="1:34" x14ac:dyDescent="0.25">
      <c r="A657">
        <v>1242</v>
      </c>
      <c r="B657">
        <v>0</v>
      </c>
      <c r="C657">
        <v>0</v>
      </c>
      <c r="D657">
        <v>0</v>
      </c>
      <c r="E657">
        <v>0</v>
      </c>
      <c r="F657">
        <v>0</v>
      </c>
      <c r="G657">
        <v>0</v>
      </c>
      <c r="H657">
        <v>0</v>
      </c>
      <c r="J657">
        <v>0</v>
      </c>
      <c r="K657">
        <v>0</v>
      </c>
      <c r="L657">
        <v>0</v>
      </c>
      <c r="M657">
        <v>0</v>
      </c>
      <c r="N657">
        <v>0</v>
      </c>
      <c r="O657">
        <v>0</v>
      </c>
      <c r="P657">
        <v>0</v>
      </c>
      <c r="Q657">
        <v>0</v>
      </c>
      <c r="S657" t="s">
        <v>48</v>
      </c>
      <c r="AA657" t="s">
        <v>48</v>
      </c>
      <c r="AE657">
        <v>1.1805946789599999</v>
      </c>
      <c r="AF657" t="s">
        <v>42</v>
      </c>
      <c r="AG657">
        <v>0.3</v>
      </c>
      <c r="AH657" t="s">
        <v>43</v>
      </c>
    </row>
    <row r="658" spans="1:34" x14ac:dyDescent="0.25">
      <c r="A658">
        <v>1242</v>
      </c>
      <c r="B658">
        <v>0</v>
      </c>
      <c r="C658">
        <v>0</v>
      </c>
      <c r="D658">
        <v>0</v>
      </c>
      <c r="E658">
        <v>0</v>
      </c>
      <c r="F658">
        <v>0</v>
      </c>
      <c r="G658">
        <v>0</v>
      </c>
      <c r="H658">
        <v>0</v>
      </c>
      <c r="J658">
        <v>0</v>
      </c>
      <c r="K658">
        <v>0</v>
      </c>
      <c r="L658">
        <v>0</v>
      </c>
      <c r="M658">
        <v>0</v>
      </c>
      <c r="N658">
        <v>0</v>
      </c>
      <c r="O658">
        <v>0</v>
      </c>
      <c r="P658">
        <v>0</v>
      </c>
      <c r="Q658">
        <v>0</v>
      </c>
      <c r="S658" t="s">
        <v>48</v>
      </c>
      <c r="AA658" t="s">
        <v>48</v>
      </c>
      <c r="AE658">
        <v>1.1805946789599999</v>
      </c>
      <c r="AF658" t="s">
        <v>44</v>
      </c>
      <c r="AG658">
        <v>0.4</v>
      </c>
      <c r="AH658" t="s">
        <v>45</v>
      </c>
    </row>
    <row r="659" spans="1:34" x14ac:dyDescent="0.25">
      <c r="A659">
        <v>1242</v>
      </c>
      <c r="B659">
        <v>0</v>
      </c>
      <c r="C659">
        <v>0</v>
      </c>
      <c r="D659">
        <v>0</v>
      </c>
      <c r="E659">
        <v>0</v>
      </c>
      <c r="F659">
        <v>0</v>
      </c>
      <c r="G659">
        <v>0</v>
      </c>
      <c r="H659">
        <v>0</v>
      </c>
      <c r="J659">
        <v>0</v>
      </c>
      <c r="K659">
        <v>0</v>
      </c>
      <c r="L659">
        <v>0</v>
      </c>
      <c r="M659">
        <v>0</v>
      </c>
      <c r="N659">
        <v>0</v>
      </c>
      <c r="O659">
        <v>0</v>
      </c>
      <c r="P659">
        <v>0</v>
      </c>
      <c r="Q659">
        <v>0</v>
      </c>
      <c r="S659" t="s">
        <v>48</v>
      </c>
      <c r="AA659" t="s">
        <v>48</v>
      </c>
      <c r="AE659">
        <v>1.1805946789599999</v>
      </c>
      <c r="AF659" t="s">
        <v>46</v>
      </c>
      <c r="AG659">
        <v>0.5</v>
      </c>
      <c r="AH659" t="s">
        <v>47</v>
      </c>
    </row>
    <row r="660" spans="1:34" x14ac:dyDescent="0.25">
      <c r="A660">
        <v>1245</v>
      </c>
      <c r="B660">
        <v>0</v>
      </c>
      <c r="C660">
        <v>0</v>
      </c>
      <c r="D660">
        <v>0</v>
      </c>
      <c r="E660">
        <v>0</v>
      </c>
      <c r="F660">
        <v>0</v>
      </c>
      <c r="G660">
        <v>0</v>
      </c>
      <c r="H660">
        <v>0</v>
      </c>
      <c r="J660">
        <v>0</v>
      </c>
      <c r="K660">
        <v>0</v>
      </c>
      <c r="L660">
        <v>0</v>
      </c>
      <c r="M660">
        <v>0</v>
      </c>
      <c r="N660">
        <v>0</v>
      </c>
      <c r="O660">
        <v>0</v>
      </c>
      <c r="P660">
        <v>0</v>
      </c>
      <c r="Q660">
        <v>0</v>
      </c>
      <c r="S660">
        <v>0</v>
      </c>
      <c r="T660">
        <v>0</v>
      </c>
      <c r="U660">
        <v>0</v>
      </c>
      <c r="V660">
        <v>0</v>
      </c>
      <c r="W660">
        <v>0</v>
      </c>
      <c r="X660">
        <v>0</v>
      </c>
      <c r="Y660">
        <v>0</v>
      </c>
      <c r="AA660">
        <v>0</v>
      </c>
      <c r="AB660">
        <v>0</v>
      </c>
      <c r="AC660">
        <v>0</v>
      </c>
      <c r="AE660">
        <v>0.75792460384500004</v>
      </c>
      <c r="AF660" t="s">
        <v>38</v>
      </c>
      <c r="AG660">
        <v>200</v>
      </c>
      <c r="AH660" t="s">
        <v>39</v>
      </c>
    </row>
    <row r="661" spans="1:34" x14ac:dyDescent="0.25">
      <c r="A661">
        <v>1245</v>
      </c>
      <c r="B661">
        <v>0</v>
      </c>
      <c r="C661">
        <v>0</v>
      </c>
      <c r="D661">
        <v>0</v>
      </c>
      <c r="E661">
        <v>0</v>
      </c>
      <c r="F661">
        <v>0</v>
      </c>
      <c r="G661">
        <v>0</v>
      </c>
      <c r="H661">
        <v>0</v>
      </c>
      <c r="J661">
        <v>0</v>
      </c>
      <c r="K661">
        <v>0</v>
      </c>
      <c r="L661">
        <v>0</v>
      </c>
      <c r="M661">
        <v>0</v>
      </c>
      <c r="N661">
        <v>0</v>
      </c>
      <c r="O661">
        <v>0</v>
      </c>
      <c r="P661">
        <v>0</v>
      </c>
      <c r="Q661">
        <v>0</v>
      </c>
      <c r="S661">
        <v>0</v>
      </c>
      <c r="T661">
        <v>0</v>
      </c>
      <c r="U661">
        <v>0</v>
      </c>
      <c r="V661">
        <v>0</v>
      </c>
      <c r="W661">
        <v>0</v>
      </c>
      <c r="X661">
        <v>0</v>
      </c>
      <c r="Y661">
        <v>0</v>
      </c>
      <c r="AA661">
        <v>0</v>
      </c>
      <c r="AB661">
        <v>0</v>
      </c>
      <c r="AC661">
        <v>0</v>
      </c>
      <c r="AE661">
        <v>0.75792460384500004</v>
      </c>
      <c r="AF661" t="s">
        <v>40</v>
      </c>
      <c r="AG661">
        <v>0.2</v>
      </c>
      <c r="AH661" t="s">
        <v>41</v>
      </c>
    </row>
    <row r="662" spans="1:34" x14ac:dyDescent="0.25">
      <c r="A662">
        <v>1245</v>
      </c>
      <c r="B662">
        <v>0</v>
      </c>
      <c r="C662">
        <v>0</v>
      </c>
      <c r="D662">
        <v>0</v>
      </c>
      <c r="E662">
        <v>0</v>
      </c>
      <c r="F662">
        <v>0</v>
      </c>
      <c r="G662">
        <v>0</v>
      </c>
      <c r="H662">
        <v>0</v>
      </c>
      <c r="J662">
        <v>0</v>
      </c>
      <c r="K662">
        <v>0</v>
      </c>
      <c r="L662">
        <v>0</v>
      </c>
      <c r="M662">
        <v>0</v>
      </c>
      <c r="N662">
        <v>0</v>
      </c>
      <c r="O662">
        <v>0</v>
      </c>
      <c r="P662">
        <v>0</v>
      </c>
      <c r="Q662">
        <v>0</v>
      </c>
      <c r="S662">
        <v>0</v>
      </c>
      <c r="T662">
        <v>0</v>
      </c>
      <c r="U662">
        <v>0</v>
      </c>
      <c r="V662">
        <v>0</v>
      </c>
      <c r="W662">
        <v>0</v>
      </c>
      <c r="X662">
        <v>0</v>
      </c>
      <c r="Y662">
        <v>0</v>
      </c>
      <c r="AA662">
        <v>0</v>
      </c>
      <c r="AB662">
        <v>0</v>
      </c>
      <c r="AC662">
        <v>0</v>
      </c>
      <c r="AE662">
        <v>0.75792460384500004</v>
      </c>
      <c r="AF662" t="s">
        <v>42</v>
      </c>
      <c r="AG662">
        <v>0.3</v>
      </c>
      <c r="AH662" t="s">
        <v>43</v>
      </c>
    </row>
    <row r="663" spans="1:34" x14ac:dyDescent="0.25">
      <c r="A663">
        <v>1245</v>
      </c>
      <c r="B663">
        <v>0</v>
      </c>
      <c r="C663">
        <v>0</v>
      </c>
      <c r="D663">
        <v>0</v>
      </c>
      <c r="E663">
        <v>0</v>
      </c>
      <c r="F663">
        <v>0</v>
      </c>
      <c r="G663">
        <v>0</v>
      </c>
      <c r="H663">
        <v>0</v>
      </c>
      <c r="J663">
        <v>0</v>
      </c>
      <c r="K663">
        <v>0</v>
      </c>
      <c r="L663">
        <v>0</v>
      </c>
      <c r="M663">
        <v>0</v>
      </c>
      <c r="N663">
        <v>0</v>
      </c>
      <c r="O663">
        <v>0</v>
      </c>
      <c r="P663">
        <v>0</v>
      </c>
      <c r="Q663">
        <v>0</v>
      </c>
      <c r="S663">
        <v>0</v>
      </c>
      <c r="T663">
        <v>0</v>
      </c>
      <c r="U663">
        <v>0</v>
      </c>
      <c r="V663">
        <v>0</v>
      </c>
      <c r="W663">
        <v>0</v>
      </c>
      <c r="X663">
        <v>0</v>
      </c>
      <c r="Y663">
        <v>0</v>
      </c>
      <c r="AA663">
        <v>0</v>
      </c>
      <c r="AB663">
        <v>0</v>
      </c>
      <c r="AC663">
        <v>0</v>
      </c>
      <c r="AE663">
        <v>0.75792460384500004</v>
      </c>
      <c r="AF663" t="s">
        <v>44</v>
      </c>
      <c r="AG663">
        <v>0.4</v>
      </c>
      <c r="AH663" t="s">
        <v>45</v>
      </c>
    </row>
    <row r="664" spans="1:34" x14ac:dyDescent="0.25">
      <c r="A664">
        <v>1245</v>
      </c>
      <c r="B664">
        <v>0</v>
      </c>
      <c r="C664">
        <v>0</v>
      </c>
      <c r="D664">
        <v>0</v>
      </c>
      <c r="E664">
        <v>0</v>
      </c>
      <c r="F664">
        <v>0</v>
      </c>
      <c r="G664">
        <v>0</v>
      </c>
      <c r="H664">
        <v>0</v>
      </c>
      <c r="J664">
        <v>0</v>
      </c>
      <c r="K664">
        <v>0</v>
      </c>
      <c r="L664">
        <v>0</v>
      </c>
      <c r="M664">
        <v>0</v>
      </c>
      <c r="N664">
        <v>0</v>
      </c>
      <c r="O664">
        <v>0</v>
      </c>
      <c r="P664">
        <v>0</v>
      </c>
      <c r="Q664">
        <v>0</v>
      </c>
      <c r="S664">
        <v>0</v>
      </c>
      <c r="T664">
        <v>0</v>
      </c>
      <c r="U664">
        <v>0</v>
      </c>
      <c r="V664">
        <v>0</v>
      </c>
      <c r="W664">
        <v>0</v>
      </c>
      <c r="X664">
        <v>0</v>
      </c>
      <c r="Y664">
        <v>0</v>
      </c>
      <c r="AA664">
        <v>0</v>
      </c>
      <c r="AB664">
        <v>0</v>
      </c>
      <c r="AC664">
        <v>0</v>
      </c>
      <c r="AE664">
        <v>0.75792460384500004</v>
      </c>
      <c r="AF664" t="s">
        <v>46</v>
      </c>
      <c r="AG664">
        <v>0.5</v>
      </c>
      <c r="AH664" t="s">
        <v>47</v>
      </c>
    </row>
    <row r="665" spans="1:34" x14ac:dyDescent="0.25">
      <c r="A665">
        <v>1246</v>
      </c>
      <c r="B665">
        <v>0</v>
      </c>
      <c r="C665">
        <v>0</v>
      </c>
      <c r="D665">
        <v>0</v>
      </c>
      <c r="E665">
        <v>0</v>
      </c>
      <c r="F665">
        <v>0</v>
      </c>
      <c r="G665">
        <v>0</v>
      </c>
      <c r="H665">
        <v>0</v>
      </c>
      <c r="J665">
        <v>0</v>
      </c>
      <c r="K665">
        <v>0</v>
      </c>
      <c r="L665">
        <v>0</v>
      </c>
      <c r="M665">
        <v>0</v>
      </c>
      <c r="N665">
        <v>0</v>
      </c>
      <c r="O665">
        <v>0</v>
      </c>
      <c r="P665">
        <v>0</v>
      </c>
      <c r="Q665">
        <v>0</v>
      </c>
      <c r="S665">
        <v>0</v>
      </c>
      <c r="T665">
        <v>0</v>
      </c>
      <c r="U665">
        <v>0</v>
      </c>
      <c r="V665">
        <v>0</v>
      </c>
      <c r="W665">
        <v>0</v>
      </c>
      <c r="X665">
        <v>0</v>
      </c>
      <c r="Y665">
        <v>0</v>
      </c>
      <c r="AA665">
        <v>3</v>
      </c>
      <c r="AB665">
        <v>3</v>
      </c>
      <c r="AC665">
        <v>0</v>
      </c>
      <c r="AD665">
        <v>5</v>
      </c>
      <c r="AE665">
        <v>0.83727572747199996</v>
      </c>
      <c r="AF665" t="s">
        <v>38</v>
      </c>
      <c r="AG665">
        <v>200</v>
      </c>
      <c r="AH665" t="s">
        <v>39</v>
      </c>
    </row>
    <row r="666" spans="1:34" x14ac:dyDescent="0.25">
      <c r="A666">
        <v>1246</v>
      </c>
      <c r="B666">
        <v>0</v>
      </c>
      <c r="C666">
        <v>0</v>
      </c>
      <c r="D666">
        <v>0</v>
      </c>
      <c r="E666">
        <v>0</v>
      </c>
      <c r="F666">
        <v>0</v>
      </c>
      <c r="G666">
        <v>0</v>
      </c>
      <c r="H666">
        <v>0</v>
      </c>
      <c r="J666">
        <v>0</v>
      </c>
      <c r="K666">
        <v>0</v>
      </c>
      <c r="L666">
        <v>0</v>
      </c>
      <c r="M666">
        <v>0</v>
      </c>
      <c r="N666">
        <v>0</v>
      </c>
      <c r="O666">
        <v>0</v>
      </c>
      <c r="P666">
        <v>0</v>
      </c>
      <c r="Q666">
        <v>0</v>
      </c>
      <c r="S666">
        <v>0</v>
      </c>
      <c r="T666">
        <v>0</v>
      </c>
      <c r="U666">
        <v>0</v>
      </c>
      <c r="V666">
        <v>0</v>
      </c>
      <c r="W666">
        <v>0</v>
      </c>
      <c r="X666">
        <v>0</v>
      </c>
      <c r="Y666">
        <v>0</v>
      </c>
      <c r="AA666">
        <v>3</v>
      </c>
      <c r="AB666">
        <v>3</v>
      </c>
      <c r="AC666">
        <v>0</v>
      </c>
      <c r="AD666">
        <v>5</v>
      </c>
      <c r="AE666">
        <v>0.83727572747199996</v>
      </c>
      <c r="AF666" t="s">
        <v>44</v>
      </c>
      <c r="AG666">
        <v>0.4</v>
      </c>
      <c r="AH666" t="s">
        <v>45</v>
      </c>
    </row>
    <row r="667" spans="1:34" x14ac:dyDescent="0.25">
      <c r="A667">
        <v>1246</v>
      </c>
      <c r="B667">
        <v>0</v>
      </c>
      <c r="C667">
        <v>0</v>
      </c>
      <c r="D667">
        <v>0</v>
      </c>
      <c r="E667">
        <v>0</v>
      </c>
      <c r="F667">
        <v>0</v>
      </c>
      <c r="G667">
        <v>0</v>
      </c>
      <c r="H667">
        <v>0</v>
      </c>
      <c r="J667">
        <v>0</v>
      </c>
      <c r="K667">
        <v>0</v>
      </c>
      <c r="L667">
        <v>0</v>
      </c>
      <c r="M667">
        <v>0</v>
      </c>
      <c r="N667">
        <v>0</v>
      </c>
      <c r="O667">
        <v>0</v>
      </c>
      <c r="P667">
        <v>0</v>
      </c>
      <c r="Q667">
        <v>0</v>
      </c>
      <c r="S667">
        <v>0</v>
      </c>
      <c r="T667">
        <v>0</v>
      </c>
      <c r="U667">
        <v>0</v>
      </c>
      <c r="V667">
        <v>0</v>
      </c>
      <c r="W667">
        <v>0</v>
      </c>
      <c r="X667">
        <v>0</v>
      </c>
      <c r="Y667">
        <v>0</v>
      </c>
      <c r="AA667">
        <v>3</v>
      </c>
      <c r="AB667">
        <v>3</v>
      </c>
      <c r="AC667">
        <v>0</v>
      </c>
      <c r="AD667">
        <v>5</v>
      </c>
      <c r="AE667">
        <v>0.83727572747199996</v>
      </c>
      <c r="AF667" t="s">
        <v>46</v>
      </c>
      <c r="AG667">
        <v>0.5</v>
      </c>
      <c r="AH667" t="s">
        <v>47</v>
      </c>
    </row>
    <row r="668" spans="1:34" x14ac:dyDescent="0.25">
      <c r="A668">
        <v>1247</v>
      </c>
      <c r="B668">
        <v>0</v>
      </c>
      <c r="C668">
        <v>0</v>
      </c>
      <c r="D668">
        <v>0</v>
      </c>
      <c r="E668">
        <v>0</v>
      </c>
      <c r="F668">
        <v>0</v>
      </c>
      <c r="G668">
        <v>0</v>
      </c>
      <c r="H668">
        <v>0</v>
      </c>
      <c r="J668">
        <v>0</v>
      </c>
      <c r="K668">
        <v>0</v>
      </c>
      <c r="L668">
        <v>0</v>
      </c>
      <c r="M668">
        <v>0</v>
      </c>
      <c r="N668">
        <v>0</v>
      </c>
      <c r="O668">
        <v>0</v>
      </c>
      <c r="P668">
        <v>0</v>
      </c>
      <c r="Q668">
        <v>0</v>
      </c>
      <c r="S668">
        <v>0</v>
      </c>
      <c r="T668">
        <v>0</v>
      </c>
      <c r="U668">
        <v>0</v>
      </c>
      <c r="V668">
        <v>0</v>
      </c>
      <c r="W668">
        <v>0</v>
      </c>
      <c r="X668">
        <v>0</v>
      </c>
      <c r="Y668">
        <v>0</v>
      </c>
      <c r="AA668" t="s">
        <v>48</v>
      </c>
      <c r="AE668">
        <v>1.0032913264600001</v>
      </c>
      <c r="AF668" t="s">
        <v>34</v>
      </c>
      <c r="AG668">
        <v>100</v>
      </c>
      <c r="AH668" t="s">
        <v>35</v>
      </c>
    </row>
    <row r="669" spans="1:34" x14ac:dyDescent="0.25">
      <c r="A669">
        <v>1247</v>
      </c>
      <c r="B669">
        <v>0</v>
      </c>
      <c r="C669">
        <v>0</v>
      </c>
      <c r="D669">
        <v>0</v>
      </c>
      <c r="E669">
        <v>0</v>
      </c>
      <c r="F669">
        <v>0</v>
      </c>
      <c r="G669">
        <v>0</v>
      </c>
      <c r="H669">
        <v>0</v>
      </c>
      <c r="J669">
        <v>0</v>
      </c>
      <c r="K669">
        <v>0</v>
      </c>
      <c r="L669">
        <v>0</v>
      </c>
      <c r="M669">
        <v>0</v>
      </c>
      <c r="N669">
        <v>0</v>
      </c>
      <c r="O669">
        <v>0</v>
      </c>
      <c r="P669">
        <v>0</v>
      </c>
      <c r="Q669">
        <v>0</v>
      </c>
      <c r="S669">
        <v>0</v>
      </c>
      <c r="T669">
        <v>0</v>
      </c>
      <c r="U669">
        <v>0</v>
      </c>
      <c r="V669">
        <v>0</v>
      </c>
      <c r="W669">
        <v>0</v>
      </c>
      <c r="X669">
        <v>0</v>
      </c>
      <c r="Y669">
        <v>0</v>
      </c>
      <c r="AA669" t="s">
        <v>48</v>
      </c>
      <c r="AE669">
        <v>1.0032913264600001</v>
      </c>
      <c r="AF669" t="s">
        <v>36</v>
      </c>
      <c r="AG669">
        <v>150</v>
      </c>
      <c r="AH669" t="s">
        <v>37</v>
      </c>
    </row>
    <row r="670" spans="1:34" x14ac:dyDescent="0.25">
      <c r="A670">
        <v>1247</v>
      </c>
      <c r="B670">
        <v>0</v>
      </c>
      <c r="C670">
        <v>0</v>
      </c>
      <c r="D670">
        <v>0</v>
      </c>
      <c r="E670">
        <v>0</v>
      </c>
      <c r="F670">
        <v>0</v>
      </c>
      <c r="G670">
        <v>0</v>
      </c>
      <c r="H670">
        <v>0</v>
      </c>
      <c r="J670">
        <v>0</v>
      </c>
      <c r="K670">
        <v>0</v>
      </c>
      <c r="L670">
        <v>0</v>
      </c>
      <c r="M670">
        <v>0</v>
      </c>
      <c r="N670">
        <v>0</v>
      </c>
      <c r="O670">
        <v>0</v>
      </c>
      <c r="P670">
        <v>0</v>
      </c>
      <c r="Q670">
        <v>0</v>
      </c>
      <c r="S670">
        <v>0</v>
      </c>
      <c r="T670">
        <v>0</v>
      </c>
      <c r="U670">
        <v>0</v>
      </c>
      <c r="V670">
        <v>0</v>
      </c>
      <c r="W670">
        <v>0</v>
      </c>
      <c r="X670">
        <v>0</v>
      </c>
      <c r="Y670">
        <v>0</v>
      </c>
      <c r="AA670" t="s">
        <v>48</v>
      </c>
      <c r="AE670">
        <v>1.0032913264600001</v>
      </c>
      <c r="AF670" t="s">
        <v>38</v>
      </c>
      <c r="AG670">
        <v>200</v>
      </c>
      <c r="AH670" t="s">
        <v>39</v>
      </c>
    </row>
    <row r="671" spans="1:34" x14ac:dyDescent="0.25">
      <c r="A671">
        <v>1247</v>
      </c>
      <c r="B671">
        <v>0</v>
      </c>
      <c r="C671">
        <v>0</v>
      </c>
      <c r="D671">
        <v>0</v>
      </c>
      <c r="E671">
        <v>0</v>
      </c>
      <c r="F671">
        <v>0</v>
      </c>
      <c r="G671">
        <v>0</v>
      </c>
      <c r="H671">
        <v>0</v>
      </c>
      <c r="J671">
        <v>0</v>
      </c>
      <c r="K671">
        <v>0</v>
      </c>
      <c r="L671">
        <v>0</v>
      </c>
      <c r="M671">
        <v>0</v>
      </c>
      <c r="N671">
        <v>0</v>
      </c>
      <c r="O671">
        <v>0</v>
      </c>
      <c r="P671">
        <v>0</v>
      </c>
      <c r="Q671">
        <v>0</v>
      </c>
      <c r="S671">
        <v>0</v>
      </c>
      <c r="T671">
        <v>0</v>
      </c>
      <c r="U671">
        <v>0</v>
      </c>
      <c r="V671">
        <v>0</v>
      </c>
      <c r="W671">
        <v>0</v>
      </c>
      <c r="X671">
        <v>0</v>
      </c>
      <c r="Y671">
        <v>0</v>
      </c>
      <c r="AA671" t="s">
        <v>48</v>
      </c>
      <c r="AE671">
        <v>1.0032913264600001</v>
      </c>
      <c r="AF671" t="s">
        <v>44</v>
      </c>
      <c r="AG671">
        <v>0.4</v>
      </c>
      <c r="AH671" t="s">
        <v>45</v>
      </c>
    </row>
    <row r="672" spans="1:34" x14ac:dyDescent="0.25">
      <c r="A672">
        <v>1247</v>
      </c>
      <c r="B672">
        <v>0</v>
      </c>
      <c r="C672">
        <v>0</v>
      </c>
      <c r="D672">
        <v>0</v>
      </c>
      <c r="E672">
        <v>0</v>
      </c>
      <c r="F672">
        <v>0</v>
      </c>
      <c r="G672">
        <v>0</v>
      </c>
      <c r="H672">
        <v>0</v>
      </c>
      <c r="J672">
        <v>0</v>
      </c>
      <c r="K672">
        <v>0</v>
      </c>
      <c r="L672">
        <v>0</v>
      </c>
      <c r="M672">
        <v>0</v>
      </c>
      <c r="N672">
        <v>0</v>
      </c>
      <c r="O672">
        <v>0</v>
      </c>
      <c r="P672">
        <v>0</v>
      </c>
      <c r="Q672">
        <v>0</v>
      </c>
      <c r="S672">
        <v>0</v>
      </c>
      <c r="T672">
        <v>0</v>
      </c>
      <c r="U672">
        <v>0</v>
      </c>
      <c r="V672">
        <v>0</v>
      </c>
      <c r="W672">
        <v>0</v>
      </c>
      <c r="X672">
        <v>0</v>
      </c>
      <c r="Y672">
        <v>0</v>
      </c>
      <c r="AA672" t="s">
        <v>48</v>
      </c>
      <c r="AE672">
        <v>1.0032913264600001</v>
      </c>
      <c r="AF672" t="s">
        <v>46</v>
      </c>
      <c r="AG672">
        <v>0.5</v>
      </c>
      <c r="AH672" t="s">
        <v>47</v>
      </c>
    </row>
    <row r="673" spans="1:34" x14ac:dyDescent="0.25">
      <c r="A673">
        <v>1250</v>
      </c>
      <c r="B673">
        <v>0</v>
      </c>
      <c r="C673">
        <v>0</v>
      </c>
      <c r="D673">
        <v>0</v>
      </c>
      <c r="E673">
        <v>0</v>
      </c>
      <c r="F673">
        <v>0</v>
      </c>
      <c r="G673">
        <v>0</v>
      </c>
      <c r="H673">
        <v>0</v>
      </c>
      <c r="J673">
        <v>0</v>
      </c>
      <c r="K673">
        <v>0</v>
      </c>
      <c r="L673">
        <v>0</v>
      </c>
      <c r="M673">
        <v>0</v>
      </c>
      <c r="N673">
        <v>0</v>
      </c>
      <c r="O673">
        <v>0</v>
      </c>
      <c r="P673">
        <v>0</v>
      </c>
      <c r="Q673">
        <v>0</v>
      </c>
      <c r="S673">
        <v>0</v>
      </c>
      <c r="T673">
        <v>0</v>
      </c>
      <c r="U673">
        <v>0</v>
      </c>
      <c r="V673">
        <v>0</v>
      </c>
      <c r="W673">
        <v>0</v>
      </c>
      <c r="X673">
        <v>0</v>
      </c>
      <c r="Y673">
        <v>0</v>
      </c>
      <c r="AA673">
        <v>0</v>
      </c>
      <c r="AB673">
        <v>0</v>
      </c>
      <c r="AC673">
        <v>0</v>
      </c>
      <c r="AE673">
        <v>1.47916436305</v>
      </c>
      <c r="AF673" t="s">
        <v>38</v>
      </c>
      <c r="AG673">
        <v>200</v>
      </c>
      <c r="AH673" t="s">
        <v>39</v>
      </c>
    </row>
    <row r="674" spans="1:34" x14ac:dyDescent="0.25">
      <c r="A674">
        <v>1250</v>
      </c>
      <c r="B674">
        <v>0</v>
      </c>
      <c r="C674">
        <v>0</v>
      </c>
      <c r="D674">
        <v>0</v>
      </c>
      <c r="E674">
        <v>0</v>
      </c>
      <c r="F674">
        <v>0</v>
      </c>
      <c r="G674">
        <v>0</v>
      </c>
      <c r="H674">
        <v>0</v>
      </c>
      <c r="J674">
        <v>0</v>
      </c>
      <c r="K674">
        <v>0</v>
      </c>
      <c r="L674">
        <v>0</v>
      </c>
      <c r="M674">
        <v>0</v>
      </c>
      <c r="N674">
        <v>0</v>
      </c>
      <c r="O674">
        <v>0</v>
      </c>
      <c r="P674">
        <v>0</v>
      </c>
      <c r="Q674">
        <v>0</v>
      </c>
      <c r="S674">
        <v>0</v>
      </c>
      <c r="T674">
        <v>0</v>
      </c>
      <c r="U674">
        <v>0</v>
      </c>
      <c r="V674">
        <v>0</v>
      </c>
      <c r="W674">
        <v>0</v>
      </c>
      <c r="X674">
        <v>0</v>
      </c>
      <c r="Y674">
        <v>0</v>
      </c>
      <c r="AA674">
        <v>0</v>
      </c>
      <c r="AB674">
        <v>0</v>
      </c>
      <c r="AC674">
        <v>0</v>
      </c>
      <c r="AE674">
        <v>1.47916436305</v>
      </c>
      <c r="AF674" t="s">
        <v>40</v>
      </c>
      <c r="AG674">
        <v>0.2</v>
      </c>
      <c r="AH674" t="s">
        <v>41</v>
      </c>
    </row>
    <row r="675" spans="1:34" x14ac:dyDescent="0.25">
      <c r="A675">
        <v>1250</v>
      </c>
      <c r="B675">
        <v>0</v>
      </c>
      <c r="C675">
        <v>0</v>
      </c>
      <c r="D675">
        <v>0</v>
      </c>
      <c r="E675">
        <v>0</v>
      </c>
      <c r="F675">
        <v>0</v>
      </c>
      <c r="G675">
        <v>0</v>
      </c>
      <c r="H675">
        <v>0</v>
      </c>
      <c r="J675">
        <v>0</v>
      </c>
      <c r="K675">
        <v>0</v>
      </c>
      <c r="L675">
        <v>0</v>
      </c>
      <c r="M675">
        <v>0</v>
      </c>
      <c r="N675">
        <v>0</v>
      </c>
      <c r="O675">
        <v>0</v>
      </c>
      <c r="P675">
        <v>0</v>
      </c>
      <c r="Q675">
        <v>0</v>
      </c>
      <c r="S675">
        <v>0</v>
      </c>
      <c r="T675">
        <v>0</v>
      </c>
      <c r="U675">
        <v>0</v>
      </c>
      <c r="V675">
        <v>0</v>
      </c>
      <c r="W675">
        <v>0</v>
      </c>
      <c r="X675">
        <v>0</v>
      </c>
      <c r="Y675">
        <v>0</v>
      </c>
      <c r="AA675">
        <v>0</v>
      </c>
      <c r="AB675">
        <v>0</v>
      </c>
      <c r="AC675">
        <v>0</v>
      </c>
      <c r="AE675">
        <v>1.47916436305</v>
      </c>
      <c r="AF675" t="s">
        <v>42</v>
      </c>
      <c r="AG675">
        <v>0.3</v>
      </c>
      <c r="AH675" t="s">
        <v>43</v>
      </c>
    </row>
    <row r="676" spans="1:34" x14ac:dyDescent="0.25">
      <c r="A676">
        <v>1250</v>
      </c>
      <c r="B676">
        <v>0</v>
      </c>
      <c r="C676">
        <v>0</v>
      </c>
      <c r="D676">
        <v>0</v>
      </c>
      <c r="E676">
        <v>0</v>
      </c>
      <c r="F676">
        <v>0</v>
      </c>
      <c r="G676">
        <v>0</v>
      </c>
      <c r="H676">
        <v>0</v>
      </c>
      <c r="J676">
        <v>0</v>
      </c>
      <c r="K676">
        <v>0</v>
      </c>
      <c r="L676">
        <v>0</v>
      </c>
      <c r="M676">
        <v>0</v>
      </c>
      <c r="N676">
        <v>0</v>
      </c>
      <c r="O676">
        <v>0</v>
      </c>
      <c r="P676">
        <v>0</v>
      </c>
      <c r="Q676">
        <v>0</v>
      </c>
      <c r="S676">
        <v>0</v>
      </c>
      <c r="T676">
        <v>0</v>
      </c>
      <c r="U676">
        <v>0</v>
      </c>
      <c r="V676">
        <v>0</v>
      </c>
      <c r="W676">
        <v>0</v>
      </c>
      <c r="X676">
        <v>0</v>
      </c>
      <c r="Y676">
        <v>0</v>
      </c>
      <c r="AA676">
        <v>0</v>
      </c>
      <c r="AB676">
        <v>0</v>
      </c>
      <c r="AC676">
        <v>0</v>
      </c>
      <c r="AE676">
        <v>1.47916436305</v>
      </c>
      <c r="AF676" t="s">
        <v>44</v>
      </c>
      <c r="AG676">
        <v>0.4</v>
      </c>
      <c r="AH676" t="s">
        <v>45</v>
      </c>
    </row>
    <row r="677" spans="1:34" x14ac:dyDescent="0.25">
      <c r="A677">
        <v>1250</v>
      </c>
      <c r="B677">
        <v>0</v>
      </c>
      <c r="C677">
        <v>0</v>
      </c>
      <c r="D677">
        <v>0</v>
      </c>
      <c r="E677">
        <v>0</v>
      </c>
      <c r="F677">
        <v>0</v>
      </c>
      <c r="G677">
        <v>0</v>
      </c>
      <c r="H677">
        <v>0</v>
      </c>
      <c r="J677">
        <v>0</v>
      </c>
      <c r="K677">
        <v>0</v>
      </c>
      <c r="L677">
        <v>0</v>
      </c>
      <c r="M677">
        <v>0</v>
      </c>
      <c r="N677">
        <v>0</v>
      </c>
      <c r="O677">
        <v>0</v>
      </c>
      <c r="P677">
        <v>0</v>
      </c>
      <c r="Q677">
        <v>0</v>
      </c>
      <c r="S677">
        <v>0</v>
      </c>
      <c r="T677">
        <v>0</v>
      </c>
      <c r="U677">
        <v>0</v>
      </c>
      <c r="V677">
        <v>0</v>
      </c>
      <c r="W677">
        <v>0</v>
      </c>
      <c r="X677">
        <v>0</v>
      </c>
      <c r="Y677">
        <v>0</v>
      </c>
      <c r="AA677">
        <v>0</v>
      </c>
      <c r="AB677">
        <v>0</v>
      </c>
      <c r="AC677">
        <v>0</v>
      </c>
      <c r="AE677">
        <v>1.47916436305</v>
      </c>
      <c r="AF677" t="s">
        <v>46</v>
      </c>
      <c r="AG677">
        <v>0.5</v>
      </c>
      <c r="AH677" t="s">
        <v>47</v>
      </c>
    </row>
    <row r="678" spans="1:34" x14ac:dyDescent="0.25">
      <c r="A678">
        <v>1251</v>
      </c>
      <c r="B678">
        <v>0</v>
      </c>
      <c r="C678">
        <v>0</v>
      </c>
      <c r="D678">
        <v>0</v>
      </c>
      <c r="E678">
        <v>0</v>
      </c>
      <c r="F678">
        <v>0</v>
      </c>
      <c r="G678">
        <v>0</v>
      </c>
      <c r="H678">
        <v>0</v>
      </c>
      <c r="J678">
        <v>10</v>
      </c>
      <c r="K678">
        <v>0</v>
      </c>
      <c r="L678">
        <v>0</v>
      </c>
      <c r="M678">
        <v>0</v>
      </c>
      <c r="N678">
        <v>0</v>
      </c>
      <c r="O678">
        <v>0</v>
      </c>
      <c r="P678">
        <v>0</v>
      </c>
      <c r="Q678">
        <v>0</v>
      </c>
      <c r="S678">
        <v>0</v>
      </c>
      <c r="T678">
        <v>0</v>
      </c>
      <c r="U678">
        <v>0</v>
      </c>
      <c r="V678">
        <v>0</v>
      </c>
      <c r="W678">
        <v>0</v>
      </c>
      <c r="X678">
        <v>0</v>
      </c>
      <c r="Y678">
        <v>0</v>
      </c>
      <c r="AA678">
        <v>2</v>
      </c>
      <c r="AB678">
        <v>0</v>
      </c>
      <c r="AC678">
        <v>2</v>
      </c>
      <c r="AD678">
        <v>-7</v>
      </c>
      <c r="AE678">
        <v>1.1886158396399999</v>
      </c>
      <c r="AF678" t="s">
        <v>38</v>
      </c>
      <c r="AG678">
        <v>200</v>
      </c>
      <c r="AH678" t="s">
        <v>39</v>
      </c>
    </row>
    <row r="679" spans="1:34" x14ac:dyDescent="0.25">
      <c r="A679">
        <v>1251</v>
      </c>
      <c r="B679">
        <v>0</v>
      </c>
      <c r="C679">
        <v>0</v>
      </c>
      <c r="D679">
        <v>0</v>
      </c>
      <c r="E679">
        <v>0</v>
      </c>
      <c r="F679">
        <v>0</v>
      </c>
      <c r="G679">
        <v>0</v>
      </c>
      <c r="H679">
        <v>0</v>
      </c>
      <c r="J679">
        <v>10</v>
      </c>
      <c r="K679">
        <v>0</v>
      </c>
      <c r="L679">
        <v>0</v>
      </c>
      <c r="M679">
        <v>0</v>
      </c>
      <c r="N679">
        <v>0</v>
      </c>
      <c r="O679">
        <v>0</v>
      </c>
      <c r="P679">
        <v>0</v>
      </c>
      <c r="Q679">
        <v>0</v>
      </c>
      <c r="S679">
        <v>0</v>
      </c>
      <c r="T679">
        <v>0</v>
      </c>
      <c r="U679">
        <v>0</v>
      </c>
      <c r="V679">
        <v>0</v>
      </c>
      <c r="W679">
        <v>0</v>
      </c>
      <c r="X679">
        <v>0</v>
      </c>
      <c r="Y679">
        <v>0</v>
      </c>
      <c r="AA679">
        <v>2</v>
      </c>
      <c r="AB679">
        <v>0</v>
      </c>
      <c r="AC679">
        <v>2</v>
      </c>
      <c r="AD679">
        <v>-7</v>
      </c>
      <c r="AE679">
        <v>1.1886158396399999</v>
      </c>
      <c r="AF679" t="s">
        <v>46</v>
      </c>
      <c r="AG679">
        <v>0.5</v>
      </c>
      <c r="AH679" t="s">
        <v>47</v>
      </c>
    </row>
    <row r="680" spans="1:34" x14ac:dyDescent="0.25">
      <c r="A680">
        <v>1252</v>
      </c>
      <c r="B680">
        <v>0</v>
      </c>
      <c r="C680">
        <v>0</v>
      </c>
      <c r="D680">
        <v>0</v>
      </c>
      <c r="E680">
        <v>0</v>
      </c>
      <c r="F680">
        <v>0</v>
      </c>
      <c r="G680">
        <v>0</v>
      </c>
      <c r="H680">
        <v>0</v>
      </c>
      <c r="J680">
        <v>3</v>
      </c>
      <c r="K680">
        <v>0</v>
      </c>
      <c r="L680">
        <v>0</v>
      </c>
      <c r="M680">
        <v>0</v>
      </c>
      <c r="N680">
        <v>0</v>
      </c>
      <c r="O680">
        <v>0</v>
      </c>
      <c r="P680">
        <v>0</v>
      </c>
      <c r="Q680">
        <v>0</v>
      </c>
      <c r="S680">
        <v>7</v>
      </c>
      <c r="T680">
        <v>0</v>
      </c>
      <c r="U680">
        <v>2</v>
      </c>
      <c r="V680">
        <v>3</v>
      </c>
      <c r="W680">
        <v>0</v>
      </c>
      <c r="X680">
        <v>0</v>
      </c>
      <c r="Y680">
        <v>2</v>
      </c>
      <c r="Z680">
        <v>-7</v>
      </c>
      <c r="AA680">
        <v>2</v>
      </c>
      <c r="AB680">
        <v>0</v>
      </c>
      <c r="AC680">
        <v>2</v>
      </c>
      <c r="AD680">
        <v>-7</v>
      </c>
      <c r="AE680">
        <v>0.89269650167699999</v>
      </c>
      <c r="AF680" t="s">
        <v>38</v>
      </c>
      <c r="AG680">
        <v>200</v>
      </c>
      <c r="AH680" t="s">
        <v>39</v>
      </c>
    </row>
    <row r="681" spans="1:34" x14ac:dyDescent="0.25">
      <c r="A681">
        <v>1252</v>
      </c>
      <c r="B681">
        <v>0</v>
      </c>
      <c r="C681">
        <v>0</v>
      </c>
      <c r="D681">
        <v>0</v>
      </c>
      <c r="E681">
        <v>0</v>
      </c>
      <c r="F681">
        <v>0</v>
      </c>
      <c r="G681">
        <v>0</v>
      </c>
      <c r="H681">
        <v>0</v>
      </c>
      <c r="J681">
        <v>3</v>
      </c>
      <c r="K681">
        <v>0</v>
      </c>
      <c r="L681">
        <v>0</v>
      </c>
      <c r="M681">
        <v>0</v>
      </c>
      <c r="N681">
        <v>0</v>
      </c>
      <c r="O681">
        <v>0</v>
      </c>
      <c r="P681">
        <v>0</v>
      </c>
      <c r="Q681">
        <v>0</v>
      </c>
      <c r="S681">
        <v>7</v>
      </c>
      <c r="T681">
        <v>0</v>
      </c>
      <c r="U681">
        <v>2</v>
      </c>
      <c r="V681">
        <v>3</v>
      </c>
      <c r="W681">
        <v>0</v>
      </c>
      <c r="X681">
        <v>0</v>
      </c>
      <c r="Y681">
        <v>2</v>
      </c>
      <c r="Z681">
        <v>-7</v>
      </c>
      <c r="AA681">
        <v>2</v>
      </c>
      <c r="AB681">
        <v>0</v>
      </c>
      <c r="AC681">
        <v>2</v>
      </c>
      <c r="AD681">
        <v>-7</v>
      </c>
      <c r="AE681">
        <v>0.89269650167699999</v>
      </c>
      <c r="AF681" t="s">
        <v>46</v>
      </c>
      <c r="AG681">
        <v>0.5</v>
      </c>
      <c r="AH681" t="s">
        <v>47</v>
      </c>
    </row>
    <row r="682" spans="1:34" x14ac:dyDescent="0.25">
      <c r="A682">
        <v>1258</v>
      </c>
      <c r="B682">
        <v>0</v>
      </c>
      <c r="C682">
        <v>0</v>
      </c>
      <c r="D682">
        <v>0</v>
      </c>
      <c r="E682">
        <v>0</v>
      </c>
      <c r="F682">
        <v>0</v>
      </c>
      <c r="G682">
        <v>0</v>
      </c>
      <c r="H682">
        <v>0</v>
      </c>
      <c r="J682">
        <v>0</v>
      </c>
      <c r="K682">
        <v>0</v>
      </c>
      <c r="L682">
        <v>0</v>
      </c>
      <c r="M682">
        <v>0</v>
      </c>
      <c r="N682">
        <v>0</v>
      </c>
      <c r="O682">
        <v>0</v>
      </c>
      <c r="P682">
        <v>0</v>
      </c>
      <c r="Q682">
        <v>0</v>
      </c>
      <c r="S682">
        <v>0</v>
      </c>
      <c r="T682">
        <v>0</v>
      </c>
      <c r="U682">
        <v>0</v>
      </c>
      <c r="V682">
        <v>0</v>
      </c>
      <c r="W682">
        <v>0</v>
      </c>
      <c r="X682">
        <v>0</v>
      </c>
      <c r="Y682">
        <v>0</v>
      </c>
      <c r="AA682" t="s">
        <v>48</v>
      </c>
      <c r="AE682">
        <v>0.71470267283800004</v>
      </c>
      <c r="AF682" t="s">
        <v>44</v>
      </c>
      <c r="AG682">
        <v>0.4</v>
      </c>
      <c r="AH682" t="s">
        <v>45</v>
      </c>
    </row>
    <row r="683" spans="1:34" x14ac:dyDescent="0.25">
      <c r="A683">
        <v>1258</v>
      </c>
      <c r="B683">
        <v>0</v>
      </c>
      <c r="C683">
        <v>0</v>
      </c>
      <c r="D683">
        <v>0</v>
      </c>
      <c r="E683">
        <v>0</v>
      </c>
      <c r="F683">
        <v>0</v>
      </c>
      <c r="G683">
        <v>0</v>
      </c>
      <c r="H683">
        <v>0</v>
      </c>
      <c r="J683">
        <v>0</v>
      </c>
      <c r="K683">
        <v>0</v>
      </c>
      <c r="L683">
        <v>0</v>
      </c>
      <c r="M683">
        <v>0</v>
      </c>
      <c r="N683">
        <v>0</v>
      </c>
      <c r="O683">
        <v>0</v>
      </c>
      <c r="P683">
        <v>0</v>
      </c>
      <c r="Q683">
        <v>0</v>
      </c>
      <c r="S683">
        <v>0</v>
      </c>
      <c r="T683">
        <v>0</v>
      </c>
      <c r="U683">
        <v>0</v>
      </c>
      <c r="V683">
        <v>0</v>
      </c>
      <c r="W683">
        <v>0</v>
      </c>
      <c r="X683">
        <v>0</v>
      </c>
      <c r="Y683">
        <v>0</v>
      </c>
      <c r="AA683" t="s">
        <v>48</v>
      </c>
      <c r="AE683">
        <v>0.71470267283800004</v>
      </c>
      <c r="AF683" t="s">
        <v>46</v>
      </c>
      <c r="AG683">
        <v>0.5</v>
      </c>
      <c r="AH683" t="s">
        <v>47</v>
      </c>
    </row>
    <row r="684" spans="1:34" x14ac:dyDescent="0.25">
      <c r="A684">
        <v>1265</v>
      </c>
      <c r="B684">
        <v>0</v>
      </c>
      <c r="C684">
        <v>0</v>
      </c>
      <c r="D684">
        <v>0</v>
      </c>
      <c r="E684">
        <v>0</v>
      </c>
      <c r="F684">
        <v>0</v>
      </c>
      <c r="G684">
        <v>0</v>
      </c>
      <c r="H684">
        <v>0</v>
      </c>
      <c r="J684">
        <v>0</v>
      </c>
      <c r="K684">
        <v>0</v>
      </c>
      <c r="L684">
        <v>0</v>
      </c>
      <c r="M684">
        <v>0</v>
      </c>
      <c r="N684">
        <v>0</v>
      </c>
      <c r="O684">
        <v>0</v>
      </c>
      <c r="P684">
        <v>0</v>
      </c>
      <c r="Q684">
        <v>0</v>
      </c>
      <c r="S684">
        <v>0</v>
      </c>
      <c r="T684">
        <v>0</v>
      </c>
      <c r="U684">
        <v>0</v>
      </c>
      <c r="V684">
        <v>0</v>
      </c>
      <c r="W684">
        <v>0</v>
      </c>
      <c r="X684">
        <v>0</v>
      </c>
      <c r="Y684">
        <v>0</v>
      </c>
      <c r="AA684">
        <v>0</v>
      </c>
      <c r="AB684">
        <v>0</v>
      </c>
      <c r="AC684">
        <v>0</v>
      </c>
      <c r="AE684">
        <v>0.93366839074499997</v>
      </c>
      <c r="AF684" t="s">
        <v>46</v>
      </c>
      <c r="AG684">
        <v>0.5</v>
      </c>
      <c r="AH684" t="s">
        <v>47</v>
      </c>
    </row>
    <row r="685" spans="1:34" x14ac:dyDescent="0.25">
      <c r="A685">
        <v>1266</v>
      </c>
      <c r="B685">
        <v>0</v>
      </c>
      <c r="C685">
        <v>0</v>
      </c>
      <c r="D685">
        <v>0</v>
      </c>
      <c r="E685">
        <v>0</v>
      </c>
      <c r="F685">
        <v>0</v>
      </c>
      <c r="G685">
        <v>0</v>
      </c>
      <c r="H685">
        <v>0</v>
      </c>
      <c r="J685">
        <v>0</v>
      </c>
      <c r="K685">
        <v>0</v>
      </c>
      <c r="L685">
        <v>0</v>
      </c>
      <c r="M685">
        <v>0</v>
      </c>
      <c r="N685">
        <v>0</v>
      </c>
      <c r="O685">
        <v>0</v>
      </c>
      <c r="P685">
        <v>0</v>
      </c>
      <c r="Q685">
        <v>0</v>
      </c>
      <c r="S685">
        <v>1</v>
      </c>
      <c r="T685">
        <v>0</v>
      </c>
      <c r="U685">
        <v>0</v>
      </c>
      <c r="V685">
        <v>0</v>
      </c>
      <c r="W685">
        <v>0</v>
      </c>
      <c r="X685">
        <v>1</v>
      </c>
      <c r="Y685">
        <v>0</v>
      </c>
      <c r="Z685">
        <v>18</v>
      </c>
      <c r="AA685">
        <v>1</v>
      </c>
      <c r="AB685">
        <v>1</v>
      </c>
      <c r="AC685">
        <v>0</v>
      </c>
      <c r="AD685">
        <v>25</v>
      </c>
      <c r="AE685">
        <v>0.93250365977600003</v>
      </c>
      <c r="AF685" t="s">
        <v>49</v>
      </c>
      <c r="AG685">
        <v>50</v>
      </c>
      <c r="AH685" t="s">
        <v>50</v>
      </c>
    </row>
    <row r="686" spans="1:34" x14ac:dyDescent="0.25">
      <c r="A686">
        <v>1266</v>
      </c>
      <c r="B686">
        <v>0</v>
      </c>
      <c r="C686">
        <v>0</v>
      </c>
      <c r="D686">
        <v>0</v>
      </c>
      <c r="E686">
        <v>0</v>
      </c>
      <c r="F686">
        <v>0</v>
      </c>
      <c r="G686">
        <v>0</v>
      </c>
      <c r="H686">
        <v>0</v>
      </c>
      <c r="J686">
        <v>0</v>
      </c>
      <c r="K686">
        <v>0</v>
      </c>
      <c r="L686">
        <v>0</v>
      </c>
      <c r="M686">
        <v>0</v>
      </c>
      <c r="N686">
        <v>0</v>
      </c>
      <c r="O686">
        <v>0</v>
      </c>
      <c r="P686">
        <v>0</v>
      </c>
      <c r="Q686">
        <v>0</v>
      </c>
      <c r="S686">
        <v>1</v>
      </c>
      <c r="T686">
        <v>0</v>
      </c>
      <c r="U686">
        <v>0</v>
      </c>
      <c r="V686">
        <v>0</v>
      </c>
      <c r="W686">
        <v>0</v>
      </c>
      <c r="X686">
        <v>1</v>
      </c>
      <c r="Y686">
        <v>0</v>
      </c>
      <c r="Z686">
        <v>18</v>
      </c>
      <c r="AA686">
        <v>1</v>
      </c>
      <c r="AB686">
        <v>1</v>
      </c>
      <c r="AC686">
        <v>0</v>
      </c>
      <c r="AD686">
        <v>25</v>
      </c>
      <c r="AE686">
        <v>0.93250365977600003</v>
      </c>
      <c r="AF686" t="s">
        <v>34</v>
      </c>
      <c r="AG686">
        <v>100</v>
      </c>
      <c r="AH686" t="s">
        <v>35</v>
      </c>
    </row>
    <row r="687" spans="1:34" x14ac:dyDescent="0.25">
      <c r="A687">
        <v>1266</v>
      </c>
      <c r="B687">
        <v>0</v>
      </c>
      <c r="C687">
        <v>0</v>
      </c>
      <c r="D687">
        <v>0</v>
      </c>
      <c r="E687">
        <v>0</v>
      </c>
      <c r="F687">
        <v>0</v>
      </c>
      <c r="G687">
        <v>0</v>
      </c>
      <c r="H687">
        <v>0</v>
      </c>
      <c r="J687">
        <v>0</v>
      </c>
      <c r="K687">
        <v>0</v>
      </c>
      <c r="L687">
        <v>0</v>
      </c>
      <c r="M687">
        <v>0</v>
      </c>
      <c r="N687">
        <v>0</v>
      </c>
      <c r="O687">
        <v>0</v>
      </c>
      <c r="P687">
        <v>0</v>
      </c>
      <c r="Q687">
        <v>0</v>
      </c>
      <c r="S687">
        <v>1</v>
      </c>
      <c r="T687">
        <v>0</v>
      </c>
      <c r="U687">
        <v>0</v>
      </c>
      <c r="V687">
        <v>0</v>
      </c>
      <c r="W687">
        <v>0</v>
      </c>
      <c r="X687">
        <v>1</v>
      </c>
      <c r="Y687">
        <v>0</v>
      </c>
      <c r="Z687">
        <v>18</v>
      </c>
      <c r="AA687">
        <v>1</v>
      </c>
      <c r="AB687">
        <v>1</v>
      </c>
      <c r="AC687">
        <v>0</v>
      </c>
      <c r="AD687">
        <v>25</v>
      </c>
      <c r="AE687">
        <v>0.93250365977600003</v>
      </c>
      <c r="AF687" t="s">
        <v>36</v>
      </c>
      <c r="AG687">
        <v>150</v>
      </c>
      <c r="AH687" t="s">
        <v>37</v>
      </c>
    </row>
    <row r="688" spans="1:34" x14ac:dyDescent="0.25">
      <c r="A688">
        <v>1266</v>
      </c>
      <c r="B688">
        <v>0</v>
      </c>
      <c r="C688">
        <v>0</v>
      </c>
      <c r="D688">
        <v>0</v>
      </c>
      <c r="E688">
        <v>0</v>
      </c>
      <c r="F688">
        <v>0</v>
      </c>
      <c r="G688">
        <v>0</v>
      </c>
      <c r="H688">
        <v>0</v>
      </c>
      <c r="J688">
        <v>0</v>
      </c>
      <c r="K688">
        <v>0</v>
      </c>
      <c r="L688">
        <v>0</v>
      </c>
      <c r="M688">
        <v>0</v>
      </c>
      <c r="N688">
        <v>0</v>
      </c>
      <c r="O688">
        <v>0</v>
      </c>
      <c r="P688">
        <v>0</v>
      </c>
      <c r="Q688">
        <v>0</v>
      </c>
      <c r="S688">
        <v>1</v>
      </c>
      <c r="T688">
        <v>0</v>
      </c>
      <c r="U688">
        <v>0</v>
      </c>
      <c r="V688">
        <v>0</v>
      </c>
      <c r="W688">
        <v>0</v>
      </c>
      <c r="X688">
        <v>1</v>
      </c>
      <c r="Y688">
        <v>0</v>
      </c>
      <c r="Z688">
        <v>18</v>
      </c>
      <c r="AA688">
        <v>1</v>
      </c>
      <c r="AB688">
        <v>1</v>
      </c>
      <c r="AC688">
        <v>0</v>
      </c>
      <c r="AD688">
        <v>25</v>
      </c>
      <c r="AE688">
        <v>0.93250365977600003</v>
      </c>
      <c r="AF688" t="s">
        <v>38</v>
      </c>
      <c r="AG688">
        <v>200</v>
      </c>
      <c r="AH688" t="s">
        <v>39</v>
      </c>
    </row>
    <row r="689" spans="1:34" x14ac:dyDescent="0.25">
      <c r="A689">
        <v>1266</v>
      </c>
      <c r="B689">
        <v>0</v>
      </c>
      <c r="C689">
        <v>0</v>
      </c>
      <c r="D689">
        <v>0</v>
      </c>
      <c r="E689">
        <v>0</v>
      </c>
      <c r="F689">
        <v>0</v>
      </c>
      <c r="G689">
        <v>0</v>
      </c>
      <c r="H689">
        <v>0</v>
      </c>
      <c r="J689">
        <v>0</v>
      </c>
      <c r="K689">
        <v>0</v>
      </c>
      <c r="L689">
        <v>0</v>
      </c>
      <c r="M689">
        <v>0</v>
      </c>
      <c r="N689">
        <v>0</v>
      </c>
      <c r="O689">
        <v>0</v>
      </c>
      <c r="P689">
        <v>0</v>
      </c>
      <c r="Q689">
        <v>0</v>
      </c>
      <c r="S689">
        <v>1</v>
      </c>
      <c r="T689">
        <v>0</v>
      </c>
      <c r="U689">
        <v>0</v>
      </c>
      <c r="V689">
        <v>0</v>
      </c>
      <c r="W689">
        <v>0</v>
      </c>
      <c r="X689">
        <v>1</v>
      </c>
      <c r="Y689">
        <v>0</v>
      </c>
      <c r="Z689">
        <v>18</v>
      </c>
      <c r="AA689">
        <v>1</v>
      </c>
      <c r="AB689">
        <v>1</v>
      </c>
      <c r="AC689">
        <v>0</v>
      </c>
      <c r="AD689">
        <v>25</v>
      </c>
      <c r="AE689">
        <v>0.93250365977600003</v>
      </c>
      <c r="AF689" t="s">
        <v>40</v>
      </c>
      <c r="AG689">
        <v>0.2</v>
      </c>
      <c r="AH689" t="s">
        <v>41</v>
      </c>
    </row>
    <row r="690" spans="1:34" x14ac:dyDescent="0.25">
      <c r="A690">
        <v>1266</v>
      </c>
      <c r="B690">
        <v>0</v>
      </c>
      <c r="C690">
        <v>0</v>
      </c>
      <c r="D690">
        <v>0</v>
      </c>
      <c r="E690">
        <v>0</v>
      </c>
      <c r="F690">
        <v>0</v>
      </c>
      <c r="G690">
        <v>0</v>
      </c>
      <c r="H690">
        <v>0</v>
      </c>
      <c r="J690">
        <v>0</v>
      </c>
      <c r="K690">
        <v>0</v>
      </c>
      <c r="L690">
        <v>0</v>
      </c>
      <c r="M690">
        <v>0</v>
      </c>
      <c r="N690">
        <v>0</v>
      </c>
      <c r="O690">
        <v>0</v>
      </c>
      <c r="P690">
        <v>0</v>
      </c>
      <c r="Q690">
        <v>0</v>
      </c>
      <c r="S690">
        <v>1</v>
      </c>
      <c r="T690">
        <v>0</v>
      </c>
      <c r="U690">
        <v>0</v>
      </c>
      <c r="V690">
        <v>0</v>
      </c>
      <c r="W690">
        <v>0</v>
      </c>
      <c r="X690">
        <v>1</v>
      </c>
      <c r="Y690">
        <v>0</v>
      </c>
      <c r="Z690">
        <v>18</v>
      </c>
      <c r="AA690">
        <v>1</v>
      </c>
      <c r="AB690">
        <v>1</v>
      </c>
      <c r="AC690">
        <v>0</v>
      </c>
      <c r="AD690">
        <v>25</v>
      </c>
      <c r="AE690">
        <v>0.93250365977600003</v>
      </c>
      <c r="AF690" t="s">
        <v>42</v>
      </c>
      <c r="AG690">
        <v>0.3</v>
      </c>
      <c r="AH690" t="s">
        <v>43</v>
      </c>
    </row>
    <row r="691" spans="1:34" x14ac:dyDescent="0.25">
      <c r="A691">
        <v>1266</v>
      </c>
      <c r="B691">
        <v>0</v>
      </c>
      <c r="C691">
        <v>0</v>
      </c>
      <c r="D691">
        <v>0</v>
      </c>
      <c r="E691">
        <v>0</v>
      </c>
      <c r="F691">
        <v>0</v>
      </c>
      <c r="G691">
        <v>0</v>
      </c>
      <c r="H691">
        <v>0</v>
      </c>
      <c r="J691">
        <v>0</v>
      </c>
      <c r="K691">
        <v>0</v>
      </c>
      <c r="L691">
        <v>0</v>
      </c>
      <c r="M691">
        <v>0</v>
      </c>
      <c r="N691">
        <v>0</v>
      </c>
      <c r="O691">
        <v>0</v>
      </c>
      <c r="P691">
        <v>0</v>
      </c>
      <c r="Q691">
        <v>0</v>
      </c>
      <c r="S691">
        <v>1</v>
      </c>
      <c r="T691">
        <v>0</v>
      </c>
      <c r="U691">
        <v>0</v>
      </c>
      <c r="V691">
        <v>0</v>
      </c>
      <c r="W691">
        <v>0</v>
      </c>
      <c r="X691">
        <v>1</v>
      </c>
      <c r="Y691">
        <v>0</v>
      </c>
      <c r="Z691">
        <v>18</v>
      </c>
      <c r="AA691">
        <v>1</v>
      </c>
      <c r="AB691">
        <v>1</v>
      </c>
      <c r="AC691">
        <v>0</v>
      </c>
      <c r="AD691">
        <v>25</v>
      </c>
      <c r="AE691">
        <v>0.93250365977600003</v>
      </c>
      <c r="AF691" t="s">
        <v>44</v>
      </c>
      <c r="AG691">
        <v>0.4</v>
      </c>
      <c r="AH691" t="s">
        <v>45</v>
      </c>
    </row>
    <row r="692" spans="1:34" x14ac:dyDescent="0.25">
      <c r="A692">
        <v>1266</v>
      </c>
      <c r="B692">
        <v>0</v>
      </c>
      <c r="C692">
        <v>0</v>
      </c>
      <c r="D692">
        <v>0</v>
      </c>
      <c r="E692">
        <v>0</v>
      </c>
      <c r="F692">
        <v>0</v>
      </c>
      <c r="G692">
        <v>0</v>
      </c>
      <c r="H692">
        <v>0</v>
      </c>
      <c r="J692">
        <v>0</v>
      </c>
      <c r="K692">
        <v>0</v>
      </c>
      <c r="L692">
        <v>0</v>
      </c>
      <c r="M692">
        <v>0</v>
      </c>
      <c r="N692">
        <v>0</v>
      </c>
      <c r="O692">
        <v>0</v>
      </c>
      <c r="P692">
        <v>0</v>
      </c>
      <c r="Q692">
        <v>0</v>
      </c>
      <c r="S692">
        <v>1</v>
      </c>
      <c r="T692">
        <v>0</v>
      </c>
      <c r="U692">
        <v>0</v>
      </c>
      <c r="V692">
        <v>0</v>
      </c>
      <c r="W692">
        <v>0</v>
      </c>
      <c r="X692">
        <v>1</v>
      </c>
      <c r="Y692">
        <v>0</v>
      </c>
      <c r="Z692">
        <v>18</v>
      </c>
      <c r="AA692">
        <v>1</v>
      </c>
      <c r="AB692">
        <v>1</v>
      </c>
      <c r="AC692">
        <v>0</v>
      </c>
      <c r="AD692">
        <v>25</v>
      </c>
      <c r="AE692">
        <v>0.93250365977600003</v>
      </c>
      <c r="AF692" t="s">
        <v>46</v>
      </c>
      <c r="AG692">
        <v>0.5</v>
      </c>
      <c r="AH692" t="s">
        <v>47</v>
      </c>
    </row>
    <row r="693" spans="1:34" x14ac:dyDescent="0.25">
      <c r="A693">
        <v>1270</v>
      </c>
      <c r="B693">
        <v>0</v>
      </c>
      <c r="C693">
        <v>0</v>
      </c>
      <c r="D693">
        <v>0</v>
      </c>
      <c r="E693">
        <v>0</v>
      </c>
      <c r="F693">
        <v>0</v>
      </c>
      <c r="G693">
        <v>0</v>
      </c>
      <c r="H693">
        <v>0</v>
      </c>
      <c r="J693">
        <v>0</v>
      </c>
      <c r="K693">
        <v>0</v>
      </c>
      <c r="L693">
        <v>0</v>
      </c>
      <c r="M693">
        <v>0</v>
      </c>
      <c r="N693">
        <v>0</v>
      </c>
      <c r="O693">
        <v>0</v>
      </c>
      <c r="P693">
        <v>0</v>
      </c>
      <c r="Q693">
        <v>0</v>
      </c>
      <c r="S693">
        <v>0</v>
      </c>
      <c r="T693">
        <v>0</v>
      </c>
      <c r="U693">
        <v>0</v>
      </c>
      <c r="V693">
        <v>0</v>
      </c>
      <c r="W693">
        <v>0</v>
      </c>
      <c r="X693">
        <v>0</v>
      </c>
      <c r="Y693">
        <v>0</v>
      </c>
      <c r="AA693">
        <v>1</v>
      </c>
      <c r="AB693">
        <v>1</v>
      </c>
      <c r="AC693">
        <v>0</v>
      </c>
      <c r="AD693">
        <v>15</v>
      </c>
      <c r="AE693">
        <v>0.91689053111899999</v>
      </c>
      <c r="AF693" t="s">
        <v>46</v>
      </c>
      <c r="AG693">
        <v>0.5</v>
      </c>
      <c r="AH693" t="s">
        <v>47</v>
      </c>
    </row>
    <row r="694" spans="1:34" x14ac:dyDescent="0.25">
      <c r="A694">
        <v>1273</v>
      </c>
      <c r="B694">
        <v>0</v>
      </c>
      <c r="C694">
        <v>0</v>
      </c>
      <c r="D694">
        <v>0</v>
      </c>
      <c r="E694">
        <v>0</v>
      </c>
      <c r="F694">
        <v>0</v>
      </c>
      <c r="G694">
        <v>0</v>
      </c>
      <c r="H694">
        <v>0</v>
      </c>
      <c r="J694">
        <v>0</v>
      </c>
      <c r="K694">
        <v>0</v>
      </c>
      <c r="L694">
        <v>0</v>
      </c>
      <c r="M694">
        <v>0</v>
      </c>
      <c r="N694">
        <v>0</v>
      </c>
      <c r="O694">
        <v>0</v>
      </c>
      <c r="P694">
        <v>0</v>
      </c>
      <c r="Q694">
        <v>0</v>
      </c>
      <c r="S694">
        <v>0</v>
      </c>
      <c r="T694">
        <v>0</v>
      </c>
      <c r="U694">
        <v>0</v>
      </c>
      <c r="V694">
        <v>0</v>
      </c>
      <c r="W694">
        <v>0</v>
      </c>
      <c r="X694">
        <v>0</v>
      </c>
      <c r="Y694">
        <v>0</v>
      </c>
      <c r="AA694">
        <v>3</v>
      </c>
      <c r="AB694">
        <v>0</v>
      </c>
      <c r="AC694">
        <v>3</v>
      </c>
      <c r="AD694">
        <v>3</v>
      </c>
      <c r="AE694">
        <v>0.89667433868900004</v>
      </c>
      <c r="AF694" t="s">
        <v>36</v>
      </c>
      <c r="AG694">
        <v>150</v>
      </c>
      <c r="AH694" t="s">
        <v>37</v>
      </c>
    </row>
    <row r="695" spans="1:34" x14ac:dyDescent="0.25">
      <c r="A695">
        <v>1273</v>
      </c>
      <c r="B695">
        <v>0</v>
      </c>
      <c r="C695">
        <v>0</v>
      </c>
      <c r="D695">
        <v>0</v>
      </c>
      <c r="E695">
        <v>0</v>
      </c>
      <c r="F695">
        <v>0</v>
      </c>
      <c r="G695">
        <v>0</v>
      </c>
      <c r="H695">
        <v>0</v>
      </c>
      <c r="J695">
        <v>0</v>
      </c>
      <c r="K695">
        <v>0</v>
      </c>
      <c r="L695">
        <v>0</v>
      </c>
      <c r="M695">
        <v>0</v>
      </c>
      <c r="N695">
        <v>0</v>
      </c>
      <c r="O695">
        <v>0</v>
      </c>
      <c r="P695">
        <v>0</v>
      </c>
      <c r="Q695">
        <v>0</v>
      </c>
      <c r="S695">
        <v>0</v>
      </c>
      <c r="T695">
        <v>0</v>
      </c>
      <c r="U695">
        <v>0</v>
      </c>
      <c r="V695">
        <v>0</v>
      </c>
      <c r="W695">
        <v>0</v>
      </c>
      <c r="X695">
        <v>0</v>
      </c>
      <c r="Y695">
        <v>0</v>
      </c>
      <c r="AA695">
        <v>3</v>
      </c>
      <c r="AB695">
        <v>0</v>
      </c>
      <c r="AC695">
        <v>3</v>
      </c>
      <c r="AD695">
        <v>3</v>
      </c>
      <c r="AE695">
        <v>0.89667433868900004</v>
      </c>
      <c r="AF695" t="s">
        <v>38</v>
      </c>
      <c r="AG695">
        <v>200</v>
      </c>
      <c r="AH695" t="s">
        <v>39</v>
      </c>
    </row>
    <row r="696" spans="1:34" x14ac:dyDescent="0.25">
      <c r="A696">
        <v>1279</v>
      </c>
      <c r="B696">
        <v>0</v>
      </c>
      <c r="C696">
        <v>0</v>
      </c>
      <c r="D696">
        <v>0</v>
      </c>
      <c r="E696">
        <v>0</v>
      </c>
      <c r="F696">
        <v>0</v>
      </c>
      <c r="G696">
        <v>0</v>
      </c>
      <c r="H696">
        <v>0</v>
      </c>
      <c r="J696">
        <v>10</v>
      </c>
      <c r="K696">
        <v>10</v>
      </c>
      <c r="L696">
        <v>0</v>
      </c>
      <c r="M696">
        <v>0</v>
      </c>
      <c r="N696">
        <v>0</v>
      </c>
      <c r="O696">
        <v>10</v>
      </c>
      <c r="P696">
        <v>0</v>
      </c>
      <c r="Q696">
        <v>0</v>
      </c>
      <c r="R696">
        <v>0.8</v>
      </c>
      <c r="S696">
        <v>5</v>
      </c>
      <c r="T696">
        <v>0</v>
      </c>
      <c r="U696">
        <v>0</v>
      </c>
      <c r="V696">
        <v>1</v>
      </c>
      <c r="W696">
        <v>4</v>
      </c>
      <c r="X696">
        <v>0</v>
      </c>
      <c r="Y696">
        <v>0</v>
      </c>
      <c r="Z696">
        <v>1</v>
      </c>
      <c r="AA696">
        <v>3</v>
      </c>
      <c r="AB696">
        <v>2</v>
      </c>
      <c r="AC696">
        <v>1</v>
      </c>
      <c r="AD696">
        <v>8</v>
      </c>
      <c r="AE696">
        <v>1.5626892990500001</v>
      </c>
      <c r="AF696" t="s">
        <v>36</v>
      </c>
      <c r="AG696">
        <v>150</v>
      </c>
      <c r="AH696" t="s">
        <v>37</v>
      </c>
    </row>
    <row r="697" spans="1:34" x14ac:dyDescent="0.25">
      <c r="A697">
        <v>1279</v>
      </c>
      <c r="B697">
        <v>0</v>
      </c>
      <c r="C697">
        <v>0</v>
      </c>
      <c r="D697">
        <v>0</v>
      </c>
      <c r="E697">
        <v>0</v>
      </c>
      <c r="F697">
        <v>0</v>
      </c>
      <c r="G697">
        <v>0</v>
      </c>
      <c r="H697">
        <v>0</v>
      </c>
      <c r="J697">
        <v>10</v>
      </c>
      <c r="K697">
        <v>10</v>
      </c>
      <c r="L697">
        <v>0</v>
      </c>
      <c r="M697">
        <v>0</v>
      </c>
      <c r="N697">
        <v>0</v>
      </c>
      <c r="O697">
        <v>10</v>
      </c>
      <c r="P697">
        <v>0</v>
      </c>
      <c r="Q697">
        <v>0</v>
      </c>
      <c r="R697">
        <v>0.8</v>
      </c>
      <c r="S697">
        <v>5</v>
      </c>
      <c r="T697">
        <v>0</v>
      </c>
      <c r="U697">
        <v>0</v>
      </c>
      <c r="V697">
        <v>1</v>
      </c>
      <c r="W697">
        <v>4</v>
      </c>
      <c r="X697">
        <v>0</v>
      </c>
      <c r="Y697">
        <v>0</v>
      </c>
      <c r="Z697">
        <v>1</v>
      </c>
      <c r="AA697">
        <v>3</v>
      </c>
      <c r="AB697">
        <v>2</v>
      </c>
      <c r="AC697">
        <v>1</v>
      </c>
      <c r="AD697">
        <v>8</v>
      </c>
      <c r="AE697">
        <v>1.5626892990500001</v>
      </c>
      <c r="AF697" t="s">
        <v>38</v>
      </c>
      <c r="AG697">
        <v>200</v>
      </c>
      <c r="AH697" t="s">
        <v>39</v>
      </c>
    </row>
    <row r="698" spans="1:34" x14ac:dyDescent="0.25">
      <c r="A698">
        <v>1283</v>
      </c>
      <c r="B698">
        <v>0</v>
      </c>
      <c r="C698">
        <v>0</v>
      </c>
      <c r="D698">
        <v>0</v>
      </c>
      <c r="E698">
        <v>0</v>
      </c>
      <c r="F698">
        <v>0</v>
      </c>
      <c r="G698">
        <v>0</v>
      </c>
      <c r="H698">
        <v>0</v>
      </c>
      <c r="J698">
        <v>0</v>
      </c>
      <c r="K698">
        <v>0</v>
      </c>
      <c r="L698">
        <v>0</v>
      </c>
      <c r="M698">
        <v>0</v>
      </c>
      <c r="N698">
        <v>0</v>
      </c>
      <c r="O698">
        <v>0</v>
      </c>
      <c r="P698">
        <v>0</v>
      </c>
      <c r="Q698">
        <v>0</v>
      </c>
      <c r="S698">
        <v>0</v>
      </c>
      <c r="T698">
        <v>0</v>
      </c>
      <c r="U698">
        <v>0</v>
      </c>
      <c r="V698">
        <v>0</v>
      </c>
      <c r="W698">
        <v>0</v>
      </c>
      <c r="X698">
        <v>0</v>
      </c>
      <c r="Y698">
        <v>0</v>
      </c>
      <c r="AA698">
        <v>0</v>
      </c>
      <c r="AB698">
        <v>0</v>
      </c>
      <c r="AC698">
        <v>0</v>
      </c>
      <c r="AE698">
        <v>1.0562555389299999</v>
      </c>
      <c r="AF698" t="s">
        <v>36</v>
      </c>
      <c r="AG698">
        <v>150</v>
      </c>
      <c r="AH698" t="s">
        <v>37</v>
      </c>
    </row>
    <row r="699" spans="1:34" x14ac:dyDescent="0.25">
      <c r="A699">
        <v>1283</v>
      </c>
      <c r="B699">
        <v>0</v>
      </c>
      <c r="C699">
        <v>0</v>
      </c>
      <c r="D699">
        <v>0</v>
      </c>
      <c r="E699">
        <v>0</v>
      </c>
      <c r="F699">
        <v>0</v>
      </c>
      <c r="G699">
        <v>0</v>
      </c>
      <c r="H699">
        <v>0</v>
      </c>
      <c r="J699">
        <v>0</v>
      </c>
      <c r="K699">
        <v>0</v>
      </c>
      <c r="L699">
        <v>0</v>
      </c>
      <c r="M699">
        <v>0</v>
      </c>
      <c r="N699">
        <v>0</v>
      </c>
      <c r="O699">
        <v>0</v>
      </c>
      <c r="P699">
        <v>0</v>
      </c>
      <c r="Q699">
        <v>0</v>
      </c>
      <c r="S699">
        <v>0</v>
      </c>
      <c r="T699">
        <v>0</v>
      </c>
      <c r="U699">
        <v>0</v>
      </c>
      <c r="V699">
        <v>0</v>
      </c>
      <c r="W699">
        <v>0</v>
      </c>
      <c r="X699">
        <v>0</v>
      </c>
      <c r="Y699">
        <v>0</v>
      </c>
      <c r="AA699">
        <v>0</v>
      </c>
      <c r="AB699">
        <v>0</v>
      </c>
      <c r="AC699">
        <v>0</v>
      </c>
      <c r="AE699">
        <v>1.0562555389299999</v>
      </c>
      <c r="AF699" t="s">
        <v>38</v>
      </c>
      <c r="AG699">
        <v>200</v>
      </c>
      <c r="AH699" t="s">
        <v>39</v>
      </c>
    </row>
    <row r="700" spans="1:34" x14ac:dyDescent="0.25">
      <c r="A700">
        <v>1283</v>
      </c>
      <c r="B700">
        <v>0</v>
      </c>
      <c r="C700">
        <v>0</v>
      </c>
      <c r="D700">
        <v>0</v>
      </c>
      <c r="E700">
        <v>0</v>
      </c>
      <c r="F700">
        <v>0</v>
      </c>
      <c r="G700">
        <v>0</v>
      </c>
      <c r="H700">
        <v>0</v>
      </c>
      <c r="J700">
        <v>0</v>
      </c>
      <c r="K700">
        <v>0</v>
      </c>
      <c r="L700">
        <v>0</v>
      </c>
      <c r="M700">
        <v>0</v>
      </c>
      <c r="N700">
        <v>0</v>
      </c>
      <c r="O700">
        <v>0</v>
      </c>
      <c r="P700">
        <v>0</v>
      </c>
      <c r="Q700">
        <v>0</v>
      </c>
      <c r="S700">
        <v>0</v>
      </c>
      <c r="T700">
        <v>0</v>
      </c>
      <c r="U700">
        <v>0</v>
      </c>
      <c r="V700">
        <v>0</v>
      </c>
      <c r="W700">
        <v>0</v>
      </c>
      <c r="X700">
        <v>0</v>
      </c>
      <c r="Y700">
        <v>0</v>
      </c>
      <c r="AA700">
        <v>0</v>
      </c>
      <c r="AB700">
        <v>0</v>
      </c>
      <c r="AC700">
        <v>0</v>
      </c>
      <c r="AE700">
        <v>1.0562555389299999</v>
      </c>
      <c r="AF700" t="s">
        <v>40</v>
      </c>
      <c r="AG700">
        <v>0.2</v>
      </c>
      <c r="AH700" t="s">
        <v>41</v>
      </c>
    </row>
    <row r="701" spans="1:34" x14ac:dyDescent="0.25">
      <c r="A701">
        <v>1283</v>
      </c>
      <c r="B701">
        <v>0</v>
      </c>
      <c r="C701">
        <v>0</v>
      </c>
      <c r="D701">
        <v>0</v>
      </c>
      <c r="E701">
        <v>0</v>
      </c>
      <c r="F701">
        <v>0</v>
      </c>
      <c r="G701">
        <v>0</v>
      </c>
      <c r="H701">
        <v>0</v>
      </c>
      <c r="J701">
        <v>0</v>
      </c>
      <c r="K701">
        <v>0</v>
      </c>
      <c r="L701">
        <v>0</v>
      </c>
      <c r="M701">
        <v>0</v>
      </c>
      <c r="N701">
        <v>0</v>
      </c>
      <c r="O701">
        <v>0</v>
      </c>
      <c r="P701">
        <v>0</v>
      </c>
      <c r="Q701">
        <v>0</v>
      </c>
      <c r="S701">
        <v>0</v>
      </c>
      <c r="T701">
        <v>0</v>
      </c>
      <c r="U701">
        <v>0</v>
      </c>
      <c r="V701">
        <v>0</v>
      </c>
      <c r="W701">
        <v>0</v>
      </c>
      <c r="X701">
        <v>0</v>
      </c>
      <c r="Y701">
        <v>0</v>
      </c>
      <c r="AA701">
        <v>0</v>
      </c>
      <c r="AB701">
        <v>0</v>
      </c>
      <c r="AC701">
        <v>0</v>
      </c>
      <c r="AE701">
        <v>1.0562555389299999</v>
      </c>
      <c r="AF701" t="s">
        <v>42</v>
      </c>
      <c r="AG701">
        <v>0.3</v>
      </c>
      <c r="AH701" t="s">
        <v>43</v>
      </c>
    </row>
    <row r="702" spans="1:34" x14ac:dyDescent="0.25">
      <c r="A702">
        <v>1283</v>
      </c>
      <c r="B702">
        <v>0</v>
      </c>
      <c r="C702">
        <v>0</v>
      </c>
      <c r="D702">
        <v>0</v>
      </c>
      <c r="E702">
        <v>0</v>
      </c>
      <c r="F702">
        <v>0</v>
      </c>
      <c r="G702">
        <v>0</v>
      </c>
      <c r="H702">
        <v>0</v>
      </c>
      <c r="J702">
        <v>0</v>
      </c>
      <c r="K702">
        <v>0</v>
      </c>
      <c r="L702">
        <v>0</v>
      </c>
      <c r="M702">
        <v>0</v>
      </c>
      <c r="N702">
        <v>0</v>
      </c>
      <c r="O702">
        <v>0</v>
      </c>
      <c r="P702">
        <v>0</v>
      </c>
      <c r="Q702">
        <v>0</v>
      </c>
      <c r="S702">
        <v>0</v>
      </c>
      <c r="T702">
        <v>0</v>
      </c>
      <c r="U702">
        <v>0</v>
      </c>
      <c r="V702">
        <v>0</v>
      </c>
      <c r="W702">
        <v>0</v>
      </c>
      <c r="X702">
        <v>0</v>
      </c>
      <c r="Y702">
        <v>0</v>
      </c>
      <c r="AA702">
        <v>0</v>
      </c>
      <c r="AB702">
        <v>0</v>
      </c>
      <c r="AC702">
        <v>0</v>
      </c>
      <c r="AE702">
        <v>1.0562555389299999</v>
      </c>
      <c r="AF702" t="s">
        <v>44</v>
      </c>
      <c r="AG702">
        <v>0.4</v>
      </c>
      <c r="AH702" t="s">
        <v>45</v>
      </c>
    </row>
    <row r="703" spans="1:34" x14ac:dyDescent="0.25">
      <c r="A703">
        <v>1283</v>
      </c>
      <c r="B703">
        <v>0</v>
      </c>
      <c r="C703">
        <v>0</v>
      </c>
      <c r="D703">
        <v>0</v>
      </c>
      <c r="E703">
        <v>0</v>
      </c>
      <c r="F703">
        <v>0</v>
      </c>
      <c r="G703">
        <v>0</v>
      </c>
      <c r="H703">
        <v>0</v>
      </c>
      <c r="J703">
        <v>0</v>
      </c>
      <c r="K703">
        <v>0</v>
      </c>
      <c r="L703">
        <v>0</v>
      </c>
      <c r="M703">
        <v>0</v>
      </c>
      <c r="N703">
        <v>0</v>
      </c>
      <c r="O703">
        <v>0</v>
      </c>
      <c r="P703">
        <v>0</v>
      </c>
      <c r="Q703">
        <v>0</v>
      </c>
      <c r="S703">
        <v>0</v>
      </c>
      <c r="T703">
        <v>0</v>
      </c>
      <c r="U703">
        <v>0</v>
      </c>
      <c r="V703">
        <v>0</v>
      </c>
      <c r="W703">
        <v>0</v>
      </c>
      <c r="X703">
        <v>0</v>
      </c>
      <c r="Y703">
        <v>0</v>
      </c>
      <c r="AA703">
        <v>0</v>
      </c>
      <c r="AB703">
        <v>0</v>
      </c>
      <c r="AC703">
        <v>0</v>
      </c>
      <c r="AE703">
        <v>1.0562555389299999</v>
      </c>
      <c r="AF703" t="s">
        <v>46</v>
      </c>
      <c r="AG703">
        <v>0.5</v>
      </c>
      <c r="AH703" t="s">
        <v>47</v>
      </c>
    </row>
    <row r="704" spans="1:34" x14ac:dyDescent="0.25">
      <c r="A704">
        <v>1284</v>
      </c>
      <c r="B704">
        <v>0</v>
      </c>
      <c r="C704">
        <v>0</v>
      </c>
      <c r="D704">
        <v>0</v>
      </c>
      <c r="E704">
        <v>0</v>
      </c>
      <c r="F704">
        <v>0</v>
      </c>
      <c r="G704">
        <v>0</v>
      </c>
      <c r="H704">
        <v>0</v>
      </c>
      <c r="J704">
        <v>0</v>
      </c>
      <c r="K704">
        <v>0</v>
      </c>
      <c r="L704">
        <v>0</v>
      </c>
      <c r="M704">
        <v>0</v>
      </c>
      <c r="N704">
        <v>0</v>
      </c>
      <c r="O704">
        <v>0</v>
      </c>
      <c r="P704">
        <v>0</v>
      </c>
      <c r="Q704">
        <v>0</v>
      </c>
      <c r="S704">
        <v>0</v>
      </c>
      <c r="T704">
        <v>0</v>
      </c>
      <c r="U704">
        <v>0</v>
      </c>
      <c r="V704">
        <v>0</v>
      </c>
      <c r="W704">
        <v>0</v>
      </c>
      <c r="X704">
        <v>0</v>
      </c>
      <c r="Y704">
        <v>0</v>
      </c>
      <c r="AA704">
        <v>1</v>
      </c>
      <c r="AB704">
        <v>0</v>
      </c>
      <c r="AC704">
        <v>1</v>
      </c>
      <c r="AD704">
        <v>5</v>
      </c>
      <c r="AE704">
        <v>0.84672008534599996</v>
      </c>
      <c r="AF704" t="s">
        <v>36</v>
      </c>
      <c r="AG704">
        <v>150</v>
      </c>
      <c r="AH704" t="s">
        <v>37</v>
      </c>
    </row>
    <row r="705" spans="1:34" x14ac:dyDescent="0.25">
      <c r="A705">
        <v>1284</v>
      </c>
      <c r="B705">
        <v>0</v>
      </c>
      <c r="C705">
        <v>0</v>
      </c>
      <c r="D705">
        <v>0</v>
      </c>
      <c r="E705">
        <v>0</v>
      </c>
      <c r="F705">
        <v>0</v>
      </c>
      <c r="G705">
        <v>0</v>
      </c>
      <c r="H705">
        <v>0</v>
      </c>
      <c r="J705">
        <v>0</v>
      </c>
      <c r="K705">
        <v>0</v>
      </c>
      <c r="L705">
        <v>0</v>
      </c>
      <c r="M705">
        <v>0</v>
      </c>
      <c r="N705">
        <v>0</v>
      </c>
      <c r="O705">
        <v>0</v>
      </c>
      <c r="P705">
        <v>0</v>
      </c>
      <c r="Q705">
        <v>0</v>
      </c>
      <c r="S705">
        <v>0</v>
      </c>
      <c r="T705">
        <v>0</v>
      </c>
      <c r="U705">
        <v>0</v>
      </c>
      <c r="V705">
        <v>0</v>
      </c>
      <c r="W705">
        <v>0</v>
      </c>
      <c r="X705">
        <v>0</v>
      </c>
      <c r="Y705">
        <v>0</v>
      </c>
      <c r="AA705">
        <v>1</v>
      </c>
      <c r="AB705">
        <v>0</v>
      </c>
      <c r="AC705">
        <v>1</v>
      </c>
      <c r="AD705">
        <v>5</v>
      </c>
      <c r="AE705">
        <v>0.84672008534599996</v>
      </c>
      <c r="AF705" t="s">
        <v>38</v>
      </c>
      <c r="AG705">
        <v>200</v>
      </c>
      <c r="AH705" t="s">
        <v>39</v>
      </c>
    </row>
    <row r="706" spans="1:34" x14ac:dyDescent="0.25">
      <c r="A706">
        <v>1284</v>
      </c>
      <c r="B706">
        <v>0</v>
      </c>
      <c r="C706">
        <v>0</v>
      </c>
      <c r="D706">
        <v>0</v>
      </c>
      <c r="E706">
        <v>0</v>
      </c>
      <c r="F706">
        <v>0</v>
      </c>
      <c r="G706">
        <v>0</v>
      </c>
      <c r="H706">
        <v>0</v>
      </c>
      <c r="J706">
        <v>0</v>
      </c>
      <c r="K706">
        <v>0</v>
      </c>
      <c r="L706">
        <v>0</v>
      </c>
      <c r="M706">
        <v>0</v>
      </c>
      <c r="N706">
        <v>0</v>
      </c>
      <c r="O706">
        <v>0</v>
      </c>
      <c r="P706">
        <v>0</v>
      </c>
      <c r="Q706">
        <v>0</v>
      </c>
      <c r="S706">
        <v>0</v>
      </c>
      <c r="T706">
        <v>0</v>
      </c>
      <c r="U706">
        <v>0</v>
      </c>
      <c r="V706">
        <v>0</v>
      </c>
      <c r="W706">
        <v>0</v>
      </c>
      <c r="X706">
        <v>0</v>
      </c>
      <c r="Y706">
        <v>0</v>
      </c>
      <c r="AA706">
        <v>1</v>
      </c>
      <c r="AB706">
        <v>0</v>
      </c>
      <c r="AC706">
        <v>1</v>
      </c>
      <c r="AD706">
        <v>5</v>
      </c>
      <c r="AE706">
        <v>0.84672008534599996</v>
      </c>
      <c r="AF706" t="s">
        <v>46</v>
      </c>
      <c r="AG706">
        <v>0.5</v>
      </c>
      <c r="AH706" t="s">
        <v>47</v>
      </c>
    </row>
    <row r="707" spans="1:34" x14ac:dyDescent="0.25">
      <c r="A707">
        <v>1287</v>
      </c>
      <c r="B707">
        <v>0</v>
      </c>
      <c r="C707">
        <v>0</v>
      </c>
      <c r="D707">
        <v>0</v>
      </c>
      <c r="E707">
        <v>0</v>
      </c>
      <c r="F707">
        <v>0</v>
      </c>
      <c r="G707">
        <v>0</v>
      </c>
      <c r="H707">
        <v>0</v>
      </c>
      <c r="J707">
        <v>0</v>
      </c>
      <c r="K707">
        <v>0</v>
      </c>
      <c r="L707">
        <v>0</v>
      </c>
      <c r="M707">
        <v>0</v>
      </c>
      <c r="N707">
        <v>0</v>
      </c>
      <c r="O707">
        <v>0</v>
      </c>
      <c r="P707">
        <v>0</v>
      </c>
      <c r="Q707">
        <v>0</v>
      </c>
      <c r="S707">
        <v>0</v>
      </c>
      <c r="T707">
        <v>0</v>
      </c>
      <c r="U707">
        <v>0</v>
      </c>
      <c r="V707">
        <v>0</v>
      </c>
      <c r="W707">
        <v>0</v>
      </c>
      <c r="X707">
        <v>0</v>
      </c>
      <c r="Y707">
        <v>0</v>
      </c>
      <c r="AA707">
        <v>3</v>
      </c>
      <c r="AB707">
        <v>1</v>
      </c>
      <c r="AC707">
        <v>1</v>
      </c>
      <c r="AD707">
        <v>10</v>
      </c>
      <c r="AE707">
        <v>0.986936094288</v>
      </c>
      <c r="AF707" t="s">
        <v>44</v>
      </c>
      <c r="AG707">
        <v>0.4</v>
      </c>
      <c r="AH707" t="s">
        <v>45</v>
      </c>
    </row>
    <row r="708" spans="1:34" x14ac:dyDescent="0.25">
      <c r="A708">
        <v>1287</v>
      </c>
      <c r="B708">
        <v>0</v>
      </c>
      <c r="C708">
        <v>0</v>
      </c>
      <c r="D708">
        <v>0</v>
      </c>
      <c r="E708">
        <v>0</v>
      </c>
      <c r="F708">
        <v>0</v>
      </c>
      <c r="G708">
        <v>0</v>
      </c>
      <c r="H708">
        <v>0</v>
      </c>
      <c r="J708">
        <v>0</v>
      </c>
      <c r="K708">
        <v>0</v>
      </c>
      <c r="L708">
        <v>0</v>
      </c>
      <c r="M708">
        <v>0</v>
      </c>
      <c r="N708">
        <v>0</v>
      </c>
      <c r="O708">
        <v>0</v>
      </c>
      <c r="P708">
        <v>0</v>
      </c>
      <c r="Q708">
        <v>0</v>
      </c>
      <c r="S708">
        <v>0</v>
      </c>
      <c r="T708">
        <v>0</v>
      </c>
      <c r="U708">
        <v>0</v>
      </c>
      <c r="V708">
        <v>0</v>
      </c>
      <c r="W708">
        <v>0</v>
      </c>
      <c r="X708">
        <v>0</v>
      </c>
      <c r="Y708">
        <v>0</v>
      </c>
      <c r="AA708">
        <v>3</v>
      </c>
      <c r="AB708">
        <v>1</v>
      </c>
      <c r="AC708">
        <v>1</v>
      </c>
      <c r="AD708">
        <v>10</v>
      </c>
      <c r="AE708">
        <v>0.986936094288</v>
      </c>
      <c r="AF708" t="s">
        <v>46</v>
      </c>
      <c r="AG708">
        <v>0.5</v>
      </c>
      <c r="AH708" t="s">
        <v>47</v>
      </c>
    </row>
    <row r="709" spans="1:34" x14ac:dyDescent="0.25">
      <c r="A709">
        <v>1294</v>
      </c>
      <c r="B709">
        <v>0</v>
      </c>
      <c r="C709">
        <v>0</v>
      </c>
      <c r="D709">
        <v>0</v>
      </c>
      <c r="E709">
        <v>0</v>
      </c>
      <c r="F709">
        <v>0</v>
      </c>
      <c r="G709">
        <v>0</v>
      </c>
      <c r="H709">
        <v>0</v>
      </c>
      <c r="J709">
        <v>0</v>
      </c>
      <c r="K709">
        <v>0</v>
      </c>
      <c r="L709">
        <v>0</v>
      </c>
      <c r="M709">
        <v>0</v>
      </c>
      <c r="N709">
        <v>0</v>
      </c>
      <c r="O709">
        <v>0</v>
      </c>
      <c r="P709">
        <v>0</v>
      </c>
      <c r="Q709">
        <v>0</v>
      </c>
      <c r="S709">
        <v>10</v>
      </c>
      <c r="T709">
        <v>2</v>
      </c>
      <c r="U709">
        <v>2</v>
      </c>
      <c r="V709">
        <v>0</v>
      </c>
      <c r="W709">
        <v>6</v>
      </c>
      <c r="X709">
        <v>0</v>
      </c>
      <c r="Y709">
        <v>0</v>
      </c>
      <c r="Z709">
        <v>-7</v>
      </c>
      <c r="AA709">
        <v>2</v>
      </c>
      <c r="AB709">
        <v>0</v>
      </c>
      <c r="AC709">
        <v>2</v>
      </c>
      <c r="AD709">
        <v>-7</v>
      </c>
      <c r="AE709">
        <v>0.83727572747199996</v>
      </c>
      <c r="AF709" t="s">
        <v>38</v>
      </c>
      <c r="AG709">
        <v>200</v>
      </c>
      <c r="AH709" t="s">
        <v>39</v>
      </c>
    </row>
    <row r="710" spans="1:34" x14ac:dyDescent="0.25">
      <c r="A710">
        <v>1297</v>
      </c>
      <c r="B710">
        <v>0</v>
      </c>
      <c r="C710">
        <v>0</v>
      </c>
      <c r="D710">
        <v>0</v>
      </c>
      <c r="E710">
        <v>0</v>
      </c>
      <c r="F710">
        <v>0</v>
      </c>
      <c r="G710">
        <v>0</v>
      </c>
      <c r="H710">
        <v>0</v>
      </c>
      <c r="J710">
        <v>0</v>
      </c>
      <c r="K710" t="s">
        <v>48</v>
      </c>
      <c r="S710" t="s">
        <v>48</v>
      </c>
      <c r="AA710" t="s">
        <v>48</v>
      </c>
      <c r="AE710">
        <v>0.98253952768200004</v>
      </c>
      <c r="AF710" t="s">
        <v>34</v>
      </c>
      <c r="AG710">
        <v>100</v>
      </c>
      <c r="AH710" t="s">
        <v>35</v>
      </c>
    </row>
    <row r="711" spans="1:34" x14ac:dyDescent="0.25">
      <c r="A711">
        <v>1297</v>
      </c>
      <c r="B711">
        <v>0</v>
      </c>
      <c r="C711">
        <v>0</v>
      </c>
      <c r="D711">
        <v>0</v>
      </c>
      <c r="E711">
        <v>0</v>
      </c>
      <c r="F711">
        <v>0</v>
      </c>
      <c r="G711">
        <v>0</v>
      </c>
      <c r="H711">
        <v>0</v>
      </c>
      <c r="J711">
        <v>0</v>
      </c>
      <c r="K711" t="s">
        <v>48</v>
      </c>
      <c r="S711" t="s">
        <v>48</v>
      </c>
      <c r="AA711" t="s">
        <v>48</v>
      </c>
      <c r="AE711">
        <v>0.98253952768200004</v>
      </c>
      <c r="AF711" t="s">
        <v>36</v>
      </c>
      <c r="AG711">
        <v>150</v>
      </c>
      <c r="AH711" t="s">
        <v>37</v>
      </c>
    </row>
    <row r="712" spans="1:34" x14ac:dyDescent="0.25">
      <c r="A712">
        <v>1297</v>
      </c>
      <c r="B712">
        <v>0</v>
      </c>
      <c r="C712">
        <v>0</v>
      </c>
      <c r="D712">
        <v>0</v>
      </c>
      <c r="E712">
        <v>0</v>
      </c>
      <c r="F712">
        <v>0</v>
      </c>
      <c r="G712">
        <v>0</v>
      </c>
      <c r="H712">
        <v>0</v>
      </c>
      <c r="J712">
        <v>0</v>
      </c>
      <c r="K712" t="s">
        <v>48</v>
      </c>
      <c r="S712" t="s">
        <v>48</v>
      </c>
      <c r="AA712" t="s">
        <v>48</v>
      </c>
      <c r="AE712">
        <v>0.98253952768200004</v>
      </c>
      <c r="AF712" t="s">
        <v>38</v>
      </c>
      <c r="AG712">
        <v>200</v>
      </c>
      <c r="AH712" t="s">
        <v>39</v>
      </c>
    </row>
    <row r="713" spans="1:34" x14ac:dyDescent="0.25">
      <c r="A713">
        <v>1297</v>
      </c>
      <c r="B713">
        <v>0</v>
      </c>
      <c r="C713">
        <v>0</v>
      </c>
      <c r="D713">
        <v>0</v>
      </c>
      <c r="E713">
        <v>0</v>
      </c>
      <c r="F713">
        <v>0</v>
      </c>
      <c r="G713">
        <v>0</v>
      </c>
      <c r="H713">
        <v>0</v>
      </c>
      <c r="J713">
        <v>0</v>
      </c>
      <c r="K713" t="s">
        <v>48</v>
      </c>
      <c r="S713" t="s">
        <v>48</v>
      </c>
      <c r="AA713" t="s">
        <v>48</v>
      </c>
      <c r="AE713">
        <v>0.98253952768200004</v>
      </c>
      <c r="AF713" t="s">
        <v>46</v>
      </c>
      <c r="AG713">
        <v>0.5</v>
      </c>
      <c r="AH713" t="s">
        <v>47</v>
      </c>
    </row>
    <row r="714" spans="1:34" x14ac:dyDescent="0.25">
      <c r="A714">
        <v>1302</v>
      </c>
      <c r="B714">
        <v>0</v>
      </c>
      <c r="C714">
        <v>0</v>
      </c>
      <c r="D714">
        <v>0</v>
      </c>
      <c r="E714">
        <v>0</v>
      </c>
      <c r="F714">
        <v>0</v>
      </c>
      <c r="G714">
        <v>0</v>
      </c>
      <c r="H714">
        <v>0</v>
      </c>
      <c r="J714" t="s">
        <v>51</v>
      </c>
      <c r="K714">
        <v>0</v>
      </c>
      <c r="L714">
        <v>0</v>
      </c>
      <c r="M714">
        <v>0</v>
      </c>
      <c r="N714">
        <v>0</v>
      </c>
      <c r="O714">
        <v>0</v>
      </c>
      <c r="P714">
        <v>0</v>
      </c>
      <c r="Q714">
        <v>0</v>
      </c>
      <c r="S714">
        <v>10</v>
      </c>
      <c r="T714">
        <v>2</v>
      </c>
      <c r="U714">
        <v>2</v>
      </c>
      <c r="V714">
        <v>0</v>
      </c>
      <c r="W714">
        <v>6</v>
      </c>
      <c r="X714">
        <v>0</v>
      </c>
      <c r="Y714">
        <v>0</v>
      </c>
      <c r="Z714">
        <v>2</v>
      </c>
      <c r="AA714">
        <v>2</v>
      </c>
      <c r="AB714">
        <v>0</v>
      </c>
      <c r="AC714">
        <v>2</v>
      </c>
      <c r="AD714">
        <v>4</v>
      </c>
      <c r="AE714">
        <v>1.0155302342899999</v>
      </c>
      <c r="AF714" t="s">
        <v>46</v>
      </c>
      <c r="AG714">
        <v>0.5</v>
      </c>
      <c r="AH714" t="s">
        <v>47</v>
      </c>
    </row>
    <row r="715" spans="1:34" x14ac:dyDescent="0.25">
      <c r="A715">
        <v>1303</v>
      </c>
      <c r="B715">
        <v>0</v>
      </c>
      <c r="C715">
        <v>0</v>
      </c>
      <c r="D715">
        <v>0</v>
      </c>
      <c r="E715">
        <v>0</v>
      </c>
      <c r="F715">
        <v>0</v>
      </c>
      <c r="G715">
        <v>0</v>
      </c>
      <c r="H715">
        <v>0</v>
      </c>
      <c r="J715">
        <v>10</v>
      </c>
      <c r="K715">
        <v>0</v>
      </c>
      <c r="L715">
        <v>0</v>
      </c>
      <c r="M715">
        <v>0</v>
      </c>
      <c r="N715">
        <v>0</v>
      </c>
      <c r="O715">
        <v>0</v>
      </c>
      <c r="P715">
        <v>0</v>
      </c>
      <c r="Q715">
        <v>0</v>
      </c>
      <c r="S715">
        <v>0</v>
      </c>
      <c r="T715">
        <v>0</v>
      </c>
      <c r="U715">
        <v>0</v>
      </c>
      <c r="V715">
        <v>0</v>
      </c>
      <c r="W715">
        <v>0</v>
      </c>
      <c r="X715">
        <v>0</v>
      </c>
      <c r="Y715">
        <v>0</v>
      </c>
      <c r="AA715">
        <v>5</v>
      </c>
      <c r="AB715">
        <v>0</v>
      </c>
      <c r="AC715">
        <v>4</v>
      </c>
      <c r="AD715">
        <v>-7</v>
      </c>
      <c r="AE715">
        <v>0.91124806548899995</v>
      </c>
      <c r="AF715" t="s">
        <v>34</v>
      </c>
      <c r="AG715">
        <v>100</v>
      </c>
      <c r="AH715" t="s">
        <v>35</v>
      </c>
    </row>
    <row r="716" spans="1:34" x14ac:dyDescent="0.25">
      <c r="A716">
        <v>1303</v>
      </c>
      <c r="B716">
        <v>0</v>
      </c>
      <c r="C716">
        <v>0</v>
      </c>
      <c r="D716">
        <v>0</v>
      </c>
      <c r="E716">
        <v>0</v>
      </c>
      <c r="F716">
        <v>0</v>
      </c>
      <c r="G716">
        <v>0</v>
      </c>
      <c r="H716">
        <v>0</v>
      </c>
      <c r="J716">
        <v>10</v>
      </c>
      <c r="K716">
        <v>0</v>
      </c>
      <c r="L716">
        <v>0</v>
      </c>
      <c r="M716">
        <v>0</v>
      </c>
      <c r="N716">
        <v>0</v>
      </c>
      <c r="O716">
        <v>0</v>
      </c>
      <c r="P716">
        <v>0</v>
      </c>
      <c r="Q716">
        <v>0</v>
      </c>
      <c r="S716">
        <v>0</v>
      </c>
      <c r="T716">
        <v>0</v>
      </c>
      <c r="U716">
        <v>0</v>
      </c>
      <c r="V716">
        <v>0</v>
      </c>
      <c r="W716">
        <v>0</v>
      </c>
      <c r="X716">
        <v>0</v>
      </c>
      <c r="Y716">
        <v>0</v>
      </c>
      <c r="AA716">
        <v>5</v>
      </c>
      <c r="AB716">
        <v>0</v>
      </c>
      <c r="AC716">
        <v>4</v>
      </c>
      <c r="AD716">
        <v>-7</v>
      </c>
      <c r="AE716">
        <v>0.91124806548899995</v>
      </c>
      <c r="AF716" t="s">
        <v>36</v>
      </c>
      <c r="AG716">
        <v>150</v>
      </c>
      <c r="AH716" t="s">
        <v>37</v>
      </c>
    </row>
    <row r="717" spans="1:34" x14ac:dyDescent="0.25">
      <c r="A717">
        <v>1303</v>
      </c>
      <c r="B717">
        <v>0</v>
      </c>
      <c r="C717">
        <v>0</v>
      </c>
      <c r="D717">
        <v>0</v>
      </c>
      <c r="E717">
        <v>0</v>
      </c>
      <c r="F717">
        <v>0</v>
      </c>
      <c r="G717">
        <v>0</v>
      </c>
      <c r="H717">
        <v>0</v>
      </c>
      <c r="J717">
        <v>10</v>
      </c>
      <c r="K717">
        <v>0</v>
      </c>
      <c r="L717">
        <v>0</v>
      </c>
      <c r="M717">
        <v>0</v>
      </c>
      <c r="N717">
        <v>0</v>
      </c>
      <c r="O717">
        <v>0</v>
      </c>
      <c r="P717">
        <v>0</v>
      </c>
      <c r="Q717">
        <v>0</v>
      </c>
      <c r="S717">
        <v>0</v>
      </c>
      <c r="T717">
        <v>0</v>
      </c>
      <c r="U717">
        <v>0</v>
      </c>
      <c r="V717">
        <v>0</v>
      </c>
      <c r="W717">
        <v>0</v>
      </c>
      <c r="X717">
        <v>0</v>
      </c>
      <c r="Y717">
        <v>0</v>
      </c>
      <c r="AA717">
        <v>5</v>
      </c>
      <c r="AB717">
        <v>0</v>
      </c>
      <c r="AC717">
        <v>4</v>
      </c>
      <c r="AD717">
        <v>-7</v>
      </c>
      <c r="AE717">
        <v>0.91124806548899995</v>
      </c>
      <c r="AF717" t="s">
        <v>38</v>
      </c>
      <c r="AG717">
        <v>200</v>
      </c>
      <c r="AH717" t="s">
        <v>39</v>
      </c>
    </row>
    <row r="718" spans="1:34" x14ac:dyDescent="0.25">
      <c r="A718">
        <v>1305</v>
      </c>
      <c r="B718">
        <v>0</v>
      </c>
      <c r="C718">
        <v>0</v>
      </c>
      <c r="D718">
        <v>0</v>
      </c>
      <c r="E718">
        <v>0</v>
      </c>
      <c r="F718">
        <v>0</v>
      </c>
      <c r="G718">
        <v>0</v>
      </c>
      <c r="H718">
        <v>0</v>
      </c>
      <c r="J718">
        <v>0</v>
      </c>
      <c r="K718">
        <v>0</v>
      </c>
      <c r="L718">
        <v>0</v>
      </c>
      <c r="M718">
        <v>0</v>
      </c>
      <c r="N718">
        <v>0</v>
      </c>
      <c r="O718">
        <v>0</v>
      </c>
      <c r="P718">
        <v>0</v>
      </c>
      <c r="Q718">
        <v>0</v>
      </c>
      <c r="S718">
        <v>8</v>
      </c>
      <c r="T718">
        <v>0</v>
      </c>
      <c r="U718">
        <v>0</v>
      </c>
      <c r="V718">
        <v>0</v>
      </c>
      <c r="W718">
        <v>2</v>
      </c>
      <c r="X718">
        <v>6</v>
      </c>
      <c r="Y718">
        <v>0</v>
      </c>
      <c r="Z718">
        <v>1</v>
      </c>
      <c r="AA718">
        <v>3</v>
      </c>
      <c r="AB718">
        <v>2</v>
      </c>
      <c r="AC718">
        <v>1</v>
      </c>
      <c r="AD718">
        <v>5</v>
      </c>
      <c r="AE718">
        <v>1.0221000791599999</v>
      </c>
      <c r="AF718" t="s">
        <v>34</v>
      </c>
      <c r="AG718">
        <v>100</v>
      </c>
      <c r="AH718" t="s">
        <v>35</v>
      </c>
    </row>
    <row r="719" spans="1:34" x14ac:dyDescent="0.25">
      <c r="A719">
        <v>1305</v>
      </c>
      <c r="B719">
        <v>0</v>
      </c>
      <c r="C719">
        <v>0</v>
      </c>
      <c r="D719">
        <v>0</v>
      </c>
      <c r="E719">
        <v>0</v>
      </c>
      <c r="F719">
        <v>0</v>
      </c>
      <c r="G719">
        <v>0</v>
      </c>
      <c r="H719">
        <v>0</v>
      </c>
      <c r="J719">
        <v>0</v>
      </c>
      <c r="K719">
        <v>0</v>
      </c>
      <c r="L719">
        <v>0</v>
      </c>
      <c r="M719">
        <v>0</v>
      </c>
      <c r="N719">
        <v>0</v>
      </c>
      <c r="O719">
        <v>0</v>
      </c>
      <c r="P719">
        <v>0</v>
      </c>
      <c r="Q719">
        <v>0</v>
      </c>
      <c r="S719">
        <v>8</v>
      </c>
      <c r="T719">
        <v>0</v>
      </c>
      <c r="U719">
        <v>0</v>
      </c>
      <c r="V719">
        <v>0</v>
      </c>
      <c r="W719">
        <v>2</v>
      </c>
      <c r="X719">
        <v>6</v>
      </c>
      <c r="Y719">
        <v>0</v>
      </c>
      <c r="Z719">
        <v>1</v>
      </c>
      <c r="AA719">
        <v>3</v>
      </c>
      <c r="AB719">
        <v>2</v>
      </c>
      <c r="AC719">
        <v>1</v>
      </c>
      <c r="AD719">
        <v>5</v>
      </c>
      <c r="AE719">
        <v>1.0221000791599999</v>
      </c>
      <c r="AF719" t="s">
        <v>36</v>
      </c>
      <c r="AG719">
        <v>150</v>
      </c>
      <c r="AH719" t="s">
        <v>37</v>
      </c>
    </row>
    <row r="720" spans="1:34" x14ac:dyDescent="0.25">
      <c r="A720">
        <v>1305</v>
      </c>
      <c r="B720">
        <v>0</v>
      </c>
      <c r="C720">
        <v>0</v>
      </c>
      <c r="D720">
        <v>0</v>
      </c>
      <c r="E720">
        <v>0</v>
      </c>
      <c r="F720">
        <v>0</v>
      </c>
      <c r="G720">
        <v>0</v>
      </c>
      <c r="H720">
        <v>0</v>
      </c>
      <c r="J720">
        <v>0</v>
      </c>
      <c r="K720">
        <v>0</v>
      </c>
      <c r="L720">
        <v>0</v>
      </c>
      <c r="M720">
        <v>0</v>
      </c>
      <c r="N720">
        <v>0</v>
      </c>
      <c r="O720">
        <v>0</v>
      </c>
      <c r="P720">
        <v>0</v>
      </c>
      <c r="Q720">
        <v>0</v>
      </c>
      <c r="S720">
        <v>8</v>
      </c>
      <c r="T720">
        <v>0</v>
      </c>
      <c r="U720">
        <v>0</v>
      </c>
      <c r="V720">
        <v>0</v>
      </c>
      <c r="W720">
        <v>2</v>
      </c>
      <c r="X720">
        <v>6</v>
      </c>
      <c r="Y720">
        <v>0</v>
      </c>
      <c r="Z720">
        <v>1</v>
      </c>
      <c r="AA720">
        <v>3</v>
      </c>
      <c r="AB720">
        <v>2</v>
      </c>
      <c r="AC720">
        <v>1</v>
      </c>
      <c r="AD720">
        <v>5</v>
      </c>
      <c r="AE720">
        <v>1.0221000791599999</v>
      </c>
      <c r="AF720" t="s">
        <v>38</v>
      </c>
      <c r="AG720">
        <v>200</v>
      </c>
      <c r="AH720" t="s">
        <v>39</v>
      </c>
    </row>
    <row r="721" spans="1:34" x14ac:dyDescent="0.25">
      <c r="A721">
        <v>1305</v>
      </c>
      <c r="B721">
        <v>0</v>
      </c>
      <c r="C721">
        <v>0</v>
      </c>
      <c r="D721">
        <v>0</v>
      </c>
      <c r="E721">
        <v>0</v>
      </c>
      <c r="F721">
        <v>0</v>
      </c>
      <c r="G721">
        <v>0</v>
      </c>
      <c r="H721">
        <v>0</v>
      </c>
      <c r="J721">
        <v>0</v>
      </c>
      <c r="K721">
        <v>0</v>
      </c>
      <c r="L721">
        <v>0</v>
      </c>
      <c r="M721">
        <v>0</v>
      </c>
      <c r="N721">
        <v>0</v>
      </c>
      <c r="O721">
        <v>0</v>
      </c>
      <c r="P721">
        <v>0</v>
      </c>
      <c r="Q721">
        <v>0</v>
      </c>
      <c r="S721">
        <v>8</v>
      </c>
      <c r="T721">
        <v>0</v>
      </c>
      <c r="U721">
        <v>0</v>
      </c>
      <c r="V721">
        <v>0</v>
      </c>
      <c r="W721">
        <v>2</v>
      </c>
      <c r="X721">
        <v>6</v>
      </c>
      <c r="Y721">
        <v>0</v>
      </c>
      <c r="Z721">
        <v>1</v>
      </c>
      <c r="AA721">
        <v>3</v>
      </c>
      <c r="AB721">
        <v>2</v>
      </c>
      <c r="AC721">
        <v>1</v>
      </c>
      <c r="AD721">
        <v>5</v>
      </c>
      <c r="AE721">
        <v>1.0221000791599999</v>
      </c>
      <c r="AF721" t="s">
        <v>44</v>
      </c>
      <c r="AG721">
        <v>0.4</v>
      </c>
      <c r="AH721" t="s">
        <v>45</v>
      </c>
    </row>
    <row r="722" spans="1:34" x14ac:dyDescent="0.25">
      <c r="A722">
        <v>1305</v>
      </c>
      <c r="B722">
        <v>0</v>
      </c>
      <c r="C722">
        <v>0</v>
      </c>
      <c r="D722">
        <v>0</v>
      </c>
      <c r="E722">
        <v>0</v>
      </c>
      <c r="F722">
        <v>0</v>
      </c>
      <c r="G722">
        <v>0</v>
      </c>
      <c r="H722">
        <v>0</v>
      </c>
      <c r="J722">
        <v>0</v>
      </c>
      <c r="K722">
        <v>0</v>
      </c>
      <c r="L722">
        <v>0</v>
      </c>
      <c r="M722">
        <v>0</v>
      </c>
      <c r="N722">
        <v>0</v>
      </c>
      <c r="O722">
        <v>0</v>
      </c>
      <c r="P722">
        <v>0</v>
      </c>
      <c r="Q722">
        <v>0</v>
      </c>
      <c r="S722">
        <v>8</v>
      </c>
      <c r="T722">
        <v>0</v>
      </c>
      <c r="U722">
        <v>0</v>
      </c>
      <c r="V722">
        <v>0</v>
      </c>
      <c r="W722">
        <v>2</v>
      </c>
      <c r="X722">
        <v>6</v>
      </c>
      <c r="Y722">
        <v>0</v>
      </c>
      <c r="Z722">
        <v>1</v>
      </c>
      <c r="AA722">
        <v>3</v>
      </c>
      <c r="AB722">
        <v>2</v>
      </c>
      <c r="AC722">
        <v>1</v>
      </c>
      <c r="AD722">
        <v>5</v>
      </c>
      <c r="AE722">
        <v>1.0221000791599999</v>
      </c>
      <c r="AF722" t="s">
        <v>46</v>
      </c>
      <c r="AG722">
        <v>0.5</v>
      </c>
      <c r="AH722" t="s">
        <v>47</v>
      </c>
    </row>
    <row r="723" spans="1:34" x14ac:dyDescent="0.25">
      <c r="A723">
        <v>1309</v>
      </c>
      <c r="B723">
        <v>0</v>
      </c>
      <c r="C723">
        <v>0</v>
      </c>
      <c r="D723">
        <v>0</v>
      </c>
      <c r="E723">
        <v>0</v>
      </c>
      <c r="F723">
        <v>0</v>
      </c>
      <c r="G723">
        <v>0</v>
      </c>
      <c r="H723">
        <v>0</v>
      </c>
      <c r="J723">
        <v>10</v>
      </c>
      <c r="K723">
        <v>0</v>
      </c>
      <c r="L723">
        <v>0</v>
      </c>
      <c r="M723">
        <v>0</v>
      </c>
      <c r="N723">
        <v>0</v>
      </c>
      <c r="O723">
        <v>0</v>
      </c>
      <c r="P723">
        <v>0</v>
      </c>
      <c r="Q723">
        <v>0</v>
      </c>
      <c r="S723">
        <v>0</v>
      </c>
      <c r="T723">
        <v>0</v>
      </c>
      <c r="U723">
        <v>0</v>
      </c>
      <c r="V723">
        <v>0</v>
      </c>
      <c r="W723">
        <v>0</v>
      </c>
      <c r="X723">
        <v>0</v>
      </c>
      <c r="Y723">
        <v>0</v>
      </c>
      <c r="AA723">
        <v>5</v>
      </c>
      <c r="AB723">
        <v>4</v>
      </c>
      <c r="AC723">
        <v>1</v>
      </c>
      <c r="AD723">
        <v>4</v>
      </c>
      <c r="AE723">
        <v>1.0155302342899999</v>
      </c>
      <c r="AF723" t="s">
        <v>46</v>
      </c>
      <c r="AG723">
        <v>0.5</v>
      </c>
      <c r="AH723" t="s">
        <v>47</v>
      </c>
    </row>
    <row r="724" spans="1:34" x14ac:dyDescent="0.25">
      <c r="A724">
        <v>1312</v>
      </c>
      <c r="B724">
        <v>0</v>
      </c>
      <c r="C724">
        <v>0</v>
      </c>
      <c r="D724">
        <v>0</v>
      </c>
      <c r="E724">
        <v>0</v>
      </c>
      <c r="F724">
        <v>0</v>
      </c>
      <c r="G724">
        <v>0</v>
      </c>
      <c r="H724">
        <v>0</v>
      </c>
      <c r="J724">
        <v>5</v>
      </c>
      <c r="K724">
        <v>4</v>
      </c>
      <c r="L724">
        <v>0</v>
      </c>
      <c r="M724">
        <v>0</v>
      </c>
      <c r="N724">
        <v>4</v>
      </c>
      <c r="O724">
        <v>0</v>
      </c>
      <c r="P724">
        <v>0</v>
      </c>
      <c r="Q724">
        <v>0</v>
      </c>
      <c r="R724">
        <v>4</v>
      </c>
      <c r="S724">
        <v>20</v>
      </c>
      <c r="T724">
        <v>2</v>
      </c>
      <c r="U724">
        <v>2</v>
      </c>
      <c r="V724">
        <v>2</v>
      </c>
      <c r="W724">
        <v>4</v>
      </c>
      <c r="X724">
        <v>0</v>
      </c>
      <c r="Y724">
        <v>0</v>
      </c>
      <c r="Z724">
        <v>2</v>
      </c>
      <c r="AA724">
        <v>3</v>
      </c>
      <c r="AB724">
        <v>0</v>
      </c>
      <c r="AC724">
        <v>3</v>
      </c>
      <c r="AD724">
        <v>7</v>
      </c>
      <c r="AE724">
        <v>0.83727572747199996</v>
      </c>
      <c r="AF724" t="s">
        <v>34</v>
      </c>
      <c r="AG724">
        <v>100</v>
      </c>
      <c r="AH724" t="s">
        <v>35</v>
      </c>
    </row>
    <row r="725" spans="1:34" x14ac:dyDescent="0.25">
      <c r="A725">
        <v>1312</v>
      </c>
      <c r="B725">
        <v>0</v>
      </c>
      <c r="C725">
        <v>0</v>
      </c>
      <c r="D725">
        <v>0</v>
      </c>
      <c r="E725">
        <v>0</v>
      </c>
      <c r="F725">
        <v>0</v>
      </c>
      <c r="G725">
        <v>0</v>
      </c>
      <c r="H725">
        <v>0</v>
      </c>
      <c r="J725">
        <v>5</v>
      </c>
      <c r="K725">
        <v>4</v>
      </c>
      <c r="L725">
        <v>0</v>
      </c>
      <c r="M725">
        <v>0</v>
      </c>
      <c r="N725">
        <v>4</v>
      </c>
      <c r="O725">
        <v>0</v>
      </c>
      <c r="P725">
        <v>0</v>
      </c>
      <c r="Q725">
        <v>0</v>
      </c>
      <c r="R725">
        <v>4</v>
      </c>
      <c r="S725">
        <v>20</v>
      </c>
      <c r="T725">
        <v>2</v>
      </c>
      <c r="U725">
        <v>2</v>
      </c>
      <c r="V725">
        <v>2</v>
      </c>
      <c r="W725">
        <v>4</v>
      </c>
      <c r="X725">
        <v>0</v>
      </c>
      <c r="Y725">
        <v>0</v>
      </c>
      <c r="Z725">
        <v>2</v>
      </c>
      <c r="AA725">
        <v>3</v>
      </c>
      <c r="AB725">
        <v>0</v>
      </c>
      <c r="AC725">
        <v>3</v>
      </c>
      <c r="AD725">
        <v>7</v>
      </c>
      <c r="AE725">
        <v>0.83727572747199996</v>
      </c>
      <c r="AF725" t="s">
        <v>36</v>
      </c>
      <c r="AG725">
        <v>150</v>
      </c>
      <c r="AH725" t="s">
        <v>37</v>
      </c>
    </row>
    <row r="726" spans="1:34" x14ac:dyDescent="0.25">
      <c r="A726">
        <v>1312</v>
      </c>
      <c r="B726">
        <v>0</v>
      </c>
      <c r="C726">
        <v>0</v>
      </c>
      <c r="D726">
        <v>0</v>
      </c>
      <c r="E726">
        <v>0</v>
      </c>
      <c r="F726">
        <v>0</v>
      </c>
      <c r="G726">
        <v>0</v>
      </c>
      <c r="H726">
        <v>0</v>
      </c>
      <c r="J726">
        <v>5</v>
      </c>
      <c r="K726">
        <v>4</v>
      </c>
      <c r="L726">
        <v>0</v>
      </c>
      <c r="M726">
        <v>0</v>
      </c>
      <c r="N726">
        <v>4</v>
      </c>
      <c r="O726">
        <v>0</v>
      </c>
      <c r="P726">
        <v>0</v>
      </c>
      <c r="Q726">
        <v>0</v>
      </c>
      <c r="R726">
        <v>4</v>
      </c>
      <c r="S726">
        <v>20</v>
      </c>
      <c r="T726">
        <v>2</v>
      </c>
      <c r="U726">
        <v>2</v>
      </c>
      <c r="V726">
        <v>2</v>
      </c>
      <c r="W726">
        <v>4</v>
      </c>
      <c r="X726">
        <v>0</v>
      </c>
      <c r="Y726">
        <v>0</v>
      </c>
      <c r="Z726">
        <v>2</v>
      </c>
      <c r="AA726">
        <v>3</v>
      </c>
      <c r="AB726">
        <v>0</v>
      </c>
      <c r="AC726">
        <v>3</v>
      </c>
      <c r="AD726">
        <v>7</v>
      </c>
      <c r="AE726">
        <v>0.83727572747199996</v>
      </c>
      <c r="AF726" t="s">
        <v>38</v>
      </c>
      <c r="AG726">
        <v>200</v>
      </c>
      <c r="AH726" t="s">
        <v>39</v>
      </c>
    </row>
    <row r="727" spans="1:34" x14ac:dyDescent="0.25">
      <c r="A727">
        <v>1312</v>
      </c>
      <c r="B727">
        <v>0</v>
      </c>
      <c r="C727">
        <v>0</v>
      </c>
      <c r="D727">
        <v>0</v>
      </c>
      <c r="E727">
        <v>0</v>
      </c>
      <c r="F727">
        <v>0</v>
      </c>
      <c r="G727">
        <v>0</v>
      </c>
      <c r="H727">
        <v>0</v>
      </c>
      <c r="J727">
        <v>5</v>
      </c>
      <c r="K727">
        <v>4</v>
      </c>
      <c r="L727">
        <v>0</v>
      </c>
      <c r="M727">
        <v>0</v>
      </c>
      <c r="N727">
        <v>4</v>
      </c>
      <c r="O727">
        <v>0</v>
      </c>
      <c r="P727">
        <v>0</v>
      </c>
      <c r="Q727">
        <v>0</v>
      </c>
      <c r="R727">
        <v>4</v>
      </c>
      <c r="S727">
        <v>20</v>
      </c>
      <c r="T727">
        <v>2</v>
      </c>
      <c r="U727">
        <v>2</v>
      </c>
      <c r="V727">
        <v>2</v>
      </c>
      <c r="W727">
        <v>4</v>
      </c>
      <c r="X727">
        <v>0</v>
      </c>
      <c r="Y727">
        <v>0</v>
      </c>
      <c r="Z727">
        <v>2</v>
      </c>
      <c r="AA727">
        <v>3</v>
      </c>
      <c r="AB727">
        <v>0</v>
      </c>
      <c r="AC727">
        <v>3</v>
      </c>
      <c r="AD727">
        <v>7</v>
      </c>
      <c r="AE727">
        <v>0.83727572747199996</v>
      </c>
      <c r="AF727" t="s">
        <v>42</v>
      </c>
      <c r="AG727">
        <v>0.3</v>
      </c>
      <c r="AH727" t="s">
        <v>43</v>
      </c>
    </row>
    <row r="728" spans="1:34" x14ac:dyDescent="0.25">
      <c r="A728">
        <v>1312</v>
      </c>
      <c r="B728">
        <v>0</v>
      </c>
      <c r="C728">
        <v>0</v>
      </c>
      <c r="D728">
        <v>0</v>
      </c>
      <c r="E728">
        <v>0</v>
      </c>
      <c r="F728">
        <v>0</v>
      </c>
      <c r="G728">
        <v>0</v>
      </c>
      <c r="H728">
        <v>0</v>
      </c>
      <c r="J728">
        <v>5</v>
      </c>
      <c r="K728">
        <v>4</v>
      </c>
      <c r="L728">
        <v>0</v>
      </c>
      <c r="M728">
        <v>0</v>
      </c>
      <c r="N728">
        <v>4</v>
      </c>
      <c r="O728">
        <v>0</v>
      </c>
      <c r="P728">
        <v>0</v>
      </c>
      <c r="Q728">
        <v>0</v>
      </c>
      <c r="R728">
        <v>4</v>
      </c>
      <c r="S728">
        <v>20</v>
      </c>
      <c r="T728">
        <v>2</v>
      </c>
      <c r="U728">
        <v>2</v>
      </c>
      <c r="V728">
        <v>2</v>
      </c>
      <c r="W728">
        <v>4</v>
      </c>
      <c r="X728">
        <v>0</v>
      </c>
      <c r="Y728">
        <v>0</v>
      </c>
      <c r="Z728">
        <v>2</v>
      </c>
      <c r="AA728">
        <v>3</v>
      </c>
      <c r="AB728">
        <v>0</v>
      </c>
      <c r="AC728">
        <v>3</v>
      </c>
      <c r="AD728">
        <v>7</v>
      </c>
      <c r="AE728">
        <v>0.83727572747199996</v>
      </c>
      <c r="AF728" t="s">
        <v>44</v>
      </c>
      <c r="AG728">
        <v>0.4</v>
      </c>
      <c r="AH728" t="s">
        <v>45</v>
      </c>
    </row>
    <row r="729" spans="1:34" x14ac:dyDescent="0.25">
      <c r="A729">
        <v>1312</v>
      </c>
      <c r="B729">
        <v>0</v>
      </c>
      <c r="C729">
        <v>0</v>
      </c>
      <c r="D729">
        <v>0</v>
      </c>
      <c r="E729">
        <v>0</v>
      </c>
      <c r="F729">
        <v>0</v>
      </c>
      <c r="G729">
        <v>0</v>
      </c>
      <c r="H729">
        <v>0</v>
      </c>
      <c r="J729">
        <v>5</v>
      </c>
      <c r="K729">
        <v>4</v>
      </c>
      <c r="L729">
        <v>0</v>
      </c>
      <c r="M729">
        <v>0</v>
      </c>
      <c r="N729">
        <v>4</v>
      </c>
      <c r="O729">
        <v>0</v>
      </c>
      <c r="P729">
        <v>0</v>
      </c>
      <c r="Q729">
        <v>0</v>
      </c>
      <c r="R729">
        <v>4</v>
      </c>
      <c r="S729">
        <v>20</v>
      </c>
      <c r="T729">
        <v>2</v>
      </c>
      <c r="U729">
        <v>2</v>
      </c>
      <c r="V729">
        <v>2</v>
      </c>
      <c r="W729">
        <v>4</v>
      </c>
      <c r="X729">
        <v>0</v>
      </c>
      <c r="Y729">
        <v>0</v>
      </c>
      <c r="Z729">
        <v>2</v>
      </c>
      <c r="AA729">
        <v>3</v>
      </c>
      <c r="AB729">
        <v>0</v>
      </c>
      <c r="AC729">
        <v>3</v>
      </c>
      <c r="AD729">
        <v>7</v>
      </c>
      <c r="AE729">
        <v>0.83727572747199996</v>
      </c>
      <c r="AF729" t="s">
        <v>46</v>
      </c>
      <c r="AG729">
        <v>0.5</v>
      </c>
      <c r="AH729" t="s">
        <v>47</v>
      </c>
    </row>
    <row r="730" spans="1:34" x14ac:dyDescent="0.25">
      <c r="A730">
        <v>1313</v>
      </c>
      <c r="B730">
        <v>0</v>
      </c>
      <c r="C730">
        <v>0</v>
      </c>
      <c r="D730">
        <v>0</v>
      </c>
      <c r="E730">
        <v>0</v>
      </c>
      <c r="F730">
        <v>0</v>
      </c>
      <c r="G730">
        <v>0</v>
      </c>
      <c r="H730">
        <v>0</v>
      </c>
      <c r="J730">
        <v>0</v>
      </c>
      <c r="K730">
        <v>0</v>
      </c>
      <c r="L730">
        <v>0</v>
      </c>
      <c r="M730">
        <v>0</v>
      </c>
      <c r="N730">
        <v>0</v>
      </c>
      <c r="O730">
        <v>0</v>
      </c>
      <c r="P730">
        <v>0</v>
      </c>
      <c r="Q730">
        <v>0</v>
      </c>
      <c r="S730">
        <v>0</v>
      </c>
      <c r="T730">
        <v>0</v>
      </c>
      <c r="U730">
        <v>0</v>
      </c>
      <c r="V730">
        <v>0</v>
      </c>
      <c r="W730">
        <v>0</v>
      </c>
      <c r="X730">
        <v>0</v>
      </c>
      <c r="Y730">
        <v>0</v>
      </c>
      <c r="AA730">
        <v>3</v>
      </c>
      <c r="AB730">
        <v>0</v>
      </c>
      <c r="AC730">
        <v>3</v>
      </c>
      <c r="AD730">
        <v>3</v>
      </c>
      <c r="AE730">
        <v>0.885237141394</v>
      </c>
      <c r="AF730" t="s">
        <v>34</v>
      </c>
      <c r="AG730">
        <v>100</v>
      </c>
      <c r="AH730" t="s">
        <v>35</v>
      </c>
    </row>
    <row r="731" spans="1:34" x14ac:dyDescent="0.25">
      <c r="A731">
        <v>1313</v>
      </c>
      <c r="B731">
        <v>0</v>
      </c>
      <c r="C731">
        <v>0</v>
      </c>
      <c r="D731">
        <v>0</v>
      </c>
      <c r="E731">
        <v>0</v>
      </c>
      <c r="F731">
        <v>0</v>
      </c>
      <c r="G731">
        <v>0</v>
      </c>
      <c r="H731">
        <v>0</v>
      </c>
      <c r="J731">
        <v>0</v>
      </c>
      <c r="K731">
        <v>0</v>
      </c>
      <c r="L731">
        <v>0</v>
      </c>
      <c r="M731">
        <v>0</v>
      </c>
      <c r="N731">
        <v>0</v>
      </c>
      <c r="O731">
        <v>0</v>
      </c>
      <c r="P731">
        <v>0</v>
      </c>
      <c r="Q731">
        <v>0</v>
      </c>
      <c r="S731">
        <v>0</v>
      </c>
      <c r="T731">
        <v>0</v>
      </c>
      <c r="U731">
        <v>0</v>
      </c>
      <c r="V731">
        <v>0</v>
      </c>
      <c r="W731">
        <v>0</v>
      </c>
      <c r="X731">
        <v>0</v>
      </c>
      <c r="Y731">
        <v>0</v>
      </c>
      <c r="AA731">
        <v>3</v>
      </c>
      <c r="AB731">
        <v>0</v>
      </c>
      <c r="AC731">
        <v>3</v>
      </c>
      <c r="AD731">
        <v>3</v>
      </c>
      <c r="AE731">
        <v>0.885237141394</v>
      </c>
      <c r="AF731" t="s">
        <v>36</v>
      </c>
      <c r="AG731">
        <v>150</v>
      </c>
      <c r="AH731" t="s">
        <v>37</v>
      </c>
    </row>
    <row r="732" spans="1:34" x14ac:dyDescent="0.25">
      <c r="A732">
        <v>1313</v>
      </c>
      <c r="B732">
        <v>0</v>
      </c>
      <c r="C732">
        <v>0</v>
      </c>
      <c r="D732">
        <v>0</v>
      </c>
      <c r="E732">
        <v>0</v>
      </c>
      <c r="F732">
        <v>0</v>
      </c>
      <c r="G732">
        <v>0</v>
      </c>
      <c r="H732">
        <v>0</v>
      </c>
      <c r="J732">
        <v>0</v>
      </c>
      <c r="K732">
        <v>0</v>
      </c>
      <c r="L732">
        <v>0</v>
      </c>
      <c r="M732">
        <v>0</v>
      </c>
      <c r="N732">
        <v>0</v>
      </c>
      <c r="O732">
        <v>0</v>
      </c>
      <c r="P732">
        <v>0</v>
      </c>
      <c r="Q732">
        <v>0</v>
      </c>
      <c r="S732">
        <v>0</v>
      </c>
      <c r="T732">
        <v>0</v>
      </c>
      <c r="U732">
        <v>0</v>
      </c>
      <c r="V732">
        <v>0</v>
      </c>
      <c r="W732">
        <v>0</v>
      </c>
      <c r="X732">
        <v>0</v>
      </c>
      <c r="Y732">
        <v>0</v>
      </c>
      <c r="AA732">
        <v>3</v>
      </c>
      <c r="AB732">
        <v>0</v>
      </c>
      <c r="AC732">
        <v>3</v>
      </c>
      <c r="AD732">
        <v>3</v>
      </c>
      <c r="AE732">
        <v>0.885237141394</v>
      </c>
      <c r="AF732" t="s">
        <v>38</v>
      </c>
      <c r="AG732">
        <v>200</v>
      </c>
      <c r="AH732" t="s">
        <v>39</v>
      </c>
    </row>
    <row r="733" spans="1:34" x14ac:dyDescent="0.25">
      <c r="A733">
        <v>1313</v>
      </c>
      <c r="B733">
        <v>0</v>
      </c>
      <c r="C733">
        <v>0</v>
      </c>
      <c r="D733">
        <v>0</v>
      </c>
      <c r="E733">
        <v>0</v>
      </c>
      <c r="F733">
        <v>0</v>
      </c>
      <c r="G733">
        <v>0</v>
      </c>
      <c r="H733">
        <v>0</v>
      </c>
      <c r="J733">
        <v>0</v>
      </c>
      <c r="K733">
        <v>0</v>
      </c>
      <c r="L733">
        <v>0</v>
      </c>
      <c r="M733">
        <v>0</v>
      </c>
      <c r="N733">
        <v>0</v>
      </c>
      <c r="O733">
        <v>0</v>
      </c>
      <c r="P733">
        <v>0</v>
      </c>
      <c r="Q733">
        <v>0</v>
      </c>
      <c r="S733">
        <v>0</v>
      </c>
      <c r="T733">
        <v>0</v>
      </c>
      <c r="U733">
        <v>0</v>
      </c>
      <c r="V733">
        <v>0</v>
      </c>
      <c r="W733">
        <v>0</v>
      </c>
      <c r="X733">
        <v>0</v>
      </c>
      <c r="Y733">
        <v>0</v>
      </c>
      <c r="AA733">
        <v>3</v>
      </c>
      <c r="AB733">
        <v>0</v>
      </c>
      <c r="AC733">
        <v>3</v>
      </c>
      <c r="AD733">
        <v>3</v>
      </c>
      <c r="AE733">
        <v>0.885237141394</v>
      </c>
      <c r="AF733" t="s">
        <v>40</v>
      </c>
      <c r="AG733">
        <v>0.2</v>
      </c>
      <c r="AH733" t="s">
        <v>41</v>
      </c>
    </row>
    <row r="734" spans="1:34" x14ac:dyDescent="0.25">
      <c r="A734">
        <v>1313</v>
      </c>
      <c r="B734">
        <v>0</v>
      </c>
      <c r="C734">
        <v>0</v>
      </c>
      <c r="D734">
        <v>0</v>
      </c>
      <c r="E734">
        <v>0</v>
      </c>
      <c r="F734">
        <v>0</v>
      </c>
      <c r="G734">
        <v>0</v>
      </c>
      <c r="H734">
        <v>0</v>
      </c>
      <c r="J734">
        <v>0</v>
      </c>
      <c r="K734">
        <v>0</v>
      </c>
      <c r="L734">
        <v>0</v>
      </c>
      <c r="M734">
        <v>0</v>
      </c>
      <c r="N734">
        <v>0</v>
      </c>
      <c r="O734">
        <v>0</v>
      </c>
      <c r="P734">
        <v>0</v>
      </c>
      <c r="Q734">
        <v>0</v>
      </c>
      <c r="S734">
        <v>0</v>
      </c>
      <c r="T734">
        <v>0</v>
      </c>
      <c r="U734">
        <v>0</v>
      </c>
      <c r="V734">
        <v>0</v>
      </c>
      <c r="W734">
        <v>0</v>
      </c>
      <c r="X734">
        <v>0</v>
      </c>
      <c r="Y734">
        <v>0</v>
      </c>
      <c r="AA734">
        <v>3</v>
      </c>
      <c r="AB734">
        <v>0</v>
      </c>
      <c r="AC734">
        <v>3</v>
      </c>
      <c r="AD734">
        <v>3</v>
      </c>
      <c r="AE734">
        <v>0.885237141394</v>
      </c>
      <c r="AF734" t="s">
        <v>42</v>
      </c>
      <c r="AG734">
        <v>0.3</v>
      </c>
      <c r="AH734" t="s">
        <v>43</v>
      </c>
    </row>
    <row r="735" spans="1:34" x14ac:dyDescent="0.25">
      <c r="A735">
        <v>1313</v>
      </c>
      <c r="B735">
        <v>0</v>
      </c>
      <c r="C735">
        <v>0</v>
      </c>
      <c r="D735">
        <v>0</v>
      </c>
      <c r="E735">
        <v>0</v>
      </c>
      <c r="F735">
        <v>0</v>
      </c>
      <c r="G735">
        <v>0</v>
      </c>
      <c r="H735">
        <v>0</v>
      </c>
      <c r="J735">
        <v>0</v>
      </c>
      <c r="K735">
        <v>0</v>
      </c>
      <c r="L735">
        <v>0</v>
      </c>
      <c r="M735">
        <v>0</v>
      </c>
      <c r="N735">
        <v>0</v>
      </c>
      <c r="O735">
        <v>0</v>
      </c>
      <c r="P735">
        <v>0</v>
      </c>
      <c r="Q735">
        <v>0</v>
      </c>
      <c r="S735">
        <v>0</v>
      </c>
      <c r="T735">
        <v>0</v>
      </c>
      <c r="U735">
        <v>0</v>
      </c>
      <c r="V735">
        <v>0</v>
      </c>
      <c r="W735">
        <v>0</v>
      </c>
      <c r="X735">
        <v>0</v>
      </c>
      <c r="Y735">
        <v>0</v>
      </c>
      <c r="AA735">
        <v>3</v>
      </c>
      <c r="AB735">
        <v>0</v>
      </c>
      <c r="AC735">
        <v>3</v>
      </c>
      <c r="AD735">
        <v>3</v>
      </c>
      <c r="AE735">
        <v>0.885237141394</v>
      </c>
      <c r="AF735" t="s">
        <v>44</v>
      </c>
      <c r="AG735">
        <v>0.4</v>
      </c>
      <c r="AH735" t="s">
        <v>45</v>
      </c>
    </row>
    <row r="736" spans="1:34" x14ac:dyDescent="0.25">
      <c r="A736">
        <v>1313</v>
      </c>
      <c r="B736">
        <v>0</v>
      </c>
      <c r="C736">
        <v>0</v>
      </c>
      <c r="D736">
        <v>0</v>
      </c>
      <c r="E736">
        <v>0</v>
      </c>
      <c r="F736">
        <v>0</v>
      </c>
      <c r="G736">
        <v>0</v>
      </c>
      <c r="H736">
        <v>0</v>
      </c>
      <c r="J736">
        <v>0</v>
      </c>
      <c r="K736">
        <v>0</v>
      </c>
      <c r="L736">
        <v>0</v>
      </c>
      <c r="M736">
        <v>0</v>
      </c>
      <c r="N736">
        <v>0</v>
      </c>
      <c r="O736">
        <v>0</v>
      </c>
      <c r="P736">
        <v>0</v>
      </c>
      <c r="Q736">
        <v>0</v>
      </c>
      <c r="S736">
        <v>0</v>
      </c>
      <c r="T736">
        <v>0</v>
      </c>
      <c r="U736">
        <v>0</v>
      </c>
      <c r="V736">
        <v>0</v>
      </c>
      <c r="W736">
        <v>0</v>
      </c>
      <c r="X736">
        <v>0</v>
      </c>
      <c r="Y736">
        <v>0</v>
      </c>
      <c r="AA736">
        <v>3</v>
      </c>
      <c r="AB736">
        <v>0</v>
      </c>
      <c r="AC736">
        <v>3</v>
      </c>
      <c r="AD736">
        <v>3</v>
      </c>
      <c r="AE736">
        <v>0.885237141394</v>
      </c>
      <c r="AF736" t="s">
        <v>46</v>
      </c>
      <c r="AG736">
        <v>0.5</v>
      </c>
      <c r="AH736" t="s">
        <v>47</v>
      </c>
    </row>
    <row r="737" spans="1:34" x14ac:dyDescent="0.25">
      <c r="A737">
        <v>1314</v>
      </c>
      <c r="B737">
        <v>0</v>
      </c>
      <c r="C737">
        <v>0</v>
      </c>
      <c r="D737">
        <v>0</v>
      </c>
      <c r="E737">
        <v>0</v>
      </c>
      <c r="F737">
        <v>0</v>
      </c>
      <c r="G737">
        <v>0</v>
      </c>
      <c r="H737">
        <v>0</v>
      </c>
      <c r="J737">
        <v>0</v>
      </c>
      <c r="K737">
        <v>0</v>
      </c>
      <c r="L737">
        <v>0</v>
      </c>
      <c r="M737">
        <v>0</v>
      </c>
      <c r="N737">
        <v>0</v>
      </c>
      <c r="O737">
        <v>0</v>
      </c>
      <c r="P737">
        <v>0</v>
      </c>
      <c r="Q737">
        <v>0</v>
      </c>
      <c r="S737">
        <v>0</v>
      </c>
      <c r="T737">
        <v>0</v>
      </c>
      <c r="U737">
        <v>0</v>
      </c>
      <c r="V737">
        <v>0</v>
      </c>
      <c r="W737">
        <v>0</v>
      </c>
      <c r="X737">
        <v>0</v>
      </c>
      <c r="Y737">
        <v>0</v>
      </c>
      <c r="AA737">
        <v>3</v>
      </c>
      <c r="AB737">
        <v>0</v>
      </c>
      <c r="AC737">
        <v>3</v>
      </c>
      <c r="AD737">
        <v>10</v>
      </c>
      <c r="AE737">
        <v>1.06833050753</v>
      </c>
      <c r="AF737" t="s">
        <v>40</v>
      </c>
      <c r="AG737">
        <v>0.2</v>
      </c>
      <c r="AH737" t="s">
        <v>41</v>
      </c>
    </row>
    <row r="738" spans="1:34" x14ac:dyDescent="0.25">
      <c r="A738">
        <v>1314</v>
      </c>
      <c r="B738">
        <v>0</v>
      </c>
      <c r="C738">
        <v>0</v>
      </c>
      <c r="D738">
        <v>0</v>
      </c>
      <c r="E738">
        <v>0</v>
      </c>
      <c r="F738">
        <v>0</v>
      </c>
      <c r="G738">
        <v>0</v>
      </c>
      <c r="H738">
        <v>0</v>
      </c>
      <c r="J738">
        <v>0</v>
      </c>
      <c r="K738">
        <v>0</v>
      </c>
      <c r="L738">
        <v>0</v>
      </c>
      <c r="M738">
        <v>0</v>
      </c>
      <c r="N738">
        <v>0</v>
      </c>
      <c r="O738">
        <v>0</v>
      </c>
      <c r="P738">
        <v>0</v>
      </c>
      <c r="Q738">
        <v>0</v>
      </c>
      <c r="S738">
        <v>0</v>
      </c>
      <c r="T738">
        <v>0</v>
      </c>
      <c r="U738">
        <v>0</v>
      </c>
      <c r="V738">
        <v>0</v>
      </c>
      <c r="W738">
        <v>0</v>
      </c>
      <c r="X738">
        <v>0</v>
      </c>
      <c r="Y738">
        <v>0</v>
      </c>
      <c r="AA738">
        <v>3</v>
      </c>
      <c r="AB738">
        <v>0</v>
      </c>
      <c r="AC738">
        <v>3</v>
      </c>
      <c r="AD738">
        <v>10</v>
      </c>
      <c r="AE738">
        <v>1.06833050753</v>
      </c>
      <c r="AF738" t="s">
        <v>42</v>
      </c>
      <c r="AG738">
        <v>0.3</v>
      </c>
      <c r="AH738" t="s">
        <v>43</v>
      </c>
    </row>
    <row r="739" spans="1:34" x14ac:dyDescent="0.25">
      <c r="A739">
        <v>1314</v>
      </c>
      <c r="B739">
        <v>0</v>
      </c>
      <c r="C739">
        <v>0</v>
      </c>
      <c r="D739">
        <v>0</v>
      </c>
      <c r="E739">
        <v>0</v>
      </c>
      <c r="F739">
        <v>0</v>
      </c>
      <c r="G739">
        <v>0</v>
      </c>
      <c r="H739">
        <v>0</v>
      </c>
      <c r="J739">
        <v>0</v>
      </c>
      <c r="K739">
        <v>0</v>
      </c>
      <c r="L739">
        <v>0</v>
      </c>
      <c r="M739">
        <v>0</v>
      </c>
      <c r="N739">
        <v>0</v>
      </c>
      <c r="O739">
        <v>0</v>
      </c>
      <c r="P739">
        <v>0</v>
      </c>
      <c r="Q739">
        <v>0</v>
      </c>
      <c r="S739">
        <v>0</v>
      </c>
      <c r="T739">
        <v>0</v>
      </c>
      <c r="U739">
        <v>0</v>
      </c>
      <c r="V739">
        <v>0</v>
      </c>
      <c r="W739">
        <v>0</v>
      </c>
      <c r="X739">
        <v>0</v>
      </c>
      <c r="Y739">
        <v>0</v>
      </c>
      <c r="AA739">
        <v>3</v>
      </c>
      <c r="AB739">
        <v>0</v>
      </c>
      <c r="AC739">
        <v>3</v>
      </c>
      <c r="AD739">
        <v>10</v>
      </c>
      <c r="AE739">
        <v>1.06833050753</v>
      </c>
      <c r="AF739" t="s">
        <v>44</v>
      </c>
      <c r="AG739">
        <v>0.4</v>
      </c>
      <c r="AH739" t="s">
        <v>45</v>
      </c>
    </row>
    <row r="740" spans="1:34" x14ac:dyDescent="0.25">
      <c r="A740">
        <v>1314</v>
      </c>
      <c r="B740">
        <v>0</v>
      </c>
      <c r="C740">
        <v>0</v>
      </c>
      <c r="D740">
        <v>0</v>
      </c>
      <c r="E740">
        <v>0</v>
      </c>
      <c r="F740">
        <v>0</v>
      </c>
      <c r="G740">
        <v>0</v>
      </c>
      <c r="H740">
        <v>0</v>
      </c>
      <c r="J740">
        <v>0</v>
      </c>
      <c r="K740">
        <v>0</v>
      </c>
      <c r="L740">
        <v>0</v>
      </c>
      <c r="M740">
        <v>0</v>
      </c>
      <c r="N740">
        <v>0</v>
      </c>
      <c r="O740">
        <v>0</v>
      </c>
      <c r="P740">
        <v>0</v>
      </c>
      <c r="Q740">
        <v>0</v>
      </c>
      <c r="S740">
        <v>0</v>
      </c>
      <c r="T740">
        <v>0</v>
      </c>
      <c r="U740">
        <v>0</v>
      </c>
      <c r="V740">
        <v>0</v>
      </c>
      <c r="W740">
        <v>0</v>
      </c>
      <c r="X740">
        <v>0</v>
      </c>
      <c r="Y740">
        <v>0</v>
      </c>
      <c r="AA740">
        <v>3</v>
      </c>
      <c r="AB740">
        <v>0</v>
      </c>
      <c r="AC740">
        <v>3</v>
      </c>
      <c r="AD740">
        <v>10</v>
      </c>
      <c r="AE740">
        <v>1.06833050753</v>
      </c>
      <c r="AF740" t="s">
        <v>46</v>
      </c>
      <c r="AG740">
        <v>0.5</v>
      </c>
      <c r="AH740" t="s">
        <v>47</v>
      </c>
    </row>
    <row r="741" spans="1:34" x14ac:dyDescent="0.25">
      <c r="A741">
        <v>1315</v>
      </c>
      <c r="B741">
        <v>0</v>
      </c>
      <c r="C741">
        <v>0</v>
      </c>
      <c r="D741">
        <v>0</v>
      </c>
      <c r="E741">
        <v>0</v>
      </c>
      <c r="F741">
        <v>0</v>
      </c>
      <c r="G741">
        <v>0</v>
      </c>
      <c r="H741">
        <v>0</v>
      </c>
      <c r="J741">
        <v>0</v>
      </c>
      <c r="K741">
        <v>0</v>
      </c>
      <c r="L741">
        <v>0</v>
      </c>
      <c r="M741">
        <v>0</v>
      </c>
      <c r="N741">
        <v>0</v>
      </c>
      <c r="O741">
        <v>0</v>
      </c>
      <c r="P741">
        <v>0</v>
      </c>
      <c r="Q741">
        <v>0</v>
      </c>
      <c r="S741">
        <v>0</v>
      </c>
      <c r="T741">
        <v>0</v>
      </c>
      <c r="U741">
        <v>0</v>
      </c>
      <c r="V741">
        <v>0</v>
      </c>
      <c r="W741">
        <v>0</v>
      </c>
      <c r="X741">
        <v>0</v>
      </c>
      <c r="Y741">
        <v>0</v>
      </c>
      <c r="AA741">
        <v>3</v>
      </c>
      <c r="AB741">
        <v>0</v>
      </c>
      <c r="AC741">
        <v>3</v>
      </c>
      <c r="AD741">
        <v>10</v>
      </c>
      <c r="AE741">
        <v>0.84409618873799996</v>
      </c>
      <c r="AF741" t="s">
        <v>46</v>
      </c>
      <c r="AG741">
        <v>0.5</v>
      </c>
      <c r="AH741" t="s">
        <v>47</v>
      </c>
    </row>
    <row r="742" spans="1:34" x14ac:dyDescent="0.25">
      <c r="A742">
        <v>1320</v>
      </c>
      <c r="B742">
        <v>0</v>
      </c>
      <c r="C742">
        <v>0</v>
      </c>
      <c r="D742">
        <v>0</v>
      </c>
      <c r="E742">
        <v>0</v>
      </c>
      <c r="F742">
        <v>0</v>
      </c>
      <c r="G742">
        <v>0</v>
      </c>
      <c r="H742">
        <v>0</v>
      </c>
      <c r="J742">
        <v>0</v>
      </c>
      <c r="K742">
        <v>0</v>
      </c>
      <c r="L742">
        <v>0</v>
      </c>
      <c r="M742">
        <v>0</v>
      </c>
      <c r="N742">
        <v>0</v>
      </c>
      <c r="O742">
        <v>0</v>
      </c>
      <c r="P742">
        <v>0</v>
      </c>
      <c r="Q742">
        <v>0</v>
      </c>
      <c r="S742">
        <v>4</v>
      </c>
      <c r="T742">
        <v>0</v>
      </c>
      <c r="U742">
        <v>0</v>
      </c>
      <c r="V742">
        <v>0</v>
      </c>
      <c r="W742">
        <v>4</v>
      </c>
      <c r="X742">
        <v>0</v>
      </c>
      <c r="Y742">
        <v>0</v>
      </c>
      <c r="Z742">
        <v>-7</v>
      </c>
      <c r="AA742">
        <v>2</v>
      </c>
      <c r="AB742">
        <v>0</v>
      </c>
      <c r="AC742">
        <v>2</v>
      </c>
      <c r="AD742">
        <v>2</v>
      </c>
      <c r="AE742">
        <v>0.89667433868900004</v>
      </c>
      <c r="AF742" t="s">
        <v>44</v>
      </c>
      <c r="AG742">
        <v>0.4</v>
      </c>
      <c r="AH742" t="s">
        <v>45</v>
      </c>
    </row>
    <row r="743" spans="1:34" x14ac:dyDescent="0.25">
      <c r="A743">
        <v>1320</v>
      </c>
      <c r="B743">
        <v>0</v>
      </c>
      <c r="C743">
        <v>0</v>
      </c>
      <c r="D743">
        <v>0</v>
      </c>
      <c r="E743">
        <v>0</v>
      </c>
      <c r="F743">
        <v>0</v>
      </c>
      <c r="G743">
        <v>0</v>
      </c>
      <c r="H743">
        <v>0</v>
      </c>
      <c r="J743">
        <v>0</v>
      </c>
      <c r="K743">
        <v>0</v>
      </c>
      <c r="L743">
        <v>0</v>
      </c>
      <c r="M743">
        <v>0</v>
      </c>
      <c r="N743">
        <v>0</v>
      </c>
      <c r="O743">
        <v>0</v>
      </c>
      <c r="P743">
        <v>0</v>
      </c>
      <c r="Q743">
        <v>0</v>
      </c>
      <c r="S743">
        <v>4</v>
      </c>
      <c r="T743">
        <v>0</v>
      </c>
      <c r="U743">
        <v>0</v>
      </c>
      <c r="V743">
        <v>0</v>
      </c>
      <c r="W743">
        <v>4</v>
      </c>
      <c r="X743">
        <v>0</v>
      </c>
      <c r="Y743">
        <v>0</v>
      </c>
      <c r="Z743">
        <v>-7</v>
      </c>
      <c r="AA743">
        <v>2</v>
      </c>
      <c r="AB743">
        <v>0</v>
      </c>
      <c r="AC743">
        <v>2</v>
      </c>
      <c r="AD743">
        <v>2</v>
      </c>
      <c r="AE743">
        <v>0.89667433868900004</v>
      </c>
      <c r="AF743" t="s">
        <v>46</v>
      </c>
      <c r="AG743">
        <v>0.5</v>
      </c>
      <c r="AH743" t="s">
        <v>47</v>
      </c>
    </row>
    <row r="744" spans="1:34" x14ac:dyDescent="0.25">
      <c r="A744">
        <v>1322</v>
      </c>
      <c r="B744">
        <v>0</v>
      </c>
      <c r="C744">
        <v>0</v>
      </c>
      <c r="D744">
        <v>0</v>
      </c>
      <c r="E744">
        <v>0</v>
      </c>
      <c r="F744">
        <v>0</v>
      </c>
      <c r="G744">
        <v>0</v>
      </c>
      <c r="H744">
        <v>0</v>
      </c>
      <c r="J744">
        <v>0</v>
      </c>
      <c r="K744">
        <v>0</v>
      </c>
      <c r="L744">
        <v>0</v>
      </c>
      <c r="M744">
        <v>0</v>
      </c>
      <c r="N744">
        <v>0</v>
      </c>
      <c r="O744">
        <v>0</v>
      </c>
      <c r="P744">
        <v>0</v>
      </c>
      <c r="Q744">
        <v>0</v>
      </c>
      <c r="S744">
        <v>0</v>
      </c>
      <c r="T744">
        <v>0</v>
      </c>
      <c r="U744">
        <v>0</v>
      </c>
      <c r="V744">
        <v>0</v>
      </c>
      <c r="W744">
        <v>0</v>
      </c>
      <c r="X744">
        <v>0</v>
      </c>
      <c r="Y744">
        <v>0</v>
      </c>
      <c r="AA744">
        <v>3</v>
      </c>
      <c r="AB744">
        <v>0</v>
      </c>
      <c r="AC744">
        <v>3</v>
      </c>
      <c r="AD744">
        <v>10</v>
      </c>
      <c r="AE744">
        <v>0.94385067580600002</v>
      </c>
      <c r="AF744" t="s">
        <v>46</v>
      </c>
      <c r="AG744">
        <v>0.5</v>
      </c>
      <c r="AH744" t="s">
        <v>47</v>
      </c>
    </row>
    <row r="745" spans="1:34" x14ac:dyDescent="0.25">
      <c r="A745">
        <v>1324</v>
      </c>
      <c r="B745">
        <v>0</v>
      </c>
      <c r="C745">
        <v>0</v>
      </c>
      <c r="D745">
        <v>0</v>
      </c>
      <c r="E745">
        <v>0</v>
      </c>
      <c r="F745">
        <v>0</v>
      </c>
      <c r="G745">
        <v>0</v>
      </c>
      <c r="H745">
        <v>0</v>
      </c>
      <c r="J745">
        <v>12</v>
      </c>
      <c r="K745">
        <v>0</v>
      </c>
      <c r="L745">
        <v>0</v>
      </c>
      <c r="M745">
        <v>0</v>
      </c>
      <c r="N745">
        <v>0</v>
      </c>
      <c r="O745">
        <v>0</v>
      </c>
      <c r="P745">
        <v>0</v>
      </c>
      <c r="Q745">
        <v>0</v>
      </c>
      <c r="S745">
        <v>12</v>
      </c>
      <c r="T745">
        <v>12</v>
      </c>
      <c r="U745">
        <v>0</v>
      </c>
      <c r="V745">
        <v>0</v>
      </c>
      <c r="W745">
        <v>0</v>
      </c>
      <c r="X745">
        <v>0</v>
      </c>
      <c r="Y745">
        <v>0</v>
      </c>
      <c r="Z745">
        <v>2</v>
      </c>
      <c r="AA745">
        <v>5</v>
      </c>
      <c r="AB745">
        <v>2</v>
      </c>
      <c r="AC745">
        <v>3</v>
      </c>
      <c r="AD745">
        <v>3</v>
      </c>
      <c r="AE745">
        <v>1.0817231190700001</v>
      </c>
      <c r="AF745" t="s">
        <v>40</v>
      </c>
      <c r="AG745">
        <v>0.2</v>
      </c>
      <c r="AH745" t="s">
        <v>41</v>
      </c>
    </row>
    <row r="746" spans="1:34" x14ac:dyDescent="0.25">
      <c r="A746">
        <v>1324</v>
      </c>
      <c r="B746">
        <v>0</v>
      </c>
      <c r="C746">
        <v>0</v>
      </c>
      <c r="D746">
        <v>0</v>
      </c>
      <c r="E746">
        <v>0</v>
      </c>
      <c r="F746">
        <v>0</v>
      </c>
      <c r="G746">
        <v>0</v>
      </c>
      <c r="H746">
        <v>0</v>
      </c>
      <c r="J746">
        <v>12</v>
      </c>
      <c r="K746">
        <v>0</v>
      </c>
      <c r="L746">
        <v>0</v>
      </c>
      <c r="M746">
        <v>0</v>
      </c>
      <c r="N746">
        <v>0</v>
      </c>
      <c r="O746">
        <v>0</v>
      </c>
      <c r="P746">
        <v>0</v>
      </c>
      <c r="Q746">
        <v>0</v>
      </c>
      <c r="S746">
        <v>12</v>
      </c>
      <c r="T746">
        <v>12</v>
      </c>
      <c r="U746">
        <v>0</v>
      </c>
      <c r="V746">
        <v>0</v>
      </c>
      <c r="W746">
        <v>0</v>
      </c>
      <c r="X746">
        <v>0</v>
      </c>
      <c r="Y746">
        <v>0</v>
      </c>
      <c r="Z746">
        <v>2</v>
      </c>
      <c r="AA746">
        <v>5</v>
      </c>
      <c r="AB746">
        <v>2</v>
      </c>
      <c r="AC746">
        <v>3</v>
      </c>
      <c r="AD746">
        <v>3</v>
      </c>
      <c r="AE746">
        <v>1.0817231190700001</v>
      </c>
      <c r="AF746" t="s">
        <v>42</v>
      </c>
      <c r="AG746">
        <v>0.3</v>
      </c>
      <c r="AH746" t="s">
        <v>43</v>
      </c>
    </row>
    <row r="747" spans="1:34" x14ac:dyDescent="0.25">
      <c r="A747">
        <v>1324</v>
      </c>
      <c r="B747">
        <v>0</v>
      </c>
      <c r="C747">
        <v>0</v>
      </c>
      <c r="D747">
        <v>0</v>
      </c>
      <c r="E747">
        <v>0</v>
      </c>
      <c r="F747">
        <v>0</v>
      </c>
      <c r="G747">
        <v>0</v>
      </c>
      <c r="H747">
        <v>0</v>
      </c>
      <c r="J747">
        <v>12</v>
      </c>
      <c r="K747">
        <v>0</v>
      </c>
      <c r="L747">
        <v>0</v>
      </c>
      <c r="M747">
        <v>0</v>
      </c>
      <c r="N747">
        <v>0</v>
      </c>
      <c r="O747">
        <v>0</v>
      </c>
      <c r="P747">
        <v>0</v>
      </c>
      <c r="Q747">
        <v>0</v>
      </c>
      <c r="S747">
        <v>12</v>
      </c>
      <c r="T747">
        <v>12</v>
      </c>
      <c r="U747">
        <v>0</v>
      </c>
      <c r="V747">
        <v>0</v>
      </c>
      <c r="W747">
        <v>0</v>
      </c>
      <c r="X747">
        <v>0</v>
      </c>
      <c r="Y747">
        <v>0</v>
      </c>
      <c r="Z747">
        <v>2</v>
      </c>
      <c r="AA747">
        <v>5</v>
      </c>
      <c r="AB747">
        <v>2</v>
      </c>
      <c r="AC747">
        <v>3</v>
      </c>
      <c r="AD747">
        <v>3</v>
      </c>
      <c r="AE747">
        <v>1.0817231190700001</v>
      </c>
      <c r="AF747" t="s">
        <v>44</v>
      </c>
      <c r="AG747">
        <v>0.4</v>
      </c>
      <c r="AH747" t="s">
        <v>45</v>
      </c>
    </row>
    <row r="748" spans="1:34" x14ac:dyDescent="0.25">
      <c r="A748">
        <v>1324</v>
      </c>
      <c r="B748">
        <v>0</v>
      </c>
      <c r="C748">
        <v>0</v>
      </c>
      <c r="D748">
        <v>0</v>
      </c>
      <c r="E748">
        <v>0</v>
      </c>
      <c r="F748">
        <v>0</v>
      </c>
      <c r="G748">
        <v>0</v>
      </c>
      <c r="H748">
        <v>0</v>
      </c>
      <c r="J748">
        <v>12</v>
      </c>
      <c r="K748">
        <v>0</v>
      </c>
      <c r="L748">
        <v>0</v>
      </c>
      <c r="M748">
        <v>0</v>
      </c>
      <c r="N748">
        <v>0</v>
      </c>
      <c r="O748">
        <v>0</v>
      </c>
      <c r="P748">
        <v>0</v>
      </c>
      <c r="Q748">
        <v>0</v>
      </c>
      <c r="S748">
        <v>12</v>
      </c>
      <c r="T748">
        <v>12</v>
      </c>
      <c r="U748">
        <v>0</v>
      </c>
      <c r="V748">
        <v>0</v>
      </c>
      <c r="W748">
        <v>0</v>
      </c>
      <c r="X748">
        <v>0</v>
      </c>
      <c r="Y748">
        <v>0</v>
      </c>
      <c r="Z748">
        <v>2</v>
      </c>
      <c r="AA748">
        <v>5</v>
      </c>
      <c r="AB748">
        <v>2</v>
      </c>
      <c r="AC748">
        <v>3</v>
      </c>
      <c r="AD748">
        <v>3</v>
      </c>
      <c r="AE748">
        <v>1.0817231190700001</v>
      </c>
      <c r="AF748" t="s">
        <v>46</v>
      </c>
      <c r="AG748">
        <v>0.5</v>
      </c>
      <c r="AH748" t="s">
        <v>47</v>
      </c>
    </row>
    <row r="749" spans="1:34" x14ac:dyDescent="0.25">
      <c r="A749">
        <v>1329</v>
      </c>
      <c r="B749">
        <v>0</v>
      </c>
      <c r="C749">
        <v>0</v>
      </c>
      <c r="D749">
        <v>0</v>
      </c>
      <c r="E749">
        <v>0</v>
      </c>
      <c r="F749">
        <v>0</v>
      </c>
      <c r="G749">
        <v>0</v>
      </c>
      <c r="H749">
        <v>0</v>
      </c>
      <c r="J749">
        <v>0</v>
      </c>
      <c r="K749">
        <v>1</v>
      </c>
      <c r="L749">
        <v>0</v>
      </c>
      <c r="M749">
        <v>0</v>
      </c>
      <c r="N749">
        <v>0</v>
      </c>
      <c r="O749">
        <v>0</v>
      </c>
      <c r="P749">
        <v>1</v>
      </c>
      <c r="Q749">
        <v>0</v>
      </c>
      <c r="R749">
        <v>-7</v>
      </c>
      <c r="S749">
        <v>1</v>
      </c>
      <c r="T749">
        <v>1</v>
      </c>
      <c r="U749">
        <v>0</v>
      </c>
      <c r="V749">
        <v>0</v>
      </c>
      <c r="W749">
        <v>0</v>
      </c>
      <c r="X749">
        <v>0</v>
      </c>
      <c r="Y749">
        <v>0</v>
      </c>
      <c r="Z749">
        <v>-7</v>
      </c>
      <c r="AA749">
        <v>1</v>
      </c>
      <c r="AB749">
        <v>1</v>
      </c>
      <c r="AC749">
        <v>0</v>
      </c>
      <c r="AD749">
        <v>6</v>
      </c>
      <c r="AE749">
        <v>0.84672008534599996</v>
      </c>
      <c r="AF749" t="s">
        <v>46</v>
      </c>
      <c r="AG749">
        <v>0.5</v>
      </c>
      <c r="AH749" t="s">
        <v>47</v>
      </c>
    </row>
    <row r="750" spans="1:34" x14ac:dyDescent="0.25">
      <c r="A750">
        <v>1338</v>
      </c>
      <c r="B750">
        <v>0</v>
      </c>
      <c r="C750">
        <v>0</v>
      </c>
      <c r="D750">
        <v>0</v>
      </c>
      <c r="E750">
        <v>0</v>
      </c>
      <c r="F750">
        <v>0</v>
      </c>
      <c r="G750">
        <v>0</v>
      </c>
      <c r="H750">
        <v>0</v>
      </c>
      <c r="J750">
        <v>0</v>
      </c>
      <c r="K750">
        <v>0</v>
      </c>
      <c r="L750">
        <v>0</v>
      </c>
      <c r="M750">
        <v>0</v>
      </c>
      <c r="N750">
        <v>0</v>
      </c>
      <c r="O750">
        <v>0</v>
      </c>
      <c r="P750">
        <v>0</v>
      </c>
      <c r="Q750">
        <v>0</v>
      </c>
      <c r="S750">
        <v>0</v>
      </c>
      <c r="T750">
        <v>0</v>
      </c>
      <c r="U750">
        <v>0</v>
      </c>
      <c r="V750">
        <v>0</v>
      </c>
      <c r="W750">
        <v>0</v>
      </c>
      <c r="X750">
        <v>0</v>
      </c>
      <c r="Y750">
        <v>0</v>
      </c>
      <c r="AA750">
        <v>2</v>
      </c>
      <c r="AB750">
        <v>0</v>
      </c>
      <c r="AC750">
        <v>2</v>
      </c>
      <c r="AD750">
        <v>2</v>
      </c>
      <c r="AE750">
        <v>0.85240335683199997</v>
      </c>
      <c r="AF750" t="s">
        <v>34</v>
      </c>
      <c r="AG750">
        <v>100</v>
      </c>
      <c r="AH750" t="s">
        <v>35</v>
      </c>
    </row>
    <row r="751" spans="1:34" x14ac:dyDescent="0.25">
      <c r="A751">
        <v>1338</v>
      </c>
      <c r="B751">
        <v>0</v>
      </c>
      <c r="C751">
        <v>0</v>
      </c>
      <c r="D751">
        <v>0</v>
      </c>
      <c r="E751">
        <v>0</v>
      </c>
      <c r="F751">
        <v>0</v>
      </c>
      <c r="G751">
        <v>0</v>
      </c>
      <c r="H751">
        <v>0</v>
      </c>
      <c r="J751">
        <v>0</v>
      </c>
      <c r="K751">
        <v>0</v>
      </c>
      <c r="L751">
        <v>0</v>
      </c>
      <c r="M751">
        <v>0</v>
      </c>
      <c r="N751">
        <v>0</v>
      </c>
      <c r="O751">
        <v>0</v>
      </c>
      <c r="P751">
        <v>0</v>
      </c>
      <c r="Q751">
        <v>0</v>
      </c>
      <c r="S751">
        <v>0</v>
      </c>
      <c r="T751">
        <v>0</v>
      </c>
      <c r="U751">
        <v>0</v>
      </c>
      <c r="V751">
        <v>0</v>
      </c>
      <c r="W751">
        <v>0</v>
      </c>
      <c r="X751">
        <v>0</v>
      </c>
      <c r="Y751">
        <v>0</v>
      </c>
      <c r="AA751">
        <v>2</v>
      </c>
      <c r="AB751">
        <v>0</v>
      </c>
      <c r="AC751">
        <v>2</v>
      </c>
      <c r="AD751">
        <v>2</v>
      </c>
      <c r="AE751">
        <v>0.85240335683199997</v>
      </c>
      <c r="AF751" t="s">
        <v>36</v>
      </c>
      <c r="AG751">
        <v>150</v>
      </c>
      <c r="AH751" t="s">
        <v>37</v>
      </c>
    </row>
    <row r="752" spans="1:34" x14ac:dyDescent="0.25">
      <c r="A752">
        <v>1338</v>
      </c>
      <c r="B752">
        <v>0</v>
      </c>
      <c r="C752">
        <v>0</v>
      </c>
      <c r="D752">
        <v>0</v>
      </c>
      <c r="E752">
        <v>0</v>
      </c>
      <c r="F752">
        <v>0</v>
      </c>
      <c r="G752">
        <v>0</v>
      </c>
      <c r="H752">
        <v>0</v>
      </c>
      <c r="J752">
        <v>0</v>
      </c>
      <c r="K752">
        <v>0</v>
      </c>
      <c r="L752">
        <v>0</v>
      </c>
      <c r="M752">
        <v>0</v>
      </c>
      <c r="N752">
        <v>0</v>
      </c>
      <c r="O752">
        <v>0</v>
      </c>
      <c r="P752">
        <v>0</v>
      </c>
      <c r="Q752">
        <v>0</v>
      </c>
      <c r="S752">
        <v>0</v>
      </c>
      <c r="T752">
        <v>0</v>
      </c>
      <c r="U752">
        <v>0</v>
      </c>
      <c r="V752">
        <v>0</v>
      </c>
      <c r="W752">
        <v>0</v>
      </c>
      <c r="X752">
        <v>0</v>
      </c>
      <c r="Y752">
        <v>0</v>
      </c>
      <c r="AA752">
        <v>2</v>
      </c>
      <c r="AB752">
        <v>0</v>
      </c>
      <c r="AC752">
        <v>2</v>
      </c>
      <c r="AD752">
        <v>2</v>
      </c>
      <c r="AE752">
        <v>0.85240335683199997</v>
      </c>
      <c r="AF752" t="s">
        <v>38</v>
      </c>
      <c r="AG752">
        <v>200</v>
      </c>
      <c r="AH752" t="s">
        <v>39</v>
      </c>
    </row>
    <row r="753" spans="1:34" x14ac:dyDescent="0.25">
      <c r="A753">
        <v>1338</v>
      </c>
      <c r="B753">
        <v>0</v>
      </c>
      <c r="C753">
        <v>0</v>
      </c>
      <c r="D753">
        <v>0</v>
      </c>
      <c r="E753">
        <v>0</v>
      </c>
      <c r="F753">
        <v>0</v>
      </c>
      <c r="G753">
        <v>0</v>
      </c>
      <c r="H753">
        <v>0</v>
      </c>
      <c r="J753">
        <v>0</v>
      </c>
      <c r="K753">
        <v>0</v>
      </c>
      <c r="L753">
        <v>0</v>
      </c>
      <c r="M753">
        <v>0</v>
      </c>
      <c r="N753">
        <v>0</v>
      </c>
      <c r="O753">
        <v>0</v>
      </c>
      <c r="P753">
        <v>0</v>
      </c>
      <c r="Q753">
        <v>0</v>
      </c>
      <c r="S753">
        <v>0</v>
      </c>
      <c r="T753">
        <v>0</v>
      </c>
      <c r="U753">
        <v>0</v>
      </c>
      <c r="V753">
        <v>0</v>
      </c>
      <c r="W753">
        <v>0</v>
      </c>
      <c r="X753">
        <v>0</v>
      </c>
      <c r="Y753">
        <v>0</v>
      </c>
      <c r="AA753">
        <v>2</v>
      </c>
      <c r="AB753">
        <v>0</v>
      </c>
      <c r="AC753">
        <v>2</v>
      </c>
      <c r="AD753">
        <v>2</v>
      </c>
      <c r="AE753">
        <v>0.85240335683199997</v>
      </c>
      <c r="AF753" t="s">
        <v>44</v>
      </c>
      <c r="AG753">
        <v>0.4</v>
      </c>
      <c r="AH753" t="s">
        <v>45</v>
      </c>
    </row>
    <row r="754" spans="1:34" x14ac:dyDescent="0.25">
      <c r="A754">
        <v>1338</v>
      </c>
      <c r="B754">
        <v>0</v>
      </c>
      <c r="C754">
        <v>0</v>
      </c>
      <c r="D754">
        <v>0</v>
      </c>
      <c r="E754">
        <v>0</v>
      </c>
      <c r="F754">
        <v>0</v>
      </c>
      <c r="G754">
        <v>0</v>
      </c>
      <c r="H754">
        <v>0</v>
      </c>
      <c r="J754">
        <v>0</v>
      </c>
      <c r="K754">
        <v>0</v>
      </c>
      <c r="L754">
        <v>0</v>
      </c>
      <c r="M754">
        <v>0</v>
      </c>
      <c r="N754">
        <v>0</v>
      </c>
      <c r="O754">
        <v>0</v>
      </c>
      <c r="P754">
        <v>0</v>
      </c>
      <c r="Q754">
        <v>0</v>
      </c>
      <c r="S754">
        <v>0</v>
      </c>
      <c r="T754">
        <v>0</v>
      </c>
      <c r="U754">
        <v>0</v>
      </c>
      <c r="V754">
        <v>0</v>
      </c>
      <c r="W754">
        <v>0</v>
      </c>
      <c r="X754">
        <v>0</v>
      </c>
      <c r="Y754">
        <v>0</v>
      </c>
      <c r="AA754">
        <v>2</v>
      </c>
      <c r="AB754">
        <v>0</v>
      </c>
      <c r="AC754">
        <v>2</v>
      </c>
      <c r="AD754">
        <v>2</v>
      </c>
      <c r="AE754">
        <v>0.85240335683199997</v>
      </c>
      <c r="AF754" t="s">
        <v>46</v>
      </c>
      <c r="AG754">
        <v>0.5</v>
      </c>
      <c r="AH754" t="s">
        <v>47</v>
      </c>
    </row>
    <row r="755" spans="1:34" x14ac:dyDescent="0.25">
      <c r="A755">
        <v>1339</v>
      </c>
      <c r="B755">
        <v>0</v>
      </c>
      <c r="C755">
        <v>0</v>
      </c>
      <c r="D755">
        <v>0</v>
      </c>
      <c r="E755">
        <v>0</v>
      </c>
      <c r="F755">
        <v>0</v>
      </c>
      <c r="G755">
        <v>0</v>
      </c>
      <c r="H755">
        <v>0</v>
      </c>
      <c r="J755">
        <v>8</v>
      </c>
      <c r="K755">
        <v>10</v>
      </c>
      <c r="L755">
        <v>8</v>
      </c>
      <c r="M755">
        <v>2</v>
      </c>
      <c r="N755">
        <v>0</v>
      </c>
      <c r="O755">
        <v>0</v>
      </c>
      <c r="P755">
        <v>0</v>
      </c>
      <c r="Q755">
        <v>0</v>
      </c>
      <c r="R755">
        <v>6</v>
      </c>
      <c r="S755">
        <v>0</v>
      </c>
      <c r="T755">
        <v>0</v>
      </c>
      <c r="U755">
        <v>0</v>
      </c>
      <c r="V755">
        <v>0</v>
      </c>
      <c r="W755">
        <v>0</v>
      </c>
      <c r="X755">
        <v>0</v>
      </c>
      <c r="Y755">
        <v>0</v>
      </c>
      <c r="AA755">
        <v>2</v>
      </c>
      <c r="AB755">
        <v>0</v>
      </c>
      <c r="AC755">
        <v>2</v>
      </c>
      <c r="AD755">
        <v>10</v>
      </c>
      <c r="AE755">
        <v>1.14486584481</v>
      </c>
      <c r="AF755" t="s">
        <v>46</v>
      </c>
      <c r="AG755">
        <v>0.5</v>
      </c>
      <c r="AH755" t="s">
        <v>47</v>
      </c>
    </row>
    <row r="756" spans="1:34" x14ac:dyDescent="0.25">
      <c r="A756">
        <v>1342</v>
      </c>
      <c r="B756">
        <v>0</v>
      </c>
      <c r="C756">
        <v>0</v>
      </c>
      <c r="D756">
        <v>0</v>
      </c>
      <c r="E756">
        <v>0</v>
      </c>
      <c r="F756">
        <v>0</v>
      </c>
      <c r="G756">
        <v>0</v>
      </c>
      <c r="H756">
        <v>0</v>
      </c>
      <c r="J756">
        <v>6</v>
      </c>
      <c r="K756">
        <v>0</v>
      </c>
      <c r="L756">
        <v>0</v>
      </c>
      <c r="M756">
        <v>0</v>
      </c>
      <c r="N756">
        <v>0</v>
      </c>
      <c r="O756">
        <v>0</v>
      </c>
      <c r="P756">
        <v>0</v>
      </c>
      <c r="Q756">
        <v>0</v>
      </c>
      <c r="S756">
        <v>4</v>
      </c>
      <c r="T756">
        <v>2</v>
      </c>
      <c r="U756">
        <v>2</v>
      </c>
      <c r="V756">
        <v>0</v>
      </c>
      <c r="W756">
        <v>0</v>
      </c>
      <c r="X756">
        <v>0</v>
      </c>
      <c r="Y756">
        <v>0</v>
      </c>
      <c r="Z756">
        <v>1</v>
      </c>
      <c r="AA756">
        <v>1</v>
      </c>
      <c r="AB756">
        <v>1</v>
      </c>
      <c r="AC756">
        <v>0</v>
      </c>
      <c r="AD756">
        <v>25</v>
      </c>
      <c r="AE756">
        <v>0.89271362921599995</v>
      </c>
      <c r="AF756" t="s">
        <v>46</v>
      </c>
      <c r="AG756">
        <v>0.5</v>
      </c>
      <c r="AH756" t="s">
        <v>47</v>
      </c>
    </row>
    <row r="757" spans="1:34" x14ac:dyDescent="0.25">
      <c r="A757">
        <v>1343</v>
      </c>
      <c r="B757">
        <v>0</v>
      </c>
      <c r="C757">
        <v>0</v>
      </c>
      <c r="D757">
        <v>0</v>
      </c>
      <c r="E757">
        <v>0</v>
      </c>
      <c r="F757">
        <v>0</v>
      </c>
      <c r="G757">
        <v>0</v>
      </c>
      <c r="H757">
        <v>0</v>
      </c>
      <c r="J757" t="s">
        <v>48</v>
      </c>
      <c r="K757">
        <v>4</v>
      </c>
      <c r="L757">
        <v>0</v>
      </c>
      <c r="M757">
        <v>0</v>
      </c>
      <c r="N757">
        <v>0</v>
      </c>
      <c r="O757">
        <v>0</v>
      </c>
      <c r="P757">
        <v>4</v>
      </c>
      <c r="Q757">
        <v>0</v>
      </c>
      <c r="R757">
        <v>2.5</v>
      </c>
      <c r="S757">
        <v>6</v>
      </c>
      <c r="T757">
        <v>0</v>
      </c>
      <c r="U757">
        <v>0</v>
      </c>
      <c r="V757">
        <v>0</v>
      </c>
      <c r="W757">
        <v>0</v>
      </c>
      <c r="X757">
        <v>6</v>
      </c>
      <c r="Y757">
        <v>0</v>
      </c>
      <c r="Z757">
        <v>1</v>
      </c>
      <c r="AA757">
        <v>0</v>
      </c>
      <c r="AB757">
        <v>0</v>
      </c>
      <c r="AC757">
        <v>0</v>
      </c>
      <c r="AE757">
        <v>0.85240335683199997</v>
      </c>
      <c r="AF757" t="s">
        <v>46</v>
      </c>
      <c r="AG757">
        <v>0.5</v>
      </c>
      <c r="AH757" t="s">
        <v>47</v>
      </c>
    </row>
    <row r="758" spans="1:34" x14ac:dyDescent="0.25">
      <c r="A758">
        <v>1345</v>
      </c>
      <c r="B758">
        <v>0</v>
      </c>
      <c r="C758">
        <v>0</v>
      </c>
      <c r="D758">
        <v>0</v>
      </c>
      <c r="E758">
        <v>0</v>
      </c>
      <c r="F758">
        <v>0</v>
      </c>
      <c r="G758">
        <v>0</v>
      </c>
      <c r="H758">
        <v>0</v>
      </c>
      <c r="J758">
        <v>0</v>
      </c>
      <c r="K758">
        <v>0</v>
      </c>
      <c r="L758">
        <v>0</v>
      </c>
      <c r="M758">
        <v>0</v>
      </c>
      <c r="N758">
        <v>0</v>
      </c>
      <c r="O758">
        <v>0</v>
      </c>
      <c r="P758">
        <v>0</v>
      </c>
      <c r="Q758">
        <v>0</v>
      </c>
      <c r="S758">
        <v>0</v>
      </c>
      <c r="T758">
        <v>0</v>
      </c>
      <c r="U758">
        <v>0</v>
      </c>
      <c r="V758">
        <v>0</v>
      </c>
      <c r="W758">
        <v>0</v>
      </c>
      <c r="X758">
        <v>0</v>
      </c>
      <c r="Y758">
        <v>0</v>
      </c>
      <c r="AA758">
        <v>1</v>
      </c>
      <c r="AB758">
        <v>1</v>
      </c>
      <c r="AC758">
        <v>0</v>
      </c>
      <c r="AD758">
        <v>4</v>
      </c>
      <c r="AE758">
        <v>1.0687266965</v>
      </c>
      <c r="AF758" t="s">
        <v>44</v>
      </c>
      <c r="AG758">
        <v>0.4</v>
      </c>
      <c r="AH758" t="s">
        <v>45</v>
      </c>
    </row>
    <row r="759" spans="1:34" x14ac:dyDescent="0.25">
      <c r="A759">
        <v>1345</v>
      </c>
      <c r="B759">
        <v>0</v>
      </c>
      <c r="C759">
        <v>0</v>
      </c>
      <c r="D759">
        <v>0</v>
      </c>
      <c r="E759">
        <v>0</v>
      </c>
      <c r="F759">
        <v>0</v>
      </c>
      <c r="G759">
        <v>0</v>
      </c>
      <c r="H759">
        <v>0</v>
      </c>
      <c r="J759">
        <v>0</v>
      </c>
      <c r="K759">
        <v>0</v>
      </c>
      <c r="L759">
        <v>0</v>
      </c>
      <c r="M759">
        <v>0</v>
      </c>
      <c r="N759">
        <v>0</v>
      </c>
      <c r="O759">
        <v>0</v>
      </c>
      <c r="P759">
        <v>0</v>
      </c>
      <c r="Q759">
        <v>0</v>
      </c>
      <c r="S759">
        <v>0</v>
      </c>
      <c r="T759">
        <v>0</v>
      </c>
      <c r="U759">
        <v>0</v>
      </c>
      <c r="V759">
        <v>0</v>
      </c>
      <c r="W759">
        <v>0</v>
      </c>
      <c r="X759">
        <v>0</v>
      </c>
      <c r="Y759">
        <v>0</v>
      </c>
      <c r="AA759">
        <v>1</v>
      </c>
      <c r="AB759">
        <v>1</v>
      </c>
      <c r="AC759">
        <v>0</v>
      </c>
      <c r="AD759">
        <v>4</v>
      </c>
      <c r="AE759">
        <v>1.0687266965</v>
      </c>
      <c r="AF759" t="s">
        <v>46</v>
      </c>
      <c r="AG759">
        <v>0.5</v>
      </c>
      <c r="AH759" t="s">
        <v>47</v>
      </c>
    </row>
    <row r="760" spans="1:34" x14ac:dyDescent="0.25">
      <c r="A760">
        <v>1346</v>
      </c>
      <c r="B760">
        <v>0</v>
      </c>
      <c r="C760">
        <v>0</v>
      </c>
      <c r="D760">
        <v>0</v>
      </c>
      <c r="E760">
        <v>0</v>
      </c>
      <c r="F760">
        <v>0</v>
      </c>
      <c r="G760">
        <v>0</v>
      </c>
      <c r="H760">
        <v>0</v>
      </c>
      <c r="J760">
        <v>0</v>
      </c>
      <c r="K760">
        <v>0</v>
      </c>
      <c r="L760">
        <v>0</v>
      </c>
      <c r="M760">
        <v>0</v>
      </c>
      <c r="N760">
        <v>0</v>
      </c>
      <c r="O760">
        <v>0</v>
      </c>
      <c r="P760">
        <v>0</v>
      </c>
      <c r="Q760">
        <v>0</v>
      </c>
      <c r="S760">
        <v>0</v>
      </c>
      <c r="T760">
        <v>0</v>
      </c>
      <c r="U760">
        <v>0</v>
      </c>
      <c r="V760">
        <v>0</v>
      </c>
      <c r="W760">
        <v>0</v>
      </c>
      <c r="X760">
        <v>0</v>
      </c>
      <c r="Y760">
        <v>0</v>
      </c>
      <c r="AA760">
        <v>4</v>
      </c>
      <c r="AB760">
        <v>3</v>
      </c>
      <c r="AC760">
        <v>1</v>
      </c>
      <c r="AD760">
        <v>10</v>
      </c>
      <c r="AE760">
        <v>0.90666348860900003</v>
      </c>
      <c r="AF760" t="s">
        <v>34</v>
      </c>
      <c r="AG760">
        <v>100</v>
      </c>
      <c r="AH760" t="s">
        <v>35</v>
      </c>
    </row>
    <row r="761" spans="1:34" x14ac:dyDescent="0.25">
      <c r="A761">
        <v>1346</v>
      </c>
      <c r="B761">
        <v>0</v>
      </c>
      <c r="C761">
        <v>0</v>
      </c>
      <c r="D761">
        <v>0</v>
      </c>
      <c r="E761">
        <v>0</v>
      </c>
      <c r="F761">
        <v>0</v>
      </c>
      <c r="G761">
        <v>0</v>
      </c>
      <c r="H761">
        <v>0</v>
      </c>
      <c r="J761">
        <v>0</v>
      </c>
      <c r="K761">
        <v>0</v>
      </c>
      <c r="L761">
        <v>0</v>
      </c>
      <c r="M761">
        <v>0</v>
      </c>
      <c r="N761">
        <v>0</v>
      </c>
      <c r="O761">
        <v>0</v>
      </c>
      <c r="P761">
        <v>0</v>
      </c>
      <c r="Q761">
        <v>0</v>
      </c>
      <c r="S761">
        <v>0</v>
      </c>
      <c r="T761">
        <v>0</v>
      </c>
      <c r="U761">
        <v>0</v>
      </c>
      <c r="V761">
        <v>0</v>
      </c>
      <c r="W761">
        <v>0</v>
      </c>
      <c r="X761">
        <v>0</v>
      </c>
      <c r="Y761">
        <v>0</v>
      </c>
      <c r="AA761">
        <v>4</v>
      </c>
      <c r="AB761">
        <v>3</v>
      </c>
      <c r="AC761">
        <v>1</v>
      </c>
      <c r="AD761">
        <v>10</v>
      </c>
      <c r="AE761">
        <v>0.90666348860900003</v>
      </c>
      <c r="AF761" t="s">
        <v>36</v>
      </c>
      <c r="AG761">
        <v>150</v>
      </c>
      <c r="AH761" t="s">
        <v>37</v>
      </c>
    </row>
    <row r="762" spans="1:34" x14ac:dyDescent="0.25">
      <c r="A762">
        <v>1346</v>
      </c>
      <c r="B762">
        <v>0</v>
      </c>
      <c r="C762">
        <v>0</v>
      </c>
      <c r="D762">
        <v>0</v>
      </c>
      <c r="E762">
        <v>0</v>
      </c>
      <c r="F762">
        <v>0</v>
      </c>
      <c r="G762">
        <v>0</v>
      </c>
      <c r="H762">
        <v>0</v>
      </c>
      <c r="J762">
        <v>0</v>
      </c>
      <c r="K762">
        <v>0</v>
      </c>
      <c r="L762">
        <v>0</v>
      </c>
      <c r="M762">
        <v>0</v>
      </c>
      <c r="N762">
        <v>0</v>
      </c>
      <c r="O762">
        <v>0</v>
      </c>
      <c r="P762">
        <v>0</v>
      </c>
      <c r="Q762">
        <v>0</v>
      </c>
      <c r="S762">
        <v>0</v>
      </c>
      <c r="T762">
        <v>0</v>
      </c>
      <c r="U762">
        <v>0</v>
      </c>
      <c r="V762">
        <v>0</v>
      </c>
      <c r="W762">
        <v>0</v>
      </c>
      <c r="X762">
        <v>0</v>
      </c>
      <c r="Y762">
        <v>0</v>
      </c>
      <c r="AA762">
        <v>4</v>
      </c>
      <c r="AB762">
        <v>3</v>
      </c>
      <c r="AC762">
        <v>1</v>
      </c>
      <c r="AD762">
        <v>10</v>
      </c>
      <c r="AE762">
        <v>0.90666348860900003</v>
      </c>
      <c r="AF762" t="s">
        <v>38</v>
      </c>
      <c r="AG762">
        <v>200</v>
      </c>
      <c r="AH762" t="s">
        <v>39</v>
      </c>
    </row>
    <row r="763" spans="1:34" x14ac:dyDescent="0.25">
      <c r="A763">
        <v>1346</v>
      </c>
      <c r="B763">
        <v>0</v>
      </c>
      <c r="C763">
        <v>0</v>
      </c>
      <c r="D763">
        <v>0</v>
      </c>
      <c r="E763">
        <v>0</v>
      </c>
      <c r="F763">
        <v>0</v>
      </c>
      <c r="G763">
        <v>0</v>
      </c>
      <c r="H763">
        <v>0</v>
      </c>
      <c r="J763">
        <v>0</v>
      </c>
      <c r="K763">
        <v>0</v>
      </c>
      <c r="L763">
        <v>0</v>
      </c>
      <c r="M763">
        <v>0</v>
      </c>
      <c r="N763">
        <v>0</v>
      </c>
      <c r="O763">
        <v>0</v>
      </c>
      <c r="P763">
        <v>0</v>
      </c>
      <c r="Q763">
        <v>0</v>
      </c>
      <c r="S763">
        <v>0</v>
      </c>
      <c r="T763">
        <v>0</v>
      </c>
      <c r="U763">
        <v>0</v>
      </c>
      <c r="V763">
        <v>0</v>
      </c>
      <c r="W763">
        <v>0</v>
      </c>
      <c r="X763">
        <v>0</v>
      </c>
      <c r="Y763">
        <v>0</v>
      </c>
      <c r="AA763">
        <v>4</v>
      </c>
      <c r="AB763">
        <v>3</v>
      </c>
      <c r="AC763">
        <v>1</v>
      </c>
      <c r="AD763">
        <v>10</v>
      </c>
      <c r="AE763">
        <v>0.90666348860900003</v>
      </c>
      <c r="AF763" t="s">
        <v>46</v>
      </c>
      <c r="AG763">
        <v>0.5</v>
      </c>
      <c r="AH763" t="s">
        <v>47</v>
      </c>
    </row>
    <row r="764" spans="1:34" x14ac:dyDescent="0.25">
      <c r="A764">
        <v>1350</v>
      </c>
      <c r="B764">
        <v>0</v>
      </c>
      <c r="C764">
        <v>0</v>
      </c>
      <c r="D764">
        <v>0</v>
      </c>
      <c r="E764">
        <v>0</v>
      </c>
      <c r="F764">
        <v>0</v>
      </c>
      <c r="G764">
        <v>0</v>
      </c>
      <c r="H764">
        <v>0</v>
      </c>
      <c r="J764">
        <v>0</v>
      </c>
      <c r="K764">
        <v>0</v>
      </c>
      <c r="L764">
        <v>0</v>
      </c>
      <c r="M764">
        <v>0</v>
      </c>
      <c r="N764">
        <v>0</v>
      </c>
      <c r="O764">
        <v>0</v>
      </c>
      <c r="P764">
        <v>0</v>
      </c>
      <c r="Q764">
        <v>0</v>
      </c>
      <c r="S764">
        <v>6</v>
      </c>
      <c r="T764">
        <v>0</v>
      </c>
      <c r="U764">
        <v>2</v>
      </c>
      <c r="V764">
        <v>0</v>
      </c>
      <c r="W764">
        <v>4</v>
      </c>
      <c r="X764">
        <v>0</v>
      </c>
      <c r="Y764">
        <v>0</v>
      </c>
      <c r="Z764">
        <v>3</v>
      </c>
      <c r="AA764">
        <v>4</v>
      </c>
      <c r="AB764">
        <v>0</v>
      </c>
      <c r="AC764">
        <v>4</v>
      </c>
      <c r="AD764">
        <v>4</v>
      </c>
      <c r="AE764">
        <v>1.1540063597300001</v>
      </c>
      <c r="AF764" t="s">
        <v>38</v>
      </c>
      <c r="AG764">
        <v>200</v>
      </c>
      <c r="AH764" t="s">
        <v>39</v>
      </c>
    </row>
    <row r="765" spans="1:34" x14ac:dyDescent="0.25">
      <c r="A765">
        <v>1355</v>
      </c>
      <c r="B765">
        <v>0</v>
      </c>
      <c r="C765">
        <v>0</v>
      </c>
      <c r="D765">
        <v>0</v>
      </c>
      <c r="E765">
        <v>0</v>
      </c>
      <c r="F765">
        <v>0</v>
      </c>
      <c r="G765">
        <v>0</v>
      </c>
      <c r="H765">
        <v>0</v>
      </c>
      <c r="J765">
        <v>0</v>
      </c>
      <c r="K765">
        <v>0</v>
      </c>
      <c r="L765">
        <v>0</v>
      </c>
      <c r="M765">
        <v>0</v>
      </c>
      <c r="N765">
        <v>0</v>
      </c>
      <c r="O765">
        <v>0</v>
      </c>
      <c r="P765">
        <v>0</v>
      </c>
      <c r="Q765">
        <v>0</v>
      </c>
      <c r="S765">
        <v>8</v>
      </c>
      <c r="T765">
        <v>0</v>
      </c>
      <c r="U765">
        <v>4</v>
      </c>
      <c r="V765">
        <v>0</v>
      </c>
      <c r="W765">
        <v>0</v>
      </c>
      <c r="X765">
        <v>0</v>
      </c>
      <c r="Y765">
        <v>4</v>
      </c>
      <c r="Z765">
        <v>8</v>
      </c>
      <c r="AA765">
        <v>3</v>
      </c>
      <c r="AB765">
        <v>0</v>
      </c>
      <c r="AC765">
        <v>3</v>
      </c>
      <c r="AD765">
        <v>8</v>
      </c>
      <c r="AE765">
        <v>0.85728633478500005</v>
      </c>
      <c r="AF765" t="s">
        <v>40</v>
      </c>
      <c r="AG765">
        <v>0.2</v>
      </c>
      <c r="AH765" t="s">
        <v>41</v>
      </c>
    </row>
    <row r="766" spans="1:34" x14ac:dyDescent="0.25">
      <c r="A766">
        <v>1355</v>
      </c>
      <c r="B766">
        <v>0</v>
      </c>
      <c r="C766">
        <v>0</v>
      </c>
      <c r="D766">
        <v>0</v>
      </c>
      <c r="E766">
        <v>0</v>
      </c>
      <c r="F766">
        <v>0</v>
      </c>
      <c r="G766">
        <v>0</v>
      </c>
      <c r="H766">
        <v>0</v>
      </c>
      <c r="J766">
        <v>0</v>
      </c>
      <c r="K766">
        <v>0</v>
      </c>
      <c r="L766">
        <v>0</v>
      </c>
      <c r="M766">
        <v>0</v>
      </c>
      <c r="N766">
        <v>0</v>
      </c>
      <c r="O766">
        <v>0</v>
      </c>
      <c r="P766">
        <v>0</v>
      </c>
      <c r="Q766">
        <v>0</v>
      </c>
      <c r="S766">
        <v>8</v>
      </c>
      <c r="T766">
        <v>0</v>
      </c>
      <c r="U766">
        <v>4</v>
      </c>
      <c r="V766">
        <v>0</v>
      </c>
      <c r="W766">
        <v>0</v>
      </c>
      <c r="X766">
        <v>0</v>
      </c>
      <c r="Y766">
        <v>4</v>
      </c>
      <c r="Z766">
        <v>8</v>
      </c>
      <c r="AA766">
        <v>3</v>
      </c>
      <c r="AB766">
        <v>0</v>
      </c>
      <c r="AC766">
        <v>3</v>
      </c>
      <c r="AD766">
        <v>8</v>
      </c>
      <c r="AE766">
        <v>0.85728633478500005</v>
      </c>
      <c r="AF766" t="s">
        <v>42</v>
      </c>
      <c r="AG766">
        <v>0.3</v>
      </c>
      <c r="AH766" t="s">
        <v>43</v>
      </c>
    </row>
    <row r="767" spans="1:34" x14ac:dyDescent="0.25">
      <c r="A767">
        <v>1355</v>
      </c>
      <c r="B767">
        <v>0</v>
      </c>
      <c r="C767">
        <v>0</v>
      </c>
      <c r="D767">
        <v>0</v>
      </c>
      <c r="E767">
        <v>0</v>
      </c>
      <c r="F767">
        <v>0</v>
      </c>
      <c r="G767">
        <v>0</v>
      </c>
      <c r="H767">
        <v>0</v>
      </c>
      <c r="J767">
        <v>0</v>
      </c>
      <c r="K767">
        <v>0</v>
      </c>
      <c r="L767">
        <v>0</v>
      </c>
      <c r="M767">
        <v>0</v>
      </c>
      <c r="N767">
        <v>0</v>
      </c>
      <c r="O767">
        <v>0</v>
      </c>
      <c r="P767">
        <v>0</v>
      </c>
      <c r="Q767">
        <v>0</v>
      </c>
      <c r="S767">
        <v>8</v>
      </c>
      <c r="T767">
        <v>0</v>
      </c>
      <c r="U767">
        <v>4</v>
      </c>
      <c r="V767">
        <v>0</v>
      </c>
      <c r="W767">
        <v>0</v>
      </c>
      <c r="X767">
        <v>0</v>
      </c>
      <c r="Y767">
        <v>4</v>
      </c>
      <c r="Z767">
        <v>8</v>
      </c>
      <c r="AA767">
        <v>3</v>
      </c>
      <c r="AB767">
        <v>0</v>
      </c>
      <c r="AC767">
        <v>3</v>
      </c>
      <c r="AD767">
        <v>8</v>
      </c>
      <c r="AE767">
        <v>0.85728633478500005</v>
      </c>
      <c r="AF767" t="s">
        <v>44</v>
      </c>
      <c r="AG767">
        <v>0.4</v>
      </c>
      <c r="AH767" t="s">
        <v>45</v>
      </c>
    </row>
    <row r="768" spans="1:34" x14ac:dyDescent="0.25">
      <c r="A768">
        <v>1355</v>
      </c>
      <c r="B768">
        <v>0</v>
      </c>
      <c r="C768">
        <v>0</v>
      </c>
      <c r="D768">
        <v>0</v>
      </c>
      <c r="E768">
        <v>0</v>
      </c>
      <c r="F768">
        <v>0</v>
      </c>
      <c r="G768">
        <v>0</v>
      </c>
      <c r="H768">
        <v>0</v>
      </c>
      <c r="J768">
        <v>0</v>
      </c>
      <c r="K768">
        <v>0</v>
      </c>
      <c r="L768">
        <v>0</v>
      </c>
      <c r="M768">
        <v>0</v>
      </c>
      <c r="N768">
        <v>0</v>
      </c>
      <c r="O768">
        <v>0</v>
      </c>
      <c r="P768">
        <v>0</v>
      </c>
      <c r="Q768">
        <v>0</v>
      </c>
      <c r="S768">
        <v>8</v>
      </c>
      <c r="T768">
        <v>0</v>
      </c>
      <c r="U768">
        <v>4</v>
      </c>
      <c r="V768">
        <v>0</v>
      </c>
      <c r="W768">
        <v>0</v>
      </c>
      <c r="X768">
        <v>0</v>
      </c>
      <c r="Y768">
        <v>4</v>
      </c>
      <c r="Z768">
        <v>8</v>
      </c>
      <c r="AA768">
        <v>3</v>
      </c>
      <c r="AB768">
        <v>0</v>
      </c>
      <c r="AC768">
        <v>3</v>
      </c>
      <c r="AD768">
        <v>8</v>
      </c>
      <c r="AE768">
        <v>0.85728633478500005</v>
      </c>
      <c r="AF768" t="s">
        <v>46</v>
      </c>
      <c r="AG768">
        <v>0.5</v>
      </c>
      <c r="AH768" t="s">
        <v>47</v>
      </c>
    </row>
    <row r="769" spans="1:34" x14ac:dyDescent="0.25">
      <c r="A769">
        <v>1360</v>
      </c>
      <c r="B769">
        <v>0</v>
      </c>
      <c r="C769">
        <v>0</v>
      </c>
      <c r="D769">
        <v>0</v>
      </c>
      <c r="E769">
        <v>0</v>
      </c>
      <c r="F769">
        <v>0</v>
      </c>
      <c r="G769">
        <v>0</v>
      </c>
      <c r="H769">
        <v>0</v>
      </c>
      <c r="J769">
        <v>4</v>
      </c>
      <c r="K769">
        <v>0</v>
      </c>
      <c r="L769">
        <v>0</v>
      </c>
      <c r="M769">
        <v>0</v>
      </c>
      <c r="N769">
        <v>0</v>
      </c>
      <c r="O769">
        <v>0</v>
      </c>
      <c r="P769">
        <v>0</v>
      </c>
      <c r="Q769">
        <v>0</v>
      </c>
      <c r="S769">
        <v>0</v>
      </c>
      <c r="T769">
        <v>0</v>
      </c>
      <c r="U769">
        <v>0</v>
      </c>
      <c r="V769">
        <v>0</v>
      </c>
      <c r="W769">
        <v>0</v>
      </c>
      <c r="X769">
        <v>0</v>
      </c>
      <c r="Y769">
        <v>0</v>
      </c>
      <c r="AA769">
        <v>0</v>
      </c>
      <c r="AB769">
        <v>0</v>
      </c>
      <c r="AC769">
        <v>0</v>
      </c>
      <c r="AE769">
        <v>1.6300912731999999</v>
      </c>
      <c r="AF769" t="s">
        <v>34</v>
      </c>
      <c r="AG769">
        <v>100</v>
      </c>
      <c r="AH769" t="s">
        <v>35</v>
      </c>
    </row>
    <row r="770" spans="1:34" x14ac:dyDescent="0.25">
      <c r="A770">
        <v>1360</v>
      </c>
      <c r="B770">
        <v>0</v>
      </c>
      <c r="C770">
        <v>0</v>
      </c>
      <c r="D770">
        <v>0</v>
      </c>
      <c r="E770">
        <v>0</v>
      </c>
      <c r="F770">
        <v>0</v>
      </c>
      <c r="G770">
        <v>0</v>
      </c>
      <c r="H770">
        <v>0</v>
      </c>
      <c r="J770">
        <v>4</v>
      </c>
      <c r="K770">
        <v>0</v>
      </c>
      <c r="L770">
        <v>0</v>
      </c>
      <c r="M770">
        <v>0</v>
      </c>
      <c r="N770">
        <v>0</v>
      </c>
      <c r="O770">
        <v>0</v>
      </c>
      <c r="P770">
        <v>0</v>
      </c>
      <c r="Q770">
        <v>0</v>
      </c>
      <c r="S770">
        <v>0</v>
      </c>
      <c r="T770">
        <v>0</v>
      </c>
      <c r="U770">
        <v>0</v>
      </c>
      <c r="V770">
        <v>0</v>
      </c>
      <c r="W770">
        <v>0</v>
      </c>
      <c r="X770">
        <v>0</v>
      </c>
      <c r="Y770">
        <v>0</v>
      </c>
      <c r="AA770">
        <v>0</v>
      </c>
      <c r="AB770">
        <v>0</v>
      </c>
      <c r="AC770">
        <v>0</v>
      </c>
      <c r="AE770">
        <v>1.6300912731999999</v>
      </c>
      <c r="AF770" t="s">
        <v>36</v>
      </c>
      <c r="AG770">
        <v>150</v>
      </c>
      <c r="AH770" t="s">
        <v>37</v>
      </c>
    </row>
    <row r="771" spans="1:34" x14ac:dyDescent="0.25">
      <c r="A771">
        <v>1360</v>
      </c>
      <c r="B771">
        <v>0</v>
      </c>
      <c r="C771">
        <v>0</v>
      </c>
      <c r="D771">
        <v>0</v>
      </c>
      <c r="E771">
        <v>0</v>
      </c>
      <c r="F771">
        <v>0</v>
      </c>
      <c r="G771">
        <v>0</v>
      </c>
      <c r="H771">
        <v>0</v>
      </c>
      <c r="J771">
        <v>4</v>
      </c>
      <c r="K771">
        <v>0</v>
      </c>
      <c r="L771">
        <v>0</v>
      </c>
      <c r="M771">
        <v>0</v>
      </c>
      <c r="N771">
        <v>0</v>
      </c>
      <c r="O771">
        <v>0</v>
      </c>
      <c r="P771">
        <v>0</v>
      </c>
      <c r="Q771">
        <v>0</v>
      </c>
      <c r="S771">
        <v>0</v>
      </c>
      <c r="T771">
        <v>0</v>
      </c>
      <c r="U771">
        <v>0</v>
      </c>
      <c r="V771">
        <v>0</v>
      </c>
      <c r="W771">
        <v>0</v>
      </c>
      <c r="X771">
        <v>0</v>
      </c>
      <c r="Y771">
        <v>0</v>
      </c>
      <c r="AA771">
        <v>0</v>
      </c>
      <c r="AB771">
        <v>0</v>
      </c>
      <c r="AC771">
        <v>0</v>
      </c>
      <c r="AE771">
        <v>1.6300912731999999</v>
      </c>
      <c r="AF771" t="s">
        <v>38</v>
      </c>
      <c r="AG771">
        <v>200</v>
      </c>
      <c r="AH771" t="s">
        <v>39</v>
      </c>
    </row>
    <row r="772" spans="1:34" x14ac:dyDescent="0.25">
      <c r="A772">
        <v>1360</v>
      </c>
      <c r="B772">
        <v>0</v>
      </c>
      <c r="C772">
        <v>0</v>
      </c>
      <c r="D772">
        <v>0</v>
      </c>
      <c r="E772">
        <v>0</v>
      </c>
      <c r="F772">
        <v>0</v>
      </c>
      <c r="G772">
        <v>0</v>
      </c>
      <c r="H772">
        <v>0</v>
      </c>
      <c r="J772">
        <v>4</v>
      </c>
      <c r="K772">
        <v>0</v>
      </c>
      <c r="L772">
        <v>0</v>
      </c>
      <c r="M772">
        <v>0</v>
      </c>
      <c r="N772">
        <v>0</v>
      </c>
      <c r="O772">
        <v>0</v>
      </c>
      <c r="P772">
        <v>0</v>
      </c>
      <c r="Q772">
        <v>0</v>
      </c>
      <c r="S772">
        <v>0</v>
      </c>
      <c r="T772">
        <v>0</v>
      </c>
      <c r="U772">
        <v>0</v>
      </c>
      <c r="V772">
        <v>0</v>
      </c>
      <c r="W772">
        <v>0</v>
      </c>
      <c r="X772">
        <v>0</v>
      </c>
      <c r="Y772">
        <v>0</v>
      </c>
      <c r="AA772">
        <v>0</v>
      </c>
      <c r="AB772">
        <v>0</v>
      </c>
      <c r="AC772">
        <v>0</v>
      </c>
      <c r="AE772">
        <v>1.6300912731999999</v>
      </c>
      <c r="AF772" t="s">
        <v>44</v>
      </c>
      <c r="AG772">
        <v>0.4</v>
      </c>
      <c r="AH772" t="s">
        <v>45</v>
      </c>
    </row>
    <row r="773" spans="1:34" x14ac:dyDescent="0.25">
      <c r="A773">
        <v>1360</v>
      </c>
      <c r="B773">
        <v>0</v>
      </c>
      <c r="C773">
        <v>0</v>
      </c>
      <c r="D773">
        <v>0</v>
      </c>
      <c r="E773">
        <v>0</v>
      </c>
      <c r="F773">
        <v>0</v>
      </c>
      <c r="G773">
        <v>0</v>
      </c>
      <c r="H773">
        <v>0</v>
      </c>
      <c r="J773">
        <v>4</v>
      </c>
      <c r="K773">
        <v>0</v>
      </c>
      <c r="L773">
        <v>0</v>
      </c>
      <c r="M773">
        <v>0</v>
      </c>
      <c r="N773">
        <v>0</v>
      </c>
      <c r="O773">
        <v>0</v>
      </c>
      <c r="P773">
        <v>0</v>
      </c>
      <c r="Q773">
        <v>0</v>
      </c>
      <c r="S773">
        <v>0</v>
      </c>
      <c r="T773">
        <v>0</v>
      </c>
      <c r="U773">
        <v>0</v>
      </c>
      <c r="V773">
        <v>0</v>
      </c>
      <c r="W773">
        <v>0</v>
      </c>
      <c r="X773">
        <v>0</v>
      </c>
      <c r="Y773">
        <v>0</v>
      </c>
      <c r="AA773">
        <v>0</v>
      </c>
      <c r="AB773">
        <v>0</v>
      </c>
      <c r="AC773">
        <v>0</v>
      </c>
      <c r="AE773">
        <v>1.6300912731999999</v>
      </c>
      <c r="AF773" t="s">
        <v>46</v>
      </c>
      <c r="AG773">
        <v>0.5</v>
      </c>
      <c r="AH773" t="s">
        <v>47</v>
      </c>
    </row>
    <row r="774" spans="1:34" x14ac:dyDescent="0.25">
      <c r="A774">
        <v>1363</v>
      </c>
      <c r="B774">
        <v>0</v>
      </c>
      <c r="C774">
        <v>0</v>
      </c>
      <c r="D774">
        <v>0</v>
      </c>
      <c r="E774">
        <v>0</v>
      </c>
      <c r="F774">
        <v>0</v>
      </c>
      <c r="G774">
        <v>0</v>
      </c>
      <c r="H774">
        <v>0</v>
      </c>
      <c r="J774">
        <v>6</v>
      </c>
      <c r="K774">
        <v>0</v>
      </c>
      <c r="L774">
        <v>0</v>
      </c>
      <c r="M774">
        <v>0</v>
      </c>
      <c r="N774">
        <v>0</v>
      </c>
      <c r="O774">
        <v>0</v>
      </c>
      <c r="P774">
        <v>0</v>
      </c>
      <c r="Q774">
        <v>0</v>
      </c>
      <c r="S774">
        <v>0</v>
      </c>
      <c r="T774">
        <v>0</v>
      </c>
      <c r="U774">
        <v>0</v>
      </c>
      <c r="V774">
        <v>0</v>
      </c>
      <c r="W774">
        <v>0</v>
      </c>
      <c r="X774">
        <v>0</v>
      </c>
      <c r="Y774">
        <v>0</v>
      </c>
      <c r="AA774">
        <v>2</v>
      </c>
      <c r="AB774">
        <v>0</v>
      </c>
      <c r="AC774">
        <v>2</v>
      </c>
      <c r="AD774">
        <v>10</v>
      </c>
      <c r="AE774">
        <v>1.17894361647</v>
      </c>
      <c r="AF774" t="s">
        <v>38</v>
      </c>
      <c r="AG774">
        <v>200</v>
      </c>
      <c r="AH774" t="s">
        <v>39</v>
      </c>
    </row>
    <row r="775" spans="1:34" x14ac:dyDescent="0.25">
      <c r="A775">
        <v>1363</v>
      </c>
      <c r="B775">
        <v>0</v>
      </c>
      <c r="C775">
        <v>0</v>
      </c>
      <c r="D775">
        <v>0</v>
      </c>
      <c r="E775">
        <v>0</v>
      </c>
      <c r="F775">
        <v>0</v>
      </c>
      <c r="G775">
        <v>0</v>
      </c>
      <c r="H775">
        <v>0</v>
      </c>
      <c r="J775">
        <v>6</v>
      </c>
      <c r="K775">
        <v>0</v>
      </c>
      <c r="L775">
        <v>0</v>
      </c>
      <c r="M775">
        <v>0</v>
      </c>
      <c r="N775">
        <v>0</v>
      </c>
      <c r="O775">
        <v>0</v>
      </c>
      <c r="P775">
        <v>0</v>
      </c>
      <c r="Q775">
        <v>0</v>
      </c>
      <c r="S775">
        <v>0</v>
      </c>
      <c r="T775">
        <v>0</v>
      </c>
      <c r="U775">
        <v>0</v>
      </c>
      <c r="V775">
        <v>0</v>
      </c>
      <c r="W775">
        <v>0</v>
      </c>
      <c r="X775">
        <v>0</v>
      </c>
      <c r="Y775">
        <v>0</v>
      </c>
      <c r="AA775">
        <v>2</v>
      </c>
      <c r="AB775">
        <v>0</v>
      </c>
      <c r="AC775">
        <v>2</v>
      </c>
      <c r="AD775">
        <v>10</v>
      </c>
      <c r="AE775">
        <v>1.17894361647</v>
      </c>
      <c r="AF775" t="s">
        <v>46</v>
      </c>
      <c r="AG775">
        <v>0.5</v>
      </c>
      <c r="AH775" t="s">
        <v>47</v>
      </c>
    </row>
    <row r="776" spans="1:34" x14ac:dyDescent="0.25">
      <c r="A776">
        <v>1372</v>
      </c>
      <c r="B776">
        <v>0</v>
      </c>
      <c r="C776">
        <v>0</v>
      </c>
      <c r="D776">
        <v>0</v>
      </c>
      <c r="E776">
        <v>0</v>
      </c>
      <c r="F776">
        <v>0</v>
      </c>
      <c r="G776">
        <v>0</v>
      </c>
      <c r="H776">
        <v>0</v>
      </c>
      <c r="J776">
        <v>0</v>
      </c>
      <c r="K776">
        <v>0</v>
      </c>
      <c r="L776">
        <v>0</v>
      </c>
      <c r="M776">
        <v>0</v>
      </c>
      <c r="N776">
        <v>0</v>
      </c>
      <c r="O776">
        <v>0</v>
      </c>
      <c r="P776">
        <v>0</v>
      </c>
      <c r="Q776">
        <v>0</v>
      </c>
      <c r="S776">
        <v>0</v>
      </c>
      <c r="T776">
        <v>0</v>
      </c>
      <c r="U776">
        <v>0</v>
      </c>
      <c r="V776">
        <v>0</v>
      </c>
      <c r="W776">
        <v>0</v>
      </c>
      <c r="X776">
        <v>0</v>
      </c>
      <c r="Y776">
        <v>0</v>
      </c>
      <c r="AA776" t="s">
        <v>48</v>
      </c>
      <c r="AE776">
        <v>1.0023583073</v>
      </c>
      <c r="AF776" t="s">
        <v>40</v>
      </c>
      <c r="AG776">
        <v>0.2</v>
      </c>
      <c r="AH776" t="s">
        <v>41</v>
      </c>
    </row>
    <row r="777" spans="1:34" x14ac:dyDescent="0.25">
      <c r="A777">
        <v>1372</v>
      </c>
      <c r="B777">
        <v>0</v>
      </c>
      <c r="C777">
        <v>0</v>
      </c>
      <c r="D777">
        <v>0</v>
      </c>
      <c r="E777">
        <v>0</v>
      </c>
      <c r="F777">
        <v>0</v>
      </c>
      <c r="G777">
        <v>0</v>
      </c>
      <c r="H777">
        <v>0</v>
      </c>
      <c r="J777">
        <v>0</v>
      </c>
      <c r="K777">
        <v>0</v>
      </c>
      <c r="L777">
        <v>0</v>
      </c>
      <c r="M777">
        <v>0</v>
      </c>
      <c r="N777">
        <v>0</v>
      </c>
      <c r="O777">
        <v>0</v>
      </c>
      <c r="P777">
        <v>0</v>
      </c>
      <c r="Q777">
        <v>0</v>
      </c>
      <c r="S777">
        <v>0</v>
      </c>
      <c r="T777">
        <v>0</v>
      </c>
      <c r="U777">
        <v>0</v>
      </c>
      <c r="V777">
        <v>0</v>
      </c>
      <c r="W777">
        <v>0</v>
      </c>
      <c r="X777">
        <v>0</v>
      </c>
      <c r="Y777">
        <v>0</v>
      </c>
      <c r="AA777" t="s">
        <v>48</v>
      </c>
      <c r="AE777">
        <v>1.0023583073</v>
      </c>
      <c r="AF777" t="s">
        <v>42</v>
      </c>
      <c r="AG777">
        <v>0.3</v>
      </c>
      <c r="AH777" t="s">
        <v>43</v>
      </c>
    </row>
    <row r="778" spans="1:34" x14ac:dyDescent="0.25">
      <c r="A778">
        <v>1372</v>
      </c>
      <c r="B778">
        <v>0</v>
      </c>
      <c r="C778">
        <v>0</v>
      </c>
      <c r="D778">
        <v>0</v>
      </c>
      <c r="E778">
        <v>0</v>
      </c>
      <c r="F778">
        <v>0</v>
      </c>
      <c r="G778">
        <v>0</v>
      </c>
      <c r="H778">
        <v>0</v>
      </c>
      <c r="J778">
        <v>0</v>
      </c>
      <c r="K778">
        <v>0</v>
      </c>
      <c r="L778">
        <v>0</v>
      </c>
      <c r="M778">
        <v>0</v>
      </c>
      <c r="N778">
        <v>0</v>
      </c>
      <c r="O778">
        <v>0</v>
      </c>
      <c r="P778">
        <v>0</v>
      </c>
      <c r="Q778">
        <v>0</v>
      </c>
      <c r="S778">
        <v>0</v>
      </c>
      <c r="T778">
        <v>0</v>
      </c>
      <c r="U778">
        <v>0</v>
      </c>
      <c r="V778">
        <v>0</v>
      </c>
      <c r="W778">
        <v>0</v>
      </c>
      <c r="X778">
        <v>0</v>
      </c>
      <c r="Y778">
        <v>0</v>
      </c>
      <c r="AA778" t="s">
        <v>48</v>
      </c>
      <c r="AE778">
        <v>1.0023583073</v>
      </c>
      <c r="AF778" t="s">
        <v>44</v>
      </c>
      <c r="AG778">
        <v>0.4</v>
      </c>
      <c r="AH778" t="s">
        <v>45</v>
      </c>
    </row>
    <row r="779" spans="1:34" x14ac:dyDescent="0.25">
      <c r="A779">
        <v>1372</v>
      </c>
      <c r="B779">
        <v>0</v>
      </c>
      <c r="C779">
        <v>0</v>
      </c>
      <c r="D779">
        <v>0</v>
      </c>
      <c r="E779">
        <v>0</v>
      </c>
      <c r="F779">
        <v>0</v>
      </c>
      <c r="G779">
        <v>0</v>
      </c>
      <c r="H779">
        <v>0</v>
      </c>
      <c r="J779">
        <v>0</v>
      </c>
      <c r="K779">
        <v>0</v>
      </c>
      <c r="L779">
        <v>0</v>
      </c>
      <c r="M779">
        <v>0</v>
      </c>
      <c r="N779">
        <v>0</v>
      </c>
      <c r="O779">
        <v>0</v>
      </c>
      <c r="P779">
        <v>0</v>
      </c>
      <c r="Q779">
        <v>0</v>
      </c>
      <c r="S779">
        <v>0</v>
      </c>
      <c r="T779">
        <v>0</v>
      </c>
      <c r="U779">
        <v>0</v>
      </c>
      <c r="V779">
        <v>0</v>
      </c>
      <c r="W779">
        <v>0</v>
      </c>
      <c r="X779">
        <v>0</v>
      </c>
      <c r="Y779">
        <v>0</v>
      </c>
      <c r="AA779" t="s">
        <v>48</v>
      </c>
      <c r="AE779">
        <v>1.0023583073</v>
      </c>
      <c r="AF779" t="s">
        <v>46</v>
      </c>
      <c r="AG779">
        <v>0.5</v>
      </c>
      <c r="AH779" t="s">
        <v>47</v>
      </c>
    </row>
    <row r="780" spans="1:34" x14ac:dyDescent="0.25">
      <c r="A780">
        <v>1376</v>
      </c>
      <c r="B780">
        <v>0</v>
      </c>
      <c r="C780">
        <v>0</v>
      </c>
      <c r="D780">
        <v>0</v>
      </c>
      <c r="E780">
        <v>0</v>
      </c>
      <c r="F780">
        <v>0</v>
      </c>
      <c r="G780">
        <v>0</v>
      </c>
      <c r="H780">
        <v>0</v>
      </c>
      <c r="J780">
        <v>0</v>
      </c>
      <c r="K780">
        <v>0</v>
      </c>
      <c r="L780">
        <v>0</v>
      </c>
      <c r="M780">
        <v>0</v>
      </c>
      <c r="N780">
        <v>0</v>
      </c>
      <c r="O780">
        <v>0</v>
      </c>
      <c r="P780">
        <v>0</v>
      </c>
      <c r="Q780">
        <v>0</v>
      </c>
      <c r="S780" t="s">
        <v>48</v>
      </c>
      <c r="AA780" t="s">
        <v>48</v>
      </c>
      <c r="AE780">
        <v>0.984796814972</v>
      </c>
      <c r="AF780" t="s">
        <v>46</v>
      </c>
      <c r="AG780">
        <v>0.5</v>
      </c>
      <c r="AH780" t="s">
        <v>47</v>
      </c>
    </row>
    <row r="781" spans="1:34" x14ac:dyDescent="0.25">
      <c r="A781">
        <v>1377</v>
      </c>
      <c r="B781">
        <v>0</v>
      </c>
      <c r="C781">
        <v>0</v>
      </c>
      <c r="D781">
        <v>0</v>
      </c>
      <c r="E781">
        <v>0</v>
      </c>
      <c r="F781">
        <v>0</v>
      </c>
      <c r="G781">
        <v>0</v>
      </c>
      <c r="H781">
        <v>0</v>
      </c>
      <c r="J781">
        <v>0</v>
      </c>
      <c r="K781">
        <v>0</v>
      </c>
      <c r="L781">
        <v>0</v>
      </c>
      <c r="M781">
        <v>0</v>
      </c>
      <c r="N781">
        <v>0</v>
      </c>
      <c r="O781">
        <v>0</v>
      </c>
      <c r="P781">
        <v>0</v>
      </c>
      <c r="Q781">
        <v>0</v>
      </c>
      <c r="S781">
        <v>0</v>
      </c>
      <c r="T781">
        <v>0</v>
      </c>
      <c r="U781">
        <v>0</v>
      </c>
      <c r="V781">
        <v>0</v>
      </c>
      <c r="W781">
        <v>0</v>
      </c>
      <c r="X781">
        <v>0</v>
      </c>
      <c r="Y781">
        <v>0</v>
      </c>
      <c r="AA781">
        <v>0</v>
      </c>
      <c r="AB781">
        <v>0</v>
      </c>
      <c r="AC781">
        <v>0</v>
      </c>
      <c r="AE781">
        <v>0.84894795896200004</v>
      </c>
      <c r="AF781" t="s">
        <v>46</v>
      </c>
      <c r="AG781">
        <v>0.5</v>
      </c>
      <c r="AH781" t="s">
        <v>47</v>
      </c>
    </row>
    <row r="782" spans="1:34" x14ac:dyDescent="0.25">
      <c r="A782">
        <v>1378</v>
      </c>
      <c r="B782">
        <v>0</v>
      </c>
      <c r="C782">
        <v>0</v>
      </c>
      <c r="D782">
        <v>0</v>
      </c>
      <c r="E782">
        <v>0</v>
      </c>
      <c r="F782">
        <v>0</v>
      </c>
      <c r="G782">
        <v>0</v>
      </c>
      <c r="H782">
        <v>0</v>
      </c>
      <c r="J782">
        <v>0</v>
      </c>
      <c r="K782">
        <v>0</v>
      </c>
      <c r="L782">
        <v>0</v>
      </c>
      <c r="M782">
        <v>0</v>
      </c>
      <c r="N782">
        <v>0</v>
      </c>
      <c r="O782">
        <v>0</v>
      </c>
      <c r="P782">
        <v>0</v>
      </c>
      <c r="Q782">
        <v>0</v>
      </c>
      <c r="S782">
        <v>0</v>
      </c>
      <c r="T782">
        <v>0</v>
      </c>
      <c r="U782">
        <v>0</v>
      </c>
      <c r="V782">
        <v>0</v>
      </c>
      <c r="W782">
        <v>0</v>
      </c>
      <c r="X782">
        <v>0</v>
      </c>
      <c r="Y782">
        <v>0</v>
      </c>
      <c r="AA782">
        <v>1</v>
      </c>
      <c r="AB782">
        <v>1</v>
      </c>
      <c r="AC782">
        <v>0</v>
      </c>
      <c r="AD782">
        <v>-7</v>
      </c>
      <c r="AE782">
        <v>1.79524036849</v>
      </c>
      <c r="AF782" t="s">
        <v>46</v>
      </c>
      <c r="AG782">
        <v>0.5</v>
      </c>
      <c r="AH782" t="s">
        <v>47</v>
      </c>
    </row>
    <row r="783" spans="1:34" x14ac:dyDescent="0.25">
      <c r="A783">
        <v>1381</v>
      </c>
      <c r="B783">
        <v>0</v>
      </c>
      <c r="C783">
        <v>0</v>
      </c>
      <c r="D783">
        <v>0</v>
      </c>
      <c r="E783">
        <v>0</v>
      </c>
      <c r="F783">
        <v>0</v>
      </c>
      <c r="G783">
        <v>0</v>
      </c>
      <c r="H783">
        <v>0</v>
      </c>
      <c r="J783" t="s">
        <v>48</v>
      </c>
      <c r="K783" t="s">
        <v>48</v>
      </c>
      <c r="S783" t="s">
        <v>48</v>
      </c>
      <c r="AA783" t="s">
        <v>48</v>
      </c>
      <c r="AE783">
        <v>0.87898684643500002</v>
      </c>
      <c r="AF783" t="s">
        <v>46</v>
      </c>
      <c r="AG783">
        <v>0.5</v>
      </c>
      <c r="AH783" t="s">
        <v>47</v>
      </c>
    </row>
    <row r="784" spans="1:34" x14ac:dyDescent="0.25">
      <c r="A784">
        <v>1388</v>
      </c>
      <c r="B784">
        <v>0</v>
      </c>
      <c r="C784">
        <v>0</v>
      </c>
      <c r="D784">
        <v>0</v>
      </c>
      <c r="E784">
        <v>0</v>
      </c>
      <c r="F784">
        <v>0</v>
      </c>
      <c r="G784">
        <v>0</v>
      </c>
      <c r="H784">
        <v>0</v>
      </c>
      <c r="J784">
        <v>0</v>
      </c>
      <c r="K784">
        <v>0</v>
      </c>
      <c r="L784">
        <v>0</v>
      </c>
      <c r="M784">
        <v>0</v>
      </c>
      <c r="N784">
        <v>0</v>
      </c>
      <c r="O784">
        <v>0</v>
      </c>
      <c r="P784">
        <v>0</v>
      </c>
      <c r="Q784">
        <v>0</v>
      </c>
      <c r="S784">
        <v>0</v>
      </c>
      <c r="T784">
        <v>0</v>
      </c>
      <c r="U784">
        <v>0</v>
      </c>
      <c r="V784">
        <v>0</v>
      </c>
      <c r="W784">
        <v>0</v>
      </c>
      <c r="X784">
        <v>0</v>
      </c>
      <c r="Y784">
        <v>0</v>
      </c>
      <c r="AA784">
        <v>0</v>
      </c>
      <c r="AB784">
        <v>0</v>
      </c>
      <c r="AC784">
        <v>0</v>
      </c>
      <c r="AE784">
        <v>1.10013656924</v>
      </c>
      <c r="AF784" t="s">
        <v>36</v>
      </c>
      <c r="AG784">
        <v>150</v>
      </c>
      <c r="AH784" t="s">
        <v>37</v>
      </c>
    </row>
    <row r="785" spans="1:34" x14ac:dyDescent="0.25">
      <c r="A785">
        <v>1388</v>
      </c>
      <c r="B785">
        <v>0</v>
      </c>
      <c r="C785">
        <v>0</v>
      </c>
      <c r="D785">
        <v>0</v>
      </c>
      <c r="E785">
        <v>0</v>
      </c>
      <c r="F785">
        <v>0</v>
      </c>
      <c r="G785">
        <v>0</v>
      </c>
      <c r="H785">
        <v>0</v>
      </c>
      <c r="J785">
        <v>0</v>
      </c>
      <c r="K785">
        <v>0</v>
      </c>
      <c r="L785">
        <v>0</v>
      </c>
      <c r="M785">
        <v>0</v>
      </c>
      <c r="N785">
        <v>0</v>
      </c>
      <c r="O785">
        <v>0</v>
      </c>
      <c r="P785">
        <v>0</v>
      </c>
      <c r="Q785">
        <v>0</v>
      </c>
      <c r="S785">
        <v>0</v>
      </c>
      <c r="T785">
        <v>0</v>
      </c>
      <c r="U785">
        <v>0</v>
      </c>
      <c r="V785">
        <v>0</v>
      </c>
      <c r="W785">
        <v>0</v>
      </c>
      <c r="X785">
        <v>0</v>
      </c>
      <c r="Y785">
        <v>0</v>
      </c>
      <c r="AA785">
        <v>0</v>
      </c>
      <c r="AB785">
        <v>0</v>
      </c>
      <c r="AC785">
        <v>0</v>
      </c>
      <c r="AE785">
        <v>1.10013656924</v>
      </c>
      <c r="AF785" t="s">
        <v>38</v>
      </c>
      <c r="AG785">
        <v>200</v>
      </c>
      <c r="AH785" t="s">
        <v>39</v>
      </c>
    </row>
    <row r="786" spans="1:34" x14ac:dyDescent="0.25">
      <c r="A786">
        <v>1388</v>
      </c>
      <c r="B786">
        <v>0</v>
      </c>
      <c r="C786">
        <v>0</v>
      </c>
      <c r="D786">
        <v>0</v>
      </c>
      <c r="E786">
        <v>0</v>
      </c>
      <c r="F786">
        <v>0</v>
      </c>
      <c r="G786">
        <v>0</v>
      </c>
      <c r="H786">
        <v>0</v>
      </c>
      <c r="J786">
        <v>0</v>
      </c>
      <c r="K786">
        <v>0</v>
      </c>
      <c r="L786">
        <v>0</v>
      </c>
      <c r="M786">
        <v>0</v>
      </c>
      <c r="N786">
        <v>0</v>
      </c>
      <c r="O786">
        <v>0</v>
      </c>
      <c r="P786">
        <v>0</v>
      </c>
      <c r="Q786">
        <v>0</v>
      </c>
      <c r="S786">
        <v>0</v>
      </c>
      <c r="T786">
        <v>0</v>
      </c>
      <c r="U786">
        <v>0</v>
      </c>
      <c r="V786">
        <v>0</v>
      </c>
      <c r="W786">
        <v>0</v>
      </c>
      <c r="X786">
        <v>0</v>
      </c>
      <c r="Y786">
        <v>0</v>
      </c>
      <c r="AA786">
        <v>0</v>
      </c>
      <c r="AB786">
        <v>0</v>
      </c>
      <c r="AC786">
        <v>0</v>
      </c>
      <c r="AE786">
        <v>1.10013656924</v>
      </c>
      <c r="AF786" t="s">
        <v>46</v>
      </c>
      <c r="AG786">
        <v>0.5</v>
      </c>
      <c r="AH786" t="s">
        <v>47</v>
      </c>
    </row>
    <row r="787" spans="1:34" x14ac:dyDescent="0.25">
      <c r="A787">
        <v>1389</v>
      </c>
      <c r="B787">
        <v>0</v>
      </c>
      <c r="C787">
        <v>0</v>
      </c>
      <c r="D787">
        <v>0</v>
      </c>
      <c r="E787">
        <v>0</v>
      </c>
      <c r="F787">
        <v>0</v>
      </c>
      <c r="G787">
        <v>0</v>
      </c>
      <c r="H787">
        <v>0</v>
      </c>
      <c r="J787">
        <v>0</v>
      </c>
      <c r="K787">
        <v>0</v>
      </c>
      <c r="L787">
        <v>0</v>
      </c>
      <c r="M787">
        <v>0</v>
      </c>
      <c r="N787">
        <v>0</v>
      </c>
      <c r="O787">
        <v>0</v>
      </c>
      <c r="P787">
        <v>0</v>
      </c>
      <c r="Q787">
        <v>0</v>
      </c>
      <c r="S787">
        <v>0</v>
      </c>
      <c r="T787">
        <v>0</v>
      </c>
      <c r="U787">
        <v>0</v>
      </c>
      <c r="V787">
        <v>0</v>
      </c>
      <c r="W787">
        <v>0</v>
      </c>
      <c r="X787">
        <v>0</v>
      </c>
      <c r="Y787">
        <v>0</v>
      </c>
      <c r="AA787">
        <v>1</v>
      </c>
      <c r="AB787">
        <v>0</v>
      </c>
      <c r="AC787">
        <v>1</v>
      </c>
      <c r="AD787">
        <v>-7</v>
      </c>
      <c r="AE787">
        <v>1.0976500149399999</v>
      </c>
      <c r="AF787" t="s">
        <v>38</v>
      </c>
      <c r="AG787">
        <v>200</v>
      </c>
      <c r="AH787" t="s">
        <v>39</v>
      </c>
    </row>
    <row r="788" spans="1:34" x14ac:dyDescent="0.25">
      <c r="A788">
        <v>1389</v>
      </c>
      <c r="B788">
        <v>0</v>
      </c>
      <c r="C788">
        <v>0</v>
      </c>
      <c r="D788">
        <v>0</v>
      </c>
      <c r="E788">
        <v>0</v>
      </c>
      <c r="F788">
        <v>0</v>
      </c>
      <c r="G788">
        <v>0</v>
      </c>
      <c r="H788">
        <v>0</v>
      </c>
      <c r="J788">
        <v>0</v>
      </c>
      <c r="K788">
        <v>0</v>
      </c>
      <c r="L788">
        <v>0</v>
      </c>
      <c r="M788">
        <v>0</v>
      </c>
      <c r="N788">
        <v>0</v>
      </c>
      <c r="O788">
        <v>0</v>
      </c>
      <c r="P788">
        <v>0</v>
      </c>
      <c r="Q788">
        <v>0</v>
      </c>
      <c r="S788">
        <v>0</v>
      </c>
      <c r="T788">
        <v>0</v>
      </c>
      <c r="U788">
        <v>0</v>
      </c>
      <c r="V788">
        <v>0</v>
      </c>
      <c r="W788">
        <v>0</v>
      </c>
      <c r="X788">
        <v>0</v>
      </c>
      <c r="Y788">
        <v>0</v>
      </c>
      <c r="AA788">
        <v>1</v>
      </c>
      <c r="AB788">
        <v>0</v>
      </c>
      <c r="AC788">
        <v>1</v>
      </c>
      <c r="AD788">
        <v>-7</v>
      </c>
      <c r="AE788">
        <v>1.0976500149399999</v>
      </c>
      <c r="AF788" t="s">
        <v>44</v>
      </c>
      <c r="AG788">
        <v>0.4</v>
      </c>
      <c r="AH788" t="s">
        <v>45</v>
      </c>
    </row>
    <row r="789" spans="1:34" x14ac:dyDescent="0.25">
      <c r="A789">
        <v>1389</v>
      </c>
      <c r="B789">
        <v>0</v>
      </c>
      <c r="C789">
        <v>0</v>
      </c>
      <c r="D789">
        <v>0</v>
      </c>
      <c r="E789">
        <v>0</v>
      </c>
      <c r="F789">
        <v>0</v>
      </c>
      <c r="G789">
        <v>0</v>
      </c>
      <c r="H789">
        <v>0</v>
      </c>
      <c r="J789">
        <v>0</v>
      </c>
      <c r="K789">
        <v>0</v>
      </c>
      <c r="L789">
        <v>0</v>
      </c>
      <c r="M789">
        <v>0</v>
      </c>
      <c r="N789">
        <v>0</v>
      </c>
      <c r="O789">
        <v>0</v>
      </c>
      <c r="P789">
        <v>0</v>
      </c>
      <c r="Q789">
        <v>0</v>
      </c>
      <c r="S789">
        <v>0</v>
      </c>
      <c r="T789">
        <v>0</v>
      </c>
      <c r="U789">
        <v>0</v>
      </c>
      <c r="V789">
        <v>0</v>
      </c>
      <c r="W789">
        <v>0</v>
      </c>
      <c r="X789">
        <v>0</v>
      </c>
      <c r="Y789">
        <v>0</v>
      </c>
      <c r="AA789">
        <v>1</v>
      </c>
      <c r="AB789">
        <v>0</v>
      </c>
      <c r="AC789">
        <v>1</v>
      </c>
      <c r="AD789">
        <v>-7</v>
      </c>
      <c r="AE789">
        <v>1.0976500149399999</v>
      </c>
      <c r="AF789" t="s">
        <v>46</v>
      </c>
      <c r="AG789">
        <v>0.5</v>
      </c>
      <c r="AH789" t="s">
        <v>47</v>
      </c>
    </row>
    <row r="790" spans="1:34" x14ac:dyDescent="0.25">
      <c r="A790">
        <v>1399</v>
      </c>
      <c r="B790">
        <v>0</v>
      </c>
      <c r="C790">
        <v>0</v>
      </c>
      <c r="D790">
        <v>0</v>
      </c>
      <c r="E790">
        <v>0</v>
      </c>
      <c r="F790">
        <v>0</v>
      </c>
      <c r="G790">
        <v>0</v>
      </c>
      <c r="H790">
        <v>0</v>
      </c>
      <c r="J790">
        <v>0</v>
      </c>
      <c r="K790">
        <v>0</v>
      </c>
      <c r="L790">
        <v>0</v>
      </c>
      <c r="M790">
        <v>0</v>
      </c>
      <c r="N790">
        <v>0</v>
      </c>
      <c r="O790">
        <v>0</v>
      </c>
      <c r="P790">
        <v>0</v>
      </c>
      <c r="Q790">
        <v>0</v>
      </c>
      <c r="S790">
        <v>3</v>
      </c>
      <c r="T790">
        <v>3</v>
      </c>
      <c r="U790">
        <v>0</v>
      </c>
      <c r="V790">
        <v>0</v>
      </c>
      <c r="W790">
        <v>0</v>
      </c>
      <c r="X790">
        <v>0</v>
      </c>
      <c r="Y790">
        <v>0</v>
      </c>
      <c r="Z790">
        <v>1.3</v>
      </c>
      <c r="AA790">
        <v>0</v>
      </c>
      <c r="AB790">
        <v>0</v>
      </c>
      <c r="AC790">
        <v>0</v>
      </c>
      <c r="AE790">
        <v>1.0241860383000001</v>
      </c>
      <c r="AF790" t="s">
        <v>36</v>
      </c>
      <c r="AG790">
        <v>150</v>
      </c>
      <c r="AH790" t="s">
        <v>37</v>
      </c>
    </row>
    <row r="791" spans="1:34" x14ac:dyDescent="0.25">
      <c r="A791">
        <v>1399</v>
      </c>
      <c r="B791">
        <v>0</v>
      </c>
      <c r="C791">
        <v>0</v>
      </c>
      <c r="D791">
        <v>0</v>
      </c>
      <c r="E791">
        <v>0</v>
      </c>
      <c r="F791">
        <v>0</v>
      </c>
      <c r="G791">
        <v>0</v>
      </c>
      <c r="H791">
        <v>0</v>
      </c>
      <c r="J791">
        <v>0</v>
      </c>
      <c r="K791">
        <v>0</v>
      </c>
      <c r="L791">
        <v>0</v>
      </c>
      <c r="M791">
        <v>0</v>
      </c>
      <c r="N791">
        <v>0</v>
      </c>
      <c r="O791">
        <v>0</v>
      </c>
      <c r="P791">
        <v>0</v>
      </c>
      <c r="Q791">
        <v>0</v>
      </c>
      <c r="S791">
        <v>3</v>
      </c>
      <c r="T791">
        <v>3</v>
      </c>
      <c r="U791">
        <v>0</v>
      </c>
      <c r="V791">
        <v>0</v>
      </c>
      <c r="W791">
        <v>0</v>
      </c>
      <c r="X791">
        <v>0</v>
      </c>
      <c r="Y791">
        <v>0</v>
      </c>
      <c r="Z791">
        <v>1.3</v>
      </c>
      <c r="AA791">
        <v>0</v>
      </c>
      <c r="AB791">
        <v>0</v>
      </c>
      <c r="AC791">
        <v>0</v>
      </c>
      <c r="AE791">
        <v>1.0241860383000001</v>
      </c>
      <c r="AF791" t="s">
        <v>38</v>
      </c>
      <c r="AG791">
        <v>200</v>
      </c>
      <c r="AH791" t="s">
        <v>39</v>
      </c>
    </row>
    <row r="792" spans="1:34" x14ac:dyDescent="0.25">
      <c r="A792">
        <v>1399</v>
      </c>
      <c r="B792">
        <v>0</v>
      </c>
      <c r="C792">
        <v>0</v>
      </c>
      <c r="D792">
        <v>0</v>
      </c>
      <c r="E792">
        <v>0</v>
      </c>
      <c r="F792">
        <v>0</v>
      </c>
      <c r="G792">
        <v>0</v>
      </c>
      <c r="H792">
        <v>0</v>
      </c>
      <c r="J792">
        <v>0</v>
      </c>
      <c r="K792">
        <v>0</v>
      </c>
      <c r="L792">
        <v>0</v>
      </c>
      <c r="M792">
        <v>0</v>
      </c>
      <c r="N792">
        <v>0</v>
      </c>
      <c r="O792">
        <v>0</v>
      </c>
      <c r="P792">
        <v>0</v>
      </c>
      <c r="Q792">
        <v>0</v>
      </c>
      <c r="S792">
        <v>3</v>
      </c>
      <c r="T792">
        <v>3</v>
      </c>
      <c r="U792">
        <v>0</v>
      </c>
      <c r="V792">
        <v>0</v>
      </c>
      <c r="W792">
        <v>0</v>
      </c>
      <c r="X792">
        <v>0</v>
      </c>
      <c r="Y792">
        <v>0</v>
      </c>
      <c r="Z792">
        <v>1.3</v>
      </c>
      <c r="AA792">
        <v>0</v>
      </c>
      <c r="AB792">
        <v>0</v>
      </c>
      <c r="AC792">
        <v>0</v>
      </c>
      <c r="AE792">
        <v>1.0241860383000001</v>
      </c>
      <c r="AF792" t="s">
        <v>44</v>
      </c>
      <c r="AG792">
        <v>0.4</v>
      </c>
      <c r="AH792" t="s">
        <v>45</v>
      </c>
    </row>
    <row r="793" spans="1:34" x14ac:dyDescent="0.25">
      <c r="A793">
        <v>1399</v>
      </c>
      <c r="B793">
        <v>0</v>
      </c>
      <c r="C793">
        <v>0</v>
      </c>
      <c r="D793">
        <v>0</v>
      </c>
      <c r="E793">
        <v>0</v>
      </c>
      <c r="F793">
        <v>0</v>
      </c>
      <c r="G793">
        <v>0</v>
      </c>
      <c r="H793">
        <v>0</v>
      </c>
      <c r="J793">
        <v>0</v>
      </c>
      <c r="K793">
        <v>0</v>
      </c>
      <c r="L793">
        <v>0</v>
      </c>
      <c r="M793">
        <v>0</v>
      </c>
      <c r="N793">
        <v>0</v>
      </c>
      <c r="O793">
        <v>0</v>
      </c>
      <c r="P793">
        <v>0</v>
      </c>
      <c r="Q793">
        <v>0</v>
      </c>
      <c r="S793">
        <v>3</v>
      </c>
      <c r="T793">
        <v>3</v>
      </c>
      <c r="U793">
        <v>0</v>
      </c>
      <c r="V793">
        <v>0</v>
      </c>
      <c r="W793">
        <v>0</v>
      </c>
      <c r="X793">
        <v>0</v>
      </c>
      <c r="Y793">
        <v>0</v>
      </c>
      <c r="Z793">
        <v>1.3</v>
      </c>
      <c r="AA793">
        <v>0</v>
      </c>
      <c r="AB793">
        <v>0</v>
      </c>
      <c r="AC793">
        <v>0</v>
      </c>
      <c r="AE793">
        <v>1.0241860383000001</v>
      </c>
      <c r="AF793" t="s">
        <v>46</v>
      </c>
      <c r="AG793">
        <v>0.5</v>
      </c>
      <c r="AH793" t="s">
        <v>47</v>
      </c>
    </row>
    <row r="794" spans="1:34" x14ac:dyDescent="0.25">
      <c r="A794">
        <v>1401</v>
      </c>
      <c r="B794">
        <v>0</v>
      </c>
      <c r="C794">
        <v>0</v>
      </c>
      <c r="D794">
        <v>0</v>
      </c>
      <c r="E794">
        <v>0</v>
      </c>
      <c r="F794">
        <v>0</v>
      </c>
      <c r="G794">
        <v>0</v>
      </c>
      <c r="H794">
        <v>0</v>
      </c>
      <c r="J794">
        <v>0</v>
      </c>
      <c r="K794">
        <v>0</v>
      </c>
      <c r="L794">
        <v>0</v>
      </c>
      <c r="M794">
        <v>0</v>
      </c>
      <c r="N794">
        <v>0</v>
      </c>
      <c r="O794">
        <v>0</v>
      </c>
      <c r="P794">
        <v>0</v>
      </c>
      <c r="Q794">
        <v>0</v>
      </c>
      <c r="S794">
        <v>0</v>
      </c>
      <c r="T794">
        <v>0</v>
      </c>
      <c r="U794">
        <v>0</v>
      </c>
      <c r="V794">
        <v>0</v>
      </c>
      <c r="W794">
        <v>0</v>
      </c>
      <c r="X794">
        <v>0</v>
      </c>
      <c r="Y794">
        <v>0</v>
      </c>
      <c r="AA794">
        <v>2</v>
      </c>
      <c r="AB794">
        <v>1</v>
      </c>
      <c r="AC794">
        <v>1</v>
      </c>
      <c r="AD794">
        <v>5</v>
      </c>
      <c r="AE794">
        <v>0.887911575891</v>
      </c>
      <c r="AF794" t="s">
        <v>36</v>
      </c>
      <c r="AG794">
        <v>150</v>
      </c>
      <c r="AH794" t="s">
        <v>37</v>
      </c>
    </row>
    <row r="795" spans="1:34" x14ac:dyDescent="0.25">
      <c r="A795">
        <v>1401</v>
      </c>
      <c r="B795">
        <v>0</v>
      </c>
      <c r="C795">
        <v>0</v>
      </c>
      <c r="D795">
        <v>0</v>
      </c>
      <c r="E795">
        <v>0</v>
      </c>
      <c r="F795">
        <v>0</v>
      </c>
      <c r="G795">
        <v>0</v>
      </c>
      <c r="H795">
        <v>0</v>
      </c>
      <c r="J795">
        <v>0</v>
      </c>
      <c r="K795">
        <v>0</v>
      </c>
      <c r="L795">
        <v>0</v>
      </c>
      <c r="M795">
        <v>0</v>
      </c>
      <c r="N795">
        <v>0</v>
      </c>
      <c r="O795">
        <v>0</v>
      </c>
      <c r="P795">
        <v>0</v>
      </c>
      <c r="Q795">
        <v>0</v>
      </c>
      <c r="S795">
        <v>0</v>
      </c>
      <c r="T795">
        <v>0</v>
      </c>
      <c r="U795">
        <v>0</v>
      </c>
      <c r="V795">
        <v>0</v>
      </c>
      <c r="W795">
        <v>0</v>
      </c>
      <c r="X795">
        <v>0</v>
      </c>
      <c r="Y795">
        <v>0</v>
      </c>
      <c r="AA795">
        <v>2</v>
      </c>
      <c r="AB795">
        <v>1</v>
      </c>
      <c r="AC795">
        <v>1</v>
      </c>
      <c r="AD795">
        <v>5</v>
      </c>
      <c r="AE795">
        <v>0.887911575891</v>
      </c>
      <c r="AF795" t="s">
        <v>38</v>
      </c>
      <c r="AG795">
        <v>200</v>
      </c>
      <c r="AH795" t="s">
        <v>39</v>
      </c>
    </row>
    <row r="796" spans="1:34" x14ac:dyDescent="0.25">
      <c r="A796">
        <v>1401</v>
      </c>
      <c r="B796">
        <v>0</v>
      </c>
      <c r="C796">
        <v>0</v>
      </c>
      <c r="D796">
        <v>0</v>
      </c>
      <c r="E796">
        <v>0</v>
      </c>
      <c r="F796">
        <v>0</v>
      </c>
      <c r="G796">
        <v>0</v>
      </c>
      <c r="H796">
        <v>0</v>
      </c>
      <c r="J796">
        <v>0</v>
      </c>
      <c r="K796">
        <v>0</v>
      </c>
      <c r="L796">
        <v>0</v>
      </c>
      <c r="M796">
        <v>0</v>
      </c>
      <c r="N796">
        <v>0</v>
      </c>
      <c r="O796">
        <v>0</v>
      </c>
      <c r="P796">
        <v>0</v>
      </c>
      <c r="Q796">
        <v>0</v>
      </c>
      <c r="S796">
        <v>0</v>
      </c>
      <c r="T796">
        <v>0</v>
      </c>
      <c r="U796">
        <v>0</v>
      </c>
      <c r="V796">
        <v>0</v>
      </c>
      <c r="W796">
        <v>0</v>
      </c>
      <c r="X796">
        <v>0</v>
      </c>
      <c r="Y796">
        <v>0</v>
      </c>
      <c r="AA796">
        <v>2</v>
      </c>
      <c r="AB796">
        <v>1</v>
      </c>
      <c r="AC796">
        <v>1</v>
      </c>
      <c r="AD796">
        <v>5</v>
      </c>
      <c r="AE796">
        <v>0.887911575891</v>
      </c>
      <c r="AF796" t="s">
        <v>46</v>
      </c>
      <c r="AG796">
        <v>0.5</v>
      </c>
      <c r="AH796" t="s">
        <v>47</v>
      </c>
    </row>
    <row r="797" spans="1:34" x14ac:dyDescent="0.25">
      <c r="A797">
        <v>1417</v>
      </c>
      <c r="B797">
        <v>0</v>
      </c>
      <c r="C797">
        <v>0</v>
      </c>
      <c r="D797">
        <v>0</v>
      </c>
      <c r="E797">
        <v>0</v>
      </c>
      <c r="F797">
        <v>0</v>
      </c>
      <c r="G797">
        <v>0</v>
      </c>
      <c r="H797">
        <v>0</v>
      </c>
      <c r="J797">
        <v>0</v>
      </c>
      <c r="K797">
        <v>0</v>
      </c>
      <c r="L797">
        <v>0</v>
      </c>
      <c r="M797">
        <v>0</v>
      </c>
      <c r="N797">
        <v>0</v>
      </c>
      <c r="O797">
        <v>0</v>
      </c>
      <c r="P797">
        <v>0</v>
      </c>
      <c r="Q797">
        <v>0</v>
      </c>
      <c r="S797">
        <v>6</v>
      </c>
      <c r="T797">
        <v>2</v>
      </c>
      <c r="U797">
        <v>0</v>
      </c>
      <c r="V797">
        <v>0</v>
      </c>
      <c r="W797">
        <v>0</v>
      </c>
      <c r="X797">
        <v>0</v>
      </c>
      <c r="Y797">
        <v>4</v>
      </c>
      <c r="Z797">
        <v>-7</v>
      </c>
      <c r="AA797">
        <v>4</v>
      </c>
      <c r="AB797">
        <v>0</v>
      </c>
      <c r="AC797">
        <v>4</v>
      </c>
      <c r="AD797">
        <v>5</v>
      </c>
      <c r="AE797">
        <v>1.0097832692099999</v>
      </c>
      <c r="AF797" t="s">
        <v>46</v>
      </c>
      <c r="AG797">
        <v>0.5</v>
      </c>
      <c r="AH797" t="s">
        <v>47</v>
      </c>
    </row>
    <row r="798" spans="1:34" x14ac:dyDescent="0.25">
      <c r="A798">
        <v>1420</v>
      </c>
      <c r="B798">
        <v>0</v>
      </c>
      <c r="C798">
        <v>0</v>
      </c>
      <c r="D798">
        <v>0</v>
      </c>
      <c r="E798">
        <v>0</v>
      </c>
      <c r="F798">
        <v>0</v>
      </c>
      <c r="G798">
        <v>0</v>
      </c>
      <c r="H798">
        <v>0</v>
      </c>
      <c r="J798">
        <v>8</v>
      </c>
      <c r="K798">
        <v>8</v>
      </c>
      <c r="L798">
        <v>0</v>
      </c>
      <c r="M798">
        <v>0</v>
      </c>
      <c r="N798">
        <v>0</v>
      </c>
      <c r="O798">
        <v>8</v>
      </c>
      <c r="P798">
        <v>0</v>
      </c>
      <c r="Q798">
        <v>0</v>
      </c>
      <c r="R798">
        <v>0.6</v>
      </c>
      <c r="S798">
        <v>0</v>
      </c>
      <c r="T798">
        <v>0</v>
      </c>
      <c r="U798">
        <v>0</v>
      </c>
      <c r="V798">
        <v>0</v>
      </c>
      <c r="W798">
        <v>0</v>
      </c>
      <c r="X798">
        <v>0</v>
      </c>
      <c r="Y798">
        <v>0</v>
      </c>
      <c r="AA798">
        <v>2</v>
      </c>
      <c r="AB798">
        <v>0</v>
      </c>
      <c r="AC798">
        <v>2</v>
      </c>
      <c r="AD798">
        <v>3</v>
      </c>
      <c r="AE798">
        <v>1.0734683245100001</v>
      </c>
      <c r="AF798" t="s">
        <v>44</v>
      </c>
      <c r="AG798">
        <v>0.4</v>
      </c>
      <c r="AH798" t="s">
        <v>45</v>
      </c>
    </row>
    <row r="799" spans="1:34" x14ac:dyDescent="0.25">
      <c r="A799">
        <v>1420</v>
      </c>
      <c r="B799">
        <v>0</v>
      </c>
      <c r="C799">
        <v>0</v>
      </c>
      <c r="D799">
        <v>0</v>
      </c>
      <c r="E799">
        <v>0</v>
      </c>
      <c r="F799">
        <v>0</v>
      </c>
      <c r="G799">
        <v>0</v>
      </c>
      <c r="H799">
        <v>0</v>
      </c>
      <c r="J799">
        <v>8</v>
      </c>
      <c r="K799">
        <v>8</v>
      </c>
      <c r="L799">
        <v>0</v>
      </c>
      <c r="M799">
        <v>0</v>
      </c>
      <c r="N799">
        <v>0</v>
      </c>
      <c r="O799">
        <v>8</v>
      </c>
      <c r="P799">
        <v>0</v>
      </c>
      <c r="Q799">
        <v>0</v>
      </c>
      <c r="R799">
        <v>0.6</v>
      </c>
      <c r="S799">
        <v>0</v>
      </c>
      <c r="T799">
        <v>0</v>
      </c>
      <c r="U799">
        <v>0</v>
      </c>
      <c r="V799">
        <v>0</v>
      </c>
      <c r="W799">
        <v>0</v>
      </c>
      <c r="X799">
        <v>0</v>
      </c>
      <c r="Y799">
        <v>0</v>
      </c>
      <c r="AA799">
        <v>2</v>
      </c>
      <c r="AB799">
        <v>0</v>
      </c>
      <c r="AC799">
        <v>2</v>
      </c>
      <c r="AD799">
        <v>3</v>
      </c>
      <c r="AE799">
        <v>1.0734683245100001</v>
      </c>
      <c r="AF799" t="s">
        <v>46</v>
      </c>
      <c r="AG799">
        <v>0.5</v>
      </c>
      <c r="AH799" t="s">
        <v>47</v>
      </c>
    </row>
    <row r="800" spans="1:34" x14ac:dyDescent="0.25">
      <c r="A800">
        <v>1430</v>
      </c>
      <c r="B800">
        <v>0</v>
      </c>
      <c r="C800">
        <v>0</v>
      </c>
      <c r="D800">
        <v>0</v>
      </c>
      <c r="E800">
        <v>0</v>
      </c>
      <c r="F800">
        <v>0</v>
      </c>
      <c r="G800">
        <v>0</v>
      </c>
      <c r="H800">
        <v>0</v>
      </c>
      <c r="J800">
        <v>0</v>
      </c>
      <c r="K800">
        <v>0</v>
      </c>
      <c r="L800">
        <v>0</v>
      </c>
      <c r="M800">
        <v>0</v>
      </c>
      <c r="N800">
        <v>0</v>
      </c>
      <c r="O800">
        <v>0</v>
      </c>
      <c r="P800">
        <v>0</v>
      </c>
      <c r="Q800">
        <v>0</v>
      </c>
      <c r="S800">
        <v>0</v>
      </c>
      <c r="T800">
        <v>0</v>
      </c>
      <c r="U800">
        <v>0</v>
      </c>
      <c r="V800">
        <v>0</v>
      </c>
      <c r="W800">
        <v>0</v>
      </c>
      <c r="X800">
        <v>0</v>
      </c>
      <c r="Y800">
        <v>0</v>
      </c>
      <c r="AA800">
        <v>3</v>
      </c>
      <c r="AB800">
        <v>0</v>
      </c>
      <c r="AC800">
        <v>2</v>
      </c>
      <c r="AD800">
        <v>10</v>
      </c>
      <c r="AE800">
        <v>0.86776691803499995</v>
      </c>
      <c r="AF800" t="s">
        <v>42</v>
      </c>
      <c r="AG800">
        <v>0.3</v>
      </c>
      <c r="AH800" t="s">
        <v>43</v>
      </c>
    </row>
    <row r="801" spans="1:34" x14ac:dyDescent="0.25">
      <c r="A801">
        <v>1430</v>
      </c>
      <c r="B801">
        <v>0</v>
      </c>
      <c r="C801">
        <v>0</v>
      </c>
      <c r="D801">
        <v>0</v>
      </c>
      <c r="E801">
        <v>0</v>
      </c>
      <c r="F801">
        <v>0</v>
      </c>
      <c r="G801">
        <v>0</v>
      </c>
      <c r="H801">
        <v>0</v>
      </c>
      <c r="J801">
        <v>0</v>
      </c>
      <c r="K801">
        <v>0</v>
      </c>
      <c r="L801">
        <v>0</v>
      </c>
      <c r="M801">
        <v>0</v>
      </c>
      <c r="N801">
        <v>0</v>
      </c>
      <c r="O801">
        <v>0</v>
      </c>
      <c r="P801">
        <v>0</v>
      </c>
      <c r="Q801">
        <v>0</v>
      </c>
      <c r="S801">
        <v>0</v>
      </c>
      <c r="T801">
        <v>0</v>
      </c>
      <c r="U801">
        <v>0</v>
      </c>
      <c r="V801">
        <v>0</v>
      </c>
      <c r="W801">
        <v>0</v>
      </c>
      <c r="X801">
        <v>0</v>
      </c>
      <c r="Y801">
        <v>0</v>
      </c>
      <c r="AA801">
        <v>3</v>
      </c>
      <c r="AB801">
        <v>0</v>
      </c>
      <c r="AC801">
        <v>2</v>
      </c>
      <c r="AD801">
        <v>10</v>
      </c>
      <c r="AE801">
        <v>0.86776691803499995</v>
      </c>
      <c r="AF801" t="s">
        <v>44</v>
      </c>
      <c r="AG801">
        <v>0.4</v>
      </c>
      <c r="AH801" t="s">
        <v>45</v>
      </c>
    </row>
    <row r="802" spans="1:34" x14ac:dyDescent="0.25">
      <c r="A802">
        <v>1430</v>
      </c>
      <c r="B802">
        <v>0</v>
      </c>
      <c r="C802">
        <v>0</v>
      </c>
      <c r="D802">
        <v>0</v>
      </c>
      <c r="E802">
        <v>0</v>
      </c>
      <c r="F802">
        <v>0</v>
      </c>
      <c r="G802">
        <v>0</v>
      </c>
      <c r="H802">
        <v>0</v>
      </c>
      <c r="J802">
        <v>0</v>
      </c>
      <c r="K802">
        <v>0</v>
      </c>
      <c r="L802">
        <v>0</v>
      </c>
      <c r="M802">
        <v>0</v>
      </c>
      <c r="N802">
        <v>0</v>
      </c>
      <c r="O802">
        <v>0</v>
      </c>
      <c r="P802">
        <v>0</v>
      </c>
      <c r="Q802">
        <v>0</v>
      </c>
      <c r="S802">
        <v>0</v>
      </c>
      <c r="T802">
        <v>0</v>
      </c>
      <c r="U802">
        <v>0</v>
      </c>
      <c r="V802">
        <v>0</v>
      </c>
      <c r="W802">
        <v>0</v>
      </c>
      <c r="X802">
        <v>0</v>
      </c>
      <c r="Y802">
        <v>0</v>
      </c>
      <c r="AA802">
        <v>3</v>
      </c>
      <c r="AB802">
        <v>0</v>
      </c>
      <c r="AC802">
        <v>2</v>
      </c>
      <c r="AD802">
        <v>10</v>
      </c>
      <c r="AE802">
        <v>0.86776691803499995</v>
      </c>
      <c r="AF802" t="s">
        <v>46</v>
      </c>
      <c r="AG802">
        <v>0.5</v>
      </c>
      <c r="AH802" t="s">
        <v>47</v>
      </c>
    </row>
    <row r="803" spans="1:34" x14ac:dyDescent="0.25">
      <c r="A803">
        <v>1435</v>
      </c>
      <c r="B803">
        <v>0</v>
      </c>
      <c r="C803">
        <v>0</v>
      </c>
      <c r="D803">
        <v>0</v>
      </c>
      <c r="E803">
        <v>0</v>
      </c>
      <c r="F803">
        <v>0</v>
      </c>
      <c r="G803">
        <v>0</v>
      </c>
      <c r="H803">
        <v>0</v>
      </c>
      <c r="J803">
        <v>0</v>
      </c>
      <c r="K803" t="s">
        <v>48</v>
      </c>
      <c r="S803">
        <v>0</v>
      </c>
      <c r="T803">
        <v>0</v>
      </c>
      <c r="U803">
        <v>0</v>
      </c>
      <c r="V803">
        <v>0</v>
      </c>
      <c r="W803">
        <v>0</v>
      </c>
      <c r="X803">
        <v>0</v>
      </c>
      <c r="Y803">
        <v>0</v>
      </c>
      <c r="AA803">
        <v>0</v>
      </c>
      <c r="AB803">
        <v>0</v>
      </c>
      <c r="AC803">
        <v>0</v>
      </c>
      <c r="AE803">
        <v>1.69219444086</v>
      </c>
      <c r="AF803" t="s">
        <v>38</v>
      </c>
      <c r="AG803">
        <v>200</v>
      </c>
      <c r="AH803" t="s">
        <v>39</v>
      </c>
    </row>
    <row r="804" spans="1:34" x14ac:dyDescent="0.25">
      <c r="A804">
        <v>1436</v>
      </c>
      <c r="B804">
        <v>0</v>
      </c>
      <c r="C804">
        <v>0</v>
      </c>
      <c r="D804">
        <v>0</v>
      </c>
      <c r="E804">
        <v>0</v>
      </c>
      <c r="F804">
        <v>0</v>
      </c>
      <c r="G804">
        <v>0</v>
      </c>
      <c r="H804">
        <v>0</v>
      </c>
      <c r="J804">
        <v>0</v>
      </c>
      <c r="K804">
        <v>0</v>
      </c>
      <c r="L804">
        <v>0</v>
      </c>
      <c r="M804">
        <v>0</v>
      </c>
      <c r="N804">
        <v>0</v>
      </c>
      <c r="O804">
        <v>0</v>
      </c>
      <c r="P804">
        <v>0</v>
      </c>
      <c r="Q804">
        <v>0</v>
      </c>
      <c r="S804">
        <v>6</v>
      </c>
      <c r="T804">
        <v>0</v>
      </c>
      <c r="U804">
        <v>0</v>
      </c>
      <c r="V804">
        <v>0</v>
      </c>
      <c r="W804">
        <v>2</v>
      </c>
      <c r="X804">
        <v>0</v>
      </c>
      <c r="Y804">
        <v>4</v>
      </c>
      <c r="Z804">
        <v>1.5</v>
      </c>
      <c r="AA804">
        <v>4</v>
      </c>
      <c r="AB804">
        <v>0</v>
      </c>
      <c r="AC804">
        <v>4</v>
      </c>
      <c r="AD804">
        <v>10</v>
      </c>
      <c r="AE804">
        <v>0.783691163064</v>
      </c>
      <c r="AF804" t="s">
        <v>38</v>
      </c>
      <c r="AG804">
        <v>200</v>
      </c>
      <c r="AH804" t="s">
        <v>39</v>
      </c>
    </row>
    <row r="805" spans="1:34" x14ac:dyDescent="0.25">
      <c r="A805">
        <v>1441</v>
      </c>
      <c r="B805">
        <v>0</v>
      </c>
      <c r="C805">
        <v>0</v>
      </c>
      <c r="D805">
        <v>0</v>
      </c>
      <c r="E805">
        <v>0</v>
      </c>
      <c r="F805">
        <v>0</v>
      </c>
      <c r="G805">
        <v>0</v>
      </c>
      <c r="H805">
        <v>0</v>
      </c>
      <c r="J805">
        <v>8</v>
      </c>
      <c r="K805">
        <v>0</v>
      </c>
      <c r="L805">
        <v>0</v>
      </c>
      <c r="M805">
        <v>0</v>
      </c>
      <c r="N805">
        <v>0</v>
      </c>
      <c r="O805">
        <v>0</v>
      </c>
      <c r="P805">
        <v>0</v>
      </c>
      <c r="Q805">
        <v>0</v>
      </c>
      <c r="S805">
        <v>6</v>
      </c>
      <c r="T805">
        <v>0</v>
      </c>
      <c r="U805">
        <v>2</v>
      </c>
      <c r="V805">
        <v>2</v>
      </c>
      <c r="W805">
        <v>2</v>
      </c>
      <c r="X805">
        <v>0</v>
      </c>
      <c r="Y805">
        <v>0</v>
      </c>
      <c r="Z805">
        <v>4</v>
      </c>
      <c r="AA805">
        <v>2</v>
      </c>
      <c r="AB805">
        <v>1</v>
      </c>
      <c r="AC805">
        <v>1</v>
      </c>
      <c r="AD805">
        <v>10</v>
      </c>
      <c r="AE805">
        <v>0.95183134358400001</v>
      </c>
      <c r="AF805" t="s">
        <v>49</v>
      </c>
      <c r="AG805">
        <v>50</v>
      </c>
      <c r="AH805" t="s">
        <v>50</v>
      </c>
    </row>
    <row r="806" spans="1:34" x14ac:dyDescent="0.25">
      <c r="A806">
        <v>1441</v>
      </c>
      <c r="B806">
        <v>0</v>
      </c>
      <c r="C806">
        <v>0</v>
      </c>
      <c r="D806">
        <v>0</v>
      </c>
      <c r="E806">
        <v>0</v>
      </c>
      <c r="F806">
        <v>0</v>
      </c>
      <c r="G806">
        <v>0</v>
      </c>
      <c r="H806">
        <v>0</v>
      </c>
      <c r="J806">
        <v>8</v>
      </c>
      <c r="K806">
        <v>0</v>
      </c>
      <c r="L806">
        <v>0</v>
      </c>
      <c r="M806">
        <v>0</v>
      </c>
      <c r="N806">
        <v>0</v>
      </c>
      <c r="O806">
        <v>0</v>
      </c>
      <c r="P806">
        <v>0</v>
      </c>
      <c r="Q806">
        <v>0</v>
      </c>
      <c r="S806">
        <v>6</v>
      </c>
      <c r="T806">
        <v>0</v>
      </c>
      <c r="U806">
        <v>2</v>
      </c>
      <c r="V806">
        <v>2</v>
      </c>
      <c r="W806">
        <v>2</v>
      </c>
      <c r="X806">
        <v>0</v>
      </c>
      <c r="Y806">
        <v>0</v>
      </c>
      <c r="Z806">
        <v>4</v>
      </c>
      <c r="AA806">
        <v>2</v>
      </c>
      <c r="AB806">
        <v>1</v>
      </c>
      <c r="AC806">
        <v>1</v>
      </c>
      <c r="AD806">
        <v>10</v>
      </c>
      <c r="AE806">
        <v>0.95183134358400001</v>
      </c>
      <c r="AF806" t="s">
        <v>34</v>
      </c>
      <c r="AG806">
        <v>100</v>
      </c>
      <c r="AH806" t="s">
        <v>35</v>
      </c>
    </row>
    <row r="807" spans="1:34" x14ac:dyDescent="0.25">
      <c r="A807">
        <v>1441</v>
      </c>
      <c r="B807">
        <v>0</v>
      </c>
      <c r="C807">
        <v>0</v>
      </c>
      <c r="D807">
        <v>0</v>
      </c>
      <c r="E807">
        <v>0</v>
      </c>
      <c r="F807">
        <v>0</v>
      </c>
      <c r="G807">
        <v>0</v>
      </c>
      <c r="H807">
        <v>0</v>
      </c>
      <c r="J807">
        <v>8</v>
      </c>
      <c r="K807">
        <v>0</v>
      </c>
      <c r="L807">
        <v>0</v>
      </c>
      <c r="M807">
        <v>0</v>
      </c>
      <c r="N807">
        <v>0</v>
      </c>
      <c r="O807">
        <v>0</v>
      </c>
      <c r="P807">
        <v>0</v>
      </c>
      <c r="Q807">
        <v>0</v>
      </c>
      <c r="S807">
        <v>6</v>
      </c>
      <c r="T807">
        <v>0</v>
      </c>
      <c r="U807">
        <v>2</v>
      </c>
      <c r="V807">
        <v>2</v>
      </c>
      <c r="W807">
        <v>2</v>
      </c>
      <c r="X807">
        <v>0</v>
      </c>
      <c r="Y807">
        <v>0</v>
      </c>
      <c r="Z807">
        <v>4</v>
      </c>
      <c r="AA807">
        <v>2</v>
      </c>
      <c r="AB807">
        <v>1</v>
      </c>
      <c r="AC807">
        <v>1</v>
      </c>
      <c r="AD807">
        <v>10</v>
      </c>
      <c r="AE807">
        <v>0.95183134358400001</v>
      </c>
      <c r="AF807" t="s">
        <v>36</v>
      </c>
      <c r="AG807">
        <v>150</v>
      </c>
      <c r="AH807" t="s">
        <v>37</v>
      </c>
    </row>
    <row r="808" spans="1:34" x14ac:dyDescent="0.25">
      <c r="A808">
        <v>1441</v>
      </c>
      <c r="B808">
        <v>0</v>
      </c>
      <c r="C808">
        <v>0</v>
      </c>
      <c r="D808">
        <v>0</v>
      </c>
      <c r="E808">
        <v>0</v>
      </c>
      <c r="F808">
        <v>0</v>
      </c>
      <c r="G808">
        <v>0</v>
      </c>
      <c r="H808">
        <v>0</v>
      </c>
      <c r="J808">
        <v>8</v>
      </c>
      <c r="K808">
        <v>0</v>
      </c>
      <c r="L808">
        <v>0</v>
      </c>
      <c r="M808">
        <v>0</v>
      </c>
      <c r="N808">
        <v>0</v>
      </c>
      <c r="O808">
        <v>0</v>
      </c>
      <c r="P808">
        <v>0</v>
      </c>
      <c r="Q808">
        <v>0</v>
      </c>
      <c r="S808">
        <v>6</v>
      </c>
      <c r="T808">
        <v>0</v>
      </c>
      <c r="U808">
        <v>2</v>
      </c>
      <c r="V808">
        <v>2</v>
      </c>
      <c r="W808">
        <v>2</v>
      </c>
      <c r="X808">
        <v>0</v>
      </c>
      <c r="Y808">
        <v>0</v>
      </c>
      <c r="Z808">
        <v>4</v>
      </c>
      <c r="AA808">
        <v>2</v>
      </c>
      <c r="AB808">
        <v>1</v>
      </c>
      <c r="AC808">
        <v>1</v>
      </c>
      <c r="AD808">
        <v>10</v>
      </c>
      <c r="AE808">
        <v>0.95183134358400001</v>
      </c>
      <c r="AF808" t="s">
        <v>38</v>
      </c>
      <c r="AG808">
        <v>200</v>
      </c>
      <c r="AH808" t="s">
        <v>39</v>
      </c>
    </row>
    <row r="809" spans="1:34" x14ac:dyDescent="0.25">
      <c r="A809">
        <v>1441</v>
      </c>
      <c r="B809">
        <v>0</v>
      </c>
      <c r="C809">
        <v>0</v>
      </c>
      <c r="D809">
        <v>0</v>
      </c>
      <c r="E809">
        <v>0</v>
      </c>
      <c r="F809">
        <v>0</v>
      </c>
      <c r="G809">
        <v>0</v>
      </c>
      <c r="H809">
        <v>0</v>
      </c>
      <c r="J809">
        <v>8</v>
      </c>
      <c r="K809">
        <v>0</v>
      </c>
      <c r="L809">
        <v>0</v>
      </c>
      <c r="M809">
        <v>0</v>
      </c>
      <c r="N809">
        <v>0</v>
      </c>
      <c r="O809">
        <v>0</v>
      </c>
      <c r="P809">
        <v>0</v>
      </c>
      <c r="Q809">
        <v>0</v>
      </c>
      <c r="S809">
        <v>6</v>
      </c>
      <c r="T809">
        <v>0</v>
      </c>
      <c r="U809">
        <v>2</v>
      </c>
      <c r="V809">
        <v>2</v>
      </c>
      <c r="W809">
        <v>2</v>
      </c>
      <c r="X809">
        <v>0</v>
      </c>
      <c r="Y809">
        <v>0</v>
      </c>
      <c r="Z809">
        <v>4</v>
      </c>
      <c r="AA809">
        <v>2</v>
      </c>
      <c r="AB809">
        <v>1</v>
      </c>
      <c r="AC809">
        <v>1</v>
      </c>
      <c r="AD809">
        <v>10</v>
      </c>
      <c r="AE809">
        <v>0.95183134358400001</v>
      </c>
      <c r="AF809" t="s">
        <v>46</v>
      </c>
      <c r="AG809">
        <v>0.5</v>
      </c>
      <c r="AH809" t="s">
        <v>47</v>
      </c>
    </row>
    <row r="810" spans="1:34" x14ac:dyDescent="0.25">
      <c r="A810">
        <v>1444</v>
      </c>
      <c r="B810">
        <v>0</v>
      </c>
      <c r="C810">
        <v>0</v>
      </c>
      <c r="D810">
        <v>0</v>
      </c>
      <c r="E810">
        <v>0</v>
      </c>
      <c r="F810">
        <v>0</v>
      </c>
      <c r="G810">
        <v>0</v>
      </c>
      <c r="H810">
        <v>0</v>
      </c>
      <c r="J810">
        <v>0</v>
      </c>
      <c r="K810">
        <v>0</v>
      </c>
      <c r="L810">
        <v>0</v>
      </c>
      <c r="M810">
        <v>0</v>
      </c>
      <c r="N810">
        <v>0</v>
      </c>
      <c r="O810">
        <v>0</v>
      </c>
      <c r="P810">
        <v>0</v>
      </c>
      <c r="Q810">
        <v>0</v>
      </c>
      <c r="S810">
        <v>0</v>
      </c>
      <c r="T810">
        <v>0</v>
      </c>
      <c r="U810">
        <v>0</v>
      </c>
      <c r="V810">
        <v>0</v>
      </c>
      <c r="W810">
        <v>0</v>
      </c>
      <c r="X810">
        <v>0</v>
      </c>
      <c r="Y810">
        <v>0</v>
      </c>
      <c r="AA810" t="s">
        <v>48</v>
      </c>
      <c r="AE810">
        <v>1.55575687882</v>
      </c>
      <c r="AF810" t="s">
        <v>34</v>
      </c>
      <c r="AG810">
        <v>100</v>
      </c>
      <c r="AH810" t="s">
        <v>35</v>
      </c>
    </row>
    <row r="811" spans="1:34" x14ac:dyDescent="0.25">
      <c r="A811">
        <v>1444</v>
      </c>
      <c r="B811">
        <v>0</v>
      </c>
      <c r="C811">
        <v>0</v>
      </c>
      <c r="D811">
        <v>0</v>
      </c>
      <c r="E811">
        <v>0</v>
      </c>
      <c r="F811">
        <v>0</v>
      </c>
      <c r="G811">
        <v>0</v>
      </c>
      <c r="H811">
        <v>0</v>
      </c>
      <c r="J811">
        <v>0</v>
      </c>
      <c r="K811">
        <v>0</v>
      </c>
      <c r="L811">
        <v>0</v>
      </c>
      <c r="M811">
        <v>0</v>
      </c>
      <c r="N811">
        <v>0</v>
      </c>
      <c r="O811">
        <v>0</v>
      </c>
      <c r="P811">
        <v>0</v>
      </c>
      <c r="Q811">
        <v>0</v>
      </c>
      <c r="S811">
        <v>0</v>
      </c>
      <c r="T811">
        <v>0</v>
      </c>
      <c r="U811">
        <v>0</v>
      </c>
      <c r="V811">
        <v>0</v>
      </c>
      <c r="W811">
        <v>0</v>
      </c>
      <c r="X811">
        <v>0</v>
      </c>
      <c r="Y811">
        <v>0</v>
      </c>
      <c r="AA811" t="s">
        <v>48</v>
      </c>
      <c r="AE811">
        <v>1.55575687882</v>
      </c>
      <c r="AF811" t="s">
        <v>36</v>
      </c>
      <c r="AG811">
        <v>150</v>
      </c>
      <c r="AH811" t="s">
        <v>37</v>
      </c>
    </row>
    <row r="812" spans="1:34" x14ac:dyDescent="0.25">
      <c r="A812">
        <v>1444</v>
      </c>
      <c r="B812">
        <v>0</v>
      </c>
      <c r="C812">
        <v>0</v>
      </c>
      <c r="D812">
        <v>0</v>
      </c>
      <c r="E812">
        <v>0</v>
      </c>
      <c r="F812">
        <v>0</v>
      </c>
      <c r="G812">
        <v>0</v>
      </c>
      <c r="H812">
        <v>0</v>
      </c>
      <c r="J812">
        <v>0</v>
      </c>
      <c r="K812">
        <v>0</v>
      </c>
      <c r="L812">
        <v>0</v>
      </c>
      <c r="M812">
        <v>0</v>
      </c>
      <c r="N812">
        <v>0</v>
      </c>
      <c r="O812">
        <v>0</v>
      </c>
      <c r="P812">
        <v>0</v>
      </c>
      <c r="Q812">
        <v>0</v>
      </c>
      <c r="S812">
        <v>0</v>
      </c>
      <c r="T812">
        <v>0</v>
      </c>
      <c r="U812">
        <v>0</v>
      </c>
      <c r="V812">
        <v>0</v>
      </c>
      <c r="W812">
        <v>0</v>
      </c>
      <c r="X812">
        <v>0</v>
      </c>
      <c r="Y812">
        <v>0</v>
      </c>
      <c r="AA812" t="s">
        <v>48</v>
      </c>
      <c r="AE812">
        <v>1.55575687882</v>
      </c>
      <c r="AF812" t="s">
        <v>38</v>
      </c>
      <c r="AG812">
        <v>200</v>
      </c>
      <c r="AH812" t="s">
        <v>39</v>
      </c>
    </row>
    <row r="813" spans="1:34" x14ac:dyDescent="0.25">
      <c r="A813">
        <v>1444</v>
      </c>
      <c r="B813">
        <v>0</v>
      </c>
      <c r="C813">
        <v>0</v>
      </c>
      <c r="D813">
        <v>0</v>
      </c>
      <c r="E813">
        <v>0</v>
      </c>
      <c r="F813">
        <v>0</v>
      </c>
      <c r="G813">
        <v>0</v>
      </c>
      <c r="H813">
        <v>0</v>
      </c>
      <c r="J813">
        <v>0</v>
      </c>
      <c r="K813">
        <v>0</v>
      </c>
      <c r="L813">
        <v>0</v>
      </c>
      <c r="M813">
        <v>0</v>
      </c>
      <c r="N813">
        <v>0</v>
      </c>
      <c r="O813">
        <v>0</v>
      </c>
      <c r="P813">
        <v>0</v>
      </c>
      <c r="Q813">
        <v>0</v>
      </c>
      <c r="S813">
        <v>0</v>
      </c>
      <c r="T813">
        <v>0</v>
      </c>
      <c r="U813">
        <v>0</v>
      </c>
      <c r="V813">
        <v>0</v>
      </c>
      <c r="W813">
        <v>0</v>
      </c>
      <c r="X813">
        <v>0</v>
      </c>
      <c r="Y813">
        <v>0</v>
      </c>
      <c r="AA813" t="s">
        <v>48</v>
      </c>
      <c r="AE813">
        <v>1.55575687882</v>
      </c>
      <c r="AF813" t="s">
        <v>44</v>
      </c>
      <c r="AG813">
        <v>0.4</v>
      </c>
      <c r="AH813" t="s">
        <v>45</v>
      </c>
    </row>
    <row r="814" spans="1:34" x14ac:dyDescent="0.25">
      <c r="A814">
        <v>1444</v>
      </c>
      <c r="B814">
        <v>0</v>
      </c>
      <c r="C814">
        <v>0</v>
      </c>
      <c r="D814">
        <v>0</v>
      </c>
      <c r="E814">
        <v>0</v>
      </c>
      <c r="F814">
        <v>0</v>
      </c>
      <c r="G814">
        <v>0</v>
      </c>
      <c r="H814">
        <v>0</v>
      </c>
      <c r="J814">
        <v>0</v>
      </c>
      <c r="K814">
        <v>0</v>
      </c>
      <c r="L814">
        <v>0</v>
      </c>
      <c r="M814">
        <v>0</v>
      </c>
      <c r="N814">
        <v>0</v>
      </c>
      <c r="O814">
        <v>0</v>
      </c>
      <c r="P814">
        <v>0</v>
      </c>
      <c r="Q814">
        <v>0</v>
      </c>
      <c r="S814">
        <v>0</v>
      </c>
      <c r="T814">
        <v>0</v>
      </c>
      <c r="U814">
        <v>0</v>
      </c>
      <c r="V814">
        <v>0</v>
      </c>
      <c r="W814">
        <v>0</v>
      </c>
      <c r="X814">
        <v>0</v>
      </c>
      <c r="Y814">
        <v>0</v>
      </c>
      <c r="AA814" t="s">
        <v>48</v>
      </c>
      <c r="AE814">
        <v>1.55575687882</v>
      </c>
      <c r="AF814" t="s">
        <v>46</v>
      </c>
      <c r="AG814">
        <v>0.5</v>
      </c>
      <c r="AH814" t="s">
        <v>47</v>
      </c>
    </row>
    <row r="815" spans="1:34" x14ac:dyDescent="0.25">
      <c r="A815">
        <v>1446</v>
      </c>
      <c r="B815">
        <v>0</v>
      </c>
      <c r="C815">
        <v>0</v>
      </c>
      <c r="D815">
        <v>0</v>
      </c>
      <c r="E815">
        <v>0</v>
      </c>
      <c r="F815">
        <v>0</v>
      </c>
      <c r="G815">
        <v>0</v>
      </c>
      <c r="H815">
        <v>0</v>
      </c>
      <c r="J815" t="s">
        <v>48</v>
      </c>
      <c r="K815" t="s">
        <v>48</v>
      </c>
      <c r="S815" t="s">
        <v>48</v>
      </c>
      <c r="AA815" t="s">
        <v>48</v>
      </c>
      <c r="AE815">
        <v>1.14379086884</v>
      </c>
      <c r="AF815" t="s">
        <v>49</v>
      </c>
      <c r="AG815">
        <v>50</v>
      </c>
      <c r="AH815" t="s">
        <v>50</v>
      </c>
    </row>
    <row r="816" spans="1:34" x14ac:dyDescent="0.25">
      <c r="A816">
        <v>1446</v>
      </c>
      <c r="B816">
        <v>0</v>
      </c>
      <c r="C816">
        <v>0</v>
      </c>
      <c r="D816">
        <v>0</v>
      </c>
      <c r="E816">
        <v>0</v>
      </c>
      <c r="F816">
        <v>0</v>
      </c>
      <c r="G816">
        <v>0</v>
      </c>
      <c r="H816">
        <v>0</v>
      </c>
      <c r="J816" t="s">
        <v>48</v>
      </c>
      <c r="K816" t="s">
        <v>48</v>
      </c>
      <c r="S816" t="s">
        <v>48</v>
      </c>
      <c r="AA816" t="s">
        <v>48</v>
      </c>
      <c r="AE816">
        <v>1.14379086884</v>
      </c>
      <c r="AF816" t="s">
        <v>34</v>
      </c>
      <c r="AG816">
        <v>100</v>
      </c>
      <c r="AH816" t="s">
        <v>35</v>
      </c>
    </row>
    <row r="817" spans="1:34" x14ac:dyDescent="0.25">
      <c r="A817">
        <v>1446</v>
      </c>
      <c r="B817">
        <v>0</v>
      </c>
      <c r="C817">
        <v>0</v>
      </c>
      <c r="D817">
        <v>0</v>
      </c>
      <c r="E817">
        <v>0</v>
      </c>
      <c r="F817">
        <v>0</v>
      </c>
      <c r="G817">
        <v>0</v>
      </c>
      <c r="H817">
        <v>0</v>
      </c>
      <c r="J817" t="s">
        <v>48</v>
      </c>
      <c r="K817" t="s">
        <v>48</v>
      </c>
      <c r="S817" t="s">
        <v>48</v>
      </c>
      <c r="AA817" t="s">
        <v>48</v>
      </c>
      <c r="AE817">
        <v>1.14379086884</v>
      </c>
      <c r="AF817" t="s">
        <v>36</v>
      </c>
      <c r="AG817">
        <v>150</v>
      </c>
      <c r="AH817" t="s">
        <v>37</v>
      </c>
    </row>
    <row r="818" spans="1:34" x14ac:dyDescent="0.25">
      <c r="A818">
        <v>1446</v>
      </c>
      <c r="B818">
        <v>0</v>
      </c>
      <c r="C818">
        <v>0</v>
      </c>
      <c r="D818">
        <v>0</v>
      </c>
      <c r="E818">
        <v>0</v>
      </c>
      <c r="F818">
        <v>0</v>
      </c>
      <c r="G818">
        <v>0</v>
      </c>
      <c r="H818">
        <v>0</v>
      </c>
      <c r="J818" t="s">
        <v>48</v>
      </c>
      <c r="K818" t="s">
        <v>48</v>
      </c>
      <c r="S818" t="s">
        <v>48</v>
      </c>
      <c r="AA818" t="s">
        <v>48</v>
      </c>
      <c r="AE818">
        <v>1.14379086884</v>
      </c>
      <c r="AF818" t="s">
        <v>38</v>
      </c>
      <c r="AG818">
        <v>200</v>
      </c>
      <c r="AH818" t="s">
        <v>39</v>
      </c>
    </row>
    <row r="819" spans="1:34" x14ac:dyDescent="0.25">
      <c r="A819">
        <v>1446</v>
      </c>
      <c r="B819">
        <v>0</v>
      </c>
      <c r="C819">
        <v>0</v>
      </c>
      <c r="D819">
        <v>0</v>
      </c>
      <c r="E819">
        <v>0</v>
      </c>
      <c r="F819">
        <v>0</v>
      </c>
      <c r="G819">
        <v>0</v>
      </c>
      <c r="H819">
        <v>0</v>
      </c>
      <c r="J819" t="s">
        <v>48</v>
      </c>
      <c r="K819" t="s">
        <v>48</v>
      </c>
      <c r="S819" t="s">
        <v>48</v>
      </c>
      <c r="AA819" t="s">
        <v>48</v>
      </c>
      <c r="AE819">
        <v>1.14379086884</v>
      </c>
      <c r="AF819" t="s">
        <v>40</v>
      </c>
      <c r="AG819">
        <v>0.2</v>
      </c>
      <c r="AH819" t="s">
        <v>41</v>
      </c>
    </row>
    <row r="820" spans="1:34" x14ac:dyDescent="0.25">
      <c r="A820">
        <v>1446</v>
      </c>
      <c r="B820">
        <v>0</v>
      </c>
      <c r="C820">
        <v>0</v>
      </c>
      <c r="D820">
        <v>0</v>
      </c>
      <c r="E820">
        <v>0</v>
      </c>
      <c r="F820">
        <v>0</v>
      </c>
      <c r="G820">
        <v>0</v>
      </c>
      <c r="H820">
        <v>0</v>
      </c>
      <c r="J820" t="s">
        <v>48</v>
      </c>
      <c r="K820" t="s">
        <v>48</v>
      </c>
      <c r="S820" t="s">
        <v>48</v>
      </c>
      <c r="AA820" t="s">
        <v>48</v>
      </c>
      <c r="AE820">
        <v>1.14379086884</v>
      </c>
      <c r="AF820" t="s">
        <v>42</v>
      </c>
      <c r="AG820">
        <v>0.3</v>
      </c>
      <c r="AH820" t="s">
        <v>43</v>
      </c>
    </row>
    <row r="821" spans="1:34" x14ac:dyDescent="0.25">
      <c r="A821">
        <v>1446</v>
      </c>
      <c r="B821">
        <v>0</v>
      </c>
      <c r="C821">
        <v>0</v>
      </c>
      <c r="D821">
        <v>0</v>
      </c>
      <c r="E821">
        <v>0</v>
      </c>
      <c r="F821">
        <v>0</v>
      </c>
      <c r="G821">
        <v>0</v>
      </c>
      <c r="H821">
        <v>0</v>
      </c>
      <c r="J821" t="s">
        <v>48</v>
      </c>
      <c r="K821" t="s">
        <v>48</v>
      </c>
      <c r="S821" t="s">
        <v>48</v>
      </c>
      <c r="AA821" t="s">
        <v>48</v>
      </c>
      <c r="AE821">
        <v>1.14379086884</v>
      </c>
      <c r="AF821" t="s">
        <v>44</v>
      </c>
      <c r="AG821">
        <v>0.4</v>
      </c>
      <c r="AH821" t="s">
        <v>45</v>
      </c>
    </row>
    <row r="822" spans="1:34" x14ac:dyDescent="0.25">
      <c r="A822">
        <v>1446</v>
      </c>
      <c r="B822">
        <v>0</v>
      </c>
      <c r="C822">
        <v>0</v>
      </c>
      <c r="D822">
        <v>0</v>
      </c>
      <c r="E822">
        <v>0</v>
      </c>
      <c r="F822">
        <v>0</v>
      </c>
      <c r="G822">
        <v>0</v>
      </c>
      <c r="H822">
        <v>0</v>
      </c>
      <c r="J822" t="s">
        <v>48</v>
      </c>
      <c r="K822" t="s">
        <v>48</v>
      </c>
      <c r="S822" t="s">
        <v>48</v>
      </c>
      <c r="AA822" t="s">
        <v>48</v>
      </c>
      <c r="AE822">
        <v>1.14379086884</v>
      </c>
      <c r="AF822" t="s">
        <v>46</v>
      </c>
      <c r="AG822">
        <v>0.5</v>
      </c>
      <c r="AH822" t="s">
        <v>47</v>
      </c>
    </row>
    <row r="823" spans="1:34" x14ac:dyDescent="0.25">
      <c r="A823">
        <v>1447</v>
      </c>
      <c r="B823">
        <v>2</v>
      </c>
      <c r="C823">
        <v>1</v>
      </c>
      <c r="D823">
        <v>0</v>
      </c>
      <c r="E823">
        <v>0</v>
      </c>
      <c r="F823">
        <v>0</v>
      </c>
      <c r="G823">
        <v>0</v>
      </c>
      <c r="H823">
        <v>0</v>
      </c>
      <c r="I823">
        <v>1</v>
      </c>
      <c r="J823">
        <v>0</v>
      </c>
      <c r="K823">
        <v>0</v>
      </c>
      <c r="L823">
        <v>0</v>
      </c>
      <c r="M823">
        <v>0</v>
      </c>
      <c r="N823">
        <v>0</v>
      </c>
      <c r="O823">
        <v>0</v>
      </c>
      <c r="P823">
        <v>0</v>
      </c>
      <c r="Q823">
        <v>0</v>
      </c>
      <c r="S823">
        <v>4</v>
      </c>
      <c r="T823">
        <v>0</v>
      </c>
      <c r="U823">
        <v>0</v>
      </c>
      <c r="V823">
        <v>0</v>
      </c>
      <c r="W823">
        <v>4</v>
      </c>
      <c r="X823">
        <v>0</v>
      </c>
      <c r="Y823">
        <v>0</v>
      </c>
      <c r="Z823">
        <v>1</v>
      </c>
      <c r="AA823">
        <v>0</v>
      </c>
      <c r="AB823">
        <v>0</v>
      </c>
      <c r="AC823">
        <v>0</v>
      </c>
      <c r="AE823">
        <v>1.0734683245100001</v>
      </c>
      <c r="AF823" t="s">
        <v>44</v>
      </c>
      <c r="AG823">
        <v>0.4</v>
      </c>
      <c r="AH823" t="s">
        <v>45</v>
      </c>
    </row>
    <row r="824" spans="1:34" x14ac:dyDescent="0.25">
      <c r="A824">
        <v>1447</v>
      </c>
      <c r="B824">
        <v>2</v>
      </c>
      <c r="C824">
        <v>1</v>
      </c>
      <c r="D824">
        <v>0</v>
      </c>
      <c r="E824">
        <v>0</v>
      </c>
      <c r="F824">
        <v>0</v>
      </c>
      <c r="G824">
        <v>0</v>
      </c>
      <c r="H824">
        <v>0</v>
      </c>
      <c r="I824">
        <v>1</v>
      </c>
      <c r="J824">
        <v>0</v>
      </c>
      <c r="K824">
        <v>0</v>
      </c>
      <c r="L824">
        <v>0</v>
      </c>
      <c r="M824">
        <v>0</v>
      </c>
      <c r="N824">
        <v>0</v>
      </c>
      <c r="O824">
        <v>0</v>
      </c>
      <c r="P824">
        <v>0</v>
      </c>
      <c r="Q824">
        <v>0</v>
      </c>
      <c r="S824">
        <v>4</v>
      </c>
      <c r="T824">
        <v>0</v>
      </c>
      <c r="U824">
        <v>0</v>
      </c>
      <c r="V824">
        <v>0</v>
      </c>
      <c r="W824">
        <v>4</v>
      </c>
      <c r="X824">
        <v>0</v>
      </c>
      <c r="Y824">
        <v>0</v>
      </c>
      <c r="Z824">
        <v>1</v>
      </c>
      <c r="AA824">
        <v>0</v>
      </c>
      <c r="AB824">
        <v>0</v>
      </c>
      <c r="AC824">
        <v>0</v>
      </c>
      <c r="AE824">
        <v>1.0734683245100001</v>
      </c>
      <c r="AF824" t="s">
        <v>46</v>
      </c>
      <c r="AG824">
        <v>0.5</v>
      </c>
      <c r="AH824" t="s">
        <v>47</v>
      </c>
    </row>
    <row r="825" spans="1:34" x14ac:dyDescent="0.25">
      <c r="A825">
        <v>1452</v>
      </c>
      <c r="B825">
        <v>0</v>
      </c>
      <c r="C825">
        <v>0</v>
      </c>
      <c r="D825">
        <v>0</v>
      </c>
      <c r="E825">
        <v>0</v>
      </c>
      <c r="F825">
        <v>0</v>
      </c>
      <c r="G825">
        <v>0</v>
      </c>
      <c r="H825">
        <v>0</v>
      </c>
      <c r="J825">
        <v>0</v>
      </c>
      <c r="K825">
        <v>0</v>
      </c>
      <c r="L825">
        <v>0</v>
      </c>
      <c r="M825">
        <v>0</v>
      </c>
      <c r="N825">
        <v>0</v>
      </c>
      <c r="O825">
        <v>0</v>
      </c>
      <c r="P825">
        <v>0</v>
      </c>
      <c r="Q825">
        <v>0</v>
      </c>
      <c r="S825">
        <v>0</v>
      </c>
      <c r="T825">
        <v>0</v>
      </c>
      <c r="U825">
        <v>0</v>
      </c>
      <c r="V825">
        <v>0</v>
      </c>
      <c r="W825">
        <v>0</v>
      </c>
      <c r="X825">
        <v>0</v>
      </c>
      <c r="Y825">
        <v>0</v>
      </c>
      <c r="AA825" t="s">
        <v>48</v>
      </c>
      <c r="AE825">
        <v>0.86415537613600002</v>
      </c>
      <c r="AF825" t="s">
        <v>44</v>
      </c>
      <c r="AG825">
        <v>0.4</v>
      </c>
      <c r="AH825" t="s">
        <v>45</v>
      </c>
    </row>
    <row r="826" spans="1:34" x14ac:dyDescent="0.25">
      <c r="A826">
        <v>1452</v>
      </c>
      <c r="B826">
        <v>0</v>
      </c>
      <c r="C826">
        <v>0</v>
      </c>
      <c r="D826">
        <v>0</v>
      </c>
      <c r="E826">
        <v>0</v>
      </c>
      <c r="F826">
        <v>0</v>
      </c>
      <c r="G826">
        <v>0</v>
      </c>
      <c r="H826">
        <v>0</v>
      </c>
      <c r="J826">
        <v>0</v>
      </c>
      <c r="K826">
        <v>0</v>
      </c>
      <c r="L826">
        <v>0</v>
      </c>
      <c r="M826">
        <v>0</v>
      </c>
      <c r="N826">
        <v>0</v>
      </c>
      <c r="O826">
        <v>0</v>
      </c>
      <c r="P826">
        <v>0</v>
      </c>
      <c r="Q826">
        <v>0</v>
      </c>
      <c r="S826">
        <v>0</v>
      </c>
      <c r="T826">
        <v>0</v>
      </c>
      <c r="U826">
        <v>0</v>
      </c>
      <c r="V826">
        <v>0</v>
      </c>
      <c r="W826">
        <v>0</v>
      </c>
      <c r="X826">
        <v>0</v>
      </c>
      <c r="Y826">
        <v>0</v>
      </c>
      <c r="AA826" t="s">
        <v>48</v>
      </c>
      <c r="AE826">
        <v>0.86415537613600002</v>
      </c>
      <c r="AF826" t="s">
        <v>46</v>
      </c>
      <c r="AG826">
        <v>0.5</v>
      </c>
      <c r="AH826" t="s">
        <v>47</v>
      </c>
    </row>
    <row r="827" spans="1:34" x14ac:dyDescent="0.25">
      <c r="A827">
        <v>1453</v>
      </c>
      <c r="B827">
        <v>0</v>
      </c>
      <c r="C827">
        <v>0</v>
      </c>
      <c r="D827">
        <v>0</v>
      </c>
      <c r="E827">
        <v>0</v>
      </c>
      <c r="F827">
        <v>0</v>
      </c>
      <c r="G827">
        <v>0</v>
      </c>
      <c r="H827">
        <v>0</v>
      </c>
      <c r="J827">
        <v>0</v>
      </c>
      <c r="K827">
        <v>0</v>
      </c>
      <c r="L827">
        <v>0</v>
      </c>
      <c r="M827">
        <v>0</v>
      </c>
      <c r="N827">
        <v>0</v>
      </c>
      <c r="O827">
        <v>0</v>
      </c>
      <c r="P827">
        <v>0</v>
      </c>
      <c r="Q827">
        <v>0</v>
      </c>
      <c r="S827" t="s">
        <v>51</v>
      </c>
      <c r="AA827">
        <v>3</v>
      </c>
      <c r="AB827">
        <v>0</v>
      </c>
      <c r="AC827">
        <v>3</v>
      </c>
      <c r="AD827">
        <v>10</v>
      </c>
      <c r="AE827">
        <v>0.77393240650799999</v>
      </c>
      <c r="AF827" t="s">
        <v>46</v>
      </c>
      <c r="AG827">
        <v>0.5</v>
      </c>
      <c r="AH827" t="s">
        <v>47</v>
      </c>
    </row>
    <row r="828" spans="1:34" x14ac:dyDescent="0.25">
      <c r="A828">
        <v>1454</v>
      </c>
      <c r="B828">
        <v>0</v>
      </c>
      <c r="C828">
        <v>0</v>
      </c>
      <c r="D828">
        <v>0</v>
      </c>
      <c r="E828">
        <v>0</v>
      </c>
      <c r="F828">
        <v>0</v>
      </c>
      <c r="G828">
        <v>0</v>
      </c>
      <c r="H828">
        <v>0</v>
      </c>
      <c r="J828">
        <v>0</v>
      </c>
      <c r="K828">
        <v>0</v>
      </c>
      <c r="L828">
        <v>0</v>
      </c>
      <c r="M828">
        <v>0</v>
      </c>
      <c r="N828">
        <v>0</v>
      </c>
      <c r="O828">
        <v>0</v>
      </c>
      <c r="P828">
        <v>0</v>
      </c>
      <c r="Q828">
        <v>0</v>
      </c>
      <c r="S828">
        <v>0</v>
      </c>
      <c r="T828">
        <v>0</v>
      </c>
      <c r="U828">
        <v>0</v>
      </c>
      <c r="V828">
        <v>0</v>
      </c>
      <c r="W828">
        <v>0</v>
      </c>
      <c r="X828">
        <v>0</v>
      </c>
      <c r="Y828">
        <v>0</v>
      </c>
      <c r="AA828">
        <v>3</v>
      </c>
      <c r="AB828">
        <v>0</v>
      </c>
      <c r="AC828">
        <v>3</v>
      </c>
      <c r="AD828">
        <v>20</v>
      </c>
      <c r="AE828">
        <v>0.78574250779900001</v>
      </c>
      <c r="AF828" t="s">
        <v>46</v>
      </c>
      <c r="AG828">
        <v>0.5</v>
      </c>
      <c r="AH828" t="s">
        <v>47</v>
      </c>
    </row>
    <row r="829" spans="1:34" x14ac:dyDescent="0.25">
      <c r="A829">
        <v>1456</v>
      </c>
      <c r="B829">
        <v>0</v>
      </c>
      <c r="C829">
        <v>0</v>
      </c>
      <c r="D829">
        <v>0</v>
      </c>
      <c r="E829">
        <v>0</v>
      </c>
      <c r="F829">
        <v>0</v>
      </c>
      <c r="G829">
        <v>0</v>
      </c>
      <c r="H829">
        <v>0</v>
      </c>
      <c r="J829">
        <v>0</v>
      </c>
      <c r="K829">
        <v>0</v>
      </c>
      <c r="L829">
        <v>0</v>
      </c>
      <c r="M829">
        <v>0</v>
      </c>
      <c r="N829">
        <v>0</v>
      </c>
      <c r="O829">
        <v>0</v>
      </c>
      <c r="P829">
        <v>0</v>
      </c>
      <c r="Q829">
        <v>0</v>
      </c>
      <c r="S829">
        <v>0</v>
      </c>
      <c r="T829">
        <v>0</v>
      </c>
      <c r="U829">
        <v>0</v>
      </c>
      <c r="V829">
        <v>0</v>
      </c>
      <c r="W829">
        <v>0</v>
      </c>
      <c r="X829">
        <v>0</v>
      </c>
      <c r="Y829">
        <v>0</v>
      </c>
      <c r="AA829">
        <v>3</v>
      </c>
      <c r="AB829">
        <v>3</v>
      </c>
      <c r="AC829">
        <v>0</v>
      </c>
      <c r="AD829">
        <v>65</v>
      </c>
      <c r="AE829">
        <v>0.89271362921599995</v>
      </c>
      <c r="AF829" t="s">
        <v>44</v>
      </c>
      <c r="AG829">
        <v>0.4</v>
      </c>
      <c r="AH829" t="s">
        <v>45</v>
      </c>
    </row>
    <row r="830" spans="1:34" x14ac:dyDescent="0.25">
      <c r="A830">
        <v>1456</v>
      </c>
      <c r="B830">
        <v>0</v>
      </c>
      <c r="C830">
        <v>0</v>
      </c>
      <c r="D830">
        <v>0</v>
      </c>
      <c r="E830">
        <v>0</v>
      </c>
      <c r="F830">
        <v>0</v>
      </c>
      <c r="G830">
        <v>0</v>
      </c>
      <c r="H830">
        <v>0</v>
      </c>
      <c r="J830">
        <v>0</v>
      </c>
      <c r="K830">
        <v>0</v>
      </c>
      <c r="L830">
        <v>0</v>
      </c>
      <c r="M830">
        <v>0</v>
      </c>
      <c r="N830">
        <v>0</v>
      </c>
      <c r="O830">
        <v>0</v>
      </c>
      <c r="P830">
        <v>0</v>
      </c>
      <c r="Q830">
        <v>0</v>
      </c>
      <c r="S830">
        <v>0</v>
      </c>
      <c r="T830">
        <v>0</v>
      </c>
      <c r="U830">
        <v>0</v>
      </c>
      <c r="V830">
        <v>0</v>
      </c>
      <c r="W830">
        <v>0</v>
      </c>
      <c r="X830">
        <v>0</v>
      </c>
      <c r="Y830">
        <v>0</v>
      </c>
      <c r="AA830">
        <v>3</v>
      </c>
      <c r="AB830">
        <v>3</v>
      </c>
      <c r="AC830">
        <v>0</v>
      </c>
      <c r="AD830">
        <v>65</v>
      </c>
      <c r="AE830">
        <v>0.89271362921599995</v>
      </c>
      <c r="AF830" t="s">
        <v>46</v>
      </c>
      <c r="AG830">
        <v>0.5</v>
      </c>
      <c r="AH830" t="s">
        <v>47</v>
      </c>
    </row>
    <row r="831" spans="1:34" x14ac:dyDescent="0.25">
      <c r="A831">
        <v>1463</v>
      </c>
      <c r="B831">
        <v>0</v>
      </c>
      <c r="C831">
        <v>0</v>
      </c>
      <c r="D831">
        <v>0</v>
      </c>
      <c r="E831">
        <v>0</v>
      </c>
      <c r="F831">
        <v>0</v>
      </c>
      <c r="G831">
        <v>0</v>
      </c>
      <c r="H831">
        <v>0</v>
      </c>
      <c r="J831">
        <v>10</v>
      </c>
      <c r="K831">
        <v>10</v>
      </c>
      <c r="L831">
        <v>0</v>
      </c>
      <c r="M831">
        <v>0</v>
      </c>
      <c r="N831">
        <v>0</v>
      </c>
      <c r="O831">
        <v>8</v>
      </c>
      <c r="P831">
        <v>0</v>
      </c>
      <c r="Q831">
        <v>2</v>
      </c>
      <c r="R831">
        <v>1</v>
      </c>
      <c r="S831">
        <v>4</v>
      </c>
      <c r="T831">
        <v>0</v>
      </c>
      <c r="U831">
        <v>0</v>
      </c>
      <c r="V831">
        <v>0</v>
      </c>
      <c r="W831">
        <v>2</v>
      </c>
      <c r="X831">
        <v>0</v>
      </c>
      <c r="Y831">
        <v>2</v>
      </c>
      <c r="Z831">
        <v>1.5</v>
      </c>
      <c r="AA831">
        <v>1</v>
      </c>
      <c r="AB831">
        <v>0</v>
      </c>
      <c r="AC831">
        <v>1</v>
      </c>
      <c r="AD831">
        <v>5</v>
      </c>
      <c r="AE831">
        <v>1.20430039862</v>
      </c>
      <c r="AF831" t="s">
        <v>34</v>
      </c>
      <c r="AG831">
        <v>100</v>
      </c>
      <c r="AH831" t="s">
        <v>35</v>
      </c>
    </row>
    <row r="832" spans="1:34" x14ac:dyDescent="0.25">
      <c r="A832">
        <v>1463</v>
      </c>
      <c r="B832">
        <v>0</v>
      </c>
      <c r="C832">
        <v>0</v>
      </c>
      <c r="D832">
        <v>0</v>
      </c>
      <c r="E832">
        <v>0</v>
      </c>
      <c r="F832">
        <v>0</v>
      </c>
      <c r="G832">
        <v>0</v>
      </c>
      <c r="H832">
        <v>0</v>
      </c>
      <c r="J832">
        <v>10</v>
      </c>
      <c r="K832">
        <v>10</v>
      </c>
      <c r="L832">
        <v>0</v>
      </c>
      <c r="M832">
        <v>0</v>
      </c>
      <c r="N832">
        <v>0</v>
      </c>
      <c r="O832">
        <v>8</v>
      </c>
      <c r="P832">
        <v>0</v>
      </c>
      <c r="Q832">
        <v>2</v>
      </c>
      <c r="R832">
        <v>1</v>
      </c>
      <c r="S832">
        <v>4</v>
      </c>
      <c r="T832">
        <v>0</v>
      </c>
      <c r="U832">
        <v>0</v>
      </c>
      <c r="V832">
        <v>0</v>
      </c>
      <c r="W832">
        <v>2</v>
      </c>
      <c r="X832">
        <v>0</v>
      </c>
      <c r="Y832">
        <v>2</v>
      </c>
      <c r="Z832">
        <v>1.5</v>
      </c>
      <c r="AA832">
        <v>1</v>
      </c>
      <c r="AB832">
        <v>0</v>
      </c>
      <c r="AC832">
        <v>1</v>
      </c>
      <c r="AD832">
        <v>5</v>
      </c>
      <c r="AE832">
        <v>1.20430039862</v>
      </c>
      <c r="AF832" t="s">
        <v>36</v>
      </c>
      <c r="AG832">
        <v>150</v>
      </c>
      <c r="AH832" t="s">
        <v>37</v>
      </c>
    </row>
    <row r="833" spans="1:34" x14ac:dyDescent="0.25">
      <c r="A833">
        <v>1463</v>
      </c>
      <c r="B833">
        <v>0</v>
      </c>
      <c r="C833">
        <v>0</v>
      </c>
      <c r="D833">
        <v>0</v>
      </c>
      <c r="E833">
        <v>0</v>
      </c>
      <c r="F833">
        <v>0</v>
      </c>
      <c r="G833">
        <v>0</v>
      </c>
      <c r="H833">
        <v>0</v>
      </c>
      <c r="J833">
        <v>10</v>
      </c>
      <c r="K833">
        <v>10</v>
      </c>
      <c r="L833">
        <v>0</v>
      </c>
      <c r="M833">
        <v>0</v>
      </c>
      <c r="N833">
        <v>0</v>
      </c>
      <c r="O833">
        <v>8</v>
      </c>
      <c r="P833">
        <v>0</v>
      </c>
      <c r="Q833">
        <v>2</v>
      </c>
      <c r="R833">
        <v>1</v>
      </c>
      <c r="S833">
        <v>4</v>
      </c>
      <c r="T833">
        <v>0</v>
      </c>
      <c r="U833">
        <v>0</v>
      </c>
      <c r="V833">
        <v>0</v>
      </c>
      <c r="W833">
        <v>2</v>
      </c>
      <c r="X833">
        <v>0</v>
      </c>
      <c r="Y833">
        <v>2</v>
      </c>
      <c r="Z833">
        <v>1.5</v>
      </c>
      <c r="AA833">
        <v>1</v>
      </c>
      <c r="AB833">
        <v>0</v>
      </c>
      <c r="AC833">
        <v>1</v>
      </c>
      <c r="AD833">
        <v>5</v>
      </c>
      <c r="AE833">
        <v>1.20430039862</v>
      </c>
      <c r="AF833" t="s">
        <v>38</v>
      </c>
      <c r="AG833">
        <v>200</v>
      </c>
      <c r="AH833" t="s">
        <v>39</v>
      </c>
    </row>
    <row r="834" spans="1:34" x14ac:dyDescent="0.25">
      <c r="A834">
        <v>1464</v>
      </c>
      <c r="B834">
        <v>0</v>
      </c>
      <c r="C834">
        <v>0</v>
      </c>
      <c r="D834">
        <v>0</v>
      </c>
      <c r="E834">
        <v>0</v>
      </c>
      <c r="F834">
        <v>0</v>
      </c>
      <c r="G834">
        <v>0</v>
      </c>
      <c r="H834">
        <v>0</v>
      </c>
      <c r="J834">
        <v>0</v>
      </c>
      <c r="K834">
        <v>0</v>
      </c>
      <c r="L834">
        <v>0</v>
      </c>
      <c r="M834">
        <v>0</v>
      </c>
      <c r="N834">
        <v>0</v>
      </c>
      <c r="O834">
        <v>0</v>
      </c>
      <c r="P834">
        <v>0</v>
      </c>
      <c r="Q834">
        <v>0</v>
      </c>
      <c r="S834">
        <v>10</v>
      </c>
      <c r="T834">
        <v>0</v>
      </c>
      <c r="U834">
        <v>0</v>
      </c>
      <c r="V834">
        <v>0</v>
      </c>
      <c r="W834">
        <v>0</v>
      </c>
      <c r="X834">
        <v>10</v>
      </c>
      <c r="Y834">
        <v>0</v>
      </c>
      <c r="Z834">
        <v>3</v>
      </c>
      <c r="AA834">
        <v>3</v>
      </c>
      <c r="AB834">
        <v>3</v>
      </c>
      <c r="AC834">
        <v>0</v>
      </c>
      <c r="AD834">
        <v>15</v>
      </c>
      <c r="AE834">
        <v>0.82439346319399998</v>
      </c>
      <c r="AF834" t="s">
        <v>38</v>
      </c>
      <c r="AG834">
        <v>200</v>
      </c>
      <c r="AH834" t="s">
        <v>39</v>
      </c>
    </row>
    <row r="835" spans="1:34" x14ac:dyDescent="0.25">
      <c r="A835">
        <v>1464</v>
      </c>
      <c r="B835">
        <v>0</v>
      </c>
      <c r="C835">
        <v>0</v>
      </c>
      <c r="D835">
        <v>0</v>
      </c>
      <c r="E835">
        <v>0</v>
      </c>
      <c r="F835">
        <v>0</v>
      </c>
      <c r="G835">
        <v>0</v>
      </c>
      <c r="H835">
        <v>0</v>
      </c>
      <c r="J835">
        <v>0</v>
      </c>
      <c r="K835">
        <v>0</v>
      </c>
      <c r="L835">
        <v>0</v>
      </c>
      <c r="M835">
        <v>0</v>
      </c>
      <c r="N835">
        <v>0</v>
      </c>
      <c r="O835">
        <v>0</v>
      </c>
      <c r="P835">
        <v>0</v>
      </c>
      <c r="Q835">
        <v>0</v>
      </c>
      <c r="S835">
        <v>10</v>
      </c>
      <c r="T835">
        <v>0</v>
      </c>
      <c r="U835">
        <v>0</v>
      </c>
      <c r="V835">
        <v>0</v>
      </c>
      <c r="W835">
        <v>0</v>
      </c>
      <c r="X835">
        <v>10</v>
      </c>
      <c r="Y835">
        <v>0</v>
      </c>
      <c r="Z835">
        <v>3</v>
      </c>
      <c r="AA835">
        <v>3</v>
      </c>
      <c r="AB835">
        <v>3</v>
      </c>
      <c r="AC835">
        <v>0</v>
      </c>
      <c r="AD835">
        <v>15</v>
      </c>
      <c r="AE835">
        <v>0.82439346319399998</v>
      </c>
      <c r="AF835" t="s">
        <v>44</v>
      </c>
      <c r="AG835">
        <v>0.4</v>
      </c>
      <c r="AH835" t="s">
        <v>45</v>
      </c>
    </row>
    <row r="836" spans="1:34" x14ac:dyDescent="0.25">
      <c r="A836">
        <v>1464</v>
      </c>
      <c r="B836">
        <v>0</v>
      </c>
      <c r="C836">
        <v>0</v>
      </c>
      <c r="D836">
        <v>0</v>
      </c>
      <c r="E836">
        <v>0</v>
      </c>
      <c r="F836">
        <v>0</v>
      </c>
      <c r="G836">
        <v>0</v>
      </c>
      <c r="H836">
        <v>0</v>
      </c>
      <c r="J836">
        <v>0</v>
      </c>
      <c r="K836">
        <v>0</v>
      </c>
      <c r="L836">
        <v>0</v>
      </c>
      <c r="M836">
        <v>0</v>
      </c>
      <c r="N836">
        <v>0</v>
      </c>
      <c r="O836">
        <v>0</v>
      </c>
      <c r="P836">
        <v>0</v>
      </c>
      <c r="Q836">
        <v>0</v>
      </c>
      <c r="S836">
        <v>10</v>
      </c>
      <c r="T836">
        <v>0</v>
      </c>
      <c r="U836">
        <v>0</v>
      </c>
      <c r="V836">
        <v>0</v>
      </c>
      <c r="W836">
        <v>0</v>
      </c>
      <c r="X836">
        <v>10</v>
      </c>
      <c r="Y836">
        <v>0</v>
      </c>
      <c r="Z836">
        <v>3</v>
      </c>
      <c r="AA836">
        <v>3</v>
      </c>
      <c r="AB836">
        <v>3</v>
      </c>
      <c r="AC836">
        <v>0</v>
      </c>
      <c r="AD836">
        <v>15</v>
      </c>
      <c r="AE836">
        <v>0.82439346319399998</v>
      </c>
      <c r="AF836" t="s">
        <v>46</v>
      </c>
      <c r="AG836">
        <v>0.5</v>
      </c>
      <c r="AH836" t="s">
        <v>47</v>
      </c>
    </row>
    <row r="837" spans="1:34" x14ac:dyDescent="0.25">
      <c r="A837">
        <v>1468</v>
      </c>
      <c r="B837">
        <v>0</v>
      </c>
      <c r="C837">
        <v>0</v>
      </c>
      <c r="D837">
        <v>0</v>
      </c>
      <c r="E837">
        <v>0</v>
      </c>
      <c r="F837">
        <v>0</v>
      </c>
      <c r="G837">
        <v>0</v>
      </c>
      <c r="H837">
        <v>0</v>
      </c>
      <c r="J837">
        <v>0</v>
      </c>
      <c r="K837">
        <v>0</v>
      </c>
      <c r="L837">
        <v>0</v>
      </c>
      <c r="M837">
        <v>0</v>
      </c>
      <c r="N837">
        <v>0</v>
      </c>
      <c r="O837">
        <v>0</v>
      </c>
      <c r="P837">
        <v>0</v>
      </c>
      <c r="Q837">
        <v>0</v>
      </c>
      <c r="S837" t="s">
        <v>48</v>
      </c>
      <c r="AA837">
        <v>5</v>
      </c>
      <c r="AB837">
        <v>2</v>
      </c>
      <c r="AC837">
        <v>3</v>
      </c>
      <c r="AD837">
        <v>10</v>
      </c>
      <c r="AE837">
        <v>0.84863819717</v>
      </c>
      <c r="AF837" t="s">
        <v>38</v>
      </c>
      <c r="AG837">
        <v>200</v>
      </c>
      <c r="AH837" t="s">
        <v>39</v>
      </c>
    </row>
    <row r="838" spans="1:34" x14ac:dyDescent="0.25">
      <c r="A838">
        <v>1468</v>
      </c>
      <c r="B838">
        <v>0</v>
      </c>
      <c r="C838">
        <v>0</v>
      </c>
      <c r="D838">
        <v>0</v>
      </c>
      <c r="E838">
        <v>0</v>
      </c>
      <c r="F838">
        <v>0</v>
      </c>
      <c r="G838">
        <v>0</v>
      </c>
      <c r="H838">
        <v>0</v>
      </c>
      <c r="J838">
        <v>0</v>
      </c>
      <c r="K838">
        <v>0</v>
      </c>
      <c r="L838">
        <v>0</v>
      </c>
      <c r="M838">
        <v>0</v>
      </c>
      <c r="N838">
        <v>0</v>
      </c>
      <c r="O838">
        <v>0</v>
      </c>
      <c r="P838">
        <v>0</v>
      </c>
      <c r="Q838">
        <v>0</v>
      </c>
      <c r="S838" t="s">
        <v>48</v>
      </c>
      <c r="AA838">
        <v>5</v>
      </c>
      <c r="AB838">
        <v>2</v>
      </c>
      <c r="AC838">
        <v>3</v>
      </c>
      <c r="AD838">
        <v>10</v>
      </c>
      <c r="AE838">
        <v>0.84863819717</v>
      </c>
      <c r="AF838" t="s">
        <v>44</v>
      </c>
      <c r="AG838">
        <v>0.4</v>
      </c>
      <c r="AH838" t="s">
        <v>45</v>
      </c>
    </row>
    <row r="839" spans="1:34" x14ac:dyDescent="0.25">
      <c r="A839">
        <v>1468</v>
      </c>
      <c r="B839">
        <v>0</v>
      </c>
      <c r="C839">
        <v>0</v>
      </c>
      <c r="D839">
        <v>0</v>
      </c>
      <c r="E839">
        <v>0</v>
      </c>
      <c r="F839">
        <v>0</v>
      </c>
      <c r="G839">
        <v>0</v>
      </c>
      <c r="H839">
        <v>0</v>
      </c>
      <c r="J839">
        <v>0</v>
      </c>
      <c r="K839">
        <v>0</v>
      </c>
      <c r="L839">
        <v>0</v>
      </c>
      <c r="M839">
        <v>0</v>
      </c>
      <c r="N839">
        <v>0</v>
      </c>
      <c r="O839">
        <v>0</v>
      </c>
      <c r="P839">
        <v>0</v>
      </c>
      <c r="Q839">
        <v>0</v>
      </c>
      <c r="S839" t="s">
        <v>48</v>
      </c>
      <c r="AA839">
        <v>5</v>
      </c>
      <c r="AB839">
        <v>2</v>
      </c>
      <c r="AC839">
        <v>3</v>
      </c>
      <c r="AD839">
        <v>10</v>
      </c>
      <c r="AE839">
        <v>0.84863819717</v>
      </c>
      <c r="AF839" t="s">
        <v>46</v>
      </c>
      <c r="AG839">
        <v>0.5</v>
      </c>
      <c r="AH839" t="s">
        <v>47</v>
      </c>
    </row>
    <row r="840" spans="1:34" x14ac:dyDescent="0.25">
      <c r="A840">
        <v>1475</v>
      </c>
      <c r="B840">
        <v>0</v>
      </c>
      <c r="C840">
        <v>0</v>
      </c>
      <c r="D840">
        <v>0</v>
      </c>
      <c r="E840">
        <v>0</v>
      </c>
      <c r="F840">
        <v>0</v>
      </c>
      <c r="G840">
        <v>0</v>
      </c>
      <c r="H840">
        <v>0</v>
      </c>
      <c r="J840">
        <v>0</v>
      </c>
      <c r="K840">
        <v>0</v>
      </c>
      <c r="L840">
        <v>0</v>
      </c>
      <c r="M840">
        <v>0</v>
      </c>
      <c r="N840">
        <v>0</v>
      </c>
      <c r="O840">
        <v>0</v>
      </c>
      <c r="P840">
        <v>0</v>
      </c>
      <c r="Q840">
        <v>0</v>
      </c>
      <c r="S840">
        <v>2</v>
      </c>
      <c r="T840">
        <v>2</v>
      </c>
      <c r="U840">
        <v>0</v>
      </c>
      <c r="V840">
        <v>0</v>
      </c>
      <c r="W840">
        <v>0</v>
      </c>
      <c r="X840">
        <v>0</v>
      </c>
      <c r="Y840">
        <v>0</v>
      </c>
      <c r="Z840">
        <v>5</v>
      </c>
      <c r="AA840">
        <v>0</v>
      </c>
      <c r="AB840">
        <v>0</v>
      </c>
      <c r="AC840">
        <v>0</v>
      </c>
      <c r="AE840">
        <v>0.85085954351100002</v>
      </c>
      <c r="AF840" t="s">
        <v>46</v>
      </c>
      <c r="AG840">
        <v>0.5</v>
      </c>
      <c r="AH840" t="s">
        <v>47</v>
      </c>
    </row>
    <row r="841" spans="1:34" x14ac:dyDescent="0.25">
      <c r="A841">
        <v>1476</v>
      </c>
      <c r="B841">
        <v>0</v>
      </c>
      <c r="C841">
        <v>0</v>
      </c>
      <c r="D841">
        <v>0</v>
      </c>
      <c r="E841">
        <v>0</v>
      </c>
      <c r="F841">
        <v>0</v>
      </c>
      <c r="G841">
        <v>0</v>
      </c>
      <c r="H841">
        <v>0</v>
      </c>
      <c r="J841">
        <v>10</v>
      </c>
      <c r="K841" t="s">
        <v>48</v>
      </c>
      <c r="S841">
        <v>6</v>
      </c>
      <c r="T841">
        <v>6</v>
      </c>
      <c r="U841">
        <v>0</v>
      </c>
      <c r="V841">
        <v>0</v>
      </c>
      <c r="W841">
        <v>0</v>
      </c>
      <c r="X841">
        <v>0</v>
      </c>
      <c r="Y841">
        <v>0</v>
      </c>
      <c r="Z841">
        <v>5</v>
      </c>
      <c r="AA841">
        <v>1</v>
      </c>
      <c r="AB841">
        <v>0</v>
      </c>
      <c r="AC841">
        <v>1</v>
      </c>
      <c r="AD841">
        <v>12</v>
      </c>
      <c r="AE841">
        <v>0.84863819717</v>
      </c>
      <c r="AF841" t="s">
        <v>46</v>
      </c>
      <c r="AG841">
        <v>0.5</v>
      </c>
      <c r="AH841" t="s">
        <v>47</v>
      </c>
    </row>
    <row r="842" spans="1:34" x14ac:dyDescent="0.25">
      <c r="A842">
        <v>1478</v>
      </c>
      <c r="B842">
        <v>0</v>
      </c>
      <c r="C842">
        <v>0</v>
      </c>
      <c r="D842">
        <v>0</v>
      </c>
      <c r="E842">
        <v>0</v>
      </c>
      <c r="F842">
        <v>0</v>
      </c>
      <c r="G842">
        <v>0</v>
      </c>
      <c r="H842">
        <v>0</v>
      </c>
      <c r="J842">
        <v>0</v>
      </c>
      <c r="K842">
        <v>0</v>
      </c>
      <c r="L842">
        <v>0</v>
      </c>
      <c r="M842">
        <v>0</v>
      </c>
      <c r="N842">
        <v>0</v>
      </c>
      <c r="O842">
        <v>0</v>
      </c>
      <c r="P842">
        <v>0</v>
      </c>
      <c r="Q842">
        <v>0</v>
      </c>
      <c r="S842">
        <v>0</v>
      </c>
      <c r="T842">
        <v>0</v>
      </c>
      <c r="U842">
        <v>0</v>
      </c>
      <c r="V842">
        <v>0</v>
      </c>
      <c r="W842">
        <v>0</v>
      </c>
      <c r="X842">
        <v>0</v>
      </c>
      <c r="Y842">
        <v>0</v>
      </c>
      <c r="AA842">
        <v>8</v>
      </c>
      <c r="AB842">
        <v>5</v>
      </c>
      <c r="AC842">
        <v>3</v>
      </c>
      <c r="AD842">
        <v>4</v>
      </c>
      <c r="AE842">
        <v>0.93701087981999998</v>
      </c>
      <c r="AF842" t="s">
        <v>44</v>
      </c>
      <c r="AG842">
        <v>0.4</v>
      </c>
      <c r="AH842" t="s">
        <v>45</v>
      </c>
    </row>
    <row r="843" spans="1:34" x14ac:dyDescent="0.25">
      <c r="A843">
        <v>1478</v>
      </c>
      <c r="B843">
        <v>0</v>
      </c>
      <c r="C843">
        <v>0</v>
      </c>
      <c r="D843">
        <v>0</v>
      </c>
      <c r="E843">
        <v>0</v>
      </c>
      <c r="F843">
        <v>0</v>
      </c>
      <c r="G843">
        <v>0</v>
      </c>
      <c r="H843">
        <v>0</v>
      </c>
      <c r="J843">
        <v>0</v>
      </c>
      <c r="K843">
        <v>0</v>
      </c>
      <c r="L843">
        <v>0</v>
      </c>
      <c r="M843">
        <v>0</v>
      </c>
      <c r="N843">
        <v>0</v>
      </c>
      <c r="O843">
        <v>0</v>
      </c>
      <c r="P843">
        <v>0</v>
      </c>
      <c r="Q843">
        <v>0</v>
      </c>
      <c r="S843">
        <v>0</v>
      </c>
      <c r="T843">
        <v>0</v>
      </c>
      <c r="U843">
        <v>0</v>
      </c>
      <c r="V843">
        <v>0</v>
      </c>
      <c r="W843">
        <v>0</v>
      </c>
      <c r="X843">
        <v>0</v>
      </c>
      <c r="Y843">
        <v>0</v>
      </c>
      <c r="AA843">
        <v>8</v>
      </c>
      <c r="AB843">
        <v>5</v>
      </c>
      <c r="AC843">
        <v>3</v>
      </c>
      <c r="AD843">
        <v>4</v>
      </c>
      <c r="AE843">
        <v>0.93701087981999998</v>
      </c>
      <c r="AF843" t="s">
        <v>46</v>
      </c>
      <c r="AG843">
        <v>0.5</v>
      </c>
      <c r="AH843" t="s">
        <v>47</v>
      </c>
    </row>
    <row r="844" spans="1:34" x14ac:dyDescent="0.25">
      <c r="A844">
        <v>1479</v>
      </c>
      <c r="B844">
        <v>0</v>
      </c>
      <c r="C844">
        <v>0</v>
      </c>
      <c r="D844">
        <v>0</v>
      </c>
      <c r="E844">
        <v>0</v>
      </c>
      <c r="F844">
        <v>0</v>
      </c>
      <c r="G844">
        <v>0</v>
      </c>
      <c r="H844">
        <v>0</v>
      </c>
      <c r="J844">
        <v>10</v>
      </c>
      <c r="K844">
        <v>0</v>
      </c>
      <c r="L844">
        <v>0</v>
      </c>
      <c r="M844">
        <v>0</v>
      </c>
      <c r="N844">
        <v>0</v>
      </c>
      <c r="O844">
        <v>0</v>
      </c>
      <c r="P844">
        <v>0</v>
      </c>
      <c r="Q844">
        <v>0</v>
      </c>
      <c r="S844">
        <v>4</v>
      </c>
      <c r="T844">
        <v>0</v>
      </c>
      <c r="U844">
        <v>0</v>
      </c>
      <c r="V844">
        <v>0</v>
      </c>
      <c r="W844">
        <v>4</v>
      </c>
      <c r="X844">
        <v>0</v>
      </c>
      <c r="Y844">
        <v>0</v>
      </c>
      <c r="Z844">
        <v>0.75</v>
      </c>
      <c r="AA844" t="s">
        <v>48</v>
      </c>
      <c r="AE844">
        <v>1.0110932990299999</v>
      </c>
      <c r="AF844" t="s">
        <v>34</v>
      </c>
      <c r="AG844">
        <v>100</v>
      </c>
      <c r="AH844" t="s">
        <v>35</v>
      </c>
    </row>
    <row r="845" spans="1:34" x14ac:dyDescent="0.25">
      <c r="A845">
        <v>1479</v>
      </c>
      <c r="B845">
        <v>0</v>
      </c>
      <c r="C845">
        <v>0</v>
      </c>
      <c r="D845">
        <v>0</v>
      </c>
      <c r="E845">
        <v>0</v>
      </c>
      <c r="F845">
        <v>0</v>
      </c>
      <c r="G845">
        <v>0</v>
      </c>
      <c r="H845">
        <v>0</v>
      </c>
      <c r="J845">
        <v>10</v>
      </c>
      <c r="K845">
        <v>0</v>
      </c>
      <c r="L845">
        <v>0</v>
      </c>
      <c r="M845">
        <v>0</v>
      </c>
      <c r="N845">
        <v>0</v>
      </c>
      <c r="O845">
        <v>0</v>
      </c>
      <c r="P845">
        <v>0</v>
      </c>
      <c r="Q845">
        <v>0</v>
      </c>
      <c r="S845">
        <v>4</v>
      </c>
      <c r="T845">
        <v>0</v>
      </c>
      <c r="U845">
        <v>0</v>
      </c>
      <c r="V845">
        <v>0</v>
      </c>
      <c r="W845">
        <v>4</v>
      </c>
      <c r="X845">
        <v>0</v>
      </c>
      <c r="Y845">
        <v>0</v>
      </c>
      <c r="Z845">
        <v>0.75</v>
      </c>
      <c r="AA845" t="s">
        <v>48</v>
      </c>
      <c r="AE845">
        <v>1.0110932990299999</v>
      </c>
      <c r="AF845" t="s">
        <v>36</v>
      </c>
      <c r="AG845">
        <v>150</v>
      </c>
      <c r="AH845" t="s">
        <v>37</v>
      </c>
    </row>
    <row r="846" spans="1:34" x14ac:dyDescent="0.25">
      <c r="A846">
        <v>1479</v>
      </c>
      <c r="B846">
        <v>0</v>
      </c>
      <c r="C846">
        <v>0</v>
      </c>
      <c r="D846">
        <v>0</v>
      </c>
      <c r="E846">
        <v>0</v>
      </c>
      <c r="F846">
        <v>0</v>
      </c>
      <c r="G846">
        <v>0</v>
      </c>
      <c r="H846">
        <v>0</v>
      </c>
      <c r="J846">
        <v>10</v>
      </c>
      <c r="K846">
        <v>0</v>
      </c>
      <c r="L846">
        <v>0</v>
      </c>
      <c r="M846">
        <v>0</v>
      </c>
      <c r="N846">
        <v>0</v>
      </c>
      <c r="O846">
        <v>0</v>
      </c>
      <c r="P846">
        <v>0</v>
      </c>
      <c r="Q846">
        <v>0</v>
      </c>
      <c r="S846">
        <v>4</v>
      </c>
      <c r="T846">
        <v>0</v>
      </c>
      <c r="U846">
        <v>0</v>
      </c>
      <c r="V846">
        <v>0</v>
      </c>
      <c r="W846">
        <v>4</v>
      </c>
      <c r="X846">
        <v>0</v>
      </c>
      <c r="Y846">
        <v>0</v>
      </c>
      <c r="Z846">
        <v>0.75</v>
      </c>
      <c r="AA846" t="s">
        <v>48</v>
      </c>
      <c r="AE846">
        <v>1.0110932990299999</v>
      </c>
      <c r="AF846" t="s">
        <v>38</v>
      </c>
      <c r="AG846">
        <v>200</v>
      </c>
      <c r="AH846" t="s">
        <v>39</v>
      </c>
    </row>
    <row r="847" spans="1:34" x14ac:dyDescent="0.25">
      <c r="A847">
        <v>1479</v>
      </c>
      <c r="B847">
        <v>0</v>
      </c>
      <c r="C847">
        <v>0</v>
      </c>
      <c r="D847">
        <v>0</v>
      </c>
      <c r="E847">
        <v>0</v>
      </c>
      <c r="F847">
        <v>0</v>
      </c>
      <c r="G847">
        <v>0</v>
      </c>
      <c r="H847">
        <v>0</v>
      </c>
      <c r="J847">
        <v>10</v>
      </c>
      <c r="K847">
        <v>0</v>
      </c>
      <c r="L847">
        <v>0</v>
      </c>
      <c r="M847">
        <v>0</v>
      </c>
      <c r="N847">
        <v>0</v>
      </c>
      <c r="O847">
        <v>0</v>
      </c>
      <c r="P847">
        <v>0</v>
      </c>
      <c r="Q847">
        <v>0</v>
      </c>
      <c r="S847">
        <v>4</v>
      </c>
      <c r="T847">
        <v>0</v>
      </c>
      <c r="U847">
        <v>0</v>
      </c>
      <c r="V847">
        <v>0</v>
      </c>
      <c r="W847">
        <v>4</v>
      </c>
      <c r="X847">
        <v>0</v>
      </c>
      <c r="Y847">
        <v>0</v>
      </c>
      <c r="Z847">
        <v>0.75</v>
      </c>
      <c r="AA847" t="s">
        <v>48</v>
      </c>
      <c r="AE847">
        <v>1.0110932990299999</v>
      </c>
      <c r="AF847" t="s">
        <v>42</v>
      </c>
      <c r="AG847">
        <v>0.3</v>
      </c>
      <c r="AH847" t="s">
        <v>43</v>
      </c>
    </row>
    <row r="848" spans="1:34" x14ac:dyDescent="0.25">
      <c r="A848">
        <v>1479</v>
      </c>
      <c r="B848">
        <v>0</v>
      </c>
      <c r="C848">
        <v>0</v>
      </c>
      <c r="D848">
        <v>0</v>
      </c>
      <c r="E848">
        <v>0</v>
      </c>
      <c r="F848">
        <v>0</v>
      </c>
      <c r="G848">
        <v>0</v>
      </c>
      <c r="H848">
        <v>0</v>
      </c>
      <c r="J848">
        <v>10</v>
      </c>
      <c r="K848">
        <v>0</v>
      </c>
      <c r="L848">
        <v>0</v>
      </c>
      <c r="M848">
        <v>0</v>
      </c>
      <c r="N848">
        <v>0</v>
      </c>
      <c r="O848">
        <v>0</v>
      </c>
      <c r="P848">
        <v>0</v>
      </c>
      <c r="Q848">
        <v>0</v>
      </c>
      <c r="S848">
        <v>4</v>
      </c>
      <c r="T848">
        <v>0</v>
      </c>
      <c r="U848">
        <v>0</v>
      </c>
      <c r="V848">
        <v>0</v>
      </c>
      <c r="W848">
        <v>4</v>
      </c>
      <c r="X848">
        <v>0</v>
      </c>
      <c r="Y848">
        <v>0</v>
      </c>
      <c r="Z848">
        <v>0.75</v>
      </c>
      <c r="AA848" t="s">
        <v>48</v>
      </c>
      <c r="AE848">
        <v>1.0110932990299999</v>
      </c>
      <c r="AF848" t="s">
        <v>44</v>
      </c>
      <c r="AG848">
        <v>0.4</v>
      </c>
      <c r="AH848" t="s">
        <v>45</v>
      </c>
    </row>
    <row r="849" spans="1:34" x14ac:dyDescent="0.25">
      <c r="A849">
        <v>1479</v>
      </c>
      <c r="B849">
        <v>0</v>
      </c>
      <c r="C849">
        <v>0</v>
      </c>
      <c r="D849">
        <v>0</v>
      </c>
      <c r="E849">
        <v>0</v>
      </c>
      <c r="F849">
        <v>0</v>
      </c>
      <c r="G849">
        <v>0</v>
      </c>
      <c r="H849">
        <v>0</v>
      </c>
      <c r="J849">
        <v>10</v>
      </c>
      <c r="K849">
        <v>0</v>
      </c>
      <c r="L849">
        <v>0</v>
      </c>
      <c r="M849">
        <v>0</v>
      </c>
      <c r="N849">
        <v>0</v>
      </c>
      <c r="O849">
        <v>0</v>
      </c>
      <c r="P849">
        <v>0</v>
      </c>
      <c r="Q849">
        <v>0</v>
      </c>
      <c r="S849">
        <v>4</v>
      </c>
      <c r="T849">
        <v>0</v>
      </c>
      <c r="U849">
        <v>0</v>
      </c>
      <c r="V849">
        <v>0</v>
      </c>
      <c r="W849">
        <v>4</v>
      </c>
      <c r="X849">
        <v>0</v>
      </c>
      <c r="Y849">
        <v>0</v>
      </c>
      <c r="Z849">
        <v>0.75</v>
      </c>
      <c r="AA849" t="s">
        <v>48</v>
      </c>
      <c r="AE849">
        <v>1.0110932990299999</v>
      </c>
      <c r="AF849" t="s">
        <v>46</v>
      </c>
      <c r="AG849">
        <v>0.5</v>
      </c>
      <c r="AH849" t="s">
        <v>47</v>
      </c>
    </row>
    <row r="850" spans="1:34" x14ac:dyDescent="0.25">
      <c r="A850">
        <v>1480</v>
      </c>
      <c r="B850">
        <v>0</v>
      </c>
      <c r="C850">
        <v>0</v>
      </c>
      <c r="D850">
        <v>0</v>
      </c>
      <c r="E850">
        <v>0</v>
      </c>
      <c r="F850">
        <v>0</v>
      </c>
      <c r="G850">
        <v>0</v>
      </c>
      <c r="H850">
        <v>0</v>
      </c>
      <c r="J850">
        <v>0</v>
      </c>
      <c r="K850">
        <v>0</v>
      </c>
      <c r="L850">
        <v>0</v>
      </c>
      <c r="M850">
        <v>0</v>
      </c>
      <c r="N850">
        <v>0</v>
      </c>
      <c r="O850">
        <v>0</v>
      </c>
      <c r="P850">
        <v>0</v>
      </c>
      <c r="Q850">
        <v>0</v>
      </c>
      <c r="S850">
        <v>3</v>
      </c>
      <c r="T850">
        <v>0</v>
      </c>
      <c r="U850">
        <v>0</v>
      </c>
      <c r="V850">
        <v>0</v>
      </c>
      <c r="W850">
        <v>3</v>
      </c>
      <c r="X850">
        <v>0</v>
      </c>
      <c r="Y850">
        <v>0</v>
      </c>
      <c r="Z850">
        <v>2</v>
      </c>
      <c r="AA850">
        <v>1</v>
      </c>
      <c r="AB850">
        <v>0</v>
      </c>
      <c r="AC850">
        <v>1</v>
      </c>
      <c r="AD850">
        <v>10</v>
      </c>
      <c r="AE850">
        <v>1.09831868587</v>
      </c>
      <c r="AF850" t="s">
        <v>38</v>
      </c>
      <c r="AG850">
        <v>200</v>
      </c>
      <c r="AH850" t="s">
        <v>39</v>
      </c>
    </row>
    <row r="851" spans="1:34" x14ac:dyDescent="0.25">
      <c r="A851">
        <v>1480</v>
      </c>
      <c r="B851">
        <v>0</v>
      </c>
      <c r="C851">
        <v>0</v>
      </c>
      <c r="D851">
        <v>0</v>
      </c>
      <c r="E851">
        <v>0</v>
      </c>
      <c r="F851">
        <v>0</v>
      </c>
      <c r="G851">
        <v>0</v>
      </c>
      <c r="H851">
        <v>0</v>
      </c>
      <c r="J851">
        <v>0</v>
      </c>
      <c r="K851">
        <v>0</v>
      </c>
      <c r="L851">
        <v>0</v>
      </c>
      <c r="M851">
        <v>0</v>
      </c>
      <c r="N851">
        <v>0</v>
      </c>
      <c r="O851">
        <v>0</v>
      </c>
      <c r="P851">
        <v>0</v>
      </c>
      <c r="Q851">
        <v>0</v>
      </c>
      <c r="S851">
        <v>3</v>
      </c>
      <c r="T851">
        <v>0</v>
      </c>
      <c r="U851">
        <v>0</v>
      </c>
      <c r="V851">
        <v>0</v>
      </c>
      <c r="W851">
        <v>3</v>
      </c>
      <c r="X851">
        <v>0</v>
      </c>
      <c r="Y851">
        <v>0</v>
      </c>
      <c r="Z851">
        <v>2</v>
      </c>
      <c r="AA851">
        <v>1</v>
      </c>
      <c r="AB851">
        <v>0</v>
      </c>
      <c r="AC851">
        <v>1</v>
      </c>
      <c r="AD851">
        <v>10</v>
      </c>
      <c r="AE851">
        <v>1.09831868587</v>
      </c>
      <c r="AF851" t="s">
        <v>44</v>
      </c>
      <c r="AG851">
        <v>0.4</v>
      </c>
      <c r="AH851" t="s">
        <v>45</v>
      </c>
    </row>
    <row r="852" spans="1:34" x14ac:dyDescent="0.25">
      <c r="A852">
        <v>1480</v>
      </c>
      <c r="B852">
        <v>0</v>
      </c>
      <c r="C852">
        <v>0</v>
      </c>
      <c r="D852">
        <v>0</v>
      </c>
      <c r="E852">
        <v>0</v>
      </c>
      <c r="F852">
        <v>0</v>
      </c>
      <c r="G852">
        <v>0</v>
      </c>
      <c r="H852">
        <v>0</v>
      </c>
      <c r="J852">
        <v>0</v>
      </c>
      <c r="K852">
        <v>0</v>
      </c>
      <c r="L852">
        <v>0</v>
      </c>
      <c r="M852">
        <v>0</v>
      </c>
      <c r="N852">
        <v>0</v>
      </c>
      <c r="O852">
        <v>0</v>
      </c>
      <c r="P852">
        <v>0</v>
      </c>
      <c r="Q852">
        <v>0</v>
      </c>
      <c r="S852">
        <v>3</v>
      </c>
      <c r="T852">
        <v>0</v>
      </c>
      <c r="U852">
        <v>0</v>
      </c>
      <c r="V852">
        <v>0</v>
      </c>
      <c r="W852">
        <v>3</v>
      </c>
      <c r="X852">
        <v>0</v>
      </c>
      <c r="Y852">
        <v>0</v>
      </c>
      <c r="Z852">
        <v>2</v>
      </c>
      <c r="AA852">
        <v>1</v>
      </c>
      <c r="AB852">
        <v>0</v>
      </c>
      <c r="AC852">
        <v>1</v>
      </c>
      <c r="AD852">
        <v>10</v>
      </c>
      <c r="AE852">
        <v>1.09831868587</v>
      </c>
      <c r="AF852" t="s">
        <v>46</v>
      </c>
      <c r="AG852">
        <v>0.5</v>
      </c>
      <c r="AH852" t="s">
        <v>47</v>
      </c>
    </row>
    <row r="853" spans="1:34" x14ac:dyDescent="0.25">
      <c r="A853">
        <v>1483</v>
      </c>
      <c r="B853">
        <v>0</v>
      </c>
      <c r="C853">
        <v>0</v>
      </c>
      <c r="D853">
        <v>0</v>
      </c>
      <c r="E853">
        <v>0</v>
      </c>
      <c r="F853">
        <v>0</v>
      </c>
      <c r="G853">
        <v>0</v>
      </c>
      <c r="H853">
        <v>0</v>
      </c>
      <c r="J853">
        <v>15</v>
      </c>
      <c r="K853" t="s">
        <v>48</v>
      </c>
      <c r="S853">
        <v>0</v>
      </c>
      <c r="T853">
        <v>0</v>
      </c>
      <c r="U853">
        <v>0</v>
      </c>
      <c r="V853">
        <v>0</v>
      </c>
      <c r="W853">
        <v>0</v>
      </c>
      <c r="X853">
        <v>0</v>
      </c>
      <c r="Y853">
        <v>0</v>
      </c>
      <c r="AA853">
        <v>0</v>
      </c>
      <c r="AB853">
        <v>0</v>
      </c>
      <c r="AC853">
        <v>0</v>
      </c>
      <c r="AE853">
        <v>1.39213540907</v>
      </c>
      <c r="AF853" t="s">
        <v>38</v>
      </c>
      <c r="AG853">
        <v>200</v>
      </c>
      <c r="AH853" t="s">
        <v>39</v>
      </c>
    </row>
    <row r="854" spans="1:34" x14ac:dyDescent="0.25">
      <c r="A854">
        <v>1484</v>
      </c>
      <c r="B854">
        <v>0</v>
      </c>
      <c r="C854">
        <v>0</v>
      </c>
      <c r="D854">
        <v>0</v>
      </c>
      <c r="E854">
        <v>0</v>
      </c>
      <c r="F854">
        <v>0</v>
      </c>
      <c r="G854">
        <v>0</v>
      </c>
      <c r="H854">
        <v>0</v>
      </c>
      <c r="J854">
        <v>0</v>
      </c>
      <c r="K854">
        <v>0</v>
      </c>
      <c r="L854">
        <v>0</v>
      </c>
      <c r="M854">
        <v>0</v>
      </c>
      <c r="N854">
        <v>0</v>
      </c>
      <c r="O854">
        <v>0</v>
      </c>
      <c r="P854">
        <v>0</v>
      </c>
      <c r="Q854">
        <v>0</v>
      </c>
      <c r="S854">
        <v>0</v>
      </c>
      <c r="T854">
        <v>0</v>
      </c>
      <c r="U854">
        <v>0</v>
      </c>
      <c r="V854">
        <v>0</v>
      </c>
      <c r="W854">
        <v>0</v>
      </c>
      <c r="X854">
        <v>0</v>
      </c>
      <c r="Y854">
        <v>0</v>
      </c>
      <c r="AA854">
        <v>2</v>
      </c>
      <c r="AB854">
        <v>2</v>
      </c>
      <c r="AC854">
        <v>0</v>
      </c>
      <c r="AD854">
        <v>6</v>
      </c>
      <c r="AE854">
        <v>0.78602614843999996</v>
      </c>
      <c r="AF854" t="s">
        <v>42</v>
      </c>
      <c r="AG854">
        <v>0.3</v>
      </c>
      <c r="AH854" t="s">
        <v>43</v>
      </c>
    </row>
    <row r="855" spans="1:34" x14ac:dyDescent="0.25">
      <c r="A855">
        <v>1484</v>
      </c>
      <c r="B855">
        <v>0</v>
      </c>
      <c r="C855">
        <v>0</v>
      </c>
      <c r="D855">
        <v>0</v>
      </c>
      <c r="E855">
        <v>0</v>
      </c>
      <c r="F855">
        <v>0</v>
      </c>
      <c r="G855">
        <v>0</v>
      </c>
      <c r="H855">
        <v>0</v>
      </c>
      <c r="J855">
        <v>0</v>
      </c>
      <c r="K855">
        <v>0</v>
      </c>
      <c r="L855">
        <v>0</v>
      </c>
      <c r="M855">
        <v>0</v>
      </c>
      <c r="N855">
        <v>0</v>
      </c>
      <c r="O855">
        <v>0</v>
      </c>
      <c r="P855">
        <v>0</v>
      </c>
      <c r="Q855">
        <v>0</v>
      </c>
      <c r="S855">
        <v>0</v>
      </c>
      <c r="T855">
        <v>0</v>
      </c>
      <c r="U855">
        <v>0</v>
      </c>
      <c r="V855">
        <v>0</v>
      </c>
      <c r="W855">
        <v>0</v>
      </c>
      <c r="X855">
        <v>0</v>
      </c>
      <c r="Y855">
        <v>0</v>
      </c>
      <c r="AA855">
        <v>2</v>
      </c>
      <c r="AB855">
        <v>2</v>
      </c>
      <c r="AC855">
        <v>0</v>
      </c>
      <c r="AD855">
        <v>6</v>
      </c>
      <c r="AE855">
        <v>0.78602614843999996</v>
      </c>
      <c r="AF855" t="s">
        <v>44</v>
      </c>
      <c r="AG855">
        <v>0.4</v>
      </c>
      <c r="AH855" t="s">
        <v>45</v>
      </c>
    </row>
    <row r="856" spans="1:34" x14ac:dyDescent="0.25">
      <c r="A856">
        <v>1484</v>
      </c>
      <c r="B856">
        <v>0</v>
      </c>
      <c r="C856">
        <v>0</v>
      </c>
      <c r="D856">
        <v>0</v>
      </c>
      <c r="E856">
        <v>0</v>
      </c>
      <c r="F856">
        <v>0</v>
      </c>
      <c r="G856">
        <v>0</v>
      </c>
      <c r="H856">
        <v>0</v>
      </c>
      <c r="J856">
        <v>0</v>
      </c>
      <c r="K856">
        <v>0</v>
      </c>
      <c r="L856">
        <v>0</v>
      </c>
      <c r="M856">
        <v>0</v>
      </c>
      <c r="N856">
        <v>0</v>
      </c>
      <c r="O856">
        <v>0</v>
      </c>
      <c r="P856">
        <v>0</v>
      </c>
      <c r="Q856">
        <v>0</v>
      </c>
      <c r="S856">
        <v>0</v>
      </c>
      <c r="T856">
        <v>0</v>
      </c>
      <c r="U856">
        <v>0</v>
      </c>
      <c r="V856">
        <v>0</v>
      </c>
      <c r="W856">
        <v>0</v>
      </c>
      <c r="X856">
        <v>0</v>
      </c>
      <c r="Y856">
        <v>0</v>
      </c>
      <c r="AA856">
        <v>2</v>
      </c>
      <c r="AB856">
        <v>2</v>
      </c>
      <c r="AC856">
        <v>0</v>
      </c>
      <c r="AD856">
        <v>6</v>
      </c>
      <c r="AE856">
        <v>0.78602614843999996</v>
      </c>
      <c r="AF856" t="s">
        <v>46</v>
      </c>
      <c r="AG856">
        <v>0.5</v>
      </c>
      <c r="AH856" t="s">
        <v>47</v>
      </c>
    </row>
    <row r="857" spans="1:34" x14ac:dyDescent="0.25">
      <c r="A857">
        <v>1485</v>
      </c>
      <c r="B857">
        <v>0</v>
      </c>
      <c r="C857">
        <v>0</v>
      </c>
      <c r="D857">
        <v>0</v>
      </c>
      <c r="E857">
        <v>0</v>
      </c>
      <c r="F857">
        <v>0</v>
      </c>
      <c r="G857">
        <v>0</v>
      </c>
      <c r="H857">
        <v>0</v>
      </c>
      <c r="J857">
        <v>0</v>
      </c>
      <c r="K857">
        <v>0</v>
      </c>
      <c r="L857">
        <v>0</v>
      </c>
      <c r="M857">
        <v>0</v>
      </c>
      <c r="N857">
        <v>0</v>
      </c>
      <c r="O857">
        <v>0</v>
      </c>
      <c r="P857">
        <v>0</v>
      </c>
      <c r="Q857">
        <v>0</v>
      </c>
      <c r="S857">
        <v>0</v>
      </c>
      <c r="T857">
        <v>0</v>
      </c>
      <c r="U857">
        <v>0</v>
      </c>
      <c r="V857">
        <v>0</v>
      </c>
      <c r="W857">
        <v>0</v>
      </c>
      <c r="X857">
        <v>0</v>
      </c>
      <c r="Y857">
        <v>0</v>
      </c>
      <c r="AA857">
        <v>2</v>
      </c>
      <c r="AB857">
        <v>1</v>
      </c>
      <c r="AC857">
        <v>1</v>
      </c>
      <c r="AD857">
        <v>12</v>
      </c>
      <c r="AE857">
        <v>1.0687266965</v>
      </c>
      <c r="AF857" t="s">
        <v>49</v>
      </c>
      <c r="AG857">
        <v>50</v>
      </c>
      <c r="AH857" t="s">
        <v>50</v>
      </c>
    </row>
    <row r="858" spans="1:34" x14ac:dyDescent="0.25">
      <c r="A858">
        <v>1485</v>
      </c>
      <c r="B858">
        <v>0</v>
      </c>
      <c r="C858">
        <v>0</v>
      </c>
      <c r="D858">
        <v>0</v>
      </c>
      <c r="E858">
        <v>0</v>
      </c>
      <c r="F858">
        <v>0</v>
      </c>
      <c r="G858">
        <v>0</v>
      </c>
      <c r="H858">
        <v>0</v>
      </c>
      <c r="J858">
        <v>0</v>
      </c>
      <c r="K858">
        <v>0</v>
      </c>
      <c r="L858">
        <v>0</v>
      </c>
      <c r="M858">
        <v>0</v>
      </c>
      <c r="N858">
        <v>0</v>
      </c>
      <c r="O858">
        <v>0</v>
      </c>
      <c r="P858">
        <v>0</v>
      </c>
      <c r="Q858">
        <v>0</v>
      </c>
      <c r="S858">
        <v>0</v>
      </c>
      <c r="T858">
        <v>0</v>
      </c>
      <c r="U858">
        <v>0</v>
      </c>
      <c r="V858">
        <v>0</v>
      </c>
      <c r="W858">
        <v>0</v>
      </c>
      <c r="X858">
        <v>0</v>
      </c>
      <c r="Y858">
        <v>0</v>
      </c>
      <c r="AA858">
        <v>2</v>
      </c>
      <c r="AB858">
        <v>1</v>
      </c>
      <c r="AC858">
        <v>1</v>
      </c>
      <c r="AD858">
        <v>12</v>
      </c>
      <c r="AE858">
        <v>1.0687266965</v>
      </c>
      <c r="AF858" t="s">
        <v>34</v>
      </c>
      <c r="AG858">
        <v>100</v>
      </c>
      <c r="AH858" t="s">
        <v>35</v>
      </c>
    </row>
    <row r="859" spans="1:34" x14ac:dyDescent="0.25">
      <c r="A859">
        <v>1485</v>
      </c>
      <c r="B859">
        <v>0</v>
      </c>
      <c r="C859">
        <v>0</v>
      </c>
      <c r="D859">
        <v>0</v>
      </c>
      <c r="E859">
        <v>0</v>
      </c>
      <c r="F859">
        <v>0</v>
      </c>
      <c r="G859">
        <v>0</v>
      </c>
      <c r="H859">
        <v>0</v>
      </c>
      <c r="J859">
        <v>0</v>
      </c>
      <c r="K859">
        <v>0</v>
      </c>
      <c r="L859">
        <v>0</v>
      </c>
      <c r="M859">
        <v>0</v>
      </c>
      <c r="N859">
        <v>0</v>
      </c>
      <c r="O859">
        <v>0</v>
      </c>
      <c r="P859">
        <v>0</v>
      </c>
      <c r="Q859">
        <v>0</v>
      </c>
      <c r="S859">
        <v>0</v>
      </c>
      <c r="T859">
        <v>0</v>
      </c>
      <c r="U859">
        <v>0</v>
      </c>
      <c r="V859">
        <v>0</v>
      </c>
      <c r="W859">
        <v>0</v>
      </c>
      <c r="X859">
        <v>0</v>
      </c>
      <c r="Y859">
        <v>0</v>
      </c>
      <c r="AA859">
        <v>2</v>
      </c>
      <c r="AB859">
        <v>1</v>
      </c>
      <c r="AC859">
        <v>1</v>
      </c>
      <c r="AD859">
        <v>12</v>
      </c>
      <c r="AE859">
        <v>1.0687266965</v>
      </c>
      <c r="AF859" t="s">
        <v>36</v>
      </c>
      <c r="AG859">
        <v>150</v>
      </c>
      <c r="AH859" t="s">
        <v>37</v>
      </c>
    </row>
    <row r="860" spans="1:34" x14ac:dyDescent="0.25">
      <c r="A860">
        <v>1485</v>
      </c>
      <c r="B860">
        <v>0</v>
      </c>
      <c r="C860">
        <v>0</v>
      </c>
      <c r="D860">
        <v>0</v>
      </c>
      <c r="E860">
        <v>0</v>
      </c>
      <c r="F860">
        <v>0</v>
      </c>
      <c r="G860">
        <v>0</v>
      </c>
      <c r="H860">
        <v>0</v>
      </c>
      <c r="J860">
        <v>0</v>
      </c>
      <c r="K860">
        <v>0</v>
      </c>
      <c r="L860">
        <v>0</v>
      </c>
      <c r="M860">
        <v>0</v>
      </c>
      <c r="N860">
        <v>0</v>
      </c>
      <c r="O860">
        <v>0</v>
      </c>
      <c r="P860">
        <v>0</v>
      </c>
      <c r="Q860">
        <v>0</v>
      </c>
      <c r="S860">
        <v>0</v>
      </c>
      <c r="T860">
        <v>0</v>
      </c>
      <c r="U860">
        <v>0</v>
      </c>
      <c r="V860">
        <v>0</v>
      </c>
      <c r="W860">
        <v>0</v>
      </c>
      <c r="X860">
        <v>0</v>
      </c>
      <c r="Y860">
        <v>0</v>
      </c>
      <c r="AA860">
        <v>2</v>
      </c>
      <c r="AB860">
        <v>1</v>
      </c>
      <c r="AC860">
        <v>1</v>
      </c>
      <c r="AD860">
        <v>12</v>
      </c>
      <c r="AE860">
        <v>1.0687266965</v>
      </c>
      <c r="AF860" t="s">
        <v>38</v>
      </c>
      <c r="AG860">
        <v>200</v>
      </c>
      <c r="AH860" t="s">
        <v>39</v>
      </c>
    </row>
    <row r="861" spans="1:34" x14ac:dyDescent="0.25">
      <c r="A861">
        <v>1485</v>
      </c>
      <c r="B861">
        <v>0</v>
      </c>
      <c r="C861">
        <v>0</v>
      </c>
      <c r="D861">
        <v>0</v>
      </c>
      <c r="E861">
        <v>0</v>
      </c>
      <c r="F861">
        <v>0</v>
      </c>
      <c r="G861">
        <v>0</v>
      </c>
      <c r="H861">
        <v>0</v>
      </c>
      <c r="J861">
        <v>0</v>
      </c>
      <c r="K861">
        <v>0</v>
      </c>
      <c r="L861">
        <v>0</v>
      </c>
      <c r="M861">
        <v>0</v>
      </c>
      <c r="N861">
        <v>0</v>
      </c>
      <c r="O861">
        <v>0</v>
      </c>
      <c r="P861">
        <v>0</v>
      </c>
      <c r="Q861">
        <v>0</v>
      </c>
      <c r="S861">
        <v>0</v>
      </c>
      <c r="T861">
        <v>0</v>
      </c>
      <c r="U861">
        <v>0</v>
      </c>
      <c r="V861">
        <v>0</v>
      </c>
      <c r="W861">
        <v>0</v>
      </c>
      <c r="X861">
        <v>0</v>
      </c>
      <c r="Y861">
        <v>0</v>
      </c>
      <c r="AA861">
        <v>2</v>
      </c>
      <c r="AB861">
        <v>1</v>
      </c>
      <c r="AC861">
        <v>1</v>
      </c>
      <c r="AD861">
        <v>12</v>
      </c>
      <c r="AE861">
        <v>1.0687266965</v>
      </c>
      <c r="AF861" t="s">
        <v>44</v>
      </c>
      <c r="AG861">
        <v>0.4</v>
      </c>
      <c r="AH861" t="s">
        <v>45</v>
      </c>
    </row>
    <row r="862" spans="1:34" x14ac:dyDescent="0.25">
      <c r="A862">
        <v>1485</v>
      </c>
      <c r="B862">
        <v>0</v>
      </c>
      <c r="C862">
        <v>0</v>
      </c>
      <c r="D862">
        <v>0</v>
      </c>
      <c r="E862">
        <v>0</v>
      </c>
      <c r="F862">
        <v>0</v>
      </c>
      <c r="G862">
        <v>0</v>
      </c>
      <c r="H862">
        <v>0</v>
      </c>
      <c r="J862">
        <v>0</v>
      </c>
      <c r="K862">
        <v>0</v>
      </c>
      <c r="L862">
        <v>0</v>
      </c>
      <c r="M862">
        <v>0</v>
      </c>
      <c r="N862">
        <v>0</v>
      </c>
      <c r="O862">
        <v>0</v>
      </c>
      <c r="P862">
        <v>0</v>
      </c>
      <c r="Q862">
        <v>0</v>
      </c>
      <c r="S862">
        <v>0</v>
      </c>
      <c r="T862">
        <v>0</v>
      </c>
      <c r="U862">
        <v>0</v>
      </c>
      <c r="V862">
        <v>0</v>
      </c>
      <c r="W862">
        <v>0</v>
      </c>
      <c r="X862">
        <v>0</v>
      </c>
      <c r="Y862">
        <v>0</v>
      </c>
      <c r="AA862">
        <v>2</v>
      </c>
      <c r="AB862">
        <v>1</v>
      </c>
      <c r="AC862">
        <v>1</v>
      </c>
      <c r="AD862">
        <v>12</v>
      </c>
      <c r="AE862">
        <v>1.0687266965</v>
      </c>
      <c r="AF862" t="s">
        <v>46</v>
      </c>
      <c r="AG862">
        <v>0.5</v>
      </c>
      <c r="AH862" t="s">
        <v>47</v>
      </c>
    </row>
    <row r="863" spans="1:34" x14ac:dyDescent="0.25">
      <c r="A863">
        <v>1488</v>
      </c>
      <c r="B863">
        <v>0</v>
      </c>
      <c r="C863">
        <v>0</v>
      </c>
      <c r="D863">
        <v>0</v>
      </c>
      <c r="E863">
        <v>0</v>
      </c>
      <c r="F863">
        <v>0</v>
      </c>
      <c r="G863">
        <v>0</v>
      </c>
      <c r="H863">
        <v>0</v>
      </c>
      <c r="J863">
        <v>0</v>
      </c>
      <c r="K863">
        <v>2</v>
      </c>
      <c r="L863">
        <v>0</v>
      </c>
      <c r="M863">
        <v>0</v>
      </c>
      <c r="N863">
        <v>0</v>
      </c>
      <c r="O863">
        <v>2</v>
      </c>
      <c r="P863">
        <v>0</v>
      </c>
      <c r="Q863">
        <v>0</v>
      </c>
      <c r="R863">
        <v>0.5</v>
      </c>
      <c r="S863">
        <v>0</v>
      </c>
      <c r="T863">
        <v>0</v>
      </c>
      <c r="U863">
        <v>0</v>
      </c>
      <c r="V863">
        <v>0</v>
      </c>
      <c r="W863">
        <v>0</v>
      </c>
      <c r="X863">
        <v>0</v>
      </c>
      <c r="Y863">
        <v>0</v>
      </c>
      <c r="AA863">
        <v>2</v>
      </c>
      <c r="AB863">
        <v>0</v>
      </c>
      <c r="AC863">
        <v>2</v>
      </c>
      <c r="AD863">
        <v>12</v>
      </c>
      <c r="AE863">
        <v>1.30903782692</v>
      </c>
      <c r="AF863" t="s">
        <v>34</v>
      </c>
      <c r="AG863">
        <v>100</v>
      </c>
      <c r="AH863" t="s">
        <v>35</v>
      </c>
    </row>
    <row r="864" spans="1:34" x14ac:dyDescent="0.25">
      <c r="A864">
        <v>1488</v>
      </c>
      <c r="B864">
        <v>0</v>
      </c>
      <c r="C864">
        <v>0</v>
      </c>
      <c r="D864">
        <v>0</v>
      </c>
      <c r="E864">
        <v>0</v>
      </c>
      <c r="F864">
        <v>0</v>
      </c>
      <c r="G864">
        <v>0</v>
      </c>
      <c r="H864">
        <v>0</v>
      </c>
      <c r="J864">
        <v>0</v>
      </c>
      <c r="K864">
        <v>2</v>
      </c>
      <c r="L864">
        <v>0</v>
      </c>
      <c r="M864">
        <v>0</v>
      </c>
      <c r="N864">
        <v>0</v>
      </c>
      <c r="O864">
        <v>2</v>
      </c>
      <c r="P864">
        <v>0</v>
      </c>
      <c r="Q864">
        <v>0</v>
      </c>
      <c r="R864">
        <v>0.5</v>
      </c>
      <c r="S864">
        <v>0</v>
      </c>
      <c r="T864">
        <v>0</v>
      </c>
      <c r="U864">
        <v>0</v>
      </c>
      <c r="V864">
        <v>0</v>
      </c>
      <c r="W864">
        <v>0</v>
      </c>
      <c r="X864">
        <v>0</v>
      </c>
      <c r="Y864">
        <v>0</v>
      </c>
      <c r="AA864">
        <v>2</v>
      </c>
      <c r="AB864">
        <v>0</v>
      </c>
      <c r="AC864">
        <v>2</v>
      </c>
      <c r="AD864">
        <v>12</v>
      </c>
      <c r="AE864">
        <v>1.30903782692</v>
      </c>
      <c r="AF864" t="s">
        <v>36</v>
      </c>
      <c r="AG864">
        <v>150</v>
      </c>
      <c r="AH864" t="s">
        <v>37</v>
      </c>
    </row>
    <row r="865" spans="1:34" x14ac:dyDescent="0.25">
      <c r="A865">
        <v>1488</v>
      </c>
      <c r="B865">
        <v>0</v>
      </c>
      <c r="C865">
        <v>0</v>
      </c>
      <c r="D865">
        <v>0</v>
      </c>
      <c r="E865">
        <v>0</v>
      </c>
      <c r="F865">
        <v>0</v>
      </c>
      <c r="G865">
        <v>0</v>
      </c>
      <c r="H865">
        <v>0</v>
      </c>
      <c r="J865">
        <v>0</v>
      </c>
      <c r="K865">
        <v>2</v>
      </c>
      <c r="L865">
        <v>0</v>
      </c>
      <c r="M865">
        <v>0</v>
      </c>
      <c r="N865">
        <v>0</v>
      </c>
      <c r="O865">
        <v>2</v>
      </c>
      <c r="P865">
        <v>0</v>
      </c>
      <c r="Q865">
        <v>0</v>
      </c>
      <c r="R865">
        <v>0.5</v>
      </c>
      <c r="S865">
        <v>0</v>
      </c>
      <c r="T865">
        <v>0</v>
      </c>
      <c r="U865">
        <v>0</v>
      </c>
      <c r="V865">
        <v>0</v>
      </c>
      <c r="W865">
        <v>0</v>
      </c>
      <c r="X865">
        <v>0</v>
      </c>
      <c r="Y865">
        <v>0</v>
      </c>
      <c r="AA865">
        <v>2</v>
      </c>
      <c r="AB865">
        <v>0</v>
      </c>
      <c r="AC865">
        <v>2</v>
      </c>
      <c r="AD865">
        <v>12</v>
      </c>
      <c r="AE865">
        <v>1.30903782692</v>
      </c>
      <c r="AF865" t="s">
        <v>38</v>
      </c>
      <c r="AG865">
        <v>200</v>
      </c>
      <c r="AH865" t="s">
        <v>39</v>
      </c>
    </row>
    <row r="866" spans="1:34" x14ac:dyDescent="0.25">
      <c r="A866">
        <v>1488</v>
      </c>
      <c r="B866">
        <v>0</v>
      </c>
      <c r="C866">
        <v>0</v>
      </c>
      <c r="D866">
        <v>0</v>
      </c>
      <c r="E866">
        <v>0</v>
      </c>
      <c r="F866">
        <v>0</v>
      </c>
      <c r="G866">
        <v>0</v>
      </c>
      <c r="H866">
        <v>0</v>
      </c>
      <c r="J866">
        <v>0</v>
      </c>
      <c r="K866">
        <v>2</v>
      </c>
      <c r="L866">
        <v>0</v>
      </c>
      <c r="M866">
        <v>0</v>
      </c>
      <c r="N866">
        <v>0</v>
      </c>
      <c r="O866">
        <v>2</v>
      </c>
      <c r="P866">
        <v>0</v>
      </c>
      <c r="Q866">
        <v>0</v>
      </c>
      <c r="R866">
        <v>0.5</v>
      </c>
      <c r="S866">
        <v>0</v>
      </c>
      <c r="T866">
        <v>0</v>
      </c>
      <c r="U866">
        <v>0</v>
      </c>
      <c r="V866">
        <v>0</v>
      </c>
      <c r="W866">
        <v>0</v>
      </c>
      <c r="X866">
        <v>0</v>
      </c>
      <c r="Y866">
        <v>0</v>
      </c>
      <c r="AA866">
        <v>2</v>
      </c>
      <c r="AB866">
        <v>0</v>
      </c>
      <c r="AC866">
        <v>2</v>
      </c>
      <c r="AD866">
        <v>12</v>
      </c>
      <c r="AE866">
        <v>1.30903782692</v>
      </c>
      <c r="AF866" t="s">
        <v>40</v>
      </c>
      <c r="AG866">
        <v>0.2</v>
      </c>
      <c r="AH866" t="s">
        <v>41</v>
      </c>
    </row>
    <row r="867" spans="1:34" x14ac:dyDescent="0.25">
      <c r="A867">
        <v>1488</v>
      </c>
      <c r="B867">
        <v>0</v>
      </c>
      <c r="C867">
        <v>0</v>
      </c>
      <c r="D867">
        <v>0</v>
      </c>
      <c r="E867">
        <v>0</v>
      </c>
      <c r="F867">
        <v>0</v>
      </c>
      <c r="G867">
        <v>0</v>
      </c>
      <c r="H867">
        <v>0</v>
      </c>
      <c r="J867">
        <v>0</v>
      </c>
      <c r="K867">
        <v>2</v>
      </c>
      <c r="L867">
        <v>0</v>
      </c>
      <c r="M867">
        <v>0</v>
      </c>
      <c r="N867">
        <v>0</v>
      </c>
      <c r="O867">
        <v>2</v>
      </c>
      <c r="P867">
        <v>0</v>
      </c>
      <c r="Q867">
        <v>0</v>
      </c>
      <c r="R867">
        <v>0.5</v>
      </c>
      <c r="S867">
        <v>0</v>
      </c>
      <c r="T867">
        <v>0</v>
      </c>
      <c r="U867">
        <v>0</v>
      </c>
      <c r="V867">
        <v>0</v>
      </c>
      <c r="W867">
        <v>0</v>
      </c>
      <c r="X867">
        <v>0</v>
      </c>
      <c r="Y867">
        <v>0</v>
      </c>
      <c r="AA867">
        <v>2</v>
      </c>
      <c r="AB867">
        <v>0</v>
      </c>
      <c r="AC867">
        <v>2</v>
      </c>
      <c r="AD867">
        <v>12</v>
      </c>
      <c r="AE867">
        <v>1.30903782692</v>
      </c>
      <c r="AF867" t="s">
        <v>42</v>
      </c>
      <c r="AG867">
        <v>0.3</v>
      </c>
      <c r="AH867" t="s">
        <v>43</v>
      </c>
    </row>
    <row r="868" spans="1:34" x14ac:dyDescent="0.25">
      <c r="A868">
        <v>1488</v>
      </c>
      <c r="B868">
        <v>0</v>
      </c>
      <c r="C868">
        <v>0</v>
      </c>
      <c r="D868">
        <v>0</v>
      </c>
      <c r="E868">
        <v>0</v>
      </c>
      <c r="F868">
        <v>0</v>
      </c>
      <c r="G868">
        <v>0</v>
      </c>
      <c r="H868">
        <v>0</v>
      </c>
      <c r="J868">
        <v>0</v>
      </c>
      <c r="K868">
        <v>2</v>
      </c>
      <c r="L868">
        <v>0</v>
      </c>
      <c r="M868">
        <v>0</v>
      </c>
      <c r="N868">
        <v>0</v>
      </c>
      <c r="O868">
        <v>2</v>
      </c>
      <c r="P868">
        <v>0</v>
      </c>
      <c r="Q868">
        <v>0</v>
      </c>
      <c r="R868">
        <v>0.5</v>
      </c>
      <c r="S868">
        <v>0</v>
      </c>
      <c r="T868">
        <v>0</v>
      </c>
      <c r="U868">
        <v>0</v>
      </c>
      <c r="V868">
        <v>0</v>
      </c>
      <c r="W868">
        <v>0</v>
      </c>
      <c r="X868">
        <v>0</v>
      </c>
      <c r="Y868">
        <v>0</v>
      </c>
      <c r="AA868">
        <v>2</v>
      </c>
      <c r="AB868">
        <v>0</v>
      </c>
      <c r="AC868">
        <v>2</v>
      </c>
      <c r="AD868">
        <v>12</v>
      </c>
      <c r="AE868">
        <v>1.30903782692</v>
      </c>
      <c r="AF868" t="s">
        <v>44</v>
      </c>
      <c r="AG868">
        <v>0.4</v>
      </c>
      <c r="AH868" t="s">
        <v>45</v>
      </c>
    </row>
    <row r="869" spans="1:34" x14ac:dyDescent="0.25">
      <c r="A869">
        <v>1488</v>
      </c>
      <c r="B869">
        <v>0</v>
      </c>
      <c r="C869">
        <v>0</v>
      </c>
      <c r="D869">
        <v>0</v>
      </c>
      <c r="E869">
        <v>0</v>
      </c>
      <c r="F869">
        <v>0</v>
      </c>
      <c r="G869">
        <v>0</v>
      </c>
      <c r="H869">
        <v>0</v>
      </c>
      <c r="J869">
        <v>0</v>
      </c>
      <c r="K869">
        <v>2</v>
      </c>
      <c r="L869">
        <v>0</v>
      </c>
      <c r="M869">
        <v>0</v>
      </c>
      <c r="N869">
        <v>0</v>
      </c>
      <c r="O869">
        <v>2</v>
      </c>
      <c r="P869">
        <v>0</v>
      </c>
      <c r="Q869">
        <v>0</v>
      </c>
      <c r="R869">
        <v>0.5</v>
      </c>
      <c r="S869">
        <v>0</v>
      </c>
      <c r="T869">
        <v>0</v>
      </c>
      <c r="U869">
        <v>0</v>
      </c>
      <c r="V869">
        <v>0</v>
      </c>
      <c r="W869">
        <v>0</v>
      </c>
      <c r="X869">
        <v>0</v>
      </c>
      <c r="Y869">
        <v>0</v>
      </c>
      <c r="AA869">
        <v>2</v>
      </c>
      <c r="AB869">
        <v>0</v>
      </c>
      <c r="AC869">
        <v>2</v>
      </c>
      <c r="AD869">
        <v>12</v>
      </c>
      <c r="AE869">
        <v>1.30903782692</v>
      </c>
      <c r="AF869" t="s">
        <v>46</v>
      </c>
      <c r="AG869">
        <v>0.5</v>
      </c>
      <c r="AH869" t="s">
        <v>47</v>
      </c>
    </row>
    <row r="870" spans="1:34" x14ac:dyDescent="0.25">
      <c r="A870">
        <v>1491</v>
      </c>
      <c r="B870">
        <v>0</v>
      </c>
      <c r="C870">
        <v>0</v>
      </c>
      <c r="D870">
        <v>0</v>
      </c>
      <c r="E870">
        <v>0</v>
      </c>
      <c r="F870">
        <v>0</v>
      </c>
      <c r="G870">
        <v>0</v>
      </c>
      <c r="H870">
        <v>0</v>
      </c>
      <c r="J870">
        <v>12</v>
      </c>
      <c r="K870">
        <v>0</v>
      </c>
      <c r="L870">
        <v>0</v>
      </c>
      <c r="M870">
        <v>0</v>
      </c>
      <c r="N870">
        <v>0</v>
      </c>
      <c r="O870">
        <v>0</v>
      </c>
      <c r="P870">
        <v>0</v>
      </c>
      <c r="Q870">
        <v>0</v>
      </c>
      <c r="S870">
        <v>12</v>
      </c>
      <c r="T870">
        <v>1</v>
      </c>
      <c r="U870">
        <v>1</v>
      </c>
      <c r="V870">
        <v>1</v>
      </c>
      <c r="W870">
        <v>1</v>
      </c>
      <c r="X870">
        <v>2</v>
      </c>
      <c r="Y870">
        <v>1</v>
      </c>
      <c r="Z870">
        <v>1.5</v>
      </c>
      <c r="AA870">
        <v>2</v>
      </c>
      <c r="AB870">
        <v>2</v>
      </c>
      <c r="AC870">
        <v>0</v>
      </c>
      <c r="AD870">
        <v>3</v>
      </c>
      <c r="AE870">
        <v>0.91689053111899999</v>
      </c>
      <c r="AF870" t="s">
        <v>42</v>
      </c>
      <c r="AG870">
        <v>0.3</v>
      </c>
      <c r="AH870" t="s">
        <v>43</v>
      </c>
    </row>
    <row r="871" spans="1:34" x14ac:dyDescent="0.25">
      <c r="A871">
        <v>1491</v>
      </c>
      <c r="B871">
        <v>0</v>
      </c>
      <c r="C871">
        <v>0</v>
      </c>
      <c r="D871">
        <v>0</v>
      </c>
      <c r="E871">
        <v>0</v>
      </c>
      <c r="F871">
        <v>0</v>
      </c>
      <c r="G871">
        <v>0</v>
      </c>
      <c r="H871">
        <v>0</v>
      </c>
      <c r="J871">
        <v>12</v>
      </c>
      <c r="K871">
        <v>0</v>
      </c>
      <c r="L871">
        <v>0</v>
      </c>
      <c r="M871">
        <v>0</v>
      </c>
      <c r="N871">
        <v>0</v>
      </c>
      <c r="O871">
        <v>0</v>
      </c>
      <c r="P871">
        <v>0</v>
      </c>
      <c r="Q871">
        <v>0</v>
      </c>
      <c r="S871">
        <v>12</v>
      </c>
      <c r="T871">
        <v>1</v>
      </c>
      <c r="U871">
        <v>1</v>
      </c>
      <c r="V871">
        <v>1</v>
      </c>
      <c r="W871">
        <v>1</v>
      </c>
      <c r="X871">
        <v>2</v>
      </c>
      <c r="Y871">
        <v>1</v>
      </c>
      <c r="Z871">
        <v>1.5</v>
      </c>
      <c r="AA871">
        <v>2</v>
      </c>
      <c r="AB871">
        <v>2</v>
      </c>
      <c r="AC871">
        <v>0</v>
      </c>
      <c r="AD871">
        <v>3</v>
      </c>
      <c r="AE871">
        <v>0.91689053111899999</v>
      </c>
      <c r="AF871" t="s">
        <v>44</v>
      </c>
      <c r="AG871">
        <v>0.4</v>
      </c>
      <c r="AH871" t="s">
        <v>45</v>
      </c>
    </row>
    <row r="872" spans="1:34" x14ac:dyDescent="0.25">
      <c r="A872">
        <v>1491</v>
      </c>
      <c r="B872">
        <v>0</v>
      </c>
      <c r="C872">
        <v>0</v>
      </c>
      <c r="D872">
        <v>0</v>
      </c>
      <c r="E872">
        <v>0</v>
      </c>
      <c r="F872">
        <v>0</v>
      </c>
      <c r="G872">
        <v>0</v>
      </c>
      <c r="H872">
        <v>0</v>
      </c>
      <c r="J872">
        <v>12</v>
      </c>
      <c r="K872">
        <v>0</v>
      </c>
      <c r="L872">
        <v>0</v>
      </c>
      <c r="M872">
        <v>0</v>
      </c>
      <c r="N872">
        <v>0</v>
      </c>
      <c r="O872">
        <v>0</v>
      </c>
      <c r="P872">
        <v>0</v>
      </c>
      <c r="Q872">
        <v>0</v>
      </c>
      <c r="S872">
        <v>12</v>
      </c>
      <c r="T872">
        <v>1</v>
      </c>
      <c r="U872">
        <v>1</v>
      </c>
      <c r="V872">
        <v>1</v>
      </c>
      <c r="W872">
        <v>1</v>
      </c>
      <c r="X872">
        <v>2</v>
      </c>
      <c r="Y872">
        <v>1</v>
      </c>
      <c r="Z872">
        <v>1.5</v>
      </c>
      <c r="AA872">
        <v>2</v>
      </c>
      <c r="AB872">
        <v>2</v>
      </c>
      <c r="AC872">
        <v>0</v>
      </c>
      <c r="AD872">
        <v>3</v>
      </c>
      <c r="AE872">
        <v>0.91689053111899999</v>
      </c>
      <c r="AF872" t="s">
        <v>46</v>
      </c>
      <c r="AG872">
        <v>0.5</v>
      </c>
      <c r="AH872" t="s">
        <v>47</v>
      </c>
    </row>
    <row r="873" spans="1:34" x14ac:dyDescent="0.25">
      <c r="A873">
        <v>1493</v>
      </c>
      <c r="B873">
        <v>0</v>
      </c>
      <c r="C873">
        <v>0</v>
      </c>
      <c r="D873">
        <v>0</v>
      </c>
      <c r="E873">
        <v>0</v>
      </c>
      <c r="F873">
        <v>0</v>
      </c>
      <c r="G873">
        <v>0</v>
      </c>
      <c r="H873">
        <v>0</v>
      </c>
      <c r="J873">
        <v>0</v>
      </c>
      <c r="K873">
        <v>0</v>
      </c>
      <c r="L873">
        <v>0</v>
      </c>
      <c r="M873">
        <v>0</v>
      </c>
      <c r="N873">
        <v>0</v>
      </c>
      <c r="O873">
        <v>0</v>
      </c>
      <c r="P873">
        <v>0</v>
      </c>
      <c r="Q873">
        <v>0</v>
      </c>
      <c r="S873">
        <v>0</v>
      </c>
      <c r="T873">
        <v>0</v>
      </c>
      <c r="U873">
        <v>0</v>
      </c>
      <c r="V873">
        <v>0</v>
      </c>
      <c r="W873">
        <v>0</v>
      </c>
      <c r="X873">
        <v>0</v>
      </c>
      <c r="Y873">
        <v>0</v>
      </c>
      <c r="AA873" t="s">
        <v>48</v>
      </c>
      <c r="AE873">
        <v>1.6092338794000001</v>
      </c>
      <c r="AF873" t="s">
        <v>49</v>
      </c>
      <c r="AG873">
        <v>50</v>
      </c>
      <c r="AH873" t="s">
        <v>50</v>
      </c>
    </row>
    <row r="874" spans="1:34" x14ac:dyDescent="0.25">
      <c r="A874">
        <v>1493</v>
      </c>
      <c r="B874">
        <v>0</v>
      </c>
      <c r="C874">
        <v>0</v>
      </c>
      <c r="D874">
        <v>0</v>
      </c>
      <c r="E874">
        <v>0</v>
      </c>
      <c r="F874">
        <v>0</v>
      </c>
      <c r="G874">
        <v>0</v>
      </c>
      <c r="H874">
        <v>0</v>
      </c>
      <c r="J874">
        <v>0</v>
      </c>
      <c r="K874">
        <v>0</v>
      </c>
      <c r="L874">
        <v>0</v>
      </c>
      <c r="M874">
        <v>0</v>
      </c>
      <c r="N874">
        <v>0</v>
      </c>
      <c r="O874">
        <v>0</v>
      </c>
      <c r="P874">
        <v>0</v>
      </c>
      <c r="Q874">
        <v>0</v>
      </c>
      <c r="S874">
        <v>0</v>
      </c>
      <c r="T874">
        <v>0</v>
      </c>
      <c r="U874">
        <v>0</v>
      </c>
      <c r="V874">
        <v>0</v>
      </c>
      <c r="W874">
        <v>0</v>
      </c>
      <c r="X874">
        <v>0</v>
      </c>
      <c r="Y874">
        <v>0</v>
      </c>
      <c r="AA874" t="s">
        <v>48</v>
      </c>
      <c r="AE874">
        <v>1.6092338794000001</v>
      </c>
      <c r="AF874" t="s">
        <v>34</v>
      </c>
      <c r="AG874">
        <v>100</v>
      </c>
      <c r="AH874" t="s">
        <v>35</v>
      </c>
    </row>
    <row r="875" spans="1:34" x14ac:dyDescent="0.25">
      <c r="A875">
        <v>1493</v>
      </c>
      <c r="B875">
        <v>0</v>
      </c>
      <c r="C875">
        <v>0</v>
      </c>
      <c r="D875">
        <v>0</v>
      </c>
      <c r="E875">
        <v>0</v>
      </c>
      <c r="F875">
        <v>0</v>
      </c>
      <c r="G875">
        <v>0</v>
      </c>
      <c r="H875">
        <v>0</v>
      </c>
      <c r="J875">
        <v>0</v>
      </c>
      <c r="K875">
        <v>0</v>
      </c>
      <c r="L875">
        <v>0</v>
      </c>
      <c r="M875">
        <v>0</v>
      </c>
      <c r="N875">
        <v>0</v>
      </c>
      <c r="O875">
        <v>0</v>
      </c>
      <c r="P875">
        <v>0</v>
      </c>
      <c r="Q875">
        <v>0</v>
      </c>
      <c r="S875">
        <v>0</v>
      </c>
      <c r="T875">
        <v>0</v>
      </c>
      <c r="U875">
        <v>0</v>
      </c>
      <c r="V875">
        <v>0</v>
      </c>
      <c r="W875">
        <v>0</v>
      </c>
      <c r="X875">
        <v>0</v>
      </c>
      <c r="Y875">
        <v>0</v>
      </c>
      <c r="AA875" t="s">
        <v>48</v>
      </c>
      <c r="AE875">
        <v>1.6092338794000001</v>
      </c>
      <c r="AF875" t="s">
        <v>36</v>
      </c>
      <c r="AG875">
        <v>150</v>
      </c>
      <c r="AH875" t="s">
        <v>37</v>
      </c>
    </row>
    <row r="876" spans="1:34" x14ac:dyDescent="0.25">
      <c r="A876">
        <v>1493</v>
      </c>
      <c r="B876">
        <v>0</v>
      </c>
      <c r="C876">
        <v>0</v>
      </c>
      <c r="D876">
        <v>0</v>
      </c>
      <c r="E876">
        <v>0</v>
      </c>
      <c r="F876">
        <v>0</v>
      </c>
      <c r="G876">
        <v>0</v>
      </c>
      <c r="H876">
        <v>0</v>
      </c>
      <c r="J876">
        <v>0</v>
      </c>
      <c r="K876">
        <v>0</v>
      </c>
      <c r="L876">
        <v>0</v>
      </c>
      <c r="M876">
        <v>0</v>
      </c>
      <c r="N876">
        <v>0</v>
      </c>
      <c r="O876">
        <v>0</v>
      </c>
      <c r="P876">
        <v>0</v>
      </c>
      <c r="Q876">
        <v>0</v>
      </c>
      <c r="S876">
        <v>0</v>
      </c>
      <c r="T876">
        <v>0</v>
      </c>
      <c r="U876">
        <v>0</v>
      </c>
      <c r="V876">
        <v>0</v>
      </c>
      <c r="W876">
        <v>0</v>
      </c>
      <c r="X876">
        <v>0</v>
      </c>
      <c r="Y876">
        <v>0</v>
      </c>
      <c r="AA876" t="s">
        <v>48</v>
      </c>
      <c r="AE876">
        <v>1.6092338794000001</v>
      </c>
      <c r="AF876" t="s">
        <v>38</v>
      </c>
      <c r="AG876">
        <v>200</v>
      </c>
      <c r="AH876" t="s">
        <v>39</v>
      </c>
    </row>
    <row r="877" spans="1:34" x14ac:dyDescent="0.25">
      <c r="A877">
        <v>1493</v>
      </c>
      <c r="B877">
        <v>0</v>
      </c>
      <c r="C877">
        <v>0</v>
      </c>
      <c r="D877">
        <v>0</v>
      </c>
      <c r="E877">
        <v>0</v>
      </c>
      <c r="F877">
        <v>0</v>
      </c>
      <c r="G877">
        <v>0</v>
      </c>
      <c r="H877">
        <v>0</v>
      </c>
      <c r="J877">
        <v>0</v>
      </c>
      <c r="K877">
        <v>0</v>
      </c>
      <c r="L877">
        <v>0</v>
      </c>
      <c r="M877">
        <v>0</v>
      </c>
      <c r="N877">
        <v>0</v>
      </c>
      <c r="O877">
        <v>0</v>
      </c>
      <c r="P877">
        <v>0</v>
      </c>
      <c r="Q877">
        <v>0</v>
      </c>
      <c r="S877">
        <v>0</v>
      </c>
      <c r="T877">
        <v>0</v>
      </c>
      <c r="U877">
        <v>0</v>
      </c>
      <c r="V877">
        <v>0</v>
      </c>
      <c r="W877">
        <v>0</v>
      </c>
      <c r="X877">
        <v>0</v>
      </c>
      <c r="Y877">
        <v>0</v>
      </c>
      <c r="AA877" t="s">
        <v>48</v>
      </c>
      <c r="AE877">
        <v>1.6092338794000001</v>
      </c>
      <c r="AF877" t="s">
        <v>44</v>
      </c>
      <c r="AG877">
        <v>0.4</v>
      </c>
      <c r="AH877" t="s">
        <v>45</v>
      </c>
    </row>
    <row r="878" spans="1:34" x14ac:dyDescent="0.25">
      <c r="A878">
        <v>1493</v>
      </c>
      <c r="B878">
        <v>0</v>
      </c>
      <c r="C878">
        <v>0</v>
      </c>
      <c r="D878">
        <v>0</v>
      </c>
      <c r="E878">
        <v>0</v>
      </c>
      <c r="F878">
        <v>0</v>
      </c>
      <c r="G878">
        <v>0</v>
      </c>
      <c r="H878">
        <v>0</v>
      </c>
      <c r="J878">
        <v>0</v>
      </c>
      <c r="K878">
        <v>0</v>
      </c>
      <c r="L878">
        <v>0</v>
      </c>
      <c r="M878">
        <v>0</v>
      </c>
      <c r="N878">
        <v>0</v>
      </c>
      <c r="O878">
        <v>0</v>
      </c>
      <c r="P878">
        <v>0</v>
      </c>
      <c r="Q878">
        <v>0</v>
      </c>
      <c r="S878">
        <v>0</v>
      </c>
      <c r="T878">
        <v>0</v>
      </c>
      <c r="U878">
        <v>0</v>
      </c>
      <c r="V878">
        <v>0</v>
      </c>
      <c r="W878">
        <v>0</v>
      </c>
      <c r="X878">
        <v>0</v>
      </c>
      <c r="Y878">
        <v>0</v>
      </c>
      <c r="AA878" t="s">
        <v>48</v>
      </c>
      <c r="AE878">
        <v>1.6092338794000001</v>
      </c>
      <c r="AF878" t="s">
        <v>46</v>
      </c>
      <c r="AG878">
        <v>0.5</v>
      </c>
      <c r="AH878" t="s">
        <v>47</v>
      </c>
    </row>
    <row r="879" spans="1:34" x14ac:dyDescent="0.25">
      <c r="A879">
        <v>1497</v>
      </c>
      <c r="B879">
        <v>0</v>
      </c>
      <c r="C879">
        <v>0</v>
      </c>
      <c r="D879">
        <v>0</v>
      </c>
      <c r="E879">
        <v>0</v>
      </c>
      <c r="F879">
        <v>0</v>
      </c>
      <c r="G879">
        <v>0</v>
      </c>
      <c r="H879">
        <v>0</v>
      </c>
      <c r="J879">
        <v>10</v>
      </c>
      <c r="K879">
        <v>0</v>
      </c>
      <c r="L879">
        <v>0</v>
      </c>
      <c r="M879">
        <v>0</v>
      </c>
      <c r="N879">
        <v>0</v>
      </c>
      <c r="O879">
        <v>0</v>
      </c>
      <c r="P879">
        <v>0</v>
      </c>
      <c r="Q879">
        <v>0</v>
      </c>
      <c r="S879">
        <v>10</v>
      </c>
      <c r="T879">
        <v>2</v>
      </c>
      <c r="U879">
        <v>2</v>
      </c>
      <c r="V879">
        <v>0</v>
      </c>
      <c r="W879">
        <v>2</v>
      </c>
      <c r="X879">
        <v>0</v>
      </c>
      <c r="Y879">
        <v>0</v>
      </c>
      <c r="Z879">
        <v>-7</v>
      </c>
      <c r="AA879">
        <v>0</v>
      </c>
      <c r="AB879">
        <v>0</v>
      </c>
      <c r="AC879">
        <v>0</v>
      </c>
      <c r="AE879">
        <v>1.1499452799700001</v>
      </c>
      <c r="AF879" t="s">
        <v>36</v>
      </c>
      <c r="AG879">
        <v>150</v>
      </c>
      <c r="AH879" t="s">
        <v>37</v>
      </c>
    </row>
    <row r="880" spans="1:34" x14ac:dyDescent="0.25">
      <c r="A880">
        <v>1497</v>
      </c>
      <c r="B880">
        <v>0</v>
      </c>
      <c r="C880">
        <v>0</v>
      </c>
      <c r="D880">
        <v>0</v>
      </c>
      <c r="E880">
        <v>0</v>
      </c>
      <c r="F880">
        <v>0</v>
      </c>
      <c r="G880">
        <v>0</v>
      </c>
      <c r="H880">
        <v>0</v>
      </c>
      <c r="J880">
        <v>10</v>
      </c>
      <c r="K880">
        <v>0</v>
      </c>
      <c r="L880">
        <v>0</v>
      </c>
      <c r="M880">
        <v>0</v>
      </c>
      <c r="N880">
        <v>0</v>
      </c>
      <c r="O880">
        <v>0</v>
      </c>
      <c r="P880">
        <v>0</v>
      </c>
      <c r="Q880">
        <v>0</v>
      </c>
      <c r="S880">
        <v>10</v>
      </c>
      <c r="T880">
        <v>2</v>
      </c>
      <c r="U880">
        <v>2</v>
      </c>
      <c r="V880">
        <v>0</v>
      </c>
      <c r="W880">
        <v>2</v>
      </c>
      <c r="X880">
        <v>0</v>
      </c>
      <c r="Y880">
        <v>0</v>
      </c>
      <c r="Z880">
        <v>-7</v>
      </c>
      <c r="AA880">
        <v>0</v>
      </c>
      <c r="AB880">
        <v>0</v>
      </c>
      <c r="AC880">
        <v>0</v>
      </c>
      <c r="AE880">
        <v>1.1499452799700001</v>
      </c>
      <c r="AF880" t="s">
        <v>38</v>
      </c>
      <c r="AG880">
        <v>200</v>
      </c>
      <c r="AH880" t="s">
        <v>39</v>
      </c>
    </row>
    <row r="881" spans="1:34" x14ac:dyDescent="0.25">
      <c r="A881">
        <v>1500</v>
      </c>
      <c r="B881">
        <v>0</v>
      </c>
      <c r="C881">
        <v>0</v>
      </c>
      <c r="D881">
        <v>0</v>
      </c>
      <c r="E881">
        <v>0</v>
      </c>
      <c r="F881">
        <v>0</v>
      </c>
      <c r="G881">
        <v>0</v>
      </c>
      <c r="H881">
        <v>0</v>
      </c>
      <c r="J881">
        <v>0</v>
      </c>
      <c r="K881">
        <v>0</v>
      </c>
      <c r="L881">
        <v>0</v>
      </c>
      <c r="M881">
        <v>0</v>
      </c>
      <c r="N881">
        <v>0</v>
      </c>
      <c r="O881">
        <v>0</v>
      </c>
      <c r="P881">
        <v>0</v>
      </c>
      <c r="Q881">
        <v>0</v>
      </c>
      <c r="S881">
        <v>12</v>
      </c>
      <c r="T881">
        <v>2</v>
      </c>
      <c r="U881">
        <v>4</v>
      </c>
      <c r="V881">
        <v>0</v>
      </c>
      <c r="W881">
        <v>0</v>
      </c>
      <c r="X881">
        <v>0</v>
      </c>
      <c r="Y881">
        <v>0</v>
      </c>
      <c r="Z881">
        <v>1</v>
      </c>
      <c r="AA881">
        <v>4</v>
      </c>
      <c r="AB881">
        <v>0</v>
      </c>
      <c r="AC881">
        <v>4</v>
      </c>
      <c r="AD881">
        <v>3</v>
      </c>
      <c r="AE881">
        <v>1.04016038143</v>
      </c>
      <c r="AF881" t="s">
        <v>46</v>
      </c>
      <c r="AG881">
        <v>0.5</v>
      </c>
      <c r="AH881" t="s">
        <v>47</v>
      </c>
    </row>
    <row r="882" spans="1:34" x14ac:dyDescent="0.25">
      <c r="A882">
        <v>1501</v>
      </c>
      <c r="B882">
        <v>12</v>
      </c>
      <c r="C882">
        <v>4</v>
      </c>
      <c r="D882">
        <v>2</v>
      </c>
      <c r="E882">
        <v>0</v>
      </c>
      <c r="F882">
        <v>6</v>
      </c>
      <c r="G882">
        <v>0</v>
      </c>
      <c r="H882">
        <v>0</v>
      </c>
      <c r="I882">
        <v>3</v>
      </c>
      <c r="J882">
        <v>0</v>
      </c>
      <c r="K882">
        <v>10</v>
      </c>
      <c r="L882">
        <v>4</v>
      </c>
      <c r="M882">
        <v>2</v>
      </c>
      <c r="N882">
        <v>0</v>
      </c>
      <c r="O882">
        <v>4</v>
      </c>
      <c r="P882">
        <v>0</v>
      </c>
      <c r="Q882">
        <v>0</v>
      </c>
      <c r="R882">
        <v>3</v>
      </c>
      <c r="S882">
        <v>2</v>
      </c>
      <c r="T882">
        <v>0</v>
      </c>
      <c r="U882">
        <v>0</v>
      </c>
      <c r="V882">
        <v>0</v>
      </c>
      <c r="W882">
        <v>0</v>
      </c>
      <c r="X882">
        <v>0</v>
      </c>
      <c r="Y882">
        <v>2</v>
      </c>
      <c r="Z882">
        <v>3</v>
      </c>
      <c r="AA882">
        <v>4</v>
      </c>
      <c r="AB882">
        <v>0</v>
      </c>
      <c r="AC882">
        <v>4</v>
      </c>
      <c r="AD882">
        <v>5</v>
      </c>
      <c r="AE882">
        <v>1.1826754162099999</v>
      </c>
      <c r="AF882" t="s">
        <v>34</v>
      </c>
      <c r="AG882">
        <v>100</v>
      </c>
      <c r="AH882" t="s">
        <v>35</v>
      </c>
    </row>
    <row r="883" spans="1:34" x14ac:dyDescent="0.25">
      <c r="A883">
        <v>1501</v>
      </c>
      <c r="B883">
        <v>12</v>
      </c>
      <c r="C883">
        <v>4</v>
      </c>
      <c r="D883">
        <v>2</v>
      </c>
      <c r="E883">
        <v>0</v>
      </c>
      <c r="F883">
        <v>6</v>
      </c>
      <c r="G883">
        <v>0</v>
      </c>
      <c r="H883">
        <v>0</v>
      </c>
      <c r="I883">
        <v>3</v>
      </c>
      <c r="J883">
        <v>0</v>
      </c>
      <c r="K883">
        <v>10</v>
      </c>
      <c r="L883">
        <v>4</v>
      </c>
      <c r="M883">
        <v>2</v>
      </c>
      <c r="N883">
        <v>0</v>
      </c>
      <c r="O883">
        <v>4</v>
      </c>
      <c r="P883">
        <v>0</v>
      </c>
      <c r="Q883">
        <v>0</v>
      </c>
      <c r="R883">
        <v>3</v>
      </c>
      <c r="S883">
        <v>2</v>
      </c>
      <c r="T883">
        <v>0</v>
      </c>
      <c r="U883">
        <v>0</v>
      </c>
      <c r="V883">
        <v>0</v>
      </c>
      <c r="W883">
        <v>0</v>
      </c>
      <c r="X883">
        <v>0</v>
      </c>
      <c r="Y883">
        <v>2</v>
      </c>
      <c r="Z883">
        <v>3</v>
      </c>
      <c r="AA883">
        <v>4</v>
      </c>
      <c r="AB883">
        <v>0</v>
      </c>
      <c r="AC883">
        <v>4</v>
      </c>
      <c r="AD883">
        <v>5</v>
      </c>
      <c r="AE883">
        <v>1.1826754162099999</v>
      </c>
      <c r="AF883" t="s">
        <v>36</v>
      </c>
      <c r="AG883">
        <v>150</v>
      </c>
      <c r="AH883" t="s">
        <v>37</v>
      </c>
    </row>
    <row r="884" spans="1:34" x14ac:dyDescent="0.25">
      <c r="A884">
        <v>1501</v>
      </c>
      <c r="B884">
        <v>12</v>
      </c>
      <c r="C884">
        <v>4</v>
      </c>
      <c r="D884">
        <v>2</v>
      </c>
      <c r="E884">
        <v>0</v>
      </c>
      <c r="F884">
        <v>6</v>
      </c>
      <c r="G884">
        <v>0</v>
      </c>
      <c r="H884">
        <v>0</v>
      </c>
      <c r="I884">
        <v>3</v>
      </c>
      <c r="J884">
        <v>0</v>
      </c>
      <c r="K884">
        <v>10</v>
      </c>
      <c r="L884">
        <v>4</v>
      </c>
      <c r="M884">
        <v>2</v>
      </c>
      <c r="N884">
        <v>0</v>
      </c>
      <c r="O884">
        <v>4</v>
      </c>
      <c r="P884">
        <v>0</v>
      </c>
      <c r="Q884">
        <v>0</v>
      </c>
      <c r="R884">
        <v>3</v>
      </c>
      <c r="S884">
        <v>2</v>
      </c>
      <c r="T884">
        <v>0</v>
      </c>
      <c r="U884">
        <v>0</v>
      </c>
      <c r="V884">
        <v>0</v>
      </c>
      <c r="W884">
        <v>0</v>
      </c>
      <c r="X884">
        <v>0</v>
      </c>
      <c r="Y884">
        <v>2</v>
      </c>
      <c r="Z884">
        <v>3</v>
      </c>
      <c r="AA884">
        <v>4</v>
      </c>
      <c r="AB884">
        <v>0</v>
      </c>
      <c r="AC884">
        <v>4</v>
      </c>
      <c r="AD884">
        <v>5</v>
      </c>
      <c r="AE884">
        <v>1.1826754162099999</v>
      </c>
      <c r="AF884" t="s">
        <v>38</v>
      </c>
      <c r="AG884">
        <v>200</v>
      </c>
      <c r="AH884" t="s">
        <v>39</v>
      </c>
    </row>
    <row r="885" spans="1:34" x14ac:dyDescent="0.25">
      <c r="A885">
        <v>1501</v>
      </c>
      <c r="B885">
        <v>12</v>
      </c>
      <c r="C885">
        <v>4</v>
      </c>
      <c r="D885">
        <v>2</v>
      </c>
      <c r="E885">
        <v>0</v>
      </c>
      <c r="F885">
        <v>6</v>
      </c>
      <c r="G885">
        <v>0</v>
      </c>
      <c r="H885">
        <v>0</v>
      </c>
      <c r="I885">
        <v>3</v>
      </c>
      <c r="J885">
        <v>0</v>
      </c>
      <c r="K885">
        <v>10</v>
      </c>
      <c r="L885">
        <v>4</v>
      </c>
      <c r="M885">
        <v>2</v>
      </c>
      <c r="N885">
        <v>0</v>
      </c>
      <c r="O885">
        <v>4</v>
      </c>
      <c r="P885">
        <v>0</v>
      </c>
      <c r="Q885">
        <v>0</v>
      </c>
      <c r="R885">
        <v>3</v>
      </c>
      <c r="S885">
        <v>2</v>
      </c>
      <c r="T885">
        <v>0</v>
      </c>
      <c r="U885">
        <v>0</v>
      </c>
      <c r="V885">
        <v>0</v>
      </c>
      <c r="W885">
        <v>0</v>
      </c>
      <c r="X885">
        <v>0</v>
      </c>
      <c r="Y885">
        <v>2</v>
      </c>
      <c r="Z885">
        <v>3</v>
      </c>
      <c r="AA885">
        <v>4</v>
      </c>
      <c r="AB885">
        <v>0</v>
      </c>
      <c r="AC885">
        <v>4</v>
      </c>
      <c r="AD885">
        <v>5</v>
      </c>
      <c r="AE885">
        <v>1.1826754162099999</v>
      </c>
      <c r="AF885" t="s">
        <v>46</v>
      </c>
      <c r="AG885">
        <v>0.5</v>
      </c>
      <c r="AH885" t="s">
        <v>47</v>
      </c>
    </row>
    <row r="886" spans="1:34" x14ac:dyDescent="0.25">
      <c r="A886">
        <v>1507</v>
      </c>
      <c r="B886">
        <v>0</v>
      </c>
      <c r="C886">
        <v>0</v>
      </c>
      <c r="D886">
        <v>0</v>
      </c>
      <c r="E886">
        <v>0</v>
      </c>
      <c r="F886">
        <v>0</v>
      </c>
      <c r="G886">
        <v>0</v>
      </c>
      <c r="H886">
        <v>0</v>
      </c>
      <c r="J886" t="s">
        <v>48</v>
      </c>
      <c r="K886">
        <v>0</v>
      </c>
      <c r="L886">
        <v>0</v>
      </c>
      <c r="M886">
        <v>0</v>
      </c>
      <c r="N886">
        <v>0</v>
      </c>
      <c r="O886">
        <v>0</v>
      </c>
      <c r="P886">
        <v>0</v>
      </c>
      <c r="Q886">
        <v>0</v>
      </c>
      <c r="S886" t="s">
        <v>48</v>
      </c>
      <c r="AA886">
        <v>0</v>
      </c>
      <c r="AB886">
        <v>0</v>
      </c>
      <c r="AC886">
        <v>0</v>
      </c>
      <c r="AE886">
        <v>1.05430650765</v>
      </c>
      <c r="AF886" t="s">
        <v>38</v>
      </c>
      <c r="AG886">
        <v>200</v>
      </c>
      <c r="AH886" t="s">
        <v>39</v>
      </c>
    </row>
    <row r="887" spans="1:34" x14ac:dyDescent="0.25">
      <c r="A887">
        <v>1507</v>
      </c>
      <c r="B887">
        <v>0</v>
      </c>
      <c r="C887">
        <v>0</v>
      </c>
      <c r="D887">
        <v>0</v>
      </c>
      <c r="E887">
        <v>0</v>
      </c>
      <c r="F887">
        <v>0</v>
      </c>
      <c r="G887">
        <v>0</v>
      </c>
      <c r="H887">
        <v>0</v>
      </c>
      <c r="J887" t="s">
        <v>48</v>
      </c>
      <c r="K887">
        <v>0</v>
      </c>
      <c r="L887">
        <v>0</v>
      </c>
      <c r="M887">
        <v>0</v>
      </c>
      <c r="N887">
        <v>0</v>
      </c>
      <c r="O887">
        <v>0</v>
      </c>
      <c r="P887">
        <v>0</v>
      </c>
      <c r="Q887">
        <v>0</v>
      </c>
      <c r="S887" t="s">
        <v>48</v>
      </c>
      <c r="AA887">
        <v>0</v>
      </c>
      <c r="AB887">
        <v>0</v>
      </c>
      <c r="AC887">
        <v>0</v>
      </c>
      <c r="AE887">
        <v>1.05430650765</v>
      </c>
      <c r="AF887" t="s">
        <v>46</v>
      </c>
      <c r="AG887">
        <v>0.5</v>
      </c>
      <c r="AH887" t="s">
        <v>47</v>
      </c>
    </row>
    <row r="888" spans="1:34" x14ac:dyDescent="0.25">
      <c r="A888">
        <v>1513</v>
      </c>
      <c r="B888">
        <v>0</v>
      </c>
      <c r="C888">
        <v>0</v>
      </c>
      <c r="D888">
        <v>0</v>
      </c>
      <c r="E888">
        <v>0</v>
      </c>
      <c r="F888">
        <v>0</v>
      </c>
      <c r="G888">
        <v>0</v>
      </c>
      <c r="H888">
        <v>0</v>
      </c>
      <c r="J888">
        <v>4</v>
      </c>
      <c r="K888">
        <v>0</v>
      </c>
      <c r="L888">
        <v>0</v>
      </c>
      <c r="M888">
        <v>0</v>
      </c>
      <c r="N888">
        <v>0</v>
      </c>
      <c r="O888">
        <v>0</v>
      </c>
      <c r="P888">
        <v>0</v>
      </c>
      <c r="Q888">
        <v>0</v>
      </c>
      <c r="S888">
        <v>8</v>
      </c>
      <c r="T888">
        <v>0</v>
      </c>
      <c r="U888">
        <v>0</v>
      </c>
      <c r="V888">
        <v>4</v>
      </c>
      <c r="W888">
        <v>4</v>
      </c>
      <c r="X888">
        <v>0</v>
      </c>
      <c r="Y888">
        <v>0</v>
      </c>
      <c r="Z888">
        <v>-7</v>
      </c>
      <c r="AA888">
        <v>0</v>
      </c>
      <c r="AB888">
        <v>0</v>
      </c>
      <c r="AC888">
        <v>0</v>
      </c>
      <c r="AE888">
        <v>0.82437764644</v>
      </c>
      <c r="AF888" t="s">
        <v>36</v>
      </c>
      <c r="AG888">
        <v>150</v>
      </c>
      <c r="AH888" t="s">
        <v>37</v>
      </c>
    </row>
    <row r="889" spans="1:34" x14ac:dyDescent="0.25">
      <c r="A889">
        <v>1513</v>
      </c>
      <c r="B889">
        <v>0</v>
      </c>
      <c r="C889">
        <v>0</v>
      </c>
      <c r="D889">
        <v>0</v>
      </c>
      <c r="E889">
        <v>0</v>
      </c>
      <c r="F889">
        <v>0</v>
      </c>
      <c r="G889">
        <v>0</v>
      </c>
      <c r="H889">
        <v>0</v>
      </c>
      <c r="J889">
        <v>4</v>
      </c>
      <c r="K889">
        <v>0</v>
      </c>
      <c r="L889">
        <v>0</v>
      </c>
      <c r="M889">
        <v>0</v>
      </c>
      <c r="N889">
        <v>0</v>
      </c>
      <c r="O889">
        <v>0</v>
      </c>
      <c r="P889">
        <v>0</v>
      </c>
      <c r="Q889">
        <v>0</v>
      </c>
      <c r="S889">
        <v>8</v>
      </c>
      <c r="T889">
        <v>0</v>
      </c>
      <c r="U889">
        <v>0</v>
      </c>
      <c r="V889">
        <v>4</v>
      </c>
      <c r="W889">
        <v>4</v>
      </c>
      <c r="X889">
        <v>0</v>
      </c>
      <c r="Y889">
        <v>0</v>
      </c>
      <c r="Z889">
        <v>-7</v>
      </c>
      <c r="AA889">
        <v>0</v>
      </c>
      <c r="AB889">
        <v>0</v>
      </c>
      <c r="AC889">
        <v>0</v>
      </c>
      <c r="AE889">
        <v>0.82437764644</v>
      </c>
      <c r="AF889" t="s">
        <v>38</v>
      </c>
      <c r="AG889">
        <v>200</v>
      </c>
      <c r="AH889" t="s">
        <v>39</v>
      </c>
    </row>
    <row r="890" spans="1:34" x14ac:dyDescent="0.25">
      <c r="A890">
        <v>1513</v>
      </c>
      <c r="B890">
        <v>0</v>
      </c>
      <c r="C890">
        <v>0</v>
      </c>
      <c r="D890">
        <v>0</v>
      </c>
      <c r="E890">
        <v>0</v>
      </c>
      <c r="F890">
        <v>0</v>
      </c>
      <c r="G890">
        <v>0</v>
      </c>
      <c r="H890">
        <v>0</v>
      </c>
      <c r="J890">
        <v>4</v>
      </c>
      <c r="K890">
        <v>0</v>
      </c>
      <c r="L890">
        <v>0</v>
      </c>
      <c r="M890">
        <v>0</v>
      </c>
      <c r="N890">
        <v>0</v>
      </c>
      <c r="O890">
        <v>0</v>
      </c>
      <c r="P890">
        <v>0</v>
      </c>
      <c r="Q890">
        <v>0</v>
      </c>
      <c r="S890">
        <v>8</v>
      </c>
      <c r="T890">
        <v>0</v>
      </c>
      <c r="U890">
        <v>0</v>
      </c>
      <c r="V890">
        <v>4</v>
      </c>
      <c r="W890">
        <v>4</v>
      </c>
      <c r="X890">
        <v>0</v>
      </c>
      <c r="Y890">
        <v>0</v>
      </c>
      <c r="Z890">
        <v>-7</v>
      </c>
      <c r="AA890">
        <v>0</v>
      </c>
      <c r="AB890">
        <v>0</v>
      </c>
      <c r="AC890">
        <v>0</v>
      </c>
      <c r="AE890">
        <v>0.82437764644</v>
      </c>
      <c r="AF890" t="s">
        <v>44</v>
      </c>
      <c r="AG890">
        <v>0.4</v>
      </c>
      <c r="AH890" t="s">
        <v>45</v>
      </c>
    </row>
    <row r="891" spans="1:34" x14ac:dyDescent="0.25">
      <c r="A891">
        <v>1513</v>
      </c>
      <c r="B891">
        <v>0</v>
      </c>
      <c r="C891">
        <v>0</v>
      </c>
      <c r="D891">
        <v>0</v>
      </c>
      <c r="E891">
        <v>0</v>
      </c>
      <c r="F891">
        <v>0</v>
      </c>
      <c r="G891">
        <v>0</v>
      </c>
      <c r="H891">
        <v>0</v>
      </c>
      <c r="J891">
        <v>4</v>
      </c>
      <c r="K891">
        <v>0</v>
      </c>
      <c r="L891">
        <v>0</v>
      </c>
      <c r="M891">
        <v>0</v>
      </c>
      <c r="N891">
        <v>0</v>
      </c>
      <c r="O891">
        <v>0</v>
      </c>
      <c r="P891">
        <v>0</v>
      </c>
      <c r="Q891">
        <v>0</v>
      </c>
      <c r="S891">
        <v>8</v>
      </c>
      <c r="T891">
        <v>0</v>
      </c>
      <c r="U891">
        <v>0</v>
      </c>
      <c r="V891">
        <v>4</v>
      </c>
      <c r="W891">
        <v>4</v>
      </c>
      <c r="X891">
        <v>0</v>
      </c>
      <c r="Y891">
        <v>0</v>
      </c>
      <c r="Z891">
        <v>-7</v>
      </c>
      <c r="AA891">
        <v>0</v>
      </c>
      <c r="AB891">
        <v>0</v>
      </c>
      <c r="AC891">
        <v>0</v>
      </c>
      <c r="AE891">
        <v>0.82437764644</v>
      </c>
      <c r="AF891" t="s">
        <v>46</v>
      </c>
      <c r="AG891">
        <v>0.5</v>
      </c>
      <c r="AH891" t="s">
        <v>47</v>
      </c>
    </row>
    <row r="892" spans="1:34" x14ac:dyDescent="0.25">
      <c r="A892">
        <v>1514</v>
      </c>
      <c r="B892" t="s">
        <v>52</v>
      </c>
      <c r="J892" t="s">
        <v>52</v>
      </c>
      <c r="K892" t="s">
        <v>52</v>
      </c>
      <c r="S892" t="s">
        <v>52</v>
      </c>
      <c r="AA892" t="s">
        <v>52</v>
      </c>
      <c r="AE892">
        <v>1.7338636482000001</v>
      </c>
      <c r="AF892" t="s">
        <v>49</v>
      </c>
      <c r="AG892">
        <v>50</v>
      </c>
      <c r="AH892" t="s">
        <v>50</v>
      </c>
    </row>
    <row r="893" spans="1:34" x14ac:dyDescent="0.25">
      <c r="A893">
        <v>1514</v>
      </c>
      <c r="B893" t="s">
        <v>52</v>
      </c>
      <c r="J893" t="s">
        <v>52</v>
      </c>
      <c r="K893" t="s">
        <v>52</v>
      </c>
      <c r="S893" t="s">
        <v>52</v>
      </c>
      <c r="AA893" t="s">
        <v>52</v>
      </c>
      <c r="AE893">
        <v>1.7338636482000001</v>
      </c>
      <c r="AF893" t="s">
        <v>34</v>
      </c>
      <c r="AG893">
        <v>100</v>
      </c>
      <c r="AH893" t="s">
        <v>35</v>
      </c>
    </row>
    <row r="894" spans="1:34" x14ac:dyDescent="0.25">
      <c r="A894">
        <v>1514</v>
      </c>
      <c r="B894" t="s">
        <v>52</v>
      </c>
      <c r="J894" t="s">
        <v>52</v>
      </c>
      <c r="K894" t="s">
        <v>52</v>
      </c>
      <c r="S894" t="s">
        <v>52</v>
      </c>
      <c r="AA894" t="s">
        <v>52</v>
      </c>
      <c r="AE894">
        <v>1.7338636482000001</v>
      </c>
      <c r="AF894" t="s">
        <v>36</v>
      </c>
      <c r="AG894">
        <v>150</v>
      </c>
      <c r="AH894" t="s">
        <v>37</v>
      </c>
    </row>
    <row r="895" spans="1:34" x14ac:dyDescent="0.25">
      <c r="A895">
        <v>1514</v>
      </c>
      <c r="B895" t="s">
        <v>52</v>
      </c>
      <c r="J895" t="s">
        <v>52</v>
      </c>
      <c r="K895" t="s">
        <v>52</v>
      </c>
      <c r="S895" t="s">
        <v>52</v>
      </c>
      <c r="AA895" t="s">
        <v>52</v>
      </c>
      <c r="AE895">
        <v>1.7338636482000001</v>
      </c>
      <c r="AF895" t="s">
        <v>38</v>
      </c>
      <c r="AG895">
        <v>200</v>
      </c>
      <c r="AH895" t="s">
        <v>39</v>
      </c>
    </row>
    <row r="896" spans="1:34" x14ac:dyDescent="0.25">
      <c r="A896">
        <v>1514</v>
      </c>
      <c r="B896" t="s">
        <v>52</v>
      </c>
      <c r="J896" t="s">
        <v>52</v>
      </c>
      <c r="K896" t="s">
        <v>52</v>
      </c>
      <c r="S896" t="s">
        <v>52</v>
      </c>
      <c r="AA896" t="s">
        <v>52</v>
      </c>
      <c r="AE896">
        <v>1.7338636482000001</v>
      </c>
      <c r="AF896" t="s">
        <v>44</v>
      </c>
      <c r="AG896">
        <v>0.4</v>
      </c>
      <c r="AH896" t="s">
        <v>45</v>
      </c>
    </row>
    <row r="897" spans="1:34" x14ac:dyDescent="0.25">
      <c r="A897">
        <v>1514</v>
      </c>
      <c r="B897" t="s">
        <v>52</v>
      </c>
      <c r="J897" t="s">
        <v>52</v>
      </c>
      <c r="K897" t="s">
        <v>52</v>
      </c>
      <c r="S897" t="s">
        <v>52</v>
      </c>
      <c r="AA897" t="s">
        <v>52</v>
      </c>
      <c r="AE897">
        <v>1.7338636482000001</v>
      </c>
      <c r="AF897" t="s">
        <v>46</v>
      </c>
      <c r="AG897">
        <v>0.5</v>
      </c>
      <c r="AH897" t="s">
        <v>47</v>
      </c>
    </row>
    <row r="898" spans="1:34" x14ac:dyDescent="0.25">
      <c r="A898">
        <v>1518</v>
      </c>
      <c r="B898">
        <v>0</v>
      </c>
      <c r="C898">
        <v>0</v>
      </c>
      <c r="D898">
        <v>0</v>
      </c>
      <c r="E898">
        <v>0</v>
      </c>
      <c r="F898">
        <v>0</v>
      </c>
      <c r="G898">
        <v>0</v>
      </c>
      <c r="H898">
        <v>0</v>
      </c>
      <c r="J898">
        <v>0</v>
      </c>
      <c r="K898">
        <v>10</v>
      </c>
      <c r="L898">
        <v>0</v>
      </c>
      <c r="M898">
        <v>0</v>
      </c>
      <c r="N898">
        <v>0</v>
      </c>
      <c r="O898">
        <v>8</v>
      </c>
      <c r="P898">
        <v>0</v>
      </c>
      <c r="Q898">
        <v>2</v>
      </c>
      <c r="R898">
        <v>1.6</v>
      </c>
      <c r="S898">
        <v>12</v>
      </c>
      <c r="T898">
        <v>0</v>
      </c>
      <c r="U898">
        <v>2</v>
      </c>
      <c r="V898">
        <v>0</v>
      </c>
      <c r="W898">
        <v>0</v>
      </c>
      <c r="X898">
        <v>0</v>
      </c>
      <c r="Y898">
        <v>10</v>
      </c>
      <c r="Z898">
        <v>3.6</v>
      </c>
      <c r="AA898">
        <v>2</v>
      </c>
      <c r="AB898">
        <v>0</v>
      </c>
      <c r="AC898">
        <v>2</v>
      </c>
      <c r="AD898">
        <v>1</v>
      </c>
      <c r="AE898">
        <v>1.5444827864999999</v>
      </c>
      <c r="AF898" t="s">
        <v>38</v>
      </c>
      <c r="AG898">
        <v>200</v>
      </c>
      <c r="AH898" t="s">
        <v>39</v>
      </c>
    </row>
    <row r="899" spans="1:34" x14ac:dyDescent="0.25">
      <c r="A899">
        <v>1521</v>
      </c>
      <c r="B899">
        <v>0</v>
      </c>
      <c r="C899">
        <v>0</v>
      </c>
      <c r="D899">
        <v>0</v>
      </c>
      <c r="E899">
        <v>0</v>
      </c>
      <c r="F899">
        <v>0</v>
      </c>
      <c r="G899">
        <v>0</v>
      </c>
      <c r="H899">
        <v>0</v>
      </c>
      <c r="J899" t="s">
        <v>48</v>
      </c>
      <c r="K899">
        <v>0</v>
      </c>
      <c r="L899">
        <v>0</v>
      </c>
      <c r="M899">
        <v>0</v>
      </c>
      <c r="N899">
        <v>0</v>
      </c>
      <c r="O899">
        <v>0</v>
      </c>
      <c r="P899">
        <v>0</v>
      </c>
      <c r="Q899">
        <v>0</v>
      </c>
      <c r="S899">
        <v>6</v>
      </c>
      <c r="T899">
        <v>3</v>
      </c>
      <c r="U899">
        <v>0</v>
      </c>
      <c r="V899">
        <v>0</v>
      </c>
      <c r="W899">
        <v>2</v>
      </c>
      <c r="X899">
        <v>1</v>
      </c>
      <c r="Y899">
        <v>0</v>
      </c>
      <c r="Z899">
        <v>2</v>
      </c>
      <c r="AA899">
        <v>8</v>
      </c>
      <c r="AB899">
        <v>6</v>
      </c>
      <c r="AC899">
        <v>2</v>
      </c>
      <c r="AD899">
        <v>8</v>
      </c>
      <c r="AE899">
        <v>0.93366839074499997</v>
      </c>
      <c r="AF899" t="s">
        <v>49</v>
      </c>
      <c r="AG899">
        <v>50</v>
      </c>
      <c r="AH899" t="s">
        <v>50</v>
      </c>
    </row>
    <row r="900" spans="1:34" x14ac:dyDescent="0.25">
      <c r="A900">
        <v>1521</v>
      </c>
      <c r="B900">
        <v>0</v>
      </c>
      <c r="C900">
        <v>0</v>
      </c>
      <c r="D900">
        <v>0</v>
      </c>
      <c r="E900">
        <v>0</v>
      </c>
      <c r="F900">
        <v>0</v>
      </c>
      <c r="G900">
        <v>0</v>
      </c>
      <c r="H900">
        <v>0</v>
      </c>
      <c r="J900" t="s">
        <v>48</v>
      </c>
      <c r="K900">
        <v>0</v>
      </c>
      <c r="L900">
        <v>0</v>
      </c>
      <c r="M900">
        <v>0</v>
      </c>
      <c r="N900">
        <v>0</v>
      </c>
      <c r="O900">
        <v>0</v>
      </c>
      <c r="P900">
        <v>0</v>
      </c>
      <c r="Q900">
        <v>0</v>
      </c>
      <c r="S900">
        <v>6</v>
      </c>
      <c r="T900">
        <v>3</v>
      </c>
      <c r="U900">
        <v>0</v>
      </c>
      <c r="V900">
        <v>0</v>
      </c>
      <c r="W900">
        <v>2</v>
      </c>
      <c r="X900">
        <v>1</v>
      </c>
      <c r="Y900">
        <v>0</v>
      </c>
      <c r="Z900">
        <v>2</v>
      </c>
      <c r="AA900">
        <v>8</v>
      </c>
      <c r="AB900">
        <v>6</v>
      </c>
      <c r="AC900">
        <v>2</v>
      </c>
      <c r="AD900">
        <v>8</v>
      </c>
      <c r="AE900">
        <v>0.93366839074499997</v>
      </c>
      <c r="AF900" t="s">
        <v>34</v>
      </c>
      <c r="AG900">
        <v>100</v>
      </c>
      <c r="AH900" t="s">
        <v>35</v>
      </c>
    </row>
    <row r="901" spans="1:34" x14ac:dyDescent="0.25">
      <c r="A901">
        <v>1521</v>
      </c>
      <c r="B901">
        <v>0</v>
      </c>
      <c r="C901">
        <v>0</v>
      </c>
      <c r="D901">
        <v>0</v>
      </c>
      <c r="E901">
        <v>0</v>
      </c>
      <c r="F901">
        <v>0</v>
      </c>
      <c r="G901">
        <v>0</v>
      </c>
      <c r="H901">
        <v>0</v>
      </c>
      <c r="J901" t="s">
        <v>48</v>
      </c>
      <c r="K901">
        <v>0</v>
      </c>
      <c r="L901">
        <v>0</v>
      </c>
      <c r="M901">
        <v>0</v>
      </c>
      <c r="N901">
        <v>0</v>
      </c>
      <c r="O901">
        <v>0</v>
      </c>
      <c r="P901">
        <v>0</v>
      </c>
      <c r="Q901">
        <v>0</v>
      </c>
      <c r="S901">
        <v>6</v>
      </c>
      <c r="T901">
        <v>3</v>
      </c>
      <c r="U901">
        <v>0</v>
      </c>
      <c r="V901">
        <v>0</v>
      </c>
      <c r="W901">
        <v>2</v>
      </c>
      <c r="X901">
        <v>1</v>
      </c>
      <c r="Y901">
        <v>0</v>
      </c>
      <c r="Z901">
        <v>2</v>
      </c>
      <c r="AA901">
        <v>8</v>
      </c>
      <c r="AB901">
        <v>6</v>
      </c>
      <c r="AC901">
        <v>2</v>
      </c>
      <c r="AD901">
        <v>8</v>
      </c>
      <c r="AE901">
        <v>0.93366839074499997</v>
      </c>
      <c r="AF901" t="s">
        <v>36</v>
      </c>
      <c r="AG901">
        <v>150</v>
      </c>
      <c r="AH901" t="s">
        <v>37</v>
      </c>
    </row>
    <row r="902" spans="1:34" x14ac:dyDescent="0.25">
      <c r="A902">
        <v>1521</v>
      </c>
      <c r="B902">
        <v>0</v>
      </c>
      <c r="C902">
        <v>0</v>
      </c>
      <c r="D902">
        <v>0</v>
      </c>
      <c r="E902">
        <v>0</v>
      </c>
      <c r="F902">
        <v>0</v>
      </c>
      <c r="G902">
        <v>0</v>
      </c>
      <c r="H902">
        <v>0</v>
      </c>
      <c r="J902" t="s">
        <v>48</v>
      </c>
      <c r="K902">
        <v>0</v>
      </c>
      <c r="L902">
        <v>0</v>
      </c>
      <c r="M902">
        <v>0</v>
      </c>
      <c r="N902">
        <v>0</v>
      </c>
      <c r="O902">
        <v>0</v>
      </c>
      <c r="P902">
        <v>0</v>
      </c>
      <c r="Q902">
        <v>0</v>
      </c>
      <c r="S902">
        <v>6</v>
      </c>
      <c r="T902">
        <v>3</v>
      </c>
      <c r="U902">
        <v>0</v>
      </c>
      <c r="V902">
        <v>0</v>
      </c>
      <c r="W902">
        <v>2</v>
      </c>
      <c r="X902">
        <v>1</v>
      </c>
      <c r="Y902">
        <v>0</v>
      </c>
      <c r="Z902">
        <v>2</v>
      </c>
      <c r="AA902">
        <v>8</v>
      </c>
      <c r="AB902">
        <v>6</v>
      </c>
      <c r="AC902">
        <v>2</v>
      </c>
      <c r="AD902">
        <v>8</v>
      </c>
      <c r="AE902">
        <v>0.93366839074499997</v>
      </c>
      <c r="AF902" t="s">
        <v>38</v>
      </c>
      <c r="AG902">
        <v>200</v>
      </c>
      <c r="AH902" t="s">
        <v>39</v>
      </c>
    </row>
    <row r="903" spans="1:34" x14ac:dyDescent="0.25">
      <c r="A903">
        <v>1521</v>
      </c>
      <c r="B903">
        <v>0</v>
      </c>
      <c r="C903">
        <v>0</v>
      </c>
      <c r="D903">
        <v>0</v>
      </c>
      <c r="E903">
        <v>0</v>
      </c>
      <c r="F903">
        <v>0</v>
      </c>
      <c r="G903">
        <v>0</v>
      </c>
      <c r="H903">
        <v>0</v>
      </c>
      <c r="J903" t="s">
        <v>48</v>
      </c>
      <c r="K903">
        <v>0</v>
      </c>
      <c r="L903">
        <v>0</v>
      </c>
      <c r="M903">
        <v>0</v>
      </c>
      <c r="N903">
        <v>0</v>
      </c>
      <c r="O903">
        <v>0</v>
      </c>
      <c r="P903">
        <v>0</v>
      </c>
      <c r="Q903">
        <v>0</v>
      </c>
      <c r="S903">
        <v>6</v>
      </c>
      <c r="T903">
        <v>3</v>
      </c>
      <c r="U903">
        <v>0</v>
      </c>
      <c r="V903">
        <v>0</v>
      </c>
      <c r="W903">
        <v>2</v>
      </c>
      <c r="X903">
        <v>1</v>
      </c>
      <c r="Y903">
        <v>0</v>
      </c>
      <c r="Z903">
        <v>2</v>
      </c>
      <c r="AA903">
        <v>8</v>
      </c>
      <c r="AB903">
        <v>6</v>
      </c>
      <c r="AC903">
        <v>2</v>
      </c>
      <c r="AD903">
        <v>8</v>
      </c>
      <c r="AE903">
        <v>0.93366839074499997</v>
      </c>
      <c r="AF903" t="s">
        <v>40</v>
      </c>
      <c r="AG903">
        <v>0.2</v>
      </c>
      <c r="AH903" t="s">
        <v>41</v>
      </c>
    </row>
    <row r="904" spans="1:34" x14ac:dyDescent="0.25">
      <c r="A904">
        <v>1521</v>
      </c>
      <c r="B904">
        <v>0</v>
      </c>
      <c r="C904">
        <v>0</v>
      </c>
      <c r="D904">
        <v>0</v>
      </c>
      <c r="E904">
        <v>0</v>
      </c>
      <c r="F904">
        <v>0</v>
      </c>
      <c r="G904">
        <v>0</v>
      </c>
      <c r="H904">
        <v>0</v>
      </c>
      <c r="J904" t="s">
        <v>48</v>
      </c>
      <c r="K904">
        <v>0</v>
      </c>
      <c r="L904">
        <v>0</v>
      </c>
      <c r="M904">
        <v>0</v>
      </c>
      <c r="N904">
        <v>0</v>
      </c>
      <c r="O904">
        <v>0</v>
      </c>
      <c r="P904">
        <v>0</v>
      </c>
      <c r="Q904">
        <v>0</v>
      </c>
      <c r="S904">
        <v>6</v>
      </c>
      <c r="T904">
        <v>3</v>
      </c>
      <c r="U904">
        <v>0</v>
      </c>
      <c r="V904">
        <v>0</v>
      </c>
      <c r="W904">
        <v>2</v>
      </c>
      <c r="X904">
        <v>1</v>
      </c>
      <c r="Y904">
        <v>0</v>
      </c>
      <c r="Z904">
        <v>2</v>
      </c>
      <c r="AA904">
        <v>8</v>
      </c>
      <c r="AB904">
        <v>6</v>
      </c>
      <c r="AC904">
        <v>2</v>
      </c>
      <c r="AD904">
        <v>8</v>
      </c>
      <c r="AE904">
        <v>0.93366839074499997</v>
      </c>
      <c r="AF904" t="s">
        <v>42</v>
      </c>
      <c r="AG904">
        <v>0.3</v>
      </c>
      <c r="AH904" t="s">
        <v>43</v>
      </c>
    </row>
    <row r="905" spans="1:34" x14ac:dyDescent="0.25">
      <c r="A905">
        <v>1521</v>
      </c>
      <c r="B905">
        <v>0</v>
      </c>
      <c r="C905">
        <v>0</v>
      </c>
      <c r="D905">
        <v>0</v>
      </c>
      <c r="E905">
        <v>0</v>
      </c>
      <c r="F905">
        <v>0</v>
      </c>
      <c r="G905">
        <v>0</v>
      </c>
      <c r="H905">
        <v>0</v>
      </c>
      <c r="J905" t="s">
        <v>48</v>
      </c>
      <c r="K905">
        <v>0</v>
      </c>
      <c r="L905">
        <v>0</v>
      </c>
      <c r="M905">
        <v>0</v>
      </c>
      <c r="N905">
        <v>0</v>
      </c>
      <c r="O905">
        <v>0</v>
      </c>
      <c r="P905">
        <v>0</v>
      </c>
      <c r="Q905">
        <v>0</v>
      </c>
      <c r="S905">
        <v>6</v>
      </c>
      <c r="T905">
        <v>3</v>
      </c>
      <c r="U905">
        <v>0</v>
      </c>
      <c r="V905">
        <v>0</v>
      </c>
      <c r="W905">
        <v>2</v>
      </c>
      <c r="X905">
        <v>1</v>
      </c>
      <c r="Y905">
        <v>0</v>
      </c>
      <c r="Z905">
        <v>2</v>
      </c>
      <c r="AA905">
        <v>8</v>
      </c>
      <c r="AB905">
        <v>6</v>
      </c>
      <c r="AC905">
        <v>2</v>
      </c>
      <c r="AD905">
        <v>8</v>
      </c>
      <c r="AE905">
        <v>0.93366839074499997</v>
      </c>
      <c r="AF905" t="s">
        <v>44</v>
      </c>
      <c r="AG905">
        <v>0.4</v>
      </c>
      <c r="AH905" t="s">
        <v>45</v>
      </c>
    </row>
    <row r="906" spans="1:34" x14ac:dyDescent="0.25">
      <c r="A906">
        <v>1521</v>
      </c>
      <c r="B906">
        <v>0</v>
      </c>
      <c r="C906">
        <v>0</v>
      </c>
      <c r="D906">
        <v>0</v>
      </c>
      <c r="E906">
        <v>0</v>
      </c>
      <c r="F906">
        <v>0</v>
      </c>
      <c r="G906">
        <v>0</v>
      </c>
      <c r="H906">
        <v>0</v>
      </c>
      <c r="J906" t="s">
        <v>48</v>
      </c>
      <c r="K906">
        <v>0</v>
      </c>
      <c r="L906">
        <v>0</v>
      </c>
      <c r="M906">
        <v>0</v>
      </c>
      <c r="N906">
        <v>0</v>
      </c>
      <c r="O906">
        <v>0</v>
      </c>
      <c r="P906">
        <v>0</v>
      </c>
      <c r="Q906">
        <v>0</v>
      </c>
      <c r="S906">
        <v>6</v>
      </c>
      <c r="T906">
        <v>3</v>
      </c>
      <c r="U906">
        <v>0</v>
      </c>
      <c r="V906">
        <v>0</v>
      </c>
      <c r="W906">
        <v>2</v>
      </c>
      <c r="X906">
        <v>1</v>
      </c>
      <c r="Y906">
        <v>0</v>
      </c>
      <c r="Z906">
        <v>2</v>
      </c>
      <c r="AA906">
        <v>8</v>
      </c>
      <c r="AB906">
        <v>6</v>
      </c>
      <c r="AC906">
        <v>2</v>
      </c>
      <c r="AD906">
        <v>8</v>
      </c>
      <c r="AE906">
        <v>0.93366839074499997</v>
      </c>
      <c r="AF906" t="s">
        <v>46</v>
      </c>
      <c r="AG906">
        <v>0.5</v>
      </c>
      <c r="AH906" t="s">
        <v>47</v>
      </c>
    </row>
    <row r="907" spans="1:34" x14ac:dyDescent="0.25">
      <c r="A907">
        <v>1522</v>
      </c>
      <c r="B907">
        <v>0</v>
      </c>
      <c r="C907">
        <v>0</v>
      </c>
      <c r="D907">
        <v>0</v>
      </c>
      <c r="E907">
        <v>0</v>
      </c>
      <c r="F907">
        <v>0</v>
      </c>
      <c r="G907">
        <v>0</v>
      </c>
      <c r="H907">
        <v>0</v>
      </c>
      <c r="J907">
        <v>10</v>
      </c>
      <c r="K907">
        <v>0</v>
      </c>
      <c r="L907">
        <v>0</v>
      </c>
      <c r="M907">
        <v>0</v>
      </c>
      <c r="N907">
        <v>0</v>
      </c>
      <c r="O907">
        <v>0</v>
      </c>
      <c r="P907">
        <v>0</v>
      </c>
      <c r="Q907">
        <v>0</v>
      </c>
      <c r="S907">
        <v>5</v>
      </c>
      <c r="T907">
        <v>1</v>
      </c>
      <c r="U907">
        <v>0</v>
      </c>
      <c r="V907">
        <v>0</v>
      </c>
      <c r="W907">
        <v>1</v>
      </c>
      <c r="X907">
        <v>1</v>
      </c>
      <c r="Y907">
        <v>2</v>
      </c>
      <c r="Z907">
        <v>2</v>
      </c>
      <c r="AA907">
        <v>5</v>
      </c>
      <c r="AB907">
        <v>2</v>
      </c>
      <c r="AC907">
        <v>3</v>
      </c>
      <c r="AD907">
        <v>7</v>
      </c>
      <c r="AE907">
        <v>0.885237141394</v>
      </c>
      <c r="AF907" t="s">
        <v>36</v>
      </c>
      <c r="AG907">
        <v>150</v>
      </c>
      <c r="AH907" t="s">
        <v>37</v>
      </c>
    </row>
    <row r="908" spans="1:34" x14ac:dyDescent="0.25">
      <c r="A908">
        <v>1522</v>
      </c>
      <c r="B908">
        <v>0</v>
      </c>
      <c r="C908">
        <v>0</v>
      </c>
      <c r="D908">
        <v>0</v>
      </c>
      <c r="E908">
        <v>0</v>
      </c>
      <c r="F908">
        <v>0</v>
      </c>
      <c r="G908">
        <v>0</v>
      </c>
      <c r="H908">
        <v>0</v>
      </c>
      <c r="J908">
        <v>10</v>
      </c>
      <c r="K908">
        <v>0</v>
      </c>
      <c r="L908">
        <v>0</v>
      </c>
      <c r="M908">
        <v>0</v>
      </c>
      <c r="N908">
        <v>0</v>
      </c>
      <c r="O908">
        <v>0</v>
      </c>
      <c r="P908">
        <v>0</v>
      </c>
      <c r="Q908">
        <v>0</v>
      </c>
      <c r="S908">
        <v>5</v>
      </c>
      <c r="T908">
        <v>1</v>
      </c>
      <c r="U908">
        <v>0</v>
      </c>
      <c r="V908">
        <v>0</v>
      </c>
      <c r="W908">
        <v>1</v>
      </c>
      <c r="X908">
        <v>1</v>
      </c>
      <c r="Y908">
        <v>2</v>
      </c>
      <c r="Z908">
        <v>2</v>
      </c>
      <c r="AA908">
        <v>5</v>
      </c>
      <c r="AB908">
        <v>2</v>
      </c>
      <c r="AC908">
        <v>3</v>
      </c>
      <c r="AD908">
        <v>7</v>
      </c>
      <c r="AE908">
        <v>0.885237141394</v>
      </c>
      <c r="AF908" t="s">
        <v>38</v>
      </c>
      <c r="AG908">
        <v>200</v>
      </c>
      <c r="AH908" t="s">
        <v>39</v>
      </c>
    </row>
    <row r="909" spans="1:34" x14ac:dyDescent="0.25">
      <c r="A909">
        <v>1522</v>
      </c>
      <c r="B909">
        <v>0</v>
      </c>
      <c r="C909">
        <v>0</v>
      </c>
      <c r="D909">
        <v>0</v>
      </c>
      <c r="E909">
        <v>0</v>
      </c>
      <c r="F909">
        <v>0</v>
      </c>
      <c r="G909">
        <v>0</v>
      </c>
      <c r="H909">
        <v>0</v>
      </c>
      <c r="J909">
        <v>10</v>
      </c>
      <c r="K909">
        <v>0</v>
      </c>
      <c r="L909">
        <v>0</v>
      </c>
      <c r="M909">
        <v>0</v>
      </c>
      <c r="N909">
        <v>0</v>
      </c>
      <c r="O909">
        <v>0</v>
      </c>
      <c r="P909">
        <v>0</v>
      </c>
      <c r="Q909">
        <v>0</v>
      </c>
      <c r="S909">
        <v>5</v>
      </c>
      <c r="T909">
        <v>1</v>
      </c>
      <c r="U909">
        <v>0</v>
      </c>
      <c r="V909">
        <v>0</v>
      </c>
      <c r="W909">
        <v>1</v>
      </c>
      <c r="X909">
        <v>1</v>
      </c>
      <c r="Y909">
        <v>2</v>
      </c>
      <c r="Z909">
        <v>2</v>
      </c>
      <c r="AA909">
        <v>5</v>
      </c>
      <c r="AB909">
        <v>2</v>
      </c>
      <c r="AC909">
        <v>3</v>
      </c>
      <c r="AD909">
        <v>7</v>
      </c>
      <c r="AE909">
        <v>0.885237141394</v>
      </c>
      <c r="AF909" t="s">
        <v>46</v>
      </c>
      <c r="AG909">
        <v>0.5</v>
      </c>
      <c r="AH909" t="s">
        <v>47</v>
      </c>
    </row>
    <row r="910" spans="1:34" x14ac:dyDescent="0.25">
      <c r="A910">
        <v>1524</v>
      </c>
      <c r="B910">
        <v>0</v>
      </c>
      <c r="C910">
        <v>0</v>
      </c>
      <c r="D910">
        <v>0</v>
      </c>
      <c r="E910">
        <v>0</v>
      </c>
      <c r="F910">
        <v>0</v>
      </c>
      <c r="G910">
        <v>0</v>
      </c>
      <c r="H910">
        <v>0</v>
      </c>
      <c r="J910">
        <v>10</v>
      </c>
      <c r="K910">
        <v>8</v>
      </c>
      <c r="L910">
        <v>0</v>
      </c>
      <c r="M910">
        <v>7</v>
      </c>
      <c r="N910">
        <v>0</v>
      </c>
      <c r="O910">
        <v>1</v>
      </c>
      <c r="P910">
        <v>0</v>
      </c>
      <c r="Q910">
        <v>0</v>
      </c>
      <c r="R910">
        <v>2</v>
      </c>
      <c r="S910">
        <v>3</v>
      </c>
      <c r="T910">
        <v>0</v>
      </c>
      <c r="U910">
        <v>1</v>
      </c>
      <c r="V910">
        <v>0</v>
      </c>
      <c r="W910">
        <v>2</v>
      </c>
      <c r="X910">
        <v>0</v>
      </c>
      <c r="Y910">
        <v>0</v>
      </c>
      <c r="Z910">
        <v>-7</v>
      </c>
      <c r="AA910" t="s">
        <v>48</v>
      </c>
      <c r="AE910">
        <v>1.06870678144</v>
      </c>
      <c r="AF910" t="s">
        <v>42</v>
      </c>
      <c r="AG910">
        <v>0.3</v>
      </c>
      <c r="AH910" t="s">
        <v>43</v>
      </c>
    </row>
    <row r="911" spans="1:34" x14ac:dyDescent="0.25">
      <c r="A911">
        <v>1524</v>
      </c>
      <c r="B911">
        <v>0</v>
      </c>
      <c r="C911">
        <v>0</v>
      </c>
      <c r="D911">
        <v>0</v>
      </c>
      <c r="E911">
        <v>0</v>
      </c>
      <c r="F911">
        <v>0</v>
      </c>
      <c r="G911">
        <v>0</v>
      </c>
      <c r="H911">
        <v>0</v>
      </c>
      <c r="J911">
        <v>10</v>
      </c>
      <c r="K911">
        <v>8</v>
      </c>
      <c r="L911">
        <v>0</v>
      </c>
      <c r="M911">
        <v>7</v>
      </c>
      <c r="N911">
        <v>0</v>
      </c>
      <c r="O911">
        <v>1</v>
      </c>
      <c r="P911">
        <v>0</v>
      </c>
      <c r="Q911">
        <v>0</v>
      </c>
      <c r="R911">
        <v>2</v>
      </c>
      <c r="S911">
        <v>3</v>
      </c>
      <c r="T911">
        <v>0</v>
      </c>
      <c r="U911">
        <v>1</v>
      </c>
      <c r="V911">
        <v>0</v>
      </c>
      <c r="W911">
        <v>2</v>
      </c>
      <c r="X911">
        <v>0</v>
      </c>
      <c r="Y911">
        <v>0</v>
      </c>
      <c r="Z911">
        <v>-7</v>
      </c>
      <c r="AA911" t="s">
        <v>48</v>
      </c>
      <c r="AE911">
        <v>1.06870678144</v>
      </c>
      <c r="AF911" t="s">
        <v>44</v>
      </c>
      <c r="AG911">
        <v>0.4</v>
      </c>
      <c r="AH911" t="s">
        <v>45</v>
      </c>
    </row>
    <row r="912" spans="1:34" x14ac:dyDescent="0.25">
      <c r="A912">
        <v>1524</v>
      </c>
      <c r="B912">
        <v>0</v>
      </c>
      <c r="C912">
        <v>0</v>
      </c>
      <c r="D912">
        <v>0</v>
      </c>
      <c r="E912">
        <v>0</v>
      </c>
      <c r="F912">
        <v>0</v>
      </c>
      <c r="G912">
        <v>0</v>
      </c>
      <c r="H912">
        <v>0</v>
      </c>
      <c r="J912">
        <v>10</v>
      </c>
      <c r="K912">
        <v>8</v>
      </c>
      <c r="L912">
        <v>0</v>
      </c>
      <c r="M912">
        <v>7</v>
      </c>
      <c r="N912">
        <v>0</v>
      </c>
      <c r="O912">
        <v>1</v>
      </c>
      <c r="P912">
        <v>0</v>
      </c>
      <c r="Q912">
        <v>0</v>
      </c>
      <c r="R912">
        <v>2</v>
      </c>
      <c r="S912">
        <v>3</v>
      </c>
      <c r="T912">
        <v>0</v>
      </c>
      <c r="U912">
        <v>1</v>
      </c>
      <c r="V912">
        <v>0</v>
      </c>
      <c r="W912">
        <v>2</v>
      </c>
      <c r="X912">
        <v>0</v>
      </c>
      <c r="Y912">
        <v>0</v>
      </c>
      <c r="Z912">
        <v>-7</v>
      </c>
      <c r="AA912" t="s">
        <v>48</v>
      </c>
      <c r="AE912">
        <v>1.06870678144</v>
      </c>
      <c r="AF912" t="s">
        <v>46</v>
      </c>
      <c r="AG912">
        <v>0.5</v>
      </c>
      <c r="AH912" t="s">
        <v>47</v>
      </c>
    </row>
    <row r="913" spans="1:34" x14ac:dyDescent="0.25">
      <c r="A913">
        <v>1532</v>
      </c>
      <c r="B913">
        <v>0</v>
      </c>
      <c r="C913">
        <v>0</v>
      </c>
      <c r="D913">
        <v>0</v>
      </c>
      <c r="E913">
        <v>0</v>
      </c>
      <c r="F913">
        <v>0</v>
      </c>
      <c r="G913">
        <v>0</v>
      </c>
      <c r="H913">
        <v>0</v>
      </c>
      <c r="J913">
        <v>0</v>
      </c>
      <c r="K913">
        <v>10</v>
      </c>
      <c r="L913">
        <v>0</v>
      </c>
      <c r="M913">
        <v>10</v>
      </c>
      <c r="N913">
        <v>0</v>
      </c>
      <c r="O913">
        <v>0</v>
      </c>
      <c r="P913">
        <v>0</v>
      </c>
      <c r="Q913">
        <v>0</v>
      </c>
      <c r="R913">
        <v>2</v>
      </c>
      <c r="S913">
        <v>0</v>
      </c>
      <c r="T913">
        <v>0</v>
      </c>
      <c r="U913">
        <v>0</v>
      </c>
      <c r="V913">
        <v>0</v>
      </c>
      <c r="W913">
        <v>0</v>
      </c>
      <c r="X913">
        <v>0</v>
      </c>
      <c r="Y913">
        <v>0</v>
      </c>
      <c r="AA913">
        <v>0</v>
      </c>
      <c r="AB913">
        <v>0</v>
      </c>
      <c r="AC913">
        <v>0</v>
      </c>
      <c r="AE913">
        <v>1.0232434425900001</v>
      </c>
      <c r="AF913" t="s">
        <v>49</v>
      </c>
      <c r="AG913">
        <v>50</v>
      </c>
      <c r="AH913" t="s">
        <v>50</v>
      </c>
    </row>
    <row r="914" spans="1:34" x14ac:dyDescent="0.25">
      <c r="A914">
        <v>1532</v>
      </c>
      <c r="B914">
        <v>0</v>
      </c>
      <c r="C914">
        <v>0</v>
      </c>
      <c r="D914">
        <v>0</v>
      </c>
      <c r="E914">
        <v>0</v>
      </c>
      <c r="F914">
        <v>0</v>
      </c>
      <c r="G914">
        <v>0</v>
      </c>
      <c r="H914">
        <v>0</v>
      </c>
      <c r="J914">
        <v>0</v>
      </c>
      <c r="K914">
        <v>10</v>
      </c>
      <c r="L914">
        <v>0</v>
      </c>
      <c r="M914">
        <v>10</v>
      </c>
      <c r="N914">
        <v>0</v>
      </c>
      <c r="O914">
        <v>0</v>
      </c>
      <c r="P914">
        <v>0</v>
      </c>
      <c r="Q914">
        <v>0</v>
      </c>
      <c r="R914">
        <v>2</v>
      </c>
      <c r="S914">
        <v>0</v>
      </c>
      <c r="T914">
        <v>0</v>
      </c>
      <c r="U914">
        <v>0</v>
      </c>
      <c r="V914">
        <v>0</v>
      </c>
      <c r="W914">
        <v>0</v>
      </c>
      <c r="X914">
        <v>0</v>
      </c>
      <c r="Y914">
        <v>0</v>
      </c>
      <c r="AA914">
        <v>0</v>
      </c>
      <c r="AB914">
        <v>0</v>
      </c>
      <c r="AC914">
        <v>0</v>
      </c>
      <c r="AE914">
        <v>1.0232434425900001</v>
      </c>
      <c r="AF914" t="s">
        <v>34</v>
      </c>
      <c r="AG914">
        <v>100</v>
      </c>
      <c r="AH914" t="s">
        <v>35</v>
      </c>
    </row>
    <row r="915" spans="1:34" x14ac:dyDescent="0.25">
      <c r="A915">
        <v>1532</v>
      </c>
      <c r="B915">
        <v>0</v>
      </c>
      <c r="C915">
        <v>0</v>
      </c>
      <c r="D915">
        <v>0</v>
      </c>
      <c r="E915">
        <v>0</v>
      </c>
      <c r="F915">
        <v>0</v>
      </c>
      <c r="G915">
        <v>0</v>
      </c>
      <c r="H915">
        <v>0</v>
      </c>
      <c r="J915">
        <v>0</v>
      </c>
      <c r="K915">
        <v>10</v>
      </c>
      <c r="L915">
        <v>0</v>
      </c>
      <c r="M915">
        <v>10</v>
      </c>
      <c r="N915">
        <v>0</v>
      </c>
      <c r="O915">
        <v>0</v>
      </c>
      <c r="P915">
        <v>0</v>
      </c>
      <c r="Q915">
        <v>0</v>
      </c>
      <c r="R915">
        <v>2</v>
      </c>
      <c r="S915">
        <v>0</v>
      </c>
      <c r="T915">
        <v>0</v>
      </c>
      <c r="U915">
        <v>0</v>
      </c>
      <c r="V915">
        <v>0</v>
      </c>
      <c r="W915">
        <v>0</v>
      </c>
      <c r="X915">
        <v>0</v>
      </c>
      <c r="Y915">
        <v>0</v>
      </c>
      <c r="AA915">
        <v>0</v>
      </c>
      <c r="AB915">
        <v>0</v>
      </c>
      <c r="AC915">
        <v>0</v>
      </c>
      <c r="AE915">
        <v>1.0232434425900001</v>
      </c>
      <c r="AF915" t="s">
        <v>36</v>
      </c>
      <c r="AG915">
        <v>150</v>
      </c>
      <c r="AH915" t="s">
        <v>37</v>
      </c>
    </row>
    <row r="916" spans="1:34" x14ac:dyDescent="0.25">
      <c r="A916">
        <v>1532</v>
      </c>
      <c r="B916">
        <v>0</v>
      </c>
      <c r="C916">
        <v>0</v>
      </c>
      <c r="D916">
        <v>0</v>
      </c>
      <c r="E916">
        <v>0</v>
      </c>
      <c r="F916">
        <v>0</v>
      </c>
      <c r="G916">
        <v>0</v>
      </c>
      <c r="H916">
        <v>0</v>
      </c>
      <c r="J916">
        <v>0</v>
      </c>
      <c r="K916">
        <v>10</v>
      </c>
      <c r="L916">
        <v>0</v>
      </c>
      <c r="M916">
        <v>10</v>
      </c>
      <c r="N916">
        <v>0</v>
      </c>
      <c r="O916">
        <v>0</v>
      </c>
      <c r="P916">
        <v>0</v>
      </c>
      <c r="Q916">
        <v>0</v>
      </c>
      <c r="R916">
        <v>2</v>
      </c>
      <c r="S916">
        <v>0</v>
      </c>
      <c r="T916">
        <v>0</v>
      </c>
      <c r="U916">
        <v>0</v>
      </c>
      <c r="V916">
        <v>0</v>
      </c>
      <c r="W916">
        <v>0</v>
      </c>
      <c r="X916">
        <v>0</v>
      </c>
      <c r="Y916">
        <v>0</v>
      </c>
      <c r="AA916">
        <v>0</v>
      </c>
      <c r="AB916">
        <v>0</v>
      </c>
      <c r="AC916">
        <v>0</v>
      </c>
      <c r="AE916">
        <v>1.0232434425900001</v>
      </c>
      <c r="AF916" t="s">
        <v>38</v>
      </c>
      <c r="AG916">
        <v>200</v>
      </c>
      <c r="AH916" t="s">
        <v>39</v>
      </c>
    </row>
    <row r="917" spans="1:34" x14ac:dyDescent="0.25">
      <c r="A917">
        <v>1532</v>
      </c>
      <c r="B917">
        <v>0</v>
      </c>
      <c r="C917">
        <v>0</v>
      </c>
      <c r="D917">
        <v>0</v>
      </c>
      <c r="E917">
        <v>0</v>
      </c>
      <c r="F917">
        <v>0</v>
      </c>
      <c r="G917">
        <v>0</v>
      </c>
      <c r="H917">
        <v>0</v>
      </c>
      <c r="J917">
        <v>0</v>
      </c>
      <c r="K917">
        <v>10</v>
      </c>
      <c r="L917">
        <v>0</v>
      </c>
      <c r="M917">
        <v>10</v>
      </c>
      <c r="N917">
        <v>0</v>
      </c>
      <c r="O917">
        <v>0</v>
      </c>
      <c r="P917">
        <v>0</v>
      </c>
      <c r="Q917">
        <v>0</v>
      </c>
      <c r="R917">
        <v>2</v>
      </c>
      <c r="S917">
        <v>0</v>
      </c>
      <c r="T917">
        <v>0</v>
      </c>
      <c r="U917">
        <v>0</v>
      </c>
      <c r="V917">
        <v>0</v>
      </c>
      <c r="W917">
        <v>0</v>
      </c>
      <c r="X917">
        <v>0</v>
      </c>
      <c r="Y917">
        <v>0</v>
      </c>
      <c r="AA917">
        <v>0</v>
      </c>
      <c r="AB917">
        <v>0</v>
      </c>
      <c r="AC917">
        <v>0</v>
      </c>
      <c r="AE917">
        <v>1.0232434425900001</v>
      </c>
      <c r="AF917" t="s">
        <v>42</v>
      </c>
      <c r="AG917">
        <v>0.3</v>
      </c>
      <c r="AH917" t="s">
        <v>43</v>
      </c>
    </row>
    <row r="918" spans="1:34" x14ac:dyDescent="0.25">
      <c r="A918">
        <v>1532</v>
      </c>
      <c r="B918">
        <v>0</v>
      </c>
      <c r="C918">
        <v>0</v>
      </c>
      <c r="D918">
        <v>0</v>
      </c>
      <c r="E918">
        <v>0</v>
      </c>
      <c r="F918">
        <v>0</v>
      </c>
      <c r="G918">
        <v>0</v>
      </c>
      <c r="H918">
        <v>0</v>
      </c>
      <c r="J918">
        <v>0</v>
      </c>
      <c r="K918">
        <v>10</v>
      </c>
      <c r="L918">
        <v>0</v>
      </c>
      <c r="M918">
        <v>10</v>
      </c>
      <c r="N918">
        <v>0</v>
      </c>
      <c r="O918">
        <v>0</v>
      </c>
      <c r="P918">
        <v>0</v>
      </c>
      <c r="Q918">
        <v>0</v>
      </c>
      <c r="R918">
        <v>2</v>
      </c>
      <c r="S918">
        <v>0</v>
      </c>
      <c r="T918">
        <v>0</v>
      </c>
      <c r="U918">
        <v>0</v>
      </c>
      <c r="V918">
        <v>0</v>
      </c>
      <c r="W918">
        <v>0</v>
      </c>
      <c r="X918">
        <v>0</v>
      </c>
      <c r="Y918">
        <v>0</v>
      </c>
      <c r="AA918">
        <v>0</v>
      </c>
      <c r="AB918">
        <v>0</v>
      </c>
      <c r="AC918">
        <v>0</v>
      </c>
      <c r="AE918">
        <v>1.0232434425900001</v>
      </c>
      <c r="AF918" t="s">
        <v>44</v>
      </c>
      <c r="AG918">
        <v>0.4</v>
      </c>
      <c r="AH918" t="s">
        <v>45</v>
      </c>
    </row>
    <row r="919" spans="1:34" x14ac:dyDescent="0.25">
      <c r="A919">
        <v>1532</v>
      </c>
      <c r="B919">
        <v>0</v>
      </c>
      <c r="C919">
        <v>0</v>
      </c>
      <c r="D919">
        <v>0</v>
      </c>
      <c r="E919">
        <v>0</v>
      </c>
      <c r="F919">
        <v>0</v>
      </c>
      <c r="G919">
        <v>0</v>
      </c>
      <c r="H919">
        <v>0</v>
      </c>
      <c r="J919">
        <v>0</v>
      </c>
      <c r="K919">
        <v>10</v>
      </c>
      <c r="L919">
        <v>0</v>
      </c>
      <c r="M919">
        <v>10</v>
      </c>
      <c r="N919">
        <v>0</v>
      </c>
      <c r="O919">
        <v>0</v>
      </c>
      <c r="P919">
        <v>0</v>
      </c>
      <c r="Q919">
        <v>0</v>
      </c>
      <c r="R919">
        <v>2</v>
      </c>
      <c r="S919">
        <v>0</v>
      </c>
      <c r="T919">
        <v>0</v>
      </c>
      <c r="U919">
        <v>0</v>
      </c>
      <c r="V919">
        <v>0</v>
      </c>
      <c r="W919">
        <v>0</v>
      </c>
      <c r="X919">
        <v>0</v>
      </c>
      <c r="Y919">
        <v>0</v>
      </c>
      <c r="AA919">
        <v>0</v>
      </c>
      <c r="AB919">
        <v>0</v>
      </c>
      <c r="AC919">
        <v>0</v>
      </c>
      <c r="AE919">
        <v>1.0232434425900001</v>
      </c>
      <c r="AF919" t="s">
        <v>46</v>
      </c>
      <c r="AG919">
        <v>0.5</v>
      </c>
      <c r="AH919" t="s">
        <v>47</v>
      </c>
    </row>
    <row r="920" spans="1:34" x14ac:dyDescent="0.25">
      <c r="A920">
        <v>1533</v>
      </c>
      <c r="B920">
        <v>0</v>
      </c>
      <c r="C920">
        <v>0</v>
      </c>
      <c r="D920">
        <v>0</v>
      </c>
      <c r="E920">
        <v>0</v>
      </c>
      <c r="F920">
        <v>0</v>
      </c>
      <c r="G920">
        <v>0</v>
      </c>
      <c r="H920">
        <v>0</v>
      </c>
      <c r="J920">
        <v>7</v>
      </c>
      <c r="K920">
        <v>0</v>
      </c>
      <c r="L920">
        <v>0</v>
      </c>
      <c r="M920">
        <v>0</v>
      </c>
      <c r="N920">
        <v>0</v>
      </c>
      <c r="O920">
        <v>0</v>
      </c>
      <c r="P920">
        <v>0</v>
      </c>
      <c r="Q920">
        <v>0</v>
      </c>
      <c r="S920">
        <v>0</v>
      </c>
      <c r="T920">
        <v>0</v>
      </c>
      <c r="U920">
        <v>0</v>
      </c>
      <c r="V920">
        <v>0</v>
      </c>
      <c r="W920">
        <v>0</v>
      </c>
      <c r="X920">
        <v>0</v>
      </c>
      <c r="Y920">
        <v>0</v>
      </c>
      <c r="AA920">
        <v>0</v>
      </c>
      <c r="AB920">
        <v>0</v>
      </c>
      <c r="AC920">
        <v>0</v>
      </c>
      <c r="AE920">
        <v>0.87898684643500002</v>
      </c>
      <c r="AF920" t="s">
        <v>46</v>
      </c>
      <c r="AG920">
        <v>0.5</v>
      </c>
      <c r="AH920" t="s">
        <v>47</v>
      </c>
    </row>
    <row r="921" spans="1:34" x14ac:dyDescent="0.25">
      <c r="A921">
        <v>1534</v>
      </c>
      <c r="B921">
        <v>0</v>
      </c>
      <c r="C921">
        <v>0</v>
      </c>
      <c r="D921">
        <v>0</v>
      </c>
      <c r="E921">
        <v>0</v>
      </c>
      <c r="F921">
        <v>0</v>
      </c>
      <c r="G921">
        <v>0</v>
      </c>
      <c r="H921">
        <v>0</v>
      </c>
      <c r="J921">
        <v>10</v>
      </c>
      <c r="K921">
        <v>0</v>
      </c>
      <c r="L921">
        <v>0</v>
      </c>
      <c r="M921">
        <v>0</v>
      </c>
      <c r="N921">
        <v>0</v>
      </c>
      <c r="O921">
        <v>0</v>
      </c>
      <c r="P921">
        <v>0</v>
      </c>
      <c r="Q921">
        <v>0</v>
      </c>
      <c r="S921">
        <v>6</v>
      </c>
      <c r="T921">
        <v>2</v>
      </c>
      <c r="U921">
        <v>0</v>
      </c>
      <c r="V921">
        <v>0</v>
      </c>
      <c r="W921">
        <v>0</v>
      </c>
      <c r="X921">
        <v>0</v>
      </c>
      <c r="Y921">
        <v>0</v>
      </c>
      <c r="Z921">
        <v>5</v>
      </c>
      <c r="AA921">
        <v>2</v>
      </c>
      <c r="AB921">
        <v>0</v>
      </c>
      <c r="AC921">
        <v>2</v>
      </c>
      <c r="AD921">
        <v>-7</v>
      </c>
      <c r="AE921">
        <v>0.94493371415000005</v>
      </c>
      <c r="AF921" t="s">
        <v>34</v>
      </c>
      <c r="AG921">
        <v>100</v>
      </c>
      <c r="AH921" t="s">
        <v>35</v>
      </c>
    </row>
    <row r="922" spans="1:34" x14ac:dyDescent="0.25">
      <c r="A922">
        <v>1534</v>
      </c>
      <c r="B922">
        <v>0</v>
      </c>
      <c r="C922">
        <v>0</v>
      </c>
      <c r="D922">
        <v>0</v>
      </c>
      <c r="E922">
        <v>0</v>
      </c>
      <c r="F922">
        <v>0</v>
      </c>
      <c r="G922">
        <v>0</v>
      </c>
      <c r="H922">
        <v>0</v>
      </c>
      <c r="J922">
        <v>10</v>
      </c>
      <c r="K922">
        <v>0</v>
      </c>
      <c r="L922">
        <v>0</v>
      </c>
      <c r="M922">
        <v>0</v>
      </c>
      <c r="N922">
        <v>0</v>
      </c>
      <c r="O922">
        <v>0</v>
      </c>
      <c r="P922">
        <v>0</v>
      </c>
      <c r="Q922">
        <v>0</v>
      </c>
      <c r="S922">
        <v>6</v>
      </c>
      <c r="T922">
        <v>2</v>
      </c>
      <c r="U922">
        <v>0</v>
      </c>
      <c r="V922">
        <v>0</v>
      </c>
      <c r="W922">
        <v>0</v>
      </c>
      <c r="X922">
        <v>0</v>
      </c>
      <c r="Y922">
        <v>0</v>
      </c>
      <c r="Z922">
        <v>5</v>
      </c>
      <c r="AA922">
        <v>2</v>
      </c>
      <c r="AB922">
        <v>0</v>
      </c>
      <c r="AC922">
        <v>2</v>
      </c>
      <c r="AD922">
        <v>-7</v>
      </c>
      <c r="AE922">
        <v>0.94493371415000005</v>
      </c>
      <c r="AF922" t="s">
        <v>36</v>
      </c>
      <c r="AG922">
        <v>150</v>
      </c>
      <c r="AH922" t="s">
        <v>37</v>
      </c>
    </row>
    <row r="923" spans="1:34" x14ac:dyDescent="0.25">
      <c r="A923">
        <v>1534</v>
      </c>
      <c r="B923">
        <v>0</v>
      </c>
      <c r="C923">
        <v>0</v>
      </c>
      <c r="D923">
        <v>0</v>
      </c>
      <c r="E923">
        <v>0</v>
      </c>
      <c r="F923">
        <v>0</v>
      </c>
      <c r="G923">
        <v>0</v>
      </c>
      <c r="H923">
        <v>0</v>
      </c>
      <c r="J923">
        <v>10</v>
      </c>
      <c r="K923">
        <v>0</v>
      </c>
      <c r="L923">
        <v>0</v>
      </c>
      <c r="M923">
        <v>0</v>
      </c>
      <c r="N923">
        <v>0</v>
      </c>
      <c r="O923">
        <v>0</v>
      </c>
      <c r="P923">
        <v>0</v>
      </c>
      <c r="Q923">
        <v>0</v>
      </c>
      <c r="S923">
        <v>6</v>
      </c>
      <c r="T923">
        <v>2</v>
      </c>
      <c r="U923">
        <v>0</v>
      </c>
      <c r="V923">
        <v>0</v>
      </c>
      <c r="W923">
        <v>0</v>
      </c>
      <c r="X923">
        <v>0</v>
      </c>
      <c r="Y923">
        <v>0</v>
      </c>
      <c r="Z923">
        <v>5</v>
      </c>
      <c r="AA923">
        <v>2</v>
      </c>
      <c r="AB923">
        <v>0</v>
      </c>
      <c r="AC923">
        <v>2</v>
      </c>
      <c r="AD923">
        <v>-7</v>
      </c>
      <c r="AE923">
        <v>0.94493371415000005</v>
      </c>
      <c r="AF923" t="s">
        <v>38</v>
      </c>
      <c r="AG923">
        <v>200</v>
      </c>
      <c r="AH923" t="s">
        <v>39</v>
      </c>
    </row>
    <row r="924" spans="1:34" x14ac:dyDescent="0.25">
      <c r="A924">
        <v>1534</v>
      </c>
      <c r="B924">
        <v>0</v>
      </c>
      <c r="C924">
        <v>0</v>
      </c>
      <c r="D924">
        <v>0</v>
      </c>
      <c r="E924">
        <v>0</v>
      </c>
      <c r="F924">
        <v>0</v>
      </c>
      <c r="G924">
        <v>0</v>
      </c>
      <c r="H924">
        <v>0</v>
      </c>
      <c r="J924">
        <v>10</v>
      </c>
      <c r="K924">
        <v>0</v>
      </c>
      <c r="L924">
        <v>0</v>
      </c>
      <c r="M924">
        <v>0</v>
      </c>
      <c r="N924">
        <v>0</v>
      </c>
      <c r="O924">
        <v>0</v>
      </c>
      <c r="P924">
        <v>0</v>
      </c>
      <c r="Q924">
        <v>0</v>
      </c>
      <c r="S924">
        <v>6</v>
      </c>
      <c r="T924">
        <v>2</v>
      </c>
      <c r="U924">
        <v>0</v>
      </c>
      <c r="V924">
        <v>0</v>
      </c>
      <c r="W924">
        <v>0</v>
      </c>
      <c r="X924">
        <v>0</v>
      </c>
      <c r="Y924">
        <v>0</v>
      </c>
      <c r="Z924">
        <v>5</v>
      </c>
      <c r="AA924">
        <v>2</v>
      </c>
      <c r="AB924">
        <v>0</v>
      </c>
      <c r="AC924">
        <v>2</v>
      </c>
      <c r="AD924">
        <v>-7</v>
      </c>
      <c r="AE924">
        <v>0.94493371415000005</v>
      </c>
      <c r="AF924" t="s">
        <v>40</v>
      </c>
      <c r="AG924">
        <v>0.2</v>
      </c>
      <c r="AH924" t="s">
        <v>41</v>
      </c>
    </row>
    <row r="925" spans="1:34" x14ac:dyDescent="0.25">
      <c r="A925">
        <v>1534</v>
      </c>
      <c r="B925">
        <v>0</v>
      </c>
      <c r="C925">
        <v>0</v>
      </c>
      <c r="D925">
        <v>0</v>
      </c>
      <c r="E925">
        <v>0</v>
      </c>
      <c r="F925">
        <v>0</v>
      </c>
      <c r="G925">
        <v>0</v>
      </c>
      <c r="H925">
        <v>0</v>
      </c>
      <c r="J925">
        <v>10</v>
      </c>
      <c r="K925">
        <v>0</v>
      </c>
      <c r="L925">
        <v>0</v>
      </c>
      <c r="M925">
        <v>0</v>
      </c>
      <c r="N925">
        <v>0</v>
      </c>
      <c r="O925">
        <v>0</v>
      </c>
      <c r="P925">
        <v>0</v>
      </c>
      <c r="Q925">
        <v>0</v>
      </c>
      <c r="S925">
        <v>6</v>
      </c>
      <c r="T925">
        <v>2</v>
      </c>
      <c r="U925">
        <v>0</v>
      </c>
      <c r="V925">
        <v>0</v>
      </c>
      <c r="W925">
        <v>0</v>
      </c>
      <c r="X925">
        <v>0</v>
      </c>
      <c r="Y925">
        <v>0</v>
      </c>
      <c r="Z925">
        <v>5</v>
      </c>
      <c r="AA925">
        <v>2</v>
      </c>
      <c r="AB925">
        <v>0</v>
      </c>
      <c r="AC925">
        <v>2</v>
      </c>
      <c r="AD925">
        <v>-7</v>
      </c>
      <c r="AE925">
        <v>0.94493371415000005</v>
      </c>
      <c r="AF925" t="s">
        <v>42</v>
      </c>
      <c r="AG925">
        <v>0.3</v>
      </c>
      <c r="AH925" t="s">
        <v>43</v>
      </c>
    </row>
    <row r="926" spans="1:34" x14ac:dyDescent="0.25">
      <c r="A926">
        <v>1534</v>
      </c>
      <c r="B926">
        <v>0</v>
      </c>
      <c r="C926">
        <v>0</v>
      </c>
      <c r="D926">
        <v>0</v>
      </c>
      <c r="E926">
        <v>0</v>
      </c>
      <c r="F926">
        <v>0</v>
      </c>
      <c r="G926">
        <v>0</v>
      </c>
      <c r="H926">
        <v>0</v>
      </c>
      <c r="J926">
        <v>10</v>
      </c>
      <c r="K926">
        <v>0</v>
      </c>
      <c r="L926">
        <v>0</v>
      </c>
      <c r="M926">
        <v>0</v>
      </c>
      <c r="N926">
        <v>0</v>
      </c>
      <c r="O926">
        <v>0</v>
      </c>
      <c r="P926">
        <v>0</v>
      </c>
      <c r="Q926">
        <v>0</v>
      </c>
      <c r="S926">
        <v>6</v>
      </c>
      <c r="T926">
        <v>2</v>
      </c>
      <c r="U926">
        <v>0</v>
      </c>
      <c r="V926">
        <v>0</v>
      </c>
      <c r="W926">
        <v>0</v>
      </c>
      <c r="X926">
        <v>0</v>
      </c>
      <c r="Y926">
        <v>0</v>
      </c>
      <c r="Z926">
        <v>5</v>
      </c>
      <c r="AA926">
        <v>2</v>
      </c>
      <c r="AB926">
        <v>0</v>
      </c>
      <c r="AC926">
        <v>2</v>
      </c>
      <c r="AD926">
        <v>-7</v>
      </c>
      <c r="AE926">
        <v>0.94493371415000005</v>
      </c>
      <c r="AF926" t="s">
        <v>44</v>
      </c>
      <c r="AG926">
        <v>0.4</v>
      </c>
      <c r="AH926" t="s">
        <v>45</v>
      </c>
    </row>
    <row r="927" spans="1:34" x14ac:dyDescent="0.25">
      <c r="A927">
        <v>1534</v>
      </c>
      <c r="B927">
        <v>0</v>
      </c>
      <c r="C927">
        <v>0</v>
      </c>
      <c r="D927">
        <v>0</v>
      </c>
      <c r="E927">
        <v>0</v>
      </c>
      <c r="F927">
        <v>0</v>
      </c>
      <c r="G927">
        <v>0</v>
      </c>
      <c r="H927">
        <v>0</v>
      </c>
      <c r="J927">
        <v>10</v>
      </c>
      <c r="K927">
        <v>0</v>
      </c>
      <c r="L927">
        <v>0</v>
      </c>
      <c r="M927">
        <v>0</v>
      </c>
      <c r="N927">
        <v>0</v>
      </c>
      <c r="O927">
        <v>0</v>
      </c>
      <c r="P927">
        <v>0</v>
      </c>
      <c r="Q927">
        <v>0</v>
      </c>
      <c r="S927">
        <v>6</v>
      </c>
      <c r="T927">
        <v>2</v>
      </c>
      <c r="U927">
        <v>0</v>
      </c>
      <c r="V927">
        <v>0</v>
      </c>
      <c r="W927">
        <v>0</v>
      </c>
      <c r="X927">
        <v>0</v>
      </c>
      <c r="Y927">
        <v>0</v>
      </c>
      <c r="Z927">
        <v>5</v>
      </c>
      <c r="AA927">
        <v>2</v>
      </c>
      <c r="AB927">
        <v>0</v>
      </c>
      <c r="AC927">
        <v>2</v>
      </c>
      <c r="AD927">
        <v>-7</v>
      </c>
      <c r="AE927">
        <v>0.94493371415000005</v>
      </c>
      <c r="AF927" t="s">
        <v>46</v>
      </c>
      <c r="AG927">
        <v>0.5</v>
      </c>
      <c r="AH927" t="s">
        <v>47</v>
      </c>
    </row>
    <row r="928" spans="1:34" x14ac:dyDescent="0.25">
      <c r="A928">
        <v>1536</v>
      </c>
      <c r="B928">
        <v>0</v>
      </c>
      <c r="C928">
        <v>0</v>
      </c>
      <c r="D928">
        <v>0</v>
      </c>
      <c r="E928">
        <v>0</v>
      </c>
      <c r="F928">
        <v>0</v>
      </c>
      <c r="G928">
        <v>0</v>
      </c>
      <c r="H928">
        <v>0</v>
      </c>
      <c r="J928">
        <v>2</v>
      </c>
      <c r="K928">
        <v>0</v>
      </c>
      <c r="L928">
        <v>0</v>
      </c>
      <c r="M928">
        <v>0</v>
      </c>
      <c r="N928">
        <v>0</v>
      </c>
      <c r="O928">
        <v>0</v>
      </c>
      <c r="P928">
        <v>0</v>
      </c>
      <c r="Q928">
        <v>0</v>
      </c>
      <c r="S928">
        <v>0</v>
      </c>
      <c r="T928">
        <v>0</v>
      </c>
      <c r="U928">
        <v>0</v>
      </c>
      <c r="V928">
        <v>0</v>
      </c>
      <c r="W928">
        <v>0</v>
      </c>
      <c r="X928">
        <v>0</v>
      </c>
      <c r="Y928">
        <v>0</v>
      </c>
      <c r="AA928">
        <v>0</v>
      </c>
      <c r="AB928">
        <v>0</v>
      </c>
      <c r="AC928">
        <v>0</v>
      </c>
      <c r="AE928">
        <v>1.0562555389299999</v>
      </c>
      <c r="AF928" t="s">
        <v>34</v>
      </c>
      <c r="AG928">
        <v>100</v>
      </c>
      <c r="AH928" t="s">
        <v>35</v>
      </c>
    </row>
    <row r="929" spans="1:34" x14ac:dyDescent="0.25">
      <c r="A929">
        <v>1536</v>
      </c>
      <c r="B929">
        <v>0</v>
      </c>
      <c r="C929">
        <v>0</v>
      </c>
      <c r="D929">
        <v>0</v>
      </c>
      <c r="E929">
        <v>0</v>
      </c>
      <c r="F929">
        <v>0</v>
      </c>
      <c r="G929">
        <v>0</v>
      </c>
      <c r="H929">
        <v>0</v>
      </c>
      <c r="J929">
        <v>2</v>
      </c>
      <c r="K929">
        <v>0</v>
      </c>
      <c r="L929">
        <v>0</v>
      </c>
      <c r="M929">
        <v>0</v>
      </c>
      <c r="N929">
        <v>0</v>
      </c>
      <c r="O929">
        <v>0</v>
      </c>
      <c r="P929">
        <v>0</v>
      </c>
      <c r="Q929">
        <v>0</v>
      </c>
      <c r="S929">
        <v>0</v>
      </c>
      <c r="T929">
        <v>0</v>
      </c>
      <c r="U929">
        <v>0</v>
      </c>
      <c r="V929">
        <v>0</v>
      </c>
      <c r="W929">
        <v>0</v>
      </c>
      <c r="X929">
        <v>0</v>
      </c>
      <c r="Y929">
        <v>0</v>
      </c>
      <c r="AA929">
        <v>0</v>
      </c>
      <c r="AB929">
        <v>0</v>
      </c>
      <c r="AC929">
        <v>0</v>
      </c>
      <c r="AE929">
        <v>1.0562555389299999</v>
      </c>
      <c r="AF929" t="s">
        <v>36</v>
      </c>
      <c r="AG929">
        <v>150</v>
      </c>
      <c r="AH929" t="s">
        <v>37</v>
      </c>
    </row>
    <row r="930" spans="1:34" x14ac:dyDescent="0.25">
      <c r="A930">
        <v>1536</v>
      </c>
      <c r="B930">
        <v>0</v>
      </c>
      <c r="C930">
        <v>0</v>
      </c>
      <c r="D930">
        <v>0</v>
      </c>
      <c r="E930">
        <v>0</v>
      </c>
      <c r="F930">
        <v>0</v>
      </c>
      <c r="G930">
        <v>0</v>
      </c>
      <c r="H930">
        <v>0</v>
      </c>
      <c r="J930">
        <v>2</v>
      </c>
      <c r="K930">
        <v>0</v>
      </c>
      <c r="L930">
        <v>0</v>
      </c>
      <c r="M930">
        <v>0</v>
      </c>
      <c r="N930">
        <v>0</v>
      </c>
      <c r="O930">
        <v>0</v>
      </c>
      <c r="P930">
        <v>0</v>
      </c>
      <c r="Q930">
        <v>0</v>
      </c>
      <c r="S930">
        <v>0</v>
      </c>
      <c r="T930">
        <v>0</v>
      </c>
      <c r="U930">
        <v>0</v>
      </c>
      <c r="V930">
        <v>0</v>
      </c>
      <c r="W930">
        <v>0</v>
      </c>
      <c r="X930">
        <v>0</v>
      </c>
      <c r="Y930">
        <v>0</v>
      </c>
      <c r="AA930">
        <v>0</v>
      </c>
      <c r="AB930">
        <v>0</v>
      </c>
      <c r="AC930">
        <v>0</v>
      </c>
      <c r="AE930">
        <v>1.0562555389299999</v>
      </c>
      <c r="AF930" t="s">
        <v>38</v>
      </c>
      <c r="AG930">
        <v>200</v>
      </c>
      <c r="AH930" t="s">
        <v>39</v>
      </c>
    </row>
    <row r="931" spans="1:34" x14ac:dyDescent="0.25">
      <c r="A931">
        <v>1536</v>
      </c>
      <c r="B931">
        <v>0</v>
      </c>
      <c r="C931">
        <v>0</v>
      </c>
      <c r="D931">
        <v>0</v>
      </c>
      <c r="E931">
        <v>0</v>
      </c>
      <c r="F931">
        <v>0</v>
      </c>
      <c r="G931">
        <v>0</v>
      </c>
      <c r="H931">
        <v>0</v>
      </c>
      <c r="J931">
        <v>2</v>
      </c>
      <c r="K931">
        <v>0</v>
      </c>
      <c r="L931">
        <v>0</v>
      </c>
      <c r="M931">
        <v>0</v>
      </c>
      <c r="N931">
        <v>0</v>
      </c>
      <c r="O931">
        <v>0</v>
      </c>
      <c r="P931">
        <v>0</v>
      </c>
      <c r="Q931">
        <v>0</v>
      </c>
      <c r="S931">
        <v>0</v>
      </c>
      <c r="T931">
        <v>0</v>
      </c>
      <c r="U931">
        <v>0</v>
      </c>
      <c r="V931">
        <v>0</v>
      </c>
      <c r="W931">
        <v>0</v>
      </c>
      <c r="X931">
        <v>0</v>
      </c>
      <c r="Y931">
        <v>0</v>
      </c>
      <c r="AA931">
        <v>0</v>
      </c>
      <c r="AB931">
        <v>0</v>
      </c>
      <c r="AC931">
        <v>0</v>
      </c>
      <c r="AE931">
        <v>1.0562555389299999</v>
      </c>
      <c r="AF931" t="s">
        <v>40</v>
      </c>
      <c r="AG931">
        <v>0.2</v>
      </c>
      <c r="AH931" t="s">
        <v>41</v>
      </c>
    </row>
    <row r="932" spans="1:34" x14ac:dyDescent="0.25">
      <c r="A932">
        <v>1536</v>
      </c>
      <c r="B932">
        <v>0</v>
      </c>
      <c r="C932">
        <v>0</v>
      </c>
      <c r="D932">
        <v>0</v>
      </c>
      <c r="E932">
        <v>0</v>
      </c>
      <c r="F932">
        <v>0</v>
      </c>
      <c r="G932">
        <v>0</v>
      </c>
      <c r="H932">
        <v>0</v>
      </c>
      <c r="J932">
        <v>2</v>
      </c>
      <c r="K932">
        <v>0</v>
      </c>
      <c r="L932">
        <v>0</v>
      </c>
      <c r="M932">
        <v>0</v>
      </c>
      <c r="N932">
        <v>0</v>
      </c>
      <c r="O932">
        <v>0</v>
      </c>
      <c r="P932">
        <v>0</v>
      </c>
      <c r="Q932">
        <v>0</v>
      </c>
      <c r="S932">
        <v>0</v>
      </c>
      <c r="T932">
        <v>0</v>
      </c>
      <c r="U932">
        <v>0</v>
      </c>
      <c r="V932">
        <v>0</v>
      </c>
      <c r="W932">
        <v>0</v>
      </c>
      <c r="X932">
        <v>0</v>
      </c>
      <c r="Y932">
        <v>0</v>
      </c>
      <c r="AA932">
        <v>0</v>
      </c>
      <c r="AB932">
        <v>0</v>
      </c>
      <c r="AC932">
        <v>0</v>
      </c>
      <c r="AE932">
        <v>1.0562555389299999</v>
      </c>
      <c r="AF932" t="s">
        <v>42</v>
      </c>
      <c r="AG932">
        <v>0.3</v>
      </c>
      <c r="AH932" t="s">
        <v>43</v>
      </c>
    </row>
    <row r="933" spans="1:34" x14ac:dyDescent="0.25">
      <c r="A933">
        <v>1536</v>
      </c>
      <c r="B933">
        <v>0</v>
      </c>
      <c r="C933">
        <v>0</v>
      </c>
      <c r="D933">
        <v>0</v>
      </c>
      <c r="E933">
        <v>0</v>
      </c>
      <c r="F933">
        <v>0</v>
      </c>
      <c r="G933">
        <v>0</v>
      </c>
      <c r="H933">
        <v>0</v>
      </c>
      <c r="J933">
        <v>2</v>
      </c>
      <c r="K933">
        <v>0</v>
      </c>
      <c r="L933">
        <v>0</v>
      </c>
      <c r="M933">
        <v>0</v>
      </c>
      <c r="N933">
        <v>0</v>
      </c>
      <c r="O933">
        <v>0</v>
      </c>
      <c r="P933">
        <v>0</v>
      </c>
      <c r="Q933">
        <v>0</v>
      </c>
      <c r="S933">
        <v>0</v>
      </c>
      <c r="T933">
        <v>0</v>
      </c>
      <c r="U933">
        <v>0</v>
      </c>
      <c r="V933">
        <v>0</v>
      </c>
      <c r="W933">
        <v>0</v>
      </c>
      <c r="X933">
        <v>0</v>
      </c>
      <c r="Y933">
        <v>0</v>
      </c>
      <c r="AA933">
        <v>0</v>
      </c>
      <c r="AB933">
        <v>0</v>
      </c>
      <c r="AC933">
        <v>0</v>
      </c>
      <c r="AE933">
        <v>1.0562555389299999</v>
      </c>
      <c r="AF933" t="s">
        <v>44</v>
      </c>
      <c r="AG933">
        <v>0.4</v>
      </c>
      <c r="AH933" t="s">
        <v>45</v>
      </c>
    </row>
    <row r="934" spans="1:34" x14ac:dyDescent="0.25">
      <c r="A934">
        <v>1536</v>
      </c>
      <c r="B934">
        <v>0</v>
      </c>
      <c r="C934">
        <v>0</v>
      </c>
      <c r="D934">
        <v>0</v>
      </c>
      <c r="E934">
        <v>0</v>
      </c>
      <c r="F934">
        <v>0</v>
      </c>
      <c r="G934">
        <v>0</v>
      </c>
      <c r="H934">
        <v>0</v>
      </c>
      <c r="J934">
        <v>2</v>
      </c>
      <c r="K934">
        <v>0</v>
      </c>
      <c r="L934">
        <v>0</v>
      </c>
      <c r="M934">
        <v>0</v>
      </c>
      <c r="N934">
        <v>0</v>
      </c>
      <c r="O934">
        <v>0</v>
      </c>
      <c r="P934">
        <v>0</v>
      </c>
      <c r="Q934">
        <v>0</v>
      </c>
      <c r="S934">
        <v>0</v>
      </c>
      <c r="T934">
        <v>0</v>
      </c>
      <c r="U934">
        <v>0</v>
      </c>
      <c r="V934">
        <v>0</v>
      </c>
      <c r="W934">
        <v>0</v>
      </c>
      <c r="X934">
        <v>0</v>
      </c>
      <c r="Y934">
        <v>0</v>
      </c>
      <c r="AA934">
        <v>0</v>
      </c>
      <c r="AB934">
        <v>0</v>
      </c>
      <c r="AC934">
        <v>0</v>
      </c>
      <c r="AE934">
        <v>1.0562555389299999</v>
      </c>
      <c r="AF934" t="s">
        <v>46</v>
      </c>
      <c r="AG934">
        <v>0.5</v>
      </c>
      <c r="AH934" t="s">
        <v>47</v>
      </c>
    </row>
    <row r="935" spans="1:34" x14ac:dyDescent="0.25">
      <c r="A935">
        <v>1537</v>
      </c>
      <c r="B935" t="s">
        <v>52</v>
      </c>
      <c r="J935" t="s">
        <v>52</v>
      </c>
      <c r="K935" t="s">
        <v>52</v>
      </c>
      <c r="S935" t="s">
        <v>52</v>
      </c>
      <c r="AA935" t="s">
        <v>52</v>
      </c>
      <c r="AE935">
        <v>1.0727609621300001</v>
      </c>
      <c r="AF935" t="s">
        <v>38</v>
      </c>
      <c r="AG935">
        <v>200</v>
      </c>
      <c r="AH935" t="s">
        <v>39</v>
      </c>
    </row>
    <row r="936" spans="1:34" x14ac:dyDescent="0.25">
      <c r="A936">
        <v>1537</v>
      </c>
      <c r="B936" t="s">
        <v>52</v>
      </c>
      <c r="J936" t="s">
        <v>52</v>
      </c>
      <c r="K936" t="s">
        <v>52</v>
      </c>
      <c r="S936" t="s">
        <v>52</v>
      </c>
      <c r="AA936" t="s">
        <v>52</v>
      </c>
      <c r="AE936">
        <v>1.0727609621300001</v>
      </c>
      <c r="AF936" t="s">
        <v>40</v>
      </c>
      <c r="AG936">
        <v>0.2</v>
      </c>
      <c r="AH936" t="s">
        <v>41</v>
      </c>
    </row>
    <row r="937" spans="1:34" x14ac:dyDescent="0.25">
      <c r="A937">
        <v>1537</v>
      </c>
      <c r="B937" t="s">
        <v>52</v>
      </c>
      <c r="J937" t="s">
        <v>52</v>
      </c>
      <c r="K937" t="s">
        <v>52</v>
      </c>
      <c r="S937" t="s">
        <v>52</v>
      </c>
      <c r="AA937" t="s">
        <v>52</v>
      </c>
      <c r="AE937">
        <v>1.0727609621300001</v>
      </c>
      <c r="AF937" t="s">
        <v>42</v>
      </c>
      <c r="AG937">
        <v>0.3</v>
      </c>
      <c r="AH937" t="s">
        <v>43</v>
      </c>
    </row>
    <row r="938" spans="1:34" x14ac:dyDescent="0.25">
      <c r="A938">
        <v>1537</v>
      </c>
      <c r="B938" t="s">
        <v>52</v>
      </c>
      <c r="J938" t="s">
        <v>52</v>
      </c>
      <c r="K938" t="s">
        <v>52</v>
      </c>
      <c r="S938" t="s">
        <v>52</v>
      </c>
      <c r="AA938" t="s">
        <v>52</v>
      </c>
      <c r="AE938">
        <v>1.0727609621300001</v>
      </c>
      <c r="AF938" t="s">
        <v>44</v>
      </c>
      <c r="AG938">
        <v>0.4</v>
      </c>
      <c r="AH938" t="s">
        <v>45</v>
      </c>
    </row>
    <row r="939" spans="1:34" x14ac:dyDescent="0.25">
      <c r="A939">
        <v>1537</v>
      </c>
      <c r="B939" t="s">
        <v>52</v>
      </c>
      <c r="J939" t="s">
        <v>52</v>
      </c>
      <c r="K939" t="s">
        <v>52</v>
      </c>
      <c r="S939" t="s">
        <v>52</v>
      </c>
      <c r="AA939" t="s">
        <v>52</v>
      </c>
      <c r="AE939">
        <v>1.0727609621300001</v>
      </c>
      <c r="AF939" t="s">
        <v>46</v>
      </c>
      <c r="AG939">
        <v>0.5</v>
      </c>
      <c r="AH939" t="s">
        <v>47</v>
      </c>
    </row>
    <row r="940" spans="1:34" x14ac:dyDescent="0.25">
      <c r="A940">
        <v>1539</v>
      </c>
      <c r="B940">
        <v>0</v>
      </c>
      <c r="C940">
        <v>0</v>
      </c>
      <c r="D940">
        <v>0</v>
      </c>
      <c r="E940">
        <v>0</v>
      </c>
      <c r="F940">
        <v>0</v>
      </c>
      <c r="G940">
        <v>0</v>
      </c>
      <c r="H940">
        <v>0</v>
      </c>
      <c r="J940">
        <v>0</v>
      </c>
      <c r="K940">
        <v>0</v>
      </c>
      <c r="L940">
        <v>0</v>
      </c>
      <c r="M940">
        <v>0</v>
      </c>
      <c r="N940">
        <v>0</v>
      </c>
      <c r="O940">
        <v>0</v>
      </c>
      <c r="P940">
        <v>0</v>
      </c>
      <c r="Q940">
        <v>0</v>
      </c>
      <c r="S940">
        <v>6</v>
      </c>
      <c r="T940">
        <v>0</v>
      </c>
      <c r="U940">
        <v>0</v>
      </c>
      <c r="V940">
        <v>0</v>
      </c>
      <c r="W940">
        <v>6</v>
      </c>
      <c r="X940">
        <v>0</v>
      </c>
      <c r="Y940">
        <v>0</v>
      </c>
      <c r="Z940">
        <v>2.5</v>
      </c>
      <c r="AA940">
        <v>0</v>
      </c>
      <c r="AB940">
        <v>0</v>
      </c>
      <c r="AC940">
        <v>0</v>
      </c>
      <c r="AE940">
        <v>1.5444827864999999</v>
      </c>
      <c r="AF940" t="s">
        <v>49</v>
      </c>
      <c r="AG940">
        <v>50</v>
      </c>
      <c r="AH940" t="s">
        <v>50</v>
      </c>
    </row>
    <row r="941" spans="1:34" x14ac:dyDescent="0.25">
      <c r="A941">
        <v>1539</v>
      </c>
      <c r="B941">
        <v>0</v>
      </c>
      <c r="C941">
        <v>0</v>
      </c>
      <c r="D941">
        <v>0</v>
      </c>
      <c r="E941">
        <v>0</v>
      </c>
      <c r="F941">
        <v>0</v>
      </c>
      <c r="G941">
        <v>0</v>
      </c>
      <c r="H941">
        <v>0</v>
      </c>
      <c r="J941">
        <v>0</v>
      </c>
      <c r="K941">
        <v>0</v>
      </c>
      <c r="L941">
        <v>0</v>
      </c>
      <c r="M941">
        <v>0</v>
      </c>
      <c r="N941">
        <v>0</v>
      </c>
      <c r="O941">
        <v>0</v>
      </c>
      <c r="P941">
        <v>0</v>
      </c>
      <c r="Q941">
        <v>0</v>
      </c>
      <c r="S941">
        <v>6</v>
      </c>
      <c r="T941">
        <v>0</v>
      </c>
      <c r="U941">
        <v>0</v>
      </c>
      <c r="V941">
        <v>0</v>
      </c>
      <c r="W941">
        <v>6</v>
      </c>
      <c r="X941">
        <v>0</v>
      </c>
      <c r="Y941">
        <v>0</v>
      </c>
      <c r="Z941">
        <v>2.5</v>
      </c>
      <c r="AA941">
        <v>0</v>
      </c>
      <c r="AB941">
        <v>0</v>
      </c>
      <c r="AC941">
        <v>0</v>
      </c>
      <c r="AE941">
        <v>1.5444827864999999</v>
      </c>
      <c r="AF941" t="s">
        <v>34</v>
      </c>
      <c r="AG941">
        <v>100</v>
      </c>
      <c r="AH941" t="s">
        <v>35</v>
      </c>
    </row>
    <row r="942" spans="1:34" x14ac:dyDescent="0.25">
      <c r="A942">
        <v>1539</v>
      </c>
      <c r="B942">
        <v>0</v>
      </c>
      <c r="C942">
        <v>0</v>
      </c>
      <c r="D942">
        <v>0</v>
      </c>
      <c r="E942">
        <v>0</v>
      </c>
      <c r="F942">
        <v>0</v>
      </c>
      <c r="G942">
        <v>0</v>
      </c>
      <c r="H942">
        <v>0</v>
      </c>
      <c r="J942">
        <v>0</v>
      </c>
      <c r="K942">
        <v>0</v>
      </c>
      <c r="L942">
        <v>0</v>
      </c>
      <c r="M942">
        <v>0</v>
      </c>
      <c r="N942">
        <v>0</v>
      </c>
      <c r="O942">
        <v>0</v>
      </c>
      <c r="P942">
        <v>0</v>
      </c>
      <c r="Q942">
        <v>0</v>
      </c>
      <c r="S942">
        <v>6</v>
      </c>
      <c r="T942">
        <v>0</v>
      </c>
      <c r="U942">
        <v>0</v>
      </c>
      <c r="V942">
        <v>0</v>
      </c>
      <c r="W942">
        <v>6</v>
      </c>
      <c r="X942">
        <v>0</v>
      </c>
      <c r="Y942">
        <v>0</v>
      </c>
      <c r="Z942">
        <v>2.5</v>
      </c>
      <c r="AA942">
        <v>0</v>
      </c>
      <c r="AB942">
        <v>0</v>
      </c>
      <c r="AC942">
        <v>0</v>
      </c>
      <c r="AE942">
        <v>1.5444827864999999</v>
      </c>
      <c r="AF942" t="s">
        <v>36</v>
      </c>
      <c r="AG942">
        <v>150</v>
      </c>
      <c r="AH942" t="s">
        <v>37</v>
      </c>
    </row>
    <row r="943" spans="1:34" x14ac:dyDescent="0.25">
      <c r="A943">
        <v>1539</v>
      </c>
      <c r="B943">
        <v>0</v>
      </c>
      <c r="C943">
        <v>0</v>
      </c>
      <c r="D943">
        <v>0</v>
      </c>
      <c r="E943">
        <v>0</v>
      </c>
      <c r="F943">
        <v>0</v>
      </c>
      <c r="G943">
        <v>0</v>
      </c>
      <c r="H943">
        <v>0</v>
      </c>
      <c r="J943">
        <v>0</v>
      </c>
      <c r="K943">
        <v>0</v>
      </c>
      <c r="L943">
        <v>0</v>
      </c>
      <c r="M943">
        <v>0</v>
      </c>
      <c r="N943">
        <v>0</v>
      </c>
      <c r="O943">
        <v>0</v>
      </c>
      <c r="P943">
        <v>0</v>
      </c>
      <c r="Q943">
        <v>0</v>
      </c>
      <c r="S943">
        <v>6</v>
      </c>
      <c r="T943">
        <v>0</v>
      </c>
      <c r="U943">
        <v>0</v>
      </c>
      <c r="V943">
        <v>0</v>
      </c>
      <c r="W943">
        <v>6</v>
      </c>
      <c r="X943">
        <v>0</v>
      </c>
      <c r="Y943">
        <v>0</v>
      </c>
      <c r="Z943">
        <v>2.5</v>
      </c>
      <c r="AA943">
        <v>0</v>
      </c>
      <c r="AB943">
        <v>0</v>
      </c>
      <c r="AC943">
        <v>0</v>
      </c>
      <c r="AE943">
        <v>1.5444827864999999</v>
      </c>
      <c r="AF943" t="s">
        <v>38</v>
      </c>
      <c r="AG943">
        <v>200</v>
      </c>
      <c r="AH943" t="s">
        <v>39</v>
      </c>
    </row>
    <row r="944" spans="1:34" x14ac:dyDescent="0.25">
      <c r="A944">
        <v>1539</v>
      </c>
      <c r="B944">
        <v>0</v>
      </c>
      <c r="C944">
        <v>0</v>
      </c>
      <c r="D944">
        <v>0</v>
      </c>
      <c r="E944">
        <v>0</v>
      </c>
      <c r="F944">
        <v>0</v>
      </c>
      <c r="G944">
        <v>0</v>
      </c>
      <c r="H944">
        <v>0</v>
      </c>
      <c r="J944">
        <v>0</v>
      </c>
      <c r="K944">
        <v>0</v>
      </c>
      <c r="L944">
        <v>0</v>
      </c>
      <c r="M944">
        <v>0</v>
      </c>
      <c r="N944">
        <v>0</v>
      </c>
      <c r="O944">
        <v>0</v>
      </c>
      <c r="P944">
        <v>0</v>
      </c>
      <c r="Q944">
        <v>0</v>
      </c>
      <c r="S944">
        <v>6</v>
      </c>
      <c r="T944">
        <v>0</v>
      </c>
      <c r="U944">
        <v>0</v>
      </c>
      <c r="V944">
        <v>0</v>
      </c>
      <c r="W944">
        <v>6</v>
      </c>
      <c r="X944">
        <v>0</v>
      </c>
      <c r="Y944">
        <v>0</v>
      </c>
      <c r="Z944">
        <v>2.5</v>
      </c>
      <c r="AA944">
        <v>0</v>
      </c>
      <c r="AB944">
        <v>0</v>
      </c>
      <c r="AC944">
        <v>0</v>
      </c>
      <c r="AE944">
        <v>1.5444827864999999</v>
      </c>
      <c r="AF944" t="s">
        <v>44</v>
      </c>
      <c r="AG944">
        <v>0.4</v>
      </c>
      <c r="AH944" t="s">
        <v>45</v>
      </c>
    </row>
    <row r="945" spans="1:34" x14ac:dyDescent="0.25">
      <c r="A945">
        <v>1539</v>
      </c>
      <c r="B945">
        <v>0</v>
      </c>
      <c r="C945">
        <v>0</v>
      </c>
      <c r="D945">
        <v>0</v>
      </c>
      <c r="E945">
        <v>0</v>
      </c>
      <c r="F945">
        <v>0</v>
      </c>
      <c r="G945">
        <v>0</v>
      </c>
      <c r="H945">
        <v>0</v>
      </c>
      <c r="J945">
        <v>0</v>
      </c>
      <c r="K945">
        <v>0</v>
      </c>
      <c r="L945">
        <v>0</v>
      </c>
      <c r="M945">
        <v>0</v>
      </c>
      <c r="N945">
        <v>0</v>
      </c>
      <c r="O945">
        <v>0</v>
      </c>
      <c r="P945">
        <v>0</v>
      </c>
      <c r="Q945">
        <v>0</v>
      </c>
      <c r="S945">
        <v>6</v>
      </c>
      <c r="T945">
        <v>0</v>
      </c>
      <c r="U945">
        <v>0</v>
      </c>
      <c r="V945">
        <v>0</v>
      </c>
      <c r="W945">
        <v>6</v>
      </c>
      <c r="X945">
        <v>0</v>
      </c>
      <c r="Y945">
        <v>0</v>
      </c>
      <c r="Z945">
        <v>2.5</v>
      </c>
      <c r="AA945">
        <v>0</v>
      </c>
      <c r="AB945">
        <v>0</v>
      </c>
      <c r="AC945">
        <v>0</v>
      </c>
      <c r="AE945">
        <v>1.5444827864999999</v>
      </c>
      <c r="AF945" t="s">
        <v>46</v>
      </c>
      <c r="AG945">
        <v>0.5</v>
      </c>
      <c r="AH945" t="s">
        <v>47</v>
      </c>
    </row>
    <row r="946" spans="1:34" x14ac:dyDescent="0.25">
      <c r="A946">
        <v>1540</v>
      </c>
      <c r="B946">
        <v>0</v>
      </c>
      <c r="C946">
        <v>0</v>
      </c>
      <c r="D946">
        <v>0</v>
      </c>
      <c r="E946">
        <v>0</v>
      </c>
      <c r="F946">
        <v>0</v>
      </c>
      <c r="G946">
        <v>0</v>
      </c>
      <c r="H946">
        <v>0</v>
      </c>
      <c r="J946">
        <v>0</v>
      </c>
      <c r="K946">
        <v>0</v>
      </c>
      <c r="L946">
        <v>0</v>
      </c>
      <c r="M946">
        <v>0</v>
      </c>
      <c r="N946">
        <v>0</v>
      </c>
      <c r="O946">
        <v>0</v>
      </c>
      <c r="P946">
        <v>0</v>
      </c>
      <c r="Q946">
        <v>0</v>
      </c>
      <c r="S946">
        <v>0</v>
      </c>
      <c r="T946">
        <v>0</v>
      </c>
      <c r="U946">
        <v>0</v>
      </c>
      <c r="V946">
        <v>0</v>
      </c>
      <c r="W946">
        <v>0</v>
      </c>
      <c r="X946">
        <v>0</v>
      </c>
      <c r="Y946">
        <v>0</v>
      </c>
      <c r="AA946" t="s">
        <v>48</v>
      </c>
      <c r="AE946">
        <v>1.0562555389299999</v>
      </c>
      <c r="AF946" t="s">
        <v>44</v>
      </c>
      <c r="AG946">
        <v>0.4</v>
      </c>
      <c r="AH946" t="s">
        <v>45</v>
      </c>
    </row>
    <row r="947" spans="1:34" x14ac:dyDescent="0.25">
      <c r="A947">
        <v>1540</v>
      </c>
      <c r="B947">
        <v>0</v>
      </c>
      <c r="C947">
        <v>0</v>
      </c>
      <c r="D947">
        <v>0</v>
      </c>
      <c r="E947">
        <v>0</v>
      </c>
      <c r="F947">
        <v>0</v>
      </c>
      <c r="G947">
        <v>0</v>
      </c>
      <c r="H947">
        <v>0</v>
      </c>
      <c r="J947">
        <v>0</v>
      </c>
      <c r="K947">
        <v>0</v>
      </c>
      <c r="L947">
        <v>0</v>
      </c>
      <c r="M947">
        <v>0</v>
      </c>
      <c r="N947">
        <v>0</v>
      </c>
      <c r="O947">
        <v>0</v>
      </c>
      <c r="P947">
        <v>0</v>
      </c>
      <c r="Q947">
        <v>0</v>
      </c>
      <c r="S947">
        <v>0</v>
      </c>
      <c r="T947">
        <v>0</v>
      </c>
      <c r="U947">
        <v>0</v>
      </c>
      <c r="V947">
        <v>0</v>
      </c>
      <c r="W947">
        <v>0</v>
      </c>
      <c r="X947">
        <v>0</v>
      </c>
      <c r="Y947">
        <v>0</v>
      </c>
      <c r="AA947" t="s">
        <v>48</v>
      </c>
      <c r="AE947">
        <v>1.0562555389299999</v>
      </c>
      <c r="AF947" t="s">
        <v>46</v>
      </c>
      <c r="AG947">
        <v>0.5</v>
      </c>
      <c r="AH947" t="s">
        <v>47</v>
      </c>
    </row>
    <row r="948" spans="1:34" x14ac:dyDescent="0.25">
      <c r="A948">
        <v>1541</v>
      </c>
      <c r="B948">
        <v>0</v>
      </c>
      <c r="C948">
        <v>0</v>
      </c>
      <c r="D948">
        <v>0</v>
      </c>
      <c r="E948">
        <v>0</v>
      </c>
      <c r="F948">
        <v>0</v>
      </c>
      <c r="G948">
        <v>0</v>
      </c>
      <c r="H948">
        <v>0</v>
      </c>
      <c r="J948">
        <v>0</v>
      </c>
      <c r="K948">
        <v>10</v>
      </c>
      <c r="L948">
        <v>2</v>
      </c>
      <c r="M948">
        <v>1</v>
      </c>
      <c r="N948">
        <v>0</v>
      </c>
      <c r="O948">
        <v>4</v>
      </c>
      <c r="P948">
        <v>2</v>
      </c>
      <c r="Q948">
        <v>1</v>
      </c>
      <c r="R948">
        <v>2</v>
      </c>
      <c r="S948">
        <v>0</v>
      </c>
      <c r="T948">
        <v>0</v>
      </c>
      <c r="U948">
        <v>0</v>
      </c>
      <c r="V948">
        <v>0</v>
      </c>
      <c r="W948">
        <v>0</v>
      </c>
      <c r="X948">
        <v>0</v>
      </c>
      <c r="Y948">
        <v>0</v>
      </c>
      <c r="AA948">
        <v>5</v>
      </c>
      <c r="AB948">
        <v>0</v>
      </c>
      <c r="AC948">
        <v>3</v>
      </c>
      <c r="AD948">
        <v>-7</v>
      </c>
      <c r="AE948">
        <v>0.94493371415000005</v>
      </c>
      <c r="AF948" t="s">
        <v>36</v>
      </c>
      <c r="AG948">
        <v>150</v>
      </c>
      <c r="AH948" t="s">
        <v>37</v>
      </c>
    </row>
    <row r="949" spans="1:34" x14ac:dyDescent="0.25">
      <c r="A949">
        <v>1541</v>
      </c>
      <c r="B949">
        <v>0</v>
      </c>
      <c r="C949">
        <v>0</v>
      </c>
      <c r="D949">
        <v>0</v>
      </c>
      <c r="E949">
        <v>0</v>
      </c>
      <c r="F949">
        <v>0</v>
      </c>
      <c r="G949">
        <v>0</v>
      </c>
      <c r="H949">
        <v>0</v>
      </c>
      <c r="J949">
        <v>0</v>
      </c>
      <c r="K949">
        <v>10</v>
      </c>
      <c r="L949">
        <v>2</v>
      </c>
      <c r="M949">
        <v>1</v>
      </c>
      <c r="N949">
        <v>0</v>
      </c>
      <c r="O949">
        <v>4</v>
      </c>
      <c r="P949">
        <v>2</v>
      </c>
      <c r="Q949">
        <v>1</v>
      </c>
      <c r="R949">
        <v>2</v>
      </c>
      <c r="S949">
        <v>0</v>
      </c>
      <c r="T949">
        <v>0</v>
      </c>
      <c r="U949">
        <v>0</v>
      </c>
      <c r="V949">
        <v>0</v>
      </c>
      <c r="W949">
        <v>0</v>
      </c>
      <c r="X949">
        <v>0</v>
      </c>
      <c r="Y949">
        <v>0</v>
      </c>
      <c r="AA949">
        <v>5</v>
      </c>
      <c r="AB949">
        <v>0</v>
      </c>
      <c r="AC949">
        <v>3</v>
      </c>
      <c r="AD949">
        <v>-7</v>
      </c>
      <c r="AE949">
        <v>0.94493371415000005</v>
      </c>
      <c r="AF949" t="s">
        <v>38</v>
      </c>
      <c r="AG949">
        <v>200</v>
      </c>
      <c r="AH949" t="s">
        <v>39</v>
      </c>
    </row>
    <row r="950" spans="1:34" x14ac:dyDescent="0.25">
      <c r="A950">
        <v>1541</v>
      </c>
      <c r="B950">
        <v>0</v>
      </c>
      <c r="C950">
        <v>0</v>
      </c>
      <c r="D950">
        <v>0</v>
      </c>
      <c r="E950">
        <v>0</v>
      </c>
      <c r="F950">
        <v>0</v>
      </c>
      <c r="G950">
        <v>0</v>
      </c>
      <c r="H950">
        <v>0</v>
      </c>
      <c r="J950">
        <v>0</v>
      </c>
      <c r="K950">
        <v>10</v>
      </c>
      <c r="L950">
        <v>2</v>
      </c>
      <c r="M950">
        <v>1</v>
      </c>
      <c r="N950">
        <v>0</v>
      </c>
      <c r="O950">
        <v>4</v>
      </c>
      <c r="P950">
        <v>2</v>
      </c>
      <c r="Q950">
        <v>1</v>
      </c>
      <c r="R950">
        <v>2</v>
      </c>
      <c r="S950">
        <v>0</v>
      </c>
      <c r="T950">
        <v>0</v>
      </c>
      <c r="U950">
        <v>0</v>
      </c>
      <c r="V950">
        <v>0</v>
      </c>
      <c r="W950">
        <v>0</v>
      </c>
      <c r="X950">
        <v>0</v>
      </c>
      <c r="Y950">
        <v>0</v>
      </c>
      <c r="AA950">
        <v>5</v>
      </c>
      <c r="AB950">
        <v>0</v>
      </c>
      <c r="AC950">
        <v>3</v>
      </c>
      <c r="AD950">
        <v>-7</v>
      </c>
      <c r="AE950">
        <v>0.94493371415000005</v>
      </c>
      <c r="AF950" t="s">
        <v>44</v>
      </c>
      <c r="AG950">
        <v>0.4</v>
      </c>
      <c r="AH950" t="s">
        <v>45</v>
      </c>
    </row>
    <row r="951" spans="1:34" x14ac:dyDescent="0.25">
      <c r="A951">
        <v>1541</v>
      </c>
      <c r="B951">
        <v>0</v>
      </c>
      <c r="C951">
        <v>0</v>
      </c>
      <c r="D951">
        <v>0</v>
      </c>
      <c r="E951">
        <v>0</v>
      </c>
      <c r="F951">
        <v>0</v>
      </c>
      <c r="G951">
        <v>0</v>
      </c>
      <c r="H951">
        <v>0</v>
      </c>
      <c r="J951">
        <v>0</v>
      </c>
      <c r="K951">
        <v>10</v>
      </c>
      <c r="L951">
        <v>2</v>
      </c>
      <c r="M951">
        <v>1</v>
      </c>
      <c r="N951">
        <v>0</v>
      </c>
      <c r="O951">
        <v>4</v>
      </c>
      <c r="P951">
        <v>2</v>
      </c>
      <c r="Q951">
        <v>1</v>
      </c>
      <c r="R951">
        <v>2</v>
      </c>
      <c r="S951">
        <v>0</v>
      </c>
      <c r="T951">
        <v>0</v>
      </c>
      <c r="U951">
        <v>0</v>
      </c>
      <c r="V951">
        <v>0</v>
      </c>
      <c r="W951">
        <v>0</v>
      </c>
      <c r="X951">
        <v>0</v>
      </c>
      <c r="Y951">
        <v>0</v>
      </c>
      <c r="AA951">
        <v>5</v>
      </c>
      <c r="AB951">
        <v>0</v>
      </c>
      <c r="AC951">
        <v>3</v>
      </c>
      <c r="AD951">
        <v>-7</v>
      </c>
      <c r="AE951">
        <v>0.94493371415000005</v>
      </c>
      <c r="AF951" t="s">
        <v>46</v>
      </c>
      <c r="AG951">
        <v>0.5</v>
      </c>
      <c r="AH951" t="s">
        <v>47</v>
      </c>
    </row>
    <row r="952" spans="1:34" x14ac:dyDescent="0.25">
      <c r="A952">
        <v>1548</v>
      </c>
      <c r="B952">
        <v>0</v>
      </c>
      <c r="C952">
        <v>0</v>
      </c>
      <c r="D952">
        <v>0</v>
      </c>
      <c r="E952">
        <v>0</v>
      </c>
      <c r="F952">
        <v>0</v>
      </c>
      <c r="G952">
        <v>0</v>
      </c>
      <c r="H952">
        <v>0</v>
      </c>
      <c r="J952">
        <v>10</v>
      </c>
      <c r="K952">
        <v>0</v>
      </c>
      <c r="L952">
        <v>0</v>
      </c>
      <c r="M952">
        <v>0</v>
      </c>
      <c r="N952">
        <v>0</v>
      </c>
      <c r="O952">
        <v>0</v>
      </c>
      <c r="P952">
        <v>0</v>
      </c>
      <c r="Q952">
        <v>0</v>
      </c>
      <c r="S952">
        <v>4</v>
      </c>
      <c r="T952">
        <v>0</v>
      </c>
      <c r="U952">
        <v>0</v>
      </c>
      <c r="V952">
        <v>0</v>
      </c>
      <c r="W952">
        <v>4</v>
      </c>
      <c r="X952">
        <v>0</v>
      </c>
      <c r="Y952">
        <v>0</v>
      </c>
      <c r="Z952">
        <v>1</v>
      </c>
      <c r="AA952">
        <v>3</v>
      </c>
      <c r="AB952">
        <v>0</v>
      </c>
      <c r="AC952">
        <v>3</v>
      </c>
      <c r="AD952">
        <v>3</v>
      </c>
      <c r="AE952">
        <v>1.48939417859</v>
      </c>
      <c r="AF952" t="s">
        <v>49</v>
      </c>
      <c r="AG952">
        <v>50</v>
      </c>
      <c r="AH952" t="s">
        <v>50</v>
      </c>
    </row>
    <row r="953" spans="1:34" x14ac:dyDescent="0.25">
      <c r="A953">
        <v>1548</v>
      </c>
      <c r="B953">
        <v>0</v>
      </c>
      <c r="C953">
        <v>0</v>
      </c>
      <c r="D953">
        <v>0</v>
      </c>
      <c r="E953">
        <v>0</v>
      </c>
      <c r="F953">
        <v>0</v>
      </c>
      <c r="G953">
        <v>0</v>
      </c>
      <c r="H953">
        <v>0</v>
      </c>
      <c r="J953">
        <v>10</v>
      </c>
      <c r="K953">
        <v>0</v>
      </c>
      <c r="L953">
        <v>0</v>
      </c>
      <c r="M953">
        <v>0</v>
      </c>
      <c r="N953">
        <v>0</v>
      </c>
      <c r="O953">
        <v>0</v>
      </c>
      <c r="P953">
        <v>0</v>
      </c>
      <c r="Q953">
        <v>0</v>
      </c>
      <c r="S953">
        <v>4</v>
      </c>
      <c r="T953">
        <v>0</v>
      </c>
      <c r="U953">
        <v>0</v>
      </c>
      <c r="V953">
        <v>0</v>
      </c>
      <c r="W953">
        <v>4</v>
      </c>
      <c r="X953">
        <v>0</v>
      </c>
      <c r="Y953">
        <v>0</v>
      </c>
      <c r="Z953">
        <v>1</v>
      </c>
      <c r="AA953">
        <v>3</v>
      </c>
      <c r="AB953">
        <v>0</v>
      </c>
      <c r="AC953">
        <v>3</v>
      </c>
      <c r="AD953">
        <v>3</v>
      </c>
      <c r="AE953">
        <v>1.48939417859</v>
      </c>
      <c r="AF953" t="s">
        <v>34</v>
      </c>
      <c r="AG953">
        <v>100</v>
      </c>
      <c r="AH953" t="s">
        <v>35</v>
      </c>
    </row>
    <row r="954" spans="1:34" x14ac:dyDescent="0.25">
      <c r="A954">
        <v>1548</v>
      </c>
      <c r="B954">
        <v>0</v>
      </c>
      <c r="C954">
        <v>0</v>
      </c>
      <c r="D954">
        <v>0</v>
      </c>
      <c r="E954">
        <v>0</v>
      </c>
      <c r="F954">
        <v>0</v>
      </c>
      <c r="G954">
        <v>0</v>
      </c>
      <c r="H954">
        <v>0</v>
      </c>
      <c r="J954">
        <v>10</v>
      </c>
      <c r="K954">
        <v>0</v>
      </c>
      <c r="L954">
        <v>0</v>
      </c>
      <c r="M954">
        <v>0</v>
      </c>
      <c r="N954">
        <v>0</v>
      </c>
      <c r="O954">
        <v>0</v>
      </c>
      <c r="P954">
        <v>0</v>
      </c>
      <c r="Q954">
        <v>0</v>
      </c>
      <c r="S954">
        <v>4</v>
      </c>
      <c r="T954">
        <v>0</v>
      </c>
      <c r="U954">
        <v>0</v>
      </c>
      <c r="V954">
        <v>0</v>
      </c>
      <c r="W954">
        <v>4</v>
      </c>
      <c r="X954">
        <v>0</v>
      </c>
      <c r="Y954">
        <v>0</v>
      </c>
      <c r="Z954">
        <v>1</v>
      </c>
      <c r="AA954">
        <v>3</v>
      </c>
      <c r="AB954">
        <v>0</v>
      </c>
      <c r="AC954">
        <v>3</v>
      </c>
      <c r="AD954">
        <v>3</v>
      </c>
      <c r="AE954">
        <v>1.48939417859</v>
      </c>
      <c r="AF954" t="s">
        <v>36</v>
      </c>
      <c r="AG954">
        <v>150</v>
      </c>
      <c r="AH954" t="s">
        <v>37</v>
      </c>
    </row>
    <row r="955" spans="1:34" x14ac:dyDescent="0.25">
      <c r="A955">
        <v>1548</v>
      </c>
      <c r="B955">
        <v>0</v>
      </c>
      <c r="C955">
        <v>0</v>
      </c>
      <c r="D955">
        <v>0</v>
      </c>
      <c r="E955">
        <v>0</v>
      </c>
      <c r="F955">
        <v>0</v>
      </c>
      <c r="G955">
        <v>0</v>
      </c>
      <c r="H955">
        <v>0</v>
      </c>
      <c r="J955">
        <v>10</v>
      </c>
      <c r="K955">
        <v>0</v>
      </c>
      <c r="L955">
        <v>0</v>
      </c>
      <c r="M955">
        <v>0</v>
      </c>
      <c r="N955">
        <v>0</v>
      </c>
      <c r="O955">
        <v>0</v>
      </c>
      <c r="P955">
        <v>0</v>
      </c>
      <c r="Q955">
        <v>0</v>
      </c>
      <c r="S955">
        <v>4</v>
      </c>
      <c r="T955">
        <v>0</v>
      </c>
      <c r="U955">
        <v>0</v>
      </c>
      <c r="V955">
        <v>0</v>
      </c>
      <c r="W955">
        <v>4</v>
      </c>
      <c r="X955">
        <v>0</v>
      </c>
      <c r="Y955">
        <v>0</v>
      </c>
      <c r="Z955">
        <v>1</v>
      </c>
      <c r="AA955">
        <v>3</v>
      </c>
      <c r="AB955">
        <v>0</v>
      </c>
      <c r="AC955">
        <v>3</v>
      </c>
      <c r="AD955">
        <v>3</v>
      </c>
      <c r="AE955">
        <v>1.48939417859</v>
      </c>
      <c r="AF955" t="s">
        <v>38</v>
      </c>
      <c r="AG955">
        <v>200</v>
      </c>
      <c r="AH955" t="s">
        <v>39</v>
      </c>
    </row>
    <row r="956" spans="1:34" x14ac:dyDescent="0.25">
      <c r="A956">
        <v>1548</v>
      </c>
      <c r="B956">
        <v>0</v>
      </c>
      <c r="C956">
        <v>0</v>
      </c>
      <c r="D956">
        <v>0</v>
      </c>
      <c r="E956">
        <v>0</v>
      </c>
      <c r="F956">
        <v>0</v>
      </c>
      <c r="G956">
        <v>0</v>
      </c>
      <c r="H956">
        <v>0</v>
      </c>
      <c r="J956">
        <v>10</v>
      </c>
      <c r="K956">
        <v>0</v>
      </c>
      <c r="L956">
        <v>0</v>
      </c>
      <c r="M956">
        <v>0</v>
      </c>
      <c r="N956">
        <v>0</v>
      </c>
      <c r="O956">
        <v>0</v>
      </c>
      <c r="P956">
        <v>0</v>
      </c>
      <c r="Q956">
        <v>0</v>
      </c>
      <c r="S956">
        <v>4</v>
      </c>
      <c r="T956">
        <v>0</v>
      </c>
      <c r="U956">
        <v>0</v>
      </c>
      <c r="V956">
        <v>0</v>
      </c>
      <c r="W956">
        <v>4</v>
      </c>
      <c r="X956">
        <v>0</v>
      </c>
      <c r="Y956">
        <v>0</v>
      </c>
      <c r="Z956">
        <v>1</v>
      </c>
      <c r="AA956">
        <v>3</v>
      </c>
      <c r="AB956">
        <v>0</v>
      </c>
      <c r="AC956">
        <v>3</v>
      </c>
      <c r="AD956">
        <v>3</v>
      </c>
      <c r="AE956">
        <v>1.48939417859</v>
      </c>
      <c r="AF956" t="s">
        <v>40</v>
      </c>
      <c r="AG956">
        <v>0.2</v>
      </c>
      <c r="AH956" t="s">
        <v>41</v>
      </c>
    </row>
    <row r="957" spans="1:34" x14ac:dyDescent="0.25">
      <c r="A957">
        <v>1548</v>
      </c>
      <c r="B957">
        <v>0</v>
      </c>
      <c r="C957">
        <v>0</v>
      </c>
      <c r="D957">
        <v>0</v>
      </c>
      <c r="E957">
        <v>0</v>
      </c>
      <c r="F957">
        <v>0</v>
      </c>
      <c r="G957">
        <v>0</v>
      </c>
      <c r="H957">
        <v>0</v>
      </c>
      <c r="J957">
        <v>10</v>
      </c>
      <c r="K957">
        <v>0</v>
      </c>
      <c r="L957">
        <v>0</v>
      </c>
      <c r="M957">
        <v>0</v>
      </c>
      <c r="N957">
        <v>0</v>
      </c>
      <c r="O957">
        <v>0</v>
      </c>
      <c r="P957">
        <v>0</v>
      </c>
      <c r="Q957">
        <v>0</v>
      </c>
      <c r="S957">
        <v>4</v>
      </c>
      <c r="T957">
        <v>0</v>
      </c>
      <c r="U957">
        <v>0</v>
      </c>
      <c r="V957">
        <v>0</v>
      </c>
      <c r="W957">
        <v>4</v>
      </c>
      <c r="X957">
        <v>0</v>
      </c>
      <c r="Y957">
        <v>0</v>
      </c>
      <c r="Z957">
        <v>1</v>
      </c>
      <c r="AA957">
        <v>3</v>
      </c>
      <c r="AB957">
        <v>0</v>
      </c>
      <c r="AC957">
        <v>3</v>
      </c>
      <c r="AD957">
        <v>3</v>
      </c>
      <c r="AE957">
        <v>1.48939417859</v>
      </c>
      <c r="AF957" t="s">
        <v>42</v>
      </c>
      <c r="AG957">
        <v>0.3</v>
      </c>
      <c r="AH957" t="s">
        <v>43</v>
      </c>
    </row>
    <row r="958" spans="1:34" x14ac:dyDescent="0.25">
      <c r="A958">
        <v>1548</v>
      </c>
      <c r="B958">
        <v>0</v>
      </c>
      <c r="C958">
        <v>0</v>
      </c>
      <c r="D958">
        <v>0</v>
      </c>
      <c r="E958">
        <v>0</v>
      </c>
      <c r="F958">
        <v>0</v>
      </c>
      <c r="G958">
        <v>0</v>
      </c>
      <c r="H958">
        <v>0</v>
      </c>
      <c r="J958">
        <v>10</v>
      </c>
      <c r="K958">
        <v>0</v>
      </c>
      <c r="L958">
        <v>0</v>
      </c>
      <c r="M958">
        <v>0</v>
      </c>
      <c r="N958">
        <v>0</v>
      </c>
      <c r="O958">
        <v>0</v>
      </c>
      <c r="P958">
        <v>0</v>
      </c>
      <c r="Q958">
        <v>0</v>
      </c>
      <c r="S958">
        <v>4</v>
      </c>
      <c r="T958">
        <v>0</v>
      </c>
      <c r="U958">
        <v>0</v>
      </c>
      <c r="V958">
        <v>0</v>
      </c>
      <c r="W958">
        <v>4</v>
      </c>
      <c r="X958">
        <v>0</v>
      </c>
      <c r="Y958">
        <v>0</v>
      </c>
      <c r="Z958">
        <v>1</v>
      </c>
      <c r="AA958">
        <v>3</v>
      </c>
      <c r="AB958">
        <v>0</v>
      </c>
      <c r="AC958">
        <v>3</v>
      </c>
      <c r="AD958">
        <v>3</v>
      </c>
      <c r="AE958">
        <v>1.48939417859</v>
      </c>
      <c r="AF958" t="s">
        <v>44</v>
      </c>
      <c r="AG958">
        <v>0.4</v>
      </c>
      <c r="AH958" t="s">
        <v>45</v>
      </c>
    </row>
    <row r="959" spans="1:34" x14ac:dyDescent="0.25">
      <c r="A959">
        <v>1548</v>
      </c>
      <c r="B959">
        <v>0</v>
      </c>
      <c r="C959">
        <v>0</v>
      </c>
      <c r="D959">
        <v>0</v>
      </c>
      <c r="E959">
        <v>0</v>
      </c>
      <c r="F959">
        <v>0</v>
      </c>
      <c r="G959">
        <v>0</v>
      </c>
      <c r="H959">
        <v>0</v>
      </c>
      <c r="J959">
        <v>10</v>
      </c>
      <c r="K959">
        <v>0</v>
      </c>
      <c r="L959">
        <v>0</v>
      </c>
      <c r="M959">
        <v>0</v>
      </c>
      <c r="N959">
        <v>0</v>
      </c>
      <c r="O959">
        <v>0</v>
      </c>
      <c r="P959">
        <v>0</v>
      </c>
      <c r="Q959">
        <v>0</v>
      </c>
      <c r="S959">
        <v>4</v>
      </c>
      <c r="T959">
        <v>0</v>
      </c>
      <c r="U959">
        <v>0</v>
      </c>
      <c r="V959">
        <v>0</v>
      </c>
      <c r="W959">
        <v>4</v>
      </c>
      <c r="X959">
        <v>0</v>
      </c>
      <c r="Y959">
        <v>0</v>
      </c>
      <c r="Z959">
        <v>1</v>
      </c>
      <c r="AA959">
        <v>3</v>
      </c>
      <c r="AB959">
        <v>0</v>
      </c>
      <c r="AC959">
        <v>3</v>
      </c>
      <c r="AD959">
        <v>3</v>
      </c>
      <c r="AE959">
        <v>1.48939417859</v>
      </c>
      <c r="AF959" t="s">
        <v>46</v>
      </c>
      <c r="AG959">
        <v>0.5</v>
      </c>
      <c r="AH959" t="s">
        <v>47</v>
      </c>
    </row>
    <row r="960" spans="1:34" x14ac:dyDescent="0.25">
      <c r="A960">
        <v>1549</v>
      </c>
      <c r="B960">
        <v>0</v>
      </c>
      <c r="C960">
        <v>0</v>
      </c>
      <c r="D960">
        <v>0</v>
      </c>
      <c r="E960">
        <v>0</v>
      </c>
      <c r="F960">
        <v>0</v>
      </c>
      <c r="G960">
        <v>0</v>
      </c>
      <c r="H960">
        <v>0</v>
      </c>
      <c r="J960" t="s">
        <v>48</v>
      </c>
      <c r="K960">
        <v>0</v>
      </c>
      <c r="L960">
        <v>0</v>
      </c>
      <c r="M960">
        <v>0</v>
      </c>
      <c r="N960">
        <v>0</v>
      </c>
      <c r="O960">
        <v>0</v>
      </c>
      <c r="P960">
        <v>0</v>
      </c>
      <c r="Q960">
        <v>0</v>
      </c>
      <c r="S960" t="s">
        <v>48</v>
      </c>
      <c r="AA960" t="s">
        <v>48</v>
      </c>
      <c r="AE960">
        <v>1.1668405013700001</v>
      </c>
      <c r="AF960" t="s">
        <v>34</v>
      </c>
      <c r="AG960">
        <v>100</v>
      </c>
      <c r="AH960" t="s">
        <v>35</v>
      </c>
    </row>
    <row r="961" spans="1:34" x14ac:dyDescent="0.25">
      <c r="A961">
        <v>1549</v>
      </c>
      <c r="B961">
        <v>0</v>
      </c>
      <c r="C961">
        <v>0</v>
      </c>
      <c r="D961">
        <v>0</v>
      </c>
      <c r="E961">
        <v>0</v>
      </c>
      <c r="F961">
        <v>0</v>
      </c>
      <c r="G961">
        <v>0</v>
      </c>
      <c r="H961">
        <v>0</v>
      </c>
      <c r="J961" t="s">
        <v>48</v>
      </c>
      <c r="K961">
        <v>0</v>
      </c>
      <c r="L961">
        <v>0</v>
      </c>
      <c r="M961">
        <v>0</v>
      </c>
      <c r="N961">
        <v>0</v>
      </c>
      <c r="O961">
        <v>0</v>
      </c>
      <c r="P961">
        <v>0</v>
      </c>
      <c r="Q961">
        <v>0</v>
      </c>
      <c r="S961" t="s">
        <v>48</v>
      </c>
      <c r="AA961" t="s">
        <v>48</v>
      </c>
      <c r="AE961">
        <v>1.1668405013700001</v>
      </c>
      <c r="AF961" t="s">
        <v>36</v>
      </c>
      <c r="AG961">
        <v>150</v>
      </c>
      <c r="AH961" t="s">
        <v>37</v>
      </c>
    </row>
    <row r="962" spans="1:34" x14ac:dyDescent="0.25">
      <c r="A962">
        <v>1549</v>
      </c>
      <c r="B962">
        <v>0</v>
      </c>
      <c r="C962">
        <v>0</v>
      </c>
      <c r="D962">
        <v>0</v>
      </c>
      <c r="E962">
        <v>0</v>
      </c>
      <c r="F962">
        <v>0</v>
      </c>
      <c r="G962">
        <v>0</v>
      </c>
      <c r="H962">
        <v>0</v>
      </c>
      <c r="J962" t="s">
        <v>48</v>
      </c>
      <c r="K962">
        <v>0</v>
      </c>
      <c r="L962">
        <v>0</v>
      </c>
      <c r="M962">
        <v>0</v>
      </c>
      <c r="N962">
        <v>0</v>
      </c>
      <c r="O962">
        <v>0</v>
      </c>
      <c r="P962">
        <v>0</v>
      </c>
      <c r="Q962">
        <v>0</v>
      </c>
      <c r="S962" t="s">
        <v>48</v>
      </c>
      <c r="AA962" t="s">
        <v>48</v>
      </c>
      <c r="AE962">
        <v>1.1668405013700001</v>
      </c>
      <c r="AF962" t="s">
        <v>38</v>
      </c>
      <c r="AG962">
        <v>200</v>
      </c>
      <c r="AH962" t="s">
        <v>39</v>
      </c>
    </row>
    <row r="963" spans="1:34" x14ac:dyDescent="0.25">
      <c r="A963">
        <v>1549</v>
      </c>
      <c r="B963">
        <v>0</v>
      </c>
      <c r="C963">
        <v>0</v>
      </c>
      <c r="D963">
        <v>0</v>
      </c>
      <c r="E963">
        <v>0</v>
      </c>
      <c r="F963">
        <v>0</v>
      </c>
      <c r="G963">
        <v>0</v>
      </c>
      <c r="H963">
        <v>0</v>
      </c>
      <c r="J963" t="s">
        <v>48</v>
      </c>
      <c r="K963">
        <v>0</v>
      </c>
      <c r="L963">
        <v>0</v>
      </c>
      <c r="M963">
        <v>0</v>
      </c>
      <c r="N963">
        <v>0</v>
      </c>
      <c r="O963">
        <v>0</v>
      </c>
      <c r="P963">
        <v>0</v>
      </c>
      <c r="Q963">
        <v>0</v>
      </c>
      <c r="S963" t="s">
        <v>48</v>
      </c>
      <c r="AA963" t="s">
        <v>48</v>
      </c>
      <c r="AE963">
        <v>1.1668405013700001</v>
      </c>
      <c r="AF963" t="s">
        <v>46</v>
      </c>
      <c r="AG963">
        <v>0.5</v>
      </c>
      <c r="AH963" t="s">
        <v>47</v>
      </c>
    </row>
    <row r="964" spans="1:34" x14ac:dyDescent="0.25">
      <c r="A964">
        <v>1551</v>
      </c>
      <c r="B964">
        <v>0</v>
      </c>
      <c r="C964">
        <v>0</v>
      </c>
      <c r="D964">
        <v>0</v>
      </c>
      <c r="E964">
        <v>0</v>
      </c>
      <c r="F964">
        <v>0</v>
      </c>
      <c r="G964">
        <v>0</v>
      </c>
      <c r="H964">
        <v>0</v>
      </c>
      <c r="J964">
        <v>0</v>
      </c>
      <c r="K964">
        <v>0</v>
      </c>
      <c r="L964">
        <v>0</v>
      </c>
      <c r="M964">
        <v>0</v>
      </c>
      <c r="N964">
        <v>0</v>
      </c>
      <c r="O964">
        <v>0</v>
      </c>
      <c r="P964">
        <v>0</v>
      </c>
      <c r="Q964">
        <v>0</v>
      </c>
      <c r="S964">
        <v>0</v>
      </c>
      <c r="T964">
        <v>0</v>
      </c>
      <c r="U964">
        <v>0</v>
      </c>
      <c r="V964">
        <v>0</v>
      </c>
      <c r="W964">
        <v>0</v>
      </c>
      <c r="X964">
        <v>0</v>
      </c>
      <c r="Y964">
        <v>0</v>
      </c>
      <c r="AA964">
        <v>7</v>
      </c>
      <c r="AB964">
        <v>4</v>
      </c>
      <c r="AC964">
        <v>3</v>
      </c>
      <c r="AD964">
        <v>5</v>
      </c>
      <c r="AE964">
        <v>1.03923300708</v>
      </c>
      <c r="AF964" t="s">
        <v>44</v>
      </c>
      <c r="AG964">
        <v>0.4</v>
      </c>
      <c r="AH964" t="s">
        <v>45</v>
      </c>
    </row>
    <row r="965" spans="1:34" x14ac:dyDescent="0.25">
      <c r="A965">
        <v>1551</v>
      </c>
      <c r="B965">
        <v>0</v>
      </c>
      <c r="C965">
        <v>0</v>
      </c>
      <c r="D965">
        <v>0</v>
      </c>
      <c r="E965">
        <v>0</v>
      </c>
      <c r="F965">
        <v>0</v>
      </c>
      <c r="G965">
        <v>0</v>
      </c>
      <c r="H965">
        <v>0</v>
      </c>
      <c r="J965">
        <v>0</v>
      </c>
      <c r="K965">
        <v>0</v>
      </c>
      <c r="L965">
        <v>0</v>
      </c>
      <c r="M965">
        <v>0</v>
      </c>
      <c r="N965">
        <v>0</v>
      </c>
      <c r="O965">
        <v>0</v>
      </c>
      <c r="P965">
        <v>0</v>
      </c>
      <c r="Q965">
        <v>0</v>
      </c>
      <c r="S965">
        <v>0</v>
      </c>
      <c r="T965">
        <v>0</v>
      </c>
      <c r="U965">
        <v>0</v>
      </c>
      <c r="V965">
        <v>0</v>
      </c>
      <c r="W965">
        <v>0</v>
      </c>
      <c r="X965">
        <v>0</v>
      </c>
      <c r="Y965">
        <v>0</v>
      </c>
      <c r="AA965">
        <v>7</v>
      </c>
      <c r="AB965">
        <v>4</v>
      </c>
      <c r="AC965">
        <v>3</v>
      </c>
      <c r="AD965">
        <v>5</v>
      </c>
      <c r="AE965">
        <v>1.03923300708</v>
      </c>
      <c r="AF965" t="s">
        <v>46</v>
      </c>
      <c r="AG965">
        <v>0.5</v>
      </c>
      <c r="AH965" t="s">
        <v>47</v>
      </c>
    </row>
    <row r="966" spans="1:34" x14ac:dyDescent="0.25">
      <c r="A966">
        <v>1552</v>
      </c>
      <c r="B966" t="s">
        <v>52</v>
      </c>
      <c r="J966" t="s">
        <v>52</v>
      </c>
      <c r="K966" t="s">
        <v>52</v>
      </c>
      <c r="S966" t="s">
        <v>52</v>
      </c>
      <c r="AA966" t="s">
        <v>52</v>
      </c>
      <c r="AE966">
        <v>1.67247909542</v>
      </c>
      <c r="AF966" t="s">
        <v>34</v>
      </c>
      <c r="AG966">
        <v>100</v>
      </c>
      <c r="AH966" t="s">
        <v>35</v>
      </c>
    </row>
    <row r="967" spans="1:34" x14ac:dyDescent="0.25">
      <c r="A967">
        <v>1552</v>
      </c>
      <c r="B967" t="s">
        <v>52</v>
      </c>
      <c r="J967" t="s">
        <v>52</v>
      </c>
      <c r="K967" t="s">
        <v>52</v>
      </c>
      <c r="S967" t="s">
        <v>52</v>
      </c>
      <c r="AA967" t="s">
        <v>52</v>
      </c>
      <c r="AE967">
        <v>1.67247909542</v>
      </c>
      <c r="AF967" t="s">
        <v>36</v>
      </c>
      <c r="AG967">
        <v>150</v>
      </c>
      <c r="AH967" t="s">
        <v>37</v>
      </c>
    </row>
    <row r="968" spans="1:34" x14ac:dyDescent="0.25">
      <c r="A968">
        <v>1552</v>
      </c>
      <c r="B968" t="s">
        <v>52</v>
      </c>
      <c r="J968" t="s">
        <v>52</v>
      </c>
      <c r="K968" t="s">
        <v>52</v>
      </c>
      <c r="S968" t="s">
        <v>52</v>
      </c>
      <c r="AA968" t="s">
        <v>52</v>
      </c>
      <c r="AE968">
        <v>1.67247909542</v>
      </c>
      <c r="AF968" t="s">
        <v>38</v>
      </c>
      <c r="AG968">
        <v>200</v>
      </c>
      <c r="AH968" t="s">
        <v>39</v>
      </c>
    </row>
    <row r="969" spans="1:34" x14ac:dyDescent="0.25">
      <c r="A969">
        <v>1552</v>
      </c>
      <c r="B969" t="s">
        <v>52</v>
      </c>
      <c r="J969" t="s">
        <v>52</v>
      </c>
      <c r="K969" t="s">
        <v>52</v>
      </c>
      <c r="S969" t="s">
        <v>52</v>
      </c>
      <c r="AA969" t="s">
        <v>52</v>
      </c>
      <c r="AE969">
        <v>1.67247909542</v>
      </c>
      <c r="AF969" t="s">
        <v>40</v>
      </c>
      <c r="AG969">
        <v>0.2</v>
      </c>
      <c r="AH969" t="s">
        <v>41</v>
      </c>
    </row>
    <row r="970" spans="1:34" x14ac:dyDescent="0.25">
      <c r="A970">
        <v>1552</v>
      </c>
      <c r="B970" t="s">
        <v>52</v>
      </c>
      <c r="J970" t="s">
        <v>52</v>
      </c>
      <c r="K970" t="s">
        <v>52</v>
      </c>
      <c r="S970" t="s">
        <v>52</v>
      </c>
      <c r="AA970" t="s">
        <v>52</v>
      </c>
      <c r="AE970">
        <v>1.67247909542</v>
      </c>
      <c r="AF970" t="s">
        <v>42</v>
      </c>
      <c r="AG970">
        <v>0.3</v>
      </c>
      <c r="AH970" t="s">
        <v>43</v>
      </c>
    </row>
    <row r="971" spans="1:34" x14ac:dyDescent="0.25">
      <c r="A971">
        <v>1552</v>
      </c>
      <c r="B971" t="s">
        <v>52</v>
      </c>
      <c r="J971" t="s">
        <v>52</v>
      </c>
      <c r="K971" t="s">
        <v>52</v>
      </c>
      <c r="S971" t="s">
        <v>52</v>
      </c>
      <c r="AA971" t="s">
        <v>52</v>
      </c>
      <c r="AE971">
        <v>1.67247909542</v>
      </c>
      <c r="AF971" t="s">
        <v>44</v>
      </c>
      <c r="AG971">
        <v>0.4</v>
      </c>
      <c r="AH971" t="s">
        <v>45</v>
      </c>
    </row>
    <row r="972" spans="1:34" x14ac:dyDescent="0.25">
      <c r="A972">
        <v>1552</v>
      </c>
      <c r="B972" t="s">
        <v>52</v>
      </c>
      <c r="J972" t="s">
        <v>52</v>
      </c>
      <c r="K972" t="s">
        <v>52</v>
      </c>
      <c r="S972" t="s">
        <v>52</v>
      </c>
      <c r="AA972" t="s">
        <v>52</v>
      </c>
      <c r="AE972">
        <v>1.67247909542</v>
      </c>
      <c r="AF972" t="s">
        <v>46</v>
      </c>
      <c r="AG972">
        <v>0.5</v>
      </c>
      <c r="AH972" t="s">
        <v>47</v>
      </c>
    </row>
    <row r="973" spans="1:34" x14ac:dyDescent="0.25">
      <c r="A973">
        <v>1553</v>
      </c>
      <c r="B973">
        <v>0</v>
      </c>
      <c r="C973">
        <v>0</v>
      </c>
      <c r="D973">
        <v>0</v>
      </c>
      <c r="E973">
        <v>0</v>
      </c>
      <c r="F973">
        <v>0</v>
      </c>
      <c r="G973">
        <v>0</v>
      </c>
      <c r="H973">
        <v>0</v>
      </c>
      <c r="J973">
        <v>0</v>
      </c>
      <c r="K973">
        <v>0</v>
      </c>
      <c r="L973">
        <v>0</v>
      </c>
      <c r="M973">
        <v>0</v>
      </c>
      <c r="N973">
        <v>0</v>
      </c>
      <c r="O973">
        <v>0</v>
      </c>
      <c r="P973">
        <v>0</v>
      </c>
      <c r="Q973">
        <v>0</v>
      </c>
      <c r="S973">
        <v>0</v>
      </c>
      <c r="T973">
        <v>0</v>
      </c>
      <c r="U973">
        <v>0</v>
      </c>
      <c r="V973">
        <v>0</v>
      </c>
      <c r="W973">
        <v>0</v>
      </c>
      <c r="X973">
        <v>0</v>
      </c>
      <c r="Y973">
        <v>0</v>
      </c>
      <c r="AA973">
        <v>8</v>
      </c>
      <c r="AB973">
        <v>4</v>
      </c>
      <c r="AC973">
        <v>4</v>
      </c>
      <c r="AD973">
        <v>5</v>
      </c>
      <c r="AE973">
        <v>1.03923300708</v>
      </c>
      <c r="AF973" t="s">
        <v>36</v>
      </c>
      <c r="AG973">
        <v>150</v>
      </c>
      <c r="AH973" t="s">
        <v>37</v>
      </c>
    </row>
    <row r="974" spans="1:34" x14ac:dyDescent="0.25">
      <c r="A974">
        <v>1553</v>
      </c>
      <c r="B974">
        <v>0</v>
      </c>
      <c r="C974">
        <v>0</v>
      </c>
      <c r="D974">
        <v>0</v>
      </c>
      <c r="E974">
        <v>0</v>
      </c>
      <c r="F974">
        <v>0</v>
      </c>
      <c r="G974">
        <v>0</v>
      </c>
      <c r="H974">
        <v>0</v>
      </c>
      <c r="J974">
        <v>0</v>
      </c>
      <c r="K974">
        <v>0</v>
      </c>
      <c r="L974">
        <v>0</v>
      </c>
      <c r="M974">
        <v>0</v>
      </c>
      <c r="N974">
        <v>0</v>
      </c>
      <c r="O974">
        <v>0</v>
      </c>
      <c r="P974">
        <v>0</v>
      </c>
      <c r="Q974">
        <v>0</v>
      </c>
      <c r="S974">
        <v>0</v>
      </c>
      <c r="T974">
        <v>0</v>
      </c>
      <c r="U974">
        <v>0</v>
      </c>
      <c r="V974">
        <v>0</v>
      </c>
      <c r="W974">
        <v>0</v>
      </c>
      <c r="X974">
        <v>0</v>
      </c>
      <c r="Y974">
        <v>0</v>
      </c>
      <c r="AA974">
        <v>8</v>
      </c>
      <c r="AB974">
        <v>4</v>
      </c>
      <c r="AC974">
        <v>4</v>
      </c>
      <c r="AD974">
        <v>5</v>
      </c>
      <c r="AE974">
        <v>1.03923300708</v>
      </c>
      <c r="AF974" t="s">
        <v>38</v>
      </c>
      <c r="AG974">
        <v>200</v>
      </c>
      <c r="AH974" t="s">
        <v>39</v>
      </c>
    </row>
    <row r="975" spans="1:34" x14ac:dyDescent="0.25">
      <c r="A975">
        <v>1554</v>
      </c>
      <c r="B975">
        <v>0</v>
      </c>
      <c r="C975">
        <v>0</v>
      </c>
      <c r="D975">
        <v>0</v>
      </c>
      <c r="E975">
        <v>0</v>
      </c>
      <c r="F975">
        <v>0</v>
      </c>
      <c r="G975">
        <v>0</v>
      </c>
      <c r="H975">
        <v>0</v>
      </c>
      <c r="J975">
        <v>10</v>
      </c>
      <c r="K975">
        <v>0</v>
      </c>
      <c r="L975">
        <v>0</v>
      </c>
      <c r="M975">
        <v>0</v>
      </c>
      <c r="N975">
        <v>0</v>
      </c>
      <c r="O975">
        <v>0</v>
      </c>
      <c r="P975">
        <v>0</v>
      </c>
      <c r="Q975">
        <v>0</v>
      </c>
      <c r="S975">
        <v>2</v>
      </c>
      <c r="T975">
        <v>0</v>
      </c>
      <c r="U975">
        <v>0</v>
      </c>
      <c r="V975">
        <v>0</v>
      </c>
      <c r="W975">
        <v>2</v>
      </c>
      <c r="X975">
        <v>0</v>
      </c>
      <c r="Y975">
        <v>0</v>
      </c>
      <c r="Z975">
        <v>3</v>
      </c>
      <c r="AA975">
        <v>0</v>
      </c>
      <c r="AB975">
        <v>0</v>
      </c>
      <c r="AC975">
        <v>0</v>
      </c>
      <c r="AE975">
        <v>1.2440996251500001</v>
      </c>
      <c r="AF975" t="s">
        <v>36</v>
      </c>
      <c r="AG975">
        <v>150</v>
      </c>
      <c r="AH975" t="s">
        <v>37</v>
      </c>
    </row>
    <row r="976" spans="1:34" x14ac:dyDescent="0.25">
      <c r="A976">
        <v>1554</v>
      </c>
      <c r="B976">
        <v>0</v>
      </c>
      <c r="C976">
        <v>0</v>
      </c>
      <c r="D976">
        <v>0</v>
      </c>
      <c r="E976">
        <v>0</v>
      </c>
      <c r="F976">
        <v>0</v>
      </c>
      <c r="G976">
        <v>0</v>
      </c>
      <c r="H976">
        <v>0</v>
      </c>
      <c r="J976">
        <v>10</v>
      </c>
      <c r="K976">
        <v>0</v>
      </c>
      <c r="L976">
        <v>0</v>
      </c>
      <c r="M976">
        <v>0</v>
      </c>
      <c r="N976">
        <v>0</v>
      </c>
      <c r="O976">
        <v>0</v>
      </c>
      <c r="P976">
        <v>0</v>
      </c>
      <c r="Q976">
        <v>0</v>
      </c>
      <c r="S976">
        <v>2</v>
      </c>
      <c r="T976">
        <v>0</v>
      </c>
      <c r="U976">
        <v>0</v>
      </c>
      <c r="V976">
        <v>0</v>
      </c>
      <c r="W976">
        <v>2</v>
      </c>
      <c r="X976">
        <v>0</v>
      </c>
      <c r="Y976">
        <v>0</v>
      </c>
      <c r="Z976">
        <v>3</v>
      </c>
      <c r="AA976">
        <v>0</v>
      </c>
      <c r="AB976">
        <v>0</v>
      </c>
      <c r="AC976">
        <v>0</v>
      </c>
      <c r="AE976">
        <v>1.2440996251500001</v>
      </c>
      <c r="AF976" t="s">
        <v>38</v>
      </c>
      <c r="AG976">
        <v>200</v>
      </c>
      <c r="AH976" t="s">
        <v>39</v>
      </c>
    </row>
    <row r="977" spans="1:34" x14ac:dyDescent="0.25">
      <c r="A977">
        <v>1554</v>
      </c>
      <c r="B977">
        <v>0</v>
      </c>
      <c r="C977">
        <v>0</v>
      </c>
      <c r="D977">
        <v>0</v>
      </c>
      <c r="E977">
        <v>0</v>
      </c>
      <c r="F977">
        <v>0</v>
      </c>
      <c r="G977">
        <v>0</v>
      </c>
      <c r="H977">
        <v>0</v>
      </c>
      <c r="J977">
        <v>10</v>
      </c>
      <c r="K977">
        <v>0</v>
      </c>
      <c r="L977">
        <v>0</v>
      </c>
      <c r="M977">
        <v>0</v>
      </c>
      <c r="N977">
        <v>0</v>
      </c>
      <c r="O977">
        <v>0</v>
      </c>
      <c r="P977">
        <v>0</v>
      </c>
      <c r="Q977">
        <v>0</v>
      </c>
      <c r="S977">
        <v>2</v>
      </c>
      <c r="T977">
        <v>0</v>
      </c>
      <c r="U977">
        <v>0</v>
      </c>
      <c r="V977">
        <v>0</v>
      </c>
      <c r="W977">
        <v>2</v>
      </c>
      <c r="X977">
        <v>0</v>
      </c>
      <c r="Y977">
        <v>0</v>
      </c>
      <c r="Z977">
        <v>3</v>
      </c>
      <c r="AA977">
        <v>0</v>
      </c>
      <c r="AB977">
        <v>0</v>
      </c>
      <c r="AC977">
        <v>0</v>
      </c>
      <c r="AE977">
        <v>1.2440996251500001</v>
      </c>
      <c r="AF977" t="s">
        <v>42</v>
      </c>
      <c r="AG977">
        <v>0.3</v>
      </c>
      <c r="AH977" t="s">
        <v>43</v>
      </c>
    </row>
    <row r="978" spans="1:34" x14ac:dyDescent="0.25">
      <c r="A978">
        <v>1554</v>
      </c>
      <c r="B978">
        <v>0</v>
      </c>
      <c r="C978">
        <v>0</v>
      </c>
      <c r="D978">
        <v>0</v>
      </c>
      <c r="E978">
        <v>0</v>
      </c>
      <c r="F978">
        <v>0</v>
      </c>
      <c r="G978">
        <v>0</v>
      </c>
      <c r="H978">
        <v>0</v>
      </c>
      <c r="J978">
        <v>10</v>
      </c>
      <c r="K978">
        <v>0</v>
      </c>
      <c r="L978">
        <v>0</v>
      </c>
      <c r="M978">
        <v>0</v>
      </c>
      <c r="N978">
        <v>0</v>
      </c>
      <c r="O978">
        <v>0</v>
      </c>
      <c r="P978">
        <v>0</v>
      </c>
      <c r="Q978">
        <v>0</v>
      </c>
      <c r="S978">
        <v>2</v>
      </c>
      <c r="T978">
        <v>0</v>
      </c>
      <c r="U978">
        <v>0</v>
      </c>
      <c r="V978">
        <v>0</v>
      </c>
      <c r="W978">
        <v>2</v>
      </c>
      <c r="X978">
        <v>0</v>
      </c>
      <c r="Y978">
        <v>0</v>
      </c>
      <c r="Z978">
        <v>3</v>
      </c>
      <c r="AA978">
        <v>0</v>
      </c>
      <c r="AB978">
        <v>0</v>
      </c>
      <c r="AC978">
        <v>0</v>
      </c>
      <c r="AE978">
        <v>1.2440996251500001</v>
      </c>
      <c r="AF978" t="s">
        <v>44</v>
      </c>
      <c r="AG978">
        <v>0.4</v>
      </c>
      <c r="AH978" t="s">
        <v>45</v>
      </c>
    </row>
    <row r="979" spans="1:34" x14ac:dyDescent="0.25">
      <c r="A979">
        <v>1554</v>
      </c>
      <c r="B979">
        <v>0</v>
      </c>
      <c r="C979">
        <v>0</v>
      </c>
      <c r="D979">
        <v>0</v>
      </c>
      <c r="E979">
        <v>0</v>
      </c>
      <c r="F979">
        <v>0</v>
      </c>
      <c r="G979">
        <v>0</v>
      </c>
      <c r="H979">
        <v>0</v>
      </c>
      <c r="J979">
        <v>10</v>
      </c>
      <c r="K979">
        <v>0</v>
      </c>
      <c r="L979">
        <v>0</v>
      </c>
      <c r="M979">
        <v>0</v>
      </c>
      <c r="N979">
        <v>0</v>
      </c>
      <c r="O979">
        <v>0</v>
      </c>
      <c r="P979">
        <v>0</v>
      </c>
      <c r="Q979">
        <v>0</v>
      </c>
      <c r="S979">
        <v>2</v>
      </c>
      <c r="T979">
        <v>0</v>
      </c>
      <c r="U979">
        <v>0</v>
      </c>
      <c r="V979">
        <v>0</v>
      </c>
      <c r="W979">
        <v>2</v>
      </c>
      <c r="X979">
        <v>0</v>
      </c>
      <c r="Y979">
        <v>0</v>
      </c>
      <c r="Z979">
        <v>3</v>
      </c>
      <c r="AA979">
        <v>0</v>
      </c>
      <c r="AB979">
        <v>0</v>
      </c>
      <c r="AC979">
        <v>0</v>
      </c>
      <c r="AE979">
        <v>1.2440996251500001</v>
      </c>
      <c r="AF979" t="s">
        <v>46</v>
      </c>
      <c r="AG979">
        <v>0.5</v>
      </c>
      <c r="AH979" t="s">
        <v>47</v>
      </c>
    </row>
    <row r="980" spans="1:34" x14ac:dyDescent="0.25">
      <c r="A980">
        <v>1555</v>
      </c>
      <c r="B980">
        <v>0</v>
      </c>
      <c r="C980">
        <v>0</v>
      </c>
      <c r="D980">
        <v>0</v>
      </c>
      <c r="E980">
        <v>0</v>
      </c>
      <c r="F980">
        <v>0</v>
      </c>
      <c r="G980">
        <v>0</v>
      </c>
      <c r="H980">
        <v>0</v>
      </c>
      <c r="J980">
        <v>10</v>
      </c>
      <c r="K980">
        <v>10</v>
      </c>
      <c r="L980">
        <v>5</v>
      </c>
      <c r="M980">
        <v>0</v>
      </c>
      <c r="N980">
        <v>0</v>
      </c>
      <c r="O980">
        <v>5</v>
      </c>
      <c r="P980">
        <v>0</v>
      </c>
      <c r="Q980">
        <v>0</v>
      </c>
      <c r="R980">
        <v>-7</v>
      </c>
      <c r="S980">
        <v>0</v>
      </c>
      <c r="T980">
        <v>0</v>
      </c>
      <c r="U980">
        <v>0</v>
      </c>
      <c r="V980">
        <v>0</v>
      </c>
      <c r="W980">
        <v>0</v>
      </c>
      <c r="X980">
        <v>0</v>
      </c>
      <c r="Y980">
        <v>0</v>
      </c>
      <c r="AA980">
        <v>0</v>
      </c>
      <c r="AB980">
        <v>0</v>
      </c>
      <c r="AC980">
        <v>0</v>
      </c>
      <c r="AE980">
        <v>1.6343803380299999</v>
      </c>
      <c r="AF980" t="s">
        <v>46</v>
      </c>
      <c r="AG980">
        <v>0.5</v>
      </c>
      <c r="AH980" t="s">
        <v>47</v>
      </c>
    </row>
    <row r="981" spans="1:34" x14ac:dyDescent="0.25">
      <c r="A981">
        <v>1563</v>
      </c>
      <c r="B981">
        <v>0</v>
      </c>
      <c r="C981">
        <v>0</v>
      </c>
      <c r="D981">
        <v>0</v>
      </c>
      <c r="E981">
        <v>0</v>
      </c>
      <c r="F981">
        <v>0</v>
      </c>
      <c r="G981">
        <v>0</v>
      </c>
      <c r="H981">
        <v>0</v>
      </c>
      <c r="J981" t="s">
        <v>48</v>
      </c>
      <c r="K981" t="s">
        <v>48</v>
      </c>
      <c r="S981">
        <v>0</v>
      </c>
      <c r="T981">
        <v>0</v>
      </c>
      <c r="U981">
        <v>0</v>
      </c>
      <c r="V981">
        <v>0</v>
      </c>
      <c r="W981">
        <v>0</v>
      </c>
      <c r="X981">
        <v>0</v>
      </c>
      <c r="Y981">
        <v>0</v>
      </c>
      <c r="AA981">
        <v>0</v>
      </c>
      <c r="AB981">
        <v>0</v>
      </c>
      <c r="AC981">
        <v>0</v>
      </c>
      <c r="AE981">
        <v>1.0063741206600001</v>
      </c>
      <c r="AF981" t="s">
        <v>40</v>
      </c>
      <c r="AG981">
        <v>0.2</v>
      </c>
      <c r="AH981" t="s">
        <v>41</v>
      </c>
    </row>
    <row r="982" spans="1:34" x14ac:dyDescent="0.25">
      <c r="A982">
        <v>1563</v>
      </c>
      <c r="B982">
        <v>0</v>
      </c>
      <c r="C982">
        <v>0</v>
      </c>
      <c r="D982">
        <v>0</v>
      </c>
      <c r="E982">
        <v>0</v>
      </c>
      <c r="F982">
        <v>0</v>
      </c>
      <c r="G982">
        <v>0</v>
      </c>
      <c r="H982">
        <v>0</v>
      </c>
      <c r="J982" t="s">
        <v>48</v>
      </c>
      <c r="K982" t="s">
        <v>48</v>
      </c>
      <c r="S982">
        <v>0</v>
      </c>
      <c r="T982">
        <v>0</v>
      </c>
      <c r="U982">
        <v>0</v>
      </c>
      <c r="V982">
        <v>0</v>
      </c>
      <c r="W982">
        <v>0</v>
      </c>
      <c r="X982">
        <v>0</v>
      </c>
      <c r="Y982">
        <v>0</v>
      </c>
      <c r="AA982">
        <v>0</v>
      </c>
      <c r="AB982">
        <v>0</v>
      </c>
      <c r="AC982">
        <v>0</v>
      </c>
      <c r="AE982">
        <v>1.0063741206600001</v>
      </c>
      <c r="AF982" t="s">
        <v>42</v>
      </c>
      <c r="AG982">
        <v>0.3</v>
      </c>
      <c r="AH982" t="s">
        <v>43</v>
      </c>
    </row>
    <row r="983" spans="1:34" x14ac:dyDescent="0.25">
      <c r="A983">
        <v>1563</v>
      </c>
      <c r="B983">
        <v>0</v>
      </c>
      <c r="C983">
        <v>0</v>
      </c>
      <c r="D983">
        <v>0</v>
      </c>
      <c r="E983">
        <v>0</v>
      </c>
      <c r="F983">
        <v>0</v>
      </c>
      <c r="G983">
        <v>0</v>
      </c>
      <c r="H983">
        <v>0</v>
      </c>
      <c r="J983" t="s">
        <v>48</v>
      </c>
      <c r="K983" t="s">
        <v>48</v>
      </c>
      <c r="S983">
        <v>0</v>
      </c>
      <c r="T983">
        <v>0</v>
      </c>
      <c r="U983">
        <v>0</v>
      </c>
      <c r="V983">
        <v>0</v>
      </c>
      <c r="W983">
        <v>0</v>
      </c>
      <c r="X983">
        <v>0</v>
      </c>
      <c r="Y983">
        <v>0</v>
      </c>
      <c r="AA983">
        <v>0</v>
      </c>
      <c r="AB983">
        <v>0</v>
      </c>
      <c r="AC983">
        <v>0</v>
      </c>
      <c r="AE983">
        <v>1.0063741206600001</v>
      </c>
      <c r="AF983" t="s">
        <v>44</v>
      </c>
      <c r="AG983">
        <v>0.4</v>
      </c>
      <c r="AH983" t="s">
        <v>45</v>
      </c>
    </row>
    <row r="984" spans="1:34" x14ac:dyDescent="0.25">
      <c r="A984">
        <v>1563</v>
      </c>
      <c r="B984">
        <v>0</v>
      </c>
      <c r="C984">
        <v>0</v>
      </c>
      <c r="D984">
        <v>0</v>
      </c>
      <c r="E984">
        <v>0</v>
      </c>
      <c r="F984">
        <v>0</v>
      </c>
      <c r="G984">
        <v>0</v>
      </c>
      <c r="H984">
        <v>0</v>
      </c>
      <c r="J984" t="s">
        <v>48</v>
      </c>
      <c r="K984" t="s">
        <v>48</v>
      </c>
      <c r="S984">
        <v>0</v>
      </c>
      <c r="T984">
        <v>0</v>
      </c>
      <c r="U984">
        <v>0</v>
      </c>
      <c r="V984">
        <v>0</v>
      </c>
      <c r="W984">
        <v>0</v>
      </c>
      <c r="X984">
        <v>0</v>
      </c>
      <c r="Y984">
        <v>0</v>
      </c>
      <c r="AA984">
        <v>0</v>
      </c>
      <c r="AB984">
        <v>0</v>
      </c>
      <c r="AC984">
        <v>0</v>
      </c>
      <c r="AE984">
        <v>1.0063741206600001</v>
      </c>
      <c r="AF984" t="s">
        <v>46</v>
      </c>
      <c r="AG984">
        <v>0.5</v>
      </c>
      <c r="AH984" t="s">
        <v>47</v>
      </c>
    </row>
    <row r="985" spans="1:34" x14ac:dyDescent="0.25">
      <c r="A985">
        <v>1565</v>
      </c>
      <c r="B985">
        <v>0</v>
      </c>
      <c r="C985">
        <v>0</v>
      </c>
      <c r="D985">
        <v>0</v>
      </c>
      <c r="E985">
        <v>0</v>
      </c>
      <c r="F985">
        <v>0</v>
      </c>
      <c r="G985">
        <v>0</v>
      </c>
      <c r="H985">
        <v>0</v>
      </c>
      <c r="J985">
        <v>8</v>
      </c>
      <c r="K985" t="s">
        <v>48</v>
      </c>
      <c r="S985">
        <v>2</v>
      </c>
      <c r="T985">
        <v>0</v>
      </c>
      <c r="U985">
        <v>0</v>
      </c>
      <c r="V985">
        <v>0</v>
      </c>
      <c r="W985">
        <v>2</v>
      </c>
      <c r="X985">
        <v>0</v>
      </c>
      <c r="Y985">
        <v>0</v>
      </c>
      <c r="Z985">
        <v>2</v>
      </c>
      <c r="AA985" t="s">
        <v>48</v>
      </c>
      <c r="AE985">
        <v>0.95183134358400001</v>
      </c>
      <c r="AF985" t="s">
        <v>34</v>
      </c>
      <c r="AG985">
        <v>100</v>
      </c>
      <c r="AH985" t="s">
        <v>35</v>
      </c>
    </row>
    <row r="986" spans="1:34" x14ac:dyDescent="0.25">
      <c r="A986">
        <v>1565</v>
      </c>
      <c r="B986">
        <v>0</v>
      </c>
      <c r="C986">
        <v>0</v>
      </c>
      <c r="D986">
        <v>0</v>
      </c>
      <c r="E986">
        <v>0</v>
      </c>
      <c r="F986">
        <v>0</v>
      </c>
      <c r="G986">
        <v>0</v>
      </c>
      <c r="H986">
        <v>0</v>
      </c>
      <c r="J986">
        <v>8</v>
      </c>
      <c r="K986" t="s">
        <v>48</v>
      </c>
      <c r="S986">
        <v>2</v>
      </c>
      <c r="T986">
        <v>0</v>
      </c>
      <c r="U986">
        <v>0</v>
      </c>
      <c r="V986">
        <v>0</v>
      </c>
      <c r="W986">
        <v>2</v>
      </c>
      <c r="X986">
        <v>0</v>
      </c>
      <c r="Y986">
        <v>0</v>
      </c>
      <c r="Z986">
        <v>2</v>
      </c>
      <c r="AA986" t="s">
        <v>48</v>
      </c>
      <c r="AE986">
        <v>0.95183134358400001</v>
      </c>
      <c r="AF986" t="s">
        <v>36</v>
      </c>
      <c r="AG986">
        <v>150</v>
      </c>
      <c r="AH986" t="s">
        <v>37</v>
      </c>
    </row>
    <row r="987" spans="1:34" x14ac:dyDescent="0.25">
      <c r="A987">
        <v>1565</v>
      </c>
      <c r="B987">
        <v>0</v>
      </c>
      <c r="C987">
        <v>0</v>
      </c>
      <c r="D987">
        <v>0</v>
      </c>
      <c r="E987">
        <v>0</v>
      </c>
      <c r="F987">
        <v>0</v>
      </c>
      <c r="G987">
        <v>0</v>
      </c>
      <c r="H987">
        <v>0</v>
      </c>
      <c r="J987">
        <v>8</v>
      </c>
      <c r="K987" t="s">
        <v>48</v>
      </c>
      <c r="S987">
        <v>2</v>
      </c>
      <c r="T987">
        <v>0</v>
      </c>
      <c r="U987">
        <v>0</v>
      </c>
      <c r="V987">
        <v>0</v>
      </c>
      <c r="W987">
        <v>2</v>
      </c>
      <c r="X987">
        <v>0</v>
      </c>
      <c r="Y987">
        <v>0</v>
      </c>
      <c r="Z987">
        <v>2</v>
      </c>
      <c r="AA987" t="s">
        <v>48</v>
      </c>
      <c r="AE987">
        <v>0.95183134358400001</v>
      </c>
      <c r="AF987" t="s">
        <v>38</v>
      </c>
      <c r="AG987">
        <v>200</v>
      </c>
      <c r="AH987" t="s">
        <v>39</v>
      </c>
    </row>
    <row r="988" spans="1:34" x14ac:dyDescent="0.25">
      <c r="A988">
        <v>1565</v>
      </c>
      <c r="B988">
        <v>0</v>
      </c>
      <c r="C988">
        <v>0</v>
      </c>
      <c r="D988">
        <v>0</v>
      </c>
      <c r="E988">
        <v>0</v>
      </c>
      <c r="F988">
        <v>0</v>
      </c>
      <c r="G988">
        <v>0</v>
      </c>
      <c r="H988">
        <v>0</v>
      </c>
      <c r="J988">
        <v>8</v>
      </c>
      <c r="K988" t="s">
        <v>48</v>
      </c>
      <c r="S988">
        <v>2</v>
      </c>
      <c r="T988">
        <v>0</v>
      </c>
      <c r="U988">
        <v>0</v>
      </c>
      <c r="V988">
        <v>0</v>
      </c>
      <c r="W988">
        <v>2</v>
      </c>
      <c r="X988">
        <v>0</v>
      </c>
      <c r="Y988">
        <v>0</v>
      </c>
      <c r="Z988">
        <v>2</v>
      </c>
      <c r="AA988" t="s">
        <v>48</v>
      </c>
      <c r="AE988">
        <v>0.95183134358400001</v>
      </c>
      <c r="AF988" t="s">
        <v>42</v>
      </c>
      <c r="AG988">
        <v>0.3</v>
      </c>
      <c r="AH988" t="s">
        <v>43</v>
      </c>
    </row>
    <row r="989" spans="1:34" x14ac:dyDescent="0.25">
      <c r="A989">
        <v>1565</v>
      </c>
      <c r="B989">
        <v>0</v>
      </c>
      <c r="C989">
        <v>0</v>
      </c>
      <c r="D989">
        <v>0</v>
      </c>
      <c r="E989">
        <v>0</v>
      </c>
      <c r="F989">
        <v>0</v>
      </c>
      <c r="G989">
        <v>0</v>
      </c>
      <c r="H989">
        <v>0</v>
      </c>
      <c r="J989">
        <v>8</v>
      </c>
      <c r="K989" t="s">
        <v>48</v>
      </c>
      <c r="S989">
        <v>2</v>
      </c>
      <c r="T989">
        <v>0</v>
      </c>
      <c r="U989">
        <v>0</v>
      </c>
      <c r="V989">
        <v>0</v>
      </c>
      <c r="W989">
        <v>2</v>
      </c>
      <c r="X989">
        <v>0</v>
      </c>
      <c r="Y989">
        <v>0</v>
      </c>
      <c r="Z989">
        <v>2</v>
      </c>
      <c r="AA989" t="s">
        <v>48</v>
      </c>
      <c r="AE989">
        <v>0.95183134358400001</v>
      </c>
      <c r="AF989" t="s">
        <v>44</v>
      </c>
      <c r="AG989">
        <v>0.4</v>
      </c>
      <c r="AH989" t="s">
        <v>45</v>
      </c>
    </row>
    <row r="990" spans="1:34" x14ac:dyDescent="0.25">
      <c r="A990">
        <v>1565</v>
      </c>
      <c r="B990">
        <v>0</v>
      </c>
      <c r="C990">
        <v>0</v>
      </c>
      <c r="D990">
        <v>0</v>
      </c>
      <c r="E990">
        <v>0</v>
      </c>
      <c r="F990">
        <v>0</v>
      </c>
      <c r="G990">
        <v>0</v>
      </c>
      <c r="H990">
        <v>0</v>
      </c>
      <c r="J990">
        <v>8</v>
      </c>
      <c r="K990" t="s">
        <v>48</v>
      </c>
      <c r="S990">
        <v>2</v>
      </c>
      <c r="T990">
        <v>0</v>
      </c>
      <c r="U990">
        <v>0</v>
      </c>
      <c r="V990">
        <v>0</v>
      </c>
      <c r="W990">
        <v>2</v>
      </c>
      <c r="X990">
        <v>0</v>
      </c>
      <c r="Y990">
        <v>0</v>
      </c>
      <c r="Z990">
        <v>2</v>
      </c>
      <c r="AA990" t="s">
        <v>48</v>
      </c>
      <c r="AE990">
        <v>0.95183134358400001</v>
      </c>
      <c r="AF990" t="s">
        <v>46</v>
      </c>
      <c r="AG990">
        <v>0.5</v>
      </c>
      <c r="AH990" t="s">
        <v>47</v>
      </c>
    </row>
    <row r="991" spans="1:34" x14ac:dyDescent="0.25">
      <c r="A991">
        <v>1567</v>
      </c>
      <c r="B991">
        <v>0</v>
      </c>
      <c r="C991">
        <v>0</v>
      </c>
      <c r="D991">
        <v>0</v>
      </c>
      <c r="E991">
        <v>0</v>
      </c>
      <c r="F991">
        <v>0</v>
      </c>
      <c r="G991">
        <v>0</v>
      </c>
      <c r="H991">
        <v>0</v>
      </c>
      <c r="J991">
        <v>0</v>
      </c>
      <c r="K991">
        <v>0</v>
      </c>
      <c r="L991">
        <v>0</v>
      </c>
      <c r="M991">
        <v>0</v>
      </c>
      <c r="N991">
        <v>0</v>
      </c>
      <c r="O991">
        <v>0</v>
      </c>
      <c r="P991">
        <v>0</v>
      </c>
      <c r="Q991">
        <v>0</v>
      </c>
      <c r="S991">
        <v>2</v>
      </c>
      <c r="T991">
        <v>0</v>
      </c>
      <c r="U991">
        <v>0</v>
      </c>
      <c r="V991">
        <v>0</v>
      </c>
      <c r="W991">
        <v>2</v>
      </c>
      <c r="X991">
        <v>0</v>
      </c>
      <c r="Y991">
        <v>0</v>
      </c>
      <c r="Z991">
        <v>2</v>
      </c>
      <c r="AA991">
        <v>6</v>
      </c>
      <c r="AB991">
        <v>6</v>
      </c>
      <c r="AC991">
        <v>0</v>
      </c>
      <c r="AD991">
        <v>2</v>
      </c>
      <c r="AE991">
        <v>0.84672008534599996</v>
      </c>
      <c r="AF991" t="s">
        <v>49</v>
      </c>
      <c r="AG991">
        <v>50</v>
      </c>
      <c r="AH991" t="s">
        <v>50</v>
      </c>
    </row>
    <row r="992" spans="1:34" x14ac:dyDescent="0.25">
      <c r="A992">
        <v>1567</v>
      </c>
      <c r="B992">
        <v>0</v>
      </c>
      <c r="C992">
        <v>0</v>
      </c>
      <c r="D992">
        <v>0</v>
      </c>
      <c r="E992">
        <v>0</v>
      </c>
      <c r="F992">
        <v>0</v>
      </c>
      <c r="G992">
        <v>0</v>
      </c>
      <c r="H992">
        <v>0</v>
      </c>
      <c r="J992">
        <v>0</v>
      </c>
      <c r="K992">
        <v>0</v>
      </c>
      <c r="L992">
        <v>0</v>
      </c>
      <c r="M992">
        <v>0</v>
      </c>
      <c r="N992">
        <v>0</v>
      </c>
      <c r="O992">
        <v>0</v>
      </c>
      <c r="P992">
        <v>0</v>
      </c>
      <c r="Q992">
        <v>0</v>
      </c>
      <c r="S992">
        <v>2</v>
      </c>
      <c r="T992">
        <v>0</v>
      </c>
      <c r="U992">
        <v>0</v>
      </c>
      <c r="V992">
        <v>0</v>
      </c>
      <c r="W992">
        <v>2</v>
      </c>
      <c r="X992">
        <v>0</v>
      </c>
      <c r="Y992">
        <v>0</v>
      </c>
      <c r="Z992">
        <v>2</v>
      </c>
      <c r="AA992">
        <v>6</v>
      </c>
      <c r="AB992">
        <v>6</v>
      </c>
      <c r="AC992">
        <v>0</v>
      </c>
      <c r="AD992">
        <v>2</v>
      </c>
      <c r="AE992">
        <v>0.84672008534599996</v>
      </c>
      <c r="AF992" t="s">
        <v>34</v>
      </c>
      <c r="AG992">
        <v>100</v>
      </c>
      <c r="AH992" t="s">
        <v>35</v>
      </c>
    </row>
    <row r="993" spans="1:34" x14ac:dyDescent="0.25">
      <c r="A993">
        <v>1567</v>
      </c>
      <c r="B993">
        <v>0</v>
      </c>
      <c r="C993">
        <v>0</v>
      </c>
      <c r="D993">
        <v>0</v>
      </c>
      <c r="E993">
        <v>0</v>
      </c>
      <c r="F993">
        <v>0</v>
      </c>
      <c r="G993">
        <v>0</v>
      </c>
      <c r="H993">
        <v>0</v>
      </c>
      <c r="J993">
        <v>0</v>
      </c>
      <c r="K993">
        <v>0</v>
      </c>
      <c r="L993">
        <v>0</v>
      </c>
      <c r="M993">
        <v>0</v>
      </c>
      <c r="N993">
        <v>0</v>
      </c>
      <c r="O993">
        <v>0</v>
      </c>
      <c r="P993">
        <v>0</v>
      </c>
      <c r="Q993">
        <v>0</v>
      </c>
      <c r="S993">
        <v>2</v>
      </c>
      <c r="T993">
        <v>0</v>
      </c>
      <c r="U993">
        <v>0</v>
      </c>
      <c r="V993">
        <v>0</v>
      </c>
      <c r="W993">
        <v>2</v>
      </c>
      <c r="X993">
        <v>0</v>
      </c>
      <c r="Y993">
        <v>0</v>
      </c>
      <c r="Z993">
        <v>2</v>
      </c>
      <c r="AA993">
        <v>6</v>
      </c>
      <c r="AB993">
        <v>6</v>
      </c>
      <c r="AC993">
        <v>0</v>
      </c>
      <c r="AD993">
        <v>2</v>
      </c>
      <c r="AE993">
        <v>0.84672008534599996</v>
      </c>
      <c r="AF993" t="s">
        <v>36</v>
      </c>
      <c r="AG993">
        <v>150</v>
      </c>
      <c r="AH993" t="s">
        <v>37</v>
      </c>
    </row>
    <row r="994" spans="1:34" x14ac:dyDescent="0.25">
      <c r="A994">
        <v>1567</v>
      </c>
      <c r="B994">
        <v>0</v>
      </c>
      <c r="C994">
        <v>0</v>
      </c>
      <c r="D994">
        <v>0</v>
      </c>
      <c r="E994">
        <v>0</v>
      </c>
      <c r="F994">
        <v>0</v>
      </c>
      <c r="G994">
        <v>0</v>
      </c>
      <c r="H994">
        <v>0</v>
      </c>
      <c r="J994">
        <v>0</v>
      </c>
      <c r="K994">
        <v>0</v>
      </c>
      <c r="L994">
        <v>0</v>
      </c>
      <c r="M994">
        <v>0</v>
      </c>
      <c r="N994">
        <v>0</v>
      </c>
      <c r="O994">
        <v>0</v>
      </c>
      <c r="P994">
        <v>0</v>
      </c>
      <c r="Q994">
        <v>0</v>
      </c>
      <c r="S994">
        <v>2</v>
      </c>
      <c r="T994">
        <v>0</v>
      </c>
      <c r="U994">
        <v>0</v>
      </c>
      <c r="V994">
        <v>0</v>
      </c>
      <c r="W994">
        <v>2</v>
      </c>
      <c r="X994">
        <v>0</v>
      </c>
      <c r="Y994">
        <v>0</v>
      </c>
      <c r="Z994">
        <v>2</v>
      </c>
      <c r="AA994">
        <v>6</v>
      </c>
      <c r="AB994">
        <v>6</v>
      </c>
      <c r="AC994">
        <v>0</v>
      </c>
      <c r="AD994">
        <v>2</v>
      </c>
      <c r="AE994">
        <v>0.84672008534599996</v>
      </c>
      <c r="AF994" t="s">
        <v>38</v>
      </c>
      <c r="AG994">
        <v>200</v>
      </c>
      <c r="AH994" t="s">
        <v>39</v>
      </c>
    </row>
    <row r="995" spans="1:34" x14ac:dyDescent="0.25">
      <c r="A995">
        <v>1567</v>
      </c>
      <c r="B995">
        <v>0</v>
      </c>
      <c r="C995">
        <v>0</v>
      </c>
      <c r="D995">
        <v>0</v>
      </c>
      <c r="E995">
        <v>0</v>
      </c>
      <c r="F995">
        <v>0</v>
      </c>
      <c r="G995">
        <v>0</v>
      </c>
      <c r="H995">
        <v>0</v>
      </c>
      <c r="J995">
        <v>0</v>
      </c>
      <c r="K995">
        <v>0</v>
      </c>
      <c r="L995">
        <v>0</v>
      </c>
      <c r="M995">
        <v>0</v>
      </c>
      <c r="N995">
        <v>0</v>
      </c>
      <c r="O995">
        <v>0</v>
      </c>
      <c r="P995">
        <v>0</v>
      </c>
      <c r="Q995">
        <v>0</v>
      </c>
      <c r="S995">
        <v>2</v>
      </c>
      <c r="T995">
        <v>0</v>
      </c>
      <c r="U995">
        <v>0</v>
      </c>
      <c r="V995">
        <v>0</v>
      </c>
      <c r="W995">
        <v>2</v>
      </c>
      <c r="X995">
        <v>0</v>
      </c>
      <c r="Y995">
        <v>0</v>
      </c>
      <c r="Z995">
        <v>2</v>
      </c>
      <c r="AA995">
        <v>6</v>
      </c>
      <c r="AB995">
        <v>6</v>
      </c>
      <c r="AC995">
        <v>0</v>
      </c>
      <c r="AD995">
        <v>2</v>
      </c>
      <c r="AE995">
        <v>0.84672008534599996</v>
      </c>
      <c r="AF995" t="s">
        <v>40</v>
      </c>
      <c r="AG995">
        <v>0.2</v>
      </c>
      <c r="AH995" t="s">
        <v>41</v>
      </c>
    </row>
    <row r="996" spans="1:34" x14ac:dyDescent="0.25">
      <c r="A996">
        <v>1567</v>
      </c>
      <c r="B996">
        <v>0</v>
      </c>
      <c r="C996">
        <v>0</v>
      </c>
      <c r="D996">
        <v>0</v>
      </c>
      <c r="E996">
        <v>0</v>
      </c>
      <c r="F996">
        <v>0</v>
      </c>
      <c r="G996">
        <v>0</v>
      </c>
      <c r="H996">
        <v>0</v>
      </c>
      <c r="J996">
        <v>0</v>
      </c>
      <c r="K996">
        <v>0</v>
      </c>
      <c r="L996">
        <v>0</v>
      </c>
      <c r="M996">
        <v>0</v>
      </c>
      <c r="N996">
        <v>0</v>
      </c>
      <c r="O996">
        <v>0</v>
      </c>
      <c r="P996">
        <v>0</v>
      </c>
      <c r="Q996">
        <v>0</v>
      </c>
      <c r="S996">
        <v>2</v>
      </c>
      <c r="T996">
        <v>0</v>
      </c>
      <c r="U996">
        <v>0</v>
      </c>
      <c r="V996">
        <v>0</v>
      </c>
      <c r="W996">
        <v>2</v>
      </c>
      <c r="X996">
        <v>0</v>
      </c>
      <c r="Y996">
        <v>0</v>
      </c>
      <c r="Z996">
        <v>2</v>
      </c>
      <c r="AA996">
        <v>6</v>
      </c>
      <c r="AB996">
        <v>6</v>
      </c>
      <c r="AC996">
        <v>0</v>
      </c>
      <c r="AD996">
        <v>2</v>
      </c>
      <c r="AE996">
        <v>0.84672008534599996</v>
      </c>
      <c r="AF996" t="s">
        <v>42</v>
      </c>
      <c r="AG996">
        <v>0.3</v>
      </c>
      <c r="AH996" t="s">
        <v>43</v>
      </c>
    </row>
    <row r="997" spans="1:34" x14ac:dyDescent="0.25">
      <c r="A997">
        <v>1567</v>
      </c>
      <c r="B997">
        <v>0</v>
      </c>
      <c r="C997">
        <v>0</v>
      </c>
      <c r="D997">
        <v>0</v>
      </c>
      <c r="E997">
        <v>0</v>
      </c>
      <c r="F997">
        <v>0</v>
      </c>
      <c r="G997">
        <v>0</v>
      </c>
      <c r="H997">
        <v>0</v>
      </c>
      <c r="J997">
        <v>0</v>
      </c>
      <c r="K997">
        <v>0</v>
      </c>
      <c r="L997">
        <v>0</v>
      </c>
      <c r="M997">
        <v>0</v>
      </c>
      <c r="N997">
        <v>0</v>
      </c>
      <c r="O997">
        <v>0</v>
      </c>
      <c r="P997">
        <v>0</v>
      </c>
      <c r="Q997">
        <v>0</v>
      </c>
      <c r="S997">
        <v>2</v>
      </c>
      <c r="T997">
        <v>0</v>
      </c>
      <c r="U997">
        <v>0</v>
      </c>
      <c r="V997">
        <v>0</v>
      </c>
      <c r="W997">
        <v>2</v>
      </c>
      <c r="X997">
        <v>0</v>
      </c>
      <c r="Y997">
        <v>0</v>
      </c>
      <c r="Z997">
        <v>2</v>
      </c>
      <c r="AA997">
        <v>6</v>
      </c>
      <c r="AB997">
        <v>6</v>
      </c>
      <c r="AC997">
        <v>0</v>
      </c>
      <c r="AD997">
        <v>2</v>
      </c>
      <c r="AE997">
        <v>0.84672008534599996</v>
      </c>
      <c r="AF997" t="s">
        <v>44</v>
      </c>
      <c r="AG997">
        <v>0.4</v>
      </c>
      <c r="AH997" t="s">
        <v>45</v>
      </c>
    </row>
    <row r="998" spans="1:34" x14ac:dyDescent="0.25">
      <c r="A998">
        <v>1567</v>
      </c>
      <c r="B998">
        <v>0</v>
      </c>
      <c r="C998">
        <v>0</v>
      </c>
      <c r="D998">
        <v>0</v>
      </c>
      <c r="E998">
        <v>0</v>
      </c>
      <c r="F998">
        <v>0</v>
      </c>
      <c r="G998">
        <v>0</v>
      </c>
      <c r="H998">
        <v>0</v>
      </c>
      <c r="J998">
        <v>0</v>
      </c>
      <c r="K998">
        <v>0</v>
      </c>
      <c r="L998">
        <v>0</v>
      </c>
      <c r="M998">
        <v>0</v>
      </c>
      <c r="N998">
        <v>0</v>
      </c>
      <c r="O998">
        <v>0</v>
      </c>
      <c r="P998">
        <v>0</v>
      </c>
      <c r="Q998">
        <v>0</v>
      </c>
      <c r="S998">
        <v>2</v>
      </c>
      <c r="T998">
        <v>0</v>
      </c>
      <c r="U998">
        <v>0</v>
      </c>
      <c r="V998">
        <v>0</v>
      </c>
      <c r="W998">
        <v>2</v>
      </c>
      <c r="X998">
        <v>0</v>
      </c>
      <c r="Y998">
        <v>0</v>
      </c>
      <c r="Z998">
        <v>2</v>
      </c>
      <c r="AA998">
        <v>6</v>
      </c>
      <c r="AB998">
        <v>6</v>
      </c>
      <c r="AC998">
        <v>0</v>
      </c>
      <c r="AD998">
        <v>2</v>
      </c>
      <c r="AE998">
        <v>0.84672008534599996</v>
      </c>
      <c r="AF998" t="s">
        <v>46</v>
      </c>
      <c r="AG998">
        <v>0.5</v>
      </c>
      <c r="AH998" t="s">
        <v>47</v>
      </c>
    </row>
    <row r="999" spans="1:34" x14ac:dyDescent="0.25">
      <c r="A999">
        <v>1580</v>
      </c>
      <c r="B999" t="s">
        <v>52</v>
      </c>
      <c r="J999" t="s">
        <v>52</v>
      </c>
      <c r="K999" t="s">
        <v>52</v>
      </c>
      <c r="S999" t="s">
        <v>52</v>
      </c>
      <c r="AA999" t="s">
        <v>52</v>
      </c>
      <c r="AE999">
        <v>0.74234309331199999</v>
      </c>
      <c r="AF999" t="s">
        <v>34</v>
      </c>
      <c r="AG999">
        <v>100</v>
      </c>
      <c r="AH999" t="s">
        <v>35</v>
      </c>
    </row>
    <row r="1000" spans="1:34" x14ac:dyDescent="0.25">
      <c r="A1000">
        <v>1580</v>
      </c>
      <c r="B1000" t="s">
        <v>52</v>
      </c>
      <c r="J1000" t="s">
        <v>52</v>
      </c>
      <c r="K1000" t="s">
        <v>52</v>
      </c>
      <c r="S1000" t="s">
        <v>52</v>
      </c>
      <c r="AA1000" t="s">
        <v>52</v>
      </c>
      <c r="AE1000">
        <v>0.74234309331199999</v>
      </c>
      <c r="AF1000" t="s">
        <v>36</v>
      </c>
      <c r="AG1000">
        <v>150</v>
      </c>
      <c r="AH1000" t="s">
        <v>37</v>
      </c>
    </row>
    <row r="1001" spans="1:34" x14ac:dyDescent="0.25">
      <c r="A1001">
        <v>1580</v>
      </c>
      <c r="B1001" t="s">
        <v>52</v>
      </c>
      <c r="J1001" t="s">
        <v>52</v>
      </c>
      <c r="K1001" t="s">
        <v>52</v>
      </c>
      <c r="S1001" t="s">
        <v>52</v>
      </c>
      <c r="AA1001" t="s">
        <v>52</v>
      </c>
      <c r="AE1001">
        <v>0.74234309331199999</v>
      </c>
      <c r="AF1001" t="s">
        <v>38</v>
      </c>
      <c r="AG1001">
        <v>200</v>
      </c>
      <c r="AH1001" t="s">
        <v>39</v>
      </c>
    </row>
    <row r="1002" spans="1:34" x14ac:dyDescent="0.25">
      <c r="A1002">
        <v>1589</v>
      </c>
      <c r="B1002">
        <v>0</v>
      </c>
      <c r="C1002">
        <v>0</v>
      </c>
      <c r="D1002">
        <v>0</v>
      </c>
      <c r="E1002">
        <v>0</v>
      </c>
      <c r="F1002">
        <v>0</v>
      </c>
      <c r="G1002">
        <v>0</v>
      </c>
      <c r="H1002">
        <v>0</v>
      </c>
      <c r="J1002">
        <v>12</v>
      </c>
      <c r="K1002">
        <v>0</v>
      </c>
      <c r="L1002">
        <v>0</v>
      </c>
      <c r="M1002">
        <v>0</v>
      </c>
      <c r="N1002">
        <v>0</v>
      </c>
      <c r="O1002">
        <v>0</v>
      </c>
      <c r="P1002">
        <v>0</v>
      </c>
      <c r="Q1002">
        <v>0</v>
      </c>
      <c r="S1002">
        <v>10</v>
      </c>
      <c r="T1002">
        <v>0</v>
      </c>
      <c r="U1002">
        <v>2</v>
      </c>
      <c r="V1002">
        <v>0</v>
      </c>
      <c r="W1002">
        <v>4</v>
      </c>
      <c r="X1002">
        <v>0</v>
      </c>
      <c r="Y1002">
        <v>2</v>
      </c>
      <c r="Z1002">
        <v>5</v>
      </c>
      <c r="AA1002">
        <v>10</v>
      </c>
      <c r="AB1002">
        <v>0</v>
      </c>
      <c r="AC1002">
        <v>10</v>
      </c>
      <c r="AD1002">
        <v>15</v>
      </c>
      <c r="AE1002">
        <v>0.76968829382299997</v>
      </c>
      <c r="AF1002" t="s">
        <v>34</v>
      </c>
      <c r="AG1002">
        <v>100</v>
      </c>
      <c r="AH1002" t="s">
        <v>35</v>
      </c>
    </row>
    <row r="1003" spans="1:34" x14ac:dyDescent="0.25">
      <c r="A1003">
        <v>1589</v>
      </c>
      <c r="B1003">
        <v>0</v>
      </c>
      <c r="C1003">
        <v>0</v>
      </c>
      <c r="D1003">
        <v>0</v>
      </c>
      <c r="E1003">
        <v>0</v>
      </c>
      <c r="F1003">
        <v>0</v>
      </c>
      <c r="G1003">
        <v>0</v>
      </c>
      <c r="H1003">
        <v>0</v>
      </c>
      <c r="J1003">
        <v>12</v>
      </c>
      <c r="K1003">
        <v>0</v>
      </c>
      <c r="L1003">
        <v>0</v>
      </c>
      <c r="M1003">
        <v>0</v>
      </c>
      <c r="N1003">
        <v>0</v>
      </c>
      <c r="O1003">
        <v>0</v>
      </c>
      <c r="P1003">
        <v>0</v>
      </c>
      <c r="Q1003">
        <v>0</v>
      </c>
      <c r="S1003">
        <v>10</v>
      </c>
      <c r="T1003">
        <v>0</v>
      </c>
      <c r="U1003">
        <v>2</v>
      </c>
      <c r="V1003">
        <v>0</v>
      </c>
      <c r="W1003">
        <v>4</v>
      </c>
      <c r="X1003">
        <v>0</v>
      </c>
      <c r="Y1003">
        <v>2</v>
      </c>
      <c r="Z1003">
        <v>5</v>
      </c>
      <c r="AA1003">
        <v>10</v>
      </c>
      <c r="AB1003">
        <v>0</v>
      </c>
      <c r="AC1003">
        <v>10</v>
      </c>
      <c r="AD1003">
        <v>15</v>
      </c>
      <c r="AE1003">
        <v>0.76968829382299997</v>
      </c>
      <c r="AF1003" t="s">
        <v>36</v>
      </c>
      <c r="AG1003">
        <v>150</v>
      </c>
      <c r="AH1003" t="s">
        <v>37</v>
      </c>
    </row>
    <row r="1004" spans="1:34" x14ac:dyDescent="0.25">
      <c r="A1004">
        <v>1589</v>
      </c>
      <c r="B1004">
        <v>0</v>
      </c>
      <c r="C1004">
        <v>0</v>
      </c>
      <c r="D1004">
        <v>0</v>
      </c>
      <c r="E1004">
        <v>0</v>
      </c>
      <c r="F1004">
        <v>0</v>
      </c>
      <c r="G1004">
        <v>0</v>
      </c>
      <c r="H1004">
        <v>0</v>
      </c>
      <c r="J1004">
        <v>12</v>
      </c>
      <c r="K1004">
        <v>0</v>
      </c>
      <c r="L1004">
        <v>0</v>
      </c>
      <c r="M1004">
        <v>0</v>
      </c>
      <c r="N1004">
        <v>0</v>
      </c>
      <c r="O1004">
        <v>0</v>
      </c>
      <c r="P1004">
        <v>0</v>
      </c>
      <c r="Q1004">
        <v>0</v>
      </c>
      <c r="S1004">
        <v>10</v>
      </c>
      <c r="T1004">
        <v>0</v>
      </c>
      <c r="U1004">
        <v>2</v>
      </c>
      <c r="V1004">
        <v>0</v>
      </c>
      <c r="W1004">
        <v>4</v>
      </c>
      <c r="X1004">
        <v>0</v>
      </c>
      <c r="Y1004">
        <v>2</v>
      </c>
      <c r="Z1004">
        <v>5</v>
      </c>
      <c r="AA1004">
        <v>10</v>
      </c>
      <c r="AB1004">
        <v>0</v>
      </c>
      <c r="AC1004">
        <v>10</v>
      </c>
      <c r="AD1004">
        <v>15</v>
      </c>
      <c r="AE1004">
        <v>0.76968829382299997</v>
      </c>
      <c r="AF1004" t="s">
        <v>38</v>
      </c>
      <c r="AG1004">
        <v>200</v>
      </c>
      <c r="AH1004" t="s">
        <v>39</v>
      </c>
    </row>
    <row r="1005" spans="1:34" x14ac:dyDescent="0.25">
      <c r="A1005">
        <v>1589</v>
      </c>
      <c r="B1005">
        <v>0</v>
      </c>
      <c r="C1005">
        <v>0</v>
      </c>
      <c r="D1005">
        <v>0</v>
      </c>
      <c r="E1005">
        <v>0</v>
      </c>
      <c r="F1005">
        <v>0</v>
      </c>
      <c r="G1005">
        <v>0</v>
      </c>
      <c r="H1005">
        <v>0</v>
      </c>
      <c r="J1005">
        <v>12</v>
      </c>
      <c r="K1005">
        <v>0</v>
      </c>
      <c r="L1005">
        <v>0</v>
      </c>
      <c r="M1005">
        <v>0</v>
      </c>
      <c r="N1005">
        <v>0</v>
      </c>
      <c r="O1005">
        <v>0</v>
      </c>
      <c r="P1005">
        <v>0</v>
      </c>
      <c r="Q1005">
        <v>0</v>
      </c>
      <c r="S1005">
        <v>10</v>
      </c>
      <c r="T1005">
        <v>0</v>
      </c>
      <c r="U1005">
        <v>2</v>
      </c>
      <c r="V1005">
        <v>0</v>
      </c>
      <c r="W1005">
        <v>4</v>
      </c>
      <c r="X1005">
        <v>0</v>
      </c>
      <c r="Y1005">
        <v>2</v>
      </c>
      <c r="Z1005">
        <v>5</v>
      </c>
      <c r="AA1005">
        <v>10</v>
      </c>
      <c r="AB1005">
        <v>0</v>
      </c>
      <c r="AC1005">
        <v>10</v>
      </c>
      <c r="AD1005">
        <v>15</v>
      </c>
      <c r="AE1005">
        <v>0.76968829382299997</v>
      </c>
      <c r="AF1005" t="s">
        <v>44</v>
      </c>
      <c r="AG1005">
        <v>0.4</v>
      </c>
      <c r="AH1005" t="s">
        <v>45</v>
      </c>
    </row>
    <row r="1006" spans="1:34" x14ac:dyDescent="0.25">
      <c r="A1006">
        <v>1589</v>
      </c>
      <c r="B1006">
        <v>0</v>
      </c>
      <c r="C1006">
        <v>0</v>
      </c>
      <c r="D1006">
        <v>0</v>
      </c>
      <c r="E1006">
        <v>0</v>
      </c>
      <c r="F1006">
        <v>0</v>
      </c>
      <c r="G1006">
        <v>0</v>
      </c>
      <c r="H1006">
        <v>0</v>
      </c>
      <c r="J1006">
        <v>12</v>
      </c>
      <c r="K1006">
        <v>0</v>
      </c>
      <c r="L1006">
        <v>0</v>
      </c>
      <c r="M1006">
        <v>0</v>
      </c>
      <c r="N1006">
        <v>0</v>
      </c>
      <c r="O1006">
        <v>0</v>
      </c>
      <c r="P1006">
        <v>0</v>
      </c>
      <c r="Q1006">
        <v>0</v>
      </c>
      <c r="S1006">
        <v>10</v>
      </c>
      <c r="T1006">
        <v>0</v>
      </c>
      <c r="U1006">
        <v>2</v>
      </c>
      <c r="V1006">
        <v>0</v>
      </c>
      <c r="W1006">
        <v>4</v>
      </c>
      <c r="X1006">
        <v>0</v>
      </c>
      <c r="Y1006">
        <v>2</v>
      </c>
      <c r="Z1006">
        <v>5</v>
      </c>
      <c r="AA1006">
        <v>10</v>
      </c>
      <c r="AB1006">
        <v>0</v>
      </c>
      <c r="AC1006">
        <v>10</v>
      </c>
      <c r="AD1006">
        <v>15</v>
      </c>
      <c r="AE1006">
        <v>0.76968829382299997</v>
      </c>
      <c r="AF1006" t="s">
        <v>46</v>
      </c>
      <c r="AG1006">
        <v>0.5</v>
      </c>
      <c r="AH1006" t="s">
        <v>47</v>
      </c>
    </row>
    <row r="1007" spans="1:34" x14ac:dyDescent="0.25">
      <c r="A1007">
        <v>1595</v>
      </c>
      <c r="B1007">
        <v>0</v>
      </c>
      <c r="C1007">
        <v>0</v>
      </c>
      <c r="D1007">
        <v>0</v>
      </c>
      <c r="E1007">
        <v>0</v>
      </c>
      <c r="F1007">
        <v>0</v>
      </c>
      <c r="G1007">
        <v>0</v>
      </c>
      <c r="H1007">
        <v>0</v>
      </c>
      <c r="J1007">
        <v>0</v>
      </c>
      <c r="K1007">
        <v>0</v>
      </c>
      <c r="L1007">
        <v>0</v>
      </c>
      <c r="M1007">
        <v>0</v>
      </c>
      <c r="N1007">
        <v>0</v>
      </c>
      <c r="O1007">
        <v>0</v>
      </c>
      <c r="P1007">
        <v>0</v>
      </c>
      <c r="Q1007">
        <v>0</v>
      </c>
      <c r="S1007">
        <v>0</v>
      </c>
      <c r="T1007">
        <v>0</v>
      </c>
      <c r="U1007">
        <v>0</v>
      </c>
      <c r="V1007">
        <v>0</v>
      </c>
      <c r="W1007">
        <v>0</v>
      </c>
      <c r="X1007">
        <v>0</v>
      </c>
      <c r="Y1007">
        <v>0</v>
      </c>
      <c r="AA1007">
        <v>0</v>
      </c>
      <c r="AB1007">
        <v>0</v>
      </c>
      <c r="AC1007">
        <v>0</v>
      </c>
      <c r="AE1007">
        <v>1.11773552923</v>
      </c>
      <c r="AF1007" t="s">
        <v>34</v>
      </c>
      <c r="AG1007">
        <v>100</v>
      </c>
      <c r="AH1007" t="s">
        <v>35</v>
      </c>
    </row>
    <row r="1008" spans="1:34" x14ac:dyDescent="0.25">
      <c r="A1008">
        <v>1595</v>
      </c>
      <c r="B1008">
        <v>0</v>
      </c>
      <c r="C1008">
        <v>0</v>
      </c>
      <c r="D1008">
        <v>0</v>
      </c>
      <c r="E1008">
        <v>0</v>
      </c>
      <c r="F1008">
        <v>0</v>
      </c>
      <c r="G1008">
        <v>0</v>
      </c>
      <c r="H1008">
        <v>0</v>
      </c>
      <c r="J1008">
        <v>0</v>
      </c>
      <c r="K1008">
        <v>0</v>
      </c>
      <c r="L1008">
        <v>0</v>
      </c>
      <c r="M1008">
        <v>0</v>
      </c>
      <c r="N1008">
        <v>0</v>
      </c>
      <c r="O1008">
        <v>0</v>
      </c>
      <c r="P1008">
        <v>0</v>
      </c>
      <c r="Q1008">
        <v>0</v>
      </c>
      <c r="S1008">
        <v>0</v>
      </c>
      <c r="T1008">
        <v>0</v>
      </c>
      <c r="U1008">
        <v>0</v>
      </c>
      <c r="V1008">
        <v>0</v>
      </c>
      <c r="W1008">
        <v>0</v>
      </c>
      <c r="X1008">
        <v>0</v>
      </c>
      <c r="Y1008">
        <v>0</v>
      </c>
      <c r="AA1008">
        <v>0</v>
      </c>
      <c r="AB1008">
        <v>0</v>
      </c>
      <c r="AC1008">
        <v>0</v>
      </c>
      <c r="AE1008">
        <v>1.11773552923</v>
      </c>
      <c r="AF1008" t="s">
        <v>36</v>
      </c>
      <c r="AG1008">
        <v>150</v>
      </c>
      <c r="AH1008" t="s">
        <v>37</v>
      </c>
    </row>
    <row r="1009" spans="1:34" x14ac:dyDescent="0.25">
      <c r="A1009">
        <v>1595</v>
      </c>
      <c r="B1009">
        <v>0</v>
      </c>
      <c r="C1009">
        <v>0</v>
      </c>
      <c r="D1009">
        <v>0</v>
      </c>
      <c r="E1009">
        <v>0</v>
      </c>
      <c r="F1009">
        <v>0</v>
      </c>
      <c r="G1009">
        <v>0</v>
      </c>
      <c r="H1009">
        <v>0</v>
      </c>
      <c r="J1009">
        <v>0</v>
      </c>
      <c r="K1009">
        <v>0</v>
      </c>
      <c r="L1009">
        <v>0</v>
      </c>
      <c r="M1009">
        <v>0</v>
      </c>
      <c r="N1009">
        <v>0</v>
      </c>
      <c r="O1009">
        <v>0</v>
      </c>
      <c r="P1009">
        <v>0</v>
      </c>
      <c r="Q1009">
        <v>0</v>
      </c>
      <c r="S1009">
        <v>0</v>
      </c>
      <c r="T1009">
        <v>0</v>
      </c>
      <c r="U1009">
        <v>0</v>
      </c>
      <c r="V1009">
        <v>0</v>
      </c>
      <c r="W1009">
        <v>0</v>
      </c>
      <c r="X1009">
        <v>0</v>
      </c>
      <c r="Y1009">
        <v>0</v>
      </c>
      <c r="AA1009">
        <v>0</v>
      </c>
      <c r="AB1009">
        <v>0</v>
      </c>
      <c r="AC1009">
        <v>0</v>
      </c>
      <c r="AE1009">
        <v>1.11773552923</v>
      </c>
      <c r="AF1009" t="s">
        <v>38</v>
      </c>
      <c r="AG1009">
        <v>200</v>
      </c>
      <c r="AH1009" t="s">
        <v>39</v>
      </c>
    </row>
    <row r="1010" spans="1:34" x14ac:dyDescent="0.25">
      <c r="A1010">
        <v>1595</v>
      </c>
      <c r="B1010">
        <v>0</v>
      </c>
      <c r="C1010">
        <v>0</v>
      </c>
      <c r="D1010">
        <v>0</v>
      </c>
      <c r="E1010">
        <v>0</v>
      </c>
      <c r="F1010">
        <v>0</v>
      </c>
      <c r="G1010">
        <v>0</v>
      </c>
      <c r="H1010">
        <v>0</v>
      </c>
      <c r="J1010">
        <v>0</v>
      </c>
      <c r="K1010">
        <v>0</v>
      </c>
      <c r="L1010">
        <v>0</v>
      </c>
      <c r="M1010">
        <v>0</v>
      </c>
      <c r="N1010">
        <v>0</v>
      </c>
      <c r="O1010">
        <v>0</v>
      </c>
      <c r="P1010">
        <v>0</v>
      </c>
      <c r="Q1010">
        <v>0</v>
      </c>
      <c r="S1010">
        <v>0</v>
      </c>
      <c r="T1010">
        <v>0</v>
      </c>
      <c r="U1010">
        <v>0</v>
      </c>
      <c r="V1010">
        <v>0</v>
      </c>
      <c r="W1010">
        <v>0</v>
      </c>
      <c r="X1010">
        <v>0</v>
      </c>
      <c r="Y1010">
        <v>0</v>
      </c>
      <c r="AA1010">
        <v>0</v>
      </c>
      <c r="AB1010">
        <v>0</v>
      </c>
      <c r="AC1010">
        <v>0</v>
      </c>
      <c r="AE1010">
        <v>1.11773552923</v>
      </c>
      <c r="AF1010" t="s">
        <v>44</v>
      </c>
      <c r="AG1010">
        <v>0.4</v>
      </c>
      <c r="AH1010" t="s">
        <v>45</v>
      </c>
    </row>
    <row r="1011" spans="1:34" x14ac:dyDescent="0.25">
      <c r="A1011">
        <v>1595</v>
      </c>
      <c r="B1011">
        <v>0</v>
      </c>
      <c r="C1011">
        <v>0</v>
      </c>
      <c r="D1011">
        <v>0</v>
      </c>
      <c r="E1011">
        <v>0</v>
      </c>
      <c r="F1011">
        <v>0</v>
      </c>
      <c r="G1011">
        <v>0</v>
      </c>
      <c r="H1011">
        <v>0</v>
      </c>
      <c r="J1011">
        <v>0</v>
      </c>
      <c r="K1011">
        <v>0</v>
      </c>
      <c r="L1011">
        <v>0</v>
      </c>
      <c r="M1011">
        <v>0</v>
      </c>
      <c r="N1011">
        <v>0</v>
      </c>
      <c r="O1011">
        <v>0</v>
      </c>
      <c r="P1011">
        <v>0</v>
      </c>
      <c r="Q1011">
        <v>0</v>
      </c>
      <c r="S1011">
        <v>0</v>
      </c>
      <c r="T1011">
        <v>0</v>
      </c>
      <c r="U1011">
        <v>0</v>
      </c>
      <c r="V1011">
        <v>0</v>
      </c>
      <c r="W1011">
        <v>0</v>
      </c>
      <c r="X1011">
        <v>0</v>
      </c>
      <c r="Y1011">
        <v>0</v>
      </c>
      <c r="AA1011">
        <v>0</v>
      </c>
      <c r="AB1011">
        <v>0</v>
      </c>
      <c r="AC1011">
        <v>0</v>
      </c>
      <c r="AE1011">
        <v>1.11773552923</v>
      </c>
      <c r="AF1011" t="s">
        <v>46</v>
      </c>
      <c r="AG1011">
        <v>0.5</v>
      </c>
      <c r="AH1011" t="s">
        <v>47</v>
      </c>
    </row>
    <row r="1012" spans="1:34" x14ac:dyDescent="0.25">
      <c r="A1012">
        <v>1596</v>
      </c>
      <c r="B1012">
        <v>0</v>
      </c>
      <c r="C1012">
        <v>0</v>
      </c>
      <c r="D1012">
        <v>0</v>
      </c>
      <c r="E1012">
        <v>0</v>
      </c>
      <c r="F1012">
        <v>0</v>
      </c>
      <c r="G1012">
        <v>0</v>
      </c>
      <c r="H1012">
        <v>0</v>
      </c>
      <c r="J1012">
        <v>0</v>
      </c>
      <c r="K1012">
        <v>4</v>
      </c>
      <c r="L1012">
        <v>0</v>
      </c>
      <c r="M1012">
        <v>4</v>
      </c>
      <c r="N1012">
        <v>0</v>
      </c>
      <c r="O1012">
        <v>0</v>
      </c>
      <c r="P1012">
        <v>0</v>
      </c>
      <c r="Q1012">
        <v>0</v>
      </c>
      <c r="R1012">
        <v>3</v>
      </c>
      <c r="S1012">
        <v>2</v>
      </c>
      <c r="T1012">
        <v>0</v>
      </c>
      <c r="U1012">
        <v>0</v>
      </c>
      <c r="V1012">
        <v>0</v>
      </c>
      <c r="W1012">
        <v>2</v>
      </c>
      <c r="X1012">
        <v>0</v>
      </c>
      <c r="Y1012">
        <v>0</v>
      </c>
      <c r="Z1012">
        <v>1</v>
      </c>
      <c r="AA1012">
        <v>0</v>
      </c>
      <c r="AB1012">
        <v>0</v>
      </c>
      <c r="AC1012">
        <v>0</v>
      </c>
      <c r="AE1012">
        <v>1.6343803380299999</v>
      </c>
      <c r="AF1012" t="s">
        <v>36</v>
      </c>
      <c r="AG1012">
        <v>150</v>
      </c>
      <c r="AH1012" t="s">
        <v>37</v>
      </c>
    </row>
    <row r="1013" spans="1:34" x14ac:dyDescent="0.25">
      <c r="A1013">
        <v>1596</v>
      </c>
      <c r="B1013">
        <v>0</v>
      </c>
      <c r="C1013">
        <v>0</v>
      </c>
      <c r="D1013">
        <v>0</v>
      </c>
      <c r="E1013">
        <v>0</v>
      </c>
      <c r="F1013">
        <v>0</v>
      </c>
      <c r="G1013">
        <v>0</v>
      </c>
      <c r="H1013">
        <v>0</v>
      </c>
      <c r="J1013">
        <v>0</v>
      </c>
      <c r="K1013">
        <v>4</v>
      </c>
      <c r="L1013">
        <v>0</v>
      </c>
      <c r="M1013">
        <v>4</v>
      </c>
      <c r="N1013">
        <v>0</v>
      </c>
      <c r="O1013">
        <v>0</v>
      </c>
      <c r="P1013">
        <v>0</v>
      </c>
      <c r="Q1013">
        <v>0</v>
      </c>
      <c r="R1013">
        <v>3</v>
      </c>
      <c r="S1013">
        <v>2</v>
      </c>
      <c r="T1013">
        <v>0</v>
      </c>
      <c r="U1013">
        <v>0</v>
      </c>
      <c r="V1013">
        <v>0</v>
      </c>
      <c r="W1013">
        <v>2</v>
      </c>
      <c r="X1013">
        <v>0</v>
      </c>
      <c r="Y1013">
        <v>0</v>
      </c>
      <c r="Z1013">
        <v>1</v>
      </c>
      <c r="AA1013">
        <v>0</v>
      </c>
      <c r="AB1013">
        <v>0</v>
      </c>
      <c r="AC1013">
        <v>0</v>
      </c>
      <c r="AE1013">
        <v>1.6343803380299999</v>
      </c>
      <c r="AF1013" t="s">
        <v>38</v>
      </c>
      <c r="AG1013">
        <v>200</v>
      </c>
      <c r="AH1013" t="s">
        <v>39</v>
      </c>
    </row>
    <row r="1014" spans="1:34" x14ac:dyDescent="0.25">
      <c r="A1014">
        <v>1596</v>
      </c>
      <c r="B1014">
        <v>0</v>
      </c>
      <c r="C1014">
        <v>0</v>
      </c>
      <c r="D1014">
        <v>0</v>
      </c>
      <c r="E1014">
        <v>0</v>
      </c>
      <c r="F1014">
        <v>0</v>
      </c>
      <c r="G1014">
        <v>0</v>
      </c>
      <c r="H1014">
        <v>0</v>
      </c>
      <c r="J1014">
        <v>0</v>
      </c>
      <c r="K1014">
        <v>4</v>
      </c>
      <c r="L1014">
        <v>0</v>
      </c>
      <c r="M1014">
        <v>4</v>
      </c>
      <c r="N1014">
        <v>0</v>
      </c>
      <c r="O1014">
        <v>0</v>
      </c>
      <c r="P1014">
        <v>0</v>
      </c>
      <c r="Q1014">
        <v>0</v>
      </c>
      <c r="R1014">
        <v>3</v>
      </c>
      <c r="S1014">
        <v>2</v>
      </c>
      <c r="T1014">
        <v>0</v>
      </c>
      <c r="U1014">
        <v>0</v>
      </c>
      <c r="V1014">
        <v>0</v>
      </c>
      <c r="W1014">
        <v>2</v>
      </c>
      <c r="X1014">
        <v>0</v>
      </c>
      <c r="Y1014">
        <v>0</v>
      </c>
      <c r="Z1014">
        <v>1</v>
      </c>
      <c r="AA1014">
        <v>0</v>
      </c>
      <c r="AB1014">
        <v>0</v>
      </c>
      <c r="AC1014">
        <v>0</v>
      </c>
      <c r="AE1014">
        <v>1.6343803380299999</v>
      </c>
      <c r="AF1014" t="s">
        <v>44</v>
      </c>
      <c r="AG1014">
        <v>0.4</v>
      </c>
      <c r="AH1014" t="s">
        <v>45</v>
      </c>
    </row>
    <row r="1015" spans="1:34" x14ac:dyDescent="0.25">
      <c r="A1015">
        <v>1596</v>
      </c>
      <c r="B1015">
        <v>0</v>
      </c>
      <c r="C1015">
        <v>0</v>
      </c>
      <c r="D1015">
        <v>0</v>
      </c>
      <c r="E1015">
        <v>0</v>
      </c>
      <c r="F1015">
        <v>0</v>
      </c>
      <c r="G1015">
        <v>0</v>
      </c>
      <c r="H1015">
        <v>0</v>
      </c>
      <c r="J1015">
        <v>0</v>
      </c>
      <c r="K1015">
        <v>4</v>
      </c>
      <c r="L1015">
        <v>0</v>
      </c>
      <c r="M1015">
        <v>4</v>
      </c>
      <c r="N1015">
        <v>0</v>
      </c>
      <c r="O1015">
        <v>0</v>
      </c>
      <c r="P1015">
        <v>0</v>
      </c>
      <c r="Q1015">
        <v>0</v>
      </c>
      <c r="R1015">
        <v>3</v>
      </c>
      <c r="S1015">
        <v>2</v>
      </c>
      <c r="T1015">
        <v>0</v>
      </c>
      <c r="U1015">
        <v>0</v>
      </c>
      <c r="V1015">
        <v>0</v>
      </c>
      <c r="W1015">
        <v>2</v>
      </c>
      <c r="X1015">
        <v>0</v>
      </c>
      <c r="Y1015">
        <v>0</v>
      </c>
      <c r="Z1015">
        <v>1</v>
      </c>
      <c r="AA1015">
        <v>0</v>
      </c>
      <c r="AB1015">
        <v>0</v>
      </c>
      <c r="AC1015">
        <v>0</v>
      </c>
      <c r="AE1015">
        <v>1.6343803380299999</v>
      </c>
      <c r="AF1015" t="s">
        <v>46</v>
      </c>
      <c r="AG1015">
        <v>0.5</v>
      </c>
      <c r="AH1015" t="s">
        <v>47</v>
      </c>
    </row>
    <row r="1016" spans="1:34" x14ac:dyDescent="0.25">
      <c r="A1016">
        <v>1599</v>
      </c>
      <c r="B1016">
        <v>0</v>
      </c>
      <c r="C1016">
        <v>0</v>
      </c>
      <c r="D1016">
        <v>0</v>
      </c>
      <c r="E1016">
        <v>0</v>
      </c>
      <c r="F1016">
        <v>0</v>
      </c>
      <c r="G1016">
        <v>0</v>
      </c>
      <c r="H1016">
        <v>0</v>
      </c>
      <c r="J1016">
        <v>5</v>
      </c>
      <c r="K1016">
        <v>0</v>
      </c>
      <c r="L1016">
        <v>0</v>
      </c>
      <c r="M1016">
        <v>0</v>
      </c>
      <c r="N1016">
        <v>0</v>
      </c>
      <c r="O1016">
        <v>0</v>
      </c>
      <c r="P1016">
        <v>0</v>
      </c>
      <c r="Q1016">
        <v>0</v>
      </c>
      <c r="S1016">
        <v>0</v>
      </c>
      <c r="T1016">
        <v>0</v>
      </c>
      <c r="U1016">
        <v>0</v>
      </c>
      <c r="V1016">
        <v>0</v>
      </c>
      <c r="W1016">
        <v>0</v>
      </c>
      <c r="X1016">
        <v>0</v>
      </c>
      <c r="Y1016">
        <v>0</v>
      </c>
      <c r="AA1016" t="s">
        <v>51</v>
      </c>
      <c r="AE1016">
        <v>1.97048242343</v>
      </c>
      <c r="AF1016" t="s">
        <v>36</v>
      </c>
      <c r="AG1016">
        <v>150</v>
      </c>
      <c r="AH1016" t="s">
        <v>37</v>
      </c>
    </row>
    <row r="1017" spans="1:34" x14ac:dyDescent="0.25">
      <c r="A1017">
        <v>1599</v>
      </c>
      <c r="B1017">
        <v>0</v>
      </c>
      <c r="C1017">
        <v>0</v>
      </c>
      <c r="D1017">
        <v>0</v>
      </c>
      <c r="E1017">
        <v>0</v>
      </c>
      <c r="F1017">
        <v>0</v>
      </c>
      <c r="G1017">
        <v>0</v>
      </c>
      <c r="H1017">
        <v>0</v>
      </c>
      <c r="J1017">
        <v>5</v>
      </c>
      <c r="K1017">
        <v>0</v>
      </c>
      <c r="L1017">
        <v>0</v>
      </c>
      <c r="M1017">
        <v>0</v>
      </c>
      <c r="N1017">
        <v>0</v>
      </c>
      <c r="O1017">
        <v>0</v>
      </c>
      <c r="P1017">
        <v>0</v>
      </c>
      <c r="Q1017">
        <v>0</v>
      </c>
      <c r="S1017">
        <v>0</v>
      </c>
      <c r="T1017">
        <v>0</v>
      </c>
      <c r="U1017">
        <v>0</v>
      </c>
      <c r="V1017">
        <v>0</v>
      </c>
      <c r="W1017">
        <v>0</v>
      </c>
      <c r="X1017">
        <v>0</v>
      </c>
      <c r="Y1017">
        <v>0</v>
      </c>
      <c r="AA1017" t="s">
        <v>51</v>
      </c>
      <c r="AE1017">
        <v>1.97048242343</v>
      </c>
      <c r="AF1017" t="s">
        <v>38</v>
      </c>
      <c r="AG1017">
        <v>200</v>
      </c>
      <c r="AH1017" t="s">
        <v>39</v>
      </c>
    </row>
    <row r="1018" spans="1:34" x14ac:dyDescent="0.25">
      <c r="A1018">
        <v>1599</v>
      </c>
      <c r="B1018">
        <v>0</v>
      </c>
      <c r="C1018">
        <v>0</v>
      </c>
      <c r="D1018">
        <v>0</v>
      </c>
      <c r="E1018">
        <v>0</v>
      </c>
      <c r="F1018">
        <v>0</v>
      </c>
      <c r="G1018">
        <v>0</v>
      </c>
      <c r="H1018">
        <v>0</v>
      </c>
      <c r="J1018">
        <v>5</v>
      </c>
      <c r="K1018">
        <v>0</v>
      </c>
      <c r="L1018">
        <v>0</v>
      </c>
      <c r="M1018">
        <v>0</v>
      </c>
      <c r="N1018">
        <v>0</v>
      </c>
      <c r="O1018">
        <v>0</v>
      </c>
      <c r="P1018">
        <v>0</v>
      </c>
      <c r="Q1018">
        <v>0</v>
      </c>
      <c r="S1018">
        <v>0</v>
      </c>
      <c r="T1018">
        <v>0</v>
      </c>
      <c r="U1018">
        <v>0</v>
      </c>
      <c r="V1018">
        <v>0</v>
      </c>
      <c r="W1018">
        <v>0</v>
      </c>
      <c r="X1018">
        <v>0</v>
      </c>
      <c r="Y1018">
        <v>0</v>
      </c>
      <c r="AA1018" t="s">
        <v>51</v>
      </c>
      <c r="AE1018">
        <v>1.97048242343</v>
      </c>
      <c r="AF1018" t="s">
        <v>40</v>
      </c>
      <c r="AG1018">
        <v>0.2</v>
      </c>
      <c r="AH1018" t="s">
        <v>41</v>
      </c>
    </row>
    <row r="1019" spans="1:34" x14ac:dyDescent="0.25">
      <c r="A1019">
        <v>1599</v>
      </c>
      <c r="B1019">
        <v>0</v>
      </c>
      <c r="C1019">
        <v>0</v>
      </c>
      <c r="D1019">
        <v>0</v>
      </c>
      <c r="E1019">
        <v>0</v>
      </c>
      <c r="F1019">
        <v>0</v>
      </c>
      <c r="G1019">
        <v>0</v>
      </c>
      <c r="H1019">
        <v>0</v>
      </c>
      <c r="J1019">
        <v>5</v>
      </c>
      <c r="K1019">
        <v>0</v>
      </c>
      <c r="L1019">
        <v>0</v>
      </c>
      <c r="M1019">
        <v>0</v>
      </c>
      <c r="N1019">
        <v>0</v>
      </c>
      <c r="O1019">
        <v>0</v>
      </c>
      <c r="P1019">
        <v>0</v>
      </c>
      <c r="Q1019">
        <v>0</v>
      </c>
      <c r="S1019">
        <v>0</v>
      </c>
      <c r="T1019">
        <v>0</v>
      </c>
      <c r="U1019">
        <v>0</v>
      </c>
      <c r="V1019">
        <v>0</v>
      </c>
      <c r="W1019">
        <v>0</v>
      </c>
      <c r="X1019">
        <v>0</v>
      </c>
      <c r="Y1019">
        <v>0</v>
      </c>
      <c r="AA1019" t="s">
        <v>51</v>
      </c>
      <c r="AE1019">
        <v>1.97048242343</v>
      </c>
      <c r="AF1019" t="s">
        <v>42</v>
      </c>
      <c r="AG1019">
        <v>0.3</v>
      </c>
      <c r="AH1019" t="s">
        <v>43</v>
      </c>
    </row>
    <row r="1020" spans="1:34" x14ac:dyDescent="0.25">
      <c r="A1020">
        <v>1599</v>
      </c>
      <c r="B1020">
        <v>0</v>
      </c>
      <c r="C1020">
        <v>0</v>
      </c>
      <c r="D1020">
        <v>0</v>
      </c>
      <c r="E1020">
        <v>0</v>
      </c>
      <c r="F1020">
        <v>0</v>
      </c>
      <c r="G1020">
        <v>0</v>
      </c>
      <c r="H1020">
        <v>0</v>
      </c>
      <c r="J1020">
        <v>5</v>
      </c>
      <c r="K1020">
        <v>0</v>
      </c>
      <c r="L1020">
        <v>0</v>
      </c>
      <c r="M1020">
        <v>0</v>
      </c>
      <c r="N1020">
        <v>0</v>
      </c>
      <c r="O1020">
        <v>0</v>
      </c>
      <c r="P1020">
        <v>0</v>
      </c>
      <c r="Q1020">
        <v>0</v>
      </c>
      <c r="S1020">
        <v>0</v>
      </c>
      <c r="T1020">
        <v>0</v>
      </c>
      <c r="U1020">
        <v>0</v>
      </c>
      <c r="V1020">
        <v>0</v>
      </c>
      <c r="W1020">
        <v>0</v>
      </c>
      <c r="X1020">
        <v>0</v>
      </c>
      <c r="Y1020">
        <v>0</v>
      </c>
      <c r="AA1020" t="s">
        <v>51</v>
      </c>
      <c r="AE1020">
        <v>1.97048242343</v>
      </c>
      <c r="AF1020" t="s">
        <v>44</v>
      </c>
      <c r="AG1020">
        <v>0.4</v>
      </c>
      <c r="AH1020" t="s">
        <v>45</v>
      </c>
    </row>
    <row r="1021" spans="1:34" x14ac:dyDescent="0.25">
      <c r="A1021">
        <v>1599</v>
      </c>
      <c r="B1021">
        <v>0</v>
      </c>
      <c r="C1021">
        <v>0</v>
      </c>
      <c r="D1021">
        <v>0</v>
      </c>
      <c r="E1021">
        <v>0</v>
      </c>
      <c r="F1021">
        <v>0</v>
      </c>
      <c r="G1021">
        <v>0</v>
      </c>
      <c r="H1021">
        <v>0</v>
      </c>
      <c r="J1021">
        <v>5</v>
      </c>
      <c r="K1021">
        <v>0</v>
      </c>
      <c r="L1021">
        <v>0</v>
      </c>
      <c r="M1021">
        <v>0</v>
      </c>
      <c r="N1021">
        <v>0</v>
      </c>
      <c r="O1021">
        <v>0</v>
      </c>
      <c r="P1021">
        <v>0</v>
      </c>
      <c r="Q1021">
        <v>0</v>
      </c>
      <c r="S1021">
        <v>0</v>
      </c>
      <c r="T1021">
        <v>0</v>
      </c>
      <c r="U1021">
        <v>0</v>
      </c>
      <c r="V1021">
        <v>0</v>
      </c>
      <c r="W1021">
        <v>0</v>
      </c>
      <c r="X1021">
        <v>0</v>
      </c>
      <c r="Y1021">
        <v>0</v>
      </c>
      <c r="AA1021" t="s">
        <v>51</v>
      </c>
      <c r="AE1021">
        <v>1.97048242343</v>
      </c>
      <c r="AF1021" t="s">
        <v>46</v>
      </c>
      <c r="AG1021">
        <v>0.5</v>
      </c>
      <c r="AH1021" t="s">
        <v>47</v>
      </c>
    </row>
    <row r="1022" spans="1:34" x14ac:dyDescent="0.25">
      <c r="A1022">
        <v>1601</v>
      </c>
      <c r="B1022">
        <v>0</v>
      </c>
      <c r="C1022">
        <v>0</v>
      </c>
      <c r="D1022">
        <v>0</v>
      </c>
      <c r="E1022">
        <v>0</v>
      </c>
      <c r="F1022">
        <v>0</v>
      </c>
      <c r="G1022">
        <v>0</v>
      </c>
      <c r="H1022">
        <v>0</v>
      </c>
      <c r="J1022">
        <v>10</v>
      </c>
      <c r="K1022">
        <v>2</v>
      </c>
      <c r="L1022">
        <v>0</v>
      </c>
      <c r="M1022">
        <v>0</v>
      </c>
      <c r="N1022">
        <v>0</v>
      </c>
      <c r="O1022">
        <v>2</v>
      </c>
      <c r="P1022">
        <v>0</v>
      </c>
      <c r="Q1022">
        <v>0</v>
      </c>
      <c r="R1022">
        <v>1</v>
      </c>
      <c r="S1022">
        <v>14</v>
      </c>
      <c r="T1022">
        <v>0</v>
      </c>
      <c r="U1022">
        <v>0</v>
      </c>
      <c r="V1022">
        <v>0</v>
      </c>
      <c r="W1022">
        <v>0</v>
      </c>
      <c r="X1022">
        <v>14</v>
      </c>
      <c r="Y1022">
        <v>0</v>
      </c>
      <c r="Z1022">
        <v>3</v>
      </c>
      <c r="AA1022">
        <v>7</v>
      </c>
      <c r="AB1022">
        <v>3</v>
      </c>
      <c r="AC1022">
        <v>4</v>
      </c>
      <c r="AD1022">
        <v>5</v>
      </c>
      <c r="AE1022">
        <v>0.84672008534599996</v>
      </c>
      <c r="AF1022" t="s">
        <v>46</v>
      </c>
      <c r="AG1022">
        <v>0.5</v>
      </c>
      <c r="AH1022" t="s">
        <v>47</v>
      </c>
    </row>
    <row r="1023" spans="1:34" x14ac:dyDescent="0.25">
      <c r="A1023">
        <v>1606</v>
      </c>
      <c r="B1023">
        <v>0</v>
      </c>
      <c r="C1023">
        <v>0</v>
      </c>
      <c r="D1023">
        <v>0</v>
      </c>
      <c r="E1023">
        <v>0</v>
      </c>
      <c r="F1023">
        <v>0</v>
      </c>
      <c r="G1023">
        <v>0</v>
      </c>
      <c r="H1023">
        <v>0</v>
      </c>
      <c r="J1023">
        <v>0</v>
      </c>
      <c r="K1023">
        <v>0</v>
      </c>
      <c r="L1023">
        <v>0</v>
      </c>
      <c r="M1023">
        <v>0</v>
      </c>
      <c r="N1023">
        <v>0</v>
      </c>
      <c r="O1023">
        <v>0</v>
      </c>
      <c r="P1023">
        <v>0</v>
      </c>
      <c r="Q1023">
        <v>0</v>
      </c>
      <c r="S1023">
        <v>0</v>
      </c>
      <c r="T1023">
        <v>0</v>
      </c>
      <c r="U1023">
        <v>0</v>
      </c>
      <c r="V1023">
        <v>0</v>
      </c>
      <c r="W1023">
        <v>0</v>
      </c>
      <c r="X1023">
        <v>0</v>
      </c>
      <c r="Y1023">
        <v>0</v>
      </c>
      <c r="AA1023">
        <v>4</v>
      </c>
      <c r="AB1023">
        <v>0</v>
      </c>
      <c r="AC1023">
        <v>4</v>
      </c>
      <c r="AD1023">
        <v>10</v>
      </c>
      <c r="AE1023">
        <v>1.0097832692099999</v>
      </c>
      <c r="AF1023" t="s">
        <v>44</v>
      </c>
      <c r="AG1023">
        <v>0.4</v>
      </c>
      <c r="AH1023" t="s">
        <v>45</v>
      </c>
    </row>
    <row r="1024" spans="1:34" x14ac:dyDescent="0.25">
      <c r="A1024">
        <v>1606</v>
      </c>
      <c r="B1024">
        <v>0</v>
      </c>
      <c r="C1024">
        <v>0</v>
      </c>
      <c r="D1024">
        <v>0</v>
      </c>
      <c r="E1024">
        <v>0</v>
      </c>
      <c r="F1024">
        <v>0</v>
      </c>
      <c r="G1024">
        <v>0</v>
      </c>
      <c r="H1024">
        <v>0</v>
      </c>
      <c r="J1024">
        <v>0</v>
      </c>
      <c r="K1024">
        <v>0</v>
      </c>
      <c r="L1024">
        <v>0</v>
      </c>
      <c r="M1024">
        <v>0</v>
      </c>
      <c r="N1024">
        <v>0</v>
      </c>
      <c r="O1024">
        <v>0</v>
      </c>
      <c r="P1024">
        <v>0</v>
      </c>
      <c r="Q1024">
        <v>0</v>
      </c>
      <c r="S1024">
        <v>0</v>
      </c>
      <c r="T1024">
        <v>0</v>
      </c>
      <c r="U1024">
        <v>0</v>
      </c>
      <c r="V1024">
        <v>0</v>
      </c>
      <c r="W1024">
        <v>0</v>
      </c>
      <c r="X1024">
        <v>0</v>
      </c>
      <c r="Y1024">
        <v>0</v>
      </c>
      <c r="AA1024">
        <v>4</v>
      </c>
      <c r="AB1024">
        <v>0</v>
      </c>
      <c r="AC1024">
        <v>4</v>
      </c>
      <c r="AD1024">
        <v>10</v>
      </c>
      <c r="AE1024">
        <v>1.0097832692099999</v>
      </c>
      <c r="AF1024" t="s">
        <v>46</v>
      </c>
      <c r="AG1024">
        <v>0.5</v>
      </c>
      <c r="AH1024" t="s">
        <v>47</v>
      </c>
    </row>
    <row r="1025" spans="1:34" x14ac:dyDescent="0.25">
      <c r="A1025">
        <v>1608</v>
      </c>
      <c r="B1025">
        <v>0</v>
      </c>
      <c r="C1025">
        <v>0</v>
      </c>
      <c r="D1025">
        <v>0</v>
      </c>
      <c r="E1025">
        <v>0</v>
      </c>
      <c r="F1025">
        <v>0</v>
      </c>
      <c r="G1025">
        <v>0</v>
      </c>
      <c r="H1025">
        <v>0</v>
      </c>
      <c r="J1025">
        <v>0</v>
      </c>
      <c r="K1025">
        <v>0</v>
      </c>
      <c r="L1025">
        <v>0</v>
      </c>
      <c r="M1025">
        <v>0</v>
      </c>
      <c r="N1025">
        <v>0</v>
      </c>
      <c r="O1025">
        <v>0</v>
      </c>
      <c r="P1025">
        <v>0</v>
      </c>
      <c r="Q1025">
        <v>0</v>
      </c>
      <c r="S1025">
        <v>0</v>
      </c>
      <c r="T1025">
        <v>0</v>
      </c>
      <c r="U1025">
        <v>0</v>
      </c>
      <c r="V1025">
        <v>0</v>
      </c>
      <c r="W1025">
        <v>0</v>
      </c>
      <c r="X1025">
        <v>0</v>
      </c>
      <c r="Y1025">
        <v>0</v>
      </c>
      <c r="AA1025">
        <v>0</v>
      </c>
      <c r="AB1025">
        <v>0</v>
      </c>
      <c r="AC1025">
        <v>0</v>
      </c>
      <c r="AE1025">
        <v>0.85995123333099999</v>
      </c>
      <c r="AF1025" t="s">
        <v>38</v>
      </c>
      <c r="AG1025">
        <v>200</v>
      </c>
      <c r="AH1025" t="s">
        <v>39</v>
      </c>
    </row>
    <row r="1026" spans="1:34" x14ac:dyDescent="0.25">
      <c r="A1026">
        <v>1608</v>
      </c>
      <c r="B1026">
        <v>0</v>
      </c>
      <c r="C1026">
        <v>0</v>
      </c>
      <c r="D1026">
        <v>0</v>
      </c>
      <c r="E1026">
        <v>0</v>
      </c>
      <c r="F1026">
        <v>0</v>
      </c>
      <c r="G1026">
        <v>0</v>
      </c>
      <c r="H1026">
        <v>0</v>
      </c>
      <c r="J1026">
        <v>0</v>
      </c>
      <c r="K1026">
        <v>0</v>
      </c>
      <c r="L1026">
        <v>0</v>
      </c>
      <c r="M1026">
        <v>0</v>
      </c>
      <c r="N1026">
        <v>0</v>
      </c>
      <c r="O1026">
        <v>0</v>
      </c>
      <c r="P1026">
        <v>0</v>
      </c>
      <c r="Q1026">
        <v>0</v>
      </c>
      <c r="S1026">
        <v>0</v>
      </c>
      <c r="T1026">
        <v>0</v>
      </c>
      <c r="U1026">
        <v>0</v>
      </c>
      <c r="V1026">
        <v>0</v>
      </c>
      <c r="W1026">
        <v>0</v>
      </c>
      <c r="X1026">
        <v>0</v>
      </c>
      <c r="Y1026">
        <v>0</v>
      </c>
      <c r="AA1026">
        <v>0</v>
      </c>
      <c r="AB1026">
        <v>0</v>
      </c>
      <c r="AC1026">
        <v>0</v>
      </c>
      <c r="AE1026">
        <v>0.85995123333099999</v>
      </c>
      <c r="AF1026" t="s">
        <v>46</v>
      </c>
      <c r="AG1026">
        <v>0.5</v>
      </c>
      <c r="AH1026" t="s">
        <v>47</v>
      </c>
    </row>
    <row r="1027" spans="1:34" x14ac:dyDescent="0.25">
      <c r="A1027">
        <v>1626</v>
      </c>
      <c r="B1027">
        <v>0</v>
      </c>
      <c r="C1027">
        <v>0</v>
      </c>
      <c r="D1027">
        <v>0</v>
      </c>
      <c r="E1027">
        <v>0</v>
      </c>
      <c r="F1027">
        <v>0</v>
      </c>
      <c r="G1027">
        <v>0</v>
      </c>
      <c r="H1027">
        <v>0</v>
      </c>
      <c r="J1027">
        <v>0</v>
      </c>
      <c r="K1027">
        <v>0</v>
      </c>
      <c r="L1027">
        <v>0</v>
      </c>
      <c r="M1027">
        <v>0</v>
      </c>
      <c r="N1027">
        <v>0</v>
      </c>
      <c r="O1027">
        <v>0</v>
      </c>
      <c r="P1027">
        <v>0</v>
      </c>
      <c r="Q1027">
        <v>0</v>
      </c>
      <c r="S1027">
        <v>0</v>
      </c>
      <c r="T1027">
        <v>0</v>
      </c>
      <c r="U1027">
        <v>0</v>
      </c>
      <c r="V1027">
        <v>0</v>
      </c>
      <c r="W1027">
        <v>0</v>
      </c>
      <c r="X1027">
        <v>0</v>
      </c>
      <c r="Y1027">
        <v>0</v>
      </c>
      <c r="AA1027">
        <v>5</v>
      </c>
      <c r="AB1027">
        <v>4</v>
      </c>
      <c r="AC1027">
        <v>1</v>
      </c>
      <c r="AD1027">
        <v>14</v>
      </c>
      <c r="AE1027">
        <v>0.53782172772100001</v>
      </c>
      <c r="AF1027" t="s">
        <v>36</v>
      </c>
      <c r="AG1027">
        <v>150</v>
      </c>
      <c r="AH1027" t="s">
        <v>37</v>
      </c>
    </row>
    <row r="1028" spans="1:34" x14ac:dyDescent="0.25">
      <c r="A1028">
        <v>1626</v>
      </c>
      <c r="B1028">
        <v>0</v>
      </c>
      <c r="C1028">
        <v>0</v>
      </c>
      <c r="D1028">
        <v>0</v>
      </c>
      <c r="E1028">
        <v>0</v>
      </c>
      <c r="F1028">
        <v>0</v>
      </c>
      <c r="G1028">
        <v>0</v>
      </c>
      <c r="H1028">
        <v>0</v>
      </c>
      <c r="J1028">
        <v>0</v>
      </c>
      <c r="K1028">
        <v>0</v>
      </c>
      <c r="L1028">
        <v>0</v>
      </c>
      <c r="M1028">
        <v>0</v>
      </c>
      <c r="N1028">
        <v>0</v>
      </c>
      <c r="O1028">
        <v>0</v>
      </c>
      <c r="P1028">
        <v>0</v>
      </c>
      <c r="Q1028">
        <v>0</v>
      </c>
      <c r="S1028">
        <v>0</v>
      </c>
      <c r="T1028">
        <v>0</v>
      </c>
      <c r="U1028">
        <v>0</v>
      </c>
      <c r="V1028">
        <v>0</v>
      </c>
      <c r="W1028">
        <v>0</v>
      </c>
      <c r="X1028">
        <v>0</v>
      </c>
      <c r="Y1028">
        <v>0</v>
      </c>
      <c r="AA1028">
        <v>5</v>
      </c>
      <c r="AB1028">
        <v>4</v>
      </c>
      <c r="AC1028">
        <v>1</v>
      </c>
      <c r="AD1028">
        <v>14</v>
      </c>
      <c r="AE1028">
        <v>0.53782172772100001</v>
      </c>
      <c r="AF1028" t="s">
        <v>38</v>
      </c>
      <c r="AG1028">
        <v>200</v>
      </c>
      <c r="AH1028" t="s">
        <v>39</v>
      </c>
    </row>
    <row r="1029" spans="1:34" x14ac:dyDescent="0.25">
      <c r="A1029">
        <v>1626</v>
      </c>
      <c r="B1029">
        <v>0</v>
      </c>
      <c r="C1029">
        <v>0</v>
      </c>
      <c r="D1029">
        <v>0</v>
      </c>
      <c r="E1029">
        <v>0</v>
      </c>
      <c r="F1029">
        <v>0</v>
      </c>
      <c r="G1029">
        <v>0</v>
      </c>
      <c r="H1029">
        <v>0</v>
      </c>
      <c r="J1029">
        <v>0</v>
      </c>
      <c r="K1029">
        <v>0</v>
      </c>
      <c r="L1029">
        <v>0</v>
      </c>
      <c r="M1029">
        <v>0</v>
      </c>
      <c r="N1029">
        <v>0</v>
      </c>
      <c r="O1029">
        <v>0</v>
      </c>
      <c r="P1029">
        <v>0</v>
      </c>
      <c r="Q1029">
        <v>0</v>
      </c>
      <c r="S1029">
        <v>0</v>
      </c>
      <c r="T1029">
        <v>0</v>
      </c>
      <c r="U1029">
        <v>0</v>
      </c>
      <c r="V1029">
        <v>0</v>
      </c>
      <c r="W1029">
        <v>0</v>
      </c>
      <c r="X1029">
        <v>0</v>
      </c>
      <c r="Y1029">
        <v>0</v>
      </c>
      <c r="AA1029">
        <v>5</v>
      </c>
      <c r="AB1029">
        <v>4</v>
      </c>
      <c r="AC1029">
        <v>1</v>
      </c>
      <c r="AD1029">
        <v>14</v>
      </c>
      <c r="AE1029">
        <v>0.53782172772100001</v>
      </c>
      <c r="AF1029" t="s">
        <v>40</v>
      </c>
      <c r="AG1029">
        <v>0.2</v>
      </c>
      <c r="AH1029" t="s">
        <v>41</v>
      </c>
    </row>
    <row r="1030" spans="1:34" x14ac:dyDescent="0.25">
      <c r="A1030">
        <v>1626</v>
      </c>
      <c r="B1030">
        <v>0</v>
      </c>
      <c r="C1030">
        <v>0</v>
      </c>
      <c r="D1030">
        <v>0</v>
      </c>
      <c r="E1030">
        <v>0</v>
      </c>
      <c r="F1030">
        <v>0</v>
      </c>
      <c r="G1030">
        <v>0</v>
      </c>
      <c r="H1030">
        <v>0</v>
      </c>
      <c r="J1030">
        <v>0</v>
      </c>
      <c r="K1030">
        <v>0</v>
      </c>
      <c r="L1030">
        <v>0</v>
      </c>
      <c r="M1030">
        <v>0</v>
      </c>
      <c r="N1030">
        <v>0</v>
      </c>
      <c r="O1030">
        <v>0</v>
      </c>
      <c r="P1030">
        <v>0</v>
      </c>
      <c r="Q1030">
        <v>0</v>
      </c>
      <c r="S1030">
        <v>0</v>
      </c>
      <c r="T1030">
        <v>0</v>
      </c>
      <c r="U1030">
        <v>0</v>
      </c>
      <c r="V1030">
        <v>0</v>
      </c>
      <c r="W1030">
        <v>0</v>
      </c>
      <c r="X1030">
        <v>0</v>
      </c>
      <c r="Y1030">
        <v>0</v>
      </c>
      <c r="AA1030">
        <v>5</v>
      </c>
      <c r="AB1030">
        <v>4</v>
      </c>
      <c r="AC1030">
        <v>1</v>
      </c>
      <c r="AD1030">
        <v>14</v>
      </c>
      <c r="AE1030">
        <v>0.53782172772100001</v>
      </c>
      <c r="AF1030" t="s">
        <v>42</v>
      </c>
      <c r="AG1030">
        <v>0.3</v>
      </c>
      <c r="AH1030" t="s">
        <v>43</v>
      </c>
    </row>
    <row r="1031" spans="1:34" x14ac:dyDescent="0.25">
      <c r="A1031">
        <v>1626</v>
      </c>
      <c r="B1031">
        <v>0</v>
      </c>
      <c r="C1031">
        <v>0</v>
      </c>
      <c r="D1031">
        <v>0</v>
      </c>
      <c r="E1031">
        <v>0</v>
      </c>
      <c r="F1031">
        <v>0</v>
      </c>
      <c r="G1031">
        <v>0</v>
      </c>
      <c r="H1031">
        <v>0</v>
      </c>
      <c r="J1031">
        <v>0</v>
      </c>
      <c r="K1031">
        <v>0</v>
      </c>
      <c r="L1031">
        <v>0</v>
      </c>
      <c r="M1031">
        <v>0</v>
      </c>
      <c r="N1031">
        <v>0</v>
      </c>
      <c r="O1031">
        <v>0</v>
      </c>
      <c r="P1031">
        <v>0</v>
      </c>
      <c r="Q1031">
        <v>0</v>
      </c>
      <c r="S1031">
        <v>0</v>
      </c>
      <c r="T1031">
        <v>0</v>
      </c>
      <c r="U1031">
        <v>0</v>
      </c>
      <c r="V1031">
        <v>0</v>
      </c>
      <c r="W1031">
        <v>0</v>
      </c>
      <c r="X1031">
        <v>0</v>
      </c>
      <c r="Y1031">
        <v>0</v>
      </c>
      <c r="AA1031">
        <v>5</v>
      </c>
      <c r="AB1031">
        <v>4</v>
      </c>
      <c r="AC1031">
        <v>1</v>
      </c>
      <c r="AD1031">
        <v>14</v>
      </c>
      <c r="AE1031">
        <v>0.53782172772100001</v>
      </c>
      <c r="AF1031" t="s">
        <v>44</v>
      </c>
      <c r="AG1031">
        <v>0.4</v>
      </c>
      <c r="AH1031" t="s">
        <v>45</v>
      </c>
    </row>
    <row r="1032" spans="1:34" x14ac:dyDescent="0.25">
      <c r="A1032">
        <v>1626</v>
      </c>
      <c r="B1032">
        <v>0</v>
      </c>
      <c r="C1032">
        <v>0</v>
      </c>
      <c r="D1032">
        <v>0</v>
      </c>
      <c r="E1032">
        <v>0</v>
      </c>
      <c r="F1032">
        <v>0</v>
      </c>
      <c r="G1032">
        <v>0</v>
      </c>
      <c r="H1032">
        <v>0</v>
      </c>
      <c r="J1032">
        <v>0</v>
      </c>
      <c r="K1032">
        <v>0</v>
      </c>
      <c r="L1032">
        <v>0</v>
      </c>
      <c r="M1032">
        <v>0</v>
      </c>
      <c r="N1032">
        <v>0</v>
      </c>
      <c r="O1032">
        <v>0</v>
      </c>
      <c r="P1032">
        <v>0</v>
      </c>
      <c r="Q1032">
        <v>0</v>
      </c>
      <c r="S1032">
        <v>0</v>
      </c>
      <c r="T1032">
        <v>0</v>
      </c>
      <c r="U1032">
        <v>0</v>
      </c>
      <c r="V1032">
        <v>0</v>
      </c>
      <c r="W1032">
        <v>0</v>
      </c>
      <c r="X1032">
        <v>0</v>
      </c>
      <c r="Y1032">
        <v>0</v>
      </c>
      <c r="AA1032">
        <v>5</v>
      </c>
      <c r="AB1032">
        <v>4</v>
      </c>
      <c r="AC1032">
        <v>1</v>
      </c>
      <c r="AD1032">
        <v>14</v>
      </c>
      <c r="AE1032">
        <v>0.53782172772100001</v>
      </c>
      <c r="AF1032" t="s">
        <v>46</v>
      </c>
      <c r="AG1032">
        <v>0.5</v>
      </c>
      <c r="AH1032" t="s">
        <v>47</v>
      </c>
    </row>
    <row r="1033" spans="1:34" x14ac:dyDescent="0.25">
      <c r="A1033">
        <v>1629</v>
      </c>
      <c r="B1033">
        <v>0</v>
      </c>
      <c r="C1033">
        <v>0</v>
      </c>
      <c r="D1033">
        <v>0</v>
      </c>
      <c r="E1033">
        <v>0</v>
      </c>
      <c r="F1033">
        <v>0</v>
      </c>
      <c r="G1033">
        <v>0</v>
      </c>
      <c r="H1033">
        <v>0</v>
      </c>
      <c r="J1033">
        <v>0</v>
      </c>
      <c r="K1033">
        <v>0</v>
      </c>
      <c r="L1033">
        <v>0</v>
      </c>
      <c r="M1033">
        <v>0</v>
      </c>
      <c r="N1033">
        <v>0</v>
      </c>
      <c r="O1033">
        <v>0</v>
      </c>
      <c r="P1033">
        <v>0</v>
      </c>
      <c r="Q1033">
        <v>0</v>
      </c>
      <c r="S1033">
        <v>6</v>
      </c>
      <c r="T1033">
        <v>0</v>
      </c>
      <c r="U1033">
        <v>6</v>
      </c>
      <c r="V1033">
        <v>0</v>
      </c>
      <c r="W1033">
        <v>0</v>
      </c>
      <c r="X1033">
        <v>0</v>
      </c>
      <c r="Y1033">
        <v>0</v>
      </c>
      <c r="Z1033">
        <v>1</v>
      </c>
      <c r="AA1033">
        <v>2</v>
      </c>
      <c r="AB1033">
        <v>0</v>
      </c>
      <c r="AC1033">
        <v>2</v>
      </c>
      <c r="AD1033">
        <v>5</v>
      </c>
      <c r="AE1033">
        <v>0.84041437185699996</v>
      </c>
      <c r="AF1033" t="s">
        <v>49</v>
      </c>
      <c r="AG1033">
        <v>50</v>
      </c>
      <c r="AH1033" t="s">
        <v>50</v>
      </c>
    </row>
    <row r="1034" spans="1:34" x14ac:dyDescent="0.25">
      <c r="A1034">
        <v>1629</v>
      </c>
      <c r="B1034">
        <v>0</v>
      </c>
      <c r="C1034">
        <v>0</v>
      </c>
      <c r="D1034">
        <v>0</v>
      </c>
      <c r="E1034">
        <v>0</v>
      </c>
      <c r="F1034">
        <v>0</v>
      </c>
      <c r="G1034">
        <v>0</v>
      </c>
      <c r="H1034">
        <v>0</v>
      </c>
      <c r="J1034">
        <v>0</v>
      </c>
      <c r="K1034">
        <v>0</v>
      </c>
      <c r="L1034">
        <v>0</v>
      </c>
      <c r="M1034">
        <v>0</v>
      </c>
      <c r="N1034">
        <v>0</v>
      </c>
      <c r="O1034">
        <v>0</v>
      </c>
      <c r="P1034">
        <v>0</v>
      </c>
      <c r="Q1034">
        <v>0</v>
      </c>
      <c r="S1034">
        <v>6</v>
      </c>
      <c r="T1034">
        <v>0</v>
      </c>
      <c r="U1034">
        <v>6</v>
      </c>
      <c r="V1034">
        <v>0</v>
      </c>
      <c r="W1034">
        <v>0</v>
      </c>
      <c r="X1034">
        <v>0</v>
      </c>
      <c r="Y1034">
        <v>0</v>
      </c>
      <c r="Z1034">
        <v>1</v>
      </c>
      <c r="AA1034">
        <v>2</v>
      </c>
      <c r="AB1034">
        <v>0</v>
      </c>
      <c r="AC1034">
        <v>2</v>
      </c>
      <c r="AD1034">
        <v>5</v>
      </c>
      <c r="AE1034">
        <v>0.84041437185699996</v>
      </c>
      <c r="AF1034" t="s">
        <v>34</v>
      </c>
      <c r="AG1034">
        <v>100</v>
      </c>
      <c r="AH1034" t="s">
        <v>35</v>
      </c>
    </row>
    <row r="1035" spans="1:34" x14ac:dyDescent="0.25">
      <c r="A1035">
        <v>1629</v>
      </c>
      <c r="B1035">
        <v>0</v>
      </c>
      <c r="C1035">
        <v>0</v>
      </c>
      <c r="D1035">
        <v>0</v>
      </c>
      <c r="E1035">
        <v>0</v>
      </c>
      <c r="F1035">
        <v>0</v>
      </c>
      <c r="G1035">
        <v>0</v>
      </c>
      <c r="H1035">
        <v>0</v>
      </c>
      <c r="J1035">
        <v>0</v>
      </c>
      <c r="K1035">
        <v>0</v>
      </c>
      <c r="L1035">
        <v>0</v>
      </c>
      <c r="M1035">
        <v>0</v>
      </c>
      <c r="N1035">
        <v>0</v>
      </c>
      <c r="O1035">
        <v>0</v>
      </c>
      <c r="P1035">
        <v>0</v>
      </c>
      <c r="Q1035">
        <v>0</v>
      </c>
      <c r="S1035">
        <v>6</v>
      </c>
      <c r="T1035">
        <v>0</v>
      </c>
      <c r="U1035">
        <v>6</v>
      </c>
      <c r="V1035">
        <v>0</v>
      </c>
      <c r="W1035">
        <v>0</v>
      </c>
      <c r="X1035">
        <v>0</v>
      </c>
      <c r="Y1035">
        <v>0</v>
      </c>
      <c r="Z1035">
        <v>1</v>
      </c>
      <c r="AA1035">
        <v>2</v>
      </c>
      <c r="AB1035">
        <v>0</v>
      </c>
      <c r="AC1035">
        <v>2</v>
      </c>
      <c r="AD1035">
        <v>5</v>
      </c>
      <c r="AE1035">
        <v>0.84041437185699996</v>
      </c>
      <c r="AF1035" t="s">
        <v>36</v>
      </c>
      <c r="AG1035">
        <v>150</v>
      </c>
      <c r="AH1035" t="s">
        <v>37</v>
      </c>
    </row>
    <row r="1036" spans="1:34" x14ac:dyDescent="0.25">
      <c r="A1036">
        <v>1629</v>
      </c>
      <c r="B1036">
        <v>0</v>
      </c>
      <c r="C1036">
        <v>0</v>
      </c>
      <c r="D1036">
        <v>0</v>
      </c>
      <c r="E1036">
        <v>0</v>
      </c>
      <c r="F1036">
        <v>0</v>
      </c>
      <c r="G1036">
        <v>0</v>
      </c>
      <c r="H1036">
        <v>0</v>
      </c>
      <c r="J1036">
        <v>0</v>
      </c>
      <c r="K1036">
        <v>0</v>
      </c>
      <c r="L1036">
        <v>0</v>
      </c>
      <c r="M1036">
        <v>0</v>
      </c>
      <c r="N1036">
        <v>0</v>
      </c>
      <c r="O1036">
        <v>0</v>
      </c>
      <c r="P1036">
        <v>0</v>
      </c>
      <c r="Q1036">
        <v>0</v>
      </c>
      <c r="S1036">
        <v>6</v>
      </c>
      <c r="T1036">
        <v>0</v>
      </c>
      <c r="U1036">
        <v>6</v>
      </c>
      <c r="V1036">
        <v>0</v>
      </c>
      <c r="W1036">
        <v>0</v>
      </c>
      <c r="X1036">
        <v>0</v>
      </c>
      <c r="Y1036">
        <v>0</v>
      </c>
      <c r="Z1036">
        <v>1</v>
      </c>
      <c r="AA1036">
        <v>2</v>
      </c>
      <c r="AB1036">
        <v>0</v>
      </c>
      <c r="AC1036">
        <v>2</v>
      </c>
      <c r="AD1036">
        <v>5</v>
      </c>
      <c r="AE1036">
        <v>0.84041437185699996</v>
      </c>
      <c r="AF1036" t="s">
        <v>38</v>
      </c>
      <c r="AG1036">
        <v>200</v>
      </c>
      <c r="AH1036" t="s">
        <v>39</v>
      </c>
    </row>
    <row r="1037" spans="1:34" x14ac:dyDescent="0.25">
      <c r="A1037">
        <v>1629</v>
      </c>
      <c r="B1037">
        <v>0</v>
      </c>
      <c r="C1037">
        <v>0</v>
      </c>
      <c r="D1037">
        <v>0</v>
      </c>
      <c r="E1037">
        <v>0</v>
      </c>
      <c r="F1037">
        <v>0</v>
      </c>
      <c r="G1037">
        <v>0</v>
      </c>
      <c r="H1037">
        <v>0</v>
      </c>
      <c r="J1037">
        <v>0</v>
      </c>
      <c r="K1037">
        <v>0</v>
      </c>
      <c r="L1037">
        <v>0</v>
      </c>
      <c r="M1037">
        <v>0</v>
      </c>
      <c r="N1037">
        <v>0</v>
      </c>
      <c r="O1037">
        <v>0</v>
      </c>
      <c r="P1037">
        <v>0</v>
      </c>
      <c r="Q1037">
        <v>0</v>
      </c>
      <c r="S1037">
        <v>6</v>
      </c>
      <c r="T1037">
        <v>0</v>
      </c>
      <c r="U1037">
        <v>6</v>
      </c>
      <c r="V1037">
        <v>0</v>
      </c>
      <c r="W1037">
        <v>0</v>
      </c>
      <c r="X1037">
        <v>0</v>
      </c>
      <c r="Y1037">
        <v>0</v>
      </c>
      <c r="Z1037">
        <v>1</v>
      </c>
      <c r="AA1037">
        <v>2</v>
      </c>
      <c r="AB1037">
        <v>0</v>
      </c>
      <c r="AC1037">
        <v>2</v>
      </c>
      <c r="AD1037">
        <v>5</v>
      </c>
      <c r="AE1037">
        <v>0.84041437185699996</v>
      </c>
      <c r="AF1037" t="s">
        <v>40</v>
      </c>
      <c r="AG1037">
        <v>0.2</v>
      </c>
      <c r="AH1037" t="s">
        <v>41</v>
      </c>
    </row>
    <row r="1038" spans="1:34" x14ac:dyDescent="0.25">
      <c r="A1038">
        <v>1629</v>
      </c>
      <c r="B1038">
        <v>0</v>
      </c>
      <c r="C1038">
        <v>0</v>
      </c>
      <c r="D1038">
        <v>0</v>
      </c>
      <c r="E1038">
        <v>0</v>
      </c>
      <c r="F1038">
        <v>0</v>
      </c>
      <c r="G1038">
        <v>0</v>
      </c>
      <c r="H1038">
        <v>0</v>
      </c>
      <c r="J1038">
        <v>0</v>
      </c>
      <c r="K1038">
        <v>0</v>
      </c>
      <c r="L1038">
        <v>0</v>
      </c>
      <c r="M1038">
        <v>0</v>
      </c>
      <c r="N1038">
        <v>0</v>
      </c>
      <c r="O1038">
        <v>0</v>
      </c>
      <c r="P1038">
        <v>0</v>
      </c>
      <c r="Q1038">
        <v>0</v>
      </c>
      <c r="S1038">
        <v>6</v>
      </c>
      <c r="T1038">
        <v>0</v>
      </c>
      <c r="U1038">
        <v>6</v>
      </c>
      <c r="V1038">
        <v>0</v>
      </c>
      <c r="W1038">
        <v>0</v>
      </c>
      <c r="X1038">
        <v>0</v>
      </c>
      <c r="Y1038">
        <v>0</v>
      </c>
      <c r="Z1038">
        <v>1</v>
      </c>
      <c r="AA1038">
        <v>2</v>
      </c>
      <c r="AB1038">
        <v>0</v>
      </c>
      <c r="AC1038">
        <v>2</v>
      </c>
      <c r="AD1038">
        <v>5</v>
      </c>
      <c r="AE1038">
        <v>0.84041437185699996</v>
      </c>
      <c r="AF1038" t="s">
        <v>42</v>
      </c>
      <c r="AG1038">
        <v>0.3</v>
      </c>
      <c r="AH1038" t="s">
        <v>43</v>
      </c>
    </row>
    <row r="1039" spans="1:34" x14ac:dyDescent="0.25">
      <c r="A1039">
        <v>1629</v>
      </c>
      <c r="B1039">
        <v>0</v>
      </c>
      <c r="C1039">
        <v>0</v>
      </c>
      <c r="D1039">
        <v>0</v>
      </c>
      <c r="E1039">
        <v>0</v>
      </c>
      <c r="F1039">
        <v>0</v>
      </c>
      <c r="G1039">
        <v>0</v>
      </c>
      <c r="H1039">
        <v>0</v>
      </c>
      <c r="J1039">
        <v>0</v>
      </c>
      <c r="K1039">
        <v>0</v>
      </c>
      <c r="L1039">
        <v>0</v>
      </c>
      <c r="M1039">
        <v>0</v>
      </c>
      <c r="N1039">
        <v>0</v>
      </c>
      <c r="O1039">
        <v>0</v>
      </c>
      <c r="P1039">
        <v>0</v>
      </c>
      <c r="Q1039">
        <v>0</v>
      </c>
      <c r="S1039">
        <v>6</v>
      </c>
      <c r="T1039">
        <v>0</v>
      </c>
      <c r="U1039">
        <v>6</v>
      </c>
      <c r="V1039">
        <v>0</v>
      </c>
      <c r="W1039">
        <v>0</v>
      </c>
      <c r="X1039">
        <v>0</v>
      </c>
      <c r="Y1039">
        <v>0</v>
      </c>
      <c r="Z1039">
        <v>1</v>
      </c>
      <c r="AA1039">
        <v>2</v>
      </c>
      <c r="AB1039">
        <v>0</v>
      </c>
      <c r="AC1039">
        <v>2</v>
      </c>
      <c r="AD1039">
        <v>5</v>
      </c>
      <c r="AE1039">
        <v>0.84041437185699996</v>
      </c>
      <c r="AF1039" t="s">
        <v>44</v>
      </c>
      <c r="AG1039">
        <v>0.4</v>
      </c>
      <c r="AH1039" t="s">
        <v>45</v>
      </c>
    </row>
    <row r="1040" spans="1:34" x14ac:dyDescent="0.25">
      <c r="A1040">
        <v>1629</v>
      </c>
      <c r="B1040">
        <v>0</v>
      </c>
      <c r="C1040">
        <v>0</v>
      </c>
      <c r="D1040">
        <v>0</v>
      </c>
      <c r="E1040">
        <v>0</v>
      </c>
      <c r="F1040">
        <v>0</v>
      </c>
      <c r="G1040">
        <v>0</v>
      </c>
      <c r="H1040">
        <v>0</v>
      </c>
      <c r="J1040">
        <v>0</v>
      </c>
      <c r="K1040">
        <v>0</v>
      </c>
      <c r="L1040">
        <v>0</v>
      </c>
      <c r="M1040">
        <v>0</v>
      </c>
      <c r="N1040">
        <v>0</v>
      </c>
      <c r="O1040">
        <v>0</v>
      </c>
      <c r="P1040">
        <v>0</v>
      </c>
      <c r="Q1040">
        <v>0</v>
      </c>
      <c r="S1040">
        <v>6</v>
      </c>
      <c r="T1040">
        <v>0</v>
      </c>
      <c r="U1040">
        <v>6</v>
      </c>
      <c r="V1040">
        <v>0</v>
      </c>
      <c r="W1040">
        <v>0</v>
      </c>
      <c r="X1040">
        <v>0</v>
      </c>
      <c r="Y1040">
        <v>0</v>
      </c>
      <c r="Z1040">
        <v>1</v>
      </c>
      <c r="AA1040">
        <v>2</v>
      </c>
      <c r="AB1040">
        <v>0</v>
      </c>
      <c r="AC1040">
        <v>2</v>
      </c>
      <c r="AD1040">
        <v>5</v>
      </c>
      <c r="AE1040">
        <v>0.84041437185699996</v>
      </c>
      <c r="AF1040" t="s">
        <v>46</v>
      </c>
      <c r="AG1040">
        <v>0.5</v>
      </c>
      <c r="AH1040" t="s">
        <v>47</v>
      </c>
    </row>
    <row r="1041" spans="1:34" x14ac:dyDescent="0.25">
      <c r="A1041">
        <v>1636</v>
      </c>
      <c r="B1041">
        <v>0</v>
      </c>
      <c r="C1041">
        <v>0</v>
      </c>
      <c r="D1041">
        <v>0</v>
      </c>
      <c r="E1041">
        <v>0</v>
      </c>
      <c r="F1041">
        <v>0</v>
      </c>
      <c r="G1041">
        <v>0</v>
      </c>
      <c r="H1041">
        <v>0</v>
      </c>
      <c r="J1041">
        <v>8</v>
      </c>
      <c r="K1041">
        <v>0</v>
      </c>
      <c r="L1041">
        <v>0</v>
      </c>
      <c r="M1041">
        <v>0</v>
      </c>
      <c r="N1041">
        <v>0</v>
      </c>
      <c r="O1041">
        <v>0</v>
      </c>
      <c r="P1041">
        <v>0</v>
      </c>
      <c r="Q1041">
        <v>0</v>
      </c>
      <c r="S1041">
        <v>4</v>
      </c>
      <c r="T1041">
        <v>1</v>
      </c>
      <c r="U1041">
        <v>3</v>
      </c>
      <c r="V1041">
        <v>0</v>
      </c>
      <c r="W1041">
        <v>0</v>
      </c>
      <c r="X1041">
        <v>0</v>
      </c>
      <c r="Y1041">
        <v>0</v>
      </c>
      <c r="Z1041">
        <v>2</v>
      </c>
      <c r="AA1041">
        <v>3</v>
      </c>
      <c r="AB1041">
        <v>0</v>
      </c>
      <c r="AC1041">
        <v>3</v>
      </c>
      <c r="AD1041">
        <v>8</v>
      </c>
      <c r="AE1041">
        <v>1.6323079381300001</v>
      </c>
      <c r="AF1041" t="s">
        <v>49</v>
      </c>
      <c r="AG1041">
        <v>50</v>
      </c>
      <c r="AH1041" t="s">
        <v>50</v>
      </c>
    </row>
    <row r="1042" spans="1:34" x14ac:dyDescent="0.25">
      <c r="A1042">
        <v>1636</v>
      </c>
      <c r="B1042">
        <v>0</v>
      </c>
      <c r="C1042">
        <v>0</v>
      </c>
      <c r="D1042">
        <v>0</v>
      </c>
      <c r="E1042">
        <v>0</v>
      </c>
      <c r="F1042">
        <v>0</v>
      </c>
      <c r="G1042">
        <v>0</v>
      </c>
      <c r="H1042">
        <v>0</v>
      </c>
      <c r="J1042">
        <v>8</v>
      </c>
      <c r="K1042">
        <v>0</v>
      </c>
      <c r="L1042">
        <v>0</v>
      </c>
      <c r="M1042">
        <v>0</v>
      </c>
      <c r="N1042">
        <v>0</v>
      </c>
      <c r="O1042">
        <v>0</v>
      </c>
      <c r="P1042">
        <v>0</v>
      </c>
      <c r="Q1042">
        <v>0</v>
      </c>
      <c r="S1042">
        <v>4</v>
      </c>
      <c r="T1042">
        <v>1</v>
      </c>
      <c r="U1042">
        <v>3</v>
      </c>
      <c r="V1042">
        <v>0</v>
      </c>
      <c r="W1042">
        <v>0</v>
      </c>
      <c r="X1042">
        <v>0</v>
      </c>
      <c r="Y1042">
        <v>0</v>
      </c>
      <c r="Z1042">
        <v>2</v>
      </c>
      <c r="AA1042">
        <v>3</v>
      </c>
      <c r="AB1042">
        <v>0</v>
      </c>
      <c r="AC1042">
        <v>3</v>
      </c>
      <c r="AD1042">
        <v>8</v>
      </c>
      <c r="AE1042">
        <v>1.6323079381300001</v>
      </c>
      <c r="AF1042" t="s">
        <v>34</v>
      </c>
      <c r="AG1042">
        <v>100</v>
      </c>
      <c r="AH1042" t="s">
        <v>35</v>
      </c>
    </row>
    <row r="1043" spans="1:34" x14ac:dyDescent="0.25">
      <c r="A1043">
        <v>1636</v>
      </c>
      <c r="B1043">
        <v>0</v>
      </c>
      <c r="C1043">
        <v>0</v>
      </c>
      <c r="D1043">
        <v>0</v>
      </c>
      <c r="E1043">
        <v>0</v>
      </c>
      <c r="F1043">
        <v>0</v>
      </c>
      <c r="G1043">
        <v>0</v>
      </c>
      <c r="H1043">
        <v>0</v>
      </c>
      <c r="J1043">
        <v>8</v>
      </c>
      <c r="K1043">
        <v>0</v>
      </c>
      <c r="L1043">
        <v>0</v>
      </c>
      <c r="M1043">
        <v>0</v>
      </c>
      <c r="N1043">
        <v>0</v>
      </c>
      <c r="O1043">
        <v>0</v>
      </c>
      <c r="P1043">
        <v>0</v>
      </c>
      <c r="Q1043">
        <v>0</v>
      </c>
      <c r="S1043">
        <v>4</v>
      </c>
      <c r="T1043">
        <v>1</v>
      </c>
      <c r="U1043">
        <v>3</v>
      </c>
      <c r="V1043">
        <v>0</v>
      </c>
      <c r="W1043">
        <v>0</v>
      </c>
      <c r="X1043">
        <v>0</v>
      </c>
      <c r="Y1043">
        <v>0</v>
      </c>
      <c r="Z1043">
        <v>2</v>
      </c>
      <c r="AA1043">
        <v>3</v>
      </c>
      <c r="AB1043">
        <v>0</v>
      </c>
      <c r="AC1043">
        <v>3</v>
      </c>
      <c r="AD1043">
        <v>8</v>
      </c>
      <c r="AE1043">
        <v>1.6323079381300001</v>
      </c>
      <c r="AF1043" t="s">
        <v>36</v>
      </c>
      <c r="AG1043">
        <v>150</v>
      </c>
      <c r="AH1043" t="s">
        <v>37</v>
      </c>
    </row>
    <row r="1044" spans="1:34" x14ac:dyDescent="0.25">
      <c r="A1044">
        <v>1636</v>
      </c>
      <c r="B1044">
        <v>0</v>
      </c>
      <c r="C1044">
        <v>0</v>
      </c>
      <c r="D1044">
        <v>0</v>
      </c>
      <c r="E1044">
        <v>0</v>
      </c>
      <c r="F1044">
        <v>0</v>
      </c>
      <c r="G1044">
        <v>0</v>
      </c>
      <c r="H1044">
        <v>0</v>
      </c>
      <c r="J1044">
        <v>8</v>
      </c>
      <c r="K1044">
        <v>0</v>
      </c>
      <c r="L1044">
        <v>0</v>
      </c>
      <c r="M1044">
        <v>0</v>
      </c>
      <c r="N1044">
        <v>0</v>
      </c>
      <c r="O1044">
        <v>0</v>
      </c>
      <c r="P1044">
        <v>0</v>
      </c>
      <c r="Q1044">
        <v>0</v>
      </c>
      <c r="S1044">
        <v>4</v>
      </c>
      <c r="T1044">
        <v>1</v>
      </c>
      <c r="U1044">
        <v>3</v>
      </c>
      <c r="V1044">
        <v>0</v>
      </c>
      <c r="W1044">
        <v>0</v>
      </c>
      <c r="X1044">
        <v>0</v>
      </c>
      <c r="Y1044">
        <v>0</v>
      </c>
      <c r="Z1044">
        <v>2</v>
      </c>
      <c r="AA1044">
        <v>3</v>
      </c>
      <c r="AB1044">
        <v>0</v>
      </c>
      <c r="AC1044">
        <v>3</v>
      </c>
      <c r="AD1044">
        <v>8</v>
      </c>
      <c r="AE1044">
        <v>1.6323079381300001</v>
      </c>
      <c r="AF1044" t="s">
        <v>38</v>
      </c>
      <c r="AG1044">
        <v>200</v>
      </c>
      <c r="AH1044" t="s">
        <v>39</v>
      </c>
    </row>
    <row r="1045" spans="1:34" x14ac:dyDescent="0.25">
      <c r="A1045">
        <v>1636</v>
      </c>
      <c r="B1045">
        <v>0</v>
      </c>
      <c r="C1045">
        <v>0</v>
      </c>
      <c r="D1045">
        <v>0</v>
      </c>
      <c r="E1045">
        <v>0</v>
      </c>
      <c r="F1045">
        <v>0</v>
      </c>
      <c r="G1045">
        <v>0</v>
      </c>
      <c r="H1045">
        <v>0</v>
      </c>
      <c r="J1045">
        <v>8</v>
      </c>
      <c r="K1045">
        <v>0</v>
      </c>
      <c r="L1045">
        <v>0</v>
      </c>
      <c r="M1045">
        <v>0</v>
      </c>
      <c r="N1045">
        <v>0</v>
      </c>
      <c r="O1045">
        <v>0</v>
      </c>
      <c r="P1045">
        <v>0</v>
      </c>
      <c r="Q1045">
        <v>0</v>
      </c>
      <c r="S1045">
        <v>4</v>
      </c>
      <c r="T1045">
        <v>1</v>
      </c>
      <c r="U1045">
        <v>3</v>
      </c>
      <c r="V1045">
        <v>0</v>
      </c>
      <c r="W1045">
        <v>0</v>
      </c>
      <c r="X1045">
        <v>0</v>
      </c>
      <c r="Y1045">
        <v>0</v>
      </c>
      <c r="Z1045">
        <v>2</v>
      </c>
      <c r="AA1045">
        <v>3</v>
      </c>
      <c r="AB1045">
        <v>0</v>
      </c>
      <c r="AC1045">
        <v>3</v>
      </c>
      <c r="AD1045">
        <v>8</v>
      </c>
      <c r="AE1045">
        <v>1.6323079381300001</v>
      </c>
      <c r="AF1045" t="s">
        <v>40</v>
      </c>
      <c r="AG1045">
        <v>0.2</v>
      </c>
      <c r="AH1045" t="s">
        <v>41</v>
      </c>
    </row>
    <row r="1046" spans="1:34" x14ac:dyDescent="0.25">
      <c r="A1046">
        <v>1636</v>
      </c>
      <c r="B1046">
        <v>0</v>
      </c>
      <c r="C1046">
        <v>0</v>
      </c>
      <c r="D1046">
        <v>0</v>
      </c>
      <c r="E1046">
        <v>0</v>
      </c>
      <c r="F1046">
        <v>0</v>
      </c>
      <c r="G1046">
        <v>0</v>
      </c>
      <c r="H1046">
        <v>0</v>
      </c>
      <c r="J1046">
        <v>8</v>
      </c>
      <c r="K1046">
        <v>0</v>
      </c>
      <c r="L1046">
        <v>0</v>
      </c>
      <c r="M1046">
        <v>0</v>
      </c>
      <c r="N1046">
        <v>0</v>
      </c>
      <c r="O1046">
        <v>0</v>
      </c>
      <c r="P1046">
        <v>0</v>
      </c>
      <c r="Q1046">
        <v>0</v>
      </c>
      <c r="S1046">
        <v>4</v>
      </c>
      <c r="T1046">
        <v>1</v>
      </c>
      <c r="U1046">
        <v>3</v>
      </c>
      <c r="V1046">
        <v>0</v>
      </c>
      <c r="W1046">
        <v>0</v>
      </c>
      <c r="X1046">
        <v>0</v>
      </c>
      <c r="Y1046">
        <v>0</v>
      </c>
      <c r="Z1046">
        <v>2</v>
      </c>
      <c r="AA1046">
        <v>3</v>
      </c>
      <c r="AB1046">
        <v>0</v>
      </c>
      <c r="AC1046">
        <v>3</v>
      </c>
      <c r="AD1046">
        <v>8</v>
      </c>
      <c r="AE1046">
        <v>1.6323079381300001</v>
      </c>
      <c r="AF1046" t="s">
        <v>42</v>
      </c>
      <c r="AG1046">
        <v>0.3</v>
      </c>
      <c r="AH1046" t="s">
        <v>43</v>
      </c>
    </row>
    <row r="1047" spans="1:34" x14ac:dyDescent="0.25">
      <c r="A1047">
        <v>1636</v>
      </c>
      <c r="B1047">
        <v>0</v>
      </c>
      <c r="C1047">
        <v>0</v>
      </c>
      <c r="D1047">
        <v>0</v>
      </c>
      <c r="E1047">
        <v>0</v>
      </c>
      <c r="F1047">
        <v>0</v>
      </c>
      <c r="G1047">
        <v>0</v>
      </c>
      <c r="H1047">
        <v>0</v>
      </c>
      <c r="J1047">
        <v>8</v>
      </c>
      <c r="K1047">
        <v>0</v>
      </c>
      <c r="L1047">
        <v>0</v>
      </c>
      <c r="M1047">
        <v>0</v>
      </c>
      <c r="N1047">
        <v>0</v>
      </c>
      <c r="O1047">
        <v>0</v>
      </c>
      <c r="P1047">
        <v>0</v>
      </c>
      <c r="Q1047">
        <v>0</v>
      </c>
      <c r="S1047">
        <v>4</v>
      </c>
      <c r="T1047">
        <v>1</v>
      </c>
      <c r="U1047">
        <v>3</v>
      </c>
      <c r="V1047">
        <v>0</v>
      </c>
      <c r="W1047">
        <v>0</v>
      </c>
      <c r="X1047">
        <v>0</v>
      </c>
      <c r="Y1047">
        <v>0</v>
      </c>
      <c r="Z1047">
        <v>2</v>
      </c>
      <c r="AA1047">
        <v>3</v>
      </c>
      <c r="AB1047">
        <v>0</v>
      </c>
      <c r="AC1047">
        <v>3</v>
      </c>
      <c r="AD1047">
        <v>8</v>
      </c>
      <c r="AE1047">
        <v>1.6323079381300001</v>
      </c>
      <c r="AF1047" t="s">
        <v>44</v>
      </c>
      <c r="AG1047">
        <v>0.4</v>
      </c>
      <c r="AH1047" t="s">
        <v>45</v>
      </c>
    </row>
    <row r="1048" spans="1:34" x14ac:dyDescent="0.25">
      <c r="A1048">
        <v>1636</v>
      </c>
      <c r="B1048">
        <v>0</v>
      </c>
      <c r="C1048">
        <v>0</v>
      </c>
      <c r="D1048">
        <v>0</v>
      </c>
      <c r="E1048">
        <v>0</v>
      </c>
      <c r="F1048">
        <v>0</v>
      </c>
      <c r="G1048">
        <v>0</v>
      </c>
      <c r="H1048">
        <v>0</v>
      </c>
      <c r="J1048">
        <v>8</v>
      </c>
      <c r="K1048">
        <v>0</v>
      </c>
      <c r="L1048">
        <v>0</v>
      </c>
      <c r="M1048">
        <v>0</v>
      </c>
      <c r="N1048">
        <v>0</v>
      </c>
      <c r="O1048">
        <v>0</v>
      </c>
      <c r="P1048">
        <v>0</v>
      </c>
      <c r="Q1048">
        <v>0</v>
      </c>
      <c r="S1048">
        <v>4</v>
      </c>
      <c r="T1048">
        <v>1</v>
      </c>
      <c r="U1048">
        <v>3</v>
      </c>
      <c r="V1048">
        <v>0</v>
      </c>
      <c r="W1048">
        <v>0</v>
      </c>
      <c r="X1048">
        <v>0</v>
      </c>
      <c r="Y1048">
        <v>0</v>
      </c>
      <c r="Z1048">
        <v>2</v>
      </c>
      <c r="AA1048">
        <v>3</v>
      </c>
      <c r="AB1048">
        <v>0</v>
      </c>
      <c r="AC1048">
        <v>3</v>
      </c>
      <c r="AD1048">
        <v>8</v>
      </c>
      <c r="AE1048">
        <v>1.6323079381300001</v>
      </c>
      <c r="AF1048" t="s">
        <v>46</v>
      </c>
      <c r="AG1048">
        <v>0.5</v>
      </c>
      <c r="AH1048" t="s">
        <v>47</v>
      </c>
    </row>
    <row r="1049" spans="1:34" x14ac:dyDescent="0.25">
      <c r="A1049">
        <v>1647</v>
      </c>
      <c r="B1049">
        <v>0</v>
      </c>
      <c r="C1049">
        <v>0</v>
      </c>
      <c r="D1049">
        <v>0</v>
      </c>
      <c r="E1049">
        <v>0</v>
      </c>
      <c r="F1049">
        <v>0</v>
      </c>
      <c r="G1049">
        <v>0</v>
      </c>
      <c r="H1049">
        <v>0</v>
      </c>
      <c r="J1049">
        <v>0</v>
      </c>
      <c r="K1049">
        <v>0</v>
      </c>
      <c r="L1049">
        <v>0</v>
      </c>
      <c r="M1049">
        <v>0</v>
      </c>
      <c r="N1049">
        <v>0</v>
      </c>
      <c r="O1049">
        <v>0</v>
      </c>
      <c r="P1049">
        <v>0</v>
      </c>
      <c r="Q1049">
        <v>0</v>
      </c>
      <c r="S1049">
        <v>5</v>
      </c>
      <c r="T1049">
        <v>0</v>
      </c>
      <c r="U1049">
        <v>2</v>
      </c>
      <c r="V1049">
        <v>0</v>
      </c>
      <c r="W1049">
        <v>3</v>
      </c>
      <c r="X1049">
        <v>0</v>
      </c>
      <c r="Y1049">
        <v>0</v>
      </c>
      <c r="Z1049">
        <v>2</v>
      </c>
      <c r="AA1049" t="s">
        <v>51</v>
      </c>
      <c r="AE1049">
        <v>0.98253952768200004</v>
      </c>
      <c r="AF1049" t="s">
        <v>34</v>
      </c>
      <c r="AG1049">
        <v>100</v>
      </c>
      <c r="AH1049" t="s">
        <v>35</v>
      </c>
    </row>
    <row r="1050" spans="1:34" x14ac:dyDescent="0.25">
      <c r="A1050">
        <v>1647</v>
      </c>
      <c r="B1050">
        <v>0</v>
      </c>
      <c r="C1050">
        <v>0</v>
      </c>
      <c r="D1050">
        <v>0</v>
      </c>
      <c r="E1050">
        <v>0</v>
      </c>
      <c r="F1050">
        <v>0</v>
      </c>
      <c r="G1050">
        <v>0</v>
      </c>
      <c r="H1050">
        <v>0</v>
      </c>
      <c r="J1050">
        <v>0</v>
      </c>
      <c r="K1050">
        <v>0</v>
      </c>
      <c r="L1050">
        <v>0</v>
      </c>
      <c r="M1050">
        <v>0</v>
      </c>
      <c r="N1050">
        <v>0</v>
      </c>
      <c r="O1050">
        <v>0</v>
      </c>
      <c r="P1050">
        <v>0</v>
      </c>
      <c r="Q1050">
        <v>0</v>
      </c>
      <c r="S1050">
        <v>5</v>
      </c>
      <c r="T1050">
        <v>0</v>
      </c>
      <c r="U1050">
        <v>2</v>
      </c>
      <c r="V1050">
        <v>0</v>
      </c>
      <c r="W1050">
        <v>3</v>
      </c>
      <c r="X1050">
        <v>0</v>
      </c>
      <c r="Y1050">
        <v>0</v>
      </c>
      <c r="Z1050">
        <v>2</v>
      </c>
      <c r="AA1050" t="s">
        <v>51</v>
      </c>
      <c r="AE1050">
        <v>0.98253952768200004</v>
      </c>
      <c r="AF1050" t="s">
        <v>36</v>
      </c>
      <c r="AG1050">
        <v>150</v>
      </c>
      <c r="AH1050" t="s">
        <v>37</v>
      </c>
    </row>
    <row r="1051" spans="1:34" x14ac:dyDescent="0.25">
      <c r="A1051">
        <v>1647</v>
      </c>
      <c r="B1051">
        <v>0</v>
      </c>
      <c r="C1051">
        <v>0</v>
      </c>
      <c r="D1051">
        <v>0</v>
      </c>
      <c r="E1051">
        <v>0</v>
      </c>
      <c r="F1051">
        <v>0</v>
      </c>
      <c r="G1051">
        <v>0</v>
      </c>
      <c r="H1051">
        <v>0</v>
      </c>
      <c r="J1051">
        <v>0</v>
      </c>
      <c r="K1051">
        <v>0</v>
      </c>
      <c r="L1051">
        <v>0</v>
      </c>
      <c r="M1051">
        <v>0</v>
      </c>
      <c r="N1051">
        <v>0</v>
      </c>
      <c r="O1051">
        <v>0</v>
      </c>
      <c r="P1051">
        <v>0</v>
      </c>
      <c r="Q1051">
        <v>0</v>
      </c>
      <c r="S1051">
        <v>5</v>
      </c>
      <c r="T1051">
        <v>0</v>
      </c>
      <c r="U1051">
        <v>2</v>
      </c>
      <c r="V1051">
        <v>0</v>
      </c>
      <c r="W1051">
        <v>3</v>
      </c>
      <c r="X1051">
        <v>0</v>
      </c>
      <c r="Y1051">
        <v>0</v>
      </c>
      <c r="Z1051">
        <v>2</v>
      </c>
      <c r="AA1051" t="s">
        <v>51</v>
      </c>
      <c r="AE1051">
        <v>0.98253952768200004</v>
      </c>
      <c r="AF1051" t="s">
        <v>38</v>
      </c>
      <c r="AG1051">
        <v>200</v>
      </c>
      <c r="AH1051" t="s">
        <v>39</v>
      </c>
    </row>
    <row r="1052" spans="1:34" x14ac:dyDescent="0.25">
      <c r="A1052">
        <v>1647</v>
      </c>
      <c r="B1052">
        <v>0</v>
      </c>
      <c r="C1052">
        <v>0</v>
      </c>
      <c r="D1052">
        <v>0</v>
      </c>
      <c r="E1052">
        <v>0</v>
      </c>
      <c r="F1052">
        <v>0</v>
      </c>
      <c r="G1052">
        <v>0</v>
      </c>
      <c r="H1052">
        <v>0</v>
      </c>
      <c r="J1052">
        <v>0</v>
      </c>
      <c r="K1052">
        <v>0</v>
      </c>
      <c r="L1052">
        <v>0</v>
      </c>
      <c r="M1052">
        <v>0</v>
      </c>
      <c r="N1052">
        <v>0</v>
      </c>
      <c r="O1052">
        <v>0</v>
      </c>
      <c r="P1052">
        <v>0</v>
      </c>
      <c r="Q1052">
        <v>0</v>
      </c>
      <c r="S1052">
        <v>5</v>
      </c>
      <c r="T1052">
        <v>0</v>
      </c>
      <c r="U1052">
        <v>2</v>
      </c>
      <c r="V1052">
        <v>0</v>
      </c>
      <c r="W1052">
        <v>3</v>
      </c>
      <c r="X1052">
        <v>0</v>
      </c>
      <c r="Y1052">
        <v>0</v>
      </c>
      <c r="Z1052">
        <v>2</v>
      </c>
      <c r="AA1052" t="s">
        <v>51</v>
      </c>
      <c r="AE1052">
        <v>0.98253952768200004</v>
      </c>
      <c r="AF1052" t="s">
        <v>44</v>
      </c>
      <c r="AG1052">
        <v>0.4</v>
      </c>
      <c r="AH1052" t="s">
        <v>45</v>
      </c>
    </row>
    <row r="1053" spans="1:34" x14ac:dyDescent="0.25">
      <c r="A1053">
        <v>1647</v>
      </c>
      <c r="B1053">
        <v>0</v>
      </c>
      <c r="C1053">
        <v>0</v>
      </c>
      <c r="D1053">
        <v>0</v>
      </c>
      <c r="E1053">
        <v>0</v>
      </c>
      <c r="F1053">
        <v>0</v>
      </c>
      <c r="G1053">
        <v>0</v>
      </c>
      <c r="H1053">
        <v>0</v>
      </c>
      <c r="J1053">
        <v>0</v>
      </c>
      <c r="K1053">
        <v>0</v>
      </c>
      <c r="L1053">
        <v>0</v>
      </c>
      <c r="M1053">
        <v>0</v>
      </c>
      <c r="N1053">
        <v>0</v>
      </c>
      <c r="O1053">
        <v>0</v>
      </c>
      <c r="P1053">
        <v>0</v>
      </c>
      <c r="Q1053">
        <v>0</v>
      </c>
      <c r="S1053">
        <v>5</v>
      </c>
      <c r="T1053">
        <v>0</v>
      </c>
      <c r="U1053">
        <v>2</v>
      </c>
      <c r="V1053">
        <v>0</v>
      </c>
      <c r="W1053">
        <v>3</v>
      </c>
      <c r="X1053">
        <v>0</v>
      </c>
      <c r="Y1053">
        <v>0</v>
      </c>
      <c r="Z1053">
        <v>2</v>
      </c>
      <c r="AA1053" t="s">
        <v>51</v>
      </c>
      <c r="AE1053">
        <v>0.98253952768200004</v>
      </c>
      <c r="AF1053" t="s">
        <v>46</v>
      </c>
      <c r="AG1053">
        <v>0.5</v>
      </c>
      <c r="AH1053" t="s">
        <v>47</v>
      </c>
    </row>
    <row r="1054" spans="1:34" x14ac:dyDescent="0.25">
      <c r="A1054">
        <v>1648</v>
      </c>
      <c r="B1054">
        <v>0</v>
      </c>
      <c r="C1054">
        <v>0</v>
      </c>
      <c r="D1054">
        <v>0</v>
      </c>
      <c r="E1054">
        <v>0</v>
      </c>
      <c r="F1054">
        <v>0</v>
      </c>
      <c r="G1054">
        <v>0</v>
      </c>
      <c r="H1054">
        <v>0</v>
      </c>
      <c r="J1054">
        <v>0</v>
      </c>
      <c r="K1054">
        <v>0</v>
      </c>
      <c r="L1054">
        <v>0</v>
      </c>
      <c r="M1054">
        <v>0</v>
      </c>
      <c r="N1054">
        <v>0</v>
      </c>
      <c r="O1054">
        <v>0</v>
      </c>
      <c r="P1054">
        <v>0</v>
      </c>
      <c r="Q1054">
        <v>0</v>
      </c>
      <c r="S1054">
        <v>4</v>
      </c>
      <c r="T1054">
        <v>0</v>
      </c>
      <c r="U1054">
        <v>0</v>
      </c>
      <c r="V1054">
        <v>0</v>
      </c>
      <c r="W1054">
        <v>0</v>
      </c>
      <c r="X1054">
        <v>0</v>
      </c>
      <c r="Y1054">
        <v>4</v>
      </c>
      <c r="Z1054">
        <v>4</v>
      </c>
      <c r="AA1054">
        <v>2</v>
      </c>
      <c r="AB1054">
        <v>0</v>
      </c>
      <c r="AC1054">
        <v>2</v>
      </c>
      <c r="AD1054">
        <v>5</v>
      </c>
      <c r="AE1054">
        <v>0.77497796215799997</v>
      </c>
      <c r="AF1054" t="s">
        <v>36</v>
      </c>
      <c r="AG1054">
        <v>150</v>
      </c>
      <c r="AH1054" t="s">
        <v>37</v>
      </c>
    </row>
    <row r="1055" spans="1:34" x14ac:dyDescent="0.25">
      <c r="A1055">
        <v>1648</v>
      </c>
      <c r="B1055">
        <v>0</v>
      </c>
      <c r="C1055">
        <v>0</v>
      </c>
      <c r="D1055">
        <v>0</v>
      </c>
      <c r="E1055">
        <v>0</v>
      </c>
      <c r="F1055">
        <v>0</v>
      </c>
      <c r="G1055">
        <v>0</v>
      </c>
      <c r="H1055">
        <v>0</v>
      </c>
      <c r="J1055">
        <v>0</v>
      </c>
      <c r="K1055">
        <v>0</v>
      </c>
      <c r="L1055">
        <v>0</v>
      </c>
      <c r="M1055">
        <v>0</v>
      </c>
      <c r="N1055">
        <v>0</v>
      </c>
      <c r="O1055">
        <v>0</v>
      </c>
      <c r="P1055">
        <v>0</v>
      </c>
      <c r="Q1055">
        <v>0</v>
      </c>
      <c r="S1055">
        <v>4</v>
      </c>
      <c r="T1055">
        <v>0</v>
      </c>
      <c r="U1055">
        <v>0</v>
      </c>
      <c r="V1055">
        <v>0</v>
      </c>
      <c r="W1055">
        <v>0</v>
      </c>
      <c r="X1055">
        <v>0</v>
      </c>
      <c r="Y1055">
        <v>4</v>
      </c>
      <c r="Z1055">
        <v>4</v>
      </c>
      <c r="AA1055">
        <v>2</v>
      </c>
      <c r="AB1055">
        <v>0</v>
      </c>
      <c r="AC1055">
        <v>2</v>
      </c>
      <c r="AD1055">
        <v>5</v>
      </c>
      <c r="AE1055">
        <v>0.77497796215799997</v>
      </c>
      <c r="AF1055" t="s">
        <v>38</v>
      </c>
      <c r="AG1055">
        <v>200</v>
      </c>
      <c r="AH1055" t="s">
        <v>39</v>
      </c>
    </row>
    <row r="1056" spans="1:34" x14ac:dyDescent="0.25">
      <c r="A1056">
        <v>1648</v>
      </c>
      <c r="B1056">
        <v>0</v>
      </c>
      <c r="C1056">
        <v>0</v>
      </c>
      <c r="D1056">
        <v>0</v>
      </c>
      <c r="E1056">
        <v>0</v>
      </c>
      <c r="F1056">
        <v>0</v>
      </c>
      <c r="G1056">
        <v>0</v>
      </c>
      <c r="H1056">
        <v>0</v>
      </c>
      <c r="J1056">
        <v>0</v>
      </c>
      <c r="K1056">
        <v>0</v>
      </c>
      <c r="L1056">
        <v>0</v>
      </c>
      <c r="M1056">
        <v>0</v>
      </c>
      <c r="N1056">
        <v>0</v>
      </c>
      <c r="O1056">
        <v>0</v>
      </c>
      <c r="P1056">
        <v>0</v>
      </c>
      <c r="Q1056">
        <v>0</v>
      </c>
      <c r="S1056">
        <v>4</v>
      </c>
      <c r="T1056">
        <v>0</v>
      </c>
      <c r="U1056">
        <v>0</v>
      </c>
      <c r="V1056">
        <v>0</v>
      </c>
      <c r="W1056">
        <v>0</v>
      </c>
      <c r="X1056">
        <v>0</v>
      </c>
      <c r="Y1056">
        <v>4</v>
      </c>
      <c r="Z1056">
        <v>4</v>
      </c>
      <c r="AA1056">
        <v>2</v>
      </c>
      <c r="AB1056">
        <v>0</v>
      </c>
      <c r="AC1056">
        <v>2</v>
      </c>
      <c r="AD1056">
        <v>5</v>
      </c>
      <c r="AE1056">
        <v>0.77497796215799997</v>
      </c>
      <c r="AF1056" t="s">
        <v>42</v>
      </c>
      <c r="AG1056">
        <v>0.3</v>
      </c>
      <c r="AH1056" t="s">
        <v>43</v>
      </c>
    </row>
    <row r="1057" spans="1:34" x14ac:dyDescent="0.25">
      <c r="A1057">
        <v>1648</v>
      </c>
      <c r="B1057">
        <v>0</v>
      </c>
      <c r="C1057">
        <v>0</v>
      </c>
      <c r="D1057">
        <v>0</v>
      </c>
      <c r="E1057">
        <v>0</v>
      </c>
      <c r="F1057">
        <v>0</v>
      </c>
      <c r="G1057">
        <v>0</v>
      </c>
      <c r="H1057">
        <v>0</v>
      </c>
      <c r="J1057">
        <v>0</v>
      </c>
      <c r="K1057">
        <v>0</v>
      </c>
      <c r="L1057">
        <v>0</v>
      </c>
      <c r="M1057">
        <v>0</v>
      </c>
      <c r="N1057">
        <v>0</v>
      </c>
      <c r="O1057">
        <v>0</v>
      </c>
      <c r="P1057">
        <v>0</v>
      </c>
      <c r="Q1057">
        <v>0</v>
      </c>
      <c r="S1057">
        <v>4</v>
      </c>
      <c r="T1057">
        <v>0</v>
      </c>
      <c r="U1057">
        <v>0</v>
      </c>
      <c r="V1057">
        <v>0</v>
      </c>
      <c r="W1057">
        <v>0</v>
      </c>
      <c r="X1057">
        <v>0</v>
      </c>
      <c r="Y1057">
        <v>4</v>
      </c>
      <c r="Z1057">
        <v>4</v>
      </c>
      <c r="AA1057">
        <v>2</v>
      </c>
      <c r="AB1057">
        <v>0</v>
      </c>
      <c r="AC1057">
        <v>2</v>
      </c>
      <c r="AD1057">
        <v>5</v>
      </c>
      <c r="AE1057">
        <v>0.77497796215799997</v>
      </c>
      <c r="AF1057" t="s">
        <v>44</v>
      </c>
      <c r="AG1057">
        <v>0.4</v>
      </c>
      <c r="AH1057" t="s">
        <v>45</v>
      </c>
    </row>
    <row r="1058" spans="1:34" x14ac:dyDescent="0.25">
      <c r="A1058">
        <v>1648</v>
      </c>
      <c r="B1058">
        <v>0</v>
      </c>
      <c r="C1058">
        <v>0</v>
      </c>
      <c r="D1058">
        <v>0</v>
      </c>
      <c r="E1058">
        <v>0</v>
      </c>
      <c r="F1058">
        <v>0</v>
      </c>
      <c r="G1058">
        <v>0</v>
      </c>
      <c r="H1058">
        <v>0</v>
      </c>
      <c r="J1058">
        <v>0</v>
      </c>
      <c r="K1058">
        <v>0</v>
      </c>
      <c r="L1058">
        <v>0</v>
      </c>
      <c r="M1058">
        <v>0</v>
      </c>
      <c r="N1058">
        <v>0</v>
      </c>
      <c r="O1058">
        <v>0</v>
      </c>
      <c r="P1058">
        <v>0</v>
      </c>
      <c r="Q1058">
        <v>0</v>
      </c>
      <c r="S1058">
        <v>4</v>
      </c>
      <c r="T1058">
        <v>0</v>
      </c>
      <c r="U1058">
        <v>0</v>
      </c>
      <c r="V1058">
        <v>0</v>
      </c>
      <c r="W1058">
        <v>0</v>
      </c>
      <c r="X1058">
        <v>0</v>
      </c>
      <c r="Y1058">
        <v>4</v>
      </c>
      <c r="Z1058">
        <v>4</v>
      </c>
      <c r="AA1058">
        <v>2</v>
      </c>
      <c r="AB1058">
        <v>0</v>
      </c>
      <c r="AC1058">
        <v>2</v>
      </c>
      <c r="AD1058">
        <v>5</v>
      </c>
      <c r="AE1058">
        <v>0.77497796215799997</v>
      </c>
      <c r="AF1058" t="s">
        <v>46</v>
      </c>
      <c r="AG1058">
        <v>0.5</v>
      </c>
      <c r="AH1058" t="s">
        <v>47</v>
      </c>
    </row>
    <row r="1059" spans="1:34" x14ac:dyDescent="0.25">
      <c r="A1059">
        <v>1650</v>
      </c>
      <c r="B1059">
        <v>0</v>
      </c>
      <c r="C1059">
        <v>0</v>
      </c>
      <c r="D1059">
        <v>0</v>
      </c>
      <c r="E1059">
        <v>0</v>
      </c>
      <c r="F1059">
        <v>0</v>
      </c>
      <c r="G1059">
        <v>0</v>
      </c>
      <c r="H1059">
        <v>0</v>
      </c>
      <c r="J1059">
        <v>8</v>
      </c>
      <c r="K1059">
        <v>0</v>
      </c>
      <c r="L1059">
        <v>0</v>
      </c>
      <c r="M1059">
        <v>0</v>
      </c>
      <c r="N1059">
        <v>0</v>
      </c>
      <c r="O1059">
        <v>0</v>
      </c>
      <c r="P1059">
        <v>0</v>
      </c>
      <c r="Q1059">
        <v>0</v>
      </c>
      <c r="S1059">
        <v>0</v>
      </c>
      <c r="T1059">
        <v>0</v>
      </c>
      <c r="U1059">
        <v>0</v>
      </c>
      <c r="V1059">
        <v>0</v>
      </c>
      <c r="W1059">
        <v>0</v>
      </c>
      <c r="X1059">
        <v>0</v>
      </c>
      <c r="Y1059">
        <v>0</v>
      </c>
      <c r="AA1059">
        <v>0</v>
      </c>
      <c r="AB1059">
        <v>0</v>
      </c>
      <c r="AC1059">
        <v>0</v>
      </c>
      <c r="AE1059">
        <v>1.06396577213</v>
      </c>
      <c r="AF1059" t="s">
        <v>34</v>
      </c>
      <c r="AG1059">
        <v>100</v>
      </c>
      <c r="AH1059" t="s">
        <v>35</v>
      </c>
    </row>
    <row r="1060" spans="1:34" x14ac:dyDescent="0.25">
      <c r="A1060">
        <v>1650</v>
      </c>
      <c r="B1060">
        <v>0</v>
      </c>
      <c r="C1060">
        <v>0</v>
      </c>
      <c r="D1060">
        <v>0</v>
      </c>
      <c r="E1060">
        <v>0</v>
      </c>
      <c r="F1060">
        <v>0</v>
      </c>
      <c r="G1060">
        <v>0</v>
      </c>
      <c r="H1060">
        <v>0</v>
      </c>
      <c r="J1060">
        <v>8</v>
      </c>
      <c r="K1060">
        <v>0</v>
      </c>
      <c r="L1060">
        <v>0</v>
      </c>
      <c r="M1060">
        <v>0</v>
      </c>
      <c r="N1060">
        <v>0</v>
      </c>
      <c r="O1060">
        <v>0</v>
      </c>
      <c r="P1060">
        <v>0</v>
      </c>
      <c r="Q1060">
        <v>0</v>
      </c>
      <c r="S1060">
        <v>0</v>
      </c>
      <c r="T1060">
        <v>0</v>
      </c>
      <c r="U1060">
        <v>0</v>
      </c>
      <c r="V1060">
        <v>0</v>
      </c>
      <c r="W1060">
        <v>0</v>
      </c>
      <c r="X1060">
        <v>0</v>
      </c>
      <c r="Y1060">
        <v>0</v>
      </c>
      <c r="AA1060">
        <v>0</v>
      </c>
      <c r="AB1060">
        <v>0</v>
      </c>
      <c r="AC1060">
        <v>0</v>
      </c>
      <c r="AE1060">
        <v>1.06396577213</v>
      </c>
      <c r="AF1060" t="s">
        <v>36</v>
      </c>
      <c r="AG1060">
        <v>150</v>
      </c>
      <c r="AH1060" t="s">
        <v>37</v>
      </c>
    </row>
    <row r="1061" spans="1:34" x14ac:dyDescent="0.25">
      <c r="A1061">
        <v>1650</v>
      </c>
      <c r="B1061">
        <v>0</v>
      </c>
      <c r="C1061">
        <v>0</v>
      </c>
      <c r="D1061">
        <v>0</v>
      </c>
      <c r="E1061">
        <v>0</v>
      </c>
      <c r="F1061">
        <v>0</v>
      </c>
      <c r="G1061">
        <v>0</v>
      </c>
      <c r="H1061">
        <v>0</v>
      </c>
      <c r="J1061">
        <v>8</v>
      </c>
      <c r="K1061">
        <v>0</v>
      </c>
      <c r="L1061">
        <v>0</v>
      </c>
      <c r="M1061">
        <v>0</v>
      </c>
      <c r="N1061">
        <v>0</v>
      </c>
      <c r="O1061">
        <v>0</v>
      </c>
      <c r="P1061">
        <v>0</v>
      </c>
      <c r="Q1061">
        <v>0</v>
      </c>
      <c r="S1061">
        <v>0</v>
      </c>
      <c r="T1061">
        <v>0</v>
      </c>
      <c r="U1061">
        <v>0</v>
      </c>
      <c r="V1061">
        <v>0</v>
      </c>
      <c r="W1061">
        <v>0</v>
      </c>
      <c r="X1061">
        <v>0</v>
      </c>
      <c r="Y1061">
        <v>0</v>
      </c>
      <c r="AA1061">
        <v>0</v>
      </c>
      <c r="AB1061">
        <v>0</v>
      </c>
      <c r="AC1061">
        <v>0</v>
      </c>
      <c r="AE1061">
        <v>1.06396577213</v>
      </c>
      <c r="AF1061" t="s">
        <v>38</v>
      </c>
      <c r="AG1061">
        <v>200</v>
      </c>
      <c r="AH1061" t="s">
        <v>39</v>
      </c>
    </row>
    <row r="1062" spans="1:34" x14ac:dyDescent="0.25">
      <c r="A1062">
        <v>1650</v>
      </c>
      <c r="B1062">
        <v>0</v>
      </c>
      <c r="C1062">
        <v>0</v>
      </c>
      <c r="D1062">
        <v>0</v>
      </c>
      <c r="E1062">
        <v>0</v>
      </c>
      <c r="F1062">
        <v>0</v>
      </c>
      <c r="G1062">
        <v>0</v>
      </c>
      <c r="H1062">
        <v>0</v>
      </c>
      <c r="J1062">
        <v>8</v>
      </c>
      <c r="K1062">
        <v>0</v>
      </c>
      <c r="L1062">
        <v>0</v>
      </c>
      <c r="M1062">
        <v>0</v>
      </c>
      <c r="N1062">
        <v>0</v>
      </c>
      <c r="O1062">
        <v>0</v>
      </c>
      <c r="P1062">
        <v>0</v>
      </c>
      <c r="Q1062">
        <v>0</v>
      </c>
      <c r="S1062">
        <v>0</v>
      </c>
      <c r="T1062">
        <v>0</v>
      </c>
      <c r="U1062">
        <v>0</v>
      </c>
      <c r="V1062">
        <v>0</v>
      </c>
      <c r="W1062">
        <v>0</v>
      </c>
      <c r="X1062">
        <v>0</v>
      </c>
      <c r="Y1062">
        <v>0</v>
      </c>
      <c r="AA1062">
        <v>0</v>
      </c>
      <c r="AB1062">
        <v>0</v>
      </c>
      <c r="AC1062">
        <v>0</v>
      </c>
      <c r="AE1062">
        <v>1.06396577213</v>
      </c>
      <c r="AF1062" t="s">
        <v>46</v>
      </c>
      <c r="AG1062">
        <v>0.5</v>
      </c>
      <c r="AH1062" t="s">
        <v>47</v>
      </c>
    </row>
    <row r="1063" spans="1:34" x14ac:dyDescent="0.25">
      <c r="A1063">
        <v>1651</v>
      </c>
      <c r="B1063">
        <v>0</v>
      </c>
      <c r="C1063">
        <v>0</v>
      </c>
      <c r="D1063">
        <v>0</v>
      </c>
      <c r="E1063">
        <v>0</v>
      </c>
      <c r="F1063">
        <v>0</v>
      </c>
      <c r="G1063">
        <v>0</v>
      </c>
      <c r="H1063">
        <v>0</v>
      </c>
      <c r="J1063">
        <v>0</v>
      </c>
      <c r="K1063">
        <v>0</v>
      </c>
      <c r="L1063">
        <v>0</v>
      </c>
      <c r="M1063">
        <v>0</v>
      </c>
      <c r="N1063">
        <v>0</v>
      </c>
      <c r="O1063">
        <v>0</v>
      </c>
      <c r="P1063">
        <v>0</v>
      </c>
      <c r="Q1063">
        <v>0</v>
      </c>
      <c r="S1063">
        <v>0</v>
      </c>
      <c r="T1063">
        <v>0</v>
      </c>
      <c r="U1063">
        <v>0</v>
      </c>
      <c r="V1063">
        <v>0</v>
      </c>
      <c r="W1063">
        <v>0</v>
      </c>
      <c r="X1063">
        <v>0</v>
      </c>
      <c r="Y1063">
        <v>0</v>
      </c>
      <c r="AA1063" t="s">
        <v>51</v>
      </c>
      <c r="AE1063">
        <v>1.12983651962</v>
      </c>
      <c r="AF1063" t="s">
        <v>49</v>
      </c>
      <c r="AG1063">
        <v>50</v>
      </c>
      <c r="AH1063" t="s">
        <v>50</v>
      </c>
    </row>
    <row r="1064" spans="1:34" x14ac:dyDescent="0.25">
      <c r="A1064">
        <v>1651</v>
      </c>
      <c r="B1064">
        <v>0</v>
      </c>
      <c r="C1064">
        <v>0</v>
      </c>
      <c r="D1064">
        <v>0</v>
      </c>
      <c r="E1064">
        <v>0</v>
      </c>
      <c r="F1064">
        <v>0</v>
      </c>
      <c r="G1064">
        <v>0</v>
      </c>
      <c r="H1064">
        <v>0</v>
      </c>
      <c r="J1064">
        <v>0</v>
      </c>
      <c r="K1064">
        <v>0</v>
      </c>
      <c r="L1064">
        <v>0</v>
      </c>
      <c r="M1064">
        <v>0</v>
      </c>
      <c r="N1064">
        <v>0</v>
      </c>
      <c r="O1064">
        <v>0</v>
      </c>
      <c r="P1064">
        <v>0</v>
      </c>
      <c r="Q1064">
        <v>0</v>
      </c>
      <c r="S1064">
        <v>0</v>
      </c>
      <c r="T1064">
        <v>0</v>
      </c>
      <c r="U1064">
        <v>0</v>
      </c>
      <c r="V1064">
        <v>0</v>
      </c>
      <c r="W1064">
        <v>0</v>
      </c>
      <c r="X1064">
        <v>0</v>
      </c>
      <c r="Y1064">
        <v>0</v>
      </c>
      <c r="AA1064" t="s">
        <v>51</v>
      </c>
      <c r="AE1064">
        <v>1.12983651962</v>
      </c>
      <c r="AF1064" t="s">
        <v>34</v>
      </c>
      <c r="AG1064">
        <v>100</v>
      </c>
      <c r="AH1064" t="s">
        <v>35</v>
      </c>
    </row>
    <row r="1065" spans="1:34" x14ac:dyDescent="0.25">
      <c r="A1065">
        <v>1651</v>
      </c>
      <c r="B1065">
        <v>0</v>
      </c>
      <c r="C1065">
        <v>0</v>
      </c>
      <c r="D1065">
        <v>0</v>
      </c>
      <c r="E1065">
        <v>0</v>
      </c>
      <c r="F1065">
        <v>0</v>
      </c>
      <c r="G1065">
        <v>0</v>
      </c>
      <c r="H1065">
        <v>0</v>
      </c>
      <c r="J1065">
        <v>0</v>
      </c>
      <c r="K1065">
        <v>0</v>
      </c>
      <c r="L1065">
        <v>0</v>
      </c>
      <c r="M1065">
        <v>0</v>
      </c>
      <c r="N1065">
        <v>0</v>
      </c>
      <c r="O1065">
        <v>0</v>
      </c>
      <c r="P1065">
        <v>0</v>
      </c>
      <c r="Q1065">
        <v>0</v>
      </c>
      <c r="S1065">
        <v>0</v>
      </c>
      <c r="T1065">
        <v>0</v>
      </c>
      <c r="U1065">
        <v>0</v>
      </c>
      <c r="V1065">
        <v>0</v>
      </c>
      <c r="W1065">
        <v>0</v>
      </c>
      <c r="X1065">
        <v>0</v>
      </c>
      <c r="Y1065">
        <v>0</v>
      </c>
      <c r="AA1065" t="s">
        <v>51</v>
      </c>
      <c r="AE1065">
        <v>1.12983651962</v>
      </c>
      <c r="AF1065" t="s">
        <v>36</v>
      </c>
      <c r="AG1065">
        <v>150</v>
      </c>
      <c r="AH1065" t="s">
        <v>37</v>
      </c>
    </row>
    <row r="1066" spans="1:34" x14ac:dyDescent="0.25">
      <c r="A1066">
        <v>1651</v>
      </c>
      <c r="B1066">
        <v>0</v>
      </c>
      <c r="C1066">
        <v>0</v>
      </c>
      <c r="D1066">
        <v>0</v>
      </c>
      <c r="E1066">
        <v>0</v>
      </c>
      <c r="F1066">
        <v>0</v>
      </c>
      <c r="G1066">
        <v>0</v>
      </c>
      <c r="H1066">
        <v>0</v>
      </c>
      <c r="J1066">
        <v>0</v>
      </c>
      <c r="K1066">
        <v>0</v>
      </c>
      <c r="L1066">
        <v>0</v>
      </c>
      <c r="M1066">
        <v>0</v>
      </c>
      <c r="N1066">
        <v>0</v>
      </c>
      <c r="O1066">
        <v>0</v>
      </c>
      <c r="P1066">
        <v>0</v>
      </c>
      <c r="Q1066">
        <v>0</v>
      </c>
      <c r="S1066">
        <v>0</v>
      </c>
      <c r="T1066">
        <v>0</v>
      </c>
      <c r="U1066">
        <v>0</v>
      </c>
      <c r="V1066">
        <v>0</v>
      </c>
      <c r="W1066">
        <v>0</v>
      </c>
      <c r="X1066">
        <v>0</v>
      </c>
      <c r="Y1066">
        <v>0</v>
      </c>
      <c r="AA1066" t="s">
        <v>51</v>
      </c>
      <c r="AE1066">
        <v>1.12983651962</v>
      </c>
      <c r="AF1066" t="s">
        <v>38</v>
      </c>
      <c r="AG1066">
        <v>200</v>
      </c>
      <c r="AH1066" t="s">
        <v>39</v>
      </c>
    </row>
    <row r="1067" spans="1:34" x14ac:dyDescent="0.25">
      <c r="A1067">
        <v>1651</v>
      </c>
      <c r="B1067">
        <v>0</v>
      </c>
      <c r="C1067">
        <v>0</v>
      </c>
      <c r="D1067">
        <v>0</v>
      </c>
      <c r="E1067">
        <v>0</v>
      </c>
      <c r="F1067">
        <v>0</v>
      </c>
      <c r="G1067">
        <v>0</v>
      </c>
      <c r="H1067">
        <v>0</v>
      </c>
      <c r="J1067">
        <v>0</v>
      </c>
      <c r="K1067">
        <v>0</v>
      </c>
      <c r="L1067">
        <v>0</v>
      </c>
      <c r="M1067">
        <v>0</v>
      </c>
      <c r="N1067">
        <v>0</v>
      </c>
      <c r="O1067">
        <v>0</v>
      </c>
      <c r="P1067">
        <v>0</v>
      </c>
      <c r="Q1067">
        <v>0</v>
      </c>
      <c r="S1067">
        <v>0</v>
      </c>
      <c r="T1067">
        <v>0</v>
      </c>
      <c r="U1067">
        <v>0</v>
      </c>
      <c r="V1067">
        <v>0</v>
      </c>
      <c r="W1067">
        <v>0</v>
      </c>
      <c r="X1067">
        <v>0</v>
      </c>
      <c r="Y1067">
        <v>0</v>
      </c>
      <c r="AA1067" t="s">
        <v>51</v>
      </c>
      <c r="AE1067">
        <v>1.12983651962</v>
      </c>
      <c r="AF1067" t="s">
        <v>46</v>
      </c>
      <c r="AG1067">
        <v>0.5</v>
      </c>
      <c r="AH1067" t="s">
        <v>47</v>
      </c>
    </row>
    <row r="1068" spans="1:34" x14ac:dyDescent="0.25">
      <c r="A1068">
        <v>1652</v>
      </c>
      <c r="B1068">
        <v>0</v>
      </c>
      <c r="C1068">
        <v>0</v>
      </c>
      <c r="D1068">
        <v>0</v>
      </c>
      <c r="E1068">
        <v>0</v>
      </c>
      <c r="F1068">
        <v>0</v>
      </c>
      <c r="G1068">
        <v>0</v>
      </c>
      <c r="H1068">
        <v>0</v>
      </c>
      <c r="J1068" t="s">
        <v>51</v>
      </c>
      <c r="K1068">
        <v>1</v>
      </c>
      <c r="L1068">
        <v>0</v>
      </c>
      <c r="M1068">
        <v>0</v>
      </c>
      <c r="N1068">
        <v>0</v>
      </c>
      <c r="O1068">
        <v>1</v>
      </c>
      <c r="P1068">
        <v>0</v>
      </c>
      <c r="Q1068">
        <v>0</v>
      </c>
      <c r="R1068">
        <v>1</v>
      </c>
      <c r="S1068">
        <v>1</v>
      </c>
      <c r="T1068">
        <v>0</v>
      </c>
      <c r="U1068">
        <v>0</v>
      </c>
      <c r="V1068">
        <v>1</v>
      </c>
      <c r="W1068">
        <v>0</v>
      </c>
      <c r="X1068">
        <v>0</v>
      </c>
      <c r="Y1068">
        <v>0</v>
      </c>
      <c r="Z1068">
        <v>3</v>
      </c>
      <c r="AA1068">
        <v>0</v>
      </c>
      <c r="AB1068">
        <v>0</v>
      </c>
      <c r="AC1068">
        <v>0</v>
      </c>
      <c r="AE1068">
        <v>1.7293370354299999</v>
      </c>
      <c r="AF1068" t="s">
        <v>36</v>
      </c>
      <c r="AG1068">
        <v>150</v>
      </c>
      <c r="AH1068" t="s">
        <v>37</v>
      </c>
    </row>
    <row r="1069" spans="1:34" x14ac:dyDescent="0.25">
      <c r="A1069">
        <v>1652</v>
      </c>
      <c r="B1069">
        <v>0</v>
      </c>
      <c r="C1069">
        <v>0</v>
      </c>
      <c r="D1069">
        <v>0</v>
      </c>
      <c r="E1069">
        <v>0</v>
      </c>
      <c r="F1069">
        <v>0</v>
      </c>
      <c r="G1069">
        <v>0</v>
      </c>
      <c r="H1069">
        <v>0</v>
      </c>
      <c r="J1069" t="s">
        <v>51</v>
      </c>
      <c r="K1069">
        <v>1</v>
      </c>
      <c r="L1069">
        <v>0</v>
      </c>
      <c r="M1069">
        <v>0</v>
      </c>
      <c r="N1069">
        <v>0</v>
      </c>
      <c r="O1069">
        <v>1</v>
      </c>
      <c r="P1069">
        <v>0</v>
      </c>
      <c r="Q1069">
        <v>0</v>
      </c>
      <c r="R1069">
        <v>1</v>
      </c>
      <c r="S1069">
        <v>1</v>
      </c>
      <c r="T1069">
        <v>0</v>
      </c>
      <c r="U1069">
        <v>0</v>
      </c>
      <c r="V1069">
        <v>1</v>
      </c>
      <c r="W1069">
        <v>0</v>
      </c>
      <c r="X1069">
        <v>0</v>
      </c>
      <c r="Y1069">
        <v>0</v>
      </c>
      <c r="Z1069">
        <v>3</v>
      </c>
      <c r="AA1069">
        <v>0</v>
      </c>
      <c r="AB1069">
        <v>0</v>
      </c>
      <c r="AC1069">
        <v>0</v>
      </c>
      <c r="AE1069">
        <v>1.7293370354299999</v>
      </c>
      <c r="AF1069" t="s">
        <v>38</v>
      </c>
      <c r="AG1069">
        <v>200</v>
      </c>
      <c r="AH1069" t="s">
        <v>39</v>
      </c>
    </row>
    <row r="1070" spans="1:34" x14ac:dyDescent="0.25">
      <c r="A1070">
        <v>1657</v>
      </c>
      <c r="B1070">
        <v>0</v>
      </c>
      <c r="C1070">
        <v>0</v>
      </c>
      <c r="D1070">
        <v>0</v>
      </c>
      <c r="E1070">
        <v>0</v>
      </c>
      <c r="F1070">
        <v>0</v>
      </c>
      <c r="G1070">
        <v>0</v>
      </c>
      <c r="H1070">
        <v>0</v>
      </c>
      <c r="J1070">
        <v>0</v>
      </c>
      <c r="K1070">
        <v>0</v>
      </c>
      <c r="L1070">
        <v>0</v>
      </c>
      <c r="M1070">
        <v>0</v>
      </c>
      <c r="N1070">
        <v>0</v>
      </c>
      <c r="O1070">
        <v>0</v>
      </c>
      <c r="P1070">
        <v>0</v>
      </c>
      <c r="Q1070">
        <v>0</v>
      </c>
      <c r="S1070">
        <v>0</v>
      </c>
      <c r="T1070">
        <v>0</v>
      </c>
      <c r="U1070">
        <v>0</v>
      </c>
      <c r="V1070">
        <v>0</v>
      </c>
      <c r="W1070">
        <v>0</v>
      </c>
      <c r="X1070">
        <v>0</v>
      </c>
      <c r="Y1070">
        <v>0</v>
      </c>
      <c r="AA1070">
        <v>2</v>
      </c>
      <c r="AB1070">
        <v>1</v>
      </c>
      <c r="AC1070">
        <v>1</v>
      </c>
      <c r="AD1070">
        <v>12</v>
      </c>
      <c r="AE1070">
        <v>0.77393240650799999</v>
      </c>
      <c r="AF1070" t="s">
        <v>38</v>
      </c>
      <c r="AG1070">
        <v>200</v>
      </c>
      <c r="AH1070" t="s">
        <v>39</v>
      </c>
    </row>
    <row r="1071" spans="1:34" x14ac:dyDescent="0.25">
      <c r="A1071">
        <v>1657</v>
      </c>
      <c r="B1071">
        <v>0</v>
      </c>
      <c r="C1071">
        <v>0</v>
      </c>
      <c r="D1071">
        <v>0</v>
      </c>
      <c r="E1071">
        <v>0</v>
      </c>
      <c r="F1071">
        <v>0</v>
      </c>
      <c r="G1071">
        <v>0</v>
      </c>
      <c r="H1071">
        <v>0</v>
      </c>
      <c r="J1071">
        <v>0</v>
      </c>
      <c r="K1071">
        <v>0</v>
      </c>
      <c r="L1071">
        <v>0</v>
      </c>
      <c r="M1071">
        <v>0</v>
      </c>
      <c r="N1071">
        <v>0</v>
      </c>
      <c r="O1071">
        <v>0</v>
      </c>
      <c r="P1071">
        <v>0</v>
      </c>
      <c r="Q1071">
        <v>0</v>
      </c>
      <c r="S1071">
        <v>0</v>
      </c>
      <c r="T1071">
        <v>0</v>
      </c>
      <c r="U1071">
        <v>0</v>
      </c>
      <c r="V1071">
        <v>0</v>
      </c>
      <c r="W1071">
        <v>0</v>
      </c>
      <c r="X1071">
        <v>0</v>
      </c>
      <c r="Y1071">
        <v>0</v>
      </c>
      <c r="AA1071">
        <v>2</v>
      </c>
      <c r="AB1071">
        <v>1</v>
      </c>
      <c r="AC1071">
        <v>1</v>
      </c>
      <c r="AD1071">
        <v>12</v>
      </c>
      <c r="AE1071">
        <v>0.77393240650799999</v>
      </c>
      <c r="AF1071" t="s">
        <v>44</v>
      </c>
      <c r="AG1071">
        <v>0.4</v>
      </c>
      <c r="AH1071" t="s">
        <v>45</v>
      </c>
    </row>
    <row r="1072" spans="1:34" x14ac:dyDescent="0.25">
      <c r="A1072">
        <v>1657</v>
      </c>
      <c r="B1072">
        <v>0</v>
      </c>
      <c r="C1072">
        <v>0</v>
      </c>
      <c r="D1072">
        <v>0</v>
      </c>
      <c r="E1072">
        <v>0</v>
      </c>
      <c r="F1072">
        <v>0</v>
      </c>
      <c r="G1072">
        <v>0</v>
      </c>
      <c r="H1072">
        <v>0</v>
      </c>
      <c r="J1072">
        <v>0</v>
      </c>
      <c r="K1072">
        <v>0</v>
      </c>
      <c r="L1072">
        <v>0</v>
      </c>
      <c r="M1072">
        <v>0</v>
      </c>
      <c r="N1072">
        <v>0</v>
      </c>
      <c r="O1072">
        <v>0</v>
      </c>
      <c r="P1072">
        <v>0</v>
      </c>
      <c r="Q1072">
        <v>0</v>
      </c>
      <c r="S1072">
        <v>0</v>
      </c>
      <c r="T1072">
        <v>0</v>
      </c>
      <c r="U1072">
        <v>0</v>
      </c>
      <c r="V1072">
        <v>0</v>
      </c>
      <c r="W1072">
        <v>0</v>
      </c>
      <c r="X1072">
        <v>0</v>
      </c>
      <c r="Y1072">
        <v>0</v>
      </c>
      <c r="AA1072">
        <v>2</v>
      </c>
      <c r="AB1072">
        <v>1</v>
      </c>
      <c r="AC1072">
        <v>1</v>
      </c>
      <c r="AD1072">
        <v>12</v>
      </c>
      <c r="AE1072">
        <v>0.77393240650799999</v>
      </c>
      <c r="AF1072" t="s">
        <v>46</v>
      </c>
      <c r="AG1072">
        <v>0.5</v>
      </c>
      <c r="AH1072" t="s">
        <v>47</v>
      </c>
    </row>
    <row r="1073" spans="1:34" x14ac:dyDescent="0.25">
      <c r="A1073">
        <v>1660</v>
      </c>
      <c r="B1073">
        <v>0</v>
      </c>
      <c r="C1073">
        <v>0</v>
      </c>
      <c r="D1073">
        <v>0</v>
      </c>
      <c r="E1073">
        <v>0</v>
      </c>
      <c r="F1073">
        <v>0</v>
      </c>
      <c r="G1073">
        <v>0</v>
      </c>
      <c r="H1073">
        <v>0</v>
      </c>
      <c r="J1073">
        <v>0</v>
      </c>
      <c r="K1073">
        <v>0</v>
      </c>
      <c r="L1073">
        <v>0</v>
      </c>
      <c r="M1073">
        <v>0</v>
      </c>
      <c r="N1073">
        <v>0</v>
      </c>
      <c r="O1073">
        <v>0</v>
      </c>
      <c r="P1073">
        <v>0</v>
      </c>
      <c r="Q1073">
        <v>0</v>
      </c>
      <c r="S1073">
        <v>4</v>
      </c>
      <c r="T1073">
        <v>0</v>
      </c>
      <c r="U1073">
        <v>2</v>
      </c>
      <c r="V1073">
        <v>0</v>
      </c>
      <c r="W1073">
        <v>2</v>
      </c>
      <c r="X1073">
        <v>0</v>
      </c>
      <c r="Y1073">
        <v>0</v>
      </c>
      <c r="Z1073">
        <v>2</v>
      </c>
      <c r="AA1073">
        <v>0</v>
      </c>
      <c r="AB1073">
        <v>0</v>
      </c>
      <c r="AC1073">
        <v>0</v>
      </c>
      <c r="AE1073">
        <v>0.82073627943299998</v>
      </c>
      <c r="AF1073" t="s">
        <v>34</v>
      </c>
      <c r="AG1073">
        <v>100</v>
      </c>
      <c r="AH1073" t="s">
        <v>35</v>
      </c>
    </row>
    <row r="1074" spans="1:34" x14ac:dyDescent="0.25">
      <c r="A1074">
        <v>1660</v>
      </c>
      <c r="B1074">
        <v>0</v>
      </c>
      <c r="C1074">
        <v>0</v>
      </c>
      <c r="D1074">
        <v>0</v>
      </c>
      <c r="E1074">
        <v>0</v>
      </c>
      <c r="F1074">
        <v>0</v>
      </c>
      <c r="G1074">
        <v>0</v>
      </c>
      <c r="H1074">
        <v>0</v>
      </c>
      <c r="J1074">
        <v>0</v>
      </c>
      <c r="K1074">
        <v>0</v>
      </c>
      <c r="L1074">
        <v>0</v>
      </c>
      <c r="M1074">
        <v>0</v>
      </c>
      <c r="N1074">
        <v>0</v>
      </c>
      <c r="O1074">
        <v>0</v>
      </c>
      <c r="P1074">
        <v>0</v>
      </c>
      <c r="Q1074">
        <v>0</v>
      </c>
      <c r="S1074">
        <v>4</v>
      </c>
      <c r="T1074">
        <v>0</v>
      </c>
      <c r="U1074">
        <v>2</v>
      </c>
      <c r="V1074">
        <v>0</v>
      </c>
      <c r="W1074">
        <v>2</v>
      </c>
      <c r="X1074">
        <v>0</v>
      </c>
      <c r="Y1074">
        <v>0</v>
      </c>
      <c r="Z1074">
        <v>2</v>
      </c>
      <c r="AA1074">
        <v>0</v>
      </c>
      <c r="AB1074">
        <v>0</v>
      </c>
      <c r="AC1074">
        <v>0</v>
      </c>
      <c r="AE1074">
        <v>0.82073627943299998</v>
      </c>
      <c r="AF1074" t="s">
        <v>36</v>
      </c>
      <c r="AG1074">
        <v>150</v>
      </c>
      <c r="AH1074" t="s">
        <v>37</v>
      </c>
    </row>
    <row r="1075" spans="1:34" x14ac:dyDescent="0.25">
      <c r="A1075">
        <v>1660</v>
      </c>
      <c r="B1075">
        <v>0</v>
      </c>
      <c r="C1075">
        <v>0</v>
      </c>
      <c r="D1075">
        <v>0</v>
      </c>
      <c r="E1075">
        <v>0</v>
      </c>
      <c r="F1075">
        <v>0</v>
      </c>
      <c r="G1075">
        <v>0</v>
      </c>
      <c r="H1075">
        <v>0</v>
      </c>
      <c r="J1075">
        <v>0</v>
      </c>
      <c r="K1075">
        <v>0</v>
      </c>
      <c r="L1075">
        <v>0</v>
      </c>
      <c r="M1075">
        <v>0</v>
      </c>
      <c r="N1075">
        <v>0</v>
      </c>
      <c r="O1075">
        <v>0</v>
      </c>
      <c r="P1075">
        <v>0</v>
      </c>
      <c r="Q1075">
        <v>0</v>
      </c>
      <c r="S1075">
        <v>4</v>
      </c>
      <c r="T1075">
        <v>0</v>
      </c>
      <c r="U1075">
        <v>2</v>
      </c>
      <c r="V1075">
        <v>0</v>
      </c>
      <c r="W1075">
        <v>2</v>
      </c>
      <c r="X1075">
        <v>0</v>
      </c>
      <c r="Y1075">
        <v>0</v>
      </c>
      <c r="Z1075">
        <v>2</v>
      </c>
      <c r="AA1075">
        <v>0</v>
      </c>
      <c r="AB1075">
        <v>0</v>
      </c>
      <c r="AC1075">
        <v>0</v>
      </c>
      <c r="AE1075">
        <v>0.82073627943299998</v>
      </c>
      <c r="AF1075" t="s">
        <v>38</v>
      </c>
      <c r="AG1075">
        <v>200</v>
      </c>
      <c r="AH1075" t="s">
        <v>39</v>
      </c>
    </row>
    <row r="1076" spans="1:34" x14ac:dyDescent="0.25">
      <c r="A1076">
        <v>1660</v>
      </c>
      <c r="B1076">
        <v>0</v>
      </c>
      <c r="C1076">
        <v>0</v>
      </c>
      <c r="D1076">
        <v>0</v>
      </c>
      <c r="E1076">
        <v>0</v>
      </c>
      <c r="F1076">
        <v>0</v>
      </c>
      <c r="G1076">
        <v>0</v>
      </c>
      <c r="H1076">
        <v>0</v>
      </c>
      <c r="J1076">
        <v>0</v>
      </c>
      <c r="K1076">
        <v>0</v>
      </c>
      <c r="L1076">
        <v>0</v>
      </c>
      <c r="M1076">
        <v>0</v>
      </c>
      <c r="N1076">
        <v>0</v>
      </c>
      <c r="O1076">
        <v>0</v>
      </c>
      <c r="P1076">
        <v>0</v>
      </c>
      <c r="Q1076">
        <v>0</v>
      </c>
      <c r="S1076">
        <v>4</v>
      </c>
      <c r="T1076">
        <v>0</v>
      </c>
      <c r="U1076">
        <v>2</v>
      </c>
      <c r="V1076">
        <v>0</v>
      </c>
      <c r="W1076">
        <v>2</v>
      </c>
      <c r="X1076">
        <v>0</v>
      </c>
      <c r="Y1076">
        <v>0</v>
      </c>
      <c r="Z1076">
        <v>2</v>
      </c>
      <c r="AA1076">
        <v>0</v>
      </c>
      <c r="AB1076">
        <v>0</v>
      </c>
      <c r="AC1076">
        <v>0</v>
      </c>
      <c r="AE1076">
        <v>0.82073627943299998</v>
      </c>
      <c r="AF1076" t="s">
        <v>44</v>
      </c>
      <c r="AG1076">
        <v>0.4</v>
      </c>
      <c r="AH1076" t="s">
        <v>45</v>
      </c>
    </row>
    <row r="1077" spans="1:34" x14ac:dyDescent="0.25">
      <c r="A1077">
        <v>1660</v>
      </c>
      <c r="B1077">
        <v>0</v>
      </c>
      <c r="C1077">
        <v>0</v>
      </c>
      <c r="D1077">
        <v>0</v>
      </c>
      <c r="E1077">
        <v>0</v>
      </c>
      <c r="F1077">
        <v>0</v>
      </c>
      <c r="G1077">
        <v>0</v>
      </c>
      <c r="H1077">
        <v>0</v>
      </c>
      <c r="J1077">
        <v>0</v>
      </c>
      <c r="K1077">
        <v>0</v>
      </c>
      <c r="L1077">
        <v>0</v>
      </c>
      <c r="M1077">
        <v>0</v>
      </c>
      <c r="N1077">
        <v>0</v>
      </c>
      <c r="O1077">
        <v>0</v>
      </c>
      <c r="P1077">
        <v>0</v>
      </c>
      <c r="Q1077">
        <v>0</v>
      </c>
      <c r="S1077">
        <v>4</v>
      </c>
      <c r="T1077">
        <v>0</v>
      </c>
      <c r="U1077">
        <v>2</v>
      </c>
      <c r="V1077">
        <v>0</v>
      </c>
      <c r="W1077">
        <v>2</v>
      </c>
      <c r="X1077">
        <v>0</v>
      </c>
      <c r="Y1077">
        <v>0</v>
      </c>
      <c r="Z1077">
        <v>2</v>
      </c>
      <c r="AA1077">
        <v>0</v>
      </c>
      <c r="AB1077">
        <v>0</v>
      </c>
      <c r="AC1077">
        <v>0</v>
      </c>
      <c r="AE1077">
        <v>0.82073627943299998</v>
      </c>
      <c r="AF1077" t="s">
        <v>46</v>
      </c>
      <c r="AG1077">
        <v>0.5</v>
      </c>
      <c r="AH1077" t="s">
        <v>47</v>
      </c>
    </row>
    <row r="1078" spans="1:34" x14ac:dyDescent="0.25">
      <c r="A1078">
        <v>1661</v>
      </c>
      <c r="B1078">
        <v>0</v>
      </c>
      <c r="C1078">
        <v>0</v>
      </c>
      <c r="D1078">
        <v>0</v>
      </c>
      <c r="E1078">
        <v>0</v>
      </c>
      <c r="F1078">
        <v>0</v>
      </c>
      <c r="G1078">
        <v>0</v>
      </c>
      <c r="H1078">
        <v>0</v>
      </c>
      <c r="J1078">
        <v>6</v>
      </c>
      <c r="K1078">
        <v>0</v>
      </c>
      <c r="L1078">
        <v>0</v>
      </c>
      <c r="M1078">
        <v>0</v>
      </c>
      <c r="N1078">
        <v>0</v>
      </c>
      <c r="O1078">
        <v>0</v>
      </c>
      <c r="P1078">
        <v>0</v>
      </c>
      <c r="Q1078">
        <v>0</v>
      </c>
      <c r="S1078">
        <v>10</v>
      </c>
      <c r="T1078">
        <v>0</v>
      </c>
      <c r="U1078">
        <v>2</v>
      </c>
      <c r="V1078">
        <v>0</v>
      </c>
      <c r="W1078">
        <v>4</v>
      </c>
      <c r="X1078">
        <v>0</v>
      </c>
      <c r="Y1078">
        <v>0</v>
      </c>
      <c r="Z1078">
        <v>1.5</v>
      </c>
      <c r="AA1078" t="s">
        <v>51</v>
      </c>
      <c r="AE1078">
        <v>1.0633441801300001</v>
      </c>
      <c r="AF1078" t="s">
        <v>34</v>
      </c>
      <c r="AG1078">
        <v>100</v>
      </c>
      <c r="AH1078" t="s">
        <v>35</v>
      </c>
    </row>
    <row r="1079" spans="1:34" x14ac:dyDescent="0.25">
      <c r="A1079">
        <v>1661</v>
      </c>
      <c r="B1079">
        <v>0</v>
      </c>
      <c r="C1079">
        <v>0</v>
      </c>
      <c r="D1079">
        <v>0</v>
      </c>
      <c r="E1079">
        <v>0</v>
      </c>
      <c r="F1079">
        <v>0</v>
      </c>
      <c r="G1079">
        <v>0</v>
      </c>
      <c r="H1079">
        <v>0</v>
      </c>
      <c r="J1079">
        <v>6</v>
      </c>
      <c r="K1079">
        <v>0</v>
      </c>
      <c r="L1079">
        <v>0</v>
      </c>
      <c r="M1079">
        <v>0</v>
      </c>
      <c r="N1079">
        <v>0</v>
      </c>
      <c r="O1079">
        <v>0</v>
      </c>
      <c r="P1079">
        <v>0</v>
      </c>
      <c r="Q1079">
        <v>0</v>
      </c>
      <c r="S1079">
        <v>10</v>
      </c>
      <c r="T1079">
        <v>0</v>
      </c>
      <c r="U1079">
        <v>2</v>
      </c>
      <c r="V1079">
        <v>0</v>
      </c>
      <c r="W1079">
        <v>4</v>
      </c>
      <c r="X1079">
        <v>0</v>
      </c>
      <c r="Y1079">
        <v>0</v>
      </c>
      <c r="Z1079">
        <v>1.5</v>
      </c>
      <c r="AA1079" t="s">
        <v>51</v>
      </c>
      <c r="AE1079">
        <v>1.0633441801300001</v>
      </c>
      <c r="AF1079" t="s">
        <v>36</v>
      </c>
      <c r="AG1079">
        <v>150</v>
      </c>
      <c r="AH1079" t="s">
        <v>37</v>
      </c>
    </row>
    <row r="1080" spans="1:34" x14ac:dyDescent="0.25">
      <c r="A1080">
        <v>1661</v>
      </c>
      <c r="B1080">
        <v>0</v>
      </c>
      <c r="C1080">
        <v>0</v>
      </c>
      <c r="D1080">
        <v>0</v>
      </c>
      <c r="E1080">
        <v>0</v>
      </c>
      <c r="F1080">
        <v>0</v>
      </c>
      <c r="G1080">
        <v>0</v>
      </c>
      <c r="H1080">
        <v>0</v>
      </c>
      <c r="J1080">
        <v>6</v>
      </c>
      <c r="K1080">
        <v>0</v>
      </c>
      <c r="L1080">
        <v>0</v>
      </c>
      <c r="M1080">
        <v>0</v>
      </c>
      <c r="N1080">
        <v>0</v>
      </c>
      <c r="O1080">
        <v>0</v>
      </c>
      <c r="P1080">
        <v>0</v>
      </c>
      <c r="Q1080">
        <v>0</v>
      </c>
      <c r="S1080">
        <v>10</v>
      </c>
      <c r="T1080">
        <v>0</v>
      </c>
      <c r="U1080">
        <v>2</v>
      </c>
      <c r="V1080">
        <v>0</v>
      </c>
      <c r="W1080">
        <v>4</v>
      </c>
      <c r="X1080">
        <v>0</v>
      </c>
      <c r="Y1080">
        <v>0</v>
      </c>
      <c r="Z1080">
        <v>1.5</v>
      </c>
      <c r="AA1080" t="s">
        <v>51</v>
      </c>
      <c r="AE1080">
        <v>1.0633441801300001</v>
      </c>
      <c r="AF1080" t="s">
        <v>38</v>
      </c>
      <c r="AG1080">
        <v>200</v>
      </c>
      <c r="AH1080" t="s">
        <v>39</v>
      </c>
    </row>
    <row r="1081" spans="1:34" x14ac:dyDescent="0.25">
      <c r="A1081">
        <v>1661</v>
      </c>
      <c r="B1081">
        <v>0</v>
      </c>
      <c r="C1081">
        <v>0</v>
      </c>
      <c r="D1081">
        <v>0</v>
      </c>
      <c r="E1081">
        <v>0</v>
      </c>
      <c r="F1081">
        <v>0</v>
      </c>
      <c r="G1081">
        <v>0</v>
      </c>
      <c r="H1081">
        <v>0</v>
      </c>
      <c r="J1081">
        <v>6</v>
      </c>
      <c r="K1081">
        <v>0</v>
      </c>
      <c r="L1081">
        <v>0</v>
      </c>
      <c r="M1081">
        <v>0</v>
      </c>
      <c r="N1081">
        <v>0</v>
      </c>
      <c r="O1081">
        <v>0</v>
      </c>
      <c r="P1081">
        <v>0</v>
      </c>
      <c r="Q1081">
        <v>0</v>
      </c>
      <c r="S1081">
        <v>10</v>
      </c>
      <c r="T1081">
        <v>0</v>
      </c>
      <c r="U1081">
        <v>2</v>
      </c>
      <c r="V1081">
        <v>0</v>
      </c>
      <c r="W1081">
        <v>4</v>
      </c>
      <c r="X1081">
        <v>0</v>
      </c>
      <c r="Y1081">
        <v>0</v>
      </c>
      <c r="Z1081">
        <v>1.5</v>
      </c>
      <c r="AA1081" t="s">
        <v>51</v>
      </c>
      <c r="AE1081">
        <v>1.0633441801300001</v>
      </c>
      <c r="AF1081" t="s">
        <v>44</v>
      </c>
      <c r="AG1081">
        <v>0.4</v>
      </c>
      <c r="AH1081" t="s">
        <v>45</v>
      </c>
    </row>
    <row r="1082" spans="1:34" x14ac:dyDescent="0.25">
      <c r="A1082">
        <v>1661</v>
      </c>
      <c r="B1082">
        <v>0</v>
      </c>
      <c r="C1082">
        <v>0</v>
      </c>
      <c r="D1082">
        <v>0</v>
      </c>
      <c r="E1082">
        <v>0</v>
      </c>
      <c r="F1082">
        <v>0</v>
      </c>
      <c r="G1082">
        <v>0</v>
      </c>
      <c r="H1082">
        <v>0</v>
      </c>
      <c r="J1082">
        <v>6</v>
      </c>
      <c r="K1082">
        <v>0</v>
      </c>
      <c r="L1082">
        <v>0</v>
      </c>
      <c r="M1082">
        <v>0</v>
      </c>
      <c r="N1082">
        <v>0</v>
      </c>
      <c r="O1082">
        <v>0</v>
      </c>
      <c r="P1082">
        <v>0</v>
      </c>
      <c r="Q1082">
        <v>0</v>
      </c>
      <c r="S1082">
        <v>10</v>
      </c>
      <c r="T1082">
        <v>0</v>
      </c>
      <c r="U1082">
        <v>2</v>
      </c>
      <c r="V1082">
        <v>0</v>
      </c>
      <c r="W1082">
        <v>4</v>
      </c>
      <c r="X1082">
        <v>0</v>
      </c>
      <c r="Y1082">
        <v>0</v>
      </c>
      <c r="Z1082">
        <v>1.5</v>
      </c>
      <c r="AA1082" t="s">
        <v>51</v>
      </c>
      <c r="AE1082">
        <v>1.0633441801300001</v>
      </c>
      <c r="AF1082" t="s">
        <v>46</v>
      </c>
      <c r="AG1082">
        <v>0.5</v>
      </c>
      <c r="AH1082" t="s">
        <v>47</v>
      </c>
    </row>
    <row r="1083" spans="1:34" x14ac:dyDescent="0.25">
      <c r="A1083">
        <v>1662</v>
      </c>
      <c r="B1083" t="s">
        <v>51</v>
      </c>
      <c r="J1083">
        <v>0</v>
      </c>
      <c r="K1083">
        <v>0</v>
      </c>
      <c r="L1083">
        <v>0</v>
      </c>
      <c r="M1083">
        <v>0</v>
      </c>
      <c r="N1083">
        <v>0</v>
      </c>
      <c r="O1083">
        <v>0</v>
      </c>
      <c r="P1083">
        <v>0</v>
      </c>
      <c r="Q1083">
        <v>0</v>
      </c>
      <c r="S1083">
        <v>0</v>
      </c>
      <c r="T1083">
        <v>0</v>
      </c>
      <c r="U1083">
        <v>0</v>
      </c>
      <c r="V1083">
        <v>0</v>
      </c>
      <c r="W1083">
        <v>0</v>
      </c>
      <c r="X1083">
        <v>0</v>
      </c>
      <c r="Y1083">
        <v>0</v>
      </c>
      <c r="AA1083">
        <v>0</v>
      </c>
      <c r="AB1083">
        <v>0</v>
      </c>
      <c r="AC1083">
        <v>0</v>
      </c>
      <c r="AE1083">
        <v>1.12983651962</v>
      </c>
      <c r="AF1083" t="s">
        <v>40</v>
      </c>
      <c r="AG1083">
        <v>0.2</v>
      </c>
      <c r="AH1083" t="s">
        <v>41</v>
      </c>
    </row>
    <row r="1084" spans="1:34" x14ac:dyDescent="0.25">
      <c r="A1084">
        <v>1662</v>
      </c>
      <c r="B1084" t="s">
        <v>51</v>
      </c>
      <c r="J1084">
        <v>0</v>
      </c>
      <c r="K1084">
        <v>0</v>
      </c>
      <c r="L1084">
        <v>0</v>
      </c>
      <c r="M1084">
        <v>0</v>
      </c>
      <c r="N1084">
        <v>0</v>
      </c>
      <c r="O1084">
        <v>0</v>
      </c>
      <c r="P1084">
        <v>0</v>
      </c>
      <c r="Q1084">
        <v>0</v>
      </c>
      <c r="S1084">
        <v>0</v>
      </c>
      <c r="T1084">
        <v>0</v>
      </c>
      <c r="U1084">
        <v>0</v>
      </c>
      <c r="V1084">
        <v>0</v>
      </c>
      <c r="W1084">
        <v>0</v>
      </c>
      <c r="X1084">
        <v>0</v>
      </c>
      <c r="Y1084">
        <v>0</v>
      </c>
      <c r="AA1084">
        <v>0</v>
      </c>
      <c r="AB1084">
        <v>0</v>
      </c>
      <c r="AC1084">
        <v>0</v>
      </c>
      <c r="AE1084">
        <v>1.12983651962</v>
      </c>
      <c r="AF1084" t="s">
        <v>42</v>
      </c>
      <c r="AG1084">
        <v>0.3</v>
      </c>
      <c r="AH1084" t="s">
        <v>43</v>
      </c>
    </row>
    <row r="1085" spans="1:34" x14ac:dyDescent="0.25">
      <c r="A1085">
        <v>1662</v>
      </c>
      <c r="B1085" t="s">
        <v>51</v>
      </c>
      <c r="J1085">
        <v>0</v>
      </c>
      <c r="K1085">
        <v>0</v>
      </c>
      <c r="L1085">
        <v>0</v>
      </c>
      <c r="M1085">
        <v>0</v>
      </c>
      <c r="N1085">
        <v>0</v>
      </c>
      <c r="O1085">
        <v>0</v>
      </c>
      <c r="P1085">
        <v>0</v>
      </c>
      <c r="Q1085">
        <v>0</v>
      </c>
      <c r="S1085">
        <v>0</v>
      </c>
      <c r="T1085">
        <v>0</v>
      </c>
      <c r="U1085">
        <v>0</v>
      </c>
      <c r="V1085">
        <v>0</v>
      </c>
      <c r="W1085">
        <v>0</v>
      </c>
      <c r="X1085">
        <v>0</v>
      </c>
      <c r="Y1085">
        <v>0</v>
      </c>
      <c r="AA1085">
        <v>0</v>
      </c>
      <c r="AB1085">
        <v>0</v>
      </c>
      <c r="AC1085">
        <v>0</v>
      </c>
      <c r="AE1085">
        <v>1.12983651962</v>
      </c>
      <c r="AF1085" t="s">
        <v>44</v>
      </c>
      <c r="AG1085">
        <v>0.4</v>
      </c>
      <c r="AH1085" t="s">
        <v>45</v>
      </c>
    </row>
    <row r="1086" spans="1:34" x14ac:dyDescent="0.25">
      <c r="A1086">
        <v>1662</v>
      </c>
      <c r="B1086" t="s">
        <v>51</v>
      </c>
      <c r="J1086">
        <v>0</v>
      </c>
      <c r="K1086">
        <v>0</v>
      </c>
      <c r="L1086">
        <v>0</v>
      </c>
      <c r="M1086">
        <v>0</v>
      </c>
      <c r="N1086">
        <v>0</v>
      </c>
      <c r="O1086">
        <v>0</v>
      </c>
      <c r="P1086">
        <v>0</v>
      </c>
      <c r="Q1086">
        <v>0</v>
      </c>
      <c r="S1086">
        <v>0</v>
      </c>
      <c r="T1086">
        <v>0</v>
      </c>
      <c r="U1086">
        <v>0</v>
      </c>
      <c r="V1086">
        <v>0</v>
      </c>
      <c r="W1086">
        <v>0</v>
      </c>
      <c r="X1086">
        <v>0</v>
      </c>
      <c r="Y1086">
        <v>0</v>
      </c>
      <c r="AA1086">
        <v>0</v>
      </c>
      <c r="AB1086">
        <v>0</v>
      </c>
      <c r="AC1086">
        <v>0</v>
      </c>
      <c r="AE1086">
        <v>1.12983651962</v>
      </c>
      <c r="AF1086" t="s">
        <v>46</v>
      </c>
      <c r="AG1086">
        <v>0.5</v>
      </c>
      <c r="AH1086" t="s">
        <v>47</v>
      </c>
    </row>
    <row r="1087" spans="1:34" x14ac:dyDescent="0.25">
      <c r="A1087">
        <v>1665</v>
      </c>
      <c r="B1087">
        <v>10</v>
      </c>
      <c r="C1087">
        <v>0</v>
      </c>
      <c r="D1087">
        <v>0</v>
      </c>
      <c r="E1087">
        <v>0</v>
      </c>
      <c r="F1087">
        <v>10</v>
      </c>
      <c r="G1087">
        <v>0</v>
      </c>
      <c r="H1087">
        <v>0</v>
      </c>
      <c r="I1087">
        <v>1</v>
      </c>
      <c r="J1087">
        <v>0</v>
      </c>
      <c r="K1087">
        <v>0</v>
      </c>
      <c r="L1087">
        <v>0</v>
      </c>
      <c r="M1087">
        <v>0</v>
      </c>
      <c r="N1087">
        <v>0</v>
      </c>
      <c r="O1087">
        <v>0</v>
      </c>
      <c r="P1087">
        <v>0</v>
      </c>
      <c r="Q1087">
        <v>0</v>
      </c>
      <c r="S1087">
        <v>0</v>
      </c>
      <c r="T1087">
        <v>0</v>
      </c>
      <c r="U1087">
        <v>0</v>
      </c>
      <c r="V1087">
        <v>0</v>
      </c>
      <c r="W1087">
        <v>0</v>
      </c>
      <c r="X1087">
        <v>0</v>
      </c>
      <c r="Y1087">
        <v>0</v>
      </c>
      <c r="AA1087">
        <v>1</v>
      </c>
      <c r="AB1087">
        <v>0</v>
      </c>
      <c r="AC1087">
        <v>1</v>
      </c>
      <c r="AD1087">
        <v>3</v>
      </c>
      <c r="AE1087">
        <v>0.71669779096499997</v>
      </c>
      <c r="AF1087" t="s">
        <v>34</v>
      </c>
      <c r="AG1087">
        <v>100</v>
      </c>
      <c r="AH1087" t="s">
        <v>35</v>
      </c>
    </row>
    <row r="1088" spans="1:34" x14ac:dyDescent="0.25">
      <c r="A1088">
        <v>1665</v>
      </c>
      <c r="B1088">
        <v>10</v>
      </c>
      <c r="C1088">
        <v>0</v>
      </c>
      <c r="D1088">
        <v>0</v>
      </c>
      <c r="E1088">
        <v>0</v>
      </c>
      <c r="F1088">
        <v>10</v>
      </c>
      <c r="G1088">
        <v>0</v>
      </c>
      <c r="H1088">
        <v>0</v>
      </c>
      <c r="I1088">
        <v>1</v>
      </c>
      <c r="J1088">
        <v>0</v>
      </c>
      <c r="K1088">
        <v>0</v>
      </c>
      <c r="L1088">
        <v>0</v>
      </c>
      <c r="M1088">
        <v>0</v>
      </c>
      <c r="N1088">
        <v>0</v>
      </c>
      <c r="O1088">
        <v>0</v>
      </c>
      <c r="P1088">
        <v>0</v>
      </c>
      <c r="Q1088">
        <v>0</v>
      </c>
      <c r="S1088">
        <v>0</v>
      </c>
      <c r="T1088">
        <v>0</v>
      </c>
      <c r="U1088">
        <v>0</v>
      </c>
      <c r="V1088">
        <v>0</v>
      </c>
      <c r="W1088">
        <v>0</v>
      </c>
      <c r="X1088">
        <v>0</v>
      </c>
      <c r="Y1088">
        <v>0</v>
      </c>
      <c r="AA1088">
        <v>1</v>
      </c>
      <c r="AB1088">
        <v>0</v>
      </c>
      <c r="AC1088">
        <v>1</v>
      </c>
      <c r="AD1088">
        <v>3</v>
      </c>
      <c r="AE1088">
        <v>0.71669779096499997</v>
      </c>
      <c r="AF1088" t="s">
        <v>36</v>
      </c>
      <c r="AG1088">
        <v>150</v>
      </c>
      <c r="AH1088" t="s">
        <v>37</v>
      </c>
    </row>
    <row r="1089" spans="1:34" x14ac:dyDescent="0.25">
      <c r="A1089">
        <v>1665</v>
      </c>
      <c r="B1089">
        <v>10</v>
      </c>
      <c r="C1089">
        <v>0</v>
      </c>
      <c r="D1089">
        <v>0</v>
      </c>
      <c r="E1089">
        <v>0</v>
      </c>
      <c r="F1089">
        <v>10</v>
      </c>
      <c r="G1089">
        <v>0</v>
      </c>
      <c r="H1089">
        <v>0</v>
      </c>
      <c r="I1089">
        <v>1</v>
      </c>
      <c r="J1089">
        <v>0</v>
      </c>
      <c r="K1089">
        <v>0</v>
      </c>
      <c r="L1089">
        <v>0</v>
      </c>
      <c r="M1089">
        <v>0</v>
      </c>
      <c r="N1089">
        <v>0</v>
      </c>
      <c r="O1089">
        <v>0</v>
      </c>
      <c r="P1089">
        <v>0</v>
      </c>
      <c r="Q1089">
        <v>0</v>
      </c>
      <c r="S1089">
        <v>0</v>
      </c>
      <c r="T1089">
        <v>0</v>
      </c>
      <c r="U1089">
        <v>0</v>
      </c>
      <c r="V1089">
        <v>0</v>
      </c>
      <c r="W1089">
        <v>0</v>
      </c>
      <c r="X1089">
        <v>0</v>
      </c>
      <c r="Y1089">
        <v>0</v>
      </c>
      <c r="AA1089">
        <v>1</v>
      </c>
      <c r="AB1089">
        <v>0</v>
      </c>
      <c r="AC1089">
        <v>1</v>
      </c>
      <c r="AD1089">
        <v>3</v>
      </c>
      <c r="AE1089">
        <v>0.71669779096499997</v>
      </c>
      <c r="AF1089" t="s">
        <v>38</v>
      </c>
      <c r="AG1089">
        <v>200</v>
      </c>
      <c r="AH1089" t="s">
        <v>39</v>
      </c>
    </row>
    <row r="1090" spans="1:34" x14ac:dyDescent="0.25">
      <c r="A1090">
        <v>1668</v>
      </c>
      <c r="B1090">
        <v>0</v>
      </c>
      <c r="C1090">
        <v>0</v>
      </c>
      <c r="D1090">
        <v>0</v>
      </c>
      <c r="E1090">
        <v>0</v>
      </c>
      <c r="F1090">
        <v>0</v>
      </c>
      <c r="G1090">
        <v>0</v>
      </c>
      <c r="H1090">
        <v>0</v>
      </c>
      <c r="J1090">
        <v>0</v>
      </c>
      <c r="K1090">
        <v>0</v>
      </c>
      <c r="L1090">
        <v>0</v>
      </c>
      <c r="M1090">
        <v>0</v>
      </c>
      <c r="N1090">
        <v>0</v>
      </c>
      <c r="O1090">
        <v>0</v>
      </c>
      <c r="P1090">
        <v>0</v>
      </c>
      <c r="Q1090">
        <v>0</v>
      </c>
      <c r="S1090">
        <v>0</v>
      </c>
      <c r="T1090">
        <v>0</v>
      </c>
      <c r="U1090">
        <v>0</v>
      </c>
      <c r="V1090">
        <v>0</v>
      </c>
      <c r="W1090">
        <v>0</v>
      </c>
      <c r="X1090">
        <v>0</v>
      </c>
      <c r="Y1090">
        <v>0</v>
      </c>
      <c r="AA1090">
        <v>5</v>
      </c>
      <c r="AB1090">
        <v>0</v>
      </c>
      <c r="AC1090">
        <v>5</v>
      </c>
      <c r="AD1090">
        <v>5</v>
      </c>
      <c r="AE1090">
        <v>0.60094173635299997</v>
      </c>
      <c r="AF1090" t="s">
        <v>36</v>
      </c>
      <c r="AG1090">
        <v>150</v>
      </c>
      <c r="AH1090" t="s">
        <v>37</v>
      </c>
    </row>
    <row r="1091" spans="1:34" x14ac:dyDescent="0.25">
      <c r="A1091">
        <v>1668</v>
      </c>
      <c r="B1091">
        <v>0</v>
      </c>
      <c r="C1091">
        <v>0</v>
      </c>
      <c r="D1091">
        <v>0</v>
      </c>
      <c r="E1091">
        <v>0</v>
      </c>
      <c r="F1091">
        <v>0</v>
      </c>
      <c r="G1091">
        <v>0</v>
      </c>
      <c r="H1091">
        <v>0</v>
      </c>
      <c r="J1091">
        <v>0</v>
      </c>
      <c r="K1091">
        <v>0</v>
      </c>
      <c r="L1091">
        <v>0</v>
      </c>
      <c r="M1091">
        <v>0</v>
      </c>
      <c r="N1091">
        <v>0</v>
      </c>
      <c r="O1091">
        <v>0</v>
      </c>
      <c r="P1091">
        <v>0</v>
      </c>
      <c r="Q1091">
        <v>0</v>
      </c>
      <c r="S1091">
        <v>0</v>
      </c>
      <c r="T1091">
        <v>0</v>
      </c>
      <c r="U1091">
        <v>0</v>
      </c>
      <c r="V1091">
        <v>0</v>
      </c>
      <c r="W1091">
        <v>0</v>
      </c>
      <c r="X1091">
        <v>0</v>
      </c>
      <c r="Y1091">
        <v>0</v>
      </c>
      <c r="AA1091">
        <v>5</v>
      </c>
      <c r="AB1091">
        <v>0</v>
      </c>
      <c r="AC1091">
        <v>5</v>
      </c>
      <c r="AD1091">
        <v>5</v>
      </c>
      <c r="AE1091">
        <v>0.60094173635299997</v>
      </c>
      <c r="AF1091" t="s">
        <v>38</v>
      </c>
      <c r="AG1091">
        <v>200</v>
      </c>
      <c r="AH1091" t="s">
        <v>39</v>
      </c>
    </row>
    <row r="1092" spans="1:34" x14ac:dyDescent="0.25">
      <c r="A1092">
        <v>1669</v>
      </c>
      <c r="B1092">
        <v>0</v>
      </c>
      <c r="C1092">
        <v>0</v>
      </c>
      <c r="D1092">
        <v>0</v>
      </c>
      <c r="E1092">
        <v>0</v>
      </c>
      <c r="F1092">
        <v>0</v>
      </c>
      <c r="G1092">
        <v>0</v>
      </c>
      <c r="H1092">
        <v>0</v>
      </c>
      <c r="J1092">
        <v>0</v>
      </c>
      <c r="K1092">
        <v>0</v>
      </c>
      <c r="L1092">
        <v>0</v>
      </c>
      <c r="M1092">
        <v>0</v>
      </c>
      <c r="N1092">
        <v>0</v>
      </c>
      <c r="O1092">
        <v>0</v>
      </c>
      <c r="P1092">
        <v>0</v>
      </c>
      <c r="Q1092">
        <v>0</v>
      </c>
      <c r="S1092">
        <v>0</v>
      </c>
      <c r="T1092">
        <v>0</v>
      </c>
      <c r="U1092">
        <v>0</v>
      </c>
      <c r="V1092">
        <v>0</v>
      </c>
      <c r="W1092">
        <v>0</v>
      </c>
      <c r="X1092">
        <v>0</v>
      </c>
      <c r="Y1092">
        <v>0</v>
      </c>
      <c r="AA1092" t="s">
        <v>51</v>
      </c>
      <c r="AE1092">
        <v>1.0650198635000001</v>
      </c>
      <c r="AF1092" t="s">
        <v>38</v>
      </c>
      <c r="AG1092">
        <v>200</v>
      </c>
      <c r="AH1092" t="s">
        <v>39</v>
      </c>
    </row>
    <row r="1093" spans="1:34" x14ac:dyDescent="0.25">
      <c r="A1093">
        <v>1669</v>
      </c>
      <c r="B1093">
        <v>0</v>
      </c>
      <c r="C1093">
        <v>0</v>
      </c>
      <c r="D1093">
        <v>0</v>
      </c>
      <c r="E1093">
        <v>0</v>
      </c>
      <c r="F1093">
        <v>0</v>
      </c>
      <c r="G1093">
        <v>0</v>
      </c>
      <c r="H1093">
        <v>0</v>
      </c>
      <c r="J1093">
        <v>0</v>
      </c>
      <c r="K1093">
        <v>0</v>
      </c>
      <c r="L1093">
        <v>0</v>
      </c>
      <c r="M1093">
        <v>0</v>
      </c>
      <c r="N1093">
        <v>0</v>
      </c>
      <c r="O1093">
        <v>0</v>
      </c>
      <c r="P1093">
        <v>0</v>
      </c>
      <c r="Q1093">
        <v>0</v>
      </c>
      <c r="S1093">
        <v>0</v>
      </c>
      <c r="T1093">
        <v>0</v>
      </c>
      <c r="U1093">
        <v>0</v>
      </c>
      <c r="V1093">
        <v>0</v>
      </c>
      <c r="W1093">
        <v>0</v>
      </c>
      <c r="X1093">
        <v>0</v>
      </c>
      <c r="Y1093">
        <v>0</v>
      </c>
      <c r="AA1093" t="s">
        <v>51</v>
      </c>
      <c r="AE1093">
        <v>1.0650198635000001</v>
      </c>
      <c r="AF1093" t="s">
        <v>40</v>
      </c>
      <c r="AG1093">
        <v>0.2</v>
      </c>
      <c r="AH1093" t="s">
        <v>41</v>
      </c>
    </row>
    <row r="1094" spans="1:34" x14ac:dyDescent="0.25">
      <c r="A1094">
        <v>1669</v>
      </c>
      <c r="B1094">
        <v>0</v>
      </c>
      <c r="C1094">
        <v>0</v>
      </c>
      <c r="D1094">
        <v>0</v>
      </c>
      <c r="E1094">
        <v>0</v>
      </c>
      <c r="F1094">
        <v>0</v>
      </c>
      <c r="G1094">
        <v>0</v>
      </c>
      <c r="H1094">
        <v>0</v>
      </c>
      <c r="J1094">
        <v>0</v>
      </c>
      <c r="K1094">
        <v>0</v>
      </c>
      <c r="L1094">
        <v>0</v>
      </c>
      <c r="M1094">
        <v>0</v>
      </c>
      <c r="N1094">
        <v>0</v>
      </c>
      <c r="O1094">
        <v>0</v>
      </c>
      <c r="P1094">
        <v>0</v>
      </c>
      <c r="Q1094">
        <v>0</v>
      </c>
      <c r="S1094">
        <v>0</v>
      </c>
      <c r="T1094">
        <v>0</v>
      </c>
      <c r="U1094">
        <v>0</v>
      </c>
      <c r="V1094">
        <v>0</v>
      </c>
      <c r="W1094">
        <v>0</v>
      </c>
      <c r="X1094">
        <v>0</v>
      </c>
      <c r="Y1094">
        <v>0</v>
      </c>
      <c r="AA1094" t="s">
        <v>51</v>
      </c>
      <c r="AE1094">
        <v>1.0650198635000001</v>
      </c>
      <c r="AF1094" t="s">
        <v>42</v>
      </c>
      <c r="AG1094">
        <v>0.3</v>
      </c>
      <c r="AH1094" t="s">
        <v>43</v>
      </c>
    </row>
    <row r="1095" spans="1:34" x14ac:dyDescent="0.25">
      <c r="A1095">
        <v>1669</v>
      </c>
      <c r="B1095">
        <v>0</v>
      </c>
      <c r="C1095">
        <v>0</v>
      </c>
      <c r="D1095">
        <v>0</v>
      </c>
      <c r="E1095">
        <v>0</v>
      </c>
      <c r="F1095">
        <v>0</v>
      </c>
      <c r="G1095">
        <v>0</v>
      </c>
      <c r="H1095">
        <v>0</v>
      </c>
      <c r="J1095">
        <v>0</v>
      </c>
      <c r="K1095">
        <v>0</v>
      </c>
      <c r="L1095">
        <v>0</v>
      </c>
      <c r="M1095">
        <v>0</v>
      </c>
      <c r="N1095">
        <v>0</v>
      </c>
      <c r="O1095">
        <v>0</v>
      </c>
      <c r="P1095">
        <v>0</v>
      </c>
      <c r="Q1095">
        <v>0</v>
      </c>
      <c r="S1095">
        <v>0</v>
      </c>
      <c r="T1095">
        <v>0</v>
      </c>
      <c r="U1095">
        <v>0</v>
      </c>
      <c r="V1095">
        <v>0</v>
      </c>
      <c r="W1095">
        <v>0</v>
      </c>
      <c r="X1095">
        <v>0</v>
      </c>
      <c r="Y1095">
        <v>0</v>
      </c>
      <c r="AA1095" t="s">
        <v>51</v>
      </c>
      <c r="AE1095">
        <v>1.0650198635000001</v>
      </c>
      <c r="AF1095" t="s">
        <v>44</v>
      </c>
      <c r="AG1095">
        <v>0.4</v>
      </c>
      <c r="AH1095" t="s">
        <v>45</v>
      </c>
    </row>
    <row r="1096" spans="1:34" x14ac:dyDescent="0.25">
      <c r="A1096">
        <v>1669</v>
      </c>
      <c r="B1096">
        <v>0</v>
      </c>
      <c r="C1096">
        <v>0</v>
      </c>
      <c r="D1096">
        <v>0</v>
      </c>
      <c r="E1096">
        <v>0</v>
      </c>
      <c r="F1096">
        <v>0</v>
      </c>
      <c r="G1096">
        <v>0</v>
      </c>
      <c r="H1096">
        <v>0</v>
      </c>
      <c r="J1096">
        <v>0</v>
      </c>
      <c r="K1096">
        <v>0</v>
      </c>
      <c r="L1096">
        <v>0</v>
      </c>
      <c r="M1096">
        <v>0</v>
      </c>
      <c r="N1096">
        <v>0</v>
      </c>
      <c r="O1096">
        <v>0</v>
      </c>
      <c r="P1096">
        <v>0</v>
      </c>
      <c r="Q1096">
        <v>0</v>
      </c>
      <c r="S1096">
        <v>0</v>
      </c>
      <c r="T1096">
        <v>0</v>
      </c>
      <c r="U1096">
        <v>0</v>
      </c>
      <c r="V1096">
        <v>0</v>
      </c>
      <c r="W1096">
        <v>0</v>
      </c>
      <c r="X1096">
        <v>0</v>
      </c>
      <c r="Y1096">
        <v>0</v>
      </c>
      <c r="AA1096" t="s">
        <v>51</v>
      </c>
      <c r="AE1096">
        <v>1.0650198635000001</v>
      </c>
      <c r="AF1096" t="s">
        <v>46</v>
      </c>
      <c r="AG1096">
        <v>0.5</v>
      </c>
      <c r="AH1096" t="s">
        <v>47</v>
      </c>
    </row>
    <row r="1097" spans="1:34" x14ac:dyDescent="0.25">
      <c r="A1097">
        <v>1673</v>
      </c>
      <c r="B1097" t="s">
        <v>52</v>
      </c>
      <c r="J1097" t="s">
        <v>52</v>
      </c>
      <c r="K1097" t="s">
        <v>52</v>
      </c>
      <c r="S1097" t="s">
        <v>52</v>
      </c>
      <c r="AA1097" t="s">
        <v>52</v>
      </c>
      <c r="AE1097">
        <v>1.1710745460400001</v>
      </c>
      <c r="AF1097" t="s">
        <v>34</v>
      </c>
      <c r="AG1097">
        <v>100</v>
      </c>
      <c r="AH1097" t="s">
        <v>35</v>
      </c>
    </row>
    <row r="1098" spans="1:34" x14ac:dyDescent="0.25">
      <c r="A1098">
        <v>1673</v>
      </c>
      <c r="B1098" t="s">
        <v>52</v>
      </c>
      <c r="J1098" t="s">
        <v>52</v>
      </c>
      <c r="K1098" t="s">
        <v>52</v>
      </c>
      <c r="S1098" t="s">
        <v>52</v>
      </c>
      <c r="AA1098" t="s">
        <v>52</v>
      </c>
      <c r="AE1098">
        <v>1.1710745460400001</v>
      </c>
      <c r="AF1098" t="s">
        <v>36</v>
      </c>
      <c r="AG1098">
        <v>150</v>
      </c>
      <c r="AH1098" t="s">
        <v>37</v>
      </c>
    </row>
    <row r="1099" spans="1:34" x14ac:dyDescent="0.25">
      <c r="A1099">
        <v>1673</v>
      </c>
      <c r="B1099" t="s">
        <v>52</v>
      </c>
      <c r="J1099" t="s">
        <v>52</v>
      </c>
      <c r="K1099" t="s">
        <v>52</v>
      </c>
      <c r="S1099" t="s">
        <v>52</v>
      </c>
      <c r="AA1099" t="s">
        <v>52</v>
      </c>
      <c r="AE1099">
        <v>1.1710745460400001</v>
      </c>
      <c r="AF1099" t="s">
        <v>38</v>
      </c>
      <c r="AG1099">
        <v>200</v>
      </c>
      <c r="AH1099" t="s">
        <v>39</v>
      </c>
    </row>
    <row r="1100" spans="1:34" x14ac:dyDescent="0.25">
      <c r="A1100">
        <v>1673</v>
      </c>
      <c r="B1100" t="s">
        <v>52</v>
      </c>
      <c r="J1100" t="s">
        <v>52</v>
      </c>
      <c r="K1100" t="s">
        <v>52</v>
      </c>
      <c r="S1100" t="s">
        <v>52</v>
      </c>
      <c r="AA1100" t="s">
        <v>52</v>
      </c>
      <c r="AE1100">
        <v>1.1710745460400001</v>
      </c>
      <c r="AF1100" t="s">
        <v>40</v>
      </c>
      <c r="AG1100">
        <v>0.2</v>
      </c>
      <c r="AH1100" t="s">
        <v>41</v>
      </c>
    </row>
    <row r="1101" spans="1:34" x14ac:dyDescent="0.25">
      <c r="A1101">
        <v>1673</v>
      </c>
      <c r="B1101" t="s">
        <v>52</v>
      </c>
      <c r="J1101" t="s">
        <v>52</v>
      </c>
      <c r="K1101" t="s">
        <v>52</v>
      </c>
      <c r="S1101" t="s">
        <v>52</v>
      </c>
      <c r="AA1101" t="s">
        <v>52</v>
      </c>
      <c r="AE1101">
        <v>1.1710745460400001</v>
      </c>
      <c r="AF1101" t="s">
        <v>42</v>
      </c>
      <c r="AG1101">
        <v>0.3</v>
      </c>
      <c r="AH1101" t="s">
        <v>43</v>
      </c>
    </row>
    <row r="1102" spans="1:34" x14ac:dyDescent="0.25">
      <c r="A1102">
        <v>1673</v>
      </c>
      <c r="B1102" t="s">
        <v>52</v>
      </c>
      <c r="J1102" t="s">
        <v>52</v>
      </c>
      <c r="K1102" t="s">
        <v>52</v>
      </c>
      <c r="S1102" t="s">
        <v>52</v>
      </c>
      <c r="AA1102" t="s">
        <v>52</v>
      </c>
      <c r="AE1102">
        <v>1.1710745460400001</v>
      </c>
      <c r="AF1102" t="s">
        <v>44</v>
      </c>
      <c r="AG1102">
        <v>0.4</v>
      </c>
      <c r="AH1102" t="s">
        <v>45</v>
      </c>
    </row>
    <row r="1103" spans="1:34" x14ac:dyDescent="0.25">
      <c r="A1103">
        <v>1673</v>
      </c>
      <c r="B1103" t="s">
        <v>52</v>
      </c>
      <c r="J1103" t="s">
        <v>52</v>
      </c>
      <c r="K1103" t="s">
        <v>52</v>
      </c>
      <c r="S1103" t="s">
        <v>52</v>
      </c>
      <c r="AA1103" t="s">
        <v>52</v>
      </c>
      <c r="AE1103">
        <v>1.1710745460400001</v>
      </c>
      <c r="AF1103" t="s">
        <v>46</v>
      </c>
      <c r="AG1103">
        <v>0.5</v>
      </c>
      <c r="AH1103" t="s">
        <v>47</v>
      </c>
    </row>
    <row r="1104" spans="1:34" x14ac:dyDescent="0.25">
      <c r="A1104">
        <v>1677</v>
      </c>
      <c r="B1104">
        <v>0</v>
      </c>
      <c r="C1104">
        <v>0</v>
      </c>
      <c r="D1104">
        <v>0</v>
      </c>
      <c r="E1104">
        <v>0</v>
      </c>
      <c r="F1104">
        <v>0</v>
      </c>
      <c r="G1104">
        <v>0</v>
      </c>
      <c r="H1104">
        <v>0</v>
      </c>
      <c r="J1104">
        <v>3</v>
      </c>
      <c r="K1104">
        <v>0</v>
      </c>
      <c r="L1104">
        <v>0</v>
      </c>
      <c r="M1104">
        <v>0</v>
      </c>
      <c r="N1104">
        <v>0</v>
      </c>
      <c r="O1104">
        <v>0</v>
      </c>
      <c r="P1104">
        <v>0</v>
      </c>
      <c r="Q1104">
        <v>0</v>
      </c>
      <c r="S1104">
        <v>1</v>
      </c>
      <c r="T1104">
        <v>0</v>
      </c>
      <c r="U1104">
        <v>0</v>
      </c>
      <c r="V1104">
        <v>0</v>
      </c>
      <c r="W1104">
        <v>1</v>
      </c>
      <c r="X1104">
        <v>0</v>
      </c>
      <c r="Y1104">
        <v>0</v>
      </c>
      <c r="AA1104">
        <v>1</v>
      </c>
      <c r="AB1104">
        <v>0</v>
      </c>
      <c r="AC1104">
        <v>1</v>
      </c>
      <c r="AE1104">
        <v>0.90664609342900004</v>
      </c>
      <c r="AF1104" t="s">
        <v>46</v>
      </c>
      <c r="AG1104">
        <v>0.5</v>
      </c>
      <c r="AH1104" t="s">
        <v>47</v>
      </c>
    </row>
    <row r="1105" spans="1:34" x14ac:dyDescent="0.25">
      <c r="A1105">
        <v>1678</v>
      </c>
      <c r="B1105">
        <v>0</v>
      </c>
      <c r="C1105">
        <v>0</v>
      </c>
      <c r="D1105">
        <v>0</v>
      </c>
      <c r="E1105">
        <v>0</v>
      </c>
      <c r="F1105">
        <v>0</v>
      </c>
      <c r="G1105">
        <v>0</v>
      </c>
      <c r="H1105">
        <v>0</v>
      </c>
      <c r="J1105">
        <v>0</v>
      </c>
      <c r="K1105">
        <v>0</v>
      </c>
      <c r="L1105">
        <v>0</v>
      </c>
      <c r="M1105">
        <v>0</v>
      </c>
      <c r="N1105">
        <v>0</v>
      </c>
      <c r="O1105">
        <v>0</v>
      </c>
      <c r="P1105">
        <v>0</v>
      </c>
      <c r="Q1105">
        <v>0</v>
      </c>
      <c r="S1105">
        <v>10</v>
      </c>
      <c r="T1105">
        <v>0</v>
      </c>
      <c r="U1105">
        <v>0</v>
      </c>
      <c r="V1105">
        <v>0</v>
      </c>
      <c r="W1105">
        <v>0</v>
      </c>
      <c r="X1105">
        <v>5</v>
      </c>
      <c r="Y1105">
        <v>5</v>
      </c>
      <c r="Z1105">
        <v>12</v>
      </c>
      <c r="AA1105">
        <v>3</v>
      </c>
      <c r="AB1105">
        <v>3</v>
      </c>
      <c r="AC1105">
        <v>0</v>
      </c>
      <c r="AD1105">
        <v>25</v>
      </c>
      <c r="AE1105">
        <v>0.91930303586399997</v>
      </c>
      <c r="AF1105" t="s">
        <v>34</v>
      </c>
      <c r="AG1105">
        <v>100</v>
      </c>
      <c r="AH1105" t="s">
        <v>35</v>
      </c>
    </row>
    <row r="1106" spans="1:34" x14ac:dyDescent="0.25">
      <c r="A1106">
        <v>1678</v>
      </c>
      <c r="B1106">
        <v>0</v>
      </c>
      <c r="C1106">
        <v>0</v>
      </c>
      <c r="D1106">
        <v>0</v>
      </c>
      <c r="E1106">
        <v>0</v>
      </c>
      <c r="F1106">
        <v>0</v>
      </c>
      <c r="G1106">
        <v>0</v>
      </c>
      <c r="H1106">
        <v>0</v>
      </c>
      <c r="J1106">
        <v>0</v>
      </c>
      <c r="K1106">
        <v>0</v>
      </c>
      <c r="L1106">
        <v>0</v>
      </c>
      <c r="M1106">
        <v>0</v>
      </c>
      <c r="N1106">
        <v>0</v>
      </c>
      <c r="O1106">
        <v>0</v>
      </c>
      <c r="P1106">
        <v>0</v>
      </c>
      <c r="Q1106">
        <v>0</v>
      </c>
      <c r="S1106">
        <v>10</v>
      </c>
      <c r="T1106">
        <v>0</v>
      </c>
      <c r="U1106">
        <v>0</v>
      </c>
      <c r="V1106">
        <v>0</v>
      </c>
      <c r="W1106">
        <v>0</v>
      </c>
      <c r="X1106">
        <v>5</v>
      </c>
      <c r="Y1106">
        <v>5</v>
      </c>
      <c r="Z1106">
        <v>12</v>
      </c>
      <c r="AA1106">
        <v>3</v>
      </c>
      <c r="AB1106">
        <v>3</v>
      </c>
      <c r="AC1106">
        <v>0</v>
      </c>
      <c r="AD1106">
        <v>25</v>
      </c>
      <c r="AE1106">
        <v>0.91930303586399997</v>
      </c>
      <c r="AF1106" t="s">
        <v>36</v>
      </c>
      <c r="AG1106">
        <v>150</v>
      </c>
      <c r="AH1106" t="s">
        <v>37</v>
      </c>
    </row>
    <row r="1107" spans="1:34" x14ac:dyDescent="0.25">
      <c r="A1107">
        <v>1678</v>
      </c>
      <c r="B1107">
        <v>0</v>
      </c>
      <c r="C1107">
        <v>0</v>
      </c>
      <c r="D1107">
        <v>0</v>
      </c>
      <c r="E1107">
        <v>0</v>
      </c>
      <c r="F1107">
        <v>0</v>
      </c>
      <c r="G1107">
        <v>0</v>
      </c>
      <c r="H1107">
        <v>0</v>
      </c>
      <c r="J1107">
        <v>0</v>
      </c>
      <c r="K1107">
        <v>0</v>
      </c>
      <c r="L1107">
        <v>0</v>
      </c>
      <c r="M1107">
        <v>0</v>
      </c>
      <c r="N1107">
        <v>0</v>
      </c>
      <c r="O1107">
        <v>0</v>
      </c>
      <c r="P1107">
        <v>0</v>
      </c>
      <c r="Q1107">
        <v>0</v>
      </c>
      <c r="S1107">
        <v>10</v>
      </c>
      <c r="T1107">
        <v>0</v>
      </c>
      <c r="U1107">
        <v>0</v>
      </c>
      <c r="V1107">
        <v>0</v>
      </c>
      <c r="W1107">
        <v>0</v>
      </c>
      <c r="X1107">
        <v>5</v>
      </c>
      <c r="Y1107">
        <v>5</v>
      </c>
      <c r="Z1107">
        <v>12</v>
      </c>
      <c r="AA1107">
        <v>3</v>
      </c>
      <c r="AB1107">
        <v>3</v>
      </c>
      <c r="AC1107">
        <v>0</v>
      </c>
      <c r="AD1107">
        <v>25</v>
      </c>
      <c r="AE1107">
        <v>0.91930303586399997</v>
      </c>
      <c r="AF1107" t="s">
        <v>38</v>
      </c>
      <c r="AG1107">
        <v>200</v>
      </c>
      <c r="AH1107" t="s">
        <v>39</v>
      </c>
    </row>
    <row r="1108" spans="1:34" x14ac:dyDescent="0.25">
      <c r="A1108">
        <v>1678</v>
      </c>
      <c r="B1108">
        <v>0</v>
      </c>
      <c r="C1108">
        <v>0</v>
      </c>
      <c r="D1108">
        <v>0</v>
      </c>
      <c r="E1108">
        <v>0</v>
      </c>
      <c r="F1108">
        <v>0</v>
      </c>
      <c r="G1108">
        <v>0</v>
      </c>
      <c r="H1108">
        <v>0</v>
      </c>
      <c r="J1108">
        <v>0</v>
      </c>
      <c r="K1108">
        <v>0</v>
      </c>
      <c r="L1108">
        <v>0</v>
      </c>
      <c r="M1108">
        <v>0</v>
      </c>
      <c r="N1108">
        <v>0</v>
      </c>
      <c r="O1108">
        <v>0</v>
      </c>
      <c r="P1108">
        <v>0</v>
      </c>
      <c r="Q1108">
        <v>0</v>
      </c>
      <c r="S1108">
        <v>10</v>
      </c>
      <c r="T1108">
        <v>0</v>
      </c>
      <c r="U1108">
        <v>0</v>
      </c>
      <c r="V1108">
        <v>0</v>
      </c>
      <c r="W1108">
        <v>0</v>
      </c>
      <c r="X1108">
        <v>5</v>
      </c>
      <c r="Y1108">
        <v>5</v>
      </c>
      <c r="Z1108">
        <v>12</v>
      </c>
      <c r="AA1108">
        <v>3</v>
      </c>
      <c r="AB1108">
        <v>3</v>
      </c>
      <c r="AC1108">
        <v>0</v>
      </c>
      <c r="AD1108">
        <v>25</v>
      </c>
      <c r="AE1108">
        <v>0.91930303586399997</v>
      </c>
      <c r="AF1108" t="s">
        <v>42</v>
      </c>
      <c r="AG1108">
        <v>0.3</v>
      </c>
      <c r="AH1108" t="s">
        <v>43</v>
      </c>
    </row>
    <row r="1109" spans="1:34" x14ac:dyDescent="0.25">
      <c r="A1109">
        <v>1678</v>
      </c>
      <c r="B1109">
        <v>0</v>
      </c>
      <c r="C1109">
        <v>0</v>
      </c>
      <c r="D1109">
        <v>0</v>
      </c>
      <c r="E1109">
        <v>0</v>
      </c>
      <c r="F1109">
        <v>0</v>
      </c>
      <c r="G1109">
        <v>0</v>
      </c>
      <c r="H1109">
        <v>0</v>
      </c>
      <c r="J1109">
        <v>0</v>
      </c>
      <c r="K1109">
        <v>0</v>
      </c>
      <c r="L1109">
        <v>0</v>
      </c>
      <c r="M1109">
        <v>0</v>
      </c>
      <c r="N1109">
        <v>0</v>
      </c>
      <c r="O1109">
        <v>0</v>
      </c>
      <c r="P1109">
        <v>0</v>
      </c>
      <c r="Q1109">
        <v>0</v>
      </c>
      <c r="S1109">
        <v>10</v>
      </c>
      <c r="T1109">
        <v>0</v>
      </c>
      <c r="U1109">
        <v>0</v>
      </c>
      <c r="V1109">
        <v>0</v>
      </c>
      <c r="W1109">
        <v>0</v>
      </c>
      <c r="X1109">
        <v>5</v>
      </c>
      <c r="Y1109">
        <v>5</v>
      </c>
      <c r="Z1109">
        <v>12</v>
      </c>
      <c r="AA1109">
        <v>3</v>
      </c>
      <c r="AB1109">
        <v>3</v>
      </c>
      <c r="AC1109">
        <v>0</v>
      </c>
      <c r="AD1109">
        <v>25</v>
      </c>
      <c r="AE1109">
        <v>0.91930303586399997</v>
      </c>
      <c r="AF1109" t="s">
        <v>44</v>
      </c>
      <c r="AG1109">
        <v>0.4</v>
      </c>
      <c r="AH1109" t="s">
        <v>45</v>
      </c>
    </row>
    <row r="1110" spans="1:34" x14ac:dyDescent="0.25">
      <c r="A1110">
        <v>1678</v>
      </c>
      <c r="B1110">
        <v>0</v>
      </c>
      <c r="C1110">
        <v>0</v>
      </c>
      <c r="D1110">
        <v>0</v>
      </c>
      <c r="E1110">
        <v>0</v>
      </c>
      <c r="F1110">
        <v>0</v>
      </c>
      <c r="G1110">
        <v>0</v>
      </c>
      <c r="H1110">
        <v>0</v>
      </c>
      <c r="J1110">
        <v>0</v>
      </c>
      <c r="K1110">
        <v>0</v>
      </c>
      <c r="L1110">
        <v>0</v>
      </c>
      <c r="M1110">
        <v>0</v>
      </c>
      <c r="N1110">
        <v>0</v>
      </c>
      <c r="O1110">
        <v>0</v>
      </c>
      <c r="P1110">
        <v>0</v>
      </c>
      <c r="Q1110">
        <v>0</v>
      </c>
      <c r="S1110">
        <v>10</v>
      </c>
      <c r="T1110">
        <v>0</v>
      </c>
      <c r="U1110">
        <v>0</v>
      </c>
      <c r="V1110">
        <v>0</v>
      </c>
      <c r="W1110">
        <v>0</v>
      </c>
      <c r="X1110">
        <v>5</v>
      </c>
      <c r="Y1110">
        <v>5</v>
      </c>
      <c r="Z1110">
        <v>12</v>
      </c>
      <c r="AA1110">
        <v>3</v>
      </c>
      <c r="AB1110">
        <v>3</v>
      </c>
      <c r="AC1110">
        <v>0</v>
      </c>
      <c r="AD1110">
        <v>25</v>
      </c>
      <c r="AE1110">
        <v>0.91930303586399997</v>
      </c>
      <c r="AF1110" t="s">
        <v>46</v>
      </c>
      <c r="AG1110">
        <v>0.5</v>
      </c>
      <c r="AH1110" t="s">
        <v>47</v>
      </c>
    </row>
    <row r="1111" spans="1:34" x14ac:dyDescent="0.25">
      <c r="A1111">
        <v>1685</v>
      </c>
      <c r="B1111">
        <v>0</v>
      </c>
      <c r="C1111">
        <v>0</v>
      </c>
      <c r="D1111">
        <v>0</v>
      </c>
      <c r="E1111">
        <v>0</v>
      </c>
      <c r="F1111">
        <v>0</v>
      </c>
      <c r="G1111">
        <v>0</v>
      </c>
      <c r="H1111">
        <v>0</v>
      </c>
      <c r="J1111">
        <v>0</v>
      </c>
      <c r="K1111">
        <v>0</v>
      </c>
      <c r="L1111">
        <v>0</v>
      </c>
      <c r="M1111">
        <v>0</v>
      </c>
      <c r="N1111">
        <v>0</v>
      </c>
      <c r="O1111">
        <v>0</v>
      </c>
      <c r="P1111">
        <v>0</v>
      </c>
      <c r="Q1111">
        <v>0</v>
      </c>
      <c r="S1111" t="s">
        <v>51</v>
      </c>
      <c r="AA1111">
        <v>0</v>
      </c>
      <c r="AB1111">
        <v>0</v>
      </c>
      <c r="AC1111">
        <v>0</v>
      </c>
      <c r="AE1111">
        <v>0.972258492398</v>
      </c>
      <c r="AF1111" t="s">
        <v>38</v>
      </c>
      <c r="AG1111">
        <v>200</v>
      </c>
      <c r="AH1111" t="s">
        <v>39</v>
      </c>
    </row>
    <row r="1112" spans="1:34" x14ac:dyDescent="0.25">
      <c r="A1112">
        <v>1685</v>
      </c>
      <c r="B1112">
        <v>0</v>
      </c>
      <c r="C1112">
        <v>0</v>
      </c>
      <c r="D1112">
        <v>0</v>
      </c>
      <c r="E1112">
        <v>0</v>
      </c>
      <c r="F1112">
        <v>0</v>
      </c>
      <c r="G1112">
        <v>0</v>
      </c>
      <c r="H1112">
        <v>0</v>
      </c>
      <c r="J1112">
        <v>0</v>
      </c>
      <c r="K1112">
        <v>0</v>
      </c>
      <c r="L1112">
        <v>0</v>
      </c>
      <c r="M1112">
        <v>0</v>
      </c>
      <c r="N1112">
        <v>0</v>
      </c>
      <c r="O1112">
        <v>0</v>
      </c>
      <c r="P1112">
        <v>0</v>
      </c>
      <c r="Q1112">
        <v>0</v>
      </c>
      <c r="S1112" t="s">
        <v>51</v>
      </c>
      <c r="AA1112">
        <v>0</v>
      </c>
      <c r="AB1112">
        <v>0</v>
      </c>
      <c r="AC1112">
        <v>0</v>
      </c>
      <c r="AE1112">
        <v>0.972258492398</v>
      </c>
      <c r="AF1112" t="s">
        <v>44</v>
      </c>
      <c r="AG1112">
        <v>0.4</v>
      </c>
      <c r="AH1112" t="s">
        <v>45</v>
      </c>
    </row>
    <row r="1113" spans="1:34" x14ac:dyDescent="0.25">
      <c r="A1113">
        <v>1685</v>
      </c>
      <c r="B1113">
        <v>0</v>
      </c>
      <c r="C1113">
        <v>0</v>
      </c>
      <c r="D1113">
        <v>0</v>
      </c>
      <c r="E1113">
        <v>0</v>
      </c>
      <c r="F1113">
        <v>0</v>
      </c>
      <c r="G1113">
        <v>0</v>
      </c>
      <c r="H1113">
        <v>0</v>
      </c>
      <c r="J1113">
        <v>0</v>
      </c>
      <c r="K1113">
        <v>0</v>
      </c>
      <c r="L1113">
        <v>0</v>
      </c>
      <c r="M1113">
        <v>0</v>
      </c>
      <c r="N1113">
        <v>0</v>
      </c>
      <c r="O1113">
        <v>0</v>
      </c>
      <c r="P1113">
        <v>0</v>
      </c>
      <c r="Q1113">
        <v>0</v>
      </c>
      <c r="S1113" t="s">
        <v>51</v>
      </c>
      <c r="AA1113">
        <v>0</v>
      </c>
      <c r="AB1113">
        <v>0</v>
      </c>
      <c r="AC1113">
        <v>0</v>
      </c>
      <c r="AE1113">
        <v>0.972258492398</v>
      </c>
      <c r="AF1113" t="s">
        <v>46</v>
      </c>
      <c r="AG1113">
        <v>0.5</v>
      </c>
      <c r="AH1113" t="s">
        <v>47</v>
      </c>
    </row>
    <row r="1114" spans="1:34" x14ac:dyDescent="0.25">
      <c r="A1114">
        <v>1686</v>
      </c>
      <c r="B1114">
        <v>0</v>
      </c>
      <c r="C1114">
        <v>0</v>
      </c>
      <c r="D1114">
        <v>0</v>
      </c>
      <c r="E1114">
        <v>0</v>
      </c>
      <c r="F1114">
        <v>0</v>
      </c>
      <c r="G1114">
        <v>0</v>
      </c>
      <c r="H1114">
        <v>0</v>
      </c>
      <c r="J1114">
        <v>0</v>
      </c>
      <c r="K1114">
        <v>0</v>
      </c>
      <c r="L1114">
        <v>0</v>
      </c>
      <c r="M1114">
        <v>0</v>
      </c>
      <c r="N1114">
        <v>0</v>
      </c>
      <c r="O1114">
        <v>0</v>
      </c>
      <c r="P1114">
        <v>0</v>
      </c>
      <c r="Q1114">
        <v>0</v>
      </c>
      <c r="S1114">
        <v>0</v>
      </c>
      <c r="T1114">
        <v>0</v>
      </c>
      <c r="U1114">
        <v>0</v>
      </c>
      <c r="V1114">
        <v>0</v>
      </c>
      <c r="W1114">
        <v>0</v>
      </c>
      <c r="X1114">
        <v>0</v>
      </c>
      <c r="Y1114">
        <v>0</v>
      </c>
      <c r="AA1114" t="s">
        <v>51</v>
      </c>
      <c r="AE1114">
        <v>0.78574250779900001</v>
      </c>
      <c r="AF1114" t="s">
        <v>40</v>
      </c>
      <c r="AG1114">
        <v>0.2</v>
      </c>
      <c r="AH1114" t="s">
        <v>41</v>
      </c>
    </row>
    <row r="1115" spans="1:34" x14ac:dyDescent="0.25">
      <c r="A1115">
        <v>1686</v>
      </c>
      <c r="B1115">
        <v>0</v>
      </c>
      <c r="C1115">
        <v>0</v>
      </c>
      <c r="D1115">
        <v>0</v>
      </c>
      <c r="E1115">
        <v>0</v>
      </c>
      <c r="F1115">
        <v>0</v>
      </c>
      <c r="G1115">
        <v>0</v>
      </c>
      <c r="H1115">
        <v>0</v>
      </c>
      <c r="J1115">
        <v>0</v>
      </c>
      <c r="K1115">
        <v>0</v>
      </c>
      <c r="L1115">
        <v>0</v>
      </c>
      <c r="M1115">
        <v>0</v>
      </c>
      <c r="N1115">
        <v>0</v>
      </c>
      <c r="O1115">
        <v>0</v>
      </c>
      <c r="P1115">
        <v>0</v>
      </c>
      <c r="Q1115">
        <v>0</v>
      </c>
      <c r="S1115">
        <v>0</v>
      </c>
      <c r="T1115">
        <v>0</v>
      </c>
      <c r="U1115">
        <v>0</v>
      </c>
      <c r="V1115">
        <v>0</v>
      </c>
      <c r="W1115">
        <v>0</v>
      </c>
      <c r="X1115">
        <v>0</v>
      </c>
      <c r="Y1115">
        <v>0</v>
      </c>
      <c r="AA1115" t="s">
        <v>51</v>
      </c>
      <c r="AE1115">
        <v>0.78574250779900001</v>
      </c>
      <c r="AF1115" t="s">
        <v>42</v>
      </c>
      <c r="AG1115">
        <v>0.3</v>
      </c>
      <c r="AH1115" t="s">
        <v>43</v>
      </c>
    </row>
    <row r="1116" spans="1:34" x14ac:dyDescent="0.25">
      <c r="A1116">
        <v>1686</v>
      </c>
      <c r="B1116">
        <v>0</v>
      </c>
      <c r="C1116">
        <v>0</v>
      </c>
      <c r="D1116">
        <v>0</v>
      </c>
      <c r="E1116">
        <v>0</v>
      </c>
      <c r="F1116">
        <v>0</v>
      </c>
      <c r="G1116">
        <v>0</v>
      </c>
      <c r="H1116">
        <v>0</v>
      </c>
      <c r="J1116">
        <v>0</v>
      </c>
      <c r="K1116">
        <v>0</v>
      </c>
      <c r="L1116">
        <v>0</v>
      </c>
      <c r="M1116">
        <v>0</v>
      </c>
      <c r="N1116">
        <v>0</v>
      </c>
      <c r="O1116">
        <v>0</v>
      </c>
      <c r="P1116">
        <v>0</v>
      </c>
      <c r="Q1116">
        <v>0</v>
      </c>
      <c r="S1116">
        <v>0</v>
      </c>
      <c r="T1116">
        <v>0</v>
      </c>
      <c r="U1116">
        <v>0</v>
      </c>
      <c r="V1116">
        <v>0</v>
      </c>
      <c r="W1116">
        <v>0</v>
      </c>
      <c r="X1116">
        <v>0</v>
      </c>
      <c r="Y1116">
        <v>0</v>
      </c>
      <c r="AA1116" t="s">
        <v>51</v>
      </c>
      <c r="AE1116">
        <v>0.78574250779900001</v>
      </c>
      <c r="AF1116" t="s">
        <v>44</v>
      </c>
      <c r="AG1116">
        <v>0.4</v>
      </c>
      <c r="AH1116" t="s">
        <v>45</v>
      </c>
    </row>
    <row r="1117" spans="1:34" x14ac:dyDescent="0.25">
      <c r="A1117">
        <v>1686</v>
      </c>
      <c r="B1117">
        <v>0</v>
      </c>
      <c r="C1117">
        <v>0</v>
      </c>
      <c r="D1117">
        <v>0</v>
      </c>
      <c r="E1117">
        <v>0</v>
      </c>
      <c r="F1117">
        <v>0</v>
      </c>
      <c r="G1117">
        <v>0</v>
      </c>
      <c r="H1117">
        <v>0</v>
      </c>
      <c r="J1117">
        <v>0</v>
      </c>
      <c r="K1117">
        <v>0</v>
      </c>
      <c r="L1117">
        <v>0</v>
      </c>
      <c r="M1117">
        <v>0</v>
      </c>
      <c r="N1117">
        <v>0</v>
      </c>
      <c r="O1117">
        <v>0</v>
      </c>
      <c r="P1117">
        <v>0</v>
      </c>
      <c r="Q1117">
        <v>0</v>
      </c>
      <c r="S1117">
        <v>0</v>
      </c>
      <c r="T1117">
        <v>0</v>
      </c>
      <c r="U1117">
        <v>0</v>
      </c>
      <c r="V1117">
        <v>0</v>
      </c>
      <c r="W1117">
        <v>0</v>
      </c>
      <c r="X1117">
        <v>0</v>
      </c>
      <c r="Y1117">
        <v>0</v>
      </c>
      <c r="AA1117" t="s">
        <v>51</v>
      </c>
      <c r="AE1117">
        <v>0.78574250779900001</v>
      </c>
      <c r="AF1117" t="s">
        <v>46</v>
      </c>
      <c r="AG1117">
        <v>0.5</v>
      </c>
      <c r="AH1117" t="s">
        <v>47</v>
      </c>
    </row>
    <row r="1118" spans="1:34" x14ac:dyDescent="0.25">
      <c r="A1118">
        <v>1687</v>
      </c>
      <c r="B1118">
        <v>8</v>
      </c>
      <c r="C1118">
        <v>0</v>
      </c>
      <c r="D1118">
        <v>0</v>
      </c>
      <c r="E1118">
        <v>0</v>
      </c>
      <c r="F1118">
        <v>2</v>
      </c>
      <c r="G1118">
        <v>6</v>
      </c>
      <c r="H1118">
        <v>0</v>
      </c>
      <c r="I1118">
        <v>1.2</v>
      </c>
      <c r="J1118">
        <v>0</v>
      </c>
      <c r="K1118">
        <v>1</v>
      </c>
      <c r="L1118">
        <v>0</v>
      </c>
      <c r="M1118">
        <v>0</v>
      </c>
      <c r="N1118">
        <v>0</v>
      </c>
      <c r="O1118">
        <v>0</v>
      </c>
      <c r="P1118">
        <v>1</v>
      </c>
      <c r="Q1118">
        <v>0</v>
      </c>
      <c r="R1118">
        <v>1</v>
      </c>
      <c r="S1118">
        <v>4</v>
      </c>
      <c r="T1118">
        <v>0</v>
      </c>
      <c r="U1118">
        <v>0</v>
      </c>
      <c r="V1118">
        <v>0</v>
      </c>
      <c r="W1118">
        <v>0</v>
      </c>
      <c r="X1118">
        <v>4</v>
      </c>
      <c r="Y1118">
        <v>0</v>
      </c>
      <c r="Z1118">
        <v>1.1000000000000001</v>
      </c>
      <c r="AA1118">
        <v>1</v>
      </c>
      <c r="AB1118">
        <v>1</v>
      </c>
      <c r="AC1118">
        <v>0</v>
      </c>
      <c r="AD1118">
        <v>4</v>
      </c>
      <c r="AE1118">
        <v>0.94446129688000002</v>
      </c>
      <c r="AF1118" t="s">
        <v>46</v>
      </c>
      <c r="AG1118">
        <v>0.5</v>
      </c>
      <c r="AH1118" t="s">
        <v>47</v>
      </c>
    </row>
    <row r="1119" spans="1:34" x14ac:dyDescent="0.25">
      <c r="A1119">
        <v>1691</v>
      </c>
      <c r="B1119">
        <v>0</v>
      </c>
      <c r="C1119">
        <v>0</v>
      </c>
      <c r="D1119">
        <v>0</v>
      </c>
      <c r="E1119">
        <v>0</v>
      </c>
      <c r="F1119">
        <v>0</v>
      </c>
      <c r="G1119">
        <v>0</v>
      </c>
      <c r="H1119">
        <v>0</v>
      </c>
      <c r="J1119">
        <v>0</v>
      </c>
      <c r="K1119">
        <v>0</v>
      </c>
      <c r="L1119">
        <v>0</v>
      </c>
      <c r="M1119">
        <v>0</v>
      </c>
      <c r="N1119">
        <v>0</v>
      </c>
      <c r="O1119">
        <v>0</v>
      </c>
      <c r="P1119">
        <v>0</v>
      </c>
      <c r="Q1119">
        <v>0</v>
      </c>
      <c r="S1119" t="s">
        <v>51</v>
      </c>
      <c r="AA1119" t="s">
        <v>51</v>
      </c>
      <c r="AE1119">
        <v>1.0063741206600001</v>
      </c>
      <c r="AF1119" t="s">
        <v>40</v>
      </c>
      <c r="AG1119">
        <v>0.2</v>
      </c>
      <c r="AH1119" t="s">
        <v>41</v>
      </c>
    </row>
    <row r="1120" spans="1:34" x14ac:dyDescent="0.25">
      <c r="A1120">
        <v>1691</v>
      </c>
      <c r="B1120">
        <v>0</v>
      </c>
      <c r="C1120">
        <v>0</v>
      </c>
      <c r="D1120">
        <v>0</v>
      </c>
      <c r="E1120">
        <v>0</v>
      </c>
      <c r="F1120">
        <v>0</v>
      </c>
      <c r="G1120">
        <v>0</v>
      </c>
      <c r="H1120">
        <v>0</v>
      </c>
      <c r="J1120">
        <v>0</v>
      </c>
      <c r="K1120">
        <v>0</v>
      </c>
      <c r="L1120">
        <v>0</v>
      </c>
      <c r="M1120">
        <v>0</v>
      </c>
      <c r="N1120">
        <v>0</v>
      </c>
      <c r="O1120">
        <v>0</v>
      </c>
      <c r="P1120">
        <v>0</v>
      </c>
      <c r="Q1120">
        <v>0</v>
      </c>
      <c r="S1120" t="s">
        <v>51</v>
      </c>
      <c r="AA1120" t="s">
        <v>51</v>
      </c>
      <c r="AE1120">
        <v>1.0063741206600001</v>
      </c>
      <c r="AF1120" t="s">
        <v>42</v>
      </c>
      <c r="AG1120">
        <v>0.3</v>
      </c>
      <c r="AH1120" t="s">
        <v>43</v>
      </c>
    </row>
    <row r="1121" spans="1:34" x14ac:dyDescent="0.25">
      <c r="A1121">
        <v>1691</v>
      </c>
      <c r="B1121">
        <v>0</v>
      </c>
      <c r="C1121">
        <v>0</v>
      </c>
      <c r="D1121">
        <v>0</v>
      </c>
      <c r="E1121">
        <v>0</v>
      </c>
      <c r="F1121">
        <v>0</v>
      </c>
      <c r="G1121">
        <v>0</v>
      </c>
      <c r="H1121">
        <v>0</v>
      </c>
      <c r="J1121">
        <v>0</v>
      </c>
      <c r="K1121">
        <v>0</v>
      </c>
      <c r="L1121">
        <v>0</v>
      </c>
      <c r="M1121">
        <v>0</v>
      </c>
      <c r="N1121">
        <v>0</v>
      </c>
      <c r="O1121">
        <v>0</v>
      </c>
      <c r="P1121">
        <v>0</v>
      </c>
      <c r="Q1121">
        <v>0</v>
      </c>
      <c r="S1121" t="s">
        <v>51</v>
      </c>
      <c r="AA1121" t="s">
        <v>51</v>
      </c>
      <c r="AE1121">
        <v>1.0063741206600001</v>
      </c>
      <c r="AF1121" t="s">
        <v>44</v>
      </c>
      <c r="AG1121">
        <v>0.4</v>
      </c>
      <c r="AH1121" t="s">
        <v>45</v>
      </c>
    </row>
    <row r="1122" spans="1:34" x14ac:dyDescent="0.25">
      <c r="A1122">
        <v>1691</v>
      </c>
      <c r="B1122">
        <v>0</v>
      </c>
      <c r="C1122">
        <v>0</v>
      </c>
      <c r="D1122">
        <v>0</v>
      </c>
      <c r="E1122">
        <v>0</v>
      </c>
      <c r="F1122">
        <v>0</v>
      </c>
      <c r="G1122">
        <v>0</v>
      </c>
      <c r="H1122">
        <v>0</v>
      </c>
      <c r="J1122">
        <v>0</v>
      </c>
      <c r="K1122">
        <v>0</v>
      </c>
      <c r="L1122">
        <v>0</v>
      </c>
      <c r="M1122">
        <v>0</v>
      </c>
      <c r="N1122">
        <v>0</v>
      </c>
      <c r="O1122">
        <v>0</v>
      </c>
      <c r="P1122">
        <v>0</v>
      </c>
      <c r="Q1122">
        <v>0</v>
      </c>
      <c r="S1122" t="s">
        <v>51</v>
      </c>
      <c r="AA1122" t="s">
        <v>51</v>
      </c>
      <c r="AE1122">
        <v>1.0063741206600001</v>
      </c>
      <c r="AF1122" t="s">
        <v>46</v>
      </c>
      <c r="AG1122">
        <v>0.5</v>
      </c>
      <c r="AH1122" t="s">
        <v>47</v>
      </c>
    </row>
    <row r="1123" spans="1:34" x14ac:dyDescent="0.25">
      <c r="A1123">
        <v>1692</v>
      </c>
      <c r="B1123">
        <v>0</v>
      </c>
      <c r="C1123">
        <v>0</v>
      </c>
      <c r="D1123">
        <v>0</v>
      </c>
      <c r="E1123">
        <v>0</v>
      </c>
      <c r="F1123">
        <v>0</v>
      </c>
      <c r="G1123">
        <v>0</v>
      </c>
      <c r="H1123">
        <v>0</v>
      </c>
      <c r="J1123">
        <v>0</v>
      </c>
      <c r="K1123">
        <v>0</v>
      </c>
      <c r="L1123">
        <v>0</v>
      </c>
      <c r="M1123">
        <v>0</v>
      </c>
      <c r="N1123">
        <v>0</v>
      </c>
      <c r="O1123">
        <v>0</v>
      </c>
      <c r="P1123">
        <v>0</v>
      </c>
      <c r="Q1123">
        <v>0</v>
      </c>
      <c r="S1123">
        <v>0</v>
      </c>
      <c r="T1123">
        <v>0</v>
      </c>
      <c r="U1123">
        <v>0</v>
      </c>
      <c r="V1123">
        <v>0</v>
      </c>
      <c r="W1123">
        <v>0</v>
      </c>
      <c r="X1123">
        <v>0</v>
      </c>
      <c r="Y1123">
        <v>0</v>
      </c>
      <c r="AA1123">
        <v>4</v>
      </c>
      <c r="AB1123">
        <v>2</v>
      </c>
      <c r="AC1123">
        <v>2</v>
      </c>
      <c r="AD1123">
        <v>20</v>
      </c>
      <c r="AE1123">
        <v>0.91689053111899999</v>
      </c>
      <c r="AF1123" t="s">
        <v>40</v>
      </c>
      <c r="AG1123">
        <v>0.2</v>
      </c>
      <c r="AH1123" t="s">
        <v>41</v>
      </c>
    </row>
    <row r="1124" spans="1:34" x14ac:dyDescent="0.25">
      <c r="A1124">
        <v>1692</v>
      </c>
      <c r="B1124">
        <v>0</v>
      </c>
      <c r="C1124">
        <v>0</v>
      </c>
      <c r="D1124">
        <v>0</v>
      </c>
      <c r="E1124">
        <v>0</v>
      </c>
      <c r="F1124">
        <v>0</v>
      </c>
      <c r="G1124">
        <v>0</v>
      </c>
      <c r="H1124">
        <v>0</v>
      </c>
      <c r="J1124">
        <v>0</v>
      </c>
      <c r="K1124">
        <v>0</v>
      </c>
      <c r="L1124">
        <v>0</v>
      </c>
      <c r="M1124">
        <v>0</v>
      </c>
      <c r="N1124">
        <v>0</v>
      </c>
      <c r="O1124">
        <v>0</v>
      </c>
      <c r="P1124">
        <v>0</v>
      </c>
      <c r="Q1124">
        <v>0</v>
      </c>
      <c r="S1124">
        <v>0</v>
      </c>
      <c r="T1124">
        <v>0</v>
      </c>
      <c r="U1124">
        <v>0</v>
      </c>
      <c r="V1124">
        <v>0</v>
      </c>
      <c r="W1124">
        <v>0</v>
      </c>
      <c r="X1124">
        <v>0</v>
      </c>
      <c r="Y1124">
        <v>0</v>
      </c>
      <c r="AA1124">
        <v>4</v>
      </c>
      <c r="AB1124">
        <v>2</v>
      </c>
      <c r="AC1124">
        <v>2</v>
      </c>
      <c r="AD1124">
        <v>20</v>
      </c>
      <c r="AE1124">
        <v>0.91689053111899999</v>
      </c>
      <c r="AF1124" t="s">
        <v>42</v>
      </c>
      <c r="AG1124">
        <v>0.3</v>
      </c>
      <c r="AH1124" t="s">
        <v>43</v>
      </c>
    </row>
    <row r="1125" spans="1:34" x14ac:dyDescent="0.25">
      <c r="A1125">
        <v>1692</v>
      </c>
      <c r="B1125">
        <v>0</v>
      </c>
      <c r="C1125">
        <v>0</v>
      </c>
      <c r="D1125">
        <v>0</v>
      </c>
      <c r="E1125">
        <v>0</v>
      </c>
      <c r="F1125">
        <v>0</v>
      </c>
      <c r="G1125">
        <v>0</v>
      </c>
      <c r="H1125">
        <v>0</v>
      </c>
      <c r="J1125">
        <v>0</v>
      </c>
      <c r="K1125">
        <v>0</v>
      </c>
      <c r="L1125">
        <v>0</v>
      </c>
      <c r="M1125">
        <v>0</v>
      </c>
      <c r="N1125">
        <v>0</v>
      </c>
      <c r="O1125">
        <v>0</v>
      </c>
      <c r="P1125">
        <v>0</v>
      </c>
      <c r="Q1125">
        <v>0</v>
      </c>
      <c r="S1125">
        <v>0</v>
      </c>
      <c r="T1125">
        <v>0</v>
      </c>
      <c r="U1125">
        <v>0</v>
      </c>
      <c r="V1125">
        <v>0</v>
      </c>
      <c r="W1125">
        <v>0</v>
      </c>
      <c r="X1125">
        <v>0</v>
      </c>
      <c r="Y1125">
        <v>0</v>
      </c>
      <c r="AA1125">
        <v>4</v>
      </c>
      <c r="AB1125">
        <v>2</v>
      </c>
      <c r="AC1125">
        <v>2</v>
      </c>
      <c r="AD1125">
        <v>20</v>
      </c>
      <c r="AE1125">
        <v>0.91689053111899999</v>
      </c>
      <c r="AF1125" t="s">
        <v>44</v>
      </c>
      <c r="AG1125">
        <v>0.4</v>
      </c>
      <c r="AH1125" t="s">
        <v>45</v>
      </c>
    </row>
    <row r="1126" spans="1:34" x14ac:dyDescent="0.25">
      <c r="A1126">
        <v>1692</v>
      </c>
      <c r="B1126">
        <v>0</v>
      </c>
      <c r="C1126">
        <v>0</v>
      </c>
      <c r="D1126">
        <v>0</v>
      </c>
      <c r="E1126">
        <v>0</v>
      </c>
      <c r="F1126">
        <v>0</v>
      </c>
      <c r="G1126">
        <v>0</v>
      </c>
      <c r="H1126">
        <v>0</v>
      </c>
      <c r="J1126">
        <v>0</v>
      </c>
      <c r="K1126">
        <v>0</v>
      </c>
      <c r="L1126">
        <v>0</v>
      </c>
      <c r="M1126">
        <v>0</v>
      </c>
      <c r="N1126">
        <v>0</v>
      </c>
      <c r="O1126">
        <v>0</v>
      </c>
      <c r="P1126">
        <v>0</v>
      </c>
      <c r="Q1126">
        <v>0</v>
      </c>
      <c r="S1126">
        <v>0</v>
      </c>
      <c r="T1126">
        <v>0</v>
      </c>
      <c r="U1126">
        <v>0</v>
      </c>
      <c r="V1126">
        <v>0</v>
      </c>
      <c r="W1126">
        <v>0</v>
      </c>
      <c r="X1126">
        <v>0</v>
      </c>
      <c r="Y1126">
        <v>0</v>
      </c>
      <c r="AA1126">
        <v>4</v>
      </c>
      <c r="AB1126">
        <v>2</v>
      </c>
      <c r="AC1126">
        <v>2</v>
      </c>
      <c r="AD1126">
        <v>20</v>
      </c>
      <c r="AE1126">
        <v>0.91689053111899999</v>
      </c>
      <c r="AF1126" t="s">
        <v>46</v>
      </c>
      <c r="AG1126">
        <v>0.5</v>
      </c>
      <c r="AH1126" t="s">
        <v>47</v>
      </c>
    </row>
    <row r="1127" spans="1:34" x14ac:dyDescent="0.25">
      <c r="A1127">
        <v>1696</v>
      </c>
      <c r="B1127">
        <v>0</v>
      </c>
      <c r="C1127">
        <v>0</v>
      </c>
      <c r="D1127">
        <v>0</v>
      </c>
      <c r="E1127">
        <v>0</v>
      </c>
      <c r="F1127">
        <v>0</v>
      </c>
      <c r="G1127">
        <v>0</v>
      </c>
      <c r="H1127">
        <v>0</v>
      </c>
      <c r="J1127">
        <v>0</v>
      </c>
      <c r="K1127">
        <v>0</v>
      </c>
      <c r="L1127">
        <v>0</v>
      </c>
      <c r="M1127">
        <v>0</v>
      </c>
      <c r="N1127">
        <v>0</v>
      </c>
      <c r="O1127">
        <v>0</v>
      </c>
      <c r="P1127">
        <v>0</v>
      </c>
      <c r="Q1127">
        <v>0</v>
      </c>
      <c r="S1127">
        <v>0</v>
      </c>
      <c r="T1127">
        <v>0</v>
      </c>
      <c r="U1127">
        <v>0</v>
      </c>
      <c r="V1127">
        <v>0</v>
      </c>
      <c r="W1127">
        <v>0</v>
      </c>
      <c r="X1127">
        <v>0</v>
      </c>
      <c r="Y1127">
        <v>0</v>
      </c>
      <c r="AA1127">
        <v>4</v>
      </c>
      <c r="AB1127">
        <v>0</v>
      </c>
      <c r="AC1127">
        <v>4</v>
      </c>
      <c r="AD1127">
        <v>2</v>
      </c>
      <c r="AE1127">
        <v>0.77393240650799999</v>
      </c>
      <c r="AF1127" t="s">
        <v>49</v>
      </c>
      <c r="AG1127">
        <v>50</v>
      </c>
      <c r="AH1127" t="s">
        <v>50</v>
      </c>
    </row>
    <row r="1128" spans="1:34" x14ac:dyDescent="0.25">
      <c r="A1128">
        <v>1696</v>
      </c>
      <c r="B1128">
        <v>0</v>
      </c>
      <c r="C1128">
        <v>0</v>
      </c>
      <c r="D1128">
        <v>0</v>
      </c>
      <c r="E1128">
        <v>0</v>
      </c>
      <c r="F1128">
        <v>0</v>
      </c>
      <c r="G1128">
        <v>0</v>
      </c>
      <c r="H1128">
        <v>0</v>
      </c>
      <c r="J1128">
        <v>0</v>
      </c>
      <c r="K1128">
        <v>0</v>
      </c>
      <c r="L1128">
        <v>0</v>
      </c>
      <c r="M1128">
        <v>0</v>
      </c>
      <c r="N1128">
        <v>0</v>
      </c>
      <c r="O1128">
        <v>0</v>
      </c>
      <c r="P1128">
        <v>0</v>
      </c>
      <c r="Q1128">
        <v>0</v>
      </c>
      <c r="S1128">
        <v>0</v>
      </c>
      <c r="T1128">
        <v>0</v>
      </c>
      <c r="U1128">
        <v>0</v>
      </c>
      <c r="V1128">
        <v>0</v>
      </c>
      <c r="W1128">
        <v>0</v>
      </c>
      <c r="X1128">
        <v>0</v>
      </c>
      <c r="Y1128">
        <v>0</v>
      </c>
      <c r="AA1128">
        <v>4</v>
      </c>
      <c r="AB1128">
        <v>0</v>
      </c>
      <c r="AC1128">
        <v>4</v>
      </c>
      <c r="AD1128">
        <v>2</v>
      </c>
      <c r="AE1128">
        <v>0.77393240650799999</v>
      </c>
      <c r="AF1128" t="s">
        <v>34</v>
      </c>
      <c r="AG1128">
        <v>100</v>
      </c>
      <c r="AH1128" t="s">
        <v>35</v>
      </c>
    </row>
    <row r="1129" spans="1:34" x14ac:dyDescent="0.25">
      <c r="A1129">
        <v>1696</v>
      </c>
      <c r="B1129">
        <v>0</v>
      </c>
      <c r="C1129">
        <v>0</v>
      </c>
      <c r="D1129">
        <v>0</v>
      </c>
      <c r="E1129">
        <v>0</v>
      </c>
      <c r="F1129">
        <v>0</v>
      </c>
      <c r="G1129">
        <v>0</v>
      </c>
      <c r="H1129">
        <v>0</v>
      </c>
      <c r="J1129">
        <v>0</v>
      </c>
      <c r="K1129">
        <v>0</v>
      </c>
      <c r="L1129">
        <v>0</v>
      </c>
      <c r="M1129">
        <v>0</v>
      </c>
      <c r="N1129">
        <v>0</v>
      </c>
      <c r="O1129">
        <v>0</v>
      </c>
      <c r="P1129">
        <v>0</v>
      </c>
      <c r="Q1129">
        <v>0</v>
      </c>
      <c r="S1129">
        <v>0</v>
      </c>
      <c r="T1129">
        <v>0</v>
      </c>
      <c r="U1129">
        <v>0</v>
      </c>
      <c r="V1129">
        <v>0</v>
      </c>
      <c r="W1129">
        <v>0</v>
      </c>
      <c r="X1129">
        <v>0</v>
      </c>
      <c r="Y1129">
        <v>0</v>
      </c>
      <c r="AA1129">
        <v>4</v>
      </c>
      <c r="AB1129">
        <v>0</v>
      </c>
      <c r="AC1129">
        <v>4</v>
      </c>
      <c r="AD1129">
        <v>2</v>
      </c>
      <c r="AE1129">
        <v>0.77393240650799999</v>
      </c>
      <c r="AF1129" t="s">
        <v>36</v>
      </c>
      <c r="AG1129">
        <v>150</v>
      </c>
      <c r="AH1129" t="s">
        <v>37</v>
      </c>
    </row>
    <row r="1130" spans="1:34" x14ac:dyDescent="0.25">
      <c r="A1130">
        <v>1696</v>
      </c>
      <c r="B1130">
        <v>0</v>
      </c>
      <c r="C1130">
        <v>0</v>
      </c>
      <c r="D1130">
        <v>0</v>
      </c>
      <c r="E1130">
        <v>0</v>
      </c>
      <c r="F1130">
        <v>0</v>
      </c>
      <c r="G1130">
        <v>0</v>
      </c>
      <c r="H1130">
        <v>0</v>
      </c>
      <c r="J1130">
        <v>0</v>
      </c>
      <c r="K1130">
        <v>0</v>
      </c>
      <c r="L1130">
        <v>0</v>
      </c>
      <c r="M1130">
        <v>0</v>
      </c>
      <c r="N1130">
        <v>0</v>
      </c>
      <c r="O1130">
        <v>0</v>
      </c>
      <c r="P1130">
        <v>0</v>
      </c>
      <c r="Q1130">
        <v>0</v>
      </c>
      <c r="S1130">
        <v>0</v>
      </c>
      <c r="T1130">
        <v>0</v>
      </c>
      <c r="U1130">
        <v>0</v>
      </c>
      <c r="V1130">
        <v>0</v>
      </c>
      <c r="W1130">
        <v>0</v>
      </c>
      <c r="X1130">
        <v>0</v>
      </c>
      <c r="Y1130">
        <v>0</v>
      </c>
      <c r="AA1130">
        <v>4</v>
      </c>
      <c r="AB1130">
        <v>0</v>
      </c>
      <c r="AC1130">
        <v>4</v>
      </c>
      <c r="AD1130">
        <v>2</v>
      </c>
      <c r="AE1130">
        <v>0.77393240650799999</v>
      </c>
      <c r="AF1130" t="s">
        <v>38</v>
      </c>
      <c r="AG1130">
        <v>200</v>
      </c>
      <c r="AH1130" t="s">
        <v>39</v>
      </c>
    </row>
    <row r="1131" spans="1:34" x14ac:dyDescent="0.25">
      <c r="A1131">
        <v>1696</v>
      </c>
      <c r="B1131">
        <v>0</v>
      </c>
      <c r="C1131">
        <v>0</v>
      </c>
      <c r="D1131">
        <v>0</v>
      </c>
      <c r="E1131">
        <v>0</v>
      </c>
      <c r="F1131">
        <v>0</v>
      </c>
      <c r="G1131">
        <v>0</v>
      </c>
      <c r="H1131">
        <v>0</v>
      </c>
      <c r="J1131">
        <v>0</v>
      </c>
      <c r="K1131">
        <v>0</v>
      </c>
      <c r="L1131">
        <v>0</v>
      </c>
      <c r="M1131">
        <v>0</v>
      </c>
      <c r="N1131">
        <v>0</v>
      </c>
      <c r="O1131">
        <v>0</v>
      </c>
      <c r="P1131">
        <v>0</v>
      </c>
      <c r="Q1131">
        <v>0</v>
      </c>
      <c r="S1131">
        <v>0</v>
      </c>
      <c r="T1131">
        <v>0</v>
      </c>
      <c r="U1131">
        <v>0</v>
      </c>
      <c r="V1131">
        <v>0</v>
      </c>
      <c r="W1131">
        <v>0</v>
      </c>
      <c r="X1131">
        <v>0</v>
      </c>
      <c r="Y1131">
        <v>0</v>
      </c>
      <c r="AA1131">
        <v>4</v>
      </c>
      <c r="AB1131">
        <v>0</v>
      </c>
      <c r="AC1131">
        <v>4</v>
      </c>
      <c r="AD1131">
        <v>2</v>
      </c>
      <c r="AE1131">
        <v>0.77393240650799999</v>
      </c>
      <c r="AF1131" t="s">
        <v>44</v>
      </c>
      <c r="AG1131">
        <v>0.4</v>
      </c>
      <c r="AH1131" t="s">
        <v>45</v>
      </c>
    </row>
    <row r="1132" spans="1:34" x14ac:dyDescent="0.25">
      <c r="A1132">
        <v>1696</v>
      </c>
      <c r="B1132">
        <v>0</v>
      </c>
      <c r="C1132">
        <v>0</v>
      </c>
      <c r="D1132">
        <v>0</v>
      </c>
      <c r="E1132">
        <v>0</v>
      </c>
      <c r="F1132">
        <v>0</v>
      </c>
      <c r="G1132">
        <v>0</v>
      </c>
      <c r="H1132">
        <v>0</v>
      </c>
      <c r="J1132">
        <v>0</v>
      </c>
      <c r="K1132">
        <v>0</v>
      </c>
      <c r="L1132">
        <v>0</v>
      </c>
      <c r="M1132">
        <v>0</v>
      </c>
      <c r="N1132">
        <v>0</v>
      </c>
      <c r="O1132">
        <v>0</v>
      </c>
      <c r="P1132">
        <v>0</v>
      </c>
      <c r="Q1132">
        <v>0</v>
      </c>
      <c r="S1132">
        <v>0</v>
      </c>
      <c r="T1132">
        <v>0</v>
      </c>
      <c r="U1132">
        <v>0</v>
      </c>
      <c r="V1132">
        <v>0</v>
      </c>
      <c r="W1132">
        <v>0</v>
      </c>
      <c r="X1132">
        <v>0</v>
      </c>
      <c r="Y1132">
        <v>0</v>
      </c>
      <c r="AA1132">
        <v>4</v>
      </c>
      <c r="AB1132">
        <v>0</v>
      </c>
      <c r="AC1132">
        <v>4</v>
      </c>
      <c r="AD1132">
        <v>2</v>
      </c>
      <c r="AE1132">
        <v>0.77393240650799999</v>
      </c>
      <c r="AF1132" t="s">
        <v>46</v>
      </c>
      <c r="AG1132">
        <v>0.5</v>
      </c>
      <c r="AH1132" t="s">
        <v>47</v>
      </c>
    </row>
    <row r="1133" spans="1:34" x14ac:dyDescent="0.25">
      <c r="A1133">
        <v>1706</v>
      </c>
      <c r="B1133">
        <v>0</v>
      </c>
      <c r="C1133">
        <v>0</v>
      </c>
      <c r="D1133">
        <v>0</v>
      </c>
      <c r="E1133">
        <v>0</v>
      </c>
      <c r="F1133">
        <v>0</v>
      </c>
      <c r="G1133">
        <v>0</v>
      </c>
      <c r="H1133">
        <v>0</v>
      </c>
      <c r="J1133">
        <v>0</v>
      </c>
      <c r="K1133">
        <v>0</v>
      </c>
      <c r="L1133">
        <v>0</v>
      </c>
      <c r="M1133">
        <v>0</v>
      </c>
      <c r="N1133">
        <v>0</v>
      </c>
      <c r="O1133">
        <v>0</v>
      </c>
      <c r="P1133">
        <v>0</v>
      </c>
      <c r="Q1133">
        <v>0</v>
      </c>
      <c r="S1133">
        <v>0</v>
      </c>
      <c r="T1133">
        <v>0</v>
      </c>
      <c r="U1133">
        <v>0</v>
      </c>
      <c r="V1133">
        <v>0</v>
      </c>
      <c r="W1133">
        <v>0</v>
      </c>
      <c r="X1133">
        <v>0</v>
      </c>
      <c r="Y1133">
        <v>0</v>
      </c>
      <c r="AA1133">
        <v>2</v>
      </c>
      <c r="AB1133">
        <v>0</v>
      </c>
      <c r="AC1133">
        <v>2</v>
      </c>
      <c r="AD1133">
        <v>8</v>
      </c>
      <c r="AE1133">
        <v>0.81096335879699999</v>
      </c>
      <c r="AF1133" t="s">
        <v>46</v>
      </c>
      <c r="AG1133">
        <v>0.5</v>
      </c>
      <c r="AH1133" t="s">
        <v>47</v>
      </c>
    </row>
    <row r="1134" spans="1:34" x14ac:dyDescent="0.25">
      <c r="A1134">
        <v>1729</v>
      </c>
      <c r="B1134">
        <v>0</v>
      </c>
      <c r="C1134">
        <v>0</v>
      </c>
      <c r="D1134">
        <v>0</v>
      </c>
      <c r="E1134">
        <v>0</v>
      </c>
      <c r="F1134">
        <v>0</v>
      </c>
      <c r="G1134">
        <v>0</v>
      </c>
      <c r="H1134">
        <v>0</v>
      </c>
      <c r="J1134">
        <v>0</v>
      </c>
      <c r="K1134">
        <v>0</v>
      </c>
      <c r="L1134">
        <v>0</v>
      </c>
      <c r="M1134">
        <v>0</v>
      </c>
      <c r="N1134">
        <v>0</v>
      </c>
      <c r="O1134">
        <v>0</v>
      </c>
      <c r="P1134">
        <v>0</v>
      </c>
      <c r="Q1134">
        <v>0</v>
      </c>
      <c r="S1134">
        <v>12</v>
      </c>
      <c r="T1134">
        <v>4</v>
      </c>
      <c r="U1134">
        <v>0</v>
      </c>
      <c r="V1134">
        <v>0</v>
      </c>
      <c r="W1134">
        <v>2</v>
      </c>
      <c r="X1134">
        <v>4</v>
      </c>
      <c r="Y1134">
        <v>2</v>
      </c>
      <c r="Z1134">
        <v>3</v>
      </c>
      <c r="AA1134">
        <v>2</v>
      </c>
      <c r="AB1134">
        <v>0</v>
      </c>
      <c r="AC1134">
        <v>2</v>
      </c>
      <c r="AD1134">
        <v>10</v>
      </c>
      <c r="AE1134">
        <v>0.77393240650799999</v>
      </c>
      <c r="AF1134" t="s">
        <v>38</v>
      </c>
      <c r="AG1134">
        <v>200</v>
      </c>
      <c r="AH1134" t="s">
        <v>39</v>
      </c>
    </row>
    <row r="1135" spans="1:34" x14ac:dyDescent="0.25">
      <c r="A1135">
        <v>1730</v>
      </c>
      <c r="B1135">
        <v>0</v>
      </c>
      <c r="C1135">
        <v>0</v>
      </c>
      <c r="D1135">
        <v>0</v>
      </c>
      <c r="E1135">
        <v>0</v>
      </c>
      <c r="F1135">
        <v>0</v>
      </c>
      <c r="G1135">
        <v>0</v>
      </c>
      <c r="H1135">
        <v>0</v>
      </c>
      <c r="J1135">
        <v>0</v>
      </c>
      <c r="K1135">
        <v>0</v>
      </c>
      <c r="L1135">
        <v>0</v>
      </c>
      <c r="M1135">
        <v>0</v>
      </c>
      <c r="N1135">
        <v>0</v>
      </c>
      <c r="O1135">
        <v>0</v>
      </c>
      <c r="P1135">
        <v>0</v>
      </c>
      <c r="Q1135">
        <v>0</v>
      </c>
      <c r="S1135">
        <v>4</v>
      </c>
      <c r="T1135">
        <v>4</v>
      </c>
      <c r="U1135">
        <v>0</v>
      </c>
      <c r="V1135">
        <v>0</v>
      </c>
      <c r="W1135">
        <v>0</v>
      </c>
      <c r="X1135">
        <v>0</v>
      </c>
      <c r="Y1135">
        <v>0</v>
      </c>
      <c r="Z1135">
        <v>1</v>
      </c>
      <c r="AA1135">
        <v>2</v>
      </c>
      <c r="AB1135">
        <v>0</v>
      </c>
      <c r="AC1135">
        <v>2</v>
      </c>
      <c r="AD1135">
        <v>5</v>
      </c>
      <c r="AE1135">
        <v>0.93250365977600003</v>
      </c>
      <c r="AF1135" t="s">
        <v>49</v>
      </c>
      <c r="AG1135">
        <v>50</v>
      </c>
      <c r="AH1135" t="s">
        <v>50</v>
      </c>
    </row>
    <row r="1136" spans="1:34" x14ac:dyDescent="0.25">
      <c r="A1136">
        <v>1730</v>
      </c>
      <c r="B1136">
        <v>0</v>
      </c>
      <c r="C1136">
        <v>0</v>
      </c>
      <c r="D1136">
        <v>0</v>
      </c>
      <c r="E1136">
        <v>0</v>
      </c>
      <c r="F1136">
        <v>0</v>
      </c>
      <c r="G1136">
        <v>0</v>
      </c>
      <c r="H1136">
        <v>0</v>
      </c>
      <c r="J1136">
        <v>0</v>
      </c>
      <c r="K1136">
        <v>0</v>
      </c>
      <c r="L1136">
        <v>0</v>
      </c>
      <c r="M1136">
        <v>0</v>
      </c>
      <c r="N1136">
        <v>0</v>
      </c>
      <c r="O1136">
        <v>0</v>
      </c>
      <c r="P1136">
        <v>0</v>
      </c>
      <c r="Q1136">
        <v>0</v>
      </c>
      <c r="S1136">
        <v>4</v>
      </c>
      <c r="T1136">
        <v>4</v>
      </c>
      <c r="U1136">
        <v>0</v>
      </c>
      <c r="V1136">
        <v>0</v>
      </c>
      <c r="W1136">
        <v>0</v>
      </c>
      <c r="X1136">
        <v>0</v>
      </c>
      <c r="Y1136">
        <v>0</v>
      </c>
      <c r="Z1136">
        <v>1</v>
      </c>
      <c r="AA1136">
        <v>2</v>
      </c>
      <c r="AB1136">
        <v>0</v>
      </c>
      <c r="AC1136">
        <v>2</v>
      </c>
      <c r="AD1136">
        <v>5</v>
      </c>
      <c r="AE1136">
        <v>0.93250365977600003</v>
      </c>
      <c r="AF1136" t="s">
        <v>34</v>
      </c>
      <c r="AG1136">
        <v>100</v>
      </c>
      <c r="AH1136" t="s">
        <v>35</v>
      </c>
    </row>
    <row r="1137" spans="1:34" x14ac:dyDescent="0.25">
      <c r="A1137">
        <v>1730</v>
      </c>
      <c r="B1137">
        <v>0</v>
      </c>
      <c r="C1137">
        <v>0</v>
      </c>
      <c r="D1137">
        <v>0</v>
      </c>
      <c r="E1137">
        <v>0</v>
      </c>
      <c r="F1137">
        <v>0</v>
      </c>
      <c r="G1137">
        <v>0</v>
      </c>
      <c r="H1137">
        <v>0</v>
      </c>
      <c r="J1137">
        <v>0</v>
      </c>
      <c r="K1137">
        <v>0</v>
      </c>
      <c r="L1137">
        <v>0</v>
      </c>
      <c r="M1137">
        <v>0</v>
      </c>
      <c r="N1137">
        <v>0</v>
      </c>
      <c r="O1137">
        <v>0</v>
      </c>
      <c r="P1137">
        <v>0</v>
      </c>
      <c r="Q1137">
        <v>0</v>
      </c>
      <c r="S1137">
        <v>4</v>
      </c>
      <c r="T1137">
        <v>4</v>
      </c>
      <c r="U1137">
        <v>0</v>
      </c>
      <c r="V1137">
        <v>0</v>
      </c>
      <c r="W1137">
        <v>0</v>
      </c>
      <c r="X1137">
        <v>0</v>
      </c>
      <c r="Y1137">
        <v>0</v>
      </c>
      <c r="Z1137">
        <v>1</v>
      </c>
      <c r="AA1137">
        <v>2</v>
      </c>
      <c r="AB1137">
        <v>0</v>
      </c>
      <c r="AC1137">
        <v>2</v>
      </c>
      <c r="AD1137">
        <v>5</v>
      </c>
      <c r="AE1137">
        <v>0.93250365977600003</v>
      </c>
      <c r="AF1137" t="s">
        <v>36</v>
      </c>
      <c r="AG1137">
        <v>150</v>
      </c>
      <c r="AH1137" t="s">
        <v>37</v>
      </c>
    </row>
    <row r="1138" spans="1:34" x14ac:dyDescent="0.25">
      <c r="A1138">
        <v>1730</v>
      </c>
      <c r="B1138">
        <v>0</v>
      </c>
      <c r="C1138">
        <v>0</v>
      </c>
      <c r="D1138">
        <v>0</v>
      </c>
      <c r="E1138">
        <v>0</v>
      </c>
      <c r="F1138">
        <v>0</v>
      </c>
      <c r="G1138">
        <v>0</v>
      </c>
      <c r="H1138">
        <v>0</v>
      </c>
      <c r="J1138">
        <v>0</v>
      </c>
      <c r="K1138">
        <v>0</v>
      </c>
      <c r="L1138">
        <v>0</v>
      </c>
      <c r="M1138">
        <v>0</v>
      </c>
      <c r="N1138">
        <v>0</v>
      </c>
      <c r="O1138">
        <v>0</v>
      </c>
      <c r="P1138">
        <v>0</v>
      </c>
      <c r="Q1138">
        <v>0</v>
      </c>
      <c r="S1138">
        <v>4</v>
      </c>
      <c r="T1138">
        <v>4</v>
      </c>
      <c r="U1138">
        <v>0</v>
      </c>
      <c r="V1138">
        <v>0</v>
      </c>
      <c r="W1138">
        <v>0</v>
      </c>
      <c r="X1138">
        <v>0</v>
      </c>
      <c r="Y1138">
        <v>0</v>
      </c>
      <c r="Z1138">
        <v>1</v>
      </c>
      <c r="AA1138">
        <v>2</v>
      </c>
      <c r="AB1138">
        <v>0</v>
      </c>
      <c r="AC1138">
        <v>2</v>
      </c>
      <c r="AD1138">
        <v>5</v>
      </c>
      <c r="AE1138">
        <v>0.93250365977600003</v>
      </c>
      <c r="AF1138" t="s">
        <v>38</v>
      </c>
      <c r="AG1138">
        <v>200</v>
      </c>
      <c r="AH1138" t="s">
        <v>39</v>
      </c>
    </row>
    <row r="1139" spans="1:34" x14ac:dyDescent="0.25">
      <c r="A1139">
        <v>1730</v>
      </c>
      <c r="B1139">
        <v>0</v>
      </c>
      <c r="C1139">
        <v>0</v>
      </c>
      <c r="D1139">
        <v>0</v>
      </c>
      <c r="E1139">
        <v>0</v>
      </c>
      <c r="F1139">
        <v>0</v>
      </c>
      <c r="G1139">
        <v>0</v>
      </c>
      <c r="H1139">
        <v>0</v>
      </c>
      <c r="J1139">
        <v>0</v>
      </c>
      <c r="K1139">
        <v>0</v>
      </c>
      <c r="L1139">
        <v>0</v>
      </c>
      <c r="M1139">
        <v>0</v>
      </c>
      <c r="N1139">
        <v>0</v>
      </c>
      <c r="O1139">
        <v>0</v>
      </c>
      <c r="P1139">
        <v>0</v>
      </c>
      <c r="Q1139">
        <v>0</v>
      </c>
      <c r="S1139">
        <v>4</v>
      </c>
      <c r="T1139">
        <v>4</v>
      </c>
      <c r="U1139">
        <v>0</v>
      </c>
      <c r="V1139">
        <v>0</v>
      </c>
      <c r="W1139">
        <v>0</v>
      </c>
      <c r="X1139">
        <v>0</v>
      </c>
      <c r="Y1139">
        <v>0</v>
      </c>
      <c r="Z1139">
        <v>1</v>
      </c>
      <c r="AA1139">
        <v>2</v>
      </c>
      <c r="AB1139">
        <v>0</v>
      </c>
      <c r="AC1139">
        <v>2</v>
      </c>
      <c r="AD1139">
        <v>5</v>
      </c>
      <c r="AE1139">
        <v>0.93250365977600003</v>
      </c>
      <c r="AF1139" t="s">
        <v>44</v>
      </c>
      <c r="AG1139">
        <v>0.4</v>
      </c>
      <c r="AH1139" t="s">
        <v>45</v>
      </c>
    </row>
    <row r="1140" spans="1:34" x14ac:dyDescent="0.25">
      <c r="A1140">
        <v>1730</v>
      </c>
      <c r="B1140">
        <v>0</v>
      </c>
      <c r="C1140">
        <v>0</v>
      </c>
      <c r="D1140">
        <v>0</v>
      </c>
      <c r="E1140">
        <v>0</v>
      </c>
      <c r="F1140">
        <v>0</v>
      </c>
      <c r="G1140">
        <v>0</v>
      </c>
      <c r="H1140">
        <v>0</v>
      </c>
      <c r="J1140">
        <v>0</v>
      </c>
      <c r="K1140">
        <v>0</v>
      </c>
      <c r="L1140">
        <v>0</v>
      </c>
      <c r="M1140">
        <v>0</v>
      </c>
      <c r="N1140">
        <v>0</v>
      </c>
      <c r="O1140">
        <v>0</v>
      </c>
      <c r="P1140">
        <v>0</v>
      </c>
      <c r="Q1140">
        <v>0</v>
      </c>
      <c r="S1140">
        <v>4</v>
      </c>
      <c r="T1140">
        <v>4</v>
      </c>
      <c r="U1140">
        <v>0</v>
      </c>
      <c r="V1140">
        <v>0</v>
      </c>
      <c r="W1140">
        <v>0</v>
      </c>
      <c r="X1140">
        <v>0</v>
      </c>
      <c r="Y1140">
        <v>0</v>
      </c>
      <c r="Z1140">
        <v>1</v>
      </c>
      <c r="AA1140">
        <v>2</v>
      </c>
      <c r="AB1140">
        <v>0</v>
      </c>
      <c r="AC1140">
        <v>2</v>
      </c>
      <c r="AD1140">
        <v>5</v>
      </c>
      <c r="AE1140">
        <v>0.93250365977600003</v>
      </c>
      <c r="AF1140" t="s">
        <v>46</v>
      </c>
      <c r="AG1140">
        <v>0.5</v>
      </c>
      <c r="AH1140" t="s">
        <v>47</v>
      </c>
    </row>
    <row r="1141" spans="1:34" x14ac:dyDescent="0.25">
      <c r="A1141">
        <v>1731</v>
      </c>
      <c r="B1141">
        <v>0</v>
      </c>
      <c r="C1141">
        <v>0</v>
      </c>
      <c r="D1141">
        <v>0</v>
      </c>
      <c r="E1141">
        <v>0</v>
      </c>
      <c r="F1141">
        <v>0</v>
      </c>
      <c r="G1141">
        <v>0</v>
      </c>
      <c r="H1141">
        <v>0</v>
      </c>
      <c r="J1141">
        <v>0</v>
      </c>
      <c r="K1141">
        <v>0</v>
      </c>
      <c r="L1141">
        <v>0</v>
      </c>
      <c r="M1141">
        <v>0</v>
      </c>
      <c r="N1141">
        <v>0</v>
      </c>
      <c r="O1141">
        <v>0</v>
      </c>
      <c r="P1141">
        <v>0</v>
      </c>
      <c r="Q1141">
        <v>0</v>
      </c>
      <c r="S1141">
        <v>0</v>
      </c>
      <c r="T1141">
        <v>0</v>
      </c>
      <c r="U1141">
        <v>0</v>
      </c>
      <c r="V1141">
        <v>0</v>
      </c>
      <c r="W1141">
        <v>0</v>
      </c>
      <c r="X1141">
        <v>0</v>
      </c>
      <c r="Y1141">
        <v>0</v>
      </c>
      <c r="AA1141">
        <v>0</v>
      </c>
      <c r="AB1141">
        <v>0</v>
      </c>
      <c r="AC1141">
        <v>0</v>
      </c>
      <c r="AE1141">
        <v>0.60094173635299997</v>
      </c>
      <c r="AF1141" t="s">
        <v>34</v>
      </c>
      <c r="AG1141">
        <v>100</v>
      </c>
      <c r="AH1141" t="s">
        <v>35</v>
      </c>
    </row>
    <row r="1142" spans="1:34" x14ac:dyDescent="0.25">
      <c r="A1142">
        <v>1731</v>
      </c>
      <c r="B1142">
        <v>0</v>
      </c>
      <c r="C1142">
        <v>0</v>
      </c>
      <c r="D1142">
        <v>0</v>
      </c>
      <c r="E1142">
        <v>0</v>
      </c>
      <c r="F1142">
        <v>0</v>
      </c>
      <c r="G1142">
        <v>0</v>
      </c>
      <c r="H1142">
        <v>0</v>
      </c>
      <c r="J1142">
        <v>0</v>
      </c>
      <c r="K1142">
        <v>0</v>
      </c>
      <c r="L1142">
        <v>0</v>
      </c>
      <c r="M1142">
        <v>0</v>
      </c>
      <c r="N1142">
        <v>0</v>
      </c>
      <c r="O1142">
        <v>0</v>
      </c>
      <c r="P1142">
        <v>0</v>
      </c>
      <c r="Q1142">
        <v>0</v>
      </c>
      <c r="S1142">
        <v>0</v>
      </c>
      <c r="T1142">
        <v>0</v>
      </c>
      <c r="U1142">
        <v>0</v>
      </c>
      <c r="V1142">
        <v>0</v>
      </c>
      <c r="W1142">
        <v>0</v>
      </c>
      <c r="X1142">
        <v>0</v>
      </c>
      <c r="Y1142">
        <v>0</v>
      </c>
      <c r="AA1142">
        <v>0</v>
      </c>
      <c r="AB1142">
        <v>0</v>
      </c>
      <c r="AC1142">
        <v>0</v>
      </c>
      <c r="AE1142">
        <v>0.60094173635299997</v>
      </c>
      <c r="AF1142" t="s">
        <v>36</v>
      </c>
      <c r="AG1142">
        <v>150</v>
      </c>
      <c r="AH1142" t="s">
        <v>37</v>
      </c>
    </row>
    <row r="1143" spans="1:34" x14ac:dyDescent="0.25">
      <c r="A1143">
        <v>1731</v>
      </c>
      <c r="B1143">
        <v>0</v>
      </c>
      <c r="C1143">
        <v>0</v>
      </c>
      <c r="D1143">
        <v>0</v>
      </c>
      <c r="E1143">
        <v>0</v>
      </c>
      <c r="F1143">
        <v>0</v>
      </c>
      <c r="G1143">
        <v>0</v>
      </c>
      <c r="H1143">
        <v>0</v>
      </c>
      <c r="J1143">
        <v>0</v>
      </c>
      <c r="K1143">
        <v>0</v>
      </c>
      <c r="L1143">
        <v>0</v>
      </c>
      <c r="M1143">
        <v>0</v>
      </c>
      <c r="N1143">
        <v>0</v>
      </c>
      <c r="O1143">
        <v>0</v>
      </c>
      <c r="P1143">
        <v>0</v>
      </c>
      <c r="Q1143">
        <v>0</v>
      </c>
      <c r="S1143">
        <v>0</v>
      </c>
      <c r="T1143">
        <v>0</v>
      </c>
      <c r="U1143">
        <v>0</v>
      </c>
      <c r="V1143">
        <v>0</v>
      </c>
      <c r="W1143">
        <v>0</v>
      </c>
      <c r="X1143">
        <v>0</v>
      </c>
      <c r="Y1143">
        <v>0</v>
      </c>
      <c r="AA1143">
        <v>0</v>
      </c>
      <c r="AB1143">
        <v>0</v>
      </c>
      <c r="AC1143">
        <v>0</v>
      </c>
      <c r="AE1143">
        <v>0.60094173635299997</v>
      </c>
      <c r="AF1143" t="s">
        <v>38</v>
      </c>
      <c r="AG1143">
        <v>200</v>
      </c>
      <c r="AH1143" t="s">
        <v>39</v>
      </c>
    </row>
    <row r="1144" spans="1:34" x14ac:dyDescent="0.25">
      <c r="A1144">
        <v>1731</v>
      </c>
      <c r="B1144">
        <v>0</v>
      </c>
      <c r="C1144">
        <v>0</v>
      </c>
      <c r="D1144">
        <v>0</v>
      </c>
      <c r="E1144">
        <v>0</v>
      </c>
      <c r="F1144">
        <v>0</v>
      </c>
      <c r="G1144">
        <v>0</v>
      </c>
      <c r="H1144">
        <v>0</v>
      </c>
      <c r="J1144">
        <v>0</v>
      </c>
      <c r="K1144">
        <v>0</v>
      </c>
      <c r="L1144">
        <v>0</v>
      </c>
      <c r="M1144">
        <v>0</v>
      </c>
      <c r="N1144">
        <v>0</v>
      </c>
      <c r="O1144">
        <v>0</v>
      </c>
      <c r="P1144">
        <v>0</v>
      </c>
      <c r="Q1144">
        <v>0</v>
      </c>
      <c r="S1144">
        <v>0</v>
      </c>
      <c r="T1144">
        <v>0</v>
      </c>
      <c r="U1144">
        <v>0</v>
      </c>
      <c r="V1144">
        <v>0</v>
      </c>
      <c r="W1144">
        <v>0</v>
      </c>
      <c r="X1144">
        <v>0</v>
      </c>
      <c r="Y1144">
        <v>0</v>
      </c>
      <c r="AA1144">
        <v>0</v>
      </c>
      <c r="AB1144">
        <v>0</v>
      </c>
      <c r="AC1144">
        <v>0</v>
      </c>
      <c r="AE1144">
        <v>0.60094173635299997</v>
      </c>
      <c r="AF1144" t="s">
        <v>46</v>
      </c>
      <c r="AG1144">
        <v>0.5</v>
      </c>
      <c r="AH1144" t="s">
        <v>47</v>
      </c>
    </row>
    <row r="1145" spans="1:34" x14ac:dyDescent="0.25">
      <c r="A1145">
        <v>1732</v>
      </c>
      <c r="B1145">
        <v>0</v>
      </c>
      <c r="C1145">
        <v>0</v>
      </c>
      <c r="D1145">
        <v>0</v>
      </c>
      <c r="E1145">
        <v>0</v>
      </c>
      <c r="F1145">
        <v>0</v>
      </c>
      <c r="G1145">
        <v>0</v>
      </c>
      <c r="H1145">
        <v>0</v>
      </c>
      <c r="J1145">
        <v>0</v>
      </c>
      <c r="K1145">
        <v>5</v>
      </c>
      <c r="L1145">
        <v>5</v>
      </c>
      <c r="M1145">
        <v>0</v>
      </c>
      <c r="N1145">
        <v>0</v>
      </c>
      <c r="O1145">
        <v>0</v>
      </c>
      <c r="P1145">
        <v>0</v>
      </c>
      <c r="Q1145">
        <v>0</v>
      </c>
      <c r="R1145">
        <v>5</v>
      </c>
      <c r="S1145">
        <v>4</v>
      </c>
      <c r="T1145">
        <v>0</v>
      </c>
      <c r="U1145">
        <v>0</v>
      </c>
      <c r="V1145">
        <v>0</v>
      </c>
      <c r="W1145">
        <v>0</v>
      </c>
      <c r="X1145">
        <v>0</v>
      </c>
      <c r="Y1145">
        <v>4</v>
      </c>
      <c r="Z1145">
        <v>5</v>
      </c>
      <c r="AA1145">
        <v>2</v>
      </c>
      <c r="AB1145">
        <v>0</v>
      </c>
      <c r="AC1145">
        <v>2</v>
      </c>
      <c r="AD1145">
        <v>15</v>
      </c>
      <c r="AE1145">
        <v>0.81023109357199996</v>
      </c>
      <c r="AF1145" t="s">
        <v>34</v>
      </c>
      <c r="AG1145">
        <v>100</v>
      </c>
      <c r="AH1145" t="s">
        <v>35</v>
      </c>
    </row>
    <row r="1146" spans="1:34" x14ac:dyDescent="0.25">
      <c r="A1146">
        <v>1732</v>
      </c>
      <c r="B1146">
        <v>0</v>
      </c>
      <c r="C1146">
        <v>0</v>
      </c>
      <c r="D1146">
        <v>0</v>
      </c>
      <c r="E1146">
        <v>0</v>
      </c>
      <c r="F1146">
        <v>0</v>
      </c>
      <c r="G1146">
        <v>0</v>
      </c>
      <c r="H1146">
        <v>0</v>
      </c>
      <c r="J1146">
        <v>0</v>
      </c>
      <c r="K1146">
        <v>5</v>
      </c>
      <c r="L1146">
        <v>5</v>
      </c>
      <c r="M1146">
        <v>0</v>
      </c>
      <c r="N1146">
        <v>0</v>
      </c>
      <c r="O1146">
        <v>0</v>
      </c>
      <c r="P1146">
        <v>0</v>
      </c>
      <c r="Q1146">
        <v>0</v>
      </c>
      <c r="R1146">
        <v>5</v>
      </c>
      <c r="S1146">
        <v>4</v>
      </c>
      <c r="T1146">
        <v>0</v>
      </c>
      <c r="U1146">
        <v>0</v>
      </c>
      <c r="V1146">
        <v>0</v>
      </c>
      <c r="W1146">
        <v>0</v>
      </c>
      <c r="X1146">
        <v>0</v>
      </c>
      <c r="Y1146">
        <v>4</v>
      </c>
      <c r="Z1146">
        <v>5</v>
      </c>
      <c r="AA1146">
        <v>2</v>
      </c>
      <c r="AB1146">
        <v>0</v>
      </c>
      <c r="AC1146">
        <v>2</v>
      </c>
      <c r="AD1146">
        <v>15</v>
      </c>
      <c r="AE1146">
        <v>0.81023109357199996</v>
      </c>
      <c r="AF1146" t="s">
        <v>36</v>
      </c>
      <c r="AG1146">
        <v>150</v>
      </c>
      <c r="AH1146" t="s">
        <v>37</v>
      </c>
    </row>
    <row r="1147" spans="1:34" x14ac:dyDescent="0.25">
      <c r="A1147">
        <v>1732</v>
      </c>
      <c r="B1147">
        <v>0</v>
      </c>
      <c r="C1147">
        <v>0</v>
      </c>
      <c r="D1147">
        <v>0</v>
      </c>
      <c r="E1147">
        <v>0</v>
      </c>
      <c r="F1147">
        <v>0</v>
      </c>
      <c r="G1147">
        <v>0</v>
      </c>
      <c r="H1147">
        <v>0</v>
      </c>
      <c r="J1147">
        <v>0</v>
      </c>
      <c r="K1147">
        <v>5</v>
      </c>
      <c r="L1147">
        <v>5</v>
      </c>
      <c r="M1147">
        <v>0</v>
      </c>
      <c r="N1147">
        <v>0</v>
      </c>
      <c r="O1147">
        <v>0</v>
      </c>
      <c r="P1147">
        <v>0</v>
      </c>
      <c r="Q1147">
        <v>0</v>
      </c>
      <c r="R1147">
        <v>5</v>
      </c>
      <c r="S1147">
        <v>4</v>
      </c>
      <c r="T1147">
        <v>0</v>
      </c>
      <c r="U1147">
        <v>0</v>
      </c>
      <c r="V1147">
        <v>0</v>
      </c>
      <c r="W1147">
        <v>0</v>
      </c>
      <c r="X1147">
        <v>0</v>
      </c>
      <c r="Y1147">
        <v>4</v>
      </c>
      <c r="Z1147">
        <v>5</v>
      </c>
      <c r="AA1147">
        <v>2</v>
      </c>
      <c r="AB1147">
        <v>0</v>
      </c>
      <c r="AC1147">
        <v>2</v>
      </c>
      <c r="AD1147">
        <v>15</v>
      </c>
      <c r="AE1147">
        <v>0.81023109357199996</v>
      </c>
      <c r="AF1147" t="s">
        <v>38</v>
      </c>
      <c r="AG1147">
        <v>200</v>
      </c>
      <c r="AH1147" t="s">
        <v>39</v>
      </c>
    </row>
    <row r="1148" spans="1:34" x14ac:dyDescent="0.25">
      <c r="A1148">
        <v>1732</v>
      </c>
      <c r="B1148">
        <v>0</v>
      </c>
      <c r="C1148">
        <v>0</v>
      </c>
      <c r="D1148">
        <v>0</v>
      </c>
      <c r="E1148">
        <v>0</v>
      </c>
      <c r="F1148">
        <v>0</v>
      </c>
      <c r="G1148">
        <v>0</v>
      </c>
      <c r="H1148">
        <v>0</v>
      </c>
      <c r="J1148">
        <v>0</v>
      </c>
      <c r="K1148">
        <v>5</v>
      </c>
      <c r="L1148">
        <v>5</v>
      </c>
      <c r="M1148">
        <v>0</v>
      </c>
      <c r="N1148">
        <v>0</v>
      </c>
      <c r="O1148">
        <v>0</v>
      </c>
      <c r="P1148">
        <v>0</v>
      </c>
      <c r="Q1148">
        <v>0</v>
      </c>
      <c r="R1148">
        <v>5</v>
      </c>
      <c r="S1148">
        <v>4</v>
      </c>
      <c r="T1148">
        <v>0</v>
      </c>
      <c r="U1148">
        <v>0</v>
      </c>
      <c r="V1148">
        <v>0</v>
      </c>
      <c r="W1148">
        <v>0</v>
      </c>
      <c r="X1148">
        <v>0</v>
      </c>
      <c r="Y1148">
        <v>4</v>
      </c>
      <c r="Z1148">
        <v>5</v>
      </c>
      <c r="AA1148">
        <v>2</v>
      </c>
      <c r="AB1148">
        <v>0</v>
      </c>
      <c r="AC1148">
        <v>2</v>
      </c>
      <c r="AD1148">
        <v>15</v>
      </c>
      <c r="AE1148">
        <v>0.81023109357199996</v>
      </c>
      <c r="AF1148" t="s">
        <v>40</v>
      </c>
      <c r="AG1148">
        <v>0.2</v>
      </c>
      <c r="AH1148" t="s">
        <v>41</v>
      </c>
    </row>
    <row r="1149" spans="1:34" x14ac:dyDescent="0.25">
      <c r="A1149">
        <v>1732</v>
      </c>
      <c r="B1149">
        <v>0</v>
      </c>
      <c r="C1149">
        <v>0</v>
      </c>
      <c r="D1149">
        <v>0</v>
      </c>
      <c r="E1149">
        <v>0</v>
      </c>
      <c r="F1149">
        <v>0</v>
      </c>
      <c r="G1149">
        <v>0</v>
      </c>
      <c r="H1149">
        <v>0</v>
      </c>
      <c r="J1149">
        <v>0</v>
      </c>
      <c r="K1149">
        <v>5</v>
      </c>
      <c r="L1149">
        <v>5</v>
      </c>
      <c r="M1149">
        <v>0</v>
      </c>
      <c r="N1149">
        <v>0</v>
      </c>
      <c r="O1149">
        <v>0</v>
      </c>
      <c r="P1149">
        <v>0</v>
      </c>
      <c r="Q1149">
        <v>0</v>
      </c>
      <c r="R1149">
        <v>5</v>
      </c>
      <c r="S1149">
        <v>4</v>
      </c>
      <c r="T1149">
        <v>0</v>
      </c>
      <c r="U1149">
        <v>0</v>
      </c>
      <c r="V1149">
        <v>0</v>
      </c>
      <c r="W1149">
        <v>0</v>
      </c>
      <c r="X1149">
        <v>0</v>
      </c>
      <c r="Y1149">
        <v>4</v>
      </c>
      <c r="Z1149">
        <v>5</v>
      </c>
      <c r="AA1149">
        <v>2</v>
      </c>
      <c r="AB1149">
        <v>0</v>
      </c>
      <c r="AC1149">
        <v>2</v>
      </c>
      <c r="AD1149">
        <v>15</v>
      </c>
      <c r="AE1149">
        <v>0.81023109357199996</v>
      </c>
      <c r="AF1149" t="s">
        <v>42</v>
      </c>
      <c r="AG1149">
        <v>0.3</v>
      </c>
      <c r="AH1149" t="s">
        <v>43</v>
      </c>
    </row>
    <row r="1150" spans="1:34" x14ac:dyDescent="0.25">
      <c r="A1150">
        <v>1732</v>
      </c>
      <c r="B1150">
        <v>0</v>
      </c>
      <c r="C1150">
        <v>0</v>
      </c>
      <c r="D1150">
        <v>0</v>
      </c>
      <c r="E1150">
        <v>0</v>
      </c>
      <c r="F1150">
        <v>0</v>
      </c>
      <c r="G1150">
        <v>0</v>
      </c>
      <c r="H1150">
        <v>0</v>
      </c>
      <c r="J1150">
        <v>0</v>
      </c>
      <c r="K1150">
        <v>5</v>
      </c>
      <c r="L1150">
        <v>5</v>
      </c>
      <c r="M1150">
        <v>0</v>
      </c>
      <c r="N1150">
        <v>0</v>
      </c>
      <c r="O1150">
        <v>0</v>
      </c>
      <c r="P1150">
        <v>0</v>
      </c>
      <c r="Q1150">
        <v>0</v>
      </c>
      <c r="R1150">
        <v>5</v>
      </c>
      <c r="S1150">
        <v>4</v>
      </c>
      <c r="T1150">
        <v>0</v>
      </c>
      <c r="U1150">
        <v>0</v>
      </c>
      <c r="V1150">
        <v>0</v>
      </c>
      <c r="W1150">
        <v>0</v>
      </c>
      <c r="X1150">
        <v>0</v>
      </c>
      <c r="Y1150">
        <v>4</v>
      </c>
      <c r="Z1150">
        <v>5</v>
      </c>
      <c r="AA1150">
        <v>2</v>
      </c>
      <c r="AB1150">
        <v>0</v>
      </c>
      <c r="AC1150">
        <v>2</v>
      </c>
      <c r="AD1150">
        <v>15</v>
      </c>
      <c r="AE1150">
        <v>0.81023109357199996</v>
      </c>
      <c r="AF1150" t="s">
        <v>44</v>
      </c>
      <c r="AG1150">
        <v>0.4</v>
      </c>
      <c r="AH1150" t="s">
        <v>45</v>
      </c>
    </row>
    <row r="1151" spans="1:34" x14ac:dyDescent="0.25">
      <c r="A1151">
        <v>1732</v>
      </c>
      <c r="B1151">
        <v>0</v>
      </c>
      <c r="C1151">
        <v>0</v>
      </c>
      <c r="D1151">
        <v>0</v>
      </c>
      <c r="E1151">
        <v>0</v>
      </c>
      <c r="F1151">
        <v>0</v>
      </c>
      <c r="G1151">
        <v>0</v>
      </c>
      <c r="H1151">
        <v>0</v>
      </c>
      <c r="J1151">
        <v>0</v>
      </c>
      <c r="K1151">
        <v>5</v>
      </c>
      <c r="L1151">
        <v>5</v>
      </c>
      <c r="M1151">
        <v>0</v>
      </c>
      <c r="N1151">
        <v>0</v>
      </c>
      <c r="O1151">
        <v>0</v>
      </c>
      <c r="P1151">
        <v>0</v>
      </c>
      <c r="Q1151">
        <v>0</v>
      </c>
      <c r="R1151">
        <v>5</v>
      </c>
      <c r="S1151">
        <v>4</v>
      </c>
      <c r="T1151">
        <v>0</v>
      </c>
      <c r="U1151">
        <v>0</v>
      </c>
      <c r="V1151">
        <v>0</v>
      </c>
      <c r="W1151">
        <v>0</v>
      </c>
      <c r="X1151">
        <v>0</v>
      </c>
      <c r="Y1151">
        <v>4</v>
      </c>
      <c r="Z1151">
        <v>5</v>
      </c>
      <c r="AA1151">
        <v>2</v>
      </c>
      <c r="AB1151">
        <v>0</v>
      </c>
      <c r="AC1151">
        <v>2</v>
      </c>
      <c r="AD1151">
        <v>15</v>
      </c>
      <c r="AE1151">
        <v>0.81023109357199996</v>
      </c>
      <c r="AF1151" t="s">
        <v>46</v>
      </c>
      <c r="AG1151">
        <v>0.5</v>
      </c>
      <c r="AH1151" t="s">
        <v>47</v>
      </c>
    </row>
    <row r="1152" spans="1:34" x14ac:dyDescent="0.25">
      <c r="A1152">
        <v>1738</v>
      </c>
      <c r="B1152">
        <v>0</v>
      </c>
      <c r="C1152">
        <v>0</v>
      </c>
      <c r="D1152">
        <v>0</v>
      </c>
      <c r="E1152">
        <v>0</v>
      </c>
      <c r="F1152">
        <v>0</v>
      </c>
      <c r="G1152">
        <v>0</v>
      </c>
      <c r="H1152">
        <v>0</v>
      </c>
      <c r="J1152">
        <v>6</v>
      </c>
      <c r="K1152">
        <v>4</v>
      </c>
      <c r="L1152">
        <v>3</v>
      </c>
      <c r="M1152">
        <v>0</v>
      </c>
      <c r="N1152">
        <v>0</v>
      </c>
      <c r="O1152">
        <v>0</v>
      </c>
      <c r="P1152">
        <v>0</v>
      </c>
      <c r="Q1152">
        <v>0</v>
      </c>
      <c r="R1152">
        <v>5</v>
      </c>
      <c r="S1152">
        <v>0</v>
      </c>
      <c r="T1152">
        <v>0</v>
      </c>
      <c r="U1152">
        <v>0</v>
      </c>
      <c r="V1152">
        <v>0</v>
      </c>
      <c r="W1152">
        <v>0</v>
      </c>
      <c r="X1152">
        <v>0</v>
      </c>
      <c r="Y1152">
        <v>0</v>
      </c>
      <c r="AA1152">
        <v>1</v>
      </c>
      <c r="AB1152">
        <v>0</v>
      </c>
      <c r="AC1152">
        <v>1</v>
      </c>
      <c r="AD1152">
        <v>5</v>
      </c>
      <c r="AE1152">
        <v>1.03884197537</v>
      </c>
      <c r="AF1152" t="s">
        <v>49</v>
      </c>
      <c r="AG1152">
        <v>50</v>
      </c>
      <c r="AH1152" t="s">
        <v>50</v>
      </c>
    </row>
    <row r="1153" spans="1:34" x14ac:dyDescent="0.25">
      <c r="A1153">
        <v>1738</v>
      </c>
      <c r="B1153">
        <v>0</v>
      </c>
      <c r="C1153">
        <v>0</v>
      </c>
      <c r="D1153">
        <v>0</v>
      </c>
      <c r="E1153">
        <v>0</v>
      </c>
      <c r="F1153">
        <v>0</v>
      </c>
      <c r="G1153">
        <v>0</v>
      </c>
      <c r="H1153">
        <v>0</v>
      </c>
      <c r="J1153">
        <v>6</v>
      </c>
      <c r="K1153">
        <v>4</v>
      </c>
      <c r="L1153">
        <v>3</v>
      </c>
      <c r="M1153">
        <v>0</v>
      </c>
      <c r="N1153">
        <v>0</v>
      </c>
      <c r="O1153">
        <v>0</v>
      </c>
      <c r="P1153">
        <v>0</v>
      </c>
      <c r="Q1153">
        <v>0</v>
      </c>
      <c r="R1153">
        <v>5</v>
      </c>
      <c r="S1153">
        <v>0</v>
      </c>
      <c r="T1153">
        <v>0</v>
      </c>
      <c r="U1153">
        <v>0</v>
      </c>
      <c r="V1153">
        <v>0</v>
      </c>
      <c r="W1153">
        <v>0</v>
      </c>
      <c r="X1153">
        <v>0</v>
      </c>
      <c r="Y1153">
        <v>0</v>
      </c>
      <c r="AA1153">
        <v>1</v>
      </c>
      <c r="AB1153">
        <v>0</v>
      </c>
      <c r="AC1153">
        <v>1</v>
      </c>
      <c r="AD1153">
        <v>5</v>
      </c>
      <c r="AE1153">
        <v>1.03884197537</v>
      </c>
      <c r="AF1153" t="s">
        <v>34</v>
      </c>
      <c r="AG1153">
        <v>100</v>
      </c>
      <c r="AH1153" t="s">
        <v>35</v>
      </c>
    </row>
    <row r="1154" spans="1:34" x14ac:dyDescent="0.25">
      <c r="A1154">
        <v>1738</v>
      </c>
      <c r="B1154">
        <v>0</v>
      </c>
      <c r="C1154">
        <v>0</v>
      </c>
      <c r="D1154">
        <v>0</v>
      </c>
      <c r="E1154">
        <v>0</v>
      </c>
      <c r="F1154">
        <v>0</v>
      </c>
      <c r="G1154">
        <v>0</v>
      </c>
      <c r="H1154">
        <v>0</v>
      </c>
      <c r="J1154">
        <v>6</v>
      </c>
      <c r="K1154">
        <v>4</v>
      </c>
      <c r="L1154">
        <v>3</v>
      </c>
      <c r="M1154">
        <v>0</v>
      </c>
      <c r="N1154">
        <v>0</v>
      </c>
      <c r="O1154">
        <v>0</v>
      </c>
      <c r="P1154">
        <v>0</v>
      </c>
      <c r="Q1154">
        <v>0</v>
      </c>
      <c r="R1154">
        <v>5</v>
      </c>
      <c r="S1154">
        <v>0</v>
      </c>
      <c r="T1154">
        <v>0</v>
      </c>
      <c r="U1154">
        <v>0</v>
      </c>
      <c r="V1154">
        <v>0</v>
      </c>
      <c r="W1154">
        <v>0</v>
      </c>
      <c r="X1154">
        <v>0</v>
      </c>
      <c r="Y1154">
        <v>0</v>
      </c>
      <c r="AA1154">
        <v>1</v>
      </c>
      <c r="AB1154">
        <v>0</v>
      </c>
      <c r="AC1154">
        <v>1</v>
      </c>
      <c r="AD1154">
        <v>5</v>
      </c>
      <c r="AE1154">
        <v>1.03884197537</v>
      </c>
      <c r="AF1154" t="s">
        <v>36</v>
      </c>
      <c r="AG1154">
        <v>150</v>
      </c>
      <c r="AH1154" t="s">
        <v>37</v>
      </c>
    </row>
    <row r="1155" spans="1:34" x14ac:dyDescent="0.25">
      <c r="A1155">
        <v>1738</v>
      </c>
      <c r="B1155">
        <v>0</v>
      </c>
      <c r="C1155">
        <v>0</v>
      </c>
      <c r="D1155">
        <v>0</v>
      </c>
      <c r="E1155">
        <v>0</v>
      </c>
      <c r="F1155">
        <v>0</v>
      </c>
      <c r="G1155">
        <v>0</v>
      </c>
      <c r="H1155">
        <v>0</v>
      </c>
      <c r="J1155">
        <v>6</v>
      </c>
      <c r="K1155">
        <v>4</v>
      </c>
      <c r="L1155">
        <v>3</v>
      </c>
      <c r="M1155">
        <v>0</v>
      </c>
      <c r="N1155">
        <v>0</v>
      </c>
      <c r="O1155">
        <v>0</v>
      </c>
      <c r="P1155">
        <v>0</v>
      </c>
      <c r="Q1155">
        <v>0</v>
      </c>
      <c r="R1155">
        <v>5</v>
      </c>
      <c r="S1155">
        <v>0</v>
      </c>
      <c r="T1155">
        <v>0</v>
      </c>
      <c r="U1155">
        <v>0</v>
      </c>
      <c r="V1155">
        <v>0</v>
      </c>
      <c r="W1155">
        <v>0</v>
      </c>
      <c r="X1155">
        <v>0</v>
      </c>
      <c r="Y1155">
        <v>0</v>
      </c>
      <c r="AA1155">
        <v>1</v>
      </c>
      <c r="AB1155">
        <v>0</v>
      </c>
      <c r="AC1155">
        <v>1</v>
      </c>
      <c r="AD1155">
        <v>5</v>
      </c>
      <c r="AE1155">
        <v>1.03884197537</v>
      </c>
      <c r="AF1155" t="s">
        <v>38</v>
      </c>
      <c r="AG1155">
        <v>200</v>
      </c>
      <c r="AH1155" t="s">
        <v>39</v>
      </c>
    </row>
    <row r="1156" spans="1:34" x14ac:dyDescent="0.25">
      <c r="A1156">
        <v>1738</v>
      </c>
      <c r="B1156">
        <v>0</v>
      </c>
      <c r="C1156">
        <v>0</v>
      </c>
      <c r="D1156">
        <v>0</v>
      </c>
      <c r="E1156">
        <v>0</v>
      </c>
      <c r="F1156">
        <v>0</v>
      </c>
      <c r="G1156">
        <v>0</v>
      </c>
      <c r="H1156">
        <v>0</v>
      </c>
      <c r="J1156">
        <v>6</v>
      </c>
      <c r="K1156">
        <v>4</v>
      </c>
      <c r="L1156">
        <v>3</v>
      </c>
      <c r="M1156">
        <v>0</v>
      </c>
      <c r="N1156">
        <v>0</v>
      </c>
      <c r="O1156">
        <v>0</v>
      </c>
      <c r="P1156">
        <v>0</v>
      </c>
      <c r="Q1156">
        <v>0</v>
      </c>
      <c r="R1156">
        <v>5</v>
      </c>
      <c r="S1156">
        <v>0</v>
      </c>
      <c r="T1156">
        <v>0</v>
      </c>
      <c r="U1156">
        <v>0</v>
      </c>
      <c r="V1156">
        <v>0</v>
      </c>
      <c r="W1156">
        <v>0</v>
      </c>
      <c r="X1156">
        <v>0</v>
      </c>
      <c r="Y1156">
        <v>0</v>
      </c>
      <c r="AA1156">
        <v>1</v>
      </c>
      <c r="AB1156">
        <v>0</v>
      </c>
      <c r="AC1156">
        <v>1</v>
      </c>
      <c r="AD1156">
        <v>5</v>
      </c>
      <c r="AE1156">
        <v>1.03884197537</v>
      </c>
      <c r="AF1156" t="s">
        <v>42</v>
      </c>
      <c r="AG1156">
        <v>0.3</v>
      </c>
      <c r="AH1156" t="s">
        <v>43</v>
      </c>
    </row>
    <row r="1157" spans="1:34" x14ac:dyDescent="0.25">
      <c r="A1157">
        <v>1738</v>
      </c>
      <c r="B1157">
        <v>0</v>
      </c>
      <c r="C1157">
        <v>0</v>
      </c>
      <c r="D1157">
        <v>0</v>
      </c>
      <c r="E1157">
        <v>0</v>
      </c>
      <c r="F1157">
        <v>0</v>
      </c>
      <c r="G1157">
        <v>0</v>
      </c>
      <c r="H1157">
        <v>0</v>
      </c>
      <c r="J1157">
        <v>6</v>
      </c>
      <c r="K1157">
        <v>4</v>
      </c>
      <c r="L1157">
        <v>3</v>
      </c>
      <c r="M1157">
        <v>0</v>
      </c>
      <c r="N1157">
        <v>0</v>
      </c>
      <c r="O1157">
        <v>0</v>
      </c>
      <c r="P1157">
        <v>0</v>
      </c>
      <c r="Q1157">
        <v>0</v>
      </c>
      <c r="R1157">
        <v>5</v>
      </c>
      <c r="S1157">
        <v>0</v>
      </c>
      <c r="T1157">
        <v>0</v>
      </c>
      <c r="U1157">
        <v>0</v>
      </c>
      <c r="V1157">
        <v>0</v>
      </c>
      <c r="W1157">
        <v>0</v>
      </c>
      <c r="X1157">
        <v>0</v>
      </c>
      <c r="Y1157">
        <v>0</v>
      </c>
      <c r="AA1157">
        <v>1</v>
      </c>
      <c r="AB1157">
        <v>0</v>
      </c>
      <c r="AC1157">
        <v>1</v>
      </c>
      <c r="AD1157">
        <v>5</v>
      </c>
      <c r="AE1157">
        <v>1.03884197537</v>
      </c>
      <c r="AF1157" t="s">
        <v>44</v>
      </c>
      <c r="AG1157">
        <v>0.4</v>
      </c>
      <c r="AH1157" t="s">
        <v>45</v>
      </c>
    </row>
    <row r="1158" spans="1:34" x14ac:dyDescent="0.25">
      <c r="A1158">
        <v>1738</v>
      </c>
      <c r="B1158">
        <v>0</v>
      </c>
      <c r="C1158">
        <v>0</v>
      </c>
      <c r="D1158">
        <v>0</v>
      </c>
      <c r="E1158">
        <v>0</v>
      </c>
      <c r="F1158">
        <v>0</v>
      </c>
      <c r="G1158">
        <v>0</v>
      </c>
      <c r="H1158">
        <v>0</v>
      </c>
      <c r="J1158">
        <v>6</v>
      </c>
      <c r="K1158">
        <v>4</v>
      </c>
      <c r="L1158">
        <v>3</v>
      </c>
      <c r="M1158">
        <v>0</v>
      </c>
      <c r="N1158">
        <v>0</v>
      </c>
      <c r="O1158">
        <v>0</v>
      </c>
      <c r="P1158">
        <v>0</v>
      </c>
      <c r="Q1158">
        <v>0</v>
      </c>
      <c r="R1158">
        <v>5</v>
      </c>
      <c r="S1158">
        <v>0</v>
      </c>
      <c r="T1158">
        <v>0</v>
      </c>
      <c r="U1158">
        <v>0</v>
      </c>
      <c r="V1158">
        <v>0</v>
      </c>
      <c r="W1158">
        <v>0</v>
      </c>
      <c r="X1158">
        <v>0</v>
      </c>
      <c r="Y1158">
        <v>0</v>
      </c>
      <c r="AA1158">
        <v>1</v>
      </c>
      <c r="AB1158">
        <v>0</v>
      </c>
      <c r="AC1158">
        <v>1</v>
      </c>
      <c r="AD1158">
        <v>5</v>
      </c>
      <c r="AE1158">
        <v>1.03884197537</v>
      </c>
      <c r="AF1158" t="s">
        <v>46</v>
      </c>
      <c r="AG1158">
        <v>0.5</v>
      </c>
      <c r="AH1158" t="s">
        <v>47</v>
      </c>
    </row>
    <row r="1159" spans="1:34" x14ac:dyDescent="0.25">
      <c r="A1159">
        <v>1740</v>
      </c>
      <c r="B1159">
        <v>0</v>
      </c>
      <c r="C1159">
        <v>0</v>
      </c>
      <c r="D1159">
        <v>0</v>
      </c>
      <c r="E1159">
        <v>0</v>
      </c>
      <c r="F1159">
        <v>0</v>
      </c>
      <c r="G1159">
        <v>0</v>
      </c>
      <c r="H1159">
        <v>0</v>
      </c>
      <c r="J1159">
        <v>0</v>
      </c>
      <c r="K1159">
        <v>0</v>
      </c>
      <c r="L1159">
        <v>0</v>
      </c>
      <c r="M1159">
        <v>0</v>
      </c>
      <c r="N1159">
        <v>0</v>
      </c>
      <c r="O1159">
        <v>0</v>
      </c>
      <c r="P1159">
        <v>0</v>
      </c>
      <c r="Q1159">
        <v>0</v>
      </c>
      <c r="S1159">
        <v>0</v>
      </c>
      <c r="T1159">
        <v>0</v>
      </c>
      <c r="U1159">
        <v>0</v>
      </c>
      <c r="V1159">
        <v>0</v>
      </c>
      <c r="W1159">
        <v>0</v>
      </c>
      <c r="X1159">
        <v>0</v>
      </c>
      <c r="Y1159">
        <v>0</v>
      </c>
      <c r="AA1159">
        <v>1</v>
      </c>
      <c r="AB1159">
        <v>1</v>
      </c>
      <c r="AC1159">
        <v>0</v>
      </c>
      <c r="AD1159">
        <v>15</v>
      </c>
      <c r="AE1159">
        <v>1.0687266965</v>
      </c>
      <c r="AF1159" t="s">
        <v>46</v>
      </c>
      <c r="AG1159">
        <v>0.5</v>
      </c>
      <c r="AH1159" t="s">
        <v>47</v>
      </c>
    </row>
    <row r="1160" spans="1:34" x14ac:dyDescent="0.25">
      <c r="A1160">
        <v>1742</v>
      </c>
      <c r="B1160">
        <v>0</v>
      </c>
      <c r="C1160">
        <v>0</v>
      </c>
      <c r="D1160">
        <v>0</v>
      </c>
      <c r="E1160">
        <v>0</v>
      </c>
      <c r="F1160">
        <v>0</v>
      </c>
      <c r="G1160">
        <v>0</v>
      </c>
      <c r="H1160">
        <v>0</v>
      </c>
      <c r="J1160">
        <v>0</v>
      </c>
      <c r="K1160">
        <v>0</v>
      </c>
      <c r="L1160">
        <v>0</v>
      </c>
      <c r="M1160">
        <v>0</v>
      </c>
      <c r="N1160">
        <v>0</v>
      </c>
      <c r="O1160">
        <v>0</v>
      </c>
      <c r="P1160">
        <v>0</v>
      </c>
      <c r="Q1160">
        <v>0</v>
      </c>
      <c r="S1160">
        <v>0</v>
      </c>
      <c r="T1160">
        <v>0</v>
      </c>
      <c r="U1160">
        <v>0</v>
      </c>
      <c r="V1160">
        <v>0</v>
      </c>
      <c r="W1160">
        <v>0</v>
      </c>
      <c r="X1160">
        <v>0</v>
      </c>
      <c r="Y1160">
        <v>0</v>
      </c>
      <c r="AA1160">
        <v>1</v>
      </c>
      <c r="AB1160">
        <v>0</v>
      </c>
      <c r="AC1160">
        <v>1</v>
      </c>
      <c r="AD1160">
        <v>10</v>
      </c>
      <c r="AE1160">
        <v>1.11548140271</v>
      </c>
      <c r="AF1160" t="s">
        <v>46</v>
      </c>
      <c r="AG1160">
        <v>0.5</v>
      </c>
      <c r="AH1160" t="s">
        <v>47</v>
      </c>
    </row>
    <row r="1161" spans="1:34" x14ac:dyDescent="0.25">
      <c r="A1161">
        <v>1749</v>
      </c>
      <c r="B1161">
        <v>0</v>
      </c>
      <c r="C1161">
        <v>0</v>
      </c>
      <c r="D1161">
        <v>0</v>
      </c>
      <c r="E1161">
        <v>0</v>
      </c>
      <c r="F1161">
        <v>0</v>
      </c>
      <c r="G1161">
        <v>0</v>
      </c>
      <c r="H1161">
        <v>0</v>
      </c>
      <c r="J1161">
        <v>0</v>
      </c>
      <c r="K1161">
        <v>0</v>
      </c>
      <c r="L1161">
        <v>0</v>
      </c>
      <c r="M1161">
        <v>0</v>
      </c>
      <c r="N1161">
        <v>0</v>
      </c>
      <c r="O1161">
        <v>0</v>
      </c>
      <c r="P1161">
        <v>0</v>
      </c>
      <c r="Q1161">
        <v>0</v>
      </c>
      <c r="S1161">
        <v>0</v>
      </c>
      <c r="T1161">
        <v>0</v>
      </c>
      <c r="U1161">
        <v>0</v>
      </c>
      <c r="V1161">
        <v>0</v>
      </c>
      <c r="W1161">
        <v>0</v>
      </c>
      <c r="X1161">
        <v>0</v>
      </c>
      <c r="Y1161">
        <v>0</v>
      </c>
      <c r="AA1161">
        <v>0</v>
      </c>
      <c r="AB1161">
        <v>0</v>
      </c>
      <c r="AC1161">
        <v>0</v>
      </c>
      <c r="AE1161">
        <v>1.69219444086</v>
      </c>
      <c r="AF1161" t="s">
        <v>38</v>
      </c>
      <c r="AG1161">
        <v>200</v>
      </c>
      <c r="AH1161" t="s">
        <v>39</v>
      </c>
    </row>
    <row r="1162" spans="1:34" x14ac:dyDescent="0.25">
      <c r="A1162">
        <v>1759</v>
      </c>
      <c r="B1162">
        <v>0</v>
      </c>
      <c r="C1162">
        <v>0</v>
      </c>
      <c r="D1162">
        <v>0</v>
      </c>
      <c r="E1162">
        <v>0</v>
      </c>
      <c r="F1162">
        <v>0</v>
      </c>
      <c r="G1162">
        <v>0</v>
      </c>
      <c r="H1162">
        <v>0</v>
      </c>
      <c r="J1162" t="s">
        <v>51</v>
      </c>
      <c r="K1162">
        <v>0</v>
      </c>
      <c r="L1162">
        <v>0</v>
      </c>
      <c r="M1162">
        <v>0</v>
      </c>
      <c r="N1162">
        <v>0</v>
      </c>
      <c r="O1162">
        <v>0</v>
      </c>
      <c r="P1162">
        <v>0</v>
      </c>
      <c r="Q1162">
        <v>0</v>
      </c>
      <c r="S1162">
        <v>6</v>
      </c>
      <c r="T1162">
        <v>0</v>
      </c>
      <c r="U1162">
        <v>3</v>
      </c>
      <c r="V1162">
        <v>0</v>
      </c>
      <c r="W1162">
        <v>3</v>
      </c>
      <c r="X1162">
        <v>0</v>
      </c>
      <c r="Y1162">
        <v>0</v>
      </c>
      <c r="AA1162">
        <v>2</v>
      </c>
      <c r="AB1162">
        <v>0</v>
      </c>
      <c r="AC1162">
        <v>2</v>
      </c>
      <c r="AE1162">
        <v>0.87898684643500002</v>
      </c>
      <c r="AF1162" t="s">
        <v>38</v>
      </c>
      <c r="AG1162">
        <v>200</v>
      </c>
      <c r="AH1162" t="s">
        <v>39</v>
      </c>
    </row>
    <row r="1163" spans="1:34" x14ac:dyDescent="0.25">
      <c r="A1163">
        <v>1759</v>
      </c>
      <c r="B1163">
        <v>0</v>
      </c>
      <c r="C1163">
        <v>0</v>
      </c>
      <c r="D1163">
        <v>0</v>
      </c>
      <c r="E1163">
        <v>0</v>
      </c>
      <c r="F1163">
        <v>0</v>
      </c>
      <c r="G1163">
        <v>0</v>
      </c>
      <c r="H1163">
        <v>0</v>
      </c>
      <c r="J1163" t="s">
        <v>51</v>
      </c>
      <c r="K1163">
        <v>0</v>
      </c>
      <c r="L1163">
        <v>0</v>
      </c>
      <c r="M1163">
        <v>0</v>
      </c>
      <c r="N1163">
        <v>0</v>
      </c>
      <c r="O1163">
        <v>0</v>
      </c>
      <c r="P1163">
        <v>0</v>
      </c>
      <c r="Q1163">
        <v>0</v>
      </c>
      <c r="S1163">
        <v>6</v>
      </c>
      <c r="T1163">
        <v>0</v>
      </c>
      <c r="U1163">
        <v>3</v>
      </c>
      <c r="V1163">
        <v>0</v>
      </c>
      <c r="W1163">
        <v>3</v>
      </c>
      <c r="X1163">
        <v>0</v>
      </c>
      <c r="Y1163">
        <v>0</v>
      </c>
      <c r="AA1163">
        <v>2</v>
      </c>
      <c r="AB1163">
        <v>0</v>
      </c>
      <c r="AC1163">
        <v>2</v>
      </c>
      <c r="AE1163">
        <v>0.87898684643500002</v>
      </c>
      <c r="AF1163" t="s">
        <v>46</v>
      </c>
      <c r="AG1163">
        <v>0.5</v>
      </c>
      <c r="AH1163" t="s">
        <v>47</v>
      </c>
    </row>
    <row r="1164" spans="1:34" x14ac:dyDescent="0.25">
      <c r="A1164">
        <v>1766</v>
      </c>
      <c r="B1164">
        <v>0</v>
      </c>
      <c r="C1164">
        <v>0</v>
      </c>
      <c r="D1164">
        <v>0</v>
      </c>
      <c r="E1164">
        <v>0</v>
      </c>
      <c r="F1164">
        <v>0</v>
      </c>
      <c r="G1164">
        <v>0</v>
      </c>
      <c r="H1164">
        <v>0</v>
      </c>
      <c r="J1164">
        <v>0</v>
      </c>
      <c r="K1164">
        <v>0</v>
      </c>
      <c r="L1164">
        <v>0</v>
      </c>
      <c r="M1164">
        <v>0</v>
      </c>
      <c r="N1164">
        <v>0</v>
      </c>
      <c r="O1164">
        <v>0</v>
      </c>
      <c r="P1164">
        <v>0</v>
      </c>
      <c r="Q1164">
        <v>0</v>
      </c>
      <c r="S1164">
        <v>14</v>
      </c>
      <c r="T1164">
        <v>0</v>
      </c>
      <c r="U1164">
        <v>0</v>
      </c>
      <c r="V1164">
        <v>0</v>
      </c>
      <c r="W1164">
        <v>14</v>
      </c>
      <c r="X1164">
        <v>0</v>
      </c>
      <c r="Y1164">
        <v>0</v>
      </c>
      <c r="Z1164">
        <v>1</v>
      </c>
      <c r="AA1164">
        <v>1</v>
      </c>
      <c r="AB1164">
        <v>0</v>
      </c>
      <c r="AC1164">
        <v>0</v>
      </c>
      <c r="AD1164">
        <v>0</v>
      </c>
      <c r="AE1164">
        <v>0.92338171476300002</v>
      </c>
      <c r="AF1164" t="s">
        <v>40</v>
      </c>
      <c r="AG1164">
        <v>0.2</v>
      </c>
      <c r="AH1164" t="s">
        <v>41</v>
      </c>
    </row>
    <row r="1165" spans="1:34" x14ac:dyDescent="0.25">
      <c r="A1165">
        <v>1766</v>
      </c>
      <c r="B1165">
        <v>0</v>
      </c>
      <c r="C1165">
        <v>0</v>
      </c>
      <c r="D1165">
        <v>0</v>
      </c>
      <c r="E1165">
        <v>0</v>
      </c>
      <c r="F1165">
        <v>0</v>
      </c>
      <c r="G1165">
        <v>0</v>
      </c>
      <c r="H1165">
        <v>0</v>
      </c>
      <c r="J1165">
        <v>0</v>
      </c>
      <c r="K1165">
        <v>0</v>
      </c>
      <c r="L1165">
        <v>0</v>
      </c>
      <c r="M1165">
        <v>0</v>
      </c>
      <c r="N1165">
        <v>0</v>
      </c>
      <c r="O1165">
        <v>0</v>
      </c>
      <c r="P1165">
        <v>0</v>
      </c>
      <c r="Q1165">
        <v>0</v>
      </c>
      <c r="S1165">
        <v>14</v>
      </c>
      <c r="T1165">
        <v>0</v>
      </c>
      <c r="U1165">
        <v>0</v>
      </c>
      <c r="V1165">
        <v>0</v>
      </c>
      <c r="W1165">
        <v>14</v>
      </c>
      <c r="X1165">
        <v>0</v>
      </c>
      <c r="Y1165">
        <v>0</v>
      </c>
      <c r="Z1165">
        <v>1</v>
      </c>
      <c r="AA1165">
        <v>1</v>
      </c>
      <c r="AB1165">
        <v>0</v>
      </c>
      <c r="AC1165">
        <v>0</v>
      </c>
      <c r="AD1165">
        <v>0</v>
      </c>
      <c r="AE1165">
        <v>0.92338171476300002</v>
      </c>
      <c r="AF1165" t="s">
        <v>42</v>
      </c>
      <c r="AG1165">
        <v>0.3</v>
      </c>
      <c r="AH1165" t="s">
        <v>43</v>
      </c>
    </row>
    <row r="1166" spans="1:34" x14ac:dyDescent="0.25">
      <c r="A1166">
        <v>1766</v>
      </c>
      <c r="B1166">
        <v>0</v>
      </c>
      <c r="C1166">
        <v>0</v>
      </c>
      <c r="D1166">
        <v>0</v>
      </c>
      <c r="E1166">
        <v>0</v>
      </c>
      <c r="F1166">
        <v>0</v>
      </c>
      <c r="G1166">
        <v>0</v>
      </c>
      <c r="H1166">
        <v>0</v>
      </c>
      <c r="J1166">
        <v>0</v>
      </c>
      <c r="K1166">
        <v>0</v>
      </c>
      <c r="L1166">
        <v>0</v>
      </c>
      <c r="M1166">
        <v>0</v>
      </c>
      <c r="N1166">
        <v>0</v>
      </c>
      <c r="O1166">
        <v>0</v>
      </c>
      <c r="P1166">
        <v>0</v>
      </c>
      <c r="Q1166">
        <v>0</v>
      </c>
      <c r="S1166">
        <v>14</v>
      </c>
      <c r="T1166">
        <v>0</v>
      </c>
      <c r="U1166">
        <v>0</v>
      </c>
      <c r="V1166">
        <v>0</v>
      </c>
      <c r="W1166">
        <v>14</v>
      </c>
      <c r="X1166">
        <v>0</v>
      </c>
      <c r="Y1166">
        <v>0</v>
      </c>
      <c r="Z1166">
        <v>1</v>
      </c>
      <c r="AA1166">
        <v>1</v>
      </c>
      <c r="AB1166">
        <v>0</v>
      </c>
      <c r="AC1166">
        <v>0</v>
      </c>
      <c r="AD1166">
        <v>0</v>
      </c>
      <c r="AE1166">
        <v>0.92338171476300002</v>
      </c>
      <c r="AF1166" t="s">
        <v>44</v>
      </c>
      <c r="AG1166">
        <v>0.4</v>
      </c>
      <c r="AH1166" t="s">
        <v>45</v>
      </c>
    </row>
    <row r="1167" spans="1:34" x14ac:dyDescent="0.25">
      <c r="A1167">
        <v>1766</v>
      </c>
      <c r="B1167">
        <v>0</v>
      </c>
      <c r="C1167">
        <v>0</v>
      </c>
      <c r="D1167">
        <v>0</v>
      </c>
      <c r="E1167">
        <v>0</v>
      </c>
      <c r="F1167">
        <v>0</v>
      </c>
      <c r="G1167">
        <v>0</v>
      </c>
      <c r="H1167">
        <v>0</v>
      </c>
      <c r="J1167">
        <v>0</v>
      </c>
      <c r="K1167">
        <v>0</v>
      </c>
      <c r="L1167">
        <v>0</v>
      </c>
      <c r="M1167">
        <v>0</v>
      </c>
      <c r="N1167">
        <v>0</v>
      </c>
      <c r="O1167">
        <v>0</v>
      </c>
      <c r="P1167">
        <v>0</v>
      </c>
      <c r="Q1167">
        <v>0</v>
      </c>
      <c r="S1167">
        <v>14</v>
      </c>
      <c r="T1167">
        <v>0</v>
      </c>
      <c r="U1167">
        <v>0</v>
      </c>
      <c r="V1167">
        <v>0</v>
      </c>
      <c r="W1167">
        <v>14</v>
      </c>
      <c r="X1167">
        <v>0</v>
      </c>
      <c r="Y1167">
        <v>0</v>
      </c>
      <c r="Z1167">
        <v>1</v>
      </c>
      <c r="AA1167">
        <v>1</v>
      </c>
      <c r="AB1167">
        <v>0</v>
      </c>
      <c r="AC1167">
        <v>0</v>
      </c>
      <c r="AD1167">
        <v>0</v>
      </c>
      <c r="AE1167">
        <v>0.92338171476300002</v>
      </c>
      <c r="AF1167" t="s">
        <v>46</v>
      </c>
      <c r="AG1167">
        <v>0.5</v>
      </c>
      <c r="AH1167" t="s">
        <v>47</v>
      </c>
    </row>
    <row r="1168" spans="1:34" x14ac:dyDescent="0.25">
      <c r="A1168">
        <v>1767</v>
      </c>
      <c r="B1168">
        <v>0</v>
      </c>
      <c r="C1168">
        <v>0</v>
      </c>
      <c r="D1168">
        <v>0</v>
      </c>
      <c r="E1168">
        <v>0</v>
      </c>
      <c r="F1168">
        <v>0</v>
      </c>
      <c r="G1168">
        <v>0</v>
      </c>
      <c r="H1168">
        <v>0</v>
      </c>
      <c r="J1168">
        <v>0</v>
      </c>
      <c r="K1168">
        <v>0</v>
      </c>
      <c r="L1168">
        <v>0</v>
      </c>
      <c r="M1168">
        <v>0</v>
      </c>
      <c r="N1168">
        <v>0</v>
      </c>
      <c r="O1168">
        <v>0</v>
      </c>
      <c r="P1168">
        <v>0</v>
      </c>
      <c r="Q1168">
        <v>0</v>
      </c>
      <c r="S1168">
        <v>4</v>
      </c>
      <c r="T1168">
        <v>0</v>
      </c>
      <c r="U1168">
        <v>0</v>
      </c>
      <c r="V1168">
        <v>0</v>
      </c>
      <c r="W1168">
        <v>2</v>
      </c>
      <c r="X1168">
        <v>2</v>
      </c>
      <c r="Y1168">
        <v>0</v>
      </c>
      <c r="AA1168">
        <v>0</v>
      </c>
      <c r="AB1168">
        <v>0</v>
      </c>
      <c r="AC1168">
        <v>0</v>
      </c>
      <c r="AE1168">
        <v>1.14486584481</v>
      </c>
      <c r="AF1168" t="s">
        <v>36</v>
      </c>
      <c r="AG1168">
        <v>150</v>
      </c>
      <c r="AH1168" t="s">
        <v>37</v>
      </c>
    </row>
    <row r="1169" spans="1:34" x14ac:dyDescent="0.25">
      <c r="A1169">
        <v>1767</v>
      </c>
      <c r="B1169">
        <v>0</v>
      </c>
      <c r="C1169">
        <v>0</v>
      </c>
      <c r="D1169">
        <v>0</v>
      </c>
      <c r="E1169">
        <v>0</v>
      </c>
      <c r="F1169">
        <v>0</v>
      </c>
      <c r="G1169">
        <v>0</v>
      </c>
      <c r="H1169">
        <v>0</v>
      </c>
      <c r="J1169">
        <v>0</v>
      </c>
      <c r="K1169">
        <v>0</v>
      </c>
      <c r="L1169">
        <v>0</v>
      </c>
      <c r="M1169">
        <v>0</v>
      </c>
      <c r="N1169">
        <v>0</v>
      </c>
      <c r="O1169">
        <v>0</v>
      </c>
      <c r="P1169">
        <v>0</v>
      </c>
      <c r="Q1169">
        <v>0</v>
      </c>
      <c r="S1169">
        <v>4</v>
      </c>
      <c r="T1169">
        <v>0</v>
      </c>
      <c r="U1169">
        <v>0</v>
      </c>
      <c r="V1169">
        <v>0</v>
      </c>
      <c r="W1169">
        <v>2</v>
      </c>
      <c r="X1169">
        <v>2</v>
      </c>
      <c r="Y1169">
        <v>0</v>
      </c>
      <c r="AA1169">
        <v>0</v>
      </c>
      <c r="AB1169">
        <v>0</v>
      </c>
      <c r="AC1169">
        <v>0</v>
      </c>
      <c r="AE1169">
        <v>1.14486584481</v>
      </c>
      <c r="AF1169" t="s">
        <v>38</v>
      </c>
      <c r="AG1169">
        <v>200</v>
      </c>
      <c r="AH1169" t="s">
        <v>39</v>
      </c>
    </row>
    <row r="1170" spans="1:34" x14ac:dyDescent="0.25">
      <c r="A1170">
        <v>1767</v>
      </c>
      <c r="B1170">
        <v>0</v>
      </c>
      <c r="C1170">
        <v>0</v>
      </c>
      <c r="D1170">
        <v>0</v>
      </c>
      <c r="E1170">
        <v>0</v>
      </c>
      <c r="F1170">
        <v>0</v>
      </c>
      <c r="G1170">
        <v>0</v>
      </c>
      <c r="H1170">
        <v>0</v>
      </c>
      <c r="J1170">
        <v>0</v>
      </c>
      <c r="K1170">
        <v>0</v>
      </c>
      <c r="L1170">
        <v>0</v>
      </c>
      <c r="M1170">
        <v>0</v>
      </c>
      <c r="N1170">
        <v>0</v>
      </c>
      <c r="O1170">
        <v>0</v>
      </c>
      <c r="P1170">
        <v>0</v>
      </c>
      <c r="Q1170">
        <v>0</v>
      </c>
      <c r="S1170">
        <v>4</v>
      </c>
      <c r="T1170">
        <v>0</v>
      </c>
      <c r="U1170">
        <v>0</v>
      </c>
      <c r="V1170">
        <v>0</v>
      </c>
      <c r="W1170">
        <v>2</v>
      </c>
      <c r="X1170">
        <v>2</v>
      </c>
      <c r="Y1170">
        <v>0</v>
      </c>
      <c r="AA1170">
        <v>0</v>
      </c>
      <c r="AB1170">
        <v>0</v>
      </c>
      <c r="AC1170">
        <v>0</v>
      </c>
      <c r="AE1170">
        <v>1.14486584481</v>
      </c>
      <c r="AF1170" t="s">
        <v>42</v>
      </c>
      <c r="AG1170">
        <v>0.3</v>
      </c>
      <c r="AH1170" t="s">
        <v>43</v>
      </c>
    </row>
    <row r="1171" spans="1:34" x14ac:dyDescent="0.25">
      <c r="A1171">
        <v>1767</v>
      </c>
      <c r="B1171">
        <v>0</v>
      </c>
      <c r="C1171">
        <v>0</v>
      </c>
      <c r="D1171">
        <v>0</v>
      </c>
      <c r="E1171">
        <v>0</v>
      </c>
      <c r="F1171">
        <v>0</v>
      </c>
      <c r="G1171">
        <v>0</v>
      </c>
      <c r="H1171">
        <v>0</v>
      </c>
      <c r="J1171">
        <v>0</v>
      </c>
      <c r="K1171">
        <v>0</v>
      </c>
      <c r="L1171">
        <v>0</v>
      </c>
      <c r="M1171">
        <v>0</v>
      </c>
      <c r="N1171">
        <v>0</v>
      </c>
      <c r="O1171">
        <v>0</v>
      </c>
      <c r="P1171">
        <v>0</v>
      </c>
      <c r="Q1171">
        <v>0</v>
      </c>
      <c r="S1171">
        <v>4</v>
      </c>
      <c r="T1171">
        <v>0</v>
      </c>
      <c r="U1171">
        <v>0</v>
      </c>
      <c r="V1171">
        <v>0</v>
      </c>
      <c r="W1171">
        <v>2</v>
      </c>
      <c r="X1171">
        <v>2</v>
      </c>
      <c r="Y1171">
        <v>0</v>
      </c>
      <c r="AA1171">
        <v>0</v>
      </c>
      <c r="AB1171">
        <v>0</v>
      </c>
      <c r="AC1171">
        <v>0</v>
      </c>
      <c r="AE1171">
        <v>1.14486584481</v>
      </c>
      <c r="AF1171" t="s">
        <v>44</v>
      </c>
      <c r="AG1171">
        <v>0.4</v>
      </c>
      <c r="AH1171" t="s">
        <v>45</v>
      </c>
    </row>
    <row r="1172" spans="1:34" x14ac:dyDescent="0.25">
      <c r="A1172">
        <v>1767</v>
      </c>
      <c r="B1172">
        <v>0</v>
      </c>
      <c r="C1172">
        <v>0</v>
      </c>
      <c r="D1172">
        <v>0</v>
      </c>
      <c r="E1172">
        <v>0</v>
      </c>
      <c r="F1172">
        <v>0</v>
      </c>
      <c r="G1172">
        <v>0</v>
      </c>
      <c r="H1172">
        <v>0</v>
      </c>
      <c r="J1172">
        <v>0</v>
      </c>
      <c r="K1172">
        <v>0</v>
      </c>
      <c r="L1172">
        <v>0</v>
      </c>
      <c r="M1172">
        <v>0</v>
      </c>
      <c r="N1172">
        <v>0</v>
      </c>
      <c r="O1172">
        <v>0</v>
      </c>
      <c r="P1172">
        <v>0</v>
      </c>
      <c r="Q1172">
        <v>0</v>
      </c>
      <c r="S1172">
        <v>4</v>
      </c>
      <c r="T1172">
        <v>0</v>
      </c>
      <c r="U1172">
        <v>0</v>
      </c>
      <c r="V1172">
        <v>0</v>
      </c>
      <c r="W1172">
        <v>2</v>
      </c>
      <c r="X1172">
        <v>2</v>
      </c>
      <c r="Y1172">
        <v>0</v>
      </c>
      <c r="AA1172">
        <v>0</v>
      </c>
      <c r="AB1172">
        <v>0</v>
      </c>
      <c r="AC1172">
        <v>0</v>
      </c>
      <c r="AE1172">
        <v>1.14486584481</v>
      </c>
      <c r="AF1172" t="s">
        <v>46</v>
      </c>
      <c r="AG1172">
        <v>0.5</v>
      </c>
      <c r="AH1172" t="s">
        <v>47</v>
      </c>
    </row>
    <row r="1173" spans="1:34" x14ac:dyDescent="0.25">
      <c r="A1173">
        <v>1768</v>
      </c>
      <c r="B1173">
        <v>0</v>
      </c>
      <c r="C1173">
        <v>0</v>
      </c>
      <c r="D1173">
        <v>0</v>
      </c>
      <c r="E1173">
        <v>0</v>
      </c>
      <c r="F1173">
        <v>0</v>
      </c>
      <c r="G1173">
        <v>0</v>
      </c>
      <c r="H1173">
        <v>0</v>
      </c>
      <c r="J1173">
        <v>0</v>
      </c>
      <c r="K1173">
        <v>0</v>
      </c>
      <c r="L1173">
        <v>0</v>
      </c>
      <c r="M1173">
        <v>0</v>
      </c>
      <c r="N1173">
        <v>0</v>
      </c>
      <c r="O1173">
        <v>0</v>
      </c>
      <c r="P1173">
        <v>0</v>
      </c>
      <c r="Q1173">
        <v>0</v>
      </c>
      <c r="S1173">
        <v>0</v>
      </c>
      <c r="T1173">
        <v>0</v>
      </c>
      <c r="U1173">
        <v>0</v>
      </c>
      <c r="V1173">
        <v>0</v>
      </c>
      <c r="W1173">
        <v>0</v>
      </c>
      <c r="X1173">
        <v>0</v>
      </c>
      <c r="Y1173">
        <v>0</v>
      </c>
      <c r="AA1173">
        <v>0</v>
      </c>
      <c r="AB1173">
        <v>0</v>
      </c>
      <c r="AC1173">
        <v>0</v>
      </c>
      <c r="AE1173">
        <v>0.78602614843999996</v>
      </c>
      <c r="AF1173" t="s">
        <v>38</v>
      </c>
      <c r="AG1173">
        <v>200</v>
      </c>
      <c r="AH1173" t="s">
        <v>39</v>
      </c>
    </row>
    <row r="1174" spans="1:34" x14ac:dyDescent="0.25">
      <c r="A1174">
        <v>1769</v>
      </c>
      <c r="B1174">
        <v>0</v>
      </c>
      <c r="C1174">
        <v>0</v>
      </c>
      <c r="D1174">
        <v>0</v>
      </c>
      <c r="E1174">
        <v>0</v>
      </c>
      <c r="F1174">
        <v>0</v>
      </c>
      <c r="G1174">
        <v>0</v>
      </c>
      <c r="H1174">
        <v>0</v>
      </c>
      <c r="J1174">
        <v>0</v>
      </c>
      <c r="K1174">
        <v>10</v>
      </c>
      <c r="L1174">
        <v>10</v>
      </c>
      <c r="M1174">
        <v>0</v>
      </c>
      <c r="N1174">
        <v>0</v>
      </c>
      <c r="O1174">
        <v>0</v>
      </c>
      <c r="P1174">
        <v>0</v>
      </c>
      <c r="Q1174">
        <v>0</v>
      </c>
      <c r="R1174">
        <v>1</v>
      </c>
      <c r="S1174">
        <v>0</v>
      </c>
      <c r="T1174">
        <v>0</v>
      </c>
      <c r="U1174">
        <v>0</v>
      </c>
      <c r="V1174">
        <v>0</v>
      </c>
      <c r="W1174">
        <v>0</v>
      </c>
      <c r="X1174">
        <v>0</v>
      </c>
      <c r="Y1174">
        <v>0</v>
      </c>
      <c r="AA1174">
        <v>0</v>
      </c>
      <c r="AB1174">
        <v>0</v>
      </c>
      <c r="AC1174">
        <v>0</v>
      </c>
      <c r="AE1174">
        <v>0.90909761094300001</v>
      </c>
      <c r="AF1174" t="s">
        <v>49</v>
      </c>
      <c r="AG1174">
        <v>50</v>
      </c>
      <c r="AH1174" t="s">
        <v>50</v>
      </c>
    </row>
    <row r="1175" spans="1:34" x14ac:dyDescent="0.25">
      <c r="A1175">
        <v>1769</v>
      </c>
      <c r="B1175">
        <v>0</v>
      </c>
      <c r="C1175">
        <v>0</v>
      </c>
      <c r="D1175">
        <v>0</v>
      </c>
      <c r="E1175">
        <v>0</v>
      </c>
      <c r="F1175">
        <v>0</v>
      </c>
      <c r="G1175">
        <v>0</v>
      </c>
      <c r="H1175">
        <v>0</v>
      </c>
      <c r="J1175">
        <v>0</v>
      </c>
      <c r="K1175">
        <v>10</v>
      </c>
      <c r="L1175">
        <v>10</v>
      </c>
      <c r="M1175">
        <v>0</v>
      </c>
      <c r="N1175">
        <v>0</v>
      </c>
      <c r="O1175">
        <v>0</v>
      </c>
      <c r="P1175">
        <v>0</v>
      </c>
      <c r="Q1175">
        <v>0</v>
      </c>
      <c r="R1175">
        <v>1</v>
      </c>
      <c r="S1175">
        <v>0</v>
      </c>
      <c r="T1175">
        <v>0</v>
      </c>
      <c r="U1175">
        <v>0</v>
      </c>
      <c r="V1175">
        <v>0</v>
      </c>
      <c r="W1175">
        <v>0</v>
      </c>
      <c r="X1175">
        <v>0</v>
      </c>
      <c r="Y1175">
        <v>0</v>
      </c>
      <c r="AA1175">
        <v>0</v>
      </c>
      <c r="AB1175">
        <v>0</v>
      </c>
      <c r="AC1175">
        <v>0</v>
      </c>
      <c r="AE1175">
        <v>0.90909761094300001</v>
      </c>
      <c r="AF1175" t="s">
        <v>34</v>
      </c>
      <c r="AG1175">
        <v>100</v>
      </c>
      <c r="AH1175" t="s">
        <v>35</v>
      </c>
    </row>
    <row r="1176" spans="1:34" x14ac:dyDescent="0.25">
      <c r="A1176">
        <v>1769</v>
      </c>
      <c r="B1176">
        <v>0</v>
      </c>
      <c r="C1176">
        <v>0</v>
      </c>
      <c r="D1176">
        <v>0</v>
      </c>
      <c r="E1176">
        <v>0</v>
      </c>
      <c r="F1176">
        <v>0</v>
      </c>
      <c r="G1176">
        <v>0</v>
      </c>
      <c r="H1176">
        <v>0</v>
      </c>
      <c r="J1176">
        <v>0</v>
      </c>
      <c r="K1176">
        <v>10</v>
      </c>
      <c r="L1176">
        <v>10</v>
      </c>
      <c r="M1176">
        <v>0</v>
      </c>
      <c r="N1176">
        <v>0</v>
      </c>
      <c r="O1176">
        <v>0</v>
      </c>
      <c r="P1176">
        <v>0</v>
      </c>
      <c r="Q1176">
        <v>0</v>
      </c>
      <c r="R1176">
        <v>1</v>
      </c>
      <c r="S1176">
        <v>0</v>
      </c>
      <c r="T1176">
        <v>0</v>
      </c>
      <c r="U1176">
        <v>0</v>
      </c>
      <c r="V1176">
        <v>0</v>
      </c>
      <c r="W1176">
        <v>0</v>
      </c>
      <c r="X1176">
        <v>0</v>
      </c>
      <c r="Y1176">
        <v>0</v>
      </c>
      <c r="AA1176">
        <v>0</v>
      </c>
      <c r="AB1176">
        <v>0</v>
      </c>
      <c r="AC1176">
        <v>0</v>
      </c>
      <c r="AE1176">
        <v>0.90909761094300001</v>
      </c>
      <c r="AF1176" t="s">
        <v>36</v>
      </c>
      <c r="AG1176">
        <v>150</v>
      </c>
      <c r="AH1176" t="s">
        <v>37</v>
      </c>
    </row>
    <row r="1177" spans="1:34" x14ac:dyDescent="0.25">
      <c r="A1177">
        <v>1769</v>
      </c>
      <c r="B1177">
        <v>0</v>
      </c>
      <c r="C1177">
        <v>0</v>
      </c>
      <c r="D1177">
        <v>0</v>
      </c>
      <c r="E1177">
        <v>0</v>
      </c>
      <c r="F1177">
        <v>0</v>
      </c>
      <c r="G1177">
        <v>0</v>
      </c>
      <c r="H1177">
        <v>0</v>
      </c>
      <c r="J1177">
        <v>0</v>
      </c>
      <c r="K1177">
        <v>10</v>
      </c>
      <c r="L1177">
        <v>10</v>
      </c>
      <c r="M1177">
        <v>0</v>
      </c>
      <c r="N1177">
        <v>0</v>
      </c>
      <c r="O1177">
        <v>0</v>
      </c>
      <c r="P1177">
        <v>0</v>
      </c>
      <c r="Q1177">
        <v>0</v>
      </c>
      <c r="R1177">
        <v>1</v>
      </c>
      <c r="S1177">
        <v>0</v>
      </c>
      <c r="T1177">
        <v>0</v>
      </c>
      <c r="U1177">
        <v>0</v>
      </c>
      <c r="V1177">
        <v>0</v>
      </c>
      <c r="W1177">
        <v>0</v>
      </c>
      <c r="X1177">
        <v>0</v>
      </c>
      <c r="Y1177">
        <v>0</v>
      </c>
      <c r="AA1177">
        <v>0</v>
      </c>
      <c r="AB1177">
        <v>0</v>
      </c>
      <c r="AC1177">
        <v>0</v>
      </c>
      <c r="AE1177">
        <v>0.90909761094300001</v>
      </c>
      <c r="AF1177" t="s">
        <v>38</v>
      </c>
      <c r="AG1177">
        <v>200</v>
      </c>
      <c r="AH1177" t="s">
        <v>39</v>
      </c>
    </row>
    <row r="1178" spans="1:34" x14ac:dyDescent="0.25">
      <c r="A1178">
        <v>1769</v>
      </c>
      <c r="B1178">
        <v>0</v>
      </c>
      <c r="C1178">
        <v>0</v>
      </c>
      <c r="D1178">
        <v>0</v>
      </c>
      <c r="E1178">
        <v>0</v>
      </c>
      <c r="F1178">
        <v>0</v>
      </c>
      <c r="G1178">
        <v>0</v>
      </c>
      <c r="H1178">
        <v>0</v>
      </c>
      <c r="J1178">
        <v>0</v>
      </c>
      <c r="K1178">
        <v>10</v>
      </c>
      <c r="L1178">
        <v>10</v>
      </c>
      <c r="M1178">
        <v>0</v>
      </c>
      <c r="N1178">
        <v>0</v>
      </c>
      <c r="O1178">
        <v>0</v>
      </c>
      <c r="P1178">
        <v>0</v>
      </c>
      <c r="Q1178">
        <v>0</v>
      </c>
      <c r="R1178">
        <v>1</v>
      </c>
      <c r="S1178">
        <v>0</v>
      </c>
      <c r="T1178">
        <v>0</v>
      </c>
      <c r="U1178">
        <v>0</v>
      </c>
      <c r="V1178">
        <v>0</v>
      </c>
      <c r="W1178">
        <v>0</v>
      </c>
      <c r="X1178">
        <v>0</v>
      </c>
      <c r="Y1178">
        <v>0</v>
      </c>
      <c r="AA1178">
        <v>0</v>
      </c>
      <c r="AB1178">
        <v>0</v>
      </c>
      <c r="AC1178">
        <v>0</v>
      </c>
      <c r="AE1178">
        <v>0.90909761094300001</v>
      </c>
      <c r="AF1178" t="s">
        <v>46</v>
      </c>
      <c r="AG1178">
        <v>0.5</v>
      </c>
      <c r="AH1178" t="s">
        <v>47</v>
      </c>
    </row>
    <row r="1179" spans="1:34" x14ac:dyDescent="0.25">
      <c r="A1179">
        <v>1770</v>
      </c>
      <c r="B1179">
        <v>0</v>
      </c>
      <c r="C1179">
        <v>0</v>
      </c>
      <c r="D1179">
        <v>0</v>
      </c>
      <c r="E1179">
        <v>0</v>
      </c>
      <c r="F1179">
        <v>0</v>
      </c>
      <c r="G1179">
        <v>0</v>
      </c>
      <c r="H1179">
        <v>0</v>
      </c>
      <c r="J1179">
        <v>10</v>
      </c>
      <c r="K1179">
        <v>4</v>
      </c>
      <c r="L1179">
        <v>0</v>
      </c>
      <c r="M1179">
        <v>0</v>
      </c>
      <c r="N1179">
        <v>0</v>
      </c>
      <c r="O1179">
        <v>0</v>
      </c>
      <c r="P1179">
        <v>4</v>
      </c>
      <c r="Q1179">
        <v>0</v>
      </c>
      <c r="R1179">
        <v>1</v>
      </c>
      <c r="S1179">
        <v>2</v>
      </c>
      <c r="T1179">
        <v>0</v>
      </c>
      <c r="U1179">
        <v>0</v>
      </c>
      <c r="V1179">
        <v>0</v>
      </c>
      <c r="W1179">
        <v>0</v>
      </c>
      <c r="X1179">
        <v>2</v>
      </c>
      <c r="Y1179">
        <v>0</v>
      </c>
      <c r="Z1179">
        <v>2</v>
      </c>
      <c r="AA1179">
        <v>0</v>
      </c>
      <c r="AB1179">
        <v>0</v>
      </c>
      <c r="AC1179">
        <v>0</v>
      </c>
      <c r="AE1179">
        <v>0.98196550666899995</v>
      </c>
      <c r="AF1179" t="s">
        <v>34</v>
      </c>
      <c r="AG1179">
        <v>100</v>
      </c>
      <c r="AH1179" t="s">
        <v>35</v>
      </c>
    </row>
    <row r="1180" spans="1:34" x14ac:dyDescent="0.25">
      <c r="A1180">
        <v>1770</v>
      </c>
      <c r="B1180">
        <v>0</v>
      </c>
      <c r="C1180">
        <v>0</v>
      </c>
      <c r="D1180">
        <v>0</v>
      </c>
      <c r="E1180">
        <v>0</v>
      </c>
      <c r="F1180">
        <v>0</v>
      </c>
      <c r="G1180">
        <v>0</v>
      </c>
      <c r="H1180">
        <v>0</v>
      </c>
      <c r="J1180">
        <v>10</v>
      </c>
      <c r="K1180">
        <v>4</v>
      </c>
      <c r="L1180">
        <v>0</v>
      </c>
      <c r="M1180">
        <v>0</v>
      </c>
      <c r="N1180">
        <v>0</v>
      </c>
      <c r="O1180">
        <v>0</v>
      </c>
      <c r="P1180">
        <v>4</v>
      </c>
      <c r="Q1180">
        <v>0</v>
      </c>
      <c r="R1180">
        <v>1</v>
      </c>
      <c r="S1180">
        <v>2</v>
      </c>
      <c r="T1180">
        <v>0</v>
      </c>
      <c r="U1180">
        <v>0</v>
      </c>
      <c r="V1180">
        <v>0</v>
      </c>
      <c r="W1180">
        <v>0</v>
      </c>
      <c r="X1180">
        <v>2</v>
      </c>
      <c r="Y1180">
        <v>0</v>
      </c>
      <c r="Z1180">
        <v>2</v>
      </c>
      <c r="AA1180">
        <v>0</v>
      </c>
      <c r="AB1180">
        <v>0</v>
      </c>
      <c r="AC1180">
        <v>0</v>
      </c>
      <c r="AE1180">
        <v>0.98196550666899995</v>
      </c>
      <c r="AF1180" t="s">
        <v>36</v>
      </c>
      <c r="AG1180">
        <v>150</v>
      </c>
      <c r="AH1180" t="s">
        <v>37</v>
      </c>
    </row>
    <row r="1181" spans="1:34" x14ac:dyDescent="0.25">
      <c r="A1181">
        <v>1770</v>
      </c>
      <c r="B1181">
        <v>0</v>
      </c>
      <c r="C1181">
        <v>0</v>
      </c>
      <c r="D1181">
        <v>0</v>
      </c>
      <c r="E1181">
        <v>0</v>
      </c>
      <c r="F1181">
        <v>0</v>
      </c>
      <c r="G1181">
        <v>0</v>
      </c>
      <c r="H1181">
        <v>0</v>
      </c>
      <c r="J1181">
        <v>10</v>
      </c>
      <c r="K1181">
        <v>4</v>
      </c>
      <c r="L1181">
        <v>0</v>
      </c>
      <c r="M1181">
        <v>0</v>
      </c>
      <c r="N1181">
        <v>0</v>
      </c>
      <c r="O1181">
        <v>0</v>
      </c>
      <c r="P1181">
        <v>4</v>
      </c>
      <c r="Q1181">
        <v>0</v>
      </c>
      <c r="R1181">
        <v>1</v>
      </c>
      <c r="S1181">
        <v>2</v>
      </c>
      <c r="T1181">
        <v>0</v>
      </c>
      <c r="U1181">
        <v>0</v>
      </c>
      <c r="V1181">
        <v>0</v>
      </c>
      <c r="W1181">
        <v>0</v>
      </c>
      <c r="X1181">
        <v>2</v>
      </c>
      <c r="Y1181">
        <v>0</v>
      </c>
      <c r="Z1181">
        <v>2</v>
      </c>
      <c r="AA1181">
        <v>0</v>
      </c>
      <c r="AB1181">
        <v>0</v>
      </c>
      <c r="AC1181">
        <v>0</v>
      </c>
      <c r="AE1181">
        <v>0.98196550666899995</v>
      </c>
      <c r="AF1181" t="s">
        <v>38</v>
      </c>
      <c r="AG1181">
        <v>200</v>
      </c>
      <c r="AH1181" t="s">
        <v>39</v>
      </c>
    </row>
    <row r="1182" spans="1:34" x14ac:dyDescent="0.25">
      <c r="A1182">
        <v>1773</v>
      </c>
      <c r="B1182">
        <v>0</v>
      </c>
      <c r="C1182">
        <v>0</v>
      </c>
      <c r="D1182">
        <v>0</v>
      </c>
      <c r="E1182">
        <v>0</v>
      </c>
      <c r="F1182">
        <v>0</v>
      </c>
      <c r="G1182">
        <v>0</v>
      </c>
      <c r="H1182">
        <v>0</v>
      </c>
      <c r="J1182">
        <v>0</v>
      </c>
      <c r="K1182">
        <v>0</v>
      </c>
      <c r="L1182">
        <v>0</v>
      </c>
      <c r="M1182">
        <v>0</v>
      </c>
      <c r="N1182">
        <v>0</v>
      </c>
      <c r="O1182">
        <v>0</v>
      </c>
      <c r="P1182">
        <v>0</v>
      </c>
      <c r="Q1182">
        <v>0</v>
      </c>
      <c r="S1182">
        <v>0</v>
      </c>
      <c r="T1182">
        <v>0</v>
      </c>
      <c r="U1182">
        <v>0</v>
      </c>
      <c r="V1182">
        <v>0</v>
      </c>
      <c r="W1182">
        <v>0</v>
      </c>
      <c r="X1182">
        <v>0</v>
      </c>
      <c r="Y1182">
        <v>0</v>
      </c>
      <c r="AA1182" t="s">
        <v>51</v>
      </c>
      <c r="AE1182">
        <v>0.78072846341000002</v>
      </c>
      <c r="AF1182" t="s">
        <v>38</v>
      </c>
      <c r="AG1182">
        <v>200</v>
      </c>
      <c r="AH1182" t="s">
        <v>39</v>
      </c>
    </row>
    <row r="1183" spans="1:34" x14ac:dyDescent="0.25">
      <c r="A1183">
        <v>1773</v>
      </c>
      <c r="B1183">
        <v>0</v>
      </c>
      <c r="C1183">
        <v>0</v>
      </c>
      <c r="D1183">
        <v>0</v>
      </c>
      <c r="E1183">
        <v>0</v>
      </c>
      <c r="F1183">
        <v>0</v>
      </c>
      <c r="G1183">
        <v>0</v>
      </c>
      <c r="H1183">
        <v>0</v>
      </c>
      <c r="J1183">
        <v>0</v>
      </c>
      <c r="K1183">
        <v>0</v>
      </c>
      <c r="L1183">
        <v>0</v>
      </c>
      <c r="M1183">
        <v>0</v>
      </c>
      <c r="N1183">
        <v>0</v>
      </c>
      <c r="O1183">
        <v>0</v>
      </c>
      <c r="P1183">
        <v>0</v>
      </c>
      <c r="Q1183">
        <v>0</v>
      </c>
      <c r="S1183">
        <v>0</v>
      </c>
      <c r="T1183">
        <v>0</v>
      </c>
      <c r="U1183">
        <v>0</v>
      </c>
      <c r="V1183">
        <v>0</v>
      </c>
      <c r="W1183">
        <v>0</v>
      </c>
      <c r="X1183">
        <v>0</v>
      </c>
      <c r="Y1183">
        <v>0</v>
      </c>
      <c r="AA1183" t="s">
        <v>51</v>
      </c>
      <c r="AE1183">
        <v>0.78072846341000002</v>
      </c>
      <c r="AF1183" t="s">
        <v>46</v>
      </c>
      <c r="AG1183">
        <v>0.5</v>
      </c>
      <c r="AH1183" t="s">
        <v>47</v>
      </c>
    </row>
    <row r="1184" spans="1:34" x14ac:dyDescent="0.25">
      <c r="A1184">
        <v>1775</v>
      </c>
      <c r="B1184">
        <v>0</v>
      </c>
      <c r="C1184">
        <v>0</v>
      </c>
      <c r="D1184">
        <v>0</v>
      </c>
      <c r="E1184">
        <v>0</v>
      </c>
      <c r="F1184">
        <v>0</v>
      </c>
      <c r="G1184">
        <v>0</v>
      </c>
      <c r="H1184">
        <v>0</v>
      </c>
      <c r="J1184">
        <v>0</v>
      </c>
      <c r="K1184">
        <v>0</v>
      </c>
      <c r="L1184">
        <v>0</v>
      </c>
      <c r="M1184">
        <v>0</v>
      </c>
      <c r="N1184">
        <v>0</v>
      </c>
      <c r="O1184">
        <v>0</v>
      </c>
      <c r="P1184">
        <v>0</v>
      </c>
      <c r="Q1184">
        <v>0</v>
      </c>
      <c r="S1184">
        <v>0</v>
      </c>
      <c r="T1184">
        <v>0</v>
      </c>
      <c r="U1184">
        <v>0</v>
      </c>
      <c r="V1184">
        <v>0</v>
      </c>
      <c r="W1184">
        <v>0</v>
      </c>
      <c r="X1184">
        <v>0</v>
      </c>
      <c r="Y1184">
        <v>0</v>
      </c>
      <c r="AA1184" t="s">
        <v>51</v>
      </c>
      <c r="AE1184">
        <v>1.8707990082999999</v>
      </c>
      <c r="AF1184" t="s">
        <v>36</v>
      </c>
      <c r="AG1184">
        <v>150</v>
      </c>
      <c r="AH1184" t="s">
        <v>37</v>
      </c>
    </row>
    <row r="1185" spans="1:34" x14ac:dyDescent="0.25">
      <c r="A1185">
        <v>1775</v>
      </c>
      <c r="B1185">
        <v>0</v>
      </c>
      <c r="C1185">
        <v>0</v>
      </c>
      <c r="D1185">
        <v>0</v>
      </c>
      <c r="E1185">
        <v>0</v>
      </c>
      <c r="F1185">
        <v>0</v>
      </c>
      <c r="G1185">
        <v>0</v>
      </c>
      <c r="H1185">
        <v>0</v>
      </c>
      <c r="J1185">
        <v>0</v>
      </c>
      <c r="K1185">
        <v>0</v>
      </c>
      <c r="L1185">
        <v>0</v>
      </c>
      <c r="M1185">
        <v>0</v>
      </c>
      <c r="N1185">
        <v>0</v>
      </c>
      <c r="O1185">
        <v>0</v>
      </c>
      <c r="P1185">
        <v>0</v>
      </c>
      <c r="Q1185">
        <v>0</v>
      </c>
      <c r="S1185">
        <v>0</v>
      </c>
      <c r="T1185">
        <v>0</v>
      </c>
      <c r="U1185">
        <v>0</v>
      </c>
      <c r="V1185">
        <v>0</v>
      </c>
      <c r="W1185">
        <v>0</v>
      </c>
      <c r="X1185">
        <v>0</v>
      </c>
      <c r="Y1185">
        <v>0</v>
      </c>
      <c r="AA1185" t="s">
        <v>51</v>
      </c>
      <c r="AE1185">
        <v>1.8707990082999999</v>
      </c>
      <c r="AF1185" t="s">
        <v>38</v>
      </c>
      <c r="AG1185">
        <v>200</v>
      </c>
      <c r="AH1185" t="s">
        <v>39</v>
      </c>
    </row>
    <row r="1186" spans="1:34" x14ac:dyDescent="0.25">
      <c r="A1186">
        <v>1777</v>
      </c>
      <c r="B1186">
        <v>0</v>
      </c>
      <c r="C1186">
        <v>0</v>
      </c>
      <c r="D1186">
        <v>0</v>
      </c>
      <c r="E1186">
        <v>0</v>
      </c>
      <c r="F1186">
        <v>0</v>
      </c>
      <c r="G1186">
        <v>0</v>
      </c>
      <c r="H1186">
        <v>0</v>
      </c>
      <c r="J1186">
        <v>0</v>
      </c>
      <c r="K1186" t="s">
        <v>51</v>
      </c>
      <c r="S1186" t="s">
        <v>51</v>
      </c>
      <c r="AA1186" t="s">
        <v>51</v>
      </c>
      <c r="AE1186">
        <v>0.91313101135499997</v>
      </c>
      <c r="AF1186" t="s">
        <v>49</v>
      </c>
      <c r="AG1186">
        <v>50</v>
      </c>
      <c r="AH1186" t="s">
        <v>50</v>
      </c>
    </row>
    <row r="1187" spans="1:34" x14ac:dyDescent="0.25">
      <c r="A1187">
        <v>1777</v>
      </c>
      <c r="B1187">
        <v>0</v>
      </c>
      <c r="C1187">
        <v>0</v>
      </c>
      <c r="D1187">
        <v>0</v>
      </c>
      <c r="E1187">
        <v>0</v>
      </c>
      <c r="F1187">
        <v>0</v>
      </c>
      <c r="G1187">
        <v>0</v>
      </c>
      <c r="H1187">
        <v>0</v>
      </c>
      <c r="J1187">
        <v>0</v>
      </c>
      <c r="K1187" t="s">
        <v>51</v>
      </c>
      <c r="S1187" t="s">
        <v>51</v>
      </c>
      <c r="AA1187" t="s">
        <v>51</v>
      </c>
      <c r="AE1187">
        <v>0.91313101135499997</v>
      </c>
      <c r="AF1187" t="s">
        <v>34</v>
      </c>
      <c r="AG1187">
        <v>100</v>
      </c>
      <c r="AH1187" t="s">
        <v>35</v>
      </c>
    </row>
    <row r="1188" spans="1:34" x14ac:dyDescent="0.25">
      <c r="A1188">
        <v>1777</v>
      </c>
      <c r="B1188">
        <v>0</v>
      </c>
      <c r="C1188">
        <v>0</v>
      </c>
      <c r="D1188">
        <v>0</v>
      </c>
      <c r="E1188">
        <v>0</v>
      </c>
      <c r="F1188">
        <v>0</v>
      </c>
      <c r="G1188">
        <v>0</v>
      </c>
      <c r="H1188">
        <v>0</v>
      </c>
      <c r="J1188">
        <v>0</v>
      </c>
      <c r="K1188" t="s">
        <v>51</v>
      </c>
      <c r="S1188" t="s">
        <v>51</v>
      </c>
      <c r="AA1188" t="s">
        <v>51</v>
      </c>
      <c r="AE1188">
        <v>0.91313101135499997</v>
      </c>
      <c r="AF1188" t="s">
        <v>36</v>
      </c>
      <c r="AG1188">
        <v>150</v>
      </c>
      <c r="AH1188" t="s">
        <v>37</v>
      </c>
    </row>
    <row r="1189" spans="1:34" x14ac:dyDescent="0.25">
      <c r="A1189">
        <v>1777</v>
      </c>
      <c r="B1189">
        <v>0</v>
      </c>
      <c r="C1189">
        <v>0</v>
      </c>
      <c r="D1189">
        <v>0</v>
      </c>
      <c r="E1189">
        <v>0</v>
      </c>
      <c r="F1189">
        <v>0</v>
      </c>
      <c r="G1189">
        <v>0</v>
      </c>
      <c r="H1189">
        <v>0</v>
      </c>
      <c r="J1189">
        <v>0</v>
      </c>
      <c r="K1189" t="s">
        <v>51</v>
      </c>
      <c r="S1189" t="s">
        <v>51</v>
      </c>
      <c r="AA1189" t="s">
        <v>51</v>
      </c>
      <c r="AE1189">
        <v>0.91313101135499997</v>
      </c>
      <c r="AF1189" t="s">
        <v>38</v>
      </c>
      <c r="AG1189">
        <v>200</v>
      </c>
      <c r="AH1189" t="s">
        <v>39</v>
      </c>
    </row>
    <row r="1190" spans="1:34" x14ac:dyDescent="0.25">
      <c r="A1190">
        <v>1779</v>
      </c>
      <c r="B1190">
        <v>0</v>
      </c>
      <c r="C1190">
        <v>0</v>
      </c>
      <c r="D1190">
        <v>0</v>
      </c>
      <c r="E1190">
        <v>0</v>
      </c>
      <c r="F1190">
        <v>0</v>
      </c>
      <c r="G1190">
        <v>0</v>
      </c>
      <c r="H1190">
        <v>0</v>
      </c>
      <c r="J1190">
        <v>0</v>
      </c>
      <c r="K1190">
        <v>0</v>
      </c>
      <c r="L1190">
        <v>0</v>
      </c>
      <c r="M1190">
        <v>0</v>
      </c>
      <c r="N1190">
        <v>0</v>
      </c>
      <c r="O1190">
        <v>0</v>
      </c>
      <c r="P1190">
        <v>0</v>
      </c>
      <c r="Q1190">
        <v>0</v>
      </c>
      <c r="S1190">
        <v>0</v>
      </c>
      <c r="T1190">
        <v>0</v>
      </c>
      <c r="U1190">
        <v>0</v>
      </c>
      <c r="V1190">
        <v>0</v>
      </c>
      <c r="W1190">
        <v>0</v>
      </c>
      <c r="X1190">
        <v>0</v>
      </c>
      <c r="Y1190">
        <v>0</v>
      </c>
      <c r="AA1190" t="s">
        <v>51</v>
      </c>
      <c r="AE1190">
        <v>0.90666348860900003</v>
      </c>
      <c r="AF1190" t="s">
        <v>38</v>
      </c>
      <c r="AG1190">
        <v>200</v>
      </c>
      <c r="AH1190" t="s">
        <v>39</v>
      </c>
    </row>
    <row r="1191" spans="1:34" x14ac:dyDescent="0.25">
      <c r="A1191">
        <v>1779</v>
      </c>
      <c r="B1191">
        <v>0</v>
      </c>
      <c r="C1191">
        <v>0</v>
      </c>
      <c r="D1191">
        <v>0</v>
      </c>
      <c r="E1191">
        <v>0</v>
      </c>
      <c r="F1191">
        <v>0</v>
      </c>
      <c r="G1191">
        <v>0</v>
      </c>
      <c r="H1191">
        <v>0</v>
      </c>
      <c r="J1191">
        <v>0</v>
      </c>
      <c r="K1191">
        <v>0</v>
      </c>
      <c r="L1191">
        <v>0</v>
      </c>
      <c r="M1191">
        <v>0</v>
      </c>
      <c r="N1191">
        <v>0</v>
      </c>
      <c r="O1191">
        <v>0</v>
      </c>
      <c r="P1191">
        <v>0</v>
      </c>
      <c r="Q1191">
        <v>0</v>
      </c>
      <c r="S1191">
        <v>0</v>
      </c>
      <c r="T1191">
        <v>0</v>
      </c>
      <c r="U1191">
        <v>0</v>
      </c>
      <c r="V1191">
        <v>0</v>
      </c>
      <c r="W1191">
        <v>0</v>
      </c>
      <c r="X1191">
        <v>0</v>
      </c>
      <c r="Y1191">
        <v>0</v>
      </c>
      <c r="AA1191" t="s">
        <v>51</v>
      </c>
      <c r="AE1191">
        <v>0.90666348860900003</v>
      </c>
      <c r="AF1191" t="s">
        <v>44</v>
      </c>
      <c r="AG1191">
        <v>0.4</v>
      </c>
      <c r="AH1191" t="s">
        <v>45</v>
      </c>
    </row>
    <row r="1192" spans="1:34" x14ac:dyDescent="0.25">
      <c r="A1192">
        <v>1779</v>
      </c>
      <c r="B1192">
        <v>0</v>
      </c>
      <c r="C1192">
        <v>0</v>
      </c>
      <c r="D1192">
        <v>0</v>
      </c>
      <c r="E1192">
        <v>0</v>
      </c>
      <c r="F1192">
        <v>0</v>
      </c>
      <c r="G1192">
        <v>0</v>
      </c>
      <c r="H1192">
        <v>0</v>
      </c>
      <c r="J1192">
        <v>0</v>
      </c>
      <c r="K1192">
        <v>0</v>
      </c>
      <c r="L1192">
        <v>0</v>
      </c>
      <c r="M1192">
        <v>0</v>
      </c>
      <c r="N1192">
        <v>0</v>
      </c>
      <c r="O1192">
        <v>0</v>
      </c>
      <c r="P1192">
        <v>0</v>
      </c>
      <c r="Q1192">
        <v>0</v>
      </c>
      <c r="S1192">
        <v>0</v>
      </c>
      <c r="T1192">
        <v>0</v>
      </c>
      <c r="U1192">
        <v>0</v>
      </c>
      <c r="V1192">
        <v>0</v>
      </c>
      <c r="W1192">
        <v>0</v>
      </c>
      <c r="X1192">
        <v>0</v>
      </c>
      <c r="Y1192">
        <v>0</v>
      </c>
      <c r="AA1192" t="s">
        <v>51</v>
      </c>
      <c r="AE1192">
        <v>0.90666348860900003</v>
      </c>
      <c r="AF1192" t="s">
        <v>46</v>
      </c>
      <c r="AG1192">
        <v>0.5</v>
      </c>
      <c r="AH1192" t="s">
        <v>47</v>
      </c>
    </row>
    <row r="1193" spans="1:34" x14ac:dyDescent="0.25">
      <c r="A1193">
        <v>1785</v>
      </c>
      <c r="B1193">
        <v>0</v>
      </c>
      <c r="C1193">
        <v>0</v>
      </c>
      <c r="D1193">
        <v>0</v>
      </c>
      <c r="E1193">
        <v>0</v>
      </c>
      <c r="F1193">
        <v>0</v>
      </c>
      <c r="G1193">
        <v>0</v>
      </c>
      <c r="H1193">
        <v>0</v>
      </c>
      <c r="J1193" t="s">
        <v>51</v>
      </c>
      <c r="K1193">
        <v>0</v>
      </c>
      <c r="L1193">
        <v>0</v>
      </c>
      <c r="M1193">
        <v>0</v>
      </c>
      <c r="N1193">
        <v>0</v>
      </c>
      <c r="O1193">
        <v>0</v>
      </c>
      <c r="P1193">
        <v>0</v>
      </c>
      <c r="Q1193">
        <v>0</v>
      </c>
      <c r="S1193">
        <v>2</v>
      </c>
      <c r="T1193">
        <v>2</v>
      </c>
      <c r="U1193">
        <v>0</v>
      </c>
      <c r="V1193">
        <v>0</v>
      </c>
      <c r="W1193">
        <v>0</v>
      </c>
      <c r="X1193">
        <v>0</v>
      </c>
      <c r="Y1193">
        <v>0</v>
      </c>
      <c r="Z1193">
        <v>1.5</v>
      </c>
      <c r="AA1193">
        <v>2</v>
      </c>
      <c r="AB1193">
        <v>0</v>
      </c>
      <c r="AC1193">
        <v>2</v>
      </c>
      <c r="AE1193">
        <v>0.93121818734600004</v>
      </c>
      <c r="AF1193" t="s">
        <v>36</v>
      </c>
      <c r="AG1193">
        <v>150</v>
      </c>
      <c r="AH1193" t="s">
        <v>37</v>
      </c>
    </row>
    <row r="1194" spans="1:34" x14ac:dyDescent="0.25">
      <c r="A1194">
        <v>1785</v>
      </c>
      <c r="B1194">
        <v>0</v>
      </c>
      <c r="C1194">
        <v>0</v>
      </c>
      <c r="D1194">
        <v>0</v>
      </c>
      <c r="E1194">
        <v>0</v>
      </c>
      <c r="F1194">
        <v>0</v>
      </c>
      <c r="G1194">
        <v>0</v>
      </c>
      <c r="H1194">
        <v>0</v>
      </c>
      <c r="J1194" t="s">
        <v>51</v>
      </c>
      <c r="K1194">
        <v>0</v>
      </c>
      <c r="L1194">
        <v>0</v>
      </c>
      <c r="M1194">
        <v>0</v>
      </c>
      <c r="N1194">
        <v>0</v>
      </c>
      <c r="O1194">
        <v>0</v>
      </c>
      <c r="P1194">
        <v>0</v>
      </c>
      <c r="Q1194">
        <v>0</v>
      </c>
      <c r="S1194">
        <v>2</v>
      </c>
      <c r="T1194">
        <v>2</v>
      </c>
      <c r="U1194">
        <v>0</v>
      </c>
      <c r="V1194">
        <v>0</v>
      </c>
      <c r="W1194">
        <v>0</v>
      </c>
      <c r="X1194">
        <v>0</v>
      </c>
      <c r="Y1194">
        <v>0</v>
      </c>
      <c r="Z1194">
        <v>1.5</v>
      </c>
      <c r="AA1194">
        <v>2</v>
      </c>
      <c r="AB1194">
        <v>0</v>
      </c>
      <c r="AC1194">
        <v>2</v>
      </c>
      <c r="AE1194">
        <v>0.93121818734600004</v>
      </c>
      <c r="AF1194" t="s">
        <v>38</v>
      </c>
      <c r="AG1194">
        <v>200</v>
      </c>
      <c r="AH1194" t="s">
        <v>39</v>
      </c>
    </row>
    <row r="1195" spans="1:34" x14ac:dyDescent="0.25">
      <c r="A1195">
        <v>1790</v>
      </c>
      <c r="B1195">
        <v>3</v>
      </c>
      <c r="C1195">
        <v>3</v>
      </c>
      <c r="D1195">
        <v>0</v>
      </c>
      <c r="E1195">
        <v>0</v>
      </c>
      <c r="F1195">
        <v>0</v>
      </c>
      <c r="G1195">
        <v>0</v>
      </c>
      <c r="H1195">
        <v>0</v>
      </c>
      <c r="I1195">
        <v>10</v>
      </c>
      <c r="J1195">
        <v>0</v>
      </c>
      <c r="K1195">
        <v>0</v>
      </c>
      <c r="L1195">
        <v>0</v>
      </c>
      <c r="M1195">
        <v>0</v>
      </c>
      <c r="N1195">
        <v>0</v>
      </c>
      <c r="O1195">
        <v>0</v>
      </c>
      <c r="P1195">
        <v>0</v>
      </c>
      <c r="Q1195">
        <v>0</v>
      </c>
      <c r="S1195" t="s">
        <v>51</v>
      </c>
      <c r="AA1195">
        <v>1</v>
      </c>
      <c r="AB1195">
        <v>1</v>
      </c>
      <c r="AC1195">
        <v>0</v>
      </c>
      <c r="AD1195">
        <v>25</v>
      </c>
      <c r="AE1195">
        <v>0.79722973354399995</v>
      </c>
      <c r="AF1195" t="s">
        <v>46</v>
      </c>
      <c r="AG1195">
        <v>0.5</v>
      </c>
      <c r="AH1195" t="s">
        <v>47</v>
      </c>
    </row>
    <row r="1196" spans="1:34" x14ac:dyDescent="0.25">
      <c r="A1196">
        <v>1796</v>
      </c>
      <c r="B1196">
        <v>0</v>
      </c>
      <c r="C1196">
        <v>0</v>
      </c>
      <c r="D1196">
        <v>0</v>
      </c>
      <c r="E1196">
        <v>0</v>
      </c>
      <c r="F1196">
        <v>0</v>
      </c>
      <c r="G1196">
        <v>0</v>
      </c>
      <c r="H1196">
        <v>0</v>
      </c>
      <c r="J1196">
        <v>0</v>
      </c>
      <c r="K1196">
        <v>0</v>
      </c>
      <c r="L1196">
        <v>0</v>
      </c>
      <c r="M1196">
        <v>0</v>
      </c>
      <c r="N1196">
        <v>0</v>
      </c>
      <c r="O1196">
        <v>0</v>
      </c>
      <c r="P1196">
        <v>0</v>
      </c>
      <c r="Q1196">
        <v>0</v>
      </c>
      <c r="S1196">
        <v>0</v>
      </c>
      <c r="T1196">
        <v>0</v>
      </c>
      <c r="U1196">
        <v>0</v>
      </c>
      <c r="V1196">
        <v>0</v>
      </c>
      <c r="W1196">
        <v>0</v>
      </c>
      <c r="X1196">
        <v>0</v>
      </c>
      <c r="Y1196">
        <v>0</v>
      </c>
      <c r="AA1196" t="s">
        <v>51</v>
      </c>
      <c r="AE1196">
        <v>1.0687266965</v>
      </c>
      <c r="AF1196" t="s">
        <v>46</v>
      </c>
      <c r="AG1196">
        <v>0.5</v>
      </c>
      <c r="AH1196" t="s">
        <v>47</v>
      </c>
    </row>
    <row r="1197" spans="1:34" x14ac:dyDescent="0.25">
      <c r="A1197">
        <v>1799</v>
      </c>
      <c r="B1197">
        <v>0</v>
      </c>
      <c r="C1197">
        <v>0</v>
      </c>
      <c r="D1197">
        <v>0</v>
      </c>
      <c r="E1197">
        <v>0</v>
      </c>
      <c r="F1197">
        <v>0</v>
      </c>
      <c r="G1197">
        <v>0</v>
      </c>
      <c r="H1197">
        <v>0</v>
      </c>
      <c r="J1197">
        <v>0</v>
      </c>
      <c r="K1197">
        <v>0</v>
      </c>
      <c r="L1197">
        <v>0</v>
      </c>
      <c r="M1197">
        <v>0</v>
      </c>
      <c r="N1197">
        <v>0</v>
      </c>
      <c r="O1197">
        <v>0</v>
      </c>
      <c r="P1197">
        <v>0</v>
      </c>
      <c r="Q1197">
        <v>0</v>
      </c>
      <c r="S1197">
        <v>0</v>
      </c>
      <c r="T1197">
        <v>0</v>
      </c>
      <c r="U1197">
        <v>0</v>
      </c>
      <c r="V1197">
        <v>0</v>
      </c>
      <c r="W1197">
        <v>0</v>
      </c>
      <c r="X1197">
        <v>0</v>
      </c>
      <c r="Y1197">
        <v>0</v>
      </c>
      <c r="AA1197">
        <v>3</v>
      </c>
      <c r="AB1197">
        <v>3</v>
      </c>
      <c r="AC1197">
        <v>0</v>
      </c>
      <c r="AD1197">
        <v>15</v>
      </c>
      <c r="AE1197">
        <v>1.0687266965</v>
      </c>
      <c r="AF1197" t="s">
        <v>36</v>
      </c>
      <c r="AG1197">
        <v>150</v>
      </c>
      <c r="AH1197" t="s">
        <v>37</v>
      </c>
    </row>
    <row r="1198" spans="1:34" x14ac:dyDescent="0.25">
      <c r="A1198">
        <v>1799</v>
      </c>
      <c r="B1198">
        <v>0</v>
      </c>
      <c r="C1198">
        <v>0</v>
      </c>
      <c r="D1198">
        <v>0</v>
      </c>
      <c r="E1198">
        <v>0</v>
      </c>
      <c r="F1198">
        <v>0</v>
      </c>
      <c r="G1198">
        <v>0</v>
      </c>
      <c r="H1198">
        <v>0</v>
      </c>
      <c r="J1198">
        <v>0</v>
      </c>
      <c r="K1198">
        <v>0</v>
      </c>
      <c r="L1198">
        <v>0</v>
      </c>
      <c r="M1198">
        <v>0</v>
      </c>
      <c r="N1198">
        <v>0</v>
      </c>
      <c r="O1198">
        <v>0</v>
      </c>
      <c r="P1198">
        <v>0</v>
      </c>
      <c r="Q1198">
        <v>0</v>
      </c>
      <c r="S1198">
        <v>0</v>
      </c>
      <c r="T1198">
        <v>0</v>
      </c>
      <c r="U1198">
        <v>0</v>
      </c>
      <c r="V1198">
        <v>0</v>
      </c>
      <c r="W1198">
        <v>0</v>
      </c>
      <c r="X1198">
        <v>0</v>
      </c>
      <c r="Y1198">
        <v>0</v>
      </c>
      <c r="AA1198">
        <v>3</v>
      </c>
      <c r="AB1198">
        <v>3</v>
      </c>
      <c r="AC1198">
        <v>0</v>
      </c>
      <c r="AD1198">
        <v>15</v>
      </c>
      <c r="AE1198">
        <v>1.0687266965</v>
      </c>
      <c r="AF1198" t="s">
        <v>38</v>
      </c>
      <c r="AG1198">
        <v>200</v>
      </c>
      <c r="AH1198" t="s">
        <v>39</v>
      </c>
    </row>
    <row r="1199" spans="1:34" x14ac:dyDescent="0.25">
      <c r="A1199">
        <v>1799</v>
      </c>
      <c r="B1199">
        <v>0</v>
      </c>
      <c r="C1199">
        <v>0</v>
      </c>
      <c r="D1199">
        <v>0</v>
      </c>
      <c r="E1199">
        <v>0</v>
      </c>
      <c r="F1199">
        <v>0</v>
      </c>
      <c r="G1199">
        <v>0</v>
      </c>
      <c r="H1199">
        <v>0</v>
      </c>
      <c r="J1199">
        <v>0</v>
      </c>
      <c r="K1199">
        <v>0</v>
      </c>
      <c r="L1199">
        <v>0</v>
      </c>
      <c r="M1199">
        <v>0</v>
      </c>
      <c r="N1199">
        <v>0</v>
      </c>
      <c r="O1199">
        <v>0</v>
      </c>
      <c r="P1199">
        <v>0</v>
      </c>
      <c r="Q1199">
        <v>0</v>
      </c>
      <c r="S1199">
        <v>0</v>
      </c>
      <c r="T1199">
        <v>0</v>
      </c>
      <c r="U1199">
        <v>0</v>
      </c>
      <c r="V1199">
        <v>0</v>
      </c>
      <c r="W1199">
        <v>0</v>
      </c>
      <c r="X1199">
        <v>0</v>
      </c>
      <c r="Y1199">
        <v>0</v>
      </c>
      <c r="AA1199">
        <v>3</v>
      </c>
      <c r="AB1199">
        <v>3</v>
      </c>
      <c r="AC1199">
        <v>0</v>
      </c>
      <c r="AD1199">
        <v>15</v>
      </c>
      <c r="AE1199">
        <v>1.0687266965</v>
      </c>
      <c r="AF1199" t="s">
        <v>44</v>
      </c>
      <c r="AG1199">
        <v>0.4</v>
      </c>
      <c r="AH1199" t="s">
        <v>45</v>
      </c>
    </row>
    <row r="1200" spans="1:34" x14ac:dyDescent="0.25">
      <c r="A1200">
        <v>1799</v>
      </c>
      <c r="B1200">
        <v>0</v>
      </c>
      <c r="C1200">
        <v>0</v>
      </c>
      <c r="D1200">
        <v>0</v>
      </c>
      <c r="E1200">
        <v>0</v>
      </c>
      <c r="F1200">
        <v>0</v>
      </c>
      <c r="G1200">
        <v>0</v>
      </c>
      <c r="H1200">
        <v>0</v>
      </c>
      <c r="J1200">
        <v>0</v>
      </c>
      <c r="K1200">
        <v>0</v>
      </c>
      <c r="L1200">
        <v>0</v>
      </c>
      <c r="M1200">
        <v>0</v>
      </c>
      <c r="N1200">
        <v>0</v>
      </c>
      <c r="O1200">
        <v>0</v>
      </c>
      <c r="P1200">
        <v>0</v>
      </c>
      <c r="Q1200">
        <v>0</v>
      </c>
      <c r="S1200">
        <v>0</v>
      </c>
      <c r="T1200">
        <v>0</v>
      </c>
      <c r="U1200">
        <v>0</v>
      </c>
      <c r="V1200">
        <v>0</v>
      </c>
      <c r="W1200">
        <v>0</v>
      </c>
      <c r="X1200">
        <v>0</v>
      </c>
      <c r="Y1200">
        <v>0</v>
      </c>
      <c r="AA1200">
        <v>3</v>
      </c>
      <c r="AB1200">
        <v>3</v>
      </c>
      <c r="AC1200">
        <v>0</v>
      </c>
      <c r="AD1200">
        <v>15</v>
      </c>
      <c r="AE1200">
        <v>1.0687266965</v>
      </c>
      <c r="AF1200" t="s">
        <v>46</v>
      </c>
      <c r="AG1200">
        <v>0.5</v>
      </c>
      <c r="AH1200" t="s">
        <v>47</v>
      </c>
    </row>
    <row r="1201" spans="1:34" x14ac:dyDescent="0.25">
      <c r="A1201">
        <v>1802</v>
      </c>
      <c r="B1201">
        <v>0</v>
      </c>
      <c r="C1201">
        <v>0</v>
      </c>
      <c r="D1201">
        <v>0</v>
      </c>
      <c r="E1201">
        <v>0</v>
      </c>
      <c r="F1201">
        <v>0</v>
      </c>
      <c r="G1201">
        <v>0</v>
      </c>
      <c r="H1201">
        <v>0</v>
      </c>
      <c r="J1201">
        <v>0</v>
      </c>
      <c r="K1201">
        <v>0</v>
      </c>
      <c r="L1201">
        <v>0</v>
      </c>
      <c r="M1201">
        <v>0</v>
      </c>
      <c r="N1201">
        <v>0</v>
      </c>
      <c r="O1201">
        <v>0</v>
      </c>
      <c r="P1201">
        <v>0</v>
      </c>
      <c r="Q1201">
        <v>0</v>
      </c>
      <c r="S1201">
        <v>0</v>
      </c>
      <c r="T1201">
        <v>0</v>
      </c>
      <c r="U1201">
        <v>0</v>
      </c>
      <c r="V1201">
        <v>0</v>
      </c>
      <c r="W1201">
        <v>0</v>
      </c>
      <c r="X1201">
        <v>0</v>
      </c>
      <c r="Y1201">
        <v>0</v>
      </c>
      <c r="AA1201">
        <v>2</v>
      </c>
      <c r="AB1201">
        <v>0</v>
      </c>
      <c r="AC1201">
        <v>2</v>
      </c>
      <c r="AD1201">
        <v>25</v>
      </c>
      <c r="AE1201">
        <v>1.0097832692099999</v>
      </c>
      <c r="AF1201" t="s">
        <v>34</v>
      </c>
      <c r="AG1201">
        <v>100</v>
      </c>
      <c r="AH1201" t="s">
        <v>35</v>
      </c>
    </row>
    <row r="1202" spans="1:34" x14ac:dyDescent="0.25">
      <c r="A1202">
        <v>1802</v>
      </c>
      <c r="B1202">
        <v>0</v>
      </c>
      <c r="C1202">
        <v>0</v>
      </c>
      <c r="D1202">
        <v>0</v>
      </c>
      <c r="E1202">
        <v>0</v>
      </c>
      <c r="F1202">
        <v>0</v>
      </c>
      <c r="G1202">
        <v>0</v>
      </c>
      <c r="H1202">
        <v>0</v>
      </c>
      <c r="J1202">
        <v>0</v>
      </c>
      <c r="K1202">
        <v>0</v>
      </c>
      <c r="L1202">
        <v>0</v>
      </c>
      <c r="M1202">
        <v>0</v>
      </c>
      <c r="N1202">
        <v>0</v>
      </c>
      <c r="O1202">
        <v>0</v>
      </c>
      <c r="P1202">
        <v>0</v>
      </c>
      <c r="Q1202">
        <v>0</v>
      </c>
      <c r="S1202">
        <v>0</v>
      </c>
      <c r="T1202">
        <v>0</v>
      </c>
      <c r="U1202">
        <v>0</v>
      </c>
      <c r="V1202">
        <v>0</v>
      </c>
      <c r="W1202">
        <v>0</v>
      </c>
      <c r="X1202">
        <v>0</v>
      </c>
      <c r="Y1202">
        <v>0</v>
      </c>
      <c r="AA1202">
        <v>2</v>
      </c>
      <c r="AB1202">
        <v>0</v>
      </c>
      <c r="AC1202">
        <v>2</v>
      </c>
      <c r="AD1202">
        <v>25</v>
      </c>
      <c r="AE1202">
        <v>1.0097832692099999</v>
      </c>
      <c r="AF1202" t="s">
        <v>36</v>
      </c>
      <c r="AG1202">
        <v>150</v>
      </c>
      <c r="AH1202" t="s">
        <v>37</v>
      </c>
    </row>
    <row r="1203" spans="1:34" x14ac:dyDescent="0.25">
      <c r="A1203">
        <v>1802</v>
      </c>
      <c r="B1203">
        <v>0</v>
      </c>
      <c r="C1203">
        <v>0</v>
      </c>
      <c r="D1203">
        <v>0</v>
      </c>
      <c r="E1203">
        <v>0</v>
      </c>
      <c r="F1203">
        <v>0</v>
      </c>
      <c r="G1203">
        <v>0</v>
      </c>
      <c r="H1203">
        <v>0</v>
      </c>
      <c r="J1203">
        <v>0</v>
      </c>
      <c r="K1203">
        <v>0</v>
      </c>
      <c r="L1203">
        <v>0</v>
      </c>
      <c r="M1203">
        <v>0</v>
      </c>
      <c r="N1203">
        <v>0</v>
      </c>
      <c r="O1203">
        <v>0</v>
      </c>
      <c r="P1203">
        <v>0</v>
      </c>
      <c r="Q1203">
        <v>0</v>
      </c>
      <c r="S1203">
        <v>0</v>
      </c>
      <c r="T1203">
        <v>0</v>
      </c>
      <c r="U1203">
        <v>0</v>
      </c>
      <c r="V1203">
        <v>0</v>
      </c>
      <c r="W1203">
        <v>0</v>
      </c>
      <c r="X1203">
        <v>0</v>
      </c>
      <c r="Y1203">
        <v>0</v>
      </c>
      <c r="AA1203">
        <v>2</v>
      </c>
      <c r="AB1203">
        <v>0</v>
      </c>
      <c r="AC1203">
        <v>2</v>
      </c>
      <c r="AD1203">
        <v>25</v>
      </c>
      <c r="AE1203">
        <v>1.0097832692099999</v>
      </c>
      <c r="AF1203" t="s">
        <v>38</v>
      </c>
      <c r="AG1203">
        <v>200</v>
      </c>
      <c r="AH1203" t="s">
        <v>39</v>
      </c>
    </row>
    <row r="1204" spans="1:34" x14ac:dyDescent="0.25">
      <c r="A1204">
        <v>1802</v>
      </c>
      <c r="B1204">
        <v>0</v>
      </c>
      <c r="C1204">
        <v>0</v>
      </c>
      <c r="D1204">
        <v>0</v>
      </c>
      <c r="E1204">
        <v>0</v>
      </c>
      <c r="F1204">
        <v>0</v>
      </c>
      <c r="G1204">
        <v>0</v>
      </c>
      <c r="H1204">
        <v>0</v>
      </c>
      <c r="J1204">
        <v>0</v>
      </c>
      <c r="K1204">
        <v>0</v>
      </c>
      <c r="L1204">
        <v>0</v>
      </c>
      <c r="M1204">
        <v>0</v>
      </c>
      <c r="N1204">
        <v>0</v>
      </c>
      <c r="O1204">
        <v>0</v>
      </c>
      <c r="P1204">
        <v>0</v>
      </c>
      <c r="Q1204">
        <v>0</v>
      </c>
      <c r="S1204">
        <v>0</v>
      </c>
      <c r="T1204">
        <v>0</v>
      </c>
      <c r="U1204">
        <v>0</v>
      </c>
      <c r="V1204">
        <v>0</v>
      </c>
      <c r="W1204">
        <v>0</v>
      </c>
      <c r="X1204">
        <v>0</v>
      </c>
      <c r="Y1204">
        <v>0</v>
      </c>
      <c r="AA1204">
        <v>2</v>
      </c>
      <c r="AB1204">
        <v>0</v>
      </c>
      <c r="AC1204">
        <v>2</v>
      </c>
      <c r="AD1204">
        <v>25</v>
      </c>
      <c r="AE1204">
        <v>1.0097832692099999</v>
      </c>
      <c r="AF1204" t="s">
        <v>40</v>
      </c>
      <c r="AG1204">
        <v>0.2</v>
      </c>
      <c r="AH1204" t="s">
        <v>41</v>
      </c>
    </row>
    <row r="1205" spans="1:34" x14ac:dyDescent="0.25">
      <c r="A1205">
        <v>1802</v>
      </c>
      <c r="B1205">
        <v>0</v>
      </c>
      <c r="C1205">
        <v>0</v>
      </c>
      <c r="D1205">
        <v>0</v>
      </c>
      <c r="E1205">
        <v>0</v>
      </c>
      <c r="F1205">
        <v>0</v>
      </c>
      <c r="G1205">
        <v>0</v>
      </c>
      <c r="H1205">
        <v>0</v>
      </c>
      <c r="J1205">
        <v>0</v>
      </c>
      <c r="K1205">
        <v>0</v>
      </c>
      <c r="L1205">
        <v>0</v>
      </c>
      <c r="M1205">
        <v>0</v>
      </c>
      <c r="N1205">
        <v>0</v>
      </c>
      <c r="O1205">
        <v>0</v>
      </c>
      <c r="P1205">
        <v>0</v>
      </c>
      <c r="Q1205">
        <v>0</v>
      </c>
      <c r="S1205">
        <v>0</v>
      </c>
      <c r="T1205">
        <v>0</v>
      </c>
      <c r="U1205">
        <v>0</v>
      </c>
      <c r="V1205">
        <v>0</v>
      </c>
      <c r="W1205">
        <v>0</v>
      </c>
      <c r="X1205">
        <v>0</v>
      </c>
      <c r="Y1205">
        <v>0</v>
      </c>
      <c r="AA1205">
        <v>2</v>
      </c>
      <c r="AB1205">
        <v>0</v>
      </c>
      <c r="AC1205">
        <v>2</v>
      </c>
      <c r="AD1205">
        <v>25</v>
      </c>
      <c r="AE1205">
        <v>1.0097832692099999</v>
      </c>
      <c r="AF1205" t="s">
        <v>42</v>
      </c>
      <c r="AG1205">
        <v>0.3</v>
      </c>
      <c r="AH1205" t="s">
        <v>43</v>
      </c>
    </row>
    <row r="1206" spans="1:34" x14ac:dyDescent="0.25">
      <c r="A1206">
        <v>1802</v>
      </c>
      <c r="B1206">
        <v>0</v>
      </c>
      <c r="C1206">
        <v>0</v>
      </c>
      <c r="D1206">
        <v>0</v>
      </c>
      <c r="E1206">
        <v>0</v>
      </c>
      <c r="F1206">
        <v>0</v>
      </c>
      <c r="G1206">
        <v>0</v>
      </c>
      <c r="H1206">
        <v>0</v>
      </c>
      <c r="J1206">
        <v>0</v>
      </c>
      <c r="K1206">
        <v>0</v>
      </c>
      <c r="L1206">
        <v>0</v>
      </c>
      <c r="M1206">
        <v>0</v>
      </c>
      <c r="N1206">
        <v>0</v>
      </c>
      <c r="O1206">
        <v>0</v>
      </c>
      <c r="P1206">
        <v>0</v>
      </c>
      <c r="Q1206">
        <v>0</v>
      </c>
      <c r="S1206">
        <v>0</v>
      </c>
      <c r="T1206">
        <v>0</v>
      </c>
      <c r="U1206">
        <v>0</v>
      </c>
      <c r="V1206">
        <v>0</v>
      </c>
      <c r="W1206">
        <v>0</v>
      </c>
      <c r="X1206">
        <v>0</v>
      </c>
      <c r="Y1206">
        <v>0</v>
      </c>
      <c r="AA1206">
        <v>2</v>
      </c>
      <c r="AB1206">
        <v>0</v>
      </c>
      <c r="AC1206">
        <v>2</v>
      </c>
      <c r="AD1206">
        <v>25</v>
      </c>
      <c r="AE1206">
        <v>1.0097832692099999</v>
      </c>
      <c r="AF1206" t="s">
        <v>44</v>
      </c>
      <c r="AG1206">
        <v>0.4</v>
      </c>
      <c r="AH1206" t="s">
        <v>45</v>
      </c>
    </row>
    <row r="1207" spans="1:34" x14ac:dyDescent="0.25">
      <c r="A1207">
        <v>1802</v>
      </c>
      <c r="B1207">
        <v>0</v>
      </c>
      <c r="C1207">
        <v>0</v>
      </c>
      <c r="D1207">
        <v>0</v>
      </c>
      <c r="E1207">
        <v>0</v>
      </c>
      <c r="F1207">
        <v>0</v>
      </c>
      <c r="G1207">
        <v>0</v>
      </c>
      <c r="H1207">
        <v>0</v>
      </c>
      <c r="J1207">
        <v>0</v>
      </c>
      <c r="K1207">
        <v>0</v>
      </c>
      <c r="L1207">
        <v>0</v>
      </c>
      <c r="M1207">
        <v>0</v>
      </c>
      <c r="N1207">
        <v>0</v>
      </c>
      <c r="O1207">
        <v>0</v>
      </c>
      <c r="P1207">
        <v>0</v>
      </c>
      <c r="Q1207">
        <v>0</v>
      </c>
      <c r="S1207">
        <v>0</v>
      </c>
      <c r="T1207">
        <v>0</v>
      </c>
      <c r="U1207">
        <v>0</v>
      </c>
      <c r="V1207">
        <v>0</v>
      </c>
      <c r="W1207">
        <v>0</v>
      </c>
      <c r="X1207">
        <v>0</v>
      </c>
      <c r="Y1207">
        <v>0</v>
      </c>
      <c r="AA1207">
        <v>2</v>
      </c>
      <c r="AB1207">
        <v>0</v>
      </c>
      <c r="AC1207">
        <v>2</v>
      </c>
      <c r="AD1207">
        <v>25</v>
      </c>
      <c r="AE1207">
        <v>1.0097832692099999</v>
      </c>
      <c r="AF1207" t="s">
        <v>46</v>
      </c>
      <c r="AG1207">
        <v>0.5</v>
      </c>
      <c r="AH1207" t="s">
        <v>47</v>
      </c>
    </row>
    <row r="1208" spans="1:34" x14ac:dyDescent="0.25">
      <c r="A1208">
        <v>1804</v>
      </c>
      <c r="B1208">
        <v>0</v>
      </c>
      <c r="C1208">
        <v>0</v>
      </c>
      <c r="D1208">
        <v>0</v>
      </c>
      <c r="E1208">
        <v>0</v>
      </c>
      <c r="F1208">
        <v>0</v>
      </c>
      <c r="G1208">
        <v>0</v>
      </c>
      <c r="H1208">
        <v>0</v>
      </c>
      <c r="J1208">
        <v>0</v>
      </c>
      <c r="K1208">
        <v>0</v>
      </c>
      <c r="L1208">
        <v>0</v>
      </c>
      <c r="M1208">
        <v>0</v>
      </c>
      <c r="N1208">
        <v>0</v>
      </c>
      <c r="O1208">
        <v>0</v>
      </c>
      <c r="P1208">
        <v>0</v>
      </c>
      <c r="Q1208">
        <v>0</v>
      </c>
      <c r="S1208">
        <v>6</v>
      </c>
      <c r="T1208">
        <v>1</v>
      </c>
      <c r="U1208">
        <v>1</v>
      </c>
      <c r="V1208">
        <v>1</v>
      </c>
      <c r="W1208">
        <v>1</v>
      </c>
      <c r="X1208">
        <v>1</v>
      </c>
      <c r="Y1208">
        <v>1</v>
      </c>
      <c r="Z1208">
        <v>5</v>
      </c>
      <c r="AA1208">
        <v>7</v>
      </c>
      <c r="AB1208">
        <v>4</v>
      </c>
      <c r="AC1208">
        <v>2</v>
      </c>
      <c r="AD1208">
        <v>4</v>
      </c>
      <c r="AE1208">
        <v>1.03923300708</v>
      </c>
      <c r="AF1208" t="s">
        <v>34</v>
      </c>
      <c r="AG1208">
        <v>100</v>
      </c>
      <c r="AH1208" t="s">
        <v>35</v>
      </c>
    </row>
    <row r="1209" spans="1:34" x14ac:dyDescent="0.25">
      <c r="A1209">
        <v>1804</v>
      </c>
      <c r="B1209">
        <v>0</v>
      </c>
      <c r="C1209">
        <v>0</v>
      </c>
      <c r="D1209">
        <v>0</v>
      </c>
      <c r="E1209">
        <v>0</v>
      </c>
      <c r="F1209">
        <v>0</v>
      </c>
      <c r="G1209">
        <v>0</v>
      </c>
      <c r="H1209">
        <v>0</v>
      </c>
      <c r="J1209">
        <v>0</v>
      </c>
      <c r="K1209">
        <v>0</v>
      </c>
      <c r="L1209">
        <v>0</v>
      </c>
      <c r="M1209">
        <v>0</v>
      </c>
      <c r="N1209">
        <v>0</v>
      </c>
      <c r="O1209">
        <v>0</v>
      </c>
      <c r="P1209">
        <v>0</v>
      </c>
      <c r="Q1209">
        <v>0</v>
      </c>
      <c r="S1209">
        <v>6</v>
      </c>
      <c r="T1209">
        <v>1</v>
      </c>
      <c r="U1209">
        <v>1</v>
      </c>
      <c r="V1209">
        <v>1</v>
      </c>
      <c r="W1209">
        <v>1</v>
      </c>
      <c r="X1209">
        <v>1</v>
      </c>
      <c r="Y1209">
        <v>1</v>
      </c>
      <c r="Z1209">
        <v>5</v>
      </c>
      <c r="AA1209">
        <v>7</v>
      </c>
      <c r="AB1209">
        <v>4</v>
      </c>
      <c r="AC1209">
        <v>2</v>
      </c>
      <c r="AD1209">
        <v>4</v>
      </c>
      <c r="AE1209">
        <v>1.03923300708</v>
      </c>
      <c r="AF1209" t="s">
        <v>36</v>
      </c>
      <c r="AG1209">
        <v>150</v>
      </c>
      <c r="AH1209" t="s">
        <v>37</v>
      </c>
    </row>
    <row r="1210" spans="1:34" x14ac:dyDescent="0.25">
      <c r="A1210">
        <v>1804</v>
      </c>
      <c r="B1210">
        <v>0</v>
      </c>
      <c r="C1210">
        <v>0</v>
      </c>
      <c r="D1210">
        <v>0</v>
      </c>
      <c r="E1210">
        <v>0</v>
      </c>
      <c r="F1210">
        <v>0</v>
      </c>
      <c r="G1210">
        <v>0</v>
      </c>
      <c r="H1210">
        <v>0</v>
      </c>
      <c r="J1210">
        <v>0</v>
      </c>
      <c r="K1210">
        <v>0</v>
      </c>
      <c r="L1210">
        <v>0</v>
      </c>
      <c r="M1210">
        <v>0</v>
      </c>
      <c r="N1210">
        <v>0</v>
      </c>
      <c r="O1210">
        <v>0</v>
      </c>
      <c r="P1210">
        <v>0</v>
      </c>
      <c r="Q1210">
        <v>0</v>
      </c>
      <c r="S1210">
        <v>6</v>
      </c>
      <c r="T1210">
        <v>1</v>
      </c>
      <c r="U1210">
        <v>1</v>
      </c>
      <c r="V1210">
        <v>1</v>
      </c>
      <c r="W1210">
        <v>1</v>
      </c>
      <c r="X1210">
        <v>1</v>
      </c>
      <c r="Y1210">
        <v>1</v>
      </c>
      <c r="Z1210">
        <v>5</v>
      </c>
      <c r="AA1210">
        <v>7</v>
      </c>
      <c r="AB1210">
        <v>4</v>
      </c>
      <c r="AC1210">
        <v>2</v>
      </c>
      <c r="AD1210">
        <v>4</v>
      </c>
      <c r="AE1210">
        <v>1.03923300708</v>
      </c>
      <c r="AF1210" t="s">
        <v>38</v>
      </c>
      <c r="AG1210">
        <v>200</v>
      </c>
      <c r="AH1210" t="s">
        <v>39</v>
      </c>
    </row>
    <row r="1211" spans="1:34" x14ac:dyDescent="0.25">
      <c r="A1211">
        <v>1805</v>
      </c>
      <c r="B1211">
        <v>0</v>
      </c>
      <c r="C1211">
        <v>0</v>
      </c>
      <c r="D1211">
        <v>0</v>
      </c>
      <c r="E1211">
        <v>0</v>
      </c>
      <c r="F1211">
        <v>0</v>
      </c>
      <c r="G1211">
        <v>0</v>
      </c>
      <c r="H1211">
        <v>0</v>
      </c>
      <c r="J1211">
        <v>0</v>
      </c>
      <c r="K1211">
        <v>0</v>
      </c>
      <c r="L1211">
        <v>0</v>
      </c>
      <c r="M1211">
        <v>0</v>
      </c>
      <c r="N1211">
        <v>0</v>
      </c>
      <c r="O1211">
        <v>0</v>
      </c>
      <c r="P1211">
        <v>0</v>
      </c>
      <c r="Q1211">
        <v>0</v>
      </c>
      <c r="S1211">
        <v>0</v>
      </c>
      <c r="T1211">
        <v>0</v>
      </c>
      <c r="U1211">
        <v>0</v>
      </c>
      <c r="V1211">
        <v>0</v>
      </c>
      <c r="W1211">
        <v>0</v>
      </c>
      <c r="X1211">
        <v>0</v>
      </c>
      <c r="Y1211">
        <v>0</v>
      </c>
      <c r="AA1211">
        <v>1</v>
      </c>
      <c r="AB1211">
        <v>1</v>
      </c>
      <c r="AC1211">
        <v>0</v>
      </c>
      <c r="AD1211">
        <v>10</v>
      </c>
      <c r="AE1211">
        <v>0.46180157533900001</v>
      </c>
      <c r="AF1211" t="s">
        <v>34</v>
      </c>
      <c r="AG1211">
        <v>100</v>
      </c>
      <c r="AH1211" t="s">
        <v>35</v>
      </c>
    </row>
    <row r="1212" spans="1:34" x14ac:dyDescent="0.25">
      <c r="A1212">
        <v>1805</v>
      </c>
      <c r="B1212">
        <v>0</v>
      </c>
      <c r="C1212">
        <v>0</v>
      </c>
      <c r="D1212">
        <v>0</v>
      </c>
      <c r="E1212">
        <v>0</v>
      </c>
      <c r="F1212">
        <v>0</v>
      </c>
      <c r="G1212">
        <v>0</v>
      </c>
      <c r="H1212">
        <v>0</v>
      </c>
      <c r="J1212">
        <v>0</v>
      </c>
      <c r="K1212">
        <v>0</v>
      </c>
      <c r="L1212">
        <v>0</v>
      </c>
      <c r="M1212">
        <v>0</v>
      </c>
      <c r="N1212">
        <v>0</v>
      </c>
      <c r="O1212">
        <v>0</v>
      </c>
      <c r="P1212">
        <v>0</v>
      </c>
      <c r="Q1212">
        <v>0</v>
      </c>
      <c r="S1212">
        <v>0</v>
      </c>
      <c r="T1212">
        <v>0</v>
      </c>
      <c r="U1212">
        <v>0</v>
      </c>
      <c r="V1212">
        <v>0</v>
      </c>
      <c r="W1212">
        <v>0</v>
      </c>
      <c r="X1212">
        <v>0</v>
      </c>
      <c r="Y1212">
        <v>0</v>
      </c>
      <c r="AA1212">
        <v>1</v>
      </c>
      <c r="AB1212">
        <v>1</v>
      </c>
      <c r="AC1212">
        <v>0</v>
      </c>
      <c r="AD1212">
        <v>10</v>
      </c>
      <c r="AE1212">
        <v>0.46180157533900001</v>
      </c>
      <c r="AF1212" t="s">
        <v>36</v>
      </c>
      <c r="AG1212">
        <v>150</v>
      </c>
      <c r="AH1212" t="s">
        <v>37</v>
      </c>
    </row>
    <row r="1213" spans="1:34" x14ac:dyDescent="0.25">
      <c r="A1213">
        <v>1805</v>
      </c>
      <c r="B1213">
        <v>0</v>
      </c>
      <c r="C1213">
        <v>0</v>
      </c>
      <c r="D1213">
        <v>0</v>
      </c>
      <c r="E1213">
        <v>0</v>
      </c>
      <c r="F1213">
        <v>0</v>
      </c>
      <c r="G1213">
        <v>0</v>
      </c>
      <c r="H1213">
        <v>0</v>
      </c>
      <c r="J1213">
        <v>0</v>
      </c>
      <c r="K1213">
        <v>0</v>
      </c>
      <c r="L1213">
        <v>0</v>
      </c>
      <c r="M1213">
        <v>0</v>
      </c>
      <c r="N1213">
        <v>0</v>
      </c>
      <c r="O1213">
        <v>0</v>
      </c>
      <c r="P1213">
        <v>0</v>
      </c>
      <c r="Q1213">
        <v>0</v>
      </c>
      <c r="S1213">
        <v>0</v>
      </c>
      <c r="T1213">
        <v>0</v>
      </c>
      <c r="U1213">
        <v>0</v>
      </c>
      <c r="V1213">
        <v>0</v>
      </c>
      <c r="W1213">
        <v>0</v>
      </c>
      <c r="X1213">
        <v>0</v>
      </c>
      <c r="Y1213">
        <v>0</v>
      </c>
      <c r="AA1213">
        <v>1</v>
      </c>
      <c r="AB1213">
        <v>1</v>
      </c>
      <c r="AC1213">
        <v>0</v>
      </c>
      <c r="AD1213">
        <v>10</v>
      </c>
      <c r="AE1213">
        <v>0.46180157533900001</v>
      </c>
      <c r="AF1213" t="s">
        <v>38</v>
      </c>
      <c r="AG1213">
        <v>200</v>
      </c>
      <c r="AH1213" t="s">
        <v>39</v>
      </c>
    </row>
    <row r="1214" spans="1:34" x14ac:dyDescent="0.25">
      <c r="A1214">
        <v>1805</v>
      </c>
      <c r="B1214">
        <v>0</v>
      </c>
      <c r="C1214">
        <v>0</v>
      </c>
      <c r="D1214">
        <v>0</v>
      </c>
      <c r="E1214">
        <v>0</v>
      </c>
      <c r="F1214">
        <v>0</v>
      </c>
      <c r="G1214">
        <v>0</v>
      </c>
      <c r="H1214">
        <v>0</v>
      </c>
      <c r="J1214">
        <v>0</v>
      </c>
      <c r="K1214">
        <v>0</v>
      </c>
      <c r="L1214">
        <v>0</v>
      </c>
      <c r="M1214">
        <v>0</v>
      </c>
      <c r="N1214">
        <v>0</v>
      </c>
      <c r="O1214">
        <v>0</v>
      </c>
      <c r="P1214">
        <v>0</v>
      </c>
      <c r="Q1214">
        <v>0</v>
      </c>
      <c r="S1214">
        <v>0</v>
      </c>
      <c r="T1214">
        <v>0</v>
      </c>
      <c r="U1214">
        <v>0</v>
      </c>
      <c r="V1214">
        <v>0</v>
      </c>
      <c r="W1214">
        <v>0</v>
      </c>
      <c r="X1214">
        <v>0</v>
      </c>
      <c r="Y1214">
        <v>0</v>
      </c>
      <c r="AA1214">
        <v>1</v>
      </c>
      <c r="AB1214">
        <v>1</v>
      </c>
      <c r="AC1214">
        <v>0</v>
      </c>
      <c r="AD1214">
        <v>10</v>
      </c>
      <c r="AE1214">
        <v>0.46180157533900001</v>
      </c>
      <c r="AF1214" t="s">
        <v>46</v>
      </c>
      <c r="AG1214">
        <v>0.5</v>
      </c>
      <c r="AH1214" t="s">
        <v>47</v>
      </c>
    </row>
    <row r="1215" spans="1:34" x14ac:dyDescent="0.25">
      <c r="A1215">
        <v>1810</v>
      </c>
      <c r="B1215">
        <v>0</v>
      </c>
      <c r="C1215">
        <v>0</v>
      </c>
      <c r="D1215">
        <v>0</v>
      </c>
      <c r="E1215">
        <v>0</v>
      </c>
      <c r="F1215">
        <v>0</v>
      </c>
      <c r="G1215">
        <v>0</v>
      </c>
      <c r="H1215">
        <v>0</v>
      </c>
      <c r="J1215">
        <v>0</v>
      </c>
      <c r="K1215">
        <v>0</v>
      </c>
      <c r="L1215">
        <v>0</v>
      </c>
      <c r="M1215">
        <v>0</v>
      </c>
      <c r="N1215">
        <v>0</v>
      </c>
      <c r="O1215">
        <v>0</v>
      </c>
      <c r="P1215">
        <v>0</v>
      </c>
      <c r="Q1215">
        <v>0</v>
      </c>
      <c r="S1215">
        <v>0</v>
      </c>
      <c r="T1215">
        <v>0</v>
      </c>
      <c r="U1215">
        <v>0</v>
      </c>
      <c r="V1215">
        <v>0</v>
      </c>
      <c r="W1215">
        <v>0</v>
      </c>
      <c r="X1215">
        <v>0</v>
      </c>
      <c r="Y1215">
        <v>0</v>
      </c>
      <c r="AA1215">
        <v>0</v>
      </c>
      <c r="AB1215">
        <v>0</v>
      </c>
      <c r="AC1215">
        <v>0</v>
      </c>
      <c r="AE1215">
        <v>1.6086467065700001</v>
      </c>
      <c r="AF1215" t="s">
        <v>46</v>
      </c>
      <c r="AG1215">
        <v>0.5</v>
      </c>
      <c r="AH1215" t="s">
        <v>47</v>
      </c>
    </row>
    <row r="1216" spans="1:34" x14ac:dyDescent="0.25">
      <c r="A1216">
        <v>1813</v>
      </c>
      <c r="B1216">
        <v>0</v>
      </c>
      <c r="C1216">
        <v>0</v>
      </c>
      <c r="D1216">
        <v>0</v>
      </c>
      <c r="E1216">
        <v>0</v>
      </c>
      <c r="F1216">
        <v>0</v>
      </c>
      <c r="G1216">
        <v>0</v>
      </c>
      <c r="H1216">
        <v>0</v>
      </c>
      <c r="J1216">
        <v>0</v>
      </c>
      <c r="K1216">
        <v>0</v>
      </c>
      <c r="L1216">
        <v>0</v>
      </c>
      <c r="M1216">
        <v>0</v>
      </c>
      <c r="N1216">
        <v>0</v>
      </c>
      <c r="O1216">
        <v>0</v>
      </c>
      <c r="P1216">
        <v>0</v>
      </c>
      <c r="Q1216">
        <v>0</v>
      </c>
      <c r="S1216">
        <v>0</v>
      </c>
      <c r="T1216">
        <v>0</v>
      </c>
      <c r="U1216">
        <v>0</v>
      </c>
      <c r="V1216">
        <v>0</v>
      </c>
      <c r="W1216">
        <v>0</v>
      </c>
      <c r="X1216">
        <v>0</v>
      </c>
      <c r="Y1216">
        <v>0</v>
      </c>
      <c r="AA1216">
        <v>3</v>
      </c>
      <c r="AB1216">
        <v>2</v>
      </c>
      <c r="AC1216">
        <v>1</v>
      </c>
      <c r="AD1216">
        <v>1.6</v>
      </c>
      <c r="AE1216">
        <v>1.0159421416000001</v>
      </c>
      <c r="AF1216" t="s">
        <v>49</v>
      </c>
      <c r="AG1216">
        <v>50</v>
      </c>
      <c r="AH1216" t="s">
        <v>50</v>
      </c>
    </row>
    <row r="1217" spans="1:34" x14ac:dyDescent="0.25">
      <c r="A1217">
        <v>1813</v>
      </c>
      <c r="B1217">
        <v>0</v>
      </c>
      <c r="C1217">
        <v>0</v>
      </c>
      <c r="D1217">
        <v>0</v>
      </c>
      <c r="E1217">
        <v>0</v>
      </c>
      <c r="F1217">
        <v>0</v>
      </c>
      <c r="G1217">
        <v>0</v>
      </c>
      <c r="H1217">
        <v>0</v>
      </c>
      <c r="J1217">
        <v>0</v>
      </c>
      <c r="K1217">
        <v>0</v>
      </c>
      <c r="L1217">
        <v>0</v>
      </c>
      <c r="M1217">
        <v>0</v>
      </c>
      <c r="N1217">
        <v>0</v>
      </c>
      <c r="O1217">
        <v>0</v>
      </c>
      <c r="P1217">
        <v>0</v>
      </c>
      <c r="Q1217">
        <v>0</v>
      </c>
      <c r="S1217">
        <v>0</v>
      </c>
      <c r="T1217">
        <v>0</v>
      </c>
      <c r="U1217">
        <v>0</v>
      </c>
      <c r="V1217">
        <v>0</v>
      </c>
      <c r="W1217">
        <v>0</v>
      </c>
      <c r="X1217">
        <v>0</v>
      </c>
      <c r="Y1217">
        <v>0</v>
      </c>
      <c r="AA1217">
        <v>3</v>
      </c>
      <c r="AB1217">
        <v>2</v>
      </c>
      <c r="AC1217">
        <v>1</v>
      </c>
      <c r="AD1217">
        <v>1.6</v>
      </c>
      <c r="AE1217">
        <v>1.0159421416000001</v>
      </c>
      <c r="AF1217" t="s">
        <v>34</v>
      </c>
      <c r="AG1217">
        <v>100</v>
      </c>
      <c r="AH1217" t="s">
        <v>35</v>
      </c>
    </row>
    <row r="1218" spans="1:34" x14ac:dyDescent="0.25">
      <c r="A1218">
        <v>1813</v>
      </c>
      <c r="B1218">
        <v>0</v>
      </c>
      <c r="C1218">
        <v>0</v>
      </c>
      <c r="D1218">
        <v>0</v>
      </c>
      <c r="E1218">
        <v>0</v>
      </c>
      <c r="F1218">
        <v>0</v>
      </c>
      <c r="G1218">
        <v>0</v>
      </c>
      <c r="H1218">
        <v>0</v>
      </c>
      <c r="J1218">
        <v>0</v>
      </c>
      <c r="K1218">
        <v>0</v>
      </c>
      <c r="L1218">
        <v>0</v>
      </c>
      <c r="M1218">
        <v>0</v>
      </c>
      <c r="N1218">
        <v>0</v>
      </c>
      <c r="O1218">
        <v>0</v>
      </c>
      <c r="P1218">
        <v>0</v>
      </c>
      <c r="Q1218">
        <v>0</v>
      </c>
      <c r="S1218">
        <v>0</v>
      </c>
      <c r="T1218">
        <v>0</v>
      </c>
      <c r="U1218">
        <v>0</v>
      </c>
      <c r="V1218">
        <v>0</v>
      </c>
      <c r="W1218">
        <v>0</v>
      </c>
      <c r="X1218">
        <v>0</v>
      </c>
      <c r="Y1218">
        <v>0</v>
      </c>
      <c r="AA1218">
        <v>3</v>
      </c>
      <c r="AB1218">
        <v>2</v>
      </c>
      <c r="AC1218">
        <v>1</v>
      </c>
      <c r="AD1218">
        <v>1.6</v>
      </c>
      <c r="AE1218">
        <v>1.0159421416000001</v>
      </c>
      <c r="AF1218" t="s">
        <v>36</v>
      </c>
      <c r="AG1218">
        <v>150</v>
      </c>
      <c r="AH1218" t="s">
        <v>37</v>
      </c>
    </row>
    <row r="1219" spans="1:34" x14ac:dyDescent="0.25">
      <c r="A1219">
        <v>1813</v>
      </c>
      <c r="B1219">
        <v>0</v>
      </c>
      <c r="C1219">
        <v>0</v>
      </c>
      <c r="D1219">
        <v>0</v>
      </c>
      <c r="E1219">
        <v>0</v>
      </c>
      <c r="F1219">
        <v>0</v>
      </c>
      <c r="G1219">
        <v>0</v>
      </c>
      <c r="H1219">
        <v>0</v>
      </c>
      <c r="J1219">
        <v>0</v>
      </c>
      <c r="K1219">
        <v>0</v>
      </c>
      <c r="L1219">
        <v>0</v>
      </c>
      <c r="M1219">
        <v>0</v>
      </c>
      <c r="N1219">
        <v>0</v>
      </c>
      <c r="O1219">
        <v>0</v>
      </c>
      <c r="P1219">
        <v>0</v>
      </c>
      <c r="Q1219">
        <v>0</v>
      </c>
      <c r="S1219">
        <v>0</v>
      </c>
      <c r="T1219">
        <v>0</v>
      </c>
      <c r="U1219">
        <v>0</v>
      </c>
      <c r="V1219">
        <v>0</v>
      </c>
      <c r="W1219">
        <v>0</v>
      </c>
      <c r="X1219">
        <v>0</v>
      </c>
      <c r="Y1219">
        <v>0</v>
      </c>
      <c r="AA1219">
        <v>3</v>
      </c>
      <c r="AB1219">
        <v>2</v>
      </c>
      <c r="AC1219">
        <v>1</v>
      </c>
      <c r="AD1219">
        <v>1.6</v>
      </c>
      <c r="AE1219">
        <v>1.0159421416000001</v>
      </c>
      <c r="AF1219" t="s">
        <v>38</v>
      </c>
      <c r="AG1219">
        <v>200</v>
      </c>
      <c r="AH1219" t="s">
        <v>39</v>
      </c>
    </row>
    <row r="1220" spans="1:34" x14ac:dyDescent="0.25">
      <c r="A1220">
        <v>1813</v>
      </c>
      <c r="B1220">
        <v>0</v>
      </c>
      <c r="C1220">
        <v>0</v>
      </c>
      <c r="D1220">
        <v>0</v>
      </c>
      <c r="E1220">
        <v>0</v>
      </c>
      <c r="F1220">
        <v>0</v>
      </c>
      <c r="G1220">
        <v>0</v>
      </c>
      <c r="H1220">
        <v>0</v>
      </c>
      <c r="J1220">
        <v>0</v>
      </c>
      <c r="K1220">
        <v>0</v>
      </c>
      <c r="L1220">
        <v>0</v>
      </c>
      <c r="M1220">
        <v>0</v>
      </c>
      <c r="N1220">
        <v>0</v>
      </c>
      <c r="O1220">
        <v>0</v>
      </c>
      <c r="P1220">
        <v>0</v>
      </c>
      <c r="Q1220">
        <v>0</v>
      </c>
      <c r="S1220">
        <v>0</v>
      </c>
      <c r="T1220">
        <v>0</v>
      </c>
      <c r="U1220">
        <v>0</v>
      </c>
      <c r="V1220">
        <v>0</v>
      </c>
      <c r="W1220">
        <v>0</v>
      </c>
      <c r="X1220">
        <v>0</v>
      </c>
      <c r="Y1220">
        <v>0</v>
      </c>
      <c r="AA1220">
        <v>3</v>
      </c>
      <c r="AB1220">
        <v>2</v>
      </c>
      <c r="AC1220">
        <v>1</v>
      </c>
      <c r="AD1220">
        <v>1.6</v>
      </c>
      <c r="AE1220">
        <v>1.0159421416000001</v>
      </c>
      <c r="AF1220" t="s">
        <v>44</v>
      </c>
      <c r="AG1220">
        <v>0.4</v>
      </c>
      <c r="AH1220" t="s">
        <v>45</v>
      </c>
    </row>
    <row r="1221" spans="1:34" x14ac:dyDescent="0.25">
      <c r="A1221">
        <v>1813</v>
      </c>
      <c r="B1221">
        <v>0</v>
      </c>
      <c r="C1221">
        <v>0</v>
      </c>
      <c r="D1221">
        <v>0</v>
      </c>
      <c r="E1221">
        <v>0</v>
      </c>
      <c r="F1221">
        <v>0</v>
      </c>
      <c r="G1221">
        <v>0</v>
      </c>
      <c r="H1221">
        <v>0</v>
      </c>
      <c r="J1221">
        <v>0</v>
      </c>
      <c r="K1221">
        <v>0</v>
      </c>
      <c r="L1221">
        <v>0</v>
      </c>
      <c r="M1221">
        <v>0</v>
      </c>
      <c r="N1221">
        <v>0</v>
      </c>
      <c r="O1221">
        <v>0</v>
      </c>
      <c r="P1221">
        <v>0</v>
      </c>
      <c r="Q1221">
        <v>0</v>
      </c>
      <c r="S1221">
        <v>0</v>
      </c>
      <c r="T1221">
        <v>0</v>
      </c>
      <c r="U1221">
        <v>0</v>
      </c>
      <c r="V1221">
        <v>0</v>
      </c>
      <c r="W1221">
        <v>0</v>
      </c>
      <c r="X1221">
        <v>0</v>
      </c>
      <c r="Y1221">
        <v>0</v>
      </c>
      <c r="AA1221">
        <v>3</v>
      </c>
      <c r="AB1221">
        <v>2</v>
      </c>
      <c r="AC1221">
        <v>1</v>
      </c>
      <c r="AD1221">
        <v>1.6</v>
      </c>
      <c r="AE1221">
        <v>1.0159421416000001</v>
      </c>
      <c r="AF1221" t="s">
        <v>46</v>
      </c>
      <c r="AG1221">
        <v>0.5</v>
      </c>
      <c r="AH1221" t="s">
        <v>47</v>
      </c>
    </row>
    <row r="1222" spans="1:34" x14ac:dyDescent="0.25">
      <c r="A1222">
        <v>1814</v>
      </c>
      <c r="B1222">
        <v>0</v>
      </c>
      <c r="C1222">
        <v>0</v>
      </c>
      <c r="D1222">
        <v>0</v>
      </c>
      <c r="E1222">
        <v>0</v>
      </c>
      <c r="F1222">
        <v>0</v>
      </c>
      <c r="G1222">
        <v>0</v>
      </c>
      <c r="H1222">
        <v>0</v>
      </c>
      <c r="J1222">
        <v>12</v>
      </c>
      <c r="K1222">
        <v>0</v>
      </c>
      <c r="L1222">
        <v>0</v>
      </c>
      <c r="M1222">
        <v>0</v>
      </c>
      <c r="N1222">
        <v>0</v>
      </c>
      <c r="O1222">
        <v>0</v>
      </c>
      <c r="P1222">
        <v>0</v>
      </c>
      <c r="Q1222">
        <v>0</v>
      </c>
      <c r="S1222">
        <v>4</v>
      </c>
      <c r="T1222">
        <v>0</v>
      </c>
      <c r="U1222">
        <v>0</v>
      </c>
      <c r="V1222">
        <v>0</v>
      </c>
      <c r="W1222">
        <v>2</v>
      </c>
      <c r="X1222">
        <v>0</v>
      </c>
      <c r="Y1222">
        <v>0</v>
      </c>
      <c r="AA1222">
        <v>0</v>
      </c>
      <c r="AB1222">
        <v>0</v>
      </c>
      <c r="AC1222">
        <v>0</v>
      </c>
      <c r="AE1222">
        <v>0.81387821782500003</v>
      </c>
      <c r="AF1222" t="s">
        <v>34</v>
      </c>
      <c r="AG1222">
        <v>100</v>
      </c>
      <c r="AH1222" t="s">
        <v>35</v>
      </c>
    </row>
    <row r="1223" spans="1:34" x14ac:dyDescent="0.25">
      <c r="A1223">
        <v>1814</v>
      </c>
      <c r="B1223">
        <v>0</v>
      </c>
      <c r="C1223">
        <v>0</v>
      </c>
      <c r="D1223">
        <v>0</v>
      </c>
      <c r="E1223">
        <v>0</v>
      </c>
      <c r="F1223">
        <v>0</v>
      </c>
      <c r="G1223">
        <v>0</v>
      </c>
      <c r="H1223">
        <v>0</v>
      </c>
      <c r="J1223">
        <v>12</v>
      </c>
      <c r="K1223">
        <v>0</v>
      </c>
      <c r="L1223">
        <v>0</v>
      </c>
      <c r="M1223">
        <v>0</v>
      </c>
      <c r="N1223">
        <v>0</v>
      </c>
      <c r="O1223">
        <v>0</v>
      </c>
      <c r="P1223">
        <v>0</v>
      </c>
      <c r="Q1223">
        <v>0</v>
      </c>
      <c r="S1223">
        <v>4</v>
      </c>
      <c r="T1223">
        <v>0</v>
      </c>
      <c r="U1223">
        <v>0</v>
      </c>
      <c r="V1223">
        <v>0</v>
      </c>
      <c r="W1223">
        <v>2</v>
      </c>
      <c r="X1223">
        <v>0</v>
      </c>
      <c r="Y1223">
        <v>0</v>
      </c>
      <c r="AA1223">
        <v>0</v>
      </c>
      <c r="AB1223">
        <v>0</v>
      </c>
      <c r="AC1223">
        <v>0</v>
      </c>
      <c r="AE1223">
        <v>0.81387821782500003</v>
      </c>
      <c r="AF1223" t="s">
        <v>36</v>
      </c>
      <c r="AG1223">
        <v>150</v>
      </c>
      <c r="AH1223" t="s">
        <v>37</v>
      </c>
    </row>
    <row r="1224" spans="1:34" x14ac:dyDescent="0.25">
      <c r="A1224">
        <v>1814</v>
      </c>
      <c r="B1224">
        <v>0</v>
      </c>
      <c r="C1224">
        <v>0</v>
      </c>
      <c r="D1224">
        <v>0</v>
      </c>
      <c r="E1224">
        <v>0</v>
      </c>
      <c r="F1224">
        <v>0</v>
      </c>
      <c r="G1224">
        <v>0</v>
      </c>
      <c r="H1224">
        <v>0</v>
      </c>
      <c r="J1224">
        <v>12</v>
      </c>
      <c r="K1224">
        <v>0</v>
      </c>
      <c r="L1224">
        <v>0</v>
      </c>
      <c r="M1224">
        <v>0</v>
      </c>
      <c r="N1224">
        <v>0</v>
      </c>
      <c r="O1224">
        <v>0</v>
      </c>
      <c r="P1224">
        <v>0</v>
      </c>
      <c r="Q1224">
        <v>0</v>
      </c>
      <c r="S1224">
        <v>4</v>
      </c>
      <c r="T1224">
        <v>0</v>
      </c>
      <c r="U1224">
        <v>0</v>
      </c>
      <c r="V1224">
        <v>0</v>
      </c>
      <c r="W1224">
        <v>2</v>
      </c>
      <c r="X1224">
        <v>0</v>
      </c>
      <c r="Y1224">
        <v>0</v>
      </c>
      <c r="AA1224">
        <v>0</v>
      </c>
      <c r="AB1224">
        <v>0</v>
      </c>
      <c r="AC1224">
        <v>0</v>
      </c>
      <c r="AE1224">
        <v>0.81387821782500003</v>
      </c>
      <c r="AF1224" t="s">
        <v>38</v>
      </c>
      <c r="AG1224">
        <v>200</v>
      </c>
      <c r="AH1224" t="s">
        <v>39</v>
      </c>
    </row>
    <row r="1225" spans="1:34" x14ac:dyDescent="0.25">
      <c r="A1225">
        <v>1814</v>
      </c>
      <c r="B1225">
        <v>0</v>
      </c>
      <c r="C1225">
        <v>0</v>
      </c>
      <c r="D1225">
        <v>0</v>
      </c>
      <c r="E1225">
        <v>0</v>
      </c>
      <c r="F1225">
        <v>0</v>
      </c>
      <c r="G1225">
        <v>0</v>
      </c>
      <c r="H1225">
        <v>0</v>
      </c>
      <c r="J1225">
        <v>12</v>
      </c>
      <c r="K1225">
        <v>0</v>
      </c>
      <c r="L1225">
        <v>0</v>
      </c>
      <c r="M1225">
        <v>0</v>
      </c>
      <c r="N1225">
        <v>0</v>
      </c>
      <c r="O1225">
        <v>0</v>
      </c>
      <c r="P1225">
        <v>0</v>
      </c>
      <c r="Q1225">
        <v>0</v>
      </c>
      <c r="S1225">
        <v>4</v>
      </c>
      <c r="T1225">
        <v>0</v>
      </c>
      <c r="U1225">
        <v>0</v>
      </c>
      <c r="V1225">
        <v>0</v>
      </c>
      <c r="W1225">
        <v>2</v>
      </c>
      <c r="X1225">
        <v>0</v>
      </c>
      <c r="Y1225">
        <v>0</v>
      </c>
      <c r="AA1225">
        <v>0</v>
      </c>
      <c r="AB1225">
        <v>0</v>
      </c>
      <c r="AC1225">
        <v>0</v>
      </c>
      <c r="AE1225">
        <v>0.81387821782500003</v>
      </c>
      <c r="AF1225" t="s">
        <v>44</v>
      </c>
      <c r="AG1225">
        <v>0.4</v>
      </c>
      <c r="AH1225" t="s">
        <v>45</v>
      </c>
    </row>
    <row r="1226" spans="1:34" x14ac:dyDescent="0.25">
      <c r="A1226">
        <v>1814</v>
      </c>
      <c r="B1226">
        <v>0</v>
      </c>
      <c r="C1226">
        <v>0</v>
      </c>
      <c r="D1226">
        <v>0</v>
      </c>
      <c r="E1226">
        <v>0</v>
      </c>
      <c r="F1226">
        <v>0</v>
      </c>
      <c r="G1226">
        <v>0</v>
      </c>
      <c r="H1226">
        <v>0</v>
      </c>
      <c r="J1226">
        <v>12</v>
      </c>
      <c r="K1226">
        <v>0</v>
      </c>
      <c r="L1226">
        <v>0</v>
      </c>
      <c r="M1226">
        <v>0</v>
      </c>
      <c r="N1226">
        <v>0</v>
      </c>
      <c r="O1226">
        <v>0</v>
      </c>
      <c r="P1226">
        <v>0</v>
      </c>
      <c r="Q1226">
        <v>0</v>
      </c>
      <c r="S1226">
        <v>4</v>
      </c>
      <c r="T1226">
        <v>0</v>
      </c>
      <c r="U1226">
        <v>0</v>
      </c>
      <c r="V1226">
        <v>0</v>
      </c>
      <c r="W1226">
        <v>2</v>
      </c>
      <c r="X1226">
        <v>0</v>
      </c>
      <c r="Y1226">
        <v>0</v>
      </c>
      <c r="AA1226">
        <v>0</v>
      </c>
      <c r="AB1226">
        <v>0</v>
      </c>
      <c r="AC1226">
        <v>0</v>
      </c>
      <c r="AE1226">
        <v>0.81387821782500003</v>
      </c>
      <c r="AF1226" t="s">
        <v>46</v>
      </c>
      <c r="AG1226">
        <v>0.5</v>
      </c>
      <c r="AH1226" t="s">
        <v>47</v>
      </c>
    </row>
    <row r="1227" spans="1:34" x14ac:dyDescent="0.25">
      <c r="A1227">
        <v>1816</v>
      </c>
      <c r="B1227">
        <v>0</v>
      </c>
      <c r="C1227">
        <v>0</v>
      </c>
      <c r="D1227">
        <v>0</v>
      </c>
      <c r="E1227">
        <v>0</v>
      </c>
      <c r="F1227">
        <v>0</v>
      </c>
      <c r="G1227">
        <v>0</v>
      </c>
      <c r="H1227">
        <v>0</v>
      </c>
      <c r="J1227">
        <v>0</v>
      </c>
      <c r="K1227">
        <v>0</v>
      </c>
      <c r="L1227">
        <v>0</v>
      </c>
      <c r="M1227">
        <v>0</v>
      </c>
      <c r="N1227">
        <v>0</v>
      </c>
      <c r="O1227">
        <v>0</v>
      </c>
      <c r="P1227">
        <v>0</v>
      </c>
      <c r="Q1227">
        <v>0</v>
      </c>
      <c r="S1227" t="s">
        <v>51</v>
      </c>
      <c r="AA1227">
        <v>0</v>
      </c>
      <c r="AB1227">
        <v>0</v>
      </c>
      <c r="AC1227">
        <v>0</v>
      </c>
      <c r="AE1227">
        <v>1.0727609621300001</v>
      </c>
      <c r="AF1227" t="s">
        <v>34</v>
      </c>
      <c r="AG1227">
        <v>100</v>
      </c>
      <c r="AH1227" t="s">
        <v>35</v>
      </c>
    </row>
    <row r="1228" spans="1:34" x14ac:dyDescent="0.25">
      <c r="A1228">
        <v>1816</v>
      </c>
      <c r="B1228">
        <v>0</v>
      </c>
      <c r="C1228">
        <v>0</v>
      </c>
      <c r="D1228">
        <v>0</v>
      </c>
      <c r="E1228">
        <v>0</v>
      </c>
      <c r="F1228">
        <v>0</v>
      </c>
      <c r="G1228">
        <v>0</v>
      </c>
      <c r="H1228">
        <v>0</v>
      </c>
      <c r="J1228">
        <v>0</v>
      </c>
      <c r="K1228">
        <v>0</v>
      </c>
      <c r="L1228">
        <v>0</v>
      </c>
      <c r="M1228">
        <v>0</v>
      </c>
      <c r="N1228">
        <v>0</v>
      </c>
      <c r="O1228">
        <v>0</v>
      </c>
      <c r="P1228">
        <v>0</v>
      </c>
      <c r="Q1228">
        <v>0</v>
      </c>
      <c r="S1228" t="s">
        <v>51</v>
      </c>
      <c r="AA1228">
        <v>0</v>
      </c>
      <c r="AB1228">
        <v>0</v>
      </c>
      <c r="AC1228">
        <v>0</v>
      </c>
      <c r="AE1228">
        <v>1.0727609621300001</v>
      </c>
      <c r="AF1228" t="s">
        <v>36</v>
      </c>
      <c r="AG1228">
        <v>150</v>
      </c>
      <c r="AH1228" t="s">
        <v>37</v>
      </c>
    </row>
    <row r="1229" spans="1:34" x14ac:dyDescent="0.25">
      <c r="A1229">
        <v>1816</v>
      </c>
      <c r="B1229">
        <v>0</v>
      </c>
      <c r="C1229">
        <v>0</v>
      </c>
      <c r="D1229">
        <v>0</v>
      </c>
      <c r="E1229">
        <v>0</v>
      </c>
      <c r="F1229">
        <v>0</v>
      </c>
      <c r="G1229">
        <v>0</v>
      </c>
      <c r="H1229">
        <v>0</v>
      </c>
      <c r="J1229">
        <v>0</v>
      </c>
      <c r="K1229">
        <v>0</v>
      </c>
      <c r="L1229">
        <v>0</v>
      </c>
      <c r="M1229">
        <v>0</v>
      </c>
      <c r="N1229">
        <v>0</v>
      </c>
      <c r="O1229">
        <v>0</v>
      </c>
      <c r="P1229">
        <v>0</v>
      </c>
      <c r="Q1229">
        <v>0</v>
      </c>
      <c r="S1229" t="s">
        <v>51</v>
      </c>
      <c r="AA1229">
        <v>0</v>
      </c>
      <c r="AB1229">
        <v>0</v>
      </c>
      <c r="AC1229">
        <v>0</v>
      </c>
      <c r="AE1229">
        <v>1.0727609621300001</v>
      </c>
      <c r="AF1229" t="s">
        <v>38</v>
      </c>
      <c r="AG1229">
        <v>200</v>
      </c>
      <c r="AH1229" t="s">
        <v>39</v>
      </c>
    </row>
    <row r="1230" spans="1:34" x14ac:dyDescent="0.25">
      <c r="A1230">
        <v>1816</v>
      </c>
      <c r="B1230">
        <v>0</v>
      </c>
      <c r="C1230">
        <v>0</v>
      </c>
      <c r="D1230">
        <v>0</v>
      </c>
      <c r="E1230">
        <v>0</v>
      </c>
      <c r="F1230">
        <v>0</v>
      </c>
      <c r="G1230">
        <v>0</v>
      </c>
      <c r="H1230">
        <v>0</v>
      </c>
      <c r="J1230">
        <v>0</v>
      </c>
      <c r="K1230">
        <v>0</v>
      </c>
      <c r="L1230">
        <v>0</v>
      </c>
      <c r="M1230">
        <v>0</v>
      </c>
      <c r="N1230">
        <v>0</v>
      </c>
      <c r="O1230">
        <v>0</v>
      </c>
      <c r="P1230">
        <v>0</v>
      </c>
      <c r="Q1230">
        <v>0</v>
      </c>
      <c r="S1230" t="s">
        <v>51</v>
      </c>
      <c r="AA1230">
        <v>0</v>
      </c>
      <c r="AB1230">
        <v>0</v>
      </c>
      <c r="AC1230">
        <v>0</v>
      </c>
      <c r="AE1230">
        <v>1.0727609621300001</v>
      </c>
      <c r="AF1230" t="s">
        <v>44</v>
      </c>
      <c r="AG1230">
        <v>0.4</v>
      </c>
      <c r="AH1230" t="s">
        <v>45</v>
      </c>
    </row>
    <row r="1231" spans="1:34" x14ac:dyDescent="0.25">
      <c r="A1231">
        <v>1816</v>
      </c>
      <c r="B1231">
        <v>0</v>
      </c>
      <c r="C1231">
        <v>0</v>
      </c>
      <c r="D1231">
        <v>0</v>
      </c>
      <c r="E1231">
        <v>0</v>
      </c>
      <c r="F1231">
        <v>0</v>
      </c>
      <c r="G1231">
        <v>0</v>
      </c>
      <c r="H1231">
        <v>0</v>
      </c>
      <c r="J1231">
        <v>0</v>
      </c>
      <c r="K1231">
        <v>0</v>
      </c>
      <c r="L1231">
        <v>0</v>
      </c>
      <c r="M1231">
        <v>0</v>
      </c>
      <c r="N1231">
        <v>0</v>
      </c>
      <c r="O1231">
        <v>0</v>
      </c>
      <c r="P1231">
        <v>0</v>
      </c>
      <c r="Q1231">
        <v>0</v>
      </c>
      <c r="S1231" t="s">
        <v>51</v>
      </c>
      <c r="AA1231">
        <v>0</v>
      </c>
      <c r="AB1231">
        <v>0</v>
      </c>
      <c r="AC1231">
        <v>0</v>
      </c>
      <c r="AE1231">
        <v>1.0727609621300001</v>
      </c>
      <c r="AF1231" t="s">
        <v>46</v>
      </c>
      <c r="AG1231">
        <v>0.5</v>
      </c>
      <c r="AH1231" t="s">
        <v>47</v>
      </c>
    </row>
    <row r="1232" spans="1:34" x14ac:dyDescent="0.25">
      <c r="A1232">
        <v>1817</v>
      </c>
      <c r="B1232">
        <v>0</v>
      </c>
      <c r="C1232">
        <v>0</v>
      </c>
      <c r="D1232">
        <v>0</v>
      </c>
      <c r="E1232">
        <v>0</v>
      </c>
      <c r="F1232">
        <v>0</v>
      </c>
      <c r="G1232">
        <v>0</v>
      </c>
      <c r="H1232">
        <v>0</v>
      </c>
      <c r="J1232">
        <v>0</v>
      </c>
      <c r="K1232">
        <v>0</v>
      </c>
      <c r="L1232">
        <v>0</v>
      </c>
      <c r="M1232">
        <v>0</v>
      </c>
      <c r="N1232">
        <v>0</v>
      </c>
      <c r="O1232">
        <v>0</v>
      </c>
      <c r="P1232">
        <v>0</v>
      </c>
      <c r="Q1232">
        <v>0</v>
      </c>
      <c r="S1232">
        <v>0</v>
      </c>
      <c r="T1232">
        <v>0</v>
      </c>
      <c r="U1232">
        <v>0</v>
      </c>
      <c r="V1232">
        <v>0</v>
      </c>
      <c r="W1232">
        <v>0</v>
      </c>
      <c r="X1232">
        <v>0</v>
      </c>
      <c r="Y1232">
        <v>0</v>
      </c>
      <c r="AA1232">
        <v>3</v>
      </c>
      <c r="AB1232">
        <v>2</v>
      </c>
      <c r="AC1232">
        <v>1</v>
      </c>
      <c r="AD1232">
        <v>6</v>
      </c>
      <c r="AE1232">
        <v>1.0241860383000001</v>
      </c>
      <c r="AF1232" t="s">
        <v>49</v>
      </c>
      <c r="AG1232">
        <v>50</v>
      </c>
      <c r="AH1232" t="s">
        <v>50</v>
      </c>
    </row>
    <row r="1233" spans="1:34" x14ac:dyDescent="0.25">
      <c r="A1233">
        <v>1817</v>
      </c>
      <c r="B1233">
        <v>0</v>
      </c>
      <c r="C1233">
        <v>0</v>
      </c>
      <c r="D1233">
        <v>0</v>
      </c>
      <c r="E1233">
        <v>0</v>
      </c>
      <c r="F1233">
        <v>0</v>
      </c>
      <c r="G1233">
        <v>0</v>
      </c>
      <c r="H1233">
        <v>0</v>
      </c>
      <c r="J1233">
        <v>0</v>
      </c>
      <c r="K1233">
        <v>0</v>
      </c>
      <c r="L1233">
        <v>0</v>
      </c>
      <c r="M1233">
        <v>0</v>
      </c>
      <c r="N1233">
        <v>0</v>
      </c>
      <c r="O1233">
        <v>0</v>
      </c>
      <c r="P1233">
        <v>0</v>
      </c>
      <c r="Q1233">
        <v>0</v>
      </c>
      <c r="S1233">
        <v>0</v>
      </c>
      <c r="T1233">
        <v>0</v>
      </c>
      <c r="U1233">
        <v>0</v>
      </c>
      <c r="V1233">
        <v>0</v>
      </c>
      <c r="W1233">
        <v>0</v>
      </c>
      <c r="X1233">
        <v>0</v>
      </c>
      <c r="Y1233">
        <v>0</v>
      </c>
      <c r="AA1233">
        <v>3</v>
      </c>
      <c r="AB1233">
        <v>2</v>
      </c>
      <c r="AC1233">
        <v>1</v>
      </c>
      <c r="AD1233">
        <v>6</v>
      </c>
      <c r="AE1233">
        <v>1.0241860383000001</v>
      </c>
      <c r="AF1233" t="s">
        <v>34</v>
      </c>
      <c r="AG1233">
        <v>100</v>
      </c>
      <c r="AH1233" t="s">
        <v>35</v>
      </c>
    </row>
    <row r="1234" spans="1:34" x14ac:dyDescent="0.25">
      <c r="A1234">
        <v>1817</v>
      </c>
      <c r="B1234">
        <v>0</v>
      </c>
      <c r="C1234">
        <v>0</v>
      </c>
      <c r="D1234">
        <v>0</v>
      </c>
      <c r="E1234">
        <v>0</v>
      </c>
      <c r="F1234">
        <v>0</v>
      </c>
      <c r="G1234">
        <v>0</v>
      </c>
      <c r="H1234">
        <v>0</v>
      </c>
      <c r="J1234">
        <v>0</v>
      </c>
      <c r="K1234">
        <v>0</v>
      </c>
      <c r="L1234">
        <v>0</v>
      </c>
      <c r="M1234">
        <v>0</v>
      </c>
      <c r="N1234">
        <v>0</v>
      </c>
      <c r="O1234">
        <v>0</v>
      </c>
      <c r="P1234">
        <v>0</v>
      </c>
      <c r="Q1234">
        <v>0</v>
      </c>
      <c r="S1234">
        <v>0</v>
      </c>
      <c r="T1234">
        <v>0</v>
      </c>
      <c r="U1234">
        <v>0</v>
      </c>
      <c r="V1234">
        <v>0</v>
      </c>
      <c r="W1234">
        <v>0</v>
      </c>
      <c r="X1234">
        <v>0</v>
      </c>
      <c r="Y1234">
        <v>0</v>
      </c>
      <c r="AA1234">
        <v>3</v>
      </c>
      <c r="AB1234">
        <v>2</v>
      </c>
      <c r="AC1234">
        <v>1</v>
      </c>
      <c r="AD1234">
        <v>6</v>
      </c>
      <c r="AE1234">
        <v>1.0241860383000001</v>
      </c>
      <c r="AF1234" t="s">
        <v>36</v>
      </c>
      <c r="AG1234">
        <v>150</v>
      </c>
      <c r="AH1234" t="s">
        <v>37</v>
      </c>
    </row>
    <row r="1235" spans="1:34" x14ac:dyDescent="0.25">
      <c r="A1235">
        <v>1817</v>
      </c>
      <c r="B1235">
        <v>0</v>
      </c>
      <c r="C1235">
        <v>0</v>
      </c>
      <c r="D1235">
        <v>0</v>
      </c>
      <c r="E1235">
        <v>0</v>
      </c>
      <c r="F1235">
        <v>0</v>
      </c>
      <c r="G1235">
        <v>0</v>
      </c>
      <c r="H1235">
        <v>0</v>
      </c>
      <c r="J1235">
        <v>0</v>
      </c>
      <c r="K1235">
        <v>0</v>
      </c>
      <c r="L1235">
        <v>0</v>
      </c>
      <c r="M1235">
        <v>0</v>
      </c>
      <c r="N1235">
        <v>0</v>
      </c>
      <c r="O1235">
        <v>0</v>
      </c>
      <c r="P1235">
        <v>0</v>
      </c>
      <c r="Q1235">
        <v>0</v>
      </c>
      <c r="S1235">
        <v>0</v>
      </c>
      <c r="T1235">
        <v>0</v>
      </c>
      <c r="U1235">
        <v>0</v>
      </c>
      <c r="V1235">
        <v>0</v>
      </c>
      <c r="W1235">
        <v>0</v>
      </c>
      <c r="X1235">
        <v>0</v>
      </c>
      <c r="Y1235">
        <v>0</v>
      </c>
      <c r="AA1235">
        <v>3</v>
      </c>
      <c r="AB1235">
        <v>2</v>
      </c>
      <c r="AC1235">
        <v>1</v>
      </c>
      <c r="AD1235">
        <v>6</v>
      </c>
      <c r="AE1235">
        <v>1.0241860383000001</v>
      </c>
      <c r="AF1235" t="s">
        <v>38</v>
      </c>
      <c r="AG1235">
        <v>200</v>
      </c>
      <c r="AH1235" t="s">
        <v>39</v>
      </c>
    </row>
    <row r="1236" spans="1:34" x14ac:dyDescent="0.25">
      <c r="A1236">
        <v>1817</v>
      </c>
      <c r="B1236">
        <v>0</v>
      </c>
      <c r="C1236">
        <v>0</v>
      </c>
      <c r="D1236">
        <v>0</v>
      </c>
      <c r="E1236">
        <v>0</v>
      </c>
      <c r="F1236">
        <v>0</v>
      </c>
      <c r="G1236">
        <v>0</v>
      </c>
      <c r="H1236">
        <v>0</v>
      </c>
      <c r="J1236">
        <v>0</v>
      </c>
      <c r="K1236">
        <v>0</v>
      </c>
      <c r="L1236">
        <v>0</v>
      </c>
      <c r="M1236">
        <v>0</v>
      </c>
      <c r="N1236">
        <v>0</v>
      </c>
      <c r="O1236">
        <v>0</v>
      </c>
      <c r="P1236">
        <v>0</v>
      </c>
      <c r="Q1236">
        <v>0</v>
      </c>
      <c r="S1236">
        <v>0</v>
      </c>
      <c r="T1236">
        <v>0</v>
      </c>
      <c r="U1236">
        <v>0</v>
      </c>
      <c r="V1236">
        <v>0</v>
      </c>
      <c r="W1236">
        <v>0</v>
      </c>
      <c r="X1236">
        <v>0</v>
      </c>
      <c r="Y1236">
        <v>0</v>
      </c>
      <c r="AA1236">
        <v>3</v>
      </c>
      <c r="AB1236">
        <v>2</v>
      </c>
      <c r="AC1236">
        <v>1</v>
      </c>
      <c r="AD1236">
        <v>6</v>
      </c>
      <c r="AE1236">
        <v>1.0241860383000001</v>
      </c>
      <c r="AF1236" t="s">
        <v>40</v>
      </c>
      <c r="AG1236">
        <v>0.2</v>
      </c>
      <c r="AH1236" t="s">
        <v>41</v>
      </c>
    </row>
    <row r="1237" spans="1:34" x14ac:dyDescent="0.25">
      <c r="A1237">
        <v>1817</v>
      </c>
      <c r="B1237">
        <v>0</v>
      </c>
      <c r="C1237">
        <v>0</v>
      </c>
      <c r="D1237">
        <v>0</v>
      </c>
      <c r="E1237">
        <v>0</v>
      </c>
      <c r="F1237">
        <v>0</v>
      </c>
      <c r="G1237">
        <v>0</v>
      </c>
      <c r="H1237">
        <v>0</v>
      </c>
      <c r="J1237">
        <v>0</v>
      </c>
      <c r="K1237">
        <v>0</v>
      </c>
      <c r="L1237">
        <v>0</v>
      </c>
      <c r="M1237">
        <v>0</v>
      </c>
      <c r="N1237">
        <v>0</v>
      </c>
      <c r="O1237">
        <v>0</v>
      </c>
      <c r="P1237">
        <v>0</v>
      </c>
      <c r="Q1237">
        <v>0</v>
      </c>
      <c r="S1237">
        <v>0</v>
      </c>
      <c r="T1237">
        <v>0</v>
      </c>
      <c r="U1237">
        <v>0</v>
      </c>
      <c r="V1237">
        <v>0</v>
      </c>
      <c r="W1237">
        <v>0</v>
      </c>
      <c r="X1237">
        <v>0</v>
      </c>
      <c r="Y1237">
        <v>0</v>
      </c>
      <c r="AA1237">
        <v>3</v>
      </c>
      <c r="AB1237">
        <v>2</v>
      </c>
      <c r="AC1237">
        <v>1</v>
      </c>
      <c r="AD1237">
        <v>6</v>
      </c>
      <c r="AE1237">
        <v>1.0241860383000001</v>
      </c>
      <c r="AF1237" t="s">
        <v>42</v>
      </c>
      <c r="AG1237">
        <v>0.3</v>
      </c>
      <c r="AH1237" t="s">
        <v>43</v>
      </c>
    </row>
    <row r="1238" spans="1:34" x14ac:dyDescent="0.25">
      <c r="A1238">
        <v>1817</v>
      </c>
      <c r="B1238">
        <v>0</v>
      </c>
      <c r="C1238">
        <v>0</v>
      </c>
      <c r="D1238">
        <v>0</v>
      </c>
      <c r="E1238">
        <v>0</v>
      </c>
      <c r="F1238">
        <v>0</v>
      </c>
      <c r="G1238">
        <v>0</v>
      </c>
      <c r="H1238">
        <v>0</v>
      </c>
      <c r="J1238">
        <v>0</v>
      </c>
      <c r="K1238">
        <v>0</v>
      </c>
      <c r="L1238">
        <v>0</v>
      </c>
      <c r="M1238">
        <v>0</v>
      </c>
      <c r="N1238">
        <v>0</v>
      </c>
      <c r="O1238">
        <v>0</v>
      </c>
      <c r="P1238">
        <v>0</v>
      </c>
      <c r="Q1238">
        <v>0</v>
      </c>
      <c r="S1238">
        <v>0</v>
      </c>
      <c r="T1238">
        <v>0</v>
      </c>
      <c r="U1238">
        <v>0</v>
      </c>
      <c r="V1238">
        <v>0</v>
      </c>
      <c r="W1238">
        <v>0</v>
      </c>
      <c r="X1238">
        <v>0</v>
      </c>
      <c r="Y1238">
        <v>0</v>
      </c>
      <c r="AA1238">
        <v>3</v>
      </c>
      <c r="AB1238">
        <v>2</v>
      </c>
      <c r="AC1238">
        <v>1</v>
      </c>
      <c r="AD1238">
        <v>6</v>
      </c>
      <c r="AE1238">
        <v>1.0241860383000001</v>
      </c>
      <c r="AF1238" t="s">
        <v>44</v>
      </c>
      <c r="AG1238">
        <v>0.4</v>
      </c>
      <c r="AH1238" t="s">
        <v>45</v>
      </c>
    </row>
    <row r="1239" spans="1:34" x14ac:dyDescent="0.25">
      <c r="A1239">
        <v>1817</v>
      </c>
      <c r="B1239">
        <v>0</v>
      </c>
      <c r="C1239">
        <v>0</v>
      </c>
      <c r="D1239">
        <v>0</v>
      </c>
      <c r="E1239">
        <v>0</v>
      </c>
      <c r="F1239">
        <v>0</v>
      </c>
      <c r="G1239">
        <v>0</v>
      </c>
      <c r="H1239">
        <v>0</v>
      </c>
      <c r="J1239">
        <v>0</v>
      </c>
      <c r="K1239">
        <v>0</v>
      </c>
      <c r="L1239">
        <v>0</v>
      </c>
      <c r="M1239">
        <v>0</v>
      </c>
      <c r="N1239">
        <v>0</v>
      </c>
      <c r="O1239">
        <v>0</v>
      </c>
      <c r="P1239">
        <v>0</v>
      </c>
      <c r="Q1239">
        <v>0</v>
      </c>
      <c r="S1239">
        <v>0</v>
      </c>
      <c r="T1239">
        <v>0</v>
      </c>
      <c r="U1239">
        <v>0</v>
      </c>
      <c r="V1239">
        <v>0</v>
      </c>
      <c r="W1239">
        <v>0</v>
      </c>
      <c r="X1239">
        <v>0</v>
      </c>
      <c r="Y1239">
        <v>0</v>
      </c>
      <c r="AA1239">
        <v>3</v>
      </c>
      <c r="AB1239">
        <v>2</v>
      </c>
      <c r="AC1239">
        <v>1</v>
      </c>
      <c r="AD1239">
        <v>6</v>
      </c>
      <c r="AE1239">
        <v>1.0241860383000001</v>
      </c>
      <c r="AF1239" t="s">
        <v>46</v>
      </c>
      <c r="AG1239">
        <v>0.5</v>
      </c>
      <c r="AH1239" t="s">
        <v>47</v>
      </c>
    </row>
    <row r="1240" spans="1:34" x14ac:dyDescent="0.25">
      <c r="A1240">
        <v>1818</v>
      </c>
      <c r="B1240" t="s">
        <v>51</v>
      </c>
      <c r="J1240">
        <v>0</v>
      </c>
      <c r="K1240">
        <v>0</v>
      </c>
      <c r="L1240">
        <v>0</v>
      </c>
      <c r="M1240">
        <v>0</v>
      </c>
      <c r="N1240">
        <v>0</v>
      </c>
      <c r="O1240">
        <v>0</v>
      </c>
      <c r="P1240">
        <v>0</v>
      </c>
      <c r="Q1240">
        <v>0</v>
      </c>
      <c r="S1240">
        <v>0</v>
      </c>
      <c r="T1240">
        <v>0</v>
      </c>
      <c r="U1240">
        <v>0</v>
      </c>
      <c r="V1240">
        <v>0</v>
      </c>
      <c r="W1240">
        <v>0</v>
      </c>
      <c r="X1240">
        <v>0</v>
      </c>
      <c r="Y1240">
        <v>0</v>
      </c>
      <c r="AA1240">
        <v>0</v>
      </c>
      <c r="AB1240">
        <v>0</v>
      </c>
      <c r="AC1240">
        <v>0</v>
      </c>
      <c r="AE1240">
        <v>1.1744897841899999</v>
      </c>
      <c r="AF1240" t="s">
        <v>44</v>
      </c>
      <c r="AG1240">
        <v>0.4</v>
      </c>
      <c r="AH1240" t="s">
        <v>45</v>
      </c>
    </row>
    <row r="1241" spans="1:34" x14ac:dyDescent="0.25">
      <c r="A1241">
        <v>1818</v>
      </c>
      <c r="B1241" t="s">
        <v>51</v>
      </c>
      <c r="J1241">
        <v>0</v>
      </c>
      <c r="K1241">
        <v>0</v>
      </c>
      <c r="L1241">
        <v>0</v>
      </c>
      <c r="M1241">
        <v>0</v>
      </c>
      <c r="N1241">
        <v>0</v>
      </c>
      <c r="O1241">
        <v>0</v>
      </c>
      <c r="P1241">
        <v>0</v>
      </c>
      <c r="Q1241">
        <v>0</v>
      </c>
      <c r="S1241">
        <v>0</v>
      </c>
      <c r="T1241">
        <v>0</v>
      </c>
      <c r="U1241">
        <v>0</v>
      </c>
      <c r="V1241">
        <v>0</v>
      </c>
      <c r="W1241">
        <v>0</v>
      </c>
      <c r="X1241">
        <v>0</v>
      </c>
      <c r="Y1241">
        <v>0</v>
      </c>
      <c r="AA1241">
        <v>0</v>
      </c>
      <c r="AB1241">
        <v>0</v>
      </c>
      <c r="AC1241">
        <v>0</v>
      </c>
      <c r="AE1241">
        <v>1.1744897841899999</v>
      </c>
      <c r="AF1241" t="s">
        <v>46</v>
      </c>
      <c r="AG1241">
        <v>0.5</v>
      </c>
      <c r="AH1241" t="s">
        <v>47</v>
      </c>
    </row>
    <row r="1242" spans="1:34" x14ac:dyDescent="0.25">
      <c r="A1242">
        <v>1824</v>
      </c>
      <c r="B1242">
        <v>0</v>
      </c>
      <c r="C1242">
        <v>0</v>
      </c>
      <c r="D1242">
        <v>0</v>
      </c>
      <c r="E1242">
        <v>0</v>
      </c>
      <c r="F1242">
        <v>0</v>
      </c>
      <c r="G1242">
        <v>0</v>
      </c>
      <c r="H1242">
        <v>0</v>
      </c>
      <c r="J1242">
        <v>0</v>
      </c>
      <c r="K1242">
        <v>6</v>
      </c>
      <c r="L1242">
        <v>3</v>
      </c>
      <c r="M1242">
        <v>3</v>
      </c>
      <c r="N1242">
        <v>0</v>
      </c>
      <c r="O1242">
        <v>0</v>
      </c>
      <c r="P1242">
        <v>0</v>
      </c>
      <c r="Q1242">
        <v>0</v>
      </c>
      <c r="R1242">
        <v>1.5</v>
      </c>
      <c r="S1242">
        <v>0</v>
      </c>
      <c r="T1242">
        <v>0</v>
      </c>
      <c r="U1242">
        <v>0</v>
      </c>
      <c r="V1242">
        <v>0</v>
      </c>
      <c r="W1242">
        <v>0</v>
      </c>
      <c r="X1242">
        <v>0</v>
      </c>
      <c r="Y1242">
        <v>0</v>
      </c>
      <c r="AA1242" t="s">
        <v>51</v>
      </c>
      <c r="AE1242">
        <v>1.7570013583399999</v>
      </c>
      <c r="AF1242" t="s">
        <v>36</v>
      </c>
      <c r="AG1242">
        <v>150</v>
      </c>
      <c r="AH1242" t="s">
        <v>37</v>
      </c>
    </row>
    <row r="1243" spans="1:34" x14ac:dyDescent="0.25">
      <c r="A1243">
        <v>1824</v>
      </c>
      <c r="B1243">
        <v>0</v>
      </c>
      <c r="C1243">
        <v>0</v>
      </c>
      <c r="D1243">
        <v>0</v>
      </c>
      <c r="E1243">
        <v>0</v>
      </c>
      <c r="F1243">
        <v>0</v>
      </c>
      <c r="G1243">
        <v>0</v>
      </c>
      <c r="H1243">
        <v>0</v>
      </c>
      <c r="J1243">
        <v>0</v>
      </c>
      <c r="K1243">
        <v>6</v>
      </c>
      <c r="L1243">
        <v>3</v>
      </c>
      <c r="M1243">
        <v>3</v>
      </c>
      <c r="N1243">
        <v>0</v>
      </c>
      <c r="O1243">
        <v>0</v>
      </c>
      <c r="P1243">
        <v>0</v>
      </c>
      <c r="Q1243">
        <v>0</v>
      </c>
      <c r="R1243">
        <v>1.5</v>
      </c>
      <c r="S1243">
        <v>0</v>
      </c>
      <c r="T1243">
        <v>0</v>
      </c>
      <c r="U1243">
        <v>0</v>
      </c>
      <c r="V1243">
        <v>0</v>
      </c>
      <c r="W1243">
        <v>0</v>
      </c>
      <c r="X1243">
        <v>0</v>
      </c>
      <c r="Y1243">
        <v>0</v>
      </c>
      <c r="AA1243" t="s">
        <v>51</v>
      </c>
      <c r="AE1243">
        <v>1.7570013583399999</v>
      </c>
      <c r="AF1243" t="s">
        <v>38</v>
      </c>
      <c r="AG1243">
        <v>200</v>
      </c>
      <c r="AH1243" t="s">
        <v>39</v>
      </c>
    </row>
    <row r="1244" spans="1:34" x14ac:dyDescent="0.25">
      <c r="A1244">
        <v>1826</v>
      </c>
      <c r="B1244">
        <v>0</v>
      </c>
      <c r="C1244">
        <v>0</v>
      </c>
      <c r="D1244">
        <v>0</v>
      </c>
      <c r="E1244">
        <v>0</v>
      </c>
      <c r="F1244">
        <v>0</v>
      </c>
      <c r="G1244">
        <v>0</v>
      </c>
      <c r="H1244">
        <v>0</v>
      </c>
      <c r="J1244">
        <v>0</v>
      </c>
      <c r="K1244">
        <v>0</v>
      </c>
      <c r="L1244">
        <v>0</v>
      </c>
      <c r="M1244">
        <v>0</v>
      </c>
      <c r="N1244">
        <v>0</v>
      </c>
      <c r="O1244">
        <v>0</v>
      </c>
      <c r="P1244">
        <v>0</v>
      </c>
      <c r="Q1244">
        <v>0</v>
      </c>
      <c r="S1244">
        <v>6</v>
      </c>
      <c r="T1244">
        <v>2</v>
      </c>
      <c r="U1244">
        <v>0</v>
      </c>
      <c r="V1244">
        <v>0</v>
      </c>
      <c r="W1244">
        <v>2</v>
      </c>
      <c r="X1244">
        <v>0</v>
      </c>
      <c r="Y1244">
        <v>2</v>
      </c>
      <c r="AA1244">
        <v>0</v>
      </c>
      <c r="AB1244">
        <v>0</v>
      </c>
      <c r="AC1244">
        <v>0</v>
      </c>
      <c r="AE1244">
        <v>1.59698933791</v>
      </c>
      <c r="AF1244" t="s">
        <v>49</v>
      </c>
      <c r="AG1244">
        <v>50</v>
      </c>
      <c r="AH1244" t="s">
        <v>50</v>
      </c>
    </row>
    <row r="1245" spans="1:34" x14ac:dyDescent="0.25">
      <c r="A1245">
        <v>1826</v>
      </c>
      <c r="B1245">
        <v>0</v>
      </c>
      <c r="C1245">
        <v>0</v>
      </c>
      <c r="D1245">
        <v>0</v>
      </c>
      <c r="E1245">
        <v>0</v>
      </c>
      <c r="F1245">
        <v>0</v>
      </c>
      <c r="G1245">
        <v>0</v>
      </c>
      <c r="H1245">
        <v>0</v>
      </c>
      <c r="J1245">
        <v>0</v>
      </c>
      <c r="K1245">
        <v>0</v>
      </c>
      <c r="L1245">
        <v>0</v>
      </c>
      <c r="M1245">
        <v>0</v>
      </c>
      <c r="N1245">
        <v>0</v>
      </c>
      <c r="O1245">
        <v>0</v>
      </c>
      <c r="P1245">
        <v>0</v>
      </c>
      <c r="Q1245">
        <v>0</v>
      </c>
      <c r="S1245">
        <v>6</v>
      </c>
      <c r="T1245">
        <v>2</v>
      </c>
      <c r="U1245">
        <v>0</v>
      </c>
      <c r="V1245">
        <v>0</v>
      </c>
      <c r="W1245">
        <v>2</v>
      </c>
      <c r="X1245">
        <v>0</v>
      </c>
      <c r="Y1245">
        <v>2</v>
      </c>
      <c r="AA1245">
        <v>0</v>
      </c>
      <c r="AB1245">
        <v>0</v>
      </c>
      <c r="AC1245">
        <v>0</v>
      </c>
      <c r="AE1245">
        <v>1.59698933791</v>
      </c>
      <c r="AF1245" t="s">
        <v>34</v>
      </c>
      <c r="AG1245">
        <v>100</v>
      </c>
      <c r="AH1245" t="s">
        <v>35</v>
      </c>
    </row>
    <row r="1246" spans="1:34" x14ac:dyDescent="0.25">
      <c r="A1246">
        <v>1826</v>
      </c>
      <c r="B1246">
        <v>0</v>
      </c>
      <c r="C1246">
        <v>0</v>
      </c>
      <c r="D1246">
        <v>0</v>
      </c>
      <c r="E1246">
        <v>0</v>
      </c>
      <c r="F1246">
        <v>0</v>
      </c>
      <c r="G1246">
        <v>0</v>
      </c>
      <c r="H1246">
        <v>0</v>
      </c>
      <c r="J1246">
        <v>0</v>
      </c>
      <c r="K1246">
        <v>0</v>
      </c>
      <c r="L1246">
        <v>0</v>
      </c>
      <c r="M1246">
        <v>0</v>
      </c>
      <c r="N1246">
        <v>0</v>
      </c>
      <c r="O1246">
        <v>0</v>
      </c>
      <c r="P1246">
        <v>0</v>
      </c>
      <c r="Q1246">
        <v>0</v>
      </c>
      <c r="S1246">
        <v>6</v>
      </c>
      <c r="T1246">
        <v>2</v>
      </c>
      <c r="U1246">
        <v>0</v>
      </c>
      <c r="V1246">
        <v>0</v>
      </c>
      <c r="W1246">
        <v>2</v>
      </c>
      <c r="X1246">
        <v>0</v>
      </c>
      <c r="Y1246">
        <v>2</v>
      </c>
      <c r="AA1246">
        <v>0</v>
      </c>
      <c r="AB1246">
        <v>0</v>
      </c>
      <c r="AC1246">
        <v>0</v>
      </c>
      <c r="AE1246">
        <v>1.59698933791</v>
      </c>
      <c r="AF1246" t="s">
        <v>36</v>
      </c>
      <c r="AG1246">
        <v>150</v>
      </c>
      <c r="AH1246" t="s">
        <v>37</v>
      </c>
    </row>
    <row r="1247" spans="1:34" x14ac:dyDescent="0.25">
      <c r="A1247">
        <v>1826</v>
      </c>
      <c r="B1247">
        <v>0</v>
      </c>
      <c r="C1247">
        <v>0</v>
      </c>
      <c r="D1247">
        <v>0</v>
      </c>
      <c r="E1247">
        <v>0</v>
      </c>
      <c r="F1247">
        <v>0</v>
      </c>
      <c r="G1247">
        <v>0</v>
      </c>
      <c r="H1247">
        <v>0</v>
      </c>
      <c r="J1247">
        <v>0</v>
      </c>
      <c r="K1247">
        <v>0</v>
      </c>
      <c r="L1247">
        <v>0</v>
      </c>
      <c r="M1247">
        <v>0</v>
      </c>
      <c r="N1247">
        <v>0</v>
      </c>
      <c r="O1247">
        <v>0</v>
      </c>
      <c r="P1247">
        <v>0</v>
      </c>
      <c r="Q1247">
        <v>0</v>
      </c>
      <c r="S1247">
        <v>6</v>
      </c>
      <c r="T1247">
        <v>2</v>
      </c>
      <c r="U1247">
        <v>0</v>
      </c>
      <c r="V1247">
        <v>0</v>
      </c>
      <c r="W1247">
        <v>2</v>
      </c>
      <c r="X1247">
        <v>0</v>
      </c>
      <c r="Y1247">
        <v>2</v>
      </c>
      <c r="AA1247">
        <v>0</v>
      </c>
      <c r="AB1247">
        <v>0</v>
      </c>
      <c r="AC1247">
        <v>0</v>
      </c>
      <c r="AE1247">
        <v>1.59698933791</v>
      </c>
      <c r="AF1247" t="s">
        <v>38</v>
      </c>
      <c r="AG1247">
        <v>200</v>
      </c>
      <c r="AH1247" t="s">
        <v>39</v>
      </c>
    </row>
    <row r="1248" spans="1:34" x14ac:dyDescent="0.25">
      <c r="A1248">
        <v>1826</v>
      </c>
      <c r="B1248">
        <v>0</v>
      </c>
      <c r="C1248">
        <v>0</v>
      </c>
      <c r="D1248">
        <v>0</v>
      </c>
      <c r="E1248">
        <v>0</v>
      </c>
      <c r="F1248">
        <v>0</v>
      </c>
      <c r="G1248">
        <v>0</v>
      </c>
      <c r="H1248">
        <v>0</v>
      </c>
      <c r="J1248">
        <v>0</v>
      </c>
      <c r="K1248">
        <v>0</v>
      </c>
      <c r="L1248">
        <v>0</v>
      </c>
      <c r="M1248">
        <v>0</v>
      </c>
      <c r="N1248">
        <v>0</v>
      </c>
      <c r="O1248">
        <v>0</v>
      </c>
      <c r="P1248">
        <v>0</v>
      </c>
      <c r="Q1248">
        <v>0</v>
      </c>
      <c r="S1248">
        <v>6</v>
      </c>
      <c r="T1248">
        <v>2</v>
      </c>
      <c r="U1248">
        <v>0</v>
      </c>
      <c r="V1248">
        <v>0</v>
      </c>
      <c r="W1248">
        <v>2</v>
      </c>
      <c r="X1248">
        <v>0</v>
      </c>
      <c r="Y1248">
        <v>2</v>
      </c>
      <c r="AA1248">
        <v>0</v>
      </c>
      <c r="AB1248">
        <v>0</v>
      </c>
      <c r="AC1248">
        <v>0</v>
      </c>
      <c r="AE1248">
        <v>1.59698933791</v>
      </c>
      <c r="AF1248" t="s">
        <v>42</v>
      </c>
      <c r="AG1248">
        <v>0.3</v>
      </c>
      <c r="AH1248" t="s">
        <v>43</v>
      </c>
    </row>
    <row r="1249" spans="1:34" x14ac:dyDescent="0.25">
      <c r="A1249">
        <v>1826</v>
      </c>
      <c r="B1249">
        <v>0</v>
      </c>
      <c r="C1249">
        <v>0</v>
      </c>
      <c r="D1249">
        <v>0</v>
      </c>
      <c r="E1249">
        <v>0</v>
      </c>
      <c r="F1249">
        <v>0</v>
      </c>
      <c r="G1249">
        <v>0</v>
      </c>
      <c r="H1249">
        <v>0</v>
      </c>
      <c r="J1249">
        <v>0</v>
      </c>
      <c r="K1249">
        <v>0</v>
      </c>
      <c r="L1249">
        <v>0</v>
      </c>
      <c r="M1249">
        <v>0</v>
      </c>
      <c r="N1249">
        <v>0</v>
      </c>
      <c r="O1249">
        <v>0</v>
      </c>
      <c r="P1249">
        <v>0</v>
      </c>
      <c r="Q1249">
        <v>0</v>
      </c>
      <c r="S1249">
        <v>6</v>
      </c>
      <c r="T1249">
        <v>2</v>
      </c>
      <c r="U1249">
        <v>0</v>
      </c>
      <c r="V1249">
        <v>0</v>
      </c>
      <c r="W1249">
        <v>2</v>
      </c>
      <c r="X1249">
        <v>0</v>
      </c>
      <c r="Y1249">
        <v>2</v>
      </c>
      <c r="AA1249">
        <v>0</v>
      </c>
      <c r="AB1249">
        <v>0</v>
      </c>
      <c r="AC1249">
        <v>0</v>
      </c>
      <c r="AE1249">
        <v>1.59698933791</v>
      </c>
      <c r="AF1249" t="s">
        <v>44</v>
      </c>
      <c r="AG1249">
        <v>0.4</v>
      </c>
      <c r="AH1249" t="s">
        <v>45</v>
      </c>
    </row>
    <row r="1250" spans="1:34" x14ac:dyDescent="0.25">
      <c r="A1250">
        <v>1826</v>
      </c>
      <c r="B1250">
        <v>0</v>
      </c>
      <c r="C1250">
        <v>0</v>
      </c>
      <c r="D1250">
        <v>0</v>
      </c>
      <c r="E1250">
        <v>0</v>
      </c>
      <c r="F1250">
        <v>0</v>
      </c>
      <c r="G1250">
        <v>0</v>
      </c>
      <c r="H1250">
        <v>0</v>
      </c>
      <c r="J1250">
        <v>0</v>
      </c>
      <c r="K1250">
        <v>0</v>
      </c>
      <c r="L1250">
        <v>0</v>
      </c>
      <c r="M1250">
        <v>0</v>
      </c>
      <c r="N1250">
        <v>0</v>
      </c>
      <c r="O1250">
        <v>0</v>
      </c>
      <c r="P1250">
        <v>0</v>
      </c>
      <c r="Q1250">
        <v>0</v>
      </c>
      <c r="S1250">
        <v>6</v>
      </c>
      <c r="T1250">
        <v>2</v>
      </c>
      <c r="U1250">
        <v>0</v>
      </c>
      <c r="V1250">
        <v>0</v>
      </c>
      <c r="W1250">
        <v>2</v>
      </c>
      <c r="X1250">
        <v>0</v>
      </c>
      <c r="Y1250">
        <v>2</v>
      </c>
      <c r="AA1250">
        <v>0</v>
      </c>
      <c r="AB1250">
        <v>0</v>
      </c>
      <c r="AC1250">
        <v>0</v>
      </c>
      <c r="AE1250">
        <v>1.59698933791</v>
      </c>
      <c r="AF1250" t="s">
        <v>46</v>
      </c>
      <c r="AG1250">
        <v>0.5</v>
      </c>
      <c r="AH1250" t="s">
        <v>47</v>
      </c>
    </row>
    <row r="1251" spans="1:34" x14ac:dyDescent="0.25">
      <c r="A1251">
        <v>1829</v>
      </c>
      <c r="B1251">
        <v>10</v>
      </c>
      <c r="C1251">
        <v>0</v>
      </c>
      <c r="D1251">
        <v>0</v>
      </c>
      <c r="E1251">
        <v>0</v>
      </c>
      <c r="F1251">
        <v>0</v>
      </c>
      <c r="G1251">
        <v>0</v>
      </c>
      <c r="H1251">
        <v>8</v>
      </c>
      <c r="I1251">
        <v>2</v>
      </c>
      <c r="J1251">
        <v>0</v>
      </c>
      <c r="K1251">
        <v>0</v>
      </c>
      <c r="L1251">
        <v>0</v>
      </c>
      <c r="M1251">
        <v>0</v>
      </c>
      <c r="N1251">
        <v>0</v>
      </c>
      <c r="O1251">
        <v>0</v>
      </c>
      <c r="P1251">
        <v>0</v>
      </c>
      <c r="Q1251">
        <v>0</v>
      </c>
      <c r="S1251">
        <v>8</v>
      </c>
      <c r="T1251">
        <v>4</v>
      </c>
      <c r="U1251">
        <v>0</v>
      </c>
      <c r="V1251">
        <v>0</v>
      </c>
      <c r="W1251">
        <v>0</v>
      </c>
      <c r="X1251">
        <v>0</v>
      </c>
      <c r="Y1251">
        <v>4</v>
      </c>
      <c r="Z1251">
        <v>2</v>
      </c>
      <c r="AA1251">
        <v>0</v>
      </c>
      <c r="AB1251">
        <v>0</v>
      </c>
      <c r="AC1251">
        <v>0</v>
      </c>
      <c r="AE1251">
        <v>0.71993932259299998</v>
      </c>
      <c r="AF1251" t="s">
        <v>34</v>
      </c>
      <c r="AG1251">
        <v>100</v>
      </c>
      <c r="AH1251" t="s">
        <v>35</v>
      </c>
    </row>
    <row r="1252" spans="1:34" x14ac:dyDescent="0.25">
      <c r="A1252">
        <v>1829</v>
      </c>
      <c r="B1252">
        <v>10</v>
      </c>
      <c r="C1252">
        <v>0</v>
      </c>
      <c r="D1252">
        <v>0</v>
      </c>
      <c r="E1252">
        <v>0</v>
      </c>
      <c r="F1252">
        <v>0</v>
      </c>
      <c r="G1252">
        <v>0</v>
      </c>
      <c r="H1252">
        <v>8</v>
      </c>
      <c r="I1252">
        <v>2</v>
      </c>
      <c r="J1252">
        <v>0</v>
      </c>
      <c r="K1252">
        <v>0</v>
      </c>
      <c r="L1252">
        <v>0</v>
      </c>
      <c r="M1252">
        <v>0</v>
      </c>
      <c r="N1252">
        <v>0</v>
      </c>
      <c r="O1252">
        <v>0</v>
      </c>
      <c r="P1252">
        <v>0</v>
      </c>
      <c r="Q1252">
        <v>0</v>
      </c>
      <c r="S1252">
        <v>8</v>
      </c>
      <c r="T1252">
        <v>4</v>
      </c>
      <c r="U1252">
        <v>0</v>
      </c>
      <c r="V1252">
        <v>0</v>
      </c>
      <c r="W1252">
        <v>0</v>
      </c>
      <c r="X1252">
        <v>0</v>
      </c>
      <c r="Y1252">
        <v>4</v>
      </c>
      <c r="Z1252">
        <v>2</v>
      </c>
      <c r="AA1252">
        <v>0</v>
      </c>
      <c r="AB1252">
        <v>0</v>
      </c>
      <c r="AC1252">
        <v>0</v>
      </c>
      <c r="AE1252">
        <v>0.71993932259299998</v>
      </c>
      <c r="AF1252" t="s">
        <v>36</v>
      </c>
      <c r="AG1252">
        <v>150</v>
      </c>
      <c r="AH1252" t="s">
        <v>37</v>
      </c>
    </row>
    <row r="1253" spans="1:34" x14ac:dyDescent="0.25">
      <c r="A1253">
        <v>1829</v>
      </c>
      <c r="B1253">
        <v>10</v>
      </c>
      <c r="C1253">
        <v>0</v>
      </c>
      <c r="D1253">
        <v>0</v>
      </c>
      <c r="E1253">
        <v>0</v>
      </c>
      <c r="F1253">
        <v>0</v>
      </c>
      <c r="G1253">
        <v>0</v>
      </c>
      <c r="H1253">
        <v>8</v>
      </c>
      <c r="I1253">
        <v>2</v>
      </c>
      <c r="J1253">
        <v>0</v>
      </c>
      <c r="K1253">
        <v>0</v>
      </c>
      <c r="L1253">
        <v>0</v>
      </c>
      <c r="M1253">
        <v>0</v>
      </c>
      <c r="N1253">
        <v>0</v>
      </c>
      <c r="O1253">
        <v>0</v>
      </c>
      <c r="P1253">
        <v>0</v>
      </c>
      <c r="Q1253">
        <v>0</v>
      </c>
      <c r="S1253">
        <v>8</v>
      </c>
      <c r="T1253">
        <v>4</v>
      </c>
      <c r="U1253">
        <v>0</v>
      </c>
      <c r="V1253">
        <v>0</v>
      </c>
      <c r="W1253">
        <v>0</v>
      </c>
      <c r="X1253">
        <v>0</v>
      </c>
      <c r="Y1253">
        <v>4</v>
      </c>
      <c r="Z1253">
        <v>2</v>
      </c>
      <c r="AA1253">
        <v>0</v>
      </c>
      <c r="AB1253">
        <v>0</v>
      </c>
      <c r="AC1253">
        <v>0</v>
      </c>
      <c r="AE1253">
        <v>0.71993932259299998</v>
      </c>
      <c r="AF1253" t="s">
        <v>38</v>
      </c>
      <c r="AG1253">
        <v>200</v>
      </c>
      <c r="AH1253" t="s">
        <v>39</v>
      </c>
    </row>
    <row r="1254" spans="1:34" x14ac:dyDescent="0.25">
      <c r="A1254">
        <v>1829</v>
      </c>
      <c r="B1254">
        <v>10</v>
      </c>
      <c r="C1254">
        <v>0</v>
      </c>
      <c r="D1254">
        <v>0</v>
      </c>
      <c r="E1254">
        <v>0</v>
      </c>
      <c r="F1254">
        <v>0</v>
      </c>
      <c r="G1254">
        <v>0</v>
      </c>
      <c r="H1254">
        <v>8</v>
      </c>
      <c r="I1254">
        <v>2</v>
      </c>
      <c r="J1254">
        <v>0</v>
      </c>
      <c r="K1254">
        <v>0</v>
      </c>
      <c r="L1254">
        <v>0</v>
      </c>
      <c r="M1254">
        <v>0</v>
      </c>
      <c r="N1254">
        <v>0</v>
      </c>
      <c r="O1254">
        <v>0</v>
      </c>
      <c r="P1254">
        <v>0</v>
      </c>
      <c r="Q1254">
        <v>0</v>
      </c>
      <c r="S1254">
        <v>8</v>
      </c>
      <c r="T1254">
        <v>4</v>
      </c>
      <c r="U1254">
        <v>0</v>
      </c>
      <c r="V1254">
        <v>0</v>
      </c>
      <c r="W1254">
        <v>0</v>
      </c>
      <c r="X1254">
        <v>0</v>
      </c>
      <c r="Y1254">
        <v>4</v>
      </c>
      <c r="Z1254">
        <v>2</v>
      </c>
      <c r="AA1254">
        <v>0</v>
      </c>
      <c r="AB1254">
        <v>0</v>
      </c>
      <c r="AC1254">
        <v>0</v>
      </c>
      <c r="AE1254">
        <v>0.71993932259299998</v>
      </c>
      <c r="AF1254" t="s">
        <v>44</v>
      </c>
      <c r="AG1254">
        <v>0.4</v>
      </c>
      <c r="AH1254" t="s">
        <v>45</v>
      </c>
    </row>
    <row r="1255" spans="1:34" x14ac:dyDescent="0.25">
      <c r="A1255">
        <v>1829</v>
      </c>
      <c r="B1255">
        <v>10</v>
      </c>
      <c r="C1255">
        <v>0</v>
      </c>
      <c r="D1255">
        <v>0</v>
      </c>
      <c r="E1255">
        <v>0</v>
      </c>
      <c r="F1255">
        <v>0</v>
      </c>
      <c r="G1255">
        <v>0</v>
      </c>
      <c r="H1255">
        <v>8</v>
      </c>
      <c r="I1255">
        <v>2</v>
      </c>
      <c r="J1255">
        <v>0</v>
      </c>
      <c r="K1255">
        <v>0</v>
      </c>
      <c r="L1255">
        <v>0</v>
      </c>
      <c r="M1255">
        <v>0</v>
      </c>
      <c r="N1255">
        <v>0</v>
      </c>
      <c r="O1255">
        <v>0</v>
      </c>
      <c r="P1255">
        <v>0</v>
      </c>
      <c r="Q1255">
        <v>0</v>
      </c>
      <c r="S1255">
        <v>8</v>
      </c>
      <c r="T1255">
        <v>4</v>
      </c>
      <c r="U1255">
        <v>0</v>
      </c>
      <c r="V1255">
        <v>0</v>
      </c>
      <c r="W1255">
        <v>0</v>
      </c>
      <c r="X1255">
        <v>0</v>
      </c>
      <c r="Y1255">
        <v>4</v>
      </c>
      <c r="Z1255">
        <v>2</v>
      </c>
      <c r="AA1255">
        <v>0</v>
      </c>
      <c r="AB1255">
        <v>0</v>
      </c>
      <c r="AC1255">
        <v>0</v>
      </c>
      <c r="AE1255">
        <v>0.71993932259299998</v>
      </c>
      <c r="AF1255" t="s">
        <v>46</v>
      </c>
      <c r="AG1255">
        <v>0.5</v>
      </c>
      <c r="AH1255" t="s">
        <v>47</v>
      </c>
    </row>
    <row r="1256" spans="1:34" x14ac:dyDescent="0.25">
      <c r="A1256">
        <v>1832</v>
      </c>
      <c r="B1256">
        <v>0</v>
      </c>
      <c r="C1256">
        <v>0</v>
      </c>
      <c r="D1256">
        <v>0</v>
      </c>
      <c r="E1256">
        <v>0</v>
      </c>
      <c r="F1256">
        <v>0</v>
      </c>
      <c r="G1256">
        <v>0</v>
      </c>
      <c r="H1256">
        <v>0</v>
      </c>
      <c r="J1256">
        <v>0</v>
      </c>
      <c r="K1256">
        <v>0</v>
      </c>
      <c r="L1256">
        <v>0</v>
      </c>
      <c r="M1256">
        <v>0</v>
      </c>
      <c r="N1256">
        <v>0</v>
      </c>
      <c r="O1256">
        <v>0</v>
      </c>
      <c r="P1256">
        <v>0</v>
      </c>
      <c r="Q1256">
        <v>0</v>
      </c>
      <c r="S1256">
        <v>0</v>
      </c>
      <c r="T1256">
        <v>0</v>
      </c>
      <c r="U1256">
        <v>0</v>
      </c>
      <c r="V1256">
        <v>0</v>
      </c>
      <c r="W1256">
        <v>0</v>
      </c>
      <c r="X1256">
        <v>0</v>
      </c>
      <c r="Y1256">
        <v>0</v>
      </c>
      <c r="AA1256">
        <v>3</v>
      </c>
      <c r="AB1256">
        <v>3</v>
      </c>
      <c r="AC1256">
        <v>0</v>
      </c>
      <c r="AD1256">
        <v>30</v>
      </c>
      <c r="AE1256">
        <v>0.89271362921599995</v>
      </c>
      <c r="AF1256" t="s">
        <v>40</v>
      </c>
      <c r="AG1256">
        <v>0.2</v>
      </c>
      <c r="AH1256" t="s">
        <v>41</v>
      </c>
    </row>
    <row r="1257" spans="1:34" x14ac:dyDescent="0.25">
      <c r="A1257">
        <v>1832</v>
      </c>
      <c r="B1257">
        <v>0</v>
      </c>
      <c r="C1257">
        <v>0</v>
      </c>
      <c r="D1257">
        <v>0</v>
      </c>
      <c r="E1257">
        <v>0</v>
      </c>
      <c r="F1257">
        <v>0</v>
      </c>
      <c r="G1257">
        <v>0</v>
      </c>
      <c r="H1257">
        <v>0</v>
      </c>
      <c r="J1257">
        <v>0</v>
      </c>
      <c r="K1257">
        <v>0</v>
      </c>
      <c r="L1257">
        <v>0</v>
      </c>
      <c r="M1257">
        <v>0</v>
      </c>
      <c r="N1257">
        <v>0</v>
      </c>
      <c r="O1257">
        <v>0</v>
      </c>
      <c r="P1257">
        <v>0</v>
      </c>
      <c r="Q1257">
        <v>0</v>
      </c>
      <c r="S1257">
        <v>0</v>
      </c>
      <c r="T1257">
        <v>0</v>
      </c>
      <c r="U1257">
        <v>0</v>
      </c>
      <c r="V1257">
        <v>0</v>
      </c>
      <c r="W1257">
        <v>0</v>
      </c>
      <c r="X1257">
        <v>0</v>
      </c>
      <c r="Y1257">
        <v>0</v>
      </c>
      <c r="AA1257">
        <v>3</v>
      </c>
      <c r="AB1257">
        <v>3</v>
      </c>
      <c r="AC1257">
        <v>0</v>
      </c>
      <c r="AD1257">
        <v>30</v>
      </c>
      <c r="AE1257">
        <v>0.89271362921599995</v>
      </c>
      <c r="AF1257" t="s">
        <v>42</v>
      </c>
      <c r="AG1257">
        <v>0.3</v>
      </c>
      <c r="AH1257" t="s">
        <v>43</v>
      </c>
    </row>
    <row r="1258" spans="1:34" x14ac:dyDescent="0.25">
      <c r="A1258">
        <v>1832</v>
      </c>
      <c r="B1258">
        <v>0</v>
      </c>
      <c r="C1258">
        <v>0</v>
      </c>
      <c r="D1258">
        <v>0</v>
      </c>
      <c r="E1258">
        <v>0</v>
      </c>
      <c r="F1258">
        <v>0</v>
      </c>
      <c r="G1258">
        <v>0</v>
      </c>
      <c r="H1258">
        <v>0</v>
      </c>
      <c r="J1258">
        <v>0</v>
      </c>
      <c r="K1258">
        <v>0</v>
      </c>
      <c r="L1258">
        <v>0</v>
      </c>
      <c r="M1258">
        <v>0</v>
      </c>
      <c r="N1258">
        <v>0</v>
      </c>
      <c r="O1258">
        <v>0</v>
      </c>
      <c r="P1258">
        <v>0</v>
      </c>
      <c r="Q1258">
        <v>0</v>
      </c>
      <c r="S1258">
        <v>0</v>
      </c>
      <c r="T1258">
        <v>0</v>
      </c>
      <c r="U1258">
        <v>0</v>
      </c>
      <c r="V1258">
        <v>0</v>
      </c>
      <c r="W1258">
        <v>0</v>
      </c>
      <c r="X1258">
        <v>0</v>
      </c>
      <c r="Y1258">
        <v>0</v>
      </c>
      <c r="AA1258">
        <v>3</v>
      </c>
      <c r="AB1258">
        <v>3</v>
      </c>
      <c r="AC1258">
        <v>0</v>
      </c>
      <c r="AD1258">
        <v>30</v>
      </c>
      <c r="AE1258">
        <v>0.89271362921599995</v>
      </c>
      <c r="AF1258" t="s">
        <v>44</v>
      </c>
      <c r="AG1258">
        <v>0.4</v>
      </c>
      <c r="AH1258" t="s">
        <v>45</v>
      </c>
    </row>
    <row r="1259" spans="1:34" x14ac:dyDescent="0.25">
      <c r="A1259">
        <v>1832</v>
      </c>
      <c r="B1259">
        <v>0</v>
      </c>
      <c r="C1259">
        <v>0</v>
      </c>
      <c r="D1259">
        <v>0</v>
      </c>
      <c r="E1259">
        <v>0</v>
      </c>
      <c r="F1259">
        <v>0</v>
      </c>
      <c r="G1259">
        <v>0</v>
      </c>
      <c r="H1259">
        <v>0</v>
      </c>
      <c r="J1259">
        <v>0</v>
      </c>
      <c r="K1259">
        <v>0</v>
      </c>
      <c r="L1259">
        <v>0</v>
      </c>
      <c r="M1259">
        <v>0</v>
      </c>
      <c r="N1259">
        <v>0</v>
      </c>
      <c r="O1259">
        <v>0</v>
      </c>
      <c r="P1259">
        <v>0</v>
      </c>
      <c r="Q1259">
        <v>0</v>
      </c>
      <c r="S1259">
        <v>0</v>
      </c>
      <c r="T1259">
        <v>0</v>
      </c>
      <c r="U1259">
        <v>0</v>
      </c>
      <c r="V1259">
        <v>0</v>
      </c>
      <c r="W1259">
        <v>0</v>
      </c>
      <c r="X1259">
        <v>0</v>
      </c>
      <c r="Y1259">
        <v>0</v>
      </c>
      <c r="AA1259">
        <v>3</v>
      </c>
      <c r="AB1259">
        <v>3</v>
      </c>
      <c r="AC1259">
        <v>0</v>
      </c>
      <c r="AD1259">
        <v>30</v>
      </c>
      <c r="AE1259">
        <v>0.89271362921599995</v>
      </c>
      <c r="AF1259" t="s">
        <v>46</v>
      </c>
      <c r="AG1259">
        <v>0.5</v>
      </c>
      <c r="AH1259" t="s">
        <v>47</v>
      </c>
    </row>
    <row r="1260" spans="1:34" x14ac:dyDescent="0.25">
      <c r="A1260">
        <v>1836</v>
      </c>
      <c r="B1260">
        <v>0</v>
      </c>
      <c r="C1260">
        <v>0</v>
      </c>
      <c r="D1260">
        <v>0</v>
      </c>
      <c r="E1260">
        <v>0</v>
      </c>
      <c r="F1260">
        <v>0</v>
      </c>
      <c r="G1260">
        <v>0</v>
      </c>
      <c r="H1260">
        <v>0</v>
      </c>
      <c r="J1260">
        <v>0</v>
      </c>
      <c r="K1260">
        <v>0</v>
      </c>
      <c r="L1260">
        <v>0</v>
      </c>
      <c r="M1260">
        <v>0</v>
      </c>
      <c r="N1260">
        <v>0</v>
      </c>
      <c r="O1260">
        <v>0</v>
      </c>
      <c r="P1260">
        <v>0</v>
      </c>
      <c r="Q1260">
        <v>0</v>
      </c>
      <c r="S1260">
        <v>0</v>
      </c>
      <c r="T1260">
        <v>0</v>
      </c>
      <c r="U1260">
        <v>0</v>
      </c>
      <c r="V1260">
        <v>0</v>
      </c>
      <c r="W1260">
        <v>0</v>
      </c>
      <c r="X1260">
        <v>0</v>
      </c>
      <c r="Y1260">
        <v>0</v>
      </c>
      <c r="AA1260" t="s">
        <v>51</v>
      </c>
      <c r="AE1260">
        <v>0.85995123333099999</v>
      </c>
      <c r="AF1260" t="s">
        <v>46</v>
      </c>
      <c r="AG1260">
        <v>0.5</v>
      </c>
      <c r="AH1260" t="s">
        <v>47</v>
      </c>
    </row>
    <row r="1261" spans="1:34" x14ac:dyDescent="0.25">
      <c r="A1261">
        <v>1839</v>
      </c>
      <c r="B1261">
        <v>0</v>
      </c>
      <c r="C1261">
        <v>0</v>
      </c>
      <c r="D1261">
        <v>0</v>
      </c>
      <c r="E1261">
        <v>0</v>
      </c>
      <c r="F1261">
        <v>0</v>
      </c>
      <c r="G1261">
        <v>0</v>
      </c>
      <c r="H1261">
        <v>0</v>
      </c>
      <c r="J1261">
        <v>0</v>
      </c>
      <c r="K1261">
        <v>0</v>
      </c>
      <c r="L1261">
        <v>0</v>
      </c>
      <c r="M1261">
        <v>0</v>
      </c>
      <c r="N1261">
        <v>0</v>
      </c>
      <c r="O1261">
        <v>0</v>
      </c>
      <c r="P1261">
        <v>0</v>
      </c>
      <c r="Q1261">
        <v>0</v>
      </c>
      <c r="S1261">
        <v>0</v>
      </c>
      <c r="T1261">
        <v>0</v>
      </c>
      <c r="U1261">
        <v>0</v>
      </c>
      <c r="V1261">
        <v>0</v>
      </c>
      <c r="W1261">
        <v>0</v>
      </c>
      <c r="X1261">
        <v>0</v>
      </c>
      <c r="Y1261">
        <v>0</v>
      </c>
      <c r="AA1261" t="s">
        <v>51</v>
      </c>
      <c r="AE1261">
        <v>1.4036890558799999</v>
      </c>
      <c r="AF1261" t="s">
        <v>34</v>
      </c>
      <c r="AG1261">
        <v>100</v>
      </c>
      <c r="AH1261" t="s">
        <v>35</v>
      </c>
    </row>
    <row r="1262" spans="1:34" x14ac:dyDescent="0.25">
      <c r="A1262">
        <v>1839</v>
      </c>
      <c r="B1262">
        <v>0</v>
      </c>
      <c r="C1262">
        <v>0</v>
      </c>
      <c r="D1262">
        <v>0</v>
      </c>
      <c r="E1262">
        <v>0</v>
      </c>
      <c r="F1262">
        <v>0</v>
      </c>
      <c r="G1262">
        <v>0</v>
      </c>
      <c r="H1262">
        <v>0</v>
      </c>
      <c r="J1262">
        <v>0</v>
      </c>
      <c r="K1262">
        <v>0</v>
      </c>
      <c r="L1262">
        <v>0</v>
      </c>
      <c r="M1262">
        <v>0</v>
      </c>
      <c r="N1262">
        <v>0</v>
      </c>
      <c r="O1262">
        <v>0</v>
      </c>
      <c r="P1262">
        <v>0</v>
      </c>
      <c r="Q1262">
        <v>0</v>
      </c>
      <c r="S1262">
        <v>0</v>
      </c>
      <c r="T1262">
        <v>0</v>
      </c>
      <c r="U1262">
        <v>0</v>
      </c>
      <c r="V1262">
        <v>0</v>
      </c>
      <c r="W1262">
        <v>0</v>
      </c>
      <c r="X1262">
        <v>0</v>
      </c>
      <c r="Y1262">
        <v>0</v>
      </c>
      <c r="AA1262" t="s">
        <v>51</v>
      </c>
      <c r="AE1262">
        <v>1.4036890558799999</v>
      </c>
      <c r="AF1262" t="s">
        <v>36</v>
      </c>
      <c r="AG1262">
        <v>150</v>
      </c>
      <c r="AH1262" t="s">
        <v>37</v>
      </c>
    </row>
    <row r="1263" spans="1:34" x14ac:dyDescent="0.25">
      <c r="A1263">
        <v>1839</v>
      </c>
      <c r="B1263">
        <v>0</v>
      </c>
      <c r="C1263">
        <v>0</v>
      </c>
      <c r="D1263">
        <v>0</v>
      </c>
      <c r="E1263">
        <v>0</v>
      </c>
      <c r="F1263">
        <v>0</v>
      </c>
      <c r="G1263">
        <v>0</v>
      </c>
      <c r="H1263">
        <v>0</v>
      </c>
      <c r="J1263">
        <v>0</v>
      </c>
      <c r="K1263">
        <v>0</v>
      </c>
      <c r="L1263">
        <v>0</v>
      </c>
      <c r="M1263">
        <v>0</v>
      </c>
      <c r="N1263">
        <v>0</v>
      </c>
      <c r="O1263">
        <v>0</v>
      </c>
      <c r="P1263">
        <v>0</v>
      </c>
      <c r="Q1263">
        <v>0</v>
      </c>
      <c r="S1263">
        <v>0</v>
      </c>
      <c r="T1263">
        <v>0</v>
      </c>
      <c r="U1263">
        <v>0</v>
      </c>
      <c r="V1263">
        <v>0</v>
      </c>
      <c r="W1263">
        <v>0</v>
      </c>
      <c r="X1263">
        <v>0</v>
      </c>
      <c r="Y1263">
        <v>0</v>
      </c>
      <c r="AA1263" t="s">
        <v>51</v>
      </c>
      <c r="AE1263">
        <v>1.4036890558799999</v>
      </c>
      <c r="AF1263" t="s">
        <v>38</v>
      </c>
      <c r="AG1263">
        <v>200</v>
      </c>
      <c r="AH1263" t="s">
        <v>39</v>
      </c>
    </row>
    <row r="1264" spans="1:34" x14ac:dyDescent="0.25">
      <c r="A1264">
        <v>1852</v>
      </c>
      <c r="B1264">
        <v>0</v>
      </c>
      <c r="C1264">
        <v>0</v>
      </c>
      <c r="D1264">
        <v>0</v>
      </c>
      <c r="E1264">
        <v>0</v>
      </c>
      <c r="F1264">
        <v>0</v>
      </c>
      <c r="G1264">
        <v>0</v>
      </c>
      <c r="H1264">
        <v>0</v>
      </c>
      <c r="J1264">
        <v>0</v>
      </c>
      <c r="K1264">
        <v>0</v>
      </c>
      <c r="L1264">
        <v>0</v>
      </c>
      <c r="M1264">
        <v>0</v>
      </c>
      <c r="N1264">
        <v>0</v>
      </c>
      <c r="O1264">
        <v>0</v>
      </c>
      <c r="P1264">
        <v>0</v>
      </c>
      <c r="Q1264">
        <v>0</v>
      </c>
      <c r="S1264">
        <v>0</v>
      </c>
      <c r="T1264">
        <v>0</v>
      </c>
      <c r="U1264">
        <v>0</v>
      </c>
      <c r="V1264">
        <v>0</v>
      </c>
      <c r="W1264">
        <v>0</v>
      </c>
      <c r="X1264">
        <v>0</v>
      </c>
      <c r="Y1264">
        <v>0</v>
      </c>
      <c r="AA1264">
        <v>3</v>
      </c>
      <c r="AB1264">
        <v>0</v>
      </c>
      <c r="AC1264">
        <v>3</v>
      </c>
      <c r="AD1264">
        <v>2</v>
      </c>
      <c r="AE1264">
        <v>0.76976820218200004</v>
      </c>
      <c r="AF1264" t="s">
        <v>46</v>
      </c>
      <c r="AG1264">
        <v>0.5</v>
      </c>
      <c r="AH1264" t="s">
        <v>47</v>
      </c>
    </row>
    <row r="1265" spans="1:34" x14ac:dyDescent="0.25">
      <c r="A1265">
        <v>1854</v>
      </c>
      <c r="B1265">
        <v>0</v>
      </c>
      <c r="C1265">
        <v>0</v>
      </c>
      <c r="D1265">
        <v>0</v>
      </c>
      <c r="E1265">
        <v>0</v>
      </c>
      <c r="F1265">
        <v>0</v>
      </c>
      <c r="G1265">
        <v>0</v>
      </c>
      <c r="H1265">
        <v>0</v>
      </c>
      <c r="J1265">
        <v>0</v>
      </c>
      <c r="K1265">
        <v>0</v>
      </c>
      <c r="L1265">
        <v>0</v>
      </c>
      <c r="M1265">
        <v>0</v>
      </c>
      <c r="N1265">
        <v>0</v>
      </c>
      <c r="O1265">
        <v>0</v>
      </c>
      <c r="P1265">
        <v>0</v>
      </c>
      <c r="Q1265">
        <v>0</v>
      </c>
      <c r="S1265">
        <v>0</v>
      </c>
      <c r="T1265">
        <v>0</v>
      </c>
      <c r="U1265">
        <v>0</v>
      </c>
      <c r="V1265">
        <v>0</v>
      </c>
      <c r="W1265">
        <v>0</v>
      </c>
      <c r="X1265">
        <v>0</v>
      </c>
      <c r="Y1265">
        <v>0</v>
      </c>
      <c r="AA1265">
        <v>3</v>
      </c>
      <c r="AB1265">
        <v>0</v>
      </c>
      <c r="AC1265">
        <v>3</v>
      </c>
      <c r="AD1265">
        <v>2</v>
      </c>
      <c r="AE1265">
        <v>1.16800935092</v>
      </c>
      <c r="AF1265" t="s">
        <v>34</v>
      </c>
      <c r="AG1265">
        <v>100</v>
      </c>
      <c r="AH1265" t="s">
        <v>35</v>
      </c>
    </row>
    <row r="1266" spans="1:34" x14ac:dyDescent="0.25">
      <c r="A1266">
        <v>1854</v>
      </c>
      <c r="B1266">
        <v>0</v>
      </c>
      <c r="C1266">
        <v>0</v>
      </c>
      <c r="D1266">
        <v>0</v>
      </c>
      <c r="E1266">
        <v>0</v>
      </c>
      <c r="F1266">
        <v>0</v>
      </c>
      <c r="G1266">
        <v>0</v>
      </c>
      <c r="H1266">
        <v>0</v>
      </c>
      <c r="J1266">
        <v>0</v>
      </c>
      <c r="K1266">
        <v>0</v>
      </c>
      <c r="L1266">
        <v>0</v>
      </c>
      <c r="M1266">
        <v>0</v>
      </c>
      <c r="N1266">
        <v>0</v>
      </c>
      <c r="O1266">
        <v>0</v>
      </c>
      <c r="P1266">
        <v>0</v>
      </c>
      <c r="Q1266">
        <v>0</v>
      </c>
      <c r="S1266">
        <v>0</v>
      </c>
      <c r="T1266">
        <v>0</v>
      </c>
      <c r="U1266">
        <v>0</v>
      </c>
      <c r="V1266">
        <v>0</v>
      </c>
      <c r="W1266">
        <v>0</v>
      </c>
      <c r="X1266">
        <v>0</v>
      </c>
      <c r="Y1266">
        <v>0</v>
      </c>
      <c r="AA1266">
        <v>3</v>
      </c>
      <c r="AB1266">
        <v>0</v>
      </c>
      <c r="AC1266">
        <v>3</v>
      </c>
      <c r="AD1266">
        <v>2</v>
      </c>
      <c r="AE1266">
        <v>1.16800935092</v>
      </c>
      <c r="AF1266" t="s">
        <v>36</v>
      </c>
      <c r="AG1266">
        <v>150</v>
      </c>
      <c r="AH1266" t="s">
        <v>37</v>
      </c>
    </row>
    <row r="1267" spans="1:34" x14ac:dyDescent="0.25">
      <c r="A1267">
        <v>1854</v>
      </c>
      <c r="B1267">
        <v>0</v>
      </c>
      <c r="C1267">
        <v>0</v>
      </c>
      <c r="D1267">
        <v>0</v>
      </c>
      <c r="E1267">
        <v>0</v>
      </c>
      <c r="F1267">
        <v>0</v>
      </c>
      <c r="G1267">
        <v>0</v>
      </c>
      <c r="H1267">
        <v>0</v>
      </c>
      <c r="J1267">
        <v>0</v>
      </c>
      <c r="K1267">
        <v>0</v>
      </c>
      <c r="L1267">
        <v>0</v>
      </c>
      <c r="M1267">
        <v>0</v>
      </c>
      <c r="N1267">
        <v>0</v>
      </c>
      <c r="O1267">
        <v>0</v>
      </c>
      <c r="P1267">
        <v>0</v>
      </c>
      <c r="Q1267">
        <v>0</v>
      </c>
      <c r="S1267">
        <v>0</v>
      </c>
      <c r="T1267">
        <v>0</v>
      </c>
      <c r="U1267">
        <v>0</v>
      </c>
      <c r="V1267">
        <v>0</v>
      </c>
      <c r="W1267">
        <v>0</v>
      </c>
      <c r="X1267">
        <v>0</v>
      </c>
      <c r="Y1267">
        <v>0</v>
      </c>
      <c r="AA1267">
        <v>3</v>
      </c>
      <c r="AB1267">
        <v>0</v>
      </c>
      <c r="AC1267">
        <v>3</v>
      </c>
      <c r="AD1267">
        <v>2</v>
      </c>
      <c r="AE1267">
        <v>1.16800935092</v>
      </c>
      <c r="AF1267" t="s">
        <v>38</v>
      </c>
      <c r="AG1267">
        <v>200</v>
      </c>
      <c r="AH1267" t="s">
        <v>39</v>
      </c>
    </row>
    <row r="1268" spans="1:34" x14ac:dyDescent="0.25">
      <c r="A1268">
        <v>1859</v>
      </c>
      <c r="B1268">
        <v>0</v>
      </c>
      <c r="C1268">
        <v>0</v>
      </c>
      <c r="D1268">
        <v>0</v>
      </c>
      <c r="E1268">
        <v>0</v>
      </c>
      <c r="F1268">
        <v>0</v>
      </c>
      <c r="G1268">
        <v>0</v>
      </c>
      <c r="H1268">
        <v>0</v>
      </c>
      <c r="J1268">
        <v>0</v>
      </c>
      <c r="K1268">
        <v>0</v>
      </c>
      <c r="L1268">
        <v>0</v>
      </c>
      <c r="M1268">
        <v>0</v>
      </c>
      <c r="N1268">
        <v>0</v>
      </c>
      <c r="O1268">
        <v>0</v>
      </c>
      <c r="P1268">
        <v>0</v>
      </c>
      <c r="Q1268">
        <v>0</v>
      </c>
      <c r="S1268">
        <v>0</v>
      </c>
      <c r="T1268">
        <v>0</v>
      </c>
      <c r="U1268">
        <v>0</v>
      </c>
      <c r="V1268">
        <v>0</v>
      </c>
      <c r="W1268">
        <v>0</v>
      </c>
      <c r="X1268">
        <v>0</v>
      </c>
      <c r="Y1268">
        <v>0</v>
      </c>
      <c r="AA1268">
        <v>3</v>
      </c>
      <c r="AB1268">
        <v>0</v>
      </c>
      <c r="AC1268">
        <v>3</v>
      </c>
      <c r="AD1268">
        <v>20</v>
      </c>
      <c r="AE1268">
        <v>0.91689053111899999</v>
      </c>
      <c r="AF1268" t="s">
        <v>49</v>
      </c>
      <c r="AG1268">
        <v>50</v>
      </c>
      <c r="AH1268" t="s">
        <v>50</v>
      </c>
    </row>
    <row r="1269" spans="1:34" x14ac:dyDescent="0.25">
      <c r="A1269">
        <v>1859</v>
      </c>
      <c r="B1269">
        <v>0</v>
      </c>
      <c r="C1269">
        <v>0</v>
      </c>
      <c r="D1269">
        <v>0</v>
      </c>
      <c r="E1269">
        <v>0</v>
      </c>
      <c r="F1269">
        <v>0</v>
      </c>
      <c r="G1269">
        <v>0</v>
      </c>
      <c r="H1269">
        <v>0</v>
      </c>
      <c r="J1269">
        <v>0</v>
      </c>
      <c r="K1269">
        <v>0</v>
      </c>
      <c r="L1269">
        <v>0</v>
      </c>
      <c r="M1269">
        <v>0</v>
      </c>
      <c r="N1269">
        <v>0</v>
      </c>
      <c r="O1269">
        <v>0</v>
      </c>
      <c r="P1269">
        <v>0</v>
      </c>
      <c r="Q1269">
        <v>0</v>
      </c>
      <c r="S1269">
        <v>0</v>
      </c>
      <c r="T1269">
        <v>0</v>
      </c>
      <c r="U1269">
        <v>0</v>
      </c>
      <c r="V1269">
        <v>0</v>
      </c>
      <c r="W1269">
        <v>0</v>
      </c>
      <c r="X1269">
        <v>0</v>
      </c>
      <c r="Y1269">
        <v>0</v>
      </c>
      <c r="AA1269">
        <v>3</v>
      </c>
      <c r="AB1269">
        <v>0</v>
      </c>
      <c r="AC1269">
        <v>3</v>
      </c>
      <c r="AD1269">
        <v>20</v>
      </c>
      <c r="AE1269">
        <v>0.91689053111899999</v>
      </c>
      <c r="AF1269" t="s">
        <v>34</v>
      </c>
      <c r="AG1269">
        <v>100</v>
      </c>
      <c r="AH1269" t="s">
        <v>35</v>
      </c>
    </row>
    <row r="1270" spans="1:34" x14ac:dyDescent="0.25">
      <c r="A1270">
        <v>1859</v>
      </c>
      <c r="B1270">
        <v>0</v>
      </c>
      <c r="C1270">
        <v>0</v>
      </c>
      <c r="D1270">
        <v>0</v>
      </c>
      <c r="E1270">
        <v>0</v>
      </c>
      <c r="F1270">
        <v>0</v>
      </c>
      <c r="G1270">
        <v>0</v>
      </c>
      <c r="H1270">
        <v>0</v>
      </c>
      <c r="J1270">
        <v>0</v>
      </c>
      <c r="K1270">
        <v>0</v>
      </c>
      <c r="L1270">
        <v>0</v>
      </c>
      <c r="M1270">
        <v>0</v>
      </c>
      <c r="N1270">
        <v>0</v>
      </c>
      <c r="O1270">
        <v>0</v>
      </c>
      <c r="P1270">
        <v>0</v>
      </c>
      <c r="Q1270">
        <v>0</v>
      </c>
      <c r="S1270">
        <v>0</v>
      </c>
      <c r="T1270">
        <v>0</v>
      </c>
      <c r="U1270">
        <v>0</v>
      </c>
      <c r="V1270">
        <v>0</v>
      </c>
      <c r="W1270">
        <v>0</v>
      </c>
      <c r="X1270">
        <v>0</v>
      </c>
      <c r="Y1270">
        <v>0</v>
      </c>
      <c r="AA1270">
        <v>3</v>
      </c>
      <c r="AB1270">
        <v>0</v>
      </c>
      <c r="AC1270">
        <v>3</v>
      </c>
      <c r="AD1270">
        <v>20</v>
      </c>
      <c r="AE1270">
        <v>0.91689053111899999</v>
      </c>
      <c r="AF1270" t="s">
        <v>36</v>
      </c>
      <c r="AG1270">
        <v>150</v>
      </c>
      <c r="AH1270" t="s">
        <v>37</v>
      </c>
    </row>
    <row r="1271" spans="1:34" x14ac:dyDescent="0.25">
      <c r="A1271">
        <v>1859</v>
      </c>
      <c r="B1271">
        <v>0</v>
      </c>
      <c r="C1271">
        <v>0</v>
      </c>
      <c r="D1271">
        <v>0</v>
      </c>
      <c r="E1271">
        <v>0</v>
      </c>
      <c r="F1271">
        <v>0</v>
      </c>
      <c r="G1271">
        <v>0</v>
      </c>
      <c r="H1271">
        <v>0</v>
      </c>
      <c r="J1271">
        <v>0</v>
      </c>
      <c r="K1271">
        <v>0</v>
      </c>
      <c r="L1271">
        <v>0</v>
      </c>
      <c r="M1271">
        <v>0</v>
      </c>
      <c r="N1271">
        <v>0</v>
      </c>
      <c r="O1271">
        <v>0</v>
      </c>
      <c r="P1271">
        <v>0</v>
      </c>
      <c r="Q1271">
        <v>0</v>
      </c>
      <c r="S1271">
        <v>0</v>
      </c>
      <c r="T1271">
        <v>0</v>
      </c>
      <c r="U1271">
        <v>0</v>
      </c>
      <c r="V1271">
        <v>0</v>
      </c>
      <c r="W1271">
        <v>0</v>
      </c>
      <c r="X1271">
        <v>0</v>
      </c>
      <c r="Y1271">
        <v>0</v>
      </c>
      <c r="AA1271">
        <v>3</v>
      </c>
      <c r="AB1271">
        <v>0</v>
      </c>
      <c r="AC1271">
        <v>3</v>
      </c>
      <c r="AD1271">
        <v>20</v>
      </c>
      <c r="AE1271">
        <v>0.91689053111899999</v>
      </c>
      <c r="AF1271" t="s">
        <v>38</v>
      </c>
      <c r="AG1271">
        <v>200</v>
      </c>
      <c r="AH1271" t="s">
        <v>39</v>
      </c>
    </row>
    <row r="1272" spans="1:34" x14ac:dyDescent="0.25">
      <c r="A1272">
        <v>1859</v>
      </c>
      <c r="B1272">
        <v>0</v>
      </c>
      <c r="C1272">
        <v>0</v>
      </c>
      <c r="D1272">
        <v>0</v>
      </c>
      <c r="E1272">
        <v>0</v>
      </c>
      <c r="F1272">
        <v>0</v>
      </c>
      <c r="G1272">
        <v>0</v>
      </c>
      <c r="H1272">
        <v>0</v>
      </c>
      <c r="J1272">
        <v>0</v>
      </c>
      <c r="K1272">
        <v>0</v>
      </c>
      <c r="L1272">
        <v>0</v>
      </c>
      <c r="M1272">
        <v>0</v>
      </c>
      <c r="N1272">
        <v>0</v>
      </c>
      <c r="O1272">
        <v>0</v>
      </c>
      <c r="P1272">
        <v>0</v>
      </c>
      <c r="Q1272">
        <v>0</v>
      </c>
      <c r="S1272">
        <v>0</v>
      </c>
      <c r="T1272">
        <v>0</v>
      </c>
      <c r="U1272">
        <v>0</v>
      </c>
      <c r="V1272">
        <v>0</v>
      </c>
      <c r="W1272">
        <v>0</v>
      </c>
      <c r="X1272">
        <v>0</v>
      </c>
      <c r="Y1272">
        <v>0</v>
      </c>
      <c r="AA1272">
        <v>3</v>
      </c>
      <c r="AB1272">
        <v>0</v>
      </c>
      <c r="AC1272">
        <v>3</v>
      </c>
      <c r="AD1272">
        <v>20</v>
      </c>
      <c r="AE1272">
        <v>0.91689053111899999</v>
      </c>
      <c r="AF1272" t="s">
        <v>40</v>
      </c>
      <c r="AG1272">
        <v>0.2</v>
      </c>
      <c r="AH1272" t="s">
        <v>41</v>
      </c>
    </row>
    <row r="1273" spans="1:34" x14ac:dyDescent="0.25">
      <c r="A1273">
        <v>1859</v>
      </c>
      <c r="B1273">
        <v>0</v>
      </c>
      <c r="C1273">
        <v>0</v>
      </c>
      <c r="D1273">
        <v>0</v>
      </c>
      <c r="E1273">
        <v>0</v>
      </c>
      <c r="F1273">
        <v>0</v>
      </c>
      <c r="G1273">
        <v>0</v>
      </c>
      <c r="H1273">
        <v>0</v>
      </c>
      <c r="J1273">
        <v>0</v>
      </c>
      <c r="K1273">
        <v>0</v>
      </c>
      <c r="L1273">
        <v>0</v>
      </c>
      <c r="M1273">
        <v>0</v>
      </c>
      <c r="N1273">
        <v>0</v>
      </c>
      <c r="O1273">
        <v>0</v>
      </c>
      <c r="P1273">
        <v>0</v>
      </c>
      <c r="Q1273">
        <v>0</v>
      </c>
      <c r="S1273">
        <v>0</v>
      </c>
      <c r="T1273">
        <v>0</v>
      </c>
      <c r="U1273">
        <v>0</v>
      </c>
      <c r="V1273">
        <v>0</v>
      </c>
      <c r="W1273">
        <v>0</v>
      </c>
      <c r="X1273">
        <v>0</v>
      </c>
      <c r="Y1273">
        <v>0</v>
      </c>
      <c r="AA1273">
        <v>3</v>
      </c>
      <c r="AB1273">
        <v>0</v>
      </c>
      <c r="AC1273">
        <v>3</v>
      </c>
      <c r="AD1273">
        <v>20</v>
      </c>
      <c r="AE1273">
        <v>0.91689053111899999</v>
      </c>
      <c r="AF1273" t="s">
        <v>42</v>
      </c>
      <c r="AG1273">
        <v>0.3</v>
      </c>
      <c r="AH1273" t="s">
        <v>43</v>
      </c>
    </row>
    <row r="1274" spans="1:34" x14ac:dyDescent="0.25">
      <c r="A1274">
        <v>1859</v>
      </c>
      <c r="B1274">
        <v>0</v>
      </c>
      <c r="C1274">
        <v>0</v>
      </c>
      <c r="D1274">
        <v>0</v>
      </c>
      <c r="E1274">
        <v>0</v>
      </c>
      <c r="F1274">
        <v>0</v>
      </c>
      <c r="G1274">
        <v>0</v>
      </c>
      <c r="H1274">
        <v>0</v>
      </c>
      <c r="J1274">
        <v>0</v>
      </c>
      <c r="K1274">
        <v>0</v>
      </c>
      <c r="L1274">
        <v>0</v>
      </c>
      <c r="M1274">
        <v>0</v>
      </c>
      <c r="N1274">
        <v>0</v>
      </c>
      <c r="O1274">
        <v>0</v>
      </c>
      <c r="P1274">
        <v>0</v>
      </c>
      <c r="Q1274">
        <v>0</v>
      </c>
      <c r="S1274">
        <v>0</v>
      </c>
      <c r="T1274">
        <v>0</v>
      </c>
      <c r="U1274">
        <v>0</v>
      </c>
      <c r="V1274">
        <v>0</v>
      </c>
      <c r="W1274">
        <v>0</v>
      </c>
      <c r="X1274">
        <v>0</v>
      </c>
      <c r="Y1274">
        <v>0</v>
      </c>
      <c r="AA1274">
        <v>3</v>
      </c>
      <c r="AB1274">
        <v>0</v>
      </c>
      <c r="AC1274">
        <v>3</v>
      </c>
      <c r="AD1274">
        <v>20</v>
      </c>
      <c r="AE1274">
        <v>0.91689053111899999</v>
      </c>
      <c r="AF1274" t="s">
        <v>44</v>
      </c>
      <c r="AG1274">
        <v>0.4</v>
      </c>
      <c r="AH1274" t="s">
        <v>45</v>
      </c>
    </row>
    <row r="1275" spans="1:34" x14ac:dyDescent="0.25">
      <c r="A1275">
        <v>1859</v>
      </c>
      <c r="B1275">
        <v>0</v>
      </c>
      <c r="C1275">
        <v>0</v>
      </c>
      <c r="D1275">
        <v>0</v>
      </c>
      <c r="E1275">
        <v>0</v>
      </c>
      <c r="F1275">
        <v>0</v>
      </c>
      <c r="G1275">
        <v>0</v>
      </c>
      <c r="H1275">
        <v>0</v>
      </c>
      <c r="J1275">
        <v>0</v>
      </c>
      <c r="K1275">
        <v>0</v>
      </c>
      <c r="L1275">
        <v>0</v>
      </c>
      <c r="M1275">
        <v>0</v>
      </c>
      <c r="N1275">
        <v>0</v>
      </c>
      <c r="O1275">
        <v>0</v>
      </c>
      <c r="P1275">
        <v>0</v>
      </c>
      <c r="Q1275">
        <v>0</v>
      </c>
      <c r="S1275">
        <v>0</v>
      </c>
      <c r="T1275">
        <v>0</v>
      </c>
      <c r="U1275">
        <v>0</v>
      </c>
      <c r="V1275">
        <v>0</v>
      </c>
      <c r="W1275">
        <v>0</v>
      </c>
      <c r="X1275">
        <v>0</v>
      </c>
      <c r="Y1275">
        <v>0</v>
      </c>
      <c r="AA1275">
        <v>3</v>
      </c>
      <c r="AB1275">
        <v>0</v>
      </c>
      <c r="AC1275">
        <v>3</v>
      </c>
      <c r="AD1275">
        <v>20</v>
      </c>
      <c r="AE1275">
        <v>0.91689053111899999</v>
      </c>
      <c r="AF1275" t="s">
        <v>46</v>
      </c>
      <c r="AG1275">
        <v>0.5</v>
      </c>
      <c r="AH1275" t="s">
        <v>47</v>
      </c>
    </row>
    <row r="1276" spans="1:34" x14ac:dyDescent="0.25">
      <c r="A1276">
        <v>1860</v>
      </c>
      <c r="B1276">
        <v>0</v>
      </c>
      <c r="C1276">
        <v>0</v>
      </c>
      <c r="D1276">
        <v>0</v>
      </c>
      <c r="E1276">
        <v>0</v>
      </c>
      <c r="F1276">
        <v>0</v>
      </c>
      <c r="G1276">
        <v>0</v>
      </c>
      <c r="H1276">
        <v>0</v>
      </c>
      <c r="J1276">
        <v>0</v>
      </c>
      <c r="K1276">
        <v>0</v>
      </c>
      <c r="L1276">
        <v>0</v>
      </c>
      <c r="M1276">
        <v>0</v>
      </c>
      <c r="N1276">
        <v>0</v>
      </c>
      <c r="O1276">
        <v>0</v>
      </c>
      <c r="P1276">
        <v>0</v>
      </c>
      <c r="Q1276">
        <v>0</v>
      </c>
      <c r="S1276" t="s">
        <v>51</v>
      </c>
      <c r="AA1276" t="s">
        <v>51</v>
      </c>
      <c r="AE1276">
        <v>1.2157598406200001</v>
      </c>
      <c r="AF1276" t="s">
        <v>36</v>
      </c>
      <c r="AG1276">
        <v>150</v>
      </c>
      <c r="AH1276" t="s">
        <v>37</v>
      </c>
    </row>
    <row r="1277" spans="1:34" x14ac:dyDescent="0.25">
      <c r="A1277">
        <v>1860</v>
      </c>
      <c r="B1277">
        <v>0</v>
      </c>
      <c r="C1277">
        <v>0</v>
      </c>
      <c r="D1277">
        <v>0</v>
      </c>
      <c r="E1277">
        <v>0</v>
      </c>
      <c r="F1277">
        <v>0</v>
      </c>
      <c r="G1277">
        <v>0</v>
      </c>
      <c r="H1277">
        <v>0</v>
      </c>
      <c r="J1277">
        <v>0</v>
      </c>
      <c r="K1277">
        <v>0</v>
      </c>
      <c r="L1277">
        <v>0</v>
      </c>
      <c r="M1277">
        <v>0</v>
      </c>
      <c r="N1277">
        <v>0</v>
      </c>
      <c r="O1277">
        <v>0</v>
      </c>
      <c r="P1277">
        <v>0</v>
      </c>
      <c r="Q1277">
        <v>0</v>
      </c>
      <c r="S1277" t="s">
        <v>51</v>
      </c>
      <c r="AA1277" t="s">
        <v>51</v>
      </c>
      <c r="AE1277">
        <v>1.2157598406200001</v>
      </c>
      <c r="AF1277" t="s">
        <v>38</v>
      </c>
      <c r="AG1277">
        <v>200</v>
      </c>
      <c r="AH1277" t="s">
        <v>39</v>
      </c>
    </row>
    <row r="1278" spans="1:34" x14ac:dyDescent="0.25">
      <c r="A1278">
        <v>1860</v>
      </c>
      <c r="B1278">
        <v>0</v>
      </c>
      <c r="C1278">
        <v>0</v>
      </c>
      <c r="D1278">
        <v>0</v>
      </c>
      <c r="E1278">
        <v>0</v>
      </c>
      <c r="F1278">
        <v>0</v>
      </c>
      <c r="G1278">
        <v>0</v>
      </c>
      <c r="H1278">
        <v>0</v>
      </c>
      <c r="J1278">
        <v>0</v>
      </c>
      <c r="K1278">
        <v>0</v>
      </c>
      <c r="L1278">
        <v>0</v>
      </c>
      <c r="M1278">
        <v>0</v>
      </c>
      <c r="N1278">
        <v>0</v>
      </c>
      <c r="O1278">
        <v>0</v>
      </c>
      <c r="P1278">
        <v>0</v>
      </c>
      <c r="Q1278">
        <v>0</v>
      </c>
      <c r="S1278" t="s">
        <v>51</v>
      </c>
      <c r="AA1278" t="s">
        <v>51</v>
      </c>
      <c r="AE1278">
        <v>1.2157598406200001</v>
      </c>
      <c r="AF1278" t="s">
        <v>46</v>
      </c>
      <c r="AG1278">
        <v>0.5</v>
      </c>
      <c r="AH1278" t="s">
        <v>47</v>
      </c>
    </row>
    <row r="1279" spans="1:34" x14ac:dyDescent="0.25">
      <c r="A1279">
        <v>1861</v>
      </c>
      <c r="B1279">
        <v>0</v>
      </c>
      <c r="C1279">
        <v>0</v>
      </c>
      <c r="D1279">
        <v>0</v>
      </c>
      <c r="E1279">
        <v>0</v>
      </c>
      <c r="F1279">
        <v>0</v>
      </c>
      <c r="G1279">
        <v>0</v>
      </c>
      <c r="H1279">
        <v>0</v>
      </c>
      <c r="J1279">
        <v>0</v>
      </c>
      <c r="K1279">
        <v>0</v>
      </c>
      <c r="L1279">
        <v>0</v>
      </c>
      <c r="M1279">
        <v>0</v>
      </c>
      <c r="N1279">
        <v>0</v>
      </c>
      <c r="O1279">
        <v>0</v>
      </c>
      <c r="P1279">
        <v>0</v>
      </c>
      <c r="Q1279">
        <v>0</v>
      </c>
      <c r="S1279">
        <v>0</v>
      </c>
      <c r="T1279">
        <v>0</v>
      </c>
      <c r="U1279">
        <v>0</v>
      </c>
      <c r="V1279">
        <v>0</v>
      </c>
      <c r="W1279">
        <v>0</v>
      </c>
      <c r="X1279">
        <v>0</v>
      </c>
      <c r="Y1279">
        <v>0</v>
      </c>
      <c r="AA1279">
        <v>10</v>
      </c>
      <c r="AB1279">
        <v>0</v>
      </c>
      <c r="AC1279">
        <v>8</v>
      </c>
      <c r="AD1279">
        <v>6</v>
      </c>
      <c r="AE1279">
        <v>0.91689053111899999</v>
      </c>
      <c r="AF1279" t="s">
        <v>36</v>
      </c>
      <c r="AG1279">
        <v>150</v>
      </c>
      <c r="AH1279" t="s">
        <v>37</v>
      </c>
    </row>
    <row r="1280" spans="1:34" x14ac:dyDescent="0.25">
      <c r="A1280">
        <v>1861</v>
      </c>
      <c r="B1280">
        <v>0</v>
      </c>
      <c r="C1280">
        <v>0</v>
      </c>
      <c r="D1280">
        <v>0</v>
      </c>
      <c r="E1280">
        <v>0</v>
      </c>
      <c r="F1280">
        <v>0</v>
      </c>
      <c r="G1280">
        <v>0</v>
      </c>
      <c r="H1280">
        <v>0</v>
      </c>
      <c r="J1280">
        <v>0</v>
      </c>
      <c r="K1280">
        <v>0</v>
      </c>
      <c r="L1280">
        <v>0</v>
      </c>
      <c r="M1280">
        <v>0</v>
      </c>
      <c r="N1280">
        <v>0</v>
      </c>
      <c r="O1280">
        <v>0</v>
      </c>
      <c r="P1280">
        <v>0</v>
      </c>
      <c r="Q1280">
        <v>0</v>
      </c>
      <c r="S1280">
        <v>0</v>
      </c>
      <c r="T1280">
        <v>0</v>
      </c>
      <c r="U1280">
        <v>0</v>
      </c>
      <c r="V1280">
        <v>0</v>
      </c>
      <c r="W1280">
        <v>0</v>
      </c>
      <c r="X1280">
        <v>0</v>
      </c>
      <c r="Y1280">
        <v>0</v>
      </c>
      <c r="AA1280">
        <v>10</v>
      </c>
      <c r="AB1280">
        <v>0</v>
      </c>
      <c r="AC1280">
        <v>8</v>
      </c>
      <c r="AD1280">
        <v>6</v>
      </c>
      <c r="AE1280">
        <v>0.91689053111899999</v>
      </c>
      <c r="AF1280" t="s">
        <v>38</v>
      </c>
      <c r="AG1280">
        <v>200</v>
      </c>
      <c r="AH1280" t="s">
        <v>39</v>
      </c>
    </row>
    <row r="1281" spans="1:34" x14ac:dyDescent="0.25">
      <c r="A1281">
        <v>1864</v>
      </c>
      <c r="B1281">
        <v>0</v>
      </c>
      <c r="C1281">
        <v>0</v>
      </c>
      <c r="D1281">
        <v>0</v>
      </c>
      <c r="E1281">
        <v>0</v>
      </c>
      <c r="F1281">
        <v>0</v>
      </c>
      <c r="G1281">
        <v>0</v>
      </c>
      <c r="H1281">
        <v>0</v>
      </c>
      <c r="J1281">
        <v>0</v>
      </c>
      <c r="K1281">
        <v>0</v>
      </c>
      <c r="L1281">
        <v>0</v>
      </c>
      <c r="M1281">
        <v>0</v>
      </c>
      <c r="N1281">
        <v>0</v>
      </c>
      <c r="O1281">
        <v>0</v>
      </c>
      <c r="P1281">
        <v>0</v>
      </c>
      <c r="Q1281">
        <v>0</v>
      </c>
      <c r="S1281">
        <v>10</v>
      </c>
      <c r="T1281">
        <v>4</v>
      </c>
      <c r="U1281">
        <v>0</v>
      </c>
      <c r="V1281">
        <v>0</v>
      </c>
      <c r="W1281">
        <v>6</v>
      </c>
      <c r="X1281">
        <v>0</v>
      </c>
      <c r="Y1281">
        <v>0</v>
      </c>
      <c r="Z1281">
        <v>1.5</v>
      </c>
      <c r="AA1281">
        <v>10</v>
      </c>
      <c r="AB1281">
        <v>0</v>
      </c>
      <c r="AC1281">
        <v>10</v>
      </c>
      <c r="AE1281">
        <v>0.84894795896200004</v>
      </c>
      <c r="AF1281" t="s">
        <v>42</v>
      </c>
      <c r="AG1281">
        <v>0.3</v>
      </c>
      <c r="AH1281" t="s">
        <v>43</v>
      </c>
    </row>
    <row r="1282" spans="1:34" x14ac:dyDescent="0.25">
      <c r="A1282">
        <v>1864</v>
      </c>
      <c r="B1282">
        <v>0</v>
      </c>
      <c r="C1282">
        <v>0</v>
      </c>
      <c r="D1282">
        <v>0</v>
      </c>
      <c r="E1282">
        <v>0</v>
      </c>
      <c r="F1282">
        <v>0</v>
      </c>
      <c r="G1282">
        <v>0</v>
      </c>
      <c r="H1282">
        <v>0</v>
      </c>
      <c r="J1282">
        <v>0</v>
      </c>
      <c r="K1282">
        <v>0</v>
      </c>
      <c r="L1282">
        <v>0</v>
      </c>
      <c r="M1282">
        <v>0</v>
      </c>
      <c r="N1282">
        <v>0</v>
      </c>
      <c r="O1282">
        <v>0</v>
      </c>
      <c r="P1282">
        <v>0</v>
      </c>
      <c r="Q1282">
        <v>0</v>
      </c>
      <c r="S1282">
        <v>10</v>
      </c>
      <c r="T1282">
        <v>4</v>
      </c>
      <c r="U1282">
        <v>0</v>
      </c>
      <c r="V1282">
        <v>0</v>
      </c>
      <c r="W1282">
        <v>6</v>
      </c>
      <c r="X1282">
        <v>0</v>
      </c>
      <c r="Y1282">
        <v>0</v>
      </c>
      <c r="Z1282">
        <v>1.5</v>
      </c>
      <c r="AA1282">
        <v>10</v>
      </c>
      <c r="AB1282">
        <v>0</v>
      </c>
      <c r="AC1282">
        <v>10</v>
      </c>
      <c r="AE1282">
        <v>0.84894795896200004</v>
      </c>
      <c r="AF1282" t="s">
        <v>44</v>
      </c>
      <c r="AG1282">
        <v>0.4</v>
      </c>
      <c r="AH1282" t="s">
        <v>45</v>
      </c>
    </row>
    <row r="1283" spans="1:34" x14ac:dyDescent="0.25">
      <c r="A1283">
        <v>1864</v>
      </c>
      <c r="B1283">
        <v>0</v>
      </c>
      <c r="C1283">
        <v>0</v>
      </c>
      <c r="D1283">
        <v>0</v>
      </c>
      <c r="E1283">
        <v>0</v>
      </c>
      <c r="F1283">
        <v>0</v>
      </c>
      <c r="G1283">
        <v>0</v>
      </c>
      <c r="H1283">
        <v>0</v>
      </c>
      <c r="J1283">
        <v>0</v>
      </c>
      <c r="K1283">
        <v>0</v>
      </c>
      <c r="L1283">
        <v>0</v>
      </c>
      <c r="M1283">
        <v>0</v>
      </c>
      <c r="N1283">
        <v>0</v>
      </c>
      <c r="O1283">
        <v>0</v>
      </c>
      <c r="P1283">
        <v>0</v>
      </c>
      <c r="Q1283">
        <v>0</v>
      </c>
      <c r="S1283">
        <v>10</v>
      </c>
      <c r="T1283">
        <v>4</v>
      </c>
      <c r="U1283">
        <v>0</v>
      </c>
      <c r="V1283">
        <v>0</v>
      </c>
      <c r="W1283">
        <v>6</v>
      </c>
      <c r="X1283">
        <v>0</v>
      </c>
      <c r="Y1283">
        <v>0</v>
      </c>
      <c r="Z1283">
        <v>1.5</v>
      </c>
      <c r="AA1283">
        <v>10</v>
      </c>
      <c r="AB1283">
        <v>0</v>
      </c>
      <c r="AC1283">
        <v>10</v>
      </c>
      <c r="AE1283">
        <v>0.84894795896200004</v>
      </c>
      <c r="AF1283" t="s">
        <v>46</v>
      </c>
      <c r="AG1283">
        <v>0.5</v>
      </c>
      <c r="AH1283" t="s">
        <v>47</v>
      </c>
    </row>
    <row r="1284" spans="1:34" x14ac:dyDescent="0.25">
      <c r="A1284">
        <v>1870</v>
      </c>
      <c r="B1284">
        <v>0</v>
      </c>
      <c r="C1284">
        <v>0</v>
      </c>
      <c r="D1284">
        <v>0</v>
      </c>
      <c r="E1284">
        <v>0</v>
      </c>
      <c r="F1284">
        <v>0</v>
      </c>
      <c r="G1284">
        <v>0</v>
      </c>
      <c r="H1284">
        <v>0</v>
      </c>
      <c r="J1284">
        <v>0</v>
      </c>
      <c r="K1284">
        <v>0</v>
      </c>
      <c r="L1284">
        <v>0</v>
      </c>
      <c r="M1284">
        <v>0</v>
      </c>
      <c r="N1284">
        <v>0</v>
      </c>
      <c r="O1284">
        <v>0</v>
      </c>
      <c r="P1284">
        <v>0</v>
      </c>
      <c r="Q1284">
        <v>0</v>
      </c>
      <c r="S1284">
        <v>3</v>
      </c>
      <c r="T1284">
        <v>0</v>
      </c>
      <c r="U1284">
        <v>3</v>
      </c>
      <c r="V1284">
        <v>0</v>
      </c>
      <c r="W1284">
        <v>0</v>
      </c>
      <c r="X1284">
        <v>0</v>
      </c>
      <c r="Y1284">
        <v>0</v>
      </c>
      <c r="Z1284">
        <v>2</v>
      </c>
      <c r="AA1284">
        <v>0</v>
      </c>
      <c r="AB1284">
        <v>0</v>
      </c>
      <c r="AC1284">
        <v>0</v>
      </c>
      <c r="AE1284">
        <v>1.0910779672599999</v>
      </c>
      <c r="AF1284" t="s">
        <v>34</v>
      </c>
      <c r="AG1284">
        <v>100</v>
      </c>
      <c r="AH1284" t="s">
        <v>35</v>
      </c>
    </row>
    <row r="1285" spans="1:34" x14ac:dyDescent="0.25">
      <c r="A1285">
        <v>1870</v>
      </c>
      <c r="B1285">
        <v>0</v>
      </c>
      <c r="C1285">
        <v>0</v>
      </c>
      <c r="D1285">
        <v>0</v>
      </c>
      <c r="E1285">
        <v>0</v>
      </c>
      <c r="F1285">
        <v>0</v>
      </c>
      <c r="G1285">
        <v>0</v>
      </c>
      <c r="H1285">
        <v>0</v>
      </c>
      <c r="J1285">
        <v>0</v>
      </c>
      <c r="K1285">
        <v>0</v>
      </c>
      <c r="L1285">
        <v>0</v>
      </c>
      <c r="M1285">
        <v>0</v>
      </c>
      <c r="N1285">
        <v>0</v>
      </c>
      <c r="O1285">
        <v>0</v>
      </c>
      <c r="P1285">
        <v>0</v>
      </c>
      <c r="Q1285">
        <v>0</v>
      </c>
      <c r="S1285">
        <v>3</v>
      </c>
      <c r="T1285">
        <v>0</v>
      </c>
      <c r="U1285">
        <v>3</v>
      </c>
      <c r="V1285">
        <v>0</v>
      </c>
      <c r="W1285">
        <v>0</v>
      </c>
      <c r="X1285">
        <v>0</v>
      </c>
      <c r="Y1285">
        <v>0</v>
      </c>
      <c r="Z1285">
        <v>2</v>
      </c>
      <c r="AA1285">
        <v>0</v>
      </c>
      <c r="AB1285">
        <v>0</v>
      </c>
      <c r="AC1285">
        <v>0</v>
      </c>
      <c r="AE1285">
        <v>1.0910779672599999</v>
      </c>
      <c r="AF1285" t="s">
        <v>36</v>
      </c>
      <c r="AG1285">
        <v>150</v>
      </c>
      <c r="AH1285" t="s">
        <v>37</v>
      </c>
    </row>
    <row r="1286" spans="1:34" x14ac:dyDescent="0.25">
      <c r="A1286">
        <v>1870</v>
      </c>
      <c r="B1286">
        <v>0</v>
      </c>
      <c r="C1286">
        <v>0</v>
      </c>
      <c r="D1286">
        <v>0</v>
      </c>
      <c r="E1286">
        <v>0</v>
      </c>
      <c r="F1286">
        <v>0</v>
      </c>
      <c r="G1286">
        <v>0</v>
      </c>
      <c r="H1286">
        <v>0</v>
      </c>
      <c r="J1286">
        <v>0</v>
      </c>
      <c r="K1286">
        <v>0</v>
      </c>
      <c r="L1286">
        <v>0</v>
      </c>
      <c r="M1286">
        <v>0</v>
      </c>
      <c r="N1286">
        <v>0</v>
      </c>
      <c r="O1286">
        <v>0</v>
      </c>
      <c r="P1286">
        <v>0</v>
      </c>
      <c r="Q1286">
        <v>0</v>
      </c>
      <c r="S1286">
        <v>3</v>
      </c>
      <c r="T1286">
        <v>0</v>
      </c>
      <c r="U1286">
        <v>3</v>
      </c>
      <c r="V1286">
        <v>0</v>
      </c>
      <c r="W1286">
        <v>0</v>
      </c>
      <c r="X1286">
        <v>0</v>
      </c>
      <c r="Y1286">
        <v>0</v>
      </c>
      <c r="Z1286">
        <v>2</v>
      </c>
      <c r="AA1286">
        <v>0</v>
      </c>
      <c r="AB1286">
        <v>0</v>
      </c>
      <c r="AC1286">
        <v>0</v>
      </c>
      <c r="AE1286">
        <v>1.0910779672599999</v>
      </c>
      <c r="AF1286" t="s">
        <v>38</v>
      </c>
      <c r="AG1286">
        <v>200</v>
      </c>
      <c r="AH1286" t="s">
        <v>39</v>
      </c>
    </row>
    <row r="1287" spans="1:34" x14ac:dyDescent="0.25">
      <c r="A1287">
        <v>1871</v>
      </c>
      <c r="B1287">
        <v>0</v>
      </c>
      <c r="C1287">
        <v>0</v>
      </c>
      <c r="D1287">
        <v>0</v>
      </c>
      <c r="E1287">
        <v>0</v>
      </c>
      <c r="F1287">
        <v>0</v>
      </c>
      <c r="G1287">
        <v>0</v>
      </c>
      <c r="H1287">
        <v>0</v>
      </c>
      <c r="J1287" t="s">
        <v>51</v>
      </c>
      <c r="K1287" t="s">
        <v>51</v>
      </c>
      <c r="S1287" t="s">
        <v>51</v>
      </c>
      <c r="AA1287" t="s">
        <v>51</v>
      </c>
      <c r="AE1287">
        <v>1.21036590579</v>
      </c>
      <c r="AF1287" t="s">
        <v>38</v>
      </c>
      <c r="AG1287">
        <v>200</v>
      </c>
      <c r="AH1287" t="s">
        <v>39</v>
      </c>
    </row>
    <row r="1288" spans="1:34" x14ac:dyDescent="0.25">
      <c r="A1288">
        <v>1872</v>
      </c>
      <c r="B1288">
        <v>0</v>
      </c>
      <c r="C1288">
        <v>0</v>
      </c>
      <c r="D1288">
        <v>0</v>
      </c>
      <c r="E1288">
        <v>0</v>
      </c>
      <c r="F1288">
        <v>0</v>
      </c>
      <c r="G1288">
        <v>0</v>
      </c>
      <c r="H1288">
        <v>0</v>
      </c>
      <c r="J1288">
        <v>0</v>
      </c>
      <c r="K1288">
        <v>0</v>
      </c>
      <c r="L1288">
        <v>0</v>
      </c>
      <c r="M1288">
        <v>0</v>
      </c>
      <c r="N1288">
        <v>0</v>
      </c>
      <c r="O1288">
        <v>0</v>
      </c>
      <c r="P1288">
        <v>0</v>
      </c>
      <c r="Q1288">
        <v>0</v>
      </c>
      <c r="S1288">
        <v>6</v>
      </c>
      <c r="T1288">
        <v>0</v>
      </c>
      <c r="U1288">
        <v>0</v>
      </c>
      <c r="V1288">
        <v>0</v>
      </c>
      <c r="W1288">
        <v>4</v>
      </c>
      <c r="X1288">
        <v>0</v>
      </c>
      <c r="Y1288">
        <v>2</v>
      </c>
      <c r="Z1288">
        <v>0.25</v>
      </c>
      <c r="AA1288">
        <v>2</v>
      </c>
      <c r="AB1288">
        <v>0</v>
      </c>
      <c r="AC1288">
        <v>2</v>
      </c>
      <c r="AD1288">
        <v>1</v>
      </c>
      <c r="AE1288">
        <v>1.04016038143</v>
      </c>
      <c r="AF1288" t="s">
        <v>36</v>
      </c>
      <c r="AG1288">
        <v>150</v>
      </c>
      <c r="AH1288" t="s">
        <v>37</v>
      </c>
    </row>
    <row r="1289" spans="1:34" x14ac:dyDescent="0.25">
      <c r="A1289">
        <v>1872</v>
      </c>
      <c r="B1289">
        <v>0</v>
      </c>
      <c r="C1289">
        <v>0</v>
      </c>
      <c r="D1289">
        <v>0</v>
      </c>
      <c r="E1289">
        <v>0</v>
      </c>
      <c r="F1289">
        <v>0</v>
      </c>
      <c r="G1289">
        <v>0</v>
      </c>
      <c r="H1289">
        <v>0</v>
      </c>
      <c r="J1289">
        <v>0</v>
      </c>
      <c r="K1289">
        <v>0</v>
      </c>
      <c r="L1289">
        <v>0</v>
      </c>
      <c r="M1289">
        <v>0</v>
      </c>
      <c r="N1289">
        <v>0</v>
      </c>
      <c r="O1289">
        <v>0</v>
      </c>
      <c r="P1289">
        <v>0</v>
      </c>
      <c r="Q1289">
        <v>0</v>
      </c>
      <c r="S1289">
        <v>6</v>
      </c>
      <c r="T1289">
        <v>0</v>
      </c>
      <c r="U1289">
        <v>0</v>
      </c>
      <c r="V1289">
        <v>0</v>
      </c>
      <c r="W1289">
        <v>4</v>
      </c>
      <c r="X1289">
        <v>0</v>
      </c>
      <c r="Y1289">
        <v>2</v>
      </c>
      <c r="Z1289">
        <v>0.25</v>
      </c>
      <c r="AA1289">
        <v>2</v>
      </c>
      <c r="AB1289">
        <v>0</v>
      </c>
      <c r="AC1289">
        <v>2</v>
      </c>
      <c r="AD1289">
        <v>1</v>
      </c>
      <c r="AE1289">
        <v>1.04016038143</v>
      </c>
      <c r="AF1289" t="s">
        <v>38</v>
      </c>
      <c r="AG1289">
        <v>200</v>
      </c>
      <c r="AH1289" t="s">
        <v>39</v>
      </c>
    </row>
    <row r="1290" spans="1:34" x14ac:dyDescent="0.25">
      <c r="A1290">
        <v>1872</v>
      </c>
      <c r="B1290">
        <v>0</v>
      </c>
      <c r="C1290">
        <v>0</v>
      </c>
      <c r="D1290">
        <v>0</v>
      </c>
      <c r="E1290">
        <v>0</v>
      </c>
      <c r="F1290">
        <v>0</v>
      </c>
      <c r="G1290">
        <v>0</v>
      </c>
      <c r="H1290">
        <v>0</v>
      </c>
      <c r="J1290">
        <v>0</v>
      </c>
      <c r="K1290">
        <v>0</v>
      </c>
      <c r="L1290">
        <v>0</v>
      </c>
      <c r="M1290">
        <v>0</v>
      </c>
      <c r="N1290">
        <v>0</v>
      </c>
      <c r="O1290">
        <v>0</v>
      </c>
      <c r="P1290">
        <v>0</v>
      </c>
      <c r="Q1290">
        <v>0</v>
      </c>
      <c r="S1290">
        <v>6</v>
      </c>
      <c r="T1290">
        <v>0</v>
      </c>
      <c r="U1290">
        <v>0</v>
      </c>
      <c r="V1290">
        <v>0</v>
      </c>
      <c r="W1290">
        <v>4</v>
      </c>
      <c r="X1290">
        <v>0</v>
      </c>
      <c r="Y1290">
        <v>2</v>
      </c>
      <c r="Z1290">
        <v>0.25</v>
      </c>
      <c r="AA1290">
        <v>2</v>
      </c>
      <c r="AB1290">
        <v>0</v>
      </c>
      <c r="AC1290">
        <v>2</v>
      </c>
      <c r="AD1290">
        <v>1</v>
      </c>
      <c r="AE1290">
        <v>1.04016038143</v>
      </c>
      <c r="AF1290" t="s">
        <v>46</v>
      </c>
      <c r="AG1290">
        <v>0.5</v>
      </c>
      <c r="AH1290" t="s">
        <v>47</v>
      </c>
    </row>
    <row r="1291" spans="1:34" x14ac:dyDescent="0.25">
      <c r="A1291">
        <v>1873</v>
      </c>
      <c r="B1291">
        <v>0</v>
      </c>
      <c r="C1291">
        <v>0</v>
      </c>
      <c r="D1291">
        <v>0</v>
      </c>
      <c r="E1291">
        <v>0</v>
      </c>
      <c r="F1291">
        <v>0</v>
      </c>
      <c r="G1291">
        <v>0</v>
      </c>
      <c r="H1291">
        <v>0</v>
      </c>
      <c r="J1291">
        <v>0</v>
      </c>
      <c r="K1291">
        <v>0</v>
      </c>
      <c r="L1291">
        <v>0</v>
      </c>
      <c r="M1291">
        <v>0</v>
      </c>
      <c r="N1291">
        <v>0</v>
      </c>
      <c r="O1291">
        <v>0</v>
      </c>
      <c r="P1291">
        <v>0</v>
      </c>
      <c r="Q1291">
        <v>0</v>
      </c>
      <c r="S1291">
        <v>4</v>
      </c>
      <c r="T1291">
        <v>0</v>
      </c>
      <c r="U1291">
        <v>0</v>
      </c>
      <c r="V1291">
        <v>0</v>
      </c>
      <c r="W1291">
        <v>0</v>
      </c>
      <c r="X1291">
        <v>0</v>
      </c>
      <c r="Y1291">
        <v>4</v>
      </c>
      <c r="Z1291">
        <v>1.3</v>
      </c>
      <c r="AA1291">
        <v>2</v>
      </c>
      <c r="AB1291">
        <v>1</v>
      </c>
      <c r="AC1291">
        <v>1</v>
      </c>
      <c r="AD1291">
        <v>3</v>
      </c>
      <c r="AE1291">
        <v>0.74516970213599998</v>
      </c>
      <c r="AF1291" t="s">
        <v>34</v>
      </c>
      <c r="AG1291">
        <v>100</v>
      </c>
      <c r="AH1291" t="s">
        <v>35</v>
      </c>
    </row>
    <row r="1292" spans="1:34" x14ac:dyDescent="0.25">
      <c r="A1292">
        <v>1873</v>
      </c>
      <c r="B1292">
        <v>0</v>
      </c>
      <c r="C1292">
        <v>0</v>
      </c>
      <c r="D1292">
        <v>0</v>
      </c>
      <c r="E1292">
        <v>0</v>
      </c>
      <c r="F1292">
        <v>0</v>
      </c>
      <c r="G1292">
        <v>0</v>
      </c>
      <c r="H1292">
        <v>0</v>
      </c>
      <c r="J1292">
        <v>0</v>
      </c>
      <c r="K1292">
        <v>0</v>
      </c>
      <c r="L1292">
        <v>0</v>
      </c>
      <c r="M1292">
        <v>0</v>
      </c>
      <c r="N1292">
        <v>0</v>
      </c>
      <c r="O1292">
        <v>0</v>
      </c>
      <c r="P1292">
        <v>0</v>
      </c>
      <c r="Q1292">
        <v>0</v>
      </c>
      <c r="S1292">
        <v>4</v>
      </c>
      <c r="T1292">
        <v>0</v>
      </c>
      <c r="U1292">
        <v>0</v>
      </c>
      <c r="V1292">
        <v>0</v>
      </c>
      <c r="W1292">
        <v>0</v>
      </c>
      <c r="X1292">
        <v>0</v>
      </c>
      <c r="Y1292">
        <v>4</v>
      </c>
      <c r="Z1292">
        <v>1.3</v>
      </c>
      <c r="AA1292">
        <v>2</v>
      </c>
      <c r="AB1292">
        <v>1</v>
      </c>
      <c r="AC1292">
        <v>1</v>
      </c>
      <c r="AD1292">
        <v>3</v>
      </c>
      <c r="AE1292">
        <v>0.74516970213599998</v>
      </c>
      <c r="AF1292" t="s">
        <v>36</v>
      </c>
      <c r="AG1292">
        <v>150</v>
      </c>
      <c r="AH1292" t="s">
        <v>37</v>
      </c>
    </row>
    <row r="1293" spans="1:34" x14ac:dyDescent="0.25">
      <c r="A1293">
        <v>1873</v>
      </c>
      <c r="B1293">
        <v>0</v>
      </c>
      <c r="C1293">
        <v>0</v>
      </c>
      <c r="D1293">
        <v>0</v>
      </c>
      <c r="E1293">
        <v>0</v>
      </c>
      <c r="F1293">
        <v>0</v>
      </c>
      <c r="G1293">
        <v>0</v>
      </c>
      <c r="H1293">
        <v>0</v>
      </c>
      <c r="J1293">
        <v>0</v>
      </c>
      <c r="K1293">
        <v>0</v>
      </c>
      <c r="L1293">
        <v>0</v>
      </c>
      <c r="M1293">
        <v>0</v>
      </c>
      <c r="N1293">
        <v>0</v>
      </c>
      <c r="O1293">
        <v>0</v>
      </c>
      <c r="P1293">
        <v>0</v>
      </c>
      <c r="Q1293">
        <v>0</v>
      </c>
      <c r="S1293">
        <v>4</v>
      </c>
      <c r="T1293">
        <v>0</v>
      </c>
      <c r="U1293">
        <v>0</v>
      </c>
      <c r="V1293">
        <v>0</v>
      </c>
      <c r="W1293">
        <v>0</v>
      </c>
      <c r="X1293">
        <v>0</v>
      </c>
      <c r="Y1293">
        <v>4</v>
      </c>
      <c r="Z1293">
        <v>1.3</v>
      </c>
      <c r="AA1293">
        <v>2</v>
      </c>
      <c r="AB1293">
        <v>1</v>
      </c>
      <c r="AC1293">
        <v>1</v>
      </c>
      <c r="AD1293">
        <v>3</v>
      </c>
      <c r="AE1293">
        <v>0.74516970213599998</v>
      </c>
      <c r="AF1293" t="s">
        <v>38</v>
      </c>
      <c r="AG1293">
        <v>200</v>
      </c>
      <c r="AH1293" t="s">
        <v>39</v>
      </c>
    </row>
    <row r="1294" spans="1:34" x14ac:dyDescent="0.25">
      <c r="A1294">
        <v>1873</v>
      </c>
      <c r="B1294">
        <v>0</v>
      </c>
      <c r="C1294">
        <v>0</v>
      </c>
      <c r="D1294">
        <v>0</v>
      </c>
      <c r="E1294">
        <v>0</v>
      </c>
      <c r="F1294">
        <v>0</v>
      </c>
      <c r="G1294">
        <v>0</v>
      </c>
      <c r="H1294">
        <v>0</v>
      </c>
      <c r="J1294">
        <v>0</v>
      </c>
      <c r="K1294">
        <v>0</v>
      </c>
      <c r="L1294">
        <v>0</v>
      </c>
      <c r="M1294">
        <v>0</v>
      </c>
      <c r="N1294">
        <v>0</v>
      </c>
      <c r="O1294">
        <v>0</v>
      </c>
      <c r="P1294">
        <v>0</v>
      </c>
      <c r="Q1294">
        <v>0</v>
      </c>
      <c r="S1294">
        <v>4</v>
      </c>
      <c r="T1294">
        <v>0</v>
      </c>
      <c r="U1294">
        <v>0</v>
      </c>
      <c r="V1294">
        <v>0</v>
      </c>
      <c r="W1294">
        <v>0</v>
      </c>
      <c r="X1294">
        <v>0</v>
      </c>
      <c r="Y1294">
        <v>4</v>
      </c>
      <c r="Z1294">
        <v>1.3</v>
      </c>
      <c r="AA1294">
        <v>2</v>
      </c>
      <c r="AB1294">
        <v>1</v>
      </c>
      <c r="AC1294">
        <v>1</v>
      </c>
      <c r="AD1294">
        <v>3</v>
      </c>
      <c r="AE1294">
        <v>0.74516970213599998</v>
      </c>
      <c r="AF1294" t="s">
        <v>46</v>
      </c>
      <c r="AG1294">
        <v>0.5</v>
      </c>
      <c r="AH1294" t="s">
        <v>47</v>
      </c>
    </row>
    <row r="1295" spans="1:34" x14ac:dyDescent="0.25">
      <c r="A1295">
        <v>1874</v>
      </c>
      <c r="B1295">
        <v>0</v>
      </c>
      <c r="C1295">
        <v>0</v>
      </c>
      <c r="D1295">
        <v>0</v>
      </c>
      <c r="E1295">
        <v>0</v>
      </c>
      <c r="F1295">
        <v>0</v>
      </c>
      <c r="G1295">
        <v>0</v>
      </c>
      <c r="H1295">
        <v>0</v>
      </c>
      <c r="J1295">
        <v>8</v>
      </c>
      <c r="K1295">
        <v>0</v>
      </c>
      <c r="L1295">
        <v>0</v>
      </c>
      <c r="M1295">
        <v>0</v>
      </c>
      <c r="N1295">
        <v>0</v>
      </c>
      <c r="O1295">
        <v>0</v>
      </c>
      <c r="P1295">
        <v>0</v>
      </c>
      <c r="Q1295">
        <v>0</v>
      </c>
      <c r="S1295">
        <v>0</v>
      </c>
      <c r="T1295">
        <v>0</v>
      </c>
      <c r="U1295">
        <v>0</v>
      </c>
      <c r="V1295">
        <v>0</v>
      </c>
      <c r="W1295">
        <v>0</v>
      </c>
      <c r="X1295">
        <v>0</v>
      </c>
      <c r="Y1295">
        <v>0</v>
      </c>
      <c r="AA1295">
        <v>1</v>
      </c>
      <c r="AB1295">
        <v>0</v>
      </c>
      <c r="AC1295">
        <v>1</v>
      </c>
      <c r="AD1295">
        <v>10</v>
      </c>
      <c r="AE1295">
        <v>0.93426662797799997</v>
      </c>
      <c r="AF1295" t="s">
        <v>46</v>
      </c>
      <c r="AG1295">
        <v>0.5</v>
      </c>
      <c r="AH1295" t="s">
        <v>47</v>
      </c>
    </row>
    <row r="1296" spans="1:34" x14ac:dyDescent="0.25">
      <c r="A1296">
        <v>1875</v>
      </c>
      <c r="B1296">
        <v>0</v>
      </c>
      <c r="C1296">
        <v>0</v>
      </c>
      <c r="D1296">
        <v>0</v>
      </c>
      <c r="E1296">
        <v>0</v>
      </c>
      <c r="F1296">
        <v>0</v>
      </c>
      <c r="G1296">
        <v>0</v>
      </c>
      <c r="H1296">
        <v>0</v>
      </c>
      <c r="J1296">
        <v>0</v>
      </c>
      <c r="K1296">
        <v>0</v>
      </c>
      <c r="L1296">
        <v>0</v>
      </c>
      <c r="M1296">
        <v>0</v>
      </c>
      <c r="N1296">
        <v>0</v>
      </c>
      <c r="O1296">
        <v>0</v>
      </c>
      <c r="P1296">
        <v>0</v>
      </c>
      <c r="Q1296">
        <v>0</v>
      </c>
      <c r="S1296">
        <v>4</v>
      </c>
      <c r="T1296">
        <v>2</v>
      </c>
      <c r="U1296">
        <v>0</v>
      </c>
      <c r="V1296">
        <v>0</v>
      </c>
      <c r="W1296">
        <v>2</v>
      </c>
      <c r="X1296">
        <v>0</v>
      </c>
      <c r="Y1296">
        <v>0</v>
      </c>
      <c r="Z1296">
        <v>4</v>
      </c>
      <c r="AA1296">
        <v>6</v>
      </c>
      <c r="AB1296">
        <v>3</v>
      </c>
      <c r="AC1296">
        <v>3</v>
      </c>
      <c r="AD1296">
        <v>30</v>
      </c>
      <c r="AE1296">
        <v>1.09831868587</v>
      </c>
      <c r="AF1296" t="s">
        <v>36</v>
      </c>
      <c r="AG1296">
        <v>150</v>
      </c>
      <c r="AH1296" t="s">
        <v>37</v>
      </c>
    </row>
    <row r="1297" spans="1:34" x14ac:dyDescent="0.25">
      <c r="A1297">
        <v>1875</v>
      </c>
      <c r="B1297">
        <v>0</v>
      </c>
      <c r="C1297">
        <v>0</v>
      </c>
      <c r="D1297">
        <v>0</v>
      </c>
      <c r="E1297">
        <v>0</v>
      </c>
      <c r="F1297">
        <v>0</v>
      </c>
      <c r="G1297">
        <v>0</v>
      </c>
      <c r="H1297">
        <v>0</v>
      </c>
      <c r="J1297">
        <v>0</v>
      </c>
      <c r="K1297">
        <v>0</v>
      </c>
      <c r="L1297">
        <v>0</v>
      </c>
      <c r="M1297">
        <v>0</v>
      </c>
      <c r="N1297">
        <v>0</v>
      </c>
      <c r="O1297">
        <v>0</v>
      </c>
      <c r="P1297">
        <v>0</v>
      </c>
      <c r="Q1297">
        <v>0</v>
      </c>
      <c r="S1297">
        <v>4</v>
      </c>
      <c r="T1297">
        <v>2</v>
      </c>
      <c r="U1297">
        <v>0</v>
      </c>
      <c r="V1297">
        <v>0</v>
      </c>
      <c r="W1297">
        <v>2</v>
      </c>
      <c r="X1297">
        <v>0</v>
      </c>
      <c r="Y1297">
        <v>0</v>
      </c>
      <c r="Z1297">
        <v>4</v>
      </c>
      <c r="AA1297">
        <v>6</v>
      </c>
      <c r="AB1297">
        <v>3</v>
      </c>
      <c r="AC1297">
        <v>3</v>
      </c>
      <c r="AD1297">
        <v>30</v>
      </c>
      <c r="AE1297">
        <v>1.09831868587</v>
      </c>
      <c r="AF1297" t="s">
        <v>38</v>
      </c>
      <c r="AG1297">
        <v>200</v>
      </c>
      <c r="AH1297" t="s">
        <v>39</v>
      </c>
    </row>
    <row r="1298" spans="1:34" x14ac:dyDescent="0.25">
      <c r="A1298">
        <v>1875</v>
      </c>
      <c r="B1298">
        <v>0</v>
      </c>
      <c r="C1298">
        <v>0</v>
      </c>
      <c r="D1298">
        <v>0</v>
      </c>
      <c r="E1298">
        <v>0</v>
      </c>
      <c r="F1298">
        <v>0</v>
      </c>
      <c r="G1298">
        <v>0</v>
      </c>
      <c r="H1298">
        <v>0</v>
      </c>
      <c r="J1298">
        <v>0</v>
      </c>
      <c r="K1298">
        <v>0</v>
      </c>
      <c r="L1298">
        <v>0</v>
      </c>
      <c r="M1298">
        <v>0</v>
      </c>
      <c r="N1298">
        <v>0</v>
      </c>
      <c r="O1298">
        <v>0</v>
      </c>
      <c r="P1298">
        <v>0</v>
      </c>
      <c r="Q1298">
        <v>0</v>
      </c>
      <c r="S1298">
        <v>4</v>
      </c>
      <c r="T1298">
        <v>2</v>
      </c>
      <c r="U1298">
        <v>0</v>
      </c>
      <c r="V1298">
        <v>0</v>
      </c>
      <c r="W1298">
        <v>2</v>
      </c>
      <c r="X1298">
        <v>0</v>
      </c>
      <c r="Y1298">
        <v>0</v>
      </c>
      <c r="Z1298">
        <v>4</v>
      </c>
      <c r="AA1298">
        <v>6</v>
      </c>
      <c r="AB1298">
        <v>3</v>
      </c>
      <c r="AC1298">
        <v>3</v>
      </c>
      <c r="AD1298">
        <v>30</v>
      </c>
      <c r="AE1298">
        <v>1.09831868587</v>
      </c>
      <c r="AF1298" t="s">
        <v>40</v>
      </c>
      <c r="AG1298">
        <v>0.2</v>
      </c>
      <c r="AH1298" t="s">
        <v>41</v>
      </c>
    </row>
    <row r="1299" spans="1:34" x14ac:dyDescent="0.25">
      <c r="A1299">
        <v>1875</v>
      </c>
      <c r="B1299">
        <v>0</v>
      </c>
      <c r="C1299">
        <v>0</v>
      </c>
      <c r="D1299">
        <v>0</v>
      </c>
      <c r="E1299">
        <v>0</v>
      </c>
      <c r="F1299">
        <v>0</v>
      </c>
      <c r="G1299">
        <v>0</v>
      </c>
      <c r="H1299">
        <v>0</v>
      </c>
      <c r="J1299">
        <v>0</v>
      </c>
      <c r="K1299">
        <v>0</v>
      </c>
      <c r="L1299">
        <v>0</v>
      </c>
      <c r="M1299">
        <v>0</v>
      </c>
      <c r="N1299">
        <v>0</v>
      </c>
      <c r="O1299">
        <v>0</v>
      </c>
      <c r="P1299">
        <v>0</v>
      </c>
      <c r="Q1299">
        <v>0</v>
      </c>
      <c r="S1299">
        <v>4</v>
      </c>
      <c r="T1299">
        <v>2</v>
      </c>
      <c r="U1299">
        <v>0</v>
      </c>
      <c r="V1299">
        <v>0</v>
      </c>
      <c r="W1299">
        <v>2</v>
      </c>
      <c r="X1299">
        <v>0</v>
      </c>
      <c r="Y1299">
        <v>0</v>
      </c>
      <c r="Z1299">
        <v>4</v>
      </c>
      <c r="AA1299">
        <v>6</v>
      </c>
      <c r="AB1299">
        <v>3</v>
      </c>
      <c r="AC1299">
        <v>3</v>
      </c>
      <c r="AD1299">
        <v>30</v>
      </c>
      <c r="AE1299">
        <v>1.09831868587</v>
      </c>
      <c r="AF1299" t="s">
        <v>42</v>
      </c>
      <c r="AG1299">
        <v>0.3</v>
      </c>
      <c r="AH1299" t="s">
        <v>43</v>
      </c>
    </row>
    <row r="1300" spans="1:34" x14ac:dyDescent="0.25">
      <c r="A1300">
        <v>1875</v>
      </c>
      <c r="B1300">
        <v>0</v>
      </c>
      <c r="C1300">
        <v>0</v>
      </c>
      <c r="D1300">
        <v>0</v>
      </c>
      <c r="E1300">
        <v>0</v>
      </c>
      <c r="F1300">
        <v>0</v>
      </c>
      <c r="G1300">
        <v>0</v>
      </c>
      <c r="H1300">
        <v>0</v>
      </c>
      <c r="J1300">
        <v>0</v>
      </c>
      <c r="K1300">
        <v>0</v>
      </c>
      <c r="L1300">
        <v>0</v>
      </c>
      <c r="M1300">
        <v>0</v>
      </c>
      <c r="N1300">
        <v>0</v>
      </c>
      <c r="O1300">
        <v>0</v>
      </c>
      <c r="P1300">
        <v>0</v>
      </c>
      <c r="Q1300">
        <v>0</v>
      </c>
      <c r="S1300">
        <v>4</v>
      </c>
      <c r="T1300">
        <v>2</v>
      </c>
      <c r="U1300">
        <v>0</v>
      </c>
      <c r="V1300">
        <v>0</v>
      </c>
      <c r="W1300">
        <v>2</v>
      </c>
      <c r="X1300">
        <v>0</v>
      </c>
      <c r="Y1300">
        <v>0</v>
      </c>
      <c r="Z1300">
        <v>4</v>
      </c>
      <c r="AA1300">
        <v>6</v>
      </c>
      <c r="AB1300">
        <v>3</v>
      </c>
      <c r="AC1300">
        <v>3</v>
      </c>
      <c r="AD1300">
        <v>30</v>
      </c>
      <c r="AE1300">
        <v>1.09831868587</v>
      </c>
      <c r="AF1300" t="s">
        <v>44</v>
      </c>
      <c r="AG1300">
        <v>0.4</v>
      </c>
      <c r="AH1300" t="s">
        <v>45</v>
      </c>
    </row>
    <row r="1301" spans="1:34" x14ac:dyDescent="0.25">
      <c r="A1301">
        <v>1875</v>
      </c>
      <c r="B1301">
        <v>0</v>
      </c>
      <c r="C1301">
        <v>0</v>
      </c>
      <c r="D1301">
        <v>0</v>
      </c>
      <c r="E1301">
        <v>0</v>
      </c>
      <c r="F1301">
        <v>0</v>
      </c>
      <c r="G1301">
        <v>0</v>
      </c>
      <c r="H1301">
        <v>0</v>
      </c>
      <c r="J1301">
        <v>0</v>
      </c>
      <c r="K1301">
        <v>0</v>
      </c>
      <c r="L1301">
        <v>0</v>
      </c>
      <c r="M1301">
        <v>0</v>
      </c>
      <c r="N1301">
        <v>0</v>
      </c>
      <c r="O1301">
        <v>0</v>
      </c>
      <c r="P1301">
        <v>0</v>
      </c>
      <c r="Q1301">
        <v>0</v>
      </c>
      <c r="S1301">
        <v>4</v>
      </c>
      <c r="T1301">
        <v>2</v>
      </c>
      <c r="U1301">
        <v>0</v>
      </c>
      <c r="V1301">
        <v>0</v>
      </c>
      <c r="W1301">
        <v>2</v>
      </c>
      <c r="X1301">
        <v>0</v>
      </c>
      <c r="Y1301">
        <v>0</v>
      </c>
      <c r="Z1301">
        <v>4</v>
      </c>
      <c r="AA1301">
        <v>6</v>
      </c>
      <c r="AB1301">
        <v>3</v>
      </c>
      <c r="AC1301">
        <v>3</v>
      </c>
      <c r="AD1301">
        <v>30</v>
      </c>
      <c r="AE1301">
        <v>1.09831868587</v>
      </c>
      <c r="AF1301" t="s">
        <v>46</v>
      </c>
      <c r="AG1301">
        <v>0.5</v>
      </c>
      <c r="AH1301" t="s">
        <v>47</v>
      </c>
    </row>
    <row r="1302" spans="1:34" x14ac:dyDescent="0.25">
      <c r="A1302">
        <v>1879</v>
      </c>
      <c r="B1302">
        <v>0</v>
      </c>
      <c r="C1302">
        <v>0</v>
      </c>
      <c r="D1302">
        <v>0</v>
      </c>
      <c r="E1302">
        <v>0</v>
      </c>
      <c r="F1302">
        <v>0</v>
      </c>
      <c r="G1302">
        <v>0</v>
      </c>
      <c r="H1302">
        <v>0</v>
      </c>
      <c r="J1302">
        <v>0</v>
      </c>
      <c r="K1302">
        <v>0</v>
      </c>
      <c r="L1302">
        <v>0</v>
      </c>
      <c r="M1302">
        <v>0</v>
      </c>
      <c r="N1302">
        <v>0</v>
      </c>
      <c r="O1302">
        <v>0</v>
      </c>
      <c r="P1302">
        <v>0</v>
      </c>
      <c r="Q1302">
        <v>0</v>
      </c>
      <c r="S1302" t="s">
        <v>51</v>
      </c>
      <c r="AA1302">
        <v>0</v>
      </c>
      <c r="AB1302">
        <v>0</v>
      </c>
      <c r="AC1302">
        <v>0</v>
      </c>
      <c r="AE1302">
        <v>1.1886158396399999</v>
      </c>
      <c r="AF1302" t="s">
        <v>34</v>
      </c>
      <c r="AG1302">
        <v>100</v>
      </c>
      <c r="AH1302" t="s">
        <v>35</v>
      </c>
    </row>
    <row r="1303" spans="1:34" x14ac:dyDescent="0.25">
      <c r="A1303">
        <v>1879</v>
      </c>
      <c r="B1303">
        <v>0</v>
      </c>
      <c r="C1303">
        <v>0</v>
      </c>
      <c r="D1303">
        <v>0</v>
      </c>
      <c r="E1303">
        <v>0</v>
      </c>
      <c r="F1303">
        <v>0</v>
      </c>
      <c r="G1303">
        <v>0</v>
      </c>
      <c r="H1303">
        <v>0</v>
      </c>
      <c r="J1303">
        <v>0</v>
      </c>
      <c r="K1303">
        <v>0</v>
      </c>
      <c r="L1303">
        <v>0</v>
      </c>
      <c r="M1303">
        <v>0</v>
      </c>
      <c r="N1303">
        <v>0</v>
      </c>
      <c r="O1303">
        <v>0</v>
      </c>
      <c r="P1303">
        <v>0</v>
      </c>
      <c r="Q1303">
        <v>0</v>
      </c>
      <c r="S1303" t="s">
        <v>51</v>
      </c>
      <c r="AA1303">
        <v>0</v>
      </c>
      <c r="AB1303">
        <v>0</v>
      </c>
      <c r="AC1303">
        <v>0</v>
      </c>
      <c r="AE1303">
        <v>1.1886158396399999</v>
      </c>
      <c r="AF1303" t="s">
        <v>36</v>
      </c>
      <c r="AG1303">
        <v>150</v>
      </c>
      <c r="AH1303" t="s">
        <v>37</v>
      </c>
    </row>
    <row r="1304" spans="1:34" x14ac:dyDescent="0.25">
      <c r="A1304">
        <v>1879</v>
      </c>
      <c r="B1304">
        <v>0</v>
      </c>
      <c r="C1304">
        <v>0</v>
      </c>
      <c r="D1304">
        <v>0</v>
      </c>
      <c r="E1304">
        <v>0</v>
      </c>
      <c r="F1304">
        <v>0</v>
      </c>
      <c r="G1304">
        <v>0</v>
      </c>
      <c r="H1304">
        <v>0</v>
      </c>
      <c r="J1304">
        <v>0</v>
      </c>
      <c r="K1304">
        <v>0</v>
      </c>
      <c r="L1304">
        <v>0</v>
      </c>
      <c r="M1304">
        <v>0</v>
      </c>
      <c r="N1304">
        <v>0</v>
      </c>
      <c r="O1304">
        <v>0</v>
      </c>
      <c r="P1304">
        <v>0</v>
      </c>
      <c r="Q1304">
        <v>0</v>
      </c>
      <c r="S1304" t="s">
        <v>51</v>
      </c>
      <c r="AA1304">
        <v>0</v>
      </c>
      <c r="AB1304">
        <v>0</v>
      </c>
      <c r="AC1304">
        <v>0</v>
      </c>
      <c r="AE1304">
        <v>1.1886158396399999</v>
      </c>
      <c r="AF1304" t="s">
        <v>38</v>
      </c>
      <c r="AG1304">
        <v>200</v>
      </c>
      <c r="AH1304" t="s">
        <v>39</v>
      </c>
    </row>
    <row r="1305" spans="1:34" x14ac:dyDescent="0.25">
      <c r="A1305">
        <v>1879</v>
      </c>
      <c r="B1305">
        <v>0</v>
      </c>
      <c r="C1305">
        <v>0</v>
      </c>
      <c r="D1305">
        <v>0</v>
      </c>
      <c r="E1305">
        <v>0</v>
      </c>
      <c r="F1305">
        <v>0</v>
      </c>
      <c r="G1305">
        <v>0</v>
      </c>
      <c r="H1305">
        <v>0</v>
      </c>
      <c r="J1305">
        <v>0</v>
      </c>
      <c r="K1305">
        <v>0</v>
      </c>
      <c r="L1305">
        <v>0</v>
      </c>
      <c r="M1305">
        <v>0</v>
      </c>
      <c r="N1305">
        <v>0</v>
      </c>
      <c r="O1305">
        <v>0</v>
      </c>
      <c r="P1305">
        <v>0</v>
      </c>
      <c r="Q1305">
        <v>0</v>
      </c>
      <c r="S1305" t="s">
        <v>51</v>
      </c>
      <c r="AA1305">
        <v>0</v>
      </c>
      <c r="AB1305">
        <v>0</v>
      </c>
      <c r="AC1305">
        <v>0</v>
      </c>
      <c r="AE1305">
        <v>1.1886158396399999</v>
      </c>
      <c r="AF1305" t="s">
        <v>46</v>
      </c>
      <c r="AG1305">
        <v>0.5</v>
      </c>
      <c r="AH1305" t="s">
        <v>47</v>
      </c>
    </row>
    <row r="1306" spans="1:34" x14ac:dyDescent="0.25">
      <c r="A1306">
        <v>1880</v>
      </c>
      <c r="B1306">
        <v>0</v>
      </c>
      <c r="C1306">
        <v>0</v>
      </c>
      <c r="D1306">
        <v>0</v>
      </c>
      <c r="E1306">
        <v>0</v>
      </c>
      <c r="F1306">
        <v>0</v>
      </c>
      <c r="G1306">
        <v>0</v>
      </c>
      <c r="H1306">
        <v>0</v>
      </c>
      <c r="J1306" t="s">
        <v>51</v>
      </c>
      <c r="K1306">
        <v>6</v>
      </c>
      <c r="L1306">
        <v>0</v>
      </c>
      <c r="M1306">
        <v>6</v>
      </c>
      <c r="N1306">
        <v>0</v>
      </c>
      <c r="O1306">
        <v>0</v>
      </c>
      <c r="P1306">
        <v>0</v>
      </c>
      <c r="Q1306">
        <v>0</v>
      </c>
      <c r="R1306">
        <v>3</v>
      </c>
      <c r="S1306">
        <v>2</v>
      </c>
      <c r="T1306">
        <v>0</v>
      </c>
      <c r="U1306">
        <v>2</v>
      </c>
      <c r="V1306">
        <v>0</v>
      </c>
      <c r="W1306">
        <v>0</v>
      </c>
      <c r="X1306">
        <v>0</v>
      </c>
      <c r="Y1306">
        <v>0</v>
      </c>
      <c r="Z1306">
        <v>2</v>
      </c>
      <c r="AA1306">
        <v>0</v>
      </c>
      <c r="AB1306">
        <v>0</v>
      </c>
      <c r="AC1306">
        <v>0</v>
      </c>
      <c r="AE1306">
        <v>1.19174330279</v>
      </c>
      <c r="AF1306" t="s">
        <v>36</v>
      </c>
      <c r="AG1306">
        <v>150</v>
      </c>
      <c r="AH1306" t="s">
        <v>37</v>
      </c>
    </row>
    <row r="1307" spans="1:34" x14ac:dyDescent="0.25">
      <c r="A1307">
        <v>1880</v>
      </c>
      <c r="B1307">
        <v>0</v>
      </c>
      <c r="C1307">
        <v>0</v>
      </c>
      <c r="D1307">
        <v>0</v>
      </c>
      <c r="E1307">
        <v>0</v>
      </c>
      <c r="F1307">
        <v>0</v>
      </c>
      <c r="G1307">
        <v>0</v>
      </c>
      <c r="H1307">
        <v>0</v>
      </c>
      <c r="J1307" t="s">
        <v>51</v>
      </c>
      <c r="K1307">
        <v>6</v>
      </c>
      <c r="L1307">
        <v>0</v>
      </c>
      <c r="M1307">
        <v>6</v>
      </c>
      <c r="N1307">
        <v>0</v>
      </c>
      <c r="O1307">
        <v>0</v>
      </c>
      <c r="P1307">
        <v>0</v>
      </c>
      <c r="Q1307">
        <v>0</v>
      </c>
      <c r="R1307">
        <v>3</v>
      </c>
      <c r="S1307">
        <v>2</v>
      </c>
      <c r="T1307">
        <v>0</v>
      </c>
      <c r="U1307">
        <v>2</v>
      </c>
      <c r="V1307">
        <v>0</v>
      </c>
      <c r="W1307">
        <v>0</v>
      </c>
      <c r="X1307">
        <v>0</v>
      </c>
      <c r="Y1307">
        <v>0</v>
      </c>
      <c r="Z1307">
        <v>2</v>
      </c>
      <c r="AA1307">
        <v>0</v>
      </c>
      <c r="AB1307">
        <v>0</v>
      </c>
      <c r="AC1307">
        <v>0</v>
      </c>
      <c r="AE1307">
        <v>1.19174330279</v>
      </c>
      <c r="AF1307" t="s">
        <v>38</v>
      </c>
      <c r="AG1307">
        <v>200</v>
      </c>
      <c r="AH1307" t="s">
        <v>39</v>
      </c>
    </row>
    <row r="1308" spans="1:34" x14ac:dyDescent="0.25">
      <c r="A1308">
        <v>1880</v>
      </c>
      <c r="B1308">
        <v>0</v>
      </c>
      <c r="C1308">
        <v>0</v>
      </c>
      <c r="D1308">
        <v>0</v>
      </c>
      <c r="E1308">
        <v>0</v>
      </c>
      <c r="F1308">
        <v>0</v>
      </c>
      <c r="G1308">
        <v>0</v>
      </c>
      <c r="H1308">
        <v>0</v>
      </c>
      <c r="J1308" t="s">
        <v>51</v>
      </c>
      <c r="K1308">
        <v>6</v>
      </c>
      <c r="L1308">
        <v>0</v>
      </c>
      <c r="M1308">
        <v>6</v>
      </c>
      <c r="N1308">
        <v>0</v>
      </c>
      <c r="O1308">
        <v>0</v>
      </c>
      <c r="P1308">
        <v>0</v>
      </c>
      <c r="Q1308">
        <v>0</v>
      </c>
      <c r="R1308">
        <v>3</v>
      </c>
      <c r="S1308">
        <v>2</v>
      </c>
      <c r="T1308">
        <v>0</v>
      </c>
      <c r="U1308">
        <v>2</v>
      </c>
      <c r="V1308">
        <v>0</v>
      </c>
      <c r="W1308">
        <v>0</v>
      </c>
      <c r="X1308">
        <v>0</v>
      </c>
      <c r="Y1308">
        <v>0</v>
      </c>
      <c r="Z1308">
        <v>2</v>
      </c>
      <c r="AA1308">
        <v>0</v>
      </c>
      <c r="AB1308">
        <v>0</v>
      </c>
      <c r="AC1308">
        <v>0</v>
      </c>
      <c r="AE1308">
        <v>1.19174330279</v>
      </c>
      <c r="AF1308" t="s">
        <v>44</v>
      </c>
      <c r="AG1308">
        <v>0.4</v>
      </c>
      <c r="AH1308" t="s">
        <v>45</v>
      </c>
    </row>
    <row r="1309" spans="1:34" x14ac:dyDescent="0.25">
      <c r="A1309">
        <v>1880</v>
      </c>
      <c r="B1309">
        <v>0</v>
      </c>
      <c r="C1309">
        <v>0</v>
      </c>
      <c r="D1309">
        <v>0</v>
      </c>
      <c r="E1309">
        <v>0</v>
      </c>
      <c r="F1309">
        <v>0</v>
      </c>
      <c r="G1309">
        <v>0</v>
      </c>
      <c r="H1309">
        <v>0</v>
      </c>
      <c r="J1309" t="s">
        <v>51</v>
      </c>
      <c r="K1309">
        <v>6</v>
      </c>
      <c r="L1309">
        <v>0</v>
      </c>
      <c r="M1309">
        <v>6</v>
      </c>
      <c r="N1309">
        <v>0</v>
      </c>
      <c r="O1309">
        <v>0</v>
      </c>
      <c r="P1309">
        <v>0</v>
      </c>
      <c r="Q1309">
        <v>0</v>
      </c>
      <c r="R1309">
        <v>3</v>
      </c>
      <c r="S1309">
        <v>2</v>
      </c>
      <c r="T1309">
        <v>0</v>
      </c>
      <c r="U1309">
        <v>2</v>
      </c>
      <c r="V1309">
        <v>0</v>
      </c>
      <c r="W1309">
        <v>0</v>
      </c>
      <c r="X1309">
        <v>0</v>
      </c>
      <c r="Y1309">
        <v>0</v>
      </c>
      <c r="Z1309">
        <v>2</v>
      </c>
      <c r="AA1309">
        <v>0</v>
      </c>
      <c r="AB1309">
        <v>0</v>
      </c>
      <c r="AC1309">
        <v>0</v>
      </c>
      <c r="AE1309">
        <v>1.19174330279</v>
      </c>
      <c r="AF1309" t="s">
        <v>46</v>
      </c>
      <c r="AG1309">
        <v>0.5</v>
      </c>
      <c r="AH1309" t="s">
        <v>47</v>
      </c>
    </row>
    <row r="1310" spans="1:34" x14ac:dyDescent="0.25">
      <c r="A1310">
        <v>1884</v>
      </c>
      <c r="B1310">
        <v>0</v>
      </c>
      <c r="C1310">
        <v>0</v>
      </c>
      <c r="D1310">
        <v>0</v>
      </c>
      <c r="E1310">
        <v>0</v>
      </c>
      <c r="F1310">
        <v>0</v>
      </c>
      <c r="G1310">
        <v>0</v>
      </c>
      <c r="H1310">
        <v>0</v>
      </c>
      <c r="J1310">
        <v>0</v>
      </c>
      <c r="K1310">
        <v>0</v>
      </c>
      <c r="L1310">
        <v>0</v>
      </c>
      <c r="M1310">
        <v>0</v>
      </c>
      <c r="N1310">
        <v>0</v>
      </c>
      <c r="O1310">
        <v>0</v>
      </c>
      <c r="P1310">
        <v>0</v>
      </c>
      <c r="Q1310">
        <v>0</v>
      </c>
      <c r="S1310">
        <v>5</v>
      </c>
      <c r="T1310">
        <v>0</v>
      </c>
      <c r="U1310">
        <v>0</v>
      </c>
      <c r="V1310">
        <v>0</v>
      </c>
      <c r="W1310">
        <v>5</v>
      </c>
      <c r="X1310">
        <v>0</v>
      </c>
      <c r="Y1310">
        <v>0</v>
      </c>
      <c r="AA1310">
        <v>0</v>
      </c>
      <c r="AB1310">
        <v>0</v>
      </c>
      <c r="AC1310">
        <v>0</v>
      </c>
      <c r="AE1310">
        <v>1.5444827864999999</v>
      </c>
      <c r="AF1310" t="s">
        <v>34</v>
      </c>
      <c r="AG1310">
        <v>100</v>
      </c>
      <c r="AH1310" t="s">
        <v>35</v>
      </c>
    </row>
    <row r="1311" spans="1:34" x14ac:dyDescent="0.25">
      <c r="A1311">
        <v>1884</v>
      </c>
      <c r="B1311">
        <v>0</v>
      </c>
      <c r="C1311">
        <v>0</v>
      </c>
      <c r="D1311">
        <v>0</v>
      </c>
      <c r="E1311">
        <v>0</v>
      </c>
      <c r="F1311">
        <v>0</v>
      </c>
      <c r="G1311">
        <v>0</v>
      </c>
      <c r="H1311">
        <v>0</v>
      </c>
      <c r="J1311">
        <v>0</v>
      </c>
      <c r="K1311">
        <v>0</v>
      </c>
      <c r="L1311">
        <v>0</v>
      </c>
      <c r="M1311">
        <v>0</v>
      </c>
      <c r="N1311">
        <v>0</v>
      </c>
      <c r="O1311">
        <v>0</v>
      </c>
      <c r="P1311">
        <v>0</v>
      </c>
      <c r="Q1311">
        <v>0</v>
      </c>
      <c r="S1311">
        <v>5</v>
      </c>
      <c r="T1311">
        <v>0</v>
      </c>
      <c r="U1311">
        <v>0</v>
      </c>
      <c r="V1311">
        <v>0</v>
      </c>
      <c r="W1311">
        <v>5</v>
      </c>
      <c r="X1311">
        <v>0</v>
      </c>
      <c r="Y1311">
        <v>0</v>
      </c>
      <c r="AA1311">
        <v>0</v>
      </c>
      <c r="AB1311">
        <v>0</v>
      </c>
      <c r="AC1311">
        <v>0</v>
      </c>
      <c r="AE1311">
        <v>1.5444827864999999</v>
      </c>
      <c r="AF1311" t="s">
        <v>36</v>
      </c>
      <c r="AG1311">
        <v>150</v>
      </c>
      <c r="AH1311" t="s">
        <v>37</v>
      </c>
    </row>
    <row r="1312" spans="1:34" x14ac:dyDescent="0.25">
      <c r="A1312">
        <v>1884</v>
      </c>
      <c r="B1312">
        <v>0</v>
      </c>
      <c r="C1312">
        <v>0</v>
      </c>
      <c r="D1312">
        <v>0</v>
      </c>
      <c r="E1312">
        <v>0</v>
      </c>
      <c r="F1312">
        <v>0</v>
      </c>
      <c r="G1312">
        <v>0</v>
      </c>
      <c r="H1312">
        <v>0</v>
      </c>
      <c r="J1312">
        <v>0</v>
      </c>
      <c r="K1312">
        <v>0</v>
      </c>
      <c r="L1312">
        <v>0</v>
      </c>
      <c r="M1312">
        <v>0</v>
      </c>
      <c r="N1312">
        <v>0</v>
      </c>
      <c r="O1312">
        <v>0</v>
      </c>
      <c r="P1312">
        <v>0</v>
      </c>
      <c r="Q1312">
        <v>0</v>
      </c>
      <c r="S1312">
        <v>5</v>
      </c>
      <c r="T1312">
        <v>0</v>
      </c>
      <c r="U1312">
        <v>0</v>
      </c>
      <c r="V1312">
        <v>0</v>
      </c>
      <c r="W1312">
        <v>5</v>
      </c>
      <c r="X1312">
        <v>0</v>
      </c>
      <c r="Y1312">
        <v>0</v>
      </c>
      <c r="AA1312">
        <v>0</v>
      </c>
      <c r="AB1312">
        <v>0</v>
      </c>
      <c r="AC1312">
        <v>0</v>
      </c>
      <c r="AE1312">
        <v>1.5444827864999999</v>
      </c>
      <c r="AF1312" t="s">
        <v>38</v>
      </c>
      <c r="AG1312">
        <v>200</v>
      </c>
      <c r="AH1312" t="s">
        <v>39</v>
      </c>
    </row>
    <row r="1313" spans="1:34" x14ac:dyDescent="0.25">
      <c r="A1313">
        <v>1887</v>
      </c>
      <c r="B1313">
        <v>0</v>
      </c>
      <c r="C1313">
        <v>0</v>
      </c>
      <c r="D1313">
        <v>0</v>
      </c>
      <c r="E1313">
        <v>0</v>
      </c>
      <c r="F1313">
        <v>0</v>
      </c>
      <c r="G1313">
        <v>0</v>
      </c>
      <c r="H1313">
        <v>0</v>
      </c>
      <c r="J1313">
        <v>0</v>
      </c>
      <c r="K1313">
        <v>0</v>
      </c>
      <c r="L1313">
        <v>0</v>
      </c>
      <c r="M1313">
        <v>0</v>
      </c>
      <c r="N1313">
        <v>0</v>
      </c>
      <c r="O1313">
        <v>0</v>
      </c>
      <c r="P1313">
        <v>0</v>
      </c>
      <c r="Q1313">
        <v>0</v>
      </c>
      <c r="S1313">
        <v>0</v>
      </c>
      <c r="T1313">
        <v>0</v>
      </c>
      <c r="U1313">
        <v>0</v>
      </c>
      <c r="V1313">
        <v>0</v>
      </c>
      <c r="W1313">
        <v>0</v>
      </c>
      <c r="X1313">
        <v>0</v>
      </c>
      <c r="Y1313">
        <v>0</v>
      </c>
      <c r="AA1313">
        <v>2</v>
      </c>
      <c r="AB1313">
        <v>0</v>
      </c>
      <c r="AC1313">
        <v>2</v>
      </c>
      <c r="AD1313">
        <v>6</v>
      </c>
      <c r="AE1313">
        <v>0.84409618873799996</v>
      </c>
      <c r="AF1313" t="s">
        <v>44</v>
      </c>
      <c r="AG1313">
        <v>0.4</v>
      </c>
      <c r="AH1313" t="s">
        <v>45</v>
      </c>
    </row>
    <row r="1314" spans="1:34" x14ac:dyDescent="0.25">
      <c r="A1314">
        <v>1887</v>
      </c>
      <c r="B1314">
        <v>0</v>
      </c>
      <c r="C1314">
        <v>0</v>
      </c>
      <c r="D1314">
        <v>0</v>
      </c>
      <c r="E1314">
        <v>0</v>
      </c>
      <c r="F1314">
        <v>0</v>
      </c>
      <c r="G1314">
        <v>0</v>
      </c>
      <c r="H1314">
        <v>0</v>
      </c>
      <c r="J1314">
        <v>0</v>
      </c>
      <c r="K1314">
        <v>0</v>
      </c>
      <c r="L1314">
        <v>0</v>
      </c>
      <c r="M1314">
        <v>0</v>
      </c>
      <c r="N1314">
        <v>0</v>
      </c>
      <c r="O1314">
        <v>0</v>
      </c>
      <c r="P1314">
        <v>0</v>
      </c>
      <c r="Q1314">
        <v>0</v>
      </c>
      <c r="S1314">
        <v>0</v>
      </c>
      <c r="T1314">
        <v>0</v>
      </c>
      <c r="U1314">
        <v>0</v>
      </c>
      <c r="V1314">
        <v>0</v>
      </c>
      <c r="W1314">
        <v>0</v>
      </c>
      <c r="X1314">
        <v>0</v>
      </c>
      <c r="Y1314">
        <v>0</v>
      </c>
      <c r="AA1314">
        <v>2</v>
      </c>
      <c r="AB1314">
        <v>0</v>
      </c>
      <c r="AC1314">
        <v>2</v>
      </c>
      <c r="AD1314">
        <v>6</v>
      </c>
      <c r="AE1314">
        <v>0.84409618873799996</v>
      </c>
      <c r="AF1314" t="s">
        <v>46</v>
      </c>
      <c r="AG1314">
        <v>0.5</v>
      </c>
      <c r="AH1314" t="s">
        <v>47</v>
      </c>
    </row>
    <row r="1315" spans="1:34" x14ac:dyDescent="0.25">
      <c r="A1315">
        <v>1889</v>
      </c>
      <c r="B1315">
        <v>0</v>
      </c>
      <c r="C1315">
        <v>0</v>
      </c>
      <c r="D1315">
        <v>0</v>
      </c>
      <c r="E1315">
        <v>0</v>
      </c>
      <c r="F1315">
        <v>0</v>
      </c>
      <c r="G1315">
        <v>0</v>
      </c>
      <c r="H1315">
        <v>0</v>
      </c>
      <c r="J1315">
        <v>0</v>
      </c>
      <c r="K1315">
        <v>0</v>
      </c>
      <c r="L1315">
        <v>0</v>
      </c>
      <c r="M1315">
        <v>0</v>
      </c>
      <c r="N1315">
        <v>0</v>
      </c>
      <c r="O1315">
        <v>0</v>
      </c>
      <c r="P1315">
        <v>0</v>
      </c>
      <c r="Q1315">
        <v>0</v>
      </c>
      <c r="S1315">
        <v>0</v>
      </c>
      <c r="T1315">
        <v>0</v>
      </c>
      <c r="U1315">
        <v>0</v>
      </c>
      <c r="V1315">
        <v>0</v>
      </c>
      <c r="W1315">
        <v>0</v>
      </c>
      <c r="X1315">
        <v>0</v>
      </c>
      <c r="Y1315">
        <v>0</v>
      </c>
      <c r="AA1315">
        <v>5</v>
      </c>
      <c r="AB1315">
        <v>0</v>
      </c>
      <c r="AC1315">
        <v>5</v>
      </c>
      <c r="AD1315">
        <v>4</v>
      </c>
      <c r="AE1315">
        <v>0.77135400451900005</v>
      </c>
      <c r="AF1315" t="s">
        <v>36</v>
      </c>
      <c r="AG1315">
        <v>150</v>
      </c>
      <c r="AH1315" t="s">
        <v>37</v>
      </c>
    </row>
    <row r="1316" spans="1:34" x14ac:dyDescent="0.25">
      <c r="A1316">
        <v>1889</v>
      </c>
      <c r="B1316">
        <v>0</v>
      </c>
      <c r="C1316">
        <v>0</v>
      </c>
      <c r="D1316">
        <v>0</v>
      </c>
      <c r="E1316">
        <v>0</v>
      </c>
      <c r="F1316">
        <v>0</v>
      </c>
      <c r="G1316">
        <v>0</v>
      </c>
      <c r="H1316">
        <v>0</v>
      </c>
      <c r="J1316">
        <v>0</v>
      </c>
      <c r="K1316">
        <v>0</v>
      </c>
      <c r="L1316">
        <v>0</v>
      </c>
      <c r="M1316">
        <v>0</v>
      </c>
      <c r="N1316">
        <v>0</v>
      </c>
      <c r="O1316">
        <v>0</v>
      </c>
      <c r="P1316">
        <v>0</v>
      </c>
      <c r="Q1316">
        <v>0</v>
      </c>
      <c r="S1316">
        <v>0</v>
      </c>
      <c r="T1316">
        <v>0</v>
      </c>
      <c r="U1316">
        <v>0</v>
      </c>
      <c r="V1316">
        <v>0</v>
      </c>
      <c r="W1316">
        <v>0</v>
      </c>
      <c r="X1316">
        <v>0</v>
      </c>
      <c r="Y1316">
        <v>0</v>
      </c>
      <c r="AA1316">
        <v>5</v>
      </c>
      <c r="AB1316">
        <v>0</v>
      </c>
      <c r="AC1316">
        <v>5</v>
      </c>
      <c r="AD1316">
        <v>4</v>
      </c>
      <c r="AE1316">
        <v>0.77135400451900005</v>
      </c>
      <c r="AF1316" t="s">
        <v>38</v>
      </c>
      <c r="AG1316">
        <v>200</v>
      </c>
      <c r="AH1316" t="s">
        <v>39</v>
      </c>
    </row>
    <row r="1317" spans="1:34" x14ac:dyDescent="0.25">
      <c r="A1317">
        <v>1889</v>
      </c>
      <c r="B1317">
        <v>0</v>
      </c>
      <c r="C1317">
        <v>0</v>
      </c>
      <c r="D1317">
        <v>0</v>
      </c>
      <c r="E1317">
        <v>0</v>
      </c>
      <c r="F1317">
        <v>0</v>
      </c>
      <c r="G1317">
        <v>0</v>
      </c>
      <c r="H1317">
        <v>0</v>
      </c>
      <c r="J1317">
        <v>0</v>
      </c>
      <c r="K1317">
        <v>0</v>
      </c>
      <c r="L1317">
        <v>0</v>
      </c>
      <c r="M1317">
        <v>0</v>
      </c>
      <c r="N1317">
        <v>0</v>
      </c>
      <c r="O1317">
        <v>0</v>
      </c>
      <c r="P1317">
        <v>0</v>
      </c>
      <c r="Q1317">
        <v>0</v>
      </c>
      <c r="S1317">
        <v>0</v>
      </c>
      <c r="T1317">
        <v>0</v>
      </c>
      <c r="U1317">
        <v>0</v>
      </c>
      <c r="V1317">
        <v>0</v>
      </c>
      <c r="W1317">
        <v>0</v>
      </c>
      <c r="X1317">
        <v>0</v>
      </c>
      <c r="Y1317">
        <v>0</v>
      </c>
      <c r="AA1317">
        <v>5</v>
      </c>
      <c r="AB1317">
        <v>0</v>
      </c>
      <c r="AC1317">
        <v>5</v>
      </c>
      <c r="AD1317">
        <v>4</v>
      </c>
      <c r="AE1317">
        <v>0.77135400451900005</v>
      </c>
      <c r="AF1317" t="s">
        <v>46</v>
      </c>
      <c r="AG1317">
        <v>0.5</v>
      </c>
      <c r="AH1317" t="s">
        <v>47</v>
      </c>
    </row>
    <row r="1318" spans="1:34" x14ac:dyDescent="0.25">
      <c r="A1318">
        <v>1893</v>
      </c>
      <c r="B1318">
        <v>0</v>
      </c>
      <c r="C1318">
        <v>0</v>
      </c>
      <c r="D1318">
        <v>0</v>
      </c>
      <c r="E1318">
        <v>0</v>
      </c>
      <c r="F1318">
        <v>0</v>
      </c>
      <c r="G1318">
        <v>0</v>
      </c>
      <c r="H1318">
        <v>0</v>
      </c>
      <c r="J1318">
        <v>10</v>
      </c>
      <c r="K1318">
        <v>0</v>
      </c>
      <c r="L1318">
        <v>0</v>
      </c>
      <c r="M1318">
        <v>0</v>
      </c>
      <c r="N1318">
        <v>0</v>
      </c>
      <c r="O1318">
        <v>0</v>
      </c>
      <c r="P1318">
        <v>0</v>
      </c>
      <c r="Q1318">
        <v>0</v>
      </c>
      <c r="S1318">
        <v>6</v>
      </c>
      <c r="T1318">
        <v>2</v>
      </c>
      <c r="U1318">
        <v>2</v>
      </c>
      <c r="V1318">
        <v>0</v>
      </c>
      <c r="W1318">
        <v>2</v>
      </c>
      <c r="X1318">
        <v>0</v>
      </c>
      <c r="Y1318">
        <v>0</v>
      </c>
      <c r="Z1318">
        <v>3</v>
      </c>
      <c r="AA1318">
        <v>4</v>
      </c>
      <c r="AB1318">
        <v>2</v>
      </c>
      <c r="AC1318">
        <v>2</v>
      </c>
      <c r="AD1318">
        <v>3</v>
      </c>
      <c r="AE1318">
        <v>0.78602614843999996</v>
      </c>
      <c r="AF1318" t="s">
        <v>49</v>
      </c>
      <c r="AG1318">
        <v>50</v>
      </c>
      <c r="AH1318" t="s">
        <v>50</v>
      </c>
    </row>
    <row r="1319" spans="1:34" x14ac:dyDescent="0.25">
      <c r="A1319">
        <v>1893</v>
      </c>
      <c r="B1319">
        <v>0</v>
      </c>
      <c r="C1319">
        <v>0</v>
      </c>
      <c r="D1319">
        <v>0</v>
      </c>
      <c r="E1319">
        <v>0</v>
      </c>
      <c r="F1319">
        <v>0</v>
      </c>
      <c r="G1319">
        <v>0</v>
      </c>
      <c r="H1319">
        <v>0</v>
      </c>
      <c r="J1319">
        <v>10</v>
      </c>
      <c r="K1319">
        <v>0</v>
      </c>
      <c r="L1319">
        <v>0</v>
      </c>
      <c r="M1319">
        <v>0</v>
      </c>
      <c r="N1319">
        <v>0</v>
      </c>
      <c r="O1319">
        <v>0</v>
      </c>
      <c r="P1319">
        <v>0</v>
      </c>
      <c r="Q1319">
        <v>0</v>
      </c>
      <c r="S1319">
        <v>6</v>
      </c>
      <c r="T1319">
        <v>2</v>
      </c>
      <c r="U1319">
        <v>2</v>
      </c>
      <c r="V1319">
        <v>0</v>
      </c>
      <c r="W1319">
        <v>2</v>
      </c>
      <c r="X1319">
        <v>0</v>
      </c>
      <c r="Y1319">
        <v>0</v>
      </c>
      <c r="Z1319">
        <v>3</v>
      </c>
      <c r="AA1319">
        <v>4</v>
      </c>
      <c r="AB1319">
        <v>2</v>
      </c>
      <c r="AC1319">
        <v>2</v>
      </c>
      <c r="AD1319">
        <v>3</v>
      </c>
      <c r="AE1319">
        <v>0.78602614843999996</v>
      </c>
      <c r="AF1319" t="s">
        <v>34</v>
      </c>
      <c r="AG1319">
        <v>100</v>
      </c>
      <c r="AH1319" t="s">
        <v>35</v>
      </c>
    </row>
    <row r="1320" spans="1:34" x14ac:dyDescent="0.25">
      <c r="A1320">
        <v>1893</v>
      </c>
      <c r="B1320">
        <v>0</v>
      </c>
      <c r="C1320">
        <v>0</v>
      </c>
      <c r="D1320">
        <v>0</v>
      </c>
      <c r="E1320">
        <v>0</v>
      </c>
      <c r="F1320">
        <v>0</v>
      </c>
      <c r="G1320">
        <v>0</v>
      </c>
      <c r="H1320">
        <v>0</v>
      </c>
      <c r="J1320">
        <v>10</v>
      </c>
      <c r="K1320">
        <v>0</v>
      </c>
      <c r="L1320">
        <v>0</v>
      </c>
      <c r="M1320">
        <v>0</v>
      </c>
      <c r="N1320">
        <v>0</v>
      </c>
      <c r="O1320">
        <v>0</v>
      </c>
      <c r="P1320">
        <v>0</v>
      </c>
      <c r="Q1320">
        <v>0</v>
      </c>
      <c r="S1320">
        <v>6</v>
      </c>
      <c r="T1320">
        <v>2</v>
      </c>
      <c r="U1320">
        <v>2</v>
      </c>
      <c r="V1320">
        <v>0</v>
      </c>
      <c r="W1320">
        <v>2</v>
      </c>
      <c r="X1320">
        <v>0</v>
      </c>
      <c r="Y1320">
        <v>0</v>
      </c>
      <c r="Z1320">
        <v>3</v>
      </c>
      <c r="AA1320">
        <v>4</v>
      </c>
      <c r="AB1320">
        <v>2</v>
      </c>
      <c r="AC1320">
        <v>2</v>
      </c>
      <c r="AD1320">
        <v>3</v>
      </c>
      <c r="AE1320">
        <v>0.78602614843999996</v>
      </c>
      <c r="AF1320" t="s">
        <v>36</v>
      </c>
      <c r="AG1320">
        <v>150</v>
      </c>
      <c r="AH1320" t="s">
        <v>37</v>
      </c>
    </row>
    <row r="1321" spans="1:34" x14ac:dyDescent="0.25">
      <c r="A1321">
        <v>1893</v>
      </c>
      <c r="B1321">
        <v>0</v>
      </c>
      <c r="C1321">
        <v>0</v>
      </c>
      <c r="D1321">
        <v>0</v>
      </c>
      <c r="E1321">
        <v>0</v>
      </c>
      <c r="F1321">
        <v>0</v>
      </c>
      <c r="G1321">
        <v>0</v>
      </c>
      <c r="H1321">
        <v>0</v>
      </c>
      <c r="J1321">
        <v>10</v>
      </c>
      <c r="K1321">
        <v>0</v>
      </c>
      <c r="L1321">
        <v>0</v>
      </c>
      <c r="M1321">
        <v>0</v>
      </c>
      <c r="N1321">
        <v>0</v>
      </c>
      <c r="O1321">
        <v>0</v>
      </c>
      <c r="P1321">
        <v>0</v>
      </c>
      <c r="Q1321">
        <v>0</v>
      </c>
      <c r="S1321">
        <v>6</v>
      </c>
      <c r="T1321">
        <v>2</v>
      </c>
      <c r="U1321">
        <v>2</v>
      </c>
      <c r="V1321">
        <v>0</v>
      </c>
      <c r="W1321">
        <v>2</v>
      </c>
      <c r="X1321">
        <v>0</v>
      </c>
      <c r="Y1321">
        <v>0</v>
      </c>
      <c r="Z1321">
        <v>3</v>
      </c>
      <c r="AA1321">
        <v>4</v>
      </c>
      <c r="AB1321">
        <v>2</v>
      </c>
      <c r="AC1321">
        <v>2</v>
      </c>
      <c r="AD1321">
        <v>3</v>
      </c>
      <c r="AE1321">
        <v>0.78602614843999996</v>
      </c>
      <c r="AF1321" t="s">
        <v>38</v>
      </c>
      <c r="AG1321">
        <v>200</v>
      </c>
      <c r="AH1321" t="s">
        <v>39</v>
      </c>
    </row>
    <row r="1322" spans="1:34" x14ac:dyDescent="0.25">
      <c r="A1322">
        <v>1893</v>
      </c>
      <c r="B1322">
        <v>0</v>
      </c>
      <c r="C1322">
        <v>0</v>
      </c>
      <c r="D1322">
        <v>0</v>
      </c>
      <c r="E1322">
        <v>0</v>
      </c>
      <c r="F1322">
        <v>0</v>
      </c>
      <c r="G1322">
        <v>0</v>
      </c>
      <c r="H1322">
        <v>0</v>
      </c>
      <c r="J1322">
        <v>10</v>
      </c>
      <c r="K1322">
        <v>0</v>
      </c>
      <c r="L1322">
        <v>0</v>
      </c>
      <c r="M1322">
        <v>0</v>
      </c>
      <c r="N1322">
        <v>0</v>
      </c>
      <c r="O1322">
        <v>0</v>
      </c>
      <c r="P1322">
        <v>0</v>
      </c>
      <c r="Q1322">
        <v>0</v>
      </c>
      <c r="S1322">
        <v>6</v>
      </c>
      <c r="T1322">
        <v>2</v>
      </c>
      <c r="U1322">
        <v>2</v>
      </c>
      <c r="V1322">
        <v>0</v>
      </c>
      <c r="W1322">
        <v>2</v>
      </c>
      <c r="X1322">
        <v>0</v>
      </c>
      <c r="Y1322">
        <v>0</v>
      </c>
      <c r="Z1322">
        <v>3</v>
      </c>
      <c r="AA1322">
        <v>4</v>
      </c>
      <c r="AB1322">
        <v>2</v>
      </c>
      <c r="AC1322">
        <v>2</v>
      </c>
      <c r="AD1322">
        <v>3</v>
      </c>
      <c r="AE1322">
        <v>0.78602614843999996</v>
      </c>
      <c r="AF1322" t="s">
        <v>42</v>
      </c>
      <c r="AG1322">
        <v>0.3</v>
      </c>
      <c r="AH1322" t="s">
        <v>43</v>
      </c>
    </row>
    <row r="1323" spans="1:34" x14ac:dyDescent="0.25">
      <c r="A1323">
        <v>1893</v>
      </c>
      <c r="B1323">
        <v>0</v>
      </c>
      <c r="C1323">
        <v>0</v>
      </c>
      <c r="D1323">
        <v>0</v>
      </c>
      <c r="E1323">
        <v>0</v>
      </c>
      <c r="F1323">
        <v>0</v>
      </c>
      <c r="G1323">
        <v>0</v>
      </c>
      <c r="H1323">
        <v>0</v>
      </c>
      <c r="J1323">
        <v>10</v>
      </c>
      <c r="K1323">
        <v>0</v>
      </c>
      <c r="L1323">
        <v>0</v>
      </c>
      <c r="M1323">
        <v>0</v>
      </c>
      <c r="N1323">
        <v>0</v>
      </c>
      <c r="O1323">
        <v>0</v>
      </c>
      <c r="P1323">
        <v>0</v>
      </c>
      <c r="Q1323">
        <v>0</v>
      </c>
      <c r="S1323">
        <v>6</v>
      </c>
      <c r="T1323">
        <v>2</v>
      </c>
      <c r="U1323">
        <v>2</v>
      </c>
      <c r="V1323">
        <v>0</v>
      </c>
      <c r="W1323">
        <v>2</v>
      </c>
      <c r="X1323">
        <v>0</v>
      </c>
      <c r="Y1323">
        <v>0</v>
      </c>
      <c r="Z1323">
        <v>3</v>
      </c>
      <c r="AA1323">
        <v>4</v>
      </c>
      <c r="AB1323">
        <v>2</v>
      </c>
      <c r="AC1323">
        <v>2</v>
      </c>
      <c r="AD1323">
        <v>3</v>
      </c>
      <c r="AE1323">
        <v>0.78602614843999996</v>
      </c>
      <c r="AF1323" t="s">
        <v>44</v>
      </c>
      <c r="AG1323">
        <v>0.4</v>
      </c>
      <c r="AH1323" t="s">
        <v>45</v>
      </c>
    </row>
    <row r="1324" spans="1:34" x14ac:dyDescent="0.25">
      <c r="A1324">
        <v>1893</v>
      </c>
      <c r="B1324">
        <v>0</v>
      </c>
      <c r="C1324">
        <v>0</v>
      </c>
      <c r="D1324">
        <v>0</v>
      </c>
      <c r="E1324">
        <v>0</v>
      </c>
      <c r="F1324">
        <v>0</v>
      </c>
      <c r="G1324">
        <v>0</v>
      </c>
      <c r="H1324">
        <v>0</v>
      </c>
      <c r="J1324">
        <v>10</v>
      </c>
      <c r="K1324">
        <v>0</v>
      </c>
      <c r="L1324">
        <v>0</v>
      </c>
      <c r="M1324">
        <v>0</v>
      </c>
      <c r="N1324">
        <v>0</v>
      </c>
      <c r="O1324">
        <v>0</v>
      </c>
      <c r="P1324">
        <v>0</v>
      </c>
      <c r="Q1324">
        <v>0</v>
      </c>
      <c r="S1324">
        <v>6</v>
      </c>
      <c r="T1324">
        <v>2</v>
      </c>
      <c r="U1324">
        <v>2</v>
      </c>
      <c r="V1324">
        <v>0</v>
      </c>
      <c r="W1324">
        <v>2</v>
      </c>
      <c r="X1324">
        <v>0</v>
      </c>
      <c r="Y1324">
        <v>0</v>
      </c>
      <c r="Z1324">
        <v>3</v>
      </c>
      <c r="AA1324">
        <v>4</v>
      </c>
      <c r="AB1324">
        <v>2</v>
      </c>
      <c r="AC1324">
        <v>2</v>
      </c>
      <c r="AD1324">
        <v>3</v>
      </c>
      <c r="AE1324">
        <v>0.78602614843999996</v>
      </c>
      <c r="AF1324" t="s">
        <v>46</v>
      </c>
      <c r="AG1324">
        <v>0.5</v>
      </c>
      <c r="AH1324" t="s">
        <v>47</v>
      </c>
    </row>
    <row r="1325" spans="1:34" x14ac:dyDescent="0.25">
      <c r="A1325">
        <v>1896</v>
      </c>
      <c r="B1325">
        <v>0</v>
      </c>
      <c r="C1325">
        <v>0</v>
      </c>
      <c r="D1325">
        <v>0</v>
      </c>
      <c r="E1325">
        <v>0</v>
      </c>
      <c r="F1325">
        <v>0</v>
      </c>
      <c r="G1325">
        <v>0</v>
      </c>
      <c r="H1325">
        <v>0</v>
      </c>
      <c r="J1325">
        <v>14</v>
      </c>
      <c r="K1325">
        <v>14</v>
      </c>
      <c r="L1325">
        <v>0</v>
      </c>
      <c r="M1325">
        <v>0</v>
      </c>
      <c r="N1325">
        <v>0</v>
      </c>
      <c r="O1325">
        <v>0</v>
      </c>
      <c r="P1325">
        <v>0</v>
      </c>
      <c r="Q1325">
        <v>14</v>
      </c>
      <c r="R1325">
        <v>5</v>
      </c>
      <c r="S1325">
        <v>14</v>
      </c>
      <c r="T1325">
        <v>0</v>
      </c>
      <c r="U1325">
        <v>0</v>
      </c>
      <c r="V1325">
        <v>0</v>
      </c>
      <c r="W1325">
        <v>0</v>
      </c>
      <c r="X1325">
        <v>14</v>
      </c>
      <c r="Y1325">
        <v>0</v>
      </c>
      <c r="Z1325">
        <v>5</v>
      </c>
      <c r="AA1325">
        <v>3</v>
      </c>
      <c r="AB1325">
        <v>3</v>
      </c>
      <c r="AC1325">
        <v>0</v>
      </c>
      <c r="AD1325">
        <v>30</v>
      </c>
      <c r="AE1325">
        <v>1.11732769297</v>
      </c>
      <c r="AF1325" t="s">
        <v>40</v>
      </c>
      <c r="AG1325">
        <v>0.2</v>
      </c>
      <c r="AH1325" t="s">
        <v>41</v>
      </c>
    </row>
    <row r="1326" spans="1:34" x14ac:dyDescent="0.25">
      <c r="A1326">
        <v>1896</v>
      </c>
      <c r="B1326">
        <v>0</v>
      </c>
      <c r="C1326">
        <v>0</v>
      </c>
      <c r="D1326">
        <v>0</v>
      </c>
      <c r="E1326">
        <v>0</v>
      </c>
      <c r="F1326">
        <v>0</v>
      </c>
      <c r="G1326">
        <v>0</v>
      </c>
      <c r="H1326">
        <v>0</v>
      </c>
      <c r="J1326">
        <v>14</v>
      </c>
      <c r="K1326">
        <v>14</v>
      </c>
      <c r="L1326">
        <v>0</v>
      </c>
      <c r="M1326">
        <v>0</v>
      </c>
      <c r="N1326">
        <v>0</v>
      </c>
      <c r="O1326">
        <v>0</v>
      </c>
      <c r="P1326">
        <v>0</v>
      </c>
      <c r="Q1326">
        <v>14</v>
      </c>
      <c r="R1326">
        <v>5</v>
      </c>
      <c r="S1326">
        <v>14</v>
      </c>
      <c r="T1326">
        <v>0</v>
      </c>
      <c r="U1326">
        <v>0</v>
      </c>
      <c r="V1326">
        <v>0</v>
      </c>
      <c r="W1326">
        <v>0</v>
      </c>
      <c r="X1326">
        <v>14</v>
      </c>
      <c r="Y1326">
        <v>0</v>
      </c>
      <c r="Z1326">
        <v>5</v>
      </c>
      <c r="AA1326">
        <v>3</v>
      </c>
      <c r="AB1326">
        <v>3</v>
      </c>
      <c r="AC1326">
        <v>0</v>
      </c>
      <c r="AD1326">
        <v>30</v>
      </c>
      <c r="AE1326">
        <v>1.11732769297</v>
      </c>
      <c r="AF1326" t="s">
        <v>42</v>
      </c>
      <c r="AG1326">
        <v>0.3</v>
      </c>
      <c r="AH1326" t="s">
        <v>43</v>
      </c>
    </row>
    <row r="1327" spans="1:34" x14ac:dyDescent="0.25">
      <c r="A1327">
        <v>1896</v>
      </c>
      <c r="B1327">
        <v>0</v>
      </c>
      <c r="C1327">
        <v>0</v>
      </c>
      <c r="D1327">
        <v>0</v>
      </c>
      <c r="E1327">
        <v>0</v>
      </c>
      <c r="F1327">
        <v>0</v>
      </c>
      <c r="G1327">
        <v>0</v>
      </c>
      <c r="H1327">
        <v>0</v>
      </c>
      <c r="J1327">
        <v>14</v>
      </c>
      <c r="K1327">
        <v>14</v>
      </c>
      <c r="L1327">
        <v>0</v>
      </c>
      <c r="M1327">
        <v>0</v>
      </c>
      <c r="N1327">
        <v>0</v>
      </c>
      <c r="O1327">
        <v>0</v>
      </c>
      <c r="P1327">
        <v>0</v>
      </c>
      <c r="Q1327">
        <v>14</v>
      </c>
      <c r="R1327">
        <v>5</v>
      </c>
      <c r="S1327">
        <v>14</v>
      </c>
      <c r="T1327">
        <v>0</v>
      </c>
      <c r="U1327">
        <v>0</v>
      </c>
      <c r="V1327">
        <v>0</v>
      </c>
      <c r="W1327">
        <v>0</v>
      </c>
      <c r="X1327">
        <v>14</v>
      </c>
      <c r="Y1327">
        <v>0</v>
      </c>
      <c r="Z1327">
        <v>5</v>
      </c>
      <c r="AA1327">
        <v>3</v>
      </c>
      <c r="AB1327">
        <v>3</v>
      </c>
      <c r="AC1327">
        <v>0</v>
      </c>
      <c r="AD1327">
        <v>30</v>
      </c>
      <c r="AE1327">
        <v>1.11732769297</v>
      </c>
      <c r="AF1327" t="s">
        <v>44</v>
      </c>
      <c r="AG1327">
        <v>0.4</v>
      </c>
      <c r="AH1327" t="s">
        <v>45</v>
      </c>
    </row>
    <row r="1328" spans="1:34" x14ac:dyDescent="0.25">
      <c r="A1328">
        <v>1896</v>
      </c>
      <c r="B1328">
        <v>0</v>
      </c>
      <c r="C1328">
        <v>0</v>
      </c>
      <c r="D1328">
        <v>0</v>
      </c>
      <c r="E1328">
        <v>0</v>
      </c>
      <c r="F1328">
        <v>0</v>
      </c>
      <c r="G1328">
        <v>0</v>
      </c>
      <c r="H1328">
        <v>0</v>
      </c>
      <c r="J1328">
        <v>14</v>
      </c>
      <c r="K1328">
        <v>14</v>
      </c>
      <c r="L1328">
        <v>0</v>
      </c>
      <c r="M1328">
        <v>0</v>
      </c>
      <c r="N1328">
        <v>0</v>
      </c>
      <c r="O1328">
        <v>0</v>
      </c>
      <c r="P1328">
        <v>0</v>
      </c>
      <c r="Q1328">
        <v>14</v>
      </c>
      <c r="R1328">
        <v>5</v>
      </c>
      <c r="S1328">
        <v>14</v>
      </c>
      <c r="T1328">
        <v>0</v>
      </c>
      <c r="U1328">
        <v>0</v>
      </c>
      <c r="V1328">
        <v>0</v>
      </c>
      <c r="W1328">
        <v>0</v>
      </c>
      <c r="X1328">
        <v>14</v>
      </c>
      <c r="Y1328">
        <v>0</v>
      </c>
      <c r="Z1328">
        <v>5</v>
      </c>
      <c r="AA1328">
        <v>3</v>
      </c>
      <c r="AB1328">
        <v>3</v>
      </c>
      <c r="AC1328">
        <v>0</v>
      </c>
      <c r="AD1328">
        <v>30</v>
      </c>
      <c r="AE1328">
        <v>1.11732769297</v>
      </c>
      <c r="AF1328" t="s">
        <v>46</v>
      </c>
      <c r="AG1328">
        <v>0.5</v>
      </c>
      <c r="AH1328" t="s">
        <v>47</v>
      </c>
    </row>
    <row r="1329" spans="1:34" x14ac:dyDescent="0.25">
      <c r="A1329">
        <v>1898</v>
      </c>
      <c r="B1329">
        <v>0</v>
      </c>
      <c r="C1329">
        <v>0</v>
      </c>
      <c r="D1329">
        <v>0</v>
      </c>
      <c r="E1329">
        <v>0</v>
      </c>
      <c r="F1329">
        <v>0</v>
      </c>
      <c r="G1329">
        <v>0</v>
      </c>
      <c r="H1329">
        <v>0</v>
      </c>
      <c r="J1329">
        <v>0</v>
      </c>
      <c r="K1329">
        <v>12</v>
      </c>
      <c r="L1329">
        <v>2</v>
      </c>
      <c r="M1329">
        <v>0</v>
      </c>
      <c r="N1329">
        <v>0</v>
      </c>
      <c r="O1329">
        <v>10</v>
      </c>
      <c r="P1329">
        <v>0</v>
      </c>
      <c r="Q1329">
        <v>0</v>
      </c>
      <c r="R1329">
        <v>1.1000000000000001</v>
      </c>
      <c r="S1329">
        <v>6</v>
      </c>
      <c r="T1329">
        <v>0</v>
      </c>
      <c r="U1329">
        <v>0</v>
      </c>
      <c r="V1329">
        <v>0</v>
      </c>
      <c r="W1329">
        <v>6</v>
      </c>
      <c r="X1329">
        <v>0</v>
      </c>
      <c r="Y1329">
        <v>0</v>
      </c>
      <c r="Z1329">
        <v>1</v>
      </c>
      <c r="AA1329">
        <v>2</v>
      </c>
      <c r="AB1329">
        <v>0</v>
      </c>
      <c r="AC1329">
        <v>2</v>
      </c>
      <c r="AD1329">
        <v>5</v>
      </c>
      <c r="AE1329">
        <v>1.74259632187</v>
      </c>
      <c r="AF1329" t="s">
        <v>46</v>
      </c>
      <c r="AG1329">
        <v>0.5</v>
      </c>
      <c r="AH1329" t="s">
        <v>47</v>
      </c>
    </row>
    <row r="1330" spans="1:34" x14ac:dyDescent="0.25">
      <c r="A1330">
        <v>1899</v>
      </c>
      <c r="B1330">
        <v>0</v>
      </c>
      <c r="C1330">
        <v>0</v>
      </c>
      <c r="D1330">
        <v>0</v>
      </c>
      <c r="E1330">
        <v>0</v>
      </c>
      <c r="F1330">
        <v>0</v>
      </c>
      <c r="G1330">
        <v>0</v>
      </c>
      <c r="H1330">
        <v>0</v>
      </c>
      <c r="J1330">
        <v>0</v>
      </c>
      <c r="K1330">
        <v>0</v>
      </c>
      <c r="L1330">
        <v>0</v>
      </c>
      <c r="M1330">
        <v>0</v>
      </c>
      <c r="N1330">
        <v>0</v>
      </c>
      <c r="O1330">
        <v>0</v>
      </c>
      <c r="P1330">
        <v>0</v>
      </c>
      <c r="Q1330">
        <v>0</v>
      </c>
      <c r="S1330" t="s">
        <v>51</v>
      </c>
      <c r="AA1330" t="s">
        <v>51</v>
      </c>
      <c r="AE1330">
        <v>0.986936094288</v>
      </c>
      <c r="AF1330" t="s">
        <v>49</v>
      </c>
      <c r="AG1330">
        <v>50</v>
      </c>
      <c r="AH1330" t="s">
        <v>50</v>
      </c>
    </row>
    <row r="1331" spans="1:34" x14ac:dyDescent="0.25">
      <c r="A1331">
        <v>1899</v>
      </c>
      <c r="B1331">
        <v>0</v>
      </c>
      <c r="C1331">
        <v>0</v>
      </c>
      <c r="D1331">
        <v>0</v>
      </c>
      <c r="E1331">
        <v>0</v>
      </c>
      <c r="F1331">
        <v>0</v>
      </c>
      <c r="G1331">
        <v>0</v>
      </c>
      <c r="H1331">
        <v>0</v>
      </c>
      <c r="J1331">
        <v>0</v>
      </c>
      <c r="K1331">
        <v>0</v>
      </c>
      <c r="L1331">
        <v>0</v>
      </c>
      <c r="M1331">
        <v>0</v>
      </c>
      <c r="N1331">
        <v>0</v>
      </c>
      <c r="O1331">
        <v>0</v>
      </c>
      <c r="P1331">
        <v>0</v>
      </c>
      <c r="Q1331">
        <v>0</v>
      </c>
      <c r="S1331" t="s">
        <v>51</v>
      </c>
      <c r="AA1331" t="s">
        <v>51</v>
      </c>
      <c r="AE1331">
        <v>0.986936094288</v>
      </c>
      <c r="AF1331" t="s">
        <v>34</v>
      </c>
      <c r="AG1331">
        <v>100</v>
      </c>
      <c r="AH1331" t="s">
        <v>35</v>
      </c>
    </row>
    <row r="1332" spans="1:34" x14ac:dyDescent="0.25">
      <c r="A1332">
        <v>1899</v>
      </c>
      <c r="B1332">
        <v>0</v>
      </c>
      <c r="C1332">
        <v>0</v>
      </c>
      <c r="D1332">
        <v>0</v>
      </c>
      <c r="E1332">
        <v>0</v>
      </c>
      <c r="F1332">
        <v>0</v>
      </c>
      <c r="G1332">
        <v>0</v>
      </c>
      <c r="H1332">
        <v>0</v>
      </c>
      <c r="J1332">
        <v>0</v>
      </c>
      <c r="K1332">
        <v>0</v>
      </c>
      <c r="L1332">
        <v>0</v>
      </c>
      <c r="M1332">
        <v>0</v>
      </c>
      <c r="N1332">
        <v>0</v>
      </c>
      <c r="O1332">
        <v>0</v>
      </c>
      <c r="P1332">
        <v>0</v>
      </c>
      <c r="Q1332">
        <v>0</v>
      </c>
      <c r="S1332" t="s">
        <v>51</v>
      </c>
      <c r="AA1332" t="s">
        <v>51</v>
      </c>
      <c r="AE1332">
        <v>0.986936094288</v>
      </c>
      <c r="AF1332" t="s">
        <v>36</v>
      </c>
      <c r="AG1332">
        <v>150</v>
      </c>
      <c r="AH1332" t="s">
        <v>37</v>
      </c>
    </row>
    <row r="1333" spans="1:34" x14ac:dyDescent="0.25">
      <c r="A1333">
        <v>1899</v>
      </c>
      <c r="B1333">
        <v>0</v>
      </c>
      <c r="C1333">
        <v>0</v>
      </c>
      <c r="D1333">
        <v>0</v>
      </c>
      <c r="E1333">
        <v>0</v>
      </c>
      <c r="F1333">
        <v>0</v>
      </c>
      <c r="G1333">
        <v>0</v>
      </c>
      <c r="H1333">
        <v>0</v>
      </c>
      <c r="J1333">
        <v>0</v>
      </c>
      <c r="K1333">
        <v>0</v>
      </c>
      <c r="L1333">
        <v>0</v>
      </c>
      <c r="M1333">
        <v>0</v>
      </c>
      <c r="N1333">
        <v>0</v>
      </c>
      <c r="O1333">
        <v>0</v>
      </c>
      <c r="P1333">
        <v>0</v>
      </c>
      <c r="Q1333">
        <v>0</v>
      </c>
      <c r="S1333" t="s">
        <v>51</v>
      </c>
      <c r="AA1333" t="s">
        <v>51</v>
      </c>
      <c r="AE1333">
        <v>0.986936094288</v>
      </c>
      <c r="AF1333" t="s">
        <v>38</v>
      </c>
      <c r="AG1333">
        <v>200</v>
      </c>
      <c r="AH1333" t="s">
        <v>39</v>
      </c>
    </row>
    <row r="1334" spans="1:34" x14ac:dyDescent="0.25">
      <c r="A1334">
        <v>1899</v>
      </c>
      <c r="B1334">
        <v>0</v>
      </c>
      <c r="C1334">
        <v>0</v>
      </c>
      <c r="D1334">
        <v>0</v>
      </c>
      <c r="E1334">
        <v>0</v>
      </c>
      <c r="F1334">
        <v>0</v>
      </c>
      <c r="G1334">
        <v>0</v>
      </c>
      <c r="H1334">
        <v>0</v>
      </c>
      <c r="J1334">
        <v>0</v>
      </c>
      <c r="K1334">
        <v>0</v>
      </c>
      <c r="L1334">
        <v>0</v>
      </c>
      <c r="M1334">
        <v>0</v>
      </c>
      <c r="N1334">
        <v>0</v>
      </c>
      <c r="O1334">
        <v>0</v>
      </c>
      <c r="P1334">
        <v>0</v>
      </c>
      <c r="Q1334">
        <v>0</v>
      </c>
      <c r="S1334" t="s">
        <v>51</v>
      </c>
      <c r="AA1334" t="s">
        <v>51</v>
      </c>
      <c r="AE1334">
        <v>0.986936094288</v>
      </c>
      <c r="AF1334" t="s">
        <v>44</v>
      </c>
      <c r="AG1334">
        <v>0.4</v>
      </c>
      <c r="AH1334" t="s">
        <v>45</v>
      </c>
    </row>
    <row r="1335" spans="1:34" x14ac:dyDescent="0.25">
      <c r="A1335">
        <v>1899</v>
      </c>
      <c r="B1335">
        <v>0</v>
      </c>
      <c r="C1335">
        <v>0</v>
      </c>
      <c r="D1335">
        <v>0</v>
      </c>
      <c r="E1335">
        <v>0</v>
      </c>
      <c r="F1335">
        <v>0</v>
      </c>
      <c r="G1335">
        <v>0</v>
      </c>
      <c r="H1335">
        <v>0</v>
      </c>
      <c r="J1335">
        <v>0</v>
      </c>
      <c r="K1335">
        <v>0</v>
      </c>
      <c r="L1335">
        <v>0</v>
      </c>
      <c r="M1335">
        <v>0</v>
      </c>
      <c r="N1335">
        <v>0</v>
      </c>
      <c r="O1335">
        <v>0</v>
      </c>
      <c r="P1335">
        <v>0</v>
      </c>
      <c r="Q1335">
        <v>0</v>
      </c>
      <c r="S1335" t="s">
        <v>51</v>
      </c>
      <c r="AA1335" t="s">
        <v>51</v>
      </c>
      <c r="AE1335">
        <v>0.986936094288</v>
      </c>
      <c r="AF1335" t="s">
        <v>46</v>
      </c>
      <c r="AG1335">
        <v>0.5</v>
      </c>
      <c r="AH1335" t="s">
        <v>47</v>
      </c>
    </row>
    <row r="1336" spans="1:34" x14ac:dyDescent="0.25">
      <c r="A1336">
        <v>1904</v>
      </c>
      <c r="B1336">
        <v>0</v>
      </c>
      <c r="C1336">
        <v>0</v>
      </c>
      <c r="D1336">
        <v>0</v>
      </c>
      <c r="E1336">
        <v>0</v>
      </c>
      <c r="F1336">
        <v>0</v>
      </c>
      <c r="G1336">
        <v>0</v>
      </c>
      <c r="H1336">
        <v>0</v>
      </c>
      <c r="J1336">
        <v>12</v>
      </c>
      <c r="K1336">
        <v>0</v>
      </c>
      <c r="L1336">
        <v>0</v>
      </c>
      <c r="M1336">
        <v>0</v>
      </c>
      <c r="N1336">
        <v>0</v>
      </c>
      <c r="O1336">
        <v>0</v>
      </c>
      <c r="P1336">
        <v>0</v>
      </c>
      <c r="Q1336">
        <v>0</v>
      </c>
      <c r="S1336" t="s">
        <v>51</v>
      </c>
      <c r="AA1336">
        <v>4</v>
      </c>
      <c r="AB1336">
        <v>2</v>
      </c>
      <c r="AC1336">
        <v>2</v>
      </c>
      <c r="AD1336">
        <v>3</v>
      </c>
      <c r="AE1336">
        <v>1.03530553532</v>
      </c>
      <c r="AF1336" t="s">
        <v>34</v>
      </c>
      <c r="AG1336">
        <v>100</v>
      </c>
      <c r="AH1336" t="s">
        <v>35</v>
      </c>
    </row>
    <row r="1337" spans="1:34" x14ac:dyDescent="0.25">
      <c r="A1337">
        <v>1904</v>
      </c>
      <c r="B1337">
        <v>0</v>
      </c>
      <c r="C1337">
        <v>0</v>
      </c>
      <c r="D1337">
        <v>0</v>
      </c>
      <c r="E1337">
        <v>0</v>
      </c>
      <c r="F1337">
        <v>0</v>
      </c>
      <c r="G1337">
        <v>0</v>
      </c>
      <c r="H1337">
        <v>0</v>
      </c>
      <c r="J1337">
        <v>12</v>
      </c>
      <c r="K1337">
        <v>0</v>
      </c>
      <c r="L1337">
        <v>0</v>
      </c>
      <c r="M1337">
        <v>0</v>
      </c>
      <c r="N1337">
        <v>0</v>
      </c>
      <c r="O1337">
        <v>0</v>
      </c>
      <c r="P1337">
        <v>0</v>
      </c>
      <c r="Q1337">
        <v>0</v>
      </c>
      <c r="S1337" t="s">
        <v>51</v>
      </c>
      <c r="AA1337">
        <v>4</v>
      </c>
      <c r="AB1337">
        <v>2</v>
      </c>
      <c r="AC1337">
        <v>2</v>
      </c>
      <c r="AD1337">
        <v>3</v>
      </c>
      <c r="AE1337">
        <v>1.03530553532</v>
      </c>
      <c r="AF1337" t="s">
        <v>36</v>
      </c>
      <c r="AG1337">
        <v>150</v>
      </c>
      <c r="AH1337" t="s">
        <v>37</v>
      </c>
    </row>
    <row r="1338" spans="1:34" x14ac:dyDescent="0.25">
      <c r="A1338">
        <v>1904</v>
      </c>
      <c r="B1338">
        <v>0</v>
      </c>
      <c r="C1338">
        <v>0</v>
      </c>
      <c r="D1338">
        <v>0</v>
      </c>
      <c r="E1338">
        <v>0</v>
      </c>
      <c r="F1338">
        <v>0</v>
      </c>
      <c r="G1338">
        <v>0</v>
      </c>
      <c r="H1338">
        <v>0</v>
      </c>
      <c r="J1338">
        <v>12</v>
      </c>
      <c r="K1338">
        <v>0</v>
      </c>
      <c r="L1338">
        <v>0</v>
      </c>
      <c r="M1338">
        <v>0</v>
      </c>
      <c r="N1338">
        <v>0</v>
      </c>
      <c r="O1338">
        <v>0</v>
      </c>
      <c r="P1338">
        <v>0</v>
      </c>
      <c r="Q1338">
        <v>0</v>
      </c>
      <c r="S1338" t="s">
        <v>51</v>
      </c>
      <c r="AA1338">
        <v>4</v>
      </c>
      <c r="AB1338">
        <v>2</v>
      </c>
      <c r="AC1338">
        <v>2</v>
      </c>
      <c r="AD1338">
        <v>3</v>
      </c>
      <c r="AE1338">
        <v>1.03530553532</v>
      </c>
      <c r="AF1338" t="s">
        <v>38</v>
      </c>
      <c r="AG1338">
        <v>200</v>
      </c>
      <c r="AH1338" t="s">
        <v>39</v>
      </c>
    </row>
    <row r="1339" spans="1:34" x14ac:dyDescent="0.25">
      <c r="A1339">
        <v>1904</v>
      </c>
      <c r="B1339">
        <v>0</v>
      </c>
      <c r="C1339">
        <v>0</v>
      </c>
      <c r="D1339">
        <v>0</v>
      </c>
      <c r="E1339">
        <v>0</v>
      </c>
      <c r="F1339">
        <v>0</v>
      </c>
      <c r="G1339">
        <v>0</v>
      </c>
      <c r="H1339">
        <v>0</v>
      </c>
      <c r="J1339">
        <v>12</v>
      </c>
      <c r="K1339">
        <v>0</v>
      </c>
      <c r="L1339">
        <v>0</v>
      </c>
      <c r="M1339">
        <v>0</v>
      </c>
      <c r="N1339">
        <v>0</v>
      </c>
      <c r="O1339">
        <v>0</v>
      </c>
      <c r="P1339">
        <v>0</v>
      </c>
      <c r="Q1339">
        <v>0</v>
      </c>
      <c r="S1339" t="s">
        <v>51</v>
      </c>
      <c r="AA1339">
        <v>4</v>
      </c>
      <c r="AB1339">
        <v>2</v>
      </c>
      <c r="AC1339">
        <v>2</v>
      </c>
      <c r="AD1339">
        <v>3</v>
      </c>
      <c r="AE1339">
        <v>1.03530553532</v>
      </c>
      <c r="AF1339" t="s">
        <v>42</v>
      </c>
      <c r="AG1339">
        <v>0.3</v>
      </c>
      <c r="AH1339" t="s">
        <v>43</v>
      </c>
    </row>
    <row r="1340" spans="1:34" x14ac:dyDescent="0.25">
      <c r="A1340">
        <v>1904</v>
      </c>
      <c r="B1340">
        <v>0</v>
      </c>
      <c r="C1340">
        <v>0</v>
      </c>
      <c r="D1340">
        <v>0</v>
      </c>
      <c r="E1340">
        <v>0</v>
      </c>
      <c r="F1340">
        <v>0</v>
      </c>
      <c r="G1340">
        <v>0</v>
      </c>
      <c r="H1340">
        <v>0</v>
      </c>
      <c r="J1340">
        <v>12</v>
      </c>
      <c r="K1340">
        <v>0</v>
      </c>
      <c r="L1340">
        <v>0</v>
      </c>
      <c r="M1340">
        <v>0</v>
      </c>
      <c r="N1340">
        <v>0</v>
      </c>
      <c r="O1340">
        <v>0</v>
      </c>
      <c r="P1340">
        <v>0</v>
      </c>
      <c r="Q1340">
        <v>0</v>
      </c>
      <c r="S1340" t="s">
        <v>51</v>
      </c>
      <c r="AA1340">
        <v>4</v>
      </c>
      <c r="AB1340">
        <v>2</v>
      </c>
      <c r="AC1340">
        <v>2</v>
      </c>
      <c r="AD1340">
        <v>3</v>
      </c>
      <c r="AE1340">
        <v>1.03530553532</v>
      </c>
      <c r="AF1340" t="s">
        <v>44</v>
      </c>
      <c r="AG1340">
        <v>0.4</v>
      </c>
      <c r="AH1340" t="s">
        <v>45</v>
      </c>
    </row>
    <row r="1341" spans="1:34" x14ac:dyDescent="0.25">
      <c r="A1341">
        <v>1904</v>
      </c>
      <c r="B1341">
        <v>0</v>
      </c>
      <c r="C1341">
        <v>0</v>
      </c>
      <c r="D1341">
        <v>0</v>
      </c>
      <c r="E1341">
        <v>0</v>
      </c>
      <c r="F1341">
        <v>0</v>
      </c>
      <c r="G1341">
        <v>0</v>
      </c>
      <c r="H1341">
        <v>0</v>
      </c>
      <c r="J1341">
        <v>12</v>
      </c>
      <c r="K1341">
        <v>0</v>
      </c>
      <c r="L1341">
        <v>0</v>
      </c>
      <c r="M1341">
        <v>0</v>
      </c>
      <c r="N1341">
        <v>0</v>
      </c>
      <c r="O1341">
        <v>0</v>
      </c>
      <c r="P1341">
        <v>0</v>
      </c>
      <c r="Q1341">
        <v>0</v>
      </c>
      <c r="S1341" t="s">
        <v>51</v>
      </c>
      <c r="AA1341">
        <v>4</v>
      </c>
      <c r="AB1341">
        <v>2</v>
      </c>
      <c r="AC1341">
        <v>2</v>
      </c>
      <c r="AD1341">
        <v>3</v>
      </c>
      <c r="AE1341">
        <v>1.03530553532</v>
      </c>
      <c r="AF1341" t="s">
        <v>46</v>
      </c>
      <c r="AG1341">
        <v>0.5</v>
      </c>
      <c r="AH1341" t="s">
        <v>47</v>
      </c>
    </row>
    <row r="1342" spans="1:34" x14ac:dyDescent="0.25">
      <c r="A1342">
        <v>1905</v>
      </c>
      <c r="B1342">
        <v>0</v>
      </c>
      <c r="C1342">
        <v>0</v>
      </c>
      <c r="D1342">
        <v>0</v>
      </c>
      <c r="E1342">
        <v>0</v>
      </c>
      <c r="F1342">
        <v>0</v>
      </c>
      <c r="G1342">
        <v>0</v>
      </c>
      <c r="H1342">
        <v>0</v>
      </c>
      <c r="J1342">
        <v>0</v>
      </c>
      <c r="K1342">
        <v>0</v>
      </c>
      <c r="L1342">
        <v>0</v>
      </c>
      <c r="M1342">
        <v>0</v>
      </c>
      <c r="N1342">
        <v>0</v>
      </c>
      <c r="O1342">
        <v>0</v>
      </c>
      <c r="P1342">
        <v>0</v>
      </c>
      <c r="Q1342">
        <v>0</v>
      </c>
      <c r="S1342">
        <v>20</v>
      </c>
      <c r="T1342">
        <v>5</v>
      </c>
      <c r="U1342">
        <v>0</v>
      </c>
      <c r="V1342">
        <v>0</v>
      </c>
      <c r="W1342">
        <v>0</v>
      </c>
      <c r="X1342">
        <v>5</v>
      </c>
      <c r="Y1342">
        <v>0</v>
      </c>
      <c r="Z1342">
        <v>2</v>
      </c>
      <c r="AA1342">
        <v>4</v>
      </c>
      <c r="AB1342">
        <v>2</v>
      </c>
      <c r="AC1342">
        <v>0</v>
      </c>
      <c r="AD1342">
        <v>15</v>
      </c>
      <c r="AE1342">
        <v>1.0770657152800001</v>
      </c>
      <c r="AF1342" t="s">
        <v>40</v>
      </c>
      <c r="AG1342">
        <v>0.2</v>
      </c>
      <c r="AH1342" t="s">
        <v>41</v>
      </c>
    </row>
    <row r="1343" spans="1:34" x14ac:dyDescent="0.25">
      <c r="A1343">
        <v>1905</v>
      </c>
      <c r="B1343">
        <v>0</v>
      </c>
      <c r="C1343">
        <v>0</v>
      </c>
      <c r="D1343">
        <v>0</v>
      </c>
      <c r="E1343">
        <v>0</v>
      </c>
      <c r="F1343">
        <v>0</v>
      </c>
      <c r="G1343">
        <v>0</v>
      </c>
      <c r="H1343">
        <v>0</v>
      </c>
      <c r="J1343">
        <v>0</v>
      </c>
      <c r="K1343">
        <v>0</v>
      </c>
      <c r="L1343">
        <v>0</v>
      </c>
      <c r="M1343">
        <v>0</v>
      </c>
      <c r="N1343">
        <v>0</v>
      </c>
      <c r="O1343">
        <v>0</v>
      </c>
      <c r="P1343">
        <v>0</v>
      </c>
      <c r="Q1343">
        <v>0</v>
      </c>
      <c r="S1343">
        <v>20</v>
      </c>
      <c r="T1343">
        <v>5</v>
      </c>
      <c r="U1343">
        <v>0</v>
      </c>
      <c r="V1343">
        <v>0</v>
      </c>
      <c r="W1343">
        <v>0</v>
      </c>
      <c r="X1343">
        <v>5</v>
      </c>
      <c r="Y1343">
        <v>0</v>
      </c>
      <c r="Z1343">
        <v>2</v>
      </c>
      <c r="AA1343">
        <v>4</v>
      </c>
      <c r="AB1343">
        <v>2</v>
      </c>
      <c r="AC1343">
        <v>0</v>
      </c>
      <c r="AD1343">
        <v>15</v>
      </c>
      <c r="AE1343">
        <v>1.0770657152800001</v>
      </c>
      <c r="AF1343" t="s">
        <v>42</v>
      </c>
      <c r="AG1343">
        <v>0.3</v>
      </c>
      <c r="AH1343" t="s">
        <v>43</v>
      </c>
    </row>
    <row r="1344" spans="1:34" x14ac:dyDescent="0.25">
      <c r="A1344">
        <v>1905</v>
      </c>
      <c r="B1344">
        <v>0</v>
      </c>
      <c r="C1344">
        <v>0</v>
      </c>
      <c r="D1344">
        <v>0</v>
      </c>
      <c r="E1344">
        <v>0</v>
      </c>
      <c r="F1344">
        <v>0</v>
      </c>
      <c r="G1344">
        <v>0</v>
      </c>
      <c r="H1344">
        <v>0</v>
      </c>
      <c r="J1344">
        <v>0</v>
      </c>
      <c r="K1344">
        <v>0</v>
      </c>
      <c r="L1344">
        <v>0</v>
      </c>
      <c r="M1344">
        <v>0</v>
      </c>
      <c r="N1344">
        <v>0</v>
      </c>
      <c r="O1344">
        <v>0</v>
      </c>
      <c r="P1344">
        <v>0</v>
      </c>
      <c r="Q1344">
        <v>0</v>
      </c>
      <c r="S1344">
        <v>20</v>
      </c>
      <c r="T1344">
        <v>5</v>
      </c>
      <c r="U1344">
        <v>0</v>
      </c>
      <c r="V1344">
        <v>0</v>
      </c>
      <c r="W1344">
        <v>0</v>
      </c>
      <c r="X1344">
        <v>5</v>
      </c>
      <c r="Y1344">
        <v>0</v>
      </c>
      <c r="Z1344">
        <v>2</v>
      </c>
      <c r="AA1344">
        <v>4</v>
      </c>
      <c r="AB1344">
        <v>2</v>
      </c>
      <c r="AC1344">
        <v>0</v>
      </c>
      <c r="AD1344">
        <v>15</v>
      </c>
      <c r="AE1344">
        <v>1.0770657152800001</v>
      </c>
      <c r="AF1344" t="s">
        <v>44</v>
      </c>
      <c r="AG1344">
        <v>0.4</v>
      </c>
      <c r="AH1344" t="s">
        <v>45</v>
      </c>
    </row>
    <row r="1345" spans="1:34" x14ac:dyDescent="0.25">
      <c r="A1345">
        <v>1905</v>
      </c>
      <c r="B1345">
        <v>0</v>
      </c>
      <c r="C1345">
        <v>0</v>
      </c>
      <c r="D1345">
        <v>0</v>
      </c>
      <c r="E1345">
        <v>0</v>
      </c>
      <c r="F1345">
        <v>0</v>
      </c>
      <c r="G1345">
        <v>0</v>
      </c>
      <c r="H1345">
        <v>0</v>
      </c>
      <c r="J1345">
        <v>0</v>
      </c>
      <c r="K1345">
        <v>0</v>
      </c>
      <c r="L1345">
        <v>0</v>
      </c>
      <c r="M1345">
        <v>0</v>
      </c>
      <c r="N1345">
        <v>0</v>
      </c>
      <c r="O1345">
        <v>0</v>
      </c>
      <c r="P1345">
        <v>0</v>
      </c>
      <c r="Q1345">
        <v>0</v>
      </c>
      <c r="S1345">
        <v>20</v>
      </c>
      <c r="T1345">
        <v>5</v>
      </c>
      <c r="U1345">
        <v>0</v>
      </c>
      <c r="V1345">
        <v>0</v>
      </c>
      <c r="W1345">
        <v>0</v>
      </c>
      <c r="X1345">
        <v>5</v>
      </c>
      <c r="Y1345">
        <v>0</v>
      </c>
      <c r="Z1345">
        <v>2</v>
      </c>
      <c r="AA1345">
        <v>4</v>
      </c>
      <c r="AB1345">
        <v>2</v>
      </c>
      <c r="AC1345">
        <v>0</v>
      </c>
      <c r="AD1345">
        <v>15</v>
      </c>
      <c r="AE1345">
        <v>1.0770657152800001</v>
      </c>
      <c r="AF1345" t="s">
        <v>46</v>
      </c>
      <c r="AG1345">
        <v>0.5</v>
      </c>
      <c r="AH1345" t="s">
        <v>47</v>
      </c>
    </row>
    <row r="1346" spans="1:34" x14ac:dyDescent="0.25">
      <c r="A1346">
        <v>1917</v>
      </c>
      <c r="B1346">
        <v>0</v>
      </c>
      <c r="C1346">
        <v>0</v>
      </c>
      <c r="D1346">
        <v>0</v>
      </c>
      <c r="E1346">
        <v>0</v>
      </c>
      <c r="F1346">
        <v>0</v>
      </c>
      <c r="G1346">
        <v>0</v>
      </c>
      <c r="H1346">
        <v>0</v>
      </c>
      <c r="J1346">
        <v>0</v>
      </c>
      <c r="K1346">
        <v>0</v>
      </c>
      <c r="L1346">
        <v>0</v>
      </c>
      <c r="M1346">
        <v>0</v>
      </c>
      <c r="N1346">
        <v>0</v>
      </c>
      <c r="O1346">
        <v>0</v>
      </c>
      <c r="P1346">
        <v>0</v>
      </c>
      <c r="Q1346">
        <v>0</v>
      </c>
      <c r="S1346">
        <v>10</v>
      </c>
      <c r="T1346">
        <v>8</v>
      </c>
      <c r="U1346">
        <v>0</v>
      </c>
      <c r="V1346">
        <v>0</v>
      </c>
      <c r="W1346">
        <v>0</v>
      </c>
      <c r="X1346">
        <v>0</v>
      </c>
      <c r="Y1346">
        <v>2</v>
      </c>
      <c r="Z1346">
        <v>2</v>
      </c>
      <c r="AA1346">
        <v>4</v>
      </c>
      <c r="AB1346">
        <v>0</v>
      </c>
      <c r="AC1346">
        <v>4</v>
      </c>
      <c r="AD1346">
        <v>6</v>
      </c>
      <c r="AE1346">
        <v>0.90704284734399998</v>
      </c>
      <c r="AF1346" t="s">
        <v>46</v>
      </c>
      <c r="AG1346">
        <v>0.5</v>
      </c>
      <c r="AH1346" t="s">
        <v>47</v>
      </c>
    </row>
    <row r="1347" spans="1:34" x14ac:dyDescent="0.25">
      <c r="A1347">
        <v>1918</v>
      </c>
      <c r="B1347">
        <v>0</v>
      </c>
      <c r="C1347">
        <v>0</v>
      </c>
      <c r="D1347">
        <v>0</v>
      </c>
      <c r="E1347">
        <v>0</v>
      </c>
      <c r="F1347">
        <v>0</v>
      </c>
      <c r="G1347">
        <v>0</v>
      </c>
      <c r="H1347">
        <v>0</v>
      </c>
      <c r="J1347">
        <v>4</v>
      </c>
      <c r="K1347">
        <v>6</v>
      </c>
      <c r="L1347">
        <v>4</v>
      </c>
      <c r="M1347">
        <v>2</v>
      </c>
      <c r="N1347">
        <v>0</v>
      </c>
      <c r="O1347">
        <v>0</v>
      </c>
      <c r="P1347">
        <v>0</v>
      </c>
      <c r="Q1347">
        <v>0</v>
      </c>
      <c r="R1347">
        <v>2</v>
      </c>
      <c r="S1347">
        <v>2</v>
      </c>
      <c r="T1347">
        <v>0</v>
      </c>
      <c r="U1347">
        <v>2</v>
      </c>
      <c r="V1347">
        <v>0</v>
      </c>
      <c r="W1347">
        <v>0</v>
      </c>
      <c r="X1347">
        <v>0</v>
      </c>
      <c r="Y1347">
        <v>0</v>
      </c>
      <c r="Z1347">
        <v>1.8</v>
      </c>
      <c r="AA1347">
        <v>2</v>
      </c>
      <c r="AB1347">
        <v>0</v>
      </c>
      <c r="AC1347">
        <v>2</v>
      </c>
      <c r="AD1347">
        <v>2</v>
      </c>
      <c r="AE1347">
        <v>1.5771031494400001</v>
      </c>
      <c r="AF1347" t="s">
        <v>36</v>
      </c>
      <c r="AG1347">
        <v>150</v>
      </c>
      <c r="AH1347" t="s">
        <v>37</v>
      </c>
    </row>
    <row r="1348" spans="1:34" x14ac:dyDescent="0.25">
      <c r="A1348">
        <v>1918</v>
      </c>
      <c r="B1348">
        <v>0</v>
      </c>
      <c r="C1348">
        <v>0</v>
      </c>
      <c r="D1348">
        <v>0</v>
      </c>
      <c r="E1348">
        <v>0</v>
      </c>
      <c r="F1348">
        <v>0</v>
      </c>
      <c r="G1348">
        <v>0</v>
      </c>
      <c r="H1348">
        <v>0</v>
      </c>
      <c r="J1348">
        <v>4</v>
      </c>
      <c r="K1348">
        <v>6</v>
      </c>
      <c r="L1348">
        <v>4</v>
      </c>
      <c r="M1348">
        <v>2</v>
      </c>
      <c r="N1348">
        <v>0</v>
      </c>
      <c r="O1348">
        <v>0</v>
      </c>
      <c r="P1348">
        <v>0</v>
      </c>
      <c r="Q1348">
        <v>0</v>
      </c>
      <c r="R1348">
        <v>2</v>
      </c>
      <c r="S1348">
        <v>2</v>
      </c>
      <c r="T1348">
        <v>0</v>
      </c>
      <c r="U1348">
        <v>2</v>
      </c>
      <c r="V1348">
        <v>0</v>
      </c>
      <c r="W1348">
        <v>0</v>
      </c>
      <c r="X1348">
        <v>0</v>
      </c>
      <c r="Y1348">
        <v>0</v>
      </c>
      <c r="Z1348">
        <v>1.8</v>
      </c>
      <c r="AA1348">
        <v>2</v>
      </c>
      <c r="AB1348">
        <v>0</v>
      </c>
      <c r="AC1348">
        <v>2</v>
      </c>
      <c r="AD1348">
        <v>2</v>
      </c>
      <c r="AE1348">
        <v>1.5771031494400001</v>
      </c>
      <c r="AF1348" t="s">
        <v>38</v>
      </c>
      <c r="AG1348">
        <v>200</v>
      </c>
      <c r="AH1348" t="s">
        <v>39</v>
      </c>
    </row>
    <row r="1349" spans="1:34" x14ac:dyDescent="0.25">
      <c r="A1349">
        <v>1918</v>
      </c>
      <c r="B1349">
        <v>0</v>
      </c>
      <c r="C1349">
        <v>0</v>
      </c>
      <c r="D1349">
        <v>0</v>
      </c>
      <c r="E1349">
        <v>0</v>
      </c>
      <c r="F1349">
        <v>0</v>
      </c>
      <c r="G1349">
        <v>0</v>
      </c>
      <c r="H1349">
        <v>0</v>
      </c>
      <c r="J1349">
        <v>4</v>
      </c>
      <c r="K1349">
        <v>6</v>
      </c>
      <c r="L1349">
        <v>4</v>
      </c>
      <c r="M1349">
        <v>2</v>
      </c>
      <c r="N1349">
        <v>0</v>
      </c>
      <c r="O1349">
        <v>0</v>
      </c>
      <c r="P1349">
        <v>0</v>
      </c>
      <c r="Q1349">
        <v>0</v>
      </c>
      <c r="R1349">
        <v>2</v>
      </c>
      <c r="S1349">
        <v>2</v>
      </c>
      <c r="T1349">
        <v>0</v>
      </c>
      <c r="U1349">
        <v>2</v>
      </c>
      <c r="V1349">
        <v>0</v>
      </c>
      <c r="W1349">
        <v>0</v>
      </c>
      <c r="X1349">
        <v>0</v>
      </c>
      <c r="Y1349">
        <v>0</v>
      </c>
      <c r="Z1349">
        <v>1.8</v>
      </c>
      <c r="AA1349">
        <v>2</v>
      </c>
      <c r="AB1349">
        <v>0</v>
      </c>
      <c r="AC1349">
        <v>2</v>
      </c>
      <c r="AD1349">
        <v>2</v>
      </c>
      <c r="AE1349">
        <v>1.5771031494400001</v>
      </c>
      <c r="AF1349" t="s">
        <v>42</v>
      </c>
      <c r="AG1349">
        <v>0.3</v>
      </c>
      <c r="AH1349" t="s">
        <v>43</v>
      </c>
    </row>
    <row r="1350" spans="1:34" x14ac:dyDescent="0.25">
      <c r="A1350">
        <v>1918</v>
      </c>
      <c r="B1350">
        <v>0</v>
      </c>
      <c r="C1350">
        <v>0</v>
      </c>
      <c r="D1350">
        <v>0</v>
      </c>
      <c r="E1350">
        <v>0</v>
      </c>
      <c r="F1350">
        <v>0</v>
      </c>
      <c r="G1350">
        <v>0</v>
      </c>
      <c r="H1350">
        <v>0</v>
      </c>
      <c r="J1350">
        <v>4</v>
      </c>
      <c r="K1350">
        <v>6</v>
      </c>
      <c r="L1350">
        <v>4</v>
      </c>
      <c r="M1350">
        <v>2</v>
      </c>
      <c r="N1350">
        <v>0</v>
      </c>
      <c r="O1350">
        <v>0</v>
      </c>
      <c r="P1350">
        <v>0</v>
      </c>
      <c r="Q1350">
        <v>0</v>
      </c>
      <c r="R1350">
        <v>2</v>
      </c>
      <c r="S1350">
        <v>2</v>
      </c>
      <c r="T1350">
        <v>0</v>
      </c>
      <c r="U1350">
        <v>2</v>
      </c>
      <c r="V1350">
        <v>0</v>
      </c>
      <c r="W1350">
        <v>0</v>
      </c>
      <c r="X1350">
        <v>0</v>
      </c>
      <c r="Y1350">
        <v>0</v>
      </c>
      <c r="Z1350">
        <v>1.8</v>
      </c>
      <c r="AA1350">
        <v>2</v>
      </c>
      <c r="AB1350">
        <v>0</v>
      </c>
      <c r="AC1350">
        <v>2</v>
      </c>
      <c r="AD1350">
        <v>2</v>
      </c>
      <c r="AE1350">
        <v>1.5771031494400001</v>
      </c>
      <c r="AF1350" t="s">
        <v>44</v>
      </c>
      <c r="AG1350">
        <v>0.4</v>
      </c>
      <c r="AH1350" t="s">
        <v>45</v>
      </c>
    </row>
    <row r="1351" spans="1:34" x14ac:dyDescent="0.25">
      <c r="A1351">
        <v>1918</v>
      </c>
      <c r="B1351">
        <v>0</v>
      </c>
      <c r="C1351">
        <v>0</v>
      </c>
      <c r="D1351">
        <v>0</v>
      </c>
      <c r="E1351">
        <v>0</v>
      </c>
      <c r="F1351">
        <v>0</v>
      </c>
      <c r="G1351">
        <v>0</v>
      </c>
      <c r="H1351">
        <v>0</v>
      </c>
      <c r="J1351">
        <v>4</v>
      </c>
      <c r="K1351">
        <v>6</v>
      </c>
      <c r="L1351">
        <v>4</v>
      </c>
      <c r="M1351">
        <v>2</v>
      </c>
      <c r="N1351">
        <v>0</v>
      </c>
      <c r="O1351">
        <v>0</v>
      </c>
      <c r="P1351">
        <v>0</v>
      </c>
      <c r="Q1351">
        <v>0</v>
      </c>
      <c r="R1351">
        <v>2</v>
      </c>
      <c r="S1351">
        <v>2</v>
      </c>
      <c r="T1351">
        <v>0</v>
      </c>
      <c r="U1351">
        <v>2</v>
      </c>
      <c r="V1351">
        <v>0</v>
      </c>
      <c r="W1351">
        <v>0</v>
      </c>
      <c r="X1351">
        <v>0</v>
      </c>
      <c r="Y1351">
        <v>0</v>
      </c>
      <c r="Z1351">
        <v>1.8</v>
      </c>
      <c r="AA1351">
        <v>2</v>
      </c>
      <c r="AB1351">
        <v>0</v>
      </c>
      <c r="AC1351">
        <v>2</v>
      </c>
      <c r="AD1351">
        <v>2</v>
      </c>
      <c r="AE1351">
        <v>1.5771031494400001</v>
      </c>
      <c r="AF1351" t="s">
        <v>46</v>
      </c>
      <c r="AG1351">
        <v>0.5</v>
      </c>
      <c r="AH1351" t="s">
        <v>47</v>
      </c>
    </row>
    <row r="1352" spans="1:34" x14ac:dyDescent="0.25">
      <c r="A1352">
        <v>1922</v>
      </c>
      <c r="B1352">
        <v>14</v>
      </c>
      <c r="C1352">
        <v>4</v>
      </c>
      <c r="D1352">
        <v>4</v>
      </c>
      <c r="E1352">
        <v>0</v>
      </c>
      <c r="F1352">
        <v>6</v>
      </c>
      <c r="G1352">
        <v>0</v>
      </c>
      <c r="H1352">
        <v>0</v>
      </c>
      <c r="I1352">
        <v>4</v>
      </c>
      <c r="J1352">
        <v>0</v>
      </c>
      <c r="K1352">
        <v>0</v>
      </c>
      <c r="L1352">
        <v>0</v>
      </c>
      <c r="M1352">
        <v>0</v>
      </c>
      <c r="N1352">
        <v>0</v>
      </c>
      <c r="O1352">
        <v>0</v>
      </c>
      <c r="P1352">
        <v>0</v>
      </c>
      <c r="Q1352">
        <v>0</v>
      </c>
      <c r="S1352">
        <v>10</v>
      </c>
      <c r="T1352">
        <v>2</v>
      </c>
      <c r="U1352">
        <v>2</v>
      </c>
      <c r="V1352">
        <v>1</v>
      </c>
      <c r="W1352">
        <v>4</v>
      </c>
      <c r="X1352">
        <v>1</v>
      </c>
      <c r="Y1352">
        <v>0</v>
      </c>
      <c r="Z1352">
        <v>15</v>
      </c>
      <c r="AA1352">
        <v>0</v>
      </c>
      <c r="AB1352">
        <v>0</v>
      </c>
      <c r="AC1352">
        <v>0</v>
      </c>
      <c r="AE1352">
        <v>0.69986665304700002</v>
      </c>
      <c r="AF1352" t="s">
        <v>49</v>
      </c>
      <c r="AG1352">
        <v>50</v>
      </c>
      <c r="AH1352" t="s">
        <v>50</v>
      </c>
    </row>
    <row r="1353" spans="1:34" x14ac:dyDescent="0.25">
      <c r="A1353">
        <v>1922</v>
      </c>
      <c r="B1353">
        <v>14</v>
      </c>
      <c r="C1353">
        <v>4</v>
      </c>
      <c r="D1353">
        <v>4</v>
      </c>
      <c r="E1353">
        <v>0</v>
      </c>
      <c r="F1353">
        <v>6</v>
      </c>
      <c r="G1353">
        <v>0</v>
      </c>
      <c r="H1353">
        <v>0</v>
      </c>
      <c r="I1353">
        <v>4</v>
      </c>
      <c r="J1353">
        <v>0</v>
      </c>
      <c r="K1353">
        <v>0</v>
      </c>
      <c r="L1353">
        <v>0</v>
      </c>
      <c r="M1353">
        <v>0</v>
      </c>
      <c r="N1353">
        <v>0</v>
      </c>
      <c r="O1353">
        <v>0</v>
      </c>
      <c r="P1353">
        <v>0</v>
      </c>
      <c r="Q1353">
        <v>0</v>
      </c>
      <c r="S1353">
        <v>10</v>
      </c>
      <c r="T1353">
        <v>2</v>
      </c>
      <c r="U1353">
        <v>2</v>
      </c>
      <c r="V1353">
        <v>1</v>
      </c>
      <c r="W1353">
        <v>4</v>
      </c>
      <c r="X1353">
        <v>1</v>
      </c>
      <c r="Y1353">
        <v>0</v>
      </c>
      <c r="Z1353">
        <v>15</v>
      </c>
      <c r="AA1353">
        <v>0</v>
      </c>
      <c r="AB1353">
        <v>0</v>
      </c>
      <c r="AC1353">
        <v>0</v>
      </c>
      <c r="AE1353">
        <v>0.69986665304700002</v>
      </c>
      <c r="AF1353" t="s">
        <v>34</v>
      </c>
      <c r="AG1353">
        <v>100</v>
      </c>
      <c r="AH1353" t="s">
        <v>35</v>
      </c>
    </row>
    <row r="1354" spans="1:34" x14ac:dyDescent="0.25">
      <c r="A1354">
        <v>1922</v>
      </c>
      <c r="B1354">
        <v>14</v>
      </c>
      <c r="C1354">
        <v>4</v>
      </c>
      <c r="D1354">
        <v>4</v>
      </c>
      <c r="E1354">
        <v>0</v>
      </c>
      <c r="F1354">
        <v>6</v>
      </c>
      <c r="G1354">
        <v>0</v>
      </c>
      <c r="H1354">
        <v>0</v>
      </c>
      <c r="I1354">
        <v>4</v>
      </c>
      <c r="J1354">
        <v>0</v>
      </c>
      <c r="K1354">
        <v>0</v>
      </c>
      <c r="L1354">
        <v>0</v>
      </c>
      <c r="M1354">
        <v>0</v>
      </c>
      <c r="N1354">
        <v>0</v>
      </c>
      <c r="O1354">
        <v>0</v>
      </c>
      <c r="P1354">
        <v>0</v>
      </c>
      <c r="Q1354">
        <v>0</v>
      </c>
      <c r="S1354">
        <v>10</v>
      </c>
      <c r="T1354">
        <v>2</v>
      </c>
      <c r="U1354">
        <v>2</v>
      </c>
      <c r="V1354">
        <v>1</v>
      </c>
      <c r="W1354">
        <v>4</v>
      </c>
      <c r="X1354">
        <v>1</v>
      </c>
      <c r="Y1354">
        <v>0</v>
      </c>
      <c r="Z1354">
        <v>15</v>
      </c>
      <c r="AA1354">
        <v>0</v>
      </c>
      <c r="AB1354">
        <v>0</v>
      </c>
      <c r="AC1354">
        <v>0</v>
      </c>
      <c r="AE1354">
        <v>0.69986665304700002</v>
      </c>
      <c r="AF1354" t="s">
        <v>36</v>
      </c>
      <c r="AG1354">
        <v>150</v>
      </c>
      <c r="AH1354" t="s">
        <v>37</v>
      </c>
    </row>
    <row r="1355" spans="1:34" x14ac:dyDescent="0.25">
      <c r="A1355">
        <v>1922</v>
      </c>
      <c r="B1355">
        <v>14</v>
      </c>
      <c r="C1355">
        <v>4</v>
      </c>
      <c r="D1355">
        <v>4</v>
      </c>
      <c r="E1355">
        <v>0</v>
      </c>
      <c r="F1355">
        <v>6</v>
      </c>
      <c r="G1355">
        <v>0</v>
      </c>
      <c r="H1355">
        <v>0</v>
      </c>
      <c r="I1355">
        <v>4</v>
      </c>
      <c r="J1355">
        <v>0</v>
      </c>
      <c r="K1355">
        <v>0</v>
      </c>
      <c r="L1355">
        <v>0</v>
      </c>
      <c r="M1355">
        <v>0</v>
      </c>
      <c r="N1355">
        <v>0</v>
      </c>
      <c r="O1355">
        <v>0</v>
      </c>
      <c r="P1355">
        <v>0</v>
      </c>
      <c r="Q1355">
        <v>0</v>
      </c>
      <c r="S1355">
        <v>10</v>
      </c>
      <c r="T1355">
        <v>2</v>
      </c>
      <c r="U1355">
        <v>2</v>
      </c>
      <c r="V1355">
        <v>1</v>
      </c>
      <c r="W1355">
        <v>4</v>
      </c>
      <c r="X1355">
        <v>1</v>
      </c>
      <c r="Y1355">
        <v>0</v>
      </c>
      <c r="Z1355">
        <v>15</v>
      </c>
      <c r="AA1355">
        <v>0</v>
      </c>
      <c r="AB1355">
        <v>0</v>
      </c>
      <c r="AC1355">
        <v>0</v>
      </c>
      <c r="AE1355">
        <v>0.69986665304700002</v>
      </c>
      <c r="AF1355" t="s">
        <v>38</v>
      </c>
      <c r="AG1355">
        <v>200</v>
      </c>
      <c r="AH1355" t="s">
        <v>39</v>
      </c>
    </row>
    <row r="1356" spans="1:34" x14ac:dyDescent="0.25">
      <c r="A1356">
        <v>1922</v>
      </c>
      <c r="B1356">
        <v>14</v>
      </c>
      <c r="C1356">
        <v>4</v>
      </c>
      <c r="D1356">
        <v>4</v>
      </c>
      <c r="E1356">
        <v>0</v>
      </c>
      <c r="F1356">
        <v>6</v>
      </c>
      <c r="G1356">
        <v>0</v>
      </c>
      <c r="H1356">
        <v>0</v>
      </c>
      <c r="I1356">
        <v>4</v>
      </c>
      <c r="J1356">
        <v>0</v>
      </c>
      <c r="K1356">
        <v>0</v>
      </c>
      <c r="L1356">
        <v>0</v>
      </c>
      <c r="M1356">
        <v>0</v>
      </c>
      <c r="N1356">
        <v>0</v>
      </c>
      <c r="O1356">
        <v>0</v>
      </c>
      <c r="P1356">
        <v>0</v>
      </c>
      <c r="Q1356">
        <v>0</v>
      </c>
      <c r="S1356">
        <v>10</v>
      </c>
      <c r="T1356">
        <v>2</v>
      </c>
      <c r="U1356">
        <v>2</v>
      </c>
      <c r="V1356">
        <v>1</v>
      </c>
      <c r="W1356">
        <v>4</v>
      </c>
      <c r="X1356">
        <v>1</v>
      </c>
      <c r="Y1356">
        <v>0</v>
      </c>
      <c r="Z1356">
        <v>15</v>
      </c>
      <c r="AA1356">
        <v>0</v>
      </c>
      <c r="AB1356">
        <v>0</v>
      </c>
      <c r="AC1356">
        <v>0</v>
      </c>
      <c r="AE1356">
        <v>0.69986665304700002</v>
      </c>
      <c r="AF1356" t="s">
        <v>40</v>
      </c>
      <c r="AG1356">
        <v>0.2</v>
      </c>
      <c r="AH1356" t="s">
        <v>41</v>
      </c>
    </row>
    <row r="1357" spans="1:34" x14ac:dyDescent="0.25">
      <c r="A1357">
        <v>1922</v>
      </c>
      <c r="B1357">
        <v>14</v>
      </c>
      <c r="C1357">
        <v>4</v>
      </c>
      <c r="D1357">
        <v>4</v>
      </c>
      <c r="E1357">
        <v>0</v>
      </c>
      <c r="F1357">
        <v>6</v>
      </c>
      <c r="G1357">
        <v>0</v>
      </c>
      <c r="H1357">
        <v>0</v>
      </c>
      <c r="I1357">
        <v>4</v>
      </c>
      <c r="J1357">
        <v>0</v>
      </c>
      <c r="K1357">
        <v>0</v>
      </c>
      <c r="L1357">
        <v>0</v>
      </c>
      <c r="M1357">
        <v>0</v>
      </c>
      <c r="N1357">
        <v>0</v>
      </c>
      <c r="O1357">
        <v>0</v>
      </c>
      <c r="P1357">
        <v>0</v>
      </c>
      <c r="Q1357">
        <v>0</v>
      </c>
      <c r="S1357">
        <v>10</v>
      </c>
      <c r="T1357">
        <v>2</v>
      </c>
      <c r="U1357">
        <v>2</v>
      </c>
      <c r="V1357">
        <v>1</v>
      </c>
      <c r="W1357">
        <v>4</v>
      </c>
      <c r="X1357">
        <v>1</v>
      </c>
      <c r="Y1357">
        <v>0</v>
      </c>
      <c r="Z1357">
        <v>15</v>
      </c>
      <c r="AA1357">
        <v>0</v>
      </c>
      <c r="AB1357">
        <v>0</v>
      </c>
      <c r="AC1357">
        <v>0</v>
      </c>
      <c r="AE1357">
        <v>0.69986665304700002</v>
      </c>
      <c r="AF1357" t="s">
        <v>42</v>
      </c>
      <c r="AG1357">
        <v>0.3</v>
      </c>
      <c r="AH1357" t="s">
        <v>43</v>
      </c>
    </row>
    <row r="1358" spans="1:34" x14ac:dyDescent="0.25">
      <c r="A1358">
        <v>1922</v>
      </c>
      <c r="B1358">
        <v>14</v>
      </c>
      <c r="C1358">
        <v>4</v>
      </c>
      <c r="D1358">
        <v>4</v>
      </c>
      <c r="E1358">
        <v>0</v>
      </c>
      <c r="F1358">
        <v>6</v>
      </c>
      <c r="G1358">
        <v>0</v>
      </c>
      <c r="H1358">
        <v>0</v>
      </c>
      <c r="I1358">
        <v>4</v>
      </c>
      <c r="J1358">
        <v>0</v>
      </c>
      <c r="K1358">
        <v>0</v>
      </c>
      <c r="L1358">
        <v>0</v>
      </c>
      <c r="M1358">
        <v>0</v>
      </c>
      <c r="N1358">
        <v>0</v>
      </c>
      <c r="O1358">
        <v>0</v>
      </c>
      <c r="P1358">
        <v>0</v>
      </c>
      <c r="Q1358">
        <v>0</v>
      </c>
      <c r="S1358">
        <v>10</v>
      </c>
      <c r="T1358">
        <v>2</v>
      </c>
      <c r="U1358">
        <v>2</v>
      </c>
      <c r="V1358">
        <v>1</v>
      </c>
      <c r="W1358">
        <v>4</v>
      </c>
      <c r="X1358">
        <v>1</v>
      </c>
      <c r="Y1358">
        <v>0</v>
      </c>
      <c r="Z1358">
        <v>15</v>
      </c>
      <c r="AA1358">
        <v>0</v>
      </c>
      <c r="AB1358">
        <v>0</v>
      </c>
      <c r="AC1358">
        <v>0</v>
      </c>
      <c r="AE1358">
        <v>0.69986665304700002</v>
      </c>
      <c r="AF1358" t="s">
        <v>44</v>
      </c>
      <c r="AG1358">
        <v>0.4</v>
      </c>
      <c r="AH1358" t="s">
        <v>45</v>
      </c>
    </row>
    <row r="1359" spans="1:34" x14ac:dyDescent="0.25">
      <c r="A1359">
        <v>1922</v>
      </c>
      <c r="B1359">
        <v>14</v>
      </c>
      <c r="C1359">
        <v>4</v>
      </c>
      <c r="D1359">
        <v>4</v>
      </c>
      <c r="E1359">
        <v>0</v>
      </c>
      <c r="F1359">
        <v>6</v>
      </c>
      <c r="G1359">
        <v>0</v>
      </c>
      <c r="H1359">
        <v>0</v>
      </c>
      <c r="I1359">
        <v>4</v>
      </c>
      <c r="J1359">
        <v>0</v>
      </c>
      <c r="K1359">
        <v>0</v>
      </c>
      <c r="L1359">
        <v>0</v>
      </c>
      <c r="M1359">
        <v>0</v>
      </c>
      <c r="N1359">
        <v>0</v>
      </c>
      <c r="O1359">
        <v>0</v>
      </c>
      <c r="P1359">
        <v>0</v>
      </c>
      <c r="Q1359">
        <v>0</v>
      </c>
      <c r="S1359">
        <v>10</v>
      </c>
      <c r="T1359">
        <v>2</v>
      </c>
      <c r="U1359">
        <v>2</v>
      </c>
      <c r="V1359">
        <v>1</v>
      </c>
      <c r="W1359">
        <v>4</v>
      </c>
      <c r="X1359">
        <v>1</v>
      </c>
      <c r="Y1359">
        <v>0</v>
      </c>
      <c r="Z1359">
        <v>15</v>
      </c>
      <c r="AA1359">
        <v>0</v>
      </c>
      <c r="AB1359">
        <v>0</v>
      </c>
      <c r="AC1359">
        <v>0</v>
      </c>
      <c r="AE1359">
        <v>0.69986665304700002</v>
      </c>
      <c r="AF1359" t="s">
        <v>46</v>
      </c>
      <c r="AG1359">
        <v>0.5</v>
      </c>
      <c r="AH1359" t="s">
        <v>47</v>
      </c>
    </row>
    <row r="1360" spans="1:34" x14ac:dyDescent="0.25">
      <c r="A1360">
        <v>1924</v>
      </c>
      <c r="B1360">
        <v>0</v>
      </c>
      <c r="C1360">
        <v>0</v>
      </c>
      <c r="D1360">
        <v>0</v>
      </c>
      <c r="E1360">
        <v>0</v>
      </c>
      <c r="F1360">
        <v>0</v>
      </c>
      <c r="G1360">
        <v>0</v>
      </c>
      <c r="H1360">
        <v>0</v>
      </c>
      <c r="J1360">
        <v>0</v>
      </c>
      <c r="K1360">
        <v>0</v>
      </c>
      <c r="L1360">
        <v>0</v>
      </c>
      <c r="M1360">
        <v>0</v>
      </c>
      <c r="N1360">
        <v>0</v>
      </c>
      <c r="O1360">
        <v>0</v>
      </c>
      <c r="P1360">
        <v>0</v>
      </c>
      <c r="Q1360">
        <v>0</v>
      </c>
      <c r="S1360">
        <v>8</v>
      </c>
      <c r="T1360">
        <v>2</v>
      </c>
      <c r="U1360">
        <v>0</v>
      </c>
      <c r="V1360">
        <v>0</v>
      </c>
      <c r="W1360">
        <v>0</v>
      </c>
      <c r="X1360">
        <v>0</v>
      </c>
      <c r="Y1360">
        <v>6</v>
      </c>
      <c r="Z1360">
        <v>2.5</v>
      </c>
      <c r="AA1360">
        <v>2</v>
      </c>
      <c r="AB1360">
        <v>1</v>
      </c>
      <c r="AC1360">
        <v>1</v>
      </c>
      <c r="AD1360">
        <v>4</v>
      </c>
      <c r="AE1360">
        <v>0.783691163064</v>
      </c>
      <c r="AF1360" t="s">
        <v>46</v>
      </c>
      <c r="AG1360">
        <v>0.5</v>
      </c>
      <c r="AH1360" t="s">
        <v>47</v>
      </c>
    </row>
    <row r="1361" spans="1:34" x14ac:dyDescent="0.25">
      <c r="A1361">
        <v>1925</v>
      </c>
      <c r="B1361">
        <v>0</v>
      </c>
      <c r="C1361">
        <v>0</v>
      </c>
      <c r="D1361">
        <v>0</v>
      </c>
      <c r="E1361">
        <v>0</v>
      </c>
      <c r="F1361">
        <v>0</v>
      </c>
      <c r="G1361">
        <v>0</v>
      </c>
      <c r="H1361">
        <v>0</v>
      </c>
      <c r="J1361">
        <v>0</v>
      </c>
      <c r="K1361">
        <v>0</v>
      </c>
      <c r="L1361">
        <v>0</v>
      </c>
      <c r="M1361">
        <v>0</v>
      </c>
      <c r="N1361">
        <v>0</v>
      </c>
      <c r="O1361">
        <v>0</v>
      </c>
      <c r="P1361">
        <v>0</v>
      </c>
      <c r="Q1361">
        <v>0</v>
      </c>
      <c r="S1361">
        <v>0</v>
      </c>
      <c r="T1361">
        <v>0</v>
      </c>
      <c r="U1361">
        <v>0</v>
      </c>
      <c r="V1361">
        <v>0</v>
      </c>
      <c r="W1361">
        <v>0</v>
      </c>
      <c r="X1361">
        <v>0</v>
      </c>
      <c r="Y1361">
        <v>0</v>
      </c>
      <c r="AA1361">
        <v>4</v>
      </c>
      <c r="AB1361">
        <v>1</v>
      </c>
      <c r="AC1361">
        <v>3</v>
      </c>
      <c r="AD1361">
        <v>5</v>
      </c>
      <c r="AE1361">
        <v>0.66089421138500004</v>
      </c>
      <c r="AF1361" t="s">
        <v>34</v>
      </c>
      <c r="AG1361">
        <v>100</v>
      </c>
      <c r="AH1361" t="s">
        <v>35</v>
      </c>
    </row>
    <row r="1362" spans="1:34" x14ac:dyDescent="0.25">
      <c r="A1362">
        <v>1925</v>
      </c>
      <c r="B1362">
        <v>0</v>
      </c>
      <c r="C1362">
        <v>0</v>
      </c>
      <c r="D1362">
        <v>0</v>
      </c>
      <c r="E1362">
        <v>0</v>
      </c>
      <c r="F1362">
        <v>0</v>
      </c>
      <c r="G1362">
        <v>0</v>
      </c>
      <c r="H1362">
        <v>0</v>
      </c>
      <c r="J1362">
        <v>0</v>
      </c>
      <c r="K1362">
        <v>0</v>
      </c>
      <c r="L1362">
        <v>0</v>
      </c>
      <c r="M1362">
        <v>0</v>
      </c>
      <c r="N1362">
        <v>0</v>
      </c>
      <c r="O1362">
        <v>0</v>
      </c>
      <c r="P1362">
        <v>0</v>
      </c>
      <c r="Q1362">
        <v>0</v>
      </c>
      <c r="S1362">
        <v>0</v>
      </c>
      <c r="T1362">
        <v>0</v>
      </c>
      <c r="U1362">
        <v>0</v>
      </c>
      <c r="V1362">
        <v>0</v>
      </c>
      <c r="W1362">
        <v>0</v>
      </c>
      <c r="X1362">
        <v>0</v>
      </c>
      <c r="Y1362">
        <v>0</v>
      </c>
      <c r="AA1362">
        <v>4</v>
      </c>
      <c r="AB1362">
        <v>1</v>
      </c>
      <c r="AC1362">
        <v>3</v>
      </c>
      <c r="AD1362">
        <v>5</v>
      </c>
      <c r="AE1362">
        <v>0.66089421138500004</v>
      </c>
      <c r="AF1362" t="s">
        <v>36</v>
      </c>
      <c r="AG1362">
        <v>150</v>
      </c>
      <c r="AH1362" t="s">
        <v>37</v>
      </c>
    </row>
    <row r="1363" spans="1:34" x14ac:dyDescent="0.25">
      <c r="A1363">
        <v>1925</v>
      </c>
      <c r="B1363">
        <v>0</v>
      </c>
      <c r="C1363">
        <v>0</v>
      </c>
      <c r="D1363">
        <v>0</v>
      </c>
      <c r="E1363">
        <v>0</v>
      </c>
      <c r="F1363">
        <v>0</v>
      </c>
      <c r="G1363">
        <v>0</v>
      </c>
      <c r="H1363">
        <v>0</v>
      </c>
      <c r="J1363">
        <v>0</v>
      </c>
      <c r="K1363">
        <v>0</v>
      </c>
      <c r="L1363">
        <v>0</v>
      </c>
      <c r="M1363">
        <v>0</v>
      </c>
      <c r="N1363">
        <v>0</v>
      </c>
      <c r="O1363">
        <v>0</v>
      </c>
      <c r="P1363">
        <v>0</v>
      </c>
      <c r="Q1363">
        <v>0</v>
      </c>
      <c r="S1363">
        <v>0</v>
      </c>
      <c r="T1363">
        <v>0</v>
      </c>
      <c r="U1363">
        <v>0</v>
      </c>
      <c r="V1363">
        <v>0</v>
      </c>
      <c r="W1363">
        <v>0</v>
      </c>
      <c r="X1363">
        <v>0</v>
      </c>
      <c r="Y1363">
        <v>0</v>
      </c>
      <c r="AA1363">
        <v>4</v>
      </c>
      <c r="AB1363">
        <v>1</v>
      </c>
      <c r="AC1363">
        <v>3</v>
      </c>
      <c r="AD1363">
        <v>5</v>
      </c>
      <c r="AE1363">
        <v>0.66089421138500004</v>
      </c>
      <c r="AF1363" t="s">
        <v>38</v>
      </c>
      <c r="AG1363">
        <v>200</v>
      </c>
      <c r="AH1363" t="s">
        <v>39</v>
      </c>
    </row>
    <row r="1364" spans="1:34" x14ac:dyDescent="0.25">
      <c r="A1364">
        <v>1925</v>
      </c>
      <c r="B1364">
        <v>0</v>
      </c>
      <c r="C1364">
        <v>0</v>
      </c>
      <c r="D1364">
        <v>0</v>
      </c>
      <c r="E1364">
        <v>0</v>
      </c>
      <c r="F1364">
        <v>0</v>
      </c>
      <c r="G1364">
        <v>0</v>
      </c>
      <c r="H1364">
        <v>0</v>
      </c>
      <c r="J1364">
        <v>0</v>
      </c>
      <c r="K1364">
        <v>0</v>
      </c>
      <c r="L1364">
        <v>0</v>
      </c>
      <c r="M1364">
        <v>0</v>
      </c>
      <c r="N1364">
        <v>0</v>
      </c>
      <c r="O1364">
        <v>0</v>
      </c>
      <c r="P1364">
        <v>0</v>
      </c>
      <c r="Q1364">
        <v>0</v>
      </c>
      <c r="S1364">
        <v>0</v>
      </c>
      <c r="T1364">
        <v>0</v>
      </c>
      <c r="U1364">
        <v>0</v>
      </c>
      <c r="V1364">
        <v>0</v>
      </c>
      <c r="W1364">
        <v>0</v>
      </c>
      <c r="X1364">
        <v>0</v>
      </c>
      <c r="Y1364">
        <v>0</v>
      </c>
      <c r="AA1364">
        <v>4</v>
      </c>
      <c r="AB1364">
        <v>1</v>
      </c>
      <c r="AC1364">
        <v>3</v>
      </c>
      <c r="AD1364">
        <v>5</v>
      </c>
      <c r="AE1364">
        <v>0.66089421138500004</v>
      </c>
      <c r="AF1364" t="s">
        <v>40</v>
      </c>
      <c r="AG1364">
        <v>0.2</v>
      </c>
      <c r="AH1364" t="s">
        <v>41</v>
      </c>
    </row>
    <row r="1365" spans="1:34" x14ac:dyDescent="0.25">
      <c r="A1365">
        <v>1925</v>
      </c>
      <c r="B1365">
        <v>0</v>
      </c>
      <c r="C1365">
        <v>0</v>
      </c>
      <c r="D1365">
        <v>0</v>
      </c>
      <c r="E1365">
        <v>0</v>
      </c>
      <c r="F1365">
        <v>0</v>
      </c>
      <c r="G1365">
        <v>0</v>
      </c>
      <c r="H1365">
        <v>0</v>
      </c>
      <c r="J1365">
        <v>0</v>
      </c>
      <c r="K1365">
        <v>0</v>
      </c>
      <c r="L1365">
        <v>0</v>
      </c>
      <c r="M1365">
        <v>0</v>
      </c>
      <c r="N1365">
        <v>0</v>
      </c>
      <c r="O1365">
        <v>0</v>
      </c>
      <c r="P1365">
        <v>0</v>
      </c>
      <c r="Q1365">
        <v>0</v>
      </c>
      <c r="S1365">
        <v>0</v>
      </c>
      <c r="T1365">
        <v>0</v>
      </c>
      <c r="U1365">
        <v>0</v>
      </c>
      <c r="V1365">
        <v>0</v>
      </c>
      <c r="W1365">
        <v>0</v>
      </c>
      <c r="X1365">
        <v>0</v>
      </c>
      <c r="Y1365">
        <v>0</v>
      </c>
      <c r="AA1365">
        <v>4</v>
      </c>
      <c r="AB1365">
        <v>1</v>
      </c>
      <c r="AC1365">
        <v>3</v>
      </c>
      <c r="AD1365">
        <v>5</v>
      </c>
      <c r="AE1365">
        <v>0.66089421138500004</v>
      </c>
      <c r="AF1365" t="s">
        <v>42</v>
      </c>
      <c r="AG1365">
        <v>0.3</v>
      </c>
      <c r="AH1365" t="s">
        <v>43</v>
      </c>
    </row>
    <row r="1366" spans="1:34" x14ac:dyDescent="0.25">
      <c r="A1366">
        <v>1925</v>
      </c>
      <c r="B1366">
        <v>0</v>
      </c>
      <c r="C1366">
        <v>0</v>
      </c>
      <c r="D1366">
        <v>0</v>
      </c>
      <c r="E1366">
        <v>0</v>
      </c>
      <c r="F1366">
        <v>0</v>
      </c>
      <c r="G1366">
        <v>0</v>
      </c>
      <c r="H1366">
        <v>0</v>
      </c>
      <c r="J1366">
        <v>0</v>
      </c>
      <c r="K1366">
        <v>0</v>
      </c>
      <c r="L1366">
        <v>0</v>
      </c>
      <c r="M1366">
        <v>0</v>
      </c>
      <c r="N1366">
        <v>0</v>
      </c>
      <c r="O1366">
        <v>0</v>
      </c>
      <c r="P1366">
        <v>0</v>
      </c>
      <c r="Q1366">
        <v>0</v>
      </c>
      <c r="S1366">
        <v>0</v>
      </c>
      <c r="T1366">
        <v>0</v>
      </c>
      <c r="U1366">
        <v>0</v>
      </c>
      <c r="V1366">
        <v>0</v>
      </c>
      <c r="W1366">
        <v>0</v>
      </c>
      <c r="X1366">
        <v>0</v>
      </c>
      <c r="Y1366">
        <v>0</v>
      </c>
      <c r="AA1366">
        <v>4</v>
      </c>
      <c r="AB1366">
        <v>1</v>
      </c>
      <c r="AC1366">
        <v>3</v>
      </c>
      <c r="AD1366">
        <v>5</v>
      </c>
      <c r="AE1366">
        <v>0.66089421138500004</v>
      </c>
      <c r="AF1366" t="s">
        <v>44</v>
      </c>
      <c r="AG1366">
        <v>0.4</v>
      </c>
      <c r="AH1366" t="s">
        <v>45</v>
      </c>
    </row>
    <row r="1367" spans="1:34" x14ac:dyDescent="0.25">
      <c r="A1367">
        <v>1925</v>
      </c>
      <c r="B1367">
        <v>0</v>
      </c>
      <c r="C1367">
        <v>0</v>
      </c>
      <c r="D1367">
        <v>0</v>
      </c>
      <c r="E1367">
        <v>0</v>
      </c>
      <c r="F1367">
        <v>0</v>
      </c>
      <c r="G1367">
        <v>0</v>
      </c>
      <c r="H1367">
        <v>0</v>
      </c>
      <c r="J1367">
        <v>0</v>
      </c>
      <c r="K1367">
        <v>0</v>
      </c>
      <c r="L1367">
        <v>0</v>
      </c>
      <c r="M1367">
        <v>0</v>
      </c>
      <c r="N1367">
        <v>0</v>
      </c>
      <c r="O1367">
        <v>0</v>
      </c>
      <c r="P1367">
        <v>0</v>
      </c>
      <c r="Q1367">
        <v>0</v>
      </c>
      <c r="S1367">
        <v>0</v>
      </c>
      <c r="T1367">
        <v>0</v>
      </c>
      <c r="U1367">
        <v>0</v>
      </c>
      <c r="V1367">
        <v>0</v>
      </c>
      <c r="W1367">
        <v>0</v>
      </c>
      <c r="X1367">
        <v>0</v>
      </c>
      <c r="Y1367">
        <v>0</v>
      </c>
      <c r="AA1367">
        <v>4</v>
      </c>
      <c r="AB1367">
        <v>1</v>
      </c>
      <c r="AC1367">
        <v>3</v>
      </c>
      <c r="AD1367">
        <v>5</v>
      </c>
      <c r="AE1367">
        <v>0.66089421138500004</v>
      </c>
      <c r="AF1367" t="s">
        <v>46</v>
      </c>
      <c r="AG1367">
        <v>0.5</v>
      </c>
      <c r="AH1367" t="s">
        <v>47</v>
      </c>
    </row>
    <row r="1368" spans="1:34" x14ac:dyDescent="0.25">
      <c r="A1368">
        <v>1926</v>
      </c>
      <c r="B1368">
        <v>0</v>
      </c>
      <c r="C1368">
        <v>0</v>
      </c>
      <c r="D1368">
        <v>0</v>
      </c>
      <c r="E1368">
        <v>0</v>
      </c>
      <c r="F1368">
        <v>0</v>
      </c>
      <c r="G1368">
        <v>0</v>
      </c>
      <c r="H1368">
        <v>0</v>
      </c>
      <c r="J1368">
        <v>0</v>
      </c>
      <c r="K1368">
        <v>0</v>
      </c>
      <c r="L1368">
        <v>0</v>
      </c>
      <c r="M1368">
        <v>0</v>
      </c>
      <c r="N1368">
        <v>0</v>
      </c>
      <c r="O1368">
        <v>0</v>
      </c>
      <c r="P1368">
        <v>0</v>
      </c>
      <c r="Q1368">
        <v>0</v>
      </c>
      <c r="S1368" t="s">
        <v>51</v>
      </c>
      <c r="AA1368" t="s">
        <v>51</v>
      </c>
      <c r="AE1368">
        <v>0.98880514643799999</v>
      </c>
      <c r="AF1368" t="s">
        <v>36</v>
      </c>
      <c r="AG1368">
        <v>150</v>
      </c>
      <c r="AH1368" t="s">
        <v>37</v>
      </c>
    </row>
    <row r="1369" spans="1:34" x14ac:dyDescent="0.25">
      <c r="A1369">
        <v>1926</v>
      </c>
      <c r="B1369">
        <v>0</v>
      </c>
      <c r="C1369">
        <v>0</v>
      </c>
      <c r="D1369">
        <v>0</v>
      </c>
      <c r="E1369">
        <v>0</v>
      </c>
      <c r="F1369">
        <v>0</v>
      </c>
      <c r="G1369">
        <v>0</v>
      </c>
      <c r="H1369">
        <v>0</v>
      </c>
      <c r="J1369">
        <v>0</v>
      </c>
      <c r="K1369">
        <v>0</v>
      </c>
      <c r="L1369">
        <v>0</v>
      </c>
      <c r="M1369">
        <v>0</v>
      </c>
      <c r="N1369">
        <v>0</v>
      </c>
      <c r="O1369">
        <v>0</v>
      </c>
      <c r="P1369">
        <v>0</v>
      </c>
      <c r="Q1369">
        <v>0</v>
      </c>
      <c r="S1369" t="s">
        <v>51</v>
      </c>
      <c r="AA1369" t="s">
        <v>51</v>
      </c>
      <c r="AE1369">
        <v>0.98880514643799999</v>
      </c>
      <c r="AF1369" t="s">
        <v>38</v>
      </c>
      <c r="AG1369">
        <v>200</v>
      </c>
      <c r="AH1369" t="s">
        <v>39</v>
      </c>
    </row>
    <row r="1370" spans="1:34" x14ac:dyDescent="0.25">
      <c r="A1370">
        <v>1926</v>
      </c>
      <c r="B1370">
        <v>0</v>
      </c>
      <c r="C1370">
        <v>0</v>
      </c>
      <c r="D1370">
        <v>0</v>
      </c>
      <c r="E1370">
        <v>0</v>
      </c>
      <c r="F1370">
        <v>0</v>
      </c>
      <c r="G1370">
        <v>0</v>
      </c>
      <c r="H1370">
        <v>0</v>
      </c>
      <c r="J1370">
        <v>0</v>
      </c>
      <c r="K1370">
        <v>0</v>
      </c>
      <c r="L1370">
        <v>0</v>
      </c>
      <c r="M1370">
        <v>0</v>
      </c>
      <c r="N1370">
        <v>0</v>
      </c>
      <c r="O1370">
        <v>0</v>
      </c>
      <c r="P1370">
        <v>0</v>
      </c>
      <c r="Q1370">
        <v>0</v>
      </c>
      <c r="S1370" t="s">
        <v>51</v>
      </c>
      <c r="AA1370" t="s">
        <v>51</v>
      </c>
      <c r="AE1370">
        <v>0.98880514643799999</v>
      </c>
      <c r="AF1370" t="s">
        <v>46</v>
      </c>
      <c r="AG1370">
        <v>0.5</v>
      </c>
      <c r="AH1370" t="s">
        <v>47</v>
      </c>
    </row>
    <row r="1371" spans="1:34" x14ac:dyDescent="0.25">
      <c r="A1371">
        <v>1930</v>
      </c>
      <c r="B1371">
        <v>0</v>
      </c>
      <c r="C1371">
        <v>0</v>
      </c>
      <c r="D1371">
        <v>0</v>
      </c>
      <c r="E1371">
        <v>0</v>
      </c>
      <c r="F1371">
        <v>0</v>
      </c>
      <c r="G1371">
        <v>0</v>
      </c>
      <c r="H1371">
        <v>0</v>
      </c>
      <c r="J1371" t="s">
        <v>51</v>
      </c>
      <c r="K1371">
        <v>16</v>
      </c>
      <c r="L1371">
        <v>0</v>
      </c>
      <c r="M1371">
        <v>0</v>
      </c>
      <c r="N1371">
        <v>0</v>
      </c>
      <c r="O1371">
        <v>16</v>
      </c>
      <c r="P1371">
        <v>0</v>
      </c>
      <c r="Q1371">
        <v>0</v>
      </c>
      <c r="S1371" t="s">
        <v>51</v>
      </c>
      <c r="AA1371" t="s">
        <v>51</v>
      </c>
      <c r="AE1371">
        <v>1.6050108058100001</v>
      </c>
      <c r="AF1371" t="s">
        <v>36</v>
      </c>
      <c r="AG1371">
        <v>150</v>
      </c>
      <c r="AH1371" t="s">
        <v>37</v>
      </c>
    </row>
    <row r="1372" spans="1:34" x14ac:dyDescent="0.25">
      <c r="A1372">
        <v>1930</v>
      </c>
      <c r="B1372">
        <v>0</v>
      </c>
      <c r="C1372">
        <v>0</v>
      </c>
      <c r="D1372">
        <v>0</v>
      </c>
      <c r="E1372">
        <v>0</v>
      </c>
      <c r="F1372">
        <v>0</v>
      </c>
      <c r="G1372">
        <v>0</v>
      </c>
      <c r="H1372">
        <v>0</v>
      </c>
      <c r="J1372" t="s">
        <v>51</v>
      </c>
      <c r="K1372">
        <v>16</v>
      </c>
      <c r="L1372">
        <v>0</v>
      </c>
      <c r="M1372">
        <v>0</v>
      </c>
      <c r="N1372">
        <v>0</v>
      </c>
      <c r="O1372">
        <v>16</v>
      </c>
      <c r="P1372">
        <v>0</v>
      </c>
      <c r="Q1372">
        <v>0</v>
      </c>
      <c r="S1372" t="s">
        <v>51</v>
      </c>
      <c r="AA1372" t="s">
        <v>51</v>
      </c>
      <c r="AE1372">
        <v>1.6050108058100001</v>
      </c>
      <c r="AF1372" t="s">
        <v>38</v>
      </c>
      <c r="AG1372">
        <v>200</v>
      </c>
      <c r="AH1372" t="s">
        <v>39</v>
      </c>
    </row>
    <row r="1373" spans="1:34" x14ac:dyDescent="0.25">
      <c r="A1373">
        <v>1931</v>
      </c>
      <c r="B1373">
        <v>0</v>
      </c>
      <c r="C1373">
        <v>0</v>
      </c>
      <c r="D1373">
        <v>0</v>
      </c>
      <c r="E1373">
        <v>0</v>
      </c>
      <c r="F1373">
        <v>0</v>
      </c>
      <c r="G1373">
        <v>0</v>
      </c>
      <c r="H1373">
        <v>0</v>
      </c>
      <c r="J1373">
        <v>0</v>
      </c>
      <c r="K1373">
        <v>0</v>
      </c>
      <c r="L1373">
        <v>0</v>
      </c>
      <c r="M1373">
        <v>0</v>
      </c>
      <c r="N1373">
        <v>0</v>
      </c>
      <c r="O1373">
        <v>0</v>
      </c>
      <c r="P1373">
        <v>0</v>
      </c>
      <c r="Q1373">
        <v>0</v>
      </c>
      <c r="S1373">
        <v>0</v>
      </c>
      <c r="T1373">
        <v>0</v>
      </c>
      <c r="U1373">
        <v>0</v>
      </c>
      <c r="V1373">
        <v>0</v>
      </c>
      <c r="W1373">
        <v>0</v>
      </c>
      <c r="X1373">
        <v>0</v>
      </c>
      <c r="Y1373">
        <v>0</v>
      </c>
      <c r="AA1373" t="s">
        <v>51</v>
      </c>
      <c r="AE1373">
        <v>1.8707990082999999</v>
      </c>
      <c r="AF1373" t="s">
        <v>34</v>
      </c>
      <c r="AG1373">
        <v>100</v>
      </c>
      <c r="AH1373" t="s">
        <v>35</v>
      </c>
    </row>
    <row r="1374" spans="1:34" x14ac:dyDescent="0.25">
      <c r="A1374">
        <v>1931</v>
      </c>
      <c r="B1374">
        <v>0</v>
      </c>
      <c r="C1374">
        <v>0</v>
      </c>
      <c r="D1374">
        <v>0</v>
      </c>
      <c r="E1374">
        <v>0</v>
      </c>
      <c r="F1374">
        <v>0</v>
      </c>
      <c r="G1374">
        <v>0</v>
      </c>
      <c r="H1374">
        <v>0</v>
      </c>
      <c r="J1374">
        <v>0</v>
      </c>
      <c r="K1374">
        <v>0</v>
      </c>
      <c r="L1374">
        <v>0</v>
      </c>
      <c r="M1374">
        <v>0</v>
      </c>
      <c r="N1374">
        <v>0</v>
      </c>
      <c r="O1374">
        <v>0</v>
      </c>
      <c r="P1374">
        <v>0</v>
      </c>
      <c r="Q1374">
        <v>0</v>
      </c>
      <c r="S1374">
        <v>0</v>
      </c>
      <c r="T1374">
        <v>0</v>
      </c>
      <c r="U1374">
        <v>0</v>
      </c>
      <c r="V1374">
        <v>0</v>
      </c>
      <c r="W1374">
        <v>0</v>
      </c>
      <c r="X1374">
        <v>0</v>
      </c>
      <c r="Y1374">
        <v>0</v>
      </c>
      <c r="AA1374" t="s">
        <v>51</v>
      </c>
      <c r="AE1374">
        <v>1.8707990082999999</v>
      </c>
      <c r="AF1374" t="s">
        <v>36</v>
      </c>
      <c r="AG1374">
        <v>150</v>
      </c>
      <c r="AH1374" t="s">
        <v>37</v>
      </c>
    </row>
    <row r="1375" spans="1:34" x14ac:dyDescent="0.25">
      <c r="A1375">
        <v>1931</v>
      </c>
      <c r="B1375">
        <v>0</v>
      </c>
      <c r="C1375">
        <v>0</v>
      </c>
      <c r="D1375">
        <v>0</v>
      </c>
      <c r="E1375">
        <v>0</v>
      </c>
      <c r="F1375">
        <v>0</v>
      </c>
      <c r="G1375">
        <v>0</v>
      </c>
      <c r="H1375">
        <v>0</v>
      </c>
      <c r="J1375">
        <v>0</v>
      </c>
      <c r="K1375">
        <v>0</v>
      </c>
      <c r="L1375">
        <v>0</v>
      </c>
      <c r="M1375">
        <v>0</v>
      </c>
      <c r="N1375">
        <v>0</v>
      </c>
      <c r="O1375">
        <v>0</v>
      </c>
      <c r="P1375">
        <v>0</v>
      </c>
      <c r="Q1375">
        <v>0</v>
      </c>
      <c r="S1375">
        <v>0</v>
      </c>
      <c r="T1375">
        <v>0</v>
      </c>
      <c r="U1375">
        <v>0</v>
      </c>
      <c r="V1375">
        <v>0</v>
      </c>
      <c r="W1375">
        <v>0</v>
      </c>
      <c r="X1375">
        <v>0</v>
      </c>
      <c r="Y1375">
        <v>0</v>
      </c>
      <c r="AA1375" t="s">
        <v>51</v>
      </c>
      <c r="AE1375">
        <v>1.8707990082999999</v>
      </c>
      <c r="AF1375" t="s">
        <v>38</v>
      </c>
      <c r="AG1375">
        <v>200</v>
      </c>
      <c r="AH1375" t="s">
        <v>39</v>
      </c>
    </row>
    <row r="1376" spans="1:34" x14ac:dyDescent="0.25">
      <c r="A1376">
        <v>1931</v>
      </c>
      <c r="B1376">
        <v>0</v>
      </c>
      <c r="C1376">
        <v>0</v>
      </c>
      <c r="D1376">
        <v>0</v>
      </c>
      <c r="E1376">
        <v>0</v>
      </c>
      <c r="F1376">
        <v>0</v>
      </c>
      <c r="G1376">
        <v>0</v>
      </c>
      <c r="H1376">
        <v>0</v>
      </c>
      <c r="J1376">
        <v>0</v>
      </c>
      <c r="K1376">
        <v>0</v>
      </c>
      <c r="L1376">
        <v>0</v>
      </c>
      <c r="M1376">
        <v>0</v>
      </c>
      <c r="N1376">
        <v>0</v>
      </c>
      <c r="O1376">
        <v>0</v>
      </c>
      <c r="P1376">
        <v>0</v>
      </c>
      <c r="Q1376">
        <v>0</v>
      </c>
      <c r="S1376">
        <v>0</v>
      </c>
      <c r="T1376">
        <v>0</v>
      </c>
      <c r="U1376">
        <v>0</v>
      </c>
      <c r="V1376">
        <v>0</v>
      </c>
      <c r="W1376">
        <v>0</v>
      </c>
      <c r="X1376">
        <v>0</v>
      </c>
      <c r="Y1376">
        <v>0</v>
      </c>
      <c r="AA1376" t="s">
        <v>51</v>
      </c>
      <c r="AE1376">
        <v>1.8707990082999999</v>
      </c>
      <c r="AF1376" t="s">
        <v>44</v>
      </c>
      <c r="AG1376">
        <v>0.4</v>
      </c>
      <c r="AH1376" t="s">
        <v>45</v>
      </c>
    </row>
    <row r="1377" spans="1:34" x14ac:dyDescent="0.25">
      <c r="A1377">
        <v>1931</v>
      </c>
      <c r="B1377">
        <v>0</v>
      </c>
      <c r="C1377">
        <v>0</v>
      </c>
      <c r="D1377">
        <v>0</v>
      </c>
      <c r="E1377">
        <v>0</v>
      </c>
      <c r="F1377">
        <v>0</v>
      </c>
      <c r="G1377">
        <v>0</v>
      </c>
      <c r="H1377">
        <v>0</v>
      </c>
      <c r="J1377">
        <v>0</v>
      </c>
      <c r="K1377">
        <v>0</v>
      </c>
      <c r="L1377">
        <v>0</v>
      </c>
      <c r="M1377">
        <v>0</v>
      </c>
      <c r="N1377">
        <v>0</v>
      </c>
      <c r="O1377">
        <v>0</v>
      </c>
      <c r="P1377">
        <v>0</v>
      </c>
      <c r="Q1377">
        <v>0</v>
      </c>
      <c r="S1377">
        <v>0</v>
      </c>
      <c r="T1377">
        <v>0</v>
      </c>
      <c r="U1377">
        <v>0</v>
      </c>
      <c r="V1377">
        <v>0</v>
      </c>
      <c r="W1377">
        <v>0</v>
      </c>
      <c r="X1377">
        <v>0</v>
      </c>
      <c r="Y1377">
        <v>0</v>
      </c>
      <c r="AA1377" t="s">
        <v>51</v>
      </c>
      <c r="AE1377">
        <v>1.8707990082999999</v>
      </c>
      <c r="AF1377" t="s">
        <v>46</v>
      </c>
      <c r="AG1377">
        <v>0.5</v>
      </c>
      <c r="AH1377" t="s">
        <v>47</v>
      </c>
    </row>
    <row r="1378" spans="1:34" x14ac:dyDescent="0.25">
      <c r="A1378">
        <v>1933</v>
      </c>
      <c r="B1378">
        <v>0</v>
      </c>
      <c r="C1378">
        <v>0</v>
      </c>
      <c r="D1378">
        <v>0</v>
      </c>
      <c r="E1378">
        <v>0</v>
      </c>
      <c r="F1378">
        <v>0</v>
      </c>
      <c r="G1378">
        <v>0</v>
      </c>
      <c r="H1378">
        <v>0</v>
      </c>
      <c r="J1378">
        <v>2</v>
      </c>
      <c r="K1378">
        <v>0</v>
      </c>
      <c r="L1378">
        <v>0</v>
      </c>
      <c r="M1378">
        <v>0</v>
      </c>
      <c r="N1378">
        <v>0</v>
      </c>
      <c r="O1378">
        <v>0</v>
      </c>
      <c r="P1378">
        <v>0</v>
      </c>
      <c r="Q1378">
        <v>0</v>
      </c>
      <c r="S1378">
        <v>1</v>
      </c>
      <c r="T1378">
        <v>0</v>
      </c>
      <c r="U1378">
        <v>0</v>
      </c>
      <c r="V1378">
        <v>0</v>
      </c>
      <c r="W1378">
        <v>0</v>
      </c>
      <c r="X1378">
        <v>1</v>
      </c>
      <c r="Y1378">
        <v>0</v>
      </c>
      <c r="Z1378">
        <v>3</v>
      </c>
      <c r="AA1378">
        <v>3</v>
      </c>
      <c r="AB1378">
        <v>1</v>
      </c>
      <c r="AC1378">
        <v>2</v>
      </c>
      <c r="AD1378">
        <v>7</v>
      </c>
      <c r="AE1378">
        <v>0.95183134358400001</v>
      </c>
      <c r="AF1378" t="s">
        <v>38</v>
      </c>
      <c r="AG1378">
        <v>200</v>
      </c>
      <c r="AH1378" t="s">
        <v>39</v>
      </c>
    </row>
    <row r="1379" spans="1:34" x14ac:dyDescent="0.25">
      <c r="A1379">
        <v>1934</v>
      </c>
      <c r="B1379">
        <v>0</v>
      </c>
      <c r="C1379">
        <v>0</v>
      </c>
      <c r="D1379">
        <v>0</v>
      </c>
      <c r="E1379">
        <v>0</v>
      </c>
      <c r="F1379">
        <v>0</v>
      </c>
      <c r="G1379">
        <v>0</v>
      </c>
      <c r="H1379">
        <v>0</v>
      </c>
      <c r="J1379">
        <v>0</v>
      </c>
      <c r="K1379">
        <v>0</v>
      </c>
      <c r="L1379">
        <v>0</v>
      </c>
      <c r="M1379">
        <v>0</v>
      </c>
      <c r="N1379">
        <v>0</v>
      </c>
      <c r="O1379">
        <v>0</v>
      </c>
      <c r="P1379">
        <v>0</v>
      </c>
      <c r="Q1379">
        <v>0</v>
      </c>
      <c r="S1379">
        <v>4</v>
      </c>
      <c r="T1379">
        <v>4</v>
      </c>
      <c r="U1379">
        <v>0</v>
      </c>
      <c r="V1379">
        <v>0</v>
      </c>
      <c r="W1379">
        <v>0</v>
      </c>
      <c r="X1379">
        <v>0</v>
      </c>
      <c r="Y1379">
        <v>0</v>
      </c>
      <c r="Z1379">
        <v>2</v>
      </c>
      <c r="AA1379">
        <v>4</v>
      </c>
      <c r="AB1379">
        <v>0</v>
      </c>
      <c r="AC1379">
        <v>2</v>
      </c>
      <c r="AD1379">
        <v>20</v>
      </c>
      <c r="AE1379">
        <v>1.0097832692099999</v>
      </c>
      <c r="AF1379" t="s">
        <v>46</v>
      </c>
      <c r="AG1379">
        <v>0.5</v>
      </c>
      <c r="AH1379" t="s">
        <v>47</v>
      </c>
    </row>
    <row r="1380" spans="1:34" x14ac:dyDescent="0.25">
      <c r="A1380">
        <v>1937</v>
      </c>
      <c r="B1380">
        <v>0</v>
      </c>
      <c r="C1380">
        <v>0</v>
      </c>
      <c r="D1380">
        <v>0</v>
      </c>
      <c r="E1380">
        <v>0</v>
      </c>
      <c r="F1380">
        <v>0</v>
      </c>
      <c r="G1380">
        <v>0</v>
      </c>
      <c r="H1380">
        <v>0</v>
      </c>
      <c r="J1380">
        <v>0</v>
      </c>
      <c r="K1380">
        <v>0</v>
      </c>
      <c r="L1380">
        <v>0</v>
      </c>
      <c r="M1380">
        <v>0</v>
      </c>
      <c r="N1380">
        <v>0</v>
      </c>
      <c r="O1380">
        <v>0</v>
      </c>
      <c r="P1380">
        <v>0</v>
      </c>
      <c r="Q1380">
        <v>0</v>
      </c>
      <c r="S1380">
        <v>0</v>
      </c>
      <c r="T1380">
        <v>0</v>
      </c>
      <c r="U1380">
        <v>0</v>
      </c>
      <c r="V1380">
        <v>0</v>
      </c>
      <c r="W1380">
        <v>0</v>
      </c>
      <c r="X1380">
        <v>0</v>
      </c>
      <c r="Y1380">
        <v>0</v>
      </c>
      <c r="AA1380">
        <v>2</v>
      </c>
      <c r="AB1380">
        <v>1</v>
      </c>
      <c r="AC1380">
        <v>0</v>
      </c>
      <c r="AE1380">
        <v>0.60094173635299997</v>
      </c>
      <c r="AF1380" t="s">
        <v>34</v>
      </c>
      <c r="AG1380">
        <v>100</v>
      </c>
      <c r="AH1380" t="s">
        <v>35</v>
      </c>
    </row>
    <row r="1381" spans="1:34" x14ac:dyDescent="0.25">
      <c r="A1381">
        <v>1937</v>
      </c>
      <c r="B1381">
        <v>0</v>
      </c>
      <c r="C1381">
        <v>0</v>
      </c>
      <c r="D1381">
        <v>0</v>
      </c>
      <c r="E1381">
        <v>0</v>
      </c>
      <c r="F1381">
        <v>0</v>
      </c>
      <c r="G1381">
        <v>0</v>
      </c>
      <c r="H1381">
        <v>0</v>
      </c>
      <c r="J1381">
        <v>0</v>
      </c>
      <c r="K1381">
        <v>0</v>
      </c>
      <c r="L1381">
        <v>0</v>
      </c>
      <c r="M1381">
        <v>0</v>
      </c>
      <c r="N1381">
        <v>0</v>
      </c>
      <c r="O1381">
        <v>0</v>
      </c>
      <c r="P1381">
        <v>0</v>
      </c>
      <c r="Q1381">
        <v>0</v>
      </c>
      <c r="S1381">
        <v>0</v>
      </c>
      <c r="T1381">
        <v>0</v>
      </c>
      <c r="U1381">
        <v>0</v>
      </c>
      <c r="V1381">
        <v>0</v>
      </c>
      <c r="W1381">
        <v>0</v>
      </c>
      <c r="X1381">
        <v>0</v>
      </c>
      <c r="Y1381">
        <v>0</v>
      </c>
      <c r="AA1381">
        <v>2</v>
      </c>
      <c r="AB1381">
        <v>1</v>
      </c>
      <c r="AC1381">
        <v>0</v>
      </c>
      <c r="AE1381">
        <v>0.60094173635299997</v>
      </c>
      <c r="AF1381" t="s">
        <v>36</v>
      </c>
      <c r="AG1381">
        <v>150</v>
      </c>
      <c r="AH1381" t="s">
        <v>37</v>
      </c>
    </row>
    <row r="1382" spans="1:34" x14ac:dyDescent="0.25">
      <c r="A1382">
        <v>1937</v>
      </c>
      <c r="B1382">
        <v>0</v>
      </c>
      <c r="C1382">
        <v>0</v>
      </c>
      <c r="D1382">
        <v>0</v>
      </c>
      <c r="E1382">
        <v>0</v>
      </c>
      <c r="F1382">
        <v>0</v>
      </c>
      <c r="G1382">
        <v>0</v>
      </c>
      <c r="H1382">
        <v>0</v>
      </c>
      <c r="J1382">
        <v>0</v>
      </c>
      <c r="K1382">
        <v>0</v>
      </c>
      <c r="L1382">
        <v>0</v>
      </c>
      <c r="M1382">
        <v>0</v>
      </c>
      <c r="N1382">
        <v>0</v>
      </c>
      <c r="O1382">
        <v>0</v>
      </c>
      <c r="P1382">
        <v>0</v>
      </c>
      <c r="Q1382">
        <v>0</v>
      </c>
      <c r="S1382">
        <v>0</v>
      </c>
      <c r="T1382">
        <v>0</v>
      </c>
      <c r="U1382">
        <v>0</v>
      </c>
      <c r="V1382">
        <v>0</v>
      </c>
      <c r="W1382">
        <v>0</v>
      </c>
      <c r="X1382">
        <v>0</v>
      </c>
      <c r="Y1382">
        <v>0</v>
      </c>
      <c r="AA1382">
        <v>2</v>
      </c>
      <c r="AB1382">
        <v>1</v>
      </c>
      <c r="AC1382">
        <v>0</v>
      </c>
      <c r="AE1382">
        <v>0.60094173635299997</v>
      </c>
      <c r="AF1382" t="s">
        <v>38</v>
      </c>
      <c r="AG1382">
        <v>200</v>
      </c>
      <c r="AH1382" t="s">
        <v>39</v>
      </c>
    </row>
    <row r="1383" spans="1:34" x14ac:dyDescent="0.25">
      <c r="A1383">
        <v>1953</v>
      </c>
      <c r="B1383" t="s">
        <v>51</v>
      </c>
      <c r="J1383">
        <v>0</v>
      </c>
      <c r="K1383">
        <v>0</v>
      </c>
      <c r="L1383">
        <v>0</v>
      </c>
      <c r="M1383">
        <v>0</v>
      </c>
      <c r="N1383">
        <v>0</v>
      </c>
      <c r="O1383">
        <v>0</v>
      </c>
      <c r="P1383">
        <v>0</v>
      </c>
      <c r="Q1383">
        <v>0</v>
      </c>
      <c r="S1383">
        <v>0</v>
      </c>
      <c r="T1383">
        <v>0</v>
      </c>
      <c r="U1383">
        <v>0</v>
      </c>
      <c r="V1383">
        <v>0</v>
      </c>
      <c r="W1383">
        <v>0</v>
      </c>
      <c r="X1383">
        <v>0</v>
      </c>
      <c r="Y1383">
        <v>0</v>
      </c>
      <c r="AA1383">
        <v>0</v>
      </c>
      <c r="AB1383">
        <v>0</v>
      </c>
      <c r="AC1383">
        <v>0</v>
      </c>
      <c r="AE1383">
        <v>0.71840711305799998</v>
      </c>
      <c r="AF1383" t="s">
        <v>40</v>
      </c>
      <c r="AG1383">
        <v>0.2</v>
      </c>
      <c r="AH1383" t="s">
        <v>41</v>
      </c>
    </row>
    <row r="1384" spans="1:34" x14ac:dyDescent="0.25">
      <c r="A1384">
        <v>1953</v>
      </c>
      <c r="B1384" t="s">
        <v>51</v>
      </c>
      <c r="J1384">
        <v>0</v>
      </c>
      <c r="K1384">
        <v>0</v>
      </c>
      <c r="L1384">
        <v>0</v>
      </c>
      <c r="M1384">
        <v>0</v>
      </c>
      <c r="N1384">
        <v>0</v>
      </c>
      <c r="O1384">
        <v>0</v>
      </c>
      <c r="P1384">
        <v>0</v>
      </c>
      <c r="Q1384">
        <v>0</v>
      </c>
      <c r="S1384">
        <v>0</v>
      </c>
      <c r="T1384">
        <v>0</v>
      </c>
      <c r="U1384">
        <v>0</v>
      </c>
      <c r="V1384">
        <v>0</v>
      </c>
      <c r="W1384">
        <v>0</v>
      </c>
      <c r="X1384">
        <v>0</v>
      </c>
      <c r="Y1384">
        <v>0</v>
      </c>
      <c r="AA1384">
        <v>0</v>
      </c>
      <c r="AB1384">
        <v>0</v>
      </c>
      <c r="AC1384">
        <v>0</v>
      </c>
      <c r="AE1384">
        <v>0.71840711305799998</v>
      </c>
      <c r="AF1384" t="s">
        <v>42</v>
      </c>
      <c r="AG1384">
        <v>0.3</v>
      </c>
      <c r="AH1384" t="s">
        <v>43</v>
      </c>
    </row>
    <row r="1385" spans="1:34" x14ac:dyDescent="0.25">
      <c r="A1385">
        <v>1953</v>
      </c>
      <c r="B1385" t="s">
        <v>51</v>
      </c>
      <c r="J1385">
        <v>0</v>
      </c>
      <c r="K1385">
        <v>0</v>
      </c>
      <c r="L1385">
        <v>0</v>
      </c>
      <c r="M1385">
        <v>0</v>
      </c>
      <c r="N1385">
        <v>0</v>
      </c>
      <c r="O1385">
        <v>0</v>
      </c>
      <c r="P1385">
        <v>0</v>
      </c>
      <c r="Q1385">
        <v>0</v>
      </c>
      <c r="S1385">
        <v>0</v>
      </c>
      <c r="T1385">
        <v>0</v>
      </c>
      <c r="U1385">
        <v>0</v>
      </c>
      <c r="V1385">
        <v>0</v>
      </c>
      <c r="W1385">
        <v>0</v>
      </c>
      <c r="X1385">
        <v>0</v>
      </c>
      <c r="Y1385">
        <v>0</v>
      </c>
      <c r="AA1385">
        <v>0</v>
      </c>
      <c r="AB1385">
        <v>0</v>
      </c>
      <c r="AC1385">
        <v>0</v>
      </c>
      <c r="AE1385">
        <v>0.71840711305799998</v>
      </c>
      <c r="AF1385" t="s">
        <v>44</v>
      </c>
      <c r="AG1385">
        <v>0.4</v>
      </c>
      <c r="AH1385" t="s">
        <v>45</v>
      </c>
    </row>
    <row r="1386" spans="1:34" x14ac:dyDescent="0.25">
      <c r="A1386">
        <v>1953</v>
      </c>
      <c r="B1386" t="s">
        <v>51</v>
      </c>
      <c r="J1386">
        <v>0</v>
      </c>
      <c r="K1386">
        <v>0</v>
      </c>
      <c r="L1386">
        <v>0</v>
      </c>
      <c r="M1386">
        <v>0</v>
      </c>
      <c r="N1386">
        <v>0</v>
      </c>
      <c r="O1386">
        <v>0</v>
      </c>
      <c r="P1386">
        <v>0</v>
      </c>
      <c r="Q1386">
        <v>0</v>
      </c>
      <c r="S1386">
        <v>0</v>
      </c>
      <c r="T1386">
        <v>0</v>
      </c>
      <c r="U1386">
        <v>0</v>
      </c>
      <c r="V1386">
        <v>0</v>
      </c>
      <c r="W1386">
        <v>0</v>
      </c>
      <c r="X1386">
        <v>0</v>
      </c>
      <c r="Y1386">
        <v>0</v>
      </c>
      <c r="AA1386">
        <v>0</v>
      </c>
      <c r="AB1386">
        <v>0</v>
      </c>
      <c r="AC1386">
        <v>0</v>
      </c>
      <c r="AE1386">
        <v>0.71840711305799998</v>
      </c>
      <c r="AF1386" t="s">
        <v>46</v>
      </c>
      <c r="AG1386">
        <v>0.5</v>
      </c>
      <c r="AH1386" t="s">
        <v>47</v>
      </c>
    </row>
    <row r="1387" spans="1:34" x14ac:dyDescent="0.25">
      <c r="A1387">
        <v>1954</v>
      </c>
      <c r="B1387">
        <v>0</v>
      </c>
      <c r="C1387">
        <v>0</v>
      </c>
      <c r="D1387">
        <v>0</v>
      </c>
      <c r="E1387">
        <v>0</v>
      </c>
      <c r="F1387">
        <v>0</v>
      </c>
      <c r="G1387">
        <v>0</v>
      </c>
      <c r="H1387">
        <v>0</v>
      </c>
      <c r="J1387">
        <v>0</v>
      </c>
      <c r="K1387">
        <v>0</v>
      </c>
      <c r="L1387">
        <v>0</v>
      </c>
      <c r="M1387">
        <v>0</v>
      </c>
      <c r="N1387">
        <v>0</v>
      </c>
      <c r="O1387">
        <v>0</v>
      </c>
      <c r="P1387">
        <v>0</v>
      </c>
      <c r="Q1387">
        <v>0</v>
      </c>
      <c r="S1387">
        <v>0</v>
      </c>
      <c r="T1387">
        <v>0</v>
      </c>
      <c r="U1387">
        <v>0</v>
      </c>
      <c r="V1387">
        <v>0</v>
      </c>
      <c r="W1387">
        <v>0</v>
      </c>
      <c r="X1387">
        <v>0</v>
      </c>
      <c r="Y1387">
        <v>0</v>
      </c>
      <c r="AA1387">
        <v>0</v>
      </c>
      <c r="AB1387">
        <v>0</v>
      </c>
      <c r="AC1387">
        <v>0</v>
      </c>
      <c r="AE1387">
        <v>1.0110932990299999</v>
      </c>
      <c r="AF1387" t="s">
        <v>38</v>
      </c>
      <c r="AG1387">
        <v>200</v>
      </c>
      <c r="AH1387" t="s">
        <v>39</v>
      </c>
    </row>
    <row r="1388" spans="1:34" x14ac:dyDescent="0.25">
      <c r="A1388">
        <v>1954</v>
      </c>
      <c r="B1388">
        <v>0</v>
      </c>
      <c r="C1388">
        <v>0</v>
      </c>
      <c r="D1388">
        <v>0</v>
      </c>
      <c r="E1388">
        <v>0</v>
      </c>
      <c r="F1388">
        <v>0</v>
      </c>
      <c r="G1388">
        <v>0</v>
      </c>
      <c r="H1388">
        <v>0</v>
      </c>
      <c r="J1388">
        <v>0</v>
      </c>
      <c r="K1388">
        <v>0</v>
      </c>
      <c r="L1388">
        <v>0</v>
      </c>
      <c r="M1388">
        <v>0</v>
      </c>
      <c r="N1388">
        <v>0</v>
      </c>
      <c r="O1388">
        <v>0</v>
      </c>
      <c r="P1388">
        <v>0</v>
      </c>
      <c r="Q1388">
        <v>0</v>
      </c>
      <c r="S1388">
        <v>0</v>
      </c>
      <c r="T1388">
        <v>0</v>
      </c>
      <c r="U1388">
        <v>0</v>
      </c>
      <c r="V1388">
        <v>0</v>
      </c>
      <c r="W1388">
        <v>0</v>
      </c>
      <c r="X1388">
        <v>0</v>
      </c>
      <c r="Y1388">
        <v>0</v>
      </c>
      <c r="AA1388">
        <v>0</v>
      </c>
      <c r="AB1388">
        <v>0</v>
      </c>
      <c r="AC1388">
        <v>0</v>
      </c>
      <c r="AE1388">
        <v>1.0110932990299999</v>
      </c>
      <c r="AF1388" t="s">
        <v>40</v>
      </c>
      <c r="AG1388">
        <v>0.2</v>
      </c>
      <c r="AH1388" t="s">
        <v>41</v>
      </c>
    </row>
    <row r="1389" spans="1:34" x14ac:dyDescent="0.25">
      <c r="A1389">
        <v>1954</v>
      </c>
      <c r="B1389">
        <v>0</v>
      </c>
      <c r="C1389">
        <v>0</v>
      </c>
      <c r="D1389">
        <v>0</v>
      </c>
      <c r="E1389">
        <v>0</v>
      </c>
      <c r="F1389">
        <v>0</v>
      </c>
      <c r="G1389">
        <v>0</v>
      </c>
      <c r="H1389">
        <v>0</v>
      </c>
      <c r="J1389">
        <v>0</v>
      </c>
      <c r="K1389">
        <v>0</v>
      </c>
      <c r="L1389">
        <v>0</v>
      </c>
      <c r="M1389">
        <v>0</v>
      </c>
      <c r="N1389">
        <v>0</v>
      </c>
      <c r="O1389">
        <v>0</v>
      </c>
      <c r="P1389">
        <v>0</v>
      </c>
      <c r="Q1389">
        <v>0</v>
      </c>
      <c r="S1389">
        <v>0</v>
      </c>
      <c r="T1389">
        <v>0</v>
      </c>
      <c r="U1389">
        <v>0</v>
      </c>
      <c r="V1389">
        <v>0</v>
      </c>
      <c r="W1389">
        <v>0</v>
      </c>
      <c r="X1389">
        <v>0</v>
      </c>
      <c r="Y1389">
        <v>0</v>
      </c>
      <c r="AA1389">
        <v>0</v>
      </c>
      <c r="AB1389">
        <v>0</v>
      </c>
      <c r="AC1389">
        <v>0</v>
      </c>
      <c r="AE1389">
        <v>1.0110932990299999</v>
      </c>
      <c r="AF1389" t="s">
        <v>42</v>
      </c>
      <c r="AG1389">
        <v>0.3</v>
      </c>
      <c r="AH1389" t="s">
        <v>43</v>
      </c>
    </row>
    <row r="1390" spans="1:34" x14ac:dyDescent="0.25">
      <c r="A1390">
        <v>1954</v>
      </c>
      <c r="B1390">
        <v>0</v>
      </c>
      <c r="C1390">
        <v>0</v>
      </c>
      <c r="D1390">
        <v>0</v>
      </c>
      <c r="E1390">
        <v>0</v>
      </c>
      <c r="F1390">
        <v>0</v>
      </c>
      <c r="G1390">
        <v>0</v>
      </c>
      <c r="H1390">
        <v>0</v>
      </c>
      <c r="J1390">
        <v>0</v>
      </c>
      <c r="K1390">
        <v>0</v>
      </c>
      <c r="L1390">
        <v>0</v>
      </c>
      <c r="M1390">
        <v>0</v>
      </c>
      <c r="N1390">
        <v>0</v>
      </c>
      <c r="O1390">
        <v>0</v>
      </c>
      <c r="P1390">
        <v>0</v>
      </c>
      <c r="Q1390">
        <v>0</v>
      </c>
      <c r="S1390">
        <v>0</v>
      </c>
      <c r="T1390">
        <v>0</v>
      </c>
      <c r="U1390">
        <v>0</v>
      </c>
      <c r="V1390">
        <v>0</v>
      </c>
      <c r="W1390">
        <v>0</v>
      </c>
      <c r="X1390">
        <v>0</v>
      </c>
      <c r="Y1390">
        <v>0</v>
      </c>
      <c r="AA1390">
        <v>0</v>
      </c>
      <c r="AB1390">
        <v>0</v>
      </c>
      <c r="AC1390">
        <v>0</v>
      </c>
      <c r="AE1390">
        <v>1.0110932990299999</v>
      </c>
      <c r="AF1390" t="s">
        <v>44</v>
      </c>
      <c r="AG1390">
        <v>0.4</v>
      </c>
      <c r="AH1390" t="s">
        <v>45</v>
      </c>
    </row>
    <row r="1391" spans="1:34" x14ac:dyDescent="0.25">
      <c r="A1391">
        <v>1954</v>
      </c>
      <c r="B1391">
        <v>0</v>
      </c>
      <c r="C1391">
        <v>0</v>
      </c>
      <c r="D1391">
        <v>0</v>
      </c>
      <c r="E1391">
        <v>0</v>
      </c>
      <c r="F1391">
        <v>0</v>
      </c>
      <c r="G1391">
        <v>0</v>
      </c>
      <c r="H1391">
        <v>0</v>
      </c>
      <c r="J1391">
        <v>0</v>
      </c>
      <c r="K1391">
        <v>0</v>
      </c>
      <c r="L1391">
        <v>0</v>
      </c>
      <c r="M1391">
        <v>0</v>
      </c>
      <c r="N1391">
        <v>0</v>
      </c>
      <c r="O1391">
        <v>0</v>
      </c>
      <c r="P1391">
        <v>0</v>
      </c>
      <c r="Q1391">
        <v>0</v>
      </c>
      <c r="S1391">
        <v>0</v>
      </c>
      <c r="T1391">
        <v>0</v>
      </c>
      <c r="U1391">
        <v>0</v>
      </c>
      <c r="V1391">
        <v>0</v>
      </c>
      <c r="W1391">
        <v>0</v>
      </c>
      <c r="X1391">
        <v>0</v>
      </c>
      <c r="Y1391">
        <v>0</v>
      </c>
      <c r="AA1391">
        <v>0</v>
      </c>
      <c r="AB1391">
        <v>0</v>
      </c>
      <c r="AC1391">
        <v>0</v>
      </c>
      <c r="AE1391">
        <v>1.0110932990299999</v>
      </c>
      <c r="AF1391" t="s">
        <v>46</v>
      </c>
      <c r="AG1391">
        <v>0.5</v>
      </c>
      <c r="AH1391" t="s">
        <v>47</v>
      </c>
    </row>
    <row r="1392" spans="1:34" x14ac:dyDescent="0.25">
      <c r="A1392">
        <v>1956</v>
      </c>
      <c r="B1392">
        <v>0</v>
      </c>
      <c r="C1392">
        <v>0</v>
      </c>
      <c r="D1392">
        <v>0</v>
      </c>
      <c r="E1392">
        <v>0</v>
      </c>
      <c r="F1392">
        <v>0</v>
      </c>
      <c r="G1392">
        <v>0</v>
      </c>
      <c r="H1392">
        <v>0</v>
      </c>
      <c r="J1392">
        <v>0</v>
      </c>
      <c r="K1392">
        <v>0</v>
      </c>
      <c r="L1392">
        <v>0</v>
      </c>
      <c r="M1392">
        <v>0</v>
      </c>
      <c r="N1392">
        <v>0</v>
      </c>
      <c r="O1392">
        <v>0</v>
      </c>
      <c r="P1392">
        <v>0</v>
      </c>
      <c r="Q1392">
        <v>0</v>
      </c>
      <c r="S1392">
        <v>0</v>
      </c>
      <c r="T1392">
        <v>0</v>
      </c>
      <c r="U1392">
        <v>0</v>
      </c>
      <c r="V1392">
        <v>0</v>
      </c>
      <c r="W1392">
        <v>0</v>
      </c>
      <c r="X1392">
        <v>0</v>
      </c>
      <c r="Y1392">
        <v>0</v>
      </c>
      <c r="AA1392">
        <v>3</v>
      </c>
      <c r="AB1392">
        <v>1</v>
      </c>
      <c r="AC1392">
        <v>2</v>
      </c>
      <c r="AD1392">
        <v>6</v>
      </c>
      <c r="AE1392">
        <v>1.1025063530799999</v>
      </c>
      <c r="AF1392" t="s">
        <v>36</v>
      </c>
      <c r="AG1392">
        <v>150</v>
      </c>
      <c r="AH1392" t="s">
        <v>37</v>
      </c>
    </row>
    <row r="1393" spans="1:34" x14ac:dyDescent="0.25">
      <c r="A1393">
        <v>1956</v>
      </c>
      <c r="B1393">
        <v>0</v>
      </c>
      <c r="C1393">
        <v>0</v>
      </c>
      <c r="D1393">
        <v>0</v>
      </c>
      <c r="E1393">
        <v>0</v>
      </c>
      <c r="F1393">
        <v>0</v>
      </c>
      <c r="G1393">
        <v>0</v>
      </c>
      <c r="H1393">
        <v>0</v>
      </c>
      <c r="J1393">
        <v>0</v>
      </c>
      <c r="K1393">
        <v>0</v>
      </c>
      <c r="L1393">
        <v>0</v>
      </c>
      <c r="M1393">
        <v>0</v>
      </c>
      <c r="N1393">
        <v>0</v>
      </c>
      <c r="O1393">
        <v>0</v>
      </c>
      <c r="P1393">
        <v>0</v>
      </c>
      <c r="Q1393">
        <v>0</v>
      </c>
      <c r="S1393">
        <v>0</v>
      </c>
      <c r="T1393">
        <v>0</v>
      </c>
      <c r="U1393">
        <v>0</v>
      </c>
      <c r="V1393">
        <v>0</v>
      </c>
      <c r="W1393">
        <v>0</v>
      </c>
      <c r="X1393">
        <v>0</v>
      </c>
      <c r="Y1393">
        <v>0</v>
      </c>
      <c r="AA1393">
        <v>3</v>
      </c>
      <c r="AB1393">
        <v>1</v>
      </c>
      <c r="AC1393">
        <v>2</v>
      </c>
      <c r="AD1393">
        <v>6</v>
      </c>
      <c r="AE1393">
        <v>1.1025063530799999</v>
      </c>
      <c r="AF1393" t="s">
        <v>38</v>
      </c>
      <c r="AG1393">
        <v>200</v>
      </c>
      <c r="AH1393" t="s">
        <v>39</v>
      </c>
    </row>
    <row r="1394" spans="1:34" x14ac:dyDescent="0.25">
      <c r="A1394">
        <v>1956</v>
      </c>
      <c r="B1394">
        <v>0</v>
      </c>
      <c r="C1394">
        <v>0</v>
      </c>
      <c r="D1394">
        <v>0</v>
      </c>
      <c r="E1394">
        <v>0</v>
      </c>
      <c r="F1394">
        <v>0</v>
      </c>
      <c r="G1394">
        <v>0</v>
      </c>
      <c r="H1394">
        <v>0</v>
      </c>
      <c r="J1394">
        <v>0</v>
      </c>
      <c r="K1394">
        <v>0</v>
      </c>
      <c r="L1394">
        <v>0</v>
      </c>
      <c r="M1394">
        <v>0</v>
      </c>
      <c r="N1394">
        <v>0</v>
      </c>
      <c r="O1394">
        <v>0</v>
      </c>
      <c r="P1394">
        <v>0</v>
      </c>
      <c r="Q1394">
        <v>0</v>
      </c>
      <c r="S1394">
        <v>0</v>
      </c>
      <c r="T1394">
        <v>0</v>
      </c>
      <c r="U1394">
        <v>0</v>
      </c>
      <c r="V1394">
        <v>0</v>
      </c>
      <c r="W1394">
        <v>0</v>
      </c>
      <c r="X1394">
        <v>0</v>
      </c>
      <c r="Y1394">
        <v>0</v>
      </c>
      <c r="AA1394">
        <v>3</v>
      </c>
      <c r="AB1394">
        <v>1</v>
      </c>
      <c r="AC1394">
        <v>2</v>
      </c>
      <c r="AD1394">
        <v>6</v>
      </c>
      <c r="AE1394">
        <v>1.1025063530799999</v>
      </c>
      <c r="AF1394" t="s">
        <v>44</v>
      </c>
      <c r="AG1394">
        <v>0.4</v>
      </c>
      <c r="AH1394" t="s">
        <v>45</v>
      </c>
    </row>
    <row r="1395" spans="1:34" x14ac:dyDescent="0.25">
      <c r="A1395">
        <v>1956</v>
      </c>
      <c r="B1395">
        <v>0</v>
      </c>
      <c r="C1395">
        <v>0</v>
      </c>
      <c r="D1395">
        <v>0</v>
      </c>
      <c r="E1395">
        <v>0</v>
      </c>
      <c r="F1395">
        <v>0</v>
      </c>
      <c r="G1395">
        <v>0</v>
      </c>
      <c r="H1395">
        <v>0</v>
      </c>
      <c r="J1395">
        <v>0</v>
      </c>
      <c r="K1395">
        <v>0</v>
      </c>
      <c r="L1395">
        <v>0</v>
      </c>
      <c r="M1395">
        <v>0</v>
      </c>
      <c r="N1395">
        <v>0</v>
      </c>
      <c r="O1395">
        <v>0</v>
      </c>
      <c r="P1395">
        <v>0</v>
      </c>
      <c r="Q1395">
        <v>0</v>
      </c>
      <c r="S1395">
        <v>0</v>
      </c>
      <c r="T1395">
        <v>0</v>
      </c>
      <c r="U1395">
        <v>0</v>
      </c>
      <c r="V1395">
        <v>0</v>
      </c>
      <c r="W1395">
        <v>0</v>
      </c>
      <c r="X1395">
        <v>0</v>
      </c>
      <c r="Y1395">
        <v>0</v>
      </c>
      <c r="AA1395">
        <v>3</v>
      </c>
      <c r="AB1395">
        <v>1</v>
      </c>
      <c r="AC1395">
        <v>2</v>
      </c>
      <c r="AD1395">
        <v>6</v>
      </c>
      <c r="AE1395">
        <v>1.1025063530799999</v>
      </c>
      <c r="AF1395" t="s">
        <v>46</v>
      </c>
      <c r="AG1395">
        <v>0.5</v>
      </c>
      <c r="AH1395" t="s">
        <v>47</v>
      </c>
    </row>
    <row r="1396" spans="1:34" x14ac:dyDescent="0.25">
      <c r="A1396">
        <v>1962</v>
      </c>
      <c r="B1396">
        <v>0</v>
      </c>
      <c r="C1396">
        <v>0</v>
      </c>
      <c r="D1396">
        <v>0</v>
      </c>
      <c r="E1396">
        <v>0</v>
      </c>
      <c r="F1396">
        <v>0</v>
      </c>
      <c r="G1396">
        <v>0</v>
      </c>
      <c r="H1396">
        <v>0</v>
      </c>
      <c r="J1396">
        <v>0</v>
      </c>
      <c r="K1396">
        <v>0</v>
      </c>
      <c r="L1396">
        <v>0</v>
      </c>
      <c r="M1396">
        <v>0</v>
      </c>
      <c r="N1396">
        <v>0</v>
      </c>
      <c r="O1396">
        <v>0</v>
      </c>
      <c r="P1396">
        <v>0</v>
      </c>
      <c r="Q1396">
        <v>0</v>
      </c>
      <c r="S1396">
        <v>0</v>
      </c>
      <c r="T1396">
        <v>0</v>
      </c>
      <c r="U1396">
        <v>0</v>
      </c>
      <c r="V1396">
        <v>0</v>
      </c>
      <c r="W1396">
        <v>0</v>
      </c>
      <c r="X1396">
        <v>0</v>
      </c>
      <c r="Y1396">
        <v>0</v>
      </c>
      <c r="AA1396">
        <v>4</v>
      </c>
      <c r="AB1396">
        <v>3</v>
      </c>
      <c r="AC1396">
        <v>1</v>
      </c>
      <c r="AD1396">
        <v>3</v>
      </c>
      <c r="AE1396">
        <v>1.0687266965</v>
      </c>
      <c r="AF1396" t="s">
        <v>44</v>
      </c>
      <c r="AG1396">
        <v>0.4</v>
      </c>
      <c r="AH1396" t="s">
        <v>45</v>
      </c>
    </row>
    <row r="1397" spans="1:34" x14ac:dyDescent="0.25">
      <c r="A1397">
        <v>1962</v>
      </c>
      <c r="B1397">
        <v>0</v>
      </c>
      <c r="C1397">
        <v>0</v>
      </c>
      <c r="D1397">
        <v>0</v>
      </c>
      <c r="E1397">
        <v>0</v>
      </c>
      <c r="F1397">
        <v>0</v>
      </c>
      <c r="G1397">
        <v>0</v>
      </c>
      <c r="H1397">
        <v>0</v>
      </c>
      <c r="J1397">
        <v>0</v>
      </c>
      <c r="K1397">
        <v>0</v>
      </c>
      <c r="L1397">
        <v>0</v>
      </c>
      <c r="M1397">
        <v>0</v>
      </c>
      <c r="N1397">
        <v>0</v>
      </c>
      <c r="O1397">
        <v>0</v>
      </c>
      <c r="P1397">
        <v>0</v>
      </c>
      <c r="Q1397">
        <v>0</v>
      </c>
      <c r="S1397">
        <v>0</v>
      </c>
      <c r="T1397">
        <v>0</v>
      </c>
      <c r="U1397">
        <v>0</v>
      </c>
      <c r="V1397">
        <v>0</v>
      </c>
      <c r="W1397">
        <v>0</v>
      </c>
      <c r="X1397">
        <v>0</v>
      </c>
      <c r="Y1397">
        <v>0</v>
      </c>
      <c r="AA1397">
        <v>4</v>
      </c>
      <c r="AB1397">
        <v>3</v>
      </c>
      <c r="AC1397">
        <v>1</v>
      </c>
      <c r="AD1397">
        <v>3</v>
      </c>
      <c r="AE1397">
        <v>1.0687266965</v>
      </c>
      <c r="AF1397" t="s">
        <v>46</v>
      </c>
      <c r="AG1397">
        <v>0.5</v>
      </c>
      <c r="AH1397" t="s">
        <v>47</v>
      </c>
    </row>
    <row r="1398" spans="1:34" x14ac:dyDescent="0.25">
      <c r="A1398">
        <v>1966</v>
      </c>
      <c r="B1398" t="s">
        <v>51</v>
      </c>
      <c r="J1398">
        <v>0</v>
      </c>
      <c r="K1398">
        <v>0</v>
      </c>
      <c r="L1398">
        <v>0</v>
      </c>
      <c r="M1398">
        <v>0</v>
      </c>
      <c r="N1398">
        <v>0</v>
      </c>
      <c r="O1398">
        <v>0</v>
      </c>
      <c r="P1398">
        <v>0</v>
      </c>
      <c r="Q1398">
        <v>0</v>
      </c>
      <c r="S1398">
        <v>0</v>
      </c>
      <c r="T1398">
        <v>0</v>
      </c>
      <c r="U1398">
        <v>0</v>
      </c>
      <c r="V1398">
        <v>0</v>
      </c>
      <c r="W1398">
        <v>0</v>
      </c>
      <c r="X1398">
        <v>0</v>
      </c>
      <c r="Y1398">
        <v>0</v>
      </c>
      <c r="AA1398" t="s">
        <v>51</v>
      </c>
      <c r="AE1398">
        <v>0.86823772268300003</v>
      </c>
      <c r="AF1398" t="s">
        <v>49</v>
      </c>
      <c r="AG1398">
        <v>50</v>
      </c>
      <c r="AH1398" t="s">
        <v>50</v>
      </c>
    </row>
    <row r="1399" spans="1:34" x14ac:dyDescent="0.25">
      <c r="A1399">
        <v>1966</v>
      </c>
      <c r="B1399" t="s">
        <v>51</v>
      </c>
      <c r="J1399">
        <v>0</v>
      </c>
      <c r="K1399">
        <v>0</v>
      </c>
      <c r="L1399">
        <v>0</v>
      </c>
      <c r="M1399">
        <v>0</v>
      </c>
      <c r="N1399">
        <v>0</v>
      </c>
      <c r="O1399">
        <v>0</v>
      </c>
      <c r="P1399">
        <v>0</v>
      </c>
      <c r="Q1399">
        <v>0</v>
      </c>
      <c r="S1399">
        <v>0</v>
      </c>
      <c r="T1399">
        <v>0</v>
      </c>
      <c r="U1399">
        <v>0</v>
      </c>
      <c r="V1399">
        <v>0</v>
      </c>
      <c r="W1399">
        <v>0</v>
      </c>
      <c r="X1399">
        <v>0</v>
      </c>
      <c r="Y1399">
        <v>0</v>
      </c>
      <c r="AA1399" t="s">
        <v>51</v>
      </c>
      <c r="AE1399">
        <v>0.86823772268300003</v>
      </c>
      <c r="AF1399" t="s">
        <v>34</v>
      </c>
      <c r="AG1399">
        <v>100</v>
      </c>
      <c r="AH1399" t="s">
        <v>35</v>
      </c>
    </row>
    <row r="1400" spans="1:34" x14ac:dyDescent="0.25">
      <c r="A1400">
        <v>1966</v>
      </c>
      <c r="B1400" t="s">
        <v>51</v>
      </c>
      <c r="J1400">
        <v>0</v>
      </c>
      <c r="K1400">
        <v>0</v>
      </c>
      <c r="L1400">
        <v>0</v>
      </c>
      <c r="M1400">
        <v>0</v>
      </c>
      <c r="N1400">
        <v>0</v>
      </c>
      <c r="O1400">
        <v>0</v>
      </c>
      <c r="P1400">
        <v>0</v>
      </c>
      <c r="Q1400">
        <v>0</v>
      </c>
      <c r="S1400">
        <v>0</v>
      </c>
      <c r="T1400">
        <v>0</v>
      </c>
      <c r="U1400">
        <v>0</v>
      </c>
      <c r="V1400">
        <v>0</v>
      </c>
      <c r="W1400">
        <v>0</v>
      </c>
      <c r="X1400">
        <v>0</v>
      </c>
      <c r="Y1400">
        <v>0</v>
      </c>
      <c r="AA1400" t="s">
        <v>51</v>
      </c>
      <c r="AE1400">
        <v>0.86823772268300003</v>
      </c>
      <c r="AF1400" t="s">
        <v>36</v>
      </c>
      <c r="AG1400">
        <v>150</v>
      </c>
      <c r="AH1400" t="s">
        <v>37</v>
      </c>
    </row>
    <row r="1401" spans="1:34" x14ac:dyDescent="0.25">
      <c r="A1401">
        <v>1966</v>
      </c>
      <c r="B1401" t="s">
        <v>51</v>
      </c>
      <c r="J1401">
        <v>0</v>
      </c>
      <c r="K1401">
        <v>0</v>
      </c>
      <c r="L1401">
        <v>0</v>
      </c>
      <c r="M1401">
        <v>0</v>
      </c>
      <c r="N1401">
        <v>0</v>
      </c>
      <c r="O1401">
        <v>0</v>
      </c>
      <c r="P1401">
        <v>0</v>
      </c>
      <c r="Q1401">
        <v>0</v>
      </c>
      <c r="S1401">
        <v>0</v>
      </c>
      <c r="T1401">
        <v>0</v>
      </c>
      <c r="U1401">
        <v>0</v>
      </c>
      <c r="V1401">
        <v>0</v>
      </c>
      <c r="W1401">
        <v>0</v>
      </c>
      <c r="X1401">
        <v>0</v>
      </c>
      <c r="Y1401">
        <v>0</v>
      </c>
      <c r="AA1401" t="s">
        <v>51</v>
      </c>
      <c r="AE1401">
        <v>0.86823772268300003</v>
      </c>
      <c r="AF1401" t="s">
        <v>38</v>
      </c>
      <c r="AG1401">
        <v>200</v>
      </c>
      <c r="AH1401" t="s">
        <v>39</v>
      </c>
    </row>
    <row r="1402" spans="1:34" x14ac:dyDescent="0.25">
      <c r="A1402">
        <v>1966</v>
      </c>
      <c r="B1402" t="s">
        <v>51</v>
      </c>
      <c r="J1402">
        <v>0</v>
      </c>
      <c r="K1402">
        <v>0</v>
      </c>
      <c r="L1402">
        <v>0</v>
      </c>
      <c r="M1402">
        <v>0</v>
      </c>
      <c r="N1402">
        <v>0</v>
      </c>
      <c r="O1402">
        <v>0</v>
      </c>
      <c r="P1402">
        <v>0</v>
      </c>
      <c r="Q1402">
        <v>0</v>
      </c>
      <c r="S1402">
        <v>0</v>
      </c>
      <c r="T1402">
        <v>0</v>
      </c>
      <c r="U1402">
        <v>0</v>
      </c>
      <c r="V1402">
        <v>0</v>
      </c>
      <c r="W1402">
        <v>0</v>
      </c>
      <c r="X1402">
        <v>0</v>
      </c>
      <c r="Y1402">
        <v>0</v>
      </c>
      <c r="AA1402" t="s">
        <v>51</v>
      </c>
      <c r="AE1402">
        <v>0.86823772268300003</v>
      </c>
      <c r="AF1402" t="s">
        <v>40</v>
      </c>
      <c r="AG1402">
        <v>0.2</v>
      </c>
      <c r="AH1402" t="s">
        <v>41</v>
      </c>
    </row>
    <row r="1403" spans="1:34" x14ac:dyDescent="0.25">
      <c r="A1403">
        <v>1966</v>
      </c>
      <c r="B1403" t="s">
        <v>51</v>
      </c>
      <c r="J1403">
        <v>0</v>
      </c>
      <c r="K1403">
        <v>0</v>
      </c>
      <c r="L1403">
        <v>0</v>
      </c>
      <c r="M1403">
        <v>0</v>
      </c>
      <c r="N1403">
        <v>0</v>
      </c>
      <c r="O1403">
        <v>0</v>
      </c>
      <c r="P1403">
        <v>0</v>
      </c>
      <c r="Q1403">
        <v>0</v>
      </c>
      <c r="S1403">
        <v>0</v>
      </c>
      <c r="T1403">
        <v>0</v>
      </c>
      <c r="U1403">
        <v>0</v>
      </c>
      <c r="V1403">
        <v>0</v>
      </c>
      <c r="W1403">
        <v>0</v>
      </c>
      <c r="X1403">
        <v>0</v>
      </c>
      <c r="Y1403">
        <v>0</v>
      </c>
      <c r="AA1403" t="s">
        <v>51</v>
      </c>
      <c r="AE1403">
        <v>0.86823772268300003</v>
      </c>
      <c r="AF1403" t="s">
        <v>42</v>
      </c>
      <c r="AG1403">
        <v>0.3</v>
      </c>
      <c r="AH1403" t="s">
        <v>43</v>
      </c>
    </row>
    <row r="1404" spans="1:34" x14ac:dyDescent="0.25">
      <c r="A1404">
        <v>1966</v>
      </c>
      <c r="B1404" t="s">
        <v>51</v>
      </c>
      <c r="J1404">
        <v>0</v>
      </c>
      <c r="K1404">
        <v>0</v>
      </c>
      <c r="L1404">
        <v>0</v>
      </c>
      <c r="M1404">
        <v>0</v>
      </c>
      <c r="N1404">
        <v>0</v>
      </c>
      <c r="O1404">
        <v>0</v>
      </c>
      <c r="P1404">
        <v>0</v>
      </c>
      <c r="Q1404">
        <v>0</v>
      </c>
      <c r="S1404">
        <v>0</v>
      </c>
      <c r="T1404">
        <v>0</v>
      </c>
      <c r="U1404">
        <v>0</v>
      </c>
      <c r="V1404">
        <v>0</v>
      </c>
      <c r="W1404">
        <v>0</v>
      </c>
      <c r="X1404">
        <v>0</v>
      </c>
      <c r="Y1404">
        <v>0</v>
      </c>
      <c r="AA1404" t="s">
        <v>51</v>
      </c>
      <c r="AE1404">
        <v>0.86823772268300003</v>
      </c>
      <c r="AF1404" t="s">
        <v>44</v>
      </c>
      <c r="AG1404">
        <v>0.4</v>
      </c>
      <c r="AH1404" t="s">
        <v>45</v>
      </c>
    </row>
    <row r="1405" spans="1:34" x14ac:dyDescent="0.25">
      <c r="A1405">
        <v>1966</v>
      </c>
      <c r="B1405" t="s">
        <v>51</v>
      </c>
      <c r="J1405">
        <v>0</v>
      </c>
      <c r="K1405">
        <v>0</v>
      </c>
      <c r="L1405">
        <v>0</v>
      </c>
      <c r="M1405">
        <v>0</v>
      </c>
      <c r="N1405">
        <v>0</v>
      </c>
      <c r="O1405">
        <v>0</v>
      </c>
      <c r="P1405">
        <v>0</v>
      </c>
      <c r="Q1405">
        <v>0</v>
      </c>
      <c r="S1405">
        <v>0</v>
      </c>
      <c r="T1405">
        <v>0</v>
      </c>
      <c r="U1405">
        <v>0</v>
      </c>
      <c r="V1405">
        <v>0</v>
      </c>
      <c r="W1405">
        <v>0</v>
      </c>
      <c r="X1405">
        <v>0</v>
      </c>
      <c r="Y1405">
        <v>0</v>
      </c>
      <c r="AA1405" t="s">
        <v>51</v>
      </c>
      <c r="AE1405">
        <v>0.86823772268300003</v>
      </c>
      <c r="AF1405" t="s">
        <v>46</v>
      </c>
      <c r="AG1405">
        <v>0.5</v>
      </c>
      <c r="AH1405" t="s">
        <v>47</v>
      </c>
    </row>
    <row r="1406" spans="1:34" x14ac:dyDescent="0.25">
      <c r="A1406">
        <v>1967</v>
      </c>
      <c r="B1406">
        <v>0</v>
      </c>
      <c r="C1406">
        <v>0</v>
      </c>
      <c r="D1406">
        <v>0</v>
      </c>
      <c r="E1406">
        <v>0</v>
      </c>
      <c r="F1406">
        <v>0</v>
      </c>
      <c r="G1406">
        <v>0</v>
      </c>
      <c r="H1406">
        <v>0</v>
      </c>
      <c r="J1406">
        <v>0</v>
      </c>
      <c r="K1406">
        <v>0</v>
      </c>
      <c r="L1406">
        <v>0</v>
      </c>
      <c r="M1406">
        <v>0</v>
      </c>
      <c r="N1406">
        <v>0</v>
      </c>
      <c r="O1406">
        <v>0</v>
      </c>
      <c r="P1406">
        <v>0</v>
      </c>
      <c r="Q1406">
        <v>0</v>
      </c>
      <c r="S1406">
        <v>0</v>
      </c>
      <c r="T1406">
        <v>0</v>
      </c>
      <c r="U1406">
        <v>0</v>
      </c>
      <c r="V1406">
        <v>0</v>
      </c>
      <c r="W1406">
        <v>0</v>
      </c>
      <c r="X1406">
        <v>0</v>
      </c>
      <c r="Y1406">
        <v>0</v>
      </c>
      <c r="AA1406" t="s">
        <v>51</v>
      </c>
      <c r="AE1406">
        <v>0.79722973354399995</v>
      </c>
      <c r="AF1406" t="s">
        <v>49</v>
      </c>
      <c r="AG1406">
        <v>50</v>
      </c>
      <c r="AH1406" t="s">
        <v>50</v>
      </c>
    </row>
    <row r="1407" spans="1:34" x14ac:dyDescent="0.25">
      <c r="A1407">
        <v>1967</v>
      </c>
      <c r="B1407">
        <v>0</v>
      </c>
      <c r="C1407">
        <v>0</v>
      </c>
      <c r="D1407">
        <v>0</v>
      </c>
      <c r="E1407">
        <v>0</v>
      </c>
      <c r="F1407">
        <v>0</v>
      </c>
      <c r="G1407">
        <v>0</v>
      </c>
      <c r="H1407">
        <v>0</v>
      </c>
      <c r="J1407">
        <v>0</v>
      </c>
      <c r="K1407">
        <v>0</v>
      </c>
      <c r="L1407">
        <v>0</v>
      </c>
      <c r="M1407">
        <v>0</v>
      </c>
      <c r="N1407">
        <v>0</v>
      </c>
      <c r="O1407">
        <v>0</v>
      </c>
      <c r="P1407">
        <v>0</v>
      </c>
      <c r="Q1407">
        <v>0</v>
      </c>
      <c r="S1407">
        <v>0</v>
      </c>
      <c r="T1407">
        <v>0</v>
      </c>
      <c r="U1407">
        <v>0</v>
      </c>
      <c r="V1407">
        <v>0</v>
      </c>
      <c r="W1407">
        <v>0</v>
      </c>
      <c r="X1407">
        <v>0</v>
      </c>
      <c r="Y1407">
        <v>0</v>
      </c>
      <c r="AA1407" t="s">
        <v>51</v>
      </c>
      <c r="AE1407">
        <v>0.79722973354399995</v>
      </c>
      <c r="AF1407" t="s">
        <v>34</v>
      </c>
      <c r="AG1407">
        <v>100</v>
      </c>
      <c r="AH1407" t="s">
        <v>35</v>
      </c>
    </row>
    <row r="1408" spans="1:34" x14ac:dyDescent="0.25">
      <c r="A1408">
        <v>1967</v>
      </c>
      <c r="B1408">
        <v>0</v>
      </c>
      <c r="C1408">
        <v>0</v>
      </c>
      <c r="D1408">
        <v>0</v>
      </c>
      <c r="E1408">
        <v>0</v>
      </c>
      <c r="F1408">
        <v>0</v>
      </c>
      <c r="G1408">
        <v>0</v>
      </c>
      <c r="H1408">
        <v>0</v>
      </c>
      <c r="J1408">
        <v>0</v>
      </c>
      <c r="K1408">
        <v>0</v>
      </c>
      <c r="L1408">
        <v>0</v>
      </c>
      <c r="M1408">
        <v>0</v>
      </c>
      <c r="N1408">
        <v>0</v>
      </c>
      <c r="O1408">
        <v>0</v>
      </c>
      <c r="P1408">
        <v>0</v>
      </c>
      <c r="Q1408">
        <v>0</v>
      </c>
      <c r="S1408">
        <v>0</v>
      </c>
      <c r="T1408">
        <v>0</v>
      </c>
      <c r="U1408">
        <v>0</v>
      </c>
      <c r="V1408">
        <v>0</v>
      </c>
      <c r="W1408">
        <v>0</v>
      </c>
      <c r="X1408">
        <v>0</v>
      </c>
      <c r="Y1408">
        <v>0</v>
      </c>
      <c r="AA1408" t="s">
        <v>51</v>
      </c>
      <c r="AE1408">
        <v>0.79722973354399995</v>
      </c>
      <c r="AF1408" t="s">
        <v>36</v>
      </c>
      <c r="AG1408">
        <v>150</v>
      </c>
      <c r="AH1408" t="s">
        <v>37</v>
      </c>
    </row>
    <row r="1409" spans="1:34" x14ac:dyDescent="0.25">
      <c r="A1409">
        <v>1967</v>
      </c>
      <c r="B1409">
        <v>0</v>
      </c>
      <c r="C1409">
        <v>0</v>
      </c>
      <c r="D1409">
        <v>0</v>
      </c>
      <c r="E1409">
        <v>0</v>
      </c>
      <c r="F1409">
        <v>0</v>
      </c>
      <c r="G1409">
        <v>0</v>
      </c>
      <c r="H1409">
        <v>0</v>
      </c>
      <c r="J1409">
        <v>0</v>
      </c>
      <c r="K1409">
        <v>0</v>
      </c>
      <c r="L1409">
        <v>0</v>
      </c>
      <c r="M1409">
        <v>0</v>
      </c>
      <c r="N1409">
        <v>0</v>
      </c>
      <c r="O1409">
        <v>0</v>
      </c>
      <c r="P1409">
        <v>0</v>
      </c>
      <c r="Q1409">
        <v>0</v>
      </c>
      <c r="S1409">
        <v>0</v>
      </c>
      <c r="T1409">
        <v>0</v>
      </c>
      <c r="U1409">
        <v>0</v>
      </c>
      <c r="V1409">
        <v>0</v>
      </c>
      <c r="W1409">
        <v>0</v>
      </c>
      <c r="X1409">
        <v>0</v>
      </c>
      <c r="Y1409">
        <v>0</v>
      </c>
      <c r="AA1409" t="s">
        <v>51</v>
      </c>
      <c r="AE1409">
        <v>0.79722973354399995</v>
      </c>
      <c r="AF1409" t="s">
        <v>38</v>
      </c>
      <c r="AG1409">
        <v>200</v>
      </c>
      <c r="AH1409" t="s">
        <v>39</v>
      </c>
    </row>
    <row r="1410" spans="1:34" x14ac:dyDescent="0.25">
      <c r="A1410">
        <v>1967</v>
      </c>
      <c r="B1410">
        <v>0</v>
      </c>
      <c r="C1410">
        <v>0</v>
      </c>
      <c r="D1410">
        <v>0</v>
      </c>
      <c r="E1410">
        <v>0</v>
      </c>
      <c r="F1410">
        <v>0</v>
      </c>
      <c r="G1410">
        <v>0</v>
      </c>
      <c r="H1410">
        <v>0</v>
      </c>
      <c r="J1410">
        <v>0</v>
      </c>
      <c r="K1410">
        <v>0</v>
      </c>
      <c r="L1410">
        <v>0</v>
      </c>
      <c r="M1410">
        <v>0</v>
      </c>
      <c r="N1410">
        <v>0</v>
      </c>
      <c r="O1410">
        <v>0</v>
      </c>
      <c r="P1410">
        <v>0</v>
      </c>
      <c r="Q1410">
        <v>0</v>
      </c>
      <c r="S1410">
        <v>0</v>
      </c>
      <c r="T1410">
        <v>0</v>
      </c>
      <c r="U1410">
        <v>0</v>
      </c>
      <c r="V1410">
        <v>0</v>
      </c>
      <c r="W1410">
        <v>0</v>
      </c>
      <c r="X1410">
        <v>0</v>
      </c>
      <c r="Y1410">
        <v>0</v>
      </c>
      <c r="AA1410" t="s">
        <v>51</v>
      </c>
      <c r="AE1410">
        <v>0.79722973354399995</v>
      </c>
      <c r="AF1410" t="s">
        <v>40</v>
      </c>
      <c r="AG1410">
        <v>0.2</v>
      </c>
      <c r="AH1410" t="s">
        <v>41</v>
      </c>
    </row>
    <row r="1411" spans="1:34" x14ac:dyDescent="0.25">
      <c r="A1411">
        <v>1967</v>
      </c>
      <c r="B1411">
        <v>0</v>
      </c>
      <c r="C1411">
        <v>0</v>
      </c>
      <c r="D1411">
        <v>0</v>
      </c>
      <c r="E1411">
        <v>0</v>
      </c>
      <c r="F1411">
        <v>0</v>
      </c>
      <c r="G1411">
        <v>0</v>
      </c>
      <c r="H1411">
        <v>0</v>
      </c>
      <c r="J1411">
        <v>0</v>
      </c>
      <c r="K1411">
        <v>0</v>
      </c>
      <c r="L1411">
        <v>0</v>
      </c>
      <c r="M1411">
        <v>0</v>
      </c>
      <c r="N1411">
        <v>0</v>
      </c>
      <c r="O1411">
        <v>0</v>
      </c>
      <c r="P1411">
        <v>0</v>
      </c>
      <c r="Q1411">
        <v>0</v>
      </c>
      <c r="S1411">
        <v>0</v>
      </c>
      <c r="T1411">
        <v>0</v>
      </c>
      <c r="U1411">
        <v>0</v>
      </c>
      <c r="V1411">
        <v>0</v>
      </c>
      <c r="W1411">
        <v>0</v>
      </c>
      <c r="X1411">
        <v>0</v>
      </c>
      <c r="Y1411">
        <v>0</v>
      </c>
      <c r="AA1411" t="s">
        <v>51</v>
      </c>
      <c r="AE1411">
        <v>0.79722973354399995</v>
      </c>
      <c r="AF1411" t="s">
        <v>42</v>
      </c>
      <c r="AG1411">
        <v>0.3</v>
      </c>
      <c r="AH1411" t="s">
        <v>43</v>
      </c>
    </row>
    <row r="1412" spans="1:34" x14ac:dyDescent="0.25">
      <c r="A1412">
        <v>1967</v>
      </c>
      <c r="B1412">
        <v>0</v>
      </c>
      <c r="C1412">
        <v>0</v>
      </c>
      <c r="D1412">
        <v>0</v>
      </c>
      <c r="E1412">
        <v>0</v>
      </c>
      <c r="F1412">
        <v>0</v>
      </c>
      <c r="G1412">
        <v>0</v>
      </c>
      <c r="H1412">
        <v>0</v>
      </c>
      <c r="J1412">
        <v>0</v>
      </c>
      <c r="K1412">
        <v>0</v>
      </c>
      <c r="L1412">
        <v>0</v>
      </c>
      <c r="M1412">
        <v>0</v>
      </c>
      <c r="N1412">
        <v>0</v>
      </c>
      <c r="O1412">
        <v>0</v>
      </c>
      <c r="P1412">
        <v>0</v>
      </c>
      <c r="Q1412">
        <v>0</v>
      </c>
      <c r="S1412">
        <v>0</v>
      </c>
      <c r="T1412">
        <v>0</v>
      </c>
      <c r="U1412">
        <v>0</v>
      </c>
      <c r="V1412">
        <v>0</v>
      </c>
      <c r="W1412">
        <v>0</v>
      </c>
      <c r="X1412">
        <v>0</v>
      </c>
      <c r="Y1412">
        <v>0</v>
      </c>
      <c r="AA1412" t="s">
        <v>51</v>
      </c>
      <c r="AE1412">
        <v>0.79722973354399995</v>
      </c>
      <c r="AF1412" t="s">
        <v>44</v>
      </c>
      <c r="AG1412">
        <v>0.4</v>
      </c>
      <c r="AH1412" t="s">
        <v>45</v>
      </c>
    </row>
    <row r="1413" spans="1:34" x14ac:dyDescent="0.25">
      <c r="A1413">
        <v>1967</v>
      </c>
      <c r="B1413">
        <v>0</v>
      </c>
      <c r="C1413">
        <v>0</v>
      </c>
      <c r="D1413">
        <v>0</v>
      </c>
      <c r="E1413">
        <v>0</v>
      </c>
      <c r="F1413">
        <v>0</v>
      </c>
      <c r="G1413">
        <v>0</v>
      </c>
      <c r="H1413">
        <v>0</v>
      </c>
      <c r="J1413">
        <v>0</v>
      </c>
      <c r="K1413">
        <v>0</v>
      </c>
      <c r="L1413">
        <v>0</v>
      </c>
      <c r="M1413">
        <v>0</v>
      </c>
      <c r="N1413">
        <v>0</v>
      </c>
      <c r="O1413">
        <v>0</v>
      </c>
      <c r="P1413">
        <v>0</v>
      </c>
      <c r="Q1413">
        <v>0</v>
      </c>
      <c r="S1413">
        <v>0</v>
      </c>
      <c r="T1413">
        <v>0</v>
      </c>
      <c r="U1413">
        <v>0</v>
      </c>
      <c r="V1413">
        <v>0</v>
      </c>
      <c r="W1413">
        <v>0</v>
      </c>
      <c r="X1413">
        <v>0</v>
      </c>
      <c r="Y1413">
        <v>0</v>
      </c>
      <c r="AA1413" t="s">
        <v>51</v>
      </c>
      <c r="AE1413">
        <v>0.79722973354399995</v>
      </c>
      <c r="AF1413" t="s">
        <v>46</v>
      </c>
      <c r="AG1413">
        <v>0.5</v>
      </c>
      <c r="AH1413" t="s">
        <v>47</v>
      </c>
    </row>
    <row r="1414" spans="1:34" x14ac:dyDescent="0.25">
      <c r="A1414">
        <v>1970</v>
      </c>
      <c r="B1414">
        <v>0</v>
      </c>
      <c r="C1414">
        <v>0</v>
      </c>
      <c r="D1414">
        <v>0</v>
      </c>
      <c r="E1414">
        <v>0</v>
      </c>
      <c r="F1414">
        <v>0</v>
      </c>
      <c r="G1414">
        <v>0</v>
      </c>
      <c r="H1414">
        <v>0</v>
      </c>
      <c r="J1414">
        <v>0</v>
      </c>
      <c r="K1414">
        <v>0</v>
      </c>
      <c r="L1414">
        <v>0</v>
      </c>
      <c r="M1414">
        <v>0</v>
      </c>
      <c r="N1414">
        <v>0</v>
      </c>
      <c r="O1414">
        <v>0</v>
      </c>
      <c r="P1414">
        <v>0</v>
      </c>
      <c r="Q1414">
        <v>0</v>
      </c>
      <c r="S1414">
        <v>0</v>
      </c>
      <c r="T1414">
        <v>0</v>
      </c>
      <c r="U1414">
        <v>0</v>
      </c>
      <c r="V1414">
        <v>0</v>
      </c>
      <c r="W1414">
        <v>0</v>
      </c>
      <c r="X1414">
        <v>0</v>
      </c>
      <c r="Y1414">
        <v>0</v>
      </c>
      <c r="AA1414">
        <v>5</v>
      </c>
      <c r="AB1414">
        <v>2</v>
      </c>
      <c r="AC1414">
        <v>3</v>
      </c>
      <c r="AD1414">
        <v>6</v>
      </c>
      <c r="AE1414">
        <v>0.68454271719100002</v>
      </c>
      <c r="AF1414" t="s">
        <v>34</v>
      </c>
      <c r="AG1414">
        <v>100</v>
      </c>
      <c r="AH1414" t="s">
        <v>35</v>
      </c>
    </row>
    <row r="1415" spans="1:34" x14ac:dyDescent="0.25">
      <c r="A1415">
        <v>1970</v>
      </c>
      <c r="B1415">
        <v>0</v>
      </c>
      <c r="C1415">
        <v>0</v>
      </c>
      <c r="D1415">
        <v>0</v>
      </c>
      <c r="E1415">
        <v>0</v>
      </c>
      <c r="F1415">
        <v>0</v>
      </c>
      <c r="G1415">
        <v>0</v>
      </c>
      <c r="H1415">
        <v>0</v>
      </c>
      <c r="J1415">
        <v>0</v>
      </c>
      <c r="K1415">
        <v>0</v>
      </c>
      <c r="L1415">
        <v>0</v>
      </c>
      <c r="M1415">
        <v>0</v>
      </c>
      <c r="N1415">
        <v>0</v>
      </c>
      <c r="O1415">
        <v>0</v>
      </c>
      <c r="P1415">
        <v>0</v>
      </c>
      <c r="Q1415">
        <v>0</v>
      </c>
      <c r="S1415">
        <v>0</v>
      </c>
      <c r="T1415">
        <v>0</v>
      </c>
      <c r="U1415">
        <v>0</v>
      </c>
      <c r="V1415">
        <v>0</v>
      </c>
      <c r="W1415">
        <v>0</v>
      </c>
      <c r="X1415">
        <v>0</v>
      </c>
      <c r="Y1415">
        <v>0</v>
      </c>
      <c r="AA1415">
        <v>5</v>
      </c>
      <c r="AB1415">
        <v>2</v>
      </c>
      <c r="AC1415">
        <v>3</v>
      </c>
      <c r="AD1415">
        <v>6</v>
      </c>
      <c r="AE1415">
        <v>0.68454271719100002</v>
      </c>
      <c r="AF1415" t="s">
        <v>36</v>
      </c>
      <c r="AG1415">
        <v>150</v>
      </c>
      <c r="AH1415" t="s">
        <v>37</v>
      </c>
    </row>
    <row r="1416" spans="1:34" x14ac:dyDescent="0.25">
      <c r="A1416">
        <v>1970</v>
      </c>
      <c r="B1416">
        <v>0</v>
      </c>
      <c r="C1416">
        <v>0</v>
      </c>
      <c r="D1416">
        <v>0</v>
      </c>
      <c r="E1416">
        <v>0</v>
      </c>
      <c r="F1416">
        <v>0</v>
      </c>
      <c r="G1416">
        <v>0</v>
      </c>
      <c r="H1416">
        <v>0</v>
      </c>
      <c r="J1416">
        <v>0</v>
      </c>
      <c r="K1416">
        <v>0</v>
      </c>
      <c r="L1416">
        <v>0</v>
      </c>
      <c r="M1416">
        <v>0</v>
      </c>
      <c r="N1416">
        <v>0</v>
      </c>
      <c r="O1416">
        <v>0</v>
      </c>
      <c r="P1416">
        <v>0</v>
      </c>
      <c r="Q1416">
        <v>0</v>
      </c>
      <c r="S1416">
        <v>0</v>
      </c>
      <c r="T1416">
        <v>0</v>
      </c>
      <c r="U1416">
        <v>0</v>
      </c>
      <c r="V1416">
        <v>0</v>
      </c>
      <c r="W1416">
        <v>0</v>
      </c>
      <c r="X1416">
        <v>0</v>
      </c>
      <c r="Y1416">
        <v>0</v>
      </c>
      <c r="AA1416">
        <v>5</v>
      </c>
      <c r="AB1416">
        <v>2</v>
      </c>
      <c r="AC1416">
        <v>3</v>
      </c>
      <c r="AD1416">
        <v>6</v>
      </c>
      <c r="AE1416">
        <v>0.68454271719100002</v>
      </c>
      <c r="AF1416" t="s">
        <v>38</v>
      </c>
      <c r="AG1416">
        <v>200</v>
      </c>
      <c r="AH1416" t="s">
        <v>39</v>
      </c>
    </row>
    <row r="1417" spans="1:34" x14ac:dyDescent="0.25">
      <c r="A1417">
        <v>1970</v>
      </c>
      <c r="B1417">
        <v>0</v>
      </c>
      <c r="C1417">
        <v>0</v>
      </c>
      <c r="D1417">
        <v>0</v>
      </c>
      <c r="E1417">
        <v>0</v>
      </c>
      <c r="F1417">
        <v>0</v>
      </c>
      <c r="G1417">
        <v>0</v>
      </c>
      <c r="H1417">
        <v>0</v>
      </c>
      <c r="J1417">
        <v>0</v>
      </c>
      <c r="K1417">
        <v>0</v>
      </c>
      <c r="L1417">
        <v>0</v>
      </c>
      <c r="M1417">
        <v>0</v>
      </c>
      <c r="N1417">
        <v>0</v>
      </c>
      <c r="O1417">
        <v>0</v>
      </c>
      <c r="P1417">
        <v>0</v>
      </c>
      <c r="Q1417">
        <v>0</v>
      </c>
      <c r="S1417">
        <v>0</v>
      </c>
      <c r="T1417">
        <v>0</v>
      </c>
      <c r="U1417">
        <v>0</v>
      </c>
      <c r="V1417">
        <v>0</v>
      </c>
      <c r="W1417">
        <v>0</v>
      </c>
      <c r="X1417">
        <v>0</v>
      </c>
      <c r="Y1417">
        <v>0</v>
      </c>
      <c r="AA1417">
        <v>5</v>
      </c>
      <c r="AB1417">
        <v>2</v>
      </c>
      <c r="AC1417">
        <v>3</v>
      </c>
      <c r="AD1417">
        <v>6</v>
      </c>
      <c r="AE1417">
        <v>0.68454271719100002</v>
      </c>
      <c r="AF1417" t="s">
        <v>46</v>
      </c>
      <c r="AG1417">
        <v>0.5</v>
      </c>
      <c r="AH1417" t="s">
        <v>47</v>
      </c>
    </row>
    <row r="1418" spans="1:34" x14ac:dyDescent="0.25">
      <c r="A1418">
        <v>1973</v>
      </c>
      <c r="B1418">
        <v>0</v>
      </c>
      <c r="C1418">
        <v>0</v>
      </c>
      <c r="D1418">
        <v>0</v>
      </c>
      <c r="E1418">
        <v>0</v>
      </c>
      <c r="F1418">
        <v>0</v>
      </c>
      <c r="G1418">
        <v>0</v>
      </c>
      <c r="H1418">
        <v>0</v>
      </c>
      <c r="J1418">
        <v>0</v>
      </c>
      <c r="K1418">
        <v>0</v>
      </c>
      <c r="L1418">
        <v>0</v>
      </c>
      <c r="M1418">
        <v>0</v>
      </c>
      <c r="N1418">
        <v>0</v>
      </c>
      <c r="O1418">
        <v>0</v>
      </c>
      <c r="P1418">
        <v>0</v>
      </c>
      <c r="Q1418">
        <v>0</v>
      </c>
      <c r="S1418" t="s">
        <v>51</v>
      </c>
      <c r="AA1418">
        <v>2</v>
      </c>
      <c r="AB1418">
        <v>0</v>
      </c>
      <c r="AC1418">
        <v>2</v>
      </c>
      <c r="AE1418">
        <v>1.7676189289699999</v>
      </c>
      <c r="AF1418" t="s">
        <v>36</v>
      </c>
      <c r="AG1418">
        <v>150</v>
      </c>
      <c r="AH1418" t="s">
        <v>37</v>
      </c>
    </row>
    <row r="1419" spans="1:34" x14ac:dyDescent="0.25">
      <c r="A1419">
        <v>1973</v>
      </c>
      <c r="B1419">
        <v>0</v>
      </c>
      <c r="C1419">
        <v>0</v>
      </c>
      <c r="D1419">
        <v>0</v>
      </c>
      <c r="E1419">
        <v>0</v>
      </c>
      <c r="F1419">
        <v>0</v>
      </c>
      <c r="G1419">
        <v>0</v>
      </c>
      <c r="H1419">
        <v>0</v>
      </c>
      <c r="J1419">
        <v>0</v>
      </c>
      <c r="K1419">
        <v>0</v>
      </c>
      <c r="L1419">
        <v>0</v>
      </c>
      <c r="M1419">
        <v>0</v>
      </c>
      <c r="N1419">
        <v>0</v>
      </c>
      <c r="O1419">
        <v>0</v>
      </c>
      <c r="P1419">
        <v>0</v>
      </c>
      <c r="Q1419">
        <v>0</v>
      </c>
      <c r="S1419" t="s">
        <v>51</v>
      </c>
      <c r="AA1419">
        <v>2</v>
      </c>
      <c r="AB1419">
        <v>0</v>
      </c>
      <c r="AC1419">
        <v>2</v>
      </c>
      <c r="AE1419">
        <v>1.7676189289699999</v>
      </c>
      <c r="AF1419" t="s">
        <v>38</v>
      </c>
      <c r="AG1419">
        <v>200</v>
      </c>
      <c r="AH1419" t="s">
        <v>39</v>
      </c>
    </row>
    <row r="1420" spans="1:34" x14ac:dyDescent="0.25">
      <c r="A1420">
        <v>1974</v>
      </c>
      <c r="B1420">
        <v>6</v>
      </c>
      <c r="C1420">
        <v>0</v>
      </c>
      <c r="D1420">
        <v>0</v>
      </c>
      <c r="E1420">
        <v>0</v>
      </c>
      <c r="F1420">
        <v>6</v>
      </c>
      <c r="G1420">
        <v>0</v>
      </c>
      <c r="H1420">
        <v>0</v>
      </c>
      <c r="I1420">
        <v>1</v>
      </c>
      <c r="J1420">
        <v>0</v>
      </c>
      <c r="K1420">
        <v>0</v>
      </c>
      <c r="L1420">
        <v>0</v>
      </c>
      <c r="M1420">
        <v>0</v>
      </c>
      <c r="N1420">
        <v>0</v>
      </c>
      <c r="O1420">
        <v>0</v>
      </c>
      <c r="P1420">
        <v>0</v>
      </c>
      <c r="Q1420">
        <v>0</v>
      </c>
      <c r="S1420">
        <v>0</v>
      </c>
      <c r="T1420">
        <v>0</v>
      </c>
      <c r="U1420">
        <v>0</v>
      </c>
      <c r="V1420">
        <v>0</v>
      </c>
      <c r="W1420">
        <v>0</v>
      </c>
      <c r="X1420">
        <v>0</v>
      </c>
      <c r="Y1420">
        <v>0</v>
      </c>
      <c r="AA1420">
        <v>4</v>
      </c>
      <c r="AB1420">
        <v>0</v>
      </c>
      <c r="AC1420">
        <v>4</v>
      </c>
      <c r="AD1420">
        <v>4</v>
      </c>
      <c r="AE1420">
        <v>0.94446129688000002</v>
      </c>
      <c r="AF1420" t="s">
        <v>44</v>
      </c>
      <c r="AG1420">
        <v>0.4</v>
      </c>
      <c r="AH1420" t="s">
        <v>45</v>
      </c>
    </row>
    <row r="1421" spans="1:34" x14ac:dyDescent="0.25">
      <c r="A1421">
        <v>1974</v>
      </c>
      <c r="B1421">
        <v>6</v>
      </c>
      <c r="C1421">
        <v>0</v>
      </c>
      <c r="D1421">
        <v>0</v>
      </c>
      <c r="E1421">
        <v>0</v>
      </c>
      <c r="F1421">
        <v>6</v>
      </c>
      <c r="G1421">
        <v>0</v>
      </c>
      <c r="H1421">
        <v>0</v>
      </c>
      <c r="I1421">
        <v>1</v>
      </c>
      <c r="J1421">
        <v>0</v>
      </c>
      <c r="K1421">
        <v>0</v>
      </c>
      <c r="L1421">
        <v>0</v>
      </c>
      <c r="M1421">
        <v>0</v>
      </c>
      <c r="N1421">
        <v>0</v>
      </c>
      <c r="O1421">
        <v>0</v>
      </c>
      <c r="P1421">
        <v>0</v>
      </c>
      <c r="Q1421">
        <v>0</v>
      </c>
      <c r="S1421">
        <v>0</v>
      </c>
      <c r="T1421">
        <v>0</v>
      </c>
      <c r="U1421">
        <v>0</v>
      </c>
      <c r="V1421">
        <v>0</v>
      </c>
      <c r="W1421">
        <v>0</v>
      </c>
      <c r="X1421">
        <v>0</v>
      </c>
      <c r="Y1421">
        <v>0</v>
      </c>
      <c r="AA1421">
        <v>4</v>
      </c>
      <c r="AB1421">
        <v>0</v>
      </c>
      <c r="AC1421">
        <v>4</v>
      </c>
      <c r="AD1421">
        <v>4</v>
      </c>
      <c r="AE1421">
        <v>0.94446129688000002</v>
      </c>
      <c r="AF1421" t="s">
        <v>46</v>
      </c>
      <c r="AG1421">
        <v>0.5</v>
      </c>
      <c r="AH1421" t="s">
        <v>47</v>
      </c>
    </row>
    <row r="1422" spans="1:34" x14ac:dyDescent="0.25">
      <c r="A1422">
        <v>1979</v>
      </c>
      <c r="B1422">
        <v>0</v>
      </c>
      <c r="C1422">
        <v>0</v>
      </c>
      <c r="D1422">
        <v>0</v>
      </c>
      <c r="E1422">
        <v>0</v>
      </c>
      <c r="F1422">
        <v>0</v>
      </c>
      <c r="G1422">
        <v>0</v>
      </c>
      <c r="H1422">
        <v>0</v>
      </c>
      <c r="J1422">
        <v>0</v>
      </c>
      <c r="K1422">
        <v>0</v>
      </c>
      <c r="L1422">
        <v>0</v>
      </c>
      <c r="M1422">
        <v>0</v>
      </c>
      <c r="N1422">
        <v>0</v>
      </c>
      <c r="O1422">
        <v>0</v>
      </c>
      <c r="P1422">
        <v>0</v>
      </c>
      <c r="Q1422">
        <v>0</v>
      </c>
      <c r="S1422">
        <v>0</v>
      </c>
      <c r="T1422">
        <v>0</v>
      </c>
      <c r="U1422">
        <v>0</v>
      </c>
      <c r="V1422">
        <v>0</v>
      </c>
      <c r="W1422">
        <v>0</v>
      </c>
      <c r="X1422">
        <v>0</v>
      </c>
      <c r="Y1422">
        <v>0</v>
      </c>
      <c r="AA1422">
        <v>2</v>
      </c>
      <c r="AB1422">
        <v>0</v>
      </c>
      <c r="AC1422">
        <v>2</v>
      </c>
      <c r="AD1422">
        <v>10</v>
      </c>
      <c r="AE1422">
        <v>0.80220968835899997</v>
      </c>
      <c r="AF1422" t="s">
        <v>36</v>
      </c>
      <c r="AG1422">
        <v>150</v>
      </c>
      <c r="AH1422" t="s">
        <v>37</v>
      </c>
    </row>
    <row r="1423" spans="1:34" x14ac:dyDescent="0.25">
      <c r="A1423">
        <v>1979</v>
      </c>
      <c r="B1423">
        <v>0</v>
      </c>
      <c r="C1423">
        <v>0</v>
      </c>
      <c r="D1423">
        <v>0</v>
      </c>
      <c r="E1423">
        <v>0</v>
      </c>
      <c r="F1423">
        <v>0</v>
      </c>
      <c r="G1423">
        <v>0</v>
      </c>
      <c r="H1423">
        <v>0</v>
      </c>
      <c r="J1423">
        <v>0</v>
      </c>
      <c r="K1423">
        <v>0</v>
      </c>
      <c r="L1423">
        <v>0</v>
      </c>
      <c r="M1423">
        <v>0</v>
      </c>
      <c r="N1423">
        <v>0</v>
      </c>
      <c r="O1423">
        <v>0</v>
      </c>
      <c r="P1423">
        <v>0</v>
      </c>
      <c r="Q1423">
        <v>0</v>
      </c>
      <c r="S1423">
        <v>0</v>
      </c>
      <c r="T1423">
        <v>0</v>
      </c>
      <c r="U1423">
        <v>0</v>
      </c>
      <c r="V1423">
        <v>0</v>
      </c>
      <c r="W1423">
        <v>0</v>
      </c>
      <c r="X1423">
        <v>0</v>
      </c>
      <c r="Y1423">
        <v>0</v>
      </c>
      <c r="AA1423">
        <v>2</v>
      </c>
      <c r="AB1423">
        <v>0</v>
      </c>
      <c r="AC1423">
        <v>2</v>
      </c>
      <c r="AD1423">
        <v>10</v>
      </c>
      <c r="AE1423">
        <v>0.80220968835899997</v>
      </c>
      <c r="AF1423" t="s">
        <v>38</v>
      </c>
      <c r="AG1423">
        <v>200</v>
      </c>
      <c r="AH1423" t="s">
        <v>39</v>
      </c>
    </row>
    <row r="1424" spans="1:34" x14ac:dyDescent="0.25">
      <c r="A1424">
        <v>1979</v>
      </c>
      <c r="B1424">
        <v>0</v>
      </c>
      <c r="C1424">
        <v>0</v>
      </c>
      <c r="D1424">
        <v>0</v>
      </c>
      <c r="E1424">
        <v>0</v>
      </c>
      <c r="F1424">
        <v>0</v>
      </c>
      <c r="G1424">
        <v>0</v>
      </c>
      <c r="H1424">
        <v>0</v>
      </c>
      <c r="J1424">
        <v>0</v>
      </c>
      <c r="K1424">
        <v>0</v>
      </c>
      <c r="L1424">
        <v>0</v>
      </c>
      <c r="M1424">
        <v>0</v>
      </c>
      <c r="N1424">
        <v>0</v>
      </c>
      <c r="O1424">
        <v>0</v>
      </c>
      <c r="P1424">
        <v>0</v>
      </c>
      <c r="Q1424">
        <v>0</v>
      </c>
      <c r="S1424">
        <v>0</v>
      </c>
      <c r="T1424">
        <v>0</v>
      </c>
      <c r="U1424">
        <v>0</v>
      </c>
      <c r="V1424">
        <v>0</v>
      </c>
      <c r="W1424">
        <v>0</v>
      </c>
      <c r="X1424">
        <v>0</v>
      </c>
      <c r="Y1424">
        <v>0</v>
      </c>
      <c r="AA1424">
        <v>2</v>
      </c>
      <c r="AB1424">
        <v>0</v>
      </c>
      <c r="AC1424">
        <v>2</v>
      </c>
      <c r="AD1424">
        <v>10</v>
      </c>
      <c r="AE1424">
        <v>0.80220968835899997</v>
      </c>
      <c r="AF1424" t="s">
        <v>40</v>
      </c>
      <c r="AG1424">
        <v>0.2</v>
      </c>
      <c r="AH1424" t="s">
        <v>41</v>
      </c>
    </row>
    <row r="1425" spans="1:34" x14ac:dyDescent="0.25">
      <c r="A1425">
        <v>1979</v>
      </c>
      <c r="B1425">
        <v>0</v>
      </c>
      <c r="C1425">
        <v>0</v>
      </c>
      <c r="D1425">
        <v>0</v>
      </c>
      <c r="E1425">
        <v>0</v>
      </c>
      <c r="F1425">
        <v>0</v>
      </c>
      <c r="G1425">
        <v>0</v>
      </c>
      <c r="H1425">
        <v>0</v>
      </c>
      <c r="J1425">
        <v>0</v>
      </c>
      <c r="K1425">
        <v>0</v>
      </c>
      <c r="L1425">
        <v>0</v>
      </c>
      <c r="M1425">
        <v>0</v>
      </c>
      <c r="N1425">
        <v>0</v>
      </c>
      <c r="O1425">
        <v>0</v>
      </c>
      <c r="P1425">
        <v>0</v>
      </c>
      <c r="Q1425">
        <v>0</v>
      </c>
      <c r="S1425">
        <v>0</v>
      </c>
      <c r="T1425">
        <v>0</v>
      </c>
      <c r="U1425">
        <v>0</v>
      </c>
      <c r="V1425">
        <v>0</v>
      </c>
      <c r="W1425">
        <v>0</v>
      </c>
      <c r="X1425">
        <v>0</v>
      </c>
      <c r="Y1425">
        <v>0</v>
      </c>
      <c r="AA1425">
        <v>2</v>
      </c>
      <c r="AB1425">
        <v>0</v>
      </c>
      <c r="AC1425">
        <v>2</v>
      </c>
      <c r="AD1425">
        <v>10</v>
      </c>
      <c r="AE1425">
        <v>0.80220968835899997</v>
      </c>
      <c r="AF1425" t="s">
        <v>42</v>
      </c>
      <c r="AG1425">
        <v>0.3</v>
      </c>
      <c r="AH1425" t="s">
        <v>43</v>
      </c>
    </row>
    <row r="1426" spans="1:34" x14ac:dyDescent="0.25">
      <c r="A1426">
        <v>1979</v>
      </c>
      <c r="B1426">
        <v>0</v>
      </c>
      <c r="C1426">
        <v>0</v>
      </c>
      <c r="D1426">
        <v>0</v>
      </c>
      <c r="E1426">
        <v>0</v>
      </c>
      <c r="F1426">
        <v>0</v>
      </c>
      <c r="G1426">
        <v>0</v>
      </c>
      <c r="H1426">
        <v>0</v>
      </c>
      <c r="J1426">
        <v>0</v>
      </c>
      <c r="K1426">
        <v>0</v>
      </c>
      <c r="L1426">
        <v>0</v>
      </c>
      <c r="M1426">
        <v>0</v>
      </c>
      <c r="N1426">
        <v>0</v>
      </c>
      <c r="O1426">
        <v>0</v>
      </c>
      <c r="P1426">
        <v>0</v>
      </c>
      <c r="Q1426">
        <v>0</v>
      </c>
      <c r="S1426">
        <v>0</v>
      </c>
      <c r="T1426">
        <v>0</v>
      </c>
      <c r="U1426">
        <v>0</v>
      </c>
      <c r="V1426">
        <v>0</v>
      </c>
      <c r="W1426">
        <v>0</v>
      </c>
      <c r="X1426">
        <v>0</v>
      </c>
      <c r="Y1426">
        <v>0</v>
      </c>
      <c r="AA1426">
        <v>2</v>
      </c>
      <c r="AB1426">
        <v>0</v>
      </c>
      <c r="AC1426">
        <v>2</v>
      </c>
      <c r="AD1426">
        <v>10</v>
      </c>
      <c r="AE1426">
        <v>0.80220968835899997</v>
      </c>
      <c r="AF1426" t="s">
        <v>44</v>
      </c>
      <c r="AG1426">
        <v>0.4</v>
      </c>
      <c r="AH1426" t="s">
        <v>45</v>
      </c>
    </row>
    <row r="1427" spans="1:34" x14ac:dyDescent="0.25">
      <c r="A1427">
        <v>1979</v>
      </c>
      <c r="B1427">
        <v>0</v>
      </c>
      <c r="C1427">
        <v>0</v>
      </c>
      <c r="D1427">
        <v>0</v>
      </c>
      <c r="E1427">
        <v>0</v>
      </c>
      <c r="F1427">
        <v>0</v>
      </c>
      <c r="G1427">
        <v>0</v>
      </c>
      <c r="H1427">
        <v>0</v>
      </c>
      <c r="J1427">
        <v>0</v>
      </c>
      <c r="K1427">
        <v>0</v>
      </c>
      <c r="L1427">
        <v>0</v>
      </c>
      <c r="M1427">
        <v>0</v>
      </c>
      <c r="N1427">
        <v>0</v>
      </c>
      <c r="O1427">
        <v>0</v>
      </c>
      <c r="P1427">
        <v>0</v>
      </c>
      <c r="Q1427">
        <v>0</v>
      </c>
      <c r="S1427">
        <v>0</v>
      </c>
      <c r="T1427">
        <v>0</v>
      </c>
      <c r="U1427">
        <v>0</v>
      </c>
      <c r="V1427">
        <v>0</v>
      </c>
      <c r="W1427">
        <v>0</v>
      </c>
      <c r="X1427">
        <v>0</v>
      </c>
      <c r="Y1427">
        <v>0</v>
      </c>
      <c r="AA1427">
        <v>2</v>
      </c>
      <c r="AB1427">
        <v>0</v>
      </c>
      <c r="AC1427">
        <v>2</v>
      </c>
      <c r="AD1427">
        <v>10</v>
      </c>
      <c r="AE1427">
        <v>0.80220968835899997</v>
      </c>
      <c r="AF1427" t="s">
        <v>46</v>
      </c>
      <c r="AG1427">
        <v>0.5</v>
      </c>
      <c r="AH1427" t="s">
        <v>47</v>
      </c>
    </row>
    <row r="1428" spans="1:34" x14ac:dyDescent="0.25">
      <c r="A1428">
        <v>1980</v>
      </c>
      <c r="B1428">
        <v>2</v>
      </c>
      <c r="C1428">
        <v>0</v>
      </c>
      <c r="D1428">
        <v>2</v>
      </c>
      <c r="E1428">
        <v>0</v>
      </c>
      <c r="F1428">
        <v>0</v>
      </c>
      <c r="G1428">
        <v>0</v>
      </c>
      <c r="H1428">
        <v>0</v>
      </c>
      <c r="I1428">
        <v>3</v>
      </c>
      <c r="J1428">
        <v>0</v>
      </c>
      <c r="K1428">
        <v>0</v>
      </c>
      <c r="L1428">
        <v>0</v>
      </c>
      <c r="M1428">
        <v>0</v>
      </c>
      <c r="N1428">
        <v>0</v>
      </c>
      <c r="O1428">
        <v>0</v>
      </c>
      <c r="P1428">
        <v>0</v>
      </c>
      <c r="Q1428">
        <v>0</v>
      </c>
      <c r="S1428">
        <v>3</v>
      </c>
      <c r="T1428">
        <v>0</v>
      </c>
      <c r="U1428">
        <v>0</v>
      </c>
      <c r="V1428">
        <v>0</v>
      </c>
      <c r="W1428">
        <v>3</v>
      </c>
      <c r="X1428">
        <v>0</v>
      </c>
      <c r="Y1428">
        <v>0</v>
      </c>
      <c r="Z1428">
        <v>1</v>
      </c>
      <c r="AA1428">
        <v>2</v>
      </c>
      <c r="AB1428">
        <v>2</v>
      </c>
      <c r="AC1428">
        <v>0</v>
      </c>
      <c r="AD1428">
        <v>5</v>
      </c>
      <c r="AE1428">
        <v>0.77497796215799997</v>
      </c>
      <c r="AF1428" t="s">
        <v>36</v>
      </c>
      <c r="AG1428">
        <v>150</v>
      </c>
      <c r="AH1428" t="s">
        <v>37</v>
      </c>
    </row>
    <row r="1429" spans="1:34" x14ac:dyDescent="0.25">
      <c r="A1429">
        <v>1980</v>
      </c>
      <c r="B1429">
        <v>2</v>
      </c>
      <c r="C1429">
        <v>0</v>
      </c>
      <c r="D1429">
        <v>2</v>
      </c>
      <c r="E1429">
        <v>0</v>
      </c>
      <c r="F1429">
        <v>0</v>
      </c>
      <c r="G1429">
        <v>0</v>
      </c>
      <c r="H1429">
        <v>0</v>
      </c>
      <c r="I1429">
        <v>3</v>
      </c>
      <c r="J1429">
        <v>0</v>
      </c>
      <c r="K1429">
        <v>0</v>
      </c>
      <c r="L1429">
        <v>0</v>
      </c>
      <c r="M1429">
        <v>0</v>
      </c>
      <c r="N1429">
        <v>0</v>
      </c>
      <c r="O1429">
        <v>0</v>
      </c>
      <c r="P1429">
        <v>0</v>
      </c>
      <c r="Q1429">
        <v>0</v>
      </c>
      <c r="S1429">
        <v>3</v>
      </c>
      <c r="T1429">
        <v>0</v>
      </c>
      <c r="U1429">
        <v>0</v>
      </c>
      <c r="V1429">
        <v>0</v>
      </c>
      <c r="W1429">
        <v>3</v>
      </c>
      <c r="X1429">
        <v>0</v>
      </c>
      <c r="Y1429">
        <v>0</v>
      </c>
      <c r="Z1429">
        <v>1</v>
      </c>
      <c r="AA1429">
        <v>2</v>
      </c>
      <c r="AB1429">
        <v>2</v>
      </c>
      <c r="AC1429">
        <v>0</v>
      </c>
      <c r="AD1429">
        <v>5</v>
      </c>
      <c r="AE1429">
        <v>0.77497796215799997</v>
      </c>
      <c r="AF1429" t="s">
        <v>38</v>
      </c>
      <c r="AG1429">
        <v>200</v>
      </c>
      <c r="AH1429" t="s">
        <v>39</v>
      </c>
    </row>
    <row r="1430" spans="1:34" x14ac:dyDescent="0.25">
      <c r="A1430">
        <v>1986</v>
      </c>
      <c r="B1430">
        <v>0</v>
      </c>
      <c r="C1430">
        <v>0</v>
      </c>
      <c r="D1430">
        <v>0</v>
      </c>
      <c r="E1430">
        <v>0</v>
      </c>
      <c r="F1430">
        <v>0</v>
      </c>
      <c r="G1430">
        <v>0</v>
      </c>
      <c r="H1430">
        <v>0</v>
      </c>
      <c r="J1430">
        <v>0</v>
      </c>
      <c r="K1430">
        <v>0</v>
      </c>
      <c r="L1430">
        <v>0</v>
      </c>
      <c r="M1430">
        <v>0</v>
      </c>
      <c r="N1430">
        <v>0</v>
      </c>
      <c r="O1430">
        <v>0</v>
      </c>
      <c r="P1430">
        <v>0</v>
      </c>
      <c r="Q1430">
        <v>0</v>
      </c>
      <c r="S1430">
        <v>0</v>
      </c>
      <c r="T1430">
        <v>0</v>
      </c>
      <c r="U1430">
        <v>0</v>
      </c>
      <c r="V1430">
        <v>0</v>
      </c>
      <c r="W1430">
        <v>0</v>
      </c>
      <c r="X1430">
        <v>0</v>
      </c>
      <c r="Y1430">
        <v>0</v>
      </c>
      <c r="AA1430">
        <v>0</v>
      </c>
      <c r="AB1430">
        <v>0</v>
      </c>
      <c r="AC1430">
        <v>0</v>
      </c>
      <c r="AE1430">
        <v>1.48553554699</v>
      </c>
      <c r="AF1430" t="s">
        <v>34</v>
      </c>
      <c r="AG1430">
        <v>100</v>
      </c>
      <c r="AH1430" t="s">
        <v>35</v>
      </c>
    </row>
    <row r="1431" spans="1:34" x14ac:dyDescent="0.25">
      <c r="A1431">
        <v>1986</v>
      </c>
      <c r="B1431">
        <v>0</v>
      </c>
      <c r="C1431">
        <v>0</v>
      </c>
      <c r="D1431">
        <v>0</v>
      </c>
      <c r="E1431">
        <v>0</v>
      </c>
      <c r="F1431">
        <v>0</v>
      </c>
      <c r="G1431">
        <v>0</v>
      </c>
      <c r="H1431">
        <v>0</v>
      </c>
      <c r="J1431">
        <v>0</v>
      </c>
      <c r="K1431">
        <v>0</v>
      </c>
      <c r="L1431">
        <v>0</v>
      </c>
      <c r="M1431">
        <v>0</v>
      </c>
      <c r="N1431">
        <v>0</v>
      </c>
      <c r="O1431">
        <v>0</v>
      </c>
      <c r="P1431">
        <v>0</v>
      </c>
      <c r="Q1431">
        <v>0</v>
      </c>
      <c r="S1431">
        <v>0</v>
      </c>
      <c r="T1431">
        <v>0</v>
      </c>
      <c r="U1431">
        <v>0</v>
      </c>
      <c r="V1431">
        <v>0</v>
      </c>
      <c r="W1431">
        <v>0</v>
      </c>
      <c r="X1431">
        <v>0</v>
      </c>
      <c r="Y1431">
        <v>0</v>
      </c>
      <c r="AA1431">
        <v>0</v>
      </c>
      <c r="AB1431">
        <v>0</v>
      </c>
      <c r="AC1431">
        <v>0</v>
      </c>
      <c r="AE1431">
        <v>1.48553554699</v>
      </c>
      <c r="AF1431" t="s">
        <v>36</v>
      </c>
      <c r="AG1431">
        <v>150</v>
      </c>
      <c r="AH1431" t="s">
        <v>37</v>
      </c>
    </row>
    <row r="1432" spans="1:34" x14ac:dyDescent="0.25">
      <c r="A1432">
        <v>1986</v>
      </c>
      <c r="B1432">
        <v>0</v>
      </c>
      <c r="C1432">
        <v>0</v>
      </c>
      <c r="D1432">
        <v>0</v>
      </c>
      <c r="E1432">
        <v>0</v>
      </c>
      <c r="F1432">
        <v>0</v>
      </c>
      <c r="G1432">
        <v>0</v>
      </c>
      <c r="H1432">
        <v>0</v>
      </c>
      <c r="J1432">
        <v>0</v>
      </c>
      <c r="K1432">
        <v>0</v>
      </c>
      <c r="L1432">
        <v>0</v>
      </c>
      <c r="M1432">
        <v>0</v>
      </c>
      <c r="N1432">
        <v>0</v>
      </c>
      <c r="O1432">
        <v>0</v>
      </c>
      <c r="P1432">
        <v>0</v>
      </c>
      <c r="Q1432">
        <v>0</v>
      </c>
      <c r="S1432">
        <v>0</v>
      </c>
      <c r="T1432">
        <v>0</v>
      </c>
      <c r="U1432">
        <v>0</v>
      </c>
      <c r="V1432">
        <v>0</v>
      </c>
      <c r="W1432">
        <v>0</v>
      </c>
      <c r="X1432">
        <v>0</v>
      </c>
      <c r="Y1432">
        <v>0</v>
      </c>
      <c r="AA1432">
        <v>0</v>
      </c>
      <c r="AB1432">
        <v>0</v>
      </c>
      <c r="AC1432">
        <v>0</v>
      </c>
      <c r="AE1432">
        <v>1.48553554699</v>
      </c>
      <c r="AF1432" t="s">
        <v>38</v>
      </c>
      <c r="AG1432">
        <v>200</v>
      </c>
      <c r="AH1432" t="s">
        <v>39</v>
      </c>
    </row>
    <row r="1433" spans="1:34" x14ac:dyDescent="0.25">
      <c r="A1433">
        <v>1986</v>
      </c>
      <c r="B1433">
        <v>0</v>
      </c>
      <c r="C1433">
        <v>0</v>
      </c>
      <c r="D1433">
        <v>0</v>
      </c>
      <c r="E1433">
        <v>0</v>
      </c>
      <c r="F1433">
        <v>0</v>
      </c>
      <c r="G1433">
        <v>0</v>
      </c>
      <c r="H1433">
        <v>0</v>
      </c>
      <c r="J1433">
        <v>0</v>
      </c>
      <c r="K1433">
        <v>0</v>
      </c>
      <c r="L1433">
        <v>0</v>
      </c>
      <c r="M1433">
        <v>0</v>
      </c>
      <c r="N1433">
        <v>0</v>
      </c>
      <c r="O1433">
        <v>0</v>
      </c>
      <c r="P1433">
        <v>0</v>
      </c>
      <c r="Q1433">
        <v>0</v>
      </c>
      <c r="S1433">
        <v>0</v>
      </c>
      <c r="T1433">
        <v>0</v>
      </c>
      <c r="U1433">
        <v>0</v>
      </c>
      <c r="V1433">
        <v>0</v>
      </c>
      <c r="W1433">
        <v>0</v>
      </c>
      <c r="X1433">
        <v>0</v>
      </c>
      <c r="Y1433">
        <v>0</v>
      </c>
      <c r="AA1433">
        <v>0</v>
      </c>
      <c r="AB1433">
        <v>0</v>
      </c>
      <c r="AC1433">
        <v>0</v>
      </c>
      <c r="AE1433">
        <v>1.48553554699</v>
      </c>
      <c r="AF1433" t="s">
        <v>46</v>
      </c>
      <c r="AG1433">
        <v>0.5</v>
      </c>
      <c r="AH1433" t="s">
        <v>47</v>
      </c>
    </row>
    <row r="1434" spans="1:34" x14ac:dyDescent="0.25">
      <c r="A1434">
        <v>1992</v>
      </c>
      <c r="B1434">
        <v>0</v>
      </c>
      <c r="C1434">
        <v>0</v>
      </c>
      <c r="D1434">
        <v>0</v>
      </c>
      <c r="E1434">
        <v>0</v>
      </c>
      <c r="F1434">
        <v>0</v>
      </c>
      <c r="G1434">
        <v>0</v>
      </c>
      <c r="H1434">
        <v>0</v>
      </c>
      <c r="J1434">
        <v>0</v>
      </c>
      <c r="K1434">
        <v>0</v>
      </c>
      <c r="L1434">
        <v>0</v>
      </c>
      <c r="M1434">
        <v>0</v>
      </c>
      <c r="N1434">
        <v>0</v>
      </c>
      <c r="O1434">
        <v>0</v>
      </c>
      <c r="P1434">
        <v>0</v>
      </c>
      <c r="Q1434">
        <v>0</v>
      </c>
      <c r="S1434">
        <v>0</v>
      </c>
      <c r="T1434">
        <v>0</v>
      </c>
      <c r="U1434">
        <v>0</v>
      </c>
      <c r="V1434">
        <v>0</v>
      </c>
      <c r="W1434">
        <v>0</v>
      </c>
      <c r="X1434">
        <v>0</v>
      </c>
      <c r="Y1434">
        <v>0</v>
      </c>
      <c r="AA1434" t="s">
        <v>51</v>
      </c>
      <c r="AE1434">
        <v>1.0159421416000001</v>
      </c>
      <c r="AF1434" t="s">
        <v>49</v>
      </c>
      <c r="AG1434">
        <v>50</v>
      </c>
      <c r="AH1434" t="s">
        <v>50</v>
      </c>
    </row>
    <row r="1435" spans="1:34" x14ac:dyDescent="0.25">
      <c r="A1435">
        <v>1992</v>
      </c>
      <c r="B1435">
        <v>0</v>
      </c>
      <c r="C1435">
        <v>0</v>
      </c>
      <c r="D1435">
        <v>0</v>
      </c>
      <c r="E1435">
        <v>0</v>
      </c>
      <c r="F1435">
        <v>0</v>
      </c>
      <c r="G1435">
        <v>0</v>
      </c>
      <c r="H1435">
        <v>0</v>
      </c>
      <c r="J1435">
        <v>0</v>
      </c>
      <c r="K1435">
        <v>0</v>
      </c>
      <c r="L1435">
        <v>0</v>
      </c>
      <c r="M1435">
        <v>0</v>
      </c>
      <c r="N1435">
        <v>0</v>
      </c>
      <c r="O1435">
        <v>0</v>
      </c>
      <c r="P1435">
        <v>0</v>
      </c>
      <c r="Q1435">
        <v>0</v>
      </c>
      <c r="S1435">
        <v>0</v>
      </c>
      <c r="T1435">
        <v>0</v>
      </c>
      <c r="U1435">
        <v>0</v>
      </c>
      <c r="V1435">
        <v>0</v>
      </c>
      <c r="W1435">
        <v>0</v>
      </c>
      <c r="X1435">
        <v>0</v>
      </c>
      <c r="Y1435">
        <v>0</v>
      </c>
      <c r="AA1435" t="s">
        <v>51</v>
      </c>
      <c r="AE1435">
        <v>1.0159421416000001</v>
      </c>
      <c r="AF1435" t="s">
        <v>34</v>
      </c>
      <c r="AG1435">
        <v>100</v>
      </c>
      <c r="AH1435" t="s">
        <v>35</v>
      </c>
    </row>
    <row r="1436" spans="1:34" x14ac:dyDescent="0.25">
      <c r="A1436">
        <v>1992</v>
      </c>
      <c r="B1436">
        <v>0</v>
      </c>
      <c r="C1436">
        <v>0</v>
      </c>
      <c r="D1436">
        <v>0</v>
      </c>
      <c r="E1436">
        <v>0</v>
      </c>
      <c r="F1436">
        <v>0</v>
      </c>
      <c r="G1436">
        <v>0</v>
      </c>
      <c r="H1436">
        <v>0</v>
      </c>
      <c r="J1436">
        <v>0</v>
      </c>
      <c r="K1436">
        <v>0</v>
      </c>
      <c r="L1436">
        <v>0</v>
      </c>
      <c r="M1436">
        <v>0</v>
      </c>
      <c r="N1436">
        <v>0</v>
      </c>
      <c r="O1436">
        <v>0</v>
      </c>
      <c r="P1436">
        <v>0</v>
      </c>
      <c r="Q1436">
        <v>0</v>
      </c>
      <c r="S1436">
        <v>0</v>
      </c>
      <c r="T1436">
        <v>0</v>
      </c>
      <c r="U1436">
        <v>0</v>
      </c>
      <c r="V1436">
        <v>0</v>
      </c>
      <c r="W1436">
        <v>0</v>
      </c>
      <c r="X1436">
        <v>0</v>
      </c>
      <c r="Y1436">
        <v>0</v>
      </c>
      <c r="AA1436" t="s">
        <v>51</v>
      </c>
      <c r="AE1436">
        <v>1.0159421416000001</v>
      </c>
      <c r="AF1436" t="s">
        <v>36</v>
      </c>
      <c r="AG1436">
        <v>150</v>
      </c>
      <c r="AH1436" t="s">
        <v>37</v>
      </c>
    </row>
    <row r="1437" spans="1:34" x14ac:dyDescent="0.25">
      <c r="A1437">
        <v>1992</v>
      </c>
      <c r="B1437">
        <v>0</v>
      </c>
      <c r="C1437">
        <v>0</v>
      </c>
      <c r="D1437">
        <v>0</v>
      </c>
      <c r="E1437">
        <v>0</v>
      </c>
      <c r="F1437">
        <v>0</v>
      </c>
      <c r="G1437">
        <v>0</v>
      </c>
      <c r="H1437">
        <v>0</v>
      </c>
      <c r="J1437">
        <v>0</v>
      </c>
      <c r="K1437">
        <v>0</v>
      </c>
      <c r="L1437">
        <v>0</v>
      </c>
      <c r="M1437">
        <v>0</v>
      </c>
      <c r="N1437">
        <v>0</v>
      </c>
      <c r="O1437">
        <v>0</v>
      </c>
      <c r="P1437">
        <v>0</v>
      </c>
      <c r="Q1437">
        <v>0</v>
      </c>
      <c r="S1437">
        <v>0</v>
      </c>
      <c r="T1437">
        <v>0</v>
      </c>
      <c r="U1437">
        <v>0</v>
      </c>
      <c r="V1437">
        <v>0</v>
      </c>
      <c r="W1437">
        <v>0</v>
      </c>
      <c r="X1437">
        <v>0</v>
      </c>
      <c r="Y1437">
        <v>0</v>
      </c>
      <c r="AA1437" t="s">
        <v>51</v>
      </c>
      <c r="AE1437">
        <v>1.0159421416000001</v>
      </c>
      <c r="AF1437" t="s">
        <v>38</v>
      </c>
      <c r="AG1437">
        <v>200</v>
      </c>
      <c r="AH1437" t="s">
        <v>39</v>
      </c>
    </row>
    <row r="1438" spans="1:34" x14ac:dyDescent="0.25">
      <c r="A1438">
        <v>1992</v>
      </c>
      <c r="B1438">
        <v>0</v>
      </c>
      <c r="C1438">
        <v>0</v>
      </c>
      <c r="D1438">
        <v>0</v>
      </c>
      <c r="E1438">
        <v>0</v>
      </c>
      <c r="F1438">
        <v>0</v>
      </c>
      <c r="G1438">
        <v>0</v>
      </c>
      <c r="H1438">
        <v>0</v>
      </c>
      <c r="J1438">
        <v>0</v>
      </c>
      <c r="K1438">
        <v>0</v>
      </c>
      <c r="L1438">
        <v>0</v>
      </c>
      <c r="M1438">
        <v>0</v>
      </c>
      <c r="N1438">
        <v>0</v>
      </c>
      <c r="O1438">
        <v>0</v>
      </c>
      <c r="P1438">
        <v>0</v>
      </c>
      <c r="Q1438">
        <v>0</v>
      </c>
      <c r="S1438">
        <v>0</v>
      </c>
      <c r="T1438">
        <v>0</v>
      </c>
      <c r="U1438">
        <v>0</v>
      </c>
      <c r="V1438">
        <v>0</v>
      </c>
      <c r="W1438">
        <v>0</v>
      </c>
      <c r="X1438">
        <v>0</v>
      </c>
      <c r="Y1438">
        <v>0</v>
      </c>
      <c r="AA1438" t="s">
        <v>51</v>
      </c>
      <c r="AE1438">
        <v>1.0159421416000001</v>
      </c>
      <c r="AF1438" t="s">
        <v>44</v>
      </c>
      <c r="AG1438">
        <v>0.4</v>
      </c>
      <c r="AH1438" t="s">
        <v>45</v>
      </c>
    </row>
    <row r="1439" spans="1:34" x14ac:dyDescent="0.25">
      <c r="A1439">
        <v>1992</v>
      </c>
      <c r="B1439">
        <v>0</v>
      </c>
      <c r="C1439">
        <v>0</v>
      </c>
      <c r="D1439">
        <v>0</v>
      </c>
      <c r="E1439">
        <v>0</v>
      </c>
      <c r="F1439">
        <v>0</v>
      </c>
      <c r="G1439">
        <v>0</v>
      </c>
      <c r="H1439">
        <v>0</v>
      </c>
      <c r="J1439">
        <v>0</v>
      </c>
      <c r="K1439">
        <v>0</v>
      </c>
      <c r="L1439">
        <v>0</v>
      </c>
      <c r="M1439">
        <v>0</v>
      </c>
      <c r="N1439">
        <v>0</v>
      </c>
      <c r="O1439">
        <v>0</v>
      </c>
      <c r="P1439">
        <v>0</v>
      </c>
      <c r="Q1439">
        <v>0</v>
      </c>
      <c r="S1439">
        <v>0</v>
      </c>
      <c r="T1439">
        <v>0</v>
      </c>
      <c r="U1439">
        <v>0</v>
      </c>
      <c r="V1439">
        <v>0</v>
      </c>
      <c r="W1439">
        <v>0</v>
      </c>
      <c r="X1439">
        <v>0</v>
      </c>
      <c r="Y1439">
        <v>0</v>
      </c>
      <c r="AA1439" t="s">
        <v>51</v>
      </c>
      <c r="AE1439">
        <v>1.0159421416000001</v>
      </c>
      <c r="AF1439" t="s">
        <v>46</v>
      </c>
      <c r="AG1439">
        <v>0.5</v>
      </c>
      <c r="AH1439" t="s">
        <v>47</v>
      </c>
    </row>
    <row r="1440" spans="1:34" x14ac:dyDescent="0.25">
      <c r="A1440">
        <v>1993</v>
      </c>
      <c r="B1440">
        <v>0</v>
      </c>
      <c r="C1440">
        <v>0</v>
      </c>
      <c r="D1440">
        <v>0</v>
      </c>
      <c r="E1440">
        <v>0</v>
      </c>
      <c r="F1440">
        <v>0</v>
      </c>
      <c r="G1440">
        <v>0</v>
      </c>
      <c r="H1440">
        <v>0</v>
      </c>
      <c r="J1440">
        <v>0</v>
      </c>
      <c r="K1440">
        <v>0</v>
      </c>
      <c r="L1440">
        <v>0</v>
      </c>
      <c r="M1440">
        <v>0</v>
      </c>
      <c r="N1440">
        <v>0</v>
      </c>
      <c r="O1440">
        <v>0</v>
      </c>
      <c r="P1440">
        <v>0</v>
      </c>
      <c r="Q1440">
        <v>0</v>
      </c>
      <c r="S1440" t="s">
        <v>51</v>
      </c>
      <c r="AA1440" t="s">
        <v>51</v>
      </c>
      <c r="AE1440">
        <v>0.50079447392300003</v>
      </c>
      <c r="AF1440" t="s">
        <v>36</v>
      </c>
      <c r="AG1440">
        <v>150</v>
      </c>
      <c r="AH1440" t="s">
        <v>37</v>
      </c>
    </row>
    <row r="1441" spans="1:34" x14ac:dyDescent="0.25">
      <c r="A1441">
        <v>1993</v>
      </c>
      <c r="B1441">
        <v>0</v>
      </c>
      <c r="C1441">
        <v>0</v>
      </c>
      <c r="D1441">
        <v>0</v>
      </c>
      <c r="E1441">
        <v>0</v>
      </c>
      <c r="F1441">
        <v>0</v>
      </c>
      <c r="G1441">
        <v>0</v>
      </c>
      <c r="H1441">
        <v>0</v>
      </c>
      <c r="J1441">
        <v>0</v>
      </c>
      <c r="K1441">
        <v>0</v>
      </c>
      <c r="L1441">
        <v>0</v>
      </c>
      <c r="M1441">
        <v>0</v>
      </c>
      <c r="N1441">
        <v>0</v>
      </c>
      <c r="O1441">
        <v>0</v>
      </c>
      <c r="P1441">
        <v>0</v>
      </c>
      <c r="Q1441">
        <v>0</v>
      </c>
      <c r="S1441" t="s">
        <v>51</v>
      </c>
      <c r="AA1441" t="s">
        <v>51</v>
      </c>
      <c r="AE1441">
        <v>0.50079447392300003</v>
      </c>
      <c r="AF1441" t="s">
        <v>38</v>
      </c>
      <c r="AG1441">
        <v>200</v>
      </c>
      <c r="AH1441" t="s">
        <v>39</v>
      </c>
    </row>
    <row r="1442" spans="1:34" x14ac:dyDescent="0.25">
      <c r="A1442">
        <v>1993</v>
      </c>
      <c r="B1442">
        <v>0</v>
      </c>
      <c r="C1442">
        <v>0</v>
      </c>
      <c r="D1442">
        <v>0</v>
      </c>
      <c r="E1442">
        <v>0</v>
      </c>
      <c r="F1442">
        <v>0</v>
      </c>
      <c r="G1442">
        <v>0</v>
      </c>
      <c r="H1442">
        <v>0</v>
      </c>
      <c r="J1442">
        <v>0</v>
      </c>
      <c r="K1442">
        <v>0</v>
      </c>
      <c r="L1442">
        <v>0</v>
      </c>
      <c r="M1442">
        <v>0</v>
      </c>
      <c r="N1442">
        <v>0</v>
      </c>
      <c r="O1442">
        <v>0</v>
      </c>
      <c r="P1442">
        <v>0</v>
      </c>
      <c r="Q1442">
        <v>0</v>
      </c>
      <c r="S1442" t="s">
        <v>51</v>
      </c>
      <c r="AA1442" t="s">
        <v>51</v>
      </c>
      <c r="AE1442">
        <v>0.50079447392300003</v>
      </c>
      <c r="AF1442" t="s">
        <v>44</v>
      </c>
      <c r="AG1442">
        <v>0.4</v>
      </c>
      <c r="AH1442" t="s">
        <v>45</v>
      </c>
    </row>
    <row r="1443" spans="1:34" x14ac:dyDescent="0.25">
      <c r="A1443">
        <v>1993</v>
      </c>
      <c r="B1443">
        <v>0</v>
      </c>
      <c r="C1443">
        <v>0</v>
      </c>
      <c r="D1443">
        <v>0</v>
      </c>
      <c r="E1443">
        <v>0</v>
      </c>
      <c r="F1443">
        <v>0</v>
      </c>
      <c r="G1443">
        <v>0</v>
      </c>
      <c r="H1443">
        <v>0</v>
      </c>
      <c r="J1443">
        <v>0</v>
      </c>
      <c r="K1443">
        <v>0</v>
      </c>
      <c r="L1443">
        <v>0</v>
      </c>
      <c r="M1443">
        <v>0</v>
      </c>
      <c r="N1443">
        <v>0</v>
      </c>
      <c r="O1443">
        <v>0</v>
      </c>
      <c r="P1443">
        <v>0</v>
      </c>
      <c r="Q1443">
        <v>0</v>
      </c>
      <c r="S1443" t="s">
        <v>51</v>
      </c>
      <c r="AA1443" t="s">
        <v>51</v>
      </c>
      <c r="AE1443">
        <v>0.50079447392300003</v>
      </c>
      <c r="AF1443" t="s">
        <v>46</v>
      </c>
      <c r="AG1443">
        <v>0.5</v>
      </c>
      <c r="AH1443" t="s">
        <v>47</v>
      </c>
    </row>
    <row r="1444" spans="1:34" x14ac:dyDescent="0.25">
      <c r="A1444">
        <v>2001</v>
      </c>
      <c r="B1444">
        <v>0</v>
      </c>
      <c r="C1444">
        <v>0</v>
      </c>
      <c r="D1444">
        <v>0</v>
      </c>
      <c r="E1444">
        <v>0</v>
      </c>
      <c r="F1444">
        <v>0</v>
      </c>
      <c r="G1444">
        <v>0</v>
      </c>
      <c r="H1444">
        <v>0</v>
      </c>
      <c r="J1444" t="s">
        <v>51</v>
      </c>
      <c r="K1444">
        <v>0</v>
      </c>
      <c r="L1444">
        <v>0</v>
      </c>
      <c r="M1444">
        <v>0</v>
      </c>
      <c r="N1444">
        <v>0</v>
      </c>
      <c r="O1444">
        <v>0</v>
      </c>
      <c r="P1444">
        <v>0</v>
      </c>
      <c r="Q1444">
        <v>0</v>
      </c>
      <c r="S1444" t="s">
        <v>51</v>
      </c>
      <c r="AA1444">
        <v>0</v>
      </c>
      <c r="AB1444">
        <v>0</v>
      </c>
      <c r="AC1444">
        <v>0</v>
      </c>
      <c r="AE1444">
        <v>1.3854494474400001</v>
      </c>
      <c r="AF1444" t="s">
        <v>42</v>
      </c>
      <c r="AG1444">
        <v>0.3</v>
      </c>
      <c r="AH1444" t="s">
        <v>43</v>
      </c>
    </row>
    <row r="1445" spans="1:34" x14ac:dyDescent="0.25">
      <c r="A1445">
        <v>2001</v>
      </c>
      <c r="B1445">
        <v>0</v>
      </c>
      <c r="C1445">
        <v>0</v>
      </c>
      <c r="D1445">
        <v>0</v>
      </c>
      <c r="E1445">
        <v>0</v>
      </c>
      <c r="F1445">
        <v>0</v>
      </c>
      <c r="G1445">
        <v>0</v>
      </c>
      <c r="H1445">
        <v>0</v>
      </c>
      <c r="J1445" t="s">
        <v>51</v>
      </c>
      <c r="K1445">
        <v>0</v>
      </c>
      <c r="L1445">
        <v>0</v>
      </c>
      <c r="M1445">
        <v>0</v>
      </c>
      <c r="N1445">
        <v>0</v>
      </c>
      <c r="O1445">
        <v>0</v>
      </c>
      <c r="P1445">
        <v>0</v>
      </c>
      <c r="Q1445">
        <v>0</v>
      </c>
      <c r="S1445" t="s">
        <v>51</v>
      </c>
      <c r="AA1445">
        <v>0</v>
      </c>
      <c r="AB1445">
        <v>0</v>
      </c>
      <c r="AC1445">
        <v>0</v>
      </c>
      <c r="AE1445">
        <v>1.3854494474400001</v>
      </c>
      <c r="AF1445" t="s">
        <v>44</v>
      </c>
      <c r="AG1445">
        <v>0.4</v>
      </c>
      <c r="AH1445" t="s">
        <v>45</v>
      </c>
    </row>
    <row r="1446" spans="1:34" x14ac:dyDescent="0.25">
      <c r="A1446">
        <v>2001</v>
      </c>
      <c r="B1446">
        <v>0</v>
      </c>
      <c r="C1446">
        <v>0</v>
      </c>
      <c r="D1446">
        <v>0</v>
      </c>
      <c r="E1446">
        <v>0</v>
      </c>
      <c r="F1446">
        <v>0</v>
      </c>
      <c r="G1446">
        <v>0</v>
      </c>
      <c r="H1446">
        <v>0</v>
      </c>
      <c r="J1446" t="s">
        <v>51</v>
      </c>
      <c r="K1446">
        <v>0</v>
      </c>
      <c r="L1446">
        <v>0</v>
      </c>
      <c r="M1446">
        <v>0</v>
      </c>
      <c r="N1446">
        <v>0</v>
      </c>
      <c r="O1446">
        <v>0</v>
      </c>
      <c r="P1446">
        <v>0</v>
      </c>
      <c r="Q1446">
        <v>0</v>
      </c>
      <c r="S1446" t="s">
        <v>51</v>
      </c>
      <c r="AA1446">
        <v>0</v>
      </c>
      <c r="AB1446">
        <v>0</v>
      </c>
      <c r="AC1446">
        <v>0</v>
      </c>
      <c r="AE1446">
        <v>1.3854494474400001</v>
      </c>
      <c r="AF1446" t="s">
        <v>46</v>
      </c>
      <c r="AG1446">
        <v>0.5</v>
      </c>
      <c r="AH1446" t="s">
        <v>47</v>
      </c>
    </row>
    <row r="1447" spans="1:34" x14ac:dyDescent="0.25">
      <c r="A1447">
        <v>2009</v>
      </c>
      <c r="B1447">
        <v>0</v>
      </c>
      <c r="C1447">
        <v>0</v>
      </c>
      <c r="D1447">
        <v>0</v>
      </c>
      <c r="E1447">
        <v>0</v>
      </c>
      <c r="F1447">
        <v>0</v>
      </c>
      <c r="G1447">
        <v>0</v>
      </c>
      <c r="H1447">
        <v>0</v>
      </c>
      <c r="J1447">
        <v>10</v>
      </c>
      <c r="K1447">
        <v>0</v>
      </c>
      <c r="L1447">
        <v>0</v>
      </c>
      <c r="M1447">
        <v>0</v>
      </c>
      <c r="N1447">
        <v>0</v>
      </c>
      <c r="O1447">
        <v>0</v>
      </c>
      <c r="P1447">
        <v>0</v>
      </c>
      <c r="Q1447">
        <v>0</v>
      </c>
      <c r="S1447">
        <v>0</v>
      </c>
      <c r="T1447">
        <v>0</v>
      </c>
      <c r="U1447">
        <v>0</v>
      </c>
      <c r="V1447">
        <v>0</v>
      </c>
      <c r="W1447">
        <v>0</v>
      </c>
      <c r="X1447">
        <v>0</v>
      </c>
      <c r="Y1447">
        <v>0</v>
      </c>
      <c r="AA1447">
        <v>3</v>
      </c>
      <c r="AB1447">
        <v>0</v>
      </c>
      <c r="AC1447">
        <v>3</v>
      </c>
      <c r="AD1447">
        <v>2</v>
      </c>
      <c r="AE1447">
        <v>1.2545052480500001</v>
      </c>
      <c r="AF1447" t="s">
        <v>36</v>
      </c>
      <c r="AG1447">
        <v>150</v>
      </c>
      <c r="AH1447" t="s">
        <v>37</v>
      </c>
    </row>
    <row r="1448" spans="1:34" x14ac:dyDescent="0.25">
      <c r="A1448">
        <v>2009</v>
      </c>
      <c r="B1448">
        <v>0</v>
      </c>
      <c r="C1448">
        <v>0</v>
      </c>
      <c r="D1448">
        <v>0</v>
      </c>
      <c r="E1448">
        <v>0</v>
      </c>
      <c r="F1448">
        <v>0</v>
      </c>
      <c r="G1448">
        <v>0</v>
      </c>
      <c r="H1448">
        <v>0</v>
      </c>
      <c r="J1448">
        <v>10</v>
      </c>
      <c r="K1448">
        <v>0</v>
      </c>
      <c r="L1448">
        <v>0</v>
      </c>
      <c r="M1448">
        <v>0</v>
      </c>
      <c r="N1448">
        <v>0</v>
      </c>
      <c r="O1448">
        <v>0</v>
      </c>
      <c r="P1448">
        <v>0</v>
      </c>
      <c r="Q1448">
        <v>0</v>
      </c>
      <c r="S1448">
        <v>0</v>
      </c>
      <c r="T1448">
        <v>0</v>
      </c>
      <c r="U1448">
        <v>0</v>
      </c>
      <c r="V1448">
        <v>0</v>
      </c>
      <c r="W1448">
        <v>0</v>
      </c>
      <c r="X1448">
        <v>0</v>
      </c>
      <c r="Y1448">
        <v>0</v>
      </c>
      <c r="AA1448">
        <v>3</v>
      </c>
      <c r="AB1448">
        <v>0</v>
      </c>
      <c r="AC1448">
        <v>3</v>
      </c>
      <c r="AD1448">
        <v>2</v>
      </c>
      <c r="AE1448">
        <v>1.2545052480500001</v>
      </c>
      <c r="AF1448" t="s">
        <v>38</v>
      </c>
      <c r="AG1448">
        <v>200</v>
      </c>
      <c r="AH1448" t="s">
        <v>39</v>
      </c>
    </row>
    <row r="1449" spans="1:34" x14ac:dyDescent="0.25">
      <c r="A1449">
        <v>2014</v>
      </c>
      <c r="B1449">
        <v>0</v>
      </c>
      <c r="C1449">
        <v>0</v>
      </c>
      <c r="D1449">
        <v>0</v>
      </c>
      <c r="E1449">
        <v>0</v>
      </c>
      <c r="F1449">
        <v>0</v>
      </c>
      <c r="G1449">
        <v>0</v>
      </c>
      <c r="H1449">
        <v>0</v>
      </c>
      <c r="J1449">
        <v>0</v>
      </c>
      <c r="K1449">
        <v>0</v>
      </c>
      <c r="L1449">
        <v>0</v>
      </c>
      <c r="M1449">
        <v>0</v>
      </c>
      <c r="N1449">
        <v>0</v>
      </c>
      <c r="O1449">
        <v>0</v>
      </c>
      <c r="P1449">
        <v>0</v>
      </c>
      <c r="Q1449">
        <v>0</v>
      </c>
      <c r="S1449">
        <v>0</v>
      </c>
      <c r="T1449">
        <v>0</v>
      </c>
      <c r="U1449">
        <v>0</v>
      </c>
      <c r="V1449">
        <v>0</v>
      </c>
      <c r="W1449">
        <v>0</v>
      </c>
      <c r="X1449">
        <v>0</v>
      </c>
      <c r="Y1449">
        <v>0</v>
      </c>
      <c r="AA1449" t="s">
        <v>51</v>
      </c>
      <c r="AE1449">
        <v>0.97013612084300005</v>
      </c>
      <c r="AF1449" t="s">
        <v>36</v>
      </c>
      <c r="AG1449">
        <v>150</v>
      </c>
      <c r="AH1449" t="s">
        <v>37</v>
      </c>
    </row>
    <row r="1450" spans="1:34" x14ac:dyDescent="0.25">
      <c r="A1450">
        <v>2014</v>
      </c>
      <c r="B1450">
        <v>0</v>
      </c>
      <c r="C1450">
        <v>0</v>
      </c>
      <c r="D1450">
        <v>0</v>
      </c>
      <c r="E1450">
        <v>0</v>
      </c>
      <c r="F1450">
        <v>0</v>
      </c>
      <c r="G1450">
        <v>0</v>
      </c>
      <c r="H1450">
        <v>0</v>
      </c>
      <c r="J1450">
        <v>0</v>
      </c>
      <c r="K1450">
        <v>0</v>
      </c>
      <c r="L1450">
        <v>0</v>
      </c>
      <c r="M1450">
        <v>0</v>
      </c>
      <c r="N1450">
        <v>0</v>
      </c>
      <c r="O1450">
        <v>0</v>
      </c>
      <c r="P1450">
        <v>0</v>
      </c>
      <c r="Q1450">
        <v>0</v>
      </c>
      <c r="S1450">
        <v>0</v>
      </c>
      <c r="T1450">
        <v>0</v>
      </c>
      <c r="U1450">
        <v>0</v>
      </c>
      <c r="V1450">
        <v>0</v>
      </c>
      <c r="W1450">
        <v>0</v>
      </c>
      <c r="X1450">
        <v>0</v>
      </c>
      <c r="Y1450">
        <v>0</v>
      </c>
      <c r="AA1450" t="s">
        <v>51</v>
      </c>
      <c r="AE1450">
        <v>0.97013612084300005</v>
      </c>
      <c r="AF1450" t="s">
        <v>38</v>
      </c>
      <c r="AG1450">
        <v>200</v>
      </c>
      <c r="AH1450" t="s">
        <v>39</v>
      </c>
    </row>
    <row r="1451" spans="1:34" x14ac:dyDescent="0.25">
      <c r="A1451">
        <v>2023</v>
      </c>
      <c r="B1451">
        <v>0</v>
      </c>
      <c r="C1451">
        <v>0</v>
      </c>
      <c r="D1451">
        <v>0</v>
      </c>
      <c r="E1451">
        <v>0</v>
      </c>
      <c r="F1451">
        <v>0</v>
      </c>
      <c r="G1451">
        <v>0</v>
      </c>
      <c r="H1451">
        <v>0</v>
      </c>
      <c r="J1451">
        <v>0</v>
      </c>
      <c r="K1451">
        <v>20</v>
      </c>
      <c r="L1451">
        <v>2</v>
      </c>
      <c r="M1451">
        <v>5</v>
      </c>
      <c r="N1451">
        <v>3</v>
      </c>
      <c r="O1451">
        <v>3</v>
      </c>
      <c r="P1451">
        <v>2</v>
      </c>
      <c r="Q1451">
        <v>5</v>
      </c>
      <c r="R1451">
        <v>2</v>
      </c>
      <c r="S1451">
        <v>3</v>
      </c>
      <c r="T1451">
        <v>0</v>
      </c>
      <c r="U1451">
        <v>0</v>
      </c>
      <c r="V1451">
        <v>0</v>
      </c>
      <c r="W1451">
        <v>1</v>
      </c>
      <c r="X1451">
        <v>1</v>
      </c>
      <c r="Y1451">
        <v>1</v>
      </c>
      <c r="Z1451">
        <v>4</v>
      </c>
      <c r="AA1451">
        <v>0</v>
      </c>
      <c r="AB1451">
        <v>0</v>
      </c>
      <c r="AC1451">
        <v>0</v>
      </c>
      <c r="AE1451">
        <v>1.1744897841899999</v>
      </c>
      <c r="AF1451" t="s">
        <v>49</v>
      </c>
      <c r="AG1451">
        <v>50</v>
      </c>
      <c r="AH1451" t="s">
        <v>50</v>
      </c>
    </row>
    <row r="1452" spans="1:34" x14ac:dyDescent="0.25">
      <c r="A1452">
        <v>2023</v>
      </c>
      <c r="B1452">
        <v>0</v>
      </c>
      <c r="C1452">
        <v>0</v>
      </c>
      <c r="D1452">
        <v>0</v>
      </c>
      <c r="E1452">
        <v>0</v>
      </c>
      <c r="F1452">
        <v>0</v>
      </c>
      <c r="G1452">
        <v>0</v>
      </c>
      <c r="H1452">
        <v>0</v>
      </c>
      <c r="J1452">
        <v>0</v>
      </c>
      <c r="K1452">
        <v>20</v>
      </c>
      <c r="L1452">
        <v>2</v>
      </c>
      <c r="M1452">
        <v>5</v>
      </c>
      <c r="N1452">
        <v>3</v>
      </c>
      <c r="O1452">
        <v>3</v>
      </c>
      <c r="P1452">
        <v>2</v>
      </c>
      <c r="Q1452">
        <v>5</v>
      </c>
      <c r="R1452">
        <v>2</v>
      </c>
      <c r="S1452">
        <v>3</v>
      </c>
      <c r="T1452">
        <v>0</v>
      </c>
      <c r="U1452">
        <v>0</v>
      </c>
      <c r="V1452">
        <v>0</v>
      </c>
      <c r="W1452">
        <v>1</v>
      </c>
      <c r="X1452">
        <v>1</v>
      </c>
      <c r="Y1452">
        <v>1</v>
      </c>
      <c r="Z1452">
        <v>4</v>
      </c>
      <c r="AA1452">
        <v>0</v>
      </c>
      <c r="AB1452">
        <v>0</v>
      </c>
      <c r="AC1452">
        <v>0</v>
      </c>
      <c r="AE1452">
        <v>1.1744897841899999</v>
      </c>
      <c r="AF1452" t="s">
        <v>34</v>
      </c>
      <c r="AG1452">
        <v>100</v>
      </c>
      <c r="AH1452" t="s">
        <v>35</v>
      </c>
    </row>
    <row r="1453" spans="1:34" x14ac:dyDescent="0.25">
      <c r="A1453">
        <v>2023</v>
      </c>
      <c r="B1453">
        <v>0</v>
      </c>
      <c r="C1453">
        <v>0</v>
      </c>
      <c r="D1453">
        <v>0</v>
      </c>
      <c r="E1453">
        <v>0</v>
      </c>
      <c r="F1453">
        <v>0</v>
      </c>
      <c r="G1453">
        <v>0</v>
      </c>
      <c r="H1453">
        <v>0</v>
      </c>
      <c r="J1453">
        <v>0</v>
      </c>
      <c r="K1453">
        <v>20</v>
      </c>
      <c r="L1453">
        <v>2</v>
      </c>
      <c r="M1453">
        <v>5</v>
      </c>
      <c r="N1453">
        <v>3</v>
      </c>
      <c r="O1453">
        <v>3</v>
      </c>
      <c r="P1453">
        <v>2</v>
      </c>
      <c r="Q1453">
        <v>5</v>
      </c>
      <c r="R1453">
        <v>2</v>
      </c>
      <c r="S1453">
        <v>3</v>
      </c>
      <c r="T1453">
        <v>0</v>
      </c>
      <c r="U1453">
        <v>0</v>
      </c>
      <c r="V1453">
        <v>0</v>
      </c>
      <c r="W1453">
        <v>1</v>
      </c>
      <c r="X1453">
        <v>1</v>
      </c>
      <c r="Y1453">
        <v>1</v>
      </c>
      <c r="Z1453">
        <v>4</v>
      </c>
      <c r="AA1453">
        <v>0</v>
      </c>
      <c r="AB1453">
        <v>0</v>
      </c>
      <c r="AC1453">
        <v>0</v>
      </c>
      <c r="AE1453">
        <v>1.1744897841899999</v>
      </c>
      <c r="AF1453" t="s">
        <v>36</v>
      </c>
      <c r="AG1453">
        <v>150</v>
      </c>
      <c r="AH1453" t="s">
        <v>37</v>
      </c>
    </row>
    <row r="1454" spans="1:34" x14ac:dyDescent="0.25">
      <c r="A1454">
        <v>2023</v>
      </c>
      <c r="B1454">
        <v>0</v>
      </c>
      <c r="C1454">
        <v>0</v>
      </c>
      <c r="D1454">
        <v>0</v>
      </c>
      <c r="E1454">
        <v>0</v>
      </c>
      <c r="F1454">
        <v>0</v>
      </c>
      <c r="G1454">
        <v>0</v>
      </c>
      <c r="H1454">
        <v>0</v>
      </c>
      <c r="J1454">
        <v>0</v>
      </c>
      <c r="K1454">
        <v>20</v>
      </c>
      <c r="L1454">
        <v>2</v>
      </c>
      <c r="M1454">
        <v>5</v>
      </c>
      <c r="N1454">
        <v>3</v>
      </c>
      <c r="O1454">
        <v>3</v>
      </c>
      <c r="P1454">
        <v>2</v>
      </c>
      <c r="Q1454">
        <v>5</v>
      </c>
      <c r="R1454">
        <v>2</v>
      </c>
      <c r="S1454">
        <v>3</v>
      </c>
      <c r="T1454">
        <v>0</v>
      </c>
      <c r="U1454">
        <v>0</v>
      </c>
      <c r="V1454">
        <v>0</v>
      </c>
      <c r="W1454">
        <v>1</v>
      </c>
      <c r="X1454">
        <v>1</v>
      </c>
      <c r="Y1454">
        <v>1</v>
      </c>
      <c r="Z1454">
        <v>4</v>
      </c>
      <c r="AA1454">
        <v>0</v>
      </c>
      <c r="AB1454">
        <v>0</v>
      </c>
      <c r="AC1454">
        <v>0</v>
      </c>
      <c r="AE1454">
        <v>1.1744897841899999</v>
      </c>
      <c r="AF1454" t="s">
        <v>38</v>
      </c>
      <c r="AG1454">
        <v>200</v>
      </c>
      <c r="AH1454" t="s">
        <v>39</v>
      </c>
    </row>
    <row r="1455" spans="1:34" x14ac:dyDescent="0.25">
      <c r="A1455">
        <v>2023</v>
      </c>
      <c r="B1455">
        <v>0</v>
      </c>
      <c r="C1455">
        <v>0</v>
      </c>
      <c r="D1455">
        <v>0</v>
      </c>
      <c r="E1455">
        <v>0</v>
      </c>
      <c r="F1455">
        <v>0</v>
      </c>
      <c r="G1455">
        <v>0</v>
      </c>
      <c r="H1455">
        <v>0</v>
      </c>
      <c r="J1455">
        <v>0</v>
      </c>
      <c r="K1455">
        <v>20</v>
      </c>
      <c r="L1455">
        <v>2</v>
      </c>
      <c r="M1455">
        <v>5</v>
      </c>
      <c r="N1455">
        <v>3</v>
      </c>
      <c r="O1455">
        <v>3</v>
      </c>
      <c r="P1455">
        <v>2</v>
      </c>
      <c r="Q1455">
        <v>5</v>
      </c>
      <c r="R1455">
        <v>2</v>
      </c>
      <c r="S1455">
        <v>3</v>
      </c>
      <c r="T1455">
        <v>0</v>
      </c>
      <c r="U1455">
        <v>0</v>
      </c>
      <c r="V1455">
        <v>0</v>
      </c>
      <c r="W1455">
        <v>1</v>
      </c>
      <c r="X1455">
        <v>1</v>
      </c>
      <c r="Y1455">
        <v>1</v>
      </c>
      <c r="Z1455">
        <v>4</v>
      </c>
      <c r="AA1455">
        <v>0</v>
      </c>
      <c r="AB1455">
        <v>0</v>
      </c>
      <c r="AC1455">
        <v>0</v>
      </c>
      <c r="AE1455">
        <v>1.1744897841899999</v>
      </c>
      <c r="AF1455" t="s">
        <v>42</v>
      </c>
      <c r="AG1455">
        <v>0.3</v>
      </c>
      <c r="AH1455" t="s">
        <v>43</v>
      </c>
    </row>
    <row r="1456" spans="1:34" x14ac:dyDescent="0.25">
      <c r="A1456">
        <v>2023</v>
      </c>
      <c r="B1456">
        <v>0</v>
      </c>
      <c r="C1456">
        <v>0</v>
      </c>
      <c r="D1456">
        <v>0</v>
      </c>
      <c r="E1456">
        <v>0</v>
      </c>
      <c r="F1456">
        <v>0</v>
      </c>
      <c r="G1456">
        <v>0</v>
      </c>
      <c r="H1456">
        <v>0</v>
      </c>
      <c r="J1456">
        <v>0</v>
      </c>
      <c r="K1456">
        <v>20</v>
      </c>
      <c r="L1456">
        <v>2</v>
      </c>
      <c r="M1456">
        <v>5</v>
      </c>
      <c r="N1456">
        <v>3</v>
      </c>
      <c r="O1456">
        <v>3</v>
      </c>
      <c r="P1456">
        <v>2</v>
      </c>
      <c r="Q1456">
        <v>5</v>
      </c>
      <c r="R1456">
        <v>2</v>
      </c>
      <c r="S1456">
        <v>3</v>
      </c>
      <c r="T1456">
        <v>0</v>
      </c>
      <c r="U1456">
        <v>0</v>
      </c>
      <c r="V1456">
        <v>0</v>
      </c>
      <c r="W1456">
        <v>1</v>
      </c>
      <c r="X1456">
        <v>1</v>
      </c>
      <c r="Y1456">
        <v>1</v>
      </c>
      <c r="Z1456">
        <v>4</v>
      </c>
      <c r="AA1456">
        <v>0</v>
      </c>
      <c r="AB1456">
        <v>0</v>
      </c>
      <c r="AC1456">
        <v>0</v>
      </c>
      <c r="AE1456">
        <v>1.1744897841899999</v>
      </c>
      <c r="AF1456" t="s">
        <v>44</v>
      </c>
      <c r="AG1456">
        <v>0.4</v>
      </c>
      <c r="AH1456" t="s">
        <v>45</v>
      </c>
    </row>
    <row r="1457" spans="1:34" x14ac:dyDescent="0.25">
      <c r="A1457">
        <v>2023</v>
      </c>
      <c r="B1457">
        <v>0</v>
      </c>
      <c r="C1457">
        <v>0</v>
      </c>
      <c r="D1457">
        <v>0</v>
      </c>
      <c r="E1457">
        <v>0</v>
      </c>
      <c r="F1457">
        <v>0</v>
      </c>
      <c r="G1457">
        <v>0</v>
      </c>
      <c r="H1457">
        <v>0</v>
      </c>
      <c r="J1457">
        <v>0</v>
      </c>
      <c r="K1457">
        <v>20</v>
      </c>
      <c r="L1457">
        <v>2</v>
      </c>
      <c r="M1457">
        <v>5</v>
      </c>
      <c r="N1457">
        <v>3</v>
      </c>
      <c r="O1457">
        <v>3</v>
      </c>
      <c r="P1457">
        <v>2</v>
      </c>
      <c r="Q1457">
        <v>5</v>
      </c>
      <c r="R1457">
        <v>2</v>
      </c>
      <c r="S1457">
        <v>3</v>
      </c>
      <c r="T1457">
        <v>0</v>
      </c>
      <c r="U1457">
        <v>0</v>
      </c>
      <c r="V1457">
        <v>0</v>
      </c>
      <c r="W1457">
        <v>1</v>
      </c>
      <c r="X1457">
        <v>1</v>
      </c>
      <c r="Y1457">
        <v>1</v>
      </c>
      <c r="Z1457">
        <v>4</v>
      </c>
      <c r="AA1457">
        <v>0</v>
      </c>
      <c r="AB1457">
        <v>0</v>
      </c>
      <c r="AC1457">
        <v>0</v>
      </c>
      <c r="AE1457">
        <v>1.1744897841899999</v>
      </c>
      <c r="AF1457" t="s">
        <v>46</v>
      </c>
      <c r="AG1457">
        <v>0.5</v>
      </c>
      <c r="AH1457" t="s">
        <v>47</v>
      </c>
    </row>
    <row r="1458" spans="1:34" x14ac:dyDescent="0.25">
      <c r="A1458">
        <v>2024</v>
      </c>
      <c r="B1458">
        <v>0</v>
      </c>
      <c r="C1458">
        <v>0</v>
      </c>
      <c r="D1458">
        <v>0</v>
      </c>
      <c r="E1458">
        <v>0</v>
      </c>
      <c r="F1458">
        <v>0</v>
      </c>
      <c r="G1458">
        <v>0</v>
      </c>
      <c r="H1458">
        <v>0</v>
      </c>
      <c r="J1458">
        <v>10</v>
      </c>
      <c r="K1458">
        <v>12</v>
      </c>
      <c r="L1458">
        <v>0</v>
      </c>
      <c r="M1458">
        <v>12</v>
      </c>
      <c r="N1458">
        <v>0</v>
      </c>
      <c r="O1458">
        <v>0</v>
      </c>
      <c r="P1458">
        <v>0</v>
      </c>
      <c r="Q1458">
        <v>0</v>
      </c>
      <c r="R1458">
        <v>2.5</v>
      </c>
      <c r="S1458">
        <v>4</v>
      </c>
      <c r="T1458">
        <v>1</v>
      </c>
      <c r="U1458">
        <v>0</v>
      </c>
      <c r="V1458">
        <v>0</v>
      </c>
      <c r="W1458">
        <v>3</v>
      </c>
      <c r="X1458">
        <v>0</v>
      </c>
      <c r="Y1458">
        <v>0</v>
      </c>
      <c r="Z1458">
        <v>6.2</v>
      </c>
      <c r="AA1458">
        <v>0</v>
      </c>
      <c r="AB1458">
        <v>0</v>
      </c>
      <c r="AC1458">
        <v>0</v>
      </c>
      <c r="AE1458">
        <v>1.5626892990500001</v>
      </c>
      <c r="AF1458" t="s">
        <v>36</v>
      </c>
      <c r="AG1458">
        <v>150</v>
      </c>
      <c r="AH1458" t="s">
        <v>37</v>
      </c>
    </row>
    <row r="1459" spans="1:34" x14ac:dyDescent="0.25">
      <c r="A1459">
        <v>2024</v>
      </c>
      <c r="B1459">
        <v>0</v>
      </c>
      <c r="C1459">
        <v>0</v>
      </c>
      <c r="D1459">
        <v>0</v>
      </c>
      <c r="E1459">
        <v>0</v>
      </c>
      <c r="F1459">
        <v>0</v>
      </c>
      <c r="G1459">
        <v>0</v>
      </c>
      <c r="H1459">
        <v>0</v>
      </c>
      <c r="J1459">
        <v>10</v>
      </c>
      <c r="K1459">
        <v>12</v>
      </c>
      <c r="L1459">
        <v>0</v>
      </c>
      <c r="M1459">
        <v>12</v>
      </c>
      <c r="N1459">
        <v>0</v>
      </c>
      <c r="O1459">
        <v>0</v>
      </c>
      <c r="P1459">
        <v>0</v>
      </c>
      <c r="Q1459">
        <v>0</v>
      </c>
      <c r="R1459">
        <v>2.5</v>
      </c>
      <c r="S1459">
        <v>4</v>
      </c>
      <c r="T1459">
        <v>1</v>
      </c>
      <c r="U1459">
        <v>0</v>
      </c>
      <c r="V1459">
        <v>0</v>
      </c>
      <c r="W1459">
        <v>3</v>
      </c>
      <c r="X1459">
        <v>0</v>
      </c>
      <c r="Y1459">
        <v>0</v>
      </c>
      <c r="Z1459">
        <v>6.2</v>
      </c>
      <c r="AA1459">
        <v>0</v>
      </c>
      <c r="AB1459">
        <v>0</v>
      </c>
      <c r="AC1459">
        <v>0</v>
      </c>
      <c r="AE1459">
        <v>1.5626892990500001</v>
      </c>
      <c r="AF1459" t="s">
        <v>38</v>
      </c>
      <c r="AG1459">
        <v>200</v>
      </c>
      <c r="AH1459" t="s">
        <v>39</v>
      </c>
    </row>
    <row r="1460" spans="1:34" x14ac:dyDescent="0.25">
      <c r="A1460">
        <v>2029</v>
      </c>
      <c r="B1460">
        <v>0</v>
      </c>
      <c r="C1460">
        <v>0</v>
      </c>
      <c r="D1460">
        <v>0</v>
      </c>
      <c r="E1460">
        <v>0</v>
      </c>
      <c r="F1460">
        <v>0</v>
      </c>
      <c r="G1460">
        <v>0</v>
      </c>
      <c r="H1460">
        <v>0</v>
      </c>
      <c r="J1460">
        <v>0</v>
      </c>
      <c r="K1460" t="s">
        <v>51</v>
      </c>
      <c r="S1460">
        <v>0</v>
      </c>
      <c r="T1460">
        <v>0</v>
      </c>
      <c r="U1460">
        <v>0</v>
      </c>
      <c r="V1460">
        <v>0</v>
      </c>
      <c r="W1460">
        <v>0</v>
      </c>
      <c r="X1460">
        <v>0</v>
      </c>
      <c r="Y1460">
        <v>0</v>
      </c>
      <c r="AA1460" t="s">
        <v>51</v>
      </c>
      <c r="AE1460">
        <v>0.97013612084300005</v>
      </c>
      <c r="AF1460" t="s">
        <v>38</v>
      </c>
      <c r="AG1460">
        <v>200</v>
      </c>
      <c r="AH1460" t="s">
        <v>39</v>
      </c>
    </row>
    <row r="1461" spans="1:34" x14ac:dyDescent="0.25">
      <c r="A1461">
        <v>2029</v>
      </c>
      <c r="B1461">
        <v>0</v>
      </c>
      <c r="C1461">
        <v>0</v>
      </c>
      <c r="D1461">
        <v>0</v>
      </c>
      <c r="E1461">
        <v>0</v>
      </c>
      <c r="F1461">
        <v>0</v>
      </c>
      <c r="G1461">
        <v>0</v>
      </c>
      <c r="H1461">
        <v>0</v>
      </c>
      <c r="J1461">
        <v>0</v>
      </c>
      <c r="K1461" t="s">
        <v>51</v>
      </c>
      <c r="S1461">
        <v>0</v>
      </c>
      <c r="T1461">
        <v>0</v>
      </c>
      <c r="U1461">
        <v>0</v>
      </c>
      <c r="V1461">
        <v>0</v>
      </c>
      <c r="W1461">
        <v>0</v>
      </c>
      <c r="X1461">
        <v>0</v>
      </c>
      <c r="Y1461">
        <v>0</v>
      </c>
      <c r="AA1461" t="s">
        <v>51</v>
      </c>
      <c r="AE1461">
        <v>0.97013612084300005</v>
      </c>
      <c r="AF1461" t="s">
        <v>46</v>
      </c>
      <c r="AG1461">
        <v>0.5</v>
      </c>
      <c r="AH1461" t="s">
        <v>47</v>
      </c>
    </row>
    <row r="1462" spans="1:34" x14ac:dyDescent="0.25">
      <c r="A1462">
        <v>2030</v>
      </c>
      <c r="B1462">
        <v>0</v>
      </c>
      <c r="C1462">
        <v>0</v>
      </c>
      <c r="D1462">
        <v>0</v>
      </c>
      <c r="E1462">
        <v>0</v>
      </c>
      <c r="F1462">
        <v>0</v>
      </c>
      <c r="G1462">
        <v>0</v>
      </c>
      <c r="H1462">
        <v>0</v>
      </c>
      <c r="J1462">
        <v>0</v>
      </c>
      <c r="K1462" t="s">
        <v>51</v>
      </c>
      <c r="S1462">
        <v>0</v>
      </c>
      <c r="T1462">
        <v>0</v>
      </c>
      <c r="U1462">
        <v>0</v>
      </c>
      <c r="V1462">
        <v>0</v>
      </c>
      <c r="W1462">
        <v>0</v>
      </c>
      <c r="X1462">
        <v>0</v>
      </c>
      <c r="Y1462">
        <v>0</v>
      </c>
      <c r="AA1462" t="s">
        <v>51</v>
      </c>
      <c r="AE1462">
        <v>1.1744897841899999</v>
      </c>
      <c r="AF1462" t="s">
        <v>49</v>
      </c>
      <c r="AG1462">
        <v>50</v>
      </c>
      <c r="AH1462" t="s">
        <v>50</v>
      </c>
    </row>
    <row r="1463" spans="1:34" x14ac:dyDescent="0.25">
      <c r="A1463">
        <v>2030</v>
      </c>
      <c r="B1463">
        <v>0</v>
      </c>
      <c r="C1463">
        <v>0</v>
      </c>
      <c r="D1463">
        <v>0</v>
      </c>
      <c r="E1463">
        <v>0</v>
      </c>
      <c r="F1463">
        <v>0</v>
      </c>
      <c r="G1463">
        <v>0</v>
      </c>
      <c r="H1463">
        <v>0</v>
      </c>
      <c r="J1463">
        <v>0</v>
      </c>
      <c r="K1463" t="s">
        <v>51</v>
      </c>
      <c r="S1463">
        <v>0</v>
      </c>
      <c r="T1463">
        <v>0</v>
      </c>
      <c r="U1463">
        <v>0</v>
      </c>
      <c r="V1463">
        <v>0</v>
      </c>
      <c r="W1463">
        <v>0</v>
      </c>
      <c r="X1463">
        <v>0</v>
      </c>
      <c r="Y1463">
        <v>0</v>
      </c>
      <c r="AA1463" t="s">
        <v>51</v>
      </c>
      <c r="AE1463">
        <v>1.1744897841899999</v>
      </c>
      <c r="AF1463" t="s">
        <v>34</v>
      </c>
      <c r="AG1463">
        <v>100</v>
      </c>
      <c r="AH1463" t="s">
        <v>35</v>
      </c>
    </row>
    <row r="1464" spans="1:34" x14ac:dyDescent="0.25">
      <c r="A1464">
        <v>2030</v>
      </c>
      <c r="B1464">
        <v>0</v>
      </c>
      <c r="C1464">
        <v>0</v>
      </c>
      <c r="D1464">
        <v>0</v>
      </c>
      <c r="E1464">
        <v>0</v>
      </c>
      <c r="F1464">
        <v>0</v>
      </c>
      <c r="G1464">
        <v>0</v>
      </c>
      <c r="H1464">
        <v>0</v>
      </c>
      <c r="J1464">
        <v>0</v>
      </c>
      <c r="K1464" t="s">
        <v>51</v>
      </c>
      <c r="S1464">
        <v>0</v>
      </c>
      <c r="T1464">
        <v>0</v>
      </c>
      <c r="U1464">
        <v>0</v>
      </c>
      <c r="V1464">
        <v>0</v>
      </c>
      <c r="W1464">
        <v>0</v>
      </c>
      <c r="X1464">
        <v>0</v>
      </c>
      <c r="Y1464">
        <v>0</v>
      </c>
      <c r="AA1464" t="s">
        <v>51</v>
      </c>
      <c r="AE1464">
        <v>1.1744897841899999</v>
      </c>
      <c r="AF1464" t="s">
        <v>36</v>
      </c>
      <c r="AG1464">
        <v>150</v>
      </c>
      <c r="AH1464" t="s">
        <v>37</v>
      </c>
    </row>
    <row r="1465" spans="1:34" x14ac:dyDescent="0.25">
      <c r="A1465">
        <v>2030</v>
      </c>
      <c r="B1465">
        <v>0</v>
      </c>
      <c r="C1465">
        <v>0</v>
      </c>
      <c r="D1465">
        <v>0</v>
      </c>
      <c r="E1465">
        <v>0</v>
      </c>
      <c r="F1465">
        <v>0</v>
      </c>
      <c r="G1465">
        <v>0</v>
      </c>
      <c r="H1465">
        <v>0</v>
      </c>
      <c r="J1465">
        <v>0</v>
      </c>
      <c r="K1465" t="s">
        <v>51</v>
      </c>
      <c r="S1465">
        <v>0</v>
      </c>
      <c r="T1465">
        <v>0</v>
      </c>
      <c r="U1465">
        <v>0</v>
      </c>
      <c r="V1465">
        <v>0</v>
      </c>
      <c r="W1465">
        <v>0</v>
      </c>
      <c r="X1465">
        <v>0</v>
      </c>
      <c r="Y1465">
        <v>0</v>
      </c>
      <c r="AA1465" t="s">
        <v>51</v>
      </c>
      <c r="AE1465">
        <v>1.1744897841899999</v>
      </c>
      <c r="AF1465" t="s">
        <v>38</v>
      </c>
      <c r="AG1465">
        <v>200</v>
      </c>
      <c r="AH1465" t="s">
        <v>39</v>
      </c>
    </row>
    <row r="1466" spans="1:34" x14ac:dyDescent="0.25">
      <c r="A1466">
        <v>2030</v>
      </c>
      <c r="B1466">
        <v>0</v>
      </c>
      <c r="C1466">
        <v>0</v>
      </c>
      <c r="D1466">
        <v>0</v>
      </c>
      <c r="E1466">
        <v>0</v>
      </c>
      <c r="F1466">
        <v>0</v>
      </c>
      <c r="G1466">
        <v>0</v>
      </c>
      <c r="H1466">
        <v>0</v>
      </c>
      <c r="J1466">
        <v>0</v>
      </c>
      <c r="K1466" t="s">
        <v>51</v>
      </c>
      <c r="S1466">
        <v>0</v>
      </c>
      <c r="T1466">
        <v>0</v>
      </c>
      <c r="U1466">
        <v>0</v>
      </c>
      <c r="V1466">
        <v>0</v>
      </c>
      <c r="W1466">
        <v>0</v>
      </c>
      <c r="X1466">
        <v>0</v>
      </c>
      <c r="Y1466">
        <v>0</v>
      </c>
      <c r="AA1466" t="s">
        <v>51</v>
      </c>
      <c r="AE1466">
        <v>1.1744897841899999</v>
      </c>
      <c r="AF1466" t="s">
        <v>42</v>
      </c>
      <c r="AG1466">
        <v>0.3</v>
      </c>
      <c r="AH1466" t="s">
        <v>43</v>
      </c>
    </row>
    <row r="1467" spans="1:34" x14ac:dyDescent="0.25">
      <c r="A1467">
        <v>2030</v>
      </c>
      <c r="B1467">
        <v>0</v>
      </c>
      <c r="C1467">
        <v>0</v>
      </c>
      <c r="D1467">
        <v>0</v>
      </c>
      <c r="E1467">
        <v>0</v>
      </c>
      <c r="F1467">
        <v>0</v>
      </c>
      <c r="G1467">
        <v>0</v>
      </c>
      <c r="H1467">
        <v>0</v>
      </c>
      <c r="J1467">
        <v>0</v>
      </c>
      <c r="K1467" t="s">
        <v>51</v>
      </c>
      <c r="S1467">
        <v>0</v>
      </c>
      <c r="T1467">
        <v>0</v>
      </c>
      <c r="U1467">
        <v>0</v>
      </c>
      <c r="V1467">
        <v>0</v>
      </c>
      <c r="W1467">
        <v>0</v>
      </c>
      <c r="X1467">
        <v>0</v>
      </c>
      <c r="Y1467">
        <v>0</v>
      </c>
      <c r="AA1467" t="s">
        <v>51</v>
      </c>
      <c r="AE1467">
        <v>1.1744897841899999</v>
      </c>
      <c r="AF1467" t="s">
        <v>44</v>
      </c>
      <c r="AG1467">
        <v>0.4</v>
      </c>
      <c r="AH1467" t="s">
        <v>45</v>
      </c>
    </row>
    <row r="1468" spans="1:34" x14ac:dyDescent="0.25">
      <c r="A1468">
        <v>2030</v>
      </c>
      <c r="B1468">
        <v>0</v>
      </c>
      <c r="C1468">
        <v>0</v>
      </c>
      <c r="D1468">
        <v>0</v>
      </c>
      <c r="E1468">
        <v>0</v>
      </c>
      <c r="F1468">
        <v>0</v>
      </c>
      <c r="G1468">
        <v>0</v>
      </c>
      <c r="H1468">
        <v>0</v>
      </c>
      <c r="J1468">
        <v>0</v>
      </c>
      <c r="K1468" t="s">
        <v>51</v>
      </c>
      <c r="S1468">
        <v>0</v>
      </c>
      <c r="T1468">
        <v>0</v>
      </c>
      <c r="U1468">
        <v>0</v>
      </c>
      <c r="V1468">
        <v>0</v>
      </c>
      <c r="W1468">
        <v>0</v>
      </c>
      <c r="X1468">
        <v>0</v>
      </c>
      <c r="Y1468">
        <v>0</v>
      </c>
      <c r="AA1468" t="s">
        <v>51</v>
      </c>
      <c r="AE1468">
        <v>1.1744897841899999</v>
      </c>
      <c r="AF1468" t="s">
        <v>46</v>
      </c>
      <c r="AG1468">
        <v>0.5</v>
      </c>
      <c r="AH1468" t="s">
        <v>47</v>
      </c>
    </row>
    <row r="1469" spans="1:34" x14ac:dyDescent="0.25">
      <c r="A1469">
        <v>2031</v>
      </c>
      <c r="B1469">
        <v>0</v>
      </c>
      <c r="C1469">
        <v>0</v>
      </c>
      <c r="D1469">
        <v>0</v>
      </c>
      <c r="E1469">
        <v>0</v>
      </c>
      <c r="F1469">
        <v>0</v>
      </c>
      <c r="G1469">
        <v>0</v>
      </c>
      <c r="H1469">
        <v>0</v>
      </c>
      <c r="J1469">
        <v>1</v>
      </c>
      <c r="K1469">
        <v>0</v>
      </c>
      <c r="L1469">
        <v>0</v>
      </c>
      <c r="M1469">
        <v>0</v>
      </c>
      <c r="N1469">
        <v>0</v>
      </c>
      <c r="O1469">
        <v>0</v>
      </c>
      <c r="P1469">
        <v>0</v>
      </c>
      <c r="Q1469">
        <v>0</v>
      </c>
      <c r="S1469">
        <v>4</v>
      </c>
      <c r="T1469">
        <v>1</v>
      </c>
      <c r="U1469">
        <v>0</v>
      </c>
      <c r="V1469">
        <v>0</v>
      </c>
      <c r="W1469">
        <v>2</v>
      </c>
      <c r="X1469">
        <v>0</v>
      </c>
      <c r="Y1469">
        <v>1</v>
      </c>
      <c r="Z1469">
        <v>1</v>
      </c>
      <c r="AA1469">
        <v>2</v>
      </c>
      <c r="AB1469">
        <v>1</v>
      </c>
      <c r="AC1469">
        <v>1</v>
      </c>
      <c r="AD1469">
        <v>6</v>
      </c>
      <c r="AE1469">
        <v>0.97101261464999999</v>
      </c>
      <c r="AF1469" t="s">
        <v>34</v>
      </c>
      <c r="AG1469">
        <v>100</v>
      </c>
      <c r="AH1469" t="s">
        <v>35</v>
      </c>
    </row>
    <row r="1470" spans="1:34" x14ac:dyDescent="0.25">
      <c r="A1470">
        <v>2031</v>
      </c>
      <c r="B1470">
        <v>0</v>
      </c>
      <c r="C1470">
        <v>0</v>
      </c>
      <c r="D1470">
        <v>0</v>
      </c>
      <c r="E1470">
        <v>0</v>
      </c>
      <c r="F1470">
        <v>0</v>
      </c>
      <c r="G1470">
        <v>0</v>
      </c>
      <c r="H1470">
        <v>0</v>
      </c>
      <c r="J1470">
        <v>1</v>
      </c>
      <c r="K1470">
        <v>0</v>
      </c>
      <c r="L1470">
        <v>0</v>
      </c>
      <c r="M1470">
        <v>0</v>
      </c>
      <c r="N1470">
        <v>0</v>
      </c>
      <c r="O1470">
        <v>0</v>
      </c>
      <c r="P1470">
        <v>0</v>
      </c>
      <c r="Q1470">
        <v>0</v>
      </c>
      <c r="S1470">
        <v>4</v>
      </c>
      <c r="T1470">
        <v>1</v>
      </c>
      <c r="U1470">
        <v>0</v>
      </c>
      <c r="V1470">
        <v>0</v>
      </c>
      <c r="W1470">
        <v>2</v>
      </c>
      <c r="X1470">
        <v>0</v>
      </c>
      <c r="Y1470">
        <v>1</v>
      </c>
      <c r="Z1470">
        <v>1</v>
      </c>
      <c r="AA1470">
        <v>2</v>
      </c>
      <c r="AB1470">
        <v>1</v>
      </c>
      <c r="AC1470">
        <v>1</v>
      </c>
      <c r="AD1470">
        <v>6</v>
      </c>
      <c r="AE1470">
        <v>0.97101261464999999</v>
      </c>
      <c r="AF1470" t="s">
        <v>36</v>
      </c>
      <c r="AG1470">
        <v>150</v>
      </c>
      <c r="AH1470" t="s">
        <v>37</v>
      </c>
    </row>
    <row r="1471" spans="1:34" x14ac:dyDescent="0.25">
      <c r="A1471">
        <v>2031</v>
      </c>
      <c r="B1471">
        <v>0</v>
      </c>
      <c r="C1471">
        <v>0</v>
      </c>
      <c r="D1471">
        <v>0</v>
      </c>
      <c r="E1471">
        <v>0</v>
      </c>
      <c r="F1471">
        <v>0</v>
      </c>
      <c r="G1471">
        <v>0</v>
      </c>
      <c r="H1471">
        <v>0</v>
      </c>
      <c r="J1471">
        <v>1</v>
      </c>
      <c r="K1471">
        <v>0</v>
      </c>
      <c r="L1471">
        <v>0</v>
      </c>
      <c r="M1471">
        <v>0</v>
      </c>
      <c r="N1471">
        <v>0</v>
      </c>
      <c r="O1471">
        <v>0</v>
      </c>
      <c r="P1471">
        <v>0</v>
      </c>
      <c r="Q1471">
        <v>0</v>
      </c>
      <c r="S1471">
        <v>4</v>
      </c>
      <c r="T1471">
        <v>1</v>
      </c>
      <c r="U1471">
        <v>0</v>
      </c>
      <c r="V1471">
        <v>0</v>
      </c>
      <c r="W1471">
        <v>2</v>
      </c>
      <c r="X1471">
        <v>0</v>
      </c>
      <c r="Y1471">
        <v>1</v>
      </c>
      <c r="Z1471">
        <v>1</v>
      </c>
      <c r="AA1471">
        <v>2</v>
      </c>
      <c r="AB1471">
        <v>1</v>
      </c>
      <c r="AC1471">
        <v>1</v>
      </c>
      <c r="AD1471">
        <v>6</v>
      </c>
      <c r="AE1471">
        <v>0.97101261464999999</v>
      </c>
      <c r="AF1471" t="s">
        <v>38</v>
      </c>
      <c r="AG1471">
        <v>200</v>
      </c>
      <c r="AH1471" t="s">
        <v>39</v>
      </c>
    </row>
    <row r="1472" spans="1:34" x14ac:dyDescent="0.25">
      <c r="A1472">
        <v>2031</v>
      </c>
      <c r="B1472">
        <v>0</v>
      </c>
      <c r="C1472">
        <v>0</v>
      </c>
      <c r="D1472">
        <v>0</v>
      </c>
      <c r="E1472">
        <v>0</v>
      </c>
      <c r="F1472">
        <v>0</v>
      </c>
      <c r="G1472">
        <v>0</v>
      </c>
      <c r="H1472">
        <v>0</v>
      </c>
      <c r="J1472">
        <v>1</v>
      </c>
      <c r="K1472">
        <v>0</v>
      </c>
      <c r="L1472">
        <v>0</v>
      </c>
      <c r="M1472">
        <v>0</v>
      </c>
      <c r="N1472">
        <v>0</v>
      </c>
      <c r="O1472">
        <v>0</v>
      </c>
      <c r="P1472">
        <v>0</v>
      </c>
      <c r="Q1472">
        <v>0</v>
      </c>
      <c r="S1472">
        <v>4</v>
      </c>
      <c r="T1472">
        <v>1</v>
      </c>
      <c r="U1472">
        <v>0</v>
      </c>
      <c r="V1472">
        <v>0</v>
      </c>
      <c r="W1472">
        <v>2</v>
      </c>
      <c r="X1472">
        <v>0</v>
      </c>
      <c r="Y1472">
        <v>1</v>
      </c>
      <c r="Z1472">
        <v>1</v>
      </c>
      <c r="AA1472">
        <v>2</v>
      </c>
      <c r="AB1472">
        <v>1</v>
      </c>
      <c r="AC1472">
        <v>1</v>
      </c>
      <c r="AD1472">
        <v>6</v>
      </c>
      <c r="AE1472">
        <v>0.97101261464999999</v>
      </c>
      <c r="AF1472" t="s">
        <v>44</v>
      </c>
      <c r="AG1472">
        <v>0.4</v>
      </c>
      <c r="AH1472" t="s">
        <v>45</v>
      </c>
    </row>
    <row r="1473" spans="1:34" x14ac:dyDescent="0.25">
      <c r="A1473">
        <v>2031</v>
      </c>
      <c r="B1473">
        <v>0</v>
      </c>
      <c r="C1473">
        <v>0</v>
      </c>
      <c r="D1473">
        <v>0</v>
      </c>
      <c r="E1473">
        <v>0</v>
      </c>
      <c r="F1473">
        <v>0</v>
      </c>
      <c r="G1473">
        <v>0</v>
      </c>
      <c r="H1473">
        <v>0</v>
      </c>
      <c r="J1473">
        <v>1</v>
      </c>
      <c r="K1473">
        <v>0</v>
      </c>
      <c r="L1473">
        <v>0</v>
      </c>
      <c r="M1473">
        <v>0</v>
      </c>
      <c r="N1473">
        <v>0</v>
      </c>
      <c r="O1473">
        <v>0</v>
      </c>
      <c r="P1473">
        <v>0</v>
      </c>
      <c r="Q1473">
        <v>0</v>
      </c>
      <c r="S1473">
        <v>4</v>
      </c>
      <c r="T1473">
        <v>1</v>
      </c>
      <c r="U1473">
        <v>0</v>
      </c>
      <c r="V1473">
        <v>0</v>
      </c>
      <c r="W1473">
        <v>2</v>
      </c>
      <c r="X1473">
        <v>0</v>
      </c>
      <c r="Y1473">
        <v>1</v>
      </c>
      <c r="Z1473">
        <v>1</v>
      </c>
      <c r="AA1473">
        <v>2</v>
      </c>
      <c r="AB1473">
        <v>1</v>
      </c>
      <c r="AC1473">
        <v>1</v>
      </c>
      <c r="AD1473">
        <v>6</v>
      </c>
      <c r="AE1473">
        <v>0.97101261464999999</v>
      </c>
      <c r="AF1473" t="s">
        <v>46</v>
      </c>
      <c r="AG1473">
        <v>0.5</v>
      </c>
      <c r="AH1473" t="s">
        <v>47</v>
      </c>
    </row>
    <row r="1474" spans="1:34" x14ac:dyDescent="0.25">
      <c r="A1474">
        <v>2035</v>
      </c>
      <c r="B1474">
        <v>6</v>
      </c>
      <c r="C1474">
        <v>2</v>
      </c>
      <c r="D1474">
        <v>2</v>
      </c>
      <c r="E1474">
        <v>0</v>
      </c>
      <c r="F1474">
        <v>0</v>
      </c>
      <c r="G1474">
        <v>0</v>
      </c>
      <c r="H1474">
        <v>2</v>
      </c>
      <c r="I1474">
        <v>20</v>
      </c>
      <c r="J1474">
        <v>0</v>
      </c>
      <c r="K1474">
        <v>0</v>
      </c>
      <c r="L1474">
        <v>0</v>
      </c>
      <c r="M1474">
        <v>0</v>
      </c>
      <c r="N1474">
        <v>0</v>
      </c>
      <c r="O1474">
        <v>0</v>
      </c>
      <c r="P1474">
        <v>0</v>
      </c>
      <c r="Q1474">
        <v>0</v>
      </c>
      <c r="S1474">
        <v>0</v>
      </c>
      <c r="T1474">
        <v>0</v>
      </c>
      <c r="U1474">
        <v>0</v>
      </c>
      <c r="V1474">
        <v>0</v>
      </c>
      <c r="W1474">
        <v>0</v>
      </c>
      <c r="X1474">
        <v>0</v>
      </c>
      <c r="Y1474">
        <v>0</v>
      </c>
      <c r="AA1474">
        <v>3</v>
      </c>
      <c r="AB1474">
        <v>1</v>
      </c>
      <c r="AC1474">
        <v>2</v>
      </c>
      <c r="AD1474">
        <v>5</v>
      </c>
      <c r="AE1474">
        <v>1.12983651962</v>
      </c>
      <c r="AF1474" t="s">
        <v>34</v>
      </c>
      <c r="AG1474">
        <v>100</v>
      </c>
      <c r="AH1474" t="s">
        <v>35</v>
      </c>
    </row>
    <row r="1475" spans="1:34" x14ac:dyDescent="0.25">
      <c r="A1475">
        <v>2035</v>
      </c>
      <c r="B1475">
        <v>6</v>
      </c>
      <c r="C1475">
        <v>2</v>
      </c>
      <c r="D1475">
        <v>2</v>
      </c>
      <c r="E1475">
        <v>0</v>
      </c>
      <c r="F1475">
        <v>0</v>
      </c>
      <c r="G1475">
        <v>0</v>
      </c>
      <c r="H1475">
        <v>2</v>
      </c>
      <c r="I1475">
        <v>20</v>
      </c>
      <c r="J1475">
        <v>0</v>
      </c>
      <c r="K1475">
        <v>0</v>
      </c>
      <c r="L1475">
        <v>0</v>
      </c>
      <c r="M1475">
        <v>0</v>
      </c>
      <c r="N1475">
        <v>0</v>
      </c>
      <c r="O1475">
        <v>0</v>
      </c>
      <c r="P1475">
        <v>0</v>
      </c>
      <c r="Q1475">
        <v>0</v>
      </c>
      <c r="S1475">
        <v>0</v>
      </c>
      <c r="T1475">
        <v>0</v>
      </c>
      <c r="U1475">
        <v>0</v>
      </c>
      <c r="V1475">
        <v>0</v>
      </c>
      <c r="W1475">
        <v>0</v>
      </c>
      <c r="X1475">
        <v>0</v>
      </c>
      <c r="Y1475">
        <v>0</v>
      </c>
      <c r="AA1475">
        <v>3</v>
      </c>
      <c r="AB1475">
        <v>1</v>
      </c>
      <c r="AC1475">
        <v>2</v>
      </c>
      <c r="AD1475">
        <v>5</v>
      </c>
      <c r="AE1475">
        <v>1.12983651962</v>
      </c>
      <c r="AF1475" t="s">
        <v>36</v>
      </c>
      <c r="AG1475">
        <v>150</v>
      </c>
      <c r="AH1475" t="s">
        <v>37</v>
      </c>
    </row>
    <row r="1476" spans="1:34" x14ac:dyDescent="0.25">
      <c r="A1476">
        <v>2035</v>
      </c>
      <c r="B1476">
        <v>6</v>
      </c>
      <c r="C1476">
        <v>2</v>
      </c>
      <c r="D1476">
        <v>2</v>
      </c>
      <c r="E1476">
        <v>0</v>
      </c>
      <c r="F1476">
        <v>0</v>
      </c>
      <c r="G1476">
        <v>0</v>
      </c>
      <c r="H1476">
        <v>2</v>
      </c>
      <c r="I1476">
        <v>20</v>
      </c>
      <c r="J1476">
        <v>0</v>
      </c>
      <c r="K1476">
        <v>0</v>
      </c>
      <c r="L1476">
        <v>0</v>
      </c>
      <c r="M1476">
        <v>0</v>
      </c>
      <c r="N1476">
        <v>0</v>
      </c>
      <c r="O1476">
        <v>0</v>
      </c>
      <c r="P1476">
        <v>0</v>
      </c>
      <c r="Q1476">
        <v>0</v>
      </c>
      <c r="S1476">
        <v>0</v>
      </c>
      <c r="T1476">
        <v>0</v>
      </c>
      <c r="U1476">
        <v>0</v>
      </c>
      <c r="V1476">
        <v>0</v>
      </c>
      <c r="W1476">
        <v>0</v>
      </c>
      <c r="X1476">
        <v>0</v>
      </c>
      <c r="Y1476">
        <v>0</v>
      </c>
      <c r="AA1476">
        <v>3</v>
      </c>
      <c r="AB1476">
        <v>1</v>
      </c>
      <c r="AC1476">
        <v>2</v>
      </c>
      <c r="AD1476">
        <v>5</v>
      </c>
      <c r="AE1476">
        <v>1.12983651962</v>
      </c>
      <c r="AF1476" t="s">
        <v>38</v>
      </c>
      <c r="AG1476">
        <v>200</v>
      </c>
      <c r="AH1476" t="s">
        <v>39</v>
      </c>
    </row>
    <row r="1477" spans="1:34" x14ac:dyDescent="0.25">
      <c r="A1477">
        <v>2035</v>
      </c>
      <c r="B1477">
        <v>6</v>
      </c>
      <c r="C1477">
        <v>2</v>
      </c>
      <c r="D1477">
        <v>2</v>
      </c>
      <c r="E1477">
        <v>0</v>
      </c>
      <c r="F1477">
        <v>0</v>
      </c>
      <c r="G1477">
        <v>0</v>
      </c>
      <c r="H1477">
        <v>2</v>
      </c>
      <c r="I1477">
        <v>20</v>
      </c>
      <c r="J1477">
        <v>0</v>
      </c>
      <c r="K1477">
        <v>0</v>
      </c>
      <c r="L1477">
        <v>0</v>
      </c>
      <c r="M1477">
        <v>0</v>
      </c>
      <c r="N1477">
        <v>0</v>
      </c>
      <c r="O1477">
        <v>0</v>
      </c>
      <c r="P1477">
        <v>0</v>
      </c>
      <c r="Q1477">
        <v>0</v>
      </c>
      <c r="S1477">
        <v>0</v>
      </c>
      <c r="T1477">
        <v>0</v>
      </c>
      <c r="U1477">
        <v>0</v>
      </c>
      <c r="V1477">
        <v>0</v>
      </c>
      <c r="W1477">
        <v>0</v>
      </c>
      <c r="X1477">
        <v>0</v>
      </c>
      <c r="Y1477">
        <v>0</v>
      </c>
      <c r="AA1477">
        <v>3</v>
      </c>
      <c r="AB1477">
        <v>1</v>
      </c>
      <c r="AC1477">
        <v>2</v>
      </c>
      <c r="AD1477">
        <v>5</v>
      </c>
      <c r="AE1477">
        <v>1.12983651962</v>
      </c>
      <c r="AF1477" t="s">
        <v>46</v>
      </c>
      <c r="AG1477">
        <v>0.5</v>
      </c>
      <c r="AH1477" t="s">
        <v>47</v>
      </c>
    </row>
    <row r="1478" spans="1:34" x14ac:dyDescent="0.25">
      <c r="A1478">
        <v>2038</v>
      </c>
      <c r="B1478">
        <v>0</v>
      </c>
      <c r="C1478">
        <v>0</v>
      </c>
      <c r="D1478">
        <v>0</v>
      </c>
      <c r="E1478">
        <v>0</v>
      </c>
      <c r="F1478">
        <v>0</v>
      </c>
      <c r="G1478">
        <v>0</v>
      </c>
      <c r="H1478">
        <v>0</v>
      </c>
      <c r="J1478">
        <v>0</v>
      </c>
      <c r="K1478" t="s">
        <v>51</v>
      </c>
      <c r="S1478">
        <v>0</v>
      </c>
      <c r="T1478">
        <v>0</v>
      </c>
      <c r="U1478">
        <v>0</v>
      </c>
      <c r="V1478">
        <v>0</v>
      </c>
      <c r="W1478">
        <v>0</v>
      </c>
      <c r="X1478">
        <v>0</v>
      </c>
      <c r="Y1478">
        <v>0</v>
      </c>
      <c r="AA1478">
        <v>0</v>
      </c>
      <c r="AB1478">
        <v>0</v>
      </c>
      <c r="AC1478">
        <v>0</v>
      </c>
      <c r="AE1478">
        <v>1.5427569946999999</v>
      </c>
      <c r="AF1478" t="s">
        <v>34</v>
      </c>
      <c r="AG1478">
        <v>100</v>
      </c>
      <c r="AH1478" t="s">
        <v>35</v>
      </c>
    </row>
    <row r="1479" spans="1:34" x14ac:dyDescent="0.25">
      <c r="A1479">
        <v>2038</v>
      </c>
      <c r="B1479">
        <v>0</v>
      </c>
      <c r="C1479">
        <v>0</v>
      </c>
      <c r="D1479">
        <v>0</v>
      </c>
      <c r="E1479">
        <v>0</v>
      </c>
      <c r="F1479">
        <v>0</v>
      </c>
      <c r="G1479">
        <v>0</v>
      </c>
      <c r="H1479">
        <v>0</v>
      </c>
      <c r="J1479">
        <v>0</v>
      </c>
      <c r="K1479" t="s">
        <v>51</v>
      </c>
      <c r="S1479">
        <v>0</v>
      </c>
      <c r="T1479">
        <v>0</v>
      </c>
      <c r="U1479">
        <v>0</v>
      </c>
      <c r="V1479">
        <v>0</v>
      </c>
      <c r="W1479">
        <v>0</v>
      </c>
      <c r="X1479">
        <v>0</v>
      </c>
      <c r="Y1479">
        <v>0</v>
      </c>
      <c r="AA1479">
        <v>0</v>
      </c>
      <c r="AB1479">
        <v>0</v>
      </c>
      <c r="AC1479">
        <v>0</v>
      </c>
      <c r="AE1479">
        <v>1.5427569946999999</v>
      </c>
      <c r="AF1479" t="s">
        <v>36</v>
      </c>
      <c r="AG1479">
        <v>150</v>
      </c>
      <c r="AH1479" t="s">
        <v>37</v>
      </c>
    </row>
    <row r="1480" spans="1:34" x14ac:dyDescent="0.25">
      <c r="A1480">
        <v>2038</v>
      </c>
      <c r="B1480">
        <v>0</v>
      </c>
      <c r="C1480">
        <v>0</v>
      </c>
      <c r="D1480">
        <v>0</v>
      </c>
      <c r="E1480">
        <v>0</v>
      </c>
      <c r="F1480">
        <v>0</v>
      </c>
      <c r="G1480">
        <v>0</v>
      </c>
      <c r="H1480">
        <v>0</v>
      </c>
      <c r="J1480">
        <v>0</v>
      </c>
      <c r="K1480" t="s">
        <v>51</v>
      </c>
      <c r="S1480">
        <v>0</v>
      </c>
      <c r="T1480">
        <v>0</v>
      </c>
      <c r="U1480">
        <v>0</v>
      </c>
      <c r="V1480">
        <v>0</v>
      </c>
      <c r="W1480">
        <v>0</v>
      </c>
      <c r="X1480">
        <v>0</v>
      </c>
      <c r="Y1480">
        <v>0</v>
      </c>
      <c r="AA1480">
        <v>0</v>
      </c>
      <c r="AB1480">
        <v>0</v>
      </c>
      <c r="AC1480">
        <v>0</v>
      </c>
      <c r="AE1480">
        <v>1.5427569946999999</v>
      </c>
      <c r="AF1480" t="s">
        <v>38</v>
      </c>
      <c r="AG1480">
        <v>200</v>
      </c>
      <c r="AH1480" t="s">
        <v>39</v>
      </c>
    </row>
    <row r="1481" spans="1:34" x14ac:dyDescent="0.25">
      <c r="A1481">
        <v>2038</v>
      </c>
      <c r="B1481">
        <v>0</v>
      </c>
      <c r="C1481">
        <v>0</v>
      </c>
      <c r="D1481">
        <v>0</v>
      </c>
      <c r="E1481">
        <v>0</v>
      </c>
      <c r="F1481">
        <v>0</v>
      </c>
      <c r="G1481">
        <v>0</v>
      </c>
      <c r="H1481">
        <v>0</v>
      </c>
      <c r="J1481">
        <v>0</v>
      </c>
      <c r="K1481" t="s">
        <v>51</v>
      </c>
      <c r="S1481">
        <v>0</v>
      </c>
      <c r="T1481">
        <v>0</v>
      </c>
      <c r="U1481">
        <v>0</v>
      </c>
      <c r="V1481">
        <v>0</v>
      </c>
      <c r="W1481">
        <v>0</v>
      </c>
      <c r="X1481">
        <v>0</v>
      </c>
      <c r="Y1481">
        <v>0</v>
      </c>
      <c r="AA1481">
        <v>0</v>
      </c>
      <c r="AB1481">
        <v>0</v>
      </c>
      <c r="AC1481">
        <v>0</v>
      </c>
      <c r="AE1481">
        <v>1.5427569946999999</v>
      </c>
      <c r="AF1481" t="s">
        <v>46</v>
      </c>
      <c r="AG1481">
        <v>0.5</v>
      </c>
      <c r="AH1481" t="s">
        <v>47</v>
      </c>
    </row>
    <row r="1482" spans="1:34" x14ac:dyDescent="0.25">
      <c r="A1482">
        <v>2041</v>
      </c>
      <c r="B1482" t="s">
        <v>51</v>
      </c>
      <c r="J1482">
        <v>0</v>
      </c>
      <c r="K1482">
        <v>0</v>
      </c>
      <c r="L1482">
        <v>0</v>
      </c>
      <c r="M1482">
        <v>0</v>
      </c>
      <c r="N1482">
        <v>0</v>
      </c>
      <c r="O1482">
        <v>0</v>
      </c>
      <c r="P1482">
        <v>0</v>
      </c>
      <c r="Q1482">
        <v>0</v>
      </c>
      <c r="S1482">
        <v>0</v>
      </c>
      <c r="T1482">
        <v>0</v>
      </c>
      <c r="U1482">
        <v>0</v>
      </c>
      <c r="V1482">
        <v>0</v>
      </c>
      <c r="W1482">
        <v>0</v>
      </c>
      <c r="X1482">
        <v>0</v>
      </c>
      <c r="Y1482">
        <v>0</v>
      </c>
      <c r="AA1482">
        <v>0</v>
      </c>
      <c r="AB1482">
        <v>0</v>
      </c>
      <c r="AC1482">
        <v>0</v>
      </c>
      <c r="AE1482">
        <v>1.1744897841899999</v>
      </c>
      <c r="AF1482" t="s">
        <v>40</v>
      </c>
      <c r="AG1482">
        <v>0.2</v>
      </c>
      <c r="AH1482" t="s">
        <v>41</v>
      </c>
    </row>
    <row r="1483" spans="1:34" x14ac:dyDescent="0.25">
      <c r="A1483">
        <v>2041</v>
      </c>
      <c r="B1483" t="s">
        <v>51</v>
      </c>
      <c r="J1483">
        <v>0</v>
      </c>
      <c r="K1483">
        <v>0</v>
      </c>
      <c r="L1483">
        <v>0</v>
      </c>
      <c r="M1483">
        <v>0</v>
      </c>
      <c r="N1483">
        <v>0</v>
      </c>
      <c r="O1483">
        <v>0</v>
      </c>
      <c r="P1483">
        <v>0</v>
      </c>
      <c r="Q1483">
        <v>0</v>
      </c>
      <c r="S1483">
        <v>0</v>
      </c>
      <c r="T1483">
        <v>0</v>
      </c>
      <c r="U1483">
        <v>0</v>
      </c>
      <c r="V1483">
        <v>0</v>
      </c>
      <c r="W1483">
        <v>0</v>
      </c>
      <c r="X1483">
        <v>0</v>
      </c>
      <c r="Y1483">
        <v>0</v>
      </c>
      <c r="AA1483">
        <v>0</v>
      </c>
      <c r="AB1483">
        <v>0</v>
      </c>
      <c r="AC1483">
        <v>0</v>
      </c>
      <c r="AE1483">
        <v>1.1744897841899999</v>
      </c>
      <c r="AF1483" t="s">
        <v>42</v>
      </c>
      <c r="AG1483">
        <v>0.3</v>
      </c>
      <c r="AH1483" t="s">
        <v>43</v>
      </c>
    </row>
    <row r="1484" spans="1:34" x14ac:dyDescent="0.25">
      <c r="A1484">
        <v>2041</v>
      </c>
      <c r="B1484" t="s">
        <v>51</v>
      </c>
      <c r="J1484">
        <v>0</v>
      </c>
      <c r="K1484">
        <v>0</v>
      </c>
      <c r="L1484">
        <v>0</v>
      </c>
      <c r="M1484">
        <v>0</v>
      </c>
      <c r="N1484">
        <v>0</v>
      </c>
      <c r="O1484">
        <v>0</v>
      </c>
      <c r="P1484">
        <v>0</v>
      </c>
      <c r="Q1484">
        <v>0</v>
      </c>
      <c r="S1484">
        <v>0</v>
      </c>
      <c r="T1484">
        <v>0</v>
      </c>
      <c r="U1484">
        <v>0</v>
      </c>
      <c r="V1484">
        <v>0</v>
      </c>
      <c r="W1484">
        <v>0</v>
      </c>
      <c r="X1484">
        <v>0</v>
      </c>
      <c r="Y1484">
        <v>0</v>
      </c>
      <c r="AA1484">
        <v>0</v>
      </c>
      <c r="AB1484">
        <v>0</v>
      </c>
      <c r="AC1484">
        <v>0</v>
      </c>
      <c r="AE1484">
        <v>1.1744897841899999</v>
      </c>
      <c r="AF1484" t="s">
        <v>44</v>
      </c>
      <c r="AG1484">
        <v>0.4</v>
      </c>
      <c r="AH1484" t="s">
        <v>45</v>
      </c>
    </row>
    <row r="1485" spans="1:34" x14ac:dyDescent="0.25">
      <c r="A1485">
        <v>2041</v>
      </c>
      <c r="B1485" t="s">
        <v>51</v>
      </c>
      <c r="J1485">
        <v>0</v>
      </c>
      <c r="K1485">
        <v>0</v>
      </c>
      <c r="L1485">
        <v>0</v>
      </c>
      <c r="M1485">
        <v>0</v>
      </c>
      <c r="N1485">
        <v>0</v>
      </c>
      <c r="O1485">
        <v>0</v>
      </c>
      <c r="P1485">
        <v>0</v>
      </c>
      <c r="Q1485">
        <v>0</v>
      </c>
      <c r="S1485">
        <v>0</v>
      </c>
      <c r="T1485">
        <v>0</v>
      </c>
      <c r="U1485">
        <v>0</v>
      </c>
      <c r="V1485">
        <v>0</v>
      </c>
      <c r="W1485">
        <v>0</v>
      </c>
      <c r="X1485">
        <v>0</v>
      </c>
      <c r="Y1485">
        <v>0</v>
      </c>
      <c r="AA1485">
        <v>0</v>
      </c>
      <c r="AB1485">
        <v>0</v>
      </c>
      <c r="AC1485">
        <v>0</v>
      </c>
      <c r="AE1485">
        <v>1.1744897841899999</v>
      </c>
      <c r="AF1485" t="s">
        <v>46</v>
      </c>
      <c r="AG1485">
        <v>0.5</v>
      </c>
      <c r="AH1485" t="s">
        <v>47</v>
      </c>
    </row>
    <row r="1486" spans="1:34" x14ac:dyDescent="0.25">
      <c r="A1486">
        <v>2043</v>
      </c>
      <c r="B1486">
        <v>5</v>
      </c>
      <c r="C1486">
        <v>1</v>
      </c>
      <c r="D1486">
        <v>1</v>
      </c>
      <c r="E1486">
        <v>1</v>
      </c>
      <c r="F1486">
        <v>1</v>
      </c>
      <c r="G1486">
        <v>1</v>
      </c>
      <c r="H1486">
        <v>0</v>
      </c>
      <c r="I1486">
        <v>8</v>
      </c>
      <c r="J1486">
        <v>0</v>
      </c>
      <c r="K1486">
        <v>5</v>
      </c>
      <c r="L1486">
        <v>2</v>
      </c>
      <c r="M1486">
        <v>1</v>
      </c>
      <c r="N1486">
        <v>1</v>
      </c>
      <c r="O1486">
        <v>1</v>
      </c>
      <c r="P1486">
        <v>0</v>
      </c>
      <c r="Q1486">
        <v>0</v>
      </c>
      <c r="R1486">
        <v>4</v>
      </c>
      <c r="S1486">
        <v>0</v>
      </c>
      <c r="T1486">
        <v>0</v>
      </c>
      <c r="U1486">
        <v>0</v>
      </c>
      <c r="V1486">
        <v>0</v>
      </c>
      <c r="W1486">
        <v>0</v>
      </c>
      <c r="X1486">
        <v>0</v>
      </c>
      <c r="Y1486">
        <v>0</v>
      </c>
      <c r="AA1486">
        <v>0</v>
      </c>
      <c r="AB1486">
        <v>0</v>
      </c>
      <c r="AC1486">
        <v>0</v>
      </c>
      <c r="AE1486">
        <v>1.0910779672599999</v>
      </c>
      <c r="AF1486" t="s">
        <v>49</v>
      </c>
      <c r="AG1486">
        <v>50</v>
      </c>
      <c r="AH1486" t="s">
        <v>50</v>
      </c>
    </row>
    <row r="1487" spans="1:34" x14ac:dyDescent="0.25">
      <c r="A1487">
        <v>2043</v>
      </c>
      <c r="B1487">
        <v>5</v>
      </c>
      <c r="C1487">
        <v>1</v>
      </c>
      <c r="D1487">
        <v>1</v>
      </c>
      <c r="E1487">
        <v>1</v>
      </c>
      <c r="F1487">
        <v>1</v>
      </c>
      <c r="G1487">
        <v>1</v>
      </c>
      <c r="H1487">
        <v>0</v>
      </c>
      <c r="I1487">
        <v>8</v>
      </c>
      <c r="J1487">
        <v>0</v>
      </c>
      <c r="K1487">
        <v>5</v>
      </c>
      <c r="L1487">
        <v>2</v>
      </c>
      <c r="M1487">
        <v>1</v>
      </c>
      <c r="N1487">
        <v>1</v>
      </c>
      <c r="O1487">
        <v>1</v>
      </c>
      <c r="P1487">
        <v>0</v>
      </c>
      <c r="Q1487">
        <v>0</v>
      </c>
      <c r="R1487">
        <v>4</v>
      </c>
      <c r="S1487">
        <v>0</v>
      </c>
      <c r="T1487">
        <v>0</v>
      </c>
      <c r="U1487">
        <v>0</v>
      </c>
      <c r="V1487">
        <v>0</v>
      </c>
      <c r="W1487">
        <v>0</v>
      </c>
      <c r="X1487">
        <v>0</v>
      </c>
      <c r="Y1487">
        <v>0</v>
      </c>
      <c r="AA1487">
        <v>0</v>
      </c>
      <c r="AB1487">
        <v>0</v>
      </c>
      <c r="AC1487">
        <v>0</v>
      </c>
      <c r="AE1487">
        <v>1.0910779672599999</v>
      </c>
      <c r="AF1487" t="s">
        <v>34</v>
      </c>
      <c r="AG1487">
        <v>100</v>
      </c>
      <c r="AH1487" t="s">
        <v>35</v>
      </c>
    </row>
    <row r="1488" spans="1:34" x14ac:dyDescent="0.25">
      <c r="A1488">
        <v>2043</v>
      </c>
      <c r="B1488">
        <v>5</v>
      </c>
      <c r="C1488">
        <v>1</v>
      </c>
      <c r="D1488">
        <v>1</v>
      </c>
      <c r="E1488">
        <v>1</v>
      </c>
      <c r="F1488">
        <v>1</v>
      </c>
      <c r="G1488">
        <v>1</v>
      </c>
      <c r="H1488">
        <v>0</v>
      </c>
      <c r="I1488">
        <v>8</v>
      </c>
      <c r="J1488">
        <v>0</v>
      </c>
      <c r="K1488">
        <v>5</v>
      </c>
      <c r="L1488">
        <v>2</v>
      </c>
      <c r="M1488">
        <v>1</v>
      </c>
      <c r="N1488">
        <v>1</v>
      </c>
      <c r="O1488">
        <v>1</v>
      </c>
      <c r="P1488">
        <v>0</v>
      </c>
      <c r="Q1488">
        <v>0</v>
      </c>
      <c r="R1488">
        <v>4</v>
      </c>
      <c r="S1488">
        <v>0</v>
      </c>
      <c r="T1488">
        <v>0</v>
      </c>
      <c r="U1488">
        <v>0</v>
      </c>
      <c r="V1488">
        <v>0</v>
      </c>
      <c r="W1488">
        <v>0</v>
      </c>
      <c r="X1488">
        <v>0</v>
      </c>
      <c r="Y1488">
        <v>0</v>
      </c>
      <c r="AA1488">
        <v>0</v>
      </c>
      <c r="AB1488">
        <v>0</v>
      </c>
      <c r="AC1488">
        <v>0</v>
      </c>
      <c r="AE1488">
        <v>1.0910779672599999</v>
      </c>
      <c r="AF1488" t="s">
        <v>36</v>
      </c>
      <c r="AG1488">
        <v>150</v>
      </c>
      <c r="AH1488" t="s">
        <v>37</v>
      </c>
    </row>
    <row r="1489" spans="1:34" x14ac:dyDescent="0.25">
      <c r="A1489">
        <v>2043</v>
      </c>
      <c r="B1489">
        <v>5</v>
      </c>
      <c r="C1489">
        <v>1</v>
      </c>
      <c r="D1489">
        <v>1</v>
      </c>
      <c r="E1489">
        <v>1</v>
      </c>
      <c r="F1489">
        <v>1</v>
      </c>
      <c r="G1489">
        <v>1</v>
      </c>
      <c r="H1489">
        <v>0</v>
      </c>
      <c r="I1489">
        <v>8</v>
      </c>
      <c r="J1489">
        <v>0</v>
      </c>
      <c r="K1489">
        <v>5</v>
      </c>
      <c r="L1489">
        <v>2</v>
      </c>
      <c r="M1489">
        <v>1</v>
      </c>
      <c r="N1489">
        <v>1</v>
      </c>
      <c r="O1489">
        <v>1</v>
      </c>
      <c r="P1489">
        <v>0</v>
      </c>
      <c r="Q1489">
        <v>0</v>
      </c>
      <c r="R1489">
        <v>4</v>
      </c>
      <c r="S1489">
        <v>0</v>
      </c>
      <c r="T1489">
        <v>0</v>
      </c>
      <c r="U1489">
        <v>0</v>
      </c>
      <c r="V1489">
        <v>0</v>
      </c>
      <c r="W1489">
        <v>0</v>
      </c>
      <c r="X1489">
        <v>0</v>
      </c>
      <c r="Y1489">
        <v>0</v>
      </c>
      <c r="AA1489">
        <v>0</v>
      </c>
      <c r="AB1489">
        <v>0</v>
      </c>
      <c r="AC1489">
        <v>0</v>
      </c>
      <c r="AE1489">
        <v>1.0910779672599999</v>
      </c>
      <c r="AF1489" t="s">
        <v>38</v>
      </c>
      <c r="AG1489">
        <v>200</v>
      </c>
      <c r="AH1489" t="s">
        <v>39</v>
      </c>
    </row>
    <row r="1490" spans="1:34" x14ac:dyDescent="0.25">
      <c r="A1490">
        <v>2043</v>
      </c>
      <c r="B1490">
        <v>5</v>
      </c>
      <c r="C1490">
        <v>1</v>
      </c>
      <c r="D1490">
        <v>1</v>
      </c>
      <c r="E1490">
        <v>1</v>
      </c>
      <c r="F1490">
        <v>1</v>
      </c>
      <c r="G1490">
        <v>1</v>
      </c>
      <c r="H1490">
        <v>0</v>
      </c>
      <c r="I1490">
        <v>8</v>
      </c>
      <c r="J1490">
        <v>0</v>
      </c>
      <c r="K1490">
        <v>5</v>
      </c>
      <c r="L1490">
        <v>2</v>
      </c>
      <c r="M1490">
        <v>1</v>
      </c>
      <c r="N1490">
        <v>1</v>
      </c>
      <c r="O1490">
        <v>1</v>
      </c>
      <c r="P1490">
        <v>0</v>
      </c>
      <c r="Q1490">
        <v>0</v>
      </c>
      <c r="R1490">
        <v>4</v>
      </c>
      <c r="S1490">
        <v>0</v>
      </c>
      <c r="T1490">
        <v>0</v>
      </c>
      <c r="U1490">
        <v>0</v>
      </c>
      <c r="V1490">
        <v>0</v>
      </c>
      <c r="W1490">
        <v>0</v>
      </c>
      <c r="X1490">
        <v>0</v>
      </c>
      <c r="Y1490">
        <v>0</v>
      </c>
      <c r="AA1490">
        <v>0</v>
      </c>
      <c r="AB1490">
        <v>0</v>
      </c>
      <c r="AC1490">
        <v>0</v>
      </c>
      <c r="AE1490">
        <v>1.0910779672599999</v>
      </c>
      <c r="AF1490" t="s">
        <v>40</v>
      </c>
      <c r="AG1490">
        <v>0.2</v>
      </c>
      <c r="AH1490" t="s">
        <v>41</v>
      </c>
    </row>
    <row r="1491" spans="1:34" x14ac:dyDescent="0.25">
      <c r="A1491">
        <v>2043</v>
      </c>
      <c r="B1491">
        <v>5</v>
      </c>
      <c r="C1491">
        <v>1</v>
      </c>
      <c r="D1491">
        <v>1</v>
      </c>
      <c r="E1491">
        <v>1</v>
      </c>
      <c r="F1491">
        <v>1</v>
      </c>
      <c r="G1491">
        <v>1</v>
      </c>
      <c r="H1491">
        <v>0</v>
      </c>
      <c r="I1491">
        <v>8</v>
      </c>
      <c r="J1491">
        <v>0</v>
      </c>
      <c r="K1491">
        <v>5</v>
      </c>
      <c r="L1491">
        <v>2</v>
      </c>
      <c r="M1491">
        <v>1</v>
      </c>
      <c r="N1491">
        <v>1</v>
      </c>
      <c r="O1491">
        <v>1</v>
      </c>
      <c r="P1491">
        <v>0</v>
      </c>
      <c r="Q1491">
        <v>0</v>
      </c>
      <c r="R1491">
        <v>4</v>
      </c>
      <c r="S1491">
        <v>0</v>
      </c>
      <c r="T1491">
        <v>0</v>
      </c>
      <c r="U1491">
        <v>0</v>
      </c>
      <c r="V1491">
        <v>0</v>
      </c>
      <c r="W1491">
        <v>0</v>
      </c>
      <c r="X1491">
        <v>0</v>
      </c>
      <c r="Y1491">
        <v>0</v>
      </c>
      <c r="AA1491">
        <v>0</v>
      </c>
      <c r="AB1491">
        <v>0</v>
      </c>
      <c r="AC1491">
        <v>0</v>
      </c>
      <c r="AE1491">
        <v>1.0910779672599999</v>
      </c>
      <c r="AF1491" t="s">
        <v>42</v>
      </c>
      <c r="AG1491">
        <v>0.3</v>
      </c>
      <c r="AH1491" t="s">
        <v>43</v>
      </c>
    </row>
    <row r="1492" spans="1:34" x14ac:dyDescent="0.25">
      <c r="A1492">
        <v>2043</v>
      </c>
      <c r="B1492">
        <v>5</v>
      </c>
      <c r="C1492">
        <v>1</v>
      </c>
      <c r="D1492">
        <v>1</v>
      </c>
      <c r="E1492">
        <v>1</v>
      </c>
      <c r="F1492">
        <v>1</v>
      </c>
      <c r="G1492">
        <v>1</v>
      </c>
      <c r="H1492">
        <v>0</v>
      </c>
      <c r="I1492">
        <v>8</v>
      </c>
      <c r="J1492">
        <v>0</v>
      </c>
      <c r="K1492">
        <v>5</v>
      </c>
      <c r="L1492">
        <v>2</v>
      </c>
      <c r="M1492">
        <v>1</v>
      </c>
      <c r="N1492">
        <v>1</v>
      </c>
      <c r="O1492">
        <v>1</v>
      </c>
      <c r="P1492">
        <v>0</v>
      </c>
      <c r="Q1492">
        <v>0</v>
      </c>
      <c r="R1492">
        <v>4</v>
      </c>
      <c r="S1492">
        <v>0</v>
      </c>
      <c r="T1492">
        <v>0</v>
      </c>
      <c r="U1492">
        <v>0</v>
      </c>
      <c r="V1492">
        <v>0</v>
      </c>
      <c r="W1492">
        <v>0</v>
      </c>
      <c r="X1492">
        <v>0</v>
      </c>
      <c r="Y1492">
        <v>0</v>
      </c>
      <c r="AA1492">
        <v>0</v>
      </c>
      <c r="AB1492">
        <v>0</v>
      </c>
      <c r="AC1492">
        <v>0</v>
      </c>
      <c r="AE1492">
        <v>1.0910779672599999</v>
      </c>
      <c r="AF1492" t="s">
        <v>44</v>
      </c>
      <c r="AG1492">
        <v>0.4</v>
      </c>
      <c r="AH1492" t="s">
        <v>45</v>
      </c>
    </row>
    <row r="1493" spans="1:34" x14ac:dyDescent="0.25">
      <c r="A1493">
        <v>2043</v>
      </c>
      <c r="B1493">
        <v>5</v>
      </c>
      <c r="C1493">
        <v>1</v>
      </c>
      <c r="D1493">
        <v>1</v>
      </c>
      <c r="E1493">
        <v>1</v>
      </c>
      <c r="F1493">
        <v>1</v>
      </c>
      <c r="G1493">
        <v>1</v>
      </c>
      <c r="H1493">
        <v>0</v>
      </c>
      <c r="I1493">
        <v>8</v>
      </c>
      <c r="J1493">
        <v>0</v>
      </c>
      <c r="K1493">
        <v>5</v>
      </c>
      <c r="L1493">
        <v>2</v>
      </c>
      <c r="M1493">
        <v>1</v>
      </c>
      <c r="N1493">
        <v>1</v>
      </c>
      <c r="O1493">
        <v>1</v>
      </c>
      <c r="P1493">
        <v>0</v>
      </c>
      <c r="Q1493">
        <v>0</v>
      </c>
      <c r="R1493">
        <v>4</v>
      </c>
      <c r="S1493">
        <v>0</v>
      </c>
      <c r="T1493">
        <v>0</v>
      </c>
      <c r="U1493">
        <v>0</v>
      </c>
      <c r="V1493">
        <v>0</v>
      </c>
      <c r="W1493">
        <v>0</v>
      </c>
      <c r="X1493">
        <v>0</v>
      </c>
      <c r="Y1493">
        <v>0</v>
      </c>
      <c r="AA1493">
        <v>0</v>
      </c>
      <c r="AB1493">
        <v>0</v>
      </c>
      <c r="AC1493">
        <v>0</v>
      </c>
      <c r="AE1493">
        <v>1.0910779672599999</v>
      </c>
      <c r="AF1493" t="s">
        <v>46</v>
      </c>
      <c r="AG1493">
        <v>0.5</v>
      </c>
      <c r="AH1493" t="s">
        <v>47</v>
      </c>
    </row>
    <row r="1494" spans="1:34" x14ac:dyDescent="0.25">
      <c r="A1494">
        <v>2050</v>
      </c>
      <c r="B1494">
        <v>0</v>
      </c>
      <c r="C1494">
        <v>0</v>
      </c>
      <c r="D1494">
        <v>0</v>
      </c>
      <c r="E1494">
        <v>0</v>
      </c>
      <c r="F1494">
        <v>0</v>
      </c>
      <c r="G1494">
        <v>0</v>
      </c>
      <c r="H1494">
        <v>0</v>
      </c>
      <c r="J1494">
        <v>0</v>
      </c>
      <c r="K1494">
        <v>0</v>
      </c>
      <c r="L1494">
        <v>0</v>
      </c>
      <c r="M1494">
        <v>0</v>
      </c>
      <c r="N1494">
        <v>0</v>
      </c>
      <c r="O1494">
        <v>0</v>
      </c>
      <c r="P1494">
        <v>0</v>
      </c>
      <c r="Q1494">
        <v>0</v>
      </c>
      <c r="S1494" t="s">
        <v>51</v>
      </c>
      <c r="AA1494">
        <v>0</v>
      </c>
      <c r="AB1494">
        <v>0</v>
      </c>
      <c r="AC1494">
        <v>0</v>
      </c>
      <c r="AE1494">
        <v>1.45914370505</v>
      </c>
      <c r="AF1494" t="s">
        <v>34</v>
      </c>
      <c r="AG1494">
        <v>100</v>
      </c>
      <c r="AH1494" t="s">
        <v>35</v>
      </c>
    </row>
    <row r="1495" spans="1:34" x14ac:dyDescent="0.25">
      <c r="A1495">
        <v>2050</v>
      </c>
      <c r="B1495">
        <v>0</v>
      </c>
      <c r="C1495">
        <v>0</v>
      </c>
      <c r="D1495">
        <v>0</v>
      </c>
      <c r="E1495">
        <v>0</v>
      </c>
      <c r="F1495">
        <v>0</v>
      </c>
      <c r="G1495">
        <v>0</v>
      </c>
      <c r="H1495">
        <v>0</v>
      </c>
      <c r="J1495">
        <v>0</v>
      </c>
      <c r="K1495">
        <v>0</v>
      </c>
      <c r="L1495">
        <v>0</v>
      </c>
      <c r="M1495">
        <v>0</v>
      </c>
      <c r="N1495">
        <v>0</v>
      </c>
      <c r="O1495">
        <v>0</v>
      </c>
      <c r="P1495">
        <v>0</v>
      </c>
      <c r="Q1495">
        <v>0</v>
      </c>
      <c r="S1495" t="s">
        <v>51</v>
      </c>
      <c r="AA1495">
        <v>0</v>
      </c>
      <c r="AB1495">
        <v>0</v>
      </c>
      <c r="AC1495">
        <v>0</v>
      </c>
      <c r="AE1495">
        <v>1.45914370505</v>
      </c>
      <c r="AF1495" t="s">
        <v>36</v>
      </c>
      <c r="AG1495">
        <v>150</v>
      </c>
      <c r="AH1495" t="s">
        <v>37</v>
      </c>
    </row>
    <row r="1496" spans="1:34" x14ac:dyDescent="0.25">
      <c r="A1496">
        <v>2050</v>
      </c>
      <c r="B1496">
        <v>0</v>
      </c>
      <c r="C1496">
        <v>0</v>
      </c>
      <c r="D1496">
        <v>0</v>
      </c>
      <c r="E1496">
        <v>0</v>
      </c>
      <c r="F1496">
        <v>0</v>
      </c>
      <c r="G1496">
        <v>0</v>
      </c>
      <c r="H1496">
        <v>0</v>
      </c>
      <c r="J1496">
        <v>0</v>
      </c>
      <c r="K1496">
        <v>0</v>
      </c>
      <c r="L1496">
        <v>0</v>
      </c>
      <c r="M1496">
        <v>0</v>
      </c>
      <c r="N1496">
        <v>0</v>
      </c>
      <c r="O1496">
        <v>0</v>
      </c>
      <c r="P1496">
        <v>0</v>
      </c>
      <c r="Q1496">
        <v>0</v>
      </c>
      <c r="S1496" t="s">
        <v>51</v>
      </c>
      <c r="AA1496">
        <v>0</v>
      </c>
      <c r="AB1496">
        <v>0</v>
      </c>
      <c r="AC1496">
        <v>0</v>
      </c>
      <c r="AE1496">
        <v>1.45914370505</v>
      </c>
      <c r="AF1496" t="s">
        <v>38</v>
      </c>
      <c r="AG1496">
        <v>200</v>
      </c>
      <c r="AH1496" t="s">
        <v>39</v>
      </c>
    </row>
    <row r="1497" spans="1:34" x14ac:dyDescent="0.25">
      <c r="A1497">
        <v>2054</v>
      </c>
      <c r="B1497">
        <v>0</v>
      </c>
      <c r="C1497">
        <v>0</v>
      </c>
      <c r="D1497">
        <v>0</v>
      </c>
      <c r="E1497">
        <v>0</v>
      </c>
      <c r="F1497">
        <v>0</v>
      </c>
      <c r="G1497">
        <v>0</v>
      </c>
      <c r="H1497">
        <v>0</v>
      </c>
      <c r="J1497">
        <v>10</v>
      </c>
      <c r="K1497">
        <v>0</v>
      </c>
      <c r="L1497">
        <v>0</v>
      </c>
      <c r="M1497">
        <v>0</v>
      </c>
      <c r="N1497">
        <v>0</v>
      </c>
      <c r="O1497">
        <v>0</v>
      </c>
      <c r="P1497">
        <v>0</v>
      </c>
      <c r="Q1497">
        <v>0</v>
      </c>
      <c r="S1497">
        <v>10</v>
      </c>
      <c r="T1497">
        <v>0</v>
      </c>
      <c r="U1497">
        <v>10</v>
      </c>
      <c r="V1497">
        <v>0</v>
      </c>
      <c r="W1497">
        <v>0</v>
      </c>
      <c r="X1497">
        <v>0</v>
      </c>
      <c r="Y1497">
        <v>0</v>
      </c>
      <c r="Z1497">
        <v>4</v>
      </c>
      <c r="AA1497">
        <v>3</v>
      </c>
      <c r="AB1497">
        <v>0</v>
      </c>
      <c r="AC1497">
        <v>3</v>
      </c>
      <c r="AD1497">
        <v>4</v>
      </c>
      <c r="AE1497">
        <v>1.6337839898299999</v>
      </c>
      <c r="AF1497" t="s">
        <v>34</v>
      </c>
      <c r="AG1497">
        <v>100</v>
      </c>
      <c r="AH1497" t="s">
        <v>35</v>
      </c>
    </row>
    <row r="1498" spans="1:34" x14ac:dyDescent="0.25">
      <c r="A1498">
        <v>2054</v>
      </c>
      <c r="B1498">
        <v>0</v>
      </c>
      <c r="C1498">
        <v>0</v>
      </c>
      <c r="D1498">
        <v>0</v>
      </c>
      <c r="E1498">
        <v>0</v>
      </c>
      <c r="F1498">
        <v>0</v>
      </c>
      <c r="G1498">
        <v>0</v>
      </c>
      <c r="H1498">
        <v>0</v>
      </c>
      <c r="J1498">
        <v>10</v>
      </c>
      <c r="K1498">
        <v>0</v>
      </c>
      <c r="L1498">
        <v>0</v>
      </c>
      <c r="M1498">
        <v>0</v>
      </c>
      <c r="N1498">
        <v>0</v>
      </c>
      <c r="O1498">
        <v>0</v>
      </c>
      <c r="P1498">
        <v>0</v>
      </c>
      <c r="Q1498">
        <v>0</v>
      </c>
      <c r="S1498">
        <v>10</v>
      </c>
      <c r="T1498">
        <v>0</v>
      </c>
      <c r="U1498">
        <v>10</v>
      </c>
      <c r="V1498">
        <v>0</v>
      </c>
      <c r="W1498">
        <v>0</v>
      </c>
      <c r="X1498">
        <v>0</v>
      </c>
      <c r="Y1498">
        <v>0</v>
      </c>
      <c r="Z1498">
        <v>4</v>
      </c>
      <c r="AA1498">
        <v>3</v>
      </c>
      <c r="AB1498">
        <v>0</v>
      </c>
      <c r="AC1498">
        <v>3</v>
      </c>
      <c r="AD1498">
        <v>4</v>
      </c>
      <c r="AE1498">
        <v>1.6337839898299999</v>
      </c>
      <c r="AF1498" t="s">
        <v>36</v>
      </c>
      <c r="AG1498">
        <v>150</v>
      </c>
      <c r="AH1498" t="s">
        <v>37</v>
      </c>
    </row>
    <row r="1499" spans="1:34" x14ac:dyDescent="0.25">
      <c r="A1499">
        <v>2054</v>
      </c>
      <c r="B1499">
        <v>0</v>
      </c>
      <c r="C1499">
        <v>0</v>
      </c>
      <c r="D1499">
        <v>0</v>
      </c>
      <c r="E1499">
        <v>0</v>
      </c>
      <c r="F1499">
        <v>0</v>
      </c>
      <c r="G1499">
        <v>0</v>
      </c>
      <c r="H1499">
        <v>0</v>
      </c>
      <c r="J1499">
        <v>10</v>
      </c>
      <c r="K1499">
        <v>0</v>
      </c>
      <c r="L1499">
        <v>0</v>
      </c>
      <c r="M1499">
        <v>0</v>
      </c>
      <c r="N1499">
        <v>0</v>
      </c>
      <c r="O1499">
        <v>0</v>
      </c>
      <c r="P1499">
        <v>0</v>
      </c>
      <c r="Q1499">
        <v>0</v>
      </c>
      <c r="S1499">
        <v>10</v>
      </c>
      <c r="T1499">
        <v>0</v>
      </c>
      <c r="U1499">
        <v>10</v>
      </c>
      <c r="V1499">
        <v>0</v>
      </c>
      <c r="W1499">
        <v>0</v>
      </c>
      <c r="X1499">
        <v>0</v>
      </c>
      <c r="Y1499">
        <v>0</v>
      </c>
      <c r="Z1499">
        <v>4</v>
      </c>
      <c r="AA1499">
        <v>3</v>
      </c>
      <c r="AB1499">
        <v>0</v>
      </c>
      <c r="AC1499">
        <v>3</v>
      </c>
      <c r="AD1499">
        <v>4</v>
      </c>
      <c r="AE1499">
        <v>1.6337839898299999</v>
      </c>
      <c r="AF1499" t="s">
        <v>38</v>
      </c>
      <c r="AG1499">
        <v>200</v>
      </c>
      <c r="AH1499" t="s">
        <v>39</v>
      </c>
    </row>
    <row r="1500" spans="1:34" x14ac:dyDescent="0.25">
      <c r="A1500">
        <v>2058</v>
      </c>
      <c r="B1500">
        <v>0</v>
      </c>
      <c r="C1500">
        <v>0</v>
      </c>
      <c r="D1500">
        <v>0</v>
      </c>
      <c r="E1500">
        <v>0</v>
      </c>
      <c r="F1500">
        <v>0</v>
      </c>
      <c r="G1500">
        <v>0</v>
      </c>
      <c r="H1500">
        <v>0</v>
      </c>
      <c r="J1500">
        <v>0</v>
      </c>
      <c r="K1500">
        <v>0</v>
      </c>
      <c r="L1500">
        <v>0</v>
      </c>
      <c r="M1500">
        <v>0</v>
      </c>
      <c r="N1500">
        <v>0</v>
      </c>
      <c r="O1500">
        <v>0</v>
      </c>
      <c r="P1500">
        <v>0</v>
      </c>
      <c r="Q1500">
        <v>0</v>
      </c>
      <c r="S1500">
        <v>0</v>
      </c>
      <c r="T1500">
        <v>0</v>
      </c>
      <c r="U1500">
        <v>0</v>
      </c>
      <c r="V1500">
        <v>0</v>
      </c>
      <c r="W1500">
        <v>0</v>
      </c>
      <c r="X1500">
        <v>0</v>
      </c>
      <c r="Y1500">
        <v>0</v>
      </c>
      <c r="AA1500">
        <v>4</v>
      </c>
      <c r="AB1500">
        <v>1</v>
      </c>
      <c r="AC1500">
        <v>3</v>
      </c>
      <c r="AD1500">
        <v>7</v>
      </c>
      <c r="AE1500">
        <v>1.0232434425900001</v>
      </c>
      <c r="AF1500" t="s">
        <v>49</v>
      </c>
      <c r="AG1500">
        <v>50</v>
      </c>
      <c r="AH1500" t="s">
        <v>50</v>
      </c>
    </row>
    <row r="1501" spans="1:34" x14ac:dyDescent="0.25">
      <c r="A1501">
        <v>2058</v>
      </c>
      <c r="B1501">
        <v>0</v>
      </c>
      <c r="C1501">
        <v>0</v>
      </c>
      <c r="D1501">
        <v>0</v>
      </c>
      <c r="E1501">
        <v>0</v>
      </c>
      <c r="F1501">
        <v>0</v>
      </c>
      <c r="G1501">
        <v>0</v>
      </c>
      <c r="H1501">
        <v>0</v>
      </c>
      <c r="J1501">
        <v>0</v>
      </c>
      <c r="K1501">
        <v>0</v>
      </c>
      <c r="L1501">
        <v>0</v>
      </c>
      <c r="M1501">
        <v>0</v>
      </c>
      <c r="N1501">
        <v>0</v>
      </c>
      <c r="O1501">
        <v>0</v>
      </c>
      <c r="P1501">
        <v>0</v>
      </c>
      <c r="Q1501">
        <v>0</v>
      </c>
      <c r="S1501">
        <v>0</v>
      </c>
      <c r="T1501">
        <v>0</v>
      </c>
      <c r="U1501">
        <v>0</v>
      </c>
      <c r="V1501">
        <v>0</v>
      </c>
      <c r="W1501">
        <v>0</v>
      </c>
      <c r="X1501">
        <v>0</v>
      </c>
      <c r="Y1501">
        <v>0</v>
      </c>
      <c r="AA1501">
        <v>4</v>
      </c>
      <c r="AB1501">
        <v>1</v>
      </c>
      <c r="AC1501">
        <v>3</v>
      </c>
      <c r="AD1501">
        <v>7</v>
      </c>
      <c r="AE1501">
        <v>1.0232434425900001</v>
      </c>
      <c r="AF1501" t="s">
        <v>34</v>
      </c>
      <c r="AG1501">
        <v>100</v>
      </c>
      <c r="AH1501" t="s">
        <v>35</v>
      </c>
    </row>
    <row r="1502" spans="1:34" x14ac:dyDescent="0.25">
      <c r="A1502">
        <v>2058</v>
      </c>
      <c r="B1502">
        <v>0</v>
      </c>
      <c r="C1502">
        <v>0</v>
      </c>
      <c r="D1502">
        <v>0</v>
      </c>
      <c r="E1502">
        <v>0</v>
      </c>
      <c r="F1502">
        <v>0</v>
      </c>
      <c r="G1502">
        <v>0</v>
      </c>
      <c r="H1502">
        <v>0</v>
      </c>
      <c r="J1502">
        <v>0</v>
      </c>
      <c r="K1502">
        <v>0</v>
      </c>
      <c r="L1502">
        <v>0</v>
      </c>
      <c r="M1502">
        <v>0</v>
      </c>
      <c r="N1502">
        <v>0</v>
      </c>
      <c r="O1502">
        <v>0</v>
      </c>
      <c r="P1502">
        <v>0</v>
      </c>
      <c r="Q1502">
        <v>0</v>
      </c>
      <c r="S1502">
        <v>0</v>
      </c>
      <c r="T1502">
        <v>0</v>
      </c>
      <c r="U1502">
        <v>0</v>
      </c>
      <c r="V1502">
        <v>0</v>
      </c>
      <c r="W1502">
        <v>0</v>
      </c>
      <c r="X1502">
        <v>0</v>
      </c>
      <c r="Y1502">
        <v>0</v>
      </c>
      <c r="AA1502">
        <v>4</v>
      </c>
      <c r="AB1502">
        <v>1</v>
      </c>
      <c r="AC1502">
        <v>3</v>
      </c>
      <c r="AD1502">
        <v>7</v>
      </c>
      <c r="AE1502">
        <v>1.0232434425900001</v>
      </c>
      <c r="AF1502" t="s">
        <v>36</v>
      </c>
      <c r="AG1502">
        <v>150</v>
      </c>
      <c r="AH1502" t="s">
        <v>37</v>
      </c>
    </row>
    <row r="1503" spans="1:34" x14ac:dyDescent="0.25">
      <c r="A1503">
        <v>2058</v>
      </c>
      <c r="B1503">
        <v>0</v>
      </c>
      <c r="C1503">
        <v>0</v>
      </c>
      <c r="D1503">
        <v>0</v>
      </c>
      <c r="E1503">
        <v>0</v>
      </c>
      <c r="F1503">
        <v>0</v>
      </c>
      <c r="G1503">
        <v>0</v>
      </c>
      <c r="H1503">
        <v>0</v>
      </c>
      <c r="J1503">
        <v>0</v>
      </c>
      <c r="K1503">
        <v>0</v>
      </c>
      <c r="L1503">
        <v>0</v>
      </c>
      <c r="M1503">
        <v>0</v>
      </c>
      <c r="N1503">
        <v>0</v>
      </c>
      <c r="O1503">
        <v>0</v>
      </c>
      <c r="P1503">
        <v>0</v>
      </c>
      <c r="Q1503">
        <v>0</v>
      </c>
      <c r="S1503">
        <v>0</v>
      </c>
      <c r="T1503">
        <v>0</v>
      </c>
      <c r="U1503">
        <v>0</v>
      </c>
      <c r="V1503">
        <v>0</v>
      </c>
      <c r="W1503">
        <v>0</v>
      </c>
      <c r="X1503">
        <v>0</v>
      </c>
      <c r="Y1503">
        <v>0</v>
      </c>
      <c r="AA1503">
        <v>4</v>
      </c>
      <c r="AB1503">
        <v>1</v>
      </c>
      <c r="AC1503">
        <v>3</v>
      </c>
      <c r="AD1503">
        <v>7</v>
      </c>
      <c r="AE1503">
        <v>1.0232434425900001</v>
      </c>
      <c r="AF1503" t="s">
        <v>38</v>
      </c>
      <c r="AG1503">
        <v>200</v>
      </c>
      <c r="AH1503" t="s">
        <v>39</v>
      </c>
    </row>
    <row r="1504" spans="1:34" x14ac:dyDescent="0.25">
      <c r="A1504">
        <v>2058</v>
      </c>
      <c r="B1504">
        <v>0</v>
      </c>
      <c r="C1504">
        <v>0</v>
      </c>
      <c r="D1504">
        <v>0</v>
      </c>
      <c r="E1504">
        <v>0</v>
      </c>
      <c r="F1504">
        <v>0</v>
      </c>
      <c r="G1504">
        <v>0</v>
      </c>
      <c r="H1504">
        <v>0</v>
      </c>
      <c r="J1504">
        <v>0</v>
      </c>
      <c r="K1504">
        <v>0</v>
      </c>
      <c r="L1504">
        <v>0</v>
      </c>
      <c r="M1504">
        <v>0</v>
      </c>
      <c r="N1504">
        <v>0</v>
      </c>
      <c r="O1504">
        <v>0</v>
      </c>
      <c r="P1504">
        <v>0</v>
      </c>
      <c r="Q1504">
        <v>0</v>
      </c>
      <c r="S1504">
        <v>0</v>
      </c>
      <c r="T1504">
        <v>0</v>
      </c>
      <c r="U1504">
        <v>0</v>
      </c>
      <c r="V1504">
        <v>0</v>
      </c>
      <c r="W1504">
        <v>0</v>
      </c>
      <c r="X1504">
        <v>0</v>
      </c>
      <c r="Y1504">
        <v>0</v>
      </c>
      <c r="AA1504">
        <v>4</v>
      </c>
      <c r="AB1504">
        <v>1</v>
      </c>
      <c r="AC1504">
        <v>3</v>
      </c>
      <c r="AD1504">
        <v>7</v>
      </c>
      <c r="AE1504">
        <v>1.0232434425900001</v>
      </c>
      <c r="AF1504" t="s">
        <v>40</v>
      </c>
      <c r="AG1504">
        <v>0.2</v>
      </c>
      <c r="AH1504" t="s">
        <v>41</v>
      </c>
    </row>
    <row r="1505" spans="1:34" x14ac:dyDescent="0.25">
      <c r="A1505">
        <v>2058</v>
      </c>
      <c r="B1505">
        <v>0</v>
      </c>
      <c r="C1505">
        <v>0</v>
      </c>
      <c r="D1505">
        <v>0</v>
      </c>
      <c r="E1505">
        <v>0</v>
      </c>
      <c r="F1505">
        <v>0</v>
      </c>
      <c r="G1505">
        <v>0</v>
      </c>
      <c r="H1505">
        <v>0</v>
      </c>
      <c r="J1505">
        <v>0</v>
      </c>
      <c r="K1505">
        <v>0</v>
      </c>
      <c r="L1505">
        <v>0</v>
      </c>
      <c r="M1505">
        <v>0</v>
      </c>
      <c r="N1505">
        <v>0</v>
      </c>
      <c r="O1505">
        <v>0</v>
      </c>
      <c r="P1505">
        <v>0</v>
      </c>
      <c r="Q1505">
        <v>0</v>
      </c>
      <c r="S1505">
        <v>0</v>
      </c>
      <c r="T1505">
        <v>0</v>
      </c>
      <c r="U1505">
        <v>0</v>
      </c>
      <c r="V1505">
        <v>0</v>
      </c>
      <c r="W1505">
        <v>0</v>
      </c>
      <c r="X1505">
        <v>0</v>
      </c>
      <c r="Y1505">
        <v>0</v>
      </c>
      <c r="AA1505">
        <v>4</v>
      </c>
      <c r="AB1505">
        <v>1</v>
      </c>
      <c r="AC1505">
        <v>3</v>
      </c>
      <c r="AD1505">
        <v>7</v>
      </c>
      <c r="AE1505">
        <v>1.0232434425900001</v>
      </c>
      <c r="AF1505" t="s">
        <v>42</v>
      </c>
      <c r="AG1505">
        <v>0.3</v>
      </c>
      <c r="AH1505" t="s">
        <v>43</v>
      </c>
    </row>
    <row r="1506" spans="1:34" x14ac:dyDescent="0.25">
      <c r="A1506">
        <v>2058</v>
      </c>
      <c r="B1506">
        <v>0</v>
      </c>
      <c r="C1506">
        <v>0</v>
      </c>
      <c r="D1506">
        <v>0</v>
      </c>
      <c r="E1506">
        <v>0</v>
      </c>
      <c r="F1506">
        <v>0</v>
      </c>
      <c r="G1506">
        <v>0</v>
      </c>
      <c r="H1506">
        <v>0</v>
      </c>
      <c r="J1506">
        <v>0</v>
      </c>
      <c r="K1506">
        <v>0</v>
      </c>
      <c r="L1506">
        <v>0</v>
      </c>
      <c r="M1506">
        <v>0</v>
      </c>
      <c r="N1506">
        <v>0</v>
      </c>
      <c r="O1506">
        <v>0</v>
      </c>
      <c r="P1506">
        <v>0</v>
      </c>
      <c r="Q1506">
        <v>0</v>
      </c>
      <c r="S1506">
        <v>0</v>
      </c>
      <c r="T1506">
        <v>0</v>
      </c>
      <c r="U1506">
        <v>0</v>
      </c>
      <c r="V1506">
        <v>0</v>
      </c>
      <c r="W1506">
        <v>0</v>
      </c>
      <c r="X1506">
        <v>0</v>
      </c>
      <c r="Y1506">
        <v>0</v>
      </c>
      <c r="AA1506">
        <v>4</v>
      </c>
      <c r="AB1506">
        <v>1</v>
      </c>
      <c r="AC1506">
        <v>3</v>
      </c>
      <c r="AD1506">
        <v>7</v>
      </c>
      <c r="AE1506">
        <v>1.0232434425900001</v>
      </c>
      <c r="AF1506" t="s">
        <v>44</v>
      </c>
      <c r="AG1506">
        <v>0.4</v>
      </c>
      <c r="AH1506" t="s">
        <v>45</v>
      </c>
    </row>
    <row r="1507" spans="1:34" x14ac:dyDescent="0.25">
      <c r="A1507">
        <v>2058</v>
      </c>
      <c r="B1507">
        <v>0</v>
      </c>
      <c r="C1507">
        <v>0</v>
      </c>
      <c r="D1507">
        <v>0</v>
      </c>
      <c r="E1507">
        <v>0</v>
      </c>
      <c r="F1507">
        <v>0</v>
      </c>
      <c r="G1507">
        <v>0</v>
      </c>
      <c r="H1507">
        <v>0</v>
      </c>
      <c r="J1507">
        <v>0</v>
      </c>
      <c r="K1507">
        <v>0</v>
      </c>
      <c r="L1507">
        <v>0</v>
      </c>
      <c r="M1507">
        <v>0</v>
      </c>
      <c r="N1507">
        <v>0</v>
      </c>
      <c r="O1507">
        <v>0</v>
      </c>
      <c r="P1507">
        <v>0</v>
      </c>
      <c r="Q1507">
        <v>0</v>
      </c>
      <c r="S1507">
        <v>0</v>
      </c>
      <c r="T1507">
        <v>0</v>
      </c>
      <c r="U1507">
        <v>0</v>
      </c>
      <c r="V1507">
        <v>0</v>
      </c>
      <c r="W1507">
        <v>0</v>
      </c>
      <c r="X1507">
        <v>0</v>
      </c>
      <c r="Y1507">
        <v>0</v>
      </c>
      <c r="AA1507">
        <v>4</v>
      </c>
      <c r="AB1507">
        <v>1</v>
      </c>
      <c r="AC1507">
        <v>3</v>
      </c>
      <c r="AD1507">
        <v>7</v>
      </c>
      <c r="AE1507">
        <v>1.0232434425900001</v>
      </c>
      <c r="AF1507" t="s">
        <v>46</v>
      </c>
      <c r="AG1507">
        <v>0.5</v>
      </c>
      <c r="AH1507" t="s">
        <v>47</v>
      </c>
    </row>
    <row r="1508" spans="1:34" x14ac:dyDescent="0.25">
      <c r="A1508">
        <v>2067</v>
      </c>
      <c r="B1508">
        <v>0</v>
      </c>
      <c r="C1508">
        <v>0</v>
      </c>
      <c r="D1508">
        <v>0</v>
      </c>
      <c r="E1508">
        <v>0</v>
      </c>
      <c r="F1508">
        <v>0</v>
      </c>
      <c r="G1508">
        <v>0</v>
      </c>
      <c r="H1508">
        <v>0</v>
      </c>
      <c r="J1508">
        <v>0</v>
      </c>
      <c r="K1508">
        <v>0</v>
      </c>
      <c r="L1508">
        <v>0</v>
      </c>
      <c r="M1508">
        <v>0</v>
      </c>
      <c r="N1508">
        <v>0</v>
      </c>
      <c r="O1508">
        <v>0</v>
      </c>
      <c r="P1508">
        <v>0</v>
      </c>
      <c r="Q1508">
        <v>0</v>
      </c>
      <c r="S1508">
        <v>0</v>
      </c>
      <c r="T1508">
        <v>0</v>
      </c>
      <c r="U1508">
        <v>0</v>
      </c>
      <c r="V1508">
        <v>0</v>
      </c>
      <c r="W1508">
        <v>0</v>
      </c>
      <c r="X1508">
        <v>0</v>
      </c>
      <c r="Y1508">
        <v>0</v>
      </c>
      <c r="AA1508">
        <v>8</v>
      </c>
      <c r="AB1508">
        <v>5</v>
      </c>
      <c r="AC1508">
        <v>3</v>
      </c>
      <c r="AD1508">
        <v>8</v>
      </c>
      <c r="AE1508">
        <v>1.03923300708</v>
      </c>
      <c r="AF1508" t="s">
        <v>36</v>
      </c>
      <c r="AG1508">
        <v>150</v>
      </c>
      <c r="AH1508" t="s">
        <v>37</v>
      </c>
    </row>
    <row r="1509" spans="1:34" x14ac:dyDescent="0.25">
      <c r="A1509">
        <v>2067</v>
      </c>
      <c r="B1509">
        <v>0</v>
      </c>
      <c r="C1509">
        <v>0</v>
      </c>
      <c r="D1509">
        <v>0</v>
      </c>
      <c r="E1509">
        <v>0</v>
      </c>
      <c r="F1509">
        <v>0</v>
      </c>
      <c r="G1509">
        <v>0</v>
      </c>
      <c r="H1509">
        <v>0</v>
      </c>
      <c r="J1509">
        <v>0</v>
      </c>
      <c r="K1509">
        <v>0</v>
      </c>
      <c r="L1509">
        <v>0</v>
      </c>
      <c r="M1509">
        <v>0</v>
      </c>
      <c r="N1509">
        <v>0</v>
      </c>
      <c r="O1509">
        <v>0</v>
      </c>
      <c r="P1509">
        <v>0</v>
      </c>
      <c r="Q1509">
        <v>0</v>
      </c>
      <c r="S1509">
        <v>0</v>
      </c>
      <c r="T1509">
        <v>0</v>
      </c>
      <c r="U1509">
        <v>0</v>
      </c>
      <c r="V1509">
        <v>0</v>
      </c>
      <c r="W1509">
        <v>0</v>
      </c>
      <c r="X1509">
        <v>0</v>
      </c>
      <c r="Y1509">
        <v>0</v>
      </c>
      <c r="AA1509">
        <v>8</v>
      </c>
      <c r="AB1509">
        <v>5</v>
      </c>
      <c r="AC1509">
        <v>3</v>
      </c>
      <c r="AD1509">
        <v>8</v>
      </c>
      <c r="AE1509">
        <v>1.03923300708</v>
      </c>
      <c r="AF1509" t="s">
        <v>38</v>
      </c>
      <c r="AG1509">
        <v>200</v>
      </c>
      <c r="AH1509" t="s">
        <v>39</v>
      </c>
    </row>
    <row r="1510" spans="1:34" x14ac:dyDescent="0.25">
      <c r="A1510">
        <v>2067</v>
      </c>
      <c r="B1510">
        <v>0</v>
      </c>
      <c r="C1510">
        <v>0</v>
      </c>
      <c r="D1510">
        <v>0</v>
      </c>
      <c r="E1510">
        <v>0</v>
      </c>
      <c r="F1510">
        <v>0</v>
      </c>
      <c r="G1510">
        <v>0</v>
      </c>
      <c r="H1510">
        <v>0</v>
      </c>
      <c r="J1510">
        <v>0</v>
      </c>
      <c r="K1510">
        <v>0</v>
      </c>
      <c r="L1510">
        <v>0</v>
      </c>
      <c r="M1510">
        <v>0</v>
      </c>
      <c r="N1510">
        <v>0</v>
      </c>
      <c r="O1510">
        <v>0</v>
      </c>
      <c r="P1510">
        <v>0</v>
      </c>
      <c r="Q1510">
        <v>0</v>
      </c>
      <c r="S1510">
        <v>0</v>
      </c>
      <c r="T1510">
        <v>0</v>
      </c>
      <c r="U1510">
        <v>0</v>
      </c>
      <c r="V1510">
        <v>0</v>
      </c>
      <c r="W1510">
        <v>0</v>
      </c>
      <c r="X1510">
        <v>0</v>
      </c>
      <c r="Y1510">
        <v>0</v>
      </c>
      <c r="AA1510">
        <v>8</v>
      </c>
      <c r="AB1510">
        <v>5</v>
      </c>
      <c r="AC1510">
        <v>3</v>
      </c>
      <c r="AD1510">
        <v>8</v>
      </c>
      <c r="AE1510">
        <v>1.03923300708</v>
      </c>
      <c r="AF1510" t="s">
        <v>46</v>
      </c>
      <c r="AG1510">
        <v>0.5</v>
      </c>
      <c r="AH1510" t="s">
        <v>47</v>
      </c>
    </row>
    <row r="1511" spans="1:34" x14ac:dyDescent="0.25">
      <c r="A1511">
        <v>2073</v>
      </c>
      <c r="B1511">
        <v>0</v>
      </c>
      <c r="C1511">
        <v>0</v>
      </c>
      <c r="D1511">
        <v>0</v>
      </c>
      <c r="E1511">
        <v>0</v>
      </c>
      <c r="F1511">
        <v>0</v>
      </c>
      <c r="G1511">
        <v>0</v>
      </c>
      <c r="H1511">
        <v>0</v>
      </c>
      <c r="J1511">
        <v>0</v>
      </c>
      <c r="K1511">
        <v>0</v>
      </c>
      <c r="L1511">
        <v>0</v>
      </c>
      <c r="M1511">
        <v>0</v>
      </c>
      <c r="N1511">
        <v>0</v>
      </c>
      <c r="O1511">
        <v>0</v>
      </c>
      <c r="P1511">
        <v>0</v>
      </c>
      <c r="Q1511">
        <v>0</v>
      </c>
      <c r="S1511">
        <v>0</v>
      </c>
      <c r="T1511">
        <v>0</v>
      </c>
      <c r="U1511">
        <v>0</v>
      </c>
      <c r="V1511">
        <v>0</v>
      </c>
      <c r="W1511">
        <v>0</v>
      </c>
      <c r="X1511">
        <v>0</v>
      </c>
      <c r="Y1511">
        <v>0</v>
      </c>
      <c r="AA1511" t="s">
        <v>51</v>
      </c>
      <c r="AE1511">
        <v>0.95969958308799996</v>
      </c>
      <c r="AF1511" t="s">
        <v>34</v>
      </c>
      <c r="AG1511">
        <v>100</v>
      </c>
      <c r="AH1511" t="s">
        <v>35</v>
      </c>
    </row>
    <row r="1512" spans="1:34" x14ac:dyDescent="0.25">
      <c r="A1512">
        <v>2073</v>
      </c>
      <c r="B1512">
        <v>0</v>
      </c>
      <c r="C1512">
        <v>0</v>
      </c>
      <c r="D1512">
        <v>0</v>
      </c>
      <c r="E1512">
        <v>0</v>
      </c>
      <c r="F1512">
        <v>0</v>
      </c>
      <c r="G1512">
        <v>0</v>
      </c>
      <c r="H1512">
        <v>0</v>
      </c>
      <c r="J1512">
        <v>0</v>
      </c>
      <c r="K1512">
        <v>0</v>
      </c>
      <c r="L1512">
        <v>0</v>
      </c>
      <c r="M1512">
        <v>0</v>
      </c>
      <c r="N1512">
        <v>0</v>
      </c>
      <c r="O1512">
        <v>0</v>
      </c>
      <c r="P1512">
        <v>0</v>
      </c>
      <c r="Q1512">
        <v>0</v>
      </c>
      <c r="S1512">
        <v>0</v>
      </c>
      <c r="T1512">
        <v>0</v>
      </c>
      <c r="U1512">
        <v>0</v>
      </c>
      <c r="V1512">
        <v>0</v>
      </c>
      <c r="W1512">
        <v>0</v>
      </c>
      <c r="X1512">
        <v>0</v>
      </c>
      <c r="Y1512">
        <v>0</v>
      </c>
      <c r="AA1512" t="s">
        <v>51</v>
      </c>
      <c r="AE1512">
        <v>0.95969958308799996</v>
      </c>
      <c r="AF1512" t="s">
        <v>36</v>
      </c>
      <c r="AG1512">
        <v>150</v>
      </c>
      <c r="AH1512" t="s">
        <v>37</v>
      </c>
    </row>
    <row r="1513" spans="1:34" x14ac:dyDescent="0.25">
      <c r="A1513">
        <v>2073</v>
      </c>
      <c r="B1513">
        <v>0</v>
      </c>
      <c r="C1513">
        <v>0</v>
      </c>
      <c r="D1513">
        <v>0</v>
      </c>
      <c r="E1513">
        <v>0</v>
      </c>
      <c r="F1513">
        <v>0</v>
      </c>
      <c r="G1513">
        <v>0</v>
      </c>
      <c r="H1513">
        <v>0</v>
      </c>
      <c r="J1513">
        <v>0</v>
      </c>
      <c r="K1513">
        <v>0</v>
      </c>
      <c r="L1513">
        <v>0</v>
      </c>
      <c r="M1513">
        <v>0</v>
      </c>
      <c r="N1513">
        <v>0</v>
      </c>
      <c r="O1513">
        <v>0</v>
      </c>
      <c r="P1513">
        <v>0</v>
      </c>
      <c r="Q1513">
        <v>0</v>
      </c>
      <c r="S1513">
        <v>0</v>
      </c>
      <c r="T1513">
        <v>0</v>
      </c>
      <c r="U1513">
        <v>0</v>
      </c>
      <c r="V1513">
        <v>0</v>
      </c>
      <c r="W1513">
        <v>0</v>
      </c>
      <c r="X1513">
        <v>0</v>
      </c>
      <c r="Y1513">
        <v>0</v>
      </c>
      <c r="AA1513" t="s">
        <v>51</v>
      </c>
      <c r="AE1513">
        <v>0.95969958308799996</v>
      </c>
      <c r="AF1513" t="s">
        <v>38</v>
      </c>
      <c r="AG1513">
        <v>200</v>
      </c>
      <c r="AH1513" t="s">
        <v>39</v>
      </c>
    </row>
    <row r="1514" spans="1:34" x14ac:dyDescent="0.25">
      <c r="A1514">
        <v>2074</v>
      </c>
      <c r="B1514">
        <v>0</v>
      </c>
      <c r="C1514">
        <v>0</v>
      </c>
      <c r="D1514">
        <v>0</v>
      </c>
      <c r="E1514">
        <v>0</v>
      </c>
      <c r="F1514">
        <v>0</v>
      </c>
      <c r="G1514">
        <v>0</v>
      </c>
      <c r="H1514">
        <v>0</v>
      </c>
      <c r="J1514">
        <v>5</v>
      </c>
      <c r="K1514">
        <v>0</v>
      </c>
      <c r="L1514">
        <v>0</v>
      </c>
      <c r="M1514">
        <v>0</v>
      </c>
      <c r="N1514">
        <v>0</v>
      </c>
      <c r="O1514">
        <v>0</v>
      </c>
      <c r="P1514">
        <v>0</v>
      </c>
      <c r="Q1514">
        <v>0</v>
      </c>
      <c r="S1514">
        <v>0</v>
      </c>
      <c r="T1514">
        <v>0</v>
      </c>
      <c r="U1514">
        <v>0</v>
      </c>
      <c r="V1514">
        <v>0</v>
      </c>
      <c r="W1514">
        <v>0</v>
      </c>
      <c r="X1514">
        <v>0</v>
      </c>
      <c r="Y1514">
        <v>0</v>
      </c>
      <c r="AA1514">
        <v>6</v>
      </c>
      <c r="AB1514">
        <v>3</v>
      </c>
      <c r="AC1514">
        <v>3</v>
      </c>
      <c r="AD1514">
        <v>6</v>
      </c>
      <c r="AE1514">
        <v>1.03923300708</v>
      </c>
      <c r="AF1514" t="s">
        <v>36</v>
      </c>
      <c r="AG1514">
        <v>150</v>
      </c>
      <c r="AH1514" t="s">
        <v>37</v>
      </c>
    </row>
    <row r="1515" spans="1:34" x14ac:dyDescent="0.25">
      <c r="A1515">
        <v>2074</v>
      </c>
      <c r="B1515">
        <v>0</v>
      </c>
      <c r="C1515">
        <v>0</v>
      </c>
      <c r="D1515">
        <v>0</v>
      </c>
      <c r="E1515">
        <v>0</v>
      </c>
      <c r="F1515">
        <v>0</v>
      </c>
      <c r="G1515">
        <v>0</v>
      </c>
      <c r="H1515">
        <v>0</v>
      </c>
      <c r="J1515">
        <v>5</v>
      </c>
      <c r="K1515">
        <v>0</v>
      </c>
      <c r="L1515">
        <v>0</v>
      </c>
      <c r="M1515">
        <v>0</v>
      </c>
      <c r="N1515">
        <v>0</v>
      </c>
      <c r="O1515">
        <v>0</v>
      </c>
      <c r="P1515">
        <v>0</v>
      </c>
      <c r="Q1515">
        <v>0</v>
      </c>
      <c r="S1515">
        <v>0</v>
      </c>
      <c r="T1515">
        <v>0</v>
      </c>
      <c r="U1515">
        <v>0</v>
      </c>
      <c r="V1515">
        <v>0</v>
      </c>
      <c r="W1515">
        <v>0</v>
      </c>
      <c r="X1515">
        <v>0</v>
      </c>
      <c r="Y1515">
        <v>0</v>
      </c>
      <c r="AA1515">
        <v>6</v>
      </c>
      <c r="AB1515">
        <v>3</v>
      </c>
      <c r="AC1515">
        <v>3</v>
      </c>
      <c r="AD1515">
        <v>6</v>
      </c>
      <c r="AE1515">
        <v>1.03923300708</v>
      </c>
      <c r="AF1515" t="s">
        <v>38</v>
      </c>
      <c r="AG1515">
        <v>200</v>
      </c>
      <c r="AH1515" t="s">
        <v>39</v>
      </c>
    </row>
    <row r="1516" spans="1:34" x14ac:dyDescent="0.25">
      <c r="A1516">
        <v>2074</v>
      </c>
      <c r="B1516">
        <v>0</v>
      </c>
      <c r="C1516">
        <v>0</v>
      </c>
      <c r="D1516">
        <v>0</v>
      </c>
      <c r="E1516">
        <v>0</v>
      </c>
      <c r="F1516">
        <v>0</v>
      </c>
      <c r="G1516">
        <v>0</v>
      </c>
      <c r="H1516">
        <v>0</v>
      </c>
      <c r="J1516">
        <v>5</v>
      </c>
      <c r="K1516">
        <v>0</v>
      </c>
      <c r="L1516">
        <v>0</v>
      </c>
      <c r="M1516">
        <v>0</v>
      </c>
      <c r="N1516">
        <v>0</v>
      </c>
      <c r="O1516">
        <v>0</v>
      </c>
      <c r="P1516">
        <v>0</v>
      </c>
      <c r="Q1516">
        <v>0</v>
      </c>
      <c r="S1516">
        <v>0</v>
      </c>
      <c r="T1516">
        <v>0</v>
      </c>
      <c r="U1516">
        <v>0</v>
      </c>
      <c r="V1516">
        <v>0</v>
      </c>
      <c r="W1516">
        <v>0</v>
      </c>
      <c r="X1516">
        <v>0</v>
      </c>
      <c r="Y1516">
        <v>0</v>
      </c>
      <c r="AA1516">
        <v>6</v>
      </c>
      <c r="AB1516">
        <v>3</v>
      </c>
      <c r="AC1516">
        <v>3</v>
      </c>
      <c r="AD1516">
        <v>6</v>
      </c>
      <c r="AE1516">
        <v>1.03923300708</v>
      </c>
      <c r="AF1516" t="s">
        <v>46</v>
      </c>
      <c r="AG1516">
        <v>0.5</v>
      </c>
      <c r="AH1516" t="s">
        <v>47</v>
      </c>
    </row>
    <row r="1517" spans="1:34" x14ac:dyDescent="0.25">
      <c r="A1517">
        <v>2076</v>
      </c>
      <c r="B1517">
        <v>0</v>
      </c>
      <c r="C1517">
        <v>0</v>
      </c>
      <c r="D1517">
        <v>0</v>
      </c>
      <c r="E1517">
        <v>0</v>
      </c>
      <c r="F1517">
        <v>0</v>
      </c>
      <c r="G1517">
        <v>0</v>
      </c>
      <c r="H1517">
        <v>0</v>
      </c>
      <c r="J1517">
        <v>0</v>
      </c>
      <c r="K1517" t="s">
        <v>51</v>
      </c>
      <c r="S1517" t="s">
        <v>51</v>
      </c>
      <c r="AA1517">
        <v>0</v>
      </c>
      <c r="AB1517">
        <v>0</v>
      </c>
      <c r="AC1517">
        <v>0</v>
      </c>
      <c r="AE1517">
        <v>1.29776017739</v>
      </c>
      <c r="AF1517" t="s">
        <v>34</v>
      </c>
      <c r="AG1517">
        <v>100</v>
      </c>
      <c r="AH1517" t="s">
        <v>35</v>
      </c>
    </row>
    <row r="1518" spans="1:34" x14ac:dyDescent="0.25">
      <c r="A1518">
        <v>2076</v>
      </c>
      <c r="B1518">
        <v>0</v>
      </c>
      <c r="C1518">
        <v>0</v>
      </c>
      <c r="D1518">
        <v>0</v>
      </c>
      <c r="E1518">
        <v>0</v>
      </c>
      <c r="F1518">
        <v>0</v>
      </c>
      <c r="G1518">
        <v>0</v>
      </c>
      <c r="H1518">
        <v>0</v>
      </c>
      <c r="J1518">
        <v>0</v>
      </c>
      <c r="K1518" t="s">
        <v>51</v>
      </c>
      <c r="S1518" t="s">
        <v>51</v>
      </c>
      <c r="AA1518">
        <v>0</v>
      </c>
      <c r="AB1518">
        <v>0</v>
      </c>
      <c r="AC1518">
        <v>0</v>
      </c>
      <c r="AE1518">
        <v>1.29776017739</v>
      </c>
      <c r="AF1518" t="s">
        <v>36</v>
      </c>
      <c r="AG1518">
        <v>150</v>
      </c>
      <c r="AH1518" t="s">
        <v>37</v>
      </c>
    </row>
    <row r="1519" spans="1:34" x14ac:dyDescent="0.25">
      <c r="A1519">
        <v>2076</v>
      </c>
      <c r="B1519">
        <v>0</v>
      </c>
      <c r="C1519">
        <v>0</v>
      </c>
      <c r="D1519">
        <v>0</v>
      </c>
      <c r="E1519">
        <v>0</v>
      </c>
      <c r="F1519">
        <v>0</v>
      </c>
      <c r="G1519">
        <v>0</v>
      </c>
      <c r="H1519">
        <v>0</v>
      </c>
      <c r="J1519">
        <v>0</v>
      </c>
      <c r="K1519" t="s">
        <v>51</v>
      </c>
      <c r="S1519" t="s">
        <v>51</v>
      </c>
      <c r="AA1519">
        <v>0</v>
      </c>
      <c r="AB1519">
        <v>0</v>
      </c>
      <c r="AC1519">
        <v>0</v>
      </c>
      <c r="AE1519">
        <v>1.29776017739</v>
      </c>
      <c r="AF1519" t="s">
        <v>38</v>
      </c>
      <c r="AG1519">
        <v>200</v>
      </c>
      <c r="AH1519" t="s">
        <v>39</v>
      </c>
    </row>
    <row r="1520" spans="1:34" x14ac:dyDescent="0.25">
      <c r="A1520">
        <v>2079</v>
      </c>
      <c r="B1520">
        <v>10</v>
      </c>
      <c r="C1520">
        <v>10</v>
      </c>
      <c r="D1520">
        <v>0</v>
      </c>
      <c r="E1520">
        <v>0</v>
      </c>
      <c r="F1520">
        <v>0</v>
      </c>
      <c r="G1520">
        <v>0</v>
      </c>
      <c r="H1520">
        <v>0</v>
      </c>
      <c r="I1520">
        <v>2</v>
      </c>
      <c r="J1520">
        <v>0</v>
      </c>
      <c r="K1520">
        <v>0</v>
      </c>
      <c r="L1520">
        <v>0</v>
      </c>
      <c r="M1520">
        <v>0</v>
      </c>
      <c r="N1520">
        <v>0</v>
      </c>
      <c r="O1520">
        <v>0</v>
      </c>
      <c r="P1520">
        <v>0</v>
      </c>
      <c r="Q1520">
        <v>0</v>
      </c>
      <c r="S1520">
        <v>0</v>
      </c>
      <c r="T1520">
        <v>0</v>
      </c>
      <c r="U1520">
        <v>0</v>
      </c>
      <c r="V1520">
        <v>0</v>
      </c>
      <c r="W1520">
        <v>0</v>
      </c>
      <c r="X1520">
        <v>0</v>
      </c>
      <c r="Y1520">
        <v>0</v>
      </c>
      <c r="AA1520" t="s">
        <v>51</v>
      </c>
      <c r="AE1520">
        <v>1.02356461575</v>
      </c>
      <c r="AF1520" t="s">
        <v>34</v>
      </c>
      <c r="AG1520">
        <v>100</v>
      </c>
      <c r="AH1520" t="s">
        <v>35</v>
      </c>
    </row>
    <row r="1521" spans="1:34" x14ac:dyDescent="0.25">
      <c r="A1521">
        <v>2079</v>
      </c>
      <c r="B1521">
        <v>10</v>
      </c>
      <c r="C1521">
        <v>10</v>
      </c>
      <c r="D1521">
        <v>0</v>
      </c>
      <c r="E1521">
        <v>0</v>
      </c>
      <c r="F1521">
        <v>0</v>
      </c>
      <c r="G1521">
        <v>0</v>
      </c>
      <c r="H1521">
        <v>0</v>
      </c>
      <c r="I1521">
        <v>2</v>
      </c>
      <c r="J1521">
        <v>0</v>
      </c>
      <c r="K1521">
        <v>0</v>
      </c>
      <c r="L1521">
        <v>0</v>
      </c>
      <c r="M1521">
        <v>0</v>
      </c>
      <c r="N1521">
        <v>0</v>
      </c>
      <c r="O1521">
        <v>0</v>
      </c>
      <c r="P1521">
        <v>0</v>
      </c>
      <c r="Q1521">
        <v>0</v>
      </c>
      <c r="S1521">
        <v>0</v>
      </c>
      <c r="T1521">
        <v>0</v>
      </c>
      <c r="U1521">
        <v>0</v>
      </c>
      <c r="V1521">
        <v>0</v>
      </c>
      <c r="W1521">
        <v>0</v>
      </c>
      <c r="X1521">
        <v>0</v>
      </c>
      <c r="Y1521">
        <v>0</v>
      </c>
      <c r="AA1521" t="s">
        <v>51</v>
      </c>
      <c r="AE1521">
        <v>1.02356461575</v>
      </c>
      <c r="AF1521" t="s">
        <v>36</v>
      </c>
      <c r="AG1521">
        <v>150</v>
      </c>
      <c r="AH1521" t="s">
        <v>37</v>
      </c>
    </row>
    <row r="1522" spans="1:34" x14ac:dyDescent="0.25">
      <c r="A1522">
        <v>2079</v>
      </c>
      <c r="B1522">
        <v>10</v>
      </c>
      <c r="C1522">
        <v>10</v>
      </c>
      <c r="D1522">
        <v>0</v>
      </c>
      <c r="E1522">
        <v>0</v>
      </c>
      <c r="F1522">
        <v>0</v>
      </c>
      <c r="G1522">
        <v>0</v>
      </c>
      <c r="H1522">
        <v>0</v>
      </c>
      <c r="I1522">
        <v>2</v>
      </c>
      <c r="J1522">
        <v>0</v>
      </c>
      <c r="K1522">
        <v>0</v>
      </c>
      <c r="L1522">
        <v>0</v>
      </c>
      <c r="M1522">
        <v>0</v>
      </c>
      <c r="N1522">
        <v>0</v>
      </c>
      <c r="O1522">
        <v>0</v>
      </c>
      <c r="P1522">
        <v>0</v>
      </c>
      <c r="Q1522">
        <v>0</v>
      </c>
      <c r="S1522">
        <v>0</v>
      </c>
      <c r="T1522">
        <v>0</v>
      </c>
      <c r="U1522">
        <v>0</v>
      </c>
      <c r="V1522">
        <v>0</v>
      </c>
      <c r="W1522">
        <v>0</v>
      </c>
      <c r="X1522">
        <v>0</v>
      </c>
      <c r="Y1522">
        <v>0</v>
      </c>
      <c r="AA1522" t="s">
        <v>51</v>
      </c>
      <c r="AE1522">
        <v>1.02356461575</v>
      </c>
      <c r="AF1522" t="s">
        <v>38</v>
      </c>
      <c r="AG1522">
        <v>200</v>
      </c>
      <c r="AH1522" t="s">
        <v>39</v>
      </c>
    </row>
    <row r="1523" spans="1:34" x14ac:dyDescent="0.25">
      <c r="A1523">
        <v>2079</v>
      </c>
      <c r="B1523">
        <v>10</v>
      </c>
      <c r="C1523">
        <v>10</v>
      </c>
      <c r="D1523">
        <v>0</v>
      </c>
      <c r="E1523">
        <v>0</v>
      </c>
      <c r="F1523">
        <v>0</v>
      </c>
      <c r="G1523">
        <v>0</v>
      </c>
      <c r="H1523">
        <v>0</v>
      </c>
      <c r="I1523">
        <v>2</v>
      </c>
      <c r="J1523">
        <v>0</v>
      </c>
      <c r="K1523">
        <v>0</v>
      </c>
      <c r="L1523">
        <v>0</v>
      </c>
      <c r="M1523">
        <v>0</v>
      </c>
      <c r="N1523">
        <v>0</v>
      </c>
      <c r="O1523">
        <v>0</v>
      </c>
      <c r="P1523">
        <v>0</v>
      </c>
      <c r="Q1523">
        <v>0</v>
      </c>
      <c r="S1523">
        <v>0</v>
      </c>
      <c r="T1523">
        <v>0</v>
      </c>
      <c r="U1523">
        <v>0</v>
      </c>
      <c r="V1523">
        <v>0</v>
      </c>
      <c r="W1523">
        <v>0</v>
      </c>
      <c r="X1523">
        <v>0</v>
      </c>
      <c r="Y1523">
        <v>0</v>
      </c>
      <c r="AA1523" t="s">
        <v>51</v>
      </c>
      <c r="AE1523">
        <v>1.02356461575</v>
      </c>
      <c r="AF1523" t="s">
        <v>44</v>
      </c>
      <c r="AG1523">
        <v>0.4</v>
      </c>
      <c r="AH1523" t="s">
        <v>45</v>
      </c>
    </row>
    <row r="1524" spans="1:34" x14ac:dyDescent="0.25">
      <c r="A1524">
        <v>2079</v>
      </c>
      <c r="B1524">
        <v>10</v>
      </c>
      <c r="C1524">
        <v>10</v>
      </c>
      <c r="D1524">
        <v>0</v>
      </c>
      <c r="E1524">
        <v>0</v>
      </c>
      <c r="F1524">
        <v>0</v>
      </c>
      <c r="G1524">
        <v>0</v>
      </c>
      <c r="H1524">
        <v>0</v>
      </c>
      <c r="I1524">
        <v>2</v>
      </c>
      <c r="J1524">
        <v>0</v>
      </c>
      <c r="K1524">
        <v>0</v>
      </c>
      <c r="L1524">
        <v>0</v>
      </c>
      <c r="M1524">
        <v>0</v>
      </c>
      <c r="N1524">
        <v>0</v>
      </c>
      <c r="O1524">
        <v>0</v>
      </c>
      <c r="P1524">
        <v>0</v>
      </c>
      <c r="Q1524">
        <v>0</v>
      </c>
      <c r="S1524">
        <v>0</v>
      </c>
      <c r="T1524">
        <v>0</v>
      </c>
      <c r="U1524">
        <v>0</v>
      </c>
      <c r="V1524">
        <v>0</v>
      </c>
      <c r="W1524">
        <v>0</v>
      </c>
      <c r="X1524">
        <v>0</v>
      </c>
      <c r="Y1524">
        <v>0</v>
      </c>
      <c r="AA1524" t="s">
        <v>51</v>
      </c>
      <c r="AE1524">
        <v>1.02356461575</v>
      </c>
      <c r="AF1524" t="s">
        <v>46</v>
      </c>
      <c r="AG1524">
        <v>0.5</v>
      </c>
      <c r="AH1524" t="s">
        <v>47</v>
      </c>
    </row>
    <row r="1525" spans="1:34" x14ac:dyDescent="0.25">
      <c r="A1525">
        <v>2080</v>
      </c>
      <c r="B1525">
        <v>0</v>
      </c>
      <c r="C1525">
        <v>0</v>
      </c>
      <c r="D1525">
        <v>0</v>
      </c>
      <c r="E1525">
        <v>0</v>
      </c>
      <c r="F1525">
        <v>0</v>
      </c>
      <c r="G1525">
        <v>0</v>
      </c>
      <c r="H1525">
        <v>0</v>
      </c>
      <c r="J1525">
        <v>0</v>
      </c>
      <c r="K1525" t="s">
        <v>51</v>
      </c>
      <c r="S1525">
        <v>0</v>
      </c>
      <c r="T1525">
        <v>0</v>
      </c>
      <c r="U1525">
        <v>0</v>
      </c>
      <c r="V1525">
        <v>0</v>
      </c>
      <c r="W1525">
        <v>0</v>
      </c>
      <c r="X1525">
        <v>0</v>
      </c>
      <c r="Y1525">
        <v>0</v>
      </c>
      <c r="AA1525" t="s">
        <v>51</v>
      </c>
      <c r="AE1525">
        <v>1.06396577213</v>
      </c>
      <c r="AF1525" t="s">
        <v>49</v>
      </c>
      <c r="AG1525">
        <v>50</v>
      </c>
      <c r="AH1525" t="s">
        <v>50</v>
      </c>
    </row>
    <row r="1526" spans="1:34" x14ac:dyDescent="0.25">
      <c r="A1526">
        <v>2080</v>
      </c>
      <c r="B1526">
        <v>0</v>
      </c>
      <c r="C1526">
        <v>0</v>
      </c>
      <c r="D1526">
        <v>0</v>
      </c>
      <c r="E1526">
        <v>0</v>
      </c>
      <c r="F1526">
        <v>0</v>
      </c>
      <c r="G1526">
        <v>0</v>
      </c>
      <c r="H1526">
        <v>0</v>
      </c>
      <c r="J1526">
        <v>0</v>
      </c>
      <c r="K1526" t="s">
        <v>51</v>
      </c>
      <c r="S1526">
        <v>0</v>
      </c>
      <c r="T1526">
        <v>0</v>
      </c>
      <c r="U1526">
        <v>0</v>
      </c>
      <c r="V1526">
        <v>0</v>
      </c>
      <c r="W1526">
        <v>0</v>
      </c>
      <c r="X1526">
        <v>0</v>
      </c>
      <c r="Y1526">
        <v>0</v>
      </c>
      <c r="AA1526" t="s">
        <v>51</v>
      </c>
      <c r="AE1526">
        <v>1.06396577213</v>
      </c>
      <c r="AF1526" t="s">
        <v>34</v>
      </c>
      <c r="AG1526">
        <v>100</v>
      </c>
      <c r="AH1526" t="s">
        <v>35</v>
      </c>
    </row>
    <row r="1527" spans="1:34" x14ac:dyDescent="0.25">
      <c r="A1527">
        <v>2080</v>
      </c>
      <c r="B1527">
        <v>0</v>
      </c>
      <c r="C1527">
        <v>0</v>
      </c>
      <c r="D1527">
        <v>0</v>
      </c>
      <c r="E1527">
        <v>0</v>
      </c>
      <c r="F1527">
        <v>0</v>
      </c>
      <c r="G1527">
        <v>0</v>
      </c>
      <c r="H1527">
        <v>0</v>
      </c>
      <c r="J1527">
        <v>0</v>
      </c>
      <c r="K1527" t="s">
        <v>51</v>
      </c>
      <c r="S1527">
        <v>0</v>
      </c>
      <c r="T1527">
        <v>0</v>
      </c>
      <c r="U1527">
        <v>0</v>
      </c>
      <c r="V1527">
        <v>0</v>
      </c>
      <c r="W1527">
        <v>0</v>
      </c>
      <c r="X1527">
        <v>0</v>
      </c>
      <c r="Y1527">
        <v>0</v>
      </c>
      <c r="AA1527" t="s">
        <v>51</v>
      </c>
      <c r="AE1527">
        <v>1.06396577213</v>
      </c>
      <c r="AF1527" t="s">
        <v>36</v>
      </c>
      <c r="AG1527">
        <v>150</v>
      </c>
      <c r="AH1527" t="s">
        <v>37</v>
      </c>
    </row>
    <row r="1528" spans="1:34" x14ac:dyDescent="0.25">
      <c r="A1528">
        <v>2080</v>
      </c>
      <c r="B1528">
        <v>0</v>
      </c>
      <c r="C1528">
        <v>0</v>
      </c>
      <c r="D1528">
        <v>0</v>
      </c>
      <c r="E1528">
        <v>0</v>
      </c>
      <c r="F1528">
        <v>0</v>
      </c>
      <c r="G1528">
        <v>0</v>
      </c>
      <c r="H1528">
        <v>0</v>
      </c>
      <c r="J1528">
        <v>0</v>
      </c>
      <c r="K1528" t="s">
        <v>51</v>
      </c>
      <c r="S1528">
        <v>0</v>
      </c>
      <c r="T1528">
        <v>0</v>
      </c>
      <c r="U1528">
        <v>0</v>
      </c>
      <c r="V1528">
        <v>0</v>
      </c>
      <c r="W1528">
        <v>0</v>
      </c>
      <c r="X1528">
        <v>0</v>
      </c>
      <c r="Y1528">
        <v>0</v>
      </c>
      <c r="AA1528" t="s">
        <v>51</v>
      </c>
      <c r="AE1528">
        <v>1.06396577213</v>
      </c>
      <c r="AF1528" t="s">
        <v>38</v>
      </c>
      <c r="AG1528">
        <v>200</v>
      </c>
      <c r="AH1528" t="s">
        <v>39</v>
      </c>
    </row>
    <row r="1529" spans="1:34" x14ac:dyDescent="0.25">
      <c r="A1529">
        <v>2080</v>
      </c>
      <c r="B1529">
        <v>0</v>
      </c>
      <c r="C1529">
        <v>0</v>
      </c>
      <c r="D1529">
        <v>0</v>
      </c>
      <c r="E1529">
        <v>0</v>
      </c>
      <c r="F1529">
        <v>0</v>
      </c>
      <c r="G1529">
        <v>0</v>
      </c>
      <c r="H1529">
        <v>0</v>
      </c>
      <c r="J1529">
        <v>0</v>
      </c>
      <c r="K1529" t="s">
        <v>51</v>
      </c>
      <c r="S1529">
        <v>0</v>
      </c>
      <c r="T1529">
        <v>0</v>
      </c>
      <c r="U1529">
        <v>0</v>
      </c>
      <c r="V1529">
        <v>0</v>
      </c>
      <c r="W1529">
        <v>0</v>
      </c>
      <c r="X1529">
        <v>0</v>
      </c>
      <c r="Y1529">
        <v>0</v>
      </c>
      <c r="AA1529" t="s">
        <v>51</v>
      </c>
      <c r="AE1529">
        <v>1.06396577213</v>
      </c>
      <c r="AF1529" t="s">
        <v>44</v>
      </c>
      <c r="AG1529">
        <v>0.4</v>
      </c>
      <c r="AH1529" t="s">
        <v>45</v>
      </c>
    </row>
    <row r="1530" spans="1:34" x14ac:dyDescent="0.25">
      <c r="A1530">
        <v>2080</v>
      </c>
      <c r="B1530">
        <v>0</v>
      </c>
      <c r="C1530">
        <v>0</v>
      </c>
      <c r="D1530">
        <v>0</v>
      </c>
      <c r="E1530">
        <v>0</v>
      </c>
      <c r="F1530">
        <v>0</v>
      </c>
      <c r="G1530">
        <v>0</v>
      </c>
      <c r="H1530">
        <v>0</v>
      </c>
      <c r="J1530">
        <v>0</v>
      </c>
      <c r="K1530" t="s">
        <v>51</v>
      </c>
      <c r="S1530">
        <v>0</v>
      </c>
      <c r="T1530">
        <v>0</v>
      </c>
      <c r="U1530">
        <v>0</v>
      </c>
      <c r="V1530">
        <v>0</v>
      </c>
      <c r="W1530">
        <v>0</v>
      </c>
      <c r="X1530">
        <v>0</v>
      </c>
      <c r="Y1530">
        <v>0</v>
      </c>
      <c r="AA1530" t="s">
        <v>51</v>
      </c>
      <c r="AE1530">
        <v>1.06396577213</v>
      </c>
      <c r="AF1530" t="s">
        <v>46</v>
      </c>
      <c r="AG1530">
        <v>0.5</v>
      </c>
      <c r="AH1530" t="s">
        <v>47</v>
      </c>
    </row>
    <row r="1531" spans="1:34" x14ac:dyDescent="0.25">
      <c r="A1531">
        <v>2081</v>
      </c>
      <c r="B1531">
        <v>0</v>
      </c>
      <c r="C1531">
        <v>0</v>
      </c>
      <c r="D1531">
        <v>0</v>
      </c>
      <c r="E1531">
        <v>0</v>
      </c>
      <c r="F1531">
        <v>0</v>
      </c>
      <c r="G1531">
        <v>0</v>
      </c>
      <c r="H1531">
        <v>0</v>
      </c>
      <c r="J1531">
        <v>0</v>
      </c>
      <c r="K1531">
        <v>4</v>
      </c>
      <c r="L1531">
        <v>2</v>
      </c>
      <c r="M1531">
        <v>0</v>
      </c>
      <c r="N1531">
        <v>0</v>
      </c>
      <c r="O1531">
        <v>2</v>
      </c>
      <c r="P1531">
        <v>0</v>
      </c>
      <c r="Q1531">
        <v>0</v>
      </c>
      <c r="S1531">
        <v>0</v>
      </c>
      <c r="T1531">
        <v>0</v>
      </c>
      <c r="U1531">
        <v>0</v>
      </c>
      <c r="V1531">
        <v>0</v>
      </c>
      <c r="W1531">
        <v>0</v>
      </c>
      <c r="X1531">
        <v>0</v>
      </c>
      <c r="Y1531">
        <v>0</v>
      </c>
      <c r="AA1531" t="s">
        <v>51</v>
      </c>
      <c r="AE1531">
        <v>1.1744897841899999</v>
      </c>
      <c r="AF1531" t="s">
        <v>36</v>
      </c>
      <c r="AG1531">
        <v>150</v>
      </c>
      <c r="AH1531" t="s">
        <v>37</v>
      </c>
    </row>
    <row r="1532" spans="1:34" x14ac:dyDescent="0.25">
      <c r="A1532">
        <v>2081</v>
      </c>
      <c r="B1532">
        <v>0</v>
      </c>
      <c r="C1532">
        <v>0</v>
      </c>
      <c r="D1532">
        <v>0</v>
      </c>
      <c r="E1532">
        <v>0</v>
      </c>
      <c r="F1532">
        <v>0</v>
      </c>
      <c r="G1532">
        <v>0</v>
      </c>
      <c r="H1532">
        <v>0</v>
      </c>
      <c r="J1532">
        <v>0</v>
      </c>
      <c r="K1532">
        <v>4</v>
      </c>
      <c r="L1532">
        <v>2</v>
      </c>
      <c r="M1532">
        <v>0</v>
      </c>
      <c r="N1532">
        <v>0</v>
      </c>
      <c r="O1532">
        <v>2</v>
      </c>
      <c r="P1532">
        <v>0</v>
      </c>
      <c r="Q1532">
        <v>0</v>
      </c>
      <c r="S1532">
        <v>0</v>
      </c>
      <c r="T1532">
        <v>0</v>
      </c>
      <c r="U1532">
        <v>0</v>
      </c>
      <c r="V1532">
        <v>0</v>
      </c>
      <c r="W1532">
        <v>0</v>
      </c>
      <c r="X1532">
        <v>0</v>
      </c>
      <c r="Y1532">
        <v>0</v>
      </c>
      <c r="AA1532" t="s">
        <v>51</v>
      </c>
      <c r="AE1532">
        <v>1.1744897841899999</v>
      </c>
      <c r="AF1532" t="s">
        <v>38</v>
      </c>
      <c r="AG1532">
        <v>200</v>
      </c>
      <c r="AH1532" t="s">
        <v>39</v>
      </c>
    </row>
    <row r="1533" spans="1:34" x14ac:dyDescent="0.25">
      <c r="A1533">
        <v>2083</v>
      </c>
      <c r="B1533">
        <v>0</v>
      </c>
      <c r="C1533">
        <v>0</v>
      </c>
      <c r="D1533">
        <v>0</v>
      </c>
      <c r="E1533">
        <v>0</v>
      </c>
      <c r="F1533">
        <v>0</v>
      </c>
      <c r="G1533">
        <v>0</v>
      </c>
      <c r="H1533">
        <v>0</v>
      </c>
      <c r="J1533">
        <v>0</v>
      </c>
      <c r="K1533">
        <v>0</v>
      </c>
      <c r="L1533">
        <v>0</v>
      </c>
      <c r="M1533">
        <v>0</v>
      </c>
      <c r="N1533">
        <v>0</v>
      </c>
      <c r="O1533">
        <v>0</v>
      </c>
      <c r="P1533">
        <v>0</v>
      </c>
      <c r="Q1533">
        <v>0</v>
      </c>
      <c r="S1533">
        <v>0</v>
      </c>
      <c r="T1533">
        <v>0</v>
      </c>
      <c r="U1533">
        <v>0</v>
      </c>
      <c r="V1533">
        <v>0</v>
      </c>
      <c r="W1533">
        <v>0</v>
      </c>
      <c r="X1533">
        <v>0</v>
      </c>
      <c r="Y1533">
        <v>0</v>
      </c>
      <c r="AA1533">
        <v>5</v>
      </c>
      <c r="AB1533">
        <v>1</v>
      </c>
      <c r="AC1533">
        <v>4</v>
      </c>
      <c r="AD1533">
        <v>20</v>
      </c>
      <c r="AE1533">
        <v>0.85085954351100002</v>
      </c>
      <c r="AF1533" t="s">
        <v>49</v>
      </c>
      <c r="AG1533">
        <v>50</v>
      </c>
      <c r="AH1533" t="s">
        <v>50</v>
      </c>
    </row>
    <row r="1534" spans="1:34" x14ac:dyDescent="0.25">
      <c r="A1534">
        <v>2083</v>
      </c>
      <c r="B1534">
        <v>0</v>
      </c>
      <c r="C1534">
        <v>0</v>
      </c>
      <c r="D1534">
        <v>0</v>
      </c>
      <c r="E1534">
        <v>0</v>
      </c>
      <c r="F1534">
        <v>0</v>
      </c>
      <c r="G1534">
        <v>0</v>
      </c>
      <c r="H1534">
        <v>0</v>
      </c>
      <c r="J1534">
        <v>0</v>
      </c>
      <c r="K1534">
        <v>0</v>
      </c>
      <c r="L1534">
        <v>0</v>
      </c>
      <c r="M1534">
        <v>0</v>
      </c>
      <c r="N1534">
        <v>0</v>
      </c>
      <c r="O1534">
        <v>0</v>
      </c>
      <c r="P1534">
        <v>0</v>
      </c>
      <c r="Q1534">
        <v>0</v>
      </c>
      <c r="S1534">
        <v>0</v>
      </c>
      <c r="T1534">
        <v>0</v>
      </c>
      <c r="U1534">
        <v>0</v>
      </c>
      <c r="V1534">
        <v>0</v>
      </c>
      <c r="W1534">
        <v>0</v>
      </c>
      <c r="X1534">
        <v>0</v>
      </c>
      <c r="Y1534">
        <v>0</v>
      </c>
      <c r="AA1534">
        <v>5</v>
      </c>
      <c r="AB1534">
        <v>1</v>
      </c>
      <c r="AC1534">
        <v>4</v>
      </c>
      <c r="AD1534">
        <v>20</v>
      </c>
      <c r="AE1534">
        <v>0.85085954351100002</v>
      </c>
      <c r="AF1534" t="s">
        <v>34</v>
      </c>
      <c r="AG1534">
        <v>100</v>
      </c>
      <c r="AH1534" t="s">
        <v>35</v>
      </c>
    </row>
    <row r="1535" spans="1:34" x14ac:dyDescent="0.25">
      <c r="A1535">
        <v>2083</v>
      </c>
      <c r="B1535">
        <v>0</v>
      </c>
      <c r="C1535">
        <v>0</v>
      </c>
      <c r="D1535">
        <v>0</v>
      </c>
      <c r="E1535">
        <v>0</v>
      </c>
      <c r="F1535">
        <v>0</v>
      </c>
      <c r="G1535">
        <v>0</v>
      </c>
      <c r="H1535">
        <v>0</v>
      </c>
      <c r="J1535">
        <v>0</v>
      </c>
      <c r="K1535">
        <v>0</v>
      </c>
      <c r="L1535">
        <v>0</v>
      </c>
      <c r="M1535">
        <v>0</v>
      </c>
      <c r="N1535">
        <v>0</v>
      </c>
      <c r="O1535">
        <v>0</v>
      </c>
      <c r="P1535">
        <v>0</v>
      </c>
      <c r="Q1535">
        <v>0</v>
      </c>
      <c r="S1535">
        <v>0</v>
      </c>
      <c r="T1535">
        <v>0</v>
      </c>
      <c r="U1535">
        <v>0</v>
      </c>
      <c r="V1535">
        <v>0</v>
      </c>
      <c r="W1535">
        <v>0</v>
      </c>
      <c r="X1535">
        <v>0</v>
      </c>
      <c r="Y1535">
        <v>0</v>
      </c>
      <c r="AA1535">
        <v>5</v>
      </c>
      <c r="AB1535">
        <v>1</v>
      </c>
      <c r="AC1535">
        <v>4</v>
      </c>
      <c r="AD1535">
        <v>20</v>
      </c>
      <c r="AE1535">
        <v>0.85085954351100002</v>
      </c>
      <c r="AF1535" t="s">
        <v>36</v>
      </c>
      <c r="AG1535">
        <v>150</v>
      </c>
      <c r="AH1535" t="s">
        <v>37</v>
      </c>
    </row>
    <row r="1536" spans="1:34" x14ac:dyDescent="0.25">
      <c r="A1536">
        <v>2083</v>
      </c>
      <c r="B1536">
        <v>0</v>
      </c>
      <c r="C1536">
        <v>0</v>
      </c>
      <c r="D1536">
        <v>0</v>
      </c>
      <c r="E1536">
        <v>0</v>
      </c>
      <c r="F1536">
        <v>0</v>
      </c>
      <c r="G1536">
        <v>0</v>
      </c>
      <c r="H1536">
        <v>0</v>
      </c>
      <c r="J1536">
        <v>0</v>
      </c>
      <c r="K1536">
        <v>0</v>
      </c>
      <c r="L1536">
        <v>0</v>
      </c>
      <c r="M1536">
        <v>0</v>
      </c>
      <c r="N1536">
        <v>0</v>
      </c>
      <c r="O1536">
        <v>0</v>
      </c>
      <c r="P1536">
        <v>0</v>
      </c>
      <c r="Q1536">
        <v>0</v>
      </c>
      <c r="S1536">
        <v>0</v>
      </c>
      <c r="T1536">
        <v>0</v>
      </c>
      <c r="U1536">
        <v>0</v>
      </c>
      <c r="V1536">
        <v>0</v>
      </c>
      <c r="W1536">
        <v>0</v>
      </c>
      <c r="X1536">
        <v>0</v>
      </c>
      <c r="Y1536">
        <v>0</v>
      </c>
      <c r="AA1536">
        <v>5</v>
      </c>
      <c r="AB1536">
        <v>1</v>
      </c>
      <c r="AC1536">
        <v>4</v>
      </c>
      <c r="AD1536">
        <v>20</v>
      </c>
      <c r="AE1536">
        <v>0.85085954351100002</v>
      </c>
      <c r="AF1536" t="s">
        <v>38</v>
      </c>
      <c r="AG1536">
        <v>200</v>
      </c>
      <c r="AH1536" t="s">
        <v>39</v>
      </c>
    </row>
    <row r="1537" spans="1:34" x14ac:dyDescent="0.25">
      <c r="A1537">
        <v>2083</v>
      </c>
      <c r="B1537">
        <v>0</v>
      </c>
      <c r="C1537">
        <v>0</v>
      </c>
      <c r="D1537">
        <v>0</v>
      </c>
      <c r="E1537">
        <v>0</v>
      </c>
      <c r="F1537">
        <v>0</v>
      </c>
      <c r="G1537">
        <v>0</v>
      </c>
      <c r="H1537">
        <v>0</v>
      </c>
      <c r="J1537">
        <v>0</v>
      </c>
      <c r="K1537">
        <v>0</v>
      </c>
      <c r="L1537">
        <v>0</v>
      </c>
      <c r="M1537">
        <v>0</v>
      </c>
      <c r="N1537">
        <v>0</v>
      </c>
      <c r="O1537">
        <v>0</v>
      </c>
      <c r="P1537">
        <v>0</v>
      </c>
      <c r="Q1537">
        <v>0</v>
      </c>
      <c r="S1537">
        <v>0</v>
      </c>
      <c r="T1537">
        <v>0</v>
      </c>
      <c r="U1537">
        <v>0</v>
      </c>
      <c r="V1537">
        <v>0</v>
      </c>
      <c r="W1537">
        <v>0</v>
      </c>
      <c r="X1537">
        <v>0</v>
      </c>
      <c r="Y1537">
        <v>0</v>
      </c>
      <c r="AA1537">
        <v>5</v>
      </c>
      <c r="AB1537">
        <v>1</v>
      </c>
      <c r="AC1537">
        <v>4</v>
      </c>
      <c r="AD1537">
        <v>20</v>
      </c>
      <c r="AE1537">
        <v>0.85085954351100002</v>
      </c>
      <c r="AF1537" t="s">
        <v>46</v>
      </c>
      <c r="AG1537">
        <v>0.5</v>
      </c>
      <c r="AH1537" t="s">
        <v>47</v>
      </c>
    </row>
    <row r="1538" spans="1:34" x14ac:dyDescent="0.25">
      <c r="A1538">
        <v>2088</v>
      </c>
      <c r="B1538">
        <v>8</v>
      </c>
      <c r="C1538">
        <v>8</v>
      </c>
      <c r="D1538">
        <v>0</v>
      </c>
      <c r="E1538">
        <v>0</v>
      </c>
      <c r="F1538">
        <v>0</v>
      </c>
      <c r="G1538">
        <v>0</v>
      </c>
      <c r="H1538">
        <v>0</v>
      </c>
      <c r="I1538">
        <v>1.8</v>
      </c>
      <c r="J1538">
        <v>0</v>
      </c>
      <c r="K1538">
        <v>0</v>
      </c>
      <c r="L1538">
        <v>0</v>
      </c>
      <c r="M1538">
        <v>0</v>
      </c>
      <c r="N1538">
        <v>0</v>
      </c>
      <c r="O1538">
        <v>0</v>
      </c>
      <c r="P1538">
        <v>0</v>
      </c>
      <c r="Q1538">
        <v>0</v>
      </c>
      <c r="S1538">
        <v>0</v>
      </c>
      <c r="T1538">
        <v>0</v>
      </c>
      <c r="U1538">
        <v>0</v>
      </c>
      <c r="V1538">
        <v>0</v>
      </c>
      <c r="W1538">
        <v>0</v>
      </c>
      <c r="X1538">
        <v>0</v>
      </c>
      <c r="Y1538">
        <v>0</v>
      </c>
      <c r="AA1538">
        <v>0</v>
      </c>
      <c r="AB1538">
        <v>0</v>
      </c>
      <c r="AC1538">
        <v>0</v>
      </c>
      <c r="AE1538">
        <v>1.2282537637399999</v>
      </c>
      <c r="AF1538" t="s">
        <v>34</v>
      </c>
      <c r="AG1538">
        <v>100</v>
      </c>
      <c r="AH1538" t="s">
        <v>35</v>
      </c>
    </row>
    <row r="1539" spans="1:34" x14ac:dyDescent="0.25">
      <c r="A1539">
        <v>2088</v>
      </c>
      <c r="B1539">
        <v>8</v>
      </c>
      <c r="C1539">
        <v>8</v>
      </c>
      <c r="D1539">
        <v>0</v>
      </c>
      <c r="E1539">
        <v>0</v>
      </c>
      <c r="F1539">
        <v>0</v>
      </c>
      <c r="G1539">
        <v>0</v>
      </c>
      <c r="H1539">
        <v>0</v>
      </c>
      <c r="I1539">
        <v>1.8</v>
      </c>
      <c r="J1539">
        <v>0</v>
      </c>
      <c r="K1539">
        <v>0</v>
      </c>
      <c r="L1539">
        <v>0</v>
      </c>
      <c r="M1539">
        <v>0</v>
      </c>
      <c r="N1539">
        <v>0</v>
      </c>
      <c r="O1539">
        <v>0</v>
      </c>
      <c r="P1539">
        <v>0</v>
      </c>
      <c r="Q1539">
        <v>0</v>
      </c>
      <c r="S1539">
        <v>0</v>
      </c>
      <c r="T1539">
        <v>0</v>
      </c>
      <c r="U1539">
        <v>0</v>
      </c>
      <c r="V1539">
        <v>0</v>
      </c>
      <c r="W1539">
        <v>0</v>
      </c>
      <c r="X1539">
        <v>0</v>
      </c>
      <c r="Y1539">
        <v>0</v>
      </c>
      <c r="AA1539">
        <v>0</v>
      </c>
      <c r="AB1539">
        <v>0</v>
      </c>
      <c r="AC1539">
        <v>0</v>
      </c>
      <c r="AE1539">
        <v>1.2282537637399999</v>
      </c>
      <c r="AF1539" t="s">
        <v>36</v>
      </c>
      <c r="AG1539">
        <v>150</v>
      </c>
      <c r="AH1539" t="s">
        <v>37</v>
      </c>
    </row>
    <row r="1540" spans="1:34" x14ac:dyDescent="0.25">
      <c r="A1540">
        <v>2088</v>
      </c>
      <c r="B1540">
        <v>8</v>
      </c>
      <c r="C1540">
        <v>8</v>
      </c>
      <c r="D1540">
        <v>0</v>
      </c>
      <c r="E1540">
        <v>0</v>
      </c>
      <c r="F1540">
        <v>0</v>
      </c>
      <c r="G1540">
        <v>0</v>
      </c>
      <c r="H1540">
        <v>0</v>
      </c>
      <c r="I1540">
        <v>1.8</v>
      </c>
      <c r="J1540">
        <v>0</v>
      </c>
      <c r="K1540">
        <v>0</v>
      </c>
      <c r="L1540">
        <v>0</v>
      </c>
      <c r="M1540">
        <v>0</v>
      </c>
      <c r="N1540">
        <v>0</v>
      </c>
      <c r="O1540">
        <v>0</v>
      </c>
      <c r="P1540">
        <v>0</v>
      </c>
      <c r="Q1540">
        <v>0</v>
      </c>
      <c r="S1540">
        <v>0</v>
      </c>
      <c r="T1540">
        <v>0</v>
      </c>
      <c r="U1540">
        <v>0</v>
      </c>
      <c r="V1540">
        <v>0</v>
      </c>
      <c r="W1540">
        <v>0</v>
      </c>
      <c r="X1540">
        <v>0</v>
      </c>
      <c r="Y1540">
        <v>0</v>
      </c>
      <c r="AA1540">
        <v>0</v>
      </c>
      <c r="AB1540">
        <v>0</v>
      </c>
      <c r="AC1540">
        <v>0</v>
      </c>
      <c r="AE1540">
        <v>1.2282537637399999</v>
      </c>
      <c r="AF1540" t="s">
        <v>38</v>
      </c>
      <c r="AG1540">
        <v>200</v>
      </c>
      <c r="AH1540" t="s">
        <v>39</v>
      </c>
    </row>
    <row r="1541" spans="1:34" x14ac:dyDescent="0.25">
      <c r="A1541">
        <v>2091</v>
      </c>
      <c r="B1541">
        <v>0</v>
      </c>
      <c r="C1541">
        <v>0</v>
      </c>
      <c r="D1541">
        <v>0</v>
      </c>
      <c r="E1541">
        <v>0</v>
      </c>
      <c r="F1541">
        <v>0</v>
      </c>
      <c r="G1541">
        <v>0</v>
      </c>
      <c r="H1541">
        <v>0</v>
      </c>
      <c r="J1541">
        <v>4</v>
      </c>
      <c r="K1541">
        <v>0</v>
      </c>
      <c r="L1541">
        <v>0</v>
      </c>
      <c r="M1541">
        <v>0</v>
      </c>
      <c r="N1541">
        <v>0</v>
      </c>
      <c r="O1541">
        <v>0</v>
      </c>
      <c r="P1541">
        <v>0</v>
      </c>
      <c r="Q1541">
        <v>0</v>
      </c>
      <c r="S1541">
        <v>0</v>
      </c>
      <c r="T1541">
        <v>0</v>
      </c>
      <c r="U1541">
        <v>0</v>
      </c>
      <c r="V1541">
        <v>0</v>
      </c>
      <c r="W1541">
        <v>0</v>
      </c>
      <c r="X1541">
        <v>0</v>
      </c>
      <c r="Y1541">
        <v>0</v>
      </c>
      <c r="AA1541">
        <v>2</v>
      </c>
      <c r="AB1541">
        <v>0</v>
      </c>
      <c r="AC1541">
        <v>2</v>
      </c>
      <c r="AE1541">
        <v>0.98253952768200004</v>
      </c>
      <c r="AF1541" t="s">
        <v>36</v>
      </c>
      <c r="AG1541">
        <v>150</v>
      </c>
      <c r="AH1541" t="s">
        <v>37</v>
      </c>
    </row>
    <row r="1542" spans="1:34" x14ac:dyDescent="0.25">
      <c r="A1542">
        <v>2091</v>
      </c>
      <c r="B1542">
        <v>0</v>
      </c>
      <c r="C1542">
        <v>0</v>
      </c>
      <c r="D1542">
        <v>0</v>
      </c>
      <c r="E1542">
        <v>0</v>
      </c>
      <c r="F1542">
        <v>0</v>
      </c>
      <c r="G1542">
        <v>0</v>
      </c>
      <c r="H1542">
        <v>0</v>
      </c>
      <c r="J1542">
        <v>4</v>
      </c>
      <c r="K1542">
        <v>0</v>
      </c>
      <c r="L1542">
        <v>0</v>
      </c>
      <c r="M1542">
        <v>0</v>
      </c>
      <c r="N1542">
        <v>0</v>
      </c>
      <c r="O1542">
        <v>0</v>
      </c>
      <c r="P1542">
        <v>0</v>
      </c>
      <c r="Q1542">
        <v>0</v>
      </c>
      <c r="S1542">
        <v>0</v>
      </c>
      <c r="T1542">
        <v>0</v>
      </c>
      <c r="U1542">
        <v>0</v>
      </c>
      <c r="V1542">
        <v>0</v>
      </c>
      <c r="W1542">
        <v>0</v>
      </c>
      <c r="X1542">
        <v>0</v>
      </c>
      <c r="Y1542">
        <v>0</v>
      </c>
      <c r="AA1542">
        <v>2</v>
      </c>
      <c r="AB1542">
        <v>0</v>
      </c>
      <c r="AC1542">
        <v>2</v>
      </c>
      <c r="AE1542">
        <v>0.98253952768200004</v>
      </c>
      <c r="AF1542" t="s">
        <v>38</v>
      </c>
      <c r="AG1542">
        <v>200</v>
      </c>
      <c r="AH1542" t="s">
        <v>39</v>
      </c>
    </row>
    <row r="1543" spans="1:34" x14ac:dyDescent="0.25">
      <c r="A1543">
        <v>2092</v>
      </c>
      <c r="B1543">
        <v>0</v>
      </c>
      <c r="C1543">
        <v>0</v>
      </c>
      <c r="D1543">
        <v>0</v>
      </c>
      <c r="E1543">
        <v>0</v>
      </c>
      <c r="F1543">
        <v>0</v>
      </c>
      <c r="G1543">
        <v>0</v>
      </c>
      <c r="H1543">
        <v>0</v>
      </c>
      <c r="J1543">
        <v>8</v>
      </c>
      <c r="K1543">
        <v>8</v>
      </c>
      <c r="L1543">
        <v>2</v>
      </c>
      <c r="M1543">
        <v>2</v>
      </c>
      <c r="N1543">
        <v>0</v>
      </c>
      <c r="O1543">
        <v>2</v>
      </c>
      <c r="P1543">
        <v>2</v>
      </c>
      <c r="Q1543">
        <v>0</v>
      </c>
      <c r="R1543">
        <v>6</v>
      </c>
      <c r="S1543">
        <v>6</v>
      </c>
      <c r="T1543">
        <v>0</v>
      </c>
      <c r="U1543">
        <v>3</v>
      </c>
      <c r="V1543">
        <v>0</v>
      </c>
      <c r="W1543">
        <v>0</v>
      </c>
      <c r="X1543">
        <v>3</v>
      </c>
      <c r="Y1543">
        <v>0</v>
      </c>
      <c r="Z1543">
        <v>1.5</v>
      </c>
      <c r="AA1543">
        <v>1</v>
      </c>
      <c r="AB1543">
        <v>0</v>
      </c>
      <c r="AC1543">
        <v>1</v>
      </c>
      <c r="AD1543">
        <v>10</v>
      </c>
      <c r="AE1543">
        <v>0.89104727268600004</v>
      </c>
      <c r="AF1543" t="s">
        <v>34</v>
      </c>
      <c r="AG1543">
        <v>100</v>
      </c>
      <c r="AH1543" t="s">
        <v>35</v>
      </c>
    </row>
    <row r="1544" spans="1:34" x14ac:dyDescent="0.25">
      <c r="A1544">
        <v>2092</v>
      </c>
      <c r="B1544">
        <v>0</v>
      </c>
      <c r="C1544">
        <v>0</v>
      </c>
      <c r="D1544">
        <v>0</v>
      </c>
      <c r="E1544">
        <v>0</v>
      </c>
      <c r="F1544">
        <v>0</v>
      </c>
      <c r="G1544">
        <v>0</v>
      </c>
      <c r="H1544">
        <v>0</v>
      </c>
      <c r="J1544">
        <v>8</v>
      </c>
      <c r="K1544">
        <v>8</v>
      </c>
      <c r="L1544">
        <v>2</v>
      </c>
      <c r="M1544">
        <v>2</v>
      </c>
      <c r="N1544">
        <v>0</v>
      </c>
      <c r="O1544">
        <v>2</v>
      </c>
      <c r="P1544">
        <v>2</v>
      </c>
      <c r="Q1544">
        <v>0</v>
      </c>
      <c r="R1544">
        <v>6</v>
      </c>
      <c r="S1544">
        <v>6</v>
      </c>
      <c r="T1544">
        <v>0</v>
      </c>
      <c r="U1544">
        <v>3</v>
      </c>
      <c r="V1544">
        <v>0</v>
      </c>
      <c r="W1544">
        <v>0</v>
      </c>
      <c r="X1544">
        <v>3</v>
      </c>
      <c r="Y1544">
        <v>0</v>
      </c>
      <c r="Z1544">
        <v>1.5</v>
      </c>
      <c r="AA1544">
        <v>1</v>
      </c>
      <c r="AB1544">
        <v>0</v>
      </c>
      <c r="AC1544">
        <v>1</v>
      </c>
      <c r="AD1544">
        <v>10</v>
      </c>
      <c r="AE1544">
        <v>0.89104727268600004</v>
      </c>
      <c r="AF1544" t="s">
        <v>36</v>
      </c>
      <c r="AG1544">
        <v>150</v>
      </c>
      <c r="AH1544" t="s">
        <v>37</v>
      </c>
    </row>
    <row r="1545" spans="1:34" x14ac:dyDescent="0.25">
      <c r="A1545">
        <v>2092</v>
      </c>
      <c r="B1545">
        <v>0</v>
      </c>
      <c r="C1545">
        <v>0</v>
      </c>
      <c r="D1545">
        <v>0</v>
      </c>
      <c r="E1545">
        <v>0</v>
      </c>
      <c r="F1545">
        <v>0</v>
      </c>
      <c r="G1545">
        <v>0</v>
      </c>
      <c r="H1545">
        <v>0</v>
      </c>
      <c r="J1545">
        <v>8</v>
      </c>
      <c r="K1545">
        <v>8</v>
      </c>
      <c r="L1545">
        <v>2</v>
      </c>
      <c r="M1545">
        <v>2</v>
      </c>
      <c r="N1545">
        <v>0</v>
      </c>
      <c r="O1545">
        <v>2</v>
      </c>
      <c r="P1545">
        <v>2</v>
      </c>
      <c r="Q1545">
        <v>0</v>
      </c>
      <c r="R1545">
        <v>6</v>
      </c>
      <c r="S1545">
        <v>6</v>
      </c>
      <c r="T1545">
        <v>0</v>
      </c>
      <c r="U1545">
        <v>3</v>
      </c>
      <c r="V1545">
        <v>0</v>
      </c>
      <c r="W1545">
        <v>0</v>
      </c>
      <c r="X1545">
        <v>3</v>
      </c>
      <c r="Y1545">
        <v>0</v>
      </c>
      <c r="Z1545">
        <v>1.5</v>
      </c>
      <c r="AA1545">
        <v>1</v>
      </c>
      <c r="AB1545">
        <v>0</v>
      </c>
      <c r="AC1545">
        <v>1</v>
      </c>
      <c r="AD1545">
        <v>10</v>
      </c>
      <c r="AE1545">
        <v>0.89104727268600004</v>
      </c>
      <c r="AF1545" t="s">
        <v>38</v>
      </c>
      <c r="AG1545">
        <v>200</v>
      </c>
      <c r="AH1545" t="s">
        <v>39</v>
      </c>
    </row>
    <row r="1546" spans="1:34" x14ac:dyDescent="0.25">
      <c r="A1546">
        <v>2092</v>
      </c>
      <c r="B1546">
        <v>0</v>
      </c>
      <c r="C1546">
        <v>0</v>
      </c>
      <c r="D1546">
        <v>0</v>
      </c>
      <c r="E1546">
        <v>0</v>
      </c>
      <c r="F1546">
        <v>0</v>
      </c>
      <c r="G1546">
        <v>0</v>
      </c>
      <c r="H1546">
        <v>0</v>
      </c>
      <c r="J1546">
        <v>8</v>
      </c>
      <c r="K1546">
        <v>8</v>
      </c>
      <c r="L1546">
        <v>2</v>
      </c>
      <c r="M1546">
        <v>2</v>
      </c>
      <c r="N1546">
        <v>0</v>
      </c>
      <c r="O1546">
        <v>2</v>
      </c>
      <c r="P1546">
        <v>2</v>
      </c>
      <c r="Q1546">
        <v>0</v>
      </c>
      <c r="R1546">
        <v>6</v>
      </c>
      <c r="S1546">
        <v>6</v>
      </c>
      <c r="T1546">
        <v>0</v>
      </c>
      <c r="U1546">
        <v>3</v>
      </c>
      <c r="V1546">
        <v>0</v>
      </c>
      <c r="W1546">
        <v>0</v>
      </c>
      <c r="X1546">
        <v>3</v>
      </c>
      <c r="Y1546">
        <v>0</v>
      </c>
      <c r="Z1546">
        <v>1.5</v>
      </c>
      <c r="AA1546">
        <v>1</v>
      </c>
      <c r="AB1546">
        <v>0</v>
      </c>
      <c r="AC1546">
        <v>1</v>
      </c>
      <c r="AD1546">
        <v>10</v>
      </c>
      <c r="AE1546">
        <v>0.89104727268600004</v>
      </c>
      <c r="AF1546" t="s">
        <v>42</v>
      </c>
      <c r="AG1546">
        <v>0.3</v>
      </c>
      <c r="AH1546" t="s">
        <v>43</v>
      </c>
    </row>
    <row r="1547" spans="1:34" x14ac:dyDescent="0.25">
      <c r="A1547">
        <v>2092</v>
      </c>
      <c r="B1547">
        <v>0</v>
      </c>
      <c r="C1547">
        <v>0</v>
      </c>
      <c r="D1547">
        <v>0</v>
      </c>
      <c r="E1547">
        <v>0</v>
      </c>
      <c r="F1547">
        <v>0</v>
      </c>
      <c r="G1547">
        <v>0</v>
      </c>
      <c r="H1547">
        <v>0</v>
      </c>
      <c r="J1547">
        <v>8</v>
      </c>
      <c r="K1547">
        <v>8</v>
      </c>
      <c r="L1547">
        <v>2</v>
      </c>
      <c r="M1547">
        <v>2</v>
      </c>
      <c r="N1547">
        <v>0</v>
      </c>
      <c r="O1547">
        <v>2</v>
      </c>
      <c r="P1547">
        <v>2</v>
      </c>
      <c r="Q1547">
        <v>0</v>
      </c>
      <c r="R1547">
        <v>6</v>
      </c>
      <c r="S1547">
        <v>6</v>
      </c>
      <c r="T1547">
        <v>0</v>
      </c>
      <c r="U1547">
        <v>3</v>
      </c>
      <c r="V1547">
        <v>0</v>
      </c>
      <c r="W1547">
        <v>0</v>
      </c>
      <c r="X1547">
        <v>3</v>
      </c>
      <c r="Y1547">
        <v>0</v>
      </c>
      <c r="Z1547">
        <v>1.5</v>
      </c>
      <c r="AA1547">
        <v>1</v>
      </c>
      <c r="AB1547">
        <v>0</v>
      </c>
      <c r="AC1547">
        <v>1</v>
      </c>
      <c r="AD1547">
        <v>10</v>
      </c>
      <c r="AE1547">
        <v>0.89104727268600004</v>
      </c>
      <c r="AF1547" t="s">
        <v>44</v>
      </c>
      <c r="AG1547">
        <v>0.4</v>
      </c>
      <c r="AH1547" t="s">
        <v>45</v>
      </c>
    </row>
    <row r="1548" spans="1:34" x14ac:dyDescent="0.25">
      <c r="A1548">
        <v>2092</v>
      </c>
      <c r="B1548">
        <v>0</v>
      </c>
      <c r="C1548">
        <v>0</v>
      </c>
      <c r="D1548">
        <v>0</v>
      </c>
      <c r="E1548">
        <v>0</v>
      </c>
      <c r="F1548">
        <v>0</v>
      </c>
      <c r="G1548">
        <v>0</v>
      </c>
      <c r="H1548">
        <v>0</v>
      </c>
      <c r="J1548">
        <v>8</v>
      </c>
      <c r="K1548">
        <v>8</v>
      </c>
      <c r="L1548">
        <v>2</v>
      </c>
      <c r="M1548">
        <v>2</v>
      </c>
      <c r="N1548">
        <v>0</v>
      </c>
      <c r="O1548">
        <v>2</v>
      </c>
      <c r="P1548">
        <v>2</v>
      </c>
      <c r="Q1548">
        <v>0</v>
      </c>
      <c r="R1548">
        <v>6</v>
      </c>
      <c r="S1548">
        <v>6</v>
      </c>
      <c r="T1548">
        <v>0</v>
      </c>
      <c r="U1548">
        <v>3</v>
      </c>
      <c r="V1548">
        <v>0</v>
      </c>
      <c r="W1548">
        <v>0</v>
      </c>
      <c r="X1548">
        <v>3</v>
      </c>
      <c r="Y1548">
        <v>0</v>
      </c>
      <c r="Z1548">
        <v>1.5</v>
      </c>
      <c r="AA1548">
        <v>1</v>
      </c>
      <c r="AB1548">
        <v>0</v>
      </c>
      <c r="AC1548">
        <v>1</v>
      </c>
      <c r="AD1548">
        <v>10</v>
      </c>
      <c r="AE1548">
        <v>0.89104727268600004</v>
      </c>
      <c r="AF1548" t="s">
        <v>46</v>
      </c>
      <c r="AG1548">
        <v>0.5</v>
      </c>
      <c r="AH1548" t="s">
        <v>47</v>
      </c>
    </row>
    <row r="1549" spans="1:34" x14ac:dyDescent="0.25">
      <c r="A1549">
        <v>2096</v>
      </c>
      <c r="B1549">
        <v>0</v>
      </c>
      <c r="C1549">
        <v>0</v>
      </c>
      <c r="D1549">
        <v>0</v>
      </c>
      <c r="E1549">
        <v>0</v>
      </c>
      <c r="F1549">
        <v>0</v>
      </c>
      <c r="G1549">
        <v>0</v>
      </c>
      <c r="H1549">
        <v>0</v>
      </c>
      <c r="J1549">
        <v>0</v>
      </c>
      <c r="K1549">
        <v>0</v>
      </c>
      <c r="L1549">
        <v>0</v>
      </c>
      <c r="M1549">
        <v>0</v>
      </c>
      <c r="N1549">
        <v>0</v>
      </c>
      <c r="O1549">
        <v>0</v>
      </c>
      <c r="P1549">
        <v>0</v>
      </c>
      <c r="Q1549">
        <v>0</v>
      </c>
      <c r="S1549" t="s">
        <v>51</v>
      </c>
      <c r="AA1549" t="s">
        <v>51</v>
      </c>
      <c r="AE1549">
        <v>0.444039132911</v>
      </c>
      <c r="AF1549" t="s">
        <v>36</v>
      </c>
      <c r="AG1549">
        <v>150</v>
      </c>
      <c r="AH1549" t="s">
        <v>37</v>
      </c>
    </row>
    <row r="1550" spans="1:34" x14ac:dyDescent="0.25">
      <c r="A1550">
        <v>2096</v>
      </c>
      <c r="B1550">
        <v>0</v>
      </c>
      <c r="C1550">
        <v>0</v>
      </c>
      <c r="D1550">
        <v>0</v>
      </c>
      <c r="E1550">
        <v>0</v>
      </c>
      <c r="F1550">
        <v>0</v>
      </c>
      <c r="G1550">
        <v>0</v>
      </c>
      <c r="H1550">
        <v>0</v>
      </c>
      <c r="J1550">
        <v>0</v>
      </c>
      <c r="K1550">
        <v>0</v>
      </c>
      <c r="L1550">
        <v>0</v>
      </c>
      <c r="M1550">
        <v>0</v>
      </c>
      <c r="N1550">
        <v>0</v>
      </c>
      <c r="O1550">
        <v>0</v>
      </c>
      <c r="P1550">
        <v>0</v>
      </c>
      <c r="Q1550">
        <v>0</v>
      </c>
      <c r="S1550" t="s">
        <v>51</v>
      </c>
      <c r="AA1550" t="s">
        <v>51</v>
      </c>
      <c r="AE1550">
        <v>0.444039132911</v>
      </c>
      <c r="AF1550" t="s">
        <v>38</v>
      </c>
      <c r="AG1550">
        <v>200</v>
      </c>
      <c r="AH1550" t="s">
        <v>39</v>
      </c>
    </row>
    <row r="1551" spans="1:34" x14ac:dyDescent="0.25">
      <c r="A1551">
        <v>2096</v>
      </c>
      <c r="B1551">
        <v>0</v>
      </c>
      <c r="C1551">
        <v>0</v>
      </c>
      <c r="D1551">
        <v>0</v>
      </c>
      <c r="E1551">
        <v>0</v>
      </c>
      <c r="F1551">
        <v>0</v>
      </c>
      <c r="G1551">
        <v>0</v>
      </c>
      <c r="H1551">
        <v>0</v>
      </c>
      <c r="J1551">
        <v>0</v>
      </c>
      <c r="K1551">
        <v>0</v>
      </c>
      <c r="L1551">
        <v>0</v>
      </c>
      <c r="M1551">
        <v>0</v>
      </c>
      <c r="N1551">
        <v>0</v>
      </c>
      <c r="O1551">
        <v>0</v>
      </c>
      <c r="P1551">
        <v>0</v>
      </c>
      <c r="Q1551">
        <v>0</v>
      </c>
      <c r="S1551" t="s">
        <v>51</v>
      </c>
      <c r="AA1551" t="s">
        <v>51</v>
      </c>
      <c r="AE1551">
        <v>0.444039132911</v>
      </c>
      <c r="AF1551" t="s">
        <v>44</v>
      </c>
      <c r="AG1551">
        <v>0.4</v>
      </c>
      <c r="AH1551" t="s">
        <v>45</v>
      </c>
    </row>
    <row r="1552" spans="1:34" x14ac:dyDescent="0.25">
      <c r="A1552">
        <v>2096</v>
      </c>
      <c r="B1552">
        <v>0</v>
      </c>
      <c r="C1552">
        <v>0</v>
      </c>
      <c r="D1552">
        <v>0</v>
      </c>
      <c r="E1552">
        <v>0</v>
      </c>
      <c r="F1552">
        <v>0</v>
      </c>
      <c r="G1552">
        <v>0</v>
      </c>
      <c r="H1552">
        <v>0</v>
      </c>
      <c r="J1552">
        <v>0</v>
      </c>
      <c r="K1552">
        <v>0</v>
      </c>
      <c r="L1552">
        <v>0</v>
      </c>
      <c r="M1552">
        <v>0</v>
      </c>
      <c r="N1552">
        <v>0</v>
      </c>
      <c r="O1552">
        <v>0</v>
      </c>
      <c r="P1552">
        <v>0</v>
      </c>
      <c r="Q1552">
        <v>0</v>
      </c>
      <c r="S1552" t="s">
        <v>51</v>
      </c>
      <c r="AA1552" t="s">
        <v>51</v>
      </c>
      <c r="AE1552">
        <v>0.444039132911</v>
      </c>
      <c r="AF1552" t="s">
        <v>46</v>
      </c>
      <c r="AG1552">
        <v>0.5</v>
      </c>
      <c r="AH1552" t="s">
        <v>47</v>
      </c>
    </row>
    <row r="1553" spans="1:34" x14ac:dyDescent="0.25">
      <c r="A1553">
        <v>2102</v>
      </c>
      <c r="B1553">
        <v>0</v>
      </c>
      <c r="C1553">
        <v>0</v>
      </c>
      <c r="D1553">
        <v>0</v>
      </c>
      <c r="E1553">
        <v>0</v>
      </c>
      <c r="F1553">
        <v>0</v>
      </c>
      <c r="G1553">
        <v>0</v>
      </c>
      <c r="H1553">
        <v>0</v>
      </c>
      <c r="J1553">
        <v>0</v>
      </c>
      <c r="K1553">
        <v>0</v>
      </c>
      <c r="L1553">
        <v>0</v>
      </c>
      <c r="M1553">
        <v>0</v>
      </c>
      <c r="N1553">
        <v>0</v>
      </c>
      <c r="O1553">
        <v>0</v>
      </c>
      <c r="P1553">
        <v>0</v>
      </c>
      <c r="Q1553">
        <v>0</v>
      </c>
      <c r="S1553" t="s">
        <v>51</v>
      </c>
      <c r="AA1553">
        <v>0</v>
      </c>
      <c r="AB1553">
        <v>0</v>
      </c>
      <c r="AC1553">
        <v>0</v>
      </c>
      <c r="AE1553">
        <v>0.96670499732299997</v>
      </c>
      <c r="AF1553" t="s">
        <v>46</v>
      </c>
      <c r="AG1553">
        <v>0.5</v>
      </c>
      <c r="AH1553" t="s">
        <v>47</v>
      </c>
    </row>
    <row r="1554" spans="1:34" x14ac:dyDescent="0.25">
      <c r="A1554">
        <v>2110</v>
      </c>
      <c r="B1554">
        <v>0</v>
      </c>
      <c r="C1554">
        <v>0</v>
      </c>
      <c r="D1554">
        <v>0</v>
      </c>
      <c r="E1554">
        <v>0</v>
      </c>
      <c r="F1554">
        <v>0</v>
      </c>
      <c r="G1554">
        <v>0</v>
      </c>
      <c r="H1554">
        <v>0</v>
      </c>
      <c r="J1554">
        <v>0</v>
      </c>
      <c r="K1554">
        <v>0</v>
      </c>
      <c r="L1554">
        <v>0</v>
      </c>
      <c r="M1554">
        <v>0</v>
      </c>
      <c r="N1554">
        <v>0</v>
      </c>
      <c r="O1554">
        <v>0</v>
      </c>
      <c r="P1554">
        <v>0</v>
      </c>
      <c r="Q1554">
        <v>0</v>
      </c>
      <c r="S1554">
        <v>8</v>
      </c>
      <c r="T1554">
        <v>0</v>
      </c>
      <c r="U1554">
        <v>0</v>
      </c>
      <c r="V1554">
        <v>0</v>
      </c>
      <c r="W1554">
        <v>6</v>
      </c>
      <c r="X1554">
        <v>0</v>
      </c>
      <c r="Y1554">
        <v>2</v>
      </c>
      <c r="AA1554">
        <v>0</v>
      </c>
      <c r="AB1554">
        <v>0</v>
      </c>
      <c r="AC1554">
        <v>0</v>
      </c>
      <c r="AE1554">
        <v>0.46180157533900001</v>
      </c>
      <c r="AF1554" t="s">
        <v>46</v>
      </c>
      <c r="AG1554">
        <v>0.5</v>
      </c>
      <c r="AH1554" t="s">
        <v>47</v>
      </c>
    </row>
    <row r="1555" spans="1:34" x14ac:dyDescent="0.25">
      <c r="A1555">
        <v>2111</v>
      </c>
      <c r="B1555">
        <v>0</v>
      </c>
      <c r="C1555">
        <v>0</v>
      </c>
      <c r="D1555">
        <v>0</v>
      </c>
      <c r="E1555">
        <v>0</v>
      </c>
      <c r="F1555">
        <v>0</v>
      </c>
      <c r="G1555">
        <v>0</v>
      </c>
      <c r="H1555">
        <v>0</v>
      </c>
      <c r="J1555">
        <v>0</v>
      </c>
      <c r="K1555">
        <v>0</v>
      </c>
      <c r="L1555">
        <v>0</v>
      </c>
      <c r="M1555">
        <v>0</v>
      </c>
      <c r="N1555">
        <v>0</v>
      </c>
      <c r="O1555">
        <v>0</v>
      </c>
      <c r="P1555">
        <v>0</v>
      </c>
      <c r="Q1555">
        <v>0</v>
      </c>
      <c r="S1555">
        <v>0</v>
      </c>
      <c r="T1555">
        <v>0</v>
      </c>
      <c r="U1555">
        <v>0</v>
      </c>
      <c r="V1555">
        <v>0</v>
      </c>
      <c r="W1555">
        <v>0</v>
      </c>
      <c r="X1555">
        <v>0</v>
      </c>
      <c r="Y1555">
        <v>0</v>
      </c>
      <c r="AA1555" t="s">
        <v>51</v>
      </c>
      <c r="AE1555">
        <v>1.1167821340899999</v>
      </c>
      <c r="AF1555" t="s">
        <v>38</v>
      </c>
      <c r="AG1555">
        <v>200</v>
      </c>
      <c r="AH1555" t="s">
        <v>39</v>
      </c>
    </row>
    <row r="1556" spans="1:34" x14ac:dyDescent="0.25">
      <c r="A1556">
        <v>2111</v>
      </c>
      <c r="B1556">
        <v>0</v>
      </c>
      <c r="C1556">
        <v>0</v>
      </c>
      <c r="D1556">
        <v>0</v>
      </c>
      <c r="E1556">
        <v>0</v>
      </c>
      <c r="F1556">
        <v>0</v>
      </c>
      <c r="G1556">
        <v>0</v>
      </c>
      <c r="H1556">
        <v>0</v>
      </c>
      <c r="J1556">
        <v>0</v>
      </c>
      <c r="K1556">
        <v>0</v>
      </c>
      <c r="L1556">
        <v>0</v>
      </c>
      <c r="M1556">
        <v>0</v>
      </c>
      <c r="N1556">
        <v>0</v>
      </c>
      <c r="O1556">
        <v>0</v>
      </c>
      <c r="P1556">
        <v>0</v>
      </c>
      <c r="Q1556">
        <v>0</v>
      </c>
      <c r="S1556">
        <v>0</v>
      </c>
      <c r="T1556">
        <v>0</v>
      </c>
      <c r="U1556">
        <v>0</v>
      </c>
      <c r="V1556">
        <v>0</v>
      </c>
      <c r="W1556">
        <v>0</v>
      </c>
      <c r="X1556">
        <v>0</v>
      </c>
      <c r="Y1556">
        <v>0</v>
      </c>
      <c r="AA1556" t="s">
        <v>51</v>
      </c>
      <c r="AE1556">
        <v>1.1167821340899999</v>
      </c>
      <c r="AF1556" t="s">
        <v>40</v>
      </c>
      <c r="AG1556">
        <v>0.2</v>
      </c>
      <c r="AH1556" t="s">
        <v>41</v>
      </c>
    </row>
    <row r="1557" spans="1:34" x14ac:dyDescent="0.25">
      <c r="A1557">
        <v>2111</v>
      </c>
      <c r="B1557">
        <v>0</v>
      </c>
      <c r="C1557">
        <v>0</v>
      </c>
      <c r="D1557">
        <v>0</v>
      </c>
      <c r="E1557">
        <v>0</v>
      </c>
      <c r="F1557">
        <v>0</v>
      </c>
      <c r="G1557">
        <v>0</v>
      </c>
      <c r="H1557">
        <v>0</v>
      </c>
      <c r="J1557">
        <v>0</v>
      </c>
      <c r="K1557">
        <v>0</v>
      </c>
      <c r="L1557">
        <v>0</v>
      </c>
      <c r="M1557">
        <v>0</v>
      </c>
      <c r="N1557">
        <v>0</v>
      </c>
      <c r="O1557">
        <v>0</v>
      </c>
      <c r="P1557">
        <v>0</v>
      </c>
      <c r="Q1557">
        <v>0</v>
      </c>
      <c r="S1557">
        <v>0</v>
      </c>
      <c r="T1557">
        <v>0</v>
      </c>
      <c r="U1557">
        <v>0</v>
      </c>
      <c r="V1557">
        <v>0</v>
      </c>
      <c r="W1557">
        <v>0</v>
      </c>
      <c r="X1557">
        <v>0</v>
      </c>
      <c r="Y1557">
        <v>0</v>
      </c>
      <c r="AA1557" t="s">
        <v>51</v>
      </c>
      <c r="AE1557">
        <v>1.1167821340899999</v>
      </c>
      <c r="AF1557" t="s">
        <v>42</v>
      </c>
      <c r="AG1557">
        <v>0.3</v>
      </c>
      <c r="AH1557" t="s">
        <v>43</v>
      </c>
    </row>
    <row r="1558" spans="1:34" x14ac:dyDescent="0.25">
      <c r="A1558">
        <v>2111</v>
      </c>
      <c r="B1558">
        <v>0</v>
      </c>
      <c r="C1558">
        <v>0</v>
      </c>
      <c r="D1558">
        <v>0</v>
      </c>
      <c r="E1558">
        <v>0</v>
      </c>
      <c r="F1558">
        <v>0</v>
      </c>
      <c r="G1558">
        <v>0</v>
      </c>
      <c r="H1558">
        <v>0</v>
      </c>
      <c r="J1558">
        <v>0</v>
      </c>
      <c r="K1558">
        <v>0</v>
      </c>
      <c r="L1558">
        <v>0</v>
      </c>
      <c r="M1558">
        <v>0</v>
      </c>
      <c r="N1558">
        <v>0</v>
      </c>
      <c r="O1558">
        <v>0</v>
      </c>
      <c r="P1558">
        <v>0</v>
      </c>
      <c r="Q1558">
        <v>0</v>
      </c>
      <c r="S1558">
        <v>0</v>
      </c>
      <c r="T1558">
        <v>0</v>
      </c>
      <c r="U1558">
        <v>0</v>
      </c>
      <c r="V1558">
        <v>0</v>
      </c>
      <c r="W1558">
        <v>0</v>
      </c>
      <c r="X1558">
        <v>0</v>
      </c>
      <c r="Y1558">
        <v>0</v>
      </c>
      <c r="AA1558" t="s">
        <v>51</v>
      </c>
      <c r="AE1558">
        <v>1.1167821340899999</v>
      </c>
      <c r="AF1558" t="s">
        <v>44</v>
      </c>
      <c r="AG1558">
        <v>0.4</v>
      </c>
      <c r="AH1558" t="s">
        <v>45</v>
      </c>
    </row>
    <row r="1559" spans="1:34" x14ac:dyDescent="0.25">
      <c r="A1559">
        <v>2111</v>
      </c>
      <c r="B1559">
        <v>0</v>
      </c>
      <c r="C1559">
        <v>0</v>
      </c>
      <c r="D1559">
        <v>0</v>
      </c>
      <c r="E1559">
        <v>0</v>
      </c>
      <c r="F1559">
        <v>0</v>
      </c>
      <c r="G1559">
        <v>0</v>
      </c>
      <c r="H1559">
        <v>0</v>
      </c>
      <c r="J1559">
        <v>0</v>
      </c>
      <c r="K1559">
        <v>0</v>
      </c>
      <c r="L1559">
        <v>0</v>
      </c>
      <c r="M1559">
        <v>0</v>
      </c>
      <c r="N1559">
        <v>0</v>
      </c>
      <c r="O1559">
        <v>0</v>
      </c>
      <c r="P1559">
        <v>0</v>
      </c>
      <c r="Q1559">
        <v>0</v>
      </c>
      <c r="S1559">
        <v>0</v>
      </c>
      <c r="T1559">
        <v>0</v>
      </c>
      <c r="U1559">
        <v>0</v>
      </c>
      <c r="V1559">
        <v>0</v>
      </c>
      <c r="W1559">
        <v>0</v>
      </c>
      <c r="X1559">
        <v>0</v>
      </c>
      <c r="Y1559">
        <v>0</v>
      </c>
      <c r="AA1559" t="s">
        <v>51</v>
      </c>
      <c r="AE1559">
        <v>1.1167821340899999</v>
      </c>
      <c r="AF1559" t="s">
        <v>46</v>
      </c>
      <c r="AG1559">
        <v>0.5</v>
      </c>
      <c r="AH1559" t="s">
        <v>47</v>
      </c>
    </row>
    <row r="1560" spans="1:34" x14ac:dyDescent="0.25">
      <c r="A1560">
        <v>2112</v>
      </c>
      <c r="B1560" t="s">
        <v>51</v>
      </c>
      <c r="J1560">
        <v>0</v>
      </c>
      <c r="K1560">
        <v>0</v>
      </c>
      <c r="L1560">
        <v>0</v>
      </c>
      <c r="M1560">
        <v>0</v>
      </c>
      <c r="N1560">
        <v>0</v>
      </c>
      <c r="O1560">
        <v>0</v>
      </c>
      <c r="P1560">
        <v>0</v>
      </c>
      <c r="Q1560">
        <v>0</v>
      </c>
      <c r="S1560">
        <v>0</v>
      </c>
      <c r="T1560">
        <v>0</v>
      </c>
      <c r="U1560">
        <v>0</v>
      </c>
      <c r="V1560">
        <v>0</v>
      </c>
      <c r="W1560">
        <v>0</v>
      </c>
      <c r="X1560">
        <v>0</v>
      </c>
      <c r="Y1560">
        <v>0</v>
      </c>
      <c r="AA1560" t="s">
        <v>51</v>
      </c>
      <c r="AE1560">
        <v>1.3602829454300001</v>
      </c>
      <c r="AF1560" t="s">
        <v>34</v>
      </c>
      <c r="AG1560">
        <v>100</v>
      </c>
      <c r="AH1560" t="s">
        <v>35</v>
      </c>
    </row>
    <row r="1561" spans="1:34" x14ac:dyDescent="0.25">
      <c r="A1561">
        <v>2112</v>
      </c>
      <c r="B1561" t="s">
        <v>51</v>
      </c>
      <c r="J1561">
        <v>0</v>
      </c>
      <c r="K1561">
        <v>0</v>
      </c>
      <c r="L1561">
        <v>0</v>
      </c>
      <c r="M1561">
        <v>0</v>
      </c>
      <c r="N1561">
        <v>0</v>
      </c>
      <c r="O1561">
        <v>0</v>
      </c>
      <c r="P1561">
        <v>0</v>
      </c>
      <c r="Q1561">
        <v>0</v>
      </c>
      <c r="S1561">
        <v>0</v>
      </c>
      <c r="T1561">
        <v>0</v>
      </c>
      <c r="U1561">
        <v>0</v>
      </c>
      <c r="V1561">
        <v>0</v>
      </c>
      <c r="W1561">
        <v>0</v>
      </c>
      <c r="X1561">
        <v>0</v>
      </c>
      <c r="Y1561">
        <v>0</v>
      </c>
      <c r="AA1561" t="s">
        <v>51</v>
      </c>
      <c r="AE1561">
        <v>1.3602829454300001</v>
      </c>
      <c r="AF1561" t="s">
        <v>36</v>
      </c>
      <c r="AG1561">
        <v>150</v>
      </c>
      <c r="AH1561" t="s">
        <v>37</v>
      </c>
    </row>
    <row r="1562" spans="1:34" x14ac:dyDescent="0.25">
      <c r="A1562">
        <v>2112</v>
      </c>
      <c r="B1562" t="s">
        <v>51</v>
      </c>
      <c r="J1562">
        <v>0</v>
      </c>
      <c r="K1562">
        <v>0</v>
      </c>
      <c r="L1562">
        <v>0</v>
      </c>
      <c r="M1562">
        <v>0</v>
      </c>
      <c r="N1562">
        <v>0</v>
      </c>
      <c r="O1562">
        <v>0</v>
      </c>
      <c r="P1562">
        <v>0</v>
      </c>
      <c r="Q1562">
        <v>0</v>
      </c>
      <c r="S1562">
        <v>0</v>
      </c>
      <c r="T1562">
        <v>0</v>
      </c>
      <c r="U1562">
        <v>0</v>
      </c>
      <c r="V1562">
        <v>0</v>
      </c>
      <c r="W1562">
        <v>0</v>
      </c>
      <c r="X1562">
        <v>0</v>
      </c>
      <c r="Y1562">
        <v>0</v>
      </c>
      <c r="AA1562" t="s">
        <v>51</v>
      </c>
      <c r="AE1562">
        <v>1.3602829454300001</v>
      </c>
      <c r="AF1562" t="s">
        <v>38</v>
      </c>
      <c r="AG1562">
        <v>200</v>
      </c>
      <c r="AH1562" t="s">
        <v>39</v>
      </c>
    </row>
    <row r="1563" spans="1:34" x14ac:dyDescent="0.25">
      <c r="A1563">
        <v>2123</v>
      </c>
      <c r="B1563">
        <v>0</v>
      </c>
      <c r="C1563">
        <v>0</v>
      </c>
      <c r="D1563">
        <v>0</v>
      </c>
      <c r="E1563">
        <v>0</v>
      </c>
      <c r="F1563">
        <v>0</v>
      </c>
      <c r="G1563">
        <v>0</v>
      </c>
      <c r="H1563">
        <v>0</v>
      </c>
      <c r="J1563">
        <v>0</v>
      </c>
      <c r="K1563">
        <v>0</v>
      </c>
      <c r="L1563">
        <v>0</v>
      </c>
      <c r="M1563">
        <v>0</v>
      </c>
      <c r="N1563">
        <v>0</v>
      </c>
      <c r="O1563">
        <v>0</v>
      </c>
      <c r="P1563">
        <v>0</v>
      </c>
      <c r="Q1563">
        <v>0</v>
      </c>
      <c r="S1563">
        <v>4</v>
      </c>
      <c r="T1563">
        <v>1</v>
      </c>
      <c r="U1563">
        <v>0</v>
      </c>
      <c r="V1563">
        <v>0</v>
      </c>
      <c r="W1563">
        <v>0</v>
      </c>
      <c r="X1563">
        <v>1</v>
      </c>
      <c r="Y1563">
        <v>2</v>
      </c>
      <c r="Z1563">
        <v>4</v>
      </c>
      <c r="AA1563">
        <v>3</v>
      </c>
      <c r="AB1563">
        <v>2</v>
      </c>
      <c r="AC1563">
        <v>1</v>
      </c>
      <c r="AD1563">
        <v>10</v>
      </c>
      <c r="AE1563">
        <v>0.71470267283800004</v>
      </c>
      <c r="AF1563" t="s">
        <v>38</v>
      </c>
      <c r="AG1563">
        <v>200</v>
      </c>
      <c r="AH1563" t="s">
        <v>39</v>
      </c>
    </row>
    <row r="1564" spans="1:34" x14ac:dyDescent="0.25">
      <c r="A1564">
        <v>2123</v>
      </c>
      <c r="B1564">
        <v>0</v>
      </c>
      <c r="C1564">
        <v>0</v>
      </c>
      <c r="D1564">
        <v>0</v>
      </c>
      <c r="E1564">
        <v>0</v>
      </c>
      <c r="F1564">
        <v>0</v>
      </c>
      <c r="G1564">
        <v>0</v>
      </c>
      <c r="H1564">
        <v>0</v>
      </c>
      <c r="J1564">
        <v>0</v>
      </c>
      <c r="K1564">
        <v>0</v>
      </c>
      <c r="L1564">
        <v>0</v>
      </c>
      <c r="M1564">
        <v>0</v>
      </c>
      <c r="N1564">
        <v>0</v>
      </c>
      <c r="O1564">
        <v>0</v>
      </c>
      <c r="P1564">
        <v>0</v>
      </c>
      <c r="Q1564">
        <v>0</v>
      </c>
      <c r="S1564">
        <v>4</v>
      </c>
      <c r="T1564">
        <v>1</v>
      </c>
      <c r="U1564">
        <v>0</v>
      </c>
      <c r="V1564">
        <v>0</v>
      </c>
      <c r="W1564">
        <v>0</v>
      </c>
      <c r="X1564">
        <v>1</v>
      </c>
      <c r="Y1564">
        <v>2</v>
      </c>
      <c r="Z1564">
        <v>4</v>
      </c>
      <c r="AA1564">
        <v>3</v>
      </c>
      <c r="AB1564">
        <v>2</v>
      </c>
      <c r="AC1564">
        <v>1</v>
      </c>
      <c r="AD1564">
        <v>10</v>
      </c>
      <c r="AE1564">
        <v>0.71470267283800004</v>
      </c>
      <c r="AF1564" t="s">
        <v>46</v>
      </c>
      <c r="AG1564">
        <v>0.5</v>
      </c>
      <c r="AH1564" t="s">
        <v>47</v>
      </c>
    </row>
    <row r="1565" spans="1:34" x14ac:dyDescent="0.25">
      <c r="A1565">
        <v>2124</v>
      </c>
      <c r="B1565" t="s">
        <v>51</v>
      </c>
      <c r="J1565">
        <v>0</v>
      </c>
      <c r="K1565">
        <v>0</v>
      </c>
      <c r="L1565">
        <v>0</v>
      </c>
      <c r="M1565">
        <v>0</v>
      </c>
      <c r="N1565">
        <v>0</v>
      </c>
      <c r="O1565">
        <v>0</v>
      </c>
      <c r="P1565">
        <v>0</v>
      </c>
      <c r="Q1565">
        <v>0</v>
      </c>
      <c r="S1565" t="s">
        <v>51</v>
      </c>
      <c r="AA1565" t="s">
        <v>51</v>
      </c>
      <c r="AE1565">
        <v>0.77977097933799999</v>
      </c>
      <c r="AF1565" t="s">
        <v>36</v>
      </c>
      <c r="AG1565">
        <v>150</v>
      </c>
      <c r="AH1565" t="s">
        <v>37</v>
      </c>
    </row>
    <row r="1566" spans="1:34" x14ac:dyDescent="0.25">
      <c r="A1566">
        <v>2124</v>
      </c>
      <c r="B1566" t="s">
        <v>51</v>
      </c>
      <c r="J1566">
        <v>0</v>
      </c>
      <c r="K1566">
        <v>0</v>
      </c>
      <c r="L1566">
        <v>0</v>
      </c>
      <c r="M1566">
        <v>0</v>
      </c>
      <c r="N1566">
        <v>0</v>
      </c>
      <c r="O1566">
        <v>0</v>
      </c>
      <c r="P1566">
        <v>0</v>
      </c>
      <c r="Q1566">
        <v>0</v>
      </c>
      <c r="S1566" t="s">
        <v>51</v>
      </c>
      <c r="AA1566" t="s">
        <v>51</v>
      </c>
      <c r="AE1566">
        <v>0.77977097933799999</v>
      </c>
      <c r="AF1566" t="s">
        <v>38</v>
      </c>
      <c r="AG1566">
        <v>200</v>
      </c>
      <c r="AH1566" t="s">
        <v>39</v>
      </c>
    </row>
    <row r="1567" spans="1:34" x14ac:dyDescent="0.25">
      <c r="A1567">
        <v>2124</v>
      </c>
      <c r="B1567" t="s">
        <v>51</v>
      </c>
      <c r="J1567">
        <v>0</v>
      </c>
      <c r="K1567">
        <v>0</v>
      </c>
      <c r="L1567">
        <v>0</v>
      </c>
      <c r="M1567">
        <v>0</v>
      </c>
      <c r="N1567">
        <v>0</v>
      </c>
      <c r="O1567">
        <v>0</v>
      </c>
      <c r="P1567">
        <v>0</v>
      </c>
      <c r="Q1567">
        <v>0</v>
      </c>
      <c r="S1567" t="s">
        <v>51</v>
      </c>
      <c r="AA1567" t="s">
        <v>51</v>
      </c>
      <c r="AE1567">
        <v>0.77977097933799999</v>
      </c>
      <c r="AF1567" t="s">
        <v>46</v>
      </c>
      <c r="AG1567">
        <v>0.5</v>
      </c>
      <c r="AH1567" t="s">
        <v>47</v>
      </c>
    </row>
    <row r="1568" spans="1:34" x14ac:dyDescent="0.25">
      <c r="A1568">
        <v>2129</v>
      </c>
      <c r="B1568">
        <v>0</v>
      </c>
      <c r="C1568">
        <v>0</v>
      </c>
      <c r="D1568">
        <v>0</v>
      </c>
      <c r="E1568">
        <v>0</v>
      </c>
      <c r="F1568">
        <v>0</v>
      </c>
      <c r="G1568">
        <v>0</v>
      </c>
      <c r="H1568">
        <v>0</v>
      </c>
      <c r="J1568">
        <v>0</v>
      </c>
      <c r="K1568">
        <v>0</v>
      </c>
      <c r="L1568">
        <v>0</v>
      </c>
      <c r="M1568">
        <v>0</v>
      </c>
      <c r="N1568">
        <v>0</v>
      </c>
      <c r="O1568">
        <v>0</v>
      </c>
      <c r="P1568">
        <v>0</v>
      </c>
      <c r="Q1568">
        <v>0</v>
      </c>
      <c r="S1568" t="s">
        <v>51</v>
      </c>
      <c r="AA1568" t="s">
        <v>51</v>
      </c>
      <c r="AE1568">
        <v>1.4366934246800001</v>
      </c>
      <c r="AF1568" t="s">
        <v>34</v>
      </c>
      <c r="AG1568">
        <v>100</v>
      </c>
      <c r="AH1568" t="s">
        <v>35</v>
      </c>
    </row>
    <row r="1569" spans="1:34" x14ac:dyDescent="0.25">
      <c r="A1569">
        <v>2129</v>
      </c>
      <c r="B1569">
        <v>0</v>
      </c>
      <c r="C1569">
        <v>0</v>
      </c>
      <c r="D1569">
        <v>0</v>
      </c>
      <c r="E1569">
        <v>0</v>
      </c>
      <c r="F1569">
        <v>0</v>
      </c>
      <c r="G1569">
        <v>0</v>
      </c>
      <c r="H1569">
        <v>0</v>
      </c>
      <c r="J1569">
        <v>0</v>
      </c>
      <c r="K1569">
        <v>0</v>
      </c>
      <c r="L1569">
        <v>0</v>
      </c>
      <c r="M1569">
        <v>0</v>
      </c>
      <c r="N1569">
        <v>0</v>
      </c>
      <c r="O1569">
        <v>0</v>
      </c>
      <c r="P1569">
        <v>0</v>
      </c>
      <c r="Q1569">
        <v>0</v>
      </c>
      <c r="S1569" t="s">
        <v>51</v>
      </c>
      <c r="AA1569" t="s">
        <v>51</v>
      </c>
      <c r="AE1569">
        <v>1.4366934246800001</v>
      </c>
      <c r="AF1569" t="s">
        <v>36</v>
      </c>
      <c r="AG1569">
        <v>150</v>
      </c>
      <c r="AH1569" t="s">
        <v>37</v>
      </c>
    </row>
    <row r="1570" spans="1:34" x14ac:dyDescent="0.25">
      <c r="A1570">
        <v>2129</v>
      </c>
      <c r="B1570">
        <v>0</v>
      </c>
      <c r="C1570">
        <v>0</v>
      </c>
      <c r="D1570">
        <v>0</v>
      </c>
      <c r="E1570">
        <v>0</v>
      </c>
      <c r="F1570">
        <v>0</v>
      </c>
      <c r="G1570">
        <v>0</v>
      </c>
      <c r="H1570">
        <v>0</v>
      </c>
      <c r="J1570">
        <v>0</v>
      </c>
      <c r="K1570">
        <v>0</v>
      </c>
      <c r="L1570">
        <v>0</v>
      </c>
      <c r="M1570">
        <v>0</v>
      </c>
      <c r="N1570">
        <v>0</v>
      </c>
      <c r="O1570">
        <v>0</v>
      </c>
      <c r="P1570">
        <v>0</v>
      </c>
      <c r="Q1570">
        <v>0</v>
      </c>
      <c r="S1570" t="s">
        <v>51</v>
      </c>
      <c r="AA1570" t="s">
        <v>51</v>
      </c>
      <c r="AE1570">
        <v>1.4366934246800001</v>
      </c>
      <c r="AF1570" t="s">
        <v>38</v>
      </c>
      <c r="AG1570">
        <v>200</v>
      </c>
      <c r="AH1570" t="s">
        <v>39</v>
      </c>
    </row>
    <row r="1571" spans="1:34" x14ac:dyDescent="0.25">
      <c r="A1571">
        <v>2129</v>
      </c>
      <c r="B1571">
        <v>0</v>
      </c>
      <c r="C1571">
        <v>0</v>
      </c>
      <c r="D1571">
        <v>0</v>
      </c>
      <c r="E1571">
        <v>0</v>
      </c>
      <c r="F1571">
        <v>0</v>
      </c>
      <c r="G1571">
        <v>0</v>
      </c>
      <c r="H1571">
        <v>0</v>
      </c>
      <c r="J1571">
        <v>0</v>
      </c>
      <c r="K1571">
        <v>0</v>
      </c>
      <c r="L1571">
        <v>0</v>
      </c>
      <c r="M1571">
        <v>0</v>
      </c>
      <c r="N1571">
        <v>0</v>
      </c>
      <c r="O1571">
        <v>0</v>
      </c>
      <c r="P1571">
        <v>0</v>
      </c>
      <c r="Q1571">
        <v>0</v>
      </c>
      <c r="S1571" t="s">
        <v>51</v>
      </c>
      <c r="AA1571" t="s">
        <v>51</v>
      </c>
      <c r="AE1571">
        <v>1.4366934246800001</v>
      </c>
      <c r="AF1571" t="s">
        <v>40</v>
      </c>
      <c r="AG1571">
        <v>0.2</v>
      </c>
      <c r="AH1571" t="s">
        <v>41</v>
      </c>
    </row>
    <row r="1572" spans="1:34" x14ac:dyDescent="0.25">
      <c r="A1572">
        <v>2129</v>
      </c>
      <c r="B1572">
        <v>0</v>
      </c>
      <c r="C1572">
        <v>0</v>
      </c>
      <c r="D1572">
        <v>0</v>
      </c>
      <c r="E1572">
        <v>0</v>
      </c>
      <c r="F1572">
        <v>0</v>
      </c>
      <c r="G1572">
        <v>0</v>
      </c>
      <c r="H1572">
        <v>0</v>
      </c>
      <c r="J1572">
        <v>0</v>
      </c>
      <c r="K1572">
        <v>0</v>
      </c>
      <c r="L1572">
        <v>0</v>
      </c>
      <c r="M1572">
        <v>0</v>
      </c>
      <c r="N1572">
        <v>0</v>
      </c>
      <c r="O1572">
        <v>0</v>
      </c>
      <c r="P1572">
        <v>0</v>
      </c>
      <c r="Q1572">
        <v>0</v>
      </c>
      <c r="S1572" t="s">
        <v>51</v>
      </c>
      <c r="AA1572" t="s">
        <v>51</v>
      </c>
      <c r="AE1572">
        <v>1.4366934246800001</v>
      </c>
      <c r="AF1572" t="s">
        <v>42</v>
      </c>
      <c r="AG1572">
        <v>0.3</v>
      </c>
      <c r="AH1572" t="s">
        <v>43</v>
      </c>
    </row>
    <row r="1573" spans="1:34" x14ac:dyDescent="0.25">
      <c r="A1573">
        <v>2129</v>
      </c>
      <c r="B1573">
        <v>0</v>
      </c>
      <c r="C1573">
        <v>0</v>
      </c>
      <c r="D1573">
        <v>0</v>
      </c>
      <c r="E1573">
        <v>0</v>
      </c>
      <c r="F1573">
        <v>0</v>
      </c>
      <c r="G1573">
        <v>0</v>
      </c>
      <c r="H1573">
        <v>0</v>
      </c>
      <c r="J1573">
        <v>0</v>
      </c>
      <c r="K1573">
        <v>0</v>
      </c>
      <c r="L1573">
        <v>0</v>
      </c>
      <c r="M1573">
        <v>0</v>
      </c>
      <c r="N1573">
        <v>0</v>
      </c>
      <c r="O1573">
        <v>0</v>
      </c>
      <c r="P1573">
        <v>0</v>
      </c>
      <c r="Q1573">
        <v>0</v>
      </c>
      <c r="S1573" t="s">
        <v>51</v>
      </c>
      <c r="AA1573" t="s">
        <v>51</v>
      </c>
      <c r="AE1573">
        <v>1.4366934246800001</v>
      </c>
      <c r="AF1573" t="s">
        <v>44</v>
      </c>
      <c r="AG1573">
        <v>0.4</v>
      </c>
      <c r="AH1573" t="s">
        <v>45</v>
      </c>
    </row>
    <row r="1574" spans="1:34" x14ac:dyDescent="0.25">
      <c r="A1574">
        <v>2129</v>
      </c>
      <c r="B1574">
        <v>0</v>
      </c>
      <c r="C1574">
        <v>0</v>
      </c>
      <c r="D1574">
        <v>0</v>
      </c>
      <c r="E1574">
        <v>0</v>
      </c>
      <c r="F1574">
        <v>0</v>
      </c>
      <c r="G1574">
        <v>0</v>
      </c>
      <c r="H1574">
        <v>0</v>
      </c>
      <c r="J1574">
        <v>0</v>
      </c>
      <c r="K1574">
        <v>0</v>
      </c>
      <c r="L1574">
        <v>0</v>
      </c>
      <c r="M1574">
        <v>0</v>
      </c>
      <c r="N1574">
        <v>0</v>
      </c>
      <c r="O1574">
        <v>0</v>
      </c>
      <c r="P1574">
        <v>0</v>
      </c>
      <c r="Q1574">
        <v>0</v>
      </c>
      <c r="S1574" t="s">
        <v>51</v>
      </c>
      <c r="AA1574" t="s">
        <v>51</v>
      </c>
      <c r="AE1574">
        <v>1.4366934246800001</v>
      </c>
      <c r="AF1574" t="s">
        <v>46</v>
      </c>
      <c r="AG1574">
        <v>0.5</v>
      </c>
      <c r="AH1574" t="s">
        <v>47</v>
      </c>
    </row>
    <row r="1575" spans="1:34" x14ac:dyDescent="0.25">
      <c r="A1575">
        <v>2136</v>
      </c>
      <c r="B1575">
        <v>0</v>
      </c>
      <c r="C1575">
        <v>0</v>
      </c>
      <c r="D1575">
        <v>0</v>
      </c>
      <c r="E1575">
        <v>0</v>
      </c>
      <c r="F1575">
        <v>0</v>
      </c>
      <c r="G1575">
        <v>0</v>
      </c>
      <c r="H1575">
        <v>0</v>
      </c>
      <c r="J1575">
        <v>0</v>
      </c>
      <c r="K1575">
        <v>0</v>
      </c>
      <c r="L1575">
        <v>0</v>
      </c>
      <c r="M1575">
        <v>0</v>
      </c>
      <c r="N1575">
        <v>0</v>
      </c>
      <c r="O1575">
        <v>0</v>
      </c>
      <c r="P1575">
        <v>0</v>
      </c>
      <c r="Q1575">
        <v>0</v>
      </c>
      <c r="S1575">
        <v>10</v>
      </c>
      <c r="T1575">
        <v>2</v>
      </c>
      <c r="U1575">
        <v>6</v>
      </c>
      <c r="V1575">
        <v>0</v>
      </c>
      <c r="W1575">
        <v>2</v>
      </c>
      <c r="X1575">
        <v>0</v>
      </c>
      <c r="Y1575">
        <v>0</v>
      </c>
      <c r="Z1575">
        <v>2</v>
      </c>
      <c r="AA1575">
        <v>4</v>
      </c>
      <c r="AB1575">
        <v>0</v>
      </c>
      <c r="AC1575">
        <v>4</v>
      </c>
      <c r="AD1575">
        <v>10</v>
      </c>
      <c r="AE1575">
        <v>0.98253952768200004</v>
      </c>
      <c r="AF1575" t="s">
        <v>38</v>
      </c>
      <c r="AG1575">
        <v>200</v>
      </c>
      <c r="AH1575" t="s">
        <v>39</v>
      </c>
    </row>
    <row r="1576" spans="1:34" x14ac:dyDescent="0.25">
      <c r="A1576">
        <v>2136</v>
      </c>
      <c r="B1576">
        <v>0</v>
      </c>
      <c r="C1576">
        <v>0</v>
      </c>
      <c r="D1576">
        <v>0</v>
      </c>
      <c r="E1576">
        <v>0</v>
      </c>
      <c r="F1576">
        <v>0</v>
      </c>
      <c r="G1576">
        <v>0</v>
      </c>
      <c r="H1576">
        <v>0</v>
      </c>
      <c r="J1576">
        <v>0</v>
      </c>
      <c r="K1576">
        <v>0</v>
      </c>
      <c r="L1576">
        <v>0</v>
      </c>
      <c r="M1576">
        <v>0</v>
      </c>
      <c r="N1576">
        <v>0</v>
      </c>
      <c r="O1576">
        <v>0</v>
      </c>
      <c r="P1576">
        <v>0</v>
      </c>
      <c r="Q1576">
        <v>0</v>
      </c>
      <c r="S1576">
        <v>10</v>
      </c>
      <c r="T1576">
        <v>2</v>
      </c>
      <c r="U1576">
        <v>6</v>
      </c>
      <c r="V1576">
        <v>0</v>
      </c>
      <c r="W1576">
        <v>2</v>
      </c>
      <c r="X1576">
        <v>0</v>
      </c>
      <c r="Y1576">
        <v>0</v>
      </c>
      <c r="Z1576">
        <v>2</v>
      </c>
      <c r="AA1576">
        <v>4</v>
      </c>
      <c r="AB1576">
        <v>0</v>
      </c>
      <c r="AC1576">
        <v>4</v>
      </c>
      <c r="AD1576">
        <v>10</v>
      </c>
      <c r="AE1576">
        <v>0.98253952768200004</v>
      </c>
      <c r="AF1576" t="s">
        <v>46</v>
      </c>
      <c r="AG1576">
        <v>0.5</v>
      </c>
      <c r="AH1576" t="s">
        <v>47</v>
      </c>
    </row>
    <row r="1577" spans="1:34" x14ac:dyDescent="0.25">
      <c r="A1577">
        <v>2140</v>
      </c>
      <c r="B1577">
        <v>0</v>
      </c>
      <c r="C1577">
        <v>0</v>
      </c>
      <c r="D1577">
        <v>0</v>
      </c>
      <c r="E1577">
        <v>0</v>
      </c>
      <c r="F1577">
        <v>0</v>
      </c>
      <c r="G1577">
        <v>0</v>
      </c>
      <c r="H1577">
        <v>0</v>
      </c>
      <c r="J1577">
        <v>0</v>
      </c>
      <c r="K1577">
        <v>0</v>
      </c>
      <c r="L1577">
        <v>0</v>
      </c>
      <c r="M1577">
        <v>0</v>
      </c>
      <c r="N1577">
        <v>0</v>
      </c>
      <c r="O1577">
        <v>0</v>
      </c>
      <c r="P1577">
        <v>0</v>
      </c>
      <c r="Q1577">
        <v>0</v>
      </c>
      <c r="S1577">
        <v>6</v>
      </c>
      <c r="T1577">
        <v>2</v>
      </c>
      <c r="U1577">
        <v>0</v>
      </c>
      <c r="V1577">
        <v>0</v>
      </c>
      <c r="W1577">
        <v>4</v>
      </c>
      <c r="X1577">
        <v>0</v>
      </c>
      <c r="Y1577">
        <v>0</v>
      </c>
      <c r="Z1577">
        <v>2</v>
      </c>
      <c r="AA1577">
        <v>3</v>
      </c>
      <c r="AB1577">
        <v>0</v>
      </c>
      <c r="AC1577">
        <v>2</v>
      </c>
      <c r="AD1577">
        <v>15</v>
      </c>
      <c r="AE1577">
        <v>1.0687266965</v>
      </c>
      <c r="AF1577" t="s">
        <v>44</v>
      </c>
      <c r="AG1577">
        <v>0.4</v>
      </c>
      <c r="AH1577" t="s">
        <v>45</v>
      </c>
    </row>
    <row r="1578" spans="1:34" x14ac:dyDescent="0.25">
      <c r="A1578">
        <v>2140</v>
      </c>
      <c r="B1578">
        <v>0</v>
      </c>
      <c r="C1578">
        <v>0</v>
      </c>
      <c r="D1578">
        <v>0</v>
      </c>
      <c r="E1578">
        <v>0</v>
      </c>
      <c r="F1578">
        <v>0</v>
      </c>
      <c r="G1578">
        <v>0</v>
      </c>
      <c r="H1578">
        <v>0</v>
      </c>
      <c r="J1578">
        <v>0</v>
      </c>
      <c r="K1578">
        <v>0</v>
      </c>
      <c r="L1578">
        <v>0</v>
      </c>
      <c r="M1578">
        <v>0</v>
      </c>
      <c r="N1578">
        <v>0</v>
      </c>
      <c r="O1578">
        <v>0</v>
      </c>
      <c r="P1578">
        <v>0</v>
      </c>
      <c r="Q1578">
        <v>0</v>
      </c>
      <c r="S1578">
        <v>6</v>
      </c>
      <c r="T1578">
        <v>2</v>
      </c>
      <c r="U1578">
        <v>0</v>
      </c>
      <c r="V1578">
        <v>0</v>
      </c>
      <c r="W1578">
        <v>4</v>
      </c>
      <c r="X1578">
        <v>0</v>
      </c>
      <c r="Y1578">
        <v>0</v>
      </c>
      <c r="Z1578">
        <v>2</v>
      </c>
      <c r="AA1578">
        <v>3</v>
      </c>
      <c r="AB1578">
        <v>0</v>
      </c>
      <c r="AC1578">
        <v>2</v>
      </c>
      <c r="AD1578">
        <v>15</v>
      </c>
      <c r="AE1578">
        <v>1.0687266965</v>
      </c>
      <c r="AF1578" t="s">
        <v>46</v>
      </c>
      <c r="AG1578">
        <v>0.5</v>
      </c>
      <c r="AH1578" t="s">
        <v>47</v>
      </c>
    </row>
    <row r="1579" spans="1:34" x14ac:dyDescent="0.25">
      <c r="A1579">
        <v>2146</v>
      </c>
      <c r="B1579">
        <v>0</v>
      </c>
      <c r="C1579">
        <v>0</v>
      </c>
      <c r="D1579">
        <v>0</v>
      </c>
      <c r="E1579">
        <v>0</v>
      </c>
      <c r="F1579">
        <v>0</v>
      </c>
      <c r="G1579">
        <v>0</v>
      </c>
      <c r="H1579">
        <v>0</v>
      </c>
      <c r="J1579">
        <v>0</v>
      </c>
      <c r="K1579">
        <v>0</v>
      </c>
      <c r="L1579">
        <v>0</v>
      </c>
      <c r="M1579">
        <v>0</v>
      </c>
      <c r="N1579">
        <v>0</v>
      </c>
      <c r="O1579">
        <v>0</v>
      </c>
      <c r="P1579">
        <v>0</v>
      </c>
      <c r="Q1579">
        <v>0</v>
      </c>
      <c r="S1579">
        <v>0</v>
      </c>
      <c r="T1579">
        <v>0</v>
      </c>
      <c r="U1579">
        <v>0</v>
      </c>
      <c r="V1579">
        <v>0</v>
      </c>
      <c r="W1579">
        <v>0</v>
      </c>
      <c r="X1579">
        <v>0</v>
      </c>
      <c r="Y1579">
        <v>0</v>
      </c>
      <c r="AA1579" t="s">
        <v>51</v>
      </c>
      <c r="AE1579">
        <v>1.4015840908099999</v>
      </c>
      <c r="AF1579" t="s">
        <v>36</v>
      </c>
      <c r="AG1579">
        <v>150</v>
      </c>
      <c r="AH1579" t="s">
        <v>37</v>
      </c>
    </row>
    <row r="1580" spans="1:34" x14ac:dyDescent="0.25">
      <c r="A1580">
        <v>2146</v>
      </c>
      <c r="B1580">
        <v>0</v>
      </c>
      <c r="C1580">
        <v>0</v>
      </c>
      <c r="D1580">
        <v>0</v>
      </c>
      <c r="E1580">
        <v>0</v>
      </c>
      <c r="F1580">
        <v>0</v>
      </c>
      <c r="G1580">
        <v>0</v>
      </c>
      <c r="H1580">
        <v>0</v>
      </c>
      <c r="J1580">
        <v>0</v>
      </c>
      <c r="K1580">
        <v>0</v>
      </c>
      <c r="L1580">
        <v>0</v>
      </c>
      <c r="M1580">
        <v>0</v>
      </c>
      <c r="N1580">
        <v>0</v>
      </c>
      <c r="O1580">
        <v>0</v>
      </c>
      <c r="P1580">
        <v>0</v>
      </c>
      <c r="Q1580">
        <v>0</v>
      </c>
      <c r="S1580">
        <v>0</v>
      </c>
      <c r="T1580">
        <v>0</v>
      </c>
      <c r="U1580">
        <v>0</v>
      </c>
      <c r="V1580">
        <v>0</v>
      </c>
      <c r="W1580">
        <v>0</v>
      </c>
      <c r="X1580">
        <v>0</v>
      </c>
      <c r="Y1580">
        <v>0</v>
      </c>
      <c r="AA1580" t="s">
        <v>51</v>
      </c>
      <c r="AE1580">
        <v>1.4015840908099999</v>
      </c>
      <c r="AF1580" t="s">
        <v>38</v>
      </c>
      <c r="AG1580">
        <v>200</v>
      </c>
      <c r="AH1580" t="s">
        <v>39</v>
      </c>
    </row>
    <row r="1581" spans="1:34" x14ac:dyDescent="0.25">
      <c r="A1581">
        <v>2151</v>
      </c>
      <c r="B1581">
        <v>0</v>
      </c>
      <c r="C1581">
        <v>0</v>
      </c>
      <c r="D1581">
        <v>0</v>
      </c>
      <c r="E1581">
        <v>0</v>
      </c>
      <c r="F1581">
        <v>0</v>
      </c>
      <c r="G1581">
        <v>0</v>
      </c>
      <c r="H1581">
        <v>0</v>
      </c>
      <c r="J1581">
        <v>0</v>
      </c>
      <c r="K1581">
        <v>0</v>
      </c>
      <c r="L1581">
        <v>0</v>
      </c>
      <c r="M1581">
        <v>0</v>
      </c>
      <c r="N1581">
        <v>0</v>
      </c>
      <c r="O1581">
        <v>0</v>
      </c>
      <c r="P1581">
        <v>0</v>
      </c>
      <c r="Q1581">
        <v>0</v>
      </c>
      <c r="S1581">
        <v>7</v>
      </c>
      <c r="T1581">
        <v>0</v>
      </c>
      <c r="U1581">
        <v>0</v>
      </c>
      <c r="V1581">
        <v>0</v>
      </c>
      <c r="W1581">
        <v>0</v>
      </c>
      <c r="X1581">
        <v>0</v>
      </c>
      <c r="Y1581">
        <v>0</v>
      </c>
      <c r="Z1581">
        <v>4</v>
      </c>
      <c r="AA1581">
        <v>7</v>
      </c>
      <c r="AB1581">
        <v>0</v>
      </c>
      <c r="AC1581">
        <v>0</v>
      </c>
      <c r="AD1581">
        <v>25</v>
      </c>
      <c r="AE1581">
        <v>0.89271362921599995</v>
      </c>
      <c r="AF1581" t="s">
        <v>49</v>
      </c>
      <c r="AG1581">
        <v>50</v>
      </c>
      <c r="AH1581" t="s">
        <v>50</v>
      </c>
    </row>
    <row r="1582" spans="1:34" x14ac:dyDescent="0.25">
      <c r="A1582">
        <v>2151</v>
      </c>
      <c r="B1582">
        <v>0</v>
      </c>
      <c r="C1582">
        <v>0</v>
      </c>
      <c r="D1582">
        <v>0</v>
      </c>
      <c r="E1582">
        <v>0</v>
      </c>
      <c r="F1582">
        <v>0</v>
      </c>
      <c r="G1582">
        <v>0</v>
      </c>
      <c r="H1582">
        <v>0</v>
      </c>
      <c r="J1582">
        <v>0</v>
      </c>
      <c r="K1582">
        <v>0</v>
      </c>
      <c r="L1582">
        <v>0</v>
      </c>
      <c r="M1582">
        <v>0</v>
      </c>
      <c r="N1582">
        <v>0</v>
      </c>
      <c r="O1582">
        <v>0</v>
      </c>
      <c r="P1582">
        <v>0</v>
      </c>
      <c r="Q1582">
        <v>0</v>
      </c>
      <c r="S1582">
        <v>7</v>
      </c>
      <c r="T1582">
        <v>0</v>
      </c>
      <c r="U1582">
        <v>0</v>
      </c>
      <c r="V1582">
        <v>0</v>
      </c>
      <c r="W1582">
        <v>0</v>
      </c>
      <c r="X1582">
        <v>0</v>
      </c>
      <c r="Y1582">
        <v>0</v>
      </c>
      <c r="Z1582">
        <v>4</v>
      </c>
      <c r="AA1582">
        <v>7</v>
      </c>
      <c r="AB1582">
        <v>0</v>
      </c>
      <c r="AC1582">
        <v>0</v>
      </c>
      <c r="AD1582">
        <v>25</v>
      </c>
      <c r="AE1582">
        <v>0.89271362921599995</v>
      </c>
      <c r="AF1582" t="s">
        <v>34</v>
      </c>
      <c r="AG1582">
        <v>100</v>
      </c>
      <c r="AH1582" t="s">
        <v>35</v>
      </c>
    </row>
    <row r="1583" spans="1:34" x14ac:dyDescent="0.25">
      <c r="A1583">
        <v>2151</v>
      </c>
      <c r="B1583">
        <v>0</v>
      </c>
      <c r="C1583">
        <v>0</v>
      </c>
      <c r="D1583">
        <v>0</v>
      </c>
      <c r="E1583">
        <v>0</v>
      </c>
      <c r="F1583">
        <v>0</v>
      </c>
      <c r="G1583">
        <v>0</v>
      </c>
      <c r="H1583">
        <v>0</v>
      </c>
      <c r="J1583">
        <v>0</v>
      </c>
      <c r="K1583">
        <v>0</v>
      </c>
      <c r="L1583">
        <v>0</v>
      </c>
      <c r="M1583">
        <v>0</v>
      </c>
      <c r="N1583">
        <v>0</v>
      </c>
      <c r="O1583">
        <v>0</v>
      </c>
      <c r="P1583">
        <v>0</v>
      </c>
      <c r="Q1583">
        <v>0</v>
      </c>
      <c r="S1583">
        <v>7</v>
      </c>
      <c r="T1583">
        <v>0</v>
      </c>
      <c r="U1583">
        <v>0</v>
      </c>
      <c r="V1583">
        <v>0</v>
      </c>
      <c r="W1583">
        <v>0</v>
      </c>
      <c r="X1583">
        <v>0</v>
      </c>
      <c r="Y1583">
        <v>0</v>
      </c>
      <c r="Z1583">
        <v>4</v>
      </c>
      <c r="AA1583">
        <v>7</v>
      </c>
      <c r="AB1583">
        <v>0</v>
      </c>
      <c r="AC1583">
        <v>0</v>
      </c>
      <c r="AD1583">
        <v>25</v>
      </c>
      <c r="AE1583">
        <v>0.89271362921599995</v>
      </c>
      <c r="AF1583" t="s">
        <v>36</v>
      </c>
      <c r="AG1583">
        <v>150</v>
      </c>
      <c r="AH1583" t="s">
        <v>37</v>
      </c>
    </row>
    <row r="1584" spans="1:34" x14ac:dyDescent="0.25">
      <c r="A1584">
        <v>2151</v>
      </c>
      <c r="B1584">
        <v>0</v>
      </c>
      <c r="C1584">
        <v>0</v>
      </c>
      <c r="D1584">
        <v>0</v>
      </c>
      <c r="E1584">
        <v>0</v>
      </c>
      <c r="F1584">
        <v>0</v>
      </c>
      <c r="G1584">
        <v>0</v>
      </c>
      <c r="H1584">
        <v>0</v>
      </c>
      <c r="J1584">
        <v>0</v>
      </c>
      <c r="K1584">
        <v>0</v>
      </c>
      <c r="L1584">
        <v>0</v>
      </c>
      <c r="M1584">
        <v>0</v>
      </c>
      <c r="N1584">
        <v>0</v>
      </c>
      <c r="O1584">
        <v>0</v>
      </c>
      <c r="P1584">
        <v>0</v>
      </c>
      <c r="Q1584">
        <v>0</v>
      </c>
      <c r="S1584">
        <v>7</v>
      </c>
      <c r="T1584">
        <v>0</v>
      </c>
      <c r="U1584">
        <v>0</v>
      </c>
      <c r="V1584">
        <v>0</v>
      </c>
      <c r="W1584">
        <v>0</v>
      </c>
      <c r="X1584">
        <v>0</v>
      </c>
      <c r="Y1584">
        <v>0</v>
      </c>
      <c r="Z1584">
        <v>4</v>
      </c>
      <c r="AA1584">
        <v>7</v>
      </c>
      <c r="AB1584">
        <v>0</v>
      </c>
      <c r="AC1584">
        <v>0</v>
      </c>
      <c r="AD1584">
        <v>25</v>
      </c>
      <c r="AE1584">
        <v>0.89271362921599995</v>
      </c>
      <c r="AF1584" t="s">
        <v>38</v>
      </c>
      <c r="AG1584">
        <v>200</v>
      </c>
      <c r="AH1584" t="s">
        <v>39</v>
      </c>
    </row>
    <row r="1585" spans="1:34" x14ac:dyDescent="0.25">
      <c r="A1585">
        <v>2151</v>
      </c>
      <c r="B1585">
        <v>0</v>
      </c>
      <c r="C1585">
        <v>0</v>
      </c>
      <c r="D1585">
        <v>0</v>
      </c>
      <c r="E1585">
        <v>0</v>
      </c>
      <c r="F1585">
        <v>0</v>
      </c>
      <c r="G1585">
        <v>0</v>
      </c>
      <c r="H1585">
        <v>0</v>
      </c>
      <c r="J1585">
        <v>0</v>
      </c>
      <c r="K1585">
        <v>0</v>
      </c>
      <c r="L1585">
        <v>0</v>
      </c>
      <c r="M1585">
        <v>0</v>
      </c>
      <c r="N1585">
        <v>0</v>
      </c>
      <c r="O1585">
        <v>0</v>
      </c>
      <c r="P1585">
        <v>0</v>
      </c>
      <c r="Q1585">
        <v>0</v>
      </c>
      <c r="S1585">
        <v>7</v>
      </c>
      <c r="T1585">
        <v>0</v>
      </c>
      <c r="U1585">
        <v>0</v>
      </c>
      <c r="V1585">
        <v>0</v>
      </c>
      <c r="W1585">
        <v>0</v>
      </c>
      <c r="X1585">
        <v>0</v>
      </c>
      <c r="Y1585">
        <v>0</v>
      </c>
      <c r="Z1585">
        <v>4</v>
      </c>
      <c r="AA1585">
        <v>7</v>
      </c>
      <c r="AB1585">
        <v>0</v>
      </c>
      <c r="AC1585">
        <v>0</v>
      </c>
      <c r="AD1585">
        <v>25</v>
      </c>
      <c r="AE1585">
        <v>0.89271362921599995</v>
      </c>
      <c r="AF1585" t="s">
        <v>42</v>
      </c>
      <c r="AG1585">
        <v>0.3</v>
      </c>
      <c r="AH1585" t="s">
        <v>43</v>
      </c>
    </row>
    <row r="1586" spans="1:34" x14ac:dyDescent="0.25">
      <c r="A1586">
        <v>2151</v>
      </c>
      <c r="B1586">
        <v>0</v>
      </c>
      <c r="C1586">
        <v>0</v>
      </c>
      <c r="D1586">
        <v>0</v>
      </c>
      <c r="E1586">
        <v>0</v>
      </c>
      <c r="F1586">
        <v>0</v>
      </c>
      <c r="G1586">
        <v>0</v>
      </c>
      <c r="H1586">
        <v>0</v>
      </c>
      <c r="J1586">
        <v>0</v>
      </c>
      <c r="K1586">
        <v>0</v>
      </c>
      <c r="L1586">
        <v>0</v>
      </c>
      <c r="M1586">
        <v>0</v>
      </c>
      <c r="N1586">
        <v>0</v>
      </c>
      <c r="O1586">
        <v>0</v>
      </c>
      <c r="P1586">
        <v>0</v>
      </c>
      <c r="Q1586">
        <v>0</v>
      </c>
      <c r="S1586">
        <v>7</v>
      </c>
      <c r="T1586">
        <v>0</v>
      </c>
      <c r="U1586">
        <v>0</v>
      </c>
      <c r="V1586">
        <v>0</v>
      </c>
      <c r="W1586">
        <v>0</v>
      </c>
      <c r="X1586">
        <v>0</v>
      </c>
      <c r="Y1586">
        <v>0</v>
      </c>
      <c r="Z1586">
        <v>4</v>
      </c>
      <c r="AA1586">
        <v>7</v>
      </c>
      <c r="AB1586">
        <v>0</v>
      </c>
      <c r="AC1586">
        <v>0</v>
      </c>
      <c r="AD1586">
        <v>25</v>
      </c>
      <c r="AE1586">
        <v>0.89271362921599995</v>
      </c>
      <c r="AF1586" t="s">
        <v>44</v>
      </c>
      <c r="AG1586">
        <v>0.4</v>
      </c>
      <c r="AH1586" t="s">
        <v>45</v>
      </c>
    </row>
    <row r="1587" spans="1:34" x14ac:dyDescent="0.25">
      <c r="A1587">
        <v>2151</v>
      </c>
      <c r="B1587">
        <v>0</v>
      </c>
      <c r="C1587">
        <v>0</v>
      </c>
      <c r="D1587">
        <v>0</v>
      </c>
      <c r="E1587">
        <v>0</v>
      </c>
      <c r="F1587">
        <v>0</v>
      </c>
      <c r="G1587">
        <v>0</v>
      </c>
      <c r="H1587">
        <v>0</v>
      </c>
      <c r="J1587">
        <v>0</v>
      </c>
      <c r="K1587">
        <v>0</v>
      </c>
      <c r="L1587">
        <v>0</v>
      </c>
      <c r="M1587">
        <v>0</v>
      </c>
      <c r="N1587">
        <v>0</v>
      </c>
      <c r="O1587">
        <v>0</v>
      </c>
      <c r="P1587">
        <v>0</v>
      </c>
      <c r="Q1587">
        <v>0</v>
      </c>
      <c r="S1587">
        <v>7</v>
      </c>
      <c r="T1587">
        <v>0</v>
      </c>
      <c r="U1587">
        <v>0</v>
      </c>
      <c r="V1587">
        <v>0</v>
      </c>
      <c r="W1587">
        <v>0</v>
      </c>
      <c r="X1587">
        <v>0</v>
      </c>
      <c r="Y1587">
        <v>0</v>
      </c>
      <c r="Z1587">
        <v>4</v>
      </c>
      <c r="AA1587">
        <v>7</v>
      </c>
      <c r="AB1587">
        <v>0</v>
      </c>
      <c r="AC1587">
        <v>0</v>
      </c>
      <c r="AD1587">
        <v>25</v>
      </c>
      <c r="AE1587">
        <v>0.89271362921599995</v>
      </c>
      <c r="AF1587" t="s">
        <v>46</v>
      </c>
      <c r="AG1587">
        <v>0.5</v>
      </c>
      <c r="AH1587" t="s">
        <v>47</v>
      </c>
    </row>
    <row r="1588" spans="1:34" x14ac:dyDescent="0.25">
      <c r="A1588">
        <v>2152</v>
      </c>
      <c r="B1588">
        <v>3</v>
      </c>
      <c r="C1588">
        <v>2</v>
      </c>
      <c r="D1588">
        <v>0</v>
      </c>
      <c r="E1588">
        <v>0</v>
      </c>
      <c r="F1588">
        <v>0</v>
      </c>
      <c r="G1588">
        <v>0</v>
      </c>
      <c r="H1588">
        <v>1</v>
      </c>
      <c r="I1588">
        <v>2</v>
      </c>
      <c r="J1588">
        <v>0</v>
      </c>
      <c r="K1588">
        <v>0</v>
      </c>
      <c r="L1588">
        <v>0</v>
      </c>
      <c r="M1588">
        <v>0</v>
      </c>
      <c r="N1588">
        <v>0</v>
      </c>
      <c r="O1588">
        <v>0</v>
      </c>
      <c r="P1588">
        <v>0</v>
      </c>
      <c r="Q1588">
        <v>0</v>
      </c>
      <c r="S1588">
        <v>0</v>
      </c>
      <c r="T1588">
        <v>0</v>
      </c>
      <c r="U1588">
        <v>0</v>
      </c>
      <c r="V1588">
        <v>0</v>
      </c>
      <c r="W1588">
        <v>0</v>
      </c>
      <c r="X1588">
        <v>0</v>
      </c>
      <c r="Y1588">
        <v>0</v>
      </c>
      <c r="AA1588">
        <v>1</v>
      </c>
      <c r="AB1588">
        <v>0</v>
      </c>
      <c r="AC1588">
        <v>1</v>
      </c>
      <c r="AD1588">
        <v>15</v>
      </c>
      <c r="AE1588">
        <v>0.87013717061200002</v>
      </c>
      <c r="AF1588" t="s">
        <v>46</v>
      </c>
      <c r="AG1588">
        <v>0.5</v>
      </c>
      <c r="AH1588" t="s">
        <v>47</v>
      </c>
    </row>
    <row r="1589" spans="1:34" x14ac:dyDescent="0.25">
      <c r="A1589">
        <v>2154</v>
      </c>
      <c r="B1589">
        <v>0</v>
      </c>
      <c r="C1589">
        <v>0</v>
      </c>
      <c r="D1589">
        <v>0</v>
      </c>
      <c r="E1589">
        <v>0</v>
      </c>
      <c r="F1589">
        <v>0</v>
      </c>
      <c r="G1589">
        <v>0</v>
      </c>
      <c r="H1589">
        <v>0</v>
      </c>
      <c r="J1589">
        <v>0</v>
      </c>
      <c r="K1589">
        <v>0</v>
      </c>
      <c r="L1589">
        <v>0</v>
      </c>
      <c r="M1589">
        <v>0</v>
      </c>
      <c r="N1589">
        <v>0</v>
      </c>
      <c r="O1589">
        <v>0</v>
      </c>
      <c r="P1589">
        <v>0</v>
      </c>
      <c r="Q1589">
        <v>0</v>
      </c>
      <c r="S1589">
        <v>5</v>
      </c>
      <c r="T1589">
        <v>0</v>
      </c>
      <c r="U1589">
        <v>4</v>
      </c>
      <c r="V1589">
        <v>0</v>
      </c>
      <c r="W1589">
        <v>1</v>
      </c>
      <c r="X1589">
        <v>0</v>
      </c>
      <c r="Y1589">
        <v>0</v>
      </c>
      <c r="Z1589">
        <v>1</v>
      </c>
      <c r="AA1589">
        <v>1</v>
      </c>
      <c r="AB1589">
        <v>0</v>
      </c>
      <c r="AC1589">
        <v>1</v>
      </c>
      <c r="AD1589">
        <v>2</v>
      </c>
      <c r="AE1589">
        <v>0.86415537613600002</v>
      </c>
      <c r="AF1589" t="s">
        <v>34</v>
      </c>
      <c r="AG1589">
        <v>100</v>
      </c>
      <c r="AH1589" t="s">
        <v>35</v>
      </c>
    </row>
    <row r="1590" spans="1:34" x14ac:dyDescent="0.25">
      <c r="A1590">
        <v>2154</v>
      </c>
      <c r="B1590">
        <v>0</v>
      </c>
      <c r="C1590">
        <v>0</v>
      </c>
      <c r="D1590">
        <v>0</v>
      </c>
      <c r="E1590">
        <v>0</v>
      </c>
      <c r="F1590">
        <v>0</v>
      </c>
      <c r="G1590">
        <v>0</v>
      </c>
      <c r="H1590">
        <v>0</v>
      </c>
      <c r="J1590">
        <v>0</v>
      </c>
      <c r="K1590">
        <v>0</v>
      </c>
      <c r="L1590">
        <v>0</v>
      </c>
      <c r="M1590">
        <v>0</v>
      </c>
      <c r="N1590">
        <v>0</v>
      </c>
      <c r="O1590">
        <v>0</v>
      </c>
      <c r="P1590">
        <v>0</v>
      </c>
      <c r="Q1590">
        <v>0</v>
      </c>
      <c r="S1590">
        <v>5</v>
      </c>
      <c r="T1590">
        <v>0</v>
      </c>
      <c r="U1590">
        <v>4</v>
      </c>
      <c r="V1590">
        <v>0</v>
      </c>
      <c r="W1590">
        <v>1</v>
      </c>
      <c r="X1590">
        <v>0</v>
      </c>
      <c r="Y1590">
        <v>0</v>
      </c>
      <c r="Z1590">
        <v>1</v>
      </c>
      <c r="AA1590">
        <v>1</v>
      </c>
      <c r="AB1590">
        <v>0</v>
      </c>
      <c r="AC1590">
        <v>1</v>
      </c>
      <c r="AD1590">
        <v>2</v>
      </c>
      <c r="AE1590">
        <v>0.86415537613600002</v>
      </c>
      <c r="AF1590" t="s">
        <v>36</v>
      </c>
      <c r="AG1590">
        <v>150</v>
      </c>
      <c r="AH1590" t="s">
        <v>37</v>
      </c>
    </row>
    <row r="1591" spans="1:34" x14ac:dyDescent="0.25">
      <c r="A1591">
        <v>2154</v>
      </c>
      <c r="B1591">
        <v>0</v>
      </c>
      <c r="C1591">
        <v>0</v>
      </c>
      <c r="D1591">
        <v>0</v>
      </c>
      <c r="E1591">
        <v>0</v>
      </c>
      <c r="F1591">
        <v>0</v>
      </c>
      <c r="G1591">
        <v>0</v>
      </c>
      <c r="H1591">
        <v>0</v>
      </c>
      <c r="J1591">
        <v>0</v>
      </c>
      <c r="K1591">
        <v>0</v>
      </c>
      <c r="L1591">
        <v>0</v>
      </c>
      <c r="M1591">
        <v>0</v>
      </c>
      <c r="N1591">
        <v>0</v>
      </c>
      <c r="O1591">
        <v>0</v>
      </c>
      <c r="P1591">
        <v>0</v>
      </c>
      <c r="Q1591">
        <v>0</v>
      </c>
      <c r="S1591">
        <v>5</v>
      </c>
      <c r="T1591">
        <v>0</v>
      </c>
      <c r="U1591">
        <v>4</v>
      </c>
      <c r="V1591">
        <v>0</v>
      </c>
      <c r="W1591">
        <v>1</v>
      </c>
      <c r="X1591">
        <v>0</v>
      </c>
      <c r="Y1591">
        <v>0</v>
      </c>
      <c r="Z1591">
        <v>1</v>
      </c>
      <c r="AA1591">
        <v>1</v>
      </c>
      <c r="AB1591">
        <v>0</v>
      </c>
      <c r="AC1591">
        <v>1</v>
      </c>
      <c r="AD1591">
        <v>2</v>
      </c>
      <c r="AE1591">
        <v>0.86415537613600002</v>
      </c>
      <c r="AF1591" t="s">
        <v>38</v>
      </c>
      <c r="AG1591">
        <v>200</v>
      </c>
      <c r="AH1591" t="s">
        <v>39</v>
      </c>
    </row>
    <row r="1592" spans="1:34" x14ac:dyDescent="0.25">
      <c r="A1592">
        <v>2154</v>
      </c>
      <c r="B1592">
        <v>0</v>
      </c>
      <c r="C1592">
        <v>0</v>
      </c>
      <c r="D1592">
        <v>0</v>
      </c>
      <c r="E1592">
        <v>0</v>
      </c>
      <c r="F1592">
        <v>0</v>
      </c>
      <c r="G1592">
        <v>0</v>
      </c>
      <c r="H1592">
        <v>0</v>
      </c>
      <c r="J1592">
        <v>0</v>
      </c>
      <c r="K1592">
        <v>0</v>
      </c>
      <c r="L1592">
        <v>0</v>
      </c>
      <c r="M1592">
        <v>0</v>
      </c>
      <c r="N1592">
        <v>0</v>
      </c>
      <c r="O1592">
        <v>0</v>
      </c>
      <c r="P1592">
        <v>0</v>
      </c>
      <c r="Q1592">
        <v>0</v>
      </c>
      <c r="S1592">
        <v>5</v>
      </c>
      <c r="T1592">
        <v>0</v>
      </c>
      <c r="U1592">
        <v>4</v>
      </c>
      <c r="V1592">
        <v>0</v>
      </c>
      <c r="W1592">
        <v>1</v>
      </c>
      <c r="X1592">
        <v>0</v>
      </c>
      <c r="Y1592">
        <v>0</v>
      </c>
      <c r="Z1592">
        <v>1</v>
      </c>
      <c r="AA1592">
        <v>1</v>
      </c>
      <c r="AB1592">
        <v>0</v>
      </c>
      <c r="AC1592">
        <v>1</v>
      </c>
      <c r="AD1592">
        <v>2</v>
      </c>
      <c r="AE1592">
        <v>0.86415537613600002</v>
      </c>
      <c r="AF1592" t="s">
        <v>42</v>
      </c>
      <c r="AG1592">
        <v>0.3</v>
      </c>
      <c r="AH1592" t="s">
        <v>43</v>
      </c>
    </row>
    <row r="1593" spans="1:34" x14ac:dyDescent="0.25">
      <c r="A1593">
        <v>2154</v>
      </c>
      <c r="B1593">
        <v>0</v>
      </c>
      <c r="C1593">
        <v>0</v>
      </c>
      <c r="D1593">
        <v>0</v>
      </c>
      <c r="E1593">
        <v>0</v>
      </c>
      <c r="F1593">
        <v>0</v>
      </c>
      <c r="G1593">
        <v>0</v>
      </c>
      <c r="H1593">
        <v>0</v>
      </c>
      <c r="J1593">
        <v>0</v>
      </c>
      <c r="K1593">
        <v>0</v>
      </c>
      <c r="L1593">
        <v>0</v>
      </c>
      <c r="M1593">
        <v>0</v>
      </c>
      <c r="N1593">
        <v>0</v>
      </c>
      <c r="O1593">
        <v>0</v>
      </c>
      <c r="P1593">
        <v>0</v>
      </c>
      <c r="Q1593">
        <v>0</v>
      </c>
      <c r="S1593">
        <v>5</v>
      </c>
      <c r="T1593">
        <v>0</v>
      </c>
      <c r="U1593">
        <v>4</v>
      </c>
      <c r="V1593">
        <v>0</v>
      </c>
      <c r="W1593">
        <v>1</v>
      </c>
      <c r="X1593">
        <v>0</v>
      </c>
      <c r="Y1593">
        <v>0</v>
      </c>
      <c r="Z1593">
        <v>1</v>
      </c>
      <c r="AA1593">
        <v>1</v>
      </c>
      <c r="AB1593">
        <v>0</v>
      </c>
      <c r="AC1593">
        <v>1</v>
      </c>
      <c r="AD1593">
        <v>2</v>
      </c>
      <c r="AE1593">
        <v>0.86415537613600002</v>
      </c>
      <c r="AF1593" t="s">
        <v>44</v>
      </c>
      <c r="AG1593">
        <v>0.4</v>
      </c>
      <c r="AH1593" t="s">
        <v>45</v>
      </c>
    </row>
    <row r="1594" spans="1:34" x14ac:dyDescent="0.25">
      <c r="A1594">
        <v>2154</v>
      </c>
      <c r="B1594">
        <v>0</v>
      </c>
      <c r="C1594">
        <v>0</v>
      </c>
      <c r="D1594">
        <v>0</v>
      </c>
      <c r="E1594">
        <v>0</v>
      </c>
      <c r="F1594">
        <v>0</v>
      </c>
      <c r="G1594">
        <v>0</v>
      </c>
      <c r="H1594">
        <v>0</v>
      </c>
      <c r="J1594">
        <v>0</v>
      </c>
      <c r="K1594">
        <v>0</v>
      </c>
      <c r="L1594">
        <v>0</v>
      </c>
      <c r="M1594">
        <v>0</v>
      </c>
      <c r="N1594">
        <v>0</v>
      </c>
      <c r="O1594">
        <v>0</v>
      </c>
      <c r="P1594">
        <v>0</v>
      </c>
      <c r="Q1594">
        <v>0</v>
      </c>
      <c r="S1594">
        <v>5</v>
      </c>
      <c r="T1594">
        <v>0</v>
      </c>
      <c r="U1594">
        <v>4</v>
      </c>
      <c r="V1594">
        <v>0</v>
      </c>
      <c r="W1594">
        <v>1</v>
      </c>
      <c r="X1594">
        <v>0</v>
      </c>
      <c r="Y1594">
        <v>0</v>
      </c>
      <c r="Z1594">
        <v>1</v>
      </c>
      <c r="AA1594">
        <v>1</v>
      </c>
      <c r="AB1594">
        <v>0</v>
      </c>
      <c r="AC1594">
        <v>1</v>
      </c>
      <c r="AD1594">
        <v>2</v>
      </c>
      <c r="AE1594">
        <v>0.86415537613600002</v>
      </c>
      <c r="AF1594" t="s">
        <v>46</v>
      </c>
      <c r="AG1594">
        <v>0.5</v>
      </c>
      <c r="AH1594" t="s">
        <v>47</v>
      </c>
    </row>
    <row r="1595" spans="1:34" x14ac:dyDescent="0.25">
      <c r="A1595">
        <v>2168</v>
      </c>
      <c r="B1595">
        <v>0</v>
      </c>
      <c r="C1595">
        <v>0</v>
      </c>
      <c r="D1595">
        <v>0</v>
      </c>
      <c r="E1595">
        <v>0</v>
      </c>
      <c r="F1595">
        <v>0</v>
      </c>
      <c r="G1595">
        <v>0</v>
      </c>
      <c r="H1595">
        <v>0</v>
      </c>
      <c r="J1595">
        <v>0</v>
      </c>
      <c r="K1595">
        <v>0</v>
      </c>
      <c r="L1595">
        <v>0</v>
      </c>
      <c r="M1595">
        <v>0</v>
      </c>
      <c r="N1595">
        <v>0</v>
      </c>
      <c r="O1595">
        <v>0</v>
      </c>
      <c r="P1595">
        <v>0</v>
      </c>
      <c r="Q1595">
        <v>0</v>
      </c>
      <c r="S1595">
        <v>0</v>
      </c>
      <c r="T1595">
        <v>0</v>
      </c>
      <c r="U1595">
        <v>0</v>
      </c>
      <c r="V1595">
        <v>0</v>
      </c>
      <c r="W1595">
        <v>0</v>
      </c>
      <c r="X1595">
        <v>0</v>
      </c>
      <c r="Y1595">
        <v>0</v>
      </c>
      <c r="AA1595" t="s">
        <v>51</v>
      </c>
      <c r="AE1595">
        <v>1.0950230033799999</v>
      </c>
      <c r="AF1595" t="s">
        <v>44</v>
      </c>
      <c r="AG1595">
        <v>0.4</v>
      </c>
      <c r="AH1595" t="s">
        <v>45</v>
      </c>
    </row>
    <row r="1596" spans="1:34" x14ac:dyDescent="0.25">
      <c r="A1596">
        <v>2168</v>
      </c>
      <c r="B1596">
        <v>0</v>
      </c>
      <c r="C1596">
        <v>0</v>
      </c>
      <c r="D1596">
        <v>0</v>
      </c>
      <c r="E1596">
        <v>0</v>
      </c>
      <c r="F1596">
        <v>0</v>
      </c>
      <c r="G1596">
        <v>0</v>
      </c>
      <c r="H1596">
        <v>0</v>
      </c>
      <c r="J1596">
        <v>0</v>
      </c>
      <c r="K1596">
        <v>0</v>
      </c>
      <c r="L1596">
        <v>0</v>
      </c>
      <c r="M1596">
        <v>0</v>
      </c>
      <c r="N1596">
        <v>0</v>
      </c>
      <c r="O1596">
        <v>0</v>
      </c>
      <c r="P1596">
        <v>0</v>
      </c>
      <c r="Q1596">
        <v>0</v>
      </c>
      <c r="S1596">
        <v>0</v>
      </c>
      <c r="T1596">
        <v>0</v>
      </c>
      <c r="U1596">
        <v>0</v>
      </c>
      <c r="V1596">
        <v>0</v>
      </c>
      <c r="W1596">
        <v>0</v>
      </c>
      <c r="X1596">
        <v>0</v>
      </c>
      <c r="Y1596">
        <v>0</v>
      </c>
      <c r="AA1596" t="s">
        <v>51</v>
      </c>
      <c r="AE1596">
        <v>1.0950230033799999</v>
      </c>
      <c r="AF1596" t="s">
        <v>46</v>
      </c>
      <c r="AG1596">
        <v>0.5</v>
      </c>
      <c r="AH1596" t="s">
        <v>47</v>
      </c>
    </row>
    <row r="1597" spans="1:34" x14ac:dyDescent="0.25">
      <c r="A1597">
        <v>2174</v>
      </c>
      <c r="B1597">
        <v>0</v>
      </c>
      <c r="C1597">
        <v>0</v>
      </c>
      <c r="D1597">
        <v>0</v>
      </c>
      <c r="E1597">
        <v>0</v>
      </c>
      <c r="F1597">
        <v>0</v>
      </c>
      <c r="G1597">
        <v>0</v>
      </c>
      <c r="H1597">
        <v>0</v>
      </c>
      <c r="J1597">
        <v>0</v>
      </c>
      <c r="K1597">
        <v>0</v>
      </c>
      <c r="L1597">
        <v>0</v>
      </c>
      <c r="M1597">
        <v>0</v>
      </c>
      <c r="N1597">
        <v>0</v>
      </c>
      <c r="O1597">
        <v>0</v>
      </c>
      <c r="P1597">
        <v>0</v>
      </c>
      <c r="Q1597">
        <v>0</v>
      </c>
      <c r="S1597">
        <v>0</v>
      </c>
      <c r="T1597">
        <v>0</v>
      </c>
      <c r="U1597">
        <v>0</v>
      </c>
      <c r="V1597">
        <v>0</v>
      </c>
      <c r="W1597">
        <v>0</v>
      </c>
      <c r="X1597">
        <v>0</v>
      </c>
      <c r="Y1597">
        <v>0</v>
      </c>
      <c r="AA1597">
        <v>3</v>
      </c>
      <c r="AB1597">
        <v>0</v>
      </c>
      <c r="AC1597">
        <v>3</v>
      </c>
      <c r="AD1597">
        <v>15</v>
      </c>
      <c r="AE1597">
        <v>1.4036890558799999</v>
      </c>
      <c r="AF1597" t="s">
        <v>34</v>
      </c>
      <c r="AG1597">
        <v>100</v>
      </c>
      <c r="AH1597" t="s">
        <v>35</v>
      </c>
    </row>
    <row r="1598" spans="1:34" x14ac:dyDescent="0.25">
      <c r="A1598">
        <v>2174</v>
      </c>
      <c r="B1598">
        <v>0</v>
      </c>
      <c r="C1598">
        <v>0</v>
      </c>
      <c r="D1598">
        <v>0</v>
      </c>
      <c r="E1598">
        <v>0</v>
      </c>
      <c r="F1598">
        <v>0</v>
      </c>
      <c r="G1598">
        <v>0</v>
      </c>
      <c r="H1598">
        <v>0</v>
      </c>
      <c r="J1598">
        <v>0</v>
      </c>
      <c r="K1598">
        <v>0</v>
      </c>
      <c r="L1598">
        <v>0</v>
      </c>
      <c r="M1598">
        <v>0</v>
      </c>
      <c r="N1598">
        <v>0</v>
      </c>
      <c r="O1598">
        <v>0</v>
      </c>
      <c r="P1598">
        <v>0</v>
      </c>
      <c r="Q1598">
        <v>0</v>
      </c>
      <c r="S1598">
        <v>0</v>
      </c>
      <c r="T1598">
        <v>0</v>
      </c>
      <c r="U1598">
        <v>0</v>
      </c>
      <c r="V1598">
        <v>0</v>
      </c>
      <c r="W1598">
        <v>0</v>
      </c>
      <c r="X1598">
        <v>0</v>
      </c>
      <c r="Y1598">
        <v>0</v>
      </c>
      <c r="AA1598">
        <v>3</v>
      </c>
      <c r="AB1598">
        <v>0</v>
      </c>
      <c r="AC1598">
        <v>3</v>
      </c>
      <c r="AD1598">
        <v>15</v>
      </c>
      <c r="AE1598">
        <v>1.4036890558799999</v>
      </c>
      <c r="AF1598" t="s">
        <v>36</v>
      </c>
      <c r="AG1598">
        <v>150</v>
      </c>
      <c r="AH1598" t="s">
        <v>37</v>
      </c>
    </row>
    <row r="1599" spans="1:34" x14ac:dyDescent="0.25">
      <c r="A1599">
        <v>2174</v>
      </c>
      <c r="B1599">
        <v>0</v>
      </c>
      <c r="C1599">
        <v>0</v>
      </c>
      <c r="D1599">
        <v>0</v>
      </c>
      <c r="E1599">
        <v>0</v>
      </c>
      <c r="F1599">
        <v>0</v>
      </c>
      <c r="G1599">
        <v>0</v>
      </c>
      <c r="H1599">
        <v>0</v>
      </c>
      <c r="J1599">
        <v>0</v>
      </c>
      <c r="K1599">
        <v>0</v>
      </c>
      <c r="L1599">
        <v>0</v>
      </c>
      <c r="M1599">
        <v>0</v>
      </c>
      <c r="N1599">
        <v>0</v>
      </c>
      <c r="O1599">
        <v>0</v>
      </c>
      <c r="P1599">
        <v>0</v>
      </c>
      <c r="Q1599">
        <v>0</v>
      </c>
      <c r="S1599">
        <v>0</v>
      </c>
      <c r="T1599">
        <v>0</v>
      </c>
      <c r="U1599">
        <v>0</v>
      </c>
      <c r="V1599">
        <v>0</v>
      </c>
      <c r="W1599">
        <v>0</v>
      </c>
      <c r="X1599">
        <v>0</v>
      </c>
      <c r="Y1599">
        <v>0</v>
      </c>
      <c r="AA1599">
        <v>3</v>
      </c>
      <c r="AB1599">
        <v>0</v>
      </c>
      <c r="AC1599">
        <v>3</v>
      </c>
      <c r="AD1599">
        <v>15</v>
      </c>
      <c r="AE1599">
        <v>1.4036890558799999</v>
      </c>
      <c r="AF1599" t="s">
        <v>38</v>
      </c>
      <c r="AG1599">
        <v>200</v>
      </c>
      <c r="AH1599" t="s">
        <v>39</v>
      </c>
    </row>
    <row r="1600" spans="1:34" x14ac:dyDescent="0.25">
      <c r="A1600">
        <v>2178</v>
      </c>
      <c r="B1600">
        <v>0</v>
      </c>
      <c r="C1600">
        <v>0</v>
      </c>
      <c r="D1600">
        <v>0</v>
      </c>
      <c r="E1600">
        <v>0</v>
      </c>
      <c r="F1600">
        <v>0</v>
      </c>
      <c r="G1600">
        <v>0</v>
      </c>
      <c r="H1600">
        <v>0</v>
      </c>
      <c r="J1600" t="s">
        <v>51</v>
      </c>
      <c r="K1600">
        <v>0</v>
      </c>
      <c r="L1600">
        <v>0</v>
      </c>
      <c r="M1600">
        <v>0</v>
      </c>
      <c r="N1600">
        <v>0</v>
      </c>
      <c r="O1600">
        <v>0</v>
      </c>
      <c r="P1600">
        <v>0</v>
      </c>
      <c r="Q1600">
        <v>0</v>
      </c>
      <c r="S1600" t="s">
        <v>51</v>
      </c>
      <c r="AA1600" t="s">
        <v>51</v>
      </c>
      <c r="AE1600">
        <v>1.59136935062</v>
      </c>
      <c r="AF1600" t="s">
        <v>38</v>
      </c>
      <c r="AG1600">
        <v>200</v>
      </c>
      <c r="AH1600" t="s">
        <v>39</v>
      </c>
    </row>
    <row r="1601" spans="1:34" x14ac:dyDescent="0.25">
      <c r="A1601">
        <v>2191</v>
      </c>
      <c r="B1601">
        <v>0</v>
      </c>
      <c r="C1601">
        <v>0</v>
      </c>
      <c r="D1601">
        <v>0</v>
      </c>
      <c r="E1601">
        <v>0</v>
      </c>
      <c r="F1601">
        <v>0</v>
      </c>
      <c r="G1601">
        <v>0</v>
      </c>
      <c r="H1601">
        <v>0</v>
      </c>
      <c r="J1601">
        <v>0</v>
      </c>
      <c r="K1601">
        <v>10</v>
      </c>
      <c r="L1601">
        <v>0</v>
      </c>
      <c r="M1601">
        <v>0</v>
      </c>
      <c r="N1601">
        <v>0</v>
      </c>
      <c r="O1601">
        <v>10</v>
      </c>
      <c r="P1601">
        <v>0</v>
      </c>
      <c r="Q1601">
        <v>0</v>
      </c>
      <c r="R1601">
        <v>2</v>
      </c>
      <c r="S1601">
        <v>0</v>
      </c>
      <c r="T1601">
        <v>0</v>
      </c>
      <c r="U1601">
        <v>0</v>
      </c>
      <c r="V1601">
        <v>0</v>
      </c>
      <c r="W1601">
        <v>0</v>
      </c>
      <c r="X1601">
        <v>0</v>
      </c>
      <c r="Y1601">
        <v>0</v>
      </c>
      <c r="AA1601">
        <v>2</v>
      </c>
      <c r="AB1601">
        <v>0</v>
      </c>
      <c r="AC1601">
        <v>2</v>
      </c>
      <c r="AE1601">
        <v>1.3759335701199999</v>
      </c>
      <c r="AF1601" t="s">
        <v>46</v>
      </c>
      <c r="AG1601">
        <v>0.5</v>
      </c>
      <c r="AH1601" t="s">
        <v>47</v>
      </c>
    </row>
    <row r="1602" spans="1:34" x14ac:dyDescent="0.25">
      <c r="A1602">
        <v>2193</v>
      </c>
      <c r="B1602">
        <v>0</v>
      </c>
      <c r="C1602">
        <v>0</v>
      </c>
      <c r="D1602">
        <v>0</v>
      </c>
      <c r="E1602">
        <v>0</v>
      </c>
      <c r="F1602">
        <v>0</v>
      </c>
      <c r="G1602">
        <v>0</v>
      </c>
      <c r="H1602">
        <v>0</v>
      </c>
      <c r="J1602">
        <v>0</v>
      </c>
      <c r="K1602" t="s">
        <v>51</v>
      </c>
      <c r="S1602" t="s">
        <v>51</v>
      </c>
      <c r="AA1602" t="s">
        <v>51</v>
      </c>
      <c r="AE1602">
        <v>1.8707990082999999</v>
      </c>
      <c r="AF1602" t="s">
        <v>36</v>
      </c>
      <c r="AG1602">
        <v>150</v>
      </c>
      <c r="AH1602" t="s">
        <v>37</v>
      </c>
    </row>
    <row r="1603" spans="1:34" x14ac:dyDescent="0.25">
      <c r="A1603">
        <v>2193</v>
      </c>
      <c r="B1603">
        <v>0</v>
      </c>
      <c r="C1603">
        <v>0</v>
      </c>
      <c r="D1603">
        <v>0</v>
      </c>
      <c r="E1603">
        <v>0</v>
      </c>
      <c r="F1603">
        <v>0</v>
      </c>
      <c r="G1603">
        <v>0</v>
      </c>
      <c r="H1603">
        <v>0</v>
      </c>
      <c r="J1603">
        <v>0</v>
      </c>
      <c r="K1603" t="s">
        <v>51</v>
      </c>
      <c r="S1603" t="s">
        <v>51</v>
      </c>
      <c r="AA1603" t="s">
        <v>51</v>
      </c>
      <c r="AE1603">
        <v>1.8707990082999999</v>
      </c>
      <c r="AF1603" t="s">
        <v>38</v>
      </c>
      <c r="AG1603">
        <v>200</v>
      </c>
      <c r="AH1603" t="s">
        <v>39</v>
      </c>
    </row>
    <row r="1604" spans="1:34" x14ac:dyDescent="0.25">
      <c r="A1604">
        <v>2193</v>
      </c>
      <c r="B1604">
        <v>0</v>
      </c>
      <c r="C1604">
        <v>0</v>
      </c>
      <c r="D1604">
        <v>0</v>
      </c>
      <c r="E1604">
        <v>0</v>
      </c>
      <c r="F1604">
        <v>0</v>
      </c>
      <c r="G1604">
        <v>0</v>
      </c>
      <c r="H1604">
        <v>0</v>
      </c>
      <c r="J1604">
        <v>0</v>
      </c>
      <c r="K1604" t="s">
        <v>51</v>
      </c>
      <c r="S1604" t="s">
        <v>51</v>
      </c>
      <c r="AA1604" t="s">
        <v>51</v>
      </c>
      <c r="AE1604">
        <v>1.8707990082999999</v>
      </c>
      <c r="AF1604" t="s">
        <v>44</v>
      </c>
      <c r="AG1604">
        <v>0.4</v>
      </c>
      <c r="AH1604" t="s">
        <v>45</v>
      </c>
    </row>
    <row r="1605" spans="1:34" x14ac:dyDescent="0.25">
      <c r="A1605">
        <v>2193</v>
      </c>
      <c r="B1605">
        <v>0</v>
      </c>
      <c r="C1605">
        <v>0</v>
      </c>
      <c r="D1605">
        <v>0</v>
      </c>
      <c r="E1605">
        <v>0</v>
      </c>
      <c r="F1605">
        <v>0</v>
      </c>
      <c r="G1605">
        <v>0</v>
      </c>
      <c r="H1605">
        <v>0</v>
      </c>
      <c r="J1605">
        <v>0</v>
      </c>
      <c r="K1605" t="s">
        <v>51</v>
      </c>
      <c r="S1605" t="s">
        <v>51</v>
      </c>
      <c r="AA1605" t="s">
        <v>51</v>
      </c>
      <c r="AE1605">
        <v>1.8707990082999999</v>
      </c>
      <c r="AF1605" t="s">
        <v>46</v>
      </c>
      <c r="AG1605">
        <v>0.5</v>
      </c>
      <c r="AH1605" t="s">
        <v>47</v>
      </c>
    </row>
    <row r="1606" spans="1:34" x14ac:dyDescent="0.25">
      <c r="A1606">
        <v>2195</v>
      </c>
      <c r="B1606">
        <v>0</v>
      </c>
      <c r="C1606">
        <v>0</v>
      </c>
      <c r="D1606">
        <v>0</v>
      </c>
      <c r="E1606">
        <v>0</v>
      </c>
      <c r="F1606">
        <v>0</v>
      </c>
      <c r="G1606">
        <v>0</v>
      </c>
      <c r="H1606">
        <v>0</v>
      </c>
      <c r="J1606" t="s">
        <v>51</v>
      </c>
      <c r="K1606">
        <v>0</v>
      </c>
      <c r="L1606">
        <v>0</v>
      </c>
      <c r="M1606">
        <v>0</v>
      </c>
      <c r="N1606">
        <v>0</v>
      </c>
      <c r="O1606">
        <v>0</v>
      </c>
      <c r="P1606">
        <v>0</v>
      </c>
      <c r="Q1606">
        <v>0</v>
      </c>
      <c r="S1606">
        <v>0</v>
      </c>
      <c r="T1606">
        <v>0</v>
      </c>
      <c r="U1606">
        <v>0</v>
      </c>
      <c r="V1606">
        <v>0</v>
      </c>
      <c r="W1606">
        <v>0</v>
      </c>
      <c r="X1606">
        <v>0</v>
      </c>
      <c r="Y1606">
        <v>0</v>
      </c>
      <c r="AA1606">
        <v>0</v>
      </c>
      <c r="AB1606">
        <v>0</v>
      </c>
      <c r="AC1606">
        <v>0</v>
      </c>
      <c r="AE1606">
        <v>0.99602078233400004</v>
      </c>
      <c r="AF1606" t="s">
        <v>36</v>
      </c>
      <c r="AG1606">
        <v>150</v>
      </c>
      <c r="AH1606" t="s">
        <v>37</v>
      </c>
    </row>
    <row r="1607" spans="1:34" x14ac:dyDescent="0.25">
      <c r="A1607">
        <v>2195</v>
      </c>
      <c r="B1607">
        <v>0</v>
      </c>
      <c r="C1607">
        <v>0</v>
      </c>
      <c r="D1607">
        <v>0</v>
      </c>
      <c r="E1607">
        <v>0</v>
      </c>
      <c r="F1607">
        <v>0</v>
      </c>
      <c r="G1607">
        <v>0</v>
      </c>
      <c r="H1607">
        <v>0</v>
      </c>
      <c r="J1607" t="s">
        <v>51</v>
      </c>
      <c r="K1607">
        <v>0</v>
      </c>
      <c r="L1607">
        <v>0</v>
      </c>
      <c r="M1607">
        <v>0</v>
      </c>
      <c r="N1607">
        <v>0</v>
      </c>
      <c r="O1607">
        <v>0</v>
      </c>
      <c r="P1607">
        <v>0</v>
      </c>
      <c r="Q1607">
        <v>0</v>
      </c>
      <c r="S1607">
        <v>0</v>
      </c>
      <c r="T1607">
        <v>0</v>
      </c>
      <c r="U1607">
        <v>0</v>
      </c>
      <c r="V1607">
        <v>0</v>
      </c>
      <c r="W1607">
        <v>0</v>
      </c>
      <c r="X1607">
        <v>0</v>
      </c>
      <c r="Y1607">
        <v>0</v>
      </c>
      <c r="AA1607">
        <v>0</v>
      </c>
      <c r="AB1607">
        <v>0</v>
      </c>
      <c r="AC1607">
        <v>0</v>
      </c>
      <c r="AE1607">
        <v>0.99602078233400004</v>
      </c>
      <c r="AF1607" t="s">
        <v>38</v>
      </c>
      <c r="AG1607">
        <v>200</v>
      </c>
      <c r="AH1607" t="s">
        <v>39</v>
      </c>
    </row>
    <row r="1608" spans="1:34" x14ac:dyDescent="0.25">
      <c r="A1608">
        <v>2199</v>
      </c>
      <c r="B1608" t="s">
        <v>52</v>
      </c>
      <c r="J1608" t="s">
        <v>52</v>
      </c>
      <c r="K1608" t="s">
        <v>52</v>
      </c>
      <c r="S1608" t="s">
        <v>52</v>
      </c>
      <c r="AA1608" t="s">
        <v>52</v>
      </c>
      <c r="AE1608">
        <v>0.92095850643999999</v>
      </c>
      <c r="AF1608" t="s">
        <v>34</v>
      </c>
      <c r="AG1608">
        <v>100</v>
      </c>
      <c r="AH1608" t="s">
        <v>35</v>
      </c>
    </row>
    <row r="1609" spans="1:34" x14ac:dyDescent="0.25">
      <c r="A1609">
        <v>2199</v>
      </c>
      <c r="B1609" t="s">
        <v>52</v>
      </c>
      <c r="J1609" t="s">
        <v>52</v>
      </c>
      <c r="K1609" t="s">
        <v>52</v>
      </c>
      <c r="S1609" t="s">
        <v>52</v>
      </c>
      <c r="AA1609" t="s">
        <v>52</v>
      </c>
      <c r="AE1609">
        <v>0.92095850643999999</v>
      </c>
      <c r="AF1609" t="s">
        <v>36</v>
      </c>
      <c r="AG1609">
        <v>150</v>
      </c>
      <c r="AH1609" t="s">
        <v>37</v>
      </c>
    </row>
    <row r="1610" spans="1:34" x14ac:dyDescent="0.25">
      <c r="A1610">
        <v>2199</v>
      </c>
      <c r="B1610" t="s">
        <v>52</v>
      </c>
      <c r="J1610" t="s">
        <v>52</v>
      </c>
      <c r="K1610" t="s">
        <v>52</v>
      </c>
      <c r="S1610" t="s">
        <v>52</v>
      </c>
      <c r="AA1610" t="s">
        <v>52</v>
      </c>
      <c r="AE1610">
        <v>0.92095850643999999</v>
      </c>
      <c r="AF1610" t="s">
        <v>38</v>
      </c>
      <c r="AG1610">
        <v>200</v>
      </c>
      <c r="AH1610" t="s">
        <v>39</v>
      </c>
    </row>
    <row r="1611" spans="1:34" x14ac:dyDescent="0.25">
      <c r="A1611">
        <v>2200</v>
      </c>
      <c r="B1611">
        <v>8</v>
      </c>
      <c r="C1611">
        <v>0</v>
      </c>
      <c r="D1611">
        <v>0</v>
      </c>
      <c r="E1611">
        <v>6</v>
      </c>
      <c r="F1611">
        <v>2</v>
      </c>
      <c r="G1611">
        <v>0</v>
      </c>
      <c r="H1611">
        <v>0</v>
      </c>
      <c r="I1611">
        <v>2</v>
      </c>
      <c r="J1611">
        <v>0</v>
      </c>
      <c r="K1611" t="s">
        <v>51</v>
      </c>
      <c r="S1611">
        <v>4</v>
      </c>
      <c r="T1611">
        <v>0</v>
      </c>
      <c r="U1611">
        <v>2</v>
      </c>
      <c r="V1611">
        <v>2</v>
      </c>
      <c r="W1611">
        <v>0</v>
      </c>
      <c r="X1611">
        <v>0</v>
      </c>
      <c r="Y1611">
        <v>0</v>
      </c>
      <c r="AA1611" t="s">
        <v>51</v>
      </c>
      <c r="AE1611">
        <v>0.98253952768200004</v>
      </c>
      <c r="AF1611" t="s">
        <v>34</v>
      </c>
      <c r="AG1611">
        <v>100</v>
      </c>
      <c r="AH1611" t="s">
        <v>35</v>
      </c>
    </row>
    <row r="1612" spans="1:34" x14ac:dyDescent="0.25">
      <c r="A1612">
        <v>2200</v>
      </c>
      <c r="B1612">
        <v>8</v>
      </c>
      <c r="C1612">
        <v>0</v>
      </c>
      <c r="D1612">
        <v>0</v>
      </c>
      <c r="E1612">
        <v>6</v>
      </c>
      <c r="F1612">
        <v>2</v>
      </c>
      <c r="G1612">
        <v>0</v>
      </c>
      <c r="H1612">
        <v>0</v>
      </c>
      <c r="I1612">
        <v>2</v>
      </c>
      <c r="J1612">
        <v>0</v>
      </c>
      <c r="K1612" t="s">
        <v>51</v>
      </c>
      <c r="S1612">
        <v>4</v>
      </c>
      <c r="T1612">
        <v>0</v>
      </c>
      <c r="U1612">
        <v>2</v>
      </c>
      <c r="V1612">
        <v>2</v>
      </c>
      <c r="W1612">
        <v>0</v>
      </c>
      <c r="X1612">
        <v>0</v>
      </c>
      <c r="Y1612">
        <v>0</v>
      </c>
      <c r="AA1612" t="s">
        <v>51</v>
      </c>
      <c r="AE1612">
        <v>0.98253952768200004</v>
      </c>
      <c r="AF1612" t="s">
        <v>36</v>
      </c>
      <c r="AG1612">
        <v>150</v>
      </c>
      <c r="AH1612" t="s">
        <v>37</v>
      </c>
    </row>
    <row r="1613" spans="1:34" x14ac:dyDescent="0.25">
      <c r="A1613">
        <v>2200</v>
      </c>
      <c r="B1613">
        <v>8</v>
      </c>
      <c r="C1613">
        <v>0</v>
      </c>
      <c r="D1613">
        <v>0</v>
      </c>
      <c r="E1613">
        <v>6</v>
      </c>
      <c r="F1613">
        <v>2</v>
      </c>
      <c r="G1613">
        <v>0</v>
      </c>
      <c r="H1613">
        <v>0</v>
      </c>
      <c r="I1613">
        <v>2</v>
      </c>
      <c r="J1613">
        <v>0</v>
      </c>
      <c r="K1613" t="s">
        <v>51</v>
      </c>
      <c r="S1613">
        <v>4</v>
      </c>
      <c r="T1613">
        <v>0</v>
      </c>
      <c r="U1613">
        <v>2</v>
      </c>
      <c r="V1613">
        <v>2</v>
      </c>
      <c r="W1613">
        <v>0</v>
      </c>
      <c r="X1613">
        <v>0</v>
      </c>
      <c r="Y1613">
        <v>0</v>
      </c>
      <c r="AA1613" t="s">
        <v>51</v>
      </c>
      <c r="AE1613">
        <v>0.98253952768200004</v>
      </c>
      <c r="AF1613" t="s">
        <v>38</v>
      </c>
      <c r="AG1613">
        <v>200</v>
      </c>
      <c r="AH1613" t="s">
        <v>39</v>
      </c>
    </row>
    <row r="1614" spans="1:34" x14ac:dyDescent="0.25">
      <c r="A1614">
        <v>2200</v>
      </c>
      <c r="B1614">
        <v>8</v>
      </c>
      <c r="C1614">
        <v>0</v>
      </c>
      <c r="D1614">
        <v>0</v>
      </c>
      <c r="E1614">
        <v>6</v>
      </c>
      <c r="F1614">
        <v>2</v>
      </c>
      <c r="G1614">
        <v>0</v>
      </c>
      <c r="H1614">
        <v>0</v>
      </c>
      <c r="I1614">
        <v>2</v>
      </c>
      <c r="J1614">
        <v>0</v>
      </c>
      <c r="K1614" t="s">
        <v>51</v>
      </c>
      <c r="S1614">
        <v>4</v>
      </c>
      <c r="T1614">
        <v>0</v>
      </c>
      <c r="U1614">
        <v>2</v>
      </c>
      <c r="V1614">
        <v>2</v>
      </c>
      <c r="W1614">
        <v>0</v>
      </c>
      <c r="X1614">
        <v>0</v>
      </c>
      <c r="Y1614">
        <v>0</v>
      </c>
      <c r="AA1614" t="s">
        <v>51</v>
      </c>
      <c r="AE1614">
        <v>0.98253952768200004</v>
      </c>
      <c r="AF1614" t="s">
        <v>44</v>
      </c>
      <c r="AG1614">
        <v>0.4</v>
      </c>
      <c r="AH1614" t="s">
        <v>45</v>
      </c>
    </row>
    <row r="1615" spans="1:34" x14ac:dyDescent="0.25">
      <c r="A1615">
        <v>2200</v>
      </c>
      <c r="B1615">
        <v>8</v>
      </c>
      <c r="C1615">
        <v>0</v>
      </c>
      <c r="D1615">
        <v>0</v>
      </c>
      <c r="E1615">
        <v>6</v>
      </c>
      <c r="F1615">
        <v>2</v>
      </c>
      <c r="G1615">
        <v>0</v>
      </c>
      <c r="H1615">
        <v>0</v>
      </c>
      <c r="I1615">
        <v>2</v>
      </c>
      <c r="J1615">
        <v>0</v>
      </c>
      <c r="K1615" t="s">
        <v>51</v>
      </c>
      <c r="S1615">
        <v>4</v>
      </c>
      <c r="T1615">
        <v>0</v>
      </c>
      <c r="U1615">
        <v>2</v>
      </c>
      <c r="V1615">
        <v>2</v>
      </c>
      <c r="W1615">
        <v>0</v>
      </c>
      <c r="X1615">
        <v>0</v>
      </c>
      <c r="Y1615">
        <v>0</v>
      </c>
      <c r="AA1615" t="s">
        <v>51</v>
      </c>
      <c r="AE1615">
        <v>0.98253952768200004</v>
      </c>
      <c r="AF1615" t="s">
        <v>46</v>
      </c>
      <c r="AG1615">
        <v>0.5</v>
      </c>
      <c r="AH1615" t="s">
        <v>47</v>
      </c>
    </row>
    <row r="1616" spans="1:34" x14ac:dyDescent="0.25">
      <c r="A1616">
        <v>2203</v>
      </c>
      <c r="B1616">
        <v>0</v>
      </c>
      <c r="C1616">
        <v>0</v>
      </c>
      <c r="D1616">
        <v>0</v>
      </c>
      <c r="E1616">
        <v>0</v>
      </c>
      <c r="F1616">
        <v>0</v>
      </c>
      <c r="G1616">
        <v>0</v>
      </c>
      <c r="H1616">
        <v>0</v>
      </c>
      <c r="J1616" t="s">
        <v>51</v>
      </c>
      <c r="K1616" t="s">
        <v>51</v>
      </c>
      <c r="S1616" t="s">
        <v>51</v>
      </c>
      <c r="AA1616" t="s">
        <v>51</v>
      </c>
      <c r="AE1616">
        <v>1.23943292498</v>
      </c>
      <c r="AF1616" t="s">
        <v>36</v>
      </c>
      <c r="AG1616">
        <v>150</v>
      </c>
      <c r="AH1616" t="s">
        <v>37</v>
      </c>
    </row>
    <row r="1617" spans="1:34" x14ac:dyDescent="0.25">
      <c r="A1617">
        <v>2203</v>
      </c>
      <c r="B1617">
        <v>0</v>
      </c>
      <c r="C1617">
        <v>0</v>
      </c>
      <c r="D1617">
        <v>0</v>
      </c>
      <c r="E1617">
        <v>0</v>
      </c>
      <c r="F1617">
        <v>0</v>
      </c>
      <c r="G1617">
        <v>0</v>
      </c>
      <c r="H1617">
        <v>0</v>
      </c>
      <c r="J1617" t="s">
        <v>51</v>
      </c>
      <c r="K1617" t="s">
        <v>51</v>
      </c>
      <c r="S1617" t="s">
        <v>51</v>
      </c>
      <c r="AA1617" t="s">
        <v>51</v>
      </c>
      <c r="AE1617">
        <v>1.23943292498</v>
      </c>
      <c r="AF1617" t="s">
        <v>38</v>
      </c>
      <c r="AG1617">
        <v>200</v>
      </c>
      <c r="AH1617" t="s">
        <v>39</v>
      </c>
    </row>
    <row r="1618" spans="1:34" x14ac:dyDescent="0.25">
      <c r="A1618">
        <v>2216</v>
      </c>
      <c r="B1618" t="s">
        <v>52</v>
      </c>
      <c r="J1618" t="s">
        <v>52</v>
      </c>
      <c r="K1618" t="s">
        <v>52</v>
      </c>
      <c r="S1618" t="s">
        <v>52</v>
      </c>
      <c r="AA1618" t="s">
        <v>52</v>
      </c>
      <c r="AE1618">
        <v>1.14312264128</v>
      </c>
      <c r="AF1618" t="s">
        <v>46</v>
      </c>
      <c r="AG1618">
        <v>0.5</v>
      </c>
      <c r="AH1618" t="s">
        <v>47</v>
      </c>
    </row>
    <row r="1619" spans="1:34" x14ac:dyDescent="0.25">
      <c r="A1619">
        <v>2217</v>
      </c>
      <c r="B1619">
        <v>0</v>
      </c>
      <c r="C1619">
        <v>0</v>
      </c>
      <c r="D1619">
        <v>0</v>
      </c>
      <c r="E1619">
        <v>0</v>
      </c>
      <c r="F1619">
        <v>0</v>
      </c>
      <c r="G1619">
        <v>0</v>
      </c>
      <c r="H1619">
        <v>0</v>
      </c>
      <c r="J1619">
        <v>10</v>
      </c>
      <c r="K1619">
        <v>10</v>
      </c>
      <c r="L1619">
        <v>0</v>
      </c>
      <c r="M1619">
        <v>0</v>
      </c>
      <c r="N1619">
        <v>0</v>
      </c>
      <c r="O1619">
        <v>0</v>
      </c>
      <c r="P1619">
        <v>10</v>
      </c>
      <c r="Q1619">
        <v>0</v>
      </c>
      <c r="R1619">
        <v>3</v>
      </c>
      <c r="S1619">
        <v>2</v>
      </c>
      <c r="T1619">
        <v>0</v>
      </c>
      <c r="U1619">
        <v>0</v>
      </c>
      <c r="V1619">
        <v>0</v>
      </c>
      <c r="W1619">
        <v>0</v>
      </c>
      <c r="X1619">
        <v>2</v>
      </c>
      <c r="Y1619">
        <v>0</v>
      </c>
      <c r="Z1619">
        <v>1</v>
      </c>
      <c r="AA1619" t="s">
        <v>51</v>
      </c>
      <c r="AE1619">
        <v>1.55575687882</v>
      </c>
      <c r="AF1619" t="s">
        <v>44</v>
      </c>
      <c r="AG1619">
        <v>0.4</v>
      </c>
      <c r="AH1619" t="s">
        <v>45</v>
      </c>
    </row>
    <row r="1620" spans="1:34" x14ac:dyDescent="0.25">
      <c r="A1620">
        <v>2217</v>
      </c>
      <c r="B1620">
        <v>0</v>
      </c>
      <c r="C1620">
        <v>0</v>
      </c>
      <c r="D1620">
        <v>0</v>
      </c>
      <c r="E1620">
        <v>0</v>
      </c>
      <c r="F1620">
        <v>0</v>
      </c>
      <c r="G1620">
        <v>0</v>
      </c>
      <c r="H1620">
        <v>0</v>
      </c>
      <c r="J1620">
        <v>10</v>
      </c>
      <c r="K1620">
        <v>10</v>
      </c>
      <c r="L1620">
        <v>0</v>
      </c>
      <c r="M1620">
        <v>0</v>
      </c>
      <c r="N1620">
        <v>0</v>
      </c>
      <c r="O1620">
        <v>0</v>
      </c>
      <c r="P1620">
        <v>10</v>
      </c>
      <c r="Q1620">
        <v>0</v>
      </c>
      <c r="R1620">
        <v>3</v>
      </c>
      <c r="S1620">
        <v>2</v>
      </c>
      <c r="T1620">
        <v>0</v>
      </c>
      <c r="U1620">
        <v>0</v>
      </c>
      <c r="V1620">
        <v>0</v>
      </c>
      <c r="W1620">
        <v>0</v>
      </c>
      <c r="X1620">
        <v>2</v>
      </c>
      <c r="Y1620">
        <v>0</v>
      </c>
      <c r="Z1620">
        <v>1</v>
      </c>
      <c r="AA1620" t="s">
        <v>51</v>
      </c>
      <c r="AE1620">
        <v>1.55575687882</v>
      </c>
      <c r="AF1620" t="s">
        <v>46</v>
      </c>
      <c r="AG1620">
        <v>0.5</v>
      </c>
      <c r="AH1620" t="s">
        <v>47</v>
      </c>
    </row>
    <row r="1621" spans="1:34" x14ac:dyDescent="0.25">
      <c r="A1621">
        <v>2225</v>
      </c>
      <c r="B1621">
        <v>0</v>
      </c>
      <c r="C1621">
        <v>0</v>
      </c>
      <c r="D1621">
        <v>0</v>
      </c>
      <c r="E1621">
        <v>0</v>
      </c>
      <c r="F1621">
        <v>0</v>
      </c>
      <c r="G1621">
        <v>0</v>
      </c>
      <c r="H1621">
        <v>0</v>
      </c>
      <c r="J1621">
        <v>0</v>
      </c>
      <c r="K1621">
        <v>0</v>
      </c>
      <c r="L1621">
        <v>0</v>
      </c>
      <c r="M1621">
        <v>0</v>
      </c>
      <c r="N1621">
        <v>0</v>
      </c>
      <c r="O1621">
        <v>0</v>
      </c>
      <c r="P1621">
        <v>0</v>
      </c>
      <c r="Q1621">
        <v>0</v>
      </c>
      <c r="S1621" t="s">
        <v>51</v>
      </c>
      <c r="AA1621" t="s">
        <v>51</v>
      </c>
      <c r="AE1621">
        <v>0.72587086997100003</v>
      </c>
      <c r="AF1621" t="s">
        <v>49</v>
      </c>
      <c r="AG1621">
        <v>50</v>
      </c>
      <c r="AH1621" t="s">
        <v>50</v>
      </c>
    </row>
    <row r="1622" spans="1:34" x14ac:dyDescent="0.25">
      <c r="A1622">
        <v>2225</v>
      </c>
      <c r="B1622">
        <v>0</v>
      </c>
      <c r="C1622">
        <v>0</v>
      </c>
      <c r="D1622">
        <v>0</v>
      </c>
      <c r="E1622">
        <v>0</v>
      </c>
      <c r="F1622">
        <v>0</v>
      </c>
      <c r="G1622">
        <v>0</v>
      </c>
      <c r="H1622">
        <v>0</v>
      </c>
      <c r="J1622">
        <v>0</v>
      </c>
      <c r="K1622">
        <v>0</v>
      </c>
      <c r="L1622">
        <v>0</v>
      </c>
      <c r="M1622">
        <v>0</v>
      </c>
      <c r="N1622">
        <v>0</v>
      </c>
      <c r="O1622">
        <v>0</v>
      </c>
      <c r="P1622">
        <v>0</v>
      </c>
      <c r="Q1622">
        <v>0</v>
      </c>
      <c r="S1622" t="s">
        <v>51</v>
      </c>
      <c r="AA1622" t="s">
        <v>51</v>
      </c>
      <c r="AE1622">
        <v>0.72587086997100003</v>
      </c>
      <c r="AF1622" t="s">
        <v>34</v>
      </c>
      <c r="AG1622">
        <v>100</v>
      </c>
      <c r="AH1622" t="s">
        <v>35</v>
      </c>
    </row>
    <row r="1623" spans="1:34" x14ac:dyDescent="0.25">
      <c r="A1623">
        <v>2225</v>
      </c>
      <c r="B1623">
        <v>0</v>
      </c>
      <c r="C1623">
        <v>0</v>
      </c>
      <c r="D1623">
        <v>0</v>
      </c>
      <c r="E1623">
        <v>0</v>
      </c>
      <c r="F1623">
        <v>0</v>
      </c>
      <c r="G1623">
        <v>0</v>
      </c>
      <c r="H1623">
        <v>0</v>
      </c>
      <c r="J1623">
        <v>0</v>
      </c>
      <c r="K1623">
        <v>0</v>
      </c>
      <c r="L1623">
        <v>0</v>
      </c>
      <c r="M1623">
        <v>0</v>
      </c>
      <c r="N1623">
        <v>0</v>
      </c>
      <c r="O1623">
        <v>0</v>
      </c>
      <c r="P1623">
        <v>0</v>
      </c>
      <c r="Q1623">
        <v>0</v>
      </c>
      <c r="S1623" t="s">
        <v>51</v>
      </c>
      <c r="AA1623" t="s">
        <v>51</v>
      </c>
      <c r="AE1623">
        <v>0.72587086997100003</v>
      </c>
      <c r="AF1623" t="s">
        <v>36</v>
      </c>
      <c r="AG1623">
        <v>150</v>
      </c>
      <c r="AH1623" t="s">
        <v>37</v>
      </c>
    </row>
    <row r="1624" spans="1:34" x14ac:dyDescent="0.25">
      <c r="A1624">
        <v>2225</v>
      </c>
      <c r="B1624">
        <v>0</v>
      </c>
      <c r="C1624">
        <v>0</v>
      </c>
      <c r="D1624">
        <v>0</v>
      </c>
      <c r="E1624">
        <v>0</v>
      </c>
      <c r="F1624">
        <v>0</v>
      </c>
      <c r="G1624">
        <v>0</v>
      </c>
      <c r="H1624">
        <v>0</v>
      </c>
      <c r="J1624">
        <v>0</v>
      </c>
      <c r="K1624">
        <v>0</v>
      </c>
      <c r="L1624">
        <v>0</v>
      </c>
      <c r="M1624">
        <v>0</v>
      </c>
      <c r="N1624">
        <v>0</v>
      </c>
      <c r="O1624">
        <v>0</v>
      </c>
      <c r="P1624">
        <v>0</v>
      </c>
      <c r="Q1624">
        <v>0</v>
      </c>
      <c r="S1624" t="s">
        <v>51</v>
      </c>
      <c r="AA1624" t="s">
        <v>51</v>
      </c>
      <c r="AE1624">
        <v>0.72587086997100003</v>
      </c>
      <c r="AF1624" t="s">
        <v>38</v>
      </c>
      <c r="AG1624">
        <v>200</v>
      </c>
      <c r="AH1624" t="s">
        <v>39</v>
      </c>
    </row>
    <row r="1625" spans="1:34" x14ac:dyDescent="0.25">
      <c r="A1625">
        <v>2226</v>
      </c>
      <c r="B1625">
        <v>0</v>
      </c>
      <c r="C1625">
        <v>0</v>
      </c>
      <c r="D1625">
        <v>0</v>
      </c>
      <c r="E1625">
        <v>0</v>
      </c>
      <c r="F1625">
        <v>0</v>
      </c>
      <c r="G1625">
        <v>0</v>
      </c>
      <c r="H1625">
        <v>0</v>
      </c>
      <c r="J1625">
        <v>0</v>
      </c>
      <c r="K1625" t="s">
        <v>51</v>
      </c>
      <c r="S1625">
        <v>0</v>
      </c>
      <c r="T1625">
        <v>0</v>
      </c>
      <c r="U1625">
        <v>0</v>
      </c>
      <c r="V1625">
        <v>0</v>
      </c>
      <c r="W1625">
        <v>0</v>
      </c>
      <c r="X1625">
        <v>0</v>
      </c>
      <c r="Y1625">
        <v>0</v>
      </c>
      <c r="AA1625" t="s">
        <v>51</v>
      </c>
      <c r="AE1625">
        <v>0.99993415054500001</v>
      </c>
      <c r="AF1625" t="s">
        <v>34</v>
      </c>
      <c r="AG1625">
        <v>100</v>
      </c>
      <c r="AH1625" t="s">
        <v>35</v>
      </c>
    </row>
    <row r="1626" spans="1:34" x14ac:dyDescent="0.25">
      <c r="A1626">
        <v>2226</v>
      </c>
      <c r="B1626">
        <v>0</v>
      </c>
      <c r="C1626">
        <v>0</v>
      </c>
      <c r="D1626">
        <v>0</v>
      </c>
      <c r="E1626">
        <v>0</v>
      </c>
      <c r="F1626">
        <v>0</v>
      </c>
      <c r="G1626">
        <v>0</v>
      </c>
      <c r="H1626">
        <v>0</v>
      </c>
      <c r="J1626">
        <v>0</v>
      </c>
      <c r="K1626" t="s">
        <v>51</v>
      </c>
      <c r="S1626">
        <v>0</v>
      </c>
      <c r="T1626">
        <v>0</v>
      </c>
      <c r="U1626">
        <v>0</v>
      </c>
      <c r="V1626">
        <v>0</v>
      </c>
      <c r="W1626">
        <v>0</v>
      </c>
      <c r="X1626">
        <v>0</v>
      </c>
      <c r="Y1626">
        <v>0</v>
      </c>
      <c r="AA1626" t="s">
        <v>51</v>
      </c>
      <c r="AE1626">
        <v>0.99993415054500001</v>
      </c>
      <c r="AF1626" t="s">
        <v>36</v>
      </c>
      <c r="AG1626">
        <v>150</v>
      </c>
      <c r="AH1626" t="s">
        <v>37</v>
      </c>
    </row>
    <row r="1627" spans="1:34" x14ac:dyDescent="0.25">
      <c r="A1627">
        <v>2226</v>
      </c>
      <c r="B1627">
        <v>0</v>
      </c>
      <c r="C1627">
        <v>0</v>
      </c>
      <c r="D1627">
        <v>0</v>
      </c>
      <c r="E1627">
        <v>0</v>
      </c>
      <c r="F1627">
        <v>0</v>
      </c>
      <c r="G1627">
        <v>0</v>
      </c>
      <c r="H1627">
        <v>0</v>
      </c>
      <c r="J1627">
        <v>0</v>
      </c>
      <c r="K1627" t="s">
        <v>51</v>
      </c>
      <c r="S1627">
        <v>0</v>
      </c>
      <c r="T1627">
        <v>0</v>
      </c>
      <c r="U1627">
        <v>0</v>
      </c>
      <c r="V1627">
        <v>0</v>
      </c>
      <c r="W1627">
        <v>0</v>
      </c>
      <c r="X1627">
        <v>0</v>
      </c>
      <c r="Y1627">
        <v>0</v>
      </c>
      <c r="AA1627" t="s">
        <v>51</v>
      </c>
      <c r="AE1627">
        <v>0.99993415054500001</v>
      </c>
      <c r="AF1627" t="s">
        <v>38</v>
      </c>
      <c r="AG1627">
        <v>200</v>
      </c>
      <c r="AH1627" t="s">
        <v>39</v>
      </c>
    </row>
    <row r="1628" spans="1:34" x14ac:dyDescent="0.25">
      <c r="A1628">
        <v>2226</v>
      </c>
      <c r="B1628">
        <v>0</v>
      </c>
      <c r="C1628">
        <v>0</v>
      </c>
      <c r="D1628">
        <v>0</v>
      </c>
      <c r="E1628">
        <v>0</v>
      </c>
      <c r="F1628">
        <v>0</v>
      </c>
      <c r="G1628">
        <v>0</v>
      </c>
      <c r="H1628">
        <v>0</v>
      </c>
      <c r="J1628">
        <v>0</v>
      </c>
      <c r="K1628" t="s">
        <v>51</v>
      </c>
      <c r="S1628">
        <v>0</v>
      </c>
      <c r="T1628">
        <v>0</v>
      </c>
      <c r="U1628">
        <v>0</v>
      </c>
      <c r="V1628">
        <v>0</v>
      </c>
      <c r="W1628">
        <v>0</v>
      </c>
      <c r="X1628">
        <v>0</v>
      </c>
      <c r="Y1628">
        <v>0</v>
      </c>
      <c r="AA1628" t="s">
        <v>51</v>
      </c>
      <c r="AE1628">
        <v>0.99993415054500001</v>
      </c>
      <c r="AF1628" t="s">
        <v>44</v>
      </c>
      <c r="AG1628">
        <v>0.4</v>
      </c>
      <c r="AH1628" t="s">
        <v>45</v>
      </c>
    </row>
    <row r="1629" spans="1:34" x14ac:dyDescent="0.25">
      <c r="A1629">
        <v>2226</v>
      </c>
      <c r="B1629">
        <v>0</v>
      </c>
      <c r="C1629">
        <v>0</v>
      </c>
      <c r="D1629">
        <v>0</v>
      </c>
      <c r="E1629">
        <v>0</v>
      </c>
      <c r="F1629">
        <v>0</v>
      </c>
      <c r="G1629">
        <v>0</v>
      </c>
      <c r="H1629">
        <v>0</v>
      </c>
      <c r="J1629">
        <v>0</v>
      </c>
      <c r="K1629" t="s">
        <v>51</v>
      </c>
      <c r="S1629">
        <v>0</v>
      </c>
      <c r="T1629">
        <v>0</v>
      </c>
      <c r="U1629">
        <v>0</v>
      </c>
      <c r="V1629">
        <v>0</v>
      </c>
      <c r="W1629">
        <v>0</v>
      </c>
      <c r="X1629">
        <v>0</v>
      </c>
      <c r="Y1629">
        <v>0</v>
      </c>
      <c r="AA1629" t="s">
        <v>51</v>
      </c>
      <c r="AE1629">
        <v>0.99993415054500001</v>
      </c>
      <c r="AF1629" t="s">
        <v>46</v>
      </c>
      <c r="AG1629">
        <v>0.5</v>
      </c>
      <c r="AH1629" t="s">
        <v>47</v>
      </c>
    </row>
    <row r="1630" spans="1:34" x14ac:dyDescent="0.25">
      <c r="A1630">
        <v>2230</v>
      </c>
      <c r="B1630">
        <v>0</v>
      </c>
      <c r="C1630">
        <v>0</v>
      </c>
      <c r="D1630">
        <v>0</v>
      </c>
      <c r="E1630">
        <v>0</v>
      </c>
      <c r="F1630">
        <v>0</v>
      </c>
      <c r="G1630">
        <v>0</v>
      </c>
      <c r="H1630">
        <v>0</v>
      </c>
      <c r="J1630">
        <v>0</v>
      </c>
      <c r="K1630">
        <v>0</v>
      </c>
      <c r="L1630">
        <v>0</v>
      </c>
      <c r="M1630">
        <v>0</v>
      </c>
      <c r="N1630">
        <v>0</v>
      </c>
      <c r="O1630">
        <v>0</v>
      </c>
      <c r="P1630">
        <v>0</v>
      </c>
      <c r="Q1630">
        <v>0</v>
      </c>
      <c r="S1630" t="s">
        <v>51</v>
      </c>
      <c r="AA1630">
        <v>0</v>
      </c>
      <c r="AB1630">
        <v>0</v>
      </c>
      <c r="AC1630">
        <v>0</v>
      </c>
      <c r="AE1630">
        <v>1.1445780236600001</v>
      </c>
      <c r="AF1630" t="s">
        <v>44</v>
      </c>
      <c r="AG1630">
        <v>0.4</v>
      </c>
      <c r="AH1630" t="s">
        <v>45</v>
      </c>
    </row>
    <row r="1631" spans="1:34" x14ac:dyDescent="0.25">
      <c r="A1631">
        <v>2230</v>
      </c>
      <c r="B1631">
        <v>0</v>
      </c>
      <c r="C1631">
        <v>0</v>
      </c>
      <c r="D1631">
        <v>0</v>
      </c>
      <c r="E1631">
        <v>0</v>
      </c>
      <c r="F1631">
        <v>0</v>
      </c>
      <c r="G1631">
        <v>0</v>
      </c>
      <c r="H1631">
        <v>0</v>
      </c>
      <c r="J1631">
        <v>0</v>
      </c>
      <c r="K1631">
        <v>0</v>
      </c>
      <c r="L1631">
        <v>0</v>
      </c>
      <c r="M1631">
        <v>0</v>
      </c>
      <c r="N1631">
        <v>0</v>
      </c>
      <c r="O1631">
        <v>0</v>
      </c>
      <c r="P1631">
        <v>0</v>
      </c>
      <c r="Q1631">
        <v>0</v>
      </c>
      <c r="S1631" t="s">
        <v>51</v>
      </c>
      <c r="AA1631">
        <v>0</v>
      </c>
      <c r="AB1631">
        <v>0</v>
      </c>
      <c r="AC1631">
        <v>0</v>
      </c>
      <c r="AE1631">
        <v>1.1445780236600001</v>
      </c>
      <c r="AF1631" t="s">
        <v>46</v>
      </c>
      <c r="AG1631">
        <v>0.5</v>
      </c>
      <c r="AH1631" t="s">
        <v>47</v>
      </c>
    </row>
    <row r="1632" spans="1:34" x14ac:dyDescent="0.25">
      <c r="A1632">
        <v>2235</v>
      </c>
      <c r="B1632">
        <v>0</v>
      </c>
      <c r="C1632">
        <v>0</v>
      </c>
      <c r="D1632">
        <v>0</v>
      </c>
      <c r="E1632">
        <v>0</v>
      </c>
      <c r="F1632">
        <v>0</v>
      </c>
      <c r="G1632">
        <v>0</v>
      </c>
      <c r="H1632">
        <v>0</v>
      </c>
      <c r="J1632">
        <v>0</v>
      </c>
      <c r="K1632">
        <v>0</v>
      </c>
      <c r="L1632">
        <v>0</v>
      </c>
      <c r="M1632">
        <v>0</v>
      </c>
      <c r="N1632">
        <v>0</v>
      </c>
      <c r="O1632">
        <v>0</v>
      </c>
      <c r="P1632">
        <v>0</v>
      </c>
      <c r="Q1632">
        <v>0</v>
      </c>
      <c r="S1632">
        <v>0</v>
      </c>
      <c r="T1632">
        <v>0</v>
      </c>
      <c r="U1632">
        <v>0</v>
      </c>
      <c r="V1632">
        <v>0</v>
      </c>
      <c r="W1632">
        <v>0</v>
      </c>
      <c r="X1632">
        <v>0</v>
      </c>
      <c r="Y1632">
        <v>0</v>
      </c>
      <c r="AA1632">
        <v>6</v>
      </c>
      <c r="AB1632">
        <v>6</v>
      </c>
      <c r="AC1632">
        <v>0</v>
      </c>
      <c r="AD1632">
        <v>25</v>
      </c>
      <c r="AE1632">
        <v>0.84863819717</v>
      </c>
      <c r="AF1632" t="s">
        <v>44</v>
      </c>
      <c r="AG1632">
        <v>0.4</v>
      </c>
      <c r="AH1632" t="s">
        <v>45</v>
      </c>
    </row>
    <row r="1633" spans="1:34" x14ac:dyDescent="0.25">
      <c r="A1633">
        <v>2235</v>
      </c>
      <c r="B1633">
        <v>0</v>
      </c>
      <c r="C1633">
        <v>0</v>
      </c>
      <c r="D1633">
        <v>0</v>
      </c>
      <c r="E1633">
        <v>0</v>
      </c>
      <c r="F1633">
        <v>0</v>
      </c>
      <c r="G1633">
        <v>0</v>
      </c>
      <c r="H1633">
        <v>0</v>
      </c>
      <c r="J1633">
        <v>0</v>
      </c>
      <c r="K1633">
        <v>0</v>
      </c>
      <c r="L1633">
        <v>0</v>
      </c>
      <c r="M1633">
        <v>0</v>
      </c>
      <c r="N1633">
        <v>0</v>
      </c>
      <c r="O1633">
        <v>0</v>
      </c>
      <c r="P1633">
        <v>0</v>
      </c>
      <c r="Q1633">
        <v>0</v>
      </c>
      <c r="S1633">
        <v>0</v>
      </c>
      <c r="T1633">
        <v>0</v>
      </c>
      <c r="U1633">
        <v>0</v>
      </c>
      <c r="V1633">
        <v>0</v>
      </c>
      <c r="W1633">
        <v>0</v>
      </c>
      <c r="X1633">
        <v>0</v>
      </c>
      <c r="Y1633">
        <v>0</v>
      </c>
      <c r="AA1633">
        <v>6</v>
      </c>
      <c r="AB1633">
        <v>6</v>
      </c>
      <c r="AC1633">
        <v>0</v>
      </c>
      <c r="AD1633">
        <v>25</v>
      </c>
      <c r="AE1633">
        <v>0.84863819717</v>
      </c>
      <c r="AF1633" t="s">
        <v>46</v>
      </c>
      <c r="AG1633">
        <v>0.5</v>
      </c>
      <c r="AH1633" t="s">
        <v>47</v>
      </c>
    </row>
    <row r="1634" spans="1:34" x14ac:dyDescent="0.25">
      <c r="A1634">
        <v>2236</v>
      </c>
      <c r="B1634" t="s">
        <v>51</v>
      </c>
      <c r="J1634">
        <v>0</v>
      </c>
      <c r="K1634">
        <v>0</v>
      </c>
      <c r="L1634">
        <v>0</v>
      </c>
      <c r="M1634">
        <v>0</v>
      </c>
      <c r="N1634">
        <v>0</v>
      </c>
      <c r="O1634">
        <v>0</v>
      </c>
      <c r="P1634">
        <v>0</v>
      </c>
      <c r="Q1634">
        <v>0</v>
      </c>
      <c r="S1634">
        <v>0</v>
      </c>
      <c r="T1634">
        <v>0</v>
      </c>
      <c r="U1634">
        <v>0</v>
      </c>
      <c r="V1634">
        <v>0</v>
      </c>
      <c r="W1634">
        <v>0</v>
      </c>
      <c r="X1634">
        <v>0</v>
      </c>
      <c r="Y1634">
        <v>0</v>
      </c>
      <c r="AA1634">
        <v>6</v>
      </c>
      <c r="AB1634">
        <v>4</v>
      </c>
      <c r="AC1634">
        <v>2</v>
      </c>
      <c r="AD1634">
        <v>8</v>
      </c>
      <c r="AE1634">
        <v>0.81045370649100001</v>
      </c>
      <c r="AF1634" t="s">
        <v>38</v>
      </c>
      <c r="AG1634">
        <v>200</v>
      </c>
      <c r="AH1634" t="s">
        <v>39</v>
      </c>
    </row>
    <row r="1635" spans="1:34" x14ac:dyDescent="0.25">
      <c r="A1635">
        <v>2236</v>
      </c>
      <c r="B1635" t="s">
        <v>51</v>
      </c>
      <c r="J1635">
        <v>0</v>
      </c>
      <c r="K1635">
        <v>0</v>
      </c>
      <c r="L1635">
        <v>0</v>
      </c>
      <c r="M1635">
        <v>0</v>
      </c>
      <c r="N1635">
        <v>0</v>
      </c>
      <c r="O1635">
        <v>0</v>
      </c>
      <c r="P1635">
        <v>0</v>
      </c>
      <c r="Q1635">
        <v>0</v>
      </c>
      <c r="S1635">
        <v>0</v>
      </c>
      <c r="T1635">
        <v>0</v>
      </c>
      <c r="U1635">
        <v>0</v>
      </c>
      <c r="V1635">
        <v>0</v>
      </c>
      <c r="W1635">
        <v>0</v>
      </c>
      <c r="X1635">
        <v>0</v>
      </c>
      <c r="Y1635">
        <v>0</v>
      </c>
      <c r="AA1635">
        <v>6</v>
      </c>
      <c r="AB1635">
        <v>4</v>
      </c>
      <c r="AC1635">
        <v>2</v>
      </c>
      <c r="AD1635">
        <v>8</v>
      </c>
      <c r="AE1635">
        <v>0.81045370649100001</v>
      </c>
      <c r="AF1635" t="s">
        <v>42</v>
      </c>
      <c r="AG1635">
        <v>0.3</v>
      </c>
      <c r="AH1635" t="s">
        <v>43</v>
      </c>
    </row>
    <row r="1636" spans="1:34" x14ac:dyDescent="0.25">
      <c r="A1636">
        <v>2236</v>
      </c>
      <c r="B1636" t="s">
        <v>51</v>
      </c>
      <c r="J1636">
        <v>0</v>
      </c>
      <c r="K1636">
        <v>0</v>
      </c>
      <c r="L1636">
        <v>0</v>
      </c>
      <c r="M1636">
        <v>0</v>
      </c>
      <c r="N1636">
        <v>0</v>
      </c>
      <c r="O1636">
        <v>0</v>
      </c>
      <c r="P1636">
        <v>0</v>
      </c>
      <c r="Q1636">
        <v>0</v>
      </c>
      <c r="S1636">
        <v>0</v>
      </c>
      <c r="T1636">
        <v>0</v>
      </c>
      <c r="U1636">
        <v>0</v>
      </c>
      <c r="V1636">
        <v>0</v>
      </c>
      <c r="W1636">
        <v>0</v>
      </c>
      <c r="X1636">
        <v>0</v>
      </c>
      <c r="Y1636">
        <v>0</v>
      </c>
      <c r="AA1636">
        <v>6</v>
      </c>
      <c r="AB1636">
        <v>4</v>
      </c>
      <c r="AC1636">
        <v>2</v>
      </c>
      <c r="AD1636">
        <v>8</v>
      </c>
      <c r="AE1636">
        <v>0.81045370649100001</v>
      </c>
      <c r="AF1636" t="s">
        <v>44</v>
      </c>
      <c r="AG1636">
        <v>0.4</v>
      </c>
      <c r="AH1636" t="s">
        <v>45</v>
      </c>
    </row>
    <row r="1637" spans="1:34" x14ac:dyDescent="0.25">
      <c r="A1637">
        <v>2236</v>
      </c>
      <c r="B1637" t="s">
        <v>51</v>
      </c>
      <c r="J1637">
        <v>0</v>
      </c>
      <c r="K1637">
        <v>0</v>
      </c>
      <c r="L1637">
        <v>0</v>
      </c>
      <c r="M1637">
        <v>0</v>
      </c>
      <c r="N1637">
        <v>0</v>
      </c>
      <c r="O1637">
        <v>0</v>
      </c>
      <c r="P1637">
        <v>0</v>
      </c>
      <c r="Q1637">
        <v>0</v>
      </c>
      <c r="S1637">
        <v>0</v>
      </c>
      <c r="T1637">
        <v>0</v>
      </c>
      <c r="U1637">
        <v>0</v>
      </c>
      <c r="V1637">
        <v>0</v>
      </c>
      <c r="W1637">
        <v>0</v>
      </c>
      <c r="X1637">
        <v>0</v>
      </c>
      <c r="Y1637">
        <v>0</v>
      </c>
      <c r="AA1637">
        <v>6</v>
      </c>
      <c r="AB1637">
        <v>4</v>
      </c>
      <c r="AC1637">
        <v>2</v>
      </c>
      <c r="AD1637">
        <v>8</v>
      </c>
      <c r="AE1637">
        <v>0.81045370649100001</v>
      </c>
      <c r="AF1637" t="s">
        <v>46</v>
      </c>
      <c r="AG1637">
        <v>0.5</v>
      </c>
      <c r="AH1637" t="s">
        <v>47</v>
      </c>
    </row>
    <row r="1638" spans="1:34" x14ac:dyDescent="0.25">
      <c r="A1638">
        <v>2237</v>
      </c>
      <c r="B1638">
        <v>0</v>
      </c>
      <c r="C1638">
        <v>0</v>
      </c>
      <c r="D1638">
        <v>0</v>
      </c>
      <c r="E1638">
        <v>0</v>
      </c>
      <c r="F1638">
        <v>0</v>
      </c>
      <c r="G1638">
        <v>0</v>
      </c>
      <c r="H1638">
        <v>0</v>
      </c>
      <c r="J1638">
        <v>0</v>
      </c>
      <c r="K1638">
        <v>0</v>
      </c>
      <c r="L1638">
        <v>0</v>
      </c>
      <c r="M1638">
        <v>0</v>
      </c>
      <c r="N1638">
        <v>0</v>
      </c>
      <c r="O1638">
        <v>0</v>
      </c>
      <c r="P1638">
        <v>0</v>
      </c>
      <c r="Q1638">
        <v>0</v>
      </c>
      <c r="S1638">
        <v>0</v>
      </c>
      <c r="T1638">
        <v>0</v>
      </c>
      <c r="U1638">
        <v>0</v>
      </c>
      <c r="V1638">
        <v>0</v>
      </c>
      <c r="W1638">
        <v>0</v>
      </c>
      <c r="X1638">
        <v>0</v>
      </c>
      <c r="Y1638">
        <v>0</v>
      </c>
      <c r="AA1638">
        <v>2</v>
      </c>
      <c r="AB1638">
        <v>0</v>
      </c>
      <c r="AC1638">
        <v>2</v>
      </c>
      <c r="AD1638">
        <v>3</v>
      </c>
      <c r="AE1638">
        <v>1.0097832692099999</v>
      </c>
      <c r="AF1638" t="s">
        <v>46</v>
      </c>
      <c r="AG1638">
        <v>0.5</v>
      </c>
      <c r="AH1638" t="s">
        <v>47</v>
      </c>
    </row>
    <row r="1639" spans="1:34" x14ac:dyDescent="0.25">
      <c r="A1639">
        <v>2238</v>
      </c>
      <c r="B1639">
        <v>0</v>
      </c>
      <c r="C1639">
        <v>0</v>
      </c>
      <c r="D1639">
        <v>0</v>
      </c>
      <c r="E1639">
        <v>0</v>
      </c>
      <c r="F1639">
        <v>0</v>
      </c>
      <c r="G1639">
        <v>0</v>
      </c>
      <c r="H1639">
        <v>0</v>
      </c>
      <c r="J1639">
        <v>0</v>
      </c>
      <c r="K1639">
        <v>0</v>
      </c>
      <c r="L1639">
        <v>0</v>
      </c>
      <c r="M1639">
        <v>0</v>
      </c>
      <c r="N1639">
        <v>0</v>
      </c>
      <c r="O1639">
        <v>0</v>
      </c>
      <c r="P1639">
        <v>0</v>
      </c>
      <c r="Q1639">
        <v>0</v>
      </c>
      <c r="S1639">
        <v>0</v>
      </c>
      <c r="T1639">
        <v>0</v>
      </c>
      <c r="U1639">
        <v>0</v>
      </c>
      <c r="V1639">
        <v>0</v>
      </c>
      <c r="W1639">
        <v>0</v>
      </c>
      <c r="X1639">
        <v>0</v>
      </c>
      <c r="Y1639">
        <v>0</v>
      </c>
      <c r="AA1639">
        <v>1</v>
      </c>
      <c r="AB1639">
        <v>0</v>
      </c>
      <c r="AC1639">
        <v>1</v>
      </c>
      <c r="AD1639">
        <v>2</v>
      </c>
      <c r="AE1639">
        <v>1.1005381305699999</v>
      </c>
      <c r="AF1639" t="s">
        <v>38</v>
      </c>
      <c r="AG1639">
        <v>200</v>
      </c>
      <c r="AH1639" t="s">
        <v>39</v>
      </c>
    </row>
    <row r="1640" spans="1:34" x14ac:dyDescent="0.25">
      <c r="A1640">
        <v>2240</v>
      </c>
      <c r="B1640">
        <v>0</v>
      </c>
      <c r="C1640">
        <v>0</v>
      </c>
      <c r="D1640">
        <v>0</v>
      </c>
      <c r="E1640">
        <v>0</v>
      </c>
      <c r="F1640">
        <v>0</v>
      </c>
      <c r="G1640">
        <v>0</v>
      </c>
      <c r="H1640">
        <v>0</v>
      </c>
      <c r="J1640">
        <v>0</v>
      </c>
      <c r="K1640" t="s">
        <v>51</v>
      </c>
      <c r="S1640">
        <v>0</v>
      </c>
      <c r="T1640">
        <v>0</v>
      </c>
      <c r="U1640">
        <v>0</v>
      </c>
      <c r="V1640">
        <v>0</v>
      </c>
      <c r="W1640">
        <v>0</v>
      </c>
      <c r="X1640">
        <v>0</v>
      </c>
      <c r="Y1640">
        <v>0</v>
      </c>
      <c r="AA1640">
        <v>0</v>
      </c>
      <c r="AB1640">
        <v>0</v>
      </c>
      <c r="AC1640">
        <v>0</v>
      </c>
      <c r="AE1640">
        <v>0.74234309331199999</v>
      </c>
      <c r="AF1640" t="s">
        <v>49</v>
      </c>
      <c r="AG1640">
        <v>50</v>
      </c>
      <c r="AH1640" t="s">
        <v>50</v>
      </c>
    </row>
    <row r="1641" spans="1:34" x14ac:dyDescent="0.25">
      <c r="A1641">
        <v>2240</v>
      </c>
      <c r="B1641">
        <v>0</v>
      </c>
      <c r="C1641">
        <v>0</v>
      </c>
      <c r="D1641">
        <v>0</v>
      </c>
      <c r="E1641">
        <v>0</v>
      </c>
      <c r="F1641">
        <v>0</v>
      </c>
      <c r="G1641">
        <v>0</v>
      </c>
      <c r="H1641">
        <v>0</v>
      </c>
      <c r="J1641">
        <v>0</v>
      </c>
      <c r="K1641" t="s">
        <v>51</v>
      </c>
      <c r="S1641">
        <v>0</v>
      </c>
      <c r="T1641">
        <v>0</v>
      </c>
      <c r="U1641">
        <v>0</v>
      </c>
      <c r="V1641">
        <v>0</v>
      </c>
      <c r="W1641">
        <v>0</v>
      </c>
      <c r="X1641">
        <v>0</v>
      </c>
      <c r="Y1641">
        <v>0</v>
      </c>
      <c r="AA1641">
        <v>0</v>
      </c>
      <c r="AB1641">
        <v>0</v>
      </c>
      <c r="AC1641">
        <v>0</v>
      </c>
      <c r="AE1641">
        <v>0.74234309331199999</v>
      </c>
      <c r="AF1641" t="s">
        <v>34</v>
      </c>
      <c r="AG1641">
        <v>100</v>
      </c>
      <c r="AH1641" t="s">
        <v>35</v>
      </c>
    </row>
    <row r="1642" spans="1:34" x14ac:dyDescent="0.25">
      <c r="A1642">
        <v>2240</v>
      </c>
      <c r="B1642">
        <v>0</v>
      </c>
      <c r="C1642">
        <v>0</v>
      </c>
      <c r="D1642">
        <v>0</v>
      </c>
      <c r="E1642">
        <v>0</v>
      </c>
      <c r="F1642">
        <v>0</v>
      </c>
      <c r="G1642">
        <v>0</v>
      </c>
      <c r="H1642">
        <v>0</v>
      </c>
      <c r="J1642">
        <v>0</v>
      </c>
      <c r="K1642" t="s">
        <v>51</v>
      </c>
      <c r="S1642">
        <v>0</v>
      </c>
      <c r="T1642">
        <v>0</v>
      </c>
      <c r="U1642">
        <v>0</v>
      </c>
      <c r="V1642">
        <v>0</v>
      </c>
      <c r="W1642">
        <v>0</v>
      </c>
      <c r="X1642">
        <v>0</v>
      </c>
      <c r="Y1642">
        <v>0</v>
      </c>
      <c r="AA1642">
        <v>0</v>
      </c>
      <c r="AB1642">
        <v>0</v>
      </c>
      <c r="AC1642">
        <v>0</v>
      </c>
      <c r="AE1642">
        <v>0.74234309331199999</v>
      </c>
      <c r="AF1642" t="s">
        <v>36</v>
      </c>
      <c r="AG1642">
        <v>150</v>
      </c>
      <c r="AH1642" t="s">
        <v>37</v>
      </c>
    </row>
    <row r="1643" spans="1:34" x14ac:dyDescent="0.25">
      <c r="A1643">
        <v>2240</v>
      </c>
      <c r="B1643">
        <v>0</v>
      </c>
      <c r="C1643">
        <v>0</v>
      </c>
      <c r="D1643">
        <v>0</v>
      </c>
      <c r="E1643">
        <v>0</v>
      </c>
      <c r="F1643">
        <v>0</v>
      </c>
      <c r="G1643">
        <v>0</v>
      </c>
      <c r="H1643">
        <v>0</v>
      </c>
      <c r="J1643">
        <v>0</v>
      </c>
      <c r="K1643" t="s">
        <v>51</v>
      </c>
      <c r="S1643">
        <v>0</v>
      </c>
      <c r="T1643">
        <v>0</v>
      </c>
      <c r="U1643">
        <v>0</v>
      </c>
      <c r="V1643">
        <v>0</v>
      </c>
      <c r="W1643">
        <v>0</v>
      </c>
      <c r="X1643">
        <v>0</v>
      </c>
      <c r="Y1643">
        <v>0</v>
      </c>
      <c r="AA1643">
        <v>0</v>
      </c>
      <c r="AB1643">
        <v>0</v>
      </c>
      <c r="AC1643">
        <v>0</v>
      </c>
      <c r="AE1643">
        <v>0.74234309331199999</v>
      </c>
      <c r="AF1643" t="s">
        <v>38</v>
      </c>
      <c r="AG1643">
        <v>200</v>
      </c>
      <c r="AH1643" t="s">
        <v>39</v>
      </c>
    </row>
    <row r="1644" spans="1:34" x14ac:dyDescent="0.25">
      <c r="A1644">
        <v>2240</v>
      </c>
      <c r="B1644">
        <v>0</v>
      </c>
      <c r="C1644">
        <v>0</v>
      </c>
      <c r="D1644">
        <v>0</v>
      </c>
      <c r="E1644">
        <v>0</v>
      </c>
      <c r="F1644">
        <v>0</v>
      </c>
      <c r="G1644">
        <v>0</v>
      </c>
      <c r="H1644">
        <v>0</v>
      </c>
      <c r="J1644">
        <v>0</v>
      </c>
      <c r="K1644" t="s">
        <v>51</v>
      </c>
      <c r="S1644">
        <v>0</v>
      </c>
      <c r="T1644">
        <v>0</v>
      </c>
      <c r="U1644">
        <v>0</v>
      </c>
      <c r="V1644">
        <v>0</v>
      </c>
      <c r="W1644">
        <v>0</v>
      </c>
      <c r="X1644">
        <v>0</v>
      </c>
      <c r="Y1644">
        <v>0</v>
      </c>
      <c r="AA1644">
        <v>0</v>
      </c>
      <c r="AB1644">
        <v>0</v>
      </c>
      <c r="AC1644">
        <v>0</v>
      </c>
      <c r="AE1644">
        <v>0.74234309331199999</v>
      </c>
      <c r="AF1644" t="s">
        <v>44</v>
      </c>
      <c r="AG1644">
        <v>0.4</v>
      </c>
      <c r="AH1644" t="s">
        <v>45</v>
      </c>
    </row>
    <row r="1645" spans="1:34" x14ac:dyDescent="0.25">
      <c r="A1645">
        <v>2240</v>
      </c>
      <c r="B1645">
        <v>0</v>
      </c>
      <c r="C1645">
        <v>0</v>
      </c>
      <c r="D1645">
        <v>0</v>
      </c>
      <c r="E1645">
        <v>0</v>
      </c>
      <c r="F1645">
        <v>0</v>
      </c>
      <c r="G1645">
        <v>0</v>
      </c>
      <c r="H1645">
        <v>0</v>
      </c>
      <c r="J1645">
        <v>0</v>
      </c>
      <c r="K1645" t="s">
        <v>51</v>
      </c>
      <c r="S1645">
        <v>0</v>
      </c>
      <c r="T1645">
        <v>0</v>
      </c>
      <c r="U1645">
        <v>0</v>
      </c>
      <c r="V1645">
        <v>0</v>
      </c>
      <c r="W1645">
        <v>0</v>
      </c>
      <c r="X1645">
        <v>0</v>
      </c>
      <c r="Y1645">
        <v>0</v>
      </c>
      <c r="AA1645">
        <v>0</v>
      </c>
      <c r="AB1645">
        <v>0</v>
      </c>
      <c r="AC1645">
        <v>0</v>
      </c>
      <c r="AE1645">
        <v>0.74234309331199999</v>
      </c>
      <c r="AF1645" t="s">
        <v>46</v>
      </c>
      <c r="AG1645">
        <v>0.5</v>
      </c>
      <c r="AH1645" t="s">
        <v>47</v>
      </c>
    </row>
    <row r="1646" spans="1:34" x14ac:dyDescent="0.25">
      <c r="A1646">
        <v>2242</v>
      </c>
      <c r="B1646">
        <v>0</v>
      </c>
      <c r="C1646">
        <v>0</v>
      </c>
      <c r="D1646">
        <v>0</v>
      </c>
      <c r="E1646">
        <v>0</v>
      </c>
      <c r="F1646">
        <v>0</v>
      </c>
      <c r="G1646">
        <v>0</v>
      </c>
      <c r="H1646">
        <v>0</v>
      </c>
      <c r="J1646">
        <v>0</v>
      </c>
      <c r="K1646">
        <v>0</v>
      </c>
      <c r="L1646">
        <v>0</v>
      </c>
      <c r="M1646">
        <v>0</v>
      </c>
      <c r="N1646">
        <v>0</v>
      </c>
      <c r="O1646">
        <v>0</v>
      </c>
      <c r="P1646">
        <v>0</v>
      </c>
      <c r="Q1646">
        <v>0</v>
      </c>
      <c r="S1646">
        <v>0</v>
      </c>
      <c r="T1646">
        <v>0</v>
      </c>
      <c r="U1646">
        <v>0</v>
      </c>
      <c r="V1646">
        <v>0</v>
      </c>
      <c r="W1646">
        <v>0</v>
      </c>
      <c r="X1646">
        <v>0</v>
      </c>
      <c r="Y1646">
        <v>0</v>
      </c>
      <c r="AA1646">
        <v>0</v>
      </c>
      <c r="AB1646">
        <v>0</v>
      </c>
      <c r="AC1646">
        <v>0</v>
      </c>
      <c r="AE1646">
        <v>0.91552117036299996</v>
      </c>
      <c r="AF1646" t="s">
        <v>49</v>
      </c>
      <c r="AG1646">
        <v>50</v>
      </c>
      <c r="AH1646" t="s">
        <v>50</v>
      </c>
    </row>
    <row r="1647" spans="1:34" x14ac:dyDescent="0.25">
      <c r="A1647">
        <v>2242</v>
      </c>
      <c r="B1647">
        <v>0</v>
      </c>
      <c r="C1647">
        <v>0</v>
      </c>
      <c r="D1647">
        <v>0</v>
      </c>
      <c r="E1647">
        <v>0</v>
      </c>
      <c r="F1647">
        <v>0</v>
      </c>
      <c r="G1647">
        <v>0</v>
      </c>
      <c r="H1647">
        <v>0</v>
      </c>
      <c r="J1647">
        <v>0</v>
      </c>
      <c r="K1647">
        <v>0</v>
      </c>
      <c r="L1647">
        <v>0</v>
      </c>
      <c r="M1647">
        <v>0</v>
      </c>
      <c r="N1647">
        <v>0</v>
      </c>
      <c r="O1647">
        <v>0</v>
      </c>
      <c r="P1647">
        <v>0</v>
      </c>
      <c r="Q1647">
        <v>0</v>
      </c>
      <c r="S1647">
        <v>0</v>
      </c>
      <c r="T1647">
        <v>0</v>
      </c>
      <c r="U1647">
        <v>0</v>
      </c>
      <c r="V1647">
        <v>0</v>
      </c>
      <c r="W1647">
        <v>0</v>
      </c>
      <c r="X1647">
        <v>0</v>
      </c>
      <c r="Y1647">
        <v>0</v>
      </c>
      <c r="AA1647">
        <v>0</v>
      </c>
      <c r="AB1647">
        <v>0</v>
      </c>
      <c r="AC1647">
        <v>0</v>
      </c>
      <c r="AE1647">
        <v>0.91552117036299996</v>
      </c>
      <c r="AF1647" t="s">
        <v>34</v>
      </c>
      <c r="AG1647">
        <v>100</v>
      </c>
      <c r="AH1647" t="s">
        <v>35</v>
      </c>
    </row>
    <row r="1648" spans="1:34" x14ac:dyDescent="0.25">
      <c r="A1648">
        <v>2242</v>
      </c>
      <c r="B1648">
        <v>0</v>
      </c>
      <c r="C1648">
        <v>0</v>
      </c>
      <c r="D1648">
        <v>0</v>
      </c>
      <c r="E1648">
        <v>0</v>
      </c>
      <c r="F1648">
        <v>0</v>
      </c>
      <c r="G1648">
        <v>0</v>
      </c>
      <c r="H1648">
        <v>0</v>
      </c>
      <c r="J1648">
        <v>0</v>
      </c>
      <c r="K1648">
        <v>0</v>
      </c>
      <c r="L1648">
        <v>0</v>
      </c>
      <c r="M1648">
        <v>0</v>
      </c>
      <c r="N1648">
        <v>0</v>
      </c>
      <c r="O1648">
        <v>0</v>
      </c>
      <c r="P1648">
        <v>0</v>
      </c>
      <c r="Q1648">
        <v>0</v>
      </c>
      <c r="S1648">
        <v>0</v>
      </c>
      <c r="T1648">
        <v>0</v>
      </c>
      <c r="U1648">
        <v>0</v>
      </c>
      <c r="V1648">
        <v>0</v>
      </c>
      <c r="W1648">
        <v>0</v>
      </c>
      <c r="X1648">
        <v>0</v>
      </c>
      <c r="Y1648">
        <v>0</v>
      </c>
      <c r="AA1648">
        <v>0</v>
      </c>
      <c r="AB1648">
        <v>0</v>
      </c>
      <c r="AC1648">
        <v>0</v>
      </c>
      <c r="AE1648">
        <v>0.91552117036299996</v>
      </c>
      <c r="AF1648" t="s">
        <v>36</v>
      </c>
      <c r="AG1648">
        <v>150</v>
      </c>
      <c r="AH1648" t="s">
        <v>37</v>
      </c>
    </row>
    <row r="1649" spans="1:34" x14ac:dyDescent="0.25">
      <c r="A1649">
        <v>2242</v>
      </c>
      <c r="B1649">
        <v>0</v>
      </c>
      <c r="C1649">
        <v>0</v>
      </c>
      <c r="D1649">
        <v>0</v>
      </c>
      <c r="E1649">
        <v>0</v>
      </c>
      <c r="F1649">
        <v>0</v>
      </c>
      <c r="G1649">
        <v>0</v>
      </c>
      <c r="H1649">
        <v>0</v>
      </c>
      <c r="J1649">
        <v>0</v>
      </c>
      <c r="K1649">
        <v>0</v>
      </c>
      <c r="L1649">
        <v>0</v>
      </c>
      <c r="M1649">
        <v>0</v>
      </c>
      <c r="N1649">
        <v>0</v>
      </c>
      <c r="O1649">
        <v>0</v>
      </c>
      <c r="P1649">
        <v>0</v>
      </c>
      <c r="Q1649">
        <v>0</v>
      </c>
      <c r="S1649">
        <v>0</v>
      </c>
      <c r="T1649">
        <v>0</v>
      </c>
      <c r="U1649">
        <v>0</v>
      </c>
      <c r="V1649">
        <v>0</v>
      </c>
      <c r="W1649">
        <v>0</v>
      </c>
      <c r="X1649">
        <v>0</v>
      </c>
      <c r="Y1649">
        <v>0</v>
      </c>
      <c r="AA1649">
        <v>0</v>
      </c>
      <c r="AB1649">
        <v>0</v>
      </c>
      <c r="AC1649">
        <v>0</v>
      </c>
      <c r="AE1649">
        <v>0.91552117036299996</v>
      </c>
      <c r="AF1649" t="s">
        <v>38</v>
      </c>
      <c r="AG1649">
        <v>200</v>
      </c>
      <c r="AH1649" t="s">
        <v>39</v>
      </c>
    </row>
    <row r="1650" spans="1:34" x14ac:dyDescent="0.25">
      <c r="A1650">
        <v>2245</v>
      </c>
      <c r="B1650">
        <v>2</v>
      </c>
      <c r="C1650">
        <v>2</v>
      </c>
      <c r="D1650">
        <v>0</v>
      </c>
      <c r="E1650">
        <v>0</v>
      </c>
      <c r="F1650">
        <v>0</v>
      </c>
      <c r="G1650">
        <v>0</v>
      </c>
      <c r="H1650">
        <v>0</v>
      </c>
      <c r="I1650">
        <v>5</v>
      </c>
      <c r="J1650">
        <v>0</v>
      </c>
      <c r="K1650">
        <v>0</v>
      </c>
      <c r="L1650">
        <v>0</v>
      </c>
      <c r="M1650">
        <v>0</v>
      </c>
      <c r="N1650">
        <v>0</v>
      </c>
      <c r="O1650">
        <v>0</v>
      </c>
      <c r="P1650">
        <v>0</v>
      </c>
      <c r="Q1650">
        <v>0</v>
      </c>
      <c r="S1650">
        <v>0</v>
      </c>
      <c r="T1650">
        <v>0</v>
      </c>
      <c r="U1650">
        <v>0</v>
      </c>
      <c r="V1650">
        <v>0</v>
      </c>
      <c r="W1650">
        <v>0</v>
      </c>
      <c r="X1650">
        <v>0</v>
      </c>
      <c r="Y1650">
        <v>0</v>
      </c>
      <c r="AA1650">
        <v>0</v>
      </c>
      <c r="AB1650">
        <v>0</v>
      </c>
      <c r="AC1650">
        <v>0</v>
      </c>
      <c r="AE1650">
        <v>0.78072846341000002</v>
      </c>
      <c r="AF1650" t="s">
        <v>38</v>
      </c>
      <c r="AG1650">
        <v>200</v>
      </c>
      <c r="AH1650" t="s">
        <v>39</v>
      </c>
    </row>
    <row r="1651" spans="1:34" x14ac:dyDescent="0.25">
      <c r="A1651">
        <v>2245</v>
      </c>
      <c r="B1651">
        <v>2</v>
      </c>
      <c r="C1651">
        <v>2</v>
      </c>
      <c r="D1651">
        <v>0</v>
      </c>
      <c r="E1651">
        <v>0</v>
      </c>
      <c r="F1651">
        <v>0</v>
      </c>
      <c r="G1651">
        <v>0</v>
      </c>
      <c r="H1651">
        <v>0</v>
      </c>
      <c r="I1651">
        <v>5</v>
      </c>
      <c r="J1651">
        <v>0</v>
      </c>
      <c r="K1651">
        <v>0</v>
      </c>
      <c r="L1651">
        <v>0</v>
      </c>
      <c r="M1651">
        <v>0</v>
      </c>
      <c r="N1651">
        <v>0</v>
      </c>
      <c r="O1651">
        <v>0</v>
      </c>
      <c r="P1651">
        <v>0</v>
      </c>
      <c r="Q1651">
        <v>0</v>
      </c>
      <c r="S1651">
        <v>0</v>
      </c>
      <c r="T1651">
        <v>0</v>
      </c>
      <c r="U1651">
        <v>0</v>
      </c>
      <c r="V1651">
        <v>0</v>
      </c>
      <c r="W1651">
        <v>0</v>
      </c>
      <c r="X1651">
        <v>0</v>
      </c>
      <c r="Y1651">
        <v>0</v>
      </c>
      <c r="AA1651">
        <v>0</v>
      </c>
      <c r="AB1651">
        <v>0</v>
      </c>
      <c r="AC1651">
        <v>0</v>
      </c>
      <c r="AE1651">
        <v>0.78072846341000002</v>
      </c>
      <c r="AF1651" t="s">
        <v>42</v>
      </c>
      <c r="AG1651">
        <v>0.3</v>
      </c>
      <c r="AH1651" t="s">
        <v>43</v>
      </c>
    </row>
    <row r="1652" spans="1:34" x14ac:dyDescent="0.25">
      <c r="A1652">
        <v>2245</v>
      </c>
      <c r="B1652">
        <v>2</v>
      </c>
      <c r="C1652">
        <v>2</v>
      </c>
      <c r="D1652">
        <v>0</v>
      </c>
      <c r="E1652">
        <v>0</v>
      </c>
      <c r="F1652">
        <v>0</v>
      </c>
      <c r="G1652">
        <v>0</v>
      </c>
      <c r="H1652">
        <v>0</v>
      </c>
      <c r="I1652">
        <v>5</v>
      </c>
      <c r="J1652">
        <v>0</v>
      </c>
      <c r="K1652">
        <v>0</v>
      </c>
      <c r="L1652">
        <v>0</v>
      </c>
      <c r="M1652">
        <v>0</v>
      </c>
      <c r="N1652">
        <v>0</v>
      </c>
      <c r="O1652">
        <v>0</v>
      </c>
      <c r="P1652">
        <v>0</v>
      </c>
      <c r="Q1652">
        <v>0</v>
      </c>
      <c r="S1652">
        <v>0</v>
      </c>
      <c r="T1652">
        <v>0</v>
      </c>
      <c r="U1652">
        <v>0</v>
      </c>
      <c r="V1652">
        <v>0</v>
      </c>
      <c r="W1652">
        <v>0</v>
      </c>
      <c r="X1652">
        <v>0</v>
      </c>
      <c r="Y1652">
        <v>0</v>
      </c>
      <c r="AA1652">
        <v>0</v>
      </c>
      <c r="AB1652">
        <v>0</v>
      </c>
      <c r="AC1652">
        <v>0</v>
      </c>
      <c r="AE1652">
        <v>0.78072846341000002</v>
      </c>
      <c r="AF1652" t="s">
        <v>44</v>
      </c>
      <c r="AG1652">
        <v>0.4</v>
      </c>
      <c r="AH1652" t="s">
        <v>45</v>
      </c>
    </row>
    <row r="1653" spans="1:34" x14ac:dyDescent="0.25">
      <c r="A1653">
        <v>2245</v>
      </c>
      <c r="B1653">
        <v>2</v>
      </c>
      <c r="C1653">
        <v>2</v>
      </c>
      <c r="D1653">
        <v>0</v>
      </c>
      <c r="E1653">
        <v>0</v>
      </c>
      <c r="F1653">
        <v>0</v>
      </c>
      <c r="G1653">
        <v>0</v>
      </c>
      <c r="H1653">
        <v>0</v>
      </c>
      <c r="I1653">
        <v>5</v>
      </c>
      <c r="J1653">
        <v>0</v>
      </c>
      <c r="K1653">
        <v>0</v>
      </c>
      <c r="L1653">
        <v>0</v>
      </c>
      <c r="M1653">
        <v>0</v>
      </c>
      <c r="N1653">
        <v>0</v>
      </c>
      <c r="O1653">
        <v>0</v>
      </c>
      <c r="P1653">
        <v>0</v>
      </c>
      <c r="Q1653">
        <v>0</v>
      </c>
      <c r="S1653">
        <v>0</v>
      </c>
      <c r="T1653">
        <v>0</v>
      </c>
      <c r="U1653">
        <v>0</v>
      </c>
      <c r="V1653">
        <v>0</v>
      </c>
      <c r="W1653">
        <v>0</v>
      </c>
      <c r="X1653">
        <v>0</v>
      </c>
      <c r="Y1653">
        <v>0</v>
      </c>
      <c r="AA1653">
        <v>0</v>
      </c>
      <c r="AB1653">
        <v>0</v>
      </c>
      <c r="AC1653">
        <v>0</v>
      </c>
      <c r="AE1653">
        <v>0.78072846341000002</v>
      </c>
      <c r="AF1653" t="s">
        <v>46</v>
      </c>
      <c r="AG1653">
        <v>0.5</v>
      </c>
      <c r="AH1653" t="s">
        <v>47</v>
      </c>
    </row>
    <row r="1654" spans="1:34" x14ac:dyDescent="0.25">
      <c r="A1654">
        <v>2248</v>
      </c>
      <c r="B1654">
        <v>0</v>
      </c>
      <c r="C1654">
        <v>0</v>
      </c>
      <c r="D1654">
        <v>0</v>
      </c>
      <c r="E1654">
        <v>0</v>
      </c>
      <c r="F1654">
        <v>0</v>
      </c>
      <c r="G1654">
        <v>0</v>
      </c>
      <c r="H1654">
        <v>0</v>
      </c>
      <c r="J1654">
        <v>0</v>
      </c>
      <c r="K1654">
        <v>0</v>
      </c>
      <c r="L1654">
        <v>0</v>
      </c>
      <c r="M1654">
        <v>0</v>
      </c>
      <c r="N1654">
        <v>0</v>
      </c>
      <c r="O1654">
        <v>0</v>
      </c>
      <c r="P1654">
        <v>0</v>
      </c>
      <c r="Q1654">
        <v>0</v>
      </c>
      <c r="S1654">
        <v>0</v>
      </c>
      <c r="T1654">
        <v>0</v>
      </c>
      <c r="U1654">
        <v>0</v>
      </c>
      <c r="V1654">
        <v>0</v>
      </c>
      <c r="W1654">
        <v>0</v>
      </c>
      <c r="X1654">
        <v>0</v>
      </c>
      <c r="Y1654">
        <v>0</v>
      </c>
      <c r="AA1654">
        <v>4</v>
      </c>
      <c r="AB1654">
        <v>0</v>
      </c>
      <c r="AC1654">
        <v>4</v>
      </c>
      <c r="AD1654">
        <v>4</v>
      </c>
      <c r="AE1654">
        <v>1.0097832692099999</v>
      </c>
      <c r="AF1654" t="s">
        <v>36</v>
      </c>
      <c r="AG1654">
        <v>150</v>
      </c>
      <c r="AH1654" t="s">
        <v>37</v>
      </c>
    </row>
    <row r="1655" spans="1:34" x14ac:dyDescent="0.25">
      <c r="A1655">
        <v>2248</v>
      </c>
      <c r="B1655">
        <v>0</v>
      </c>
      <c r="C1655">
        <v>0</v>
      </c>
      <c r="D1655">
        <v>0</v>
      </c>
      <c r="E1655">
        <v>0</v>
      </c>
      <c r="F1655">
        <v>0</v>
      </c>
      <c r="G1655">
        <v>0</v>
      </c>
      <c r="H1655">
        <v>0</v>
      </c>
      <c r="J1655">
        <v>0</v>
      </c>
      <c r="K1655">
        <v>0</v>
      </c>
      <c r="L1655">
        <v>0</v>
      </c>
      <c r="M1655">
        <v>0</v>
      </c>
      <c r="N1655">
        <v>0</v>
      </c>
      <c r="O1655">
        <v>0</v>
      </c>
      <c r="P1655">
        <v>0</v>
      </c>
      <c r="Q1655">
        <v>0</v>
      </c>
      <c r="S1655">
        <v>0</v>
      </c>
      <c r="T1655">
        <v>0</v>
      </c>
      <c r="U1655">
        <v>0</v>
      </c>
      <c r="V1655">
        <v>0</v>
      </c>
      <c r="W1655">
        <v>0</v>
      </c>
      <c r="X1655">
        <v>0</v>
      </c>
      <c r="Y1655">
        <v>0</v>
      </c>
      <c r="AA1655">
        <v>4</v>
      </c>
      <c r="AB1655">
        <v>0</v>
      </c>
      <c r="AC1655">
        <v>4</v>
      </c>
      <c r="AD1655">
        <v>4</v>
      </c>
      <c r="AE1655">
        <v>1.0097832692099999</v>
      </c>
      <c r="AF1655" t="s">
        <v>38</v>
      </c>
      <c r="AG1655">
        <v>200</v>
      </c>
      <c r="AH1655" t="s">
        <v>39</v>
      </c>
    </row>
    <row r="1656" spans="1:34" x14ac:dyDescent="0.25">
      <c r="A1656">
        <v>2248</v>
      </c>
      <c r="B1656">
        <v>0</v>
      </c>
      <c r="C1656">
        <v>0</v>
      </c>
      <c r="D1656">
        <v>0</v>
      </c>
      <c r="E1656">
        <v>0</v>
      </c>
      <c r="F1656">
        <v>0</v>
      </c>
      <c r="G1656">
        <v>0</v>
      </c>
      <c r="H1656">
        <v>0</v>
      </c>
      <c r="J1656">
        <v>0</v>
      </c>
      <c r="K1656">
        <v>0</v>
      </c>
      <c r="L1656">
        <v>0</v>
      </c>
      <c r="M1656">
        <v>0</v>
      </c>
      <c r="N1656">
        <v>0</v>
      </c>
      <c r="O1656">
        <v>0</v>
      </c>
      <c r="P1656">
        <v>0</v>
      </c>
      <c r="Q1656">
        <v>0</v>
      </c>
      <c r="S1656">
        <v>0</v>
      </c>
      <c r="T1656">
        <v>0</v>
      </c>
      <c r="U1656">
        <v>0</v>
      </c>
      <c r="V1656">
        <v>0</v>
      </c>
      <c r="W1656">
        <v>0</v>
      </c>
      <c r="X1656">
        <v>0</v>
      </c>
      <c r="Y1656">
        <v>0</v>
      </c>
      <c r="AA1656">
        <v>4</v>
      </c>
      <c r="AB1656">
        <v>0</v>
      </c>
      <c r="AC1656">
        <v>4</v>
      </c>
      <c r="AD1656">
        <v>4</v>
      </c>
      <c r="AE1656">
        <v>1.0097832692099999</v>
      </c>
      <c r="AF1656" t="s">
        <v>44</v>
      </c>
      <c r="AG1656">
        <v>0.4</v>
      </c>
      <c r="AH1656" t="s">
        <v>45</v>
      </c>
    </row>
    <row r="1657" spans="1:34" x14ac:dyDescent="0.25">
      <c r="A1657">
        <v>2248</v>
      </c>
      <c r="B1657">
        <v>0</v>
      </c>
      <c r="C1657">
        <v>0</v>
      </c>
      <c r="D1657">
        <v>0</v>
      </c>
      <c r="E1657">
        <v>0</v>
      </c>
      <c r="F1657">
        <v>0</v>
      </c>
      <c r="G1657">
        <v>0</v>
      </c>
      <c r="H1657">
        <v>0</v>
      </c>
      <c r="J1657">
        <v>0</v>
      </c>
      <c r="K1657">
        <v>0</v>
      </c>
      <c r="L1657">
        <v>0</v>
      </c>
      <c r="M1657">
        <v>0</v>
      </c>
      <c r="N1657">
        <v>0</v>
      </c>
      <c r="O1657">
        <v>0</v>
      </c>
      <c r="P1657">
        <v>0</v>
      </c>
      <c r="Q1657">
        <v>0</v>
      </c>
      <c r="S1657">
        <v>0</v>
      </c>
      <c r="T1657">
        <v>0</v>
      </c>
      <c r="U1657">
        <v>0</v>
      </c>
      <c r="V1657">
        <v>0</v>
      </c>
      <c r="W1657">
        <v>0</v>
      </c>
      <c r="X1657">
        <v>0</v>
      </c>
      <c r="Y1657">
        <v>0</v>
      </c>
      <c r="AA1657">
        <v>4</v>
      </c>
      <c r="AB1657">
        <v>0</v>
      </c>
      <c r="AC1657">
        <v>4</v>
      </c>
      <c r="AD1657">
        <v>4</v>
      </c>
      <c r="AE1657">
        <v>1.0097832692099999</v>
      </c>
      <c r="AF1657" t="s">
        <v>46</v>
      </c>
      <c r="AG1657">
        <v>0.5</v>
      </c>
      <c r="AH1657" t="s">
        <v>47</v>
      </c>
    </row>
    <row r="1658" spans="1:34" x14ac:dyDescent="0.25">
      <c r="A1658">
        <v>2258</v>
      </c>
      <c r="B1658">
        <v>0</v>
      </c>
      <c r="C1658">
        <v>0</v>
      </c>
      <c r="D1658">
        <v>0</v>
      </c>
      <c r="E1658">
        <v>0</v>
      </c>
      <c r="F1658">
        <v>0</v>
      </c>
      <c r="G1658">
        <v>0</v>
      </c>
      <c r="H1658">
        <v>0</v>
      </c>
      <c r="J1658">
        <v>0</v>
      </c>
      <c r="K1658">
        <v>0</v>
      </c>
      <c r="L1658">
        <v>0</v>
      </c>
      <c r="M1658">
        <v>0</v>
      </c>
      <c r="N1658">
        <v>0</v>
      </c>
      <c r="O1658">
        <v>0</v>
      </c>
      <c r="P1658">
        <v>0</v>
      </c>
      <c r="Q1658">
        <v>0</v>
      </c>
      <c r="S1658">
        <v>0</v>
      </c>
      <c r="T1658">
        <v>0</v>
      </c>
      <c r="U1658">
        <v>0</v>
      </c>
      <c r="V1658">
        <v>0</v>
      </c>
      <c r="W1658">
        <v>0</v>
      </c>
      <c r="X1658">
        <v>0</v>
      </c>
      <c r="Y1658">
        <v>0</v>
      </c>
      <c r="AA1658">
        <v>2</v>
      </c>
      <c r="AB1658">
        <v>0</v>
      </c>
      <c r="AC1658">
        <v>2</v>
      </c>
      <c r="AD1658">
        <v>4</v>
      </c>
      <c r="AE1658">
        <v>0.783691163064</v>
      </c>
      <c r="AF1658" t="s">
        <v>44</v>
      </c>
      <c r="AG1658">
        <v>0.4</v>
      </c>
      <c r="AH1658" t="s">
        <v>45</v>
      </c>
    </row>
    <row r="1659" spans="1:34" x14ac:dyDescent="0.25">
      <c r="A1659">
        <v>2258</v>
      </c>
      <c r="B1659">
        <v>0</v>
      </c>
      <c r="C1659">
        <v>0</v>
      </c>
      <c r="D1659">
        <v>0</v>
      </c>
      <c r="E1659">
        <v>0</v>
      </c>
      <c r="F1659">
        <v>0</v>
      </c>
      <c r="G1659">
        <v>0</v>
      </c>
      <c r="H1659">
        <v>0</v>
      </c>
      <c r="J1659">
        <v>0</v>
      </c>
      <c r="K1659">
        <v>0</v>
      </c>
      <c r="L1659">
        <v>0</v>
      </c>
      <c r="M1659">
        <v>0</v>
      </c>
      <c r="N1659">
        <v>0</v>
      </c>
      <c r="O1659">
        <v>0</v>
      </c>
      <c r="P1659">
        <v>0</v>
      </c>
      <c r="Q1659">
        <v>0</v>
      </c>
      <c r="S1659">
        <v>0</v>
      </c>
      <c r="T1659">
        <v>0</v>
      </c>
      <c r="U1659">
        <v>0</v>
      </c>
      <c r="V1659">
        <v>0</v>
      </c>
      <c r="W1659">
        <v>0</v>
      </c>
      <c r="X1659">
        <v>0</v>
      </c>
      <c r="Y1659">
        <v>0</v>
      </c>
      <c r="AA1659">
        <v>2</v>
      </c>
      <c r="AB1659">
        <v>0</v>
      </c>
      <c r="AC1659">
        <v>2</v>
      </c>
      <c r="AD1659">
        <v>4</v>
      </c>
      <c r="AE1659">
        <v>0.783691163064</v>
      </c>
      <c r="AF1659" t="s">
        <v>46</v>
      </c>
      <c r="AG1659">
        <v>0.5</v>
      </c>
      <c r="AH1659" t="s">
        <v>47</v>
      </c>
    </row>
    <row r="1660" spans="1:34" x14ac:dyDescent="0.25">
      <c r="A1660">
        <v>2266</v>
      </c>
      <c r="B1660">
        <v>0</v>
      </c>
      <c r="C1660">
        <v>0</v>
      </c>
      <c r="D1660">
        <v>0</v>
      </c>
      <c r="E1660">
        <v>0</v>
      </c>
      <c r="F1660">
        <v>0</v>
      </c>
      <c r="G1660">
        <v>0</v>
      </c>
      <c r="H1660">
        <v>0</v>
      </c>
      <c r="J1660">
        <v>0</v>
      </c>
      <c r="K1660">
        <v>0</v>
      </c>
      <c r="L1660">
        <v>0</v>
      </c>
      <c r="M1660">
        <v>0</v>
      </c>
      <c r="N1660">
        <v>0</v>
      </c>
      <c r="O1660">
        <v>0</v>
      </c>
      <c r="P1660">
        <v>0</v>
      </c>
      <c r="Q1660">
        <v>0</v>
      </c>
      <c r="S1660">
        <v>0</v>
      </c>
      <c r="T1660">
        <v>0</v>
      </c>
      <c r="U1660">
        <v>0</v>
      </c>
      <c r="V1660">
        <v>0</v>
      </c>
      <c r="W1660">
        <v>0</v>
      </c>
      <c r="X1660">
        <v>0</v>
      </c>
      <c r="Y1660">
        <v>0</v>
      </c>
      <c r="AA1660">
        <v>3</v>
      </c>
      <c r="AB1660">
        <v>2</v>
      </c>
      <c r="AC1660">
        <v>1</v>
      </c>
      <c r="AD1660">
        <v>20</v>
      </c>
      <c r="AE1660">
        <v>0.86776691803499995</v>
      </c>
      <c r="AF1660" t="s">
        <v>40</v>
      </c>
      <c r="AG1660">
        <v>0.2</v>
      </c>
      <c r="AH1660" t="s">
        <v>41</v>
      </c>
    </row>
    <row r="1661" spans="1:34" x14ac:dyDescent="0.25">
      <c r="A1661">
        <v>2266</v>
      </c>
      <c r="B1661">
        <v>0</v>
      </c>
      <c r="C1661">
        <v>0</v>
      </c>
      <c r="D1661">
        <v>0</v>
      </c>
      <c r="E1661">
        <v>0</v>
      </c>
      <c r="F1661">
        <v>0</v>
      </c>
      <c r="G1661">
        <v>0</v>
      </c>
      <c r="H1661">
        <v>0</v>
      </c>
      <c r="J1661">
        <v>0</v>
      </c>
      <c r="K1661">
        <v>0</v>
      </c>
      <c r="L1661">
        <v>0</v>
      </c>
      <c r="M1661">
        <v>0</v>
      </c>
      <c r="N1661">
        <v>0</v>
      </c>
      <c r="O1661">
        <v>0</v>
      </c>
      <c r="P1661">
        <v>0</v>
      </c>
      <c r="Q1661">
        <v>0</v>
      </c>
      <c r="S1661">
        <v>0</v>
      </c>
      <c r="T1661">
        <v>0</v>
      </c>
      <c r="U1661">
        <v>0</v>
      </c>
      <c r="V1661">
        <v>0</v>
      </c>
      <c r="W1661">
        <v>0</v>
      </c>
      <c r="X1661">
        <v>0</v>
      </c>
      <c r="Y1661">
        <v>0</v>
      </c>
      <c r="AA1661">
        <v>3</v>
      </c>
      <c r="AB1661">
        <v>2</v>
      </c>
      <c r="AC1661">
        <v>1</v>
      </c>
      <c r="AD1661">
        <v>20</v>
      </c>
      <c r="AE1661">
        <v>0.86776691803499995</v>
      </c>
      <c r="AF1661" t="s">
        <v>42</v>
      </c>
      <c r="AG1661">
        <v>0.3</v>
      </c>
      <c r="AH1661" t="s">
        <v>43</v>
      </c>
    </row>
    <row r="1662" spans="1:34" x14ac:dyDescent="0.25">
      <c r="A1662">
        <v>2266</v>
      </c>
      <c r="B1662">
        <v>0</v>
      </c>
      <c r="C1662">
        <v>0</v>
      </c>
      <c r="D1662">
        <v>0</v>
      </c>
      <c r="E1662">
        <v>0</v>
      </c>
      <c r="F1662">
        <v>0</v>
      </c>
      <c r="G1662">
        <v>0</v>
      </c>
      <c r="H1662">
        <v>0</v>
      </c>
      <c r="J1662">
        <v>0</v>
      </c>
      <c r="K1662">
        <v>0</v>
      </c>
      <c r="L1662">
        <v>0</v>
      </c>
      <c r="M1662">
        <v>0</v>
      </c>
      <c r="N1662">
        <v>0</v>
      </c>
      <c r="O1662">
        <v>0</v>
      </c>
      <c r="P1662">
        <v>0</v>
      </c>
      <c r="Q1662">
        <v>0</v>
      </c>
      <c r="S1662">
        <v>0</v>
      </c>
      <c r="T1662">
        <v>0</v>
      </c>
      <c r="U1662">
        <v>0</v>
      </c>
      <c r="V1662">
        <v>0</v>
      </c>
      <c r="W1662">
        <v>0</v>
      </c>
      <c r="X1662">
        <v>0</v>
      </c>
      <c r="Y1662">
        <v>0</v>
      </c>
      <c r="AA1662">
        <v>3</v>
      </c>
      <c r="AB1662">
        <v>2</v>
      </c>
      <c r="AC1662">
        <v>1</v>
      </c>
      <c r="AD1662">
        <v>20</v>
      </c>
      <c r="AE1662">
        <v>0.86776691803499995</v>
      </c>
      <c r="AF1662" t="s">
        <v>44</v>
      </c>
      <c r="AG1662">
        <v>0.4</v>
      </c>
      <c r="AH1662" t="s">
        <v>45</v>
      </c>
    </row>
    <row r="1663" spans="1:34" x14ac:dyDescent="0.25">
      <c r="A1663">
        <v>2266</v>
      </c>
      <c r="B1663">
        <v>0</v>
      </c>
      <c r="C1663">
        <v>0</v>
      </c>
      <c r="D1663">
        <v>0</v>
      </c>
      <c r="E1663">
        <v>0</v>
      </c>
      <c r="F1663">
        <v>0</v>
      </c>
      <c r="G1663">
        <v>0</v>
      </c>
      <c r="H1663">
        <v>0</v>
      </c>
      <c r="J1663">
        <v>0</v>
      </c>
      <c r="K1663">
        <v>0</v>
      </c>
      <c r="L1663">
        <v>0</v>
      </c>
      <c r="M1663">
        <v>0</v>
      </c>
      <c r="N1663">
        <v>0</v>
      </c>
      <c r="O1663">
        <v>0</v>
      </c>
      <c r="P1663">
        <v>0</v>
      </c>
      <c r="Q1663">
        <v>0</v>
      </c>
      <c r="S1663">
        <v>0</v>
      </c>
      <c r="T1663">
        <v>0</v>
      </c>
      <c r="U1663">
        <v>0</v>
      </c>
      <c r="V1663">
        <v>0</v>
      </c>
      <c r="W1663">
        <v>0</v>
      </c>
      <c r="X1663">
        <v>0</v>
      </c>
      <c r="Y1663">
        <v>0</v>
      </c>
      <c r="AA1663">
        <v>3</v>
      </c>
      <c r="AB1663">
        <v>2</v>
      </c>
      <c r="AC1663">
        <v>1</v>
      </c>
      <c r="AD1663">
        <v>20</v>
      </c>
      <c r="AE1663">
        <v>0.86776691803499995</v>
      </c>
      <c r="AF1663" t="s">
        <v>46</v>
      </c>
      <c r="AG1663">
        <v>0.5</v>
      </c>
      <c r="AH1663" t="s">
        <v>47</v>
      </c>
    </row>
    <row r="1664" spans="1:34" x14ac:dyDescent="0.25">
      <c r="A1664">
        <v>2269</v>
      </c>
      <c r="B1664">
        <v>0</v>
      </c>
      <c r="C1664">
        <v>0</v>
      </c>
      <c r="D1664">
        <v>0</v>
      </c>
      <c r="E1664">
        <v>0</v>
      </c>
      <c r="F1664">
        <v>0</v>
      </c>
      <c r="G1664">
        <v>0</v>
      </c>
      <c r="H1664">
        <v>0</v>
      </c>
      <c r="J1664">
        <v>0</v>
      </c>
      <c r="K1664">
        <v>0</v>
      </c>
      <c r="L1664">
        <v>0</v>
      </c>
      <c r="M1664">
        <v>0</v>
      </c>
      <c r="N1664">
        <v>0</v>
      </c>
      <c r="O1664">
        <v>0</v>
      </c>
      <c r="P1664">
        <v>0</v>
      </c>
      <c r="Q1664">
        <v>0</v>
      </c>
      <c r="S1664">
        <v>0</v>
      </c>
      <c r="T1664">
        <v>0</v>
      </c>
      <c r="U1664">
        <v>0</v>
      </c>
      <c r="V1664">
        <v>0</v>
      </c>
      <c r="W1664">
        <v>0</v>
      </c>
      <c r="X1664">
        <v>0</v>
      </c>
      <c r="Y1664">
        <v>0</v>
      </c>
      <c r="AA1664" t="s">
        <v>51</v>
      </c>
      <c r="AE1664">
        <v>1.0942485128399999</v>
      </c>
      <c r="AF1664" t="s">
        <v>36</v>
      </c>
      <c r="AG1664">
        <v>150</v>
      </c>
      <c r="AH1664" t="s">
        <v>37</v>
      </c>
    </row>
    <row r="1665" spans="1:34" x14ac:dyDescent="0.25">
      <c r="A1665">
        <v>2269</v>
      </c>
      <c r="B1665">
        <v>0</v>
      </c>
      <c r="C1665">
        <v>0</v>
      </c>
      <c r="D1665">
        <v>0</v>
      </c>
      <c r="E1665">
        <v>0</v>
      </c>
      <c r="F1665">
        <v>0</v>
      </c>
      <c r="G1665">
        <v>0</v>
      </c>
      <c r="H1665">
        <v>0</v>
      </c>
      <c r="J1665">
        <v>0</v>
      </c>
      <c r="K1665">
        <v>0</v>
      </c>
      <c r="L1665">
        <v>0</v>
      </c>
      <c r="M1665">
        <v>0</v>
      </c>
      <c r="N1665">
        <v>0</v>
      </c>
      <c r="O1665">
        <v>0</v>
      </c>
      <c r="P1665">
        <v>0</v>
      </c>
      <c r="Q1665">
        <v>0</v>
      </c>
      <c r="S1665">
        <v>0</v>
      </c>
      <c r="T1665">
        <v>0</v>
      </c>
      <c r="U1665">
        <v>0</v>
      </c>
      <c r="V1665">
        <v>0</v>
      </c>
      <c r="W1665">
        <v>0</v>
      </c>
      <c r="X1665">
        <v>0</v>
      </c>
      <c r="Y1665">
        <v>0</v>
      </c>
      <c r="AA1665" t="s">
        <v>51</v>
      </c>
      <c r="AE1665">
        <v>1.0942485128399999</v>
      </c>
      <c r="AF1665" t="s">
        <v>38</v>
      </c>
      <c r="AG1665">
        <v>200</v>
      </c>
      <c r="AH1665" t="s">
        <v>39</v>
      </c>
    </row>
    <row r="1666" spans="1:34" x14ac:dyDescent="0.25">
      <c r="A1666">
        <v>2270</v>
      </c>
      <c r="B1666">
        <v>0</v>
      </c>
      <c r="C1666">
        <v>0</v>
      </c>
      <c r="D1666">
        <v>0</v>
      </c>
      <c r="E1666">
        <v>0</v>
      </c>
      <c r="F1666">
        <v>0</v>
      </c>
      <c r="G1666">
        <v>0</v>
      </c>
      <c r="H1666">
        <v>0</v>
      </c>
      <c r="J1666">
        <v>0</v>
      </c>
      <c r="K1666">
        <v>0</v>
      </c>
      <c r="L1666">
        <v>0</v>
      </c>
      <c r="M1666">
        <v>0</v>
      </c>
      <c r="N1666">
        <v>0</v>
      </c>
      <c r="O1666">
        <v>0</v>
      </c>
      <c r="P1666">
        <v>0</v>
      </c>
      <c r="Q1666">
        <v>0</v>
      </c>
      <c r="S1666">
        <v>0</v>
      </c>
      <c r="T1666">
        <v>0</v>
      </c>
      <c r="U1666">
        <v>0</v>
      </c>
      <c r="V1666">
        <v>0</v>
      </c>
      <c r="W1666">
        <v>0</v>
      </c>
      <c r="X1666">
        <v>0</v>
      </c>
      <c r="Y1666">
        <v>0</v>
      </c>
      <c r="AA1666">
        <v>5</v>
      </c>
      <c r="AB1666">
        <v>2</v>
      </c>
      <c r="AC1666">
        <v>3</v>
      </c>
      <c r="AD1666">
        <v>5</v>
      </c>
      <c r="AE1666">
        <v>0.50079447392300003</v>
      </c>
      <c r="AF1666" t="s">
        <v>38</v>
      </c>
      <c r="AG1666">
        <v>200</v>
      </c>
      <c r="AH1666" t="s">
        <v>39</v>
      </c>
    </row>
    <row r="1667" spans="1:34" x14ac:dyDescent="0.25">
      <c r="A1667">
        <v>2273</v>
      </c>
      <c r="B1667">
        <v>0</v>
      </c>
      <c r="C1667">
        <v>0</v>
      </c>
      <c r="D1667">
        <v>0</v>
      </c>
      <c r="E1667">
        <v>0</v>
      </c>
      <c r="F1667">
        <v>0</v>
      </c>
      <c r="G1667">
        <v>0</v>
      </c>
      <c r="H1667">
        <v>0</v>
      </c>
      <c r="J1667">
        <v>0</v>
      </c>
      <c r="K1667">
        <v>0</v>
      </c>
      <c r="L1667">
        <v>0</v>
      </c>
      <c r="M1667">
        <v>0</v>
      </c>
      <c r="N1667">
        <v>0</v>
      </c>
      <c r="O1667">
        <v>0</v>
      </c>
      <c r="P1667">
        <v>0</v>
      </c>
      <c r="Q1667">
        <v>0</v>
      </c>
      <c r="S1667">
        <v>0</v>
      </c>
      <c r="T1667">
        <v>0</v>
      </c>
      <c r="U1667">
        <v>0</v>
      </c>
      <c r="V1667">
        <v>0</v>
      </c>
      <c r="W1667">
        <v>0</v>
      </c>
      <c r="X1667">
        <v>0</v>
      </c>
      <c r="Y1667">
        <v>0</v>
      </c>
      <c r="AA1667">
        <v>1</v>
      </c>
      <c r="AB1667">
        <v>1</v>
      </c>
      <c r="AC1667">
        <v>0</v>
      </c>
      <c r="AD1667">
        <v>3</v>
      </c>
      <c r="AE1667">
        <v>0.444039132911</v>
      </c>
      <c r="AF1667" t="s">
        <v>44</v>
      </c>
      <c r="AG1667">
        <v>0.4</v>
      </c>
      <c r="AH1667" t="s">
        <v>45</v>
      </c>
    </row>
    <row r="1668" spans="1:34" x14ac:dyDescent="0.25">
      <c r="A1668">
        <v>2273</v>
      </c>
      <c r="B1668">
        <v>0</v>
      </c>
      <c r="C1668">
        <v>0</v>
      </c>
      <c r="D1668">
        <v>0</v>
      </c>
      <c r="E1668">
        <v>0</v>
      </c>
      <c r="F1668">
        <v>0</v>
      </c>
      <c r="G1668">
        <v>0</v>
      </c>
      <c r="H1668">
        <v>0</v>
      </c>
      <c r="J1668">
        <v>0</v>
      </c>
      <c r="K1668">
        <v>0</v>
      </c>
      <c r="L1668">
        <v>0</v>
      </c>
      <c r="M1668">
        <v>0</v>
      </c>
      <c r="N1668">
        <v>0</v>
      </c>
      <c r="O1668">
        <v>0</v>
      </c>
      <c r="P1668">
        <v>0</v>
      </c>
      <c r="Q1668">
        <v>0</v>
      </c>
      <c r="S1668">
        <v>0</v>
      </c>
      <c r="T1668">
        <v>0</v>
      </c>
      <c r="U1668">
        <v>0</v>
      </c>
      <c r="V1668">
        <v>0</v>
      </c>
      <c r="W1668">
        <v>0</v>
      </c>
      <c r="X1668">
        <v>0</v>
      </c>
      <c r="Y1668">
        <v>0</v>
      </c>
      <c r="AA1668">
        <v>1</v>
      </c>
      <c r="AB1668">
        <v>1</v>
      </c>
      <c r="AC1668">
        <v>0</v>
      </c>
      <c r="AD1668">
        <v>3</v>
      </c>
      <c r="AE1668">
        <v>0.444039132911</v>
      </c>
      <c r="AF1668" t="s">
        <v>46</v>
      </c>
      <c r="AG1668">
        <v>0.5</v>
      </c>
      <c r="AH1668" t="s">
        <v>47</v>
      </c>
    </row>
    <row r="1669" spans="1:34" x14ac:dyDescent="0.25">
      <c r="A1669">
        <v>2289</v>
      </c>
      <c r="B1669">
        <v>0</v>
      </c>
      <c r="C1669">
        <v>0</v>
      </c>
      <c r="D1669">
        <v>0</v>
      </c>
      <c r="E1669">
        <v>0</v>
      </c>
      <c r="F1669">
        <v>0</v>
      </c>
      <c r="G1669">
        <v>0</v>
      </c>
      <c r="H1669">
        <v>0</v>
      </c>
      <c r="J1669">
        <v>0</v>
      </c>
      <c r="K1669" t="s">
        <v>51</v>
      </c>
      <c r="S1669">
        <v>0</v>
      </c>
      <c r="T1669">
        <v>0</v>
      </c>
      <c r="U1669">
        <v>0</v>
      </c>
      <c r="V1669">
        <v>0</v>
      </c>
      <c r="W1669">
        <v>0</v>
      </c>
      <c r="X1669">
        <v>0</v>
      </c>
      <c r="Y1669">
        <v>0</v>
      </c>
      <c r="AA1669">
        <v>0</v>
      </c>
      <c r="AB1669">
        <v>0</v>
      </c>
      <c r="AC1669">
        <v>0</v>
      </c>
      <c r="AE1669">
        <v>1.9000327763</v>
      </c>
      <c r="AF1669" t="s">
        <v>38</v>
      </c>
      <c r="AG1669">
        <v>200</v>
      </c>
      <c r="AH1669" t="s">
        <v>39</v>
      </c>
    </row>
    <row r="1670" spans="1:34" x14ac:dyDescent="0.25">
      <c r="A1670">
        <v>2298</v>
      </c>
      <c r="B1670">
        <v>0</v>
      </c>
      <c r="C1670">
        <v>0</v>
      </c>
      <c r="D1670">
        <v>0</v>
      </c>
      <c r="E1670">
        <v>0</v>
      </c>
      <c r="F1670">
        <v>0</v>
      </c>
      <c r="G1670">
        <v>0</v>
      </c>
      <c r="H1670">
        <v>0</v>
      </c>
      <c r="J1670">
        <v>0</v>
      </c>
      <c r="K1670">
        <v>0</v>
      </c>
      <c r="L1670">
        <v>0</v>
      </c>
      <c r="M1670">
        <v>0</v>
      </c>
      <c r="N1670">
        <v>0</v>
      </c>
      <c r="O1670">
        <v>0</v>
      </c>
      <c r="P1670">
        <v>0</v>
      </c>
      <c r="Q1670">
        <v>0</v>
      </c>
      <c r="S1670">
        <v>0</v>
      </c>
      <c r="T1670">
        <v>0</v>
      </c>
      <c r="U1670">
        <v>0</v>
      </c>
      <c r="V1670">
        <v>0</v>
      </c>
      <c r="W1670">
        <v>0</v>
      </c>
      <c r="X1670">
        <v>0</v>
      </c>
      <c r="Y1670">
        <v>0</v>
      </c>
      <c r="AA1670">
        <v>5</v>
      </c>
      <c r="AB1670">
        <v>5</v>
      </c>
      <c r="AC1670">
        <v>0</v>
      </c>
      <c r="AD1670">
        <v>3</v>
      </c>
      <c r="AE1670">
        <v>0.80135594595199999</v>
      </c>
      <c r="AF1670" t="s">
        <v>46</v>
      </c>
      <c r="AG1670">
        <v>0.5</v>
      </c>
      <c r="AH1670" t="s">
        <v>47</v>
      </c>
    </row>
    <row r="1671" spans="1:34" x14ac:dyDescent="0.25">
      <c r="A1671">
        <v>2310</v>
      </c>
      <c r="B1671">
        <v>0</v>
      </c>
      <c r="C1671">
        <v>0</v>
      </c>
      <c r="D1671">
        <v>0</v>
      </c>
      <c r="E1671">
        <v>0</v>
      </c>
      <c r="F1671">
        <v>0</v>
      </c>
      <c r="G1671">
        <v>0</v>
      </c>
      <c r="H1671">
        <v>0</v>
      </c>
      <c r="J1671">
        <v>0</v>
      </c>
      <c r="K1671">
        <v>0</v>
      </c>
      <c r="L1671">
        <v>0</v>
      </c>
      <c r="M1671">
        <v>0</v>
      </c>
      <c r="N1671">
        <v>0</v>
      </c>
      <c r="O1671">
        <v>0</v>
      </c>
      <c r="P1671">
        <v>0</v>
      </c>
      <c r="Q1671">
        <v>0</v>
      </c>
      <c r="S1671">
        <v>0</v>
      </c>
      <c r="T1671">
        <v>0</v>
      </c>
      <c r="U1671">
        <v>0</v>
      </c>
      <c r="V1671">
        <v>0</v>
      </c>
      <c r="W1671">
        <v>0</v>
      </c>
      <c r="X1671">
        <v>0</v>
      </c>
      <c r="Y1671">
        <v>0</v>
      </c>
      <c r="AA1671">
        <v>3</v>
      </c>
      <c r="AB1671">
        <v>0</v>
      </c>
      <c r="AC1671">
        <v>3</v>
      </c>
      <c r="AD1671">
        <v>25</v>
      </c>
      <c r="AE1671">
        <v>0.85728633478500005</v>
      </c>
      <c r="AF1671" t="s">
        <v>40</v>
      </c>
      <c r="AG1671">
        <v>0.2</v>
      </c>
      <c r="AH1671" t="s">
        <v>41</v>
      </c>
    </row>
    <row r="1672" spans="1:34" x14ac:dyDescent="0.25">
      <c r="A1672">
        <v>2310</v>
      </c>
      <c r="B1672">
        <v>0</v>
      </c>
      <c r="C1672">
        <v>0</v>
      </c>
      <c r="D1672">
        <v>0</v>
      </c>
      <c r="E1672">
        <v>0</v>
      </c>
      <c r="F1672">
        <v>0</v>
      </c>
      <c r="G1672">
        <v>0</v>
      </c>
      <c r="H1672">
        <v>0</v>
      </c>
      <c r="J1672">
        <v>0</v>
      </c>
      <c r="K1672">
        <v>0</v>
      </c>
      <c r="L1672">
        <v>0</v>
      </c>
      <c r="M1672">
        <v>0</v>
      </c>
      <c r="N1672">
        <v>0</v>
      </c>
      <c r="O1672">
        <v>0</v>
      </c>
      <c r="P1672">
        <v>0</v>
      </c>
      <c r="Q1672">
        <v>0</v>
      </c>
      <c r="S1672">
        <v>0</v>
      </c>
      <c r="T1672">
        <v>0</v>
      </c>
      <c r="U1672">
        <v>0</v>
      </c>
      <c r="V1672">
        <v>0</v>
      </c>
      <c r="W1672">
        <v>0</v>
      </c>
      <c r="X1672">
        <v>0</v>
      </c>
      <c r="Y1672">
        <v>0</v>
      </c>
      <c r="AA1672">
        <v>3</v>
      </c>
      <c r="AB1672">
        <v>0</v>
      </c>
      <c r="AC1672">
        <v>3</v>
      </c>
      <c r="AD1672">
        <v>25</v>
      </c>
      <c r="AE1672">
        <v>0.85728633478500005</v>
      </c>
      <c r="AF1672" t="s">
        <v>42</v>
      </c>
      <c r="AG1672">
        <v>0.3</v>
      </c>
      <c r="AH1672" t="s">
        <v>43</v>
      </c>
    </row>
    <row r="1673" spans="1:34" x14ac:dyDescent="0.25">
      <c r="A1673">
        <v>2310</v>
      </c>
      <c r="B1673">
        <v>0</v>
      </c>
      <c r="C1673">
        <v>0</v>
      </c>
      <c r="D1673">
        <v>0</v>
      </c>
      <c r="E1673">
        <v>0</v>
      </c>
      <c r="F1673">
        <v>0</v>
      </c>
      <c r="G1673">
        <v>0</v>
      </c>
      <c r="H1673">
        <v>0</v>
      </c>
      <c r="J1673">
        <v>0</v>
      </c>
      <c r="K1673">
        <v>0</v>
      </c>
      <c r="L1673">
        <v>0</v>
      </c>
      <c r="M1673">
        <v>0</v>
      </c>
      <c r="N1673">
        <v>0</v>
      </c>
      <c r="O1673">
        <v>0</v>
      </c>
      <c r="P1673">
        <v>0</v>
      </c>
      <c r="Q1673">
        <v>0</v>
      </c>
      <c r="S1673">
        <v>0</v>
      </c>
      <c r="T1673">
        <v>0</v>
      </c>
      <c r="U1673">
        <v>0</v>
      </c>
      <c r="V1673">
        <v>0</v>
      </c>
      <c r="W1673">
        <v>0</v>
      </c>
      <c r="X1673">
        <v>0</v>
      </c>
      <c r="Y1673">
        <v>0</v>
      </c>
      <c r="AA1673">
        <v>3</v>
      </c>
      <c r="AB1673">
        <v>0</v>
      </c>
      <c r="AC1673">
        <v>3</v>
      </c>
      <c r="AD1673">
        <v>25</v>
      </c>
      <c r="AE1673">
        <v>0.85728633478500005</v>
      </c>
      <c r="AF1673" t="s">
        <v>44</v>
      </c>
      <c r="AG1673">
        <v>0.4</v>
      </c>
      <c r="AH1673" t="s">
        <v>45</v>
      </c>
    </row>
    <row r="1674" spans="1:34" x14ac:dyDescent="0.25">
      <c r="A1674">
        <v>2310</v>
      </c>
      <c r="B1674">
        <v>0</v>
      </c>
      <c r="C1674">
        <v>0</v>
      </c>
      <c r="D1674">
        <v>0</v>
      </c>
      <c r="E1674">
        <v>0</v>
      </c>
      <c r="F1674">
        <v>0</v>
      </c>
      <c r="G1674">
        <v>0</v>
      </c>
      <c r="H1674">
        <v>0</v>
      </c>
      <c r="J1674">
        <v>0</v>
      </c>
      <c r="K1674">
        <v>0</v>
      </c>
      <c r="L1674">
        <v>0</v>
      </c>
      <c r="M1674">
        <v>0</v>
      </c>
      <c r="N1674">
        <v>0</v>
      </c>
      <c r="O1674">
        <v>0</v>
      </c>
      <c r="P1674">
        <v>0</v>
      </c>
      <c r="Q1674">
        <v>0</v>
      </c>
      <c r="S1674">
        <v>0</v>
      </c>
      <c r="T1674">
        <v>0</v>
      </c>
      <c r="U1674">
        <v>0</v>
      </c>
      <c r="V1674">
        <v>0</v>
      </c>
      <c r="W1674">
        <v>0</v>
      </c>
      <c r="X1674">
        <v>0</v>
      </c>
      <c r="Y1674">
        <v>0</v>
      </c>
      <c r="AA1674">
        <v>3</v>
      </c>
      <c r="AB1674">
        <v>0</v>
      </c>
      <c r="AC1674">
        <v>3</v>
      </c>
      <c r="AD1674">
        <v>25</v>
      </c>
      <c r="AE1674">
        <v>0.85728633478500005</v>
      </c>
      <c r="AF1674" t="s">
        <v>46</v>
      </c>
      <c r="AG1674">
        <v>0.5</v>
      </c>
      <c r="AH1674" t="s">
        <v>47</v>
      </c>
    </row>
    <row r="1675" spans="1:34" x14ac:dyDescent="0.25">
      <c r="A1675">
        <v>2313</v>
      </c>
      <c r="B1675">
        <v>0</v>
      </c>
      <c r="C1675">
        <v>0</v>
      </c>
      <c r="D1675">
        <v>0</v>
      </c>
      <c r="E1675">
        <v>0</v>
      </c>
      <c r="F1675">
        <v>0</v>
      </c>
      <c r="G1675">
        <v>0</v>
      </c>
      <c r="H1675">
        <v>0</v>
      </c>
      <c r="J1675">
        <v>0</v>
      </c>
      <c r="K1675">
        <v>0</v>
      </c>
      <c r="L1675">
        <v>0</v>
      </c>
      <c r="M1675">
        <v>0</v>
      </c>
      <c r="N1675">
        <v>0</v>
      </c>
      <c r="O1675">
        <v>0</v>
      </c>
      <c r="P1675">
        <v>0</v>
      </c>
      <c r="Q1675">
        <v>0</v>
      </c>
      <c r="S1675">
        <v>0</v>
      </c>
      <c r="T1675">
        <v>0</v>
      </c>
      <c r="U1675">
        <v>0</v>
      </c>
      <c r="V1675">
        <v>0</v>
      </c>
      <c r="W1675">
        <v>0</v>
      </c>
      <c r="X1675">
        <v>0</v>
      </c>
      <c r="Y1675">
        <v>0</v>
      </c>
      <c r="AA1675">
        <v>3</v>
      </c>
      <c r="AB1675">
        <v>2</v>
      </c>
      <c r="AC1675">
        <v>1</v>
      </c>
      <c r="AD1675">
        <v>10</v>
      </c>
      <c r="AE1675">
        <v>0.77393240650799999</v>
      </c>
      <c r="AF1675" t="s">
        <v>34</v>
      </c>
      <c r="AG1675">
        <v>100</v>
      </c>
      <c r="AH1675" t="s">
        <v>35</v>
      </c>
    </row>
    <row r="1676" spans="1:34" x14ac:dyDescent="0.25">
      <c r="A1676">
        <v>2313</v>
      </c>
      <c r="B1676">
        <v>0</v>
      </c>
      <c r="C1676">
        <v>0</v>
      </c>
      <c r="D1676">
        <v>0</v>
      </c>
      <c r="E1676">
        <v>0</v>
      </c>
      <c r="F1676">
        <v>0</v>
      </c>
      <c r="G1676">
        <v>0</v>
      </c>
      <c r="H1676">
        <v>0</v>
      </c>
      <c r="J1676">
        <v>0</v>
      </c>
      <c r="K1676">
        <v>0</v>
      </c>
      <c r="L1676">
        <v>0</v>
      </c>
      <c r="M1676">
        <v>0</v>
      </c>
      <c r="N1676">
        <v>0</v>
      </c>
      <c r="O1676">
        <v>0</v>
      </c>
      <c r="P1676">
        <v>0</v>
      </c>
      <c r="Q1676">
        <v>0</v>
      </c>
      <c r="S1676">
        <v>0</v>
      </c>
      <c r="T1676">
        <v>0</v>
      </c>
      <c r="U1676">
        <v>0</v>
      </c>
      <c r="V1676">
        <v>0</v>
      </c>
      <c r="W1676">
        <v>0</v>
      </c>
      <c r="X1676">
        <v>0</v>
      </c>
      <c r="Y1676">
        <v>0</v>
      </c>
      <c r="AA1676">
        <v>3</v>
      </c>
      <c r="AB1676">
        <v>2</v>
      </c>
      <c r="AC1676">
        <v>1</v>
      </c>
      <c r="AD1676">
        <v>10</v>
      </c>
      <c r="AE1676">
        <v>0.77393240650799999</v>
      </c>
      <c r="AF1676" t="s">
        <v>36</v>
      </c>
      <c r="AG1676">
        <v>150</v>
      </c>
      <c r="AH1676" t="s">
        <v>37</v>
      </c>
    </row>
    <row r="1677" spans="1:34" x14ac:dyDescent="0.25">
      <c r="A1677">
        <v>2313</v>
      </c>
      <c r="B1677">
        <v>0</v>
      </c>
      <c r="C1677">
        <v>0</v>
      </c>
      <c r="D1677">
        <v>0</v>
      </c>
      <c r="E1677">
        <v>0</v>
      </c>
      <c r="F1677">
        <v>0</v>
      </c>
      <c r="G1677">
        <v>0</v>
      </c>
      <c r="H1677">
        <v>0</v>
      </c>
      <c r="J1677">
        <v>0</v>
      </c>
      <c r="K1677">
        <v>0</v>
      </c>
      <c r="L1677">
        <v>0</v>
      </c>
      <c r="M1677">
        <v>0</v>
      </c>
      <c r="N1677">
        <v>0</v>
      </c>
      <c r="O1677">
        <v>0</v>
      </c>
      <c r="P1677">
        <v>0</v>
      </c>
      <c r="Q1677">
        <v>0</v>
      </c>
      <c r="S1677">
        <v>0</v>
      </c>
      <c r="T1677">
        <v>0</v>
      </c>
      <c r="U1677">
        <v>0</v>
      </c>
      <c r="V1677">
        <v>0</v>
      </c>
      <c r="W1677">
        <v>0</v>
      </c>
      <c r="X1677">
        <v>0</v>
      </c>
      <c r="Y1677">
        <v>0</v>
      </c>
      <c r="AA1677">
        <v>3</v>
      </c>
      <c r="AB1677">
        <v>2</v>
      </c>
      <c r="AC1677">
        <v>1</v>
      </c>
      <c r="AD1677">
        <v>10</v>
      </c>
      <c r="AE1677">
        <v>0.77393240650799999</v>
      </c>
      <c r="AF1677" t="s">
        <v>38</v>
      </c>
      <c r="AG1677">
        <v>200</v>
      </c>
      <c r="AH1677" t="s">
        <v>39</v>
      </c>
    </row>
    <row r="1678" spans="1:34" x14ac:dyDescent="0.25">
      <c r="A1678">
        <v>2313</v>
      </c>
      <c r="B1678">
        <v>0</v>
      </c>
      <c r="C1678">
        <v>0</v>
      </c>
      <c r="D1678">
        <v>0</v>
      </c>
      <c r="E1678">
        <v>0</v>
      </c>
      <c r="F1678">
        <v>0</v>
      </c>
      <c r="G1678">
        <v>0</v>
      </c>
      <c r="H1678">
        <v>0</v>
      </c>
      <c r="J1678">
        <v>0</v>
      </c>
      <c r="K1678">
        <v>0</v>
      </c>
      <c r="L1678">
        <v>0</v>
      </c>
      <c r="M1678">
        <v>0</v>
      </c>
      <c r="N1678">
        <v>0</v>
      </c>
      <c r="O1678">
        <v>0</v>
      </c>
      <c r="P1678">
        <v>0</v>
      </c>
      <c r="Q1678">
        <v>0</v>
      </c>
      <c r="S1678">
        <v>0</v>
      </c>
      <c r="T1678">
        <v>0</v>
      </c>
      <c r="U1678">
        <v>0</v>
      </c>
      <c r="V1678">
        <v>0</v>
      </c>
      <c r="W1678">
        <v>0</v>
      </c>
      <c r="X1678">
        <v>0</v>
      </c>
      <c r="Y1678">
        <v>0</v>
      </c>
      <c r="AA1678">
        <v>3</v>
      </c>
      <c r="AB1678">
        <v>2</v>
      </c>
      <c r="AC1678">
        <v>1</v>
      </c>
      <c r="AD1678">
        <v>10</v>
      </c>
      <c r="AE1678">
        <v>0.77393240650799999</v>
      </c>
      <c r="AF1678" t="s">
        <v>44</v>
      </c>
      <c r="AG1678">
        <v>0.4</v>
      </c>
      <c r="AH1678" t="s">
        <v>45</v>
      </c>
    </row>
    <row r="1679" spans="1:34" x14ac:dyDescent="0.25">
      <c r="A1679">
        <v>2313</v>
      </c>
      <c r="B1679">
        <v>0</v>
      </c>
      <c r="C1679">
        <v>0</v>
      </c>
      <c r="D1679">
        <v>0</v>
      </c>
      <c r="E1679">
        <v>0</v>
      </c>
      <c r="F1679">
        <v>0</v>
      </c>
      <c r="G1679">
        <v>0</v>
      </c>
      <c r="H1679">
        <v>0</v>
      </c>
      <c r="J1679">
        <v>0</v>
      </c>
      <c r="K1679">
        <v>0</v>
      </c>
      <c r="L1679">
        <v>0</v>
      </c>
      <c r="M1679">
        <v>0</v>
      </c>
      <c r="N1679">
        <v>0</v>
      </c>
      <c r="O1679">
        <v>0</v>
      </c>
      <c r="P1679">
        <v>0</v>
      </c>
      <c r="Q1679">
        <v>0</v>
      </c>
      <c r="S1679">
        <v>0</v>
      </c>
      <c r="T1679">
        <v>0</v>
      </c>
      <c r="U1679">
        <v>0</v>
      </c>
      <c r="V1679">
        <v>0</v>
      </c>
      <c r="W1679">
        <v>0</v>
      </c>
      <c r="X1679">
        <v>0</v>
      </c>
      <c r="Y1679">
        <v>0</v>
      </c>
      <c r="AA1679">
        <v>3</v>
      </c>
      <c r="AB1679">
        <v>2</v>
      </c>
      <c r="AC1679">
        <v>1</v>
      </c>
      <c r="AD1679">
        <v>10</v>
      </c>
      <c r="AE1679">
        <v>0.77393240650799999</v>
      </c>
      <c r="AF1679" t="s">
        <v>46</v>
      </c>
      <c r="AG1679">
        <v>0.5</v>
      </c>
      <c r="AH1679" t="s">
        <v>47</v>
      </c>
    </row>
    <row r="1680" spans="1:34" x14ac:dyDescent="0.25">
      <c r="A1680">
        <v>2315</v>
      </c>
      <c r="B1680">
        <v>0</v>
      </c>
      <c r="C1680">
        <v>0</v>
      </c>
      <c r="D1680">
        <v>0</v>
      </c>
      <c r="E1680">
        <v>0</v>
      </c>
      <c r="F1680">
        <v>0</v>
      </c>
      <c r="G1680">
        <v>0</v>
      </c>
      <c r="H1680">
        <v>0</v>
      </c>
      <c r="J1680">
        <v>0</v>
      </c>
      <c r="K1680">
        <v>0</v>
      </c>
      <c r="L1680">
        <v>0</v>
      </c>
      <c r="M1680">
        <v>0</v>
      </c>
      <c r="N1680">
        <v>0</v>
      </c>
      <c r="O1680">
        <v>0</v>
      </c>
      <c r="P1680">
        <v>0</v>
      </c>
      <c r="Q1680">
        <v>0</v>
      </c>
      <c r="S1680">
        <v>3</v>
      </c>
      <c r="T1680">
        <v>2</v>
      </c>
      <c r="U1680">
        <v>0</v>
      </c>
      <c r="V1680">
        <v>0</v>
      </c>
      <c r="W1680">
        <v>0</v>
      </c>
      <c r="X1680">
        <v>0</v>
      </c>
      <c r="Y1680">
        <v>1</v>
      </c>
      <c r="Z1680">
        <v>5</v>
      </c>
      <c r="AA1680">
        <v>1</v>
      </c>
      <c r="AB1680">
        <v>0</v>
      </c>
      <c r="AC1680">
        <v>1</v>
      </c>
      <c r="AD1680">
        <v>5</v>
      </c>
      <c r="AE1680">
        <v>1.16800935092</v>
      </c>
      <c r="AF1680" t="s">
        <v>36</v>
      </c>
      <c r="AG1680">
        <v>150</v>
      </c>
      <c r="AH1680" t="s">
        <v>37</v>
      </c>
    </row>
    <row r="1681" spans="1:34" x14ac:dyDescent="0.25">
      <c r="A1681">
        <v>2315</v>
      </c>
      <c r="B1681">
        <v>0</v>
      </c>
      <c r="C1681">
        <v>0</v>
      </c>
      <c r="D1681">
        <v>0</v>
      </c>
      <c r="E1681">
        <v>0</v>
      </c>
      <c r="F1681">
        <v>0</v>
      </c>
      <c r="G1681">
        <v>0</v>
      </c>
      <c r="H1681">
        <v>0</v>
      </c>
      <c r="J1681">
        <v>0</v>
      </c>
      <c r="K1681">
        <v>0</v>
      </c>
      <c r="L1681">
        <v>0</v>
      </c>
      <c r="M1681">
        <v>0</v>
      </c>
      <c r="N1681">
        <v>0</v>
      </c>
      <c r="O1681">
        <v>0</v>
      </c>
      <c r="P1681">
        <v>0</v>
      </c>
      <c r="Q1681">
        <v>0</v>
      </c>
      <c r="S1681">
        <v>3</v>
      </c>
      <c r="T1681">
        <v>2</v>
      </c>
      <c r="U1681">
        <v>0</v>
      </c>
      <c r="V1681">
        <v>0</v>
      </c>
      <c r="W1681">
        <v>0</v>
      </c>
      <c r="X1681">
        <v>0</v>
      </c>
      <c r="Y1681">
        <v>1</v>
      </c>
      <c r="Z1681">
        <v>5</v>
      </c>
      <c r="AA1681">
        <v>1</v>
      </c>
      <c r="AB1681">
        <v>0</v>
      </c>
      <c r="AC1681">
        <v>1</v>
      </c>
      <c r="AD1681">
        <v>5</v>
      </c>
      <c r="AE1681">
        <v>1.16800935092</v>
      </c>
      <c r="AF1681" t="s">
        <v>38</v>
      </c>
      <c r="AG1681">
        <v>200</v>
      </c>
      <c r="AH1681" t="s">
        <v>39</v>
      </c>
    </row>
    <row r="1682" spans="1:34" x14ac:dyDescent="0.25">
      <c r="A1682">
        <v>2317</v>
      </c>
      <c r="B1682">
        <v>0</v>
      </c>
      <c r="C1682">
        <v>0</v>
      </c>
      <c r="D1682">
        <v>0</v>
      </c>
      <c r="E1682">
        <v>0</v>
      </c>
      <c r="F1682">
        <v>0</v>
      </c>
      <c r="G1682">
        <v>0</v>
      </c>
      <c r="H1682">
        <v>0</v>
      </c>
      <c r="J1682">
        <v>0</v>
      </c>
      <c r="K1682">
        <v>0</v>
      </c>
      <c r="L1682">
        <v>0</v>
      </c>
      <c r="M1682">
        <v>0</v>
      </c>
      <c r="N1682">
        <v>0</v>
      </c>
      <c r="O1682">
        <v>0</v>
      </c>
      <c r="P1682">
        <v>0</v>
      </c>
      <c r="Q1682">
        <v>0</v>
      </c>
      <c r="S1682">
        <v>0</v>
      </c>
      <c r="T1682">
        <v>0</v>
      </c>
      <c r="U1682">
        <v>0</v>
      </c>
      <c r="V1682">
        <v>0</v>
      </c>
      <c r="W1682">
        <v>0</v>
      </c>
      <c r="X1682">
        <v>0</v>
      </c>
      <c r="Y1682">
        <v>0</v>
      </c>
      <c r="AA1682" t="s">
        <v>51</v>
      </c>
      <c r="AE1682">
        <v>0.984189995825</v>
      </c>
      <c r="AF1682" t="s">
        <v>34</v>
      </c>
      <c r="AG1682">
        <v>100</v>
      </c>
      <c r="AH1682" t="s">
        <v>35</v>
      </c>
    </row>
    <row r="1683" spans="1:34" x14ac:dyDescent="0.25">
      <c r="A1683">
        <v>2317</v>
      </c>
      <c r="B1683">
        <v>0</v>
      </c>
      <c r="C1683">
        <v>0</v>
      </c>
      <c r="D1683">
        <v>0</v>
      </c>
      <c r="E1683">
        <v>0</v>
      </c>
      <c r="F1683">
        <v>0</v>
      </c>
      <c r="G1683">
        <v>0</v>
      </c>
      <c r="H1683">
        <v>0</v>
      </c>
      <c r="J1683">
        <v>0</v>
      </c>
      <c r="K1683">
        <v>0</v>
      </c>
      <c r="L1683">
        <v>0</v>
      </c>
      <c r="M1683">
        <v>0</v>
      </c>
      <c r="N1683">
        <v>0</v>
      </c>
      <c r="O1683">
        <v>0</v>
      </c>
      <c r="P1683">
        <v>0</v>
      </c>
      <c r="Q1683">
        <v>0</v>
      </c>
      <c r="S1683">
        <v>0</v>
      </c>
      <c r="T1683">
        <v>0</v>
      </c>
      <c r="U1683">
        <v>0</v>
      </c>
      <c r="V1683">
        <v>0</v>
      </c>
      <c r="W1683">
        <v>0</v>
      </c>
      <c r="X1683">
        <v>0</v>
      </c>
      <c r="Y1683">
        <v>0</v>
      </c>
      <c r="AA1683" t="s">
        <v>51</v>
      </c>
      <c r="AE1683">
        <v>0.984189995825</v>
      </c>
      <c r="AF1683" t="s">
        <v>36</v>
      </c>
      <c r="AG1683">
        <v>150</v>
      </c>
      <c r="AH1683" t="s">
        <v>37</v>
      </c>
    </row>
    <row r="1684" spans="1:34" x14ac:dyDescent="0.25">
      <c r="A1684">
        <v>2317</v>
      </c>
      <c r="B1684">
        <v>0</v>
      </c>
      <c r="C1684">
        <v>0</v>
      </c>
      <c r="D1684">
        <v>0</v>
      </c>
      <c r="E1684">
        <v>0</v>
      </c>
      <c r="F1684">
        <v>0</v>
      </c>
      <c r="G1684">
        <v>0</v>
      </c>
      <c r="H1684">
        <v>0</v>
      </c>
      <c r="J1684">
        <v>0</v>
      </c>
      <c r="K1684">
        <v>0</v>
      </c>
      <c r="L1684">
        <v>0</v>
      </c>
      <c r="M1684">
        <v>0</v>
      </c>
      <c r="N1684">
        <v>0</v>
      </c>
      <c r="O1684">
        <v>0</v>
      </c>
      <c r="P1684">
        <v>0</v>
      </c>
      <c r="Q1684">
        <v>0</v>
      </c>
      <c r="S1684">
        <v>0</v>
      </c>
      <c r="T1684">
        <v>0</v>
      </c>
      <c r="U1684">
        <v>0</v>
      </c>
      <c r="V1684">
        <v>0</v>
      </c>
      <c r="W1684">
        <v>0</v>
      </c>
      <c r="X1684">
        <v>0</v>
      </c>
      <c r="Y1684">
        <v>0</v>
      </c>
      <c r="AA1684" t="s">
        <v>51</v>
      </c>
      <c r="AE1684">
        <v>0.984189995825</v>
      </c>
      <c r="AF1684" t="s">
        <v>38</v>
      </c>
      <c r="AG1684">
        <v>200</v>
      </c>
      <c r="AH1684" t="s">
        <v>39</v>
      </c>
    </row>
    <row r="1685" spans="1:34" x14ac:dyDescent="0.25">
      <c r="A1685">
        <v>2317</v>
      </c>
      <c r="B1685">
        <v>0</v>
      </c>
      <c r="C1685">
        <v>0</v>
      </c>
      <c r="D1685">
        <v>0</v>
      </c>
      <c r="E1685">
        <v>0</v>
      </c>
      <c r="F1685">
        <v>0</v>
      </c>
      <c r="G1685">
        <v>0</v>
      </c>
      <c r="H1685">
        <v>0</v>
      </c>
      <c r="J1685">
        <v>0</v>
      </c>
      <c r="K1685">
        <v>0</v>
      </c>
      <c r="L1685">
        <v>0</v>
      </c>
      <c r="M1685">
        <v>0</v>
      </c>
      <c r="N1685">
        <v>0</v>
      </c>
      <c r="O1685">
        <v>0</v>
      </c>
      <c r="P1685">
        <v>0</v>
      </c>
      <c r="Q1685">
        <v>0</v>
      </c>
      <c r="S1685">
        <v>0</v>
      </c>
      <c r="T1685">
        <v>0</v>
      </c>
      <c r="U1685">
        <v>0</v>
      </c>
      <c r="V1685">
        <v>0</v>
      </c>
      <c r="W1685">
        <v>0</v>
      </c>
      <c r="X1685">
        <v>0</v>
      </c>
      <c r="Y1685">
        <v>0</v>
      </c>
      <c r="AA1685" t="s">
        <v>51</v>
      </c>
      <c r="AE1685">
        <v>0.984189995825</v>
      </c>
      <c r="AF1685" t="s">
        <v>44</v>
      </c>
      <c r="AG1685">
        <v>0.4</v>
      </c>
      <c r="AH1685" t="s">
        <v>45</v>
      </c>
    </row>
    <row r="1686" spans="1:34" x14ac:dyDescent="0.25">
      <c r="A1686">
        <v>2317</v>
      </c>
      <c r="B1686">
        <v>0</v>
      </c>
      <c r="C1686">
        <v>0</v>
      </c>
      <c r="D1686">
        <v>0</v>
      </c>
      <c r="E1686">
        <v>0</v>
      </c>
      <c r="F1686">
        <v>0</v>
      </c>
      <c r="G1686">
        <v>0</v>
      </c>
      <c r="H1686">
        <v>0</v>
      </c>
      <c r="J1686">
        <v>0</v>
      </c>
      <c r="K1686">
        <v>0</v>
      </c>
      <c r="L1686">
        <v>0</v>
      </c>
      <c r="M1686">
        <v>0</v>
      </c>
      <c r="N1686">
        <v>0</v>
      </c>
      <c r="O1686">
        <v>0</v>
      </c>
      <c r="P1686">
        <v>0</v>
      </c>
      <c r="Q1686">
        <v>0</v>
      </c>
      <c r="S1686">
        <v>0</v>
      </c>
      <c r="T1686">
        <v>0</v>
      </c>
      <c r="U1686">
        <v>0</v>
      </c>
      <c r="V1686">
        <v>0</v>
      </c>
      <c r="W1686">
        <v>0</v>
      </c>
      <c r="X1686">
        <v>0</v>
      </c>
      <c r="Y1686">
        <v>0</v>
      </c>
      <c r="AA1686" t="s">
        <v>51</v>
      </c>
      <c r="AE1686">
        <v>0.984189995825</v>
      </c>
      <c r="AF1686" t="s">
        <v>46</v>
      </c>
      <c r="AG1686">
        <v>0.5</v>
      </c>
      <c r="AH1686" t="s">
        <v>47</v>
      </c>
    </row>
    <row r="1687" spans="1:34" x14ac:dyDescent="0.25">
      <c r="A1687">
        <v>2323</v>
      </c>
      <c r="B1687">
        <v>0</v>
      </c>
      <c r="C1687">
        <v>0</v>
      </c>
      <c r="D1687">
        <v>0</v>
      </c>
      <c r="E1687">
        <v>0</v>
      </c>
      <c r="F1687">
        <v>0</v>
      </c>
      <c r="G1687">
        <v>0</v>
      </c>
      <c r="H1687">
        <v>0</v>
      </c>
      <c r="J1687">
        <v>10</v>
      </c>
      <c r="K1687">
        <v>0</v>
      </c>
      <c r="L1687">
        <v>0</v>
      </c>
      <c r="M1687">
        <v>0</v>
      </c>
      <c r="N1687">
        <v>0</v>
      </c>
      <c r="O1687">
        <v>0</v>
      </c>
      <c r="P1687">
        <v>0</v>
      </c>
      <c r="Q1687">
        <v>0</v>
      </c>
      <c r="S1687">
        <v>2</v>
      </c>
      <c r="T1687">
        <v>2</v>
      </c>
      <c r="U1687">
        <v>0</v>
      </c>
      <c r="V1687">
        <v>0</v>
      </c>
      <c r="W1687">
        <v>0</v>
      </c>
      <c r="X1687">
        <v>0</v>
      </c>
      <c r="Y1687">
        <v>0</v>
      </c>
      <c r="Z1687">
        <v>2</v>
      </c>
      <c r="AA1687">
        <v>3</v>
      </c>
      <c r="AB1687">
        <v>0</v>
      </c>
      <c r="AC1687">
        <v>3</v>
      </c>
      <c r="AD1687">
        <v>30</v>
      </c>
      <c r="AE1687">
        <v>0.84178897550599996</v>
      </c>
      <c r="AF1687" t="s">
        <v>36</v>
      </c>
      <c r="AG1687">
        <v>150</v>
      </c>
      <c r="AH1687" t="s">
        <v>37</v>
      </c>
    </row>
    <row r="1688" spans="1:34" x14ac:dyDescent="0.25">
      <c r="A1688">
        <v>2323</v>
      </c>
      <c r="B1688">
        <v>0</v>
      </c>
      <c r="C1688">
        <v>0</v>
      </c>
      <c r="D1688">
        <v>0</v>
      </c>
      <c r="E1688">
        <v>0</v>
      </c>
      <c r="F1688">
        <v>0</v>
      </c>
      <c r="G1688">
        <v>0</v>
      </c>
      <c r="H1688">
        <v>0</v>
      </c>
      <c r="J1688">
        <v>10</v>
      </c>
      <c r="K1688">
        <v>0</v>
      </c>
      <c r="L1688">
        <v>0</v>
      </c>
      <c r="M1688">
        <v>0</v>
      </c>
      <c r="N1688">
        <v>0</v>
      </c>
      <c r="O1688">
        <v>0</v>
      </c>
      <c r="P1688">
        <v>0</v>
      </c>
      <c r="Q1688">
        <v>0</v>
      </c>
      <c r="S1688">
        <v>2</v>
      </c>
      <c r="T1688">
        <v>2</v>
      </c>
      <c r="U1688">
        <v>0</v>
      </c>
      <c r="V1688">
        <v>0</v>
      </c>
      <c r="W1688">
        <v>0</v>
      </c>
      <c r="X1688">
        <v>0</v>
      </c>
      <c r="Y1688">
        <v>0</v>
      </c>
      <c r="Z1688">
        <v>2</v>
      </c>
      <c r="AA1688">
        <v>3</v>
      </c>
      <c r="AB1688">
        <v>0</v>
      </c>
      <c r="AC1688">
        <v>3</v>
      </c>
      <c r="AD1688">
        <v>30</v>
      </c>
      <c r="AE1688">
        <v>0.84178897550599996</v>
      </c>
      <c r="AF1688" t="s">
        <v>38</v>
      </c>
      <c r="AG1688">
        <v>200</v>
      </c>
      <c r="AH1688" t="s">
        <v>39</v>
      </c>
    </row>
    <row r="1689" spans="1:34" x14ac:dyDescent="0.25">
      <c r="A1689">
        <v>2323</v>
      </c>
      <c r="B1689">
        <v>0</v>
      </c>
      <c r="C1689">
        <v>0</v>
      </c>
      <c r="D1689">
        <v>0</v>
      </c>
      <c r="E1689">
        <v>0</v>
      </c>
      <c r="F1689">
        <v>0</v>
      </c>
      <c r="G1689">
        <v>0</v>
      </c>
      <c r="H1689">
        <v>0</v>
      </c>
      <c r="J1689">
        <v>10</v>
      </c>
      <c r="K1689">
        <v>0</v>
      </c>
      <c r="L1689">
        <v>0</v>
      </c>
      <c r="M1689">
        <v>0</v>
      </c>
      <c r="N1689">
        <v>0</v>
      </c>
      <c r="O1689">
        <v>0</v>
      </c>
      <c r="P1689">
        <v>0</v>
      </c>
      <c r="Q1689">
        <v>0</v>
      </c>
      <c r="S1689">
        <v>2</v>
      </c>
      <c r="T1689">
        <v>2</v>
      </c>
      <c r="U1689">
        <v>0</v>
      </c>
      <c r="V1689">
        <v>0</v>
      </c>
      <c r="W1689">
        <v>0</v>
      </c>
      <c r="X1689">
        <v>0</v>
      </c>
      <c r="Y1689">
        <v>0</v>
      </c>
      <c r="Z1689">
        <v>2</v>
      </c>
      <c r="AA1689">
        <v>3</v>
      </c>
      <c r="AB1689">
        <v>0</v>
      </c>
      <c r="AC1689">
        <v>3</v>
      </c>
      <c r="AD1689">
        <v>30</v>
      </c>
      <c r="AE1689">
        <v>0.84178897550599996</v>
      </c>
      <c r="AF1689" t="s">
        <v>46</v>
      </c>
      <c r="AG1689">
        <v>0.5</v>
      </c>
      <c r="AH1689" t="s">
        <v>47</v>
      </c>
    </row>
    <row r="1690" spans="1:34" x14ac:dyDescent="0.25">
      <c r="A1690">
        <v>2325</v>
      </c>
      <c r="B1690">
        <v>0</v>
      </c>
      <c r="C1690">
        <v>0</v>
      </c>
      <c r="D1690">
        <v>0</v>
      </c>
      <c r="E1690">
        <v>0</v>
      </c>
      <c r="F1690">
        <v>0</v>
      </c>
      <c r="G1690">
        <v>0</v>
      </c>
      <c r="H1690">
        <v>0</v>
      </c>
      <c r="J1690">
        <v>10</v>
      </c>
      <c r="K1690">
        <v>0</v>
      </c>
      <c r="L1690">
        <v>0</v>
      </c>
      <c r="M1690">
        <v>0</v>
      </c>
      <c r="N1690">
        <v>0</v>
      </c>
      <c r="O1690">
        <v>0</v>
      </c>
      <c r="P1690">
        <v>0</v>
      </c>
      <c r="Q1690">
        <v>0</v>
      </c>
      <c r="S1690" t="s">
        <v>51</v>
      </c>
      <c r="AA1690" t="s">
        <v>51</v>
      </c>
      <c r="AE1690">
        <v>0.98880514643799999</v>
      </c>
      <c r="AF1690" t="s">
        <v>38</v>
      </c>
      <c r="AG1690">
        <v>200</v>
      </c>
      <c r="AH1690" t="s">
        <v>39</v>
      </c>
    </row>
    <row r="1691" spans="1:34" x14ac:dyDescent="0.25">
      <c r="A1691">
        <v>2325</v>
      </c>
      <c r="B1691">
        <v>0</v>
      </c>
      <c r="C1691">
        <v>0</v>
      </c>
      <c r="D1691">
        <v>0</v>
      </c>
      <c r="E1691">
        <v>0</v>
      </c>
      <c r="F1691">
        <v>0</v>
      </c>
      <c r="G1691">
        <v>0</v>
      </c>
      <c r="H1691">
        <v>0</v>
      </c>
      <c r="J1691">
        <v>10</v>
      </c>
      <c r="K1691">
        <v>0</v>
      </c>
      <c r="L1691">
        <v>0</v>
      </c>
      <c r="M1691">
        <v>0</v>
      </c>
      <c r="N1691">
        <v>0</v>
      </c>
      <c r="O1691">
        <v>0</v>
      </c>
      <c r="P1691">
        <v>0</v>
      </c>
      <c r="Q1691">
        <v>0</v>
      </c>
      <c r="S1691" t="s">
        <v>51</v>
      </c>
      <c r="AA1691" t="s">
        <v>51</v>
      </c>
      <c r="AE1691">
        <v>0.98880514643799999</v>
      </c>
      <c r="AF1691" t="s">
        <v>44</v>
      </c>
      <c r="AG1691">
        <v>0.4</v>
      </c>
      <c r="AH1691" t="s">
        <v>45</v>
      </c>
    </row>
    <row r="1692" spans="1:34" x14ac:dyDescent="0.25">
      <c r="A1692">
        <v>2325</v>
      </c>
      <c r="B1692">
        <v>0</v>
      </c>
      <c r="C1692">
        <v>0</v>
      </c>
      <c r="D1692">
        <v>0</v>
      </c>
      <c r="E1692">
        <v>0</v>
      </c>
      <c r="F1692">
        <v>0</v>
      </c>
      <c r="G1692">
        <v>0</v>
      </c>
      <c r="H1692">
        <v>0</v>
      </c>
      <c r="J1692">
        <v>10</v>
      </c>
      <c r="K1692">
        <v>0</v>
      </c>
      <c r="L1692">
        <v>0</v>
      </c>
      <c r="M1692">
        <v>0</v>
      </c>
      <c r="N1692">
        <v>0</v>
      </c>
      <c r="O1692">
        <v>0</v>
      </c>
      <c r="P1692">
        <v>0</v>
      </c>
      <c r="Q1692">
        <v>0</v>
      </c>
      <c r="S1692" t="s">
        <v>51</v>
      </c>
      <c r="AA1692" t="s">
        <v>51</v>
      </c>
      <c r="AE1692">
        <v>0.98880514643799999</v>
      </c>
      <c r="AF1692" t="s">
        <v>46</v>
      </c>
      <c r="AG1692">
        <v>0.5</v>
      </c>
      <c r="AH1692" t="s">
        <v>47</v>
      </c>
    </row>
    <row r="1693" spans="1:34" x14ac:dyDescent="0.25">
      <c r="A1693">
        <v>2327</v>
      </c>
      <c r="B1693">
        <v>0</v>
      </c>
      <c r="C1693">
        <v>0</v>
      </c>
      <c r="D1693">
        <v>0</v>
      </c>
      <c r="E1693">
        <v>0</v>
      </c>
      <c r="F1693">
        <v>0</v>
      </c>
      <c r="G1693">
        <v>0</v>
      </c>
      <c r="H1693">
        <v>0</v>
      </c>
      <c r="J1693">
        <v>10</v>
      </c>
      <c r="K1693">
        <v>14</v>
      </c>
      <c r="L1693">
        <v>6</v>
      </c>
      <c r="M1693">
        <v>2</v>
      </c>
      <c r="N1693">
        <v>6</v>
      </c>
      <c r="O1693">
        <v>0</v>
      </c>
      <c r="P1693">
        <v>0</v>
      </c>
      <c r="Q1693">
        <v>0</v>
      </c>
      <c r="R1693">
        <v>2</v>
      </c>
      <c r="S1693">
        <v>6</v>
      </c>
      <c r="T1693">
        <v>1</v>
      </c>
      <c r="U1693">
        <v>1</v>
      </c>
      <c r="V1693">
        <v>2</v>
      </c>
      <c r="W1693">
        <v>2</v>
      </c>
      <c r="X1693">
        <v>0</v>
      </c>
      <c r="Y1693">
        <v>0</v>
      </c>
      <c r="Z1693">
        <v>3</v>
      </c>
      <c r="AA1693">
        <v>4</v>
      </c>
      <c r="AB1693">
        <v>0</v>
      </c>
      <c r="AC1693">
        <v>4</v>
      </c>
      <c r="AD1693">
        <v>0.5</v>
      </c>
      <c r="AE1693">
        <v>1.55575687882</v>
      </c>
      <c r="AF1693" t="s">
        <v>44</v>
      </c>
      <c r="AG1693">
        <v>0.4</v>
      </c>
      <c r="AH1693" t="s">
        <v>45</v>
      </c>
    </row>
    <row r="1694" spans="1:34" x14ac:dyDescent="0.25">
      <c r="A1694">
        <v>2327</v>
      </c>
      <c r="B1694">
        <v>0</v>
      </c>
      <c r="C1694">
        <v>0</v>
      </c>
      <c r="D1694">
        <v>0</v>
      </c>
      <c r="E1694">
        <v>0</v>
      </c>
      <c r="F1694">
        <v>0</v>
      </c>
      <c r="G1694">
        <v>0</v>
      </c>
      <c r="H1694">
        <v>0</v>
      </c>
      <c r="J1694">
        <v>10</v>
      </c>
      <c r="K1694">
        <v>14</v>
      </c>
      <c r="L1694">
        <v>6</v>
      </c>
      <c r="M1694">
        <v>2</v>
      </c>
      <c r="N1694">
        <v>6</v>
      </c>
      <c r="O1694">
        <v>0</v>
      </c>
      <c r="P1694">
        <v>0</v>
      </c>
      <c r="Q1694">
        <v>0</v>
      </c>
      <c r="R1694">
        <v>2</v>
      </c>
      <c r="S1694">
        <v>6</v>
      </c>
      <c r="T1694">
        <v>1</v>
      </c>
      <c r="U1694">
        <v>1</v>
      </c>
      <c r="V1694">
        <v>2</v>
      </c>
      <c r="W1694">
        <v>2</v>
      </c>
      <c r="X1694">
        <v>0</v>
      </c>
      <c r="Y1694">
        <v>0</v>
      </c>
      <c r="Z1694">
        <v>3</v>
      </c>
      <c r="AA1694">
        <v>4</v>
      </c>
      <c r="AB1694">
        <v>0</v>
      </c>
      <c r="AC1694">
        <v>4</v>
      </c>
      <c r="AD1694">
        <v>0.5</v>
      </c>
      <c r="AE1694">
        <v>1.55575687882</v>
      </c>
      <c r="AF1694" t="s">
        <v>46</v>
      </c>
      <c r="AG1694">
        <v>0.5</v>
      </c>
      <c r="AH1694" t="s">
        <v>47</v>
      </c>
    </row>
    <row r="1695" spans="1:34" x14ac:dyDescent="0.25">
      <c r="A1695">
        <v>2328</v>
      </c>
      <c r="B1695">
        <v>0</v>
      </c>
      <c r="C1695">
        <v>0</v>
      </c>
      <c r="D1695">
        <v>0</v>
      </c>
      <c r="E1695">
        <v>0</v>
      </c>
      <c r="F1695">
        <v>0</v>
      </c>
      <c r="G1695">
        <v>0</v>
      </c>
      <c r="H1695">
        <v>0</v>
      </c>
      <c r="J1695">
        <v>0</v>
      </c>
      <c r="K1695">
        <v>0</v>
      </c>
      <c r="L1695">
        <v>0</v>
      </c>
      <c r="M1695">
        <v>0</v>
      </c>
      <c r="N1695">
        <v>0</v>
      </c>
      <c r="O1695">
        <v>0</v>
      </c>
      <c r="P1695">
        <v>0</v>
      </c>
      <c r="Q1695">
        <v>0</v>
      </c>
      <c r="S1695">
        <v>5</v>
      </c>
      <c r="T1695">
        <v>4</v>
      </c>
      <c r="U1695">
        <v>0</v>
      </c>
      <c r="V1695">
        <v>0</v>
      </c>
      <c r="W1695">
        <v>0</v>
      </c>
      <c r="X1695">
        <v>1</v>
      </c>
      <c r="Y1695">
        <v>0</v>
      </c>
      <c r="Z1695">
        <v>3</v>
      </c>
      <c r="AA1695">
        <v>0</v>
      </c>
      <c r="AB1695">
        <v>0</v>
      </c>
      <c r="AC1695">
        <v>0</v>
      </c>
      <c r="AE1695">
        <v>0.94386774740299995</v>
      </c>
      <c r="AF1695" t="s">
        <v>46</v>
      </c>
      <c r="AG1695">
        <v>0.5</v>
      </c>
      <c r="AH1695" t="s">
        <v>47</v>
      </c>
    </row>
    <row r="1696" spans="1:34" x14ac:dyDescent="0.25">
      <c r="A1696">
        <v>2330</v>
      </c>
      <c r="B1696">
        <v>6</v>
      </c>
      <c r="C1696">
        <v>4</v>
      </c>
      <c r="D1696">
        <v>2</v>
      </c>
      <c r="E1696">
        <v>0</v>
      </c>
      <c r="F1696">
        <v>0</v>
      </c>
      <c r="G1696">
        <v>0</v>
      </c>
      <c r="H1696">
        <v>0</v>
      </c>
      <c r="I1696">
        <v>5</v>
      </c>
      <c r="J1696">
        <v>0</v>
      </c>
      <c r="K1696">
        <v>0</v>
      </c>
      <c r="L1696">
        <v>0</v>
      </c>
      <c r="M1696">
        <v>0</v>
      </c>
      <c r="N1696">
        <v>0</v>
      </c>
      <c r="O1696">
        <v>0</v>
      </c>
      <c r="P1696">
        <v>0</v>
      </c>
      <c r="Q1696">
        <v>0</v>
      </c>
      <c r="S1696" t="s">
        <v>51</v>
      </c>
      <c r="AA1696" t="s">
        <v>51</v>
      </c>
      <c r="AE1696">
        <v>0.65821290098100005</v>
      </c>
      <c r="AF1696" t="s">
        <v>49</v>
      </c>
      <c r="AG1696">
        <v>50</v>
      </c>
      <c r="AH1696" t="s">
        <v>50</v>
      </c>
    </row>
    <row r="1697" spans="1:34" x14ac:dyDescent="0.25">
      <c r="A1697">
        <v>2330</v>
      </c>
      <c r="B1697">
        <v>6</v>
      </c>
      <c r="C1697">
        <v>4</v>
      </c>
      <c r="D1697">
        <v>2</v>
      </c>
      <c r="E1697">
        <v>0</v>
      </c>
      <c r="F1697">
        <v>0</v>
      </c>
      <c r="G1697">
        <v>0</v>
      </c>
      <c r="H1697">
        <v>0</v>
      </c>
      <c r="I1697">
        <v>5</v>
      </c>
      <c r="J1697">
        <v>0</v>
      </c>
      <c r="K1697">
        <v>0</v>
      </c>
      <c r="L1697">
        <v>0</v>
      </c>
      <c r="M1697">
        <v>0</v>
      </c>
      <c r="N1697">
        <v>0</v>
      </c>
      <c r="O1697">
        <v>0</v>
      </c>
      <c r="P1697">
        <v>0</v>
      </c>
      <c r="Q1697">
        <v>0</v>
      </c>
      <c r="S1697" t="s">
        <v>51</v>
      </c>
      <c r="AA1697" t="s">
        <v>51</v>
      </c>
      <c r="AE1697">
        <v>0.65821290098100005</v>
      </c>
      <c r="AF1697" t="s">
        <v>34</v>
      </c>
      <c r="AG1697">
        <v>100</v>
      </c>
      <c r="AH1697" t="s">
        <v>35</v>
      </c>
    </row>
    <row r="1698" spans="1:34" x14ac:dyDescent="0.25">
      <c r="A1698">
        <v>2330</v>
      </c>
      <c r="B1698">
        <v>6</v>
      </c>
      <c r="C1698">
        <v>4</v>
      </c>
      <c r="D1698">
        <v>2</v>
      </c>
      <c r="E1698">
        <v>0</v>
      </c>
      <c r="F1698">
        <v>0</v>
      </c>
      <c r="G1698">
        <v>0</v>
      </c>
      <c r="H1698">
        <v>0</v>
      </c>
      <c r="I1698">
        <v>5</v>
      </c>
      <c r="J1698">
        <v>0</v>
      </c>
      <c r="K1698">
        <v>0</v>
      </c>
      <c r="L1698">
        <v>0</v>
      </c>
      <c r="M1698">
        <v>0</v>
      </c>
      <c r="N1698">
        <v>0</v>
      </c>
      <c r="O1698">
        <v>0</v>
      </c>
      <c r="P1698">
        <v>0</v>
      </c>
      <c r="Q1698">
        <v>0</v>
      </c>
      <c r="S1698" t="s">
        <v>51</v>
      </c>
      <c r="AA1698" t="s">
        <v>51</v>
      </c>
      <c r="AE1698">
        <v>0.65821290098100005</v>
      </c>
      <c r="AF1698" t="s">
        <v>36</v>
      </c>
      <c r="AG1698">
        <v>150</v>
      </c>
      <c r="AH1698" t="s">
        <v>37</v>
      </c>
    </row>
    <row r="1699" spans="1:34" x14ac:dyDescent="0.25">
      <c r="A1699">
        <v>2330</v>
      </c>
      <c r="B1699">
        <v>6</v>
      </c>
      <c r="C1699">
        <v>4</v>
      </c>
      <c r="D1699">
        <v>2</v>
      </c>
      <c r="E1699">
        <v>0</v>
      </c>
      <c r="F1699">
        <v>0</v>
      </c>
      <c r="G1699">
        <v>0</v>
      </c>
      <c r="H1699">
        <v>0</v>
      </c>
      <c r="I1699">
        <v>5</v>
      </c>
      <c r="J1699">
        <v>0</v>
      </c>
      <c r="K1699">
        <v>0</v>
      </c>
      <c r="L1699">
        <v>0</v>
      </c>
      <c r="M1699">
        <v>0</v>
      </c>
      <c r="N1699">
        <v>0</v>
      </c>
      <c r="O1699">
        <v>0</v>
      </c>
      <c r="P1699">
        <v>0</v>
      </c>
      <c r="Q1699">
        <v>0</v>
      </c>
      <c r="S1699" t="s">
        <v>51</v>
      </c>
      <c r="AA1699" t="s">
        <v>51</v>
      </c>
      <c r="AE1699">
        <v>0.65821290098100005</v>
      </c>
      <c r="AF1699" t="s">
        <v>38</v>
      </c>
      <c r="AG1699">
        <v>200</v>
      </c>
      <c r="AH1699" t="s">
        <v>39</v>
      </c>
    </row>
    <row r="1700" spans="1:34" x14ac:dyDescent="0.25">
      <c r="A1700">
        <v>2330</v>
      </c>
      <c r="B1700">
        <v>6</v>
      </c>
      <c r="C1700">
        <v>4</v>
      </c>
      <c r="D1700">
        <v>2</v>
      </c>
      <c r="E1700">
        <v>0</v>
      </c>
      <c r="F1700">
        <v>0</v>
      </c>
      <c r="G1700">
        <v>0</v>
      </c>
      <c r="H1700">
        <v>0</v>
      </c>
      <c r="I1700">
        <v>5</v>
      </c>
      <c r="J1700">
        <v>0</v>
      </c>
      <c r="K1700">
        <v>0</v>
      </c>
      <c r="L1700">
        <v>0</v>
      </c>
      <c r="M1700">
        <v>0</v>
      </c>
      <c r="N1700">
        <v>0</v>
      </c>
      <c r="O1700">
        <v>0</v>
      </c>
      <c r="P1700">
        <v>0</v>
      </c>
      <c r="Q1700">
        <v>0</v>
      </c>
      <c r="S1700" t="s">
        <v>51</v>
      </c>
      <c r="AA1700" t="s">
        <v>51</v>
      </c>
      <c r="AE1700">
        <v>0.65821290098100005</v>
      </c>
      <c r="AF1700" t="s">
        <v>44</v>
      </c>
      <c r="AG1700">
        <v>0.4</v>
      </c>
      <c r="AH1700" t="s">
        <v>45</v>
      </c>
    </row>
    <row r="1701" spans="1:34" x14ac:dyDescent="0.25">
      <c r="A1701">
        <v>2330</v>
      </c>
      <c r="B1701">
        <v>6</v>
      </c>
      <c r="C1701">
        <v>4</v>
      </c>
      <c r="D1701">
        <v>2</v>
      </c>
      <c r="E1701">
        <v>0</v>
      </c>
      <c r="F1701">
        <v>0</v>
      </c>
      <c r="G1701">
        <v>0</v>
      </c>
      <c r="H1701">
        <v>0</v>
      </c>
      <c r="I1701">
        <v>5</v>
      </c>
      <c r="J1701">
        <v>0</v>
      </c>
      <c r="K1701">
        <v>0</v>
      </c>
      <c r="L1701">
        <v>0</v>
      </c>
      <c r="M1701">
        <v>0</v>
      </c>
      <c r="N1701">
        <v>0</v>
      </c>
      <c r="O1701">
        <v>0</v>
      </c>
      <c r="P1701">
        <v>0</v>
      </c>
      <c r="Q1701">
        <v>0</v>
      </c>
      <c r="S1701" t="s">
        <v>51</v>
      </c>
      <c r="AA1701" t="s">
        <v>51</v>
      </c>
      <c r="AE1701">
        <v>0.65821290098100005</v>
      </c>
      <c r="AF1701" t="s">
        <v>46</v>
      </c>
      <c r="AG1701">
        <v>0.5</v>
      </c>
      <c r="AH1701" t="s">
        <v>47</v>
      </c>
    </row>
    <row r="1702" spans="1:34" x14ac:dyDescent="0.25">
      <c r="A1702">
        <v>2338</v>
      </c>
      <c r="B1702">
        <v>6</v>
      </c>
      <c r="C1702">
        <v>2</v>
      </c>
      <c r="D1702">
        <v>0</v>
      </c>
      <c r="E1702">
        <v>0</v>
      </c>
      <c r="F1702">
        <v>0</v>
      </c>
      <c r="G1702">
        <v>4</v>
      </c>
      <c r="H1702">
        <v>0</v>
      </c>
      <c r="I1702">
        <v>2</v>
      </c>
      <c r="J1702">
        <v>0</v>
      </c>
      <c r="K1702">
        <v>10</v>
      </c>
      <c r="L1702">
        <v>6</v>
      </c>
      <c r="M1702">
        <v>0</v>
      </c>
      <c r="N1702">
        <v>0</v>
      </c>
      <c r="O1702">
        <v>2</v>
      </c>
      <c r="P1702">
        <v>2</v>
      </c>
      <c r="Q1702">
        <v>0</v>
      </c>
      <c r="R1702">
        <v>1</v>
      </c>
      <c r="S1702">
        <v>6</v>
      </c>
      <c r="T1702">
        <v>6</v>
      </c>
      <c r="U1702">
        <v>0</v>
      </c>
      <c r="V1702">
        <v>0</v>
      </c>
      <c r="W1702">
        <v>0</v>
      </c>
      <c r="X1702">
        <v>0</v>
      </c>
      <c r="Y1702">
        <v>0</v>
      </c>
      <c r="Z1702">
        <v>1</v>
      </c>
      <c r="AA1702">
        <v>2</v>
      </c>
      <c r="AB1702">
        <v>0</v>
      </c>
      <c r="AC1702">
        <v>1</v>
      </c>
      <c r="AD1702">
        <v>3</v>
      </c>
      <c r="AE1702">
        <v>0.65821290098100005</v>
      </c>
      <c r="AF1702" t="s">
        <v>38</v>
      </c>
      <c r="AG1702">
        <v>200</v>
      </c>
      <c r="AH1702" t="s">
        <v>39</v>
      </c>
    </row>
    <row r="1703" spans="1:34" x14ac:dyDescent="0.25">
      <c r="A1703">
        <v>2338</v>
      </c>
      <c r="B1703">
        <v>6</v>
      </c>
      <c r="C1703">
        <v>2</v>
      </c>
      <c r="D1703">
        <v>0</v>
      </c>
      <c r="E1703">
        <v>0</v>
      </c>
      <c r="F1703">
        <v>0</v>
      </c>
      <c r="G1703">
        <v>4</v>
      </c>
      <c r="H1703">
        <v>0</v>
      </c>
      <c r="I1703">
        <v>2</v>
      </c>
      <c r="J1703">
        <v>0</v>
      </c>
      <c r="K1703">
        <v>10</v>
      </c>
      <c r="L1703">
        <v>6</v>
      </c>
      <c r="M1703">
        <v>0</v>
      </c>
      <c r="N1703">
        <v>0</v>
      </c>
      <c r="O1703">
        <v>2</v>
      </c>
      <c r="P1703">
        <v>2</v>
      </c>
      <c r="Q1703">
        <v>0</v>
      </c>
      <c r="R1703">
        <v>1</v>
      </c>
      <c r="S1703">
        <v>6</v>
      </c>
      <c r="T1703">
        <v>6</v>
      </c>
      <c r="U1703">
        <v>0</v>
      </c>
      <c r="V1703">
        <v>0</v>
      </c>
      <c r="W1703">
        <v>0</v>
      </c>
      <c r="X1703">
        <v>0</v>
      </c>
      <c r="Y1703">
        <v>0</v>
      </c>
      <c r="Z1703">
        <v>1</v>
      </c>
      <c r="AA1703">
        <v>2</v>
      </c>
      <c r="AB1703">
        <v>0</v>
      </c>
      <c r="AC1703">
        <v>1</v>
      </c>
      <c r="AD1703">
        <v>3</v>
      </c>
      <c r="AE1703">
        <v>0.65821290098100005</v>
      </c>
      <c r="AF1703" t="s">
        <v>46</v>
      </c>
      <c r="AG1703">
        <v>0.5</v>
      </c>
      <c r="AH1703" t="s">
        <v>47</v>
      </c>
    </row>
    <row r="1704" spans="1:34" x14ac:dyDescent="0.25">
      <c r="A1704">
        <v>2340</v>
      </c>
      <c r="B1704">
        <v>8</v>
      </c>
      <c r="C1704">
        <v>8</v>
      </c>
      <c r="D1704">
        <v>0</v>
      </c>
      <c r="E1704">
        <v>0</v>
      </c>
      <c r="F1704">
        <v>0</v>
      </c>
      <c r="G1704">
        <v>0</v>
      </c>
      <c r="H1704">
        <v>0</v>
      </c>
      <c r="I1704">
        <v>2</v>
      </c>
      <c r="J1704">
        <v>0</v>
      </c>
      <c r="K1704">
        <v>0</v>
      </c>
      <c r="L1704">
        <v>0</v>
      </c>
      <c r="M1704">
        <v>0</v>
      </c>
      <c r="N1704">
        <v>0</v>
      </c>
      <c r="O1704">
        <v>0</v>
      </c>
      <c r="P1704">
        <v>0</v>
      </c>
      <c r="Q1704">
        <v>0</v>
      </c>
      <c r="S1704" t="s">
        <v>51</v>
      </c>
      <c r="AA1704">
        <v>0</v>
      </c>
      <c r="AB1704">
        <v>0</v>
      </c>
      <c r="AC1704">
        <v>0</v>
      </c>
      <c r="AE1704">
        <v>0.60094173635299997</v>
      </c>
      <c r="AF1704" t="s">
        <v>34</v>
      </c>
      <c r="AG1704">
        <v>100</v>
      </c>
      <c r="AH1704" t="s">
        <v>35</v>
      </c>
    </row>
    <row r="1705" spans="1:34" x14ac:dyDescent="0.25">
      <c r="A1705">
        <v>2340</v>
      </c>
      <c r="B1705">
        <v>8</v>
      </c>
      <c r="C1705">
        <v>8</v>
      </c>
      <c r="D1705">
        <v>0</v>
      </c>
      <c r="E1705">
        <v>0</v>
      </c>
      <c r="F1705">
        <v>0</v>
      </c>
      <c r="G1705">
        <v>0</v>
      </c>
      <c r="H1705">
        <v>0</v>
      </c>
      <c r="I1705">
        <v>2</v>
      </c>
      <c r="J1705">
        <v>0</v>
      </c>
      <c r="K1705">
        <v>0</v>
      </c>
      <c r="L1705">
        <v>0</v>
      </c>
      <c r="M1705">
        <v>0</v>
      </c>
      <c r="N1705">
        <v>0</v>
      </c>
      <c r="O1705">
        <v>0</v>
      </c>
      <c r="P1705">
        <v>0</v>
      </c>
      <c r="Q1705">
        <v>0</v>
      </c>
      <c r="S1705" t="s">
        <v>51</v>
      </c>
      <c r="AA1705">
        <v>0</v>
      </c>
      <c r="AB1705">
        <v>0</v>
      </c>
      <c r="AC1705">
        <v>0</v>
      </c>
      <c r="AE1705">
        <v>0.60094173635299997</v>
      </c>
      <c r="AF1705" t="s">
        <v>36</v>
      </c>
      <c r="AG1705">
        <v>150</v>
      </c>
      <c r="AH1705" t="s">
        <v>37</v>
      </c>
    </row>
    <row r="1706" spans="1:34" x14ac:dyDescent="0.25">
      <c r="A1706">
        <v>2340</v>
      </c>
      <c r="B1706">
        <v>8</v>
      </c>
      <c r="C1706">
        <v>8</v>
      </c>
      <c r="D1706">
        <v>0</v>
      </c>
      <c r="E1706">
        <v>0</v>
      </c>
      <c r="F1706">
        <v>0</v>
      </c>
      <c r="G1706">
        <v>0</v>
      </c>
      <c r="H1706">
        <v>0</v>
      </c>
      <c r="I1706">
        <v>2</v>
      </c>
      <c r="J1706">
        <v>0</v>
      </c>
      <c r="K1706">
        <v>0</v>
      </c>
      <c r="L1706">
        <v>0</v>
      </c>
      <c r="M1706">
        <v>0</v>
      </c>
      <c r="N1706">
        <v>0</v>
      </c>
      <c r="O1706">
        <v>0</v>
      </c>
      <c r="P1706">
        <v>0</v>
      </c>
      <c r="Q1706">
        <v>0</v>
      </c>
      <c r="S1706" t="s">
        <v>51</v>
      </c>
      <c r="AA1706">
        <v>0</v>
      </c>
      <c r="AB1706">
        <v>0</v>
      </c>
      <c r="AC1706">
        <v>0</v>
      </c>
      <c r="AE1706">
        <v>0.60094173635299997</v>
      </c>
      <c r="AF1706" t="s">
        <v>38</v>
      </c>
      <c r="AG1706">
        <v>200</v>
      </c>
      <c r="AH1706" t="s">
        <v>39</v>
      </c>
    </row>
    <row r="1707" spans="1:34" x14ac:dyDescent="0.25">
      <c r="A1707">
        <v>2342</v>
      </c>
      <c r="B1707">
        <v>6</v>
      </c>
      <c r="C1707">
        <v>0</v>
      </c>
      <c r="D1707">
        <v>2</v>
      </c>
      <c r="E1707">
        <v>4</v>
      </c>
      <c r="F1707">
        <v>0</v>
      </c>
      <c r="G1707">
        <v>0</v>
      </c>
      <c r="H1707">
        <v>0</v>
      </c>
      <c r="I1707">
        <v>3</v>
      </c>
      <c r="J1707">
        <v>0</v>
      </c>
      <c r="K1707">
        <v>0</v>
      </c>
      <c r="L1707">
        <v>0</v>
      </c>
      <c r="M1707">
        <v>0</v>
      </c>
      <c r="N1707">
        <v>0</v>
      </c>
      <c r="O1707">
        <v>0</v>
      </c>
      <c r="P1707">
        <v>0</v>
      </c>
      <c r="Q1707">
        <v>0</v>
      </c>
      <c r="S1707">
        <v>10</v>
      </c>
      <c r="T1707">
        <v>0</v>
      </c>
      <c r="U1707">
        <v>2</v>
      </c>
      <c r="V1707">
        <v>4</v>
      </c>
      <c r="W1707">
        <v>4</v>
      </c>
      <c r="X1707">
        <v>0</v>
      </c>
      <c r="Y1707">
        <v>0</v>
      </c>
      <c r="Z1707">
        <v>1</v>
      </c>
      <c r="AA1707">
        <v>2</v>
      </c>
      <c r="AB1707">
        <v>0</v>
      </c>
      <c r="AC1707">
        <v>2</v>
      </c>
      <c r="AD1707">
        <v>5</v>
      </c>
      <c r="AE1707">
        <v>1.2543684880999999</v>
      </c>
      <c r="AF1707" t="s">
        <v>46</v>
      </c>
      <c r="AG1707">
        <v>0.5</v>
      </c>
      <c r="AH1707" t="s">
        <v>47</v>
      </c>
    </row>
    <row r="1708" spans="1:34" x14ac:dyDescent="0.25">
      <c r="A1708">
        <v>2348</v>
      </c>
      <c r="B1708">
        <v>0</v>
      </c>
      <c r="C1708">
        <v>0</v>
      </c>
      <c r="D1708">
        <v>0</v>
      </c>
      <c r="E1708">
        <v>0</v>
      </c>
      <c r="F1708">
        <v>0</v>
      </c>
      <c r="G1708">
        <v>0</v>
      </c>
      <c r="H1708">
        <v>0</v>
      </c>
      <c r="J1708">
        <v>0</v>
      </c>
      <c r="K1708">
        <v>0</v>
      </c>
      <c r="L1708">
        <v>0</v>
      </c>
      <c r="M1708">
        <v>0</v>
      </c>
      <c r="N1708">
        <v>0</v>
      </c>
      <c r="O1708">
        <v>0</v>
      </c>
      <c r="P1708">
        <v>0</v>
      </c>
      <c r="Q1708">
        <v>0</v>
      </c>
      <c r="S1708">
        <v>0</v>
      </c>
      <c r="T1708">
        <v>0</v>
      </c>
      <c r="U1708">
        <v>0</v>
      </c>
      <c r="V1708">
        <v>0</v>
      </c>
      <c r="W1708">
        <v>0</v>
      </c>
      <c r="X1708">
        <v>0</v>
      </c>
      <c r="Y1708">
        <v>0</v>
      </c>
      <c r="AA1708" t="s">
        <v>51</v>
      </c>
      <c r="AE1708">
        <v>1.06396577213</v>
      </c>
      <c r="AF1708" t="s">
        <v>36</v>
      </c>
      <c r="AG1708">
        <v>150</v>
      </c>
      <c r="AH1708" t="s">
        <v>37</v>
      </c>
    </row>
    <row r="1709" spans="1:34" x14ac:dyDescent="0.25">
      <c r="A1709">
        <v>2348</v>
      </c>
      <c r="B1709">
        <v>0</v>
      </c>
      <c r="C1709">
        <v>0</v>
      </c>
      <c r="D1709">
        <v>0</v>
      </c>
      <c r="E1709">
        <v>0</v>
      </c>
      <c r="F1709">
        <v>0</v>
      </c>
      <c r="G1709">
        <v>0</v>
      </c>
      <c r="H1709">
        <v>0</v>
      </c>
      <c r="J1709">
        <v>0</v>
      </c>
      <c r="K1709">
        <v>0</v>
      </c>
      <c r="L1709">
        <v>0</v>
      </c>
      <c r="M1709">
        <v>0</v>
      </c>
      <c r="N1709">
        <v>0</v>
      </c>
      <c r="O1709">
        <v>0</v>
      </c>
      <c r="P1709">
        <v>0</v>
      </c>
      <c r="Q1709">
        <v>0</v>
      </c>
      <c r="S1709">
        <v>0</v>
      </c>
      <c r="T1709">
        <v>0</v>
      </c>
      <c r="U1709">
        <v>0</v>
      </c>
      <c r="V1709">
        <v>0</v>
      </c>
      <c r="W1709">
        <v>0</v>
      </c>
      <c r="X1709">
        <v>0</v>
      </c>
      <c r="Y1709">
        <v>0</v>
      </c>
      <c r="AA1709" t="s">
        <v>51</v>
      </c>
      <c r="AE1709">
        <v>1.06396577213</v>
      </c>
      <c r="AF1709" t="s">
        <v>38</v>
      </c>
      <c r="AG1709">
        <v>200</v>
      </c>
      <c r="AH1709" t="s">
        <v>39</v>
      </c>
    </row>
    <row r="1710" spans="1:34" x14ac:dyDescent="0.25">
      <c r="A1710">
        <v>2352</v>
      </c>
      <c r="B1710">
        <v>0</v>
      </c>
      <c r="C1710">
        <v>0</v>
      </c>
      <c r="D1710">
        <v>0</v>
      </c>
      <c r="E1710">
        <v>0</v>
      </c>
      <c r="F1710">
        <v>0</v>
      </c>
      <c r="G1710">
        <v>0</v>
      </c>
      <c r="H1710">
        <v>0</v>
      </c>
      <c r="J1710">
        <v>0</v>
      </c>
      <c r="K1710">
        <v>0</v>
      </c>
      <c r="L1710">
        <v>0</v>
      </c>
      <c r="M1710">
        <v>0</v>
      </c>
      <c r="N1710">
        <v>0</v>
      </c>
      <c r="O1710">
        <v>0</v>
      </c>
      <c r="P1710">
        <v>0</v>
      </c>
      <c r="Q1710">
        <v>0</v>
      </c>
      <c r="S1710">
        <v>6</v>
      </c>
      <c r="T1710">
        <v>0</v>
      </c>
      <c r="U1710">
        <v>2</v>
      </c>
      <c r="V1710">
        <v>2</v>
      </c>
      <c r="W1710">
        <v>0</v>
      </c>
      <c r="X1710">
        <v>0</v>
      </c>
      <c r="Y1710">
        <v>2</v>
      </c>
      <c r="Z1710">
        <v>2</v>
      </c>
      <c r="AA1710">
        <v>2</v>
      </c>
      <c r="AB1710">
        <v>0</v>
      </c>
      <c r="AC1710">
        <v>2</v>
      </c>
      <c r="AD1710">
        <v>8</v>
      </c>
      <c r="AE1710">
        <v>0.444039132911</v>
      </c>
      <c r="AF1710" t="s">
        <v>34</v>
      </c>
      <c r="AG1710">
        <v>100</v>
      </c>
      <c r="AH1710" t="s">
        <v>35</v>
      </c>
    </row>
    <row r="1711" spans="1:34" x14ac:dyDescent="0.25">
      <c r="A1711">
        <v>2352</v>
      </c>
      <c r="B1711">
        <v>0</v>
      </c>
      <c r="C1711">
        <v>0</v>
      </c>
      <c r="D1711">
        <v>0</v>
      </c>
      <c r="E1711">
        <v>0</v>
      </c>
      <c r="F1711">
        <v>0</v>
      </c>
      <c r="G1711">
        <v>0</v>
      </c>
      <c r="H1711">
        <v>0</v>
      </c>
      <c r="J1711">
        <v>0</v>
      </c>
      <c r="K1711">
        <v>0</v>
      </c>
      <c r="L1711">
        <v>0</v>
      </c>
      <c r="M1711">
        <v>0</v>
      </c>
      <c r="N1711">
        <v>0</v>
      </c>
      <c r="O1711">
        <v>0</v>
      </c>
      <c r="P1711">
        <v>0</v>
      </c>
      <c r="Q1711">
        <v>0</v>
      </c>
      <c r="S1711">
        <v>6</v>
      </c>
      <c r="T1711">
        <v>0</v>
      </c>
      <c r="U1711">
        <v>2</v>
      </c>
      <c r="V1711">
        <v>2</v>
      </c>
      <c r="W1711">
        <v>0</v>
      </c>
      <c r="X1711">
        <v>0</v>
      </c>
      <c r="Y1711">
        <v>2</v>
      </c>
      <c r="Z1711">
        <v>2</v>
      </c>
      <c r="AA1711">
        <v>2</v>
      </c>
      <c r="AB1711">
        <v>0</v>
      </c>
      <c r="AC1711">
        <v>2</v>
      </c>
      <c r="AD1711">
        <v>8</v>
      </c>
      <c r="AE1711">
        <v>0.444039132911</v>
      </c>
      <c r="AF1711" t="s">
        <v>36</v>
      </c>
      <c r="AG1711">
        <v>150</v>
      </c>
      <c r="AH1711" t="s">
        <v>37</v>
      </c>
    </row>
    <row r="1712" spans="1:34" x14ac:dyDescent="0.25">
      <c r="A1712">
        <v>2352</v>
      </c>
      <c r="B1712">
        <v>0</v>
      </c>
      <c r="C1712">
        <v>0</v>
      </c>
      <c r="D1712">
        <v>0</v>
      </c>
      <c r="E1712">
        <v>0</v>
      </c>
      <c r="F1712">
        <v>0</v>
      </c>
      <c r="G1712">
        <v>0</v>
      </c>
      <c r="H1712">
        <v>0</v>
      </c>
      <c r="J1712">
        <v>0</v>
      </c>
      <c r="K1712">
        <v>0</v>
      </c>
      <c r="L1712">
        <v>0</v>
      </c>
      <c r="M1712">
        <v>0</v>
      </c>
      <c r="N1712">
        <v>0</v>
      </c>
      <c r="O1712">
        <v>0</v>
      </c>
      <c r="P1712">
        <v>0</v>
      </c>
      <c r="Q1712">
        <v>0</v>
      </c>
      <c r="S1712">
        <v>6</v>
      </c>
      <c r="T1712">
        <v>0</v>
      </c>
      <c r="U1712">
        <v>2</v>
      </c>
      <c r="V1712">
        <v>2</v>
      </c>
      <c r="W1712">
        <v>0</v>
      </c>
      <c r="X1712">
        <v>0</v>
      </c>
      <c r="Y1712">
        <v>2</v>
      </c>
      <c r="Z1712">
        <v>2</v>
      </c>
      <c r="AA1712">
        <v>2</v>
      </c>
      <c r="AB1712">
        <v>0</v>
      </c>
      <c r="AC1712">
        <v>2</v>
      </c>
      <c r="AD1712">
        <v>8</v>
      </c>
      <c r="AE1712">
        <v>0.444039132911</v>
      </c>
      <c r="AF1712" t="s">
        <v>38</v>
      </c>
      <c r="AG1712">
        <v>200</v>
      </c>
      <c r="AH1712" t="s">
        <v>39</v>
      </c>
    </row>
    <row r="1713" spans="1:34" x14ac:dyDescent="0.25">
      <c r="A1713">
        <v>2354</v>
      </c>
      <c r="B1713">
        <v>0</v>
      </c>
      <c r="C1713">
        <v>0</v>
      </c>
      <c r="D1713">
        <v>0</v>
      </c>
      <c r="E1713">
        <v>0</v>
      </c>
      <c r="F1713">
        <v>0</v>
      </c>
      <c r="G1713">
        <v>0</v>
      </c>
      <c r="H1713">
        <v>0</v>
      </c>
      <c r="J1713">
        <v>0</v>
      </c>
      <c r="K1713">
        <v>0</v>
      </c>
      <c r="L1713">
        <v>0</v>
      </c>
      <c r="M1713">
        <v>0</v>
      </c>
      <c r="N1713">
        <v>0</v>
      </c>
      <c r="O1713">
        <v>0</v>
      </c>
      <c r="P1713">
        <v>0</v>
      </c>
      <c r="Q1713">
        <v>0</v>
      </c>
      <c r="S1713">
        <v>3</v>
      </c>
      <c r="T1713">
        <v>0</v>
      </c>
      <c r="U1713">
        <v>0</v>
      </c>
      <c r="V1713">
        <v>0</v>
      </c>
      <c r="W1713">
        <v>2</v>
      </c>
      <c r="X1713">
        <v>0</v>
      </c>
      <c r="Y1713">
        <v>1</v>
      </c>
      <c r="Z1713">
        <v>1.5</v>
      </c>
      <c r="AA1713">
        <v>2</v>
      </c>
      <c r="AB1713">
        <v>1</v>
      </c>
      <c r="AC1713">
        <v>1</v>
      </c>
      <c r="AD1713">
        <v>2</v>
      </c>
      <c r="AE1713">
        <v>0.71669779096499997</v>
      </c>
      <c r="AF1713" t="s">
        <v>38</v>
      </c>
      <c r="AG1713">
        <v>200</v>
      </c>
      <c r="AH1713" t="s">
        <v>39</v>
      </c>
    </row>
    <row r="1714" spans="1:34" x14ac:dyDescent="0.25">
      <c r="A1714">
        <v>2354</v>
      </c>
      <c r="B1714">
        <v>0</v>
      </c>
      <c r="C1714">
        <v>0</v>
      </c>
      <c r="D1714">
        <v>0</v>
      </c>
      <c r="E1714">
        <v>0</v>
      </c>
      <c r="F1714">
        <v>0</v>
      </c>
      <c r="G1714">
        <v>0</v>
      </c>
      <c r="H1714">
        <v>0</v>
      </c>
      <c r="J1714">
        <v>0</v>
      </c>
      <c r="K1714">
        <v>0</v>
      </c>
      <c r="L1714">
        <v>0</v>
      </c>
      <c r="M1714">
        <v>0</v>
      </c>
      <c r="N1714">
        <v>0</v>
      </c>
      <c r="O1714">
        <v>0</v>
      </c>
      <c r="P1714">
        <v>0</v>
      </c>
      <c r="Q1714">
        <v>0</v>
      </c>
      <c r="S1714">
        <v>3</v>
      </c>
      <c r="T1714">
        <v>0</v>
      </c>
      <c r="U1714">
        <v>0</v>
      </c>
      <c r="V1714">
        <v>0</v>
      </c>
      <c r="W1714">
        <v>2</v>
      </c>
      <c r="X1714">
        <v>0</v>
      </c>
      <c r="Y1714">
        <v>1</v>
      </c>
      <c r="Z1714">
        <v>1.5</v>
      </c>
      <c r="AA1714">
        <v>2</v>
      </c>
      <c r="AB1714">
        <v>1</v>
      </c>
      <c r="AC1714">
        <v>1</v>
      </c>
      <c r="AD1714">
        <v>2</v>
      </c>
      <c r="AE1714">
        <v>0.71669779096499997</v>
      </c>
      <c r="AF1714" t="s">
        <v>42</v>
      </c>
      <c r="AG1714">
        <v>0.3</v>
      </c>
      <c r="AH1714" t="s">
        <v>43</v>
      </c>
    </row>
    <row r="1715" spans="1:34" x14ac:dyDescent="0.25">
      <c r="A1715">
        <v>2354</v>
      </c>
      <c r="B1715">
        <v>0</v>
      </c>
      <c r="C1715">
        <v>0</v>
      </c>
      <c r="D1715">
        <v>0</v>
      </c>
      <c r="E1715">
        <v>0</v>
      </c>
      <c r="F1715">
        <v>0</v>
      </c>
      <c r="G1715">
        <v>0</v>
      </c>
      <c r="H1715">
        <v>0</v>
      </c>
      <c r="J1715">
        <v>0</v>
      </c>
      <c r="K1715">
        <v>0</v>
      </c>
      <c r="L1715">
        <v>0</v>
      </c>
      <c r="M1715">
        <v>0</v>
      </c>
      <c r="N1715">
        <v>0</v>
      </c>
      <c r="O1715">
        <v>0</v>
      </c>
      <c r="P1715">
        <v>0</v>
      </c>
      <c r="Q1715">
        <v>0</v>
      </c>
      <c r="S1715">
        <v>3</v>
      </c>
      <c r="T1715">
        <v>0</v>
      </c>
      <c r="U1715">
        <v>0</v>
      </c>
      <c r="V1715">
        <v>0</v>
      </c>
      <c r="W1715">
        <v>2</v>
      </c>
      <c r="X1715">
        <v>0</v>
      </c>
      <c r="Y1715">
        <v>1</v>
      </c>
      <c r="Z1715">
        <v>1.5</v>
      </c>
      <c r="AA1715">
        <v>2</v>
      </c>
      <c r="AB1715">
        <v>1</v>
      </c>
      <c r="AC1715">
        <v>1</v>
      </c>
      <c r="AD1715">
        <v>2</v>
      </c>
      <c r="AE1715">
        <v>0.71669779096499997</v>
      </c>
      <c r="AF1715" t="s">
        <v>44</v>
      </c>
      <c r="AG1715">
        <v>0.4</v>
      </c>
      <c r="AH1715" t="s">
        <v>45</v>
      </c>
    </row>
    <row r="1716" spans="1:34" x14ac:dyDescent="0.25">
      <c r="A1716">
        <v>2354</v>
      </c>
      <c r="B1716">
        <v>0</v>
      </c>
      <c r="C1716">
        <v>0</v>
      </c>
      <c r="D1716">
        <v>0</v>
      </c>
      <c r="E1716">
        <v>0</v>
      </c>
      <c r="F1716">
        <v>0</v>
      </c>
      <c r="G1716">
        <v>0</v>
      </c>
      <c r="H1716">
        <v>0</v>
      </c>
      <c r="J1716">
        <v>0</v>
      </c>
      <c r="K1716">
        <v>0</v>
      </c>
      <c r="L1716">
        <v>0</v>
      </c>
      <c r="M1716">
        <v>0</v>
      </c>
      <c r="N1716">
        <v>0</v>
      </c>
      <c r="O1716">
        <v>0</v>
      </c>
      <c r="P1716">
        <v>0</v>
      </c>
      <c r="Q1716">
        <v>0</v>
      </c>
      <c r="S1716">
        <v>3</v>
      </c>
      <c r="T1716">
        <v>0</v>
      </c>
      <c r="U1716">
        <v>0</v>
      </c>
      <c r="V1716">
        <v>0</v>
      </c>
      <c r="W1716">
        <v>2</v>
      </c>
      <c r="X1716">
        <v>0</v>
      </c>
      <c r="Y1716">
        <v>1</v>
      </c>
      <c r="Z1716">
        <v>1.5</v>
      </c>
      <c r="AA1716">
        <v>2</v>
      </c>
      <c r="AB1716">
        <v>1</v>
      </c>
      <c r="AC1716">
        <v>1</v>
      </c>
      <c r="AD1716">
        <v>2</v>
      </c>
      <c r="AE1716">
        <v>0.71669779096499997</v>
      </c>
      <c r="AF1716" t="s">
        <v>46</v>
      </c>
      <c r="AG1716">
        <v>0.5</v>
      </c>
      <c r="AH1716" t="s">
        <v>47</v>
      </c>
    </row>
    <row r="1717" spans="1:34" x14ac:dyDescent="0.25">
      <c r="A1717">
        <v>2357</v>
      </c>
      <c r="B1717">
        <v>0</v>
      </c>
      <c r="C1717">
        <v>0</v>
      </c>
      <c r="D1717">
        <v>0</v>
      </c>
      <c r="E1717">
        <v>0</v>
      </c>
      <c r="F1717">
        <v>0</v>
      </c>
      <c r="G1717">
        <v>0</v>
      </c>
      <c r="H1717">
        <v>0</v>
      </c>
      <c r="J1717">
        <v>0</v>
      </c>
      <c r="K1717">
        <v>0</v>
      </c>
      <c r="L1717">
        <v>0</v>
      </c>
      <c r="M1717">
        <v>0</v>
      </c>
      <c r="N1717">
        <v>0</v>
      </c>
      <c r="O1717">
        <v>0</v>
      </c>
      <c r="P1717">
        <v>0</v>
      </c>
      <c r="Q1717">
        <v>0</v>
      </c>
      <c r="S1717" t="s">
        <v>51</v>
      </c>
      <c r="AA1717">
        <v>0</v>
      </c>
      <c r="AB1717">
        <v>0</v>
      </c>
      <c r="AC1717">
        <v>0</v>
      </c>
      <c r="AE1717">
        <v>0.98657022601</v>
      </c>
      <c r="AF1717" t="s">
        <v>34</v>
      </c>
      <c r="AG1717">
        <v>100</v>
      </c>
      <c r="AH1717" t="s">
        <v>35</v>
      </c>
    </row>
    <row r="1718" spans="1:34" x14ac:dyDescent="0.25">
      <c r="A1718">
        <v>2357</v>
      </c>
      <c r="B1718">
        <v>0</v>
      </c>
      <c r="C1718">
        <v>0</v>
      </c>
      <c r="D1718">
        <v>0</v>
      </c>
      <c r="E1718">
        <v>0</v>
      </c>
      <c r="F1718">
        <v>0</v>
      </c>
      <c r="G1718">
        <v>0</v>
      </c>
      <c r="H1718">
        <v>0</v>
      </c>
      <c r="J1718">
        <v>0</v>
      </c>
      <c r="K1718">
        <v>0</v>
      </c>
      <c r="L1718">
        <v>0</v>
      </c>
      <c r="M1718">
        <v>0</v>
      </c>
      <c r="N1718">
        <v>0</v>
      </c>
      <c r="O1718">
        <v>0</v>
      </c>
      <c r="P1718">
        <v>0</v>
      </c>
      <c r="Q1718">
        <v>0</v>
      </c>
      <c r="S1718" t="s">
        <v>51</v>
      </c>
      <c r="AA1718">
        <v>0</v>
      </c>
      <c r="AB1718">
        <v>0</v>
      </c>
      <c r="AC1718">
        <v>0</v>
      </c>
      <c r="AE1718">
        <v>0.98657022601</v>
      </c>
      <c r="AF1718" t="s">
        <v>36</v>
      </c>
      <c r="AG1718">
        <v>150</v>
      </c>
      <c r="AH1718" t="s">
        <v>37</v>
      </c>
    </row>
    <row r="1719" spans="1:34" x14ac:dyDescent="0.25">
      <c r="A1719">
        <v>2357</v>
      </c>
      <c r="B1719">
        <v>0</v>
      </c>
      <c r="C1719">
        <v>0</v>
      </c>
      <c r="D1719">
        <v>0</v>
      </c>
      <c r="E1719">
        <v>0</v>
      </c>
      <c r="F1719">
        <v>0</v>
      </c>
      <c r="G1719">
        <v>0</v>
      </c>
      <c r="H1719">
        <v>0</v>
      </c>
      <c r="J1719">
        <v>0</v>
      </c>
      <c r="K1719">
        <v>0</v>
      </c>
      <c r="L1719">
        <v>0</v>
      </c>
      <c r="M1719">
        <v>0</v>
      </c>
      <c r="N1719">
        <v>0</v>
      </c>
      <c r="O1719">
        <v>0</v>
      </c>
      <c r="P1719">
        <v>0</v>
      </c>
      <c r="Q1719">
        <v>0</v>
      </c>
      <c r="S1719" t="s">
        <v>51</v>
      </c>
      <c r="AA1719">
        <v>0</v>
      </c>
      <c r="AB1719">
        <v>0</v>
      </c>
      <c r="AC1719">
        <v>0</v>
      </c>
      <c r="AE1719">
        <v>0.98657022601</v>
      </c>
      <c r="AF1719" t="s">
        <v>38</v>
      </c>
      <c r="AG1719">
        <v>200</v>
      </c>
      <c r="AH1719" t="s">
        <v>39</v>
      </c>
    </row>
    <row r="1720" spans="1:34" x14ac:dyDescent="0.25">
      <c r="A1720">
        <v>2357</v>
      </c>
      <c r="B1720">
        <v>0</v>
      </c>
      <c r="C1720">
        <v>0</v>
      </c>
      <c r="D1720">
        <v>0</v>
      </c>
      <c r="E1720">
        <v>0</v>
      </c>
      <c r="F1720">
        <v>0</v>
      </c>
      <c r="G1720">
        <v>0</v>
      </c>
      <c r="H1720">
        <v>0</v>
      </c>
      <c r="J1720">
        <v>0</v>
      </c>
      <c r="K1720">
        <v>0</v>
      </c>
      <c r="L1720">
        <v>0</v>
      </c>
      <c r="M1720">
        <v>0</v>
      </c>
      <c r="N1720">
        <v>0</v>
      </c>
      <c r="O1720">
        <v>0</v>
      </c>
      <c r="P1720">
        <v>0</v>
      </c>
      <c r="Q1720">
        <v>0</v>
      </c>
      <c r="S1720" t="s">
        <v>51</v>
      </c>
      <c r="AA1720">
        <v>0</v>
      </c>
      <c r="AB1720">
        <v>0</v>
      </c>
      <c r="AC1720">
        <v>0</v>
      </c>
      <c r="AE1720">
        <v>0.98657022601</v>
      </c>
      <c r="AF1720" t="s">
        <v>40</v>
      </c>
      <c r="AG1720">
        <v>0.2</v>
      </c>
      <c r="AH1720" t="s">
        <v>41</v>
      </c>
    </row>
    <row r="1721" spans="1:34" x14ac:dyDescent="0.25">
      <c r="A1721">
        <v>2357</v>
      </c>
      <c r="B1721">
        <v>0</v>
      </c>
      <c r="C1721">
        <v>0</v>
      </c>
      <c r="D1721">
        <v>0</v>
      </c>
      <c r="E1721">
        <v>0</v>
      </c>
      <c r="F1721">
        <v>0</v>
      </c>
      <c r="G1721">
        <v>0</v>
      </c>
      <c r="H1721">
        <v>0</v>
      </c>
      <c r="J1721">
        <v>0</v>
      </c>
      <c r="K1721">
        <v>0</v>
      </c>
      <c r="L1721">
        <v>0</v>
      </c>
      <c r="M1721">
        <v>0</v>
      </c>
      <c r="N1721">
        <v>0</v>
      </c>
      <c r="O1721">
        <v>0</v>
      </c>
      <c r="P1721">
        <v>0</v>
      </c>
      <c r="Q1721">
        <v>0</v>
      </c>
      <c r="S1721" t="s">
        <v>51</v>
      </c>
      <c r="AA1721">
        <v>0</v>
      </c>
      <c r="AB1721">
        <v>0</v>
      </c>
      <c r="AC1721">
        <v>0</v>
      </c>
      <c r="AE1721">
        <v>0.98657022601</v>
      </c>
      <c r="AF1721" t="s">
        <v>42</v>
      </c>
      <c r="AG1721">
        <v>0.3</v>
      </c>
      <c r="AH1721" t="s">
        <v>43</v>
      </c>
    </row>
    <row r="1722" spans="1:34" x14ac:dyDescent="0.25">
      <c r="A1722">
        <v>2357</v>
      </c>
      <c r="B1722">
        <v>0</v>
      </c>
      <c r="C1722">
        <v>0</v>
      </c>
      <c r="D1722">
        <v>0</v>
      </c>
      <c r="E1722">
        <v>0</v>
      </c>
      <c r="F1722">
        <v>0</v>
      </c>
      <c r="G1722">
        <v>0</v>
      </c>
      <c r="H1722">
        <v>0</v>
      </c>
      <c r="J1722">
        <v>0</v>
      </c>
      <c r="K1722">
        <v>0</v>
      </c>
      <c r="L1722">
        <v>0</v>
      </c>
      <c r="M1722">
        <v>0</v>
      </c>
      <c r="N1722">
        <v>0</v>
      </c>
      <c r="O1722">
        <v>0</v>
      </c>
      <c r="P1722">
        <v>0</v>
      </c>
      <c r="Q1722">
        <v>0</v>
      </c>
      <c r="S1722" t="s">
        <v>51</v>
      </c>
      <c r="AA1722">
        <v>0</v>
      </c>
      <c r="AB1722">
        <v>0</v>
      </c>
      <c r="AC1722">
        <v>0</v>
      </c>
      <c r="AE1722">
        <v>0.98657022601</v>
      </c>
      <c r="AF1722" t="s">
        <v>44</v>
      </c>
      <c r="AG1722">
        <v>0.4</v>
      </c>
      <c r="AH1722" t="s">
        <v>45</v>
      </c>
    </row>
    <row r="1723" spans="1:34" x14ac:dyDescent="0.25">
      <c r="A1723">
        <v>2357</v>
      </c>
      <c r="B1723">
        <v>0</v>
      </c>
      <c r="C1723">
        <v>0</v>
      </c>
      <c r="D1723">
        <v>0</v>
      </c>
      <c r="E1723">
        <v>0</v>
      </c>
      <c r="F1723">
        <v>0</v>
      </c>
      <c r="G1723">
        <v>0</v>
      </c>
      <c r="H1723">
        <v>0</v>
      </c>
      <c r="J1723">
        <v>0</v>
      </c>
      <c r="K1723">
        <v>0</v>
      </c>
      <c r="L1723">
        <v>0</v>
      </c>
      <c r="M1723">
        <v>0</v>
      </c>
      <c r="N1723">
        <v>0</v>
      </c>
      <c r="O1723">
        <v>0</v>
      </c>
      <c r="P1723">
        <v>0</v>
      </c>
      <c r="Q1723">
        <v>0</v>
      </c>
      <c r="S1723" t="s">
        <v>51</v>
      </c>
      <c r="AA1723">
        <v>0</v>
      </c>
      <c r="AB1723">
        <v>0</v>
      </c>
      <c r="AC1723">
        <v>0</v>
      </c>
      <c r="AE1723">
        <v>0.98657022601</v>
      </c>
      <c r="AF1723" t="s">
        <v>46</v>
      </c>
      <c r="AG1723">
        <v>0.5</v>
      </c>
      <c r="AH1723" t="s">
        <v>47</v>
      </c>
    </row>
    <row r="1724" spans="1:34" x14ac:dyDescent="0.25">
      <c r="A1724">
        <v>2358</v>
      </c>
      <c r="B1724">
        <v>0</v>
      </c>
      <c r="C1724">
        <v>0</v>
      </c>
      <c r="D1724">
        <v>0</v>
      </c>
      <c r="E1724">
        <v>0</v>
      </c>
      <c r="F1724">
        <v>0</v>
      </c>
      <c r="G1724">
        <v>0</v>
      </c>
      <c r="H1724">
        <v>0</v>
      </c>
      <c r="J1724">
        <v>0</v>
      </c>
      <c r="K1724" t="s">
        <v>51</v>
      </c>
      <c r="S1724">
        <v>0</v>
      </c>
      <c r="T1724">
        <v>0</v>
      </c>
      <c r="U1724">
        <v>0</v>
      </c>
      <c r="V1724">
        <v>0</v>
      </c>
      <c r="W1724">
        <v>0</v>
      </c>
      <c r="X1724">
        <v>0</v>
      </c>
      <c r="Y1724">
        <v>0</v>
      </c>
      <c r="AA1724">
        <v>0</v>
      </c>
      <c r="AB1724">
        <v>0</v>
      </c>
      <c r="AC1724">
        <v>0</v>
      </c>
      <c r="AE1724">
        <v>0.91157701165500005</v>
      </c>
      <c r="AF1724" t="s">
        <v>36</v>
      </c>
      <c r="AG1724">
        <v>150</v>
      </c>
      <c r="AH1724" t="s">
        <v>37</v>
      </c>
    </row>
    <row r="1725" spans="1:34" x14ac:dyDescent="0.25">
      <c r="A1725">
        <v>2358</v>
      </c>
      <c r="B1725">
        <v>0</v>
      </c>
      <c r="C1725">
        <v>0</v>
      </c>
      <c r="D1725">
        <v>0</v>
      </c>
      <c r="E1725">
        <v>0</v>
      </c>
      <c r="F1725">
        <v>0</v>
      </c>
      <c r="G1725">
        <v>0</v>
      </c>
      <c r="H1725">
        <v>0</v>
      </c>
      <c r="J1725">
        <v>0</v>
      </c>
      <c r="K1725" t="s">
        <v>51</v>
      </c>
      <c r="S1725">
        <v>0</v>
      </c>
      <c r="T1725">
        <v>0</v>
      </c>
      <c r="U1725">
        <v>0</v>
      </c>
      <c r="V1725">
        <v>0</v>
      </c>
      <c r="W1725">
        <v>0</v>
      </c>
      <c r="X1725">
        <v>0</v>
      </c>
      <c r="Y1725">
        <v>0</v>
      </c>
      <c r="AA1725">
        <v>0</v>
      </c>
      <c r="AB1725">
        <v>0</v>
      </c>
      <c r="AC1725">
        <v>0</v>
      </c>
      <c r="AE1725">
        <v>0.91157701165500005</v>
      </c>
      <c r="AF1725" t="s">
        <v>38</v>
      </c>
      <c r="AG1725">
        <v>200</v>
      </c>
      <c r="AH1725" t="s">
        <v>39</v>
      </c>
    </row>
    <row r="1726" spans="1:34" x14ac:dyDescent="0.25">
      <c r="A1726">
        <v>2358</v>
      </c>
      <c r="B1726">
        <v>0</v>
      </c>
      <c r="C1726">
        <v>0</v>
      </c>
      <c r="D1726">
        <v>0</v>
      </c>
      <c r="E1726">
        <v>0</v>
      </c>
      <c r="F1726">
        <v>0</v>
      </c>
      <c r="G1726">
        <v>0</v>
      </c>
      <c r="H1726">
        <v>0</v>
      </c>
      <c r="J1726">
        <v>0</v>
      </c>
      <c r="K1726" t="s">
        <v>51</v>
      </c>
      <c r="S1726">
        <v>0</v>
      </c>
      <c r="T1726">
        <v>0</v>
      </c>
      <c r="U1726">
        <v>0</v>
      </c>
      <c r="V1726">
        <v>0</v>
      </c>
      <c r="W1726">
        <v>0</v>
      </c>
      <c r="X1726">
        <v>0</v>
      </c>
      <c r="Y1726">
        <v>0</v>
      </c>
      <c r="AA1726">
        <v>0</v>
      </c>
      <c r="AB1726">
        <v>0</v>
      </c>
      <c r="AC1726">
        <v>0</v>
      </c>
      <c r="AE1726">
        <v>0.91157701165500005</v>
      </c>
      <c r="AF1726" t="s">
        <v>40</v>
      </c>
      <c r="AG1726">
        <v>0.2</v>
      </c>
      <c r="AH1726" t="s">
        <v>41</v>
      </c>
    </row>
    <row r="1727" spans="1:34" x14ac:dyDescent="0.25">
      <c r="A1727">
        <v>2358</v>
      </c>
      <c r="B1727">
        <v>0</v>
      </c>
      <c r="C1727">
        <v>0</v>
      </c>
      <c r="D1727">
        <v>0</v>
      </c>
      <c r="E1727">
        <v>0</v>
      </c>
      <c r="F1727">
        <v>0</v>
      </c>
      <c r="G1727">
        <v>0</v>
      </c>
      <c r="H1727">
        <v>0</v>
      </c>
      <c r="J1727">
        <v>0</v>
      </c>
      <c r="K1727" t="s">
        <v>51</v>
      </c>
      <c r="S1727">
        <v>0</v>
      </c>
      <c r="T1727">
        <v>0</v>
      </c>
      <c r="U1727">
        <v>0</v>
      </c>
      <c r="V1727">
        <v>0</v>
      </c>
      <c r="W1727">
        <v>0</v>
      </c>
      <c r="X1727">
        <v>0</v>
      </c>
      <c r="Y1727">
        <v>0</v>
      </c>
      <c r="AA1727">
        <v>0</v>
      </c>
      <c r="AB1727">
        <v>0</v>
      </c>
      <c r="AC1727">
        <v>0</v>
      </c>
      <c r="AE1727">
        <v>0.91157701165500005</v>
      </c>
      <c r="AF1727" t="s">
        <v>42</v>
      </c>
      <c r="AG1727">
        <v>0.3</v>
      </c>
      <c r="AH1727" t="s">
        <v>43</v>
      </c>
    </row>
    <row r="1728" spans="1:34" x14ac:dyDescent="0.25">
      <c r="A1728">
        <v>2358</v>
      </c>
      <c r="B1728">
        <v>0</v>
      </c>
      <c r="C1728">
        <v>0</v>
      </c>
      <c r="D1728">
        <v>0</v>
      </c>
      <c r="E1728">
        <v>0</v>
      </c>
      <c r="F1728">
        <v>0</v>
      </c>
      <c r="G1728">
        <v>0</v>
      </c>
      <c r="H1728">
        <v>0</v>
      </c>
      <c r="J1728">
        <v>0</v>
      </c>
      <c r="K1728" t="s">
        <v>51</v>
      </c>
      <c r="S1728">
        <v>0</v>
      </c>
      <c r="T1728">
        <v>0</v>
      </c>
      <c r="U1728">
        <v>0</v>
      </c>
      <c r="V1728">
        <v>0</v>
      </c>
      <c r="W1728">
        <v>0</v>
      </c>
      <c r="X1728">
        <v>0</v>
      </c>
      <c r="Y1728">
        <v>0</v>
      </c>
      <c r="AA1728">
        <v>0</v>
      </c>
      <c r="AB1728">
        <v>0</v>
      </c>
      <c r="AC1728">
        <v>0</v>
      </c>
      <c r="AE1728">
        <v>0.91157701165500005</v>
      </c>
      <c r="AF1728" t="s">
        <v>44</v>
      </c>
      <c r="AG1728">
        <v>0.4</v>
      </c>
      <c r="AH1728" t="s">
        <v>45</v>
      </c>
    </row>
    <row r="1729" spans="1:34" x14ac:dyDescent="0.25">
      <c r="A1729">
        <v>2358</v>
      </c>
      <c r="B1729">
        <v>0</v>
      </c>
      <c r="C1729">
        <v>0</v>
      </c>
      <c r="D1729">
        <v>0</v>
      </c>
      <c r="E1729">
        <v>0</v>
      </c>
      <c r="F1729">
        <v>0</v>
      </c>
      <c r="G1729">
        <v>0</v>
      </c>
      <c r="H1729">
        <v>0</v>
      </c>
      <c r="J1729">
        <v>0</v>
      </c>
      <c r="K1729" t="s">
        <v>51</v>
      </c>
      <c r="S1729">
        <v>0</v>
      </c>
      <c r="T1729">
        <v>0</v>
      </c>
      <c r="U1729">
        <v>0</v>
      </c>
      <c r="V1729">
        <v>0</v>
      </c>
      <c r="W1729">
        <v>0</v>
      </c>
      <c r="X1729">
        <v>0</v>
      </c>
      <c r="Y1729">
        <v>0</v>
      </c>
      <c r="AA1729">
        <v>0</v>
      </c>
      <c r="AB1729">
        <v>0</v>
      </c>
      <c r="AC1729">
        <v>0</v>
      </c>
      <c r="AE1729">
        <v>0.91157701165500005</v>
      </c>
      <c r="AF1729" t="s">
        <v>46</v>
      </c>
      <c r="AG1729">
        <v>0.5</v>
      </c>
      <c r="AH1729" t="s">
        <v>47</v>
      </c>
    </row>
    <row r="1730" spans="1:34" x14ac:dyDescent="0.25">
      <c r="A1730">
        <v>2361</v>
      </c>
      <c r="B1730">
        <v>0</v>
      </c>
      <c r="C1730">
        <v>0</v>
      </c>
      <c r="D1730">
        <v>0</v>
      </c>
      <c r="E1730">
        <v>0</v>
      </c>
      <c r="F1730">
        <v>0</v>
      </c>
      <c r="G1730">
        <v>0</v>
      </c>
      <c r="H1730">
        <v>0</v>
      </c>
      <c r="J1730">
        <v>0</v>
      </c>
      <c r="K1730">
        <v>0</v>
      </c>
      <c r="L1730">
        <v>0</v>
      </c>
      <c r="M1730">
        <v>0</v>
      </c>
      <c r="N1730">
        <v>0</v>
      </c>
      <c r="O1730">
        <v>0</v>
      </c>
      <c r="P1730">
        <v>0</v>
      </c>
      <c r="Q1730">
        <v>0</v>
      </c>
      <c r="S1730">
        <v>0</v>
      </c>
      <c r="T1730">
        <v>0</v>
      </c>
      <c r="U1730">
        <v>0</v>
      </c>
      <c r="V1730">
        <v>0</v>
      </c>
      <c r="W1730">
        <v>0</v>
      </c>
      <c r="X1730">
        <v>0</v>
      </c>
      <c r="Y1730">
        <v>0</v>
      </c>
      <c r="AA1730">
        <v>2</v>
      </c>
      <c r="AB1730">
        <v>0</v>
      </c>
      <c r="AC1730">
        <v>2</v>
      </c>
      <c r="AD1730">
        <v>4</v>
      </c>
      <c r="AE1730">
        <v>0.69224803384</v>
      </c>
      <c r="AF1730" t="s">
        <v>46</v>
      </c>
      <c r="AG1730">
        <v>0.5</v>
      </c>
      <c r="AH1730" t="s">
        <v>47</v>
      </c>
    </row>
    <row r="1731" spans="1:34" x14ac:dyDescent="0.25">
      <c r="A1731">
        <v>2367</v>
      </c>
      <c r="B1731">
        <v>0</v>
      </c>
      <c r="C1731">
        <v>0</v>
      </c>
      <c r="D1731">
        <v>0</v>
      </c>
      <c r="E1731">
        <v>0</v>
      </c>
      <c r="F1731">
        <v>0</v>
      </c>
      <c r="G1731">
        <v>0</v>
      </c>
      <c r="H1731">
        <v>0</v>
      </c>
      <c r="J1731">
        <v>0</v>
      </c>
      <c r="K1731">
        <v>0</v>
      </c>
      <c r="L1731">
        <v>0</v>
      </c>
      <c r="M1731">
        <v>0</v>
      </c>
      <c r="N1731">
        <v>0</v>
      </c>
      <c r="O1731">
        <v>0</v>
      </c>
      <c r="P1731">
        <v>0</v>
      </c>
      <c r="Q1731">
        <v>0</v>
      </c>
      <c r="S1731">
        <v>0</v>
      </c>
      <c r="T1731">
        <v>0</v>
      </c>
      <c r="U1731">
        <v>0</v>
      </c>
      <c r="V1731">
        <v>0</v>
      </c>
      <c r="W1731">
        <v>0</v>
      </c>
      <c r="X1731">
        <v>0</v>
      </c>
      <c r="Y1731">
        <v>0</v>
      </c>
      <c r="AA1731" t="s">
        <v>51</v>
      </c>
      <c r="AE1731">
        <v>1.06396577213</v>
      </c>
      <c r="AF1731" t="s">
        <v>44</v>
      </c>
      <c r="AG1731">
        <v>0.4</v>
      </c>
      <c r="AH1731" t="s">
        <v>45</v>
      </c>
    </row>
    <row r="1732" spans="1:34" x14ac:dyDescent="0.25">
      <c r="A1732">
        <v>2367</v>
      </c>
      <c r="B1732">
        <v>0</v>
      </c>
      <c r="C1732">
        <v>0</v>
      </c>
      <c r="D1732">
        <v>0</v>
      </c>
      <c r="E1732">
        <v>0</v>
      </c>
      <c r="F1732">
        <v>0</v>
      </c>
      <c r="G1732">
        <v>0</v>
      </c>
      <c r="H1732">
        <v>0</v>
      </c>
      <c r="J1732">
        <v>0</v>
      </c>
      <c r="K1732">
        <v>0</v>
      </c>
      <c r="L1732">
        <v>0</v>
      </c>
      <c r="M1732">
        <v>0</v>
      </c>
      <c r="N1732">
        <v>0</v>
      </c>
      <c r="O1732">
        <v>0</v>
      </c>
      <c r="P1732">
        <v>0</v>
      </c>
      <c r="Q1732">
        <v>0</v>
      </c>
      <c r="S1732">
        <v>0</v>
      </c>
      <c r="T1732">
        <v>0</v>
      </c>
      <c r="U1732">
        <v>0</v>
      </c>
      <c r="V1732">
        <v>0</v>
      </c>
      <c r="W1732">
        <v>0</v>
      </c>
      <c r="X1732">
        <v>0</v>
      </c>
      <c r="Y1732">
        <v>0</v>
      </c>
      <c r="AA1732" t="s">
        <v>51</v>
      </c>
      <c r="AE1732">
        <v>1.06396577213</v>
      </c>
      <c r="AF1732" t="s">
        <v>46</v>
      </c>
      <c r="AG1732">
        <v>0.5</v>
      </c>
      <c r="AH1732" t="s">
        <v>47</v>
      </c>
    </row>
    <row r="1733" spans="1:34" x14ac:dyDescent="0.25">
      <c r="A1733">
        <v>2368</v>
      </c>
      <c r="B1733">
        <v>0</v>
      </c>
      <c r="C1733">
        <v>0</v>
      </c>
      <c r="D1733">
        <v>0</v>
      </c>
      <c r="E1733">
        <v>0</v>
      </c>
      <c r="F1733">
        <v>0</v>
      </c>
      <c r="G1733">
        <v>0</v>
      </c>
      <c r="H1733">
        <v>0</v>
      </c>
      <c r="J1733">
        <v>0</v>
      </c>
      <c r="K1733">
        <v>2</v>
      </c>
      <c r="L1733">
        <v>0</v>
      </c>
      <c r="M1733">
        <v>0</v>
      </c>
      <c r="N1733">
        <v>0</v>
      </c>
      <c r="O1733">
        <v>1</v>
      </c>
      <c r="P1733">
        <v>0</v>
      </c>
      <c r="Q1733">
        <v>0</v>
      </c>
      <c r="R1733">
        <v>2</v>
      </c>
      <c r="S1733">
        <v>0</v>
      </c>
      <c r="T1733">
        <v>0</v>
      </c>
      <c r="U1733">
        <v>0</v>
      </c>
      <c r="V1733">
        <v>0</v>
      </c>
      <c r="W1733">
        <v>0</v>
      </c>
      <c r="X1733">
        <v>0</v>
      </c>
      <c r="Y1733">
        <v>0</v>
      </c>
      <c r="AA1733">
        <v>2</v>
      </c>
      <c r="AB1733">
        <v>0</v>
      </c>
      <c r="AC1733">
        <v>0</v>
      </c>
      <c r="AD1733">
        <v>3</v>
      </c>
      <c r="AE1733">
        <v>0.86454500444899995</v>
      </c>
      <c r="AF1733" t="s">
        <v>46</v>
      </c>
      <c r="AG1733">
        <v>0.5</v>
      </c>
      <c r="AH1733" t="s">
        <v>47</v>
      </c>
    </row>
    <row r="1734" spans="1:34" x14ac:dyDescent="0.25">
      <c r="A1734">
        <v>2369</v>
      </c>
      <c r="B1734">
        <v>0</v>
      </c>
      <c r="C1734">
        <v>0</v>
      </c>
      <c r="D1734">
        <v>0</v>
      </c>
      <c r="E1734">
        <v>0</v>
      </c>
      <c r="F1734">
        <v>0</v>
      </c>
      <c r="G1734">
        <v>0</v>
      </c>
      <c r="H1734">
        <v>0</v>
      </c>
      <c r="J1734">
        <v>0</v>
      </c>
      <c r="K1734">
        <v>0</v>
      </c>
      <c r="L1734">
        <v>0</v>
      </c>
      <c r="M1734">
        <v>0</v>
      </c>
      <c r="N1734">
        <v>0</v>
      </c>
      <c r="O1734">
        <v>0</v>
      </c>
      <c r="P1734">
        <v>0</v>
      </c>
      <c r="Q1734">
        <v>0</v>
      </c>
      <c r="S1734">
        <v>0</v>
      </c>
      <c r="T1734">
        <v>0</v>
      </c>
      <c r="U1734">
        <v>0</v>
      </c>
      <c r="V1734">
        <v>0</v>
      </c>
      <c r="W1734">
        <v>0</v>
      </c>
      <c r="X1734">
        <v>0</v>
      </c>
      <c r="Y1734">
        <v>0</v>
      </c>
      <c r="AA1734">
        <v>2</v>
      </c>
      <c r="AB1734">
        <v>0</v>
      </c>
      <c r="AC1734">
        <v>2</v>
      </c>
      <c r="AD1734">
        <v>5</v>
      </c>
      <c r="AE1734">
        <v>0.77135400451900005</v>
      </c>
      <c r="AF1734" t="s">
        <v>38</v>
      </c>
      <c r="AG1734">
        <v>200</v>
      </c>
      <c r="AH1734" t="s">
        <v>39</v>
      </c>
    </row>
    <row r="1735" spans="1:34" x14ac:dyDescent="0.25">
      <c r="A1735">
        <v>2369</v>
      </c>
      <c r="B1735">
        <v>0</v>
      </c>
      <c r="C1735">
        <v>0</v>
      </c>
      <c r="D1735">
        <v>0</v>
      </c>
      <c r="E1735">
        <v>0</v>
      </c>
      <c r="F1735">
        <v>0</v>
      </c>
      <c r="G1735">
        <v>0</v>
      </c>
      <c r="H1735">
        <v>0</v>
      </c>
      <c r="J1735">
        <v>0</v>
      </c>
      <c r="K1735">
        <v>0</v>
      </c>
      <c r="L1735">
        <v>0</v>
      </c>
      <c r="M1735">
        <v>0</v>
      </c>
      <c r="N1735">
        <v>0</v>
      </c>
      <c r="O1735">
        <v>0</v>
      </c>
      <c r="P1735">
        <v>0</v>
      </c>
      <c r="Q1735">
        <v>0</v>
      </c>
      <c r="S1735">
        <v>0</v>
      </c>
      <c r="T1735">
        <v>0</v>
      </c>
      <c r="U1735">
        <v>0</v>
      </c>
      <c r="V1735">
        <v>0</v>
      </c>
      <c r="W1735">
        <v>0</v>
      </c>
      <c r="X1735">
        <v>0</v>
      </c>
      <c r="Y1735">
        <v>0</v>
      </c>
      <c r="AA1735">
        <v>2</v>
      </c>
      <c r="AB1735">
        <v>0</v>
      </c>
      <c r="AC1735">
        <v>2</v>
      </c>
      <c r="AD1735">
        <v>5</v>
      </c>
      <c r="AE1735">
        <v>0.77135400451900005</v>
      </c>
      <c r="AF1735" t="s">
        <v>44</v>
      </c>
      <c r="AG1735">
        <v>0.4</v>
      </c>
      <c r="AH1735" t="s">
        <v>45</v>
      </c>
    </row>
    <row r="1736" spans="1:34" x14ac:dyDescent="0.25">
      <c r="A1736">
        <v>2369</v>
      </c>
      <c r="B1736">
        <v>0</v>
      </c>
      <c r="C1736">
        <v>0</v>
      </c>
      <c r="D1736">
        <v>0</v>
      </c>
      <c r="E1736">
        <v>0</v>
      </c>
      <c r="F1736">
        <v>0</v>
      </c>
      <c r="G1736">
        <v>0</v>
      </c>
      <c r="H1736">
        <v>0</v>
      </c>
      <c r="J1736">
        <v>0</v>
      </c>
      <c r="K1736">
        <v>0</v>
      </c>
      <c r="L1736">
        <v>0</v>
      </c>
      <c r="M1736">
        <v>0</v>
      </c>
      <c r="N1736">
        <v>0</v>
      </c>
      <c r="O1736">
        <v>0</v>
      </c>
      <c r="P1736">
        <v>0</v>
      </c>
      <c r="Q1736">
        <v>0</v>
      </c>
      <c r="S1736">
        <v>0</v>
      </c>
      <c r="T1736">
        <v>0</v>
      </c>
      <c r="U1736">
        <v>0</v>
      </c>
      <c r="V1736">
        <v>0</v>
      </c>
      <c r="W1736">
        <v>0</v>
      </c>
      <c r="X1736">
        <v>0</v>
      </c>
      <c r="Y1736">
        <v>0</v>
      </c>
      <c r="AA1736">
        <v>2</v>
      </c>
      <c r="AB1736">
        <v>0</v>
      </c>
      <c r="AC1736">
        <v>2</v>
      </c>
      <c r="AD1736">
        <v>5</v>
      </c>
      <c r="AE1736">
        <v>0.77135400451900005</v>
      </c>
      <c r="AF1736" t="s">
        <v>46</v>
      </c>
      <c r="AG1736">
        <v>0.5</v>
      </c>
      <c r="AH1736" t="s">
        <v>47</v>
      </c>
    </row>
    <row r="1737" spans="1:34" x14ac:dyDescent="0.25">
      <c r="A1737">
        <v>2372</v>
      </c>
      <c r="B1737">
        <v>0</v>
      </c>
      <c r="C1737">
        <v>0</v>
      </c>
      <c r="D1737">
        <v>0</v>
      </c>
      <c r="E1737">
        <v>0</v>
      </c>
      <c r="F1737">
        <v>0</v>
      </c>
      <c r="G1737">
        <v>0</v>
      </c>
      <c r="H1737">
        <v>0</v>
      </c>
      <c r="J1737">
        <v>10</v>
      </c>
      <c r="K1737">
        <v>10</v>
      </c>
      <c r="L1737">
        <v>1</v>
      </c>
      <c r="M1737">
        <v>1</v>
      </c>
      <c r="N1737">
        <v>1</v>
      </c>
      <c r="O1737">
        <v>1</v>
      </c>
      <c r="P1737">
        <v>1</v>
      </c>
      <c r="Q1737">
        <v>1</v>
      </c>
      <c r="R1737">
        <v>5</v>
      </c>
      <c r="S1737">
        <v>6</v>
      </c>
      <c r="T1737">
        <v>0</v>
      </c>
      <c r="U1737">
        <v>0</v>
      </c>
      <c r="V1737">
        <v>0</v>
      </c>
      <c r="W1737">
        <v>6</v>
      </c>
      <c r="X1737">
        <v>0</v>
      </c>
      <c r="Y1737">
        <v>0</v>
      </c>
      <c r="Z1737">
        <v>2</v>
      </c>
      <c r="AA1737">
        <v>8</v>
      </c>
      <c r="AB1737">
        <v>8</v>
      </c>
      <c r="AC1737">
        <v>0</v>
      </c>
      <c r="AE1737">
        <v>0.95183134358400001</v>
      </c>
      <c r="AF1737" t="s">
        <v>49</v>
      </c>
      <c r="AG1737">
        <v>50</v>
      </c>
      <c r="AH1737" t="s">
        <v>50</v>
      </c>
    </row>
    <row r="1738" spans="1:34" x14ac:dyDescent="0.25">
      <c r="A1738">
        <v>2372</v>
      </c>
      <c r="B1738">
        <v>0</v>
      </c>
      <c r="C1738">
        <v>0</v>
      </c>
      <c r="D1738">
        <v>0</v>
      </c>
      <c r="E1738">
        <v>0</v>
      </c>
      <c r="F1738">
        <v>0</v>
      </c>
      <c r="G1738">
        <v>0</v>
      </c>
      <c r="H1738">
        <v>0</v>
      </c>
      <c r="J1738">
        <v>10</v>
      </c>
      <c r="K1738">
        <v>10</v>
      </c>
      <c r="L1738">
        <v>1</v>
      </c>
      <c r="M1738">
        <v>1</v>
      </c>
      <c r="N1738">
        <v>1</v>
      </c>
      <c r="O1738">
        <v>1</v>
      </c>
      <c r="P1738">
        <v>1</v>
      </c>
      <c r="Q1738">
        <v>1</v>
      </c>
      <c r="R1738">
        <v>5</v>
      </c>
      <c r="S1738">
        <v>6</v>
      </c>
      <c r="T1738">
        <v>0</v>
      </c>
      <c r="U1738">
        <v>0</v>
      </c>
      <c r="V1738">
        <v>0</v>
      </c>
      <c r="W1738">
        <v>6</v>
      </c>
      <c r="X1738">
        <v>0</v>
      </c>
      <c r="Y1738">
        <v>0</v>
      </c>
      <c r="Z1738">
        <v>2</v>
      </c>
      <c r="AA1738">
        <v>8</v>
      </c>
      <c r="AB1738">
        <v>8</v>
      </c>
      <c r="AC1738">
        <v>0</v>
      </c>
      <c r="AE1738">
        <v>0.95183134358400001</v>
      </c>
      <c r="AF1738" t="s">
        <v>34</v>
      </c>
      <c r="AG1738">
        <v>100</v>
      </c>
      <c r="AH1738" t="s">
        <v>35</v>
      </c>
    </row>
    <row r="1739" spans="1:34" x14ac:dyDescent="0.25">
      <c r="A1739">
        <v>2372</v>
      </c>
      <c r="B1739">
        <v>0</v>
      </c>
      <c r="C1739">
        <v>0</v>
      </c>
      <c r="D1739">
        <v>0</v>
      </c>
      <c r="E1739">
        <v>0</v>
      </c>
      <c r="F1739">
        <v>0</v>
      </c>
      <c r="G1739">
        <v>0</v>
      </c>
      <c r="H1739">
        <v>0</v>
      </c>
      <c r="J1739">
        <v>10</v>
      </c>
      <c r="K1739">
        <v>10</v>
      </c>
      <c r="L1739">
        <v>1</v>
      </c>
      <c r="M1739">
        <v>1</v>
      </c>
      <c r="N1739">
        <v>1</v>
      </c>
      <c r="O1739">
        <v>1</v>
      </c>
      <c r="P1739">
        <v>1</v>
      </c>
      <c r="Q1739">
        <v>1</v>
      </c>
      <c r="R1739">
        <v>5</v>
      </c>
      <c r="S1739">
        <v>6</v>
      </c>
      <c r="T1739">
        <v>0</v>
      </c>
      <c r="U1739">
        <v>0</v>
      </c>
      <c r="V1739">
        <v>0</v>
      </c>
      <c r="W1739">
        <v>6</v>
      </c>
      <c r="X1739">
        <v>0</v>
      </c>
      <c r="Y1739">
        <v>0</v>
      </c>
      <c r="Z1739">
        <v>2</v>
      </c>
      <c r="AA1739">
        <v>8</v>
      </c>
      <c r="AB1739">
        <v>8</v>
      </c>
      <c r="AC1739">
        <v>0</v>
      </c>
      <c r="AE1739">
        <v>0.95183134358400001</v>
      </c>
      <c r="AF1739" t="s">
        <v>36</v>
      </c>
      <c r="AG1739">
        <v>150</v>
      </c>
      <c r="AH1739" t="s">
        <v>37</v>
      </c>
    </row>
    <row r="1740" spans="1:34" x14ac:dyDescent="0.25">
      <c r="A1740">
        <v>2372</v>
      </c>
      <c r="B1740">
        <v>0</v>
      </c>
      <c r="C1740">
        <v>0</v>
      </c>
      <c r="D1740">
        <v>0</v>
      </c>
      <c r="E1740">
        <v>0</v>
      </c>
      <c r="F1740">
        <v>0</v>
      </c>
      <c r="G1740">
        <v>0</v>
      </c>
      <c r="H1740">
        <v>0</v>
      </c>
      <c r="J1740">
        <v>10</v>
      </c>
      <c r="K1740">
        <v>10</v>
      </c>
      <c r="L1740">
        <v>1</v>
      </c>
      <c r="M1740">
        <v>1</v>
      </c>
      <c r="N1740">
        <v>1</v>
      </c>
      <c r="O1740">
        <v>1</v>
      </c>
      <c r="P1740">
        <v>1</v>
      </c>
      <c r="Q1740">
        <v>1</v>
      </c>
      <c r="R1740">
        <v>5</v>
      </c>
      <c r="S1740">
        <v>6</v>
      </c>
      <c r="T1740">
        <v>0</v>
      </c>
      <c r="U1740">
        <v>0</v>
      </c>
      <c r="V1740">
        <v>0</v>
      </c>
      <c r="W1740">
        <v>6</v>
      </c>
      <c r="X1740">
        <v>0</v>
      </c>
      <c r="Y1740">
        <v>0</v>
      </c>
      <c r="Z1740">
        <v>2</v>
      </c>
      <c r="AA1740">
        <v>8</v>
      </c>
      <c r="AB1740">
        <v>8</v>
      </c>
      <c r="AC1740">
        <v>0</v>
      </c>
      <c r="AE1740">
        <v>0.95183134358400001</v>
      </c>
      <c r="AF1740" t="s">
        <v>38</v>
      </c>
      <c r="AG1740">
        <v>200</v>
      </c>
      <c r="AH1740" t="s">
        <v>39</v>
      </c>
    </row>
    <row r="1741" spans="1:34" x14ac:dyDescent="0.25">
      <c r="A1741">
        <v>2372</v>
      </c>
      <c r="B1741">
        <v>0</v>
      </c>
      <c r="C1741">
        <v>0</v>
      </c>
      <c r="D1741">
        <v>0</v>
      </c>
      <c r="E1741">
        <v>0</v>
      </c>
      <c r="F1741">
        <v>0</v>
      </c>
      <c r="G1741">
        <v>0</v>
      </c>
      <c r="H1741">
        <v>0</v>
      </c>
      <c r="J1741">
        <v>10</v>
      </c>
      <c r="K1741">
        <v>10</v>
      </c>
      <c r="L1741">
        <v>1</v>
      </c>
      <c r="M1741">
        <v>1</v>
      </c>
      <c r="N1741">
        <v>1</v>
      </c>
      <c r="O1741">
        <v>1</v>
      </c>
      <c r="P1741">
        <v>1</v>
      </c>
      <c r="Q1741">
        <v>1</v>
      </c>
      <c r="R1741">
        <v>5</v>
      </c>
      <c r="S1741">
        <v>6</v>
      </c>
      <c r="T1741">
        <v>0</v>
      </c>
      <c r="U1741">
        <v>0</v>
      </c>
      <c r="V1741">
        <v>0</v>
      </c>
      <c r="W1741">
        <v>6</v>
      </c>
      <c r="X1741">
        <v>0</v>
      </c>
      <c r="Y1741">
        <v>0</v>
      </c>
      <c r="Z1741">
        <v>2</v>
      </c>
      <c r="AA1741">
        <v>8</v>
      </c>
      <c r="AB1741">
        <v>8</v>
      </c>
      <c r="AC1741">
        <v>0</v>
      </c>
      <c r="AE1741">
        <v>0.95183134358400001</v>
      </c>
      <c r="AF1741" t="s">
        <v>42</v>
      </c>
      <c r="AG1741">
        <v>0.3</v>
      </c>
      <c r="AH1741" t="s">
        <v>43</v>
      </c>
    </row>
    <row r="1742" spans="1:34" x14ac:dyDescent="0.25">
      <c r="A1742">
        <v>2372</v>
      </c>
      <c r="B1742">
        <v>0</v>
      </c>
      <c r="C1742">
        <v>0</v>
      </c>
      <c r="D1742">
        <v>0</v>
      </c>
      <c r="E1742">
        <v>0</v>
      </c>
      <c r="F1742">
        <v>0</v>
      </c>
      <c r="G1742">
        <v>0</v>
      </c>
      <c r="H1742">
        <v>0</v>
      </c>
      <c r="J1742">
        <v>10</v>
      </c>
      <c r="K1742">
        <v>10</v>
      </c>
      <c r="L1742">
        <v>1</v>
      </c>
      <c r="M1742">
        <v>1</v>
      </c>
      <c r="N1742">
        <v>1</v>
      </c>
      <c r="O1742">
        <v>1</v>
      </c>
      <c r="P1742">
        <v>1</v>
      </c>
      <c r="Q1742">
        <v>1</v>
      </c>
      <c r="R1742">
        <v>5</v>
      </c>
      <c r="S1742">
        <v>6</v>
      </c>
      <c r="T1742">
        <v>0</v>
      </c>
      <c r="U1742">
        <v>0</v>
      </c>
      <c r="V1742">
        <v>0</v>
      </c>
      <c r="W1742">
        <v>6</v>
      </c>
      <c r="X1742">
        <v>0</v>
      </c>
      <c r="Y1742">
        <v>0</v>
      </c>
      <c r="Z1742">
        <v>2</v>
      </c>
      <c r="AA1742">
        <v>8</v>
      </c>
      <c r="AB1742">
        <v>8</v>
      </c>
      <c r="AC1742">
        <v>0</v>
      </c>
      <c r="AE1742">
        <v>0.95183134358400001</v>
      </c>
      <c r="AF1742" t="s">
        <v>44</v>
      </c>
      <c r="AG1742">
        <v>0.4</v>
      </c>
      <c r="AH1742" t="s">
        <v>45</v>
      </c>
    </row>
    <row r="1743" spans="1:34" x14ac:dyDescent="0.25">
      <c r="A1743">
        <v>2372</v>
      </c>
      <c r="B1743">
        <v>0</v>
      </c>
      <c r="C1743">
        <v>0</v>
      </c>
      <c r="D1743">
        <v>0</v>
      </c>
      <c r="E1743">
        <v>0</v>
      </c>
      <c r="F1743">
        <v>0</v>
      </c>
      <c r="G1743">
        <v>0</v>
      </c>
      <c r="H1743">
        <v>0</v>
      </c>
      <c r="J1743">
        <v>10</v>
      </c>
      <c r="K1743">
        <v>10</v>
      </c>
      <c r="L1743">
        <v>1</v>
      </c>
      <c r="M1743">
        <v>1</v>
      </c>
      <c r="N1743">
        <v>1</v>
      </c>
      <c r="O1743">
        <v>1</v>
      </c>
      <c r="P1743">
        <v>1</v>
      </c>
      <c r="Q1743">
        <v>1</v>
      </c>
      <c r="R1743">
        <v>5</v>
      </c>
      <c r="S1743">
        <v>6</v>
      </c>
      <c r="T1743">
        <v>0</v>
      </c>
      <c r="U1743">
        <v>0</v>
      </c>
      <c r="V1743">
        <v>0</v>
      </c>
      <c r="W1743">
        <v>6</v>
      </c>
      <c r="X1743">
        <v>0</v>
      </c>
      <c r="Y1743">
        <v>0</v>
      </c>
      <c r="Z1743">
        <v>2</v>
      </c>
      <c r="AA1743">
        <v>8</v>
      </c>
      <c r="AB1743">
        <v>8</v>
      </c>
      <c r="AC1743">
        <v>0</v>
      </c>
      <c r="AE1743">
        <v>0.95183134358400001</v>
      </c>
      <c r="AF1743" t="s">
        <v>46</v>
      </c>
      <c r="AG1743">
        <v>0.5</v>
      </c>
      <c r="AH1743" t="s">
        <v>47</v>
      </c>
    </row>
    <row r="1744" spans="1:34" x14ac:dyDescent="0.25">
      <c r="A1744">
        <v>2374</v>
      </c>
      <c r="B1744">
        <v>8</v>
      </c>
      <c r="C1744">
        <v>0</v>
      </c>
      <c r="D1744">
        <v>8</v>
      </c>
      <c r="E1744">
        <v>0</v>
      </c>
      <c r="F1744">
        <v>0</v>
      </c>
      <c r="G1744">
        <v>0</v>
      </c>
      <c r="H1744">
        <v>0</v>
      </c>
      <c r="I1744">
        <v>3</v>
      </c>
      <c r="J1744">
        <v>0</v>
      </c>
      <c r="K1744">
        <v>0</v>
      </c>
      <c r="L1744">
        <v>0</v>
      </c>
      <c r="M1744">
        <v>0</v>
      </c>
      <c r="N1744">
        <v>0</v>
      </c>
      <c r="O1744">
        <v>0</v>
      </c>
      <c r="P1744">
        <v>0</v>
      </c>
      <c r="Q1744">
        <v>0</v>
      </c>
      <c r="S1744">
        <v>0</v>
      </c>
      <c r="T1744">
        <v>0</v>
      </c>
      <c r="U1744">
        <v>0</v>
      </c>
      <c r="V1744">
        <v>0</v>
      </c>
      <c r="W1744">
        <v>0</v>
      </c>
      <c r="X1744">
        <v>0</v>
      </c>
      <c r="Y1744">
        <v>0</v>
      </c>
      <c r="AA1744">
        <v>0</v>
      </c>
      <c r="AB1744">
        <v>0</v>
      </c>
      <c r="AC1744">
        <v>0</v>
      </c>
      <c r="AE1744">
        <v>1.0546422611399999</v>
      </c>
      <c r="AF1744" t="s">
        <v>36</v>
      </c>
      <c r="AG1744">
        <v>150</v>
      </c>
      <c r="AH1744" t="s">
        <v>37</v>
      </c>
    </row>
    <row r="1745" spans="1:34" x14ac:dyDescent="0.25">
      <c r="A1745">
        <v>2374</v>
      </c>
      <c r="B1745">
        <v>8</v>
      </c>
      <c r="C1745">
        <v>0</v>
      </c>
      <c r="D1745">
        <v>8</v>
      </c>
      <c r="E1745">
        <v>0</v>
      </c>
      <c r="F1745">
        <v>0</v>
      </c>
      <c r="G1745">
        <v>0</v>
      </c>
      <c r="H1745">
        <v>0</v>
      </c>
      <c r="I1745">
        <v>3</v>
      </c>
      <c r="J1745">
        <v>0</v>
      </c>
      <c r="K1745">
        <v>0</v>
      </c>
      <c r="L1745">
        <v>0</v>
      </c>
      <c r="M1745">
        <v>0</v>
      </c>
      <c r="N1745">
        <v>0</v>
      </c>
      <c r="O1745">
        <v>0</v>
      </c>
      <c r="P1745">
        <v>0</v>
      </c>
      <c r="Q1745">
        <v>0</v>
      </c>
      <c r="S1745">
        <v>0</v>
      </c>
      <c r="T1745">
        <v>0</v>
      </c>
      <c r="U1745">
        <v>0</v>
      </c>
      <c r="V1745">
        <v>0</v>
      </c>
      <c r="W1745">
        <v>0</v>
      </c>
      <c r="X1745">
        <v>0</v>
      </c>
      <c r="Y1745">
        <v>0</v>
      </c>
      <c r="AA1745">
        <v>0</v>
      </c>
      <c r="AB1745">
        <v>0</v>
      </c>
      <c r="AC1745">
        <v>0</v>
      </c>
      <c r="AE1745">
        <v>1.0546422611399999</v>
      </c>
      <c r="AF1745" t="s">
        <v>38</v>
      </c>
      <c r="AG1745">
        <v>200</v>
      </c>
      <c r="AH1745" t="s">
        <v>39</v>
      </c>
    </row>
    <row r="1746" spans="1:34" x14ac:dyDescent="0.25">
      <c r="A1746">
        <v>2377</v>
      </c>
      <c r="B1746">
        <v>0</v>
      </c>
      <c r="C1746">
        <v>0</v>
      </c>
      <c r="D1746">
        <v>0</v>
      </c>
      <c r="E1746">
        <v>0</v>
      </c>
      <c r="F1746">
        <v>0</v>
      </c>
      <c r="G1746">
        <v>0</v>
      </c>
      <c r="H1746">
        <v>0</v>
      </c>
      <c r="J1746">
        <v>0</v>
      </c>
      <c r="K1746">
        <v>0</v>
      </c>
      <c r="L1746">
        <v>0</v>
      </c>
      <c r="M1746">
        <v>0</v>
      </c>
      <c r="N1746">
        <v>0</v>
      </c>
      <c r="O1746">
        <v>0</v>
      </c>
      <c r="P1746">
        <v>0</v>
      </c>
      <c r="Q1746">
        <v>0</v>
      </c>
      <c r="S1746">
        <v>10</v>
      </c>
      <c r="T1746">
        <v>0</v>
      </c>
      <c r="U1746">
        <v>0</v>
      </c>
      <c r="V1746">
        <v>0</v>
      </c>
      <c r="W1746">
        <v>2</v>
      </c>
      <c r="X1746">
        <v>2</v>
      </c>
      <c r="Y1746">
        <v>4</v>
      </c>
      <c r="Z1746">
        <v>3</v>
      </c>
      <c r="AA1746">
        <v>5</v>
      </c>
      <c r="AB1746">
        <v>2</v>
      </c>
      <c r="AC1746">
        <v>3</v>
      </c>
      <c r="AD1746">
        <v>5</v>
      </c>
      <c r="AE1746">
        <v>1.4899616576100001</v>
      </c>
      <c r="AF1746" t="s">
        <v>44</v>
      </c>
      <c r="AG1746">
        <v>0.4</v>
      </c>
      <c r="AH1746" t="s">
        <v>45</v>
      </c>
    </row>
    <row r="1747" spans="1:34" x14ac:dyDescent="0.25">
      <c r="A1747">
        <v>2377</v>
      </c>
      <c r="B1747">
        <v>0</v>
      </c>
      <c r="C1747">
        <v>0</v>
      </c>
      <c r="D1747">
        <v>0</v>
      </c>
      <c r="E1747">
        <v>0</v>
      </c>
      <c r="F1747">
        <v>0</v>
      </c>
      <c r="G1747">
        <v>0</v>
      </c>
      <c r="H1747">
        <v>0</v>
      </c>
      <c r="J1747">
        <v>0</v>
      </c>
      <c r="K1747">
        <v>0</v>
      </c>
      <c r="L1747">
        <v>0</v>
      </c>
      <c r="M1747">
        <v>0</v>
      </c>
      <c r="N1747">
        <v>0</v>
      </c>
      <c r="O1747">
        <v>0</v>
      </c>
      <c r="P1747">
        <v>0</v>
      </c>
      <c r="Q1747">
        <v>0</v>
      </c>
      <c r="S1747">
        <v>10</v>
      </c>
      <c r="T1747">
        <v>0</v>
      </c>
      <c r="U1747">
        <v>0</v>
      </c>
      <c r="V1747">
        <v>0</v>
      </c>
      <c r="W1747">
        <v>2</v>
      </c>
      <c r="X1747">
        <v>2</v>
      </c>
      <c r="Y1747">
        <v>4</v>
      </c>
      <c r="Z1747">
        <v>3</v>
      </c>
      <c r="AA1747">
        <v>5</v>
      </c>
      <c r="AB1747">
        <v>2</v>
      </c>
      <c r="AC1747">
        <v>3</v>
      </c>
      <c r="AD1747">
        <v>5</v>
      </c>
      <c r="AE1747">
        <v>1.4899616576100001</v>
      </c>
      <c r="AF1747" t="s">
        <v>46</v>
      </c>
      <c r="AG1747">
        <v>0.5</v>
      </c>
      <c r="AH1747" t="s">
        <v>47</v>
      </c>
    </row>
    <row r="1748" spans="1:34" x14ac:dyDescent="0.25">
      <c r="A1748">
        <v>2379</v>
      </c>
      <c r="B1748">
        <v>0</v>
      </c>
      <c r="C1748">
        <v>0</v>
      </c>
      <c r="D1748">
        <v>0</v>
      </c>
      <c r="E1748">
        <v>0</v>
      </c>
      <c r="F1748">
        <v>0</v>
      </c>
      <c r="G1748">
        <v>0</v>
      </c>
      <c r="H1748">
        <v>0</v>
      </c>
      <c r="J1748">
        <v>0</v>
      </c>
      <c r="K1748">
        <v>10</v>
      </c>
      <c r="L1748">
        <v>0</v>
      </c>
      <c r="M1748">
        <v>0</v>
      </c>
      <c r="N1748">
        <v>0</v>
      </c>
      <c r="O1748">
        <v>0</v>
      </c>
      <c r="P1748">
        <v>10</v>
      </c>
      <c r="Q1748">
        <v>0</v>
      </c>
      <c r="R1748">
        <v>1.9</v>
      </c>
      <c r="S1748">
        <v>0</v>
      </c>
      <c r="T1748">
        <v>0</v>
      </c>
      <c r="U1748">
        <v>0</v>
      </c>
      <c r="V1748">
        <v>0</v>
      </c>
      <c r="W1748">
        <v>0</v>
      </c>
      <c r="X1748">
        <v>0</v>
      </c>
      <c r="Y1748">
        <v>0</v>
      </c>
      <c r="AA1748">
        <v>0</v>
      </c>
      <c r="AB1748">
        <v>0</v>
      </c>
      <c r="AC1748">
        <v>0</v>
      </c>
      <c r="AE1748">
        <v>1.6449063917</v>
      </c>
      <c r="AF1748" t="s">
        <v>49</v>
      </c>
      <c r="AG1748">
        <v>50</v>
      </c>
      <c r="AH1748" t="s">
        <v>50</v>
      </c>
    </row>
    <row r="1749" spans="1:34" x14ac:dyDescent="0.25">
      <c r="A1749">
        <v>2379</v>
      </c>
      <c r="B1749">
        <v>0</v>
      </c>
      <c r="C1749">
        <v>0</v>
      </c>
      <c r="D1749">
        <v>0</v>
      </c>
      <c r="E1749">
        <v>0</v>
      </c>
      <c r="F1749">
        <v>0</v>
      </c>
      <c r="G1749">
        <v>0</v>
      </c>
      <c r="H1749">
        <v>0</v>
      </c>
      <c r="J1749">
        <v>0</v>
      </c>
      <c r="K1749">
        <v>10</v>
      </c>
      <c r="L1749">
        <v>0</v>
      </c>
      <c r="M1749">
        <v>0</v>
      </c>
      <c r="N1749">
        <v>0</v>
      </c>
      <c r="O1749">
        <v>0</v>
      </c>
      <c r="P1749">
        <v>10</v>
      </c>
      <c r="Q1749">
        <v>0</v>
      </c>
      <c r="R1749">
        <v>1.9</v>
      </c>
      <c r="S1749">
        <v>0</v>
      </c>
      <c r="T1749">
        <v>0</v>
      </c>
      <c r="U1749">
        <v>0</v>
      </c>
      <c r="V1749">
        <v>0</v>
      </c>
      <c r="W1749">
        <v>0</v>
      </c>
      <c r="X1749">
        <v>0</v>
      </c>
      <c r="Y1749">
        <v>0</v>
      </c>
      <c r="AA1749">
        <v>0</v>
      </c>
      <c r="AB1749">
        <v>0</v>
      </c>
      <c r="AC1749">
        <v>0</v>
      </c>
      <c r="AE1749">
        <v>1.6449063917</v>
      </c>
      <c r="AF1749" t="s">
        <v>34</v>
      </c>
      <c r="AG1749">
        <v>100</v>
      </c>
      <c r="AH1749" t="s">
        <v>35</v>
      </c>
    </row>
    <row r="1750" spans="1:34" x14ac:dyDescent="0.25">
      <c r="A1750">
        <v>2379</v>
      </c>
      <c r="B1750">
        <v>0</v>
      </c>
      <c r="C1750">
        <v>0</v>
      </c>
      <c r="D1750">
        <v>0</v>
      </c>
      <c r="E1750">
        <v>0</v>
      </c>
      <c r="F1750">
        <v>0</v>
      </c>
      <c r="G1750">
        <v>0</v>
      </c>
      <c r="H1750">
        <v>0</v>
      </c>
      <c r="J1750">
        <v>0</v>
      </c>
      <c r="K1750">
        <v>10</v>
      </c>
      <c r="L1750">
        <v>0</v>
      </c>
      <c r="M1750">
        <v>0</v>
      </c>
      <c r="N1750">
        <v>0</v>
      </c>
      <c r="O1750">
        <v>0</v>
      </c>
      <c r="P1750">
        <v>10</v>
      </c>
      <c r="Q1750">
        <v>0</v>
      </c>
      <c r="R1750">
        <v>1.9</v>
      </c>
      <c r="S1750">
        <v>0</v>
      </c>
      <c r="T1750">
        <v>0</v>
      </c>
      <c r="U1750">
        <v>0</v>
      </c>
      <c r="V1750">
        <v>0</v>
      </c>
      <c r="W1750">
        <v>0</v>
      </c>
      <c r="X1750">
        <v>0</v>
      </c>
      <c r="Y1750">
        <v>0</v>
      </c>
      <c r="AA1750">
        <v>0</v>
      </c>
      <c r="AB1750">
        <v>0</v>
      </c>
      <c r="AC1750">
        <v>0</v>
      </c>
      <c r="AE1750">
        <v>1.6449063917</v>
      </c>
      <c r="AF1750" t="s">
        <v>36</v>
      </c>
      <c r="AG1750">
        <v>150</v>
      </c>
      <c r="AH1750" t="s">
        <v>37</v>
      </c>
    </row>
    <row r="1751" spans="1:34" x14ac:dyDescent="0.25">
      <c r="A1751">
        <v>2379</v>
      </c>
      <c r="B1751">
        <v>0</v>
      </c>
      <c r="C1751">
        <v>0</v>
      </c>
      <c r="D1751">
        <v>0</v>
      </c>
      <c r="E1751">
        <v>0</v>
      </c>
      <c r="F1751">
        <v>0</v>
      </c>
      <c r="G1751">
        <v>0</v>
      </c>
      <c r="H1751">
        <v>0</v>
      </c>
      <c r="J1751">
        <v>0</v>
      </c>
      <c r="K1751">
        <v>10</v>
      </c>
      <c r="L1751">
        <v>0</v>
      </c>
      <c r="M1751">
        <v>0</v>
      </c>
      <c r="N1751">
        <v>0</v>
      </c>
      <c r="O1751">
        <v>0</v>
      </c>
      <c r="P1751">
        <v>10</v>
      </c>
      <c r="Q1751">
        <v>0</v>
      </c>
      <c r="R1751">
        <v>1.9</v>
      </c>
      <c r="S1751">
        <v>0</v>
      </c>
      <c r="T1751">
        <v>0</v>
      </c>
      <c r="U1751">
        <v>0</v>
      </c>
      <c r="V1751">
        <v>0</v>
      </c>
      <c r="W1751">
        <v>0</v>
      </c>
      <c r="X1751">
        <v>0</v>
      </c>
      <c r="Y1751">
        <v>0</v>
      </c>
      <c r="AA1751">
        <v>0</v>
      </c>
      <c r="AB1751">
        <v>0</v>
      </c>
      <c r="AC1751">
        <v>0</v>
      </c>
      <c r="AE1751">
        <v>1.6449063917</v>
      </c>
      <c r="AF1751" t="s">
        <v>38</v>
      </c>
      <c r="AG1751">
        <v>200</v>
      </c>
      <c r="AH1751" t="s">
        <v>39</v>
      </c>
    </row>
    <row r="1752" spans="1:34" x14ac:dyDescent="0.25">
      <c r="A1752">
        <v>2379</v>
      </c>
      <c r="B1752">
        <v>0</v>
      </c>
      <c r="C1752">
        <v>0</v>
      </c>
      <c r="D1752">
        <v>0</v>
      </c>
      <c r="E1752">
        <v>0</v>
      </c>
      <c r="F1752">
        <v>0</v>
      </c>
      <c r="G1752">
        <v>0</v>
      </c>
      <c r="H1752">
        <v>0</v>
      </c>
      <c r="J1752">
        <v>0</v>
      </c>
      <c r="K1752">
        <v>10</v>
      </c>
      <c r="L1752">
        <v>0</v>
      </c>
      <c r="M1752">
        <v>0</v>
      </c>
      <c r="N1752">
        <v>0</v>
      </c>
      <c r="O1752">
        <v>0</v>
      </c>
      <c r="P1752">
        <v>10</v>
      </c>
      <c r="Q1752">
        <v>0</v>
      </c>
      <c r="R1752">
        <v>1.9</v>
      </c>
      <c r="S1752">
        <v>0</v>
      </c>
      <c r="T1752">
        <v>0</v>
      </c>
      <c r="U1752">
        <v>0</v>
      </c>
      <c r="V1752">
        <v>0</v>
      </c>
      <c r="W1752">
        <v>0</v>
      </c>
      <c r="X1752">
        <v>0</v>
      </c>
      <c r="Y1752">
        <v>0</v>
      </c>
      <c r="AA1752">
        <v>0</v>
      </c>
      <c r="AB1752">
        <v>0</v>
      </c>
      <c r="AC1752">
        <v>0</v>
      </c>
      <c r="AE1752">
        <v>1.6449063917</v>
      </c>
      <c r="AF1752" t="s">
        <v>40</v>
      </c>
      <c r="AG1752">
        <v>0.2</v>
      </c>
      <c r="AH1752" t="s">
        <v>41</v>
      </c>
    </row>
    <row r="1753" spans="1:34" x14ac:dyDescent="0.25">
      <c r="A1753">
        <v>2379</v>
      </c>
      <c r="B1753">
        <v>0</v>
      </c>
      <c r="C1753">
        <v>0</v>
      </c>
      <c r="D1753">
        <v>0</v>
      </c>
      <c r="E1753">
        <v>0</v>
      </c>
      <c r="F1753">
        <v>0</v>
      </c>
      <c r="G1753">
        <v>0</v>
      </c>
      <c r="H1753">
        <v>0</v>
      </c>
      <c r="J1753">
        <v>0</v>
      </c>
      <c r="K1753">
        <v>10</v>
      </c>
      <c r="L1753">
        <v>0</v>
      </c>
      <c r="M1753">
        <v>0</v>
      </c>
      <c r="N1753">
        <v>0</v>
      </c>
      <c r="O1753">
        <v>0</v>
      </c>
      <c r="P1753">
        <v>10</v>
      </c>
      <c r="Q1753">
        <v>0</v>
      </c>
      <c r="R1753">
        <v>1.9</v>
      </c>
      <c r="S1753">
        <v>0</v>
      </c>
      <c r="T1753">
        <v>0</v>
      </c>
      <c r="U1753">
        <v>0</v>
      </c>
      <c r="V1753">
        <v>0</v>
      </c>
      <c r="W1753">
        <v>0</v>
      </c>
      <c r="X1753">
        <v>0</v>
      </c>
      <c r="Y1753">
        <v>0</v>
      </c>
      <c r="AA1753">
        <v>0</v>
      </c>
      <c r="AB1753">
        <v>0</v>
      </c>
      <c r="AC1753">
        <v>0</v>
      </c>
      <c r="AE1753">
        <v>1.6449063917</v>
      </c>
      <c r="AF1753" t="s">
        <v>42</v>
      </c>
      <c r="AG1753">
        <v>0.3</v>
      </c>
      <c r="AH1753" t="s">
        <v>43</v>
      </c>
    </row>
    <row r="1754" spans="1:34" x14ac:dyDescent="0.25">
      <c r="A1754">
        <v>2379</v>
      </c>
      <c r="B1754">
        <v>0</v>
      </c>
      <c r="C1754">
        <v>0</v>
      </c>
      <c r="D1754">
        <v>0</v>
      </c>
      <c r="E1754">
        <v>0</v>
      </c>
      <c r="F1754">
        <v>0</v>
      </c>
      <c r="G1754">
        <v>0</v>
      </c>
      <c r="H1754">
        <v>0</v>
      </c>
      <c r="J1754">
        <v>0</v>
      </c>
      <c r="K1754">
        <v>10</v>
      </c>
      <c r="L1754">
        <v>0</v>
      </c>
      <c r="M1754">
        <v>0</v>
      </c>
      <c r="N1754">
        <v>0</v>
      </c>
      <c r="O1754">
        <v>0</v>
      </c>
      <c r="P1754">
        <v>10</v>
      </c>
      <c r="Q1754">
        <v>0</v>
      </c>
      <c r="R1754">
        <v>1.9</v>
      </c>
      <c r="S1754">
        <v>0</v>
      </c>
      <c r="T1754">
        <v>0</v>
      </c>
      <c r="U1754">
        <v>0</v>
      </c>
      <c r="V1754">
        <v>0</v>
      </c>
      <c r="W1754">
        <v>0</v>
      </c>
      <c r="X1754">
        <v>0</v>
      </c>
      <c r="Y1754">
        <v>0</v>
      </c>
      <c r="AA1754">
        <v>0</v>
      </c>
      <c r="AB1754">
        <v>0</v>
      </c>
      <c r="AC1754">
        <v>0</v>
      </c>
      <c r="AE1754">
        <v>1.6449063917</v>
      </c>
      <c r="AF1754" t="s">
        <v>44</v>
      </c>
      <c r="AG1754">
        <v>0.4</v>
      </c>
      <c r="AH1754" t="s">
        <v>45</v>
      </c>
    </row>
    <row r="1755" spans="1:34" x14ac:dyDescent="0.25">
      <c r="A1755">
        <v>2379</v>
      </c>
      <c r="B1755">
        <v>0</v>
      </c>
      <c r="C1755">
        <v>0</v>
      </c>
      <c r="D1755">
        <v>0</v>
      </c>
      <c r="E1755">
        <v>0</v>
      </c>
      <c r="F1755">
        <v>0</v>
      </c>
      <c r="G1755">
        <v>0</v>
      </c>
      <c r="H1755">
        <v>0</v>
      </c>
      <c r="J1755">
        <v>0</v>
      </c>
      <c r="K1755">
        <v>10</v>
      </c>
      <c r="L1755">
        <v>0</v>
      </c>
      <c r="M1755">
        <v>0</v>
      </c>
      <c r="N1755">
        <v>0</v>
      </c>
      <c r="O1755">
        <v>0</v>
      </c>
      <c r="P1755">
        <v>10</v>
      </c>
      <c r="Q1755">
        <v>0</v>
      </c>
      <c r="R1755">
        <v>1.9</v>
      </c>
      <c r="S1755">
        <v>0</v>
      </c>
      <c r="T1755">
        <v>0</v>
      </c>
      <c r="U1755">
        <v>0</v>
      </c>
      <c r="V1755">
        <v>0</v>
      </c>
      <c r="W1755">
        <v>0</v>
      </c>
      <c r="X1755">
        <v>0</v>
      </c>
      <c r="Y1755">
        <v>0</v>
      </c>
      <c r="AA1755">
        <v>0</v>
      </c>
      <c r="AB1755">
        <v>0</v>
      </c>
      <c r="AC1755">
        <v>0</v>
      </c>
      <c r="AE1755">
        <v>1.6449063917</v>
      </c>
      <c r="AF1755" t="s">
        <v>46</v>
      </c>
      <c r="AG1755">
        <v>0.5</v>
      </c>
      <c r="AH1755" t="s">
        <v>47</v>
      </c>
    </row>
    <row r="1756" spans="1:34" x14ac:dyDescent="0.25">
      <c r="A1756">
        <v>2380</v>
      </c>
      <c r="B1756" t="s">
        <v>51</v>
      </c>
      <c r="J1756">
        <v>0</v>
      </c>
      <c r="K1756">
        <v>0</v>
      </c>
      <c r="L1756">
        <v>0</v>
      </c>
      <c r="M1756">
        <v>0</v>
      </c>
      <c r="N1756">
        <v>0</v>
      </c>
      <c r="O1756">
        <v>0</v>
      </c>
      <c r="P1756">
        <v>0</v>
      </c>
      <c r="Q1756">
        <v>0</v>
      </c>
      <c r="S1756">
        <v>0</v>
      </c>
      <c r="T1756">
        <v>0</v>
      </c>
      <c r="U1756">
        <v>0</v>
      </c>
      <c r="V1756">
        <v>0</v>
      </c>
      <c r="W1756">
        <v>0</v>
      </c>
      <c r="X1756">
        <v>0</v>
      </c>
      <c r="Y1756">
        <v>0</v>
      </c>
      <c r="AA1756">
        <v>0</v>
      </c>
      <c r="AB1756">
        <v>0</v>
      </c>
      <c r="AC1756">
        <v>0</v>
      </c>
      <c r="AE1756">
        <v>1.0084777252499999</v>
      </c>
      <c r="AF1756" t="s">
        <v>36</v>
      </c>
      <c r="AG1756">
        <v>150</v>
      </c>
      <c r="AH1756" t="s">
        <v>37</v>
      </c>
    </row>
    <row r="1757" spans="1:34" x14ac:dyDescent="0.25">
      <c r="A1757">
        <v>2380</v>
      </c>
      <c r="B1757" t="s">
        <v>51</v>
      </c>
      <c r="J1757">
        <v>0</v>
      </c>
      <c r="K1757">
        <v>0</v>
      </c>
      <c r="L1757">
        <v>0</v>
      </c>
      <c r="M1757">
        <v>0</v>
      </c>
      <c r="N1757">
        <v>0</v>
      </c>
      <c r="O1757">
        <v>0</v>
      </c>
      <c r="P1757">
        <v>0</v>
      </c>
      <c r="Q1757">
        <v>0</v>
      </c>
      <c r="S1757">
        <v>0</v>
      </c>
      <c r="T1757">
        <v>0</v>
      </c>
      <c r="U1757">
        <v>0</v>
      </c>
      <c r="V1757">
        <v>0</v>
      </c>
      <c r="W1757">
        <v>0</v>
      </c>
      <c r="X1757">
        <v>0</v>
      </c>
      <c r="Y1757">
        <v>0</v>
      </c>
      <c r="AA1757">
        <v>0</v>
      </c>
      <c r="AB1757">
        <v>0</v>
      </c>
      <c r="AC1757">
        <v>0</v>
      </c>
      <c r="AE1757">
        <v>1.0084777252499999</v>
      </c>
      <c r="AF1757" t="s">
        <v>38</v>
      </c>
      <c r="AG1757">
        <v>200</v>
      </c>
      <c r="AH1757" t="s">
        <v>39</v>
      </c>
    </row>
    <row r="1758" spans="1:34" x14ac:dyDescent="0.25">
      <c r="A1758">
        <v>2382</v>
      </c>
      <c r="B1758">
        <v>0</v>
      </c>
      <c r="C1758">
        <v>0</v>
      </c>
      <c r="D1758">
        <v>0</v>
      </c>
      <c r="E1758">
        <v>0</v>
      </c>
      <c r="F1758">
        <v>0</v>
      </c>
      <c r="G1758">
        <v>0</v>
      </c>
      <c r="H1758">
        <v>0</v>
      </c>
      <c r="J1758">
        <v>0</v>
      </c>
      <c r="K1758">
        <v>0</v>
      </c>
      <c r="L1758">
        <v>0</v>
      </c>
      <c r="M1758">
        <v>0</v>
      </c>
      <c r="N1758">
        <v>0</v>
      </c>
      <c r="O1758">
        <v>0</v>
      </c>
      <c r="P1758">
        <v>0</v>
      </c>
      <c r="Q1758">
        <v>0</v>
      </c>
      <c r="S1758">
        <v>0</v>
      </c>
      <c r="T1758">
        <v>0</v>
      </c>
      <c r="U1758">
        <v>0</v>
      </c>
      <c r="V1758">
        <v>0</v>
      </c>
      <c r="W1758">
        <v>0</v>
      </c>
      <c r="X1758">
        <v>0</v>
      </c>
      <c r="Y1758">
        <v>0</v>
      </c>
      <c r="AA1758">
        <v>2</v>
      </c>
      <c r="AB1758">
        <v>1</v>
      </c>
      <c r="AC1758">
        <v>1</v>
      </c>
      <c r="AD1758">
        <v>5</v>
      </c>
      <c r="AE1758">
        <v>1.48553554699</v>
      </c>
      <c r="AF1758" t="s">
        <v>49</v>
      </c>
      <c r="AG1758">
        <v>50</v>
      </c>
      <c r="AH1758" t="s">
        <v>50</v>
      </c>
    </row>
    <row r="1759" spans="1:34" x14ac:dyDescent="0.25">
      <c r="A1759">
        <v>2382</v>
      </c>
      <c r="B1759">
        <v>0</v>
      </c>
      <c r="C1759">
        <v>0</v>
      </c>
      <c r="D1759">
        <v>0</v>
      </c>
      <c r="E1759">
        <v>0</v>
      </c>
      <c r="F1759">
        <v>0</v>
      </c>
      <c r="G1759">
        <v>0</v>
      </c>
      <c r="H1759">
        <v>0</v>
      </c>
      <c r="J1759">
        <v>0</v>
      </c>
      <c r="K1759">
        <v>0</v>
      </c>
      <c r="L1759">
        <v>0</v>
      </c>
      <c r="M1759">
        <v>0</v>
      </c>
      <c r="N1759">
        <v>0</v>
      </c>
      <c r="O1759">
        <v>0</v>
      </c>
      <c r="P1759">
        <v>0</v>
      </c>
      <c r="Q1759">
        <v>0</v>
      </c>
      <c r="S1759">
        <v>0</v>
      </c>
      <c r="T1759">
        <v>0</v>
      </c>
      <c r="U1759">
        <v>0</v>
      </c>
      <c r="V1759">
        <v>0</v>
      </c>
      <c r="W1759">
        <v>0</v>
      </c>
      <c r="X1759">
        <v>0</v>
      </c>
      <c r="Y1759">
        <v>0</v>
      </c>
      <c r="AA1759">
        <v>2</v>
      </c>
      <c r="AB1759">
        <v>1</v>
      </c>
      <c r="AC1759">
        <v>1</v>
      </c>
      <c r="AD1759">
        <v>5</v>
      </c>
      <c r="AE1759">
        <v>1.48553554699</v>
      </c>
      <c r="AF1759" t="s">
        <v>34</v>
      </c>
      <c r="AG1759">
        <v>100</v>
      </c>
      <c r="AH1759" t="s">
        <v>35</v>
      </c>
    </row>
    <row r="1760" spans="1:34" x14ac:dyDescent="0.25">
      <c r="A1760">
        <v>2382</v>
      </c>
      <c r="B1760">
        <v>0</v>
      </c>
      <c r="C1760">
        <v>0</v>
      </c>
      <c r="D1760">
        <v>0</v>
      </c>
      <c r="E1760">
        <v>0</v>
      </c>
      <c r="F1760">
        <v>0</v>
      </c>
      <c r="G1760">
        <v>0</v>
      </c>
      <c r="H1760">
        <v>0</v>
      </c>
      <c r="J1760">
        <v>0</v>
      </c>
      <c r="K1760">
        <v>0</v>
      </c>
      <c r="L1760">
        <v>0</v>
      </c>
      <c r="M1760">
        <v>0</v>
      </c>
      <c r="N1760">
        <v>0</v>
      </c>
      <c r="O1760">
        <v>0</v>
      </c>
      <c r="P1760">
        <v>0</v>
      </c>
      <c r="Q1760">
        <v>0</v>
      </c>
      <c r="S1760">
        <v>0</v>
      </c>
      <c r="T1760">
        <v>0</v>
      </c>
      <c r="U1760">
        <v>0</v>
      </c>
      <c r="V1760">
        <v>0</v>
      </c>
      <c r="W1760">
        <v>0</v>
      </c>
      <c r="X1760">
        <v>0</v>
      </c>
      <c r="Y1760">
        <v>0</v>
      </c>
      <c r="AA1760">
        <v>2</v>
      </c>
      <c r="AB1760">
        <v>1</v>
      </c>
      <c r="AC1760">
        <v>1</v>
      </c>
      <c r="AD1760">
        <v>5</v>
      </c>
      <c r="AE1760">
        <v>1.48553554699</v>
      </c>
      <c r="AF1760" t="s">
        <v>36</v>
      </c>
      <c r="AG1760">
        <v>150</v>
      </c>
      <c r="AH1760" t="s">
        <v>37</v>
      </c>
    </row>
    <row r="1761" spans="1:34" x14ac:dyDescent="0.25">
      <c r="A1761">
        <v>2382</v>
      </c>
      <c r="B1761">
        <v>0</v>
      </c>
      <c r="C1761">
        <v>0</v>
      </c>
      <c r="D1761">
        <v>0</v>
      </c>
      <c r="E1761">
        <v>0</v>
      </c>
      <c r="F1761">
        <v>0</v>
      </c>
      <c r="G1761">
        <v>0</v>
      </c>
      <c r="H1761">
        <v>0</v>
      </c>
      <c r="J1761">
        <v>0</v>
      </c>
      <c r="K1761">
        <v>0</v>
      </c>
      <c r="L1761">
        <v>0</v>
      </c>
      <c r="M1761">
        <v>0</v>
      </c>
      <c r="N1761">
        <v>0</v>
      </c>
      <c r="O1761">
        <v>0</v>
      </c>
      <c r="P1761">
        <v>0</v>
      </c>
      <c r="Q1761">
        <v>0</v>
      </c>
      <c r="S1761">
        <v>0</v>
      </c>
      <c r="T1761">
        <v>0</v>
      </c>
      <c r="U1761">
        <v>0</v>
      </c>
      <c r="V1761">
        <v>0</v>
      </c>
      <c r="W1761">
        <v>0</v>
      </c>
      <c r="X1761">
        <v>0</v>
      </c>
      <c r="Y1761">
        <v>0</v>
      </c>
      <c r="AA1761">
        <v>2</v>
      </c>
      <c r="AB1761">
        <v>1</v>
      </c>
      <c r="AC1761">
        <v>1</v>
      </c>
      <c r="AD1761">
        <v>5</v>
      </c>
      <c r="AE1761">
        <v>1.48553554699</v>
      </c>
      <c r="AF1761" t="s">
        <v>38</v>
      </c>
      <c r="AG1761">
        <v>200</v>
      </c>
      <c r="AH1761" t="s">
        <v>39</v>
      </c>
    </row>
    <row r="1762" spans="1:34" x14ac:dyDescent="0.25">
      <c r="A1762">
        <v>2382</v>
      </c>
      <c r="B1762">
        <v>0</v>
      </c>
      <c r="C1762">
        <v>0</v>
      </c>
      <c r="D1762">
        <v>0</v>
      </c>
      <c r="E1762">
        <v>0</v>
      </c>
      <c r="F1762">
        <v>0</v>
      </c>
      <c r="G1762">
        <v>0</v>
      </c>
      <c r="H1762">
        <v>0</v>
      </c>
      <c r="J1762">
        <v>0</v>
      </c>
      <c r="K1762">
        <v>0</v>
      </c>
      <c r="L1762">
        <v>0</v>
      </c>
      <c r="M1762">
        <v>0</v>
      </c>
      <c r="N1762">
        <v>0</v>
      </c>
      <c r="O1762">
        <v>0</v>
      </c>
      <c r="P1762">
        <v>0</v>
      </c>
      <c r="Q1762">
        <v>0</v>
      </c>
      <c r="S1762">
        <v>0</v>
      </c>
      <c r="T1762">
        <v>0</v>
      </c>
      <c r="U1762">
        <v>0</v>
      </c>
      <c r="V1762">
        <v>0</v>
      </c>
      <c r="W1762">
        <v>0</v>
      </c>
      <c r="X1762">
        <v>0</v>
      </c>
      <c r="Y1762">
        <v>0</v>
      </c>
      <c r="AA1762">
        <v>2</v>
      </c>
      <c r="AB1762">
        <v>1</v>
      </c>
      <c r="AC1762">
        <v>1</v>
      </c>
      <c r="AD1762">
        <v>5</v>
      </c>
      <c r="AE1762">
        <v>1.48553554699</v>
      </c>
      <c r="AF1762" t="s">
        <v>40</v>
      </c>
      <c r="AG1762">
        <v>0.2</v>
      </c>
      <c r="AH1762" t="s">
        <v>41</v>
      </c>
    </row>
    <row r="1763" spans="1:34" x14ac:dyDescent="0.25">
      <c r="A1763">
        <v>2382</v>
      </c>
      <c r="B1763">
        <v>0</v>
      </c>
      <c r="C1763">
        <v>0</v>
      </c>
      <c r="D1763">
        <v>0</v>
      </c>
      <c r="E1763">
        <v>0</v>
      </c>
      <c r="F1763">
        <v>0</v>
      </c>
      <c r="G1763">
        <v>0</v>
      </c>
      <c r="H1763">
        <v>0</v>
      </c>
      <c r="J1763">
        <v>0</v>
      </c>
      <c r="K1763">
        <v>0</v>
      </c>
      <c r="L1763">
        <v>0</v>
      </c>
      <c r="M1763">
        <v>0</v>
      </c>
      <c r="N1763">
        <v>0</v>
      </c>
      <c r="O1763">
        <v>0</v>
      </c>
      <c r="P1763">
        <v>0</v>
      </c>
      <c r="Q1763">
        <v>0</v>
      </c>
      <c r="S1763">
        <v>0</v>
      </c>
      <c r="T1763">
        <v>0</v>
      </c>
      <c r="U1763">
        <v>0</v>
      </c>
      <c r="V1763">
        <v>0</v>
      </c>
      <c r="W1763">
        <v>0</v>
      </c>
      <c r="X1763">
        <v>0</v>
      </c>
      <c r="Y1763">
        <v>0</v>
      </c>
      <c r="AA1763">
        <v>2</v>
      </c>
      <c r="AB1763">
        <v>1</v>
      </c>
      <c r="AC1763">
        <v>1</v>
      </c>
      <c r="AD1763">
        <v>5</v>
      </c>
      <c r="AE1763">
        <v>1.48553554699</v>
      </c>
      <c r="AF1763" t="s">
        <v>42</v>
      </c>
      <c r="AG1763">
        <v>0.3</v>
      </c>
      <c r="AH1763" t="s">
        <v>43</v>
      </c>
    </row>
    <row r="1764" spans="1:34" x14ac:dyDescent="0.25">
      <c r="A1764">
        <v>2382</v>
      </c>
      <c r="B1764">
        <v>0</v>
      </c>
      <c r="C1764">
        <v>0</v>
      </c>
      <c r="D1764">
        <v>0</v>
      </c>
      <c r="E1764">
        <v>0</v>
      </c>
      <c r="F1764">
        <v>0</v>
      </c>
      <c r="G1764">
        <v>0</v>
      </c>
      <c r="H1764">
        <v>0</v>
      </c>
      <c r="J1764">
        <v>0</v>
      </c>
      <c r="K1764">
        <v>0</v>
      </c>
      <c r="L1764">
        <v>0</v>
      </c>
      <c r="M1764">
        <v>0</v>
      </c>
      <c r="N1764">
        <v>0</v>
      </c>
      <c r="O1764">
        <v>0</v>
      </c>
      <c r="P1764">
        <v>0</v>
      </c>
      <c r="Q1764">
        <v>0</v>
      </c>
      <c r="S1764">
        <v>0</v>
      </c>
      <c r="T1764">
        <v>0</v>
      </c>
      <c r="U1764">
        <v>0</v>
      </c>
      <c r="V1764">
        <v>0</v>
      </c>
      <c r="W1764">
        <v>0</v>
      </c>
      <c r="X1764">
        <v>0</v>
      </c>
      <c r="Y1764">
        <v>0</v>
      </c>
      <c r="AA1764">
        <v>2</v>
      </c>
      <c r="AB1764">
        <v>1</v>
      </c>
      <c r="AC1764">
        <v>1</v>
      </c>
      <c r="AD1764">
        <v>5</v>
      </c>
      <c r="AE1764">
        <v>1.48553554699</v>
      </c>
      <c r="AF1764" t="s">
        <v>44</v>
      </c>
      <c r="AG1764">
        <v>0.4</v>
      </c>
      <c r="AH1764" t="s">
        <v>45</v>
      </c>
    </row>
    <row r="1765" spans="1:34" x14ac:dyDescent="0.25">
      <c r="A1765">
        <v>2382</v>
      </c>
      <c r="B1765">
        <v>0</v>
      </c>
      <c r="C1765">
        <v>0</v>
      </c>
      <c r="D1765">
        <v>0</v>
      </c>
      <c r="E1765">
        <v>0</v>
      </c>
      <c r="F1765">
        <v>0</v>
      </c>
      <c r="G1765">
        <v>0</v>
      </c>
      <c r="H1765">
        <v>0</v>
      </c>
      <c r="J1765">
        <v>0</v>
      </c>
      <c r="K1765">
        <v>0</v>
      </c>
      <c r="L1765">
        <v>0</v>
      </c>
      <c r="M1765">
        <v>0</v>
      </c>
      <c r="N1765">
        <v>0</v>
      </c>
      <c r="O1765">
        <v>0</v>
      </c>
      <c r="P1765">
        <v>0</v>
      </c>
      <c r="Q1765">
        <v>0</v>
      </c>
      <c r="S1765">
        <v>0</v>
      </c>
      <c r="T1765">
        <v>0</v>
      </c>
      <c r="U1765">
        <v>0</v>
      </c>
      <c r="V1765">
        <v>0</v>
      </c>
      <c r="W1765">
        <v>0</v>
      </c>
      <c r="X1765">
        <v>0</v>
      </c>
      <c r="Y1765">
        <v>0</v>
      </c>
      <c r="AA1765">
        <v>2</v>
      </c>
      <c r="AB1765">
        <v>1</v>
      </c>
      <c r="AC1765">
        <v>1</v>
      </c>
      <c r="AD1765">
        <v>5</v>
      </c>
      <c r="AE1765">
        <v>1.48553554699</v>
      </c>
      <c r="AF1765" t="s">
        <v>46</v>
      </c>
      <c r="AG1765">
        <v>0.5</v>
      </c>
      <c r="AH1765" t="s">
        <v>47</v>
      </c>
    </row>
    <row r="1766" spans="1:34" x14ac:dyDescent="0.25">
      <c r="A1766">
        <v>2383</v>
      </c>
      <c r="B1766">
        <v>0</v>
      </c>
      <c r="C1766">
        <v>0</v>
      </c>
      <c r="D1766">
        <v>0</v>
      </c>
      <c r="E1766">
        <v>0</v>
      </c>
      <c r="F1766">
        <v>0</v>
      </c>
      <c r="G1766">
        <v>0</v>
      </c>
      <c r="H1766">
        <v>0</v>
      </c>
      <c r="J1766">
        <v>0</v>
      </c>
      <c r="K1766">
        <v>0</v>
      </c>
      <c r="L1766">
        <v>0</v>
      </c>
      <c r="M1766">
        <v>0</v>
      </c>
      <c r="N1766">
        <v>0</v>
      </c>
      <c r="O1766">
        <v>0</v>
      </c>
      <c r="P1766">
        <v>0</v>
      </c>
      <c r="Q1766">
        <v>0</v>
      </c>
      <c r="S1766">
        <v>14</v>
      </c>
      <c r="T1766">
        <v>6</v>
      </c>
      <c r="U1766">
        <v>5</v>
      </c>
      <c r="V1766">
        <v>0</v>
      </c>
      <c r="W1766">
        <v>0</v>
      </c>
      <c r="X1766">
        <v>0</v>
      </c>
      <c r="Y1766">
        <v>0</v>
      </c>
      <c r="Z1766">
        <v>5</v>
      </c>
      <c r="AA1766">
        <v>7</v>
      </c>
      <c r="AB1766">
        <v>0</v>
      </c>
      <c r="AC1766">
        <v>4</v>
      </c>
      <c r="AD1766">
        <v>5</v>
      </c>
      <c r="AE1766">
        <v>1.6283077152700001</v>
      </c>
      <c r="AF1766" t="s">
        <v>46</v>
      </c>
      <c r="AG1766">
        <v>0.5</v>
      </c>
      <c r="AH1766" t="s">
        <v>47</v>
      </c>
    </row>
    <row r="1767" spans="1:34" x14ac:dyDescent="0.25">
      <c r="A1767">
        <v>2390</v>
      </c>
      <c r="B1767">
        <v>0</v>
      </c>
      <c r="C1767">
        <v>0</v>
      </c>
      <c r="D1767">
        <v>0</v>
      </c>
      <c r="E1767">
        <v>0</v>
      </c>
      <c r="F1767">
        <v>0</v>
      </c>
      <c r="G1767">
        <v>0</v>
      </c>
      <c r="H1767">
        <v>0</v>
      </c>
      <c r="J1767">
        <v>0</v>
      </c>
      <c r="K1767">
        <v>0</v>
      </c>
      <c r="L1767">
        <v>0</v>
      </c>
      <c r="M1767">
        <v>0</v>
      </c>
      <c r="N1767">
        <v>0</v>
      </c>
      <c r="O1767">
        <v>0</v>
      </c>
      <c r="P1767">
        <v>0</v>
      </c>
      <c r="Q1767">
        <v>0</v>
      </c>
      <c r="S1767">
        <v>2</v>
      </c>
      <c r="T1767">
        <v>1</v>
      </c>
      <c r="U1767">
        <v>0</v>
      </c>
      <c r="V1767">
        <v>1</v>
      </c>
      <c r="W1767">
        <v>0</v>
      </c>
      <c r="X1767">
        <v>0</v>
      </c>
      <c r="Y1767">
        <v>0</v>
      </c>
      <c r="Z1767">
        <v>12</v>
      </c>
      <c r="AA1767">
        <v>3</v>
      </c>
      <c r="AB1767">
        <v>1</v>
      </c>
      <c r="AC1767">
        <v>1</v>
      </c>
      <c r="AD1767">
        <v>5</v>
      </c>
      <c r="AE1767">
        <v>1.06396577213</v>
      </c>
      <c r="AF1767" t="s">
        <v>34</v>
      </c>
      <c r="AG1767">
        <v>100</v>
      </c>
      <c r="AH1767" t="s">
        <v>35</v>
      </c>
    </row>
    <row r="1768" spans="1:34" x14ac:dyDescent="0.25">
      <c r="A1768">
        <v>2390</v>
      </c>
      <c r="B1768">
        <v>0</v>
      </c>
      <c r="C1768">
        <v>0</v>
      </c>
      <c r="D1768">
        <v>0</v>
      </c>
      <c r="E1768">
        <v>0</v>
      </c>
      <c r="F1768">
        <v>0</v>
      </c>
      <c r="G1768">
        <v>0</v>
      </c>
      <c r="H1768">
        <v>0</v>
      </c>
      <c r="J1768">
        <v>0</v>
      </c>
      <c r="K1768">
        <v>0</v>
      </c>
      <c r="L1768">
        <v>0</v>
      </c>
      <c r="M1768">
        <v>0</v>
      </c>
      <c r="N1768">
        <v>0</v>
      </c>
      <c r="O1768">
        <v>0</v>
      </c>
      <c r="P1768">
        <v>0</v>
      </c>
      <c r="Q1768">
        <v>0</v>
      </c>
      <c r="S1768">
        <v>2</v>
      </c>
      <c r="T1768">
        <v>1</v>
      </c>
      <c r="U1768">
        <v>0</v>
      </c>
      <c r="V1768">
        <v>1</v>
      </c>
      <c r="W1768">
        <v>0</v>
      </c>
      <c r="X1768">
        <v>0</v>
      </c>
      <c r="Y1768">
        <v>0</v>
      </c>
      <c r="Z1768">
        <v>12</v>
      </c>
      <c r="AA1768">
        <v>3</v>
      </c>
      <c r="AB1768">
        <v>1</v>
      </c>
      <c r="AC1768">
        <v>1</v>
      </c>
      <c r="AD1768">
        <v>5</v>
      </c>
      <c r="AE1768">
        <v>1.06396577213</v>
      </c>
      <c r="AF1768" t="s">
        <v>36</v>
      </c>
      <c r="AG1768">
        <v>150</v>
      </c>
      <c r="AH1768" t="s">
        <v>37</v>
      </c>
    </row>
    <row r="1769" spans="1:34" x14ac:dyDescent="0.25">
      <c r="A1769">
        <v>2390</v>
      </c>
      <c r="B1769">
        <v>0</v>
      </c>
      <c r="C1769">
        <v>0</v>
      </c>
      <c r="D1769">
        <v>0</v>
      </c>
      <c r="E1769">
        <v>0</v>
      </c>
      <c r="F1769">
        <v>0</v>
      </c>
      <c r="G1769">
        <v>0</v>
      </c>
      <c r="H1769">
        <v>0</v>
      </c>
      <c r="J1769">
        <v>0</v>
      </c>
      <c r="K1769">
        <v>0</v>
      </c>
      <c r="L1769">
        <v>0</v>
      </c>
      <c r="M1769">
        <v>0</v>
      </c>
      <c r="N1769">
        <v>0</v>
      </c>
      <c r="O1769">
        <v>0</v>
      </c>
      <c r="P1769">
        <v>0</v>
      </c>
      <c r="Q1769">
        <v>0</v>
      </c>
      <c r="S1769">
        <v>2</v>
      </c>
      <c r="T1769">
        <v>1</v>
      </c>
      <c r="U1769">
        <v>0</v>
      </c>
      <c r="V1769">
        <v>1</v>
      </c>
      <c r="W1769">
        <v>0</v>
      </c>
      <c r="X1769">
        <v>0</v>
      </c>
      <c r="Y1769">
        <v>0</v>
      </c>
      <c r="Z1769">
        <v>12</v>
      </c>
      <c r="AA1769">
        <v>3</v>
      </c>
      <c r="AB1769">
        <v>1</v>
      </c>
      <c r="AC1769">
        <v>1</v>
      </c>
      <c r="AD1769">
        <v>5</v>
      </c>
      <c r="AE1769">
        <v>1.06396577213</v>
      </c>
      <c r="AF1769" t="s">
        <v>38</v>
      </c>
      <c r="AG1769">
        <v>200</v>
      </c>
      <c r="AH1769" t="s">
        <v>39</v>
      </c>
    </row>
    <row r="1770" spans="1:34" x14ac:dyDescent="0.25">
      <c r="A1770">
        <v>2390</v>
      </c>
      <c r="B1770">
        <v>0</v>
      </c>
      <c r="C1770">
        <v>0</v>
      </c>
      <c r="D1770">
        <v>0</v>
      </c>
      <c r="E1770">
        <v>0</v>
      </c>
      <c r="F1770">
        <v>0</v>
      </c>
      <c r="G1770">
        <v>0</v>
      </c>
      <c r="H1770">
        <v>0</v>
      </c>
      <c r="J1770">
        <v>0</v>
      </c>
      <c r="K1770">
        <v>0</v>
      </c>
      <c r="L1770">
        <v>0</v>
      </c>
      <c r="M1770">
        <v>0</v>
      </c>
      <c r="N1770">
        <v>0</v>
      </c>
      <c r="O1770">
        <v>0</v>
      </c>
      <c r="P1770">
        <v>0</v>
      </c>
      <c r="Q1770">
        <v>0</v>
      </c>
      <c r="S1770">
        <v>2</v>
      </c>
      <c r="T1770">
        <v>1</v>
      </c>
      <c r="U1770">
        <v>0</v>
      </c>
      <c r="V1770">
        <v>1</v>
      </c>
      <c r="W1770">
        <v>0</v>
      </c>
      <c r="X1770">
        <v>0</v>
      </c>
      <c r="Y1770">
        <v>0</v>
      </c>
      <c r="Z1770">
        <v>12</v>
      </c>
      <c r="AA1770">
        <v>3</v>
      </c>
      <c r="AB1770">
        <v>1</v>
      </c>
      <c r="AC1770">
        <v>1</v>
      </c>
      <c r="AD1770">
        <v>5</v>
      </c>
      <c r="AE1770">
        <v>1.06396577213</v>
      </c>
      <c r="AF1770" t="s">
        <v>40</v>
      </c>
      <c r="AG1770">
        <v>0.2</v>
      </c>
      <c r="AH1770" t="s">
        <v>41</v>
      </c>
    </row>
    <row r="1771" spans="1:34" x14ac:dyDescent="0.25">
      <c r="A1771">
        <v>2390</v>
      </c>
      <c r="B1771">
        <v>0</v>
      </c>
      <c r="C1771">
        <v>0</v>
      </c>
      <c r="D1771">
        <v>0</v>
      </c>
      <c r="E1771">
        <v>0</v>
      </c>
      <c r="F1771">
        <v>0</v>
      </c>
      <c r="G1771">
        <v>0</v>
      </c>
      <c r="H1771">
        <v>0</v>
      </c>
      <c r="J1771">
        <v>0</v>
      </c>
      <c r="K1771">
        <v>0</v>
      </c>
      <c r="L1771">
        <v>0</v>
      </c>
      <c r="M1771">
        <v>0</v>
      </c>
      <c r="N1771">
        <v>0</v>
      </c>
      <c r="O1771">
        <v>0</v>
      </c>
      <c r="P1771">
        <v>0</v>
      </c>
      <c r="Q1771">
        <v>0</v>
      </c>
      <c r="S1771">
        <v>2</v>
      </c>
      <c r="T1771">
        <v>1</v>
      </c>
      <c r="U1771">
        <v>0</v>
      </c>
      <c r="V1771">
        <v>1</v>
      </c>
      <c r="W1771">
        <v>0</v>
      </c>
      <c r="X1771">
        <v>0</v>
      </c>
      <c r="Y1771">
        <v>0</v>
      </c>
      <c r="Z1771">
        <v>12</v>
      </c>
      <c r="AA1771">
        <v>3</v>
      </c>
      <c r="AB1771">
        <v>1</v>
      </c>
      <c r="AC1771">
        <v>1</v>
      </c>
      <c r="AD1771">
        <v>5</v>
      </c>
      <c r="AE1771">
        <v>1.06396577213</v>
      </c>
      <c r="AF1771" t="s">
        <v>42</v>
      </c>
      <c r="AG1771">
        <v>0.3</v>
      </c>
      <c r="AH1771" t="s">
        <v>43</v>
      </c>
    </row>
    <row r="1772" spans="1:34" x14ac:dyDescent="0.25">
      <c r="A1772">
        <v>2390</v>
      </c>
      <c r="B1772">
        <v>0</v>
      </c>
      <c r="C1772">
        <v>0</v>
      </c>
      <c r="D1772">
        <v>0</v>
      </c>
      <c r="E1772">
        <v>0</v>
      </c>
      <c r="F1772">
        <v>0</v>
      </c>
      <c r="G1772">
        <v>0</v>
      </c>
      <c r="H1772">
        <v>0</v>
      </c>
      <c r="J1772">
        <v>0</v>
      </c>
      <c r="K1772">
        <v>0</v>
      </c>
      <c r="L1772">
        <v>0</v>
      </c>
      <c r="M1772">
        <v>0</v>
      </c>
      <c r="N1772">
        <v>0</v>
      </c>
      <c r="O1772">
        <v>0</v>
      </c>
      <c r="P1772">
        <v>0</v>
      </c>
      <c r="Q1772">
        <v>0</v>
      </c>
      <c r="S1772">
        <v>2</v>
      </c>
      <c r="T1772">
        <v>1</v>
      </c>
      <c r="U1772">
        <v>0</v>
      </c>
      <c r="V1772">
        <v>1</v>
      </c>
      <c r="W1772">
        <v>0</v>
      </c>
      <c r="X1772">
        <v>0</v>
      </c>
      <c r="Y1772">
        <v>0</v>
      </c>
      <c r="Z1772">
        <v>12</v>
      </c>
      <c r="AA1772">
        <v>3</v>
      </c>
      <c r="AB1772">
        <v>1</v>
      </c>
      <c r="AC1772">
        <v>1</v>
      </c>
      <c r="AD1772">
        <v>5</v>
      </c>
      <c r="AE1772">
        <v>1.06396577213</v>
      </c>
      <c r="AF1772" t="s">
        <v>44</v>
      </c>
      <c r="AG1772">
        <v>0.4</v>
      </c>
      <c r="AH1772" t="s">
        <v>45</v>
      </c>
    </row>
    <row r="1773" spans="1:34" x14ac:dyDescent="0.25">
      <c r="A1773">
        <v>2390</v>
      </c>
      <c r="B1773">
        <v>0</v>
      </c>
      <c r="C1773">
        <v>0</v>
      </c>
      <c r="D1773">
        <v>0</v>
      </c>
      <c r="E1773">
        <v>0</v>
      </c>
      <c r="F1773">
        <v>0</v>
      </c>
      <c r="G1773">
        <v>0</v>
      </c>
      <c r="H1773">
        <v>0</v>
      </c>
      <c r="J1773">
        <v>0</v>
      </c>
      <c r="K1773">
        <v>0</v>
      </c>
      <c r="L1773">
        <v>0</v>
      </c>
      <c r="M1773">
        <v>0</v>
      </c>
      <c r="N1773">
        <v>0</v>
      </c>
      <c r="O1773">
        <v>0</v>
      </c>
      <c r="P1773">
        <v>0</v>
      </c>
      <c r="Q1773">
        <v>0</v>
      </c>
      <c r="S1773">
        <v>2</v>
      </c>
      <c r="T1773">
        <v>1</v>
      </c>
      <c r="U1773">
        <v>0</v>
      </c>
      <c r="V1773">
        <v>1</v>
      </c>
      <c r="W1773">
        <v>0</v>
      </c>
      <c r="X1773">
        <v>0</v>
      </c>
      <c r="Y1773">
        <v>0</v>
      </c>
      <c r="Z1773">
        <v>12</v>
      </c>
      <c r="AA1773">
        <v>3</v>
      </c>
      <c r="AB1773">
        <v>1</v>
      </c>
      <c r="AC1773">
        <v>1</v>
      </c>
      <c r="AD1773">
        <v>5</v>
      </c>
      <c r="AE1773">
        <v>1.06396577213</v>
      </c>
      <c r="AF1773" t="s">
        <v>46</v>
      </c>
      <c r="AG1773">
        <v>0.5</v>
      </c>
      <c r="AH1773" t="s">
        <v>47</v>
      </c>
    </row>
    <row r="1774" spans="1:34" x14ac:dyDescent="0.25">
      <c r="A1774">
        <v>2391</v>
      </c>
      <c r="B1774">
        <v>0</v>
      </c>
      <c r="C1774">
        <v>0</v>
      </c>
      <c r="D1774">
        <v>0</v>
      </c>
      <c r="E1774">
        <v>0</v>
      </c>
      <c r="F1774">
        <v>0</v>
      </c>
      <c r="G1774">
        <v>0</v>
      </c>
      <c r="H1774">
        <v>0</v>
      </c>
      <c r="J1774">
        <v>3</v>
      </c>
      <c r="K1774">
        <v>3</v>
      </c>
      <c r="L1774">
        <v>0</v>
      </c>
      <c r="M1774">
        <v>0</v>
      </c>
      <c r="N1774">
        <v>2</v>
      </c>
      <c r="O1774">
        <v>1</v>
      </c>
      <c r="P1774">
        <v>0</v>
      </c>
      <c r="Q1774">
        <v>0</v>
      </c>
      <c r="R1774">
        <v>5</v>
      </c>
      <c r="S1774">
        <v>3</v>
      </c>
      <c r="T1774">
        <v>0</v>
      </c>
      <c r="U1774">
        <v>1</v>
      </c>
      <c r="V1774">
        <v>0</v>
      </c>
      <c r="W1774">
        <v>0</v>
      </c>
      <c r="X1774">
        <v>0</v>
      </c>
      <c r="Y1774">
        <v>0</v>
      </c>
      <c r="Z1774">
        <v>3</v>
      </c>
      <c r="AA1774">
        <v>0</v>
      </c>
      <c r="AB1774">
        <v>0</v>
      </c>
      <c r="AC1774">
        <v>0</v>
      </c>
      <c r="AE1774">
        <v>1.67247909542</v>
      </c>
      <c r="AF1774" t="s">
        <v>49</v>
      </c>
      <c r="AG1774">
        <v>50</v>
      </c>
      <c r="AH1774" t="s">
        <v>50</v>
      </c>
    </row>
    <row r="1775" spans="1:34" x14ac:dyDescent="0.25">
      <c r="A1775">
        <v>2391</v>
      </c>
      <c r="B1775">
        <v>0</v>
      </c>
      <c r="C1775">
        <v>0</v>
      </c>
      <c r="D1775">
        <v>0</v>
      </c>
      <c r="E1775">
        <v>0</v>
      </c>
      <c r="F1775">
        <v>0</v>
      </c>
      <c r="G1775">
        <v>0</v>
      </c>
      <c r="H1775">
        <v>0</v>
      </c>
      <c r="J1775">
        <v>3</v>
      </c>
      <c r="K1775">
        <v>3</v>
      </c>
      <c r="L1775">
        <v>0</v>
      </c>
      <c r="M1775">
        <v>0</v>
      </c>
      <c r="N1775">
        <v>2</v>
      </c>
      <c r="O1775">
        <v>1</v>
      </c>
      <c r="P1775">
        <v>0</v>
      </c>
      <c r="Q1775">
        <v>0</v>
      </c>
      <c r="R1775">
        <v>5</v>
      </c>
      <c r="S1775">
        <v>3</v>
      </c>
      <c r="T1775">
        <v>0</v>
      </c>
      <c r="U1775">
        <v>1</v>
      </c>
      <c r="V1775">
        <v>0</v>
      </c>
      <c r="W1775">
        <v>0</v>
      </c>
      <c r="X1775">
        <v>0</v>
      </c>
      <c r="Y1775">
        <v>0</v>
      </c>
      <c r="Z1775">
        <v>3</v>
      </c>
      <c r="AA1775">
        <v>0</v>
      </c>
      <c r="AB1775">
        <v>0</v>
      </c>
      <c r="AC1775">
        <v>0</v>
      </c>
      <c r="AE1775">
        <v>1.67247909542</v>
      </c>
      <c r="AF1775" t="s">
        <v>34</v>
      </c>
      <c r="AG1775">
        <v>100</v>
      </c>
      <c r="AH1775" t="s">
        <v>35</v>
      </c>
    </row>
    <row r="1776" spans="1:34" x14ac:dyDescent="0.25">
      <c r="A1776">
        <v>2391</v>
      </c>
      <c r="B1776">
        <v>0</v>
      </c>
      <c r="C1776">
        <v>0</v>
      </c>
      <c r="D1776">
        <v>0</v>
      </c>
      <c r="E1776">
        <v>0</v>
      </c>
      <c r="F1776">
        <v>0</v>
      </c>
      <c r="G1776">
        <v>0</v>
      </c>
      <c r="H1776">
        <v>0</v>
      </c>
      <c r="J1776">
        <v>3</v>
      </c>
      <c r="K1776">
        <v>3</v>
      </c>
      <c r="L1776">
        <v>0</v>
      </c>
      <c r="M1776">
        <v>0</v>
      </c>
      <c r="N1776">
        <v>2</v>
      </c>
      <c r="O1776">
        <v>1</v>
      </c>
      <c r="P1776">
        <v>0</v>
      </c>
      <c r="Q1776">
        <v>0</v>
      </c>
      <c r="R1776">
        <v>5</v>
      </c>
      <c r="S1776">
        <v>3</v>
      </c>
      <c r="T1776">
        <v>0</v>
      </c>
      <c r="U1776">
        <v>1</v>
      </c>
      <c r="V1776">
        <v>0</v>
      </c>
      <c r="W1776">
        <v>0</v>
      </c>
      <c r="X1776">
        <v>0</v>
      </c>
      <c r="Y1776">
        <v>0</v>
      </c>
      <c r="Z1776">
        <v>3</v>
      </c>
      <c r="AA1776">
        <v>0</v>
      </c>
      <c r="AB1776">
        <v>0</v>
      </c>
      <c r="AC1776">
        <v>0</v>
      </c>
      <c r="AE1776">
        <v>1.67247909542</v>
      </c>
      <c r="AF1776" t="s">
        <v>36</v>
      </c>
      <c r="AG1776">
        <v>150</v>
      </c>
      <c r="AH1776" t="s">
        <v>37</v>
      </c>
    </row>
    <row r="1777" spans="1:34" x14ac:dyDescent="0.25">
      <c r="A1777">
        <v>2391</v>
      </c>
      <c r="B1777">
        <v>0</v>
      </c>
      <c r="C1777">
        <v>0</v>
      </c>
      <c r="D1777">
        <v>0</v>
      </c>
      <c r="E1777">
        <v>0</v>
      </c>
      <c r="F1777">
        <v>0</v>
      </c>
      <c r="G1777">
        <v>0</v>
      </c>
      <c r="H1777">
        <v>0</v>
      </c>
      <c r="J1777">
        <v>3</v>
      </c>
      <c r="K1777">
        <v>3</v>
      </c>
      <c r="L1777">
        <v>0</v>
      </c>
      <c r="M1777">
        <v>0</v>
      </c>
      <c r="N1777">
        <v>2</v>
      </c>
      <c r="O1777">
        <v>1</v>
      </c>
      <c r="P1777">
        <v>0</v>
      </c>
      <c r="Q1777">
        <v>0</v>
      </c>
      <c r="R1777">
        <v>5</v>
      </c>
      <c r="S1777">
        <v>3</v>
      </c>
      <c r="T1777">
        <v>0</v>
      </c>
      <c r="U1777">
        <v>1</v>
      </c>
      <c r="V1777">
        <v>0</v>
      </c>
      <c r="W1777">
        <v>0</v>
      </c>
      <c r="X1777">
        <v>0</v>
      </c>
      <c r="Y1777">
        <v>0</v>
      </c>
      <c r="Z1777">
        <v>3</v>
      </c>
      <c r="AA1777">
        <v>0</v>
      </c>
      <c r="AB1777">
        <v>0</v>
      </c>
      <c r="AC1777">
        <v>0</v>
      </c>
      <c r="AE1777">
        <v>1.67247909542</v>
      </c>
      <c r="AF1777" t="s">
        <v>38</v>
      </c>
      <c r="AG1777">
        <v>200</v>
      </c>
      <c r="AH1777" t="s">
        <v>39</v>
      </c>
    </row>
    <row r="1778" spans="1:34" x14ac:dyDescent="0.25">
      <c r="A1778">
        <v>2391</v>
      </c>
      <c r="B1778">
        <v>0</v>
      </c>
      <c r="C1778">
        <v>0</v>
      </c>
      <c r="D1778">
        <v>0</v>
      </c>
      <c r="E1778">
        <v>0</v>
      </c>
      <c r="F1778">
        <v>0</v>
      </c>
      <c r="G1778">
        <v>0</v>
      </c>
      <c r="H1778">
        <v>0</v>
      </c>
      <c r="J1778">
        <v>3</v>
      </c>
      <c r="K1778">
        <v>3</v>
      </c>
      <c r="L1778">
        <v>0</v>
      </c>
      <c r="M1778">
        <v>0</v>
      </c>
      <c r="N1778">
        <v>2</v>
      </c>
      <c r="O1778">
        <v>1</v>
      </c>
      <c r="P1778">
        <v>0</v>
      </c>
      <c r="Q1778">
        <v>0</v>
      </c>
      <c r="R1778">
        <v>5</v>
      </c>
      <c r="S1778">
        <v>3</v>
      </c>
      <c r="T1778">
        <v>0</v>
      </c>
      <c r="U1778">
        <v>1</v>
      </c>
      <c r="V1778">
        <v>0</v>
      </c>
      <c r="W1778">
        <v>0</v>
      </c>
      <c r="X1778">
        <v>0</v>
      </c>
      <c r="Y1778">
        <v>0</v>
      </c>
      <c r="Z1778">
        <v>3</v>
      </c>
      <c r="AA1778">
        <v>0</v>
      </c>
      <c r="AB1778">
        <v>0</v>
      </c>
      <c r="AC1778">
        <v>0</v>
      </c>
      <c r="AE1778">
        <v>1.67247909542</v>
      </c>
      <c r="AF1778" t="s">
        <v>40</v>
      </c>
      <c r="AG1778">
        <v>0.2</v>
      </c>
      <c r="AH1778" t="s">
        <v>41</v>
      </c>
    </row>
    <row r="1779" spans="1:34" x14ac:dyDescent="0.25">
      <c r="A1779">
        <v>2391</v>
      </c>
      <c r="B1779">
        <v>0</v>
      </c>
      <c r="C1779">
        <v>0</v>
      </c>
      <c r="D1779">
        <v>0</v>
      </c>
      <c r="E1779">
        <v>0</v>
      </c>
      <c r="F1779">
        <v>0</v>
      </c>
      <c r="G1779">
        <v>0</v>
      </c>
      <c r="H1779">
        <v>0</v>
      </c>
      <c r="J1779">
        <v>3</v>
      </c>
      <c r="K1779">
        <v>3</v>
      </c>
      <c r="L1779">
        <v>0</v>
      </c>
      <c r="M1779">
        <v>0</v>
      </c>
      <c r="N1779">
        <v>2</v>
      </c>
      <c r="O1779">
        <v>1</v>
      </c>
      <c r="P1779">
        <v>0</v>
      </c>
      <c r="Q1779">
        <v>0</v>
      </c>
      <c r="R1779">
        <v>5</v>
      </c>
      <c r="S1779">
        <v>3</v>
      </c>
      <c r="T1779">
        <v>0</v>
      </c>
      <c r="U1779">
        <v>1</v>
      </c>
      <c r="V1779">
        <v>0</v>
      </c>
      <c r="W1779">
        <v>0</v>
      </c>
      <c r="X1779">
        <v>0</v>
      </c>
      <c r="Y1779">
        <v>0</v>
      </c>
      <c r="Z1779">
        <v>3</v>
      </c>
      <c r="AA1779">
        <v>0</v>
      </c>
      <c r="AB1779">
        <v>0</v>
      </c>
      <c r="AC1779">
        <v>0</v>
      </c>
      <c r="AE1779">
        <v>1.67247909542</v>
      </c>
      <c r="AF1779" t="s">
        <v>42</v>
      </c>
      <c r="AG1779">
        <v>0.3</v>
      </c>
      <c r="AH1779" t="s">
        <v>43</v>
      </c>
    </row>
    <row r="1780" spans="1:34" x14ac:dyDescent="0.25">
      <c r="A1780">
        <v>2391</v>
      </c>
      <c r="B1780">
        <v>0</v>
      </c>
      <c r="C1780">
        <v>0</v>
      </c>
      <c r="D1780">
        <v>0</v>
      </c>
      <c r="E1780">
        <v>0</v>
      </c>
      <c r="F1780">
        <v>0</v>
      </c>
      <c r="G1780">
        <v>0</v>
      </c>
      <c r="H1780">
        <v>0</v>
      </c>
      <c r="J1780">
        <v>3</v>
      </c>
      <c r="K1780">
        <v>3</v>
      </c>
      <c r="L1780">
        <v>0</v>
      </c>
      <c r="M1780">
        <v>0</v>
      </c>
      <c r="N1780">
        <v>2</v>
      </c>
      <c r="O1780">
        <v>1</v>
      </c>
      <c r="P1780">
        <v>0</v>
      </c>
      <c r="Q1780">
        <v>0</v>
      </c>
      <c r="R1780">
        <v>5</v>
      </c>
      <c r="S1780">
        <v>3</v>
      </c>
      <c r="T1780">
        <v>0</v>
      </c>
      <c r="U1780">
        <v>1</v>
      </c>
      <c r="V1780">
        <v>0</v>
      </c>
      <c r="W1780">
        <v>0</v>
      </c>
      <c r="X1780">
        <v>0</v>
      </c>
      <c r="Y1780">
        <v>0</v>
      </c>
      <c r="Z1780">
        <v>3</v>
      </c>
      <c r="AA1780">
        <v>0</v>
      </c>
      <c r="AB1780">
        <v>0</v>
      </c>
      <c r="AC1780">
        <v>0</v>
      </c>
      <c r="AE1780">
        <v>1.67247909542</v>
      </c>
      <c r="AF1780" t="s">
        <v>44</v>
      </c>
      <c r="AG1780">
        <v>0.4</v>
      </c>
      <c r="AH1780" t="s">
        <v>45</v>
      </c>
    </row>
    <row r="1781" spans="1:34" x14ac:dyDescent="0.25">
      <c r="A1781">
        <v>2391</v>
      </c>
      <c r="B1781">
        <v>0</v>
      </c>
      <c r="C1781">
        <v>0</v>
      </c>
      <c r="D1781">
        <v>0</v>
      </c>
      <c r="E1781">
        <v>0</v>
      </c>
      <c r="F1781">
        <v>0</v>
      </c>
      <c r="G1781">
        <v>0</v>
      </c>
      <c r="H1781">
        <v>0</v>
      </c>
      <c r="J1781">
        <v>3</v>
      </c>
      <c r="K1781">
        <v>3</v>
      </c>
      <c r="L1781">
        <v>0</v>
      </c>
      <c r="M1781">
        <v>0</v>
      </c>
      <c r="N1781">
        <v>2</v>
      </c>
      <c r="O1781">
        <v>1</v>
      </c>
      <c r="P1781">
        <v>0</v>
      </c>
      <c r="Q1781">
        <v>0</v>
      </c>
      <c r="R1781">
        <v>5</v>
      </c>
      <c r="S1781">
        <v>3</v>
      </c>
      <c r="T1781">
        <v>0</v>
      </c>
      <c r="U1781">
        <v>1</v>
      </c>
      <c r="V1781">
        <v>0</v>
      </c>
      <c r="W1781">
        <v>0</v>
      </c>
      <c r="X1781">
        <v>0</v>
      </c>
      <c r="Y1781">
        <v>0</v>
      </c>
      <c r="Z1781">
        <v>3</v>
      </c>
      <c r="AA1781">
        <v>0</v>
      </c>
      <c r="AB1781">
        <v>0</v>
      </c>
      <c r="AC1781">
        <v>0</v>
      </c>
      <c r="AE1781">
        <v>1.67247909542</v>
      </c>
      <c r="AF1781" t="s">
        <v>46</v>
      </c>
      <c r="AG1781">
        <v>0.5</v>
      </c>
      <c r="AH1781" t="s">
        <v>47</v>
      </c>
    </row>
    <row r="1782" spans="1:34" x14ac:dyDescent="0.25">
      <c r="A1782">
        <v>2394</v>
      </c>
      <c r="B1782">
        <v>0</v>
      </c>
      <c r="C1782">
        <v>0</v>
      </c>
      <c r="D1782">
        <v>0</v>
      </c>
      <c r="E1782">
        <v>0</v>
      </c>
      <c r="F1782">
        <v>0</v>
      </c>
      <c r="G1782">
        <v>0</v>
      </c>
      <c r="H1782">
        <v>0</v>
      </c>
      <c r="J1782">
        <v>0</v>
      </c>
      <c r="K1782">
        <v>0</v>
      </c>
      <c r="L1782">
        <v>0</v>
      </c>
      <c r="M1782">
        <v>0</v>
      </c>
      <c r="N1782">
        <v>0</v>
      </c>
      <c r="O1782">
        <v>0</v>
      </c>
      <c r="P1782">
        <v>0</v>
      </c>
      <c r="Q1782">
        <v>0</v>
      </c>
      <c r="S1782">
        <v>0</v>
      </c>
      <c r="T1782">
        <v>0</v>
      </c>
      <c r="U1782">
        <v>0</v>
      </c>
      <c r="V1782">
        <v>0</v>
      </c>
      <c r="W1782">
        <v>0</v>
      </c>
      <c r="X1782">
        <v>0</v>
      </c>
      <c r="Y1782">
        <v>0</v>
      </c>
      <c r="AA1782" t="s">
        <v>51</v>
      </c>
      <c r="AE1782">
        <v>1.8707990082999999</v>
      </c>
      <c r="AF1782" t="s">
        <v>36</v>
      </c>
      <c r="AG1782">
        <v>150</v>
      </c>
      <c r="AH1782" t="s">
        <v>37</v>
      </c>
    </row>
    <row r="1783" spans="1:34" x14ac:dyDescent="0.25">
      <c r="A1783">
        <v>2394</v>
      </c>
      <c r="B1783">
        <v>0</v>
      </c>
      <c r="C1783">
        <v>0</v>
      </c>
      <c r="D1783">
        <v>0</v>
      </c>
      <c r="E1783">
        <v>0</v>
      </c>
      <c r="F1783">
        <v>0</v>
      </c>
      <c r="G1783">
        <v>0</v>
      </c>
      <c r="H1783">
        <v>0</v>
      </c>
      <c r="J1783">
        <v>0</v>
      </c>
      <c r="K1783">
        <v>0</v>
      </c>
      <c r="L1783">
        <v>0</v>
      </c>
      <c r="M1783">
        <v>0</v>
      </c>
      <c r="N1783">
        <v>0</v>
      </c>
      <c r="O1783">
        <v>0</v>
      </c>
      <c r="P1783">
        <v>0</v>
      </c>
      <c r="Q1783">
        <v>0</v>
      </c>
      <c r="S1783">
        <v>0</v>
      </c>
      <c r="T1783">
        <v>0</v>
      </c>
      <c r="U1783">
        <v>0</v>
      </c>
      <c r="V1783">
        <v>0</v>
      </c>
      <c r="W1783">
        <v>0</v>
      </c>
      <c r="X1783">
        <v>0</v>
      </c>
      <c r="Y1783">
        <v>0</v>
      </c>
      <c r="AA1783" t="s">
        <v>51</v>
      </c>
      <c r="AE1783">
        <v>1.8707990082999999</v>
      </c>
      <c r="AF1783" t="s">
        <v>38</v>
      </c>
      <c r="AG1783">
        <v>200</v>
      </c>
      <c r="AH1783" t="s">
        <v>39</v>
      </c>
    </row>
    <row r="1784" spans="1:34" x14ac:dyDescent="0.25">
      <c r="A1784">
        <v>2395</v>
      </c>
      <c r="B1784">
        <v>0</v>
      </c>
      <c r="C1784">
        <v>0</v>
      </c>
      <c r="D1784">
        <v>0</v>
      </c>
      <c r="E1784">
        <v>0</v>
      </c>
      <c r="F1784">
        <v>0</v>
      </c>
      <c r="G1784">
        <v>0</v>
      </c>
      <c r="H1784">
        <v>0</v>
      </c>
      <c r="J1784">
        <v>0</v>
      </c>
      <c r="K1784">
        <v>0</v>
      </c>
      <c r="L1784">
        <v>0</v>
      </c>
      <c r="M1784">
        <v>0</v>
      </c>
      <c r="N1784">
        <v>0</v>
      </c>
      <c r="O1784">
        <v>0</v>
      </c>
      <c r="P1784">
        <v>0</v>
      </c>
      <c r="Q1784">
        <v>0</v>
      </c>
      <c r="S1784">
        <v>0</v>
      </c>
      <c r="T1784">
        <v>0</v>
      </c>
      <c r="U1784">
        <v>0</v>
      </c>
      <c r="V1784">
        <v>0</v>
      </c>
      <c r="W1784">
        <v>0</v>
      </c>
      <c r="X1784">
        <v>0</v>
      </c>
      <c r="Y1784">
        <v>0</v>
      </c>
      <c r="AA1784">
        <v>3</v>
      </c>
      <c r="AB1784">
        <v>2</v>
      </c>
      <c r="AC1784">
        <v>1</v>
      </c>
      <c r="AD1784">
        <v>8</v>
      </c>
      <c r="AE1784">
        <v>0.78072846341000002</v>
      </c>
      <c r="AF1784" t="s">
        <v>42</v>
      </c>
      <c r="AG1784">
        <v>0.3</v>
      </c>
      <c r="AH1784" t="s">
        <v>43</v>
      </c>
    </row>
    <row r="1785" spans="1:34" x14ac:dyDescent="0.25">
      <c r="A1785">
        <v>2395</v>
      </c>
      <c r="B1785">
        <v>0</v>
      </c>
      <c r="C1785">
        <v>0</v>
      </c>
      <c r="D1785">
        <v>0</v>
      </c>
      <c r="E1785">
        <v>0</v>
      </c>
      <c r="F1785">
        <v>0</v>
      </c>
      <c r="G1785">
        <v>0</v>
      </c>
      <c r="H1785">
        <v>0</v>
      </c>
      <c r="J1785">
        <v>0</v>
      </c>
      <c r="K1785">
        <v>0</v>
      </c>
      <c r="L1785">
        <v>0</v>
      </c>
      <c r="M1785">
        <v>0</v>
      </c>
      <c r="N1785">
        <v>0</v>
      </c>
      <c r="O1785">
        <v>0</v>
      </c>
      <c r="P1785">
        <v>0</v>
      </c>
      <c r="Q1785">
        <v>0</v>
      </c>
      <c r="S1785">
        <v>0</v>
      </c>
      <c r="T1785">
        <v>0</v>
      </c>
      <c r="U1785">
        <v>0</v>
      </c>
      <c r="V1785">
        <v>0</v>
      </c>
      <c r="W1785">
        <v>0</v>
      </c>
      <c r="X1785">
        <v>0</v>
      </c>
      <c r="Y1785">
        <v>0</v>
      </c>
      <c r="AA1785">
        <v>3</v>
      </c>
      <c r="AB1785">
        <v>2</v>
      </c>
      <c r="AC1785">
        <v>1</v>
      </c>
      <c r="AD1785">
        <v>8</v>
      </c>
      <c r="AE1785">
        <v>0.78072846341000002</v>
      </c>
      <c r="AF1785" t="s">
        <v>44</v>
      </c>
      <c r="AG1785">
        <v>0.4</v>
      </c>
      <c r="AH1785" t="s">
        <v>45</v>
      </c>
    </row>
    <row r="1786" spans="1:34" x14ac:dyDescent="0.25">
      <c r="A1786">
        <v>2395</v>
      </c>
      <c r="B1786">
        <v>0</v>
      </c>
      <c r="C1786">
        <v>0</v>
      </c>
      <c r="D1786">
        <v>0</v>
      </c>
      <c r="E1786">
        <v>0</v>
      </c>
      <c r="F1786">
        <v>0</v>
      </c>
      <c r="G1786">
        <v>0</v>
      </c>
      <c r="H1786">
        <v>0</v>
      </c>
      <c r="J1786">
        <v>0</v>
      </c>
      <c r="K1786">
        <v>0</v>
      </c>
      <c r="L1786">
        <v>0</v>
      </c>
      <c r="M1786">
        <v>0</v>
      </c>
      <c r="N1786">
        <v>0</v>
      </c>
      <c r="O1786">
        <v>0</v>
      </c>
      <c r="P1786">
        <v>0</v>
      </c>
      <c r="Q1786">
        <v>0</v>
      </c>
      <c r="S1786">
        <v>0</v>
      </c>
      <c r="T1786">
        <v>0</v>
      </c>
      <c r="U1786">
        <v>0</v>
      </c>
      <c r="V1786">
        <v>0</v>
      </c>
      <c r="W1786">
        <v>0</v>
      </c>
      <c r="X1786">
        <v>0</v>
      </c>
      <c r="Y1786">
        <v>0</v>
      </c>
      <c r="AA1786">
        <v>3</v>
      </c>
      <c r="AB1786">
        <v>2</v>
      </c>
      <c r="AC1786">
        <v>1</v>
      </c>
      <c r="AD1786">
        <v>8</v>
      </c>
      <c r="AE1786">
        <v>0.78072846341000002</v>
      </c>
      <c r="AF1786" t="s">
        <v>46</v>
      </c>
      <c r="AG1786">
        <v>0.5</v>
      </c>
      <c r="AH1786" t="s">
        <v>47</v>
      </c>
    </row>
    <row r="1787" spans="1:34" x14ac:dyDescent="0.25">
      <c r="A1787">
        <v>2399</v>
      </c>
      <c r="B1787">
        <v>0</v>
      </c>
      <c r="C1787">
        <v>0</v>
      </c>
      <c r="D1787">
        <v>0</v>
      </c>
      <c r="E1787">
        <v>0</v>
      </c>
      <c r="F1787">
        <v>0</v>
      </c>
      <c r="G1787">
        <v>0</v>
      </c>
      <c r="H1787">
        <v>0</v>
      </c>
      <c r="J1787">
        <v>0</v>
      </c>
      <c r="K1787" t="s">
        <v>51</v>
      </c>
      <c r="S1787">
        <v>2</v>
      </c>
      <c r="T1787">
        <v>0</v>
      </c>
      <c r="U1787">
        <v>2</v>
      </c>
      <c r="V1787">
        <v>0</v>
      </c>
      <c r="W1787">
        <v>0</v>
      </c>
      <c r="X1787">
        <v>0</v>
      </c>
      <c r="Y1787">
        <v>0</v>
      </c>
      <c r="AA1787">
        <v>0</v>
      </c>
      <c r="AB1787">
        <v>0</v>
      </c>
      <c r="AC1787">
        <v>0</v>
      </c>
      <c r="AE1787">
        <v>1.5444827864999999</v>
      </c>
      <c r="AF1787" t="s">
        <v>38</v>
      </c>
      <c r="AG1787">
        <v>200</v>
      </c>
      <c r="AH1787" t="s">
        <v>39</v>
      </c>
    </row>
    <row r="1788" spans="1:34" x14ac:dyDescent="0.25">
      <c r="A1788">
        <v>2399</v>
      </c>
      <c r="B1788">
        <v>0</v>
      </c>
      <c r="C1788">
        <v>0</v>
      </c>
      <c r="D1788">
        <v>0</v>
      </c>
      <c r="E1788">
        <v>0</v>
      </c>
      <c r="F1788">
        <v>0</v>
      </c>
      <c r="G1788">
        <v>0</v>
      </c>
      <c r="H1788">
        <v>0</v>
      </c>
      <c r="J1788">
        <v>0</v>
      </c>
      <c r="K1788" t="s">
        <v>51</v>
      </c>
      <c r="S1788">
        <v>2</v>
      </c>
      <c r="T1788">
        <v>0</v>
      </c>
      <c r="U1788">
        <v>2</v>
      </c>
      <c r="V1788">
        <v>0</v>
      </c>
      <c r="W1788">
        <v>0</v>
      </c>
      <c r="X1788">
        <v>0</v>
      </c>
      <c r="Y1788">
        <v>0</v>
      </c>
      <c r="AA1788">
        <v>0</v>
      </c>
      <c r="AB1788">
        <v>0</v>
      </c>
      <c r="AC1788">
        <v>0</v>
      </c>
      <c r="AE1788">
        <v>1.5444827864999999</v>
      </c>
      <c r="AF1788" t="s">
        <v>40</v>
      </c>
      <c r="AG1788">
        <v>0.2</v>
      </c>
      <c r="AH1788" t="s">
        <v>41</v>
      </c>
    </row>
    <row r="1789" spans="1:34" x14ac:dyDescent="0.25">
      <c r="A1789">
        <v>2399</v>
      </c>
      <c r="B1789">
        <v>0</v>
      </c>
      <c r="C1789">
        <v>0</v>
      </c>
      <c r="D1789">
        <v>0</v>
      </c>
      <c r="E1789">
        <v>0</v>
      </c>
      <c r="F1789">
        <v>0</v>
      </c>
      <c r="G1789">
        <v>0</v>
      </c>
      <c r="H1789">
        <v>0</v>
      </c>
      <c r="J1789">
        <v>0</v>
      </c>
      <c r="K1789" t="s">
        <v>51</v>
      </c>
      <c r="S1789">
        <v>2</v>
      </c>
      <c r="T1789">
        <v>0</v>
      </c>
      <c r="U1789">
        <v>2</v>
      </c>
      <c r="V1789">
        <v>0</v>
      </c>
      <c r="W1789">
        <v>0</v>
      </c>
      <c r="X1789">
        <v>0</v>
      </c>
      <c r="Y1789">
        <v>0</v>
      </c>
      <c r="AA1789">
        <v>0</v>
      </c>
      <c r="AB1789">
        <v>0</v>
      </c>
      <c r="AC1789">
        <v>0</v>
      </c>
      <c r="AE1789">
        <v>1.5444827864999999</v>
      </c>
      <c r="AF1789" t="s">
        <v>42</v>
      </c>
      <c r="AG1789">
        <v>0.3</v>
      </c>
      <c r="AH1789" t="s">
        <v>43</v>
      </c>
    </row>
    <row r="1790" spans="1:34" x14ac:dyDescent="0.25">
      <c r="A1790">
        <v>2399</v>
      </c>
      <c r="B1790">
        <v>0</v>
      </c>
      <c r="C1790">
        <v>0</v>
      </c>
      <c r="D1790">
        <v>0</v>
      </c>
      <c r="E1790">
        <v>0</v>
      </c>
      <c r="F1790">
        <v>0</v>
      </c>
      <c r="G1790">
        <v>0</v>
      </c>
      <c r="H1790">
        <v>0</v>
      </c>
      <c r="J1790">
        <v>0</v>
      </c>
      <c r="K1790" t="s">
        <v>51</v>
      </c>
      <c r="S1790">
        <v>2</v>
      </c>
      <c r="T1790">
        <v>0</v>
      </c>
      <c r="U1790">
        <v>2</v>
      </c>
      <c r="V1790">
        <v>0</v>
      </c>
      <c r="W1790">
        <v>0</v>
      </c>
      <c r="X1790">
        <v>0</v>
      </c>
      <c r="Y1790">
        <v>0</v>
      </c>
      <c r="AA1790">
        <v>0</v>
      </c>
      <c r="AB1790">
        <v>0</v>
      </c>
      <c r="AC1790">
        <v>0</v>
      </c>
      <c r="AE1790">
        <v>1.5444827864999999</v>
      </c>
      <c r="AF1790" t="s">
        <v>44</v>
      </c>
      <c r="AG1790">
        <v>0.4</v>
      </c>
      <c r="AH1790" t="s">
        <v>45</v>
      </c>
    </row>
    <row r="1791" spans="1:34" x14ac:dyDescent="0.25">
      <c r="A1791">
        <v>2399</v>
      </c>
      <c r="B1791">
        <v>0</v>
      </c>
      <c r="C1791">
        <v>0</v>
      </c>
      <c r="D1791">
        <v>0</v>
      </c>
      <c r="E1791">
        <v>0</v>
      </c>
      <c r="F1791">
        <v>0</v>
      </c>
      <c r="G1791">
        <v>0</v>
      </c>
      <c r="H1791">
        <v>0</v>
      </c>
      <c r="J1791">
        <v>0</v>
      </c>
      <c r="K1791" t="s">
        <v>51</v>
      </c>
      <c r="S1791">
        <v>2</v>
      </c>
      <c r="T1791">
        <v>0</v>
      </c>
      <c r="U1791">
        <v>2</v>
      </c>
      <c r="V1791">
        <v>0</v>
      </c>
      <c r="W1791">
        <v>0</v>
      </c>
      <c r="X1791">
        <v>0</v>
      </c>
      <c r="Y1791">
        <v>0</v>
      </c>
      <c r="AA1791">
        <v>0</v>
      </c>
      <c r="AB1791">
        <v>0</v>
      </c>
      <c r="AC1791">
        <v>0</v>
      </c>
      <c r="AE1791">
        <v>1.5444827864999999</v>
      </c>
      <c r="AF1791" t="s">
        <v>46</v>
      </c>
      <c r="AG1791">
        <v>0.5</v>
      </c>
      <c r="AH1791" t="s">
        <v>47</v>
      </c>
    </row>
    <row r="1792" spans="1:34" x14ac:dyDescent="0.25">
      <c r="A1792">
        <v>2401</v>
      </c>
      <c r="B1792">
        <v>0</v>
      </c>
      <c r="C1792">
        <v>0</v>
      </c>
      <c r="D1792">
        <v>0</v>
      </c>
      <c r="E1792">
        <v>0</v>
      </c>
      <c r="F1792">
        <v>0</v>
      </c>
      <c r="G1792">
        <v>0</v>
      </c>
      <c r="H1792">
        <v>0</v>
      </c>
      <c r="J1792" t="s">
        <v>51</v>
      </c>
      <c r="K1792">
        <v>0</v>
      </c>
      <c r="L1792">
        <v>0</v>
      </c>
      <c r="M1792">
        <v>0</v>
      </c>
      <c r="N1792">
        <v>0</v>
      </c>
      <c r="O1792">
        <v>0</v>
      </c>
      <c r="P1792">
        <v>0</v>
      </c>
      <c r="Q1792">
        <v>0</v>
      </c>
      <c r="S1792">
        <v>2</v>
      </c>
      <c r="T1792">
        <v>2</v>
      </c>
      <c r="U1792">
        <v>0</v>
      </c>
      <c r="V1792">
        <v>0</v>
      </c>
      <c r="W1792">
        <v>0</v>
      </c>
      <c r="X1792">
        <v>0</v>
      </c>
      <c r="Y1792">
        <v>0</v>
      </c>
      <c r="Z1792">
        <v>1</v>
      </c>
      <c r="AA1792">
        <v>1</v>
      </c>
      <c r="AB1792">
        <v>0</v>
      </c>
      <c r="AC1792">
        <v>1</v>
      </c>
      <c r="AD1792">
        <v>1</v>
      </c>
      <c r="AE1792">
        <v>0.77736611841100001</v>
      </c>
      <c r="AF1792" t="s">
        <v>38</v>
      </c>
      <c r="AG1792">
        <v>200</v>
      </c>
      <c r="AH1792" t="s">
        <v>39</v>
      </c>
    </row>
    <row r="1793" spans="1:34" x14ac:dyDescent="0.25">
      <c r="A1793">
        <v>2402</v>
      </c>
      <c r="B1793">
        <v>0</v>
      </c>
      <c r="C1793">
        <v>0</v>
      </c>
      <c r="D1793">
        <v>0</v>
      </c>
      <c r="E1793">
        <v>0</v>
      </c>
      <c r="F1793">
        <v>0</v>
      </c>
      <c r="G1793">
        <v>0</v>
      </c>
      <c r="H1793">
        <v>0</v>
      </c>
      <c r="J1793">
        <v>0</v>
      </c>
      <c r="K1793">
        <v>0</v>
      </c>
      <c r="L1793">
        <v>0</v>
      </c>
      <c r="M1793">
        <v>0</v>
      </c>
      <c r="N1793">
        <v>0</v>
      </c>
      <c r="O1793">
        <v>0</v>
      </c>
      <c r="P1793">
        <v>0</v>
      </c>
      <c r="Q1793">
        <v>0</v>
      </c>
      <c r="S1793">
        <v>0</v>
      </c>
      <c r="T1793">
        <v>0</v>
      </c>
      <c r="U1793">
        <v>0</v>
      </c>
      <c r="V1793">
        <v>0</v>
      </c>
      <c r="W1793">
        <v>0</v>
      </c>
      <c r="X1793">
        <v>0</v>
      </c>
      <c r="Y1793">
        <v>0</v>
      </c>
      <c r="AA1793">
        <v>4</v>
      </c>
      <c r="AB1793">
        <v>0</v>
      </c>
      <c r="AC1793">
        <v>4</v>
      </c>
      <c r="AD1793">
        <v>4</v>
      </c>
      <c r="AE1793">
        <v>0.80620347234</v>
      </c>
      <c r="AF1793" t="s">
        <v>36</v>
      </c>
      <c r="AG1793">
        <v>150</v>
      </c>
      <c r="AH1793" t="s">
        <v>37</v>
      </c>
    </row>
    <row r="1794" spans="1:34" x14ac:dyDescent="0.25">
      <c r="A1794">
        <v>2402</v>
      </c>
      <c r="B1794">
        <v>0</v>
      </c>
      <c r="C1794">
        <v>0</v>
      </c>
      <c r="D1794">
        <v>0</v>
      </c>
      <c r="E1794">
        <v>0</v>
      </c>
      <c r="F1794">
        <v>0</v>
      </c>
      <c r="G1794">
        <v>0</v>
      </c>
      <c r="H1794">
        <v>0</v>
      </c>
      <c r="J1794">
        <v>0</v>
      </c>
      <c r="K1794">
        <v>0</v>
      </c>
      <c r="L1794">
        <v>0</v>
      </c>
      <c r="M1794">
        <v>0</v>
      </c>
      <c r="N1794">
        <v>0</v>
      </c>
      <c r="O1794">
        <v>0</v>
      </c>
      <c r="P1794">
        <v>0</v>
      </c>
      <c r="Q1794">
        <v>0</v>
      </c>
      <c r="S1794">
        <v>0</v>
      </c>
      <c r="T1794">
        <v>0</v>
      </c>
      <c r="U1794">
        <v>0</v>
      </c>
      <c r="V1794">
        <v>0</v>
      </c>
      <c r="W1794">
        <v>0</v>
      </c>
      <c r="X1794">
        <v>0</v>
      </c>
      <c r="Y1794">
        <v>0</v>
      </c>
      <c r="AA1794">
        <v>4</v>
      </c>
      <c r="AB1794">
        <v>0</v>
      </c>
      <c r="AC1794">
        <v>4</v>
      </c>
      <c r="AD1794">
        <v>4</v>
      </c>
      <c r="AE1794">
        <v>0.80620347234</v>
      </c>
      <c r="AF1794" t="s">
        <v>38</v>
      </c>
      <c r="AG1794">
        <v>200</v>
      </c>
      <c r="AH1794" t="s">
        <v>39</v>
      </c>
    </row>
    <row r="1795" spans="1:34" x14ac:dyDescent="0.25">
      <c r="A1795">
        <v>2402</v>
      </c>
      <c r="B1795">
        <v>0</v>
      </c>
      <c r="C1795">
        <v>0</v>
      </c>
      <c r="D1795">
        <v>0</v>
      </c>
      <c r="E1795">
        <v>0</v>
      </c>
      <c r="F1795">
        <v>0</v>
      </c>
      <c r="G1795">
        <v>0</v>
      </c>
      <c r="H1795">
        <v>0</v>
      </c>
      <c r="J1795">
        <v>0</v>
      </c>
      <c r="K1795">
        <v>0</v>
      </c>
      <c r="L1795">
        <v>0</v>
      </c>
      <c r="M1795">
        <v>0</v>
      </c>
      <c r="N1795">
        <v>0</v>
      </c>
      <c r="O1795">
        <v>0</v>
      </c>
      <c r="P1795">
        <v>0</v>
      </c>
      <c r="Q1795">
        <v>0</v>
      </c>
      <c r="S1795">
        <v>0</v>
      </c>
      <c r="T1795">
        <v>0</v>
      </c>
      <c r="U1795">
        <v>0</v>
      </c>
      <c r="V1795">
        <v>0</v>
      </c>
      <c r="W1795">
        <v>0</v>
      </c>
      <c r="X1795">
        <v>0</v>
      </c>
      <c r="Y1795">
        <v>0</v>
      </c>
      <c r="AA1795">
        <v>4</v>
      </c>
      <c r="AB1795">
        <v>0</v>
      </c>
      <c r="AC1795">
        <v>4</v>
      </c>
      <c r="AD1795">
        <v>4</v>
      </c>
      <c r="AE1795">
        <v>0.80620347234</v>
      </c>
      <c r="AF1795" t="s">
        <v>46</v>
      </c>
      <c r="AG1795">
        <v>0.5</v>
      </c>
      <c r="AH1795" t="s">
        <v>47</v>
      </c>
    </row>
    <row r="1796" spans="1:34" x14ac:dyDescent="0.25">
      <c r="A1796">
        <v>2410</v>
      </c>
      <c r="B1796">
        <v>0</v>
      </c>
      <c r="C1796">
        <v>0</v>
      </c>
      <c r="D1796">
        <v>0</v>
      </c>
      <c r="E1796">
        <v>0</v>
      </c>
      <c r="F1796">
        <v>0</v>
      </c>
      <c r="G1796">
        <v>0</v>
      </c>
      <c r="H1796">
        <v>0</v>
      </c>
      <c r="J1796" t="s">
        <v>51</v>
      </c>
      <c r="K1796">
        <v>8</v>
      </c>
      <c r="L1796">
        <v>0</v>
      </c>
      <c r="M1796">
        <v>0</v>
      </c>
      <c r="N1796">
        <v>0</v>
      </c>
      <c r="O1796">
        <v>8</v>
      </c>
      <c r="P1796">
        <v>0</v>
      </c>
      <c r="Q1796">
        <v>0</v>
      </c>
      <c r="S1796" t="s">
        <v>51</v>
      </c>
      <c r="AA1796" t="s">
        <v>51</v>
      </c>
      <c r="AE1796">
        <v>1.5444827864999999</v>
      </c>
      <c r="AF1796" t="s">
        <v>36</v>
      </c>
      <c r="AG1796">
        <v>150</v>
      </c>
      <c r="AH1796" t="s">
        <v>37</v>
      </c>
    </row>
    <row r="1797" spans="1:34" x14ac:dyDescent="0.25">
      <c r="A1797">
        <v>2410</v>
      </c>
      <c r="B1797">
        <v>0</v>
      </c>
      <c r="C1797">
        <v>0</v>
      </c>
      <c r="D1797">
        <v>0</v>
      </c>
      <c r="E1797">
        <v>0</v>
      </c>
      <c r="F1797">
        <v>0</v>
      </c>
      <c r="G1797">
        <v>0</v>
      </c>
      <c r="H1797">
        <v>0</v>
      </c>
      <c r="J1797" t="s">
        <v>51</v>
      </c>
      <c r="K1797">
        <v>8</v>
      </c>
      <c r="L1797">
        <v>0</v>
      </c>
      <c r="M1797">
        <v>0</v>
      </c>
      <c r="N1797">
        <v>0</v>
      </c>
      <c r="O1797">
        <v>8</v>
      </c>
      <c r="P1797">
        <v>0</v>
      </c>
      <c r="Q1797">
        <v>0</v>
      </c>
      <c r="S1797" t="s">
        <v>51</v>
      </c>
      <c r="AA1797" t="s">
        <v>51</v>
      </c>
      <c r="AE1797">
        <v>1.5444827864999999</v>
      </c>
      <c r="AF1797" t="s">
        <v>38</v>
      </c>
      <c r="AG1797">
        <v>200</v>
      </c>
      <c r="AH1797" t="s">
        <v>39</v>
      </c>
    </row>
    <row r="1798" spans="1:34" x14ac:dyDescent="0.25">
      <c r="A1798">
        <v>2418</v>
      </c>
      <c r="B1798">
        <v>0</v>
      </c>
      <c r="C1798">
        <v>0</v>
      </c>
      <c r="D1798">
        <v>0</v>
      </c>
      <c r="E1798">
        <v>0</v>
      </c>
      <c r="F1798">
        <v>0</v>
      </c>
      <c r="G1798">
        <v>0</v>
      </c>
      <c r="H1798">
        <v>0</v>
      </c>
      <c r="J1798">
        <v>0</v>
      </c>
      <c r="K1798">
        <v>13</v>
      </c>
      <c r="L1798">
        <v>3</v>
      </c>
      <c r="M1798">
        <v>5</v>
      </c>
      <c r="N1798">
        <v>2</v>
      </c>
      <c r="O1798">
        <v>3</v>
      </c>
      <c r="P1798">
        <v>0</v>
      </c>
      <c r="Q1798">
        <v>0</v>
      </c>
      <c r="S1798">
        <v>0</v>
      </c>
      <c r="T1798">
        <v>0</v>
      </c>
      <c r="U1798">
        <v>0</v>
      </c>
      <c r="V1798">
        <v>0</v>
      </c>
      <c r="W1798">
        <v>0</v>
      </c>
      <c r="X1798">
        <v>0</v>
      </c>
      <c r="Y1798">
        <v>0</v>
      </c>
      <c r="AA1798" t="s">
        <v>51</v>
      </c>
      <c r="AE1798">
        <v>1.14888757712</v>
      </c>
      <c r="AF1798" t="s">
        <v>34</v>
      </c>
      <c r="AG1798">
        <v>100</v>
      </c>
      <c r="AH1798" t="s">
        <v>35</v>
      </c>
    </row>
    <row r="1799" spans="1:34" x14ac:dyDescent="0.25">
      <c r="A1799">
        <v>2418</v>
      </c>
      <c r="B1799">
        <v>0</v>
      </c>
      <c r="C1799">
        <v>0</v>
      </c>
      <c r="D1799">
        <v>0</v>
      </c>
      <c r="E1799">
        <v>0</v>
      </c>
      <c r="F1799">
        <v>0</v>
      </c>
      <c r="G1799">
        <v>0</v>
      </c>
      <c r="H1799">
        <v>0</v>
      </c>
      <c r="J1799">
        <v>0</v>
      </c>
      <c r="K1799">
        <v>13</v>
      </c>
      <c r="L1799">
        <v>3</v>
      </c>
      <c r="M1799">
        <v>5</v>
      </c>
      <c r="N1799">
        <v>2</v>
      </c>
      <c r="O1799">
        <v>3</v>
      </c>
      <c r="P1799">
        <v>0</v>
      </c>
      <c r="Q1799">
        <v>0</v>
      </c>
      <c r="S1799">
        <v>0</v>
      </c>
      <c r="T1799">
        <v>0</v>
      </c>
      <c r="U1799">
        <v>0</v>
      </c>
      <c r="V1799">
        <v>0</v>
      </c>
      <c r="W1799">
        <v>0</v>
      </c>
      <c r="X1799">
        <v>0</v>
      </c>
      <c r="Y1799">
        <v>0</v>
      </c>
      <c r="AA1799" t="s">
        <v>51</v>
      </c>
      <c r="AE1799">
        <v>1.14888757712</v>
      </c>
      <c r="AF1799" t="s">
        <v>36</v>
      </c>
      <c r="AG1799">
        <v>150</v>
      </c>
      <c r="AH1799" t="s">
        <v>37</v>
      </c>
    </row>
    <row r="1800" spans="1:34" x14ac:dyDescent="0.25">
      <c r="A1800">
        <v>2418</v>
      </c>
      <c r="B1800">
        <v>0</v>
      </c>
      <c r="C1800">
        <v>0</v>
      </c>
      <c r="D1800">
        <v>0</v>
      </c>
      <c r="E1800">
        <v>0</v>
      </c>
      <c r="F1800">
        <v>0</v>
      </c>
      <c r="G1800">
        <v>0</v>
      </c>
      <c r="H1800">
        <v>0</v>
      </c>
      <c r="J1800">
        <v>0</v>
      </c>
      <c r="K1800">
        <v>13</v>
      </c>
      <c r="L1800">
        <v>3</v>
      </c>
      <c r="M1800">
        <v>5</v>
      </c>
      <c r="N1800">
        <v>2</v>
      </c>
      <c r="O1800">
        <v>3</v>
      </c>
      <c r="P1800">
        <v>0</v>
      </c>
      <c r="Q1800">
        <v>0</v>
      </c>
      <c r="S1800">
        <v>0</v>
      </c>
      <c r="T1800">
        <v>0</v>
      </c>
      <c r="U1800">
        <v>0</v>
      </c>
      <c r="V1800">
        <v>0</v>
      </c>
      <c r="W1800">
        <v>0</v>
      </c>
      <c r="X1800">
        <v>0</v>
      </c>
      <c r="Y1800">
        <v>0</v>
      </c>
      <c r="AA1800" t="s">
        <v>51</v>
      </c>
      <c r="AE1800">
        <v>1.14888757712</v>
      </c>
      <c r="AF1800" t="s">
        <v>38</v>
      </c>
      <c r="AG1800">
        <v>200</v>
      </c>
      <c r="AH1800" t="s">
        <v>39</v>
      </c>
    </row>
    <row r="1801" spans="1:34" x14ac:dyDescent="0.25">
      <c r="A1801">
        <v>2420</v>
      </c>
      <c r="B1801">
        <v>6</v>
      </c>
      <c r="C1801">
        <v>6</v>
      </c>
      <c r="D1801">
        <v>0</v>
      </c>
      <c r="E1801">
        <v>0</v>
      </c>
      <c r="F1801">
        <v>0</v>
      </c>
      <c r="G1801">
        <v>0</v>
      </c>
      <c r="H1801">
        <v>0</v>
      </c>
      <c r="I1801">
        <v>4</v>
      </c>
      <c r="J1801">
        <v>0</v>
      </c>
      <c r="K1801">
        <v>0</v>
      </c>
      <c r="L1801">
        <v>0</v>
      </c>
      <c r="M1801">
        <v>0</v>
      </c>
      <c r="N1801">
        <v>0</v>
      </c>
      <c r="O1801">
        <v>0</v>
      </c>
      <c r="P1801">
        <v>0</v>
      </c>
      <c r="Q1801">
        <v>0</v>
      </c>
      <c r="S1801">
        <v>0</v>
      </c>
      <c r="T1801">
        <v>0</v>
      </c>
      <c r="U1801">
        <v>0</v>
      </c>
      <c r="V1801">
        <v>0</v>
      </c>
      <c r="W1801">
        <v>0</v>
      </c>
      <c r="X1801">
        <v>0</v>
      </c>
      <c r="Y1801">
        <v>0</v>
      </c>
      <c r="AA1801">
        <v>0</v>
      </c>
      <c r="AB1801">
        <v>0</v>
      </c>
      <c r="AC1801">
        <v>0</v>
      </c>
      <c r="AE1801">
        <v>0.77928092997499998</v>
      </c>
      <c r="AF1801" t="s">
        <v>36</v>
      </c>
      <c r="AG1801">
        <v>150</v>
      </c>
      <c r="AH1801" t="s">
        <v>37</v>
      </c>
    </row>
    <row r="1802" spans="1:34" x14ac:dyDescent="0.25">
      <c r="A1802">
        <v>2420</v>
      </c>
      <c r="B1802">
        <v>6</v>
      </c>
      <c r="C1802">
        <v>6</v>
      </c>
      <c r="D1802">
        <v>0</v>
      </c>
      <c r="E1802">
        <v>0</v>
      </c>
      <c r="F1802">
        <v>0</v>
      </c>
      <c r="G1802">
        <v>0</v>
      </c>
      <c r="H1802">
        <v>0</v>
      </c>
      <c r="I1802">
        <v>4</v>
      </c>
      <c r="J1802">
        <v>0</v>
      </c>
      <c r="K1802">
        <v>0</v>
      </c>
      <c r="L1802">
        <v>0</v>
      </c>
      <c r="M1802">
        <v>0</v>
      </c>
      <c r="N1802">
        <v>0</v>
      </c>
      <c r="O1802">
        <v>0</v>
      </c>
      <c r="P1802">
        <v>0</v>
      </c>
      <c r="Q1802">
        <v>0</v>
      </c>
      <c r="S1802">
        <v>0</v>
      </c>
      <c r="T1802">
        <v>0</v>
      </c>
      <c r="U1802">
        <v>0</v>
      </c>
      <c r="V1802">
        <v>0</v>
      </c>
      <c r="W1802">
        <v>0</v>
      </c>
      <c r="X1802">
        <v>0</v>
      </c>
      <c r="Y1802">
        <v>0</v>
      </c>
      <c r="AA1802">
        <v>0</v>
      </c>
      <c r="AB1802">
        <v>0</v>
      </c>
      <c r="AC1802">
        <v>0</v>
      </c>
      <c r="AE1802">
        <v>0.77928092997499998</v>
      </c>
      <c r="AF1802" t="s">
        <v>38</v>
      </c>
      <c r="AG1802">
        <v>200</v>
      </c>
      <c r="AH1802" t="s">
        <v>39</v>
      </c>
    </row>
    <row r="1803" spans="1:34" x14ac:dyDescent="0.25">
      <c r="A1803">
        <v>2420</v>
      </c>
      <c r="B1803">
        <v>6</v>
      </c>
      <c r="C1803">
        <v>6</v>
      </c>
      <c r="D1803">
        <v>0</v>
      </c>
      <c r="E1803">
        <v>0</v>
      </c>
      <c r="F1803">
        <v>0</v>
      </c>
      <c r="G1803">
        <v>0</v>
      </c>
      <c r="H1803">
        <v>0</v>
      </c>
      <c r="I1803">
        <v>4</v>
      </c>
      <c r="J1803">
        <v>0</v>
      </c>
      <c r="K1803">
        <v>0</v>
      </c>
      <c r="L1803">
        <v>0</v>
      </c>
      <c r="M1803">
        <v>0</v>
      </c>
      <c r="N1803">
        <v>0</v>
      </c>
      <c r="O1803">
        <v>0</v>
      </c>
      <c r="P1803">
        <v>0</v>
      </c>
      <c r="Q1803">
        <v>0</v>
      </c>
      <c r="S1803">
        <v>0</v>
      </c>
      <c r="T1803">
        <v>0</v>
      </c>
      <c r="U1803">
        <v>0</v>
      </c>
      <c r="V1803">
        <v>0</v>
      </c>
      <c r="W1803">
        <v>0</v>
      </c>
      <c r="X1803">
        <v>0</v>
      </c>
      <c r="Y1803">
        <v>0</v>
      </c>
      <c r="AA1803">
        <v>0</v>
      </c>
      <c r="AB1803">
        <v>0</v>
      </c>
      <c r="AC1803">
        <v>0</v>
      </c>
      <c r="AE1803">
        <v>0.77928092997499998</v>
      </c>
      <c r="AF1803" t="s">
        <v>42</v>
      </c>
      <c r="AG1803">
        <v>0.3</v>
      </c>
      <c r="AH1803" t="s">
        <v>43</v>
      </c>
    </row>
    <row r="1804" spans="1:34" x14ac:dyDescent="0.25">
      <c r="A1804">
        <v>2420</v>
      </c>
      <c r="B1804">
        <v>6</v>
      </c>
      <c r="C1804">
        <v>6</v>
      </c>
      <c r="D1804">
        <v>0</v>
      </c>
      <c r="E1804">
        <v>0</v>
      </c>
      <c r="F1804">
        <v>0</v>
      </c>
      <c r="G1804">
        <v>0</v>
      </c>
      <c r="H1804">
        <v>0</v>
      </c>
      <c r="I1804">
        <v>4</v>
      </c>
      <c r="J1804">
        <v>0</v>
      </c>
      <c r="K1804">
        <v>0</v>
      </c>
      <c r="L1804">
        <v>0</v>
      </c>
      <c r="M1804">
        <v>0</v>
      </c>
      <c r="N1804">
        <v>0</v>
      </c>
      <c r="O1804">
        <v>0</v>
      </c>
      <c r="P1804">
        <v>0</v>
      </c>
      <c r="Q1804">
        <v>0</v>
      </c>
      <c r="S1804">
        <v>0</v>
      </c>
      <c r="T1804">
        <v>0</v>
      </c>
      <c r="U1804">
        <v>0</v>
      </c>
      <c r="V1804">
        <v>0</v>
      </c>
      <c r="W1804">
        <v>0</v>
      </c>
      <c r="X1804">
        <v>0</v>
      </c>
      <c r="Y1804">
        <v>0</v>
      </c>
      <c r="AA1804">
        <v>0</v>
      </c>
      <c r="AB1804">
        <v>0</v>
      </c>
      <c r="AC1804">
        <v>0</v>
      </c>
      <c r="AE1804">
        <v>0.77928092997499998</v>
      </c>
      <c r="AF1804" t="s">
        <v>44</v>
      </c>
      <c r="AG1804">
        <v>0.4</v>
      </c>
      <c r="AH1804" t="s">
        <v>45</v>
      </c>
    </row>
    <row r="1805" spans="1:34" x14ac:dyDescent="0.25">
      <c r="A1805">
        <v>2420</v>
      </c>
      <c r="B1805">
        <v>6</v>
      </c>
      <c r="C1805">
        <v>6</v>
      </c>
      <c r="D1805">
        <v>0</v>
      </c>
      <c r="E1805">
        <v>0</v>
      </c>
      <c r="F1805">
        <v>0</v>
      </c>
      <c r="G1805">
        <v>0</v>
      </c>
      <c r="H1805">
        <v>0</v>
      </c>
      <c r="I1805">
        <v>4</v>
      </c>
      <c r="J1805">
        <v>0</v>
      </c>
      <c r="K1805">
        <v>0</v>
      </c>
      <c r="L1805">
        <v>0</v>
      </c>
      <c r="M1805">
        <v>0</v>
      </c>
      <c r="N1805">
        <v>0</v>
      </c>
      <c r="O1805">
        <v>0</v>
      </c>
      <c r="P1805">
        <v>0</v>
      </c>
      <c r="Q1805">
        <v>0</v>
      </c>
      <c r="S1805">
        <v>0</v>
      </c>
      <c r="T1805">
        <v>0</v>
      </c>
      <c r="U1805">
        <v>0</v>
      </c>
      <c r="V1805">
        <v>0</v>
      </c>
      <c r="W1805">
        <v>0</v>
      </c>
      <c r="X1805">
        <v>0</v>
      </c>
      <c r="Y1805">
        <v>0</v>
      </c>
      <c r="AA1805">
        <v>0</v>
      </c>
      <c r="AB1805">
        <v>0</v>
      </c>
      <c r="AC1805">
        <v>0</v>
      </c>
      <c r="AE1805">
        <v>0.77928092997499998</v>
      </c>
      <c r="AF1805" t="s">
        <v>46</v>
      </c>
      <c r="AG1805">
        <v>0.5</v>
      </c>
      <c r="AH1805" t="s">
        <v>47</v>
      </c>
    </row>
    <row r="1806" spans="1:34" x14ac:dyDescent="0.25">
      <c r="A1806">
        <v>2426</v>
      </c>
      <c r="B1806">
        <v>0</v>
      </c>
      <c r="C1806">
        <v>0</v>
      </c>
      <c r="D1806">
        <v>0</v>
      </c>
      <c r="E1806">
        <v>0</v>
      </c>
      <c r="F1806">
        <v>0</v>
      </c>
      <c r="G1806">
        <v>0</v>
      </c>
      <c r="H1806">
        <v>0</v>
      </c>
      <c r="J1806">
        <v>0</v>
      </c>
      <c r="K1806">
        <v>1</v>
      </c>
      <c r="L1806">
        <v>0</v>
      </c>
      <c r="M1806">
        <v>0</v>
      </c>
      <c r="N1806">
        <v>0</v>
      </c>
      <c r="O1806">
        <v>1</v>
      </c>
      <c r="P1806">
        <v>0</v>
      </c>
      <c r="Q1806">
        <v>0</v>
      </c>
      <c r="R1806">
        <v>1</v>
      </c>
      <c r="S1806">
        <v>0</v>
      </c>
      <c r="T1806">
        <v>0</v>
      </c>
      <c r="U1806">
        <v>0</v>
      </c>
      <c r="V1806">
        <v>0</v>
      </c>
      <c r="W1806">
        <v>0</v>
      </c>
      <c r="X1806">
        <v>0</v>
      </c>
      <c r="Y1806">
        <v>0</v>
      </c>
      <c r="AA1806">
        <v>1</v>
      </c>
      <c r="AB1806">
        <v>0</v>
      </c>
      <c r="AC1806">
        <v>1</v>
      </c>
      <c r="AD1806">
        <v>1</v>
      </c>
      <c r="AE1806">
        <v>1.65451616016</v>
      </c>
      <c r="AF1806" t="s">
        <v>36</v>
      </c>
      <c r="AG1806">
        <v>150</v>
      </c>
      <c r="AH1806" t="s">
        <v>37</v>
      </c>
    </row>
    <row r="1807" spans="1:34" x14ac:dyDescent="0.25">
      <c r="A1807">
        <v>2426</v>
      </c>
      <c r="B1807">
        <v>0</v>
      </c>
      <c r="C1807">
        <v>0</v>
      </c>
      <c r="D1807">
        <v>0</v>
      </c>
      <c r="E1807">
        <v>0</v>
      </c>
      <c r="F1807">
        <v>0</v>
      </c>
      <c r="G1807">
        <v>0</v>
      </c>
      <c r="H1807">
        <v>0</v>
      </c>
      <c r="J1807">
        <v>0</v>
      </c>
      <c r="K1807">
        <v>1</v>
      </c>
      <c r="L1807">
        <v>0</v>
      </c>
      <c r="M1807">
        <v>0</v>
      </c>
      <c r="N1807">
        <v>0</v>
      </c>
      <c r="O1807">
        <v>1</v>
      </c>
      <c r="P1807">
        <v>0</v>
      </c>
      <c r="Q1807">
        <v>0</v>
      </c>
      <c r="R1807">
        <v>1</v>
      </c>
      <c r="S1807">
        <v>0</v>
      </c>
      <c r="T1807">
        <v>0</v>
      </c>
      <c r="U1807">
        <v>0</v>
      </c>
      <c r="V1807">
        <v>0</v>
      </c>
      <c r="W1807">
        <v>0</v>
      </c>
      <c r="X1807">
        <v>0</v>
      </c>
      <c r="Y1807">
        <v>0</v>
      </c>
      <c r="AA1807">
        <v>1</v>
      </c>
      <c r="AB1807">
        <v>0</v>
      </c>
      <c r="AC1807">
        <v>1</v>
      </c>
      <c r="AD1807">
        <v>1</v>
      </c>
      <c r="AE1807">
        <v>1.65451616016</v>
      </c>
      <c r="AF1807" t="s">
        <v>38</v>
      </c>
      <c r="AG1807">
        <v>200</v>
      </c>
      <c r="AH1807" t="s">
        <v>39</v>
      </c>
    </row>
    <row r="1808" spans="1:34" x14ac:dyDescent="0.25">
      <c r="A1808">
        <v>2427</v>
      </c>
      <c r="B1808">
        <v>0</v>
      </c>
      <c r="C1808">
        <v>0</v>
      </c>
      <c r="D1808">
        <v>0</v>
      </c>
      <c r="E1808">
        <v>0</v>
      </c>
      <c r="F1808">
        <v>0</v>
      </c>
      <c r="G1808">
        <v>0</v>
      </c>
      <c r="H1808">
        <v>0</v>
      </c>
      <c r="J1808">
        <v>12</v>
      </c>
      <c r="K1808">
        <v>0</v>
      </c>
      <c r="L1808">
        <v>0</v>
      </c>
      <c r="M1808">
        <v>0</v>
      </c>
      <c r="N1808">
        <v>0</v>
      </c>
      <c r="O1808">
        <v>0</v>
      </c>
      <c r="P1808">
        <v>0</v>
      </c>
      <c r="Q1808">
        <v>0</v>
      </c>
      <c r="S1808">
        <v>0</v>
      </c>
      <c r="T1808">
        <v>0</v>
      </c>
      <c r="U1808">
        <v>0</v>
      </c>
      <c r="V1808">
        <v>0</v>
      </c>
      <c r="W1808">
        <v>0</v>
      </c>
      <c r="X1808">
        <v>0</v>
      </c>
      <c r="Y1808">
        <v>0</v>
      </c>
      <c r="AA1808">
        <v>0</v>
      </c>
      <c r="AB1808">
        <v>0</v>
      </c>
      <c r="AC1808">
        <v>0</v>
      </c>
      <c r="AE1808">
        <v>0.88231284006999999</v>
      </c>
      <c r="AF1808" t="s">
        <v>46</v>
      </c>
      <c r="AG1808">
        <v>0.5</v>
      </c>
      <c r="AH1808" t="s">
        <v>47</v>
      </c>
    </row>
    <row r="1809" spans="1:34" x14ac:dyDescent="0.25">
      <c r="A1809">
        <v>2428</v>
      </c>
      <c r="B1809">
        <v>0</v>
      </c>
      <c r="C1809">
        <v>0</v>
      </c>
      <c r="D1809">
        <v>0</v>
      </c>
      <c r="E1809">
        <v>0</v>
      </c>
      <c r="F1809">
        <v>0</v>
      </c>
      <c r="G1809">
        <v>0</v>
      </c>
      <c r="H1809">
        <v>0</v>
      </c>
      <c r="J1809">
        <v>0</v>
      </c>
      <c r="K1809">
        <v>0</v>
      </c>
      <c r="L1809">
        <v>0</v>
      </c>
      <c r="M1809">
        <v>0</v>
      </c>
      <c r="N1809">
        <v>0</v>
      </c>
      <c r="O1809">
        <v>0</v>
      </c>
      <c r="P1809">
        <v>0</v>
      </c>
      <c r="Q1809">
        <v>0</v>
      </c>
      <c r="S1809">
        <v>5</v>
      </c>
      <c r="T1809">
        <v>0</v>
      </c>
      <c r="U1809">
        <v>0</v>
      </c>
      <c r="V1809">
        <v>0</v>
      </c>
      <c r="W1809">
        <v>5</v>
      </c>
      <c r="X1809">
        <v>0</v>
      </c>
      <c r="Y1809">
        <v>0</v>
      </c>
      <c r="Z1809">
        <v>1</v>
      </c>
      <c r="AA1809">
        <v>0</v>
      </c>
      <c r="AB1809">
        <v>0</v>
      </c>
      <c r="AC1809">
        <v>0</v>
      </c>
      <c r="AE1809">
        <v>1.03563814383</v>
      </c>
      <c r="AF1809" t="s">
        <v>38</v>
      </c>
      <c r="AG1809">
        <v>200</v>
      </c>
      <c r="AH1809" t="s">
        <v>39</v>
      </c>
    </row>
    <row r="1810" spans="1:34" x14ac:dyDescent="0.25">
      <c r="A1810">
        <v>2428</v>
      </c>
      <c r="B1810">
        <v>0</v>
      </c>
      <c r="C1810">
        <v>0</v>
      </c>
      <c r="D1810">
        <v>0</v>
      </c>
      <c r="E1810">
        <v>0</v>
      </c>
      <c r="F1810">
        <v>0</v>
      </c>
      <c r="G1810">
        <v>0</v>
      </c>
      <c r="H1810">
        <v>0</v>
      </c>
      <c r="J1810">
        <v>0</v>
      </c>
      <c r="K1810">
        <v>0</v>
      </c>
      <c r="L1810">
        <v>0</v>
      </c>
      <c r="M1810">
        <v>0</v>
      </c>
      <c r="N1810">
        <v>0</v>
      </c>
      <c r="O1810">
        <v>0</v>
      </c>
      <c r="P1810">
        <v>0</v>
      </c>
      <c r="Q1810">
        <v>0</v>
      </c>
      <c r="S1810">
        <v>5</v>
      </c>
      <c r="T1810">
        <v>0</v>
      </c>
      <c r="U1810">
        <v>0</v>
      </c>
      <c r="V1810">
        <v>0</v>
      </c>
      <c r="W1810">
        <v>5</v>
      </c>
      <c r="X1810">
        <v>0</v>
      </c>
      <c r="Y1810">
        <v>0</v>
      </c>
      <c r="Z1810">
        <v>1</v>
      </c>
      <c r="AA1810">
        <v>0</v>
      </c>
      <c r="AB1810">
        <v>0</v>
      </c>
      <c r="AC1810">
        <v>0</v>
      </c>
      <c r="AE1810">
        <v>1.03563814383</v>
      </c>
      <c r="AF1810" t="s">
        <v>44</v>
      </c>
      <c r="AG1810">
        <v>0.4</v>
      </c>
      <c r="AH1810" t="s">
        <v>45</v>
      </c>
    </row>
    <row r="1811" spans="1:34" x14ac:dyDescent="0.25">
      <c r="A1811">
        <v>2428</v>
      </c>
      <c r="B1811">
        <v>0</v>
      </c>
      <c r="C1811">
        <v>0</v>
      </c>
      <c r="D1811">
        <v>0</v>
      </c>
      <c r="E1811">
        <v>0</v>
      </c>
      <c r="F1811">
        <v>0</v>
      </c>
      <c r="G1811">
        <v>0</v>
      </c>
      <c r="H1811">
        <v>0</v>
      </c>
      <c r="J1811">
        <v>0</v>
      </c>
      <c r="K1811">
        <v>0</v>
      </c>
      <c r="L1811">
        <v>0</v>
      </c>
      <c r="M1811">
        <v>0</v>
      </c>
      <c r="N1811">
        <v>0</v>
      </c>
      <c r="O1811">
        <v>0</v>
      </c>
      <c r="P1811">
        <v>0</v>
      </c>
      <c r="Q1811">
        <v>0</v>
      </c>
      <c r="S1811">
        <v>5</v>
      </c>
      <c r="T1811">
        <v>0</v>
      </c>
      <c r="U1811">
        <v>0</v>
      </c>
      <c r="V1811">
        <v>0</v>
      </c>
      <c r="W1811">
        <v>5</v>
      </c>
      <c r="X1811">
        <v>0</v>
      </c>
      <c r="Y1811">
        <v>0</v>
      </c>
      <c r="Z1811">
        <v>1</v>
      </c>
      <c r="AA1811">
        <v>0</v>
      </c>
      <c r="AB1811">
        <v>0</v>
      </c>
      <c r="AC1811">
        <v>0</v>
      </c>
      <c r="AE1811">
        <v>1.03563814383</v>
      </c>
      <c r="AF1811" t="s">
        <v>46</v>
      </c>
      <c r="AG1811">
        <v>0.5</v>
      </c>
      <c r="AH1811" t="s">
        <v>47</v>
      </c>
    </row>
    <row r="1812" spans="1:34" x14ac:dyDescent="0.25">
      <c r="A1812">
        <v>2429</v>
      </c>
      <c r="B1812">
        <v>10</v>
      </c>
      <c r="C1812">
        <v>0</v>
      </c>
      <c r="D1812">
        <v>0</v>
      </c>
      <c r="E1812">
        <v>10</v>
      </c>
      <c r="F1812">
        <v>0</v>
      </c>
      <c r="G1812">
        <v>0</v>
      </c>
      <c r="H1812">
        <v>0</v>
      </c>
      <c r="I1812">
        <v>5</v>
      </c>
      <c r="J1812">
        <v>0</v>
      </c>
      <c r="K1812">
        <v>10</v>
      </c>
      <c r="L1812">
        <v>0</v>
      </c>
      <c r="M1812">
        <v>0</v>
      </c>
      <c r="N1812">
        <v>10</v>
      </c>
      <c r="O1812">
        <v>0</v>
      </c>
      <c r="P1812">
        <v>0</v>
      </c>
      <c r="Q1812">
        <v>0</v>
      </c>
      <c r="S1812">
        <v>0</v>
      </c>
      <c r="T1812">
        <v>0</v>
      </c>
      <c r="U1812">
        <v>0</v>
      </c>
      <c r="V1812">
        <v>0</v>
      </c>
      <c r="W1812">
        <v>0</v>
      </c>
      <c r="X1812">
        <v>0</v>
      </c>
      <c r="Y1812">
        <v>0</v>
      </c>
      <c r="AA1812">
        <v>0</v>
      </c>
      <c r="AB1812">
        <v>0</v>
      </c>
      <c r="AC1812">
        <v>0</v>
      </c>
      <c r="AE1812">
        <v>0.89079446897500003</v>
      </c>
      <c r="AF1812" t="s">
        <v>36</v>
      </c>
      <c r="AG1812">
        <v>150</v>
      </c>
      <c r="AH1812" t="s">
        <v>37</v>
      </c>
    </row>
    <row r="1813" spans="1:34" x14ac:dyDescent="0.25">
      <c r="A1813">
        <v>2429</v>
      </c>
      <c r="B1813">
        <v>10</v>
      </c>
      <c r="C1813">
        <v>0</v>
      </c>
      <c r="D1813">
        <v>0</v>
      </c>
      <c r="E1813">
        <v>10</v>
      </c>
      <c r="F1813">
        <v>0</v>
      </c>
      <c r="G1813">
        <v>0</v>
      </c>
      <c r="H1813">
        <v>0</v>
      </c>
      <c r="I1813">
        <v>5</v>
      </c>
      <c r="J1813">
        <v>0</v>
      </c>
      <c r="K1813">
        <v>10</v>
      </c>
      <c r="L1813">
        <v>0</v>
      </c>
      <c r="M1813">
        <v>0</v>
      </c>
      <c r="N1813">
        <v>10</v>
      </c>
      <c r="O1813">
        <v>0</v>
      </c>
      <c r="P1813">
        <v>0</v>
      </c>
      <c r="Q1813">
        <v>0</v>
      </c>
      <c r="S1813">
        <v>0</v>
      </c>
      <c r="T1813">
        <v>0</v>
      </c>
      <c r="U1813">
        <v>0</v>
      </c>
      <c r="V1813">
        <v>0</v>
      </c>
      <c r="W1813">
        <v>0</v>
      </c>
      <c r="X1813">
        <v>0</v>
      </c>
      <c r="Y1813">
        <v>0</v>
      </c>
      <c r="AA1813">
        <v>0</v>
      </c>
      <c r="AB1813">
        <v>0</v>
      </c>
      <c r="AC1813">
        <v>0</v>
      </c>
      <c r="AE1813">
        <v>0.89079446897500003</v>
      </c>
      <c r="AF1813" t="s">
        <v>38</v>
      </c>
      <c r="AG1813">
        <v>200</v>
      </c>
      <c r="AH1813" t="s">
        <v>39</v>
      </c>
    </row>
    <row r="1814" spans="1:34" x14ac:dyDescent="0.25">
      <c r="A1814">
        <v>2429</v>
      </c>
      <c r="B1814">
        <v>10</v>
      </c>
      <c r="C1814">
        <v>0</v>
      </c>
      <c r="D1814">
        <v>0</v>
      </c>
      <c r="E1814">
        <v>10</v>
      </c>
      <c r="F1814">
        <v>0</v>
      </c>
      <c r="G1814">
        <v>0</v>
      </c>
      <c r="H1814">
        <v>0</v>
      </c>
      <c r="I1814">
        <v>5</v>
      </c>
      <c r="J1814">
        <v>0</v>
      </c>
      <c r="K1814">
        <v>10</v>
      </c>
      <c r="L1814">
        <v>0</v>
      </c>
      <c r="M1814">
        <v>0</v>
      </c>
      <c r="N1814">
        <v>10</v>
      </c>
      <c r="O1814">
        <v>0</v>
      </c>
      <c r="P1814">
        <v>0</v>
      </c>
      <c r="Q1814">
        <v>0</v>
      </c>
      <c r="S1814">
        <v>0</v>
      </c>
      <c r="T1814">
        <v>0</v>
      </c>
      <c r="U1814">
        <v>0</v>
      </c>
      <c r="V1814">
        <v>0</v>
      </c>
      <c r="W1814">
        <v>0</v>
      </c>
      <c r="X1814">
        <v>0</v>
      </c>
      <c r="Y1814">
        <v>0</v>
      </c>
      <c r="AA1814">
        <v>0</v>
      </c>
      <c r="AB1814">
        <v>0</v>
      </c>
      <c r="AC1814">
        <v>0</v>
      </c>
      <c r="AE1814">
        <v>0.89079446897500003</v>
      </c>
      <c r="AF1814" t="s">
        <v>40</v>
      </c>
      <c r="AG1814">
        <v>0.2</v>
      </c>
      <c r="AH1814" t="s">
        <v>41</v>
      </c>
    </row>
    <row r="1815" spans="1:34" x14ac:dyDescent="0.25">
      <c r="A1815">
        <v>2429</v>
      </c>
      <c r="B1815">
        <v>10</v>
      </c>
      <c r="C1815">
        <v>0</v>
      </c>
      <c r="D1815">
        <v>0</v>
      </c>
      <c r="E1815">
        <v>10</v>
      </c>
      <c r="F1815">
        <v>0</v>
      </c>
      <c r="G1815">
        <v>0</v>
      </c>
      <c r="H1815">
        <v>0</v>
      </c>
      <c r="I1815">
        <v>5</v>
      </c>
      <c r="J1815">
        <v>0</v>
      </c>
      <c r="K1815">
        <v>10</v>
      </c>
      <c r="L1815">
        <v>0</v>
      </c>
      <c r="M1815">
        <v>0</v>
      </c>
      <c r="N1815">
        <v>10</v>
      </c>
      <c r="O1815">
        <v>0</v>
      </c>
      <c r="P1815">
        <v>0</v>
      </c>
      <c r="Q1815">
        <v>0</v>
      </c>
      <c r="S1815">
        <v>0</v>
      </c>
      <c r="T1815">
        <v>0</v>
      </c>
      <c r="U1815">
        <v>0</v>
      </c>
      <c r="V1815">
        <v>0</v>
      </c>
      <c r="W1815">
        <v>0</v>
      </c>
      <c r="X1815">
        <v>0</v>
      </c>
      <c r="Y1815">
        <v>0</v>
      </c>
      <c r="AA1815">
        <v>0</v>
      </c>
      <c r="AB1815">
        <v>0</v>
      </c>
      <c r="AC1815">
        <v>0</v>
      </c>
      <c r="AE1815">
        <v>0.89079446897500003</v>
      </c>
      <c r="AF1815" t="s">
        <v>42</v>
      </c>
      <c r="AG1815">
        <v>0.3</v>
      </c>
      <c r="AH1815" t="s">
        <v>43</v>
      </c>
    </row>
    <row r="1816" spans="1:34" x14ac:dyDescent="0.25">
      <c r="A1816">
        <v>2429</v>
      </c>
      <c r="B1816">
        <v>10</v>
      </c>
      <c r="C1816">
        <v>0</v>
      </c>
      <c r="D1816">
        <v>0</v>
      </c>
      <c r="E1816">
        <v>10</v>
      </c>
      <c r="F1816">
        <v>0</v>
      </c>
      <c r="G1816">
        <v>0</v>
      </c>
      <c r="H1816">
        <v>0</v>
      </c>
      <c r="I1816">
        <v>5</v>
      </c>
      <c r="J1816">
        <v>0</v>
      </c>
      <c r="K1816">
        <v>10</v>
      </c>
      <c r="L1816">
        <v>0</v>
      </c>
      <c r="M1816">
        <v>0</v>
      </c>
      <c r="N1816">
        <v>10</v>
      </c>
      <c r="O1816">
        <v>0</v>
      </c>
      <c r="P1816">
        <v>0</v>
      </c>
      <c r="Q1816">
        <v>0</v>
      </c>
      <c r="S1816">
        <v>0</v>
      </c>
      <c r="T1816">
        <v>0</v>
      </c>
      <c r="U1816">
        <v>0</v>
      </c>
      <c r="V1816">
        <v>0</v>
      </c>
      <c r="W1816">
        <v>0</v>
      </c>
      <c r="X1816">
        <v>0</v>
      </c>
      <c r="Y1816">
        <v>0</v>
      </c>
      <c r="AA1816">
        <v>0</v>
      </c>
      <c r="AB1816">
        <v>0</v>
      </c>
      <c r="AC1816">
        <v>0</v>
      </c>
      <c r="AE1816">
        <v>0.89079446897500003</v>
      </c>
      <c r="AF1816" t="s">
        <v>44</v>
      </c>
      <c r="AG1816">
        <v>0.4</v>
      </c>
      <c r="AH1816" t="s">
        <v>45</v>
      </c>
    </row>
    <row r="1817" spans="1:34" x14ac:dyDescent="0.25">
      <c r="A1817">
        <v>2429</v>
      </c>
      <c r="B1817">
        <v>10</v>
      </c>
      <c r="C1817">
        <v>0</v>
      </c>
      <c r="D1817">
        <v>0</v>
      </c>
      <c r="E1817">
        <v>10</v>
      </c>
      <c r="F1817">
        <v>0</v>
      </c>
      <c r="G1817">
        <v>0</v>
      </c>
      <c r="H1817">
        <v>0</v>
      </c>
      <c r="I1817">
        <v>5</v>
      </c>
      <c r="J1817">
        <v>0</v>
      </c>
      <c r="K1817">
        <v>10</v>
      </c>
      <c r="L1817">
        <v>0</v>
      </c>
      <c r="M1817">
        <v>0</v>
      </c>
      <c r="N1817">
        <v>10</v>
      </c>
      <c r="O1817">
        <v>0</v>
      </c>
      <c r="P1817">
        <v>0</v>
      </c>
      <c r="Q1817">
        <v>0</v>
      </c>
      <c r="S1817">
        <v>0</v>
      </c>
      <c r="T1817">
        <v>0</v>
      </c>
      <c r="U1817">
        <v>0</v>
      </c>
      <c r="V1817">
        <v>0</v>
      </c>
      <c r="W1817">
        <v>0</v>
      </c>
      <c r="X1817">
        <v>0</v>
      </c>
      <c r="Y1817">
        <v>0</v>
      </c>
      <c r="AA1817">
        <v>0</v>
      </c>
      <c r="AB1817">
        <v>0</v>
      </c>
      <c r="AC1817">
        <v>0</v>
      </c>
      <c r="AE1817">
        <v>0.89079446897500003</v>
      </c>
      <c r="AF1817" t="s">
        <v>46</v>
      </c>
      <c r="AG1817">
        <v>0.5</v>
      </c>
      <c r="AH1817" t="s">
        <v>47</v>
      </c>
    </row>
    <row r="1818" spans="1:34" x14ac:dyDescent="0.25">
      <c r="A1818">
        <v>2430</v>
      </c>
      <c r="B1818">
        <v>0</v>
      </c>
      <c r="C1818">
        <v>0</v>
      </c>
      <c r="D1818">
        <v>0</v>
      </c>
      <c r="E1818">
        <v>0</v>
      </c>
      <c r="F1818">
        <v>0</v>
      </c>
      <c r="G1818">
        <v>0</v>
      </c>
      <c r="H1818">
        <v>0</v>
      </c>
      <c r="J1818">
        <v>0</v>
      </c>
      <c r="K1818">
        <v>0</v>
      </c>
      <c r="L1818">
        <v>0</v>
      </c>
      <c r="M1818">
        <v>0</v>
      </c>
      <c r="N1818">
        <v>0</v>
      </c>
      <c r="O1818">
        <v>0</v>
      </c>
      <c r="P1818">
        <v>0</v>
      </c>
      <c r="Q1818">
        <v>0</v>
      </c>
      <c r="S1818">
        <v>0</v>
      </c>
      <c r="T1818">
        <v>0</v>
      </c>
      <c r="U1818">
        <v>0</v>
      </c>
      <c r="V1818">
        <v>0</v>
      </c>
      <c r="W1818">
        <v>0</v>
      </c>
      <c r="X1818">
        <v>0</v>
      </c>
      <c r="Y1818">
        <v>0</v>
      </c>
      <c r="AA1818">
        <v>0</v>
      </c>
      <c r="AB1818">
        <v>0</v>
      </c>
      <c r="AC1818">
        <v>0</v>
      </c>
      <c r="AE1818">
        <v>0.77928092997499998</v>
      </c>
      <c r="AF1818" t="s">
        <v>46</v>
      </c>
      <c r="AG1818">
        <v>0.5</v>
      </c>
      <c r="AH1818" t="s">
        <v>47</v>
      </c>
    </row>
    <row r="1819" spans="1:34" x14ac:dyDescent="0.25">
      <c r="A1819">
        <v>2431</v>
      </c>
      <c r="B1819">
        <v>0</v>
      </c>
      <c r="C1819">
        <v>0</v>
      </c>
      <c r="D1819">
        <v>0</v>
      </c>
      <c r="E1819">
        <v>0</v>
      </c>
      <c r="F1819">
        <v>0</v>
      </c>
      <c r="G1819">
        <v>0</v>
      </c>
      <c r="H1819">
        <v>0</v>
      </c>
      <c r="J1819">
        <v>0</v>
      </c>
      <c r="K1819">
        <v>0</v>
      </c>
      <c r="L1819">
        <v>0</v>
      </c>
      <c r="M1819">
        <v>0</v>
      </c>
      <c r="N1819">
        <v>0</v>
      </c>
      <c r="O1819">
        <v>0</v>
      </c>
      <c r="P1819">
        <v>0</v>
      </c>
      <c r="Q1819">
        <v>0</v>
      </c>
      <c r="S1819">
        <v>0</v>
      </c>
      <c r="T1819">
        <v>0</v>
      </c>
      <c r="U1819">
        <v>0</v>
      </c>
      <c r="V1819">
        <v>0</v>
      </c>
      <c r="W1819">
        <v>0</v>
      </c>
      <c r="X1819">
        <v>0</v>
      </c>
      <c r="Y1819">
        <v>0</v>
      </c>
      <c r="AA1819">
        <v>5</v>
      </c>
      <c r="AB1819">
        <v>3</v>
      </c>
      <c r="AC1819">
        <v>2</v>
      </c>
      <c r="AD1819">
        <v>5</v>
      </c>
      <c r="AE1819">
        <v>1.03923300708</v>
      </c>
      <c r="AF1819" t="s">
        <v>46</v>
      </c>
      <c r="AG1819">
        <v>0.5</v>
      </c>
      <c r="AH1819" t="s">
        <v>47</v>
      </c>
    </row>
    <row r="1820" spans="1:34" x14ac:dyDescent="0.25">
      <c r="A1820">
        <v>2432</v>
      </c>
      <c r="B1820">
        <v>0</v>
      </c>
      <c r="C1820">
        <v>0</v>
      </c>
      <c r="D1820">
        <v>0</v>
      </c>
      <c r="E1820">
        <v>0</v>
      </c>
      <c r="F1820">
        <v>0</v>
      </c>
      <c r="G1820">
        <v>0</v>
      </c>
      <c r="H1820">
        <v>0</v>
      </c>
      <c r="J1820" t="s">
        <v>51</v>
      </c>
      <c r="K1820" t="s">
        <v>51</v>
      </c>
      <c r="S1820">
        <v>6</v>
      </c>
      <c r="T1820">
        <v>1</v>
      </c>
      <c r="U1820">
        <v>1</v>
      </c>
      <c r="V1820">
        <v>1</v>
      </c>
      <c r="W1820">
        <v>1</v>
      </c>
      <c r="X1820">
        <v>1</v>
      </c>
      <c r="Y1820">
        <v>1</v>
      </c>
      <c r="AA1820">
        <v>0</v>
      </c>
      <c r="AB1820">
        <v>0</v>
      </c>
      <c r="AC1820">
        <v>0</v>
      </c>
      <c r="AE1820">
        <v>1.22527780361</v>
      </c>
      <c r="AF1820" t="s">
        <v>49</v>
      </c>
      <c r="AG1820">
        <v>50</v>
      </c>
      <c r="AH1820" t="s">
        <v>50</v>
      </c>
    </row>
    <row r="1821" spans="1:34" x14ac:dyDescent="0.25">
      <c r="A1821">
        <v>2432</v>
      </c>
      <c r="B1821">
        <v>0</v>
      </c>
      <c r="C1821">
        <v>0</v>
      </c>
      <c r="D1821">
        <v>0</v>
      </c>
      <c r="E1821">
        <v>0</v>
      </c>
      <c r="F1821">
        <v>0</v>
      </c>
      <c r="G1821">
        <v>0</v>
      </c>
      <c r="H1821">
        <v>0</v>
      </c>
      <c r="J1821" t="s">
        <v>51</v>
      </c>
      <c r="K1821" t="s">
        <v>51</v>
      </c>
      <c r="S1821">
        <v>6</v>
      </c>
      <c r="T1821">
        <v>1</v>
      </c>
      <c r="U1821">
        <v>1</v>
      </c>
      <c r="V1821">
        <v>1</v>
      </c>
      <c r="W1821">
        <v>1</v>
      </c>
      <c r="X1821">
        <v>1</v>
      </c>
      <c r="Y1821">
        <v>1</v>
      </c>
      <c r="AA1821">
        <v>0</v>
      </c>
      <c r="AB1821">
        <v>0</v>
      </c>
      <c r="AC1821">
        <v>0</v>
      </c>
      <c r="AE1821">
        <v>1.22527780361</v>
      </c>
      <c r="AF1821" t="s">
        <v>34</v>
      </c>
      <c r="AG1821">
        <v>100</v>
      </c>
      <c r="AH1821" t="s">
        <v>35</v>
      </c>
    </row>
    <row r="1822" spans="1:34" x14ac:dyDescent="0.25">
      <c r="A1822">
        <v>2432</v>
      </c>
      <c r="B1822">
        <v>0</v>
      </c>
      <c r="C1822">
        <v>0</v>
      </c>
      <c r="D1822">
        <v>0</v>
      </c>
      <c r="E1822">
        <v>0</v>
      </c>
      <c r="F1822">
        <v>0</v>
      </c>
      <c r="G1822">
        <v>0</v>
      </c>
      <c r="H1822">
        <v>0</v>
      </c>
      <c r="J1822" t="s">
        <v>51</v>
      </c>
      <c r="K1822" t="s">
        <v>51</v>
      </c>
      <c r="S1822">
        <v>6</v>
      </c>
      <c r="T1822">
        <v>1</v>
      </c>
      <c r="U1822">
        <v>1</v>
      </c>
      <c r="V1822">
        <v>1</v>
      </c>
      <c r="W1822">
        <v>1</v>
      </c>
      <c r="X1822">
        <v>1</v>
      </c>
      <c r="Y1822">
        <v>1</v>
      </c>
      <c r="AA1822">
        <v>0</v>
      </c>
      <c r="AB1822">
        <v>0</v>
      </c>
      <c r="AC1822">
        <v>0</v>
      </c>
      <c r="AE1822">
        <v>1.22527780361</v>
      </c>
      <c r="AF1822" t="s">
        <v>36</v>
      </c>
      <c r="AG1822">
        <v>150</v>
      </c>
      <c r="AH1822" t="s">
        <v>37</v>
      </c>
    </row>
    <row r="1823" spans="1:34" x14ac:dyDescent="0.25">
      <c r="A1823">
        <v>2432</v>
      </c>
      <c r="B1823">
        <v>0</v>
      </c>
      <c r="C1823">
        <v>0</v>
      </c>
      <c r="D1823">
        <v>0</v>
      </c>
      <c r="E1823">
        <v>0</v>
      </c>
      <c r="F1823">
        <v>0</v>
      </c>
      <c r="G1823">
        <v>0</v>
      </c>
      <c r="H1823">
        <v>0</v>
      </c>
      <c r="J1823" t="s">
        <v>51</v>
      </c>
      <c r="K1823" t="s">
        <v>51</v>
      </c>
      <c r="S1823">
        <v>6</v>
      </c>
      <c r="T1823">
        <v>1</v>
      </c>
      <c r="U1823">
        <v>1</v>
      </c>
      <c r="V1823">
        <v>1</v>
      </c>
      <c r="W1823">
        <v>1</v>
      </c>
      <c r="X1823">
        <v>1</v>
      </c>
      <c r="Y1823">
        <v>1</v>
      </c>
      <c r="AA1823">
        <v>0</v>
      </c>
      <c r="AB1823">
        <v>0</v>
      </c>
      <c r="AC1823">
        <v>0</v>
      </c>
      <c r="AE1823">
        <v>1.22527780361</v>
      </c>
      <c r="AF1823" t="s">
        <v>38</v>
      </c>
      <c r="AG1823">
        <v>200</v>
      </c>
      <c r="AH1823" t="s">
        <v>39</v>
      </c>
    </row>
    <row r="1824" spans="1:34" x14ac:dyDescent="0.25">
      <c r="A1824">
        <v>2432</v>
      </c>
      <c r="B1824">
        <v>0</v>
      </c>
      <c r="C1824">
        <v>0</v>
      </c>
      <c r="D1824">
        <v>0</v>
      </c>
      <c r="E1824">
        <v>0</v>
      </c>
      <c r="F1824">
        <v>0</v>
      </c>
      <c r="G1824">
        <v>0</v>
      </c>
      <c r="H1824">
        <v>0</v>
      </c>
      <c r="J1824" t="s">
        <v>51</v>
      </c>
      <c r="K1824" t="s">
        <v>51</v>
      </c>
      <c r="S1824">
        <v>6</v>
      </c>
      <c r="T1824">
        <v>1</v>
      </c>
      <c r="U1824">
        <v>1</v>
      </c>
      <c r="V1824">
        <v>1</v>
      </c>
      <c r="W1824">
        <v>1</v>
      </c>
      <c r="X1824">
        <v>1</v>
      </c>
      <c r="Y1824">
        <v>1</v>
      </c>
      <c r="AA1824">
        <v>0</v>
      </c>
      <c r="AB1824">
        <v>0</v>
      </c>
      <c r="AC1824">
        <v>0</v>
      </c>
      <c r="AE1824">
        <v>1.22527780361</v>
      </c>
      <c r="AF1824" t="s">
        <v>42</v>
      </c>
      <c r="AG1824">
        <v>0.3</v>
      </c>
      <c r="AH1824" t="s">
        <v>43</v>
      </c>
    </row>
    <row r="1825" spans="1:34" x14ac:dyDescent="0.25">
      <c r="A1825">
        <v>2432</v>
      </c>
      <c r="B1825">
        <v>0</v>
      </c>
      <c r="C1825">
        <v>0</v>
      </c>
      <c r="D1825">
        <v>0</v>
      </c>
      <c r="E1825">
        <v>0</v>
      </c>
      <c r="F1825">
        <v>0</v>
      </c>
      <c r="G1825">
        <v>0</v>
      </c>
      <c r="H1825">
        <v>0</v>
      </c>
      <c r="J1825" t="s">
        <v>51</v>
      </c>
      <c r="K1825" t="s">
        <v>51</v>
      </c>
      <c r="S1825">
        <v>6</v>
      </c>
      <c r="T1825">
        <v>1</v>
      </c>
      <c r="U1825">
        <v>1</v>
      </c>
      <c r="V1825">
        <v>1</v>
      </c>
      <c r="W1825">
        <v>1</v>
      </c>
      <c r="X1825">
        <v>1</v>
      </c>
      <c r="Y1825">
        <v>1</v>
      </c>
      <c r="AA1825">
        <v>0</v>
      </c>
      <c r="AB1825">
        <v>0</v>
      </c>
      <c r="AC1825">
        <v>0</v>
      </c>
      <c r="AE1825">
        <v>1.22527780361</v>
      </c>
      <c r="AF1825" t="s">
        <v>44</v>
      </c>
      <c r="AG1825">
        <v>0.4</v>
      </c>
      <c r="AH1825" t="s">
        <v>45</v>
      </c>
    </row>
    <row r="1826" spans="1:34" x14ac:dyDescent="0.25">
      <c r="A1826">
        <v>2432</v>
      </c>
      <c r="B1826">
        <v>0</v>
      </c>
      <c r="C1826">
        <v>0</v>
      </c>
      <c r="D1826">
        <v>0</v>
      </c>
      <c r="E1826">
        <v>0</v>
      </c>
      <c r="F1826">
        <v>0</v>
      </c>
      <c r="G1826">
        <v>0</v>
      </c>
      <c r="H1826">
        <v>0</v>
      </c>
      <c r="J1826" t="s">
        <v>51</v>
      </c>
      <c r="K1826" t="s">
        <v>51</v>
      </c>
      <c r="S1826">
        <v>6</v>
      </c>
      <c r="T1826">
        <v>1</v>
      </c>
      <c r="U1826">
        <v>1</v>
      </c>
      <c r="V1826">
        <v>1</v>
      </c>
      <c r="W1826">
        <v>1</v>
      </c>
      <c r="X1826">
        <v>1</v>
      </c>
      <c r="Y1826">
        <v>1</v>
      </c>
      <c r="AA1826">
        <v>0</v>
      </c>
      <c r="AB1826">
        <v>0</v>
      </c>
      <c r="AC1826">
        <v>0</v>
      </c>
      <c r="AE1826">
        <v>1.22527780361</v>
      </c>
      <c r="AF1826" t="s">
        <v>46</v>
      </c>
      <c r="AG1826">
        <v>0.5</v>
      </c>
      <c r="AH1826" t="s">
        <v>47</v>
      </c>
    </row>
    <row r="1827" spans="1:34" x14ac:dyDescent="0.25">
      <c r="A1827">
        <v>2434</v>
      </c>
      <c r="B1827">
        <v>0</v>
      </c>
      <c r="C1827">
        <v>0</v>
      </c>
      <c r="D1827">
        <v>0</v>
      </c>
      <c r="E1827">
        <v>0</v>
      </c>
      <c r="F1827">
        <v>0</v>
      </c>
      <c r="G1827">
        <v>0</v>
      </c>
      <c r="H1827">
        <v>0</v>
      </c>
      <c r="J1827">
        <v>0</v>
      </c>
      <c r="K1827">
        <v>0</v>
      </c>
      <c r="L1827">
        <v>0</v>
      </c>
      <c r="M1827">
        <v>0</v>
      </c>
      <c r="N1827">
        <v>0</v>
      </c>
      <c r="O1827">
        <v>0</v>
      </c>
      <c r="P1827">
        <v>0</v>
      </c>
      <c r="Q1827">
        <v>0</v>
      </c>
      <c r="S1827">
        <v>0</v>
      </c>
      <c r="T1827">
        <v>0</v>
      </c>
      <c r="U1827">
        <v>0</v>
      </c>
      <c r="V1827">
        <v>0</v>
      </c>
      <c r="W1827">
        <v>0</v>
      </c>
      <c r="X1827">
        <v>0</v>
      </c>
      <c r="Y1827">
        <v>0</v>
      </c>
      <c r="AA1827" t="s">
        <v>51</v>
      </c>
      <c r="AE1827">
        <v>0.94493371415000005</v>
      </c>
      <c r="AF1827" t="s">
        <v>49</v>
      </c>
      <c r="AG1827">
        <v>50</v>
      </c>
      <c r="AH1827" t="s">
        <v>50</v>
      </c>
    </row>
    <row r="1828" spans="1:34" x14ac:dyDescent="0.25">
      <c r="A1828">
        <v>2434</v>
      </c>
      <c r="B1828">
        <v>0</v>
      </c>
      <c r="C1828">
        <v>0</v>
      </c>
      <c r="D1828">
        <v>0</v>
      </c>
      <c r="E1828">
        <v>0</v>
      </c>
      <c r="F1828">
        <v>0</v>
      </c>
      <c r="G1828">
        <v>0</v>
      </c>
      <c r="H1828">
        <v>0</v>
      </c>
      <c r="J1828">
        <v>0</v>
      </c>
      <c r="K1828">
        <v>0</v>
      </c>
      <c r="L1828">
        <v>0</v>
      </c>
      <c r="M1828">
        <v>0</v>
      </c>
      <c r="N1828">
        <v>0</v>
      </c>
      <c r="O1828">
        <v>0</v>
      </c>
      <c r="P1828">
        <v>0</v>
      </c>
      <c r="Q1828">
        <v>0</v>
      </c>
      <c r="S1828">
        <v>0</v>
      </c>
      <c r="T1828">
        <v>0</v>
      </c>
      <c r="U1828">
        <v>0</v>
      </c>
      <c r="V1828">
        <v>0</v>
      </c>
      <c r="W1828">
        <v>0</v>
      </c>
      <c r="X1828">
        <v>0</v>
      </c>
      <c r="Y1828">
        <v>0</v>
      </c>
      <c r="AA1828" t="s">
        <v>51</v>
      </c>
      <c r="AE1828">
        <v>0.94493371415000005</v>
      </c>
      <c r="AF1828" t="s">
        <v>34</v>
      </c>
      <c r="AG1828">
        <v>100</v>
      </c>
      <c r="AH1828" t="s">
        <v>35</v>
      </c>
    </row>
    <row r="1829" spans="1:34" x14ac:dyDescent="0.25">
      <c r="A1829">
        <v>2434</v>
      </c>
      <c r="B1829">
        <v>0</v>
      </c>
      <c r="C1829">
        <v>0</v>
      </c>
      <c r="D1829">
        <v>0</v>
      </c>
      <c r="E1829">
        <v>0</v>
      </c>
      <c r="F1829">
        <v>0</v>
      </c>
      <c r="G1829">
        <v>0</v>
      </c>
      <c r="H1829">
        <v>0</v>
      </c>
      <c r="J1829">
        <v>0</v>
      </c>
      <c r="K1829">
        <v>0</v>
      </c>
      <c r="L1829">
        <v>0</v>
      </c>
      <c r="M1829">
        <v>0</v>
      </c>
      <c r="N1829">
        <v>0</v>
      </c>
      <c r="O1829">
        <v>0</v>
      </c>
      <c r="P1829">
        <v>0</v>
      </c>
      <c r="Q1829">
        <v>0</v>
      </c>
      <c r="S1829">
        <v>0</v>
      </c>
      <c r="T1829">
        <v>0</v>
      </c>
      <c r="U1829">
        <v>0</v>
      </c>
      <c r="V1829">
        <v>0</v>
      </c>
      <c r="W1829">
        <v>0</v>
      </c>
      <c r="X1829">
        <v>0</v>
      </c>
      <c r="Y1829">
        <v>0</v>
      </c>
      <c r="AA1829" t="s">
        <v>51</v>
      </c>
      <c r="AE1829">
        <v>0.94493371415000005</v>
      </c>
      <c r="AF1829" t="s">
        <v>36</v>
      </c>
      <c r="AG1829">
        <v>150</v>
      </c>
      <c r="AH1829" t="s">
        <v>37</v>
      </c>
    </row>
    <row r="1830" spans="1:34" x14ac:dyDescent="0.25">
      <c r="A1830">
        <v>2434</v>
      </c>
      <c r="B1830">
        <v>0</v>
      </c>
      <c r="C1830">
        <v>0</v>
      </c>
      <c r="D1830">
        <v>0</v>
      </c>
      <c r="E1830">
        <v>0</v>
      </c>
      <c r="F1830">
        <v>0</v>
      </c>
      <c r="G1830">
        <v>0</v>
      </c>
      <c r="H1830">
        <v>0</v>
      </c>
      <c r="J1830">
        <v>0</v>
      </c>
      <c r="K1830">
        <v>0</v>
      </c>
      <c r="L1830">
        <v>0</v>
      </c>
      <c r="M1830">
        <v>0</v>
      </c>
      <c r="N1830">
        <v>0</v>
      </c>
      <c r="O1830">
        <v>0</v>
      </c>
      <c r="P1830">
        <v>0</v>
      </c>
      <c r="Q1830">
        <v>0</v>
      </c>
      <c r="S1830">
        <v>0</v>
      </c>
      <c r="T1830">
        <v>0</v>
      </c>
      <c r="U1830">
        <v>0</v>
      </c>
      <c r="V1830">
        <v>0</v>
      </c>
      <c r="W1830">
        <v>0</v>
      </c>
      <c r="X1830">
        <v>0</v>
      </c>
      <c r="Y1830">
        <v>0</v>
      </c>
      <c r="AA1830" t="s">
        <v>51</v>
      </c>
      <c r="AE1830">
        <v>0.94493371415000005</v>
      </c>
      <c r="AF1830" t="s">
        <v>38</v>
      </c>
      <c r="AG1830">
        <v>200</v>
      </c>
      <c r="AH1830" t="s">
        <v>39</v>
      </c>
    </row>
    <row r="1831" spans="1:34" x14ac:dyDescent="0.25">
      <c r="A1831">
        <v>2440</v>
      </c>
      <c r="B1831">
        <v>0</v>
      </c>
      <c r="C1831">
        <v>0</v>
      </c>
      <c r="D1831">
        <v>0</v>
      </c>
      <c r="E1831">
        <v>0</v>
      </c>
      <c r="F1831">
        <v>0</v>
      </c>
      <c r="G1831">
        <v>0</v>
      </c>
      <c r="H1831">
        <v>0</v>
      </c>
      <c r="J1831">
        <v>0</v>
      </c>
      <c r="K1831">
        <v>0</v>
      </c>
      <c r="L1831">
        <v>0</v>
      </c>
      <c r="M1831">
        <v>0</v>
      </c>
      <c r="N1831">
        <v>0</v>
      </c>
      <c r="O1831">
        <v>0</v>
      </c>
      <c r="P1831">
        <v>0</v>
      </c>
      <c r="Q1831">
        <v>0</v>
      </c>
      <c r="S1831" t="s">
        <v>51</v>
      </c>
      <c r="AA1831">
        <v>0</v>
      </c>
      <c r="AB1831">
        <v>0</v>
      </c>
      <c r="AC1831">
        <v>0</v>
      </c>
      <c r="AE1831">
        <v>0.886227404281</v>
      </c>
      <c r="AF1831" t="s">
        <v>49</v>
      </c>
      <c r="AG1831">
        <v>50</v>
      </c>
      <c r="AH1831" t="s">
        <v>50</v>
      </c>
    </row>
    <row r="1832" spans="1:34" x14ac:dyDescent="0.25">
      <c r="A1832">
        <v>2440</v>
      </c>
      <c r="B1832">
        <v>0</v>
      </c>
      <c r="C1832">
        <v>0</v>
      </c>
      <c r="D1832">
        <v>0</v>
      </c>
      <c r="E1832">
        <v>0</v>
      </c>
      <c r="F1832">
        <v>0</v>
      </c>
      <c r="G1832">
        <v>0</v>
      </c>
      <c r="H1832">
        <v>0</v>
      </c>
      <c r="J1832">
        <v>0</v>
      </c>
      <c r="K1832">
        <v>0</v>
      </c>
      <c r="L1832">
        <v>0</v>
      </c>
      <c r="M1832">
        <v>0</v>
      </c>
      <c r="N1832">
        <v>0</v>
      </c>
      <c r="O1832">
        <v>0</v>
      </c>
      <c r="P1832">
        <v>0</v>
      </c>
      <c r="Q1832">
        <v>0</v>
      </c>
      <c r="S1832" t="s">
        <v>51</v>
      </c>
      <c r="AA1832">
        <v>0</v>
      </c>
      <c r="AB1832">
        <v>0</v>
      </c>
      <c r="AC1832">
        <v>0</v>
      </c>
      <c r="AE1832">
        <v>0.886227404281</v>
      </c>
      <c r="AF1832" t="s">
        <v>34</v>
      </c>
      <c r="AG1832">
        <v>100</v>
      </c>
      <c r="AH1832" t="s">
        <v>35</v>
      </c>
    </row>
    <row r="1833" spans="1:34" x14ac:dyDescent="0.25">
      <c r="A1833">
        <v>2440</v>
      </c>
      <c r="B1833">
        <v>0</v>
      </c>
      <c r="C1833">
        <v>0</v>
      </c>
      <c r="D1833">
        <v>0</v>
      </c>
      <c r="E1833">
        <v>0</v>
      </c>
      <c r="F1833">
        <v>0</v>
      </c>
      <c r="G1833">
        <v>0</v>
      </c>
      <c r="H1833">
        <v>0</v>
      </c>
      <c r="J1833">
        <v>0</v>
      </c>
      <c r="K1833">
        <v>0</v>
      </c>
      <c r="L1833">
        <v>0</v>
      </c>
      <c r="M1833">
        <v>0</v>
      </c>
      <c r="N1833">
        <v>0</v>
      </c>
      <c r="O1833">
        <v>0</v>
      </c>
      <c r="P1833">
        <v>0</v>
      </c>
      <c r="Q1833">
        <v>0</v>
      </c>
      <c r="S1833" t="s">
        <v>51</v>
      </c>
      <c r="AA1833">
        <v>0</v>
      </c>
      <c r="AB1833">
        <v>0</v>
      </c>
      <c r="AC1833">
        <v>0</v>
      </c>
      <c r="AE1833">
        <v>0.886227404281</v>
      </c>
      <c r="AF1833" t="s">
        <v>36</v>
      </c>
      <c r="AG1833">
        <v>150</v>
      </c>
      <c r="AH1833" t="s">
        <v>37</v>
      </c>
    </row>
    <row r="1834" spans="1:34" x14ac:dyDescent="0.25">
      <c r="A1834">
        <v>2440</v>
      </c>
      <c r="B1834">
        <v>0</v>
      </c>
      <c r="C1834">
        <v>0</v>
      </c>
      <c r="D1834">
        <v>0</v>
      </c>
      <c r="E1834">
        <v>0</v>
      </c>
      <c r="F1834">
        <v>0</v>
      </c>
      <c r="G1834">
        <v>0</v>
      </c>
      <c r="H1834">
        <v>0</v>
      </c>
      <c r="J1834">
        <v>0</v>
      </c>
      <c r="K1834">
        <v>0</v>
      </c>
      <c r="L1834">
        <v>0</v>
      </c>
      <c r="M1834">
        <v>0</v>
      </c>
      <c r="N1834">
        <v>0</v>
      </c>
      <c r="O1834">
        <v>0</v>
      </c>
      <c r="P1834">
        <v>0</v>
      </c>
      <c r="Q1834">
        <v>0</v>
      </c>
      <c r="S1834" t="s">
        <v>51</v>
      </c>
      <c r="AA1834">
        <v>0</v>
      </c>
      <c r="AB1834">
        <v>0</v>
      </c>
      <c r="AC1834">
        <v>0</v>
      </c>
      <c r="AE1834">
        <v>0.886227404281</v>
      </c>
      <c r="AF1834" t="s">
        <v>38</v>
      </c>
      <c r="AG1834">
        <v>200</v>
      </c>
      <c r="AH1834" t="s">
        <v>39</v>
      </c>
    </row>
    <row r="1835" spans="1:34" x14ac:dyDescent="0.25">
      <c r="A1835">
        <v>2441</v>
      </c>
      <c r="B1835" t="s">
        <v>51</v>
      </c>
      <c r="J1835">
        <v>0</v>
      </c>
      <c r="K1835">
        <v>0</v>
      </c>
      <c r="L1835">
        <v>0</v>
      </c>
      <c r="M1835">
        <v>0</v>
      </c>
      <c r="N1835">
        <v>0</v>
      </c>
      <c r="O1835">
        <v>0</v>
      </c>
      <c r="P1835">
        <v>0</v>
      </c>
      <c r="Q1835">
        <v>0</v>
      </c>
      <c r="S1835">
        <v>0</v>
      </c>
      <c r="T1835">
        <v>0</v>
      </c>
      <c r="U1835">
        <v>0</v>
      </c>
      <c r="V1835">
        <v>0</v>
      </c>
      <c r="W1835">
        <v>0</v>
      </c>
      <c r="X1835">
        <v>0</v>
      </c>
      <c r="Y1835">
        <v>0</v>
      </c>
      <c r="AA1835">
        <v>0</v>
      </c>
      <c r="AB1835">
        <v>0</v>
      </c>
      <c r="AC1835">
        <v>0</v>
      </c>
      <c r="AE1835">
        <v>0.89079446897500003</v>
      </c>
      <c r="AF1835" t="s">
        <v>36</v>
      </c>
      <c r="AG1835">
        <v>150</v>
      </c>
      <c r="AH1835" t="s">
        <v>37</v>
      </c>
    </row>
    <row r="1836" spans="1:34" x14ac:dyDescent="0.25">
      <c r="A1836">
        <v>2441</v>
      </c>
      <c r="B1836" t="s">
        <v>51</v>
      </c>
      <c r="J1836">
        <v>0</v>
      </c>
      <c r="K1836">
        <v>0</v>
      </c>
      <c r="L1836">
        <v>0</v>
      </c>
      <c r="M1836">
        <v>0</v>
      </c>
      <c r="N1836">
        <v>0</v>
      </c>
      <c r="O1836">
        <v>0</v>
      </c>
      <c r="P1836">
        <v>0</v>
      </c>
      <c r="Q1836">
        <v>0</v>
      </c>
      <c r="S1836">
        <v>0</v>
      </c>
      <c r="T1836">
        <v>0</v>
      </c>
      <c r="U1836">
        <v>0</v>
      </c>
      <c r="V1836">
        <v>0</v>
      </c>
      <c r="W1836">
        <v>0</v>
      </c>
      <c r="X1836">
        <v>0</v>
      </c>
      <c r="Y1836">
        <v>0</v>
      </c>
      <c r="AA1836">
        <v>0</v>
      </c>
      <c r="AB1836">
        <v>0</v>
      </c>
      <c r="AC1836">
        <v>0</v>
      </c>
      <c r="AE1836">
        <v>0.89079446897500003</v>
      </c>
      <c r="AF1836" t="s">
        <v>38</v>
      </c>
      <c r="AG1836">
        <v>200</v>
      </c>
      <c r="AH1836" t="s">
        <v>39</v>
      </c>
    </row>
    <row r="1837" spans="1:34" x14ac:dyDescent="0.25">
      <c r="A1837">
        <v>2441</v>
      </c>
      <c r="B1837" t="s">
        <v>51</v>
      </c>
      <c r="J1837">
        <v>0</v>
      </c>
      <c r="K1837">
        <v>0</v>
      </c>
      <c r="L1837">
        <v>0</v>
      </c>
      <c r="M1837">
        <v>0</v>
      </c>
      <c r="N1837">
        <v>0</v>
      </c>
      <c r="O1837">
        <v>0</v>
      </c>
      <c r="P1837">
        <v>0</v>
      </c>
      <c r="Q1837">
        <v>0</v>
      </c>
      <c r="S1837">
        <v>0</v>
      </c>
      <c r="T1837">
        <v>0</v>
      </c>
      <c r="U1837">
        <v>0</v>
      </c>
      <c r="V1837">
        <v>0</v>
      </c>
      <c r="W1837">
        <v>0</v>
      </c>
      <c r="X1837">
        <v>0</v>
      </c>
      <c r="Y1837">
        <v>0</v>
      </c>
      <c r="AA1837">
        <v>0</v>
      </c>
      <c r="AB1837">
        <v>0</v>
      </c>
      <c r="AC1837">
        <v>0</v>
      </c>
      <c r="AE1837">
        <v>0.89079446897500003</v>
      </c>
      <c r="AF1837" t="s">
        <v>40</v>
      </c>
      <c r="AG1837">
        <v>0.2</v>
      </c>
      <c r="AH1837" t="s">
        <v>41</v>
      </c>
    </row>
    <row r="1838" spans="1:34" x14ac:dyDescent="0.25">
      <c r="A1838">
        <v>2441</v>
      </c>
      <c r="B1838" t="s">
        <v>51</v>
      </c>
      <c r="J1838">
        <v>0</v>
      </c>
      <c r="K1838">
        <v>0</v>
      </c>
      <c r="L1838">
        <v>0</v>
      </c>
      <c r="M1838">
        <v>0</v>
      </c>
      <c r="N1838">
        <v>0</v>
      </c>
      <c r="O1838">
        <v>0</v>
      </c>
      <c r="P1838">
        <v>0</v>
      </c>
      <c r="Q1838">
        <v>0</v>
      </c>
      <c r="S1838">
        <v>0</v>
      </c>
      <c r="T1838">
        <v>0</v>
      </c>
      <c r="U1838">
        <v>0</v>
      </c>
      <c r="V1838">
        <v>0</v>
      </c>
      <c r="W1838">
        <v>0</v>
      </c>
      <c r="X1838">
        <v>0</v>
      </c>
      <c r="Y1838">
        <v>0</v>
      </c>
      <c r="AA1838">
        <v>0</v>
      </c>
      <c r="AB1838">
        <v>0</v>
      </c>
      <c r="AC1838">
        <v>0</v>
      </c>
      <c r="AE1838">
        <v>0.89079446897500003</v>
      </c>
      <c r="AF1838" t="s">
        <v>42</v>
      </c>
      <c r="AG1838">
        <v>0.3</v>
      </c>
      <c r="AH1838" t="s">
        <v>43</v>
      </c>
    </row>
    <row r="1839" spans="1:34" x14ac:dyDescent="0.25">
      <c r="A1839">
        <v>2441</v>
      </c>
      <c r="B1839" t="s">
        <v>51</v>
      </c>
      <c r="J1839">
        <v>0</v>
      </c>
      <c r="K1839">
        <v>0</v>
      </c>
      <c r="L1839">
        <v>0</v>
      </c>
      <c r="M1839">
        <v>0</v>
      </c>
      <c r="N1839">
        <v>0</v>
      </c>
      <c r="O1839">
        <v>0</v>
      </c>
      <c r="P1839">
        <v>0</v>
      </c>
      <c r="Q1839">
        <v>0</v>
      </c>
      <c r="S1839">
        <v>0</v>
      </c>
      <c r="T1839">
        <v>0</v>
      </c>
      <c r="U1839">
        <v>0</v>
      </c>
      <c r="V1839">
        <v>0</v>
      </c>
      <c r="W1839">
        <v>0</v>
      </c>
      <c r="X1839">
        <v>0</v>
      </c>
      <c r="Y1839">
        <v>0</v>
      </c>
      <c r="AA1839">
        <v>0</v>
      </c>
      <c r="AB1839">
        <v>0</v>
      </c>
      <c r="AC1839">
        <v>0</v>
      </c>
      <c r="AE1839">
        <v>0.89079446897500003</v>
      </c>
      <c r="AF1839" t="s">
        <v>44</v>
      </c>
      <c r="AG1839">
        <v>0.4</v>
      </c>
      <c r="AH1839" t="s">
        <v>45</v>
      </c>
    </row>
    <row r="1840" spans="1:34" x14ac:dyDescent="0.25">
      <c r="A1840">
        <v>2441</v>
      </c>
      <c r="B1840" t="s">
        <v>51</v>
      </c>
      <c r="J1840">
        <v>0</v>
      </c>
      <c r="K1840">
        <v>0</v>
      </c>
      <c r="L1840">
        <v>0</v>
      </c>
      <c r="M1840">
        <v>0</v>
      </c>
      <c r="N1840">
        <v>0</v>
      </c>
      <c r="O1840">
        <v>0</v>
      </c>
      <c r="P1840">
        <v>0</v>
      </c>
      <c r="Q1840">
        <v>0</v>
      </c>
      <c r="S1840">
        <v>0</v>
      </c>
      <c r="T1840">
        <v>0</v>
      </c>
      <c r="U1840">
        <v>0</v>
      </c>
      <c r="V1840">
        <v>0</v>
      </c>
      <c r="W1840">
        <v>0</v>
      </c>
      <c r="X1840">
        <v>0</v>
      </c>
      <c r="Y1840">
        <v>0</v>
      </c>
      <c r="AA1840">
        <v>0</v>
      </c>
      <c r="AB1840">
        <v>0</v>
      </c>
      <c r="AC1840">
        <v>0</v>
      </c>
      <c r="AE1840">
        <v>0.89079446897500003</v>
      </c>
      <c r="AF1840" t="s">
        <v>46</v>
      </c>
      <c r="AG1840">
        <v>0.5</v>
      </c>
      <c r="AH1840" t="s">
        <v>47</v>
      </c>
    </row>
    <row r="1841" spans="1:34" x14ac:dyDescent="0.25">
      <c r="A1841">
        <v>2449</v>
      </c>
      <c r="B1841">
        <v>0</v>
      </c>
      <c r="C1841">
        <v>0</v>
      </c>
      <c r="D1841">
        <v>0</v>
      </c>
      <c r="E1841">
        <v>0</v>
      </c>
      <c r="F1841">
        <v>0</v>
      </c>
      <c r="G1841">
        <v>0</v>
      </c>
      <c r="H1841">
        <v>0</v>
      </c>
      <c r="J1841">
        <v>0</v>
      </c>
      <c r="K1841">
        <v>0</v>
      </c>
      <c r="L1841">
        <v>0</v>
      </c>
      <c r="M1841">
        <v>0</v>
      </c>
      <c r="N1841">
        <v>0</v>
      </c>
      <c r="O1841">
        <v>0</v>
      </c>
      <c r="P1841">
        <v>0</v>
      </c>
      <c r="Q1841">
        <v>0</v>
      </c>
      <c r="S1841">
        <v>6</v>
      </c>
      <c r="T1841">
        <v>2</v>
      </c>
      <c r="U1841">
        <v>2</v>
      </c>
      <c r="V1841">
        <v>0</v>
      </c>
      <c r="W1841">
        <v>0</v>
      </c>
      <c r="X1841">
        <v>0</v>
      </c>
      <c r="Y1841">
        <v>2</v>
      </c>
      <c r="AA1841">
        <v>0</v>
      </c>
      <c r="AB1841">
        <v>0</v>
      </c>
      <c r="AC1841">
        <v>0</v>
      </c>
      <c r="AE1841">
        <v>0.886227404281</v>
      </c>
      <c r="AF1841" t="s">
        <v>36</v>
      </c>
      <c r="AG1841">
        <v>150</v>
      </c>
      <c r="AH1841" t="s">
        <v>37</v>
      </c>
    </row>
    <row r="1842" spans="1:34" x14ac:dyDescent="0.25">
      <c r="A1842">
        <v>2449</v>
      </c>
      <c r="B1842">
        <v>0</v>
      </c>
      <c r="C1842">
        <v>0</v>
      </c>
      <c r="D1842">
        <v>0</v>
      </c>
      <c r="E1842">
        <v>0</v>
      </c>
      <c r="F1842">
        <v>0</v>
      </c>
      <c r="G1842">
        <v>0</v>
      </c>
      <c r="H1842">
        <v>0</v>
      </c>
      <c r="J1842">
        <v>0</v>
      </c>
      <c r="K1842">
        <v>0</v>
      </c>
      <c r="L1842">
        <v>0</v>
      </c>
      <c r="M1842">
        <v>0</v>
      </c>
      <c r="N1842">
        <v>0</v>
      </c>
      <c r="O1842">
        <v>0</v>
      </c>
      <c r="P1842">
        <v>0</v>
      </c>
      <c r="Q1842">
        <v>0</v>
      </c>
      <c r="S1842">
        <v>6</v>
      </c>
      <c r="T1842">
        <v>2</v>
      </c>
      <c r="U1842">
        <v>2</v>
      </c>
      <c r="V1842">
        <v>0</v>
      </c>
      <c r="W1842">
        <v>0</v>
      </c>
      <c r="X1842">
        <v>0</v>
      </c>
      <c r="Y1842">
        <v>2</v>
      </c>
      <c r="AA1842">
        <v>0</v>
      </c>
      <c r="AB1842">
        <v>0</v>
      </c>
      <c r="AC1842">
        <v>0</v>
      </c>
      <c r="AE1842">
        <v>0.886227404281</v>
      </c>
      <c r="AF1842" t="s">
        <v>38</v>
      </c>
      <c r="AG1842">
        <v>200</v>
      </c>
      <c r="AH1842" t="s">
        <v>39</v>
      </c>
    </row>
    <row r="1843" spans="1:34" x14ac:dyDescent="0.25">
      <c r="A1843">
        <v>2449</v>
      </c>
      <c r="B1843">
        <v>0</v>
      </c>
      <c r="C1843">
        <v>0</v>
      </c>
      <c r="D1843">
        <v>0</v>
      </c>
      <c r="E1843">
        <v>0</v>
      </c>
      <c r="F1843">
        <v>0</v>
      </c>
      <c r="G1843">
        <v>0</v>
      </c>
      <c r="H1843">
        <v>0</v>
      </c>
      <c r="J1843">
        <v>0</v>
      </c>
      <c r="K1843">
        <v>0</v>
      </c>
      <c r="L1843">
        <v>0</v>
      </c>
      <c r="M1843">
        <v>0</v>
      </c>
      <c r="N1843">
        <v>0</v>
      </c>
      <c r="O1843">
        <v>0</v>
      </c>
      <c r="P1843">
        <v>0</v>
      </c>
      <c r="Q1843">
        <v>0</v>
      </c>
      <c r="S1843">
        <v>6</v>
      </c>
      <c r="T1843">
        <v>2</v>
      </c>
      <c r="U1843">
        <v>2</v>
      </c>
      <c r="V1843">
        <v>0</v>
      </c>
      <c r="W1843">
        <v>0</v>
      </c>
      <c r="X1843">
        <v>0</v>
      </c>
      <c r="Y1843">
        <v>2</v>
      </c>
      <c r="AA1843">
        <v>0</v>
      </c>
      <c r="AB1843">
        <v>0</v>
      </c>
      <c r="AC1843">
        <v>0</v>
      </c>
      <c r="AE1843">
        <v>0.886227404281</v>
      </c>
      <c r="AF1843" t="s">
        <v>46</v>
      </c>
      <c r="AG1843">
        <v>0.5</v>
      </c>
      <c r="AH1843" t="s">
        <v>47</v>
      </c>
    </row>
    <row r="1844" spans="1:34" x14ac:dyDescent="0.25">
      <c r="A1844">
        <v>2451</v>
      </c>
      <c r="B1844">
        <v>0</v>
      </c>
      <c r="C1844">
        <v>0</v>
      </c>
      <c r="D1844">
        <v>0</v>
      </c>
      <c r="E1844">
        <v>0</v>
      </c>
      <c r="F1844">
        <v>0</v>
      </c>
      <c r="G1844">
        <v>0</v>
      </c>
      <c r="H1844">
        <v>0</v>
      </c>
      <c r="J1844">
        <v>3</v>
      </c>
      <c r="K1844">
        <v>0</v>
      </c>
      <c r="L1844">
        <v>0</v>
      </c>
      <c r="M1844">
        <v>0</v>
      </c>
      <c r="N1844">
        <v>0</v>
      </c>
      <c r="O1844">
        <v>0</v>
      </c>
      <c r="P1844">
        <v>0</v>
      </c>
      <c r="Q1844">
        <v>0</v>
      </c>
      <c r="S1844">
        <v>0</v>
      </c>
      <c r="T1844">
        <v>0</v>
      </c>
      <c r="U1844">
        <v>0</v>
      </c>
      <c r="V1844">
        <v>0</v>
      </c>
      <c r="W1844">
        <v>0</v>
      </c>
      <c r="X1844">
        <v>0</v>
      </c>
      <c r="Y1844">
        <v>0</v>
      </c>
      <c r="AA1844">
        <v>0</v>
      </c>
      <c r="AB1844">
        <v>0</v>
      </c>
      <c r="AC1844">
        <v>0</v>
      </c>
      <c r="AE1844">
        <v>0.96489125656100005</v>
      </c>
      <c r="AF1844" t="s">
        <v>49</v>
      </c>
      <c r="AG1844">
        <v>50</v>
      </c>
      <c r="AH1844" t="s">
        <v>50</v>
      </c>
    </row>
    <row r="1845" spans="1:34" x14ac:dyDescent="0.25">
      <c r="A1845">
        <v>2451</v>
      </c>
      <c r="B1845">
        <v>0</v>
      </c>
      <c r="C1845">
        <v>0</v>
      </c>
      <c r="D1845">
        <v>0</v>
      </c>
      <c r="E1845">
        <v>0</v>
      </c>
      <c r="F1845">
        <v>0</v>
      </c>
      <c r="G1845">
        <v>0</v>
      </c>
      <c r="H1845">
        <v>0</v>
      </c>
      <c r="J1845">
        <v>3</v>
      </c>
      <c r="K1845">
        <v>0</v>
      </c>
      <c r="L1845">
        <v>0</v>
      </c>
      <c r="M1845">
        <v>0</v>
      </c>
      <c r="N1845">
        <v>0</v>
      </c>
      <c r="O1845">
        <v>0</v>
      </c>
      <c r="P1845">
        <v>0</v>
      </c>
      <c r="Q1845">
        <v>0</v>
      </c>
      <c r="S1845">
        <v>0</v>
      </c>
      <c r="T1845">
        <v>0</v>
      </c>
      <c r="U1845">
        <v>0</v>
      </c>
      <c r="V1845">
        <v>0</v>
      </c>
      <c r="W1845">
        <v>0</v>
      </c>
      <c r="X1845">
        <v>0</v>
      </c>
      <c r="Y1845">
        <v>0</v>
      </c>
      <c r="AA1845">
        <v>0</v>
      </c>
      <c r="AB1845">
        <v>0</v>
      </c>
      <c r="AC1845">
        <v>0</v>
      </c>
      <c r="AE1845">
        <v>0.96489125656100005</v>
      </c>
      <c r="AF1845" t="s">
        <v>34</v>
      </c>
      <c r="AG1845">
        <v>100</v>
      </c>
      <c r="AH1845" t="s">
        <v>35</v>
      </c>
    </row>
    <row r="1846" spans="1:34" x14ac:dyDescent="0.25">
      <c r="A1846">
        <v>2451</v>
      </c>
      <c r="B1846">
        <v>0</v>
      </c>
      <c r="C1846">
        <v>0</v>
      </c>
      <c r="D1846">
        <v>0</v>
      </c>
      <c r="E1846">
        <v>0</v>
      </c>
      <c r="F1846">
        <v>0</v>
      </c>
      <c r="G1846">
        <v>0</v>
      </c>
      <c r="H1846">
        <v>0</v>
      </c>
      <c r="J1846">
        <v>3</v>
      </c>
      <c r="K1846">
        <v>0</v>
      </c>
      <c r="L1846">
        <v>0</v>
      </c>
      <c r="M1846">
        <v>0</v>
      </c>
      <c r="N1846">
        <v>0</v>
      </c>
      <c r="O1846">
        <v>0</v>
      </c>
      <c r="P1846">
        <v>0</v>
      </c>
      <c r="Q1846">
        <v>0</v>
      </c>
      <c r="S1846">
        <v>0</v>
      </c>
      <c r="T1846">
        <v>0</v>
      </c>
      <c r="U1846">
        <v>0</v>
      </c>
      <c r="V1846">
        <v>0</v>
      </c>
      <c r="W1846">
        <v>0</v>
      </c>
      <c r="X1846">
        <v>0</v>
      </c>
      <c r="Y1846">
        <v>0</v>
      </c>
      <c r="AA1846">
        <v>0</v>
      </c>
      <c r="AB1846">
        <v>0</v>
      </c>
      <c r="AC1846">
        <v>0</v>
      </c>
      <c r="AE1846">
        <v>0.96489125656100005</v>
      </c>
      <c r="AF1846" t="s">
        <v>36</v>
      </c>
      <c r="AG1846">
        <v>150</v>
      </c>
      <c r="AH1846" t="s">
        <v>37</v>
      </c>
    </row>
    <row r="1847" spans="1:34" x14ac:dyDescent="0.25">
      <c r="A1847">
        <v>2451</v>
      </c>
      <c r="B1847">
        <v>0</v>
      </c>
      <c r="C1847">
        <v>0</v>
      </c>
      <c r="D1847">
        <v>0</v>
      </c>
      <c r="E1847">
        <v>0</v>
      </c>
      <c r="F1847">
        <v>0</v>
      </c>
      <c r="G1847">
        <v>0</v>
      </c>
      <c r="H1847">
        <v>0</v>
      </c>
      <c r="J1847">
        <v>3</v>
      </c>
      <c r="K1847">
        <v>0</v>
      </c>
      <c r="L1847">
        <v>0</v>
      </c>
      <c r="M1847">
        <v>0</v>
      </c>
      <c r="N1847">
        <v>0</v>
      </c>
      <c r="O1847">
        <v>0</v>
      </c>
      <c r="P1847">
        <v>0</v>
      </c>
      <c r="Q1847">
        <v>0</v>
      </c>
      <c r="S1847">
        <v>0</v>
      </c>
      <c r="T1847">
        <v>0</v>
      </c>
      <c r="U1847">
        <v>0</v>
      </c>
      <c r="V1847">
        <v>0</v>
      </c>
      <c r="W1847">
        <v>0</v>
      </c>
      <c r="X1847">
        <v>0</v>
      </c>
      <c r="Y1847">
        <v>0</v>
      </c>
      <c r="AA1847">
        <v>0</v>
      </c>
      <c r="AB1847">
        <v>0</v>
      </c>
      <c r="AC1847">
        <v>0</v>
      </c>
      <c r="AE1847">
        <v>0.96489125656100005</v>
      </c>
      <c r="AF1847" t="s">
        <v>38</v>
      </c>
      <c r="AG1847">
        <v>200</v>
      </c>
      <c r="AH1847" t="s">
        <v>39</v>
      </c>
    </row>
    <row r="1848" spans="1:34" x14ac:dyDescent="0.25">
      <c r="A1848">
        <v>2456</v>
      </c>
      <c r="B1848">
        <v>0</v>
      </c>
      <c r="C1848">
        <v>0</v>
      </c>
      <c r="D1848">
        <v>0</v>
      </c>
      <c r="E1848">
        <v>0</v>
      </c>
      <c r="F1848">
        <v>0</v>
      </c>
      <c r="G1848">
        <v>0</v>
      </c>
      <c r="H1848">
        <v>0</v>
      </c>
      <c r="J1848">
        <v>6</v>
      </c>
      <c r="K1848">
        <v>4</v>
      </c>
      <c r="L1848">
        <v>0</v>
      </c>
      <c r="M1848">
        <v>1</v>
      </c>
      <c r="N1848">
        <v>3</v>
      </c>
      <c r="O1848">
        <v>0</v>
      </c>
      <c r="P1848">
        <v>0</v>
      </c>
      <c r="Q1848">
        <v>0</v>
      </c>
      <c r="S1848">
        <v>0</v>
      </c>
      <c r="T1848">
        <v>0</v>
      </c>
      <c r="U1848">
        <v>0</v>
      </c>
      <c r="V1848">
        <v>0</v>
      </c>
      <c r="W1848">
        <v>0</v>
      </c>
      <c r="X1848">
        <v>0</v>
      </c>
      <c r="Y1848">
        <v>0</v>
      </c>
      <c r="AA1848">
        <v>2</v>
      </c>
      <c r="AB1848">
        <v>0</v>
      </c>
      <c r="AC1848">
        <v>1</v>
      </c>
      <c r="AD1848">
        <v>2</v>
      </c>
      <c r="AE1848">
        <v>0.89079446897500003</v>
      </c>
      <c r="AF1848" t="s">
        <v>34</v>
      </c>
      <c r="AG1848">
        <v>100</v>
      </c>
      <c r="AH1848" t="s">
        <v>35</v>
      </c>
    </row>
    <row r="1849" spans="1:34" x14ac:dyDescent="0.25">
      <c r="A1849">
        <v>2456</v>
      </c>
      <c r="B1849">
        <v>0</v>
      </c>
      <c r="C1849">
        <v>0</v>
      </c>
      <c r="D1849">
        <v>0</v>
      </c>
      <c r="E1849">
        <v>0</v>
      </c>
      <c r="F1849">
        <v>0</v>
      </c>
      <c r="G1849">
        <v>0</v>
      </c>
      <c r="H1849">
        <v>0</v>
      </c>
      <c r="J1849">
        <v>6</v>
      </c>
      <c r="K1849">
        <v>4</v>
      </c>
      <c r="L1849">
        <v>0</v>
      </c>
      <c r="M1849">
        <v>1</v>
      </c>
      <c r="N1849">
        <v>3</v>
      </c>
      <c r="O1849">
        <v>0</v>
      </c>
      <c r="P1849">
        <v>0</v>
      </c>
      <c r="Q1849">
        <v>0</v>
      </c>
      <c r="S1849">
        <v>0</v>
      </c>
      <c r="T1849">
        <v>0</v>
      </c>
      <c r="U1849">
        <v>0</v>
      </c>
      <c r="V1849">
        <v>0</v>
      </c>
      <c r="W1849">
        <v>0</v>
      </c>
      <c r="X1849">
        <v>0</v>
      </c>
      <c r="Y1849">
        <v>0</v>
      </c>
      <c r="AA1849">
        <v>2</v>
      </c>
      <c r="AB1849">
        <v>0</v>
      </c>
      <c r="AC1849">
        <v>1</v>
      </c>
      <c r="AD1849">
        <v>2</v>
      </c>
      <c r="AE1849">
        <v>0.89079446897500003</v>
      </c>
      <c r="AF1849" t="s">
        <v>36</v>
      </c>
      <c r="AG1849">
        <v>150</v>
      </c>
      <c r="AH1849" t="s">
        <v>37</v>
      </c>
    </row>
    <row r="1850" spans="1:34" x14ac:dyDescent="0.25">
      <c r="A1850">
        <v>2456</v>
      </c>
      <c r="B1850">
        <v>0</v>
      </c>
      <c r="C1850">
        <v>0</v>
      </c>
      <c r="D1850">
        <v>0</v>
      </c>
      <c r="E1850">
        <v>0</v>
      </c>
      <c r="F1850">
        <v>0</v>
      </c>
      <c r="G1850">
        <v>0</v>
      </c>
      <c r="H1850">
        <v>0</v>
      </c>
      <c r="J1850">
        <v>6</v>
      </c>
      <c r="K1850">
        <v>4</v>
      </c>
      <c r="L1850">
        <v>0</v>
      </c>
      <c r="M1850">
        <v>1</v>
      </c>
      <c r="N1850">
        <v>3</v>
      </c>
      <c r="O1850">
        <v>0</v>
      </c>
      <c r="P1850">
        <v>0</v>
      </c>
      <c r="Q1850">
        <v>0</v>
      </c>
      <c r="S1850">
        <v>0</v>
      </c>
      <c r="T1850">
        <v>0</v>
      </c>
      <c r="U1850">
        <v>0</v>
      </c>
      <c r="V1850">
        <v>0</v>
      </c>
      <c r="W1850">
        <v>0</v>
      </c>
      <c r="X1850">
        <v>0</v>
      </c>
      <c r="Y1850">
        <v>0</v>
      </c>
      <c r="AA1850">
        <v>2</v>
      </c>
      <c r="AB1850">
        <v>0</v>
      </c>
      <c r="AC1850">
        <v>1</v>
      </c>
      <c r="AD1850">
        <v>2</v>
      </c>
      <c r="AE1850">
        <v>0.89079446897500003</v>
      </c>
      <c r="AF1850" t="s">
        <v>38</v>
      </c>
      <c r="AG1850">
        <v>200</v>
      </c>
      <c r="AH1850" t="s">
        <v>39</v>
      </c>
    </row>
    <row r="1851" spans="1:34" x14ac:dyDescent="0.25">
      <c r="A1851">
        <v>2456</v>
      </c>
      <c r="B1851">
        <v>0</v>
      </c>
      <c r="C1851">
        <v>0</v>
      </c>
      <c r="D1851">
        <v>0</v>
      </c>
      <c r="E1851">
        <v>0</v>
      </c>
      <c r="F1851">
        <v>0</v>
      </c>
      <c r="G1851">
        <v>0</v>
      </c>
      <c r="H1851">
        <v>0</v>
      </c>
      <c r="J1851">
        <v>6</v>
      </c>
      <c r="K1851">
        <v>4</v>
      </c>
      <c r="L1851">
        <v>0</v>
      </c>
      <c r="M1851">
        <v>1</v>
      </c>
      <c r="N1851">
        <v>3</v>
      </c>
      <c r="O1851">
        <v>0</v>
      </c>
      <c r="P1851">
        <v>0</v>
      </c>
      <c r="Q1851">
        <v>0</v>
      </c>
      <c r="S1851">
        <v>0</v>
      </c>
      <c r="T1851">
        <v>0</v>
      </c>
      <c r="U1851">
        <v>0</v>
      </c>
      <c r="V1851">
        <v>0</v>
      </c>
      <c r="W1851">
        <v>0</v>
      </c>
      <c r="X1851">
        <v>0</v>
      </c>
      <c r="Y1851">
        <v>0</v>
      </c>
      <c r="AA1851">
        <v>2</v>
      </c>
      <c r="AB1851">
        <v>0</v>
      </c>
      <c r="AC1851">
        <v>1</v>
      </c>
      <c r="AD1851">
        <v>2</v>
      </c>
      <c r="AE1851">
        <v>0.89079446897500003</v>
      </c>
      <c r="AF1851" t="s">
        <v>46</v>
      </c>
      <c r="AG1851">
        <v>0.5</v>
      </c>
      <c r="AH1851" t="s">
        <v>47</v>
      </c>
    </row>
    <row r="1852" spans="1:34" x14ac:dyDescent="0.25">
      <c r="A1852">
        <v>2457</v>
      </c>
      <c r="B1852">
        <v>2</v>
      </c>
      <c r="C1852">
        <v>0</v>
      </c>
      <c r="D1852">
        <v>1</v>
      </c>
      <c r="E1852">
        <v>0</v>
      </c>
      <c r="F1852">
        <v>1</v>
      </c>
      <c r="G1852">
        <v>0</v>
      </c>
      <c r="H1852">
        <v>0</v>
      </c>
      <c r="I1852">
        <v>3</v>
      </c>
      <c r="J1852">
        <v>0</v>
      </c>
      <c r="K1852">
        <v>0</v>
      </c>
      <c r="L1852">
        <v>0</v>
      </c>
      <c r="M1852">
        <v>0</v>
      </c>
      <c r="N1852">
        <v>0</v>
      </c>
      <c r="O1852">
        <v>0</v>
      </c>
      <c r="P1852">
        <v>0</v>
      </c>
      <c r="Q1852">
        <v>0</v>
      </c>
      <c r="S1852">
        <v>2</v>
      </c>
      <c r="T1852">
        <v>0</v>
      </c>
      <c r="U1852">
        <v>0</v>
      </c>
      <c r="V1852">
        <v>0</v>
      </c>
      <c r="W1852">
        <v>2</v>
      </c>
      <c r="X1852">
        <v>0</v>
      </c>
      <c r="Y1852">
        <v>0</v>
      </c>
      <c r="Z1852">
        <v>2</v>
      </c>
      <c r="AA1852">
        <v>2</v>
      </c>
      <c r="AB1852">
        <v>0</v>
      </c>
      <c r="AC1852">
        <v>2</v>
      </c>
      <c r="AD1852">
        <v>3</v>
      </c>
      <c r="AE1852">
        <v>0.972258492398</v>
      </c>
      <c r="AF1852" t="s">
        <v>34</v>
      </c>
      <c r="AG1852">
        <v>100</v>
      </c>
      <c r="AH1852" t="s">
        <v>35</v>
      </c>
    </row>
    <row r="1853" spans="1:34" x14ac:dyDescent="0.25">
      <c r="A1853">
        <v>2457</v>
      </c>
      <c r="B1853">
        <v>2</v>
      </c>
      <c r="C1853">
        <v>0</v>
      </c>
      <c r="D1853">
        <v>1</v>
      </c>
      <c r="E1853">
        <v>0</v>
      </c>
      <c r="F1853">
        <v>1</v>
      </c>
      <c r="G1853">
        <v>0</v>
      </c>
      <c r="H1853">
        <v>0</v>
      </c>
      <c r="I1853">
        <v>3</v>
      </c>
      <c r="J1853">
        <v>0</v>
      </c>
      <c r="K1853">
        <v>0</v>
      </c>
      <c r="L1853">
        <v>0</v>
      </c>
      <c r="M1853">
        <v>0</v>
      </c>
      <c r="N1853">
        <v>0</v>
      </c>
      <c r="O1853">
        <v>0</v>
      </c>
      <c r="P1853">
        <v>0</v>
      </c>
      <c r="Q1853">
        <v>0</v>
      </c>
      <c r="S1853">
        <v>2</v>
      </c>
      <c r="T1853">
        <v>0</v>
      </c>
      <c r="U1853">
        <v>0</v>
      </c>
      <c r="V1853">
        <v>0</v>
      </c>
      <c r="W1853">
        <v>2</v>
      </c>
      <c r="X1853">
        <v>0</v>
      </c>
      <c r="Y1853">
        <v>0</v>
      </c>
      <c r="Z1853">
        <v>2</v>
      </c>
      <c r="AA1853">
        <v>2</v>
      </c>
      <c r="AB1853">
        <v>0</v>
      </c>
      <c r="AC1853">
        <v>2</v>
      </c>
      <c r="AD1853">
        <v>3</v>
      </c>
      <c r="AE1853">
        <v>0.972258492398</v>
      </c>
      <c r="AF1853" t="s">
        <v>36</v>
      </c>
      <c r="AG1853">
        <v>150</v>
      </c>
      <c r="AH1853" t="s">
        <v>37</v>
      </c>
    </row>
    <row r="1854" spans="1:34" x14ac:dyDescent="0.25">
      <c r="A1854">
        <v>2457</v>
      </c>
      <c r="B1854">
        <v>2</v>
      </c>
      <c r="C1854">
        <v>0</v>
      </c>
      <c r="D1854">
        <v>1</v>
      </c>
      <c r="E1854">
        <v>0</v>
      </c>
      <c r="F1854">
        <v>1</v>
      </c>
      <c r="G1854">
        <v>0</v>
      </c>
      <c r="H1854">
        <v>0</v>
      </c>
      <c r="I1854">
        <v>3</v>
      </c>
      <c r="J1854">
        <v>0</v>
      </c>
      <c r="K1854">
        <v>0</v>
      </c>
      <c r="L1854">
        <v>0</v>
      </c>
      <c r="M1854">
        <v>0</v>
      </c>
      <c r="N1854">
        <v>0</v>
      </c>
      <c r="O1854">
        <v>0</v>
      </c>
      <c r="P1854">
        <v>0</v>
      </c>
      <c r="Q1854">
        <v>0</v>
      </c>
      <c r="S1854">
        <v>2</v>
      </c>
      <c r="T1854">
        <v>0</v>
      </c>
      <c r="U1854">
        <v>0</v>
      </c>
      <c r="V1854">
        <v>0</v>
      </c>
      <c r="W1854">
        <v>2</v>
      </c>
      <c r="X1854">
        <v>0</v>
      </c>
      <c r="Y1854">
        <v>0</v>
      </c>
      <c r="Z1854">
        <v>2</v>
      </c>
      <c r="AA1854">
        <v>2</v>
      </c>
      <c r="AB1854">
        <v>0</v>
      </c>
      <c r="AC1854">
        <v>2</v>
      </c>
      <c r="AD1854">
        <v>3</v>
      </c>
      <c r="AE1854">
        <v>0.972258492398</v>
      </c>
      <c r="AF1854" t="s">
        <v>38</v>
      </c>
      <c r="AG1854">
        <v>200</v>
      </c>
      <c r="AH1854" t="s">
        <v>39</v>
      </c>
    </row>
    <row r="1855" spans="1:34" x14ac:dyDescent="0.25">
      <c r="A1855">
        <v>2457</v>
      </c>
      <c r="B1855">
        <v>2</v>
      </c>
      <c r="C1855">
        <v>0</v>
      </c>
      <c r="D1855">
        <v>1</v>
      </c>
      <c r="E1855">
        <v>0</v>
      </c>
      <c r="F1855">
        <v>1</v>
      </c>
      <c r="G1855">
        <v>0</v>
      </c>
      <c r="H1855">
        <v>0</v>
      </c>
      <c r="I1855">
        <v>3</v>
      </c>
      <c r="J1855">
        <v>0</v>
      </c>
      <c r="K1855">
        <v>0</v>
      </c>
      <c r="L1855">
        <v>0</v>
      </c>
      <c r="M1855">
        <v>0</v>
      </c>
      <c r="N1855">
        <v>0</v>
      </c>
      <c r="O1855">
        <v>0</v>
      </c>
      <c r="P1855">
        <v>0</v>
      </c>
      <c r="Q1855">
        <v>0</v>
      </c>
      <c r="S1855">
        <v>2</v>
      </c>
      <c r="T1855">
        <v>0</v>
      </c>
      <c r="U1855">
        <v>0</v>
      </c>
      <c r="V1855">
        <v>0</v>
      </c>
      <c r="W1855">
        <v>2</v>
      </c>
      <c r="X1855">
        <v>0</v>
      </c>
      <c r="Y1855">
        <v>0</v>
      </c>
      <c r="Z1855">
        <v>2</v>
      </c>
      <c r="AA1855">
        <v>2</v>
      </c>
      <c r="AB1855">
        <v>0</v>
      </c>
      <c r="AC1855">
        <v>2</v>
      </c>
      <c r="AD1855">
        <v>3</v>
      </c>
      <c r="AE1855">
        <v>0.972258492398</v>
      </c>
      <c r="AF1855" t="s">
        <v>46</v>
      </c>
      <c r="AG1855">
        <v>0.5</v>
      </c>
      <c r="AH1855" t="s">
        <v>47</v>
      </c>
    </row>
    <row r="1856" spans="1:34" x14ac:dyDescent="0.25">
      <c r="A1856">
        <v>2459</v>
      </c>
      <c r="B1856">
        <v>0</v>
      </c>
      <c r="C1856">
        <v>0</v>
      </c>
      <c r="D1856">
        <v>0</v>
      </c>
      <c r="E1856">
        <v>0</v>
      </c>
      <c r="F1856">
        <v>0</v>
      </c>
      <c r="G1856">
        <v>0</v>
      </c>
      <c r="H1856">
        <v>0</v>
      </c>
      <c r="J1856">
        <v>0</v>
      </c>
      <c r="K1856">
        <v>0</v>
      </c>
      <c r="L1856">
        <v>0</v>
      </c>
      <c r="M1856">
        <v>0</v>
      </c>
      <c r="N1856">
        <v>0</v>
      </c>
      <c r="O1856">
        <v>0</v>
      </c>
      <c r="P1856">
        <v>0</v>
      </c>
      <c r="Q1856">
        <v>0</v>
      </c>
      <c r="S1856">
        <v>2</v>
      </c>
      <c r="T1856">
        <v>0</v>
      </c>
      <c r="U1856">
        <v>0</v>
      </c>
      <c r="V1856">
        <v>0</v>
      </c>
      <c r="W1856">
        <v>0</v>
      </c>
      <c r="X1856">
        <v>0</v>
      </c>
      <c r="Y1856">
        <v>2</v>
      </c>
      <c r="Z1856">
        <v>1</v>
      </c>
      <c r="AA1856" t="s">
        <v>51</v>
      </c>
      <c r="AE1856">
        <v>1.7200814263599999</v>
      </c>
      <c r="AF1856" t="s">
        <v>42</v>
      </c>
      <c r="AG1856">
        <v>0.3</v>
      </c>
      <c r="AH1856" t="s">
        <v>43</v>
      </c>
    </row>
    <row r="1857" spans="1:34" x14ac:dyDescent="0.25">
      <c r="A1857">
        <v>2459</v>
      </c>
      <c r="B1857">
        <v>0</v>
      </c>
      <c r="C1857">
        <v>0</v>
      </c>
      <c r="D1857">
        <v>0</v>
      </c>
      <c r="E1857">
        <v>0</v>
      </c>
      <c r="F1857">
        <v>0</v>
      </c>
      <c r="G1857">
        <v>0</v>
      </c>
      <c r="H1857">
        <v>0</v>
      </c>
      <c r="J1857">
        <v>0</v>
      </c>
      <c r="K1857">
        <v>0</v>
      </c>
      <c r="L1857">
        <v>0</v>
      </c>
      <c r="M1857">
        <v>0</v>
      </c>
      <c r="N1857">
        <v>0</v>
      </c>
      <c r="O1857">
        <v>0</v>
      </c>
      <c r="P1857">
        <v>0</v>
      </c>
      <c r="Q1857">
        <v>0</v>
      </c>
      <c r="S1857">
        <v>2</v>
      </c>
      <c r="T1857">
        <v>0</v>
      </c>
      <c r="U1857">
        <v>0</v>
      </c>
      <c r="V1857">
        <v>0</v>
      </c>
      <c r="W1857">
        <v>0</v>
      </c>
      <c r="X1857">
        <v>0</v>
      </c>
      <c r="Y1857">
        <v>2</v>
      </c>
      <c r="Z1857">
        <v>1</v>
      </c>
      <c r="AA1857" t="s">
        <v>51</v>
      </c>
      <c r="AE1857">
        <v>1.7200814263599999</v>
      </c>
      <c r="AF1857" t="s">
        <v>44</v>
      </c>
      <c r="AG1857">
        <v>0.4</v>
      </c>
      <c r="AH1857" t="s">
        <v>45</v>
      </c>
    </row>
    <row r="1858" spans="1:34" x14ac:dyDescent="0.25">
      <c r="A1858">
        <v>2459</v>
      </c>
      <c r="B1858">
        <v>0</v>
      </c>
      <c r="C1858">
        <v>0</v>
      </c>
      <c r="D1858">
        <v>0</v>
      </c>
      <c r="E1858">
        <v>0</v>
      </c>
      <c r="F1858">
        <v>0</v>
      </c>
      <c r="G1858">
        <v>0</v>
      </c>
      <c r="H1858">
        <v>0</v>
      </c>
      <c r="J1858">
        <v>0</v>
      </c>
      <c r="K1858">
        <v>0</v>
      </c>
      <c r="L1858">
        <v>0</v>
      </c>
      <c r="M1858">
        <v>0</v>
      </c>
      <c r="N1858">
        <v>0</v>
      </c>
      <c r="O1858">
        <v>0</v>
      </c>
      <c r="P1858">
        <v>0</v>
      </c>
      <c r="Q1858">
        <v>0</v>
      </c>
      <c r="S1858">
        <v>2</v>
      </c>
      <c r="T1858">
        <v>0</v>
      </c>
      <c r="U1858">
        <v>0</v>
      </c>
      <c r="V1858">
        <v>0</v>
      </c>
      <c r="W1858">
        <v>0</v>
      </c>
      <c r="X1858">
        <v>0</v>
      </c>
      <c r="Y1858">
        <v>2</v>
      </c>
      <c r="Z1858">
        <v>1</v>
      </c>
      <c r="AA1858" t="s">
        <v>51</v>
      </c>
      <c r="AE1858">
        <v>1.7200814263599999</v>
      </c>
      <c r="AF1858" t="s">
        <v>46</v>
      </c>
      <c r="AG1858">
        <v>0.5</v>
      </c>
      <c r="AH1858" t="s">
        <v>47</v>
      </c>
    </row>
    <row r="1859" spans="1:34" x14ac:dyDescent="0.25">
      <c r="A1859">
        <v>2460</v>
      </c>
      <c r="B1859">
        <v>0</v>
      </c>
      <c r="C1859">
        <v>0</v>
      </c>
      <c r="D1859">
        <v>0</v>
      </c>
      <c r="E1859">
        <v>0</v>
      </c>
      <c r="F1859">
        <v>0</v>
      </c>
      <c r="G1859">
        <v>0</v>
      </c>
      <c r="H1859">
        <v>0</v>
      </c>
      <c r="J1859">
        <v>0</v>
      </c>
      <c r="K1859">
        <v>0</v>
      </c>
      <c r="L1859">
        <v>0</v>
      </c>
      <c r="M1859">
        <v>0</v>
      </c>
      <c r="N1859">
        <v>0</v>
      </c>
      <c r="O1859">
        <v>0</v>
      </c>
      <c r="P1859">
        <v>0</v>
      </c>
      <c r="Q1859">
        <v>0</v>
      </c>
      <c r="S1859">
        <v>0</v>
      </c>
      <c r="T1859">
        <v>0</v>
      </c>
      <c r="U1859">
        <v>0</v>
      </c>
      <c r="V1859">
        <v>0</v>
      </c>
      <c r="W1859">
        <v>0</v>
      </c>
      <c r="X1859">
        <v>0</v>
      </c>
      <c r="Y1859">
        <v>0</v>
      </c>
      <c r="AA1859">
        <v>2</v>
      </c>
      <c r="AB1859">
        <v>0</v>
      </c>
      <c r="AC1859">
        <v>2</v>
      </c>
      <c r="AE1859">
        <v>0.83568878931799995</v>
      </c>
      <c r="AF1859" t="s">
        <v>38</v>
      </c>
      <c r="AG1859">
        <v>200</v>
      </c>
      <c r="AH1859" t="s">
        <v>39</v>
      </c>
    </row>
    <row r="1860" spans="1:34" x14ac:dyDescent="0.25">
      <c r="A1860">
        <v>2463</v>
      </c>
      <c r="B1860">
        <v>0</v>
      </c>
      <c r="C1860">
        <v>0</v>
      </c>
      <c r="D1860">
        <v>0</v>
      </c>
      <c r="E1860">
        <v>0</v>
      </c>
      <c r="F1860">
        <v>0</v>
      </c>
      <c r="G1860">
        <v>0</v>
      </c>
      <c r="H1860">
        <v>0</v>
      </c>
      <c r="J1860">
        <v>0</v>
      </c>
      <c r="K1860">
        <v>0</v>
      </c>
      <c r="L1860">
        <v>0</v>
      </c>
      <c r="M1860">
        <v>0</v>
      </c>
      <c r="N1860">
        <v>0</v>
      </c>
      <c r="O1860">
        <v>0</v>
      </c>
      <c r="P1860">
        <v>0</v>
      </c>
      <c r="Q1860">
        <v>0</v>
      </c>
      <c r="S1860">
        <v>6</v>
      </c>
      <c r="T1860">
        <v>4</v>
      </c>
      <c r="U1860">
        <v>0</v>
      </c>
      <c r="V1860">
        <v>0</v>
      </c>
      <c r="W1860">
        <v>2</v>
      </c>
      <c r="X1860">
        <v>0</v>
      </c>
      <c r="Y1860">
        <v>0</v>
      </c>
      <c r="AA1860">
        <v>1</v>
      </c>
      <c r="AB1860">
        <v>0</v>
      </c>
      <c r="AC1860">
        <v>1</v>
      </c>
      <c r="AD1860">
        <v>2</v>
      </c>
      <c r="AE1860">
        <v>1.59698933791</v>
      </c>
      <c r="AF1860" t="s">
        <v>34</v>
      </c>
      <c r="AG1860">
        <v>100</v>
      </c>
      <c r="AH1860" t="s">
        <v>35</v>
      </c>
    </row>
    <row r="1861" spans="1:34" x14ac:dyDescent="0.25">
      <c r="A1861">
        <v>2463</v>
      </c>
      <c r="B1861">
        <v>0</v>
      </c>
      <c r="C1861">
        <v>0</v>
      </c>
      <c r="D1861">
        <v>0</v>
      </c>
      <c r="E1861">
        <v>0</v>
      </c>
      <c r="F1861">
        <v>0</v>
      </c>
      <c r="G1861">
        <v>0</v>
      </c>
      <c r="H1861">
        <v>0</v>
      </c>
      <c r="J1861">
        <v>0</v>
      </c>
      <c r="K1861">
        <v>0</v>
      </c>
      <c r="L1861">
        <v>0</v>
      </c>
      <c r="M1861">
        <v>0</v>
      </c>
      <c r="N1861">
        <v>0</v>
      </c>
      <c r="O1861">
        <v>0</v>
      </c>
      <c r="P1861">
        <v>0</v>
      </c>
      <c r="Q1861">
        <v>0</v>
      </c>
      <c r="S1861">
        <v>6</v>
      </c>
      <c r="T1861">
        <v>4</v>
      </c>
      <c r="U1861">
        <v>0</v>
      </c>
      <c r="V1861">
        <v>0</v>
      </c>
      <c r="W1861">
        <v>2</v>
      </c>
      <c r="X1861">
        <v>0</v>
      </c>
      <c r="Y1861">
        <v>0</v>
      </c>
      <c r="AA1861">
        <v>1</v>
      </c>
      <c r="AB1861">
        <v>0</v>
      </c>
      <c r="AC1861">
        <v>1</v>
      </c>
      <c r="AD1861">
        <v>2</v>
      </c>
      <c r="AE1861">
        <v>1.59698933791</v>
      </c>
      <c r="AF1861" t="s">
        <v>36</v>
      </c>
      <c r="AG1861">
        <v>150</v>
      </c>
      <c r="AH1861" t="s">
        <v>37</v>
      </c>
    </row>
    <row r="1862" spans="1:34" x14ac:dyDescent="0.25">
      <c r="A1862">
        <v>2463</v>
      </c>
      <c r="B1862">
        <v>0</v>
      </c>
      <c r="C1862">
        <v>0</v>
      </c>
      <c r="D1862">
        <v>0</v>
      </c>
      <c r="E1862">
        <v>0</v>
      </c>
      <c r="F1862">
        <v>0</v>
      </c>
      <c r="G1862">
        <v>0</v>
      </c>
      <c r="H1862">
        <v>0</v>
      </c>
      <c r="J1862">
        <v>0</v>
      </c>
      <c r="K1862">
        <v>0</v>
      </c>
      <c r="L1862">
        <v>0</v>
      </c>
      <c r="M1862">
        <v>0</v>
      </c>
      <c r="N1862">
        <v>0</v>
      </c>
      <c r="O1862">
        <v>0</v>
      </c>
      <c r="P1862">
        <v>0</v>
      </c>
      <c r="Q1862">
        <v>0</v>
      </c>
      <c r="S1862">
        <v>6</v>
      </c>
      <c r="T1862">
        <v>4</v>
      </c>
      <c r="U1862">
        <v>0</v>
      </c>
      <c r="V1862">
        <v>0</v>
      </c>
      <c r="W1862">
        <v>2</v>
      </c>
      <c r="X1862">
        <v>0</v>
      </c>
      <c r="Y1862">
        <v>0</v>
      </c>
      <c r="AA1862">
        <v>1</v>
      </c>
      <c r="AB1862">
        <v>0</v>
      </c>
      <c r="AC1862">
        <v>1</v>
      </c>
      <c r="AD1862">
        <v>2</v>
      </c>
      <c r="AE1862">
        <v>1.59698933791</v>
      </c>
      <c r="AF1862" t="s">
        <v>38</v>
      </c>
      <c r="AG1862">
        <v>200</v>
      </c>
      <c r="AH1862" t="s">
        <v>39</v>
      </c>
    </row>
    <row r="1863" spans="1:34" x14ac:dyDescent="0.25">
      <c r="A1863">
        <v>2463</v>
      </c>
      <c r="B1863">
        <v>0</v>
      </c>
      <c r="C1863">
        <v>0</v>
      </c>
      <c r="D1863">
        <v>0</v>
      </c>
      <c r="E1863">
        <v>0</v>
      </c>
      <c r="F1863">
        <v>0</v>
      </c>
      <c r="G1863">
        <v>0</v>
      </c>
      <c r="H1863">
        <v>0</v>
      </c>
      <c r="J1863">
        <v>0</v>
      </c>
      <c r="K1863">
        <v>0</v>
      </c>
      <c r="L1863">
        <v>0</v>
      </c>
      <c r="M1863">
        <v>0</v>
      </c>
      <c r="N1863">
        <v>0</v>
      </c>
      <c r="O1863">
        <v>0</v>
      </c>
      <c r="P1863">
        <v>0</v>
      </c>
      <c r="Q1863">
        <v>0</v>
      </c>
      <c r="S1863">
        <v>6</v>
      </c>
      <c r="T1863">
        <v>4</v>
      </c>
      <c r="U1863">
        <v>0</v>
      </c>
      <c r="V1863">
        <v>0</v>
      </c>
      <c r="W1863">
        <v>2</v>
      </c>
      <c r="X1863">
        <v>0</v>
      </c>
      <c r="Y1863">
        <v>0</v>
      </c>
      <c r="AA1863">
        <v>1</v>
      </c>
      <c r="AB1863">
        <v>0</v>
      </c>
      <c r="AC1863">
        <v>1</v>
      </c>
      <c r="AD1863">
        <v>2</v>
      </c>
      <c r="AE1863">
        <v>1.59698933791</v>
      </c>
      <c r="AF1863" t="s">
        <v>46</v>
      </c>
      <c r="AG1863">
        <v>0.5</v>
      </c>
      <c r="AH1863" t="s">
        <v>47</v>
      </c>
    </row>
    <row r="1864" spans="1:34" x14ac:dyDescent="0.25">
      <c r="A1864">
        <v>2466</v>
      </c>
      <c r="B1864">
        <v>0</v>
      </c>
      <c r="C1864">
        <v>0</v>
      </c>
      <c r="D1864">
        <v>0</v>
      </c>
      <c r="E1864">
        <v>0</v>
      </c>
      <c r="F1864">
        <v>0</v>
      </c>
      <c r="G1864">
        <v>0</v>
      </c>
      <c r="H1864">
        <v>0</v>
      </c>
      <c r="J1864">
        <v>10</v>
      </c>
      <c r="K1864">
        <v>0</v>
      </c>
      <c r="L1864">
        <v>0</v>
      </c>
      <c r="M1864">
        <v>0</v>
      </c>
      <c r="N1864">
        <v>0</v>
      </c>
      <c r="O1864">
        <v>0</v>
      </c>
      <c r="P1864">
        <v>0</v>
      </c>
      <c r="Q1864">
        <v>0</v>
      </c>
      <c r="S1864">
        <v>10</v>
      </c>
      <c r="T1864">
        <v>0</v>
      </c>
      <c r="U1864">
        <v>2</v>
      </c>
      <c r="V1864">
        <v>2</v>
      </c>
      <c r="W1864">
        <v>4</v>
      </c>
      <c r="X1864">
        <v>2</v>
      </c>
      <c r="Y1864">
        <v>0</v>
      </c>
      <c r="Z1864">
        <v>1</v>
      </c>
      <c r="AA1864">
        <v>1</v>
      </c>
      <c r="AB1864">
        <v>1</v>
      </c>
      <c r="AC1864">
        <v>0</v>
      </c>
      <c r="AD1864">
        <v>6</v>
      </c>
      <c r="AE1864">
        <v>0.81478865566799996</v>
      </c>
      <c r="AF1864" t="s">
        <v>49</v>
      </c>
      <c r="AG1864">
        <v>50</v>
      </c>
      <c r="AH1864" t="s">
        <v>50</v>
      </c>
    </row>
    <row r="1865" spans="1:34" x14ac:dyDescent="0.25">
      <c r="A1865">
        <v>2466</v>
      </c>
      <c r="B1865">
        <v>0</v>
      </c>
      <c r="C1865">
        <v>0</v>
      </c>
      <c r="D1865">
        <v>0</v>
      </c>
      <c r="E1865">
        <v>0</v>
      </c>
      <c r="F1865">
        <v>0</v>
      </c>
      <c r="G1865">
        <v>0</v>
      </c>
      <c r="H1865">
        <v>0</v>
      </c>
      <c r="J1865">
        <v>10</v>
      </c>
      <c r="K1865">
        <v>0</v>
      </c>
      <c r="L1865">
        <v>0</v>
      </c>
      <c r="M1865">
        <v>0</v>
      </c>
      <c r="N1865">
        <v>0</v>
      </c>
      <c r="O1865">
        <v>0</v>
      </c>
      <c r="P1865">
        <v>0</v>
      </c>
      <c r="Q1865">
        <v>0</v>
      </c>
      <c r="S1865">
        <v>10</v>
      </c>
      <c r="T1865">
        <v>0</v>
      </c>
      <c r="U1865">
        <v>2</v>
      </c>
      <c r="V1865">
        <v>2</v>
      </c>
      <c r="W1865">
        <v>4</v>
      </c>
      <c r="X1865">
        <v>2</v>
      </c>
      <c r="Y1865">
        <v>0</v>
      </c>
      <c r="Z1865">
        <v>1</v>
      </c>
      <c r="AA1865">
        <v>1</v>
      </c>
      <c r="AB1865">
        <v>1</v>
      </c>
      <c r="AC1865">
        <v>0</v>
      </c>
      <c r="AD1865">
        <v>6</v>
      </c>
      <c r="AE1865">
        <v>0.81478865566799996</v>
      </c>
      <c r="AF1865" t="s">
        <v>34</v>
      </c>
      <c r="AG1865">
        <v>100</v>
      </c>
      <c r="AH1865" t="s">
        <v>35</v>
      </c>
    </row>
    <row r="1866" spans="1:34" x14ac:dyDescent="0.25">
      <c r="A1866">
        <v>2466</v>
      </c>
      <c r="B1866">
        <v>0</v>
      </c>
      <c r="C1866">
        <v>0</v>
      </c>
      <c r="D1866">
        <v>0</v>
      </c>
      <c r="E1866">
        <v>0</v>
      </c>
      <c r="F1866">
        <v>0</v>
      </c>
      <c r="G1866">
        <v>0</v>
      </c>
      <c r="H1866">
        <v>0</v>
      </c>
      <c r="J1866">
        <v>10</v>
      </c>
      <c r="K1866">
        <v>0</v>
      </c>
      <c r="L1866">
        <v>0</v>
      </c>
      <c r="M1866">
        <v>0</v>
      </c>
      <c r="N1866">
        <v>0</v>
      </c>
      <c r="O1866">
        <v>0</v>
      </c>
      <c r="P1866">
        <v>0</v>
      </c>
      <c r="Q1866">
        <v>0</v>
      </c>
      <c r="S1866">
        <v>10</v>
      </c>
      <c r="T1866">
        <v>0</v>
      </c>
      <c r="U1866">
        <v>2</v>
      </c>
      <c r="V1866">
        <v>2</v>
      </c>
      <c r="W1866">
        <v>4</v>
      </c>
      <c r="X1866">
        <v>2</v>
      </c>
      <c r="Y1866">
        <v>0</v>
      </c>
      <c r="Z1866">
        <v>1</v>
      </c>
      <c r="AA1866">
        <v>1</v>
      </c>
      <c r="AB1866">
        <v>1</v>
      </c>
      <c r="AC1866">
        <v>0</v>
      </c>
      <c r="AD1866">
        <v>6</v>
      </c>
      <c r="AE1866">
        <v>0.81478865566799996</v>
      </c>
      <c r="AF1866" t="s">
        <v>36</v>
      </c>
      <c r="AG1866">
        <v>150</v>
      </c>
      <c r="AH1866" t="s">
        <v>37</v>
      </c>
    </row>
    <row r="1867" spans="1:34" x14ac:dyDescent="0.25">
      <c r="A1867">
        <v>2466</v>
      </c>
      <c r="B1867">
        <v>0</v>
      </c>
      <c r="C1867">
        <v>0</v>
      </c>
      <c r="D1867">
        <v>0</v>
      </c>
      <c r="E1867">
        <v>0</v>
      </c>
      <c r="F1867">
        <v>0</v>
      </c>
      <c r="G1867">
        <v>0</v>
      </c>
      <c r="H1867">
        <v>0</v>
      </c>
      <c r="J1867">
        <v>10</v>
      </c>
      <c r="K1867">
        <v>0</v>
      </c>
      <c r="L1867">
        <v>0</v>
      </c>
      <c r="M1867">
        <v>0</v>
      </c>
      <c r="N1867">
        <v>0</v>
      </c>
      <c r="O1867">
        <v>0</v>
      </c>
      <c r="P1867">
        <v>0</v>
      </c>
      <c r="Q1867">
        <v>0</v>
      </c>
      <c r="S1867">
        <v>10</v>
      </c>
      <c r="T1867">
        <v>0</v>
      </c>
      <c r="U1867">
        <v>2</v>
      </c>
      <c r="V1867">
        <v>2</v>
      </c>
      <c r="W1867">
        <v>4</v>
      </c>
      <c r="X1867">
        <v>2</v>
      </c>
      <c r="Y1867">
        <v>0</v>
      </c>
      <c r="Z1867">
        <v>1</v>
      </c>
      <c r="AA1867">
        <v>1</v>
      </c>
      <c r="AB1867">
        <v>1</v>
      </c>
      <c r="AC1867">
        <v>0</v>
      </c>
      <c r="AD1867">
        <v>6</v>
      </c>
      <c r="AE1867">
        <v>0.81478865566799996</v>
      </c>
      <c r="AF1867" t="s">
        <v>38</v>
      </c>
      <c r="AG1867">
        <v>200</v>
      </c>
      <c r="AH1867" t="s">
        <v>39</v>
      </c>
    </row>
    <row r="1868" spans="1:34" x14ac:dyDescent="0.25">
      <c r="A1868">
        <v>2466</v>
      </c>
      <c r="B1868">
        <v>0</v>
      </c>
      <c r="C1868">
        <v>0</v>
      </c>
      <c r="D1868">
        <v>0</v>
      </c>
      <c r="E1868">
        <v>0</v>
      </c>
      <c r="F1868">
        <v>0</v>
      </c>
      <c r="G1868">
        <v>0</v>
      </c>
      <c r="H1868">
        <v>0</v>
      </c>
      <c r="J1868">
        <v>10</v>
      </c>
      <c r="K1868">
        <v>0</v>
      </c>
      <c r="L1868">
        <v>0</v>
      </c>
      <c r="M1868">
        <v>0</v>
      </c>
      <c r="N1868">
        <v>0</v>
      </c>
      <c r="O1868">
        <v>0</v>
      </c>
      <c r="P1868">
        <v>0</v>
      </c>
      <c r="Q1868">
        <v>0</v>
      </c>
      <c r="S1868">
        <v>10</v>
      </c>
      <c r="T1868">
        <v>0</v>
      </c>
      <c r="U1868">
        <v>2</v>
      </c>
      <c r="V1868">
        <v>2</v>
      </c>
      <c r="W1868">
        <v>4</v>
      </c>
      <c r="X1868">
        <v>2</v>
      </c>
      <c r="Y1868">
        <v>0</v>
      </c>
      <c r="Z1868">
        <v>1</v>
      </c>
      <c r="AA1868">
        <v>1</v>
      </c>
      <c r="AB1868">
        <v>1</v>
      </c>
      <c r="AC1868">
        <v>0</v>
      </c>
      <c r="AD1868">
        <v>6</v>
      </c>
      <c r="AE1868">
        <v>0.81478865566799996</v>
      </c>
      <c r="AF1868" t="s">
        <v>40</v>
      </c>
      <c r="AG1868">
        <v>0.2</v>
      </c>
      <c r="AH1868" t="s">
        <v>41</v>
      </c>
    </row>
    <row r="1869" spans="1:34" x14ac:dyDescent="0.25">
      <c r="A1869">
        <v>2466</v>
      </c>
      <c r="B1869">
        <v>0</v>
      </c>
      <c r="C1869">
        <v>0</v>
      </c>
      <c r="D1869">
        <v>0</v>
      </c>
      <c r="E1869">
        <v>0</v>
      </c>
      <c r="F1869">
        <v>0</v>
      </c>
      <c r="G1869">
        <v>0</v>
      </c>
      <c r="H1869">
        <v>0</v>
      </c>
      <c r="J1869">
        <v>10</v>
      </c>
      <c r="K1869">
        <v>0</v>
      </c>
      <c r="L1869">
        <v>0</v>
      </c>
      <c r="M1869">
        <v>0</v>
      </c>
      <c r="N1869">
        <v>0</v>
      </c>
      <c r="O1869">
        <v>0</v>
      </c>
      <c r="P1869">
        <v>0</v>
      </c>
      <c r="Q1869">
        <v>0</v>
      </c>
      <c r="S1869">
        <v>10</v>
      </c>
      <c r="T1869">
        <v>0</v>
      </c>
      <c r="U1869">
        <v>2</v>
      </c>
      <c r="V1869">
        <v>2</v>
      </c>
      <c r="W1869">
        <v>4</v>
      </c>
      <c r="X1869">
        <v>2</v>
      </c>
      <c r="Y1869">
        <v>0</v>
      </c>
      <c r="Z1869">
        <v>1</v>
      </c>
      <c r="AA1869">
        <v>1</v>
      </c>
      <c r="AB1869">
        <v>1</v>
      </c>
      <c r="AC1869">
        <v>0</v>
      </c>
      <c r="AD1869">
        <v>6</v>
      </c>
      <c r="AE1869">
        <v>0.81478865566799996</v>
      </c>
      <c r="AF1869" t="s">
        <v>42</v>
      </c>
      <c r="AG1869">
        <v>0.3</v>
      </c>
      <c r="AH1869" t="s">
        <v>43</v>
      </c>
    </row>
    <row r="1870" spans="1:34" x14ac:dyDescent="0.25">
      <c r="A1870">
        <v>2466</v>
      </c>
      <c r="B1870">
        <v>0</v>
      </c>
      <c r="C1870">
        <v>0</v>
      </c>
      <c r="D1870">
        <v>0</v>
      </c>
      <c r="E1870">
        <v>0</v>
      </c>
      <c r="F1870">
        <v>0</v>
      </c>
      <c r="G1870">
        <v>0</v>
      </c>
      <c r="H1870">
        <v>0</v>
      </c>
      <c r="J1870">
        <v>10</v>
      </c>
      <c r="K1870">
        <v>0</v>
      </c>
      <c r="L1870">
        <v>0</v>
      </c>
      <c r="M1870">
        <v>0</v>
      </c>
      <c r="N1870">
        <v>0</v>
      </c>
      <c r="O1870">
        <v>0</v>
      </c>
      <c r="P1870">
        <v>0</v>
      </c>
      <c r="Q1870">
        <v>0</v>
      </c>
      <c r="S1870">
        <v>10</v>
      </c>
      <c r="T1870">
        <v>0</v>
      </c>
      <c r="U1870">
        <v>2</v>
      </c>
      <c r="V1870">
        <v>2</v>
      </c>
      <c r="W1870">
        <v>4</v>
      </c>
      <c r="X1870">
        <v>2</v>
      </c>
      <c r="Y1870">
        <v>0</v>
      </c>
      <c r="Z1870">
        <v>1</v>
      </c>
      <c r="AA1870">
        <v>1</v>
      </c>
      <c r="AB1870">
        <v>1</v>
      </c>
      <c r="AC1870">
        <v>0</v>
      </c>
      <c r="AD1870">
        <v>6</v>
      </c>
      <c r="AE1870">
        <v>0.81478865566799996</v>
      </c>
      <c r="AF1870" t="s">
        <v>44</v>
      </c>
      <c r="AG1870">
        <v>0.4</v>
      </c>
      <c r="AH1870" t="s">
        <v>45</v>
      </c>
    </row>
    <row r="1871" spans="1:34" x14ac:dyDescent="0.25">
      <c r="A1871">
        <v>2466</v>
      </c>
      <c r="B1871">
        <v>0</v>
      </c>
      <c r="C1871">
        <v>0</v>
      </c>
      <c r="D1871">
        <v>0</v>
      </c>
      <c r="E1871">
        <v>0</v>
      </c>
      <c r="F1871">
        <v>0</v>
      </c>
      <c r="G1871">
        <v>0</v>
      </c>
      <c r="H1871">
        <v>0</v>
      </c>
      <c r="J1871">
        <v>10</v>
      </c>
      <c r="K1871">
        <v>0</v>
      </c>
      <c r="L1871">
        <v>0</v>
      </c>
      <c r="M1871">
        <v>0</v>
      </c>
      <c r="N1871">
        <v>0</v>
      </c>
      <c r="O1871">
        <v>0</v>
      </c>
      <c r="P1871">
        <v>0</v>
      </c>
      <c r="Q1871">
        <v>0</v>
      </c>
      <c r="S1871">
        <v>10</v>
      </c>
      <c r="T1871">
        <v>0</v>
      </c>
      <c r="U1871">
        <v>2</v>
      </c>
      <c r="V1871">
        <v>2</v>
      </c>
      <c r="W1871">
        <v>4</v>
      </c>
      <c r="X1871">
        <v>2</v>
      </c>
      <c r="Y1871">
        <v>0</v>
      </c>
      <c r="Z1871">
        <v>1</v>
      </c>
      <c r="AA1871">
        <v>1</v>
      </c>
      <c r="AB1871">
        <v>1</v>
      </c>
      <c r="AC1871">
        <v>0</v>
      </c>
      <c r="AD1871">
        <v>6</v>
      </c>
      <c r="AE1871">
        <v>0.81478865566799996</v>
      </c>
      <c r="AF1871" t="s">
        <v>46</v>
      </c>
      <c r="AG1871">
        <v>0.5</v>
      </c>
      <c r="AH1871" t="s">
        <v>47</v>
      </c>
    </row>
    <row r="1872" spans="1:34" x14ac:dyDescent="0.25">
      <c r="A1872">
        <v>2468</v>
      </c>
      <c r="B1872">
        <v>0</v>
      </c>
      <c r="C1872">
        <v>0</v>
      </c>
      <c r="D1872">
        <v>0</v>
      </c>
      <c r="E1872">
        <v>0</v>
      </c>
      <c r="F1872">
        <v>0</v>
      </c>
      <c r="G1872">
        <v>0</v>
      </c>
      <c r="H1872">
        <v>0</v>
      </c>
      <c r="J1872">
        <v>10</v>
      </c>
      <c r="K1872" t="s">
        <v>51</v>
      </c>
      <c r="S1872">
        <v>15</v>
      </c>
      <c r="T1872">
        <v>10</v>
      </c>
      <c r="U1872">
        <v>0</v>
      </c>
      <c r="V1872">
        <v>0</v>
      </c>
      <c r="W1872">
        <v>0</v>
      </c>
      <c r="X1872">
        <v>0</v>
      </c>
      <c r="Y1872">
        <v>5</v>
      </c>
      <c r="Z1872">
        <v>3</v>
      </c>
      <c r="AA1872">
        <v>5</v>
      </c>
      <c r="AB1872">
        <v>0</v>
      </c>
      <c r="AC1872">
        <v>5</v>
      </c>
      <c r="AD1872">
        <v>6</v>
      </c>
      <c r="AE1872">
        <v>2.6774060473599999</v>
      </c>
      <c r="AF1872" t="s">
        <v>40</v>
      </c>
      <c r="AG1872">
        <v>0.2</v>
      </c>
      <c r="AH1872" t="s">
        <v>41</v>
      </c>
    </row>
    <row r="1873" spans="1:34" x14ac:dyDescent="0.25">
      <c r="A1873">
        <v>2468</v>
      </c>
      <c r="B1873">
        <v>0</v>
      </c>
      <c r="C1873">
        <v>0</v>
      </c>
      <c r="D1873">
        <v>0</v>
      </c>
      <c r="E1873">
        <v>0</v>
      </c>
      <c r="F1873">
        <v>0</v>
      </c>
      <c r="G1873">
        <v>0</v>
      </c>
      <c r="H1873">
        <v>0</v>
      </c>
      <c r="J1873">
        <v>10</v>
      </c>
      <c r="K1873" t="s">
        <v>51</v>
      </c>
      <c r="S1873">
        <v>15</v>
      </c>
      <c r="T1873">
        <v>10</v>
      </c>
      <c r="U1873">
        <v>0</v>
      </c>
      <c r="V1873">
        <v>0</v>
      </c>
      <c r="W1873">
        <v>0</v>
      </c>
      <c r="X1873">
        <v>0</v>
      </c>
      <c r="Y1873">
        <v>5</v>
      </c>
      <c r="Z1873">
        <v>3</v>
      </c>
      <c r="AA1873">
        <v>5</v>
      </c>
      <c r="AB1873">
        <v>0</v>
      </c>
      <c r="AC1873">
        <v>5</v>
      </c>
      <c r="AD1873">
        <v>6</v>
      </c>
      <c r="AE1873">
        <v>2.6774060473599999</v>
      </c>
      <c r="AF1873" t="s">
        <v>42</v>
      </c>
      <c r="AG1873">
        <v>0.3</v>
      </c>
      <c r="AH1873" t="s">
        <v>43</v>
      </c>
    </row>
    <row r="1874" spans="1:34" x14ac:dyDescent="0.25">
      <c r="A1874">
        <v>2468</v>
      </c>
      <c r="B1874">
        <v>0</v>
      </c>
      <c r="C1874">
        <v>0</v>
      </c>
      <c r="D1874">
        <v>0</v>
      </c>
      <c r="E1874">
        <v>0</v>
      </c>
      <c r="F1874">
        <v>0</v>
      </c>
      <c r="G1874">
        <v>0</v>
      </c>
      <c r="H1874">
        <v>0</v>
      </c>
      <c r="J1874">
        <v>10</v>
      </c>
      <c r="K1874" t="s">
        <v>51</v>
      </c>
      <c r="S1874">
        <v>15</v>
      </c>
      <c r="T1874">
        <v>10</v>
      </c>
      <c r="U1874">
        <v>0</v>
      </c>
      <c r="V1874">
        <v>0</v>
      </c>
      <c r="W1874">
        <v>0</v>
      </c>
      <c r="X1874">
        <v>0</v>
      </c>
      <c r="Y1874">
        <v>5</v>
      </c>
      <c r="Z1874">
        <v>3</v>
      </c>
      <c r="AA1874">
        <v>5</v>
      </c>
      <c r="AB1874">
        <v>0</v>
      </c>
      <c r="AC1874">
        <v>5</v>
      </c>
      <c r="AD1874">
        <v>6</v>
      </c>
      <c r="AE1874">
        <v>2.6774060473599999</v>
      </c>
      <c r="AF1874" t="s">
        <v>44</v>
      </c>
      <c r="AG1874">
        <v>0.4</v>
      </c>
      <c r="AH1874" t="s">
        <v>45</v>
      </c>
    </row>
    <row r="1875" spans="1:34" x14ac:dyDescent="0.25">
      <c r="A1875">
        <v>2468</v>
      </c>
      <c r="B1875">
        <v>0</v>
      </c>
      <c r="C1875">
        <v>0</v>
      </c>
      <c r="D1875">
        <v>0</v>
      </c>
      <c r="E1875">
        <v>0</v>
      </c>
      <c r="F1875">
        <v>0</v>
      </c>
      <c r="G1875">
        <v>0</v>
      </c>
      <c r="H1875">
        <v>0</v>
      </c>
      <c r="J1875">
        <v>10</v>
      </c>
      <c r="K1875" t="s">
        <v>51</v>
      </c>
      <c r="S1875">
        <v>15</v>
      </c>
      <c r="T1875">
        <v>10</v>
      </c>
      <c r="U1875">
        <v>0</v>
      </c>
      <c r="V1875">
        <v>0</v>
      </c>
      <c r="W1875">
        <v>0</v>
      </c>
      <c r="X1875">
        <v>0</v>
      </c>
      <c r="Y1875">
        <v>5</v>
      </c>
      <c r="Z1875">
        <v>3</v>
      </c>
      <c r="AA1875">
        <v>5</v>
      </c>
      <c r="AB1875">
        <v>0</v>
      </c>
      <c r="AC1875">
        <v>5</v>
      </c>
      <c r="AD1875">
        <v>6</v>
      </c>
      <c r="AE1875">
        <v>2.6774060473599999</v>
      </c>
      <c r="AF1875" t="s">
        <v>46</v>
      </c>
      <c r="AG1875">
        <v>0.5</v>
      </c>
      <c r="AH1875" t="s">
        <v>47</v>
      </c>
    </row>
    <row r="1876" spans="1:34" x14ac:dyDescent="0.25">
      <c r="A1876">
        <v>2469</v>
      </c>
      <c r="B1876">
        <v>0</v>
      </c>
      <c r="C1876">
        <v>0</v>
      </c>
      <c r="D1876">
        <v>0</v>
      </c>
      <c r="E1876">
        <v>0</v>
      </c>
      <c r="F1876">
        <v>0</v>
      </c>
      <c r="G1876">
        <v>0</v>
      </c>
      <c r="H1876">
        <v>0</v>
      </c>
      <c r="J1876">
        <v>0</v>
      </c>
      <c r="K1876">
        <v>2</v>
      </c>
      <c r="L1876">
        <v>1</v>
      </c>
      <c r="M1876">
        <v>1</v>
      </c>
      <c r="N1876">
        <v>0</v>
      </c>
      <c r="O1876">
        <v>0</v>
      </c>
      <c r="P1876">
        <v>0</v>
      </c>
      <c r="Q1876">
        <v>0</v>
      </c>
      <c r="S1876">
        <v>0</v>
      </c>
      <c r="T1876">
        <v>0</v>
      </c>
      <c r="U1876">
        <v>0</v>
      </c>
      <c r="V1876">
        <v>0</v>
      </c>
      <c r="W1876">
        <v>0</v>
      </c>
      <c r="X1876">
        <v>0</v>
      </c>
      <c r="Y1876">
        <v>0</v>
      </c>
      <c r="AA1876">
        <v>1</v>
      </c>
      <c r="AB1876">
        <v>1</v>
      </c>
      <c r="AC1876">
        <v>0</v>
      </c>
      <c r="AE1876">
        <v>1.56861742162</v>
      </c>
      <c r="AF1876" t="s">
        <v>34</v>
      </c>
      <c r="AG1876">
        <v>100</v>
      </c>
      <c r="AH1876" t="s">
        <v>35</v>
      </c>
    </row>
    <row r="1877" spans="1:34" x14ac:dyDescent="0.25">
      <c r="A1877">
        <v>2469</v>
      </c>
      <c r="B1877">
        <v>0</v>
      </c>
      <c r="C1877">
        <v>0</v>
      </c>
      <c r="D1877">
        <v>0</v>
      </c>
      <c r="E1877">
        <v>0</v>
      </c>
      <c r="F1877">
        <v>0</v>
      </c>
      <c r="G1877">
        <v>0</v>
      </c>
      <c r="H1877">
        <v>0</v>
      </c>
      <c r="J1877">
        <v>0</v>
      </c>
      <c r="K1877">
        <v>2</v>
      </c>
      <c r="L1877">
        <v>1</v>
      </c>
      <c r="M1877">
        <v>1</v>
      </c>
      <c r="N1877">
        <v>0</v>
      </c>
      <c r="O1877">
        <v>0</v>
      </c>
      <c r="P1877">
        <v>0</v>
      </c>
      <c r="Q1877">
        <v>0</v>
      </c>
      <c r="S1877">
        <v>0</v>
      </c>
      <c r="T1877">
        <v>0</v>
      </c>
      <c r="U1877">
        <v>0</v>
      </c>
      <c r="V1877">
        <v>0</v>
      </c>
      <c r="W1877">
        <v>0</v>
      </c>
      <c r="X1877">
        <v>0</v>
      </c>
      <c r="Y1877">
        <v>0</v>
      </c>
      <c r="AA1877">
        <v>1</v>
      </c>
      <c r="AB1877">
        <v>1</v>
      </c>
      <c r="AC1877">
        <v>0</v>
      </c>
      <c r="AE1877">
        <v>1.56861742162</v>
      </c>
      <c r="AF1877" t="s">
        <v>36</v>
      </c>
      <c r="AG1877">
        <v>150</v>
      </c>
      <c r="AH1877" t="s">
        <v>37</v>
      </c>
    </row>
    <row r="1878" spans="1:34" x14ac:dyDescent="0.25">
      <c r="A1878">
        <v>2469</v>
      </c>
      <c r="B1878">
        <v>0</v>
      </c>
      <c r="C1878">
        <v>0</v>
      </c>
      <c r="D1878">
        <v>0</v>
      </c>
      <c r="E1878">
        <v>0</v>
      </c>
      <c r="F1878">
        <v>0</v>
      </c>
      <c r="G1878">
        <v>0</v>
      </c>
      <c r="H1878">
        <v>0</v>
      </c>
      <c r="J1878">
        <v>0</v>
      </c>
      <c r="K1878">
        <v>2</v>
      </c>
      <c r="L1878">
        <v>1</v>
      </c>
      <c r="M1878">
        <v>1</v>
      </c>
      <c r="N1878">
        <v>0</v>
      </c>
      <c r="O1878">
        <v>0</v>
      </c>
      <c r="P1878">
        <v>0</v>
      </c>
      <c r="Q1878">
        <v>0</v>
      </c>
      <c r="S1878">
        <v>0</v>
      </c>
      <c r="T1878">
        <v>0</v>
      </c>
      <c r="U1878">
        <v>0</v>
      </c>
      <c r="V1878">
        <v>0</v>
      </c>
      <c r="W1878">
        <v>0</v>
      </c>
      <c r="X1878">
        <v>0</v>
      </c>
      <c r="Y1878">
        <v>0</v>
      </c>
      <c r="AA1878">
        <v>1</v>
      </c>
      <c r="AB1878">
        <v>1</v>
      </c>
      <c r="AC1878">
        <v>0</v>
      </c>
      <c r="AE1878">
        <v>1.56861742162</v>
      </c>
      <c r="AF1878" t="s">
        <v>38</v>
      </c>
      <c r="AG1878">
        <v>200</v>
      </c>
      <c r="AH1878" t="s">
        <v>39</v>
      </c>
    </row>
    <row r="1879" spans="1:34" x14ac:dyDescent="0.25">
      <c r="A1879">
        <v>2473</v>
      </c>
      <c r="B1879">
        <v>0</v>
      </c>
      <c r="C1879">
        <v>0</v>
      </c>
      <c r="D1879">
        <v>0</v>
      </c>
      <c r="E1879">
        <v>0</v>
      </c>
      <c r="F1879">
        <v>0</v>
      </c>
      <c r="G1879">
        <v>0</v>
      </c>
      <c r="H1879">
        <v>0</v>
      </c>
      <c r="J1879">
        <v>0</v>
      </c>
      <c r="K1879">
        <v>5</v>
      </c>
      <c r="L1879">
        <v>1</v>
      </c>
      <c r="M1879">
        <v>2</v>
      </c>
      <c r="N1879">
        <v>0</v>
      </c>
      <c r="O1879">
        <v>1</v>
      </c>
      <c r="P1879">
        <v>0</v>
      </c>
      <c r="Q1879">
        <v>1</v>
      </c>
      <c r="R1879">
        <v>1.7</v>
      </c>
      <c r="S1879">
        <v>0</v>
      </c>
      <c r="T1879">
        <v>0</v>
      </c>
      <c r="U1879">
        <v>0</v>
      </c>
      <c r="V1879">
        <v>0</v>
      </c>
      <c r="W1879">
        <v>0</v>
      </c>
      <c r="X1879">
        <v>0</v>
      </c>
      <c r="Y1879">
        <v>0</v>
      </c>
      <c r="AA1879">
        <v>4</v>
      </c>
      <c r="AB1879">
        <v>0</v>
      </c>
      <c r="AC1879">
        <v>4</v>
      </c>
      <c r="AD1879">
        <v>5</v>
      </c>
      <c r="AE1879">
        <v>2.01115757592</v>
      </c>
      <c r="AF1879" t="s">
        <v>34</v>
      </c>
      <c r="AG1879">
        <v>100</v>
      </c>
      <c r="AH1879" t="s">
        <v>35</v>
      </c>
    </row>
    <row r="1880" spans="1:34" x14ac:dyDescent="0.25">
      <c r="A1880">
        <v>2473</v>
      </c>
      <c r="B1880">
        <v>0</v>
      </c>
      <c r="C1880">
        <v>0</v>
      </c>
      <c r="D1880">
        <v>0</v>
      </c>
      <c r="E1880">
        <v>0</v>
      </c>
      <c r="F1880">
        <v>0</v>
      </c>
      <c r="G1880">
        <v>0</v>
      </c>
      <c r="H1880">
        <v>0</v>
      </c>
      <c r="J1880">
        <v>0</v>
      </c>
      <c r="K1880">
        <v>5</v>
      </c>
      <c r="L1880">
        <v>1</v>
      </c>
      <c r="M1880">
        <v>2</v>
      </c>
      <c r="N1880">
        <v>0</v>
      </c>
      <c r="O1880">
        <v>1</v>
      </c>
      <c r="P1880">
        <v>0</v>
      </c>
      <c r="Q1880">
        <v>1</v>
      </c>
      <c r="R1880">
        <v>1.7</v>
      </c>
      <c r="S1880">
        <v>0</v>
      </c>
      <c r="T1880">
        <v>0</v>
      </c>
      <c r="U1880">
        <v>0</v>
      </c>
      <c r="V1880">
        <v>0</v>
      </c>
      <c r="W1880">
        <v>0</v>
      </c>
      <c r="X1880">
        <v>0</v>
      </c>
      <c r="Y1880">
        <v>0</v>
      </c>
      <c r="AA1880">
        <v>4</v>
      </c>
      <c r="AB1880">
        <v>0</v>
      </c>
      <c r="AC1880">
        <v>4</v>
      </c>
      <c r="AD1880">
        <v>5</v>
      </c>
      <c r="AE1880">
        <v>2.01115757592</v>
      </c>
      <c r="AF1880" t="s">
        <v>36</v>
      </c>
      <c r="AG1880">
        <v>150</v>
      </c>
      <c r="AH1880" t="s">
        <v>37</v>
      </c>
    </row>
    <row r="1881" spans="1:34" x14ac:dyDescent="0.25">
      <c r="A1881">
        <v>2473</v>
      </c>
      <c r="B1881">
        <v>0</v>
      </c>
      <c r="C1881">
        <v>0</v>
      </c>
      <c r="D1881">
        <v>0</v>
      </c>
      <c r="E1881">
        <v>0</v>
      </c>
      <c r="F1881">
        <v>0</v>
      </c>
      <c r="G1881">
        <v>0</v>
      </c>
      <c r="H1881">
        <v>0</v>
      </c>
      <c r="J1881">
        <v>0</v>
      </c>
      <c r="K1881">
        <v>5</v>
      </c>
      <c r="L1881">
        <v>1</v>
      </c>
      <c r="M1881">
        <v>2</v>
      </c>
      <c r="N1881">
        <v>0</v>
      </c>
      <c r="O1881">
        <v>1</v>
      </c>
      <c r="P1881">
        <v>0</v>
      </c>
      <c r="Q1881">
        <v>1</v>
      </c>
      <c r="R1881">
        <v>1.7</v>
      </c>
      <c r="S1881">
        <v>0</v>
      </c>
      <c r="T1881">
        <v>0</v>
      </c>
      <c r="U1881">
        <v>0</v>
      </c>
      <c r="V1881">
        <v>0</v>
      </c>
      <c r="W1881">
        <v>0</v>
      </c>
      <c r="X1881">
        <v>0</v>
      </c>
      <c r="Y1881">
        <v>0</v>
      </c>
      <c r="AA1881">
        <v>4</v>
      </c>
      <c r="AB1881">
        <v>0</v>
      </c>
      <c r="AC1881">
        <v>4</v>
      </c>
      <c r="AD1881">
        <v>5</v>
      </c>
      <c r="AE1881">
        <v>2.01115757592</v>
      </c>
      <c r="AF1881" t="s">
        <v>38</v>
      </c>
      <c r="AG1881">
        <v>200</v>
      </c>
      <c r="AH1881" t="s">
        <v>39</v>
      </c>
    </row>
    <row r="1882" spans="1:34" x14ac:dyDescent="0.25">
      <c r="A1882">
        <v>2474</v>
      </c>
      <c r="B1882" t="s">
        <v>51</v>
      </c>
      <c r="J1882">
        <v>0</v>
      </c>
      <c r="K1882">
        <v>0</v>
      </c>
      <c r="L1882">
        <v>0</v>
      </c>
      <c r="M1882">
        <v>0</v>
      </c>
      <c r="N1882">
        <v>0</v>
      </c>
      <c r="O1882">
        <v>0</v>
      </c>
      <c r="P1882">
        <v>0</v>
      </c>
      <c r="Q1882">
        <v>0</v>
      </c>
      <c r="S1882">
        <v>10</v>
      </c>
      <c r="T1882">
        <v>0</v>
      </c>
      <c r="U1882">
        <v>0</v>
      </c>
      <c r="V1882">
        <v>0</v>
      </c>
      <c r="W1882">
        <v>10</v>
      </c>
      <c r="X1882">
        <v>0</v>
      </c>
      <c r="Y1882">
        <v>0</v>
      </c>
      <c r="Z1882">
        <v>4</v>
      </c>
      <c r="AA1882">
        <v>4</v>
      </c>
      <c r="AB1882">
        <v>0</v>
      </c>
      <c r="AC1882">
        <v>4</v>
      </c>
      <c r="AD1882">
        <v>4</v>
      </c>
      <c r="AE1882">
        <v>1.0374339238600001</v>
      </c>
      <c r="AF1882" t="s">
        <v>49</v>
      </c>
      <c r="AG1882">
        <v>50</v>
      </c>
      <c r="AH1882" t="s">
        <v>50</v>
      </c>
    </row>
    <row r="1883" spans="1:34" x14ac:dyDescent="0.25">
      <c r="A1883">
        <v>2474</v>
      </c>
      <c r="B1883" t="s">
        <v>51</v>
      </c>
      <c r="J1883">
        <v>0</v>
      </c>
      <c r="K1883">
        <v>0</v>
      </c>
      <c r="L1883">
        <v>0</v>
      </c>
      <c r="M1883">
        <v>0</v>
      </c>
      <c r="N1883">
        <v>0</v>
      </c>
      <c r="O1883">
        <v>0</v>
      </c>
      <c r="P1883">
        <v>0</v>
      </c>
      <c r="Q1883">
        <v>0</v>
      </c>
      <c r="S1883">
        <v>10</v>
      </c>
      <c r="T1883">
        <v>0</v>
      </c>
      <c r="U1883">
        <v>0</v>
      </c>
      <c r="V1883">
        <v>0</v>
      </c>
      <c r="W1883">
        <v>10</v>
      </c>
      <c r="X1883">
        <v>0</v>
      </c>
      <c r="Y1883">
        <v>0</v>
      </c>
      <c r="Z1883">
        <v>4</v>
      </c>
      <c r="AA1883">
        <v>4</v>
      </c>
      <c r="AB1883">
        <v>0</v>
      </c>
      <c r="AC1883">
        <v>4</v>
      </c>
      <c r="AD1883">
        <v>4</v>
      </c>
      <c r="AE1883">
        <v>1.0374339238600001</v>
      </c>
      <c r="AF1883" t="s">
        <v>34</v>
      </c>
      <c r="AG1883">
        <v>100</v>
      </c>
      <c r="AH1883" t="s">
        <v>35</v>
      </c>
    </row>
    <row r="1884" spans="1:34" x14ac:dyDescent="0.25">
      <c r="A1884">
        <v>2474</v>
      </c>
      <c r="B1884" t="s">
        <v>51</v>
      </c>
      <c r="J1884">
        <v>0</v>
      </c>
      <c r="K1884">
        <v>0</v>
      </c>
      <c r="L1884">
        <v>0</v>
      </c>
      <c r="M1884">
        <v>0</v>
      </c>
      <c r="N1884">
        <v>0</v>
      </c>
      <c r="O1884">
        <v>0</v>
      </c>
      <c r="P1884">
        <v>0</v>
      </c>
      <c r="Q1884">
        <v>0</v>
      </c>
      <c r="S1884">
        <v>10</v>
      </c>
      <c r="T1884">
        <v>0</v>
      </c>
      <c r="U1884">
        <v>0</v>
      </c>
      <c r="V1884">
        <v>0</v>
      </c>
      <c r="W1884">
        <v>10</v>
      </c>
      <c r="X1884">
        <v>0</v>
      </c>
      <c r="Y1884">
        <v>0</v>
      </c>
      <c r="Z1884">
        <v>4</v>
      </c>
      <c r="AA1884">
        <v>4</v>
      </c>
      <c r="AB1884">
        <v>0</v>
      </c>
      <c r="AC1884">
        <v>4</v>
      </c>
      <c r="AD1884">
        <v>4</v>
      </c>
      <c r="AE1884">
        <v>1.0374339238600001</v>
      </c>
      <c r="AF1884" t="s">
        <v>36</v>
      </c>
      <c r="AG1884">
        <v>150</v>
      </c>
      <c r="AH1884" t="s">
        <v>37</v>
      </c>
    </row>
    <row r="1885" spans="1:34" x14ac:dyDescent="0.25">
      <c r="A1885">
        <v>2474</v>
      </c>
      <c r="B1885" t="s">
        <v>51</v>
      </c>
      <c r="J1885">
        <v>0</v>
      </c>
      <c r="K1885">
        <v>0</v>
      </c>
      <c r="L1885">
        <v>0</v>
      </c>
      <c r="M1885">
        <v>0</v>
      </c>
      <c r="N1885">
        <v>0</v>
      </c>
      <c r="O1885">
        <v>0</v>
      </c>
      <c r="P1885">
        <v>0</v>
      </c>
      <c r="Q1885">
        <v>0</v>
      </c>
      <c r="S1885">
        <v>10</v>
      </c>
      <c r="T1885">
        <v>0</v>
      </c>
      <c r="U1885">
        <v>0</v>
      </c>
      <c r="V1885">
        <v>0</v>
      </c>
      <c r="W1885">
        <v>10</v>
      </c>
      <c r="X1885">
        <v>0</v>
      </c>
      <c r="Y1885">
        <v>0</v>
      </c>
      <c r="Z1885">
        <v>4</v>
      </c>
      <c r="AA1885">
        <v>4</v>
      </c>
      <c r="AB1885">
        <v>0</v>
      </c>
      <c r="AC1885">
        <v>4</v>
      </c>
      <c r="AD1885">
        <v>4</v>
      </c>
      <c r="AE1885">
        <v>1.0374339238600001</v>
      </c>
      <c r="AF1885" t="s">
        <v>38</v>
      </c>
      <c r="AG1885">
        <v>200</v>
      </c>
      <c r="AH1885" t="s">
        <v>39</v>
      </c>
    </row>
    <row r="1886" spans="1:34" x14ac:dyDescent="0.25">
      <c r="A1886">
        <v>2474</v>
      </c>
      <c r="B1886" t="s">
        <v>51</v>
      </c>
      <c r="J1886">
        <v>0</v>
      </c>
      <c r="K1886">
        <v>0</v>
      </c>
      <c r="L1886">
        <v>0</v>
      </c>
      <c r="M1886">
        <v>0</v>
      </c>
      <c r="N1886">
        <v>0</v>
      </c>
      <c r="O1886">
        <v>0</v>
      </c>
      <c r="P1886">
        <v>0</v>
      </c>
      <c r="Q1886">
        <v>0</v>
      </c>
      <c r="S1886">
        <v>10</v>
      </c>
      <c r="T1886">
        <v>0</v>
      </c>
      <c r="U1886">
        <v>0</v>
      </c>
      <c r="V1886">
        <v>0</v>
      </c>
      <c r="W1886">
        <v>10</v>
      </c>
      <c r="X1886">
        <v>0</v>
      </c>
      <c r="Y1886">
        <v>0</v>
      </c>
      <c r="Z1886">
        <v>4</v>
      </c>
      <c r="AA1886">
        <v>4</v>
      </c>
      <c r="AB1886">
        <v>0</v>
      </c>
      <c r="AC1886">
        <v>4</v>
      </c>
      <c r="AD1886">
        <v>4</v>
      </c>
      <c r="AE1886">
        <v>1.0374339238600001</v>
      </c>
      <c r="AF1886" t="s">
        <v>40</v>
      </c>
      <c r="AG1886">
        <v>0.2</v>
      </c>
      <c r="AH1886" t="s">
        <v>41</v>
      </c>
    </row>
    <row r="1887" spans="1:34" x14ac:dyDescent="0.25">
      <c r="A1887">
        <v>2474</v>
      </c>
      <c r="B1887" t="s">
        <v>51</v>
      </c>
      <c r="J1887">
        <v>0</v>
      </c>
      <c r="K1887">
        <v>0</v>
      </c>
      <c r="L1887">
        <v>0</v>
      </c>
      <c r="M1887">
        <v>0</v>
      </c>
      <c r="N1887">
        <v>0</v>
      </c>
      <c r="O1887">
        <v>0</v>
      </c>
      <c r="P1887">
        <v>0</v>
      </c>
      <c r="Q1887">
        <v>0</v>
      </c>
      <c r="S1887">
        <v>10</v>
      </c>
      <c r="T1887">
        <v>0</v>
      </c>
      <c r="U1887">
        <v>0</v>
      </c>
      <c r="V1887">
        <v>0</v>
      </c>
      <c r="W1887">
        <v>10</v>
      </c>
      <c r="X1887">
        <v>0</v>
      </c>
      <c r="Y1887">
        <v>0</v>
      </c>
      <c r="Z1887">
        <v>4</v>
      </c>
      <c r="AA1887">
        <v>4</v>
      </c>
      <c r="AB1887">
        <v>0</v>
      </c>
      <c r="AC1887">
        <v>4</v>
      </c>
      <c r="AD1887">
        <v>4</v>
      </c>
      <c r="AE1887">
        <v>1.0374339238600001</v>
      </c>
      <c r="AF1887" t="s">
        <v>42</v>
      </c>
      <c r="AG1887">
        <v>0.3</v>
      </c>
      <c r="AH1887" t="s">
        <v>43</v>
      </c>
    </row>
    <row r="1888" spans="1:34" x14ac:dyDescent="0.25">
      <c r="A1888">
        <v>2474</v>
      </c>
      <c r="B1888" t="s">
        <v>51</v>
      </c>
      <c r="J1888">
        <v>0</v>
      </c>
      <c r="K1888">
        <v>0</v>
      </c>
      <c r="L1888">
        <v>0</v>
      </c>
      <c r="M1888">
        <v>0</v>
      </c>
      <c r="N1888">
        <v>0</v>
      </c>
      <c r="O1888">
        <v>0</v>
      </c>
      <c r="P1888">
        <v>0</v>
      </c>
      <c r="Q1888">
        <v>0</v>
      </c>
      <c r="S1888">
        <v>10</v>
      </c>
      <c r="T1888">
        <v>0</v>
      </c>
      <c r="U1888">
        <v>0</v>
      </c>
      <c r="V1888">
        <v>0</v>
      </c>
      <c r="W1888">
        <v>10</v>
      </c>
      <c r="X1888">
        <v>0</v>
      </c>
      <c r="Y1888">
        <v>0</v>
      </c>
      <c r="Z1888">
        <v>4</v>
      </c>
      <c r="AA1888">
        <v>4</v>
      </c>
      <c r="AB1888">
        <v>0</v>
      </c>
      <c r="AC1888">
        <v>4</v>
      </c>
      <c r="AD1888">
        <v>4</v>
      </c>
      <c r="AE1888">
        <v>1.0374339238600001</v>
      </c>
      <c r="AF1888" t="s">
        <v>44</v>
      </c>
      <c r="AG1888">
        <v>0.4</v>
      </c>
      <c r="AH1888" t="s">
        <v>45</v>
      </c>
    </row>
    <row r="1889" spans="1:34" x14ac:dyDescent="0.25">
      <c r="A1889">
        <v>2474</v>
      </c>
      <c r="B1889" t="s">
        <v>51</v>
      </c>
      <c r="J1889">
        <v>0</v>
      </c>
      <c r="K1889">
        <v>0</v>
      </c>
      <c r="L1889">
        <v>0</v>
      </c>
      <c r="M1889">
        <v>0</v>
      </c>
      <c r="N1889">
        <v>0</v>
      </c>
      <c r="O1889">
        <v>0</v>
      </c>
      <c r="P1889">
        <v>0</v>
      </c>
      <c r="Q1889">
        <v>0</v>
      </c>
      <c r="S1889">
        <v>10</v>
      </c>
      <c r="T1889">
        <v>0</v>
      </c>
      <c r="U1889">
        <v>0</v>
      </c>
      <c r="V1889">
        <v>0</v>
      </c>
      <c r="W1889">
        <v>10</v>
      </c>
      <c r="X1889">
        <v>0</v>
      </c>
      <c r="Y1889">
        <v>0</v>
      </c>
      <c r="Z1889">
        <v>4</v>
      </c>
      <c r="AA1889">
        <v>4</v>
      </c>
      <c r="AB1889">
        <v>0</v>
      </c>
      <c r="AC1889">
        <v>4</v>
      </c>
      <c r="AD1889">
        <v>4</v>
      </c>
      <c r="AE1889">
        <v>1.0374339238600001</v>
      </c>
      <c r="AF1889" t="s">
        <v>46</v>
      </c>
      <c r="AG1889">
        <v>0.5</v>
      </c>
      <c r="AH1889" t="s">
        <v>47</v>
      </c>
    </row>
    <row r="1890" spans="1:34" x14ac:dyDescent="0.25">
      <c r="A1890">
        <v>2475</v>
      </c>
      <c r="B1890">
        <v>0</v>
      </c>
      <c r="C1890">
        <v>0</v>
      </c>
      <c r="D1890">
        <v>0</v>
      </c>
      <c r="E1890">
        <v>0</v>
      </c>
      <c r="F1890">
        <v>0</v>
      </c>
      <c r="G1890">
        <v>0</v>
      </c>
      <c r="H1890">
        <v>0</v>
      </c>
      <c r="J1890">
        <v>0</v>
      </c>
      <c r="K1890">
        <v>0</v>
      </c>
      <c r="L1890">
        <v>0</v>
      </c>
      <c r="M1890">
        <v>0</v>
      </c>
      <c r="N1890">
        <v>0</v>
      </c>
      <c r="O1890">
        <v>0</v>
      </c>
      <c r="P1890">
        <v>0</v>
      </c>
      <c r="Q1890">
        <v>0</v>
      </c>
      <c r="S1890">
        <v>5</v>
      </c>
      <c r="T1890">
        <v>0</v>
      </c>
      <c r="U1890">
        <v>2</v>
      </c>
      <c r="V1890">
        <v>2</v>
      </c>
      <c r="W1890">
        <v>0</v>
      </c>
      <c r="X1890">
        <v>0</v>
      </c>
      <c r="Y1890">
        <v>0</v>
      </c>
      <c r="Z1890">
        <v>3</v>
      </c>
      <c r="AA1890">
        <v>3</v>
      </c>
      <c r="AB1890">
        <v>2</v>
      </c>
      <c r="AC1890">
        <v>1</v>
      </c>
      <c r="AD1890">
        <v>3</v>
      </c>
      <c r="AE1890">
        <v>1.04383375124</v>
      </c>
      <c r="AF1890" t="s">
        <v>49</v>
      </c>
      <c r="AG1890">
        <v>50</v>
      </c>
      <c r="AH1890" t="s">
        <v>50</v>
      </c>
    </row>
    <row r="1891" spans="1:34" x14ac:dyDescent="0.25">
      <c r="A1891">
        <v>2475</v>
      </c>
      <c r="B1891">
        <v>0</v>
      </c>
      <c r="C1891">
        <v>0</v>
      </c>
      <c r="D1891">
        <v>0</v>
      </c>
      <c r="E1891">
        <v>0</v>
      </c>
      <c r="F1891">
        <v>0</v>
      </c>
      <c r="G1891">
        <v>0</v>
      </c>
      <c r="H1891">
        <v>0</v>
      </c>
      <c r="J1891">
        <v>0</v>
      </c>
      <c r="K1891">
        <v>0</v>
      </c>
      <c r="L1891">
        <v>0</v>
      </c>
      <c r="M1891">
        <v>0</v>
      </c>
      <c r="N1891">
        <v>0</v>
      </c>
      <c r="O1891">
        <v>0</v>
      </c>
      <c r="P1891">
        <v>0</v>
      </c>
      <c r="Q1891">
        <v>0</v>
      </c>
      <c r="S1891">
        <v>5</v>
      </c>
      <c r="T1891">
        <v>0</v>
      </c>
      <c r="U1891">
        <v>2</v>
      </c>
      <c r="V1891">
        <v>2</v>
      </c>
      <c r="W1891">
        <v>0</v>
      </c>
      <c r="X1891">
        <v>0</v>
      </c>
      <c r="Y1891">
        <v>0</v>
      </c>
      <c r="Z1891">
        <v>3</v>
      </c>
      <c r="AA1891">
        <v>3</v>
      </c>
      <c r="AB1891">
        <v>2</v>
      </c>
      <c r="AC1891">
        <v>1</v>
      </c>
      <c r="AD1891">
        <v>3</v>
      </c>
      <c r="AE1891">
        <v>1.04383375124</v>
      </c>
      <c r="AF1891" t="s">
        <v>34</v>
      </c>
      <c r="AG1891">
        <v>100</v>
      </c>
      <c r="AH1891" t="s">
        <v>35</v>
      </c>
    </row>
    <row r="1892" spans="1:34" x14ac:dyDescent="0.25">
      <c r="A1892">
        <v>2475</v>
      </c>
      <c r="B1892">
        <v>0</v>
      </c>
      <c r="C1892">
        <v>0</v>
      </c>
      <c r="D1892">
        <v>0</v>
      </c>
      <c r="E1892">
        <v>0</v>
      </c>
      <c r="F1892">
        <v>0</v>
      </c>
      <c r="G1892">
        <v>0</v>
      </c>
      <c r="H1892">
        <v>0</v>
      </c>
      <c r="J1892">
        <v>0</v>
      </c>
      <c r="K1892">
        <v>0</v>
      </c>
      <c r="L1892">
        <v>0</v>
      </c>
      <c r="M1892">
        <v>0</v>
      </c>
      <c r="N1892">
        <v>0</v>
      </c>
      <c r="O1892">
        <v>0</v>
      </c>
      <c r="P1892">
        <v>0</v>
      </c>
      <c r="Q1892">
        <v>0</v>
      </c>
      <c r="S1892">
        <v>5</v>
      </c>
      <c r="T1892">
        <v>0</v>
      </c>
      <c r="U1892">
        <v>2</v>
      </c>
      <c r="V1892">
        <v>2</v>
      </c>
      <c r="W1892">
        <v>0</v>
      </c>
      <c r="X1892">
        <v>0</v>
      </c>
      <c r="Y1892">
        <v>0</v>
      </c>
      <c r="Z1892">
        <v>3</v>
      </c>
      <c r="AA1892">
        <v>3</v>
      </c>
      <c r="AB1892">
        <v>2</v>
      </c>
      <c r="AC1892">
        <v>1</v>
      </c>
      <c r="AD1892">
        <v>3</v>
      </c>
      <c r="AE1892">
        <v>1.04383375124</v>
      </c>
      <c r="AF1892" t="s">
        <v>36</v>
      </c>
      <c r="AG1892">
        <v>150</v>
      </c>
      <c r="AH1892" t="s">
        <v>37</v>
      </c>
    </row>
    <row r="1893" spans="1:34" x14ac:dyDescent="0.25">
      <c r="A1893">
        <v>2475</v>
      </c>
      <c r="B1893">
        <v>0</v>
      </c>
      <c r="C1893">
        <v>0</v>
      </c>
      <c r="D1893">
        <v>0</v>
      </c>
      <c r="E1893">
        <v>0</v>
      </c>
      <c r="F1893">
        <v>0</v>
      </c>
      <c r="G1893">
        <v>0</v>
      </c>
      <c r="H1893">
        <v>0</v>
      </c>
      <c r="J1893">
        <v>0</v>
      </c>
      <c r="K1893">
        <v>0</v>
      </c>
      <c r="L1893">
        <v>0</v>
      </c>
      <c r="M1893">
        <v>0</v>
      </c>
      <c r="N1893">
        <v>0</v>
      </c>
      <c r="O1893">
        <v>0</v>
      </c>
      <c r="P1893">
        <v>0</v>
      </c>
      <c r="Q1893">
        <v>0</v>
      </c>
      <c r="S1893">
        <v>5</v>
      </c>
      <c r="T1893">
        <v>0</v>
      </c>
      <c r="U1893">
        <v>2</v>
      </c>
      <c r="V1893">
        <v>2</v>
      </c>
      <c r="W1893">
        <v>0</v>
      </c>
      <c r="X1893">
        <v>0</v>
      </c>
      <c r="Y1893">
        <v>0</v>
      </c>
      <c r="Z1893">
        <v>3</v>
      </c>
      <c r="AA1893">
        <v>3</v>
      </c>
      <c r="AB1893">
        <v>2</v>
      </c>
      <c r="AC1893">
        <v>1</v>
      </c>
      <c r="AD1893">
        <v>3</v>
      </c>
      <c r="AE1893">
        <v>1.04383375124</v>
      </c>
      <c r="AF1893" t="s">
        <v>38</v>
      </c>
      <c r="AG1893">
        <v>200</v>
      </c>
      <c r="AH1893" t="s">
        <v>39</v>
      </c>
    </row>
    <row r="1894" spans="1:34" x14ac:dyDescent="0.25">
      <c r="A1894">
        <v>2478</v>
      </c>
      <c r="B1894">
        <v>0</v>
      </c>
      <c r="C1894">
        <v>0</v>
      </c>
      <c r="D1894">
        <v>0</v>
      </c>
      <c r="E1894">
        <v>0</v>
      </c>
      <c r="F1894">
        <v>0</v>
      </c>
      <c r="G1894">
        <v>0</v>
      </c>
      <c r="H1894">
        <v>0</v>
      </c>
      <c r="J1894">
        <v>0</v>
      </c>
      <c r="K1894">
        <v>0</v>
      </c>
      <c r="L1894">
        <v>0</v>
      </c>
      <c r="M1894">
        <v>0</v>
      </c>
      <c r="N1894">
        <v>0</v>
      </c>
      <c r="O1894">
        <v>0</v>
      </c>
      <c r="P1894">
        <v>0</v>
      </c>
      <c r="Q1894">
        <v>0</v>
      </c>
      <c r="S1894">
        <v>0</v>
      </c>
      <c r="T1894">
        <v>0</v>
      </c>
      <c r="U1894">
        <v>0</v>
      </c>
      <c r="V1894">
        <v>0</v>
      </c>
      <c r="W1894">
        <v>0</v>
      </c>
      <c r="X1894">
        <v>0</v>
      </c>
      <c r="Y1894">
        <v>0</v>
      </c>
      <c r="AA1894">
        <v>0</v>
      </c>
      <c r="AB1894">
        <v>0</v>
      </c>
      <c r="AC1894">
        <v>0</v>
      </c>
      <c r="AE1894">
        <v>1.5771031494400001</v>
      </c>
      <c r="AF1894" t="s">
        <v>46</v>
      </c>
      <c r="AG1894">
        <v>0.5</v>
      </c>
      <c r="AH1894" t="s">
        <v>47</v>
      </c>
    </row>
    <row r="1895" spans="1:34" x14ac:dyDescent="0.25">
      <c r="A1895">
        <v>2480</v>
      </c>
      <c r="B1895">
        <v>0</v>
      </c>
      <c r="C1895">
        <v>0</v>
      </c>
      <c r="D1895">
        <v>0</v>
      </c>
      <c r="E1895">
        <v>0</v>
      </c>
      <c r="F1895">
        <v>0</v>
      </c>
      <c r="G1895">
        <v>0</v>
      </c>
      <c r="H1895">
        <v>0</v>
      </c>
      <c r="J1895">
        <v>0</v>
      </c>
      <c r="K1895">
        <v>0</v>
      </c>
      <c r="L1895">
        <v>0</v>
      </c>
      <c r="M1895">
        <v>0</v>
      </c>
      <c r="N1895">
        <v>0</v>
      </c>
      <c r="O1895">
        <v>0</v>
      </c>
      <c r="P1895">
        <v>0</v>
      </c>
      <c r="Q1895">
        <v>0</v>
      </c>
      <c r="S1895">
        <v>6</v>
      </c>
      <c r="T1895">
        <v>1</v>
      </c>
      <c r="U1895">
        <v>1</v>
      </c>
      <c r="V1895">
        <v>1</v>
      </c>
      <c r="W1895">
        <v>3</v>
      </c>
      <c r="X1895">
        <v>0</v>
      </c>
      <c r="Y1895">
        <v>0</v>
      </c>
      <c r="Z1895">
        <v>2</v>
      </c>
      <c r="AA1895">
        <v>3</v>
      </c>
      <c r="AB1895">
        <v>0</v>
      </c>
      <c r="AC1895">
        <v>3</v>
      </c>
      <c r="AD1895">
        <v>1</v>
      </c>
      <c r="AE1895">
        <v>1.0562555389299999</v>
      </c>
      <c r="AF1895" t="s">
        <v>36</v>
      </c>
      <c r="AG1895">
        <v>150</v>
      </c>
      <c r="AH1895" t="s">
        <v>37</v>
      </c>
    </row>
    <row r="1896" spans="1:34" x14ac:dyDescent="0.25">
      <c r="A1896">
        <v>2480</v>
      </c>
      <c r="B1896">
        <v>0</v>
      </c>
      <c r="C1896">
        <v>0</v>
      </c>
      <c r="D1896">
        <v>0</v>
      </c>
      <c r="E1896">
        <v>0</v>
      </c>
      <c r="F1896">
        <v>0</v>
      </c>
      <c r="G1896">
        <v>0</v>
      </c>
      <c r="H1896">
        <v>0</v>
      </c>
      <c r="J1896">
        <v>0</v>
      </c>
      <c r="K1896">
        <v>0</v>
      </c>
      <c r="L1896">
        <v>0</v>
      </c>
      <c r="M1896">
        <v>0</v>
      </c>
      <c r="N1896">
        <v>0</v>
      </c>
      <c r="O1896">
        <v>0</v>
      </c>
      <c r="P1896">
        <v>0</v>
      </c>
      <c r="Q1896">
        <v>0</v>
      </c>
      <c r="S1896">
        <v>6</v>
      </c>
      <c r="T1896">
        <v>1</v>
      </c>
      <c r="U1896">
        <v>1</v>
      </c>
      <c r="V1896">
        <v>1</v>
      </c>
      <c r="W1896">
        <v>3</v>
      </c>
      <c r="X1896">
        <v>0</v>
      </c>
      <c r="Y1896">
        <v>0</v>
      </c>
      <c r="Z1896">
        <v>2</v>
      </c>
      <c r="AA1896">
        <v>3</v>
      </c>
      <c r="AB1896">
        <v>0</v>
      </c>
      <c r="AC1896">
        <v>3</v>
      </c>
      <c r="AD1896">
        <v>1</v>
      </c>
      <c r="AE1896">
        <v>1.0562555389299999</v>
      </c>
      <c r="AF1896" t="s">
        <v>38</v>
      </c>
      <c r="AG1896">
        <v>200</v>
      </c>
      <c r="AH1896" t="s">
        <v>39</v>
      </c>
    </row>
    <row r="1897" spans="1:34" x14ac:dyDescent="0.25">
      <c r="A1897">
        <v>2481</v>
      </c>
      <c r="B1897">
        <v>0</v>
      </c>
      <c r="C1897">
        <v>0</v>
      </c>
      <c r="D1897">
        <v>0</v>
      </c>
      <c r="E1897">
        <v>0</v>
      </c>
      <c r="F1897">
        <v>0</v>
      </c>
      <c r="G1897">
        <v>0</v>
      </c>
      <c r="H1897">
        <v>0</v>
      </c>
      <c r="J1897">
        <v>10</v>
      </c>
      <c r="K1897">
        <v>0</v>
      </c>
      <c r="L1897">
        <v>0</v>
      </c>
      <c r="M1897">
        <v>0</v>
      </c>
      <c r="N1897">
        <v>0</v>
      </c>
      <c r="O1897">
        <v>0</v>
      </c>
      <c r="P1897">
        <v>0</v>
      </c>
      <c r="Q1897">
        <v>0</v>
      </c>
      <c r="S1897">
        <v>2</v>
      </c>
      <c r="T1897">
        <v>0</v>
      </c>
      <c r="U1897">
        <v>2</v>
      </c>
      <c r="V1897">
        <v>0</v>
      </c>
      <c r="W1897">
        <v>0</v>
      </c>
      <c r="X1897">
        <v>0</v>
      </c>
      <c r="Y1897">
        <v>0</v>
      </c>
      <c r="AA1897">
        <v>2</v>
      </c>
      <c r="AB1897">
        <v>0</v>
      </c>
      <c r="AC1897">
        <v>2</v>
      </c>
      <c r="AE1897">
        <v>1.67993162743</v>
      </c>
      <c r="AF1897" t="s">
        <v>34</v>
      </c>
      <c r="AG1897">
        <v>100</v>
      </c>
      <c r="AH1897" t="s">
        <v>35</v>
      </c>
    </row>
    <row r="1898" spans="1:34" x14ac:dyDescent="0.25">
      <c r="A1898">
        <v>2481</v>
      </c>
      <c r="B1898">
        <v>0</v>
      </c>
      <c r="C1898">
        <v>0</v>
      </c>
      <c r="D1898">
        <v>0</v>
      </c>
      <c r="E1898">
        <v>0</v>
      </c>
      <c r="F1898">
        <v>0</v>
      </c>
      <c r="G1898">
        <v>0</v>
      </c>
      <c r="H1898">
        <v>0</v>
      </c>
      <c r="J1898">
        <v>10</v>
      </c>
      <c r="K1898">
        <v>0</v>
      </c>
      <c r="L1898">
        <v>0</v>
      </c>
      <c r="M1898">
        <v>0</v>
      </c>
      <c r="N1898">
        <v>0</v>
      </c>
      <c r="O1898">
        <v>0</v>
      </c>
      <c r="P1898">
        <v>0</v>
      </c>
      <c r="Q1898">
        <v>0</v>
      </c>
      <c r="S1898">
        <v>2</v>
      </c>
      <c r="T1898">
        <v>0</v>
      </c>
      <c r="U1898">
        <v>2</v>
      </c>
      <c r="V1898">
        <v>0</v>
      </c>
      <c r="W1898">
        <v>0</v>
      </c>
      <c r="X1898">
        <v>0</v>
      </c>
      <c r="Y1898">
        <v>0</v>
      </c>
      <c r="AA1898">
        <v>2</v>
      </c>
      <c r="AB1898">
        <v>0</v>
      </c>
      <c r="AC1898">
        <v>2</v>
      </c>
      <c r="AE1898">
        <v>1.67993162743</v>
      </c>
      <c r="AF1898" t="s">
        <v>36</v>
      </c>
      <c r="AG1898">
        <v>150</v>
      </c>
      <c r="AH1898" t="s">
        <v>37</v>
      </c>
    </row>
    <row r="1899" spans="1:34" x14ac:dyDescent="0.25">
      <c r="A1899">
        <v>2481</v>
      </c>
      <c r="B1899">
        <v>0</v>
      </c>
      <c r="C1899">
        <v>0</v>
      </c>
      <c r="D1899">
        <v>0</v>
      </c>
      <c r="E1899">
        <v>0</v>
      </c>
      <c r="F1899">
        <v>0</v>
      </c>
      <c r="G1899">
        <v>0</v>
      </c>
      <c r="H1899">
        <v>0</v>
      </c>
      <c r="J1899">
        <v>10</v>
      </c>
      <c r="K1899">
        <v>0</v>
      </c>
      <c r="L1899">
        <v>0</v>
      </c>
      <c r="M1899">
        <v>0</v>
      </c>
      <c r="N1899">
        <v>0</v>
      </c>
      <c r="O1899">
        <v>0</v>
      </c>
      <c r="P1899">
        <v>0</v>
      </c>
      <c r="Q1899">
        <v>0</v>
      </c>
      <c r="S1899">
        <v>2</v>
      </c>
      <c r="T1899">
        <v>0</v>
      </c>
      <c r="U1899">
        <v>2</v>
      </c>
      <c r="V1899">
        <v>0</v>
      </c>
      <c r="W1899">
        <v>0</v>
      </c>
      <c r="X1899">
        <v>0</v>
      </c>
      <c r="Y1899">
        <v>0</v>
      </c>
      <c r="AA1899">
        <v>2</v>
      </c>
      <c r="AB1899">
        <v>0</v>
      </c>
      <c r="AC1899">
        <v>2</v>
      </c>
      <c r="AE1899">
        <v>1.67993162743</v>
      </c>
      <c r="AF1899" t="s">
        <v>38</v>
      </c>
      <c r="AG1899">
        <v>200</v>
      </c>
      <c r="AH1899" t="s">
        <v>39</v>
      </c>
    </row>
    <row r="1900" spans="1:34" x14ac:dyDescent="0.25">
      <c r="A1900">
        <v>2481</v>
      </c>
      <c r="B1900">
        <v>0</v>
      </c>
      <c r="C1900">
        <v>0</v>
      </c>
      <c r="D1900">
        <v>0</v>
      </c>
      <c r="E1900">
        <v>0</v>
      </c>
      <c r="F1900">
        <v>0</v>
      </c>
      <c r="G1900">
        <v>0</v>
      </c>
      <c r="H1900">
        <v>0</v>
      </c>
      <c r="J1900">
        <v>10</v>
      </c>
      <c r="K1900">
        <v>0</v>
      </c>
      <c r="L1900">
        <v>0</v>
      </c>
      <c r="M1900">
        <v>0</v>
      </c>
      <c r="N1900">
        <v>0</v>
      </c>
      <c r="O1900">
        <v>0</v>
      </c>
      <c r="P1900">
        <v>0</v>
      </c>
      <c r="Q1900">
        <v>0</v>
      </c>
      <c r="S1900">
        <v>2</v>
      </c>
      <c r="T1900">
        <v>0</v>
      </c>
      <c r="U1900">
        <v>2</v>
      </c>
      <c r="V1900">
        <v>0</v>
      </c>
      <c r="W1900">
        <v>0</v>
      </c>
      <c r="X1900">
        <v>0</v>
      </c>
      <c r="Y1900">
        <v>0</v>
      </c>
      <c r="AA1900">
        <v>2</v>
      </c>
      <c r="AB1900">
        <v>0</v>
      </c>
      <c r="AC1900">
        <v>2</v>
      </c>
      <c r="AE1900">
        <v>1.67993162743</v>
      </c>
      <c r="AF1900" t="s">
        <v>46</v>
      </c>
      <c r="AG1900">
        <v>0.5</v>
      </c>
      <c r="AH1900" t="s">
        <v>47</v>
      </c>
    </row>
    <row r="1901" spans="1:34" x14ac:dyDescent="0.25">
      <c r="A1901">
        <v>2488</v>
      </c>
      <c r="B1901">
        <v>5</v>
      </c>
      <c r="C1901">
        <v>0</v>
      </c>
      <c r="D1901">
        <v>0</v>
      </c>
      <c r="E1901">
        <v>0</v>
      </c>
      <c r="F1901">
        <v>5</v>
      </c>
      <c r="G1901">
        <v>0</v>
      </c>
      <c r="H1901">
        <v>0</v>
      </c>
      <c r="I1901">
        <v>0.8</v>
      </c>
      <c r="J1901">
        <v>0</v>
      </c>
      <c r="K1901">
        <v>0</v>
      </c>
      <c r="L1901">
        <v>0</v>
      </c>
      <c r="M1901">
        <v>0</v>
      </c>
      <c r="N1901">
        <v>0</v>
      </c>
      <c r="O1901">
        <v>0</v>
      </c>
      <c r="P1901">
        <v>0</v>
      </c>
      <c r="Q1901">
        <v>0</v>
      </c>
      <c r="S1901">
        <v>2</v>
      </c>
      <c r="T1901">
        <v>0</v>
      </c>
      <c r="U1901">
        <v>0</v>
      </c>
      <c r="V1901">
        <v>0</v>
      </c>
      <c r="W1901">
        <v>2</v>
      </c>
      <c r="X1901">
        <v>0</v>
      </c>
      <c r="Y1901">
        <v>0</v>
      </c>
      <c r="Z1901">
        <v>1</v>
      </c>
      <c r="AA1901">
        <v>5</v>
      </c>
      <c r="AB1901">
        <v>2</v>
      </c>
      <c r="AC1901">
        <v>3</v>
      </c>
      <c r="AD1901">
        <v>1</v>
      </c>
      <c r="AE1901">
        <v>1.1323082685200001</v>
      </c>
      <c r="AF1901" t="s">
        <v>49</v>
      </c>
      <c r="AG1901">
        <v>50</v>
      </c>
      <c r="AH1901" t="s">
        <v>50</v>
      </c>
    </row>
    <row r="1902" spans="1:34" x14ac:dyDescent="0.25">
      <c r="A1902">
        <v>2488</v>
      </c>
      <c r="B1902">
        <v>5</v>
      </c>
      <c r="C1902">
        <v>0</v>
      </c>
      <c r="D1902">
        <v>0</v>
      </c>
      <c r="E1902">
        <v>0</v>
      </c>
      <c r="F1902">
        <v>5</v>
      </c>
      <c r="G1902">
        <v>0</v>
      </c>
      <c r="H1902">
        <v>0</v>
      </c>
      <c r="I1902">
        <v>0.8</v>
      </c>
      <c r="J1902">
        <v>0</v>
      </c>
      <c r="K1902">
        <v>0</v>
      </c>
      <c r="L1902">
        <v>0</v>
      </c>
      <c r="M1902">
        <v>0</v>
      </c>
      <c r="N1902">
        <v>0</v>
      </c>
      <c r="O1902">
        <v>0</v>
      </c>
      <c r="P1902">
        <v>0</v>
      </c>
      <c r="Q1902">
        <v>0</v>
      </c>
      <c r="S1902">
        <v>2</v>
      </c>
      <c r="T1902">
        <v>0</v>
      </c>
      <c r="U1902">
        <v>0</v>
      </c>
      <c r="V1902">
        <v>0</v>
      </c>
      <c r="W1902">
        <v>2</v>
      </c>
      <c r="X1902">
        <v>0</v>
      </c>
      <c r="Y1902">
        <v>0</v>
      </c>
      <c r="Z1902">
        <v>1</v>
      </c>
      <c r="AA1902">
        <v>5</v>
      </c>
      <c r="AB1902">
        <v>2</v>
      </c>
      <c r="AC1902">
        <v>3</v>
      </c>
      <c r="AD1902">
        <v>1</v>
      </c>
      <c r="AE1902">
        <v>1.1323082685200001</v>
      </c>
      <c r="AF1902" t="s">
        <v>34</v>
      </c>
      <c r="AG1902">
        <v>100</v>
      </c>
      <c r="AH1902" t="s">
        <v>35</v>
      </c>
    </row>
    <row r="1903" spans="1:34" x14ac:dyDescent="0.25">
      <c r="A1903">
        <v>2488</v>
      </c>
      <c r="B1903">
        <v>5</v>
      </c>
      <c r="C1903">
        <v>0</v>
      </c>
      <c r="D1903">
        <v>0</v>
      </c>
      <c r="E1903">
        <v>0</v>
      </c>
      <c r="F1903">
        <v>5</v>
      </c>
      <c r="G1903">
        <v>0</v>
      </c>
      <c r="H1903">
        <v>0</v>
      </c>
      <c r="I1903">
        <v>0.8</v>
      </c>
      <c r="J1903">
        <v>0</v>
      </c>
      <c r="K1903">
        <v>0</v>
      </c>
      <c r="L1903">
        <v>0</v>
      </c>
      <c r="M1903">
        <v>0</v>
      </c>
      <c r="N1903">
        <v>0</v>
      </c>
      <c r="O1903">
        <v>0</v>
      </c>
      <c r="P1903">
        <v>0</v>
      </c>
      <c r="Q1903">
        <v>0</v>
      </c>
      <c r="S1903">
        <v>2</v>
      </c>
      <c r="T1903">
        <v>0</v>
      </c>
      <c r="U1903">
        <v>0</v>
      </c>
      <c r="V1903">
        <v>0</v>
      </c>
      <c r="W1903">
        <v>2</v>
      </c>
      <c r="X1903">
        <v>0</v>
      </c>
      <c r="Y1903">
        <v>0</v>
      </c>
      <c r="Z1903">
        <v>1</v>
      </c>
      <c r="AA1903">
        <v>5</v>
      </c>
      <c r="AB1903">
        <v>2</v>
      </c>
      <c r="AC1903">
        <v>3</v>
      </c>
      <c r="AD1903">
        <v>1</v>
      </c>
      <c r="AE1903">
        <v>1.1323082685200001</v>
      </c>
      <c r="AF1903" t="s">
        <v>36</v>
      </c>
      <c r="AG1903">
        <v>150</v>
      </c>
      <c r="AH1903" t="s">
        <v>37</v>
      </c>
    </row>
    <row r="1904" spans="1:34" x14ac:dyDescent="0.25">
      <c r="A1904">
        <v>2488</v>
      </c>
      <c r="B1904">
        <v>5</v>
      </c>
      <c r="C1904">
        <v>0</v>
      </c>
      <c r="D1904">
        <v>0</v>
      </c>
      <c r="E1904">
        <v>0</v>
      </c>
      <c r="F1904">
        <v>5</v>
      </c>
      <c r="G1904">
        <v>0</v>
      </c>
      <c r="H1904">
        <v>0</v>
      </c>
      <c r="I1904">
        <v>0.8</v>
      </c>
      <c r="J1904">
        <v>0</v>
      </c>
      <c r="K1904">
        <v>0</v>
      </c>
      <c r="L1904">
        <v>0</v>
      </c>
      <c r="M1904">
        <v>0</v>
      </c>
      <c r="N1904">
        <v>0</v>
      </c>
      <c r="O1904">
        <v>0</v>
      </c>
      <c r="P1904">
        <v>0</v>
      </c>
      <c r="Q1904">
        <v>0</v>
      </c>
      <c r="S1904">
        <v>2</v>
      </c>
      <c r="T1904">
        <v>0</v>
      </c>
      <c r="U1904">
        <v>0</v>
      </c>
      <c r="V1904">
        <v>0</v>
      </c>
      <c r="W1904">
        <v>2</v>
      </c>
      <c r="X1904">
        <v>0</v>
      </c>
      <c r="Y1904">
        <v>0</v>
      </c>
      <c r="Z1904">
        <v>1</v>
      </c>
      <c r="AA1904">
        <v>5</v>
      </c>
      <c r="AB1904">
        <v>2</v>
      </c>
      <c r="AC1904">
        <v>3</v>
      </c>
      <c r="AD1904">
        <v>1</v>
      </c>
      <c r="AE1904">
        <v>1.1323082685200001</v>
      </c>
      <c r="AF1904" t="s">
        <v>38</v>
      </c>
      <c r="AG1904">
        <v>200</v>
      </c>
      <c r="AH1904" t="s">
        <v>39</v>
      </c>
    </row>
    <row r="1905" spans="1:34" x14ac:dyDescent="0.25">
      <c r="A1905">
        <v>2488</v>
      </c>
      <c r="B1905">
        <v>5</v>
      </c>
      <c r="C1905">
        <v>0</v>
      </c>
      <c r="D1905">
        <v>0</v>
      </c>
      <c r="E1905">
        <v>0</v>
      </c>
      <c r="F1905">
        <v>5</v>
      </c>
      <c r="G1905">
        <v>0</v>
      </c>
      <c r="H1905">
        <v>0</v>
      </c>
      <c r="I1905">
        <v>0.8</v>
      </c>
      <c r="J1905">
        <v>0</v>
      </c>
      <c r="K1905">
        <v>0</v>
      </c>
      <c r="L1905">
        <v>0</v>
      </c>
      <c r="M1905">
        <v>0</v>
      </c>
      <c r="N1905">
        <v>0</v>
      </c>
      <c r="O1905">
        <v>0</v>
      </c>
      <c r="P1905">
        <v>0</v>
      </c>
      <c r="Q1905">
        <v>0</v>
      </c>
      <c r="S1905">
        <v>2</v>
      </c>
      <c r="T1905">
        <v>0</v>
      </c>
      <c r="U1905">
        <v>0</v>
      </c>
      <c r="V1905">
        <v>0</v>
      </c>
      <c r="W1905">
        <v>2</v>
      </c>
      <c r="X1905">
        <v>0</v>
      </c>
      <c r="Y1905">
        <v>0</v>
      </c>
      <c r="Z1905">
        <v>1</v>
      </c>
      <c r="AA1905">
        <v>5</v>
      </c>
      <c r="AB1905">
        <v>2</v>
      </c>
      <c r="AC1905">
        <v>3</v>
      </c>
      <c r="AD1905">
        <v>1</v>
      </c>
      <c r="AE1905">
        <v>1.1323082685200001</v>
      </c>
      <c r="AF1905" t="s">
        <v>44</v>
      </c>
      <c r="AG1905">
        <v>0.4</v>
      </c>
      <c r="AH1905" t="s">
        <v>45</v>
      </c>
    </row>
    <row r="1906" spans="1:34" x14ac:dyDescent="0.25">
      <c r="A1906">
        <v>2488</v>
      </c>
      <c r="B1906">
        <v>5</v>
      </c>
      <c r="C1906">
        <v>0</v>
      </c>
      <c r="D1906">
        <v>0</v>
      </c>
      <c r="E1906">
        <v>0</v>
      </c>
      <c r="F1906">
        <v>5</v>
      </c>
      <c r="G1906">
        <v>0</v>
      </c>
      <c r="H1906">
        <v>0</v>
      </c>
      <c r="I1906">
        <v>0.8</v>
      </c>
      <c r="J1906">
        <v>0</v>
      </c>
      <c r="K1906">
        <v>0</v>
      </c>
      <c r="L1906">
        <v>0</v>
      </c>
      <c r="M1906">
        <v>0</v>
      </c>
      <c r="N1906">
        <v>0</v>
      </c>
      <c r="O1906">
        <v>0</v>
      </c>
      <c r="P1906">
        <v>0</v>
      </c>
      <c r="Q1906">
        <v>0</v>
      </c>
      <c r="S1906">
        <v>2</v>
      </c>
      <c r="T1906">
        <v>0</v>
      </c>
      <c r="U1906">
        <v>0</v>
      </c>
      <c r="V1906">
        <v>0</v>
      </c>
      <c r="W1906">
        <v>2</v>
      </c>
      <c r="X1906">
        <v>0</v>
      </c>
      <c r="Y1906">
        <v>0</v>
      </c>
      <c r="Z1906">
        <v>1</v>
      </c>
      <c r="AA1906">
        <v>5</v>
      </c>
      <c r="AB1906">
        <v>2</v>
      </c>
      <c r="AC1906">
        <v>3</v>
      </c>
      <c r="AD1906">
        <v>1</v>
      </c>
      <c r="AE1906">
        <v>1.1323082685200001</v>
      </c>
      <c r="AF1906" t="s">
        <v>46</v>
      </c>
      <c r="AG1906">
        <v>0.5</v>
      </c>
      <c r="AH1906" t="s">
        <v>47</v>
      </c>
    </row>
    <row r="1907" spans="1:34" x14ac:dyDescent="0.25">
      <c r="A1907">
        <v>2489</v>
      </c>
      <c r="B1907">
        <v>0</v>
      </c>
      <c r="C1907">
        <v>0</v>
      </c>
      <c r="D1907">
        <v>0</v>
      </c>
      <c r="E1907">
        <v>0</v>
      </c>
      <c r="F1907">
        <v>0</v>
      </c>
      <c r="G1907">
        <v>0</v>
      </c>
      <c r="H1907">
        <v>0</v>
      </c>
      <c r="J1907">
        <v>8</v>
      </c>
      <c r="K1907">
        <v>8</v>
      </c>
      <c r="L1907">
        <v>0</v>
      </c>
      <c r="M1907">
        <v>0</v>
      </c>
      <c r="N1907">
        <v>0</v>
      </c>
      <c r="O1907">
        <v>8</v>
      </c>
      <c r="P1907">
        <v>0</v>
      </c>
      <c r="Q1907">
        <v>0</v>
      </c>
      <c r="S1907">
        <v>2</v>
      </c>
      <c r="T1907">
        <v>0</v>
      </c>
      <c r="U1907">
        <v>0</v>
      </c>
      <c r="V1907">
        <v>0</v>
      </c>
      <c r="W1907">
        <v>2</v>
      </c>
      <c r="X1907">
        <v>0</v>
      </c>
      <c r="Y1907">
        <v>0</v>
      </c>
      <c r="AA1907">
        <v>4</v>
      </c>
      <c r="AB1907">
        <v>0</v>
      </c>
      <c r="AC1907">
        <v>2</v>
      </c>
      <c r="AE1907">
        <v>1.7200814263599999</v>
      </c>
      <c r="AF1907" t="s">
        <v>38</v>
      </c>
      <c r="AG1907">
        <v>200</v>
      </c>
      <c r="AH1907" t="s">
        <v>39</v>
      </c>
    </row>
    <row r="1908" spans="1:34" x14ac:dyDescent="0.25">
      <c r="A1908">
        <v>2490</v>
      </c>
      <c r="B1908" t="s">
        <v>51</v>
      </c>
      <c r="J1908">
        <v>0</v>
      </c>
      <c r="K1908">
        <v>0</v>
      </c>
      <c r="L1908">
        <v>0</v>
      </c>
      <c r="M1908">
        <v>0</v>
      </c>
      <c r="N1908">
        <v>0</v>
      </c>
      <c r="O1908">
        <v>0</v>
      </c>
      <c r="P1908">
        <v>0</v>
      </c>
      <c r="Q1908">
        <v>0</v>
      </c>
      <c r="S1908" t="s">
        <v>51</v>
      </c>
      <c r="AA1908" t="s">
        <v>51</v>
      </c>
      <c r="AE1908">
        <v>0.76656559552299997</v>
      </c>
      <c r="AF1908" t="s">
        <v>34</v>
      </c>
      <c r="AG1908">
        <v>100</v>
      </c>
      <c r="AH1908" t="s">
        <v>35</v>
      </c>
    </row>
    <row r="1909" spans="1:34" x14ac:dyDescent="0.25">
      <c r="A1909">
        <v>2490</v>
      </c>
      <c r="B1909" t="s">
        <v>51</v>
      </c>
      <c r="J1909">
        <v>0</v>
      </c>
      <c r="K1909">
        <v>0</v>
      </c>
      <c r="L1909">
        <v>0</v>
      </c>
      <c r="M1909">
        <v>0</v>
      </c>
      <c r="N1909">
        <v>0</v>
      </c>
      <c r="O1909">
        <v>0</v>
      </c>
      <c r="P1909">
        <v>0</v>
      </c>
      <c r="Q1909">
        <v>0</v>
      </c>
      <c r="S1909" t="s">
        <v>51</v>
      </c>
      <c r="AA1909" t="s">
        <v>51</v>
      </c>
      <c r="AE1909">
        <v>0.76656559552299997</v>
      </c>
      <c r="AF1909" t="s">
        <v>36</v>
      </c>
      <c r="AG1909">
        <v>150</v>
      </c>
      <c r="AH1909" t="s">
        <v>37</v>
      </c>
    </row>
    <row r="1910" spans="1:34" x14ac:dyDescent="0.25">
      <c r="A1910">
        <v>2490</v>
      </c>
      <c r="B1910" t="s">
        <v>51</v>
      </c>
      <c r="J1910">
        <v>0</v>
      </c>
      <c r="K1910">
        <v>0</v>
      </c>
      <c r="L1910">
        <v>0</v>
      </c>
      <c r="M1910">
        <v>0</v>
      </c>
      <c r="N1910">
        <v>0</v>
      </c>
      <c r="O1910">
        <v>0</v>
      </c>
      <c r="P1910">
        <v>0</v>
      </c>
      <c r="Q1910">
        <v>0</v>
      </c>
      <c r="S1910" t="s">
        <v>51</v>
      </c>
      <c r="AA1910" t="s">
        <v>51</v>
      </c>
      <c r="AE1910">
        <v>0.76656559552299997</v>
      </c>
      <c r="AF1910" t="s">
        <v>38</v>
      </c>
      <c r="AG1910">
        <v>200</v>
      </c>
      <c r="AH1910" t="s">
        <v>39</v>
      </c>
    </row>
    <row r="1911" spans="1:34" x14ac:dyDescent="0.25">
      <c r="A1911">
        <v>2490</v>
      </c>
      <c r="B1911" t="s">
        <v>51</v>
      </c>
      <c r="J1911">
        <v>0</v>
      </c>
      <c r="K1911">
        <v>0</v>
      </c>
      <c r="L1911">
        <v>0</v>
      </c>
      <c r="M1911">
        <v>0</v>
      </c>
      <c r="N1911">
        <v>0</v>
      </c>
      <c r="O1911">
        <v>0</v>
      </c>
      <c r="P1911">
        <v>0</v>
      </c>
      <c r="Q1911">
        <v>0</v>
      </c>
      <c r="S1911" t="s">
        <v>51</v>
      </c>
      <c r="AA1911" t="s">
        <v>51</v>
      </c>
      <c r="AE1911">
        <v>0.76656559552299997</v>
      </c>
      <c r="AF1911" t="s">
        <v>44</v>
      </c>
      <c r="AG1911">
        <v>0.4</v>
      </c>
      <c r="AH1911" t="s">
        <v>45</v>
      </c>
    </row>
    <row r="1912" spans="1:34" x14ac:dyDescent="0.25">
      <c r="A1912">
        <v>2490</v>
      </c>
      <c r="B1912" t="s">
        <v>51</v>
      </c>
      <c r="J1912">
        <v>0</v>
      </c>
      <c r="K1912">
        <v>0</v>
      </c>
      <c r="L1912">
        <v>0</v>
      </c>
      <c r="M1912">
        <v>0</v>
      </c>
      <c r="N1912">
        <v>0</v>
      </c>
      <c r="O1912">
        <v>0</v>
      </c>
      <c r="P1912">
        <v>0</v>
      </c>
      <c r="Q1912">
        <v>0</v>
      </c>
      <c r="S1912" t="s">
        <v>51</v>
      </c>
      <c r="AA1912" t="s">
        <v>51</v>
      </c>
      <c r="AE1912">
        <v>0.76656559552299997</v>
      </c>
      <c r="AF1912" t="s">
        <v>46</v>
      </c>
      <c r="AG1912">
        <v>0.5</v>
      </c>
      <c r="AH1912" t="s">
        <v>47</v>
      </c>
    </row>
    <row r="1913" spans="1:34" x14ac:dyDescent="0.25">
      <c r="A1913">
        <v>2493</v>
      </c>
      <c r="B1913" t="s">
        <v>52</v>
      </c>
      <c r="J1913" t="s">
        <v>52</v>
      </c>
      <c r="K1913" t="s">
        <v>52</v>
      </c>
      <c r="S1913" t="s">
        <v>52</v>
      </c>
      <c r="AA1913" t="s">
        <v>52</v>
      </c>
      <c r="AE1913">
        <v>1.2362210753</v>
      </c>
      <c r="AF1913" t="s">
        <v>42</v>
      </c>
      <c r="AG1913">
        <v>0.3</v>
      </c>
      <c r="AH1913" t="s">
        <v>43</v>
      </c>
    </row>
    <row r="1914" spans="1:34" x14ac:dyDescent="0.25">
      <c r="A1914">
        <v>2493</v>
      </c>
      <c r="B1914" t="s">
        <v>52</v>
      </c>
      <c r="J1914" t="s">
        <v>52</v>
      </c>
      <c r="K1914" t="s">
        <v>52</v>
      </c>
      <c r="S1914" t="s">
        <v>52</v>
      </c>
      <c r="AA1914" t="s">
        <v>52</v>
      </c>
      <c r="AE1914">
        <v>1.2362210753</v>
      </c>
      <c r="AF1914" t="s">
        <v>44</v>
      </c>
      <c r="AG1914">
        <v>0.4</v>
      </c>
      <c r="AH1914" t="s">
        <v>45</v>
      </c>
    </row>
    <row r="1915" spans="1:34" x14ac:dyDescent="0.25">
      <c r="A1915">
        <v>2493</v>
      </c>
      <c r="B1915" t="s">
        <v>52</v>
      </c>
      <c r="J1915" t="s">
        <v>52</v>
      </c>
      <c r="K1915" t="s">
        <v>52</v>
      </c>
      <c r="S1915" t="s">
        <v>52</v>
      </c>
      <c r="AA1915" t="s">
        <v>52</v>
      </c>
      <c r="AE1915">
        <v>1.2362210753</v>
      </c>
      <c r="AF1915" t="s">
        <v>46</v>
      </c>
      <c r="AG1915">
        <v>0.5</v>
      </c>
      <c r="AH1915" t="s">
        <v>47</v>
      </c>
    </row>
    <row r="1916" spans="1:34" x14ac:dyDescent="0.25">
      <c r="A1916">
        <v>2496</v>
      </c>
      <c r="B1916">
        <v>0</v>
      </c>
      <c r="C1916">
        <v>0</v>
      </c>
      <c r="D1916">
        <v>0</v>
      </c>
      <c r="E1916">
        <v>0</v>
      </c>
      <c r="F1916">
        <v>0</v>
      </c>
      <c r="G1916">
        <v>0</v>
      </c>
      <c r="H1916">
        <v>0</v>
      </c>
      <c r="J1916">
        <v>8</v>
      </c>
      <c r="K1916">
        <v>10</v>
      </c>
      <c r="L1916">
        <v>0</v>
      </c>
      <c r="M1916">
        <v>2</v>
      </c>
      <c r="N1916">
        <v>0</v>
      </c>
      <c r="O1916">
        <v>2</v>
      </c>
      <c r="P1916">
        <v>2</v>
      </c>
      <c r="Q1916">
        <v>2</v>
      </c>
      <c r="R1916">
        <v>1</v>
      </c>
      <c r="S1916">
        <v>0</v>
      </c>
      <c r="T1916">
        <v>0</v>
      </c>
      <c r="U1916">
        <v>0</v>
      </c>
      <c r="V1916">
        <v>0</v>
      </c>
      <c r="W1916">
        <v>0</v>
      </c>
      <c r="X1916">
        <v>0</v>
      </c>
      <c r="Y1916">
        <v>0</v>
      </c>
      <c r="AA1916">
        <v>0</v>
      </c>
      <c r="AB1916">
        <v>0</v>
      </c>
      <c r="AC1916">
        <v>0</v>
      </c>
      <c r="AE1916">
        <v>1.14888757712</v>
      </c>
      <c r="AF1916" t="s">
        <v>34</v>
      </c>
      <c r="AG1916">
        <v>100</v>
      </c>
      <c r="AH1916" t="s">
        <v>35</v>
      </c>
    </row>
    <row r="1917" spans="1:34" x14ac:dyDescent="0.25">
      <c r="A1917">
        <v>2496</v>
      </c>
      <c r="B1917">
        <v>0</v>
      </c>
      <c r="C1917">
        <v>0</v>
      </c>
      <c r="D1917">
        <v>0</v>
      </c>
      <c r="E1917">
        <v>0</v>
      </c>
      <c r="F1917">
        <v>0</v>
      </c>
      <c r="G1917">
        <v>0</v>
      </c>
      <c r="H1917">
        <v>0</v>
      </c>
      <c r="J1917">
        <v>8</v>
      </c>
      <c r="K1917">
        <v>10</v>
      </c>
      <c r="L1917">
        <v>0</v>
      </c>
      <c r="M1917">
        <v>2</v>
      </c>
      <c r="N1917">
        <v>0</v>
      </c>
      <c r="O1917">
        <v>2</v>
      </c>
      <c r="P1917">
        <v>2</v>
      </c>
      <c r="Q1917">
        <v>2</v>
      </c>
      <c r="R1917">
        <v>1</v>
      </c>
      <c r="S1917">
        <v>0</v>
      </c>
      <c r="T1917">
        <v>0</v>
      </c>
      <c r="U1917">
        <v>0</v>
      </c>
      <c r="V1917">
        <v>0</v>
      </c>
      <c r="W1917">
        <v>0</v>
      </c>
      <c r="X1917">
        <v>0</v>
      </c>
      <c r="Y1917">
        <v>0</v>
      </c>
      <c r="AA1917">
        <v>0</v>
      </c>
      <c r="AB1917">
        <v>0</v>
      </c>
      <c r="AC1917">
        <v>0</v>
      </c>
      <c r="AE1917">
        <v>1.14888757712</v>
      </c>
      <c r="AF1917" t="s">
        <v>36</v>
      </c>
      <c r="AG1917">
        <v>150</v>
      </c>
      <c r="AH1917" t="s">
        <v>37</v>
      </c>
    </row>
    <row r="1918" spans="1:34" x14ac:dyDescent="0.25">
      <c r="A1918">
        <v>2496</v>
      </c>
      <c r="B1918">
        <v>0</v>
      </c>
      <c r="C1918">
        <v>0</v>
      </c>
      <c r="D1918">
        <v>0</v>
      </c>
      <c r="E1918">
        <v>0</v>
      </c>
      <c r="F1918">
        <v>0</v>
      </c>
      <c r="G1918">
        <v>0</v>
      </c>
      <c r="H1918">
        <v>0</v>
      </c>
      <c r="J1918">
        <v>8</v>
      </c>
      <c r="K1918">
        <v>10</v>
      </c>
      <c r="L1918">
        <v>0</v>
      </c>
      <c r="M1918">
        <v>2</v>
      </c>
      <c r="N1918">
        <v>0</v>
      </c>
      <c r="O1918">
        <v>2</v>
      </c>
      <c r="P1918">
        <v>2</v>
      </c>
      <c r="Q1918">
        <v>2</v>
      </c>
      <c r="R1918">
        <v>1</v>
      </c>
      <c r="S1918">
        <v>0</v>
      </c>
      <c r="T1918">
        <v>0</v>
      </c>
      <c r="U1918">
        <v>0</v>
      </c>
      <c r="V1918">
        <v>0</v>
      </c>
      <c r="W1918">
        <v>0</v>
      </c>
      <c r="X1918">
        <v>0</v>
      </c>
      <c r="Y1918">
        <v>0</v>
      </c>
      <c r="AA1918">
        <v>0</v>
      </c>
      <c r="AB1918">
        <v>0</v>
      </c>
      <c r="AC1918">
        <v>0</v>
      </c>
      <c r="AE1918">
        <v>1.14888757712</v>
      </c>
      <c r="AF1918" t="s">
        <v>38</v>
      </c>
      <c r="AG1918">
        <v>200</v>
      </c>
      <c r="AH1918" t="s">
        <v>39</v>
      </c>
    </row>
    <row r="1919" spans="1:34" x14ac:dyDescent="0.25">
      <c r="A1919">
        <v>2498</v>
      </c>
      <c r="B1919">
        <v>0</v>
      </c>
      <c r="C1919">
        <v>0</v>
      </c>
      <c r="D1919">
        <v>0</v>
      </c>
      <c r="E1919">
        <v>0</v>
      </c>
      <c r="F1919">
        <v>0</v>
      </c>
      <c r="G1919">
        <v>0</v>
      </c>
      <c r="H1919">
        <v>0</v>
      </c>
      <c r="J1919">
        <v>0</v>
      </c>
      <c r="K1919">
        <v>0</v>
      </c>
      <c r="L1919">
        <v>0</v>
      </c>
      <c r="M1919">
        <v>0</v>
      </c>
      <c r="N1919">
        <v>0</v>
      </c>
      <c r="O1919">
        <v>0</v>
      </c>
      <c r="P1919">
        <v>0</v>
      </c>
      <c r="Q1919">
        <v>0</v>
      </c>
      <c r="S1919">
        <v>14</v>
      </c>
      <c r="T1919">
        <v>14</v>
      </c>
      <c r="U1919">
        <v>0</v>
      </c>
      <c r="V1919">
        <v>0</v>
      </c>
      <c r="W1919">
        <v>0</v>
      </c>
      <c r="X1919">
        <v>0</v>
      </c>
      <c r="Y1919">
        <v>0</v>
      </c>
      <c r="Z1919">
        <v>5</v>
      </c>
      <c r="AA1919">
        <v>4</v>
      </c>
      <c r="AB1919">
        <v>4</v>
      </c>
      <c r="AC1919">
        <v>0</v>
      </c>
      <c r="AD1919">
        <v>10</v>
      </c>
      <c r="AE1919">
        <v>0.89833158990399997</v>
      </c>
      <c r="AF1919" t="s">
        <v>36</v>
      </c>
      <c r="AG1919">
        <v>150</v>
      </c>
      <c r="AH1919" t="s">
        <v>37</v>
      </c>
    </row>
    <row r="1920" spans="1:34" x14ac:dyDescent="0.25">
      <c r="A1920">
        <v>2498</v>
      </c>
      <c r="B1920">
        <v>0</v>
      </c>
      <c r="C1920">
        <v>0</v>
      </c>
      <c r="D1920">
        <v>0</v>
      </c>
      <c r="E1920">
        <v>0</v>
      </c>
      <c r="F1920">
        <v>0</v>
      </c>
      <c r="G1920">
        <v>0</v>
      </c>
      <c r="H1920">
        <v>0</v>
      </c>
      <c r="J1920">
        <v>0</v>
      </c>
      <c r="K1920">
        <v>0</v>
      </c>
      <c r="L1920">
        <v>0</v>
      </c>
      <c r="M1920">
        <v>0</v>
      </c>
      <c r="N1920">
        <v>0</v>
      </c>
      <c r="O1920">
        <v>0</v>
      </c>
      <c r="P1920">
        <v>0</v>
      </c>
      <c r="Q1920">
        <v>0</v>
      </c>
      <c r="S1920">
        <v>14</v>
      </c>
      <c r="T1920">
        <v>14</v>
      </c>
      <c r="U1920">
        <v>0</v>
      </c>
      <c r="V1920">
        <v>0</v>
      </c>
      <c r="W1920">
        <v>0</v>
      </c>
      <c r="X1920">
        <v>0</v>
      </c>
      <c r="Y1920">
        <v>0</v>
      </c>
      <c r="Z1920">
        <v>5</v>
      </c>
      <c r="AA1920">
        <v>4</v>
      </c>
      <c r="AB1920">
        <v>4</v>
      </c>
      <c r="AC1920">
        <v>0</v>
      </c>
      <c r="AD1920">
        <v>10</v>
      </c>
      <c r="AE1920">
        <v>0.89833158990399997</v>
      </c>
      <c r="AF1920" t="s">
        <v>38</v>
      </c>
      <c r="AG1920">
        <v>200</v>
      </c>
      <c r="AH1920" t="s">
        <v>39</v>
      </c>
    </row>
    <row r="1921" spans="1:34" x14ac:dyDescent="0.25">
      <c r="A1921">
        <v>2498</v>
      </c>
      <c r="B1921">
        <v>0</v>
      </c>
      <c r="C1921">
        <v>0</v>
      </c>
      <c r="D1921">
        <v>0</v>
      </c>
      <c r="E1921">
        <v>0</v>
      </c>
      <c r="F1921">
        <v>0</v>
      </c>
      <c r="G1921">
        <v>0</v>
      </c>
      <c r="H1921">
        <v>0</v>
      </c>
      <c r="J1921">
        <v>0</v>
      </c>
      <c r="K1921">
        <v>0</v>
      </c>
      <c r="L1921">
        <v>0</v>
      </c>
      <c r="M1921">
        <v>0</v>
      </c>
      <c r="N1921">
        <v>0</v>
      </c>
      <c r="O1921">
        <v>0</v>
      </c>
      <c r="P1921">
        <v>0</v>
      </c>
      <c r="Q1921">
        <v>0</v>
      </c>
      <c r="S1921">
        <v>14</v>
      </c>
      <c r="T1921">
        <v>14</v>
      </c>
      <c r="U1921">
        <v>0</v>
      </c>
      <c r="V1921">
        <v>0</v>
      </c>
      <c r="W1921">
        <v>0</v>
      </c>
      <c r="X1921">
        <v>0</v>
      </c>
      <c r="Y1921">
        <v>0</v>
      </c>
      <c r="Z1921">
        <v>5</v>
      </c>
      <c r="AA1921">
        <v>4</v>
      </c>
      <c r="AB1921">
        <v>4</v>
      </c>
      <c r="AC1921">
        <v>0</v>
      </c>
      <c r="AD1921">
        <v>10</v>
      </c>
      <c r="AE1921">
        <v>0.89833158990399997</v>
      </c>
      <c r="AF1921" t="s">
        <v>40</v>
      </c>
      <c r="AG1921">
        <v>0.2</v>
      </c>
      <c r="AH1921" t="s">
        <v>41</v>
      </c>
    </row>
    <row r="1922" spans="1:34" x14ac:dyDescent="0.25">
      <c r="A1922">
        <v>2498</v>
      </c>
      <c r="B1922">
        <v>0</v>
      </c>
      <c r="C1922">
        <v>0</v>
      </c>
      <c r="D1922">
        <v>0</v>
      </c>
      <c r="E1922">
        <v>0</v>
      </c>
      <c r="F1922">
        <v>0</v>
      </c>
      <c r="G1922">
        <v>0</v>
      </c>
      <c r="H1922">
        <v>0</v>
      </c>
      <c r="J1922">
        <v>0</v>
      </c>
      <c r="K1922">
        <v>0</v>
      </c>
      <c r="L1922">
        <v>0</v>
      </c>
      <c r="M1922">
        <v>0</v>
      </c>
      <c r="N1922">
        <v>0</v>
      </c>
      <c r="O1922">
        <v>0</v>
      </c>
      <c r="P1922">
        <v>0</v>
      </c>
      <c r="Q1922">
        <v>0</v>
      </c>
      <c r="S1922">
        <v>14</v>
      </c>
      <c r="T1922">
        <v>14</v>
      </c>
      <c r="U1922">
        <v>0</v>
      </c>
      <c r="V1922">
        <v>0</v>
      </c>
      <c r="W1922">
        <v>0</v>
      </c>
      <c r="X1922">
        <v>0</v>
      </c>
      <c r="Y1922">
        <v>0</v>
      </c>
      <c r="Z1922">
        <v>5</v>
      </c>
      <c r="AA1922">
        <v>4</v>
      </c>
      <c r="AB1922">
        <v>4</v>
      </c>
      <c r="AC1922">
        <v>0</v>
      </c>
      <c r="AD1922">
        <v>10</v>
      </c>
      <c r="AE1922">
        <v>0.89833158990399997</v>
      </c>
      <c r="AF1922" t="s">
        <v>42</v>
      </c>
      <c r="AG1922">
        <v>0.3</v>
      </c>
      <c r="AH1922" t="s">
        <v>43</v>
      </c>
    </row>
    <row r="1923" spans="1:34" x14ac:dyDescent="0.25">
      <c r="A1923">
        <v>2498</v>
      </c>
      <c r="B1923">
        <v>0</v>
      </c>
      <c r="C1923">
        <v>0</v>
      </c>
      <c r="D1923">
        <v>0</v>
      </c>
      <c r="E1923">
        <v>0</v>
      </c>
      <c r="F1923">
        <v>0</v>
      </c>
      <c r="G1923">
        <v>0</v>
      </c>
      <c r="H1923">
        <v>0</v>
      </c>
      <c r="J1923">
        <v>0</v>
      </c>
      <c r="K1923">
        <v>0</v>
      </c>
      <c r="L1923">
        <v>0</v>
      </c>
      <c r="M1923">
        <v>0</v>
      </c>
      <c r="N1923">
        <v>0</v>
      </c>
      <c r="O1923">
        <v>0</v>
      </c>
      <c r="P1923">
        <v>0</v>
      </c>
      <c r="Q1923">
        <v>0</v>
      </c>
      <c r="S1923">
        <v>14</v>
      </c>
      <c r="T1923">
        <v>14</v>
      </c>
      <c r="U1923">
        <v>0</v>
      </c>
      <c r="V1923">
        <v>0</v>
      </c>
      <c r="W1923">
        <v>0</v>
      </c>
      <c r="X1923">
        <v>0</v>
      </c>
      <c r="Y1923">
        <v>0</v>
      </c>
      <c r="Z1923">
        <v>5</v>
      </c>
      <c r="AA1923">
        <v>4</v>
      </c>
      <c r="AB1923">
        <v>4</v>
      </c>
      <c r="AC1923">
        <v>0</v>
      </c>
      <c r="AD1923">
        <v>10</v>
      </c>
      <c r="AE1923">
        <v>0.89833158990399997</v>
      </c>
      <c r="AF1923" t="s">
        <v>44</v>
      </c>
      <c r="AG1923">
        <v>0.4</v>
      </c>
      <c r="AH1923" t="s">
        <v>45</v>
      </c>
    </row>
    <row r="1924" spans="1:34" x14ac:dyDescent="0.25">
      <c r="A1924">
        <v>2498</v>
      </c>
      <c r="B1924">
        <v>0</v>
      </c>
      <c r="C1924">
        <v>0</v>
      </c>
      <c r="D1924">
        <v>0</v>
      </c>
      <c r="E1924">
        <v>0</v>
      </c>
      <c r="F1924">
        <v>0</v>
      </c>
      <c r="G1924">
        <v>0</v>
      </c>
      <c r="H1924">
        <v>0</v>
      </c>
      <c r="J1924">
        <v>0</v>
      </c>
      <c r="K1924">
        <v>0</v>
      </c>
      <c r="L1924">
        <v>0</v>
      </c>
      <c r="M1924">
        <v>0</v>
      </c>
      <c r="N1924">
        <v>0</v>
      </c>
      <c r="O1924">
        <v>0</v>
      </c>
      <c r="P1924">
        <v>0</v>
      </c>
      <c r="Q1924">
        <v>0</v>
      </c>
      <c r="S1924">
        <v>14</v>
      </c>
      <c r="T1924">
        <v>14</v>
      </c>
      <c r="U1924">
        <v>0</v>
      </c>
      <c r="V1924">
        <v>0</v>
      </c>
      <c r="W1924">
        <v>0</v>
      </c>
      <c r="X1924">
        <v>0</v>
      </c>
      <c r="Y1924">
        <v>0</v>
      </c>
      <c r="Z1924">
        <v>5</v>
      </c>
      <c r="AA1924">
        <v>4</v>
      </c>
      <c r="AB1924">
        <v>4</v>
      </c>
      <c r="AC1924">
        <v>0</v>
      </c>
      <c r="AD1924">
        <v>10</v>
      </c>
      <c r="AE1924">
        <v>0.89833158990399997</v>
      </c>
      <c r="AF1924" t="s">
        <v>46</v>
      </c>
      <c r="AG1924">
        <v>0.5</v>
      </c>
      <c r="AH1924" t="s">
        <v>47</v>
      </c>
    </row>
    <row r="1925" spans="1:34" x14ac:dyDescent="0.25">
      <c r="A1925">
        <v>2504</v>
      </c>
      <c r="B1925">
        <v>0</v>
      </c>
      <c r="C1925">
        <v>0</v>
      </c>
      <c r="D1925">
        <v>0</v>
      </c>
      <c r="E1925">
        <v>0</v>
      </c>
      <c r="F1925">
        <v>0</v>
      </c>
      <c r="G1925">
        <v>0</v>
      </c>
      <c r="H1925">
        <v>0</v>
      </c>
      <c r="J1925">
        <v>0</v>
      </c>
      <c r="K1925">
        <v>4</v>
      </c>
      <c r="L1925">
        <v>0</v>
      </c>
      <c r="M1925">
        <v>3</v>
      </c>
      <c r="N1925">
        <v>0</v>
      </c>
      <c r="O1925">
        <v>0</v>
      </c>
      <c r="P1925">
        <v>0</v>
      </c>
      <c r="Q1925">
        <v>0</v>
      </c>
      <c r="R1925">
        <v>3</v>
      </c>
      <c r="S1925">
        <v>5</v>
      </c>
      <c r="T1925">
        <v>2</v>
      </c>
      <c r="U1925">
        <v>2</v>
      </c>
      <c r="V1925">
        <v>0</v>
      </c>
      <c r="W1925">
        <v>0</v>
      </c>
      <c r="X1925">
        <v>0</v>
      </c>
      <c r="Y1925">
        <v>0</v>
      </c>
      <c r="Z1925">
        <v>2</v>
      </c>
      <c r="AA1925">
        <v>0</v>
      </c>
      <c r="AB1925">
        <v>0</v>
      </c>
      <c r="AC1925">
        <v>0</v>
      </c>
      <c r="AE1925">
        <v>1.6219444590000001</v>
      </c>
      <c r="AF1925" t="s">
        <v>38</v>
      </c>
      <c r="AG1925">
        <v>200</v>
      </c>
      <c r="AH1925" t="s">
        <v>39</v>
      </c>
    </row>
    <row r="1926" spans="1:34" x14ac:dyDescent="0.25">
      <c r="A1926">
        <v>2504</v>
      </c>
      <c r="B1926">
        <v>0</v>
      </c>
      <c r="C1926">
        <v>0</v>
      </c>
      <c r="D1926">
        <v>0</v>
      </c>
      <c r="E1926">
        <v>0</v>
      </c>
      <c r="F1926">
        <v>0</v>
      </c>
      <c r="G1926">
        <v>0</v>
      </c>
      <c r="H1926">
        <v>0</v>
      </c>
      <c r="J1926">
        <v>0</v>
      </c>
      <c r="K1926">
        <v>4</v>
      </c>
      <c r="L1926">
        <v>0</v>
      </c>
      <c r="M1926">
        <v>3</v>
      </c>
      <c r="N1926">
        <v>0</v>
      </c>
      <c r="O1926">
        <v>0</v>
      </c>
      <c r="P1926">
        <v>0</v>
      </c>
      <c r="Q1926">
        <v>0</v>
      </c>
      <c r="R1926">
        <v>3</v>
      </c>
      <c r="S1926">
        <v>5</v>
      </c>
      <c r="T1926">
        <v>2</v>
      </c>
      <c r="U1926">
        <v>2</v>
      </c>
      <c r="V1926">
        <v>0</v>
      </c>
      <c r="W1926">
        <v>0</v>
      </c>
      <c r="X1926">
        <v>0</v>
      </c>
      <c r="Y1926">
        <v>0</v>
      </c>
      <c r="Z1926">
        <v>2</v>
      </c>
      <c r="AA1926">
        <v>0</v>
      </c>
      <c r="AB1926">
        <v>0</v>
      </c>
      <c r="AC1926">
        <v>0</v>
      </c>
      <c r="AE1926">
        <v>1.6219444590000001</v>
      </c>
      <c r="AF1926" t="s">
        <v>46</v>
      </c>
      <c r="AG1926">
        <v>0.5</v>
      </c>
      <c r="AH1926" t="s">
        <v>47</v>
      </c>
    </row>
    <row r="1927" spans="1:34" x14ac:dyDescent="0.25">
      <c r="A1927">
        <v>2511</v>
      </c>
      <c r="B1927">
        <v>0</v>
      </c>
      <c r="C1927">
        <v>0</v>
      </c>
      <c r="D1927">
        <v>0</v>
      </c>
      <c r="E1927">
        <v>0</v>
      </c>
      <c r="F1927">
        <v>0</v>
      </c>
      <c r="G1927">
        <v>0</v>
      </c>
      <c r="H1927">
        <v>0</v>
      </c>
      <c r="J1927">
        <v>0</v>
      </c>
      <c r="K1927">
        <v>0</v>
      </c>
      <c r="L1927">
        <v>0</v>
      </c>
      <c r="M1927">
        <v>0</v>
      </c>
      <c r="N1927">
        <v>0</v>
      </c>
      <c r="O1927">
        <v>0</v>
      </c>
      <c r="P1927">
        <v>0</v>
      </c>
      <c r="Q1927">
        <v>0</v>
      </c>
      <c r="S1927" t="s">
        <v>51</v>
      </c>
      <c r="AA1927">
        <v>0</v>
      </c>
      <c r="AB1927">
        <v>0</v>
      </c>
      <c r="AC1927">
        <v>0</v>
      </c>
      <c r="AE1927">
        <v>1.67993162743</v>
      </c>
      <c r="AF1927" t="s">
        <v>34</v>
      </c>
      <c r="AG1927">
        <v>100</v>
      </c>
      <c r="AH1927" t="s">
        <v>35</v>
      </c>
    </row>
    <row r="1928" spans="1:34" x14ac:dyDescent="0.25">
      <c r="A1928">
        <v>2511</v>
      </c>
      <c r="B1928">
        <v>0</v>
      </c>
      <c r="C1928">
        <v>0</v>
      </c>
      <c r="D1928">
        <v>0</v>
      </c>
      <c r="E1928">
        <v>0</v>
      </c>
      <c r="F1928">
        <v>0</v>
      </c>
      <c r="G1928">
        <v>0</v>
      </c>
      <c r="H1928">
        <v>0</v>
      </c>
      <c r="J1928">
        <v>0</v>
      </c>
      <c r="K1928">
        <v>0</v>
      </c>
      <c r="L1928">
        <v>0</v>
      </c>
      <c r="M1928">
        <v>0</v>
      </c>
      <c r="N1928">
        <v>0</v>
      </c>
      <c r="O1928">
        <v>0</v>
      </c>
      <c r="P1928">
        <v>0</v>
      </c>
      <c r="Q1928">
        <v>0</v>
      </c>
      <c r="S1928" t="s">
        <v>51</v>
      </c>
      <c r="AA1928">
        <v>0</v>
      </c>
      <c r="AB1928">
        <v>0</v>
      </c>
      <c r="AC1928">
        <v>0</v>
      </c>
      <c r="AE1928">
        <v>1.67993162743</v>
      </c>
      <c r="AF1928" t="s">
        <v>36</v>
      </c>
      <c r="AG1928">
        <v>150</v>
      </c>
      <c r="AH1928" t="s">
        <v>37</v>
      </c>
    </row>
    <row r="1929" spans="1:34" x14ac:dyDescent="0.25">
      <c r="A1929">
        <v>2511</v>
      </c>
      <c r="B1929">
        <v>0</v>
      </c>
      <c r="C1929">
        <v>0</v>
      </c>
      <c r="D1929">
        <v>0</v>
      </c>
      <c r="E1929">
        <v>0</v>
      </c>
      <c r="F1929">
        <v>0</v>
      </c>
      <c r="G1929">
        <v>0</v>
      </c>
      <c r="H1929">
        <v>0</v>
      </c>
      <c r="J1929">
        <v>0</v>
      </c>
      <c r="K1929">
        <v>0</v>
      </c>
      <c r="L1929">
        <v>0</v>
      </c>
      <c r="M1929">
        <v>0</v>
      </c>
      <c r="N1929">
        <v>0</v>
      </c>
      <c r="O1929">
        <v>0</v>
      </c>
      <c r="P1929">
        <v>0</v>
      </c>
      <c r="Q1929">
        <v>0</v>
      </c>
      <c r="S1929" t="s">
        <v>51</v>
      </c>
      <c r="AA1929">
        <v>0</v>
      </c>
      <c r="AB1929">
        <v>0</v>
      </c>
      <c r="AC1929">
        <v>0</v>
      </c>
      <c r="AE1929">
        <v>1.67993162743</v>
      </c>
      <c r="AF1929" t="s">
        <v>38</v>
      </c>
      <c r="AG1929">
        <v>200</v>
      </c>
      <c r="AH1929" t="s">
        <v>39</v>
      </c>
    </row>
    <row r="1930" spans="1:34" x14ac:dyDescent="0.25">
      <c r="A1930">
        <v>2511</v>
      </c>
      <c r="B1930">
        <v>0</v>
      </c>
      <c r="C1930">
        <v>0</v>
      </c>
      <c r="D1930">
        <v>0</v>
      </c>
      <c r="E1930">
        <v>0</v>
      </c>
      <c r="F1930">
        <v>0</v>
      </c>
      <c r="G1930">
        <v>0</v>
      </c>
      <c r="H1930">
        <v>0</v>
      </c>
      <c r="J1930">
        <v>0</v>
      </c>
      <c r="K1930">
        <v>0</v>
      </c>
      <c r="L1930">
        <v>0</v>
      </c>
      <c r="M1930">
        <v>0</v>
      </c>
      <c r="N1930">
        <v>0</v>
      </c>
      <c r="O1930">
        <v>0</v>
      </c>
      <c r="P1930">
        <v>0</v>
      </c>
      <c r="Q1930">
        <v>0</v>
      </c>
      <c r="S1930" t="s">
        <v>51</v>
      </c>
      <c r="AA1930">
        <v>0</v>
      </c>
      <c r="AB1930">
        <v>0</v>
      </c>
      <c r="AC1930">
        <v>0</v>
      </c>
      <c r="AE1930">
        <v>1.67993162743</v>
      </c>
      <c r="AF1930" t="s">
        <v>46</v>
      </c>
      <c r="AG1930">
        <v>0.5</v>
      </c>
      <c r="AH1930" t="s">
        <v>47</v>
      </c>
    </row>
    <row r="1931" spans="1:34" x14ac:dyDescent="0.25">
      <c r="A1931">
        <v>2515</v>
      </c>
      <c r="B1931">
        <v>0</v>
      </c>
      <c r="C1931">
        <v>0</v>
      </c>
      <c r="D1931">
        <v>0</v>
      </c>
      <c r="E1931">
        <v>0</v>
      </c>
      <c r="F1931">
        <v>0</v>
      </c>
      <c r="G1931">
        <v>0</v>
      </c>
      <c r="H1931">
        <v>0</v>
      </c>
      <c r="J1931">
        <v>14</v>
      </c>
      <c r="K1931">
        <v>14</v>
      </c>
      <c r="L1931">
        <v>3</v>
      </c>
      <c r="M1931">
        <v>4</v>
      </c>
      <c r="N1931">
        <v>2</v>
      </c>
      <c r="O1931">
        <v>5</v>
      </c>
      <c r="P1931">
        <v>0</v>
      </c>
      <c r="Q1931">
        <v>0</v>
      </c>
      <c r="S1931">
        <v>14</v>
      </c>
      <c r="T1931">
        <v>0</v>
      </c>
      <c r="U1931">
        <v>4</v>
      </c>
      <c r="V1931">
        <v>0</v>
      </c>
      <c r="W1931">
        <v>8</v>
      </c>
      <c r="X1931">
        <v>0</v>
      </c>
      <c r="Y1931">
        <v>2</v>
      </c>
      <c r="AA1931">
        <v>1</v>
      </c>
      <c r="AB1931">
        <v>0</v>
      </c>
      <c r="AC1931">
        <v>1</v>
      </c>
      <c r="AE1931">
        <v>1.67993162743</v>
      </c>
      <c r="AF1931" t="s">
        <v>38</v>
      </c>
      <c r="AG1931">
        <v>200</v>
      </c>
      <c r="AH1931" t="s">
        <v>39</v>
      </c>
    </row>
    <row r="1932" spans="1:34" x14ac:dyDescent="0.25">
      <c r="A1932">
        <v>2516</v>
      </c>
      <c r="B1932">
        <v>0</v>
      </c>
      <c r="C1932">
        <v>0</v>
      </c>
      <c r="D1932">
        <v>0</v>
      </c>
      <c r="E1932">
        <v>0</v>
      </c>
      <c r="F1932">
        <v>0</v>
      </c>
      <c r="G1932">
        <v>0</v>
      </c>
      <c r="H1932">
        <v>0</v>
      </c>
      <c r="J1932">
        <v>0</v>
      </c>
      <c r="K1932">
        <v>12</v>
      </c>
      <c r="L1932">
        <v>1</v>
      </c>
      <c r="M1932">
        <v>4</v>
      </c>
      <c r="N1932">
        <v>0</v>
      </c>
      <c r="O1932">
        <v>7</v>
      </c>
      <c r="P1932">
        <v>0</v>
      </c>
      <c r="Q1932">
        <v>0</v>
      </c>
      <c r="R1932">
        <v>2</v>
      </c>
      <c r="S1932">
        <v>4</v>
      </c>
      <c r="T1932">
        <v>0</v>
      </c>
      <c r="U1932">
        <v>0</v>
      </c>
      <c r="V1932">
        <v>0</v>
      </c>
      <c r="W1932">
        <v>4</v>
      </c>
      <c r="X1932">
        <v>0</v>
      </c>
      <c r="Y1932">
        <v>0</v>
      </c>
      <c r="Z1932">
        <v>2</v>
      </c>
      <c r="AA1932">
        <v>4</v>
      </c>
      <c r="AB1932">
        <v>0</v>
      </c>
      <c r="AC1932">
        <v>4</v>
      </c>
      <c r="AD1932">
        <v>2</v>
      </c>
      <c r="AE1932">
        <v>1.3754095207799999</v>
      </c>
      <c r="AF1932" t="s">
        <v>38</v>
      </c>
      <c r="AG1932">
        <v>200</v>
      </c>
      <c r="AH1932" t="s">
        <v>39</v>
      </c>
    </row>
    <row r="1933" spans="1:34" x14ac:dyDescent="0.25">
      <c r="A1933">
        <v>2516</v>
      </c>
      <c r="B1933">
        <v>0</v>
      </c>
      <c r="C1933">
        <v>0</v>
      </c>
      <c r="D1933">
        <v>0</v>
      </c>
      <c r="E1933">
        <v>0</v>
      </c>
      <c r="F1933">
        <v>0</v>
      </c>
      <c r="G1933">
        <v>0</v>
      </c>
      <c r="H1933">
        <v>0</v>
      </c>
      <c r="J1933">
        <v>0</v>
      </c>
      <c r="K1933">
        <v>12</v>
      </c>
      <c r="L1933">
        <v>1</v>
      </c>
      <c r="M1933">
        <v>4</v>
      </c>
      <c r="N1933">
        <v>0</v>
      </c>
      <c r="O1933">
        <v>7</v>
      </c>
      <c r="P1933">
        <v>0</v>
      </c>
      <c r="Q1933">
        <v>0</v>
      </c>
      <c r="R1933">
        <v>2</v>
      </c>
      <c r="S1933">
        <v>4</v>
      </c>
      <c r="T1933">
        <v>0</v>
      </c>
      <c r="U1933">
        <v>0</v>
      </c>
      <c r="V1933">
        <v>0</v>
      </c>
      <c r="W1933">
        <v>4</v>
      </c>
      <c r="X1933">
        <v>0</v>
      </c>
      <c r="Y1933">
        <v>0</v>
      </c>
      <c r="Z1933">
        <v>2</v>
      </c>
      <c r="AA1933">
        <v>4</v>
      </c>
      <c r="AB1933">
        <v>0</v>
      </c>
      <c r="AC1933">
        <v>4</v>
      </c>
      <c r="AD1933">
        <v>2</v>
      </c>
      <c r="AE1933">
        <v>1.3754095207799999</v>
      </c>
      <c r="AF1933" t="s">
        <v>44</v>
      </c>
      <c r="AG1933">
        <v>0.4</v>
      </c>
      <c r="AH1933" t="s">
        <v>45</v>
      </c>
    </row>
    <row r="1934" spans="1:34" x14ac:dyDescent="0.25">
      <c r="A1934">
        <v>2516</v>
      </c>
      <c r="B1934">
        <v>0</v>
      </c>
      <c r="C1934">
        <v>0</v>
      </c>
      <c r="D1934">
        <v>0</v>
      </c>
      <c r="E1934">
        <v>0</v>
      </c>
      <c r="F1934">
        <v>0</v>
      </c>
      <c r="G1934">
        <v>0</v>
      </c>
      <c r="H1934">
        <v>0</v>
      </c>
      <c r="J1934">
        <v>0</v>
      </c>
      <c r="K1934">
        <v>12</v>
      </c>
      <c r="L1934">
        <v>1</v>
      </c>
      <c r="M1934">
        <v>4</v>
      </c>
      <c r="N1934">
        <v>0</v>
      </c>
      <c r="O1934">
        <v>7</v>
      </c>
      <c r="P1934">
        <v>0</v>
      </c>
      <c r="Q1934">
        <v>0</v>
      </c>
      <c r="R1934">
        <v>2</v>
      </c>
      <c r="S1934">
        <v>4</v>
      </c>
      <c r="T1934">
        <v>0</v>
      </c>
      <c r="U1934">
        <v>0</v>
      </c>
      <c r="V1934">
        <v>0</v>
      </c>
      <c r="W1934">
        <v>4</v>
      </c>
      <c r="X1934">
        <v>0</v>
      </c>
      <c r="Y1934">
        <v>0</v>
      </c>
      <c r="Z1934">
        <v>2</v>
      </c>
      <c r="AA1934">
        <v>4</v>
      </c>
      <c r="AB1934">
        <v>0</v>
      </c>
      <c r="AC1934">
        <v>4</v>
      </c>
      <c r="AD1934">
        <v>2</v>
      </c>
      <c r="AE1934">
        <v>1.3754095207799999</v>
      </c>
      <c r="AF1934" t="s">
        <v>46</v>
      </c>
      <c r="AG1934">
        <v>0.5</v>
      </c>
      <c r="AH1934" t="s">
        <v>47</v>
      </c>
    </row>
    <row r="1935" spans="1:34" x14ac:dyDescent="0.25">
      <c r="A1935">
        <v>2520</v>
      </c>
      <c r="B1935">
        <v>0</v>
      </c>
      <c r="C1935">
        <v>0</v>
      </c>
      <c r="D1935">
        <v>0</v>
      </c>
      <c r="E1935">
        <v>0</v>
      </c>
      <c r="F1935">
        <v>0</v>
      </c>
      <c r="G1935">
        <v>0</v>
      </c>
      <c r="H1935">
        <v>0</v>
      </c>
      <c r="J1935">
        <v>0</v>
      </c>
      <c r="K1935" t="s">
        <v>51</v>
      </c>
      <c r="S1935" t="s">
        <v>51</v>
      </c>
      <c r="AA1935" t="s">
        <v>51</v>
      </c>
      <c r="AE1935">
        <v>1.14888757712</v>
      </c>
      <c r="AF1935" t="s">
        <v>34</v>
      </c>
      <c r="AG1935">
        <v>100</v>
      </c>
      <c r="AH1935" t="s">
        <v>35</v>
      </c>
    </row>
    <row r="1936" spans="1:34" x14ac:dyDescent="0.25">
      <c r="A1936">
        <v>2520</v>
      </c>
      <c r="B1936">
        <v>0</v>
      </c>
      <c r="C1936">
        <v>0</v>
      </c>
      <c r="D1936">
        <v>0</v>
      </c>
      <c r="E1936">
        <v>0</v>
      </c>
      <c r="F1936">
        <v>0</v>
      </c>
      <c r="G1936">
        <v>0</v>
      </c>
      <c r="H1936">
        <v>0</v>
      </c>
      <c r="J1936">
        <v>0</v>
      </c>
      <c r="K1936" t="s">
        <v>51</v>
      </c>
      <c r="S1936" t="s">
        <v>51</v>
      </c>
      <c r="AA1936" t="s">
        <v>51</v>
      </c>
      <c r="AE1936">
        <v>1.14888757712</v>
      </c>
      <c r="AF1936" t="s">
        <v>36</v>
      </c>
      <c r="AG1936">
        <v>150</v>
      </c>
      <c r="AH1936" t="s">
        <v>37</v>
      </c>
    </row>
    <row r="1937" spans="1:34" x14ac:dyDescent="0.25">
      <c r="A1937">
        <v>2520</v>
      </c>
      <c r="B1937">
        <v>0</v>
      </c>
      <c r="C1937">
        <v>0</v>
      </c>
      <c r="D1937">
        <v>0</v>
      </c>
      <c r="E1937">
        <v>0</v>
      </c>
      <c r="F1937">
        <v>0</v>
      </c>
      <c r="G1937">
        <v>0</v>
      </c>
      <c r="H1937">
        <v>0</v>
      </c>
      <c r="J1937">
        <v>0</v>
      </c>
      <c r="K1937" t="s">
        <v>51</v>
      </c>
      <c r="S1937" t="s">
        <v>51</v>
      </c>
      <c r="AA1937" t="s">
        <v>51</v>
      </c>
      <c r="AE1937">
        <v>1.14888757712</v>
      </c>
      <c r="AF1937" t="s">
        <v>38</v>
      </c>
      <c r="AG1937">
        <v>200</v>
      </c>
      <c r="AH1937" t="s">
        <v>39</v>
      </c>
    </row>
    <row r="1938" spans="1:34" x14ac:dyDescent="0.25">
      <c r="A1938">
        <v>2521</v>
      </c>
      <c r="B1938">
        <v>0</v>
      </c>
      <c r="C1938">
        <v>0</v>
      </c>
      <c r="D1938">
        <v>0</v>
      </c>
      <c r="E1938">
        <v>0</v>
      </c>
      <c r="F1938">
        <v>0</v>
      </c>
      <c r="G1938">
        <v>0</v>
      </c>
      <c r="H1938">
        <v>0</v>
      </c>
      <c r="J1938" t="s">
        <v>51</v>
      </c>
      <c r="K1938">
        <v>0</v>
      </c>
      <c r="L1938">
        <v>0</v>
      </c>
      <c r="M1938">
        <v>0</v>
      </c>
      <c r="N1938">
        <v>0</v>
      </c>
      <c r="O1938">
        <v>0</v>
      </c>
      <c r="P1938">
        <v>0</v>
      </c>
      <c r="Q1938">
        <v>0</v>
      </c>
      <c r="S1938">
        <v>0</v>
      </c>
      <c r="T1938">
        <v>0</v>
      </c>
      <c r="U1938">
        <v>0</v>
      </c>
      <c r="V1938">
        <v>0</v>
      </c>
      <c r="W1938">
        <v>0</v>
      </c>
      <c r="X1938">
        <v>0</v>
      </c>
      <c r="Y1938">
        <v>0</v>
      </c>
      <c r="AA1938" t="s">
        <v>51</v>
      </c>
      <c r="AE1938">
        <v>1.03262265858</v>
      </c>
      <c r="AF1938" t="s">
        <v>49</v>
      </c>
      <c r="AG1938">
        <v>50</v>
      </c>
      <c r="AH1938" t="s">
        <v>50</v>
      </c>
    </row>
    <row r="1939" spans="1:34" x14ac:dyDescent="0.25">
      <c r="A1939">
        <v>2521</v>
      </c>
      <c r="B1939">
        <v>0</v>
      </c>
      <c r="C1939">
        <v>0</v>
      </c>
      <c r="D1939">
        <v>0</v>
      </c>
      <c r="E1939">
        <v>0</v>
      </c>
      <c r="F1939">
        <v>0</v>
      </c>
      <c r="G1939">
        <v>0</v>
      </c>
      <c r="H1939">
        <v>0</v>
      </c>
      <c r="J1939" t="s">
        <v>51</v>
      </c>
      <c r="K1939">
        <v>0</v>
      </c>
      <c r="L1939">
        <v>0</v>
      </c>
      <c r="M1939">
        <v>0</v>
      </c>
      <c r="N1939">
        <v>0</v>
      </c>
      <c r="O1939">
        <v>0</v>
      </c>
      <c r="P1939">
        <v>0</v>
      </c>
      <c r="Q1939">
        <v>0</v>
      </c>
      <c r="S1939">
        <v>0</v>
      </c>
      <c r="T1939">
        <v>0</v>
      </c>
      <c r="U1939">
        <v>0</v>
      </c>
      <c r="V1939">
        <v>0</v>
      </c>
      <c r="W1939">
        <v>0</v>
      </c>
      <c r="X1939">
        <v>0</v>
      </c>
      <c r="Y1939">
        <v>0</v>
      </c>
      <c r="AA1939" t="s">
        <v>51</v>
      </c>
      <c r="AE1939">
        <v>1.03262265858</v>
      </c>
      <c r="AF1939" t="s">
        <v>34</v>
      </c>
      <c r="AG1939">
        <v>100</v>
      </c>
      <c r="AH1939" t="s">
        <v>35</v>
      </c>
    </row>
    <row r="1940" spans="1:34" x14ac:dyDescent="0.25">
      <c r="A1940">
        <v>2521</v>
      </c>
      <c r="B1940">
        <v>0</v>
      </c>
      <c r="C1940">
        <v>0</v>
      </c>
      <c r="D1940">
        <v>0</v>
      </c>
      <c r="E1940">
        <v>0</v>
      </c>
      <c r="F1940">
        <v>0</v>
      </c>
      <c r="G1940">
        <v>0</v>
      </c>
      <c r="H1940">
        <v>0</v>
      </c>
      <c r="J1940" t="s">
        <v>51</v>
      </c>
      <c r="K1940">
        <v>0</v>
      </c>
      <c r="L1940">
        <v>0</v>
      </c>
      <c r="M1940">
        <v>0</v>
      </c>
      <c r="N1940">
        <v>0</v>
      </c>
      <c r="O1940">
        <v>0</v>
      </c>
      <c r="P1940">
        <v>0</v>
      </c>
      <c r="Q1940">
        <v>0</v>
      </c>
      <c r="S1940">
        <v>0</v>
      </c>
      <c r="T1940">
        <v>0</v>
      </c>
      <c r="U1940">
        <v>0</v>
      </c>
      <c r="V1940">
        <v>0</v>
      </c>
      <c r="W1940">
        <v>0</v>
      </c>
      <c r="X1940">
        <v>0</v>
      </c>
      <c r="Y1940">
        <v>0</v>
      </c>
      <c r="AA1940" t="s">
        <v>51</v>
      </c>
      <c r="AE1940">
        <v>1.03262265858</v>
      </c>
      <c r="AF1940" t="s">
        <v>36</v>
      </c>
      <c r="AG1940">
        <v>150</v>
      </c>
      <c r="AH1940" t="s">
        <v>37</v>
      </c>
    </row>
    <row r="1941" spans="1:34" x14ac:dyDescent="0.25">
      <c r="A1941">
        <v>2521</v>
      </c>
      <c r="B1941">
        <v>0</v>
      </c>
      <c r="C1941">
        <v>0</v>
      </c>
      <c r="D1941">
        <v>0</v>
      </c>
      <c r="E1941">
        <v>0</v>
      </c>
      <c r="F1941">
        <v>0</v>
      </c>
      <c r="G1941">
        <v>0</v>
      </c>
      <c r="H1941">
        <v>0</v>
      </c>
      <c r="J1941" t="s">
        <v>51</v>
      </c>
      <c r="K1941">
        <v>0</v>
      </c>
      <c r="L1941">
        <v>0</v>
      </c>
      <c r="M1941">
        <v>0</v>
      </c>
      <c r="N1941">
        <v>0</v>
      </c>
      <c r="O1941">
        <v>0</v>
      </c>
      <c r="P1941">
        <v>0</v>
      </c>
      <c r="Q1941">
        <v>0</v>
      </c>
      <c r="S1941">
        <v>0</v>
      </c>
      <c r="T1941">
        <v>0</v>
      </c>
      <c r="U1941">
        <v>0</v>
      </c>
      <c r="V1941">
        <v>0</v>
      </c>
      <c r="W1941">
        <v>0</v>
      </c>
      <c r="X1941">
        <v>0</v>
      </c>
      <c r="Y1941">
        <v>0</v>
      </c>
      <c r="AA1941" t="s">
        <v>51</v>
      </c>
      <c r="AE1941">
        <v>1.03262265858</v>
      </c>
      <c r="AF1941" t="s">
        <v>38</v>
      </c>
      <c r="AG1941">
        <v>200</v>
      </c>
      <c r="AH1941" t="s">
        <v>39</v>
      </c>
    </row>
    <row r="1942" spans="1:34" x14ac:dyDescent="0.25">
      <c r="A1942">
        <v>2521</v>
      </c>
      <c r="B1942">
        <v>0</v>
      </c>
      <c r="C1942">
        <v>0</v>
      </c>
      <c r="D1942">
        <v>0</v>
      </c>
      <c r="E1942">
        <v>0</v>
      </c>
      <c r="F1942">
        <v>0</v>
      </c>
      <c r="G1942">
        <v>0</v>
      </c>
      <c r="H1942">
        <v>0</v>
      </c>
      <c r="J1942" t="s">
        <v>51</v>
      </c>
      <c r="K1942">
        <v>0</v>
      </c>
      <c r="L1942">
        <v>0</v>
      </c>
      <c r="M1942">
        <v>0</v>
      </c>
      <c r="N1942">
        <v>0</v>
      </c>
      <c r="O1942">
        <v>0</v>
      </c>
      <c r="P1942">
        <v>0</v>
      </c>
      <c r="Q1942">
        <v>0</v>
      </c>
      <c r="S1942">
        <v>0</v>
      </c>
      <c r="T1942">
        <v>0</v>
      </c>
      <c r="U1942">
        <v>0</v>
      </c>
      <c r="V1942">
        <v>0</v>
      </c>
      <c r="W1942">
        <v>0</v>
      </c>
      <c r="X1942">
        <v>0</v>
      </c>
      <c r="Y1942">
        <v>0</v>
      </c>
      <c r="AA1942" t="s">
        <v>51</v>
      </c>
      <c r="AE1942">
        <v>1.03262265858</v>
      </c>
      <c r="AF1942" t="s">
        <v>40</v>
      </c>
      <c r="AG1942">
        <v>0.2</v>
      </c>
      <c r="AH1942" t="s">
        <v>41</v>
      </c>
    </row>
    <row r="1943" spans="1:34" x14ac:dyDescent="0.25">
      <c r="A1943">
        <v>2521</v>
      </c>
      <c r="B1943">
        <v>0</v>
      </c>
      <c r="C1943">
        <v>0</v>
      </c>
      <c r="D1943">
        <v>0</v>
      </c>
      <c r="E1943">
        <v>0</v>
      </c>
      <c r="F1943">
        <v>0</v>
      </c>
      <c r="G1943">
        <v>0</v>
      </c>
      <c r="H1943">
        <v>0</v>
      </c>
      <c r="J1943" t="s">
        <v>51</v>
      </c>
      <c r="K1943">
        <v>0</v>
      </c>
      <c r="L1943">
        <v>0</v>
      </c>
      <c r="M1943">
        <v>0</v>
      </c>
      <c r="N1943">
        <v>0</v>
      </c>
      <c r="O1943">
        <v>0</v>
      </c>
      <c r="P1943">
        <v>0</v>
      </c>
      <c r="Q1943">
        <v>0</v>
      </c>
      <c r="S1943">
        <v>0</v>
      </c>
      <c r="T1943">
        <v>0</v>
      </c>
      <c r="U1943">
        <v>0</v>
      </c>
      <c r="V1943">
        <v>0</v>
      </c>
      <c r="W1943">
        <v>0</v>
      </c>
      <c r="X1943">
        <v>0</v>
      </c>
      <c r="Y1943">
        <v>0</v>
      </c>
      <c r="AA1943" t="s">
        <v>51</v>
      </c>
      <c r="AE1943">
        <v>1.03262265858</v>
      </c>
      <c r="AF1943" t="s">
        <v>42</v>
      </c>
      <c r="AG1943">
        <v>0.3</v>
      </c>
      <c r="AH1943" t="s">
        <v>43</v>
      </c>
    </row>
    <row r="1944" spans="1:34" x14ac:dyDescent="0.25">
      <c r="A1944">
        <v>2521</v>
      </c>
      <c r="B1944">
        <v>0</v>
      </c>
      <c r="C1944">
        <v>0</v>
      </c>
      <c r="D1944">
        <v>0</v>
      </c>
      <c r="E1944">
        <v>0</v>
      </c>
      <c r="F1944">
        <v>0</v>
      </c>
      <c r="G1944">
        <v>0</v>
      </c>
      <c r="H1944">
        <v>0</v>
      </c>
      <c r="J1944" t="s">
        <v>51</v>
      </c>
      <c r="K1944">
        <v>0</v>
      </c>
      <c r="L1944">
        <v>0</v>
      </c>
      <c r="M1944">
        <v>0</v>
      </c>
      <c r="N1944">
        <v>0</v>
      </c>
      <c r="O1944">
        <v>0</v>
      </c>
      <c r="P1944">
        <v>0</v>
      </c>
      <c r="Q1944">
        <v>0</v>
      </c>
      <c r="S1944">
        <v>0</v>
      </c>
      <c r="T1944">
        <v>0</v>
      </c>
      <c r="U1944">
        <v>0</v>
      </c>
      <c r="V1944">
        <v>0</v>
      </c>
      <c r="W1944">
        <v>0</v>
      </c>
      <c r="X1944">
        <v>0</v>
      </c>
      <c r="Y1944">
        <v>0</v>
      </c>
      <c r="AA1944" t="s">
        <v>51</v>
      </c>
      <c r="AE1944">
        <v>1.03262265858</v>
      </c>
      <c r="AF1944" t="s">
        <v>44</v>
      </c>
      <c r="AG1944">
        <v>0.4</v>
      </c>
      <c r="AH1944" t="s">
        <v>45</v>
      </c>
    </row>
    <row r="1945" spans="1:34" x14ac:dyDescent="0.25">
      <c r="A1945">
        <v>2521</v>
      </c>
      <c r="B1945">
        <v>0</v>
      </c>
      <c r="C1945">
        <v>0</v>
      </c>
      <c r="D1945">
        <v>0</v>
      </c>
      <c r="E1945">
        <v>0</v>
      </c>
      <c r="F1945">
        <v>0</v>
      </c>
      <c r="G1945">
        <v>0</v>
      </c>
      <c r="H1945">
        <v>0</v>
      </c>
      <c r="J1945" t="s">
        <v>51</v>
      </c>
      <c r="K1945">
        <v>0</v>
      </c>
      <c r="L1945">
        <v>0</v>
      </c>
      <c r="M1945">
        <v>0</v>
      </c>
      <c r="N1945">
        <v>0</v>
      </c>
      <c r="O1945">
        <v>0</v>
      </c>
      <c r="P1945">
        <v>0</v>
      </c>
      <c r="Q1945">
        <v>0</v>
      </c>
      <c r="S1945">
        <v>0</v>
      </c>
      <c r="T1945">
        <v>0</v>
      </c>
      <c r="U1945">
        <v>0</v>
      </c>
      <c r="V1945">
        <v>0</v>
      </c>
      <c r="W1945">
        <v>0</v>
      </c>
      <c r="X1945">
        <v>0</v>
      </c>
      <c r="Y1945">
        <v>0</v>
      </c>
      <c r="AA1945" t="s">
        <v>51</v>
      </c>
      <c r="AE1945">
        <v>1.03262265858</v>
      </c>
      <c r="AF1945" t="s">
        <v>46</v>
      </c>
      <c r="AG1945">
        <v>0.5</v>
      </c>
      <c r="AH1945" t="s">
        <v>47</v>
      </c>
    </row>
    <row r="1946" spans="1:34" x14ac:dyDescent="0.25">
      <c r="A1946">
        <v>2526</v>
      </c>
      <c r="B1946">
        <v>0</v>
      </c>
      <c r="C1946">
        <v>0</v>
      </c>
      <c r="D1946">
        <v>0</v>
      </c>
      <c r="E1946">
        <v>0</v>
      </c>
      <c r="F1946">
        <v>0</v>
      </c>
      <c r="G1946">
        <v>0</v>
      </c>
      <c r="H1946">
        <v>0</v>
      </c>
      <c r="J1946">
        <v>0</v>
      </c>
      <c r="K1946">
        <v>0</v>
      </c>
      <c r="L1946">
        <v>0</v>
      </c>
      <c r="M1946">
        <v>0</v>
      </c>
      <c r="N1946">
        <v>0</v>
      </c>
      <c r="O1946">
        <v>0</v>
      </c>
      <c r="P1946">
        <v>0</v>
      </c>
      <c r="Q1946">
        <v>0</v>
      </c>
      <c r="S1946">
        <v>0</v>
      </c>
      <c r="T1946">
        <v>0</v>
      </c>
      <c r="U1946">
        <v>0</v>
      </c>
      <c r="V1946">
        <v>0</v>
      </c>
      <c r="W1946">
        <v>0</v>
      </c>
      <c r="X1946">
        <v>0</v>
      </c>
      <c r="Y1946">
        <v>0</v>
      </c>
      <c r="AA1946">
        <v>5</v>
      </c>
      <c r="AB1946">
        <v>2</v>
      </c>
      <c r="AC1946">
        <v>3</v>
      </c>
      <c r="AD1946">
        <v>2</v>
      </c>
      <c r="AE1946">
        <v>1.9783499594</v>
      </c>
      <c r="AF1946" t="s">
        <v>34</v>
      </c>
      <c r="AG1946">
        <v>100</v>
      </c>
      <c r="AH1946" t="s">
        <v>35</v>
      </c>
    </row>
    <row r="1947" spans="1:34" x14ac:dyDescent="0.25">
      <c r="A1947">
        <v>2526</v>
      </c>
      <c r="B1947">
        <v>0</v>
      </c>
      <c r="C1947">
        <v>0</v>
      </c>
      <c r="D1947">
        <v>0</v>
      </c>
      <c r="E1947">
        <v>0</v>
      </c>
      <c r="F1947">
        <v>0</v>
      </c>
      <c r="G1947">
        <v>0</v>
      </c>
      <c r="H1947">
        <v>0</v>
      </c>
      <c r="J1947">
        <v>0</v>
      </c>
      <c r="K1947">
        <v>0</v>
      </c>
      <c r="L1947">
        <v>0</v>
      </c>
      <c r="M1947">
        <v>0</v>
      </c>
      <c r="N1947">
        <v>0</v>
      </c>
      <c r="O1947">
        <v>0</v>
      </c>
      <c r="P1947">
        <v>0</v>
      </c>
      <c r="Q1947">
        <v>0</v>
      </c>
      <c r="S1947">
        <v>0</v>
      </c>
      <c r="T1947">
        <v>0</v>
      </c>
      <c r="U1947">
        <v>0</v>
      </c>
      <c r="V1947">
        <v>0</v>
      </c>
      <c r="W1947">
        <v>0</v>
      </c>
      <c r="X1947">
        <v>0</v>
      </c>
      <c r="Y1947">
        <v>0</v>
      </c>
      <c r="AA1947">
        <v>5</v>
      </c>
      <c r="AB1947">
        <v>2</v>
      </c>
      <c r="AC1947">
        <v>3</v>
      </c>
      <c r="AD1947">
        <v>2</v>
      </c>
      <c r="AE1947">
        <v>1.9783499594</v>
      </c>
      <c r="AF1947" t="s">
        <v>36</v>
      </c>
      <c r="AG1947">
        <v>150</v>
      </c>
      <c r="AH1947" t="s">
        <v>37</v>
      </c>
    </row>
    <row r="1948" spans="1:34" x14ac:dyDescent="0.25">
      <c r="A1948">
        <v>2526</v>
      </c>
      <c r="B1948">
        <v>0</v>
      </c>
      <c r="C1948">
        <v>0</v>
      </c>
      <c r="D1948">
        <v>0</v>
      </c>
      <c r="E1948">
        <v>0</v>
      </c>
      <c r="F1948">
        <v>0</v>
      </c>
      <c r="G1948">
        <v>0</v>
      </c>
      <c r="H1948">
        <v>0</v>
      </c>
      <c r="J1948">
        <v>0</v>
      </c>
      <c r="K1948">
        <v>0</v>
      </c>
      <c r="L1948">
        <v>0</v>
      </c>
      <c r="M1948">
        <v>0</v>
      </c>
      <c r="N1948">
        <v>0</v>
      </c>
      <c r="O1948">
        <v>0</v>
      </c>
      <c r="P1948">
        <v>0</v>
      </c>
      <c r="Q1948">
        <v>0</v>
      </c>
      <c r="S1948">
        <v>0</v>
      </c>
      <c r="T1948">
        <v>0</v>
      </c>
      <c r="U1948">
        <v>0</v>
      </c>
      <c r="V1948">
        <v>0</v>
      </c>
      <c r="W1948">
        <v>0</v>
      </c>
      <c r="X1948">
        <v>0</v>
      </c>
      <c r="Y1948">
        <v>0</v>
      </c>
      <c r="AA1948">
        <v>5</v>
      </c>
      <c r="AB1948">
        <v>2</v>
      </c>
      <c r="AC1948">
        <v>3</v>
      </c>
      <c r="AD1948">
        <v>2</v>
      </c>
      <c r="AE1948">
        <v>1.9783499594</v>
      </c>
      <c r="AF1948" t="s">
        <v>38</v>
      </c>
      <c r="AG1948">
        <v>200</v>
      </c>
      <c r="AH1948" t="s">
        <v>39</v>
      </c>
    </row>
    <row r="1949" spans="1:34" x14ac:dyDescent="0.25">
      <c r="A1949">
        <v>2526</v>
      </c>
      <c r="B1949">
        <v>0</v>
      </c>
      <c r="C1949">
        <v>0</v>
      </c>
      <c r="D1949">
        <v>0</v>
      </c>
      <c r="E1949">
        <v>0</v>
      </c>
      <c r="F1949">
        <v>0</v>
      </c>
      <c r="G1949">
        <v>0</v>
      </c>
      <c r="H1949">
        <v>0</v>
      </c>
      <c r="J1949">
        <v>0</v>
      </c>
      <c r="K1949">
        <v>0</v>
      </c>
      <c r="L1949">
        <v>0</v>
      </c>
      <c r="M1949">
        <v>0</v>
      </c>
      <c r="N1949">
        <v>0</v>
      </c>
      <c r="O1949">
        <v>0</v>
      </c>
      <c r="P1949">
        <v>0</v>
      </c>
      <c r="Q1949">
        <v>0</v>
      </c>
      <c r="S1949">
        <v>0</v>
      </c>
      <c r="T1949">
        <v>0</v>
      </c>
      <c r="U1949">
        <v>0</v>
      </c>
      <c r="V1949">
        <v>0</v>
      </c>
      <c r="W1949">
        <v>0</v>
      </c>
      <c r="X1949">
        <v>0</v>
      </c>
      <c r="Y1949">
        <v>0</v>
      </c>
      <c r="AA1949">
        <v>5</v>
      </c>
      <c r="AB1949">
        <v>2</v>
      </c>
      <c r="AC1949">
        <v>3</v>
      </c>
      <c r="AD1949">
        <v>2</v>
      </c>
      <c r="AE1949">
        <v>1.9783499594</v>
      </c>
      <c r="AF1949" t="s">
        <v>40</v>
      </c>
      <c r="AG1949">
        <v>0.2</v>
      </c>
      <c r="AH1949" t="s">
        <v>41</v>
      </c>
    </row>
    <row r="1950" spans="1:34" x14ac:dyDescent="0.25">
      <c r="A1950">
        <v>2526</v>
      </c>
      <c r="B1950">
        <v>0</v>
      </c>
      <c r="C1950">
        <v>0</v>
      </c>
      <c r="D1950">
        <v>0</v>
      </c>
      <c r="E1950">
        <v>0</v>
      </c>
      <c r="F1950">
        <v>0</v>
      </c>
      <c r="G1950">
        <v>0</v>
      </c>
      <c r="H1950">
        <v>0</v>
      </c>
      <c r="J1950">
        <v>0</v>
      </c>
      <c r="K1950">
        <v>0</v>
      </c>
      <c r="L1950">
        <v>0</v>
      </c>
      <c r="M1950">
        <v>0</v>
      </c>
      <c r="N1950">
        <v>0</v>
      </c>
      <c r="O1950">
        <v>0</v>
      </c>
      <c r="P1950">
        <v>0</v>
      </c>
      <c r="Q1950">
        <v>0</v>
      </c>
      <c r="S1950">
        <v>0</v>
      </c>
      <c r="T1950">
        <v>0</v>
      </c>
      <c r="U1950">
        <v>0</v>
      </c>
      <c r="V1950">
        <v>0</v>
      </c>
      <c r="W1950">
        <v>0</v>
      </c>
      <c r="X1950">
        <v>0</v>
      </c>
      <c r="Y1950">
        <v>0</v>
      </c>
      <c r="AA1950">
        <v>5</v>
      </c>
      <c r="AB1950">
        <v>2</v>
      </c>
      <c r="AC1950">
        <v>3</v>
      </c>
      <c r="AD1950">
        <v>2</v>
      </c>
      <c r="AE1950">
        <v>1.9783499594</v>
      </c>
      <c r="AF1950" t="s">
        <v>42</v>
      </c>
      <c r="AG1950">
        <v>0.3</v>
      </c>
      <c r="AH1950" t="s">
        <v>43</v>
      </c>
    </row>
    <row r="1951" spans="1:34" x14ac:dyDescent="0.25">
      <c r="A1951">
        <v>2526</v>
      </c>
      <c r="B1951">
        <v>0</v>
      </c>
      <c r="C1951">
        <v>0</v>
      </c>
      <c r="D1951">
        <v>0</v>
      </c>
      <c r="E1951">
        <v>0</v>
      </c>
      <c r="F1951">
        <v>0</v>
      </c>
      <c r="G1951">
        <v>0</v>
      </c>
      <c r="H1951">
        <v>0</v>
      </c>
      <c r="J1951">
        <v>0</v>
      </c>
      <c r="K1951">
        <v>0</v>
      </c>
      <c r="L1951">
        <v>0</v>
      </c>
      <c r="M1951">
        <v>0</v>
      </c>
      <c r="N1951">
        <v>0</v>
      </c>
      <c r="O1951">
        <v>0</v>
      </c>
      <c r="P1951">
        <v>0</v>
      </c>
      <c r="Q1951">
        <v>0</v>
      </c>
      <c r="S1951">
        <v>0</v>
      </c>
      <c r="T1951">
        <v>0</v>
      </c>
      <c r="U1951">
        <v>0</v>
      </c>
      <c r="V1951">
        <v>0</v>
      </c>
      <c r="W1951">
        <v>0</v>
      </c>
      <c r="X1951">
        <v>0</v>
      </c>
      <c r="Y1951">
        <v>0</v>
      </c>
      <c r="AA1951">
        <v>5</v>
      </c>
      <c r="AB1951">
        <v>2</v>
      </c>
      <c r="AC1951">
        <v>3</v>
      </c>
      <c r="AD1951">
        <v>2</v>
      </c>
      <c r="AE1951">
        <v>1.9783499594</v>
      </c>
      <c r="AF1951" t="s">
        <v>44</v>
      </c>
      <c r="AG1951">
        <v>0.4</v>
      </c>
      <c r="AH1951" t="s">
        <v>45</v>
      </c>
    </row>
    <row r="1952" spans="1:34" x14ac:dyDescent="0.25">
      <c r="A1952">
        <v>2526</v>
      </c>
      <c r="B1952">
        <v>0</v>
      </c>
      <c r="C1952">
        <v>0</v>
      </c>
      <c r="D1952">
        <v>0</v>
      </c>
      <c r="E1952">
        <v>0</v>
      </c>
      <c r="F1952">
        <v>0</v>
      </c>
      <c r="G1952">
        <v>0</v>
      </c>
      <c r="H1952">
        <v>0</v>
      </c>
      <c r="J1952">
        <v>0</v>
      </c>
      <c r="K1952">
        <v>0</v>
      </c>
      <c r="L1952">
        <v>0</v>
      </c>
      <c r="M1952">
        <v>0</v>
      </c>
      <c r="N1952">
        <v>0</v>
      </c>
      <c r="O1952">
        <v>0</v>
      </c>
      <c r="P1952">
        <v>0</v>
      </c>
      <c r="Q1952">
        <v>0</v>
      </c>
      <c r="S1952">
        <v>0</v>
      </c>
      <c r="T1952">
        <v>0</v>
      </c>
      <c r="U1952">
        <v>0</v>
      </c>
      <c r="V1952">
        <v>0</v>
      </c>
      <c r="W1952">
        <v>0</v>
      </c>
      <c r="X1952">
        <v>0</v>
      </c>
      <c r="Y1952">
        <v>0</v>
      </c>
      <c r="AA1952">
        <v>5</v>
      </c>
      <c r="AB1952">
        <v>2</v>
      </c>
      <c r="AC1952">
        <v>3</v>
      </c>
      <c r="AD1952">
        <v>2</v>
      </c>
      <c r="AE1952">
        <v>1.9783499594</v>
      </c>
      <c r="AF1952" t="s">
        <v>46</v>
      </c>
      <c r="AG1952">
        <v>0.5</v>
      </c>
      <c r="AH1952" t="s">
        <v>47</v>
      </c>
    </row>
    <row r="1953" spans="1:34" x14ac:dyDescent="0.25">
      <c r="A1953">
        <v>2528</v>
      </c>
      <c r="B1953">
        <v>0</v>
      </c>
      <c r="C1953">
        <v>0</v>
      </c>
      <c r="D1953">
        <v>0</v>
      </c>
      <c r="E1953">
        <v>0</v>
      </c>
      <c r="F1953">
        <v>0</v>
      </c>
      <c r="G1953">
        <v>0</v>
      </c>
      <c r="H1953">
        <v>0</v>
      </c>
      <c r="J1953">
        <v>0</v>
      </c>
      <c r="K1953" t="s">
        <v>51</v>
      </c>
      <c r="S1953">
        <v>0</v>
      </c>
      <c r="T1953">
        <v>0</v>
      </c>
      <c r="U1953">
        <v>0</v>
      </c>
      <c r="V1953">
        <v>0</v>
      </c>
      <c r="W1953">
        <v>0</v>
      </c>
      <c r="X1953">
        <v>0</v>
      </c>
      <c r="Y1953">
        <v>0</v>
      </c>
      <c r="AA1953">
        <v>0</v>
      </c>
      <c r="AB1953">
        <v>0</v>
      </c>
      <c r="AC1953">
        <v>0</v>
      </c>
      <c r="AE1953">
        <v>1.1668405013700001</v>
      </c>
      <c r="AF1953" t="s">
        <v>34</v>
      </c>
      <c r="AG1953">
        <v>100</v>
      </c>
      <c r="AH1953" t="s">
        <v>35</v>
      </c>
    </row>
    <row r="1954" spans="1:34" x14ac:dyDescent="0.25">
      <c r="A1954">
        <v>2528</v>
      </c>
      <c r="B1954">
        <v>0</v>
      </c>
      <c r="C1954">
        <v>0</v>
      </c>
      <c r="D1954">
        <v>0</v>
      </c>
      <c r="E1954">
        <v>0</v>
      </c>
      <c r="F1954">
        <v>0</v>
      </c>
      <c r="G1954">
        <v>0</v>
      </c>
      <c r="H1954">
        <v>0</v>
      </c>
      <c r="J1954">
        <v>0</v>
      </c>
      <c r="K1954" t="s">
        <v>51</v>
      </c>
      <c r="S1954">
        <v>0</v>
      </c>
      <c r="T1954">
        <v>0</v>
      </c>
      <c r="U1954">
        <v>0</v>
      </c>
      <c r="V1954">
        <v>0</v>
      </c>
      <c r="W1954">
        <v>0</v>
      </c>
      <c r="X1954">
        <v>0</v>
      </c>
      <c r="Y1954">
        <v>0</v>
      </c>
      <c r="AA1954">
        <v>0</v>
      </c>
      <c r="AB1954">
        <v>0</v>
      </c>
      <c r="AC1954">
        <v>0</v>
      </c>
      <c r="AE1954">
        <v>1.1668405013700001</v>
      </c>
      <c r="AF1954" t="s">
        <v>36</v>
      </c>
      <c r="AG1954">
        <v>150</v>
      </c>
      <c r="AH1954" t="s">
        <v>37</v>
      </c>
    </row>
    <row r="1955" spans="1:34" x14ac:dyDescent="0.25">
      <c r="A1955">
        <v>2528</v>
      </c>
      <c r="B1955">
        <v>0</v>
      </c>
      <c r="C1955">
        <v>0</v>
      </c>
      <c r="D1955">
        <v>0</v>
      </c>
      <c r="E1955">
        <v>0</v>
      </c>
      <c r="F1955">
        <v>0</v>
      </c>
      <c r="G1955">
        <v>0</v>
      </c>
      <c r="H1955">
        <v>0</v>
      </c>
      <c r="J1955">
        <v>0</v>
      </c>
      <c r="K1955" t="s">
        <v>51</v>
      </c>
      <c r="S1955">
        <v>0</v>
      </c>
      <c r="T1955">
        <v>0</v>
      </c>
      <c r="U1955">
        <v>0</v>
      </c>
      <c r="V1955">
        <v>0</v>
      </c>
      <c r="W1955">
        <v>0</v>
      </c>
      <c r="X1955">
        <v>0</v>
      </c>
      <c r="Y1955">
        <v>0</v>
      </c>
      <c r="AA1955">
        <v>0</v>
      </c>
      <c r="AB1955">
        <v>0</v>
      </c>
      <c r="AC1955">
        <v>0</v>
      </c>
      <c r="AE1955">
        <v>1.1668405013700001</v>
      </c>
      <c r="AF1955" t="s">
        <v>38</v>
      </c>
      <c r="AG1955">
        <v>200</v>
      </c>
      <c r="AH1955" t="s">
        <v>39</v>
      </c>
    </row>
    <row r="1956" spans="1:34" x14ac:dyDescent="0.25">
      <c r="A1956">
        <v>2528</v>
      </c>
      <c r="B1956">
        <v>0</v>
      </c>
      <c r="C1956">
        <v>0</v>
      </c>
      <c r="D1956">
        <v>0</v>
      </c>
      <c r="E1956">
        <v>0</v>
      </c>
      <c r="F1956">
        <v>0</v>
      </c>
      <c r="G1956">
        <v>0</v>
      </c>
      <c r="H1956">
        <v>0</v>
      </c>
      <c r="J1956">
        <v>0</v>
      </c>
      <c r="K1956" t="s">
        <v>51</v>
      </c>
      <c r="S1956">
        <v>0</v>
      </c>
      <c r="T1956">
        <v>0</v>
      </c>
      <c r="U1956">
        <v>0</v>
      </c>
      <c r="V1956">
        <v>0</v>
      </c>
      <c r="W1956">
        <v>0</v>
      </c>
      <c r="X1956">
        <v>0</v>
      </c>
      <c r="Y1956">
        <v>0</v>
      </c>
      <c r="AA1956">
        <v>0</v>
      </c>
      <c r="AB1956">
        <v>0</v>
      </c>
      <c r="AC1956">
        <v>0</v>
      </c>
      <c r="AE1956">
        <v>1.1668405013700001</v>
      </c>
      <c r="AF1956" t="s">
        <v>40</v>
      </c>
      <c r="AG1956">
        <v>0.2</v>
      </c>
      <c r="AH1956" t="s">
        <v>41</v>
      </c>
    </row>
    <row r="1957" spans="1:34" x14ac:dyDescent="0.25">
      <c r="A1957">
        <v>2528</v>
      </c>
      <c r="B1957">
        <v>0</v>
      </c>
      <c r="C1957">
        <v>0</v>
      </c>
      <c r="D1957">
        <v>0</v>
      </c>
      <c r="E1957">
        <v>0</v>
      </c>
      <c r="F1957">
        <v>0</v>
      </c>
      <c r="G1957">
        <v>0</v>
      </c>
      <c r="H1957">
        <v>0</v>
      </c>
      <c r="J1957">
        <v>0</v>
      </c>
      <c r="K1957" t="s">
        <v>51</v>
      </c>
      <c r="S1957">
        <v>0</v>
      </c>
      <c r="T1957">
        <v>0</v>
      </c>
      <c r="U1957">
        <v>0</v>
      </c>
      <c r="V1957">
        <v>0</v>
      </c>
      <c r="W1957">
        <v>0</v>
      </c>
      <c r="X1957">
        <v>0</v>
      </c>
      <c r="Y1957">
        <v>0</v>
      </c>
      <c r="AA1957">
        <v>0</v>
      </c>
      <c r="AB1957">
        <v>0</v>
      </c>
      <c r="AC1957">
        <v>0</v>
      </c>
      <c r="AE1957">
        <v>1.1668405013700001</v>
      </c>
      <c r="AF1957" t="s">
        <v>42</v>
      </c>
      <c r="AG1957">
        <v>0.3</v>
      </c>
      <c r="AH1957" t="s">
        <v>43</v>
      </c>
    </row>
    <row r="1958" spans="1:34" x14ac:dyDescent="0.25">
      <c r="A1958">
        <v>2528</v>
      </c>
      <c r="B1958">
        <v>0</v>
      </c>
      <c r="C1958">
        <v>0</v>
      </c>
      <c r="D1958">
        <v>0</v>
      </c>
      <c r="E1958">
        <v>0</v>
      </c>
      <c r="F1958">
        <v>0</v>
      </c>
      <c r="G1958">
        <v>0</v>
      </c>
      <c r="H1958">
        <v>0</v>
      </c>
      <c r="J1958">
        <v>0</v>
      </c>
      <c r="K1958" t="s">
        <v>51</v>
      </c>
      <c r="S1958">
        <v>0</v>
      </c>
      <c r="T1958">
        <v>0</v>
      </c>
      <c r="U1958">
        <v>0</v>
      </c>
      <c r="V1958">
        <v>0</v>
      </c>
      <c r="W1958">
        <v>0</v>
      </c>
      <c r="X1958">
        <v>0</v>
      </c>
      <c r="Y1958">
        <v>0</v>
      </c>
      <c r="AA1958">
        <v>0</v>
      </c>
      <c r="AB1958">
        <v>0</v>
      </c>
      <c r="AC1958">
        <v>0</v>
      </c>
      <c r="AE1958">
        <v>1.1668405013700001</v>
      </c>
      <c r="AF1958" t="s">
        <v>44</v>
      </c>
      <c r="AG1958">
        <v>0.4</v>
      </c>
      <c r="AH1958" t="s">
        <v>45</v>
      </c>
    </row>
    <row r="1959" spans="1:34" x14ac:dyDescent="0.25">
      <c r="A1959">
        <v>2528</v>
      </c>
      <c r="B1959">
        <v>0</v>
      </c>
      <c r="C1959">
        <v>0</v>
      </c>
      <c r="D1959">
        <v>0</v>
      </c>
      <c r="E1959">
        <v>0</v>
      </c>
      <c r="F1959">
        <v>0</v>
      </c>
      <c r="G1959">
        <v>0</v>
      </c>
      <c r="H1959">
        <v>0</v>
      </c>
      <c r="J1959">
        <v>0</v>
      </c>
      <c r="K1959" t="s">
        <v>51</v>
      </c>
      <c r="S1959">
        <v>0</v>
      </c>
      <c r="T1959">
        <v>0</v>
      </c>
      <c r="U1959">
        <v>0</v>
      </c>
      <c r="V1959">
        <v>0</v>
      </c>
      <c r="W1959">
        <v>0</v>
      </c>
      <c r="X1959">
        <v>0</v>
      </c>
      <c r="Y1959">
        <v>0</v>
      </c>
      <c r="AA1959">
        <v>0</v>
      </c>
      <c r="AB1959">
        <v>0</v>
      </c>
      <c r="AC1959">
        <v>0</v>
      </c>
      <c r="AE1959">
        <v>1.1668405013700001</v>
      </c>
      <c r="AF1959" t="s">
        <v>46</v>
      </c>
      <c r="AG1959">
        <v>0.5</v>
      </c>
      <c r="AH1959" t="s">
        <v>47</v>
      </c>
    </row>
    <row r="1960" spans="1:34" x14ac:dyDescent="0.25">
      <c r="A1960">
        <v>2533</v>
      </c>
      <c r="B1960">
        <v>0</v>
      </c>
      <c r="C1960">
        <v>0</v>
      </c>
      <c r="D1960">
        <v>0</v>
      </c>
      <c r="E1960">
        <v>0</v>
      </c>
      <c r="F1960">
        <v>0</v>
      </c>
      <c r="G1960">
        <v>0</v>
      </c>
      <c r="H1960">
        <v>0</v>
      </c>
      <c r="J1960">
        <v>0</v>
      </c>
      <c r="K1960">
        <v>0</v>
      </c>
      <c r="L1960">
        <v>0</v>
      </c>
      <c r="M1960">
        <v>0</v>
      </c>
      <c r="N1960">
        <v>0</v>
      </c>
      <c r="O1960">
        <v>0</v>
      </c>
      <c r="P1960">
        <v>0</v>
      </c>
      <c r="Q1960">
        <v>0</v>
      </c>
      <c r="S1960">
        <v>4</v>
      </c>
      <c r="T1960">
        <v>0</v>
      </c>
      <c r="U1960">
        <v>0</v>
      </c>
      <c r="V1960">
        <v>0</v>
      </c>
      <c r="W1960">
        <v>0</v>
      </c>
      <c r="X1960">
        <v>0</v>
      </c>
      <c r="Y1960">
        <v>0</v>
      </c>
      <c r="Z1960">
        <v>3</v>
      </c>
      <c r="AA1960">
        <v>0</v>
      </c>
      <c r="AB1960">
        <v>0</v>
      </c>
      <c r="AC1960">
        <v>0</v>
      </c>
      <c r="AE1960">
        <v>1.0024092625400001</v>
      </c>
      <c r="AF1960" t="s">
        <v>38</v>
      </c>
      <c r="AG1960">
        <v>200</v>
      </c>
      <c r="AH1960" t="s">
        <v>39</v>
      </c>
    </row>
    <row r="1961" spans="1:34" x14ac:dyDescent="0.25">
      <c r="A1961">
        <v>2534</v>
      </c>
      <c r="B1961">
        <v>10</v>
      </c>
      <c r="C1961">
        <v>0</v>
      </c>
      <c r="D1961">
        <v>10</v>
      </c>
      <c r="E1961">
        <v>0</v>
      </c>
      <c r="F1961">
        <v>0</v>
      </c>
      <c r="G1961">
        <v>0</v>
      </c>
      <c r="H1961">
        <v>0</v>
      </c>
      <c r="I1961">
        <v>3</v>
      </c>
      <c r="J1961">
        <v>0</v>
      </c>
      <c r="K1961">
        <v>0</v>
      </c>
      <c r="L1961">
        <v>0</v>
      </c>
      <c r="M1961">
        <v>0</v>
      </c>
      <c r="N1961">
        <v>0</v>
      </c>
      <c r="O1961">
        <v>0</v>
      </c>
      <c r="P1961">
        <v>0</v>
      </c>
      <c r="Q1961">
        <v>0</v>
      </c>
      <c r="S1961">
        <v>0</v>
      </c>
      <c r="T1961">
        <v>0</v>
      </c>
      <c r="U1961">
        <v>0</v>
      </c>
      <c r="V1961">
        <v>0</v>
      </c>
      <c r="W1961">
        <v>0</v>
      </c>
      <c r="X1961">
        <v>0</v>
      </c>
      <c r="Y1961">
        <v>0</v>
      </c>
      <c r="AA1961">
        <v>0</v>
      </c>
      <c r="AB1961">
        <v>0</v>
      </c>
      <c r="AC1961">
        <v>0</v>
      </c>
      <c r="AE1961">
        <v>1.2290261488300001</v>
      </c>
      <c r="AF1961" t="s">
        <v>34</v>
      </c>
      <c r="AG1961">
        <v>100</v>
      </c>
      <c r="AH1961" t="s">
        <v>35</v>
      </c>
    </row>
    <row r="1962" spans="1:34" x14ac:dyDescent="0.25">
      <c r="A1962">
        <v>2534</v>
      </c>
      <c r="B1962">
        <v>10</v>
      </c>
      <c r="C1962">
        <v>0</v>
      </c>
      <c r="D1962">
        <v>10</v>
      </c>
      <c r="E1962">
        <v>0</v>
      </c>
      <c r="F1962">
        <v>0</v>
      </c>
      <c r="G1962">
        <v>0</v>
      </c>
      <c r="H1962">
        <v>0</v>
      </c>
      <c r="I1962">
        <v>3</v>
      </c>
      <c r="J1962">
        <v>0</v>
      </c>
      <c r="K1962">
        <v>0</v>
      </c>
      <c r="L1962">
        <v>0</v>
      </c>
      <c r="M1962">
        <v>0</v>
      </c>
      <c r="N1962">
        <v>0</v>
      </c>
      <c r="O1962">
        <v>0</v>
      </c>
      <c r="P1962">
        <v>0</v>
      </c>
      <c r="Q1962">
        <v>0</v>
      </c>
      <c r="S1962">
        <v>0</v>
      </c>
      <c r="T1962">
        <v>0</v>
      </c>
      <c r="U1962">
        <v>0</v>
      </c>
      <c r="V1962">
        <v>0</v>
      </c>
      <c r="W1962">
        <v>0</v>
      </c>
      <c r="X1962">
        <v>0</v>
      </c>
      <c r="Y1962">
        <v>0</v>
      </c>
      <c r="AA1962">
        <v>0</v>
      </c>
      <c r="AB1962">
        <v>0</v>
      </c>
      <c r="AC1962">
        <v>0</v>
      </c>
      <c r="AE1962">
        <v>1.2290261488300001</v>
      </c>
      <c r="AF1962" t="s">
        <v>36</v>
      </c>
      <c r="AG1962">
        <v>150</v>
      </c>
      <c r="AH1962" t="s">
        <v>37</v>
      </c>
    </row>
    <row r="1963" spans="1:34" x14ac:dyDescent="0.25">
      <c r="A1963">
        <v>2534</v>
      </c>
      <c r="B1963">
        <v>10</v>
      </c>
      <c r="C1963">
        <v>0</v>
      </c>
      <c r="D1963">
        <v>10</v>
      </c>
      <c r="E1963">
        <v>0</v>
      </c>
      <c r="F1963">
        <v>0</v>
      </c>
      <c r="G1963">
        <v>0</v>
      </c>
      <c r="H1963">
        <v>0</v>
      </c>
      <c r="I1963">
        <v>3</v>
      </c>
      <c r="J1963">
        <v>0</v>
      </c>
      <c r="K1963">
        <v>0</v>
      </c>
      <c r="L1963">
        <v>0</v>
      </c>
      <c r="M1963">
        <v>0</v>
      </c>
      <c r="N1963">
        <v>0</v>
      </c>
      <c r="O1963">
        <v>0</v>
      </c>
      <c r="P1963">
        <v>0</v>
      </c>
      <c r="Q1963">
        <v>0</v>
      </c>
      <c r="S1963">
        <v>0</v>
      </c>
      <c r="T1963">
        <v>0</v>
      </c>
      <c r="U1963">
        <v>0</v>
      </c>
      <c r="V1963">
        <v>0</v>
      </c>
      <c r="W1963">
        <v>0</v>
      </c>
      <c r="X1963">
        <v>0</v>
      </c>
      <c r="Y1963">
        <v>0</v>
      </c>
      <c r="AA1963">
        <v>0</v>
      </c>
      <c r="AB1963">
        <v>0</v>
      </c>
      <c r="AC1963">
        <v>0</v>
      </c>
      <c r="AE1963">
        <v>1.2290261488300001</v>
      </c>
      <c r="AF1963" t="s">
        <v>38</v>
      </c>
      <c r="AG1963">
        <v>200</v>
      </c>
      <c r="AH1963" t="s">
        <v>39</v>
      </c>
    </row>
    <row r="1964" spans="1:34" x14ac:dyDescent="0.25">
      <c r="A1964">
        <v>2534</v>
      </c>
      <c r="B1964">
        <v>10</v>
      </c>
      <c r="C1964">
        <v>0</v>
      </c>
      <c r="D1964">
        <v>10</v>
      </c>
      <c r="E1964">
        <v>0</v>
      </c>
      <c r="F1964">
        <v>0</v>
      </c>
      <c r="G1964">
        <v>0</v>
      </c>
      <c r="H1964">
        <v>0</v>
      </c>
      <c r="I1964">
        <v>3</v>
      </c>
      <c r="J1964">
        <v>0</v>
      </c>
      <c r="K1964">
        <v>0</v>
      </c>
      <c r="L1964">
        <v>0</v>
      </c>
      <c r="M1964">
        <v>0</v>
      </c>
      <c r="N1964">
        <v>0</v>
      </c>
      <c r="O1964">
        <v>0</v>
      </c>
      <c r="P1964">
        <v>0</v>
      </c>
      <c r="Q1964">
        <v>0</v>
      </c>
      <c r="S1964">
        <v>0</v>
      </c>
      <c r="T1964">
        <v>0</v>
      </c>
      <c r="U1964">
        <v>0</v>
      </c>
      <c r="V1964">
        <v>0</v>
      </c>
      <c r="W1964">
        <v>0</v>
      </c>
      <c r="X1964">
        <v>0</v>
      </c>
      <c r="Y1964">
        <v>0</v>
      </c>
      <c r="AA1964">
        <v>0</v>
      </c>
      <c r="AB1964">
        <v>0</v>
      </c>
      <c r="AC1964">
        <v>0</v>
      </c>
      <c r="AE1964">
        <v>1.2290261488300001</v>
      </c>
      <c r="AF1964" t="s">
        <v>42</v>
      </c>
      <c r="AG1964">
        <v>0.3</v>
      </c>
      <c r="AH1964" t="s">
        <v>43</v>
      </c>
    </row>
    <row r="1965" spans="1:34" x14ac:dyDescent="0.25">
      <c r="A1965">
        <v>2534</v>
      </c>
      <c r="B1965">
        <v>10</v>
      </c>
      <c r="C1965">
        <v>0</v>
      </c>
      <c r="D1965">
        <v>10</v>
      </c>
      <c r="E1965">
        <v>0</v>
      </c>
      <c r="F1965">
        <v>0</v>
      </c>
      <c r="G1965">
        <v>0</v>
      </c>
      <c r="H1965">
        <v>0</v>
      </c>
      <c r="I1965">
        <v>3</v>
      </c>
      <c r="J1965">
        <v>0</v>
      </c>
      <c r="K1965">
        <v>0</v>
      </c>
      <c r="L1965">
        <v>0</v>
      </c>
      <c r="M1965">
        <v>0</v>
      </c>
      <c r="N1965">
        <v>0</v>
      </c>
      <c r="O1965">
        <v>0</v>
      </c>
      <c r="P1965">
        <v>0</v>
      </c>
      <c r="Q1965">
        <v>0</v>
      </c>
      <c r="S1965">
        <v>0</v>
      </c>
      <c r="T1965">
        <v>0</v>
      </c>
      <c r="U1965">
        <v>0</v>
      </c>
      <c r="V1965">
        <v>0</v>
      </c>
      <c r="W1965">
        <v>0</v>
      </c>
      <c r="X1965">
        <v>0</v>
      </c>
      <c r="Y1965">
        <v>0</v>
      </c>
      <c r="AA1965">
        <v>0</v>
      </c>
      <c r="AB1965">
        <v>0</v>
      </c>
      <c r="AC1965">
        <v>0</v>
      </c>
      <c r="AE1965">
        <v>1.2290261488300001</v>
      </c>
      <c r="AF1965" t="s">
        <v>44</v>
      </c>
      <c r="AG1965">
        <v>0.4</v>
      </c>
      <c r="AH1965" t="s">
        <v>45</v>
      </c>
    </row>
    <row r="1966" spans="1:34" x14ac:dyDescent="0.25">
      <c r="A1966">
        <v>2534</v>
      </c>
      <c r="B1966">
        <v>10</v>
      </c>
      <c r="C1966">
        <v>0</v>
      </c>
      <c r="D1966">
        <v>10</v>
      </c>
      <c r="E1966">
        <v>0</v>
      </c>
      <c r="F1966">
        <v>0</v>
      </c>
      <c r="G1966">
        <v>0</v>
      </c>
      <c r="H1966">
        <v>0</v>
      </c>
      <c r="I1966">
        <v>3</v>
      </c>
      <c r="J1966">
        <v>0</v>
      </c>
      <c r="K1966">
        <v>0</v>
      </c>
      <c r="L1966">
        <v>0</v>
      </c>
      <c r="M1966">
        <v>0</v>
      </c>
      <c r="N1966">
        <v>0</v>
      </c>
      <c r="O1966">
        <v>0</v>
      </c>
      <c r="P1966">
        <v>0</v>
      </c>
      <c r="Q1966">
        <v>0</v>
      </c>
      <c r="S1966">
        <v>0</v>
      </c>
      <c r="T1966">
        <v>0</v>
      </c>
      <c r="U1966">
        <v>0</v>
      </c>
      <c r="V1966">
        <v>0</v>
      </c>
      <c r="W1966">
        <v>0</v>
      </c>
      <c r="X1966">
        <v>0</v>
      </c>
      <c r="Y1966">
        <v>0</v>
      </c>
      <c r="AA1966">
        <v>0</v>
      </c>
      <c r="AB1966">
        <v>0</v>
      </c>
      <c r="AC1966">
        <v>0</v>
      </c>
      <c r="AE1966">
        <v>1.2290261488300001</v>
      </c>
      <c r="AF1966" t="s">
        <v>46</v>
      </c>
      <c r="AG1966">
        <v>0.5</v>
      </c>
      <c r="AH1966" t="s">
        <v>47</v>
      </c>
    </row>
    <row r="1967" spans="1:34" x14ac:dyDescent="0.25">
      <c r="A1967">
        <v>2535</v>
      </c>
      <c r="B1967">
        <v>0</v>
      </c>
      <c r="C1967">
        <v>0</v>
      </c>
      <c r="D1967">
        <v>0</v>
      </c>
      <c r="E1967">
        <v>0</v>
      </c>
      <c r="F1967">
        <v>0</v>
      </c>
      <c r="G1967">
        <v>0</v>
      </c>
      <c r="H1967">
        <v>0</v>
      </c>
      <c r="J1967">
        <v>0</v>
      </c>
      <c r="K1967">
        <v>0</v>
      </c>
      <c r="L1967">
        <v>0</v>
      </c>
      <c r="M1967">
        <v>0</v>
      </c>
      <c r="N1967">
        <v>0</v>
      </c>
      <c r="O1967">
        <v>0</v>
      </c>
      <c r="P1967">
        <v>0</v>
      </c>
      <c r="Q1967">
        <v>0</v>
      </c>
      <c r="S1967">
        <v>0</v>
      </c>
      <c r="T1967">
        <v>0</v>
      </c>
      <c r="U1967">
        <v>0</v>
      </c>
      <c r="V1967">
        <v>0</v>
      </c>
      <c r="W1967">
        <v>0</v>
      </c>
      <c r="X1967">
        <v>0</v>
      </c>
      <c r="Y1967">
        <v>0</v>
      </c>
      <c r="AA1967">
        <v>2</v>
      </c>
      <c r="AB1967">
        <v>0</v>
      </c>
      <c r="AC1967">
        <v>1</v>
      </c>
      <c r="AE1967">
        <v>1.0775612423200001</v>
      </c>
      <c r="AF1967" t="s">
        <v>46</v>
      </c>
      <c r="AG1967">
        <v>0.5</v>
      </c>
      <c r="AH1967" t="s">
        <v>47</v>
      </c>
    </row>
    <row r="1968" spans="1:34" x14ac:dyDescent="0.25">
      <c r="A1968">
        <v>2536</v>
      </c>
      <c r="B1968">
        <v>0</v>
      </c>
      <c r="C1968">
        <v>0</v>
      </c>
      <c r="D1968">
        <v>0</v>
      </c>
      <c r="E1968">
        <v>0</v>
      </c>
      <c r="F1968">
        <v>0</v>
      </c>
      <c r="G1968">
        <v>0</v>
      </c>
      <c r="H1968">
        <v>0</v>
      </c>
      <c r="J1968">
        <v>0</v>
      </c>
      <c r="K1968">
        <v>0</v>
      </c>
      <c r="L1968">
        <v>0</v>
      </c>
      <c r="M1968">
        <v>0</v>
      </c>
      <c r="N1968">
        <v>0</v>
      </c>
      <c r="O1968">
        <v>0</v>
      </c>
      <c r="P1968">
        <v>0</v>
      </c>
      <c r="Q1968">
        <v>0</v>
      </c>
      <c r="S1968">
        <v>0</v>
      </c>
      <c r="T1968">
        <v>0</v>
      </c>
      <c r="U1968">
        <v>0</v>
      </c>
      <c r="V1968">
        <v>0</v>
      </c>
      <c r="W1968">
        <v>0</v>
      </c>
      <c r="X1968">
        <v>0</v>
      </c>
      <c r="Y1968">
        <v>0</v>
      </c>
      <c r="AA1968">
        <v>0</v>
      </c>
      <c r="AB1968">
        <v>0</v>
      </c>
      <c r="AC1968">
        <v>0</v>
      </c>
      <c r="AE1968">
        <v>1.0775612423200001</v>
      </c>
      <c r="AF1968" t="s">
        <v>38</v>
      </c>
      <c r="AG1968">
        <v>200</v>
      </c>
      <c r="AH1968" t="s">
        <v>39</v>
      </c>
    </row>
    <row r="1969" spans="1:34" x14ac:dyDescent="0.25">
      <c r="A1969">
        <v>2549</v>
      </c>
      <c r="B1969" t="s">
        <v>51</v>
      </c>
      <c r="J1969">
        <v>0</v>
      </c>
      <c r="K1969">
        <v>0</v>
      </c>
      <c r="L1969">
        <v>0</v>
      </c>
      <c r="M1969">
        <v>0</v>
      </c>
      <c r="N1969">
        <v>0</v>
      </c>
      <c r="O1969">
        <v>0</v>
      </c>
      <c r="P1969">
        <v>0</v>
      </c>
      <c r="Q1969">
        <v>0</v>
      </c>
      <c r="S1969">
        <v>0</v>
      </c>
      <c r="T1969">
        <v>0</v>
      </c>
      <c r="U1969">
        <v>0</v>
      </c>
      <c r="V1969">
        <v>0</v>
      </c>
      <c r="W1969">
        <v>0</v>
      </c>
      <c r="X1969">
        <v>0</v>
      </c>
      <c r="Y1969">
        <v>0</v>
      </c>
      <c r="AA1969">
        <v>5</v>
      </c>
      <c r="AB1969">
        <v>0</v>
      </c>
      <c r="AC1969">
        <v>5</v>
      </c>
      <c r="AD1969">
        <v>10</v>
      </c>
      <c r="AE1969">
        <v>0.74234309331199999</v>
      </c>
      <c r="AF1969" t="s">
        <v>34</v>
      </c>
      <c r="AG1969">
        <v>100</v>
      </c>
      <c r="AH1969" t="s">
        <v>35</v>
      </c>
    </row>
    <row r="1970" spans="1:34" x14ac:dyDescent="0.25">
      <c r="A1970">
        <v>2549</v>
      </c>
      <c r="B1970" t="s">
        <v>51</v>
      </c>
      <c r="J1970">
        <v>0</v>
      </c>
      <c r="K1970">
        <v>0</v>
      </c>
      <c r="L1970">
        <v>0</v>
      </c>
      <c r="M1970">
        <v>0</v>
      </c>
      <c r="N1970">
        <v>0</v>
      </c>
      <c r="O1970">
        <v>0</v>
      </c>
      <c r="P1970">
        <v>0</v>
      </c>
      <c r="Q1970">
        <v>0</v>
      </c>
      <c r="S1970">
        <v>0</v>
      </c>
      <c r="T1970">
        <v>0</v>
      </c>
      <c r="U1970">
        <v>0</v>
      </c>
      <c r="V1970">
        <v>0</v>
      </c>
      <c r="W1970">
        <v>0</v>
      </c>
      <c r="X1970">
        <v>0</v>
      </c>
      <c r="Y1970">
        <v>0</v>
      </c>
      <c r="AA1970">
        <v>5</v>
      </c>
      <c r="AB1970">
        <v>0</v>
      </c>
      <c r="AC1970">
        <v>5</v>
      </c>
      <c r="AD1970">
        <v>10</v>
      </c>
      <c r="AE1970">
        <v>0.74234309331199999</v>
      </c>
      <c r="AF1970" t="s">
        <v>36</v>
      </c>
      <c r="AG1970">
        <v>150</v>
      </c>
      <c r="AH1970" t="s">
        <v>37</v>
      </c>
    </row>
    <row r="1971" spans="1:34" x14ac:dyDescent="0.25">
      <c r="A1971">
        <v>2549</v>
      </c>
      <c r="B1971" t="s">
        <v>51</v>
      </c>
      <c r="J1971">
        <v>0</v>
      </c>
      <c r="K1971">
        <v>0</v>
      </c>
      <c r="L1971">
        <v>0</v>
      </c>
      <c r="M1971">
        <v>0</v>
      </c>
      <c r="N1971">
        <v>0</v>
      </c>
      <c r="O1971">
        <v>0</v>
      </c>
      <c r="P1971">
        <v>0</v>
      </c>
      <c r="Q1971">
        <v>0</v>
      </c>
      <c r="S1971">
        <v>0</v>
      </c>
      <c r="T1971">
        <v>0</v>
      </c>
      <c r="U1971">
        <v>0</v>
      </c>
      <c r="V1971">
        <v>0</v>
      </c>
      <c r="W1971">
        <v>0</v>
      </c>
      <c r="X1971">
        <v>0</v>
      </c>
      <c r="Y1971">
        <v>0</v>
      </c>
      <c r="AA1971">
        <v>5</v>
      </c>
      <c r="AB1971">
        <v>0</v>
      </c>
      <c r="AC1971">
        <v>5</v>
      </c>
      <c r="AD1971">
        <v>10</v>
      </c>
      <c r="AE1971">
        <v>0.74234309331199999</v>
      </c>
      <c r="AF1971" t="s">
        <v>38</v>
      </c>
      <c r="AG1971">
        <v>200</v>
      </c>
      <c r="AH1971" t="s">
        <v>39</v>
      </c>
    </row>
    <row r="1972" spans="1:34" x14ac:dyDescent="0.25">
      <c r="A1972">
        <v>2552</v>
      </c>
      <c r="B1972">
        <v>0</v>
      </c>
      <c r="C1972">
        <v>0</v>
      </c>
      <c r="D1972">
        <v>0</v>
      </c>
      <c r="E1972">
        <v>0</v>
      </c>
      <c r="F1972">
        <v>0</v>
      </c>
      <c r="G1972">
        <v>0</v>
      </c>
      <c r="H1972">
        <v>0</v>
      </c>
      <c r="J1972">
        <v>0</v>
      </c>
      <c r="K1972">
        <v>0</v>
      </c>
      <c r="L1972">
        <v>0</v>
      </c>
      <c r="M1972">
        <v>0</v>
      </c>
      <c r="N1972">
        <v>0</v>
      </c>
      <c r="O1972">
        <v>0</v>
      </c>
      <c r="P1972">
        <v>0</v>
      </c>
      <c r="Q1972">
        <v>0</v>
      </c>
      <c r="S1972">
        <v>0</v>
      </c>
      <c r="T1972">
        <v>0</v>
      </c>
      <c r="U1972">
        <v>0</v>
      </c>
      <c r="V1972">
        <v>0</v>
      </c>
      <c r="W1972">
        <v>0</v>
      </c>
      <c r="X1972">
        <v>0</v>
      </c>
      <c r="Y1972">
        <v>0</v>
      </c>
      <c r="AA1972">
        <v>1</v>
      </c>
      <c r="AB1972">
        <v>0</v>
      </c>
      <c r="AC1972">
        <v>1</v>
      </c>
      <c r="AD1972">
        <v>5</v>
      </c>
      <c r="AE1972">
        <v>0.86994544910899996</v>
      </c>
      <c r="AF1972" t="s">
        <v>38</v>
      </c>
      <c r="AG1972">
        <v>200</v>
      </c>
      <c r="AH1972" t="s">
        <v>39</v>
      </c>
    </row>
    <row r="1973" spans="1:34" x14ac:dyDescent="0.25">
      <c r="A1973">
        <v>2553</v>
      </c>
      <c r="B1973">
        <v>0</v>
      </c>
      <c r="C1973">
        <v>0</v>
      </c>
      <c r="D1973">
        <v>0</v>
      </c>
      <c r="E1973">
        <v>0</v>
      </c>
      <c r="F1973">
        <v>0</v>
      </c>
      <c r="G1973">
        <v>0</v>
      </c>
      <c r="H1973">
        <v>0</v>
      </c>
      <c r="J1973">
        <v>10</v>
      </c>
      <c r="K1973">
        <v>0</v>
      </c>
      <c r="L1973">
        <v>0</v>
      </c>
      <c r="M1973">
        <v>0</v>
      </c>
      <c r="N1973">
        <v>0</v>
      </c>
      <c r="O1973">
        <v>0</v>
      </c>
      <c r="P1973">
        <v>0</v>
      </c>
      <c r="Q1973">
        <v>0</v>
      </c>
      <c r="S1973">
        <v>8</v>
      </c>
      <c r="T1973">
        <v>0</v>
      </c>
      <c r="U1973">
        <v>8</v>
      </c>
      <c r="V1973">
        <v>0</v>
      </c>
      <c r="W1973">
        <v>0</v>
      </c>
      <c r="X1973">
        <v>0</v>
      </c>
      <c r="Y1973">
        <v>0</v>
      </c>
      <c r="Z1973">
        <v>1</v>
      </c>
      <c r="AA1973">
        <v>10</v>
      </c>
      <c r="AB1973">
        <v>0</v>
      </c>
      <c r="AC1973">
        <v>10</v>
      </c>
      <c r="AD1973">
        <v>10</v>
      </c>
      <c r="AE1973">
        <v>0.94517133177199997</v>
      </c>
      <c r="AF1973" t="s">
        <v>49</v>
      </c>
      <c r="AG1973">
        <v>50</v>
      </c>
      <c r="AH1973" t="s">
        <v>50</v>
      </c>
    </row>
    <row r="1974" spans="1:34" x14ac:dyDescent="0.25">
      <c r="A1974">
        <v>2553</v>
      </c>
      <c r="B1974">
        <v>0</v>
      </c>
      <c r="C1974">
        <v>0</v>
      </c>
      <c r="D1974">
        <v>0</v>
      </c>
      <c r="E1974">
        <v>0</v>
      </c>
      <c r="F1974">
        <v>0</v>
      </c>
      <c r="G1974">
        <v>0</v>
      </c>
      <c r="H1974">
        <v>0</v>
      </c>
      <c r="J1974">
        <v>10</v>
      </c>
      <c r="K1974">
        <v>0</v>
      </c>
      <c r="L1974">
        <v>0</v>
      </c>
      <c r="M1974">
        <v>0</v>
      </c>
      <c r="N1974">
        <v>0</v>
      </c>
      <c r="O1974">
        <v>0</v>
      </c>
      <c r="P1974">
        <v>0</v>
      </c>
      <c r="Q1974">
        <v>0</v>
      </c>
      <c r="S1974">
        <v>8</v>
      </c>
      <c r="T1974">
        <v>0</v>
      </c>
      <c r="U1974">
        <v>8</v>
      </c>
      <c r="V1974">
        <v>0</v>
      </c>
      <c r="W1974">
        <v>0</v>
      </c>
      <c r="X1974">
        <v>0</v>
      </c>
      <c r="Y1974">
        <v>0</v>
      </c>
      <c r="Z1974">
        <v>1</v>
      </c>
      <c r="AA1974">
        <v>10</v>
      </c>
      <c r="AB1974">
        <v>0</v>
      </c>
      <c r="AC1974">
        <v>10</v>
      </c>
      <c r="AD1974">
        <v>10</v>
      </c>
      <c r="AE1974">
        <v>0.94517133177199997</v>
      </c>
      <c r="AF1974" t="s">
        <v>34</v>
      </c>
      <c r="AG1974">
        <v>100</v>
      </c>
      <c r="AH1974" t="s">
        <v>35</v>
      </c>
    </row>
    <row r="1975" spans="1:34" x14ac:dyDescent="0.25">
      <c r="A1975">
        <v>2553</v>
      </c>
      <c r="B1975">
        <v>0</v>
      </c>
      <c r="C1975">
        <v>0</v>
      </c>
      <c r="D1975">
        <v>0</v>
      </c>
      <c r="E1975">
        <v>0</v>
      </c>
      <c r="F1975">
        <v>0</v>
      </c>
      <c r="G1975">
        <v>0</v>
      </c>
      <c r="H1975">
        <v>0</v>
      </c>
      <c r="J1975">
        <v>10</v>
      </c>
      <c r="K1975">
        <v>0</v>
      </c>
      <c r="L1975">
        <v>0</v>
      </c>
      <c r="M1975">
        <v>0</v>
      </c>
      <c r="N1975">
        <v>0</v>
      </c>
      <c r="O1975">
        <v>0</v>
      </c>
      <c r="P1975">
        <v>0</v>
      </c>
      <c r="Q1975">
        <v>0</v>
      </c>
      <c r="S1975">
        <v>8</v>
      </c>
      <c r="T1975">
        <v>0</v>
      </c>
      <c r="U1975">
        <v>8</v>
      </c>
      <c r="V1975">
        <v>0</v>
      </c>
      <c r="W1975">
        <v>0</v>
      </c>
      <c r="X1975">
        <v>0</v>
      </c>
      <c r="Y1975">
        <v>0</v>
      </c>
      <c r="Z1975">
        <v>1</v>
      </c>
      <c r="AA1975">
        <v>10</v>
      </c>
      <c r="AB1975">
        <v>0</v>
      </c>
      <c r="AC1975">
        <v>10</v>
      </c>
      <c r="AD1975">
        <v>10</v>
      </c>
      <c r="AE1975">
        <v>0.94517133177199997</v>
      </c>
      <c r="AF1975" t="s">
        <v>36</v>
      </c>
      <c r="AG1975">
        <v>150</v>
      </c>
      <c r="AH1975" t="s">
        <v>37</v>
      </c>
    </row>
    <row r="1976" spans="1:34" x14ac:dyDescent="0.25">
      <c r="A1976">
        <v>2553</v>
      </c>
      <c r="B1976">
        <v>0</v>
      </c>
      <c r="C1976">
        <v>0</v>
      </c>
      <c r="D1976">
        <v>0</v>
      </c>
      <c r="E1976">
        <v>0</v>
      </c>
      <c r="F1976">
        <v>0</v>
      </c>
      <c r="G1976">
        <v>0</v>
      </c>
      <c r="H1976">
        <v>0</v>
      </c>
      <c r="J1976">
        <v>10</v>
      </c>
      <c r="K1976">
        <v>0</v>
      </c>
      <c r="L1976">
        <v>0</v>
      </c>
      <c r="M1976">
        <v>0</v>
      </c>
      <c r="N1976">
        <v>0</v>
      </c>
      <c r="O1976">
        <v>0</v>
      </c>
      <c r="P1976">
        <v>0</v>
      </c>
      <c r="Q1976">
        <v>0</v>
      </c>
      <c r="S1976">
        <v>8</v>
      </c>
      <c r="T1976">
        <v>0</v>
      </c>
      <c r="U1976">
        <v>8</v>
      </c>
      <c r="V1976">
        <v>0</v>
      </c>
      <c r="W1976">
        <v>0</v>
      </c>
      <c r="X1976">
        <v>0</v>
      </c>
      <c r="Y1976">
        <v>0</v>
      </c>
      <c r="Z1976">
        <v>1</v>
      </c>
      <c r="AA1976">
        <v>10</v>
      </c>
      <c r="AB1976">
        <v>0</v>
      </c>
      <c r="AC1976">
        <v>10</v>
      </c>
      <c r="AD1976">
        <v>10</v>
      </c>
      <c r="AE1976">
        <v>0.94517133177199997</v>
      </c>
      <c r="AF1976" t="s">
        <v>38</v>
      </c>
      <c r="AG1976">
        <v>200</v>
      </c>
      <c r="AH1976" t="s">
        <v>39</v>
      </c>
    </row>
    <row r="1977" spans="1:34" x14ac:dyDescent="0.25">
      <c r="A1977">
        <v>2553</v>
      </c>
      <c r="B1977">
        <v>0</v>
      </c>
      <c r="C1977">
        <v>0</v>
      </c>
      <c r="D1977">
        <v>0</v>
      </c>
      <c r="E1977">
        <v>0</v>
      </c>
      <c r="F1977">
        <v>0</v>
      </c>
      <c r="G1977">
        <v>0</v>
      </c>
      <c r="H1977">
        <v>0</v>
      </c>
      <c r="J1977">
        <v>10</v>
      </c>
      <c r="K1977">
        <v>0</v>
      </c>
      <c r="L1977">
        <v>0</v>
      </c>
      <c r="M1977">
        <v>0</v>
      </c>
      <c r="N1977">
        <v>0</v>
      </c>
      <c r="O1977">
        <v>0</v>
      </c>
      <c r="P1977">
        <v>0</v>
      </c>
      <c r="Q1977">
        <v>0</v>
      </c>
      <c r="S1977">
        <v>8</v>
      </c>
      <c r="T1977">
        <v>0</v>
      </c>
      <c r="U1977">
        <v>8</v>
      </c>
      <c r="V1977">
        <v>0</v>
      </c>
      <c r="W1977">
        <v>0</v>
      </c>
      <c r="X1977">
        <v>0</v>
      </c>
      <c r="Y1977">
        <v>0</v>
      </c>
      <c r="Z1977">
        <v>1</v>
      </c>
      <c r="AA1977">
        <v>10</v>
      </c>
      <c r="AB1977">
        <v>0</v>
      </c>
      <c r="AC1977">
        <v>10</v>
      </c>
      <c r="AD1977">
        <v>10</v>
      </c>
      <c r="AE1977">
        <v>0.94517133177199997</v>
      </c>
      <c r="AF1977" t="s">
        <v>40</v>
      </c>
      <c r="AG1977">
        <v>0.2</v>
      </c>
      <c r="AH1977" t="s">
        <v>41</v>
      </c>
    </row>
    <row r="1978" spans="1:34" x14ac:dyDescent="0.25">
      <c r="A1978">
        <v>2553</v>
      </c>
      <c r="B1978">
        <v>0</v>
      </c>
      <c r="C1978">
        <v>0</v>
      </c>
      <c r="D1978">
        <v>0</v>
      </c>
      <c r="E1978">
        <v>0</v>
      </c>
      <c r="F1978">
        <v>0</v>
      </c>
      <c r="G1978">
        <v>0</v>
      </c>
      <c r="H1978">
        <v>0</v>
      </c>
      <c r="J1978">
        <v>10</v>
      </c>
      <c r="K1978">
        <v>0</v>
      </c>
      <c r="L1978">
        <v>0</v>
      </c>
      <c r="M1978">
        <v>0</v>
      </c>
      <c r="N1978">
        <v>0</v>
      </c>
      <c r="O1978">
        <v>0</v>
      </c>
      <c r="P1978">
        <v>0</v>
      </c>
      <c r="Q1978">
        <v>0</v>
      </c>
      <c r="S1978">
        <v>8</v>
      </c>
      <c r="T1978">
        <v>0</v>
      </c>
      <c r="U1978">
        <v>8</v>
      </c>
      <c r="V1978">
        <v>0</v>
      </c>
      <c r="W1978">
        <v>0</v>
      </c>
      <c r="X1978">
        <v>0</v>
      </c>
      <c r="Y1978">
        <v>0</v>
      </c>
      <c r="Z1978">
        <v>1</v>
      </c>
      <c r="AA1978">
        <v>10</v>
      </c>
      <c r="AB1978">
        <v>0</v>
      </c>
      <c r="AC1978">
        <v>10</v>
      </c>
      <c r="AD1978">
        <v>10</v>
      </c>
      <c r="AE1978">
        <v>0.94517133177199997</v>
      </c>
      <c r="AF1978" t="s">
        <v>42</v>
      </c>
      <c r="AG1978">
        <v>0.3</v>
      </c>
      <c r="AH1978" t="s">
        <v>43</v>
      </c>
    </row>
    <row r="1979" spans="1:34" x14ac:dyDescent="0.25">
      <c r="A1979">
        <v>2553</v>
      </c>
      <c r="B1979">
        <v>0</v>
      </c>
      <c r="C1979">
        <v>0</v>
      </c>
      <c r="D1979">
        <v>0</v>
      </c>
      <c r="E1979">
        <v>0</v>
      </c>
      <c r="F1979">
        <v>0</v>
      </c>
      <c r="G1979">
        <v>0</v>
      </c>
      <c r="H1979">
        <v>0</v>
      </c>
      <c r="J1979">
        <v>10</v>
      </c>
      <c r="K1979">
        <v>0</v>
      </c>
      <c r="L1979">
        <v>0</v>
      </c>
      <c r="M1979">
        <v>0</v>
      </c>
      <c r="N1979">
        <v>0</v>
      </c>
      <c r="O1979">
        <v>0</v>
      </c>
      <c r="P1979">
        <v>0</v>
      </c>
      <c r="Q1979">
        <v>0</v>
      </c>
      <c r="S1979">
        <v>8</v>
      </c>
      <c r="T1979">
        <v>0</v>
      </c>
      <c r="U1979">
        <v>8</v>
      </c>
      <c r="V1979">
        <v>0</v>
      </c>
      <c r="W1979">
        <v>0</v>
      </c>
      <c r="X1979">
        <v>0</v>
      </c>
      <c r="Y1979">
        <v>0</v>
      </c>
      <c r="Z1979">
        <v>1</v>
      </c>
      <c r="AA1979">
        <v>10</v>
      </c>
      <c r="AB1979">
        <v>0</v>
      </c>
      <c r="AC1979">
        <v>10</v>
      </c>
      <c r="AD1979">
        <v>10</v>
      </c>
      <c r="AE1979">
        <v>0.94517133177199997</v>
      </c>
      <c r="AF1979" t="s">
        <v>44</v>
      </c>
      <c r="AG1979">
        <v>0.4</v>
      </c>
      <c r="AH1979" t="s">
        <v>45</v>
      </c>
    </row>
    <row r="1980" spans="1:34" x14ac:dyDescent="0.25">
      <c r="A1980">
        <v>2553</v>
      </c>
      <c r="B1980">
        <v>0</v>
      </c>
      <c r="C1980">
        <v>0</v>
      </c>
      <c r="D1980">
        <v>0</v>
      </c>
      <c r="E1980">
        <v>0</v>
      </c>
      <c r="F1980">
        <v>0</v>
      </c>
      <c r="G1980">
        <v>0</v>
      </c>
      <c r="H1980">
        <v>0</v>
      </c>
      <c r="J1980">
        <v>10</v>
      </c>
      <c r="K1980">
        <v>0</v>
      </c>
      <c r="L1980">
        <v>0</v>
      </c>
      <c r="M1980">
        <v>0</v>
      </c>
      <c r="N1980">
        <v>0</v>
      </c>
      <c r="O1980">
        <v>0</v>
      </c>
      <c r="P1980">
        <v>0</v>
      </c>
      <c r="Q1980">
        <v>0</v>
      </c>
      <c r="S1980">
        <v>8</v>
      </c>
      <c r="T1980">
        <v>0</v>
      </c>
      <c r="U1980">
        <v>8</v>
      </c>
      <c r="V1980">
        <v>0</v>
      </c>
      <c r="W1980">
        <v>0</v>
      </c>
      <c r="X1980">
        <v>0</v>
      </c>
      <c r="Y1980">
        <v>0</v>
      </c>
      <c r="Z1980">
        <v>1</v>
      </c>
      <c r="AA1980">
        <v>10</v>
      </c>
      <c r="AB1980">
        <v>0</v>
      </c>
      <c r="AC1980">
        <v>10</v>
      </c>
      <c r="AD1980">
        <v>10</v>
      </c>
      <c r="AE1980">
        <v>0.94517133177199997</v>
      </c>
      <c r="AF1980" t="s">
        <v>46</v>
      </c>
      <c r="AG1980">
        <v>0.5</v>
      </c>
      <c r="AH1980" t="s">
        <v>47</v>
      </c>
    </row>
    <row r="1981" spans="1:34" x14ac:dyDescent="0.25">
      <c r="A1981">
        <v>2559</v>
      </c>
      <c r="B1981">
        <v>0</v>
      </c>
      <c r="C1981">
        <v>0</v>
      </c>
      <c r="D1981">
        <v>0</v>
      </c>
      <c r="E1981">
        <v>0</v>
      </c>
      <c r="F1981">
        <v>0</v>
      </c>
      <c r="G1981">
        <v>0</v>
      </c>
      <c r="H1981">
        <v>0</v>
      </c>
      <c r="J1981">
        <v>10</v>
      </c>
      <c r="K1981">
        <v>0</v>
      </c>
      <c r="L1981">
        <v>0</v>
      </c>
      <c r="M1981">
        <v>0</v>
      </c>
      <c r="N1981">
        <v>0</v>
      </c>
      <c r="O1981">
        <v>0</v>
      </c>
      <c r="P1981">
        <v>0</v>
      </c>
      <c r="Q1981">
        <v>0</v>
      </c>
      <c r="S1981">
        <v>0</v>
      </c>
      <c r="T1981">
        <v>0</v>
      </c>
      <c r="U1981">
        <v>0</v>
      </c>
      <c r="V1981">
        <v>0</v>
      </c>
      <c r="W1981">
        <v>0</v>
      </c>
      <c r="X1981">
        <v>0</v>
      </c>
      <c r="Y1981">
        <v>0</v>
      </c>
      <c r="AA1981">
        <v>0</v>
      </c>
      <c r="AB1981">
        <v>0</v>
      </c>
      <c r="AC1981">
        <v>0</v>
      </c>
      <c r="AE1981">
        <v>1.16997312175</v>
      </c>
      <c r="AF1981" t="s">
        <v>49</v>
      </c>
      <c r="AG1981">
        <v>50</v>
      </c>
      <c r="AH1981" t="s">
        <v>50</v>
      </c>
    </row>
    <row r="1982" spans="1:34" x14ac:dyDescent="0.25">
      <c r="A1982">
        <v>2559</v>
      </c>
      <c r="B1982">
        <v>0</v>
      </c>
      <c r="C1982">
        <v>0</v>
      </c>
      <c r="D1982">
        <v>0</v>
      </c>
      <c r="E1982">
        <v>0</v>
      </c>
      <c r="F1982">
        <v>0</v>
      </c>
      <c r="G1982">
        <v>0</v>
      </c>
      <c r="H1982">
        <v>0</v>
      </c>
      <c r="J1982">
        <v>10</v>
      </c>
      <c r="K1982">
        <v>0</v>
      </c>
      <c r="L1982">
        <v>0</v>
      </c>
      <c r="M1982">
        <v>0</v>
      </c>
      <c r="N1982">
        <v>0</v>
      </c>
      <c r="O1982">
        <v>0</v>
      </c>
      <c r="P1982">
        <v>0</v>
      </c>
      <c r="Q1982">
        <v>0</v>
      </c>
      <c r="S1982">
        <v>0</v>
      </c>
      <c r="T1982">
        <v>0</v>
      </c>
      <c r="U1982">
        <v>0</v>
      </c>
      <c r="V1982">
        <v>0</v>
      </c>
      <c r="W1982">
        <v>0</v>
      </c>
      <c r="X1982">
        <v>0</v>
      </c>
      <c r="Y1982">
        <v>0</v>
      </c>
      <c r="AA1982">
        <v>0</v>
      </c>
      <c r="AB1982">
        <v>0</v>
      </c>
      <c r="AC1982">
        <v>0</v>
      </c>
      <c r="AE1982">
        <v>1.16997312175</v>
      </c>
      <c r="AF1982" t="s">
        <v>34</v>
      </c>
      <c r="AG1982">
        <v>100</v>
      </c>
      <c r="AH1982" t="s">
        <v>35</v>
      </c>
    </row>
    <row r="1983" spans="1:34" x14ac:dyDescent="0.25">
      <c r="A1983">
        <v>2559</v>
      </c>
      <c r="B1983">
        <v>0</v>
      </c>
      <c r="C1983">
        <v>0</v>
      </c>
      <c r="D1983">
        <v>0</v>
      </c>
      <c r="E1983">
        <v>0</v>
      </c>
      <c r="F1983">
        <v>0</v>
      </c>
      <c r="G1983">
        <v>0</v>
      </c>
      <c r="H1983">
        <v>0</v>
      </c>
      <c r="J1983">
        <v>10</v>
      </c>
      <c r="K1983">
        <v>0</v>
      </c>
      <c r="L1983">
        <v>0</v>
      </c>
      <c r="M1983">
        <v>0</v>
      </c>
      <c r="N1983">
        <v>0</v>
      </c>
      <c r="O1983">
        <v>0</v>
      </c>
      <c r="P1983">
        <v>0</v>
      </c>
      <c r="Q1983">
        <v>0</v>
      </c>
      <c r="S1983">
        <v>0</v>
      </c>
      <c r="T1983">
        <v>0</v>
      </c>
      <c r="U1983">
        <v>0</v>
      </c>
      <c r="V1983">
        <v>0</v>
      </c>
      <c r="W1983">
        <v>0</v>
      </c>
      <c r="X1983">
        <v>0</v>
      </c>
      <c r="Y1983">
        <v>0</v>
      </c>
      <c r="AA1983">
        <v>0</v>
      </c>
      <c r="AB1983">
        <v>0</v>
      </c>
      <c r="AC1983">
        <v>0</v>
      </c>
      <c r="AE1983">
        <v>1.16997312175</v>
      </c>
      <c r="AF1983" t="s">
        <v>36</v>
      </c>
      <c r="AG1983">
        <v>150</v>
      </c>
      <c r="AH1983" t="s">
        <v>37</v>
      </c>
    </row>
    <row r="1984" spans="1:34" x14ac:dyDescent="0.25">
      <c r="A1984">
        <v>2559</v>
      </c>
      <c r="B1984">
        <v>0</v>
      </c>
      <c r="C1984">
        <v>0</v>
      </c>
      <c r="D1984">
        <v>0</v>
      </c>
      <c r="E1984">
        <v>0</v>
      </c>
      <c r="F1984">
        <v>0</v>
      </c>
      <c r="G1984">
        <v>0</v>
      </c>
      <c r="H1984">
        <v>0</v>
      </c>
      <c r="J1984">
        <v>10</v>
      </c>
      <c r="K1984">
        <v>0</v>
      </c>
      <c r="L1984">
        <v>0</v>
      </c>
      <c r="M1984">
        <v>0</v>
      </c>
      <c r="N1984">
        <v>0</v>
      </c>
      <c r="O1984">
        <v>0</v>
      </c>
      <c r="P1984">
        <v>0</v>
      </c>
      <c r="Q1984">
        <v>0</v>
      </c>
      <c r="S1984">
        <v>0</v>
      </c>
      <c r="T1984">
        <v>0</v>
      </c>
      <c r="U1984">
        <v>0</v>
      </c>
      <c r="V1984">
        <v>0</v>
      </c>
      <c r="W1984">
        <v>0</v>
      </c>
      <c r="X1984">
        <v>0</v>
      </c>
      <c r="Y1984">
        <v>0</v>
      </c>
      <c r="AA1984">
        <v>0</v>
      </c>
      <c r="AB1984">
        <v>0</v>
      </c>
      <c r="AC1984">
        <v>0</v>
      </c>
      <c r="AE1984">
        <v>1.16997312175</v>
      </c>
      <c r="AF1984" t="s">
        <v>38</v>
      </c>
      <c r="AG1984">
        <v>200</v>
      </c>
      <c r="AH1984" t="s">
        <v>39</v>
      </c>
    </row>
    <row r="1985" spans="1:34" x14ac:dyDescent="0.25">
      <c r="A1985">
        <v>2559</v>
      </c>
      <c r="B1985">
        <v>0</v>
      </c>
      <c r="C1985">
        <v>0</v>
      </c>
      <c r="D1985">
        <v>0</v>
      </c>
      <c r="E1985">
        <v>0</v>
      </c>
      <c r="F1985">
        <v>0</v>
      </c>
      <c r="G1985">
        <v>0</v>
      </c>
      <c r="H1985">
        <v>0</v>
      </c>
      <c r="J1985">
        <v>10</v>
      </c>
      <c r="K1985">
        <v>0</v>
      </c>
      <c r="L1985">
        <v>0</v>
      </c>
      <c r="M1985">
        <v>0</v>
      </c>
      <c r="N1985">
        <v>0</v>
      </c>
      <c r="O1985">
        <v>0</v>
      </c>
      <c r="P1985">
        <v>0</v>
      </c>
      <c r="Q1985">
        <v>0</v>
      </c>
      <c r="S1985">
        <v>0</v>
      </c>
      <c r="T1985">
        <v>0</v>
      </c>
      <c r="U1985">
        <v>0</v>
      </c>
      <c r="V1985">
        <v>0</v>
      </c>
      <c r="W1985">
        <v>0</v>
      </c>
      <c r="X1985">
        <v>0</v>
      </c>
      <c r="Y1985">
        <v>0</v>
      </c>
      <c r="AA1985">
        <v>0</v>
      </c>
      <c r="AB1985">
        <v>0</v>
      </c>
      <c r="AC1985">
        <v>0</v>
      </c>
      <c r="AE1985">
        <v>1.16997312175</v>
      </c>
      <c r="AF1985" t="s">
        <v>42</v>
      </c>
      <c r="AG1985">
        <v>0.3</v>
      </c>
      <c r="AH1985" t="s">
        <v>43</v>
      </c>
    </row>
    <row r="1986" spans="1:34" x14ac:dyDescent="0.25">
      <c r="A1986">
        <v>2559</v>
      </c>
      <c r="B1986">
        <v>0</v>
      </c>
      <c r="C1986">
        <v>0</v>
      </c>
      <c r="D1986">
        <v>0</v>
      </c>
      <c r="E1986">
        <v>0</v>
      </c>
      <c r="F1986">
        <v>0</v>
      </c>
      <c r="G1986">
        <v>0</v>
      </c>
      <c r="H1986">
        <v>0</v>
      </c>
      <c r="J1986">
        <v>10</v>
      </c>
      <c r="K1986">
        <v>0</v>
      </c>
      <c r="L1986">
        <v>0</v>
      </c>
      <c r="M1986">
        <v>0</v>
      </c>
      <c r="N1986">
        <v>0</v>
      </c>
      <c r="O1986">
        <v>0</v>
      </c>
      <c r="P1986">
        <v>0</v>
      </c>
      <c r="Q1986">
        <v>0</v>
      </c>
      <c r="S1986">
        <v>0</v>
      </c>
      <c r="T1986">
        <v>0</v>
      </c>
      <c r="U1986">
        <v>0</v>
      </c>
      <c r="V1986">
        <v>0</v>
      </c>
      <c r="W1986">
        <v>0</v>
      </c>
      <c r="X1986">
        <v>0</v>
      </c>
      <c r="Y1986">
        <v>0</v>
      </c>
      <c r="AA1986">
        <v>0</v>
      </c>
      <c r="AB1986">
        <v>0</v>
      </c>
      <c r="AC1986">
        <v>0</v>
      </c>
      <c r="AE1986">
        <v>1.16997312175</v>
      </c>
      <c r="AF1986" t="s">
        <v>44</v>
      </c>
      <c r="AG1986">
        <v>0.4</v>
      </c>
      <c r="AH1986" t="s">
        <v>45</v>
      </c>
    </row>
    <row r="1987" spans="1:34" x14ac:dyDescent="0.25">
      <c r="A1987">
        <v>2559</v>
      </c>
      <c r="B1987">
        <v>0</v>
      </c>
      <c r="C1987">
        <v>0</v>
      </c>
      <c r="D1987">
        <v>0</v>
      </c>
      <c r="E1987">
        <v>0</v>
      </c>
      <c r="F1987">
        <v>0</v>
      </c>
      <c r="G1987">
        <v>0</v>
      </c>
      <c r="H1987">
        <v>0</v>
      </c>
      <c r="J1987">
        <v>10</v>
      </c>
      <c r="K1987">
        <v>0</v>
      </c>
      <c r="L1987">
        <v>0</v>
      </c>
      <c r="M1987">
        <v>0</v>
      </c>
      <c r="N1987">
        <v>0</v>
      </c>
      <c r="O1987">
        <v>0</v>
      </c>
      <c r="P1987">
        <v>0</v>
      </c>
      <c r="Q1987">
        <v>0</v>
      </c>
      <c r="S1987">
        <v>0</v>
      </c>
      <c r="T1987">
        <v>0</v>
      </c>
      <c r="U1987">
        <v>0</v>
      </c>
      <c r="V1987">
        <v>0</v>
      </c>
      <c r="W1987">
        <v>0</v>
      </c>
      <c r="X1987">
        <v>0</v>
      </c>
      <c r="Y1987">
        <v>0</v>
      </c>
      <c r="AA1987">
        <v>0</v>
      </c>
      <c r="AB1987">
        <v>0</v>
      </c>
      <c r="AC1987">
        <v>0</v>
      </c>
      <c r="AE1987">
        <v>1.16997312175</v>
      </c>
      <c r="AF1987" t="s">
        <v>46</v>
      </c>
      <c r="AG1987">
        <v>0.5</v>
      </c>
      <c r="AH1987" t="s">
        <v>47</v>
      </c>
    </row>
    <row r="1988" spans="1:34" x14ac:dyDescent="0.25">
      <c r="A1988">
        <v>2560</v>
      </c>
      <c r="B1988" t="s">
        <v>52</v>
      </c>
      <c r="J1988" t="s">
        <v>52</v>
      </c>
      <c r="K1988" t="s">
        <v>52</v>
      </c>
      <c r="S1988" t="s">
        <v>52</v>
      </c>
      <c r="AA1988" t="s">
        <v>52</v>
      </c>
      <c r="AE1988">
        <v>0.94938299553399996</v>
      </c>
      <c r="AF1988" t="s">
        <v>36</v>
      </c>
      <c r="AG1988">
        <v>150</v>
      </c>
      <c r="AH1988" t="s">
        <v>37</v>
      </c>
    </row>
    <row r="1989" spans="1:34" x14ac:dyDescent="0.25">
      <c r="A1989">
        <v>2560</v>
      </c>
      <c r="B1989" t="s">
        <v>52</v>
      </c>
      <c r="J1989" t="s">
        <v>52</v>
      </c>
      <c r="K1989" t="s">
        <v>52</v>
      </c>
      <c r="S1989" t="s">
        <v>52</v>
      </c>
      <c r="AA1989" t="s">
        <v>52</v>
      </c>
      <c r="AE1989">
        <v>0.94938299553399996</v>
      </c>
      <c r="AF1989" t="s">
        <v>38</v>
      </c>
      <c r="AG1989">
        <v>200</v>
      </c>
      <c r="AH1989" t="s">
        <v>39</v>
      </c>
    </row>
    <row r="1990" spans="1:34" x14ac:dyDescent="0.25">
      <c r="A1990">
        <v>2570</v>
      </c>
      <c r="B1990">
        <v>0</v>
      </c>
      <c r="C1990">
        <v>0</v>
      </c>
      <c r="D1990">
        <v>0</v>
      </c>
      <c r="E1990">
        <v>0</v>
      </c>
      <c r="F1990">
        <v>0</v>
      </c>
      <c r="G1990">
        <v>0</v>
      </c>
      <c r="H1990">
        <v>0</v>
      </c>
      <c r="J1990">
        <v>0</v>
      </c>
      <c r="K1990">
        <v>0</v>
      </c>
      <c r="L1990">
        <v>0</v>
      </c>
      <c r="M1990">
        <v>0</v>
      </c>
      <c r="N1990">
        <v>0</v>
      </c>
      <c r="O1990">
        <v>0</v>
      </c>
      <c r="P1990">
        <v>0</v>
      </c>
      <c r="Q1990">
        <v>0</v>
      </c>
      <c r="S1990">
        <v>0</v>
      </c>
      <c r="T1990">
        <v>0</v>
      </c>
      <c r="U1990">
        <v>0</v>
      </c>
      <c r="V1990">
        <v>0</v>
      </c>
      <c r="W1990">
        <v>0</v>
      </c>
      <c r="X1990">
        <v>0</v>
      </c>
      <c r="Y1990">
        <v>0</v>
      </c>
      <c r="AA1990">
        <v>0</v>
      </c>
      <c r="AB1990">
        <v>0</v>
      </c>
      <c r="AC1990">
        <v>0</v>
      </c>
      <c r="AE1990">
        <v>0.94936478074099995</v>
      </c>
      <c r="AF1990" t="s">
        <v>40</v>
      </c>
      <c r="AG1990">
        <v>0.2</v>
      </c>
      <c r="AH1990" t="s">
        <v>41</v>
      </c>
    </row>
    <row r="1991" spans="1:34" x14ac:dyDescent="0.25">
      <c r="A1991">
        <v>2570</v>
      </c>
      <c r="B1991">
        <v>0</v>
      </c>
      <c r="C1991">
        <v>0</v>
      </c>
      <c r="D1991">
        <v>0</v>
      </c>
      <c r="E1991">
        <v>0</v>
      </c>
      <c r="F1991">
        <v>0</v>
      </c>
      <c r="G1991">
        <v>0</v>
      </c>
      <c r="H1991">
        <v>0</v>
      </c>
      <c r="J1991">
        <v>0</v>
      </c>
      <c r="K1991">
        <v>0</v>
      </c>
      <c r="L1991">
        <v>0</v>
      </c>
      <c r="M1991">
        <v>0</v>
      </c>
      <c r="N1991">
        <v>0</v>
      </c>
      <c r="O1991">
        <v>0</v>
      </c>
      <c r="P1991">
        <v>0</v>
      </c>
      <c r="Q1991">
        <v>0</v>
      </c>
      <c r="S1991">
        <v>0</v>
      </c>
      <c r="T1991">
        <v>0</v>
      </c>
      <c r="U1991">
        <v>0</v>
      </c>
      <c r="V1991">
        <v>0</v>
      </c>
      <c r="W1991">
        <v>0</v>
      </c>
      <c r="X1991">
        <v>0</v>
      </c>
      <c r="Y1991">
        <v>0</v>
      </c>
      <c r="AA1991">
        <v>0</v>
      </c>
      <c r="AB1991">
        <v>0</v>
      </c>
      <c r="AC1991">
        <v>0</v>
      </c>
      <c r="AE1991">
        <v>0.94936478074099995</v>
      </c>
      <c r="AF1991" t="s">
        <v>42</v>
      </c>
      <c r="AG1991">
        <v>0.3</v>
      </c>
      <c r="AH1991" t="s">
        <v>43</v>
      </c>
    </row>
    <row r="1992" spans="1:34" x14ac:dyDescent="0.25">
      <c r="A1992">
        <v>2570</v>
      </c>
      <c r="B1992">
        <v>0</v>
      </c>
      <c r="C1992">
        <v>0</v>
      </c>
      <c r="D1992">
        <v>0</v>
      </c>
      <c r="E1992">
        <v>0</v>
      </c>
      <c r="F1992">
        <v>0</v>
      </c>
      <c r="G1992">
        <v>0</v>
      </c>
      <c r="H1992">
        <v>0</v>
      </c>
      <c r="J1992">
        <v>0</v>
      </c>
      <c r="K1992">
        <v>0</v>
      </c>
      <c r="L1992">
        <v>0</v>
      </c>
      <c r="M1992">
        <v>0</v>
      </c>
      <c r="N1992">
        <v>0</v>
      </c>
      <c r="O1992">
        <v>0</v>
      </c>
      <c r="P1992">
        <v>0</v>
      </c>
      <c r="Q1992">
        <v>0</v>
      </c>
      <c r="S1992">
        <v>0</v>
      </c>
      <c r="T1992">
        <v>0</v>
      </c>
      <c r="U1992">
        <v>0</v>
      </c>
      <c r="V1992">
        <v>0</v>
      </c>
      <c r="W1992">
        <v>0</v>
      </c>
      <c r="X1992">
        <v>0</v>
      </c>
      <c r="Y1992">
        <v>0</v>
      </c>
      <c r="AA1992">
        <v>0</v>
      </c>
      <c r="AB1992">
        <v>0</v>
      </c>
      <c r="AC1992">
        <v>0</v>
      </c>
      <c r="AE1992">
        <v>0.94936478074099995</v>
      </c>
      <c r="AF1992" t="s">
        <v>44</v>
      </c>
      <c r="AG1992">
        <v>0.4</v>
      </c>
      <c r="AH1992" t="s">
        <v>45</v>
      </c>
    </row>
    <row r="1993" spans="1:34" x14ac:dyDescent="0.25">
      <c r="A1993">
        <v>2570</v>
      </c>
      <c r="B1993">
        <v>0</v>
      </c>
      <c r="C1993">
        <v>0</v>
      </c>
      <c r="D1993">
        <v>0</v>
      </c>
      <c r="E1993">
        <v>0</v>
      </c>
      <c r="F1993">
        <v>0</v>
      </c>
      <c r="G1993">
        <v>0</v>
      </c>
      <c r="H1993">
        <v>0</v>
      </c>
      <c r="J1993">
        <v>0</v>
      </c>
      <c r="K1993">
        <v>0</v>
      </c>
      <c r="L1993">
        <v>0</v>
      </c>
      <c r="M1993">
        <v>0</v>
      </c>
      <c r="N1993">
        <v>0</v>
      </c>
      <c r="O1993">
        <v>0</v>
      </c>
      <c r="P1993">
        <v>0</v>
      </c>
      <c r="Q1993">
        <v>0</v>
      </c>
      <c r="S1993">
        <v>0</v>
      </c>
      <c r="T1993">
        <v>0</v>
      </c>
      <c r="U1993">
        <v>0</v>
      </c>
      <c r="V1993">
        <v>0</v>
      </c>
      <c r="W1993">
        <v>0</v>
      </c>
      <c r="X1993">
        <v>0</v>
      </c>
      <c r="Y1993">
        <v>0</v>
      </c>
      <c r="AA1993">
        <v>0</v>
      </c>
      <c r="AB1993">
        <v>0</v>
      </c>
      <c r="AC1993">
        <v>0</v>
      </c>
      <c r="AE1993">
        <v>0.94936478074099995</v>
      </c>
      <c r="AF1993" t="s">
        <v>46</v>
      </c>
      <c r="AG1993">
        <v>0.5</v>
      </c>
      <c r="AH1993" t="s">
        <v>47</v>
      </c>
    </row>
    <row r="1994" spans="1:34" x14ac:dyDescent="0.25">
      <c r="A1994">
        <v>2571</v>
      </c>
      <c r="B1994">
        <v>0</v>
      </c>
      <c r="C1994">
        <v>0</v>
      </c>
      <c r="D1994">
        <v>0</v>
      </c>
      <c r="E1994">
        <v>0</v>
      </c>
      <c r="F1994">
        <v>0</v>
      </c>
      <c r="G1994">
        <v>0</v>
      </c>
      <c r="H1994">
        <v>0</v>
      </c>
      <c r="J1994">
        <v>0</v>
      </c>
      <c r="K1994">
        <v>0</v>
      </c>
      <c r="L1994">
        <v>0</v>
      </c>
      <c r="M1994">
        <v>0</v>
      </c>
      <c r="N1994">
        <v>0</v>
      </c>
      <c r="O1994">
        <v>0</v>
      </c>
      <c r="P1994">
        <v>0</v>
      </c>
      <c r="Q1994">
        <v>0</v>
      </c>
      <c r="S1994" t="s">
        <v>51</v>
      </c>
      <c r="AA1994">
        <v>0</v>
      </c>
      <c r="AB1994">
        <v>0</v>
      </c>
      <c r="AC1994">
        <v>0</v>
      </c>
      <c r="AE1994">
        <v>1.1181994548900001</v>
      </c>
      <c r="AF1994" t="s">
        <v>49</v>
      </c>
      <c r="AG1994">
        <v>50</v>
      </c>
      <c r="AH1994" t="s">
        <v>50</v>
      </c>
    </row>
    <row r="1995" spans="1:34" x14ac:dyDescent="0.25">
      <c r="A1995">
        <v>2571</v>
      </c>
      <c r="B1995">
        <v>0</v>
      </c>
      <c r="C1995">
        <v>0</v>
      </c>
      <c r="D1995">
        <v>0</v>
      </c>
      <c r="E1995">
        <v>0</v>
      </c>
      <c r="F1995">
        <v>0</v>
      </c>
      <c r="G1995">
        <v>0</v>
      </c>
      <c r="H1995">
        <v>0</v>
      </c>
      <c r="J1995">
        <v>0</v>
      </c>
      <c r="K1995">
        <v>0</v>
      </c>
      <c r="L1995">
        <v>0</v>
      </c>
      <c r="M1995">
        <v>0</v>
      </c>
      <c r="N1995">
        <v>0</v>
      </c>
      <c r="O1995">
        <v>0</v>
      </c>
      <c r="P1995">
        <v>0</v>
      </c>
      <c r="Q1995">
        <v>0</v>
      </c>
      <c r="S1995" t="s">
        <v>51</v>
      </c>
      <c r="AA1995">
        <v>0</v>
      </c>
      <c r="AB1995">
        <v>0</v>
      </c>
      <c r="AC1995">
        <v>0</v>
      </c>
      <c r="AE1995">
        <v>1.1181994548900001</v>
      </c>
      <c r="AF1995" t="s">
        <v>34</v>
      </c>
      <c r="AG1995">
        <v>100</v>
      </c>
      <c r="AH1995" t="s">
        <v>35</v>
      </c>
    </row>
    <row r="1996" spans="1:34" x14ac:dyDescent="0.25">
      <c r="A1996">
        <v>2571</v>
      </c>
      <c r="B1996">
        <v>0</v>
      </c>
      <c r="C1996">
        <v>0</v>
      </c>
      <c r="D1996">
        <v>0</v>
      </c>
      <c r="E1996">
        <v>0</v>
      </c>
      <c r="F1996">
        <v>0</v>
      </c>
      <c r="G1996">
        <v>0</v>
      </c>
      <c r="H1996">
        <v>0</v>
      </c>
      <c r="J1996">
        <v>0</v>
      </c>
      <c r="K1996">
        <v>0</v>
      </c>
      <c r="L1996">
        <v>0</v>
      </c>
      <c r="M1996">
        <v>0</v>
      </c>
      <c r="N1996">
        <v>0</v>
      </c>
      <c r="O1996">
        <v>0</v>
      </c>
      <c r="P1996">
        <v>0</v>
      </c>
      <c r="Q1996">
        <v>0</v>
      </c>
      <c r="S1996" t="s">
        <v>51</v>
      </c>
      <c r="AA1996">
        <v>0</v>
      </c>
      <c r="AB1996">
        <v>0</v>
      </c>
      <c r="AC1996">
        <v>0</v>
      </c>
      <c r="AE1996">
        <v>1.1181994548900001</v>
      </c>
      <c r="AF1996" t="s">
        <v>36</v>
      </c>
      <c r="AG1996">
        <v>150</v>
      </c>
      <c r="AH1996" t="s">
        <v>37</v>
      </c>
    </row>
    <row r="1997" spans="1:34" x14ac:dyDescent="0.25">
      <c r="A1997">
        <v>2571</v>
      </c>
      <c r="B1997">
        <v>0</v>
      </c>
      <c r="C1997">
        <v>0</v>
      </c>
      <c r="D1997">
        <v>0</v>
      </c>
      <c r="E1997">
        <v>0</v>
      </c>
      <c r="F1997">
        <v>0</v>
      </c>
      <c r="G1997">
        <v>0</v>
      </c>
      <c r="H1997">
        <v>0</v>
      </c>
      <c r="J1997">
        <v>0</v>
      </c>
      <c r="K1997">
        <v>0</v>
      </c>
      <c r="L1997">
        <v>0</v>
      </c>
      <c r="M1997">
        <v>0</v>
      </c>
      <c r="N1997">
        <v>0</v>
      </c>
      <c r="O1997">
        <v>0</v>
      </c>
      <c r="P1997">
        <v>0</v>
      </c>
      <c r="Q1997">
        <v>0</v>
      </c>
      <c r="S1997" t="s">
        <v>51</v>
      </c>
      <c r="AA1997">
        <v>0</v>
      </c>
      <c r="AB1997">
        <v>0</v>
      </c>
      <c r="AC1997">
        <v>0</v>
      </c>
      <c r="AE1997">
        <v>1.1181994548900001</v>
      </c>
      <c r="AF1997" t="s">
        <v>38</v>
      </c>
      <c r="AG1997">
        <v>200</v>
      </c>
      <c r="AH1997" t="s">
        <v>39</v>
      </c>
    </row>
    <row r="1998" spans="1:34" x14ac:dyDescent="0.25">
      <c r="A1998">
        <v>2574</v>
      </c>
      <c r="B1998">
        <v>0</v>
      </c>
      <c r="C1998">
        <v>0</v>
      </c>
      <c r="D1998">
        <v>0</v>
      </c>
      <c r="E1998">
        <v>0</v>
      </c>
      <c r="F1998">
        <v>0</v>
      </c>
      <c r="G1998">
        <v>0</v>
      </c>
      <c r="H1998">
        <v>0</v>
      </c>
      <c r="J1998">
        <v>0</v>
      </c>
      <c r="K1998">
        <v>0</v>
      </c>
      <c r="L1998">
        <v>0</v>
      </c>
      <c r="M1998">
        <v>0</v>
      </c>
      <c r="N1998">
        <v>0</v>
      </c>
      <c r="O1998">
        <v>0</v>
      </c>
      <c r="P1998">
        <v>0</v>
      </c>
      <c r="Q1998">
        <v>0</v>
      </c>
      <c r="S1998">
        <v>0</v>
      </c>
      <c r="T1998">
        <v>0</v>
      </c>
      <c r="U1998">
        <v>0</v>
      </c>
      <c r="V1998">
        <v>0</v>
      </c>
      <c r="W1998">
        <v>0</v>
      </c>
      <c r="X1998">
        <v>0</v>
      </c>
      <c r="Y1998">
        <v>0</v>
      </c>
      <c r="AA1998" t="s">
        <v>51</v>
      </c>
      <c r="AE1998">
        <v>0.87283653123500005</v>
      </c>
      <c r="AF1998" t="s">
        <v>34</v>
      </c>
      <c r="AG1998">
        <v>100</v>
      </c>
      <c r="AH1998" t="s">
        <v>35</v>
      </c>
    </row>
    <row r="1999" spans="1:34" x14ac:dyDescent="0.25">
      <c r="A1999">
        <v>2574</v>
      </c>
      <c r="B1999">
        <v>0</v>
      </c>
      <c r="C1999">
        <v>0</v>
      </c>
      <c r="D1999">
        <v>0</v>
      </c>
      <c r="E1999">
        <v>0</v>
      </c>
      <c r="F1999">
        <v>0</v>
      </c>
      <c r="G1999">
        <v>0</v>
      </c>
      <c r="H1999">
        <v>0</v>
      </c>
      <c r="J1999">
        <v>0</v>
      </c>
      <c r="K1999">
        <v>0</v>
      </c>
      <c r="L1999">
        <v>0</v>
      </c>
      <c r="M1999">
        <v>0</v>
      </c>
      <c r="N1999">
        <v>0</v>
      </c>
      <c r="O1999">
        <v>0</v>
      </c>
      <c r="P1999">
        <v>0</v>
      </c>
      <c r="Q1999">
        <v>0</v>
      </c>
      <c r="S1999">
        <v>0</v>
      </c>
      <c r="T1999">
        <v>0</v>
      </c>
      <c r="U1999">
        <v>0</v>
      </c>
      <c r="V1999">
        <v>0</v>
      </c>
      <c r="W1999">
        <v>0</v>
      </c>
      <c r="X1999">
        <v>0</v>
      </c>
      <c r="Y1999">
        <v>0</v>
      </c>
      <c r="AA1999" t="s">
        <v>51</v>
      </c>
      <c r="AE1999">
        <v>0.87283653123500005</v>
      </c>
      <c r="AF1999" t="s">
        <v>36</v>
      </c>
      <c r="AG1999">
        <v>150</v>
      </c>
      <c r="AH1999" t="s">
        <v>37</v>
      </c>
    </row>
    <row r="2000" spans="1:34" x14ac:dyDescent="0.25">
      <c r="A2000">
        <v>2574</v>
      </c>
      <c r="B2000">
        <v>0</v>
      </c>
      <c r="C2000">
        <v>0</v>
      </c>
      <c r="D2000">
        <v>0</v>
      </c>
      <c r="E2000">
        <v>0</v>
      </c>
      <c r="F2000">
        <v>0</v>
      </c>
      <c r="G2000">
        <v>0</v>
      </c>
      <c r="H2000">
        <v>0</v>
      </c>
      <c r="J2000">
        <v>0</v>
      </c>
      <c r="K2000">
        <v>0</v>
      </c>
      <c r="L2000">
        <v>0</v>
      </c>
      <c r="M2000">
        <v>0</v>
      </c>
      <c r="N2000">
        <v>0</v>
      </c>
      <c r="O2000">
        <v>0</v>
      </c>
      <c r="P2000">
        <v>0</v>
      </c>
      <c r="Q2000">
        <v>0</v>
      </c>
      <c r="S2000">
        <v>0</v>
      </c>
      <c r="T2000">
        <v>0</v>
      </c>
      <c r="U2000">
        <v>0</v>
      </c>
      <c r="V2000">
        <v>0</v>
      </c>
      <c r="W2000">
        <v>0</v>
      </c>
      <c r="X2000">
        <v>0</v>
      </c>
      <c r="Y2000">
        <v>0</v>
      </c>
      <c r="AA2000" t="s">
        <v>51</v>
      </c>
      <c r="AE2000">
        <v>0.87283653123500005</v>
      </c>
      <c r="AF2000" t="s">
        <v>38</v>
      </c>
      <c r="AG2000">
        <v>200</v>
      </c>
      <c r="AH2000" t="s">
        <v>39</v>
      </c>
    </row>
    <row r="2001" spans="1:34" x14ac:dyDescent="0.25">
      <c r="A2001">
        <v>2574</v>
      </c>
      <c r="B2001">
        <v>0</v>
      </c>
      <c r="C2001">
        <v>0</v>
      </c>
      <c r="D2001">
        <v>0</v>
      </c>
      <c r="E2001">
        <v>0</v>
      </c>
      <c r="F2001">
        <v>0</v>
      </c>
      <c r="G2001">
        <v>0</v>
      </c>
      <c r="H2001">
        <v>0</v>
      </c>
      <c r="J2001">
        <v>0</v>
      </c>
      <c r="K2001">
        <v>0</v>
      </c>
      <c r="L2001">
        <v>0</v>
      </c>
      <c r="M2001">
        <v>0</v>
      </c>
      <c r="N2001">
        <v>0</v>
      </c>
      <c r="O2001">
        <v>0</v>
      </c>
      <c r="P2001">
        <v>0</v>
      </c>
      <c r="Q2001">
        <v>0</v>
      </c>
      <c r="S2001">
        <v>0</v>
      </c>
      <c r="T2001">
        <v>0</v>
      </c>
      <c r="U2001">
        <v>0</v>
      </c>
      <c r="V2001">
        <v>0</v>
      </c>
      <c r="W2001">
        <v>0</v>
      </c>
      <c r="X2001">
        <v>0</v>
      </c>
      <c r="Y2001">
        <v>0</v>
      </c>
      <c r="AA2001" t="s">
        <v>51</v>
      </c>
      <c r="AE2001">
        <v>0.87283653123500005</v>
      </c>
      <c r="AF2001" t="s">
        <v>44</v>
      </c>
      <c r="AG2001">
        <v>0.4</v>
      </c>
      <c r="AH2001" t="s">
        <v>45</v>
      </c>
    </row>
    <row r="2002" spans="1:34" x14ac:dyDescent="0.25">
      <c r="A2002">
        <v>2574</v>
      </c>
      <c r="B2002">
        <v>0</v>
      </c>
      <c r="C2002">
        <v>0</v>
      </c>
      <c r="D2002">
        <v>0</v>
      </c>
      <c r="E2002">
        <v>0</v>
      </c>
      <c r="F2002">
        <v>0</v>
      </c>
      <c r="G2002">
        <v>0</v>
      </c>
      <c r="H2002">
        <v>0</v>
      </c>
      <c r="J2002">
        <v>0</v>
      </c>
      <c r="K2002">
        <v>0</v>
      </c>
      <c r="L2002">
        <v>0</v>
      </c>
      <c r="M2002">
        <v>0</v>
      </c>
      <c r="N2002">
        <v>0</v>
      </c>
      <c r="O2002">
        <v>0</v>
      </c>
      <c r="P2002">
        <v>0</v>
      </c>
      <c r="Q2002">
        <v>0</v>
      </c>
      <c r="S2002">
        <v>0</v>
      </c>
      <c r="T2002">
        <v>0</v>
      </c>
      <c r="U2002">
        <v>0</v>
      </c>
      <c r="V2002">
        <v>0</v>
      </c>
      <c r="W2002">
        <v>0</v>
      </c>
      <c r="X2002">
        <v>0</v>
      </c>
      <c r="Y2002">
        <v>0</v>
      </c>
      <c r="AA2002" t="s">
        <v>51</v>
      </c>
      <c r="AE2002">
        <v>0.87283653123500005</v>
      </c>
      <c r="AF2002" t="s">
        <v>46</v>
      </c>
      <c r="AG2002">
        <v>0.5</v>
      </c>
      <c r="AH2002" t="s">
        <v>47</v>
      </c>
    </row>
    <row r="2003" spans="1:34" x14ac:dyDescent="0.25">
      <c r="A2003">
        <v>2577</v>
      </c>
      <c r="B2003">
        <v>0</v>
      </c>
      <c r="C2003">
        <v>0</v>
      </c>
      <c r="D2003">
        <v>0</v>
      </c>
      <c r="E2003">
        <v>0</v>
      </c>
      <c r="F2003">
        <v>0</v>
      </c>
      <c r="G2003">
        <v>0</v>
      </c>
      <c r="H2003">
        <v>0</v>
      </c>
      <c r="J2003">
        <v>0</v>
      </c>
      <c r="K2003">
        <v>0</v>
      </c>
      <c r="L2003">
        <v>0</v>
      </c>
      <c r="M2003">
        <v>0</v>
      </c>
      <c r="N2003">
        <v>0</v>
      </c>
      <c r="O2003">
        <v>0</v>
      </c>
      <c r="P2003">
        <v>0</v>
      </c>
      <c r="Q2003">
        <v>0</v>
      </c>
      <c r="S2003">
        <v>0</v>
      </c>
      <c r="T2003">
        <v>0</v>
      </c>
      <c r="U2003">
        <v>0</v>
      </c>
      <c r="V2003">
        <v>0</v>
      </c>
      <c r="W2003">
        <v>0</v>
      </c>
      <c r="X2003">
        <v>0</v>
      </c>
      <c r="Y2003">
        <v>0</v>
      </c>
      <c r="AA2003">
        <v>2</v>
      </c>
      <c r="AB2003">
        <v>1</v>
      </c>
      <c r="AC2003">
        <v>1</v>
      </c>
      <c r="AD2003">
        <v>3</v>
      </c>
      <c r="AE2003">
        <v>1.1922722756699999</v>
      </c>
      <c r="AF2003" t="s">
        <v>46</v>
      </c>
      <c r="AG2003">
        <v>0.5</v>
      </c>
      <c r="AH2003" t="s">
        <v>47</v>
      </c>
    </row>
    <row r="2004" spans="1:34" x14ac:dyDescent="0.25">
      <c r="A2004">
        <v>2583</v>
      </c>
      <c r="B2004">
        <v>0</v>
      </c>
      <c r="C2004">
        <v>0</v>
      </c>
      <c r="D2004">
        <v>0</v>
      </c>
      <c r="E2004">
        <v>0</v>
      </c>
      <c r="F2004">
        <v>0</v>
      </c>
      <c r="G2004">
        <v>0</v>
      </c>
      <c r="H2004">
        <v>0</v>
      </c>
      <c r="J2004">
        <v>0</v>
      </c>
      <c r="K2004">
        <v>0</v>
      </c>
      <c r="L2004">
        <v>0</v>
      </c>
      <c r="M2004">
        <v>0</v>
      </c>
      <c r="N2004">
        <v>0</v>
      </c>
      <c r="O2004">
        <v>0</v>
      </c>
      <c r="P2004">
        <v>0</v>
      </c>
      <c r="Q2004">
        <v>0</v>
      </c>
      <c r="S2004" t="s">
        <v>51</v>
      </c>
      <c r="AA2004">
        <v>0</v>
      </c>
      <c r="AB2004">
        <v>0</v>
      </c>
      <c r="AC2004">
        <v>0</v>
      </c>
      <c r="AE2004">
        <v>1.1181994548900001</v>
      </c>
      <c r="AF2004" t="s">
        <v>44</v>
      </c>
      <c r="AG2004">
        <v>0.4</v>
      </c>
      <c r="AH2004" t="s">
        <v>45</v>
      </c>
    </row>
    <row r="2005" spans="1:34" x14ac:dyDescent="0.25">
      <c r="A2005">
        <v>2583</v>
      </c>
      <c r="B2005">
        <v>0</v>
      </c>
      <c r="C2005">
        <v>0</v>
      </c>
      <c r="D2005">
        <v>0</v>
      </c>
      <c r="E2005">
        <v>0</v>
      </c>
      <c r="F2005">
        <v>0</v>
      </c>
      <c r="G2005">
        <v>0</v>
      </c>
      <c r="H2005">
        <v>0</v>
      </c>
      <c r="J2005">
        <v>0</v>
      </c>
      <c r="K2005">
        <v>0</v>
      </c>
      <c r="L2005">
        <v>0</v>
      </c>
      <c r="M2005">
        <v>0</v>
      </c>
      <c r="N2005">
        <v>0</v>
      </c>
      <c r="O2005">
        <v>0</v>
      </c>
      <c r="P2005">
        <v>0</v>
      </c>
      <c r="Q2005">
        <v>0</v>
      </c>
      <c r="S2005" t="s">
        <v>51</v>
      </c>
      <c r="AA2005">
        <v>0</v>
      </c>
      <c r="AB2005">
        <v>0</v>
      </c>
      <c r="AC2005">
        <v>0</v>
      </c>
      <c r="AE2005">
        <v>1.1181994548900001</v>
      </c>
      <c r="AF2005" t="s">
        <v>46</v>
      </c>
      <c r="AG2005">
        <v>0.5</v>
      </c>
      <c r="AH2005" t="s">
        <v>47</v>
      </c>
    </row>
  </sheetData>
  <pageMargins left="0.75" right="0.75" top="1" bottom="1" header="0.5" footer="0.5"/>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14E6-055E-444F-8CE7-F355B88CB515}">
  <sheetPr codeName="Sheet8">
    <tabColor theme="9" tint="0.79998168889431442"/>
  </sheetPr>
  <dimension ref="B2:E26"/>
  <sheetViews>
    <sheetView zoomScale="70" zoomScaleNormal="70" workbookViewId="0"/>
  </sheetViews>
  <sheetFormatPr defaultRowHeight="15" x14ac:dyDescent="0.25"/>
  <cols>
    <col min="1" max="1" width="43" customWidth="1"/>
    <col min="2" max="2" width="17.85546875" bestFit="1" customWidth="1"/>
    <col min="3" max="3" width="17.7109375" bestFit="1" customWidth="1"/>
    <col min="4" max="4" width="19.140625" bestFit="1" customWidth="1"/>
    <col min="5" max="5" width="21" bestFit="1" customWidth="1"/>
  </cols>
  <sheetData>
    <row r="2" spans="2:5" x14ac:dyDescent="0.25">
      <c r="B2" s="187" t="s">
        <v>315</v>
      </c>
    </row>
    <row r="3" spans="2:5" x14ac:dyDescent="0.25">
      <c r="B3" s="187" t="s">
        <v>316</v>
      </c>
    </row>
    <row r="4" spans="2:5" x14ac:dyDescent="0.25">
      <c r="B4" t="s">
        <v>660</v>
      </c>
    </row>
    <row r="6" spans="2:5" x14ac:dyDescent="0.25">
      <c r="B6" s="309" t="s">
        <v>33</v>
      </c>
      <c r="C6" t="s">
        <v>45</v>
      </c>
    </row>
    <row r="7" spans="2:5" x14ac:dyDescent="0.25">
      <c r="B7" s="309" t="s">
        <v>9</v>
      </c>
      <c r="C7" t="s">
        <v>661</v>
      </c>
    </row>
    <row r="9" spans="2:5" x14ac:dyDescent="0.25">
      <c r="B9" t="s">
        <v>662</v>
      </c>
      <c r="C9" t="s">
        <v>663</v>
      </c>
      <c r="D9" t="s">
        <v>664</v>
      </c>
    </row>
    <row r="10" spans="2:5" x14ac:dyDescent="0.25">
      <c r="B10">
        <v>270.33279833751499</v>
      </c>
      <c r="C10" s="311">
        <v>1</v>
      </c>
      <c r="D10">
        <v>261</v>
      </c>
    </row>
    <row r="13" spans="2:5" x14ac:dyDescent="0.25">
      <c r="B13" s="309" t="s">
        <v>33</v>
      </c>
      <c r="C13" t="s">
        <v>45</v>
      </c>
    </row>
    <row r="15" spans="2:5" x14ac:dyDescent="0.25">
      <c r="B15" s="309" t="s">
        <v>665</v>
      </c>
      <c r="C15" t="s">
        <v>662</v>
      </c>
      <c r="D15" t="s">
        <v>663</v>
      </c>
      <c r="E15" t="s">
        <v>664</v>
      </c>
    </row>
    <row r="16" spans="2:5" x14ac:dyDescent="0.25">
      <c r="B16" s="310">
        <v>0</v>
      </c>
      <c r="C16">
        <v>221.50881154127984</v>
      </c>
      <c r="D16" s="311">
        <v>0.81939303297087396</v>
      </c>
      <c r="E16">
        <v>219</v>
      </c>
    </row>
    <row r="17" spans="2:5" x14ac:dyDescent="0.25">
      <c r="B17" s="310">
        <v>1</v>
      </c>
      <c r="C17">
        <v>0.97101261464999999</v>
      </c>
      <c r="D17" s="311">
        <v>3.5919156706900042E-3</v>
      </c>
      <c r="E17">
        <v>1</v>
      </c>
    </row>
    <row r="18" spans="2:5" x14ac:dyDescent="0.25">
      <c r="B18" s="310">
        <v>2</v>
      </c>
      <c r="C18">
        <v>1.0562555389299999</v>
      </c>
      <c r="D18" s="311">
        <v>3.9072415386728187E-3</v>
      </c>
      <c r="E18">
        <v>1</v>
      </c>
    </row>
    <row r="19" spans="2:5" x14ac:dyDescent="0.25">
      <c r="B19" s="310">
        <v>3</v>
      </c>
      <c r="C19">
        <v>1.67247909542</v>
      </c>
      <c r="D19" s="311">
        <v>6.1867413266365242E-3</v>
      </c>
      <c r="E19">
        <v>1</v>
      </c>
    </row>
    <row r="20" spans="2:5" x14ac:dyDescent="0.25">
      <c r="B20" s="310">
        <v>4</v>
      </c>
      <c r="C20">
        <v>4.0315720690800001</v>
      </c>
      <c r="D20" s="311">
        <v>1.4913366390882836E-2</v>
      </c>
      <c r="E20">
        <v>3</v>
      </c>
    </row>
    <row r="21" spans="2:5" x14ac:dyDescent="0.25">
      <c r="B21" s="310">
        <v>5</v>
      </c>
      <c r="C21">
        <v>2.807758150902</v>
      </c>
      <c r="D21" s="311">
        <v>1.038630224733763E-2</v>
      </c>
      <c r="E21">
        <v>2</v>
      </c>
    </row>
    <row r="22" spans="2:5" x14ac:dyDescent="0.25">
      <c r="B22" s="310">
        <v>6</v>
      </c>
      <c r="C22">
        <v>5.62325804442</v>
      </c>
      <c r="D22" s="311">
        <v>2.0801242316884072E-2</v>
      </c>
      <c r="E22">
        <v>5</v>
      </c>
    </row>
    <row r="23" spans="2:5" x14ac:dyDescent="0.25">
      <c r="B23" s="310">
        <v>8</v>
      </c>
      <c r="C23">
        <v>5.5209133713080005</v>
      </c>
      <c r="D23" s="311">
        <v>2.0422654614091824E-2</v>
      </c>
      <c r="E23">
        <v>5</v>
      </c>
    </row>
    <row r="24" spans="2:5" x14ac:dyDescent="0.25">
      <c r="B24" s="310">
        <v>10</v>
      </c>
      <c r="C24">
        <v>21.405924521397999</v>
      </c>
      <c r="D24" s="311">
        <v>7.9183601298250042E-2</v>
      </c>
      <c r="E24">
        <v>18</v>
      </c>
    </row>
    <row r="25" spans="2:5" x14ac:dyDescent="0.25">
      <c r="B25" s="310">
        <v>12</v>
      </c>
      <c r="C25">
        <v>4.617485697157</v>
      </c>
      <c r="D25" s="311">
        <v>1.7080745383296021E-2</v>
      </c>
      <c r="E25">
        <v>5</v>
      </c>
    </row>
    <row r="26" spans="2:5" x14ac:dyDescent="0.25">
      <c r="B26" s="310">
        <v>14</v>
      </c>
      <c r="C26">
        <v>1.11732769297</v>
      </c>
      <c r="D26" s="311">
        <v>4.1331562423846139E-3</v>
      </c>
      <c r="E26">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31E74-6572-4B4E-A9B4-603826FDF8F0}">
  <sheetPr codeName="Sheet18">
    <tabColor rgb="FFCCFFFF"/>
  </sheetPr>
  <dimension ref="A1:AA707"/>
  <sheetViews>
    <sheetView zoomScale="70" zoomScaleNormal="70" workbookViewId="0">
      <pane xSplit="16" topLeftCell="Q1" activePane="topRight" state="frozen"/>
      <selection activeCell="D101" sqref="D101"/>
      <selection pane="topRight"/>
    </sheetView>
  </sheetViews>
  <sheetFormatPr defaultColWidth="9.28515625" defaultRowHeight="14.25" x14ac:dyDescent="0.2"/>
  <cols>
    <col min="1" max="1" width="22.28515625" style="284" customWidth="1"/>
    <col min="2" max="2" width="11.5703125" style="284" bestFit="1" customWidth="1"/>
    <col min="3" max="3" width="11.5703125" style="284" customWidth="1"/>
    <col min="4" max="13" width="9.28515625" style="284"/>
    <col min="14" max="15" width="7.7109375" style="284" customWidth="1"/>
    <col min="16" max="16" width="11.42578125" style="284" customWidth="1"/>
    <col min="17" max="17" width="9.28515625" style="284"/>
    <col min="18" max="18" width="26" style="284" customWidth="1"/>
    <col min="19" max="19" width="26.28515625" style="284" customWidth="1"/>
    <col min="20" max="20" width="21.42578125" style="284" customWidth="1"/>
    <col min="21" max="21" width="20.7109375" style="284" customWidth="1"/>
    <col min="22" max="22" width="21.7109375" style="284" customWidth="1"/>
    <col min="23" max="24" width="9.28515625" style="284"/>
    <col min="25" max="25" width="33.7109375" style="284" customWidth="1"/>
    <col min="26" max="26" width="18" style="284" customWidth="1"/>
    <col min="27" max="16384" width="9.28515625" style="284"/>
  </cols>
  <sheetData>
    <row r="1" spans="1:27" ht="27.75" x14ac:dyDescent="0.4">
      <c r="A1" s="292" t="s">
        <v>696</v>
      </c>
      <c r="B1" s="293"/>
      <c r="C1" s="293"/>
      <c r="D1" s="293"/>
      <c r="E1" s="293"/>
      <c r="F1" s="293"/>
      <c r="G1" s="293"/>
      <c r="H1" s="293"/>
      <c r="I1" s="293"/>
      <c r="J1" s="293"/>
      <c r="K1" s="293"/>
      <c r="L1" s="293"/>
      <c r="M1" s="293"/>
      <c r="N1" s="293"/>
      <c r="O1" s="293"/>
      <c r="P1" s="293"/>
      <c r="Q1" s="293"/>
      <c r="R1" s="293"/>
      <c r="S1" s="293"/>
      <c r="T1" s="293"/>
      <c r="U1" s="293"/>
      <c r="V1" s="293"/>
      <c r="W1" s="294"/>
      <c r="X1" s="246"/>
      <c r="Y1" s="246"/>
      <c r="Z1" s="246"/>
      <c r="AA1" s="246"/>
    </row>
    <row r="2" spans="1:27" ht="21" thickBot="1" x14ac:dyDescent="0.35">
      <c r="A2" s="295"/>
      <c r="B2" s="485"/>
      <c r="C2" s="485"/>
      <c r="D2" s="485"/>
      <c r="E2" s="485"/>
      <c r="F2" s="485"/>
      <c r="G2" s="485"/>
      <c r="H2" s="485"/>
      <c r="I2" s="485"/>
      <c r="J2" s="485"/>
      <c r="K2" s="485"/>
      <c r="L2" s="485"/>
      <c r="M2" s="485"/>
      <c r="N2" s="485"/>
      <c r="O2" s="485"/>
      <c r="P2" s="485"/>
      <c r="Q2" s="485"/>
      <c r="R2" s="486"/>
      <c r="S2" s="485"/>
      <c r="T2" s="487"/>
      <c r="U2" s="487"/>
      <c r="V2" s="487"/>
      <c r="W2" s="488"/>
      <c r="X2" s="246"/>
      <c r="Y2" s="246"/>
      <c r="Z2" s="246"/>
      <c r="AA2" s="246"/>
    </row>
    <row r="3" spans="1:27" ht="20.25" x14ac:dyDescent="0.3">
      <c r="A3" s="2" t="s">
        <v>666</v>
      </c>
      <c r="B3" s="248"/>
      <c r="C3" s="248"/>
      <c r="D3" s="248"/>
      <c r="E3" s="248"/>
      <c r="F3" s="248"/>
      <c r="G3" s="248"/>
      <c r="H3" s="248"/>
      <c r="I3" s="248"/>
      <c r="J3" s="248"/>
      <c r="K3" s="248"/>
      <c r="L3" s="248"/>
      <c r="M3" s="248"/>
      <c r="N3" s="248"/>
      <c r="O3" s="248"/>
      <c r="P3" s="248"/>
      <c r="Q3" s="247"/>
      <c r="R3" s="2" t="s">
        <v>667</v>
      </c>
      <c r="S3" s="248"/>
      <c r="T3" s="246"/>
      <c r="U3" s="246"/>
      <c r="V3" s="246"/>
      <c r="W3" s="249"/>
      <c r="X3" s="246"/>
      <c r="Y3" s="246"/>
      <c r="Z3" s="246"/>
      <c r="AA3" s="246"/>
    </row>
    <row r="4" spans="1:27" x14ac:dyDescent="0.2">
      <c r="A4" s="248"/>
      <c r="B4" s="248"/>
      <c r="C4" s="248"/>
      <c r="D4" s="248"/>
      <c r="E4" s="248"/>
      <c r="F4" s="248"/>
      <c r="G4" s="248"/>
      <c r="H4" s="248"/>
      <c r="I4" s="248"/>
      <c r="J4" s="248"/>
      <c r="K4" s="248"/>
      <c r="L4" s="248"/>
      <c r="M4" s="248"/>
      <c r="N4" s="248"/>
      <c r="O4" s="248"/>
      <c r="P4" s="248"/>
      <c r="Q4" s="247"/>
      <c r="R4" s="248"/>
      <c r="S4" s="248"/>
      <c r="T4" s="246"/>
      <c r="U4" s="246"/>
      <c r="V4" s="246"/>
      <c r="W4" s="249"/>
      <c r="X4" s="246"/>
      <c r="Y4" s="246"/>
      <c r="Z4" s="246"/>
      <c r="AA4" s="246"/>
    </row>
    <row r="5" spans="1:27" ht="150" x14ac:dyDescent="0.25">
      <c r="A5" s="290" t="s">
        <v>668</v>
      </c>
      <c r="B5" s="291">
        <f>Summary!H14</f>
        <v>96736.58859992717</v>
      </c>
      <c r="C5" s="291"/>
      <c r="D5" s="569"/>
      <c r="E5" s="569"/>
      <c r="F5" s="569"/>
      <c r="G5" s="569"/>
      <c r="H5" s="569"/>
      <c r="I5" s="569"/>
      <c r="J5" s="569"/>
      <c r="K5" s="569"/>
      <c r="L5" s="569"/>
      <c r="M5" s="569"/>
      <c r="N5" s="569"/>
      <c r="O5" s="569"/>
      <c r="P5" s="570"/>
      <c r="Q5" s="247"/>
      <c r="R5" s="248"/>
      <c r="S5" s="262" t="s">
        <v>558</v>
      </c>
      <c r="T5" s="165"/>
      <c r="U5" s="165"/>
      <c r="V5" s="165"/>
      <c r="W5" s="249"/>
      <c r="X5" s="246"/>
      <c r="Y5" s="246"/>
      <c r="Z5" s="246"/>
      <c r="AA5" s="246"/>
    </row>
    <row r="6" spans="1:27" ht="45" x14ac:dyDescent="0.25">
      <c r="A6" s="569"/>
      <c r="B6" s="569"/>
      <c r="C6" s="569"/>
      <c r="D6" s="569"/>
      <c r="E6" s="569"/>
      <c r="F6" s="569"/>
      <c r="G6" s="569"/>
      <c r="H6" s="569"/>
      <c r="I6" s="569"/>
      <c r="J6" s="569"/>
      <c r="K6" s="569"/>
      <c r="L6" s="569"/>
      <c r="M6" s="569"/>
      <c r="N6" s="569"/>
      <c r="O6" s="569"/>
      <c r="P6" s="570"/>
      <c r="Q6" s="247"/>
      <c r="R6" s="250" t="s">
        <v>669</v>
      </c>
      <c r="S6" s="14" cm="1">
        <f t="array" ref="S6">SUM(IFERROR(V11:V700,0))</f>
        <v>6326870.8160510957</v>
      </c>
      <c r="T6" s="165"/>
      <c r="U6" s="165"/>
      <c r="V6" s="165"/>
      <c r="W6" s="249"/>
      <c r="X6" s="246"/>
      <c r="Y6" s="246"/>
      <c r="Z6" s="246"/>
      <c r="AA6" s="246"/>
    </row>
    <row r="7" spans="1:27" ht="60" x14ac:dyDescent="0.25">
      <c r="A7" s="571"/>
      <c r="B7" s="571"/>
      <c r="C7" s="571"/>
      <c r="D7" s="571"/>
      <c r="E7" s="571"/>
      <c r="F7" s="571"/>
      <c r="G7" s="571"/>
      <c r="H7" s="571"/>
      <c r="I7" s="571"/>
      <c r="J7" s="571"/>
      <c r="K7" s="571"/>
      <c r="L7" s="571"/>
      <c r="M7" s="571"/>
      <c r="N7" s="571"/>
      <c r="O7" s="571"/>
      <c r="P7" s="572"/>
      <c r="Q7" s="247"/>
      <c r="R7" s="250" t="s">
        <v>670</v>
      </c>
      <c r="S7" s="14">
        <f>Seasonality_Cycling!F34/'Non-survey input values'!B15</f>
        <v>5994600.4912861455</v>
      </c>
      <c r="T7" s="165"/>
      <c r="U7" s="165"/>
      <c r="V7" s="165"/>
      <c r="W7" s="249"/>
      <c r="X7" s="246"/>
      <c r="Y7" s="246"/>
      <c r="Z7" s="246"/>
      <c r="AA7" s="246"/>
    </row>
    <row r="8" spans="1:27" ht="45" customHeight="1" x14ac:dyDescent="0.25">
      <c r="A8" s="571" t="s">
        <v>671</v>
      </c>
      <c r="B8" s="571"/>
      <c r="C8" s="571"/>
      <c r="D8" s="571"/>
      <c r="E8" s="571"/>
      <c r="F8" s="571"/>
      <c r="G8" s="571"/>
      <c r="H8" s="571"/>
      <c r="I8" s="571"/>
      <c r="J8" s="571"/>
      <c r="K8" s="571"/>
      <c r="L8" s="571"/>
      <c r="M8" s="571"/>
      <c r="N8" s="571"/>
      <c r="O8" s="571"/>
      <c r="P8" s="572"/>
      <c r="Q8" s="247"/>
      <c r="R8" s="246"/>
      <c r="S8" s="263"/>
      <c r="T8" s="165"/>
      <c r="U8" s="165"/>
      <c r="V8" s="165"/>
      <c r="W8" s="249"/>
      <c r="X8" s="246"/>
      <c r="Y8" s="246"/>
      <c r="Z8" s="246"/>
      <c r="AA8" s="246"/>
    </row>
    <row r="9" spans="1:27" ht="33" customHeight="1" x14ac:dyDescent="0.25">
      <c r="A9" s="571" t="s">
        <v>672</v>
      </c>
      <c r="B9" s="571"/>
      <c r="C9" s="571"/>
      <c r="D9" s="571"/>
      <c r="E9" s="571"/>
      <c r="F9" s="571"/>
      <c r="G9" s="571"/>
      <c r="H9" s="571"/>
      <c r="I9" s="571"/>
      <c r="J9" s="571"/>
      <c r="K9" s="571"/>
      <c r="L9" s="571"/>
      <c r="M9" s="571"/>
      <c r="N9" s="571"/>
      <c r="O9" s="571"/>
      <c r="P9" s="572"/>
      <c r="Q9" s="247"/>
      <c r="R9" s="130"/>
      <c r="S9" s="130"/>
      <c r="T9" s="130"/>
      <c r="U9" s="130"/>
      <c r="V9" s="130"/>
      <c r="W9" s="16"/>
      <c r="X9" s="246"/>
      <c r="Y9" s="246"/>
      <c r="Z9" s="246"/>
      <c r="AA9" s="246"/>
    </row>
    <row r="10" spans="1:27" ht="105" x14ac:dyDescent="0.25">
      <c r="A10" s="6"/>
      <c r="B10" s="6"/>
      <c r="C10" s="6"/>
      <c r="D10" s="6"/>
      <c r="E10" s="6"/>
      <c r="F10" s="6"/>
      <c r="G10" s="6"/>
      <c r="H10" s="6"/>
      <c r="I10" s="6"/>
      <c r="J10" s="6"/>
      <c r="K10" s="6"/>
      <c r="L10" s="6"/>
      <c r="M10" s="6"/>
      <c r="N10" s="6"/>
      <c r="O10" s="6"/>
      <c r="P10" s="289"/>
      <c r="Q10" s="296"/>
      <c r="R10" s="252" t="s">
        <v>673</v>
      </c>
      <c r="S10" s="297" t="s">
        <v>674</v>
      </c>
      <c r="T10" s="298" t="s">
        <v>675</v>
      </c>
      <c r="U10" s="3" t="s">
        <v>676</v>
      </c>
      <c r="V10" s="4" t="s">
        <v>677</v>
      </c>
      <c r="W10" s="17"/>
      <c r="X10" s="255"/>
      <c r="Y10" s="248"/>
      <c r="Z10" s="248"/>
      <c r="AA10" s="246"/>
    </row>
    <row r="11" spans="1:27" x14ac:dyDescent="0.2">
      <c r="A11" s="248"/>
      <c r="B11" s="248"/>
      <c r="C11" s="248"/>
      <c r="D11" s="248"/>
      <c r="E11" s="248"/>
      <c r="F11" s="248"/>
      <c r="G11" s="248"/>
      <c r="H11" s="248"/>
      <c r="I11" s="248"/>
      <c r="J11" s="248"/>
      <c r="K11" s="248"/>
      <c r="L11" s="248"/>
      <c r="M11" s="248"/>
      <c r="N11" s="248"/>
      <c r="O11" s="248"/>
      <c r="P11" s="285"/>
      <c r="Q11" s="296"/>
      <c r="R11" s="256">
        <f>'Future Work- trip % summary'!B16</f>
        <v>0</v>
      </c>
      <c r="S11" s="313">
        <f>'Future Work- trip % summary'!D16</f>
        <v>0.81939303297087396</v>
      </c>
      <c r="T11" s="257">
        <f>'Non-survey input values'!$B$26</f>
        <v>220.3</v>
      </c>
      <c r="U11" s="258">
        <f>R11/5</f>
        <v>0</v>
      </c>
      <c r="V11" s="259">
        <f>$B$5*$S11*$T11*U11</f>
        <v>0</v>
      </c>
      <c r="W11" s="261"/>
      <c r="X11" s="251"/>
      <c r="Y11" s="248"/>
      <c r="Z11" s="248"/>
      <c r="AA11" s="246"/>
    </row>
    <row r="12" spans="1:27" x14ac:dyDescent="0.2">
      <c r="A12" s="248"/>
      <c r="B12" s="248"/>
      <c r="C12" s="248"/>
      <c r="D12" s="248"/>
      <c r="E12" s="248"/>
      <c r="F12" s="248"/>
      <c r="G12" s="248"/>
      <c r="H12" s="248"/>
      <c r="I12" s="248"/>
      <c r="J12" s="248"/>
      <c r="K12" s="248"/>
      <c r="L12" s="248"/>
      <c r="M12" s="248"/>
      <c r="N12" s="248"/>
      <c r="O12" s="248"/>
      <c r="P12" s="285"/>
      <c r="Q12" s="296"/>
      <c r="R12" s="256">
        <f>'Future Work- trip % summary'!B17</f>
        <v>1</v>
      </c>
      <c r="S12" s="313">
        <f>'Future Work- trip % summary'!D17</f>
        <v>3.5919156706900042E-3</v>
      </c>
      <c r="T12" s="257">
        <f>'Non-survey input values'!$B$26</f>
        <v>220.3</v>
      </c>
      <c r="U12" s="258">
        <f t="shared" ref="U12:U75" si="0">R12/5</f>
        <v>0.2</v>
      </c>
      <c r="V12" s="259">
        <f t="shared" ref="V12:V75" si="1">$B$5*$S12*$T12*U12</f>
        <v>15309.513595042772</v>
      </c>
      <c r="W12" s="261"/>
      <c r="X12" s="251"/>
      <c r="Y12" s="248"/>
      <c r="Z12" s="248"/>
      <c r="AA12" s="246"/>
    </row>
    <row r="13" spans="1:27" x14ac:dyDescent="0.2">
      <c r="A13" s="248"/>
      <c r="B13" s="248"/>
      <c r="C13" s="248"/>
      <c r="D13" s="248"/>
      <c r="E13" s="248"/>
      <c r="F13" s="248"/>
      <c r="G13" s="248"/>
      <c r="H13" s="248"/>
      <c r="I13" s="248"/>
      <c r="J13" s="248"/>
      <c r="K13" s="248"/>
      <c r="L13" s="248"/>
      <c r="M13" s="248"/>
      <c r="N13" s="248"/>
      <c r="O13" s="248"/>
      <c r="P13" s="285"/>
      <c r="Q13" s="296"/>
      <c r="R13" s="256">
        <f>'Future Work- trip % summary'!B18</f>
        <v>2</v>
      </c>
      <c r="S13" s="313">
        <f>'Future Work- trip % summary'!D18</f>
        <v>3.9072415386728187E-3</v>
      </c>
      <c r="T13" s="257">
        <f>'Non-survey input values'!$B$26</f>
        <v>220.3</v>
      </c>
      <c r="U13" s="258">
        <f t="shared" si="0"/>
        <v>0.4</v>
      </c>
      <c r="V13" s="259">
        <f t="shared" si="1"/>
        <v>33306.999907342681</v>
      </c>
      <c r="W13" s="261"/>
      <c r="X13" s="251"/>
      <c r="Y13" s="248"/>
      <c r="Z13" s="248"/>
      <c r="AA13" s="246"/>
    </row>
    <row r="14" spans="1:27" x14ac:dyDescent="0.2">
      <c r="A14" s="248"/>
      <c r="B14" s="248"/>
      <c r="C14" s="248"/>
      <c r="D14" s="248"/>
      <c r="E14" s="248"/>
      <c r="F14" s="248"/>
      <c r="G14" s="248"/>
      <c r="H14" s="248"/>
      <c r="I14" s="248"/>
      <c r="J14" s="248"/>
      <c r="K14" s="248"/>
      <c r="L14" s="248"/>
      <c r="M14" s="248"/>
      <c r="N14" s="248"/>
      <c r="O14" s="248"/>
      <c r="P14" s="285"/>
      <c r="Q14" s="296"/>
      <c r="R14" s="256">
        <f>'Future Work- trip % summary'!B19</f>
        <v>3</v>
      </c>
      <c r="S14" s="313">
        <f>'Future Work- trip % summary'!D19</f>
        <v>6.1867413266365242E-3</v>
      </c>
      <c r="T14" s="257">
        <f>'Non-survey input values'!$B$26</f>
        <v>220.3</v>
      </c>
      <c r="U14" s="258">
        <f t="shared" si="0"/>
        <v>0.6</v>
      </c>
      <c r="V14" s="259">
        <f t="shared" si="1"/>
        <v>79107.648229636688</v>
      </c>
      <c r="W14" s="261"/>
      <c r="X14" s="251"/>
      <c r="Y14" s="251"/>
      <c r="Z14" s="251"/>
      <c r="AA14" s="246"/>
    </row>
    <row r="15" spans="1:27" x14ac:dyDescent="0.2">
      <c r="A15" s="248"/>
      <c r="B15" s="248"/>
      <c r="C15" s="248"/>
      <c r="D15" s="248"/>
      <c r="E15" s="248"/>
      <c r="F15" s="248"/>
      <c r="G15" s="248"/>
      <c r="H15" s="248"/>
      <c r="I15" s="248"/>
      <c r="J15" s="248"/>
      <c r="K15" s="248"/>
      <c r="L15" s="248"/>
      <c r="M15" s="248"/>
      <c r="N15" s="248"/>
      <c r="O15" s="248"/>
      <c r="P15" s="285"/>
      <c r="Q15" s="296"/>
      <c r="R15" s="256">
        <f>'Future Work- trip % summary'!B20</f>
        <v>4</v>
      </c>
      <c r="S15" s="313">
        <f>'Future Work- trip % summary'!D20</f>
        <v>1.4913366390882836E-2</v>
      </c>
      <c r="T15" s="257">
        <f>'Non-survey input values'!$B$26</f>
        <v>220.3</v>
      </c>
      <c r="U15" s="258">
        <f t="shared" si="0"/>
        <v>0.8</v>
      </c>
      <c r="V15" s="259">
        <f t="shared" si="1"/>
        <v>254255.84166369398</v>
      </c>
      <c r="W15" s="261"/>
      <c r="X15" s="251"/>
      <c r="Y15" s="251"/>
      <c r="Z15" s="251"/>
      <c r="AA15" s="246"/>
    </row>
    <row r="16" spans="1:27" x14ac:dyDescent="0.2">
      <c r="A16" s="248"/>
      <c r="B16" s="248"/>
      <c r="C16" s="248"/>
      <c r="D16" s="248"/>
      <c r="E16" s="248"/>
      <c r="F16" s="248"/>
      <c r="G16" s="248"/>
      <c r="H16" s="248"/>
      <c r="I16" s="248"/>
      <c r="J16" s="248"/>
      <c r="K16" s="248"/>
      <c r="L16" s="248"/>
      <c r="M16" s="248"/>
      <c r="N16" s="248"/>
      <c r="O16" s="248"/>
      <c r="P16" s="285"/>
      <c r="Q16" s="296"/>
      <c r="R16" s="256">
        <f>'Future Work- trip % summary'!B21</f>
        <v>5</v>
      </c>
      <c r="S16" s="313">
        <f>'Future Work- trip % summary'!D21</f>
        <v>1.038630224733763E-2</v>
      </c>
      <c r="T16" s="257">
        <f>'Non-survey input values'!$B$26</f>
        <v>220.3</v>
      </c>
      <c r="U16" s="258">
        <f t="shared" si="0"/>
        <v>1</v>
      </c>
      <c r="V16" s="259">
        <f t="shared" si="1"/>
        <v>221343.21910081641</v>
      </c>
      <c r="W16" s="261"/>
      <c r="X16" s="251"/>
      <c r="Y16" s="251"/>
      <c r="Z16" s="251"/>
      <c r="AA16" s="246"/>
    </row>
    <row r="17" spans="1:27" x14ac:dyDescent="0.2">
      <c r="A17" s="248"/>
      <c r="B17" s="248"/>
      <c r="C17" s="248"/>
      <c r="D17" s="248"/>
      <c r="E17" s="248"/>
      <c r="F17" s="248"/>
      <c r="G17" s="248"/>
      <c r="H17" s="248"/>
      <c r="I17" s="248"/>
      <c r="J17" s="248"/>
      <c r="K17" s="248"/>
      <c r="L17" s="248"/>
      <c r="M17" s="248"/>
      <c r="N17" s="248"/>
      <c r="O17" s="248"/>
      <c r="P17" s="285"/>
      <c r="Q17" s="296"/>
      <c r="R17" s="256">
        <f>'Future Work- trip % summary'!B22</f>
        <v>6</v>
      </c>
      <c r="S17" s="313">
        <f>'Future Work- trip % summary'!D22</f>
        <v>2.0801242316884072E-2</v>
      </c>
      <c r="T17" s="257">
        <f>'Non-survey input values'!$B$26</f>
        <v>220.3</v>
      </c>
      <c r="U17" s="258">
        <f t="shared" si="0"/>
        <v>1.2</v>
      </c>
      <c r="V17" s="259">
        <f t="shared" si="1"/>
        <v>531956.08901854919</v>
      </c>
      <c r="W17" s="261"/>
      <c r="X17" s="251"/>
      <c r="Y17" s="251"/>
      <c r="Z17" s="251"/>
      <c r="AA17" s="246"/>
    </row>
    <row r="18" spans="1:27" x14ac:dyDescent="0.2">
      <c r="A18" s="248"/>
      <c r="B18" s="248"/>
      <c r="C18" s="248"/>
      <c r="D18" s="248"/>
      <c r="E18" s="248"/>
      <c r="F18" s="248"/>
      <c r="G18" s="248"/>
      <c r="H18" s="248"/>
      <c r="I18" s="248"/>
      <c r="J18" s="248"/>
      <c r="K18" s="248"/>
      <c r="L18" s="248"/>
      <c r="M18" s="248"/>
      <c r="N18" s="248"/>
      <c r="O18" s="248"/>
      <c r="P18" s="285"/>
      <c r="Q18" s="296"/>
      <c r="R18" s="256">
        <f>'Future Work- trip % summary'!B23</f>
        <v>8</v>
      </c>
      <c r="S18" s="313">
        <f>'Future Work- trip % summary'!D23</f>
        <v>2.0422654614091824E-2</v>
      </c>
      <c r="T18" s="257">
        <f>'Non-survey input values'!$B$26</f>
        <v>220.3</v>
      </c>
      <c r="U18" s="258">
        <f t="shared" si="0"/>
        <v>1.6</v>
      </c>
      <c r="V18" s="259">
        <f t="shared" si="1"/>
        <v>696365.81061768602</v>
      </c>
      <c r="W18" s="261"/>
      <c r="X18" s="251"/>
      <c r="Y18" s="251"/>
      <c r="Z18" s="251"/>
      <c r="AA18" s="246"/>
    </row>
    <row r="19" spans="1:27" x14ac:dyDescent="0.2">
      <c r="A19" s="248"/>
      <c r="B19" s="248"/>
      <c r="C19" s="248"/>
      <c r="D19" s="248"/>
      <c r="E19" s="248"/>
      <c r="F19" s="248"/>
      <c r="G19" s="248"/>
      <c r="H19" s="248"/>
      <c r="I19" s="248"/>
      <c r="J19" s="248"/>
      <c r="K19" s="248"/>
      <c r="L19" s="248"/>
      <c r="M19" s="248"/>
      <c r="N19" s="248"/>
      <c r="O19" s="248"/>
      <c r="P19" s="285"/>
      <c r="Q19" s="296"/>
      <c r="R19" s="256">
        <f>'Future Work- trip % summary'!B24</f>
        <v>10</v>
      </c>
      <c r="S19" s="313">
        <f>'Future Work- trip % summary'!D24</f>
        <v>7.9183601298250042E-2</v>
      </c>
      <c r="T19" s="257">
        <f>'Non-survey input values'!$B$26</f>
        <v>220.3</v>
      </c>
      <c r="U19" s="258">
        <f t="shared" si="0"/>
        <v>2</v>
      </c>
      <c r="V19" s="259">
        <f t="shared" si="1"/>
        <v>3374974.614443358</v>
      </c>
      <c r="W19" s="261"/>
      <c r="X19" s="251"/>
      <c r="Y19" s="251"/>
      <c r="Z19" s="251"/>
      <c r="AA19" s="246"/>
    </row>
    <row r="20" spans="1:27" x14ac:dyDescent="0.2">
      <c r="A20" s="248"/>
      <c r="B20" s="248"/>
      <c r="C20" s="248"/>
      <c r="D20" s="248"/>
      <c r="E20" s="248"/>
      <c r="F20" s="248"/>
      <c r="G20" s="248"/>
      <c r="H20" s="248"/>
      <c r="I20" s="248"/>
      <c r="J20" s="248"/>
      <c r="K20" s="248"/>
      <c r="L20" s="248"/>
      <c r="M20" s="248"/>
      <c r="N20" s="248"/>
      <c r="O20" s="248"/>
      <c r="P20" s="285"/>
      <c r="Q20" s="296"/>
      <c r="R20" s="256">
        <f>'Future Work- trip % summary'!B25</f>
        <v>12</v>
      </c>
      <c r="S20" s="313">
        <f>'Future Work- trip % summary'!D25</f>
        <v>1.7080745383296021E-2</v>
      </c>
      <c r="T20" s="257">
        <f>'Non-survey input values'!$B$26</f>
        <v>220.3</v>
      </c>
      <c r="U20" s="258">
        <f t="shared" si="0"/>
        <v>2.4</v>
      </c>
      <c r="V20" s="259">
        <f t="shared" si="1"/>
        <v>873621.52444564784</v>
      </c>
      <c r="W20" s="261"/>
      <c r="X20" s="251"/>
      <c r="Y20" s="251"/>
      <c r="Z20" s="251"/>
      <c r="AA20" s="246"/>
    </row>
    <row r="21" spans="1:27" x14ac:dyDescent="0.2">
      <c r="A21" s="248"/>
      <c r="B21" s="248"/>
      <c r="C21" s="248"/>
      <c r="D21" s="248"/>
      <c r="E21" s="248"/>
      <c r="F21" s="248"/>
      <c r="G21" s="248"/>
      <c r="H21" s="248"/>
      <c r="I21" s="248"/>
      <c r="J21" s="248"/>
      <c r="K21" s="248"/>
      <c r="L21" s="248"/>
      <c r="M21" s="248"/>
      <c r="N21" s="248"/>
      <c r="O21" s="248"/>
      <c r="P21" s="285"/>
      <c r="Q21" s="296"/>
      <c r="R21" s="256">
        <f>'Future Work- trip % summary'!B26</f>
        <v>14</v>
      </c>
      <c r="S21" s="313">
        <f>'Future Work- trip % summary'!D26</f>
        <v>4.1331562423846139E-3</v>
      </c>
      <c r="T21" s="257">
        <f>'Non-survey input values'!$B$26</f>
        <v>220.3</v>
      </c>
      <c r="U21" s="258">
        <f t="shared" si="0"/>
        <v>2.8</v>
      </c>
      <c r="V21" s="259">
        <f t="shared" si="1"/>
        <v>246629.55502932184</v>
      </c>
      <c r="W21" s="261"/>
      <c r="X21" s="251"/>
      <c r="Y21" s="251"/>
      <c r="Z21" s="251"/>
      <c r="AA21" s="246"/>
    </row>
    <row r="22" spans="1:27" x14ac:dyDescent="0.2">
      <c r="A22" s="248"/>
      <c r="B22" s="248"/>
      <c r="C22" s="248"/>
      <c r="D22" s="248"/>
      <c r="E22" s="248"/>
      <c r="F22" s="248"/>
      <c r="G22" s="248"/>
      <c r="H22" s="248"/>
      <c r="I22" s="248"/>
      <c r="J22" s="248"/>
      <c r="K22" s="248"/>
      <c r="L22" s="248"/>
      <c r="M22" s="248"/>
      <c r="N22" s="248"/>
      <c r="O22" s="248"/>
      <c r="P22" s="285"/>
      <c r="Q22" s="296"/>
      <c r="R22" s="256">
        <f>'Future Work- trip % summary'!B27</f>
        <v>0</v>
      </c>
      <c r="S22" s="313">
        <f>'Future Work- trip % summary'!D27</f>
        <v>0</v>
      </c>
      <c r="T22" s="257">
        <f>'Non-survey input values'!$B$26</f>
        <v>220.3</v>
      </c>
      <c r="U22" s="258">
        <f t="shared" si="0"/>
        <v>0</v>
      </c>
      <c r="V22" s="259">
        <f t="shared" si="1"/>
        <v>0</v>
      </c>
      <c r="W22" s="261"/>
      <c r="X22" s="251"/>
      <c r="Y22" s="251"/>
      <c r="Z22" s="251"/>
      <c r="AA22" s="246"/>
    </row>
    <row r="23" spans="1:27" x14ac:dyDescent="0.2">
      <c r="A23" s="248"/>
      <c r="B23" s="248"/>
      <c r="C23" s="248"/>
      <c r="D23" s="248"/>
      <c r="E23" s="248"/>
      <c r="F23" s="248"/>
      <c r="G23" s="248"/>
      <c r="H23" s="248"/>
      <c r="I23" s="248"/>
      <c r="J23" s="248"/>
      <c r="K23" s="248"/>
      <c r="L23" s="248"/>
      <c r="M23" s="248"/>
      <c r="N23" s="248"/>
      <c r="O23" s="248"/>
      <c r="P23" s="285"/>
      <c r="Q23" s="296"/>
      <c r="R23" s="256">
        <f>'Future Work- trip % summary'!B28</f>
        <v>0</v>
      </c>
      <c r="S23" s="313">
        <f>'Future Work- trip % summary'!D28</f>
        <v>0</v>
      </c>
      <c r="T23" s="257">
        <f>'Non-survey input values'!$B$26</f>
        <v>220.3</v>
      </c>
      <c r="U23" s="258">
        <f t="shared" si="0"/>
        <v>0</v>
      </c>
      <c r="V23" s="259">
        <f t="shared" si="1"/>
        <v>0</v>
      </c>
      <c r="W23" s="261"/>
      <c r="X23" s="251"/>
      <c r="Y23" s="251"/>
      <c r="Z23" s="251"/>
      <c r="AA23" s="246"/>
    </row>
    <row r="24" spans="1:27" x14ac:dyDescent="0.2">
      <c r="A24" s="248"/>
      <c r="B24" s="248"/>
      <c r="C24" s="248"/>
      <c r="D24" s="248"/>
      <c r="E24" s="248"/>
      <c r="F24" s="248"/>
      <c r="G24" s="248"/>
      <c r="H24" s="248"/>
      <c r="I24" s="248"/>
      <c r="J24" s="248"/>
      <c r="K24" s="248"/>
      <c r="L24" s="248"/>
      <c r="M24" s="248"/>
      <c r="N24" s="248"/>
      <c r="O24" s="248"/>
      <c r="P24" s="285"/>
      <c r="Q24" s="296"/>
      <c r="R24" s="256">
        <f>'Future Work- trip % summary'!B29</f>
        <v>0</v>
      </c>
      <c r="S24" s="313">
        <f>'Future Work- trip % summary'!D29</f>
        <v>0</v>
      </c>
      <c r="T24" s="257">
        <f>'Non-survey input values'!$B$26</f>
        <v>220.3</v>
      </c>
      <c r="U24" s="258">
        <f t="shared" si="0"/>
        <v>0</v>
      </c>
      <c r="V24" s="259">
        <f t="shared" si="1"/>
        <v>0</v>
      </c>
      <c r="W24" s="261"/>
      <c r="X24" s="251"/>
      <c r="Y24" s="251"/>
      <c r="Z24" s="251"/>
      <c r="AA24" s="246"/>
    </row>
    <row r="25" spans="1:27" x14ac:dyDescent="0.2">
      <c r="A25" s="248"/>
      <c r="B25" s="248"/>
      <c r="C25" s="248"/>
      <c r="D25" s="248"/>
      <c r="E25" s="248"/>
      <c r="F25" s="248"/>
      <c r="G25" s="248"/>
      <c r="H25" s="248"/>
      <c r="I25" s="248"/>
      <c r="J25" s="248"/>
      <c r="K25" s="248"/>
      <c r="L25" s="248"/>
      <c r="M25" s="248"/>
      <c r="N25" s="248"/>
      <c r="O25" s="248"/>
      <c r="P25" s="285"/>
      <c r="Q25" s="296"/>
      <c r="R25" s="256">
        <f>'Future Work- trip % summary'!B30</f>
        <v>0</v>
      </c>
      <c r="S25" s="313">
        <f>'Future Work- trip % summary'!D30</f>
        <v>0</v>
      </c>
      <c r="T25" s="257">
        <f>'Non-survey input values'!$B$26</f>
        <v>220.3</v>
      </c>
      <c r="U25" s="258">
        <f t="shared" si="0"/>
        <v>0</v>
      </c>
      <c r="V25" s="259">
        <f t="shared" si="1"/>
        <v>0</v>
      </c>
      <c r="W25" s="261"/>
      <c r="X25" s="251"/>
      <c r="Y25" s="251"/>
      <c r="Z25" s="251"/>
      <c r="AA25" s="246"/>
    </row>
    <row r="26" spans="1:27" x14ac:dyDescent="0.2">
      <c r="A26" s="248"/>
      <c r="B26" s="248"/>
      <c r="C26" s="248"/>
      <c r="D26" s="248"/>
      <c r="E26" s="248"/>
      <c r="F26" s="248"/>
      <c r="G26" s="248"/>
      <c r="H26" s="248"/>
      <c r="I26" s="248"/>
      <c r="J26" s="248"/>
      <c r="K26" s="248"/>
      <c r="L26" s="248"/>
      <c r="M26" s="248"/>
      <c r="N26" s="248"/>
      <c r="O26" s="248"/>
      <c r="P26" s="285"/>
      <c r="Q26" s="296"/>
      <c r="R26" s="256">
        <f>'Future Work- trip % summary'!B31</f>
        <v>0</v>
      </c>
      <c r="S26" s="313">
        <f>'Future Work- trip % summary'!D31</f>
        <v>0</v>
      </c>
      <c r="T26" s="257">
        <f>'Non-survey input values'!$B$26</f>
        <v>220.3</v>
      </c>
      <c r="U26" s="258">
        <f t="shared" si="0"/>
        <v>0</v>
      </c>
      <c r="V26" s="259">
        <f t="shared" si="1"/>
        <v>0</v>
      </c>
      <c r="W26" s="261"/>
      <c r="X26" s="251"/>
      <c r="Y26" s="251"/>
      <c r="Z26" s="251"/>
      <c r="AA26" s="246"/>
    </row>
    <row r="27" spans="1:27" x14ac:dyDescent="0.2">
      <c r="A27" s="248"/>
      <c r="B27" s="248"/>
      <c r="C27" s="248"/>
      <c r="D27" s="248"/>
      <c r="E27" s="248"/>
      <c r="F27" s="248"/>
      <c r="G27" s="248"/>
      <c r="H27" s="248"/>
      <c r="I27" s="248"/>
      <c r="J27" s="248"/>
      <c r="K27" s="248"/>
      <c r="L27" s="248"/>
      <c r="M27" s="248"/>
      <c r="N27" s="248"/>
      <c r="O27" s="248"/>
      <c r="P27" s="285"/>
      <c r="Q27" s="296"/>
      <c r="R27" s="256">
        <f>'Future Work- trip % summary'!B32</f>
        <v>0</v>
      </c>
      <c r="S27" s="313">
        <f>'Future Work- trip % summary'!D32</f>
        <v>0</v>
      </c>
      <c r="T27" s="257">
        <f>'Non-survey input values'!$B$26</f>
        <v>220.3</v>
      </c>
      <c r="U27" s="258">
        <f t="shared" si="0"/>
        <v>0</v>
      </c>
      <c r="V27" s="259">
        <f t="shared" si="1"/>
        <v>0</v>
      </c>
      <c r="W27" s="261"/>
      <c r="X27" s="251"/>
      <c r="Y27" s="251"/>
      <c r="Z27" s="251"/>
      <c r="AA27" s="246"/>
    </row>
    <row r="28" spans="1:27" x14ac:dyDescent="0.2">
      <c r="A28" s="248"/>
      <c r="B28" s="248"/>
      <c r="C28" s="248"/>
      <c r="D28" s="248"/>
      <c r="E28" s="248"/>
      <c r="F28" s="248"/>
      <c r="G28" s="248"/>
      <c r="H28" s="248"/>
      <c r="I28" s="248"/>
      <c r="J28" s="248"/>
      <c r="K28" s="248"/>
      <c r="L28" s="248"/>
      <c r="M28" s="248"/>
      <c r="N28" s="248"/>
      <c r="O28" s="248"/>
      <c r="P28" s="285"/>
      <c r="Q28" s="296"/>
      <c r="R28" s="256">
        <f>'Future Work- trip % summary'!B33</f>
        <v>0</v>
      </c>
      <c r="S28" s="313">
        <f>'Future Work- trip % summary'!D33</f>
        <v>0</v>
      </c>
      <c r="T28" s="257">
        <f>'Non-survey input values'!$B$26</f>
        <v>220.3</v>
      </c>
      <c r="U28" s="258">
        <f t="shared" si="0"/>
        <v>0</v>
      </c>
      <c r="V28" s="259">
        <f t="shared" si="1"/>
        <v>0</v>
      </c>
      <c r="W28" s="261"/>
      <c r="X28" s="251"/>
      <c r="Y28" s="251"/>
      <c r="Z28" s="251"/>
      <c r="AA28" s="246"/>
    </row>
    <row r="29" spans="1:27" x14ac:dyDescent="0.2">
      <c r="A29" s="248"/>
      <c r="B29" s="248"/>
      <c r="C29" s="248"/>
      <c r="D29" s="248"/>
      <c r="E29" s="248"/>
      <c r="F29" s="248"/>
      <c r="G29" s="248"/>
      <c r="H29" s="248"/>
      <c r="I29" s="248"/>
      <c r="J29" s="248"/>
      <c r="K29" s="248"/>
      <c r="L29" s="248"/>
      <c r="M29" s="248"/>
      <c r="N29" s="248"/>
      <c r="O29" s="248"/>
      <c r="P29" s="285"/>
      <c r="Q29" s="296"/>
      <c r="R29" s="256">
        <f>'Future Work- trip % summary'!B34</f>
        <v>0</v>
      </c>
      <c r="S29" s="313">
        <f>'Future Work- trip % summary'!D34</f>
        <v>0</v>
      </c>
      <c r="T29" s="257">
        <f>'Non-survey input values'!$B$26</f>
        <v>220.3</v>
      </c>
      <c r="U29" s="258">
        <f t="shared" si="0"/>
        <v>0</v>
      </c>
      <c r="V29" s="259">
        <f t="shared" si="1"/>
        <v>0</v>
      </c>
      <c r="W29" s="261"/>
      <c r="X29" s="251"/>
      <c r="Y29" s="251"/>
      <c r="Z29" s="251"/>
      <c r="AA29" s="246"/>
    </row>
    <row r="30" spans="1:27" x14ac:dyDescent="0.2">
      <c r="A30" s="248"/>
      <c r="B30" s="248"/>
      <c r="C30" s="248"/>
      <c r="D30" s="248"/>
      <c r="E30" s="248"/>
      <c r="F30" s="248"/>
      <c r="G30" s="248"/>
      <c r="H30" s="248"/>
      <c r="I30" s="248"/>
      <c r="J30" s="248"/>
      <c r="K30" s="248"/>
      <c r="L30" s="248"/>
      <c r="M30" s="248"/>
      <c r="N30" s="248"/>
      <c r="O30" s="248"/>
      <c r="P30" s="285"/>
      <c r="Q30" s="296"/>
      <c r="R30" s="256">
        <f>'Future Work- trip % summary'!B35</f>
        <v>0</v>
      </c>
      <c r="S30" s="313">
        <f>'Future Work- trip % summary'!D35</f>
        <v>0</v>
      </c>
      <c r="T30" s="257">
        <f>'Non-survey input values'!$B$26</f>
        <v>220.3</v>
      </c>
      <c r="U30" s="258">
        <f t="shared" si="0"/>
        <v>0</v>
      </c>
      <c r="V30" s="259">
        <f t="shared" si="1"/>
        <v>0</v>
      </c>
      <c r="W30" s="261"/>
      <c r="X30" s="251"/>
      <c r="Y30" s="251"/>
      <c r="Z30" s="251"/>
      <c r="AA30" s="246"/>
    </row>
    <row r="31" spans="1:27" x14ac:dyDescent="0.2">
      <c r="A31" s="248"/>
      <c r="B31" s="248"/>
      <c r="C31" s="248"/>
      <c r="D31" s="248"/>
      <c r="E31" s="248"/>
      <c r="F31" s="248"/>
      <c r="G31" s="248"/>
      <c r="H31" s="248"/>
      <c r="I31" s="248"/>
      <c r="J31" s="248"/>
      <c r="K31" s="248"/>
      <c r="L31" s="248"/>
      <c r="M31" s="248"/>
      <c r="N31" s="248"/>
      <c r="O31" s="248"/>
      <c r="P31" s="285"/>
      <c r="Q31" s="296"/>
      <c r="R31" s="256">
        <f>'Future Work- trip % summary'!B36</f>
        <v>0</v>
      </c>
      <c r="S31" s="313">
        <f>'Future Work- trip % summary'!D36</f>
        <v>0</v>
      </c>
      <c r="T31" s="257">
        <f>'Non-survey input values'!$B$26</f>
        <v>220.3</v>
      </c>
      <c r="U31" s="258">
        <f t="shared" si="0"/>
        <v>0</v>
      </c>
      <c r="V31" s="259">
        <f t="shared" si="1"/>
        <v>0</v>
      </c>
      <c r="W31" s="261"/>
      <c r="X31" s="251"/>
      <c r="Y31" s="251"/>
      <c r="Z31" s="251"/>
      <c r="AA31" s="246"/>
    </row>
    <row r="32" spans="1:27" x14ac:dyDescent="0.2">
      <c r="A32" s="248"/>
      <c r="B32" s="248"/>
      <c r="C32" s="248"/>
      <c r="D32" s="248"/>
      <c r="E32" s="248"/>
      <c r="F32" s="248"/>
      <c r="G32" s="248"/>
      <c r="H32" s="248"/>
      <c r="I32" s="248"/>
      <c r="J32" s="248"/>
      <c r="K32" s="248"/>
      <c r="L32" s="248"/>
      <c r="M32" s="248"/>
      <c r="N32" s="248"/>
      <c r="O32" s="248"/>
      <c r="P32" s="285"/>
      <c r="Q32" s="296"/>
      <c r="R32" s="256">
        <f>'Future Work- trip % summary'!B37</f>
        <v>0</v>
      </c>
      <c r="S32" s="313">
        <f>'Future Work- trip % summary'!D37</f>
        <v>0</v>
      </c>
      <c r="T32" s="257">
        <f>'Non-survey input values'!$B$26</f>
        <v>220.3</v>
      </c>
      <c r="U32" s="258">
        <f t="shared" si="0"/>
        <v>0</v>
      </c>
      <c r="V32" s="259">
        <f t="shared" si="1"/>
        <v>0</v>
      </c>
      <c r="W32" s="261"/>
      <c r="X32" s="251"/>
      <c r="Y32" s="251"/>
      <c r="Z32" s="251"/>
      <c r="AA32" s="246"/>
    </row>
    <row r="33" spans="1:27" x14ac:dyDescent="0.2">
      <c r="A33" s="248"/>
      <c r="B33" s="248"/>
      <c r="C33" s="248"/>
      <c r="D33" s="248"/>
      <c r="E33" s="248"/>
      <c r="F33" s="248"/>
      <c r="G33" s="248"/>
      <c r="H33" s="248"/>
      <c r="I33" s="248"/>
      <c r="J33" s="248"/>
      <c r="K33" s="248"/>
      <c r="L33" s="248"/>
      <c r="M33" s="248"/>
      <c r="N33" s="248"/>
      <c r="O33" s="248"/>
      <c r="P33" s="285"/>
      <c r="Q33" s="296"/>
      <c r="R33" s="256">
        <f>'Future Work- trip % summary'!B38</f>
        <v>0</v>
      </c>
      <c r="S33" s="313">
        <f>'Future Work- trip % summary'!D38</f>
        <v>0</v>
      </c>
      <c r="T33" s="257">
        <f>'Non-survey input values'!$B$26</f>
        <v>220.3</v>
      </c>
      <c r="U33" s="258">
        <f t="shared" si="0"/>
        <v>0</v>
      </c>
      <c r="V33" s="259">
        <f t="shared" si="1"/>
        <v>0</v>
      </c>
      <c r="W33" s="261"/>
      <c r="X33" s="251"/>
      <c r="Y33" s="251"/>
      <c r="Z33" s="251"/>
      <c r="AA33" s="246"/>
    </row>
    <row r="34" spans="1:27" x14ac:dyDescent="0.2">
      <c r="A34" s="248"/>
      <c r="B34" s="248"/>
      <c r="C34" s="248"/>
      <c r="D34" s="248"/>
      <c r="E34" s="248"/>
      <c r="F34" s="248"/>
      <c r="G34" s="248"/>
      <c r="H34" s="248"/>
      <c r="I34" s="248"/>
      <c r="J34" s="248"/>
      <c r="K34" s="248"/>
      <c r="L34" s="248"/>
      <c r="M34" s="248"/>
      <c r="N34" s="248"/>
      <c r="O34" s="248"/>
      <c r="P34" s="285"/>
      <c r="Q34" s="296"/>
      <c r="R34" s="256">
        <f>'Future Work- trip % summary'!B39</f>
        <v>0</v>
      </c>
      <c r="S34" s="313">
        <f>'Future Work- trip % summary'!D39</f>
        <v>0</v>
      </c>
      <c r="T34" s="257">
        <f>'Non-survey input values'!$B$26</f>
        <v>220.3</v>
      </c>
      <c r="U34" s="258">
        <f t="shared" si="0"/>
        <v>0</v>
      </c>
      <c r="V34" s="259">
        <f t="shared" si="1"/>
        <v>0</v>
      </c>
      <c r="W34" s="261"/>
      <c r="X34" s="251"/>
      <c r="Y34" s="251"/>
      <c r="Z34" s="251"/>
      <c r="AA34" s="246"/>
    </row>
    <row r="35" spans="1:27" x14ac:dyDescent="0.2">
      <c r="A35" s="248"/>
      <c r="B35" s="248"/>
      <c r="C35" s="248"/>
      <c r="D35" s="248"/>
      <c r="E35" s="248"/>
      <c r="F35" s="248"/>
      <c r="G35" s="248"/>
      <c r="H35" s="248"/>
      <c r="I35" s="248"/>
      <c r="J35" s="248"/>
      <c r="K35" s="248"/>
      <c r="L35" s="248"/>
      <c r="M35" s="248"/>
      <c r="N35" s="248"/>
      <c r="O35" s="248"/>
      <c r="P35" s="285"/>
      <c r="Q35" s="296"/>
      <c r="R35" s="256">
        <f>'Future Work- trip % summary'!B40</f>
        <v>0</v>
      </c>
      <c r="S35" s="313">
        <f>'Future Work- trip % summary'!D40</f>
        <v>0</v>
      </c>
      <c r="T35" s="257">
        <f>'Non-survey input values'!$B$26</f>
        <v>220.3</v>
      </c>
      <c r="U35" s="258">
        <f t="shared" si="0"/>
        <v>0</v>
      </c>
      <c r="V35" s="259">
        <f t="shared" si="1"/>
        <v>0</v>
      </c>
      <c r="W35" s="261"/>
      <c r="X35" s="251"/>
      <c r="Y35" s="251"/>
      <c r="Z35" s="251"/>
      <c r="AA35" s="246"/>
    </row>
    <row r="36" spans="1:27" x14ac:dyDescent="0.2">
      <c r="A36" s="248"/>
      <c r="B36" s="248"/>
      <c r="C36" s="248"/>
      <c r="D36" s="248"/>
      <c r="E36" s="248"/>
      <c r="F36" s="248"/>
      <c r="G36" s="248"/>
      <c r="H36" s="248"/>
      <c r="I36" s="248"/>
      <c r="J36" s="248"/>
      <c r="K36" s="248"/>
      <c r="L36" s="248"/>
      <c r="M36" s="248"/>
      <c r="N36" s="248"/>
      <c r="O36" s="248"/>
      <c r="P36" s="285"/>
      <c r="Q36" s="296"/>
      <c r="R36" s="256">
        <f>'Future Work- trip % summary'!B41</f>
        <v>0</v>
      </c>
      <c r="S36" s="313">
        <f>'Future Work- trip % summary'!D41</f>
        <v>0</v>
      </c>
      <c r="T36" s="257">
        <f>'Non-survey input values'!$B$26</f>
        <v>220.3</v>
      </c>
      <c r="U36" s="258">
        <f t="shared" si="0"/>
        <v>0</v>
      </c>
      <c r="V36" s="259">
        <f t="shared" si="1"/>
        <v>0</v>
      </c>
      <c r="W36" s="261"/>
      <c r="X36" s="251"/>
      <c r="Y36" s="251"/>
      <c r="Z36" s="251"/>
      <c r="AA36" s="246"/>
    </row>
    <row r="37" spans="1:27" x14ac:dyDescent="0.2">
      <c r="A37" s="248"/>
      <c r="B37" s="248"/>
      <c r="C37" s="248"/>
      <c r="D37" s="248"/>
      <c r="E37" s="248"/>
      <c r="F37" s="248"/>
      <c r="G37" s="248"/>
      <c r="H37" s="248"/>
      <c r="I37" s="248"/>
      <c r="J37" s="248"/>
      <c r="K37" s="248"/>
      <c r="L37" s="248"/>
      <c r="M37" s="248"/>
      <c r="N37" s="248"/>
      <c r="O37" s="248"/>
      <c r="P37" s="285"/>
      <c r="Q37" s="296"/>
      <c r="R37" s="256">
        <f>'Future Work- trip % summary'!B42</f>
        <v>0</v>
      </c>
      <c r="S37" s="313">
        <f>'Future Work- trip % summary'!D42</f>
        <v>0</v>
      </c>
      <c r="T37" s="257">
        <f>'Non-survey input values'!$B$26</f>
        <v>220.3</v>
      </c>
      <c r="U37" s="258">
        <f t="shared" si="0"/>
        <v>0</v>
      </c>
      <c r="V37" s="259">
        <f t="shared" si="1"/>
        <v>0</v>
      </c>
      <c r="W37" s="261"/>
      <c r="X37" s="251"/>
      <c r="Y37" s="251"/>
      <c r="Z37" s="251"/>
      <c r="AA37" s="246"/>
    </row>
    <row r="38" spans="1:27" x14ac:dyDescent="0.2">
      <c r="A38" s="248"/>
      <c r="B38" s="248"/>
      <c r="C38" s="248"/>
      <c r="D38" s="248"/>
      <c r="E38" s="248"/>
      <c r="F38" s="248"/>
      <c r="G38" s="248"/>
      <c r="H38" s="248"/>
      <c r="I38" s="248"/>
      <c r="J38" s="248"/>
      <c r="K38" s="248"/>
      <c r="L38" s="248"/>
      <c r="M38" s="248"/>
      <c r="N38" s="248"/>
      <c r="O38" s="248"/>
      <c r="P38" s="285"/>
      <c r="Q38" s="296"/>
      <c r="R38" s="256">
        <f>'Future Work- trip % summary'!B43</f>
        <v>0</v>
      </c>
      <c r="S38" s="313">
        <f>'Future Work- trip % summary'!D43</f>
        <v>0</v>
      </c>
      <c r="T38" s="257">
        <f>'Non-survey input values'!$B$26</f>
        <v>220.3</v>
      </c>
      <c r="U38" s="258">
        <f t="shared" si="0"/>
        <v>0</v>
      </c>
      <c r="V38" s="259">
        <f t="shared" si="1"/>
        <v>0</v>
      </c>
      <c r="W38" s="261"/>
      <c r="X38" s="251"/>
      <c r="Y38" s="251"/>
      <c r="Z38" s="251"/>
      <c r="AA38" s="246"/>
    </row>
    <row r="39" spans="1:27" x14ac:dyDescent="0.2">
      <c r="A39" s="248"/>
      <c r="B39" s="248"/>
      <c r="C39" s="248"/>
      <c r="D39" s="248"/>
      <c r="E39" s="248"/>
      <c r="F39" s="248"/>
      <c r="G39" s="248"/>
      <c r="H39" s="248"/>
      <c r="I39" s="248"/>
      <c r="J39" s="248"/>
      <c r="K39" s="248"/>
      <c r="L39" s="248"/>
      <c r="M39" s="248"/>
      <c r="N39" s="248"/>
      <c r="O39" s="248"/>
      <c r="P39" s="285"/>
      <c r="Q39" s="296"/>
      <c r="R39" s="256">
        <f>'Future Work- trip % summary'!B44</f>
        <v>0</v>
      </c>
      <c r="S39" s="313">
        <f>'Future Work- trip % summary'!D44</f>
        <v>0</v>
      </c>
      <c r="T39" s="257">
        <f>'Non-survey input values'!$B$26</f>
        <v>220.3</v>
      </c>
      <c r="U39" s="258">
        <f t="shared" si="0"/>
        <v>0</v>
      </c>
      <c r="V39" s="259">
        <f t="shared" si="1"/>
        <v>0</v>
      </c>
      <c r="W39" s="261"/>
      <c r="X39" s="251"/>
      <c r="Y39" s="251"/>
      <c r="Z39" s="251"/>
      <c r="AA39" s="246"/>
    </row>
    <row r="40" spans="1:27" x14ac:dyDescent="0.2">
      <c r="A40" s="248"/>
      <c r="B40" s="248"/>
      <c r="C40" s="248"/>
      <c r="D40" s="248"/>
      <c r="E40" s="248"/>
      <c r="F40" s="248"/>
      <c r="G40" s="248"/>
      <c r="H40" s="248"/>
      <c r="I40" s="248"/>
      <c r="J40" s="248"/>
      <c r="K40" s="248"/>
      <c r="L40" s="248"/>
      <c r="M40" s="248"/>
      <c r="N40" s="248"/>
      <c r="O40" s="248"/>
      <c r="P40" s="248"/>
      <c r="Q40" s="296"/>
      <c r="R40" s="256">
        <f>'Future Work- trip % summary'!B45</f>
        <v>0</v>
      </c>
      <c r="S40" s="313">
        <f>'Future Work- trip % summary'!D45</f>
        <v>0</v>
      </c>
      <c r="T40" s="257">
        <f>'Non-survey input values'!$B$26</f>
        <v>220.3</v>
      </c>
      <c r="U40" s="258">
        <f t="shared" si="0"/>
        <v>0</v>
      </c>
      <c r="V40" s="259">
        <f t="shared" si="1"/>
        <v>0</v>
      </c>
      <c r="W40" s="261"/>
      <c r="X40" s="248"/>
      <c r="Y40" s="248"/>
      <c r="Z40" s="248"/>
      <c r="AA40" s="248"/>
    </row>
    <row r="41" spans="1:27" x14ac:dyDescent="0.2">
      <c r="A41" s="248"/>
      <c r="B41" s="248"/>
      <c r="C41" s="248"/>
      <c r="D41" s="248"/>
      <c r="E41" s="248"/>
      <c r="F41" s="248"/>
      <c r="G41" s="248"/>
      <c r="H41" s="248"/>
      <c r="I41" s="248"/>
      <c r="J41" s="248"/>
      <c r="K41" s="248"/>
      <c r="L41" s="248"/>
      <c r="M41" s="248"/>
      <c r="N41" s="248"/>
      <c r="O41" s="248"/>
      <c r="P41" s="248"/>
      <c r="Q41" s="296"/>
      <c r="R41" s="256">
        <f>'Future Work- trip % summary'!B46</f>
        <v>0</v>
      </c>
      <c r="S41" s="313">
        <f>'Future Work- trip % summary'!D46</f>
        <v>0</v>
      </c>
      <c r="T41" s="257">
        <f>'Non-survey input values'!$B$26</f>
        <v>220.3</v>
      </c>
      <c r="U41" s="258">
        <f t="shared" si="0"/>
        <v>0</v>
      </c>
      <c r="V41" s="259">
        <f t="shared" si="1"/>
        <v>0</v>
      </c>
      <c r="W41" s="261"/>
      <c r="X41" s="248"/>
      <c r="Y41" s="248"/>
      <c r="Z41" s="248"/>
      <c r="AA41" s="248"/>
    </row>
    <row r="42" spans="1:27" x14ac:dyDescent="0.2">
      <c r="A42" s="248"/>
      <c r="B42" s="248"/>
      <c r="C42" s="248"/>
      <c r="D42" s="248"/>
      <c r="E42" s="248"/>
      <c r="F42" s="248"/>
      <c r="G42" s="248"/>
      <c r="H42" s="248"/>
      <c r="I42" s="248"/>
      <c r="J42" s="248"/>
      <c r="K42" s="248"/>
      <c r="L42" s="248"/>
      <c r="M42" s="248"/>
      <c r="N42" s="248"/>
      <c r="O42" s="248"/>
      <c r="P42" s="248"/>
      <c r="Q42" s="296"/>
      <c r="R42" s="256">
        <f>'Future Work- trip % summary'!B47</f>
        <v>0</v>
      </c>
      <c r="S42" s="313">
        <f>'Future Work- trip % summary'!D47</f>
        <v>0</v>
      </c>
      <c r="T42" s="257">
        <f>'Non-survey input values'!$B$26</f>
        <v>220.3</v>
      </c>
      <c r="U42" s="258">
        <f t="shared" si="0"/>
        <v>0</v>
      </c>
      <c r="V42" s="259">
        <f t="shared" si="1"/>
        <v>0</v>
      </c>
      <c r="W42" s="261"/>
      <c r="X42" s="248"/>
      <c r="Y42" s="248"/>
      <c r="Z42" s="248"/>
      <c r="AA42" s="248"/>
    </row>
    <row r="43" spans="1:27" x14ac:dyDescent="0.2">
      <c r="A43" s="248"/>
      <c r="B43" s="248"/>
      <c r="C43" s="248"/>
      <c r="D43" s="248"/>
      <c r="E43" s="248"/>
      <c r="F43" s="248"/>
      <c r="G43" s="248"/>
      <c r="H43" s="248"/>
      <c r="I43" s="248"/>
      <c r="J43" s="248"/>
      <c r="K43" s="248"/>
      <c r="L43" s="248"/>
      <c r="M43" s="248"/>
      <c r="N43" s="248"/>
      <c r="O43" s="248"/>
      <c r="P43" s="248"/>
      <c r="Q43" s="296"/>
      <c r="R43" s="256">
        <f>'Future Work- trip % summary'!B48</f>
        <v>0</v>
      </c>
      <c r="S43" s="313">
        <f>'Future Work- trip % summary'!D48</f>
        <v>0</v>
      </c>
      <c r="T43" s="257">
        <f>'Non-survey input values'!$B$26</f>
        <v>220.3</v>
      </c>
      <c r="U43" s="258">
        <f t="shared" si="0"/>
        <v>0</v>
      </c>
      <c r="V43" s="259">
        <f t="shared" si="1"/>
        <v>0</v>
      </c>
      <c r="W43" s="261"/>
      <c r="X43" s="248"/>
      <c r="Y43" s="248"/>
      <c r="Z43" s="248"/>
      <c r="AA43" s="248"/>
    </row>
    <row r="44" spans="1:27" x14ac:dyDescent="0.2">
      <c r="A44" s="248"/>
      <c r="B44" s="248"/>
      <c r="C44" s="248"/>
      <c r="D44" s="248"/>
      <c r="E44" s="248"/>
      <c r="F44" s="248"/>
      <c r="G44" s="248"/>
      <c r="H44" s="248"/>
      <c r="I44" s="248"/>
      <c r="J44" s="248"/>
      <c r="K44" s="248"/>
      <c r="L44" s="248"/>
      <c r="M44" s="248"/>
      <c r="N44" s="248"/>
      <c r="O44" s="248"/>
      <c r="P44" s="248"/>
      <c r="Q44" s="296"/>
      <c r="R44" s="256">
        <f>'Future Work- trip % summary'!B49</f>
        <v>0</v>
      </c>
      <c r="S44" s="313">
        <f>'Future Work- trip % summary'!D49</f>
        <v>0</v>
      </c>
      <c r="T44" s="257">
        <f>'Non-survey input values'!$B$26</f>
        <v>220.3</v>
      </c>
      <c r="U44" s="258">
        <f t="shared" si="0"/>
        <v>0</v>
      </c>
      <c r="V44" s="259">
        <f t="shared" si="1"/>
        <v>0</v>
      </c>
      <c r="W44" s="261"/>
      <c r="X44" s="248"/>
      <c r="Y44" s="248"/>
      <c r="Z44" s="248"/>
      <c r="AA44" s="248"/>
    </row>
    <row r="45" spans="1:27" x14ac:dyDescent="0.2">
      <c r="A45" s="248"/>
      <c r="B45" s="248"/>
      <c r="C45" s="248"/>
      <c r="D45" s="248"/>
      <c r="E45" s="248"/>
      <c r="F45" s="248"/>
      <c r="G45" s="248"/>
      <c r="H45" s="248"/>
      <c r="I45" s="248"/>
      <c r="J45" s="248"/>
      <c r="K45" s="248"/>
      <c r="L45" s="248"/>
      <c r="M45" s="248"/>
      <c r="N45" s="248"/>
      <c r="O45" s="248"/>
      <c r="P45" s="248"/>
      <c r="Q45" s="296"/>
      <c r="R45" s="256">
        <f>'Future Work- trip % summary'!B50</f>
        <v>0</v>
      </c>
      <c r="S45" s="313">
        <f>'Future Work- trip % summary'!D50</f>
        <v>0</v>
      </c>
      <c r="T45" s="257">
        <f>'Non-survey input values'!$B$26</f>
        <v>220.3</v>
      </c>
      <c r="U45" s="258">
        <f t="shared" si="0"/>
        <v>0</v>
      </c>
      <c r="V45" s="259">
        <f t="shared" si="1"/>
        <v>0</v>
      </c>
      <c r="W45" s="261"/>
      <c r="X45" s="248"/>
      <c r="Y45" s="248"/>
      <c r="Z45" s="248"/>
      <c r="AA45" s="248"/>
    </row>
    <row r="46" spans="1:27" x14ac:dyDescent="0.2">
      <c r="A46" s="248"/>
      <c r="B46" s="248"/>
      <c r="C46" s="248"/>
      <c r="D46" s="248"/>
      <c r="E46" s="248"/>
      <c r="F46" s="248"/>
      <c r="G46" s="248"/>
      <c r="H46" s="248"/>
      <c r="I46" s="248"/>
      <c r="J46" s="248"/>
      <c r="K46" s="248"/>
      <c r="L46" s="248"/>
      <c r="M46" s="248"/>
      <c r="N46" s="248"/>
      <c r="O46" s="248"/>
      <c r="P46" s="248"/>
      <c r="Q46" s="296"/>
      <c r="R46" s="256">
        <f>'Future Work- trip % summary'!B51</f>
        <v>0</v>
      </c>
      <c r="S46" s="313">
        <f>'Future Work- trip % summary'!D51</f>
        <v>0</v>
      </c>
      <c r="T46" s="257">
        <f>'Non-survey input values'!$B$26</f>
        <v>220.3</v>
      </c>
      <c r="U46" s="258">
        <f t="shared" si="0"/>
        <v>0</v>
      </c>
      <c r="V46" s="259">
        <f t="shared" si="1"/>
        <v>0</v>
      </c>
      <c r="W46" s="261"/>
      <c r="X46" s="248"/>
      <c r="Y46" s="248"/>
      <c r="Z46" s="248"/>
      <c r="AA46" s="248"/>
    </row>
    <row r="47" spans="1:27" x14ac:dyDescent="0.2">
      <c r="A47" s="248"/>
      <c r="B47" s="248"/>
      <c r="C47" s="248"/>
      <c r="D47" s="248"/>
      <c r="E47" s="248"/>
      <c r="F47" s="248"/>
      <c r="G47" s="248"/>
      <c r="H47" s="248"/>
      <c r="I47" s="248"/>
      <c r="J47" s="248"/>
      <c r="K47" s="248"/>
      <c r="L47" s="248"/>
      <c r="M47" s="248"/>
      <c r="N47" s="248"/>
      <c r="O47" s="248"/>
      <c r="P47" s="248"/>
      <c r="Q47" s="296"/>
      <c r="R47" s="256">
        <f>'Future Work- trip % summary'!B52</f>
        <v>0</v>
      </c>
      <c r="S47" s="313">
        <f>'Future Work- trip % summary'!D52</f>
        <v>0</v>
      </c>
      <c r="T47" s="257">
        <f>'Non-survey input values'!$B$26</f>
        <v>220.3</v>
      </c>
      <c r="U47" s="258">
        <f t="shared" si="0"/>
        <v>0</v>
      </c>
      <c r="V47" s="259">
        <f t="shared" si="1"/>
        <v>0</v>
      </c>
      <c r="W47" s="261"/>
      <c r="X47" s="248"/>
      <c r="Y47" s="248"/>
      <c r="Z47" s="248"/>
      <c r="AA47" s="248"/>
    </row>
    <row r="48" spans="1:27" x14ac:dyDescent="0.2">
      <c r="A48" s="248"/>
      <c r="B48" s="248"/>
      <c r="C48" s="248"/>
      <c r="D48" s="248"/>
      <c r="E48" s="248"/>
      <c r="F48" s="248"/>
      <c r="G48" s="248"/>
      <c r="H48" s="248"/>
      <c r="I48" s="248"/>
      <c r="J48" s="248"/>
      <c r="K48" s="248"/>
      <c r="L48" s="248"/>
      <c r="M48" s="248"/>
      <c r="N48" s="248"/>
      <c r="O48" s="248"/>
      <c r="P48" s="248"/>
      <c r="Q48" s="296"/>
      <c r="R48" s="256">
        <f>'Future Work- trip % summary'!B53</f>
        <v>0</v>
      </c>
      <c r="S48" s="313">
        <f>'Future Work- trip % summary'!D53</f>
        <v>0</v>
      </c>
      <c r="T48" s="257">
        <f>'Non-survey input values'!$B$26</f>
        <v>220.3</v>
      </c>
      <c r="U48" s="258">
        <f t="shared" si="0"/>
        <v>0</v>
      </c>
      <c r="V48" s="259">
        <f t="shared" si="1"/>
        <v>0</v>
      </c>
      <c r="W48" s="261"/>
      <c r="X48" s="248"/>
      <c r="Y48" s="248"/>
      <c r="Z48" s="248"/>
      <c r="AA48" s="248"/>
    </row>
    <row r="49" spans="1:27" x14ac:dyDescent="0.2">
      <c r="A49" s="248"/>
      <c r="B49" s="248"/>
      <c r="C49" s="248"/>
      <c r="D49" s="248"/>
      <c r="E49" s="248"/>
      <c r="F49" s="248"/>
      <c r="G49" s="248"/>
      <c r="H49" s="248"/>
      <c r="I49" s="248"/>
      <c r="J49" s="248"/>
      <c r="K49" s="248"/>
      <c r="L49" s="248"/>
      <c r="M49" s="248"/>
      <c r="N49" s="248"/>
      <c r="O49" s="248"/>
      <c r="P49" s="248"/>
      <c r="Q49" s="296"/>
      <c r="R49" s="256">
        <f>'Future Work- trip % summary'!B54</f>
        <v>0</v>
      </c>
      <c r="S49" s="313">
        <f>'Future Work- trip % summary'!D54</f>
        <v>0</v>
      </c>
      <c r="T49" s="257">
        <f>'Non-survey input values'!$B$26</f>
        <v>220.3</v>
      </c>
      <c r="U49" s="258">
        <f t="shared" si="0"/>
        <v>0</v>
      </c>
      <c r="V49" s="259">
        <f t="shared" si="1"/>
        <v>0</v>
      </c>
      <c r="W49" s="261"/>
      <c r="X49" s="248"/>
      <c r="Y49" s="248"/>
      <c r="Z49" s="248"/>
      <c r="AA49" s="248"/>
    </row>
    <row r="50" spans="1:27" x14ac:dyDescent="0.2">
      <c r="A50" s="248"/>
      <c r="B50" s="248"/>
      <c r="C50" s="248"/>
      <c r="D50" s="248"/>
      <c r="E50" s="248"/>
      <c r="F50" s="248"/>
      <c r="G50" s="248"/>
      <c r="H50" s="248"/>
      <c r="I50" s="248"/>
      <c r="J50" s="248"/>
      <c r="K50" s="248"/>
      <c r="L50" s="248"/>
      <c r="M50" s="248"/>
      <c r="N50" s="248"/>
      <c r="O50" s="248"/>
      <c r="P50" s="248"/>
      <c r="Q50" s="296"/>
      <c r="R50" s="256">
        <f>'Future Work- trip % summary'!B55</f>
        <v>0</v>
      </c>
      <c r="S50" s="313">
        <f>'Future Work- trip % summary'!D55</f>
        <v>0</v>
      </c>
      <c r="T50" s="257">
        <f>'Non-survey input values'!$B$26</f>
        <v>220.3</v>
      </c>
      <c r="U50" s="258">
        <f t="shared" si="0"/>
        <v>0</v>
      </c>
      <c r="V50" s="259">
        <f t="shared" si="1"/>
        <v>0</v>
      </c>
      <c r="W50" s="261"/>
      <c r="X50" s="248"/>
      <c r="Y50" s="248"/>
      <c r="Z50" s="248"/>
      <c r="AA50" s="248"/>
    </row>
    <row r="51" spans="1:27" x14ac:dyDescent="0.2">
      <c r="A51" s="248"/>
      <c r="B51" s="248"/>
      <c r="C51" s="248"/>
      <c r="D51" s="248"/>
      <c r="E51" s="248"/>
      <c r="F51" s="248"/>
      <c r="G51" s="248"/>
      <c r="H51" s="248"/>
      <c r="I51" s="248"/>
      <c r="J51" s="248"/>
      <c r="K51" s="248"/>
      <c r="L51" s="248"/>
      <c r="M51" s="248"/>
      <c r="N51" s="248"/>
      <c r="O51" s="248"/>
      <c r="P51" s="248"/>
      <c r="Q51" s="296"/>
      <c r="R51" s="256">
        <f>'Future Work- trip % summary'!B56</f>
        <v>0</v>
      </c>
      <c r="S51" s="313">
        <f>'Future Work- trip % summary'!D56</f>
        <v>0</v>
      </c>
      <c r="T51" s="257">
        <f>'Non-survey input values'!$B$26</f>
        <v>220.3</v>
      </c>
      <c r="U51" s="258">
        <f t="shared" si="0"/>
        <v>0</v>
      </c>
      <c r="V51" s="259">
        <f t="shared" si="1"/>
        <v>0</v>
      </c>
      <c r="W51" s="261"/>
      <c r="X51" s="248"/>
      <c r="Y51" s="248"/>
      <c r="Z51" s="248"/>
      <c r="AA51" s="248"/>
    </row>
    <row r="52" spans="1:27" x14ac:dyDescent="0.2">
      <c r="A52" s="248"/>
      <c r="B52" s="248"/>
      <c r="C52" s="248"/>
      <c r="D52" s="248"/>
      <c r="E52" s="248"/>
      <c r="F52" s="248"/>
      <c r="G52" s="248"/>
      <c r="H52" s="248"/>
      <c r="I52" s="248"/>
      <c r="J52" s="248"/>
      <c r="K52" s="248"/>
      <c r="L52" s="248"/>
      <c r="M52" s="248"/>
      <c r="N52" s="248"/>
      <c r="O52" s="248"/>
      <c r="P52" s="248"/>
      <c r="Q52" s="296"/>
      <c r="R52" s="256">
        <f>'Future Work- trip % summary'!B57</f>
        <v>0</v>
      </c>
      <c r="S52" s="313">
        <f>'Future Work- trip % summary'!D57</f>
        <v>0</v>
      </c>
      <c r="T52" s="257">
        <f>'Non-survey input values'!$B$26</f>
        <v>220.3</v>
      </c>
      <c r="U52" s="258">
        <f t="shared" si="0"/>
        <v>0</v>
      </c>
      <c r="V52" s="259">
        <f t="shared" si="1"/>
        <v>0</v>
      </c>
      <c r="W52" s="261"/>
      <c r="X52" s="248"/>
      <c r="Y52" s="248"/>
      <c r="Z52" s="248"/>
      <c r="AA52" s="248"/>
    </row>
    <row r="53" spans="1:27" x14ac:dyDescent="0.2">
      <c r="A53" s="248"/>
      <c r="B53" s="248"/>
      <c r="C53" s="248"/>
      <c r="D53" s="248"/>
      <c r="E53" s="248"/>
      <c r="F53" s="248"/>
      <c r="G53" s="248"/>
      <c r="H53" s="248"/>
      <c r="I53" s="248"/>
      <c r="J53" s="248"/>
      <c r="K53" s="248"/>
      <c r="L53" s="248"/>
      <c r="M53" s="248"/>
      <c r="N53" s="248"/>
      <c r="O53" s="248"/>
      <c r="P53" s="248"/>
      <c r="Q53" s="296"/>
      <c r="R53" s="256">
        <f>'Future Work- trip % summary'!B58</f>
        <v>0</v>
      </c>
      <c r="S53" s="313">
        <f>'Future Work- trip % summary'!D58</f>
        <v>0</v>
      </c>
      <c r="T53" s="257">
        <f>'Non-survey input values'!$B$26</f>
        <v>220.3</v>
      </c>
      <c r="U53" s="258">
        <f t="shared" si="0"/>
        <v>0</v>
      </c>
      <c r="V53" s="259">
        <f t="shared" si="1"/>
        <v>0</v>
      </c>
      <c r="W53" s="261"/>
      <c r="X53" s="248"/>
      <c r="Y53" s="248"/>
      <c r="Z53" s="248"/>
      <c r="AA53" s="248"/>
    </row>
    <row r="54" spans="1:27" x14ac:dyDescent="0.2">
      <c r="A54" s="248"/>
      <c r="B54" s="248"/>
      <c r="C54" s="248"/>
      <c r="D54" s="248"/>
      <c r="E54" s="248"/>
      <c r="F54" s="248"/>
      <c r="G54" s="248"/>
      <c r="H54" s="248"/>
      <c r="I54" s="248"/>
      <c r="J54" s="248"/>
      <c r="K54" s="248"/>
      <c r="L54" s="248"/>
      <c r="M54" s="248"/>
      <c r="N54" s="248"/>
      <c r="O54" s="248"/>
      <c r="P54" s="248"/>
      <c r="Q54" s="296"/>
      <c r="R54" s="256">
        <f>'Future Work- trip % summary'!B59</f>
        <v>0</v>
      </c>
      <c r="S54" s="313">
        <f>'Future Work- trip % summary'!D59</f>
        <v>0</v>
      </c>
      <c r="T54" s="257">
        <f>'Non-survey input values'!$B$26</f>
        <v>220.3</v>
      </c>
      <c r="U54" s="258">
        <f t="shared" si="0"/>
        <v>0</v>
      </c>
      <c r="V54" s="259">
        <f t="shared" si="1"/>
        <v>0</v>
      </c>
      <c r="W54" s="261"/>
      <c r="X54" s="248"/>
      <c r="Y54" s="248"/>
      <c r="Z54" s="248"/>
      <c r="AA54" s="248"/>
    </row>
    <row r="55" spans="1:27" x14ac:dyDescent="0.2">
      <c r="A55" s="248"/>
      <c r="B55" s="248"/>
      <c r="C55" s="248"/>
      <c r="D55" s="248"/>
      <c r="E55" s="248"/>
      <c r="F55" s="248"/>
      <c r="G55" s="248"/>
      <c r="H55" s="248"/>
      <c r="I55" s="248"/>
      <c r="J55" s="248"/>
      <c r="K55" s="248"/>
      <c r="L55" s="248"/>
      <c r="M55" s="248"/>
      <c r="N55" s="248"/>
      <c r="O55" s="248"/>
      <c r="P55" s="248"/>
      <c r="Q55" s="296"/>
      <c r="R55" s="256">
        <f>'Future Work- trip % summary'!B60</f>
        <v>0</v>
      </c>
      <c r="S55" s="313">
        <f>'Future Work- trip % summary'!D60</f>
        <v>0</v>
      </c>
      <c r="T55" s="257">
        <f>'Non-survey input values'!$B$26</f>
        <v>220.3</v>
      </c>
      <c r="U55" s="258">
        <f t="shared" si="0"/>
        <v>0</v>
      </c>
      <c r="V55" s="259">
        <f t="shared" si="1"/>
        <v>0</v>
      </c>
      <c r="W55" s="261"/>
      <c r="X55" s="248"/>
      <c r="Y55" s="248"/>
      <c r="Z55" s="248"/>
      <c r="AA55" s="248"/>
    </row>
    <row r="56" spans="1:27" x14ac:dyDescent="0.2">
      <c r="A56" s="248"/>
      <c r="B56" s="248"/>
      <c r="C56" s="248"/>
      <c r="D56" s="248"/>
      <c r="E56" s="248"/>
      <c r="F56" s="248"/>
      <c r="G56" s="248"/>
      <c r="H56" s="248"/>
      <c r="I56" s="248"/>
      <c r="J56" s="248"/>
      <c r="K56" s="248"/>
      <c r="L56" s="248"/>
      <c r="M56" s="248"/>
      <c r="N56" s="248"/>
      <c r="O56" s="248"/>
      <c r="P56" s="248"/>
      <c r="Q56" s="296"/>
      <c r="R56" s="256">
        <f>'Future Work- trip % summary'!B61</f>
        <v>0</v>
      </c>
      <c r="S56" s="313">
        <f>'Future Work- trip % summary'!D61</f>
        <v>0</v>
      </c>
      <c r="T56" s="257">
        <f>'Non-survey input values'!$B$26</f>
        <v>220.3</v>
      </c>
      <c r="U56" s="258">
        <f t="shared" si="0"/>
        <v>0</v>
      </c>
      <c r="V56" s="259">
        <f t="shared" si="1"/>
        <v>0</v>
      </c>
      <c r="W56" s="261"/>
      <c r="X56" s="248"/>
      <c r="Y56" s="248"/>
      <c r="Z56" s="248"/>
      <c r="AA56" s="248"/>
    </row>
    <row r="57" spans="1:27" x14ac:dyDescent="0.2">
      <c r="A57" s="248"/>
      <c r="B57" s="248"/>
      <c r="C57" s="248"/>
      <c r="D57" s="248"/>
      <c r="E57" s="248"/>
      <c r="F57" s="248"/>
      <c r="G57" s="248"/>
      <c r="H57" s="248"/>
      <c r="I57" s="248"/>
      <c r="J57" s="248"/>
      <c r="K57" s="248"/>
      <c r="L57" s="248"/>
      <c r="M57" s="248"/>
      <c r="N57" s="248"/>
      <c r="O57" s="248"/>
      <c r="P57" s="248"/>
      <c r="Q57" s="296"/>
      <c r="R57" s="256">
        <f>'Future Work- trip % summary'!B62</f>
        <v>0</v>
      </c>
      <c r="S57" s="313">
        <f>'Future Work- trip % summary'!D62</f>
        <v>0</v>
      </c>
      <c r="T57" s="257">
        <f>'Non-survey input values'!$B$26</f>
        <v>220.3</v>
      </c>
      <c r="U57" s="258">
        <f t="shared" si="0"/>
        <v>0</v>
      </c>
      <c r="V57" s="259">
        <f t="shared" si="1"/>
        <v>0</v>
      </c>
      <c r="W57" s="261"/>
      <c r="X57" s="248"/>
      <c r="Y57" s="248"/>
      <c r="Z57" s="248"/>
      <c r="AA57" s="248"/>
    </row>
    <row r="58" spans="1:27" x14ac:dyDescent="0.2">
      <c r="A58" s="248"/>
      <c r="B58" s="248"/>
      <c r="C58" s="248"/>
      <c r="D58" s="248"/>
      <c r="E58" s="248"/>
      <c r="F58" s="248"/>
      <c r="G58" s="248"/>
      <c r="H58" s="248"/>
      <c r="I58" s="248"/>
      <c r="J58" s="248"/>
      <c r="K58" s="248"/>
      <c r="L58" s="248"/>
      <c r="M58" s="248"/>
      <c r="N58" s="248"/>
      <c r="O58" s="248"/>
      <c r="P58" s="248"/>
      <c r="Q58" s="296"/>
      <c r="R58" s="256">
        <f>'Future Work- trip % summary'!B63</f>
        <v>0</v>
      </c>
      <c r="S58" s="313">
        <f>'Future Work- trip % summary'!D63</f>
        <v>0</v>
      </c>
      <c r="T58" s="257">
        <f>'Non-survey input values'!$B$26</f>
        <v>220.3</v>
      </c>
      <c r="U58" s="258">
        <f t="shared" si="0"/>
        <v>0</v>
      </c>
      <c r="V58" s="259">
        <f t="shared" si="1"/>
        <v>0</v>
      </c>
      <c r="W58" s="261"/>
      <c r="X58" s="248"/>
      <c r="Y58" s="248"/>
      <c r="Z58" s="248"/>
      <c r="AA58" s="248"/>
    </row>
    <row r="59" spans="1:27" x14ac:dyDescent="0.2">
      <c r="A59" s="248"/>
      <c r="B59" s="248"/>
      <c r="C59" s="248"/>
      <c r="D59" s="248"/>
      <c r="E59" s="248"/>
      <c r="F59" s="248"/>
      <c r="G59" s="248"/>
      <c r="H59" s="248"/>
      <c r="I59" s="248"/>
      <c r="J59" s="248"/>
      <c r="K59" s="248"/>
      <c r="L59" s="248"/>
      <c r="M59" s="248"/>
      <c r="N59" s="248"/>
      <c r="O59" s="248"/>
      <c r="P59" s="248"/>
      <c r="Q59" s="296"/>
      <c r="R59" s="256">
        <f>'Future Work- trip % summary'!B64</f>
        <v>0</v>
      </c>
      <c r="S59" s="313">
        <f>'Future Work- trip % summary'!D64</f>
        <v>0</v>
      </c>
      <c r="T59" s="257">
        <f>'Non-survey input values'!$B$26</f>
        <v>220.3</v>
      </c>
      <c r="U59" s="258">
        <f t="shared" si="0"/>
        <v>0</v>
      </c>
      <c r="V59" s="259">
        <f t="shared" si="1"/>
        <v>0</v>
      </c>
      <c r="W59" s="261"/>
      <c r="X59" s="248"/>
      <c r="Y59" s="248"/>
      <c r="Z59" s="248"/>
      <c r="AA59" s="248"/>
    </row>
    <row r="60" spans="1:27" x14ac:dyDescent="0.2">
      <c r="A60" s="248"/>
      <c r="B60" s="248"/>
      <c r="C60" s="248"/>
      <c r="D60" s="248"/>
      <c r="E60" s="248"/>
      <c r="F60" s="248"/>
      <c r="G60" s="248"/>
      <c r="H60" s="248"/>
      <c r="I60" s="248"/>
      <c r="J60" s="248"/>
      <c r="K60" s="248"/>
      <c r="L60" s="248"/>
      <c r="M60" s="248"/>
      <c r="N60" s="248"/>
      <c r="O60" s="248"/>
      <c r="P60" s="248"/>
      <c r="Q60" s="296"/>
      <c r="R60" s="256">
        <f>'Future Work- trip % summary'!B65</f>
        <v>0</v>
      </c>
      <c r="S60" s="313">
        <f>'Future Work- trip % summary'!D65</f>
        <v>0</v>
      </c>
      <c r="T60" s="257">
        <f>'Non-survey input values'!$B$26</f>
        <v>220.3</v>
      </c>
      <c r="U60" s="258">
        <f t="shared" si="0"/>
        <v>0</v>
      </c>
      <c r="V60" s="259">
        <f t="shared" si="1"/>
        <v>0</v>
      </c>
      <c r="W60" s="261"/>
      <c r="X60" s="248"/>
      <c r="Y60" s="248"/>
      <c r="Z60" s="248"/>
      <c r="AA60" s="248"/>
    </row>
    <row r="61" spans="1:27" x14ac:dyDescent="0.2">
      <c r="A61" s="248"/>
      <c r="B61" s="248"/>
      <c r="C61" s="248"/>
      <c r="D61" s="248"/>
      <c r="E61" s="248"/>
      <c r="F61" s="248"/>
      <c r="G61" s="248"/>
      <c r="H61" s="248"/>
      <c r="I61" s="248"/>
      <c r="J61" s="248"/>
      <c r="K61" s="248"/>
      <c r="L61" s="248"/>
      <c r="M61" s="248"/>
      <c r="N61" s="248"/>
      <c r="O61" s="248"/>
      <c r="P61" s="248"/>
      <c r="Q61" s="296"/>
      <c r="R61" s="256">
        <f>'Future Work- trip % summary'!B66</f>
        <v>0</v>
      </c>
      <c r="S61" s="313">
        <f>'Future Work- trip % summary'!D66</f>
        <v>0</v>
      </c>
      <c r="T61" s="257">
        <f>'Non-survey input values'!$B$26</f>
        <v>220.3</v>
      </c>
      <c r="U61" s="258">
        <f t="shared" si="0"/>
        <v>0</v>
      </c>
      <c r="V61" s="259">
        <f t="shared" si="1"/>
        <v>0</v>
      </c>
      <c r="W61" s="261"/>
      <c r="X61" s="248"/>
      <c r="Y61" s="248"/>
      <c r="Z61" s="248"/>
      <c r="AA61" s="248"/>
    </row>
    <row r="62" spans="1:27" x14ac:dyDescent="0.2">
      <c r="A62" s="248"/>
      <c r="B62" s="248"/>
      <c r="C62" s="248"/>
      <c r="D62" s="248"/>
      <c r="E62" s="248"/>
      <c r="F62" s="248"/>
      <c r="G62" s="248"/>
      <c r="H62" s="248"/>
      <c r="I62" s="248"/>
      <c r="J62" s="248"/>
      <c r="K62" s="248"/>
      <c r="L62" s="248"/>
      <c r="M62" s="248"/>
      <c r="N62" s="248"/>
      <c r="O62" s="248"/>
      <c r="P62" s="248"/>
      <c r="Q62" s="296"/>
      <c r="R62" s="256">
        <f>'Future Work- trip % summary'!B67</f>
        <v>0</v>
      </c>
      <c r="S62" s="313">
        <f>'Future Work- trip % summary'!D67</f>
        <v>0</v>
      </c>
      <c r="T62" s="257">
        <f>'Non-survey input values'!$B$26</f>
        <v>220.3</v>
      </c>
      <c r="U62" s="258">
        <f t="shared" si="0"/>
        <v>0</v>
      </c>
      <c r="V62" s="259">
        <f t="shared" si="1"/>
        <v>0</v>
      </c>
      <c r="W62" s="261"/>
      <c r="X62" s="248"/>
      <c r="Y62" s="248"/>
      <c r="Z62" s="248"/>
      <c r="AA62" s="248"/>
    </row>
    <row r="63" spans="1:27" x14ac:dyDescent="0.2">
      <c r="A63" s="248"/>
      <c r="B63" s="248"/>
      <c r="C63" s="248"/>
      <c r="D63" s="248"/>
      <c r="E63" s="248"/>
      <c r="F63" s="248"/>
      <c r="G63" s="248"/>
      <c r="H63" s="248"/>
      <c r="I63" s="248"/>
      <c r="J63" s="248"/>
      <c r="K63" s="248"/>
      <c r="L63" s="248"/>
      <c r="M63" s="248"/>
      <c r="N63" s="248"/>
      <c r="O63" s="248"/>
      <c r="P63" s="248"/>
      <c r="Q63" s="296"/>
      <c r="R63" s="256">
        <f>'Future Work- trip % summary'!B68</f>
        <v>0</v>
      </c>
      <c r="S63" s="313">
        <f>'Future Work- trip % summary'!D68</f>
        <v>0</v>
      </c>
      <c r="T63" s="257">
        <f>'Non-survey input values'!$B$26</f>
        <v>220.3</v>
      </c>
      <c r="U63" s="258">
        <f t="shared" si="0"/>
        <v>0</v>
      </c>
      <c r="V63" s="259">
        <f t="shared" si="1"/>
        <v>0</v>
      </c>
      <c r="W63" s="261"/>
      <c r="X63" s="248"/>
      <c r="Y63" s="248"/>
      <c r="Z63" s="248"/>
      <c r="AA63" s="248"/>
    </row>
    <row r="64" spans="1:27" x14ac:dyDescent="0.2">
      <c r="A64" s="248"/>
      <c r="B64" s="248"/>
      <c r="C64" s="248"/>
      <c r="D64" s="248"/>
      <c r="E64" s="248"/>
      <c r="F64" s="248"/>
      <c r="G64" s="248"/>
      <c r="H64" s="248"/>
      <c r="I64" s="248"/>
      <c r="J64" s="248"/>
      <c r="K64" s="248"/>
      <c r="L64" s="248"/>
      <c r="M64" s="248"/>
      <c r="N64" s="248"/>
      <c r="O64" s="248"/>
      <c r="P64" s="248"/>
      <c r="Q64" s="296"/>
      <c r="R64" s="256">
        <f>'Future Work- trip % summary'!B69</f>
        <v>0</v>
      </c>
      <c r="S64" s="313">
        <f>'Future Work- trip % summary'!D69</f>
        <v>0</v>
      </c>
      <c r="T64" s="257">
        <f>'Non-survey input values'!$B$26</f>
        <v>220.3</v>
      </c>
      <c r="U64" s="258">
        <f t="shared" si="0"/>
        <v>0</v>
      </c>
      <c r="V64" s="259">
        <f t="shared" si="1"/>
        <v>0</v>
      </c>
      <c r="W64" s="261"/>
      <c r="X64" s="248"/>
      <c r="Y64" s="248"/>
      <c r="Z64" s="248"/>
      <c r="AA64" s="248"/>
    </row>
    <row r="65" spans="1:27" x14ac:dyDescent="0.2">
      <c r="A65" s="248"/>
      <c r="B65" s="248"/>
      <c r="C65" s="248"/>
      <c r="D65" s="248"/>
      <c r="E65" s="248"/>
      <c r="F65" s="248"/>
      <c r="G65" s="248"/>
      <c r="H65" s="248"/>
      <c r="I65" s="248"/>
      <c r="J65" s="248"/>
      <c r="K65" s="248"/>
      <c r="L65" s="248"/>
      <c r="M65" s="248"/>
      <c r="N65" s="248"/>
      <c r="O65" s="248"/>
      <c r="P65" s="248"/>
      <c r="Q65" s="296"/>
      <c r="R65" s="256">
        <f>'Future Work- trip % summary'!B70</f>
        <v>0</v>
      </c>
      <c r="S65" s="313">
        <f>'Future Work- trip % summary'!D70</f>
        <v>0</v>
      </c>
      <c r="T65" s="257">
        <f>'Non-survey input values'!$B$26</f>
        <v>220.3</v>
      </c>
      <c r="U65" s="258">
        <f t="shared" si="0"/>
        <v>0</v>
      </c>
      <c r="V65" s="259">
        <f t="shared" si="1"/>
        <v>0</v>
      </c>
      <c r="W65" s="261"/>
      <c r="X65" s="248"/>
      <c r="Y65" s="248"/>
      <c r="Z65" s="248"/>
      <c r="AA65" s="248"/>
    </row>
    <row r="66" spans="1:27" x14ac:dyDescent="0.2">
      <c r="A66" s="248"/>
      <c r="B66" s="248"/>
      <c r="C66" s="248"/>
      <c r="D66" s="248"/>
      <c r="E66" s="248"/>
      <c r="F66" s="248"/>
      <c r="G66" s="248"/>
      <c r="H66" s="248"/>
      <c r="I66" s="248"/>
      <c r="J66" s="248"/>
      <c r="K66" s="248"/>
      <c r="L66" s="248"/>
      <c r="M66" s="248"/>
      <c r="N66" s="248"/>
      <c r="O66" s="248"/>
      <c r="P66" s="248"/>
      <c r="Q66" s="296"/>
      <c r="R66" s="256">
        <f>'Future Work- trip % summary'!B71</f>
        <v>0</v>
      </c>
      <c r="S66" s="313">
        <f>'Future Work- trip % summary'!D71</f>
        <v>0</v>
      </c>
      <c r="T66" s="257">
        <f>'Non-survey input values'!$B$26</f>
        <v>220.3</v>
      </c>
      <c r="U66" s="258">
        <f t="shared" si="0"/>
        <v>0</v>
      </c>
      <c r="V66" s="259">
        <f t="shared" si="1"/>
        <v>0</v>
      </c>
      <c r="W66" s="261"/>
      <c r="X66" s="248"/>
      <c r="Y66" s="248"/>
      <c r="Z66" s="248"/>
      <c r="AA66" s="248"/>
    </row>
    <row r="67" spans="1:27" x14ac:dyDescent="0.2">
      <c r="A67" s="248"/>
      <c r="B67" s="248"/>
      <c r="C67" s="248"/>
      <c r="D67" s="248"/>
      <c r="E67" s="248"/>
      <c r="F67" s="248"/>
      <c r="G67" s="248"/>
      <c r="H67" s="248"/>
      <c r="I67" s="248"/>
      <c r="J67" s="248"/>
      <c r="K67" s="248"/>
      <c r="L67" s="248"/>
      <c r="M67" s="248"/>
      <c r="N67" s="248"/>
      <c r="O67" s="248"/>
      <c r="P67" s="248"/>
      <c r="Q67" s="296"/>
      <c r="R67" s="256">
        <f>'Future Work- trip % summary'!B72</f>
        <v>0</v>
      </c>
      <c r="S67" s="313">
        <f>'Future Work- trip % summary'!D72</f>
        <v>0</v>
      </c>
      <c r="T67" s="257">
        <f>'Non-survey input values'!$B$26</f>
        <v>220.3</v>
      </c>
      <c r="U67" s="258">
        <f t="shared" si="0"/>
        <v>0</v>
      </c>
      <c r="V67" s="259">
        <f t="shared" si="1"/>
        <v>0</v>
      </c>
      <c r="W67" s="261"/>
      <c r="X67" s="248"/>
      <c r="Y67" s="248"/>
      <c r="Z67" s="248"/>
      <c r="AA67" s="248"/>
    </row>
    <row r="68" spans="1:27" x14ac:dyDescent="0.2">
      <c r="A68" s="248"/>
      <c r="B68" s="248"/>
      <c r="C68" s="248"/>
      <c r="D68" s="248"/>
      <c r="E68" s="248"/>
      <c r="F68" s="248"/>
      <c r="G68" s="248"/>
      <c r="H68" s="248"/>
      <c r="I68" s="248"/>
      <c r="J68" s="248"/>
      <c r="K68" s="248"/>
      <c r="L68" s="248"/>
      <c r="M68" s="248"/>
      <c r="N68" s="248"/>
      <c r="O68" s="248"/>
      <c r="P68" s="248"/>
      <c r="Q68" s="296"/>
      <c r="R68" s="256">
        <f>'Future Work- trip % summary'!B73</f>
        <v>0</v>
      </c>
      <c r="S68" s="313">
        <f>'Future Work- trip % summary'!D73</f>
        <v>0</v>
      </c>
      <c r="T68" s="257">
        <f>'Non-survey input values'!$B$26</f>
        <v>220.3</v>
      </c>
      <c r="U68" s="258">
        <f t="shared" si="0"/>
        <v>0</v>
      </c>
      <c r="V68" s="259">
        <f t="shared" si="1"/>
        <v>0</v>
      </c>
      <c r="W68" s="261"/>
      <c r="X68" s="248"/>
      <c r="Y68" s="248"/>
      <c r="Z68" s="248"/>
      <c r="AA68" s="248"/>
    </row>
    <row r="69" spans="1:27" x14ac:dyDescent="0.2">
      <c r="A69" s="248"/>
      <c r="B69" s="248"/>
      <c r="C69" s="248"/>
      <c r="D69" s="248"/>
      <c r="E69" s="248"/>
      <c r="F69" s="248"/>
      <c r="G69" s="248"/>
      <c r="H69" s="248"/>
      <c r="I69" s="248"/>
      <c r="J69" s="248"/>
      <c r="K69" s="248"/>
      <c r="L69" s="248"/>
      <c r="M69" s="248"/>
      <c r="N69" s="248"/>
      <c r="O69" s="248"/>
      <c r="P69" s="248"/>
      <c r="Q69" s="296"/>
      <c r="R69" s="256">
        <f>'Future Work- trip % summary'!B74</f>
        <v>0</v>
      </c>
      <c r="S69" s="313">
        <f>'Future Work- trip % summary'!D74</f>
        <v>0</v>
      </c>
      <c r="T69" s="257">
        <f>'Non-survey input values'!$B$26</f>
        <v>220.3</v>
      </c>
      <c r="U69" s="258">
        <f t="shared" si="0"/>
        <v>0</v>
      </c>
      <c r="V69" s="259">
        <f t="shared" si="1"/>
        <v>0</v>
      </c>
      <c r="W69" s="261"/>
      <c r="X69" s="248"/>
      <c r="Y69" s="248"/>
      <c r="Z69" s="248"/>
      <c r="AA69" s="248"/>
    </row>
    <row r="70" spans="1:27" x14ac:dyDescent="0.2">
      <c r="A70" s="248"/>
      <c r="B70" s="248"/>
      <c r="C70" s="248"/>
      <c r="D70" s="248"/>
      <c r="E70" s="248"/>
      <c r="F70" s="248"/>
      <c r="G70" s="248"/>
      <c r="H70" s="248"/>
      <c r="I70" s="248"/>
      <c r="J70" s="248"/>
      <c r="K70" s="248"/>
      <c r="L70" s="248"/>
      <c r="M70" s="248"/>
      <c r="N70" s="248"/>
      <c r="O70" s="248"/>
      <c r="P70" s="248"/>
      <c r="Q70" s="296"/>
      <c r="R70" s="256">
        <f>'Future Work- trip % summary'!B75</f>
        <v>0</v>
      </c>
      <c r="S70" s="313">
        <f>'Future Work- trip % summary'!D75</f>
        <v>0</v>
      </c>
      <c r="T70" s="257">
        <f>'Non-survey input values'!$B$26</f>
        <v>220.3</v>
      </c>
      <c r="U70" s="258">
        <f t="shared" si="0"/>
        <v>0</v>
      </c>
      <c r="V70" s="259">
        <f t="shared" si="1"/>
        <v>0</v>
      </c>
      <c r="W70" s="261"/>
      <c r="X70" s="248"/>
      <c r="Y70" s="248"/>
      <c r="Z70" s="248"/>
      <c r="AA70" s="248"/>
    </row>
    <row r="71" spans="1:27" x14ac:dyDescent="0.2">
      <c r="A71" s="248"/>
      <c r="B71" s="248"/>
      <c r="C71" s="248"/>
      <c r="D71" s="248"/>
      <c r="E71" s="248"/>
      <c r="F71" s="248"/>
      <c r="G71" s="248"/>
      <c r="H71" s="248"/>
      <c r="I71" s="248"/>
      <c r="J71" s="248"/>
      <c r="K71" s="248"/>
      <c r="L71" s="248"/>
      <c r="M71" s="248"/>
      <c r="N71" s="248"/>
      <c r="O71" s="248"/>
      <c r="P71" s="248"/>
      <c r="Q71" s="296"/>
      <c r="R71" s="256">
        <f>'Future Work- trip % summary'!B76</f>
        <v>0</v>
      </c>
      <c r="S71" s="313">
        <f>'Future Work- trip % summary'!D76</f>
        <v>0</v>
      </c>
      <c r="T71" s="257">
        <f>'Non-survey input values'!$B$26</f>
        <v>220.3</v>
      </c>
      <c r="U71" s="258">
        <f t="shared" si="0"/>
        <v>0</v>
      </c>
      <c r="V71" s="259">
        <f t="shared" si="1"/>
        <v>0</v>
      </c>
      <c r="W71" s="261"/>
      <c r="X71" s="248"/>
      <c r="Y71" s="248"/>
      <c r="Z71" s="248"/>
      <c r="AA71" s="248"/>
    </row>
    <row r="72" spans="1:27" x14ac:dyDescent="0.2">
      <c r="A72" s="248"/>
      <c r="B72" s="248"/>
      <c r="C72" s="248"/>
      <c r="D72" s="248"/>
      <c r="E72" s="248"/>
      <c r="F72" s="248"/>
      <c r="G72" s="248"/>
      <c r="H72" s="248"/>
      <c r="I72" s="248"/>
      <c r="J72" s="248"/>
      <c r="K72" s="248"/>
      <c r="L72" s="248"/>
      <c r="M72" s="248"/>
      <c r="N72" s="248"/>
      <c r="O72" s="248"/>
      <c r="P72" s="248"/>
      <c r="Q72" s="296"/>
      <c r="R72" s="256">
        <f>'Future Work- trip % summary'!B77</f>
        <v>0</v>
      </c>
      <c r="S72" s="313">
        <f>'Future Work- trip % summary'!D77</f>
        <v>0</v>
      </c>
      <c r="T72" s="257">
        <f>'Non-survey input values'!$B$26</f>
        <v>220.3</v>
      </c>
      <c r="U72" s="258">
        <f t="shared" si="0"/>
        <v>0</v>
      </c>
      <c r="V72" s="259">
        <f t="shared" si="1"/>
        <v>0</v>
      </c>
      <c r="W72" s="261"/>
      <c r="X72" s="248"/>
      <c r="Y72" s="248"/>
      <c r="Z72" s="248"/>
      <c r="AA72" s="248"/>
    </row>
    <row r="73" spans="1:27" x14ac:dyDescent="0.2">
      <c r="A73" s="248"/>
      <c r="B73" s="248"/>
      <c r="C73" s="248"/>
      <c r="D73" s="248"/>
      <c r="E73" s="248"/>
      <c r="F73" s="248"/>
      <c r="G73" s="248"/>
      <c r="H73" s="248"/>
      <c r="I73" s="248"/>
      <c r="J73" s="248"/>
      <c r="K73" s="248"/>
      <c r="L73" s="248"/>
      <c r="M73" s="248"/>
      <c r="N73" s="248"/>
      <c r="O73" s="248"/>
      <c r="P73" s="248"/>
      <c r="Q73" s="296"/>
      <c r="R73" s="256">
        <f>'Future Work- trip % summary'!B78</f>
        <v>0</v>
      </c>
      <c r="S73" s="313">
        <f>'Future Work- trip % summary'!D78</f>
        <v>0</v>
      </c>
      <c r="T73" s="257">
        <f>'Non-survey input values'!$B$26</f>
        <v>220.3</v>
      </c>
      <c r="U73" s="258">
        <f t="shared" si="0"/>
        <v>0</v>
      </c>
      <c r="V73" s="259">
        <f t="shared" si="1"/>
        <v>0</v>
      </c>
      <c r="W73" s="261"/>
      <c r="X73" s="248"/>
      <c r="Y73" s="248"/>
      <c r="Z73" s="248"/>
      <c r="AA73" s="248"/>
    </row>
    <row r="74" spans="1:27" x14ac:dyDescent="0.2">
      <c r="A74" s="248"/>
      <c r="B74" s="248"/>
      <c r="C74" s="248"/>
      <c r="D74" s="248"/>
      <c r="E74" s="248"/>
      <c r="F74" s="248"/>
      <c r="G74" s="248"/>
      <c r="H74" s="248"/>
      <c r="I74" s="248"/>
      <c r="J74" s="248"/>
      <c r="K74" s="248"/>
      <c r="L74" s="248"/>
      <c r="M74" s="248"/>
      <c r="N74" s="248"/>
      <c r="O74" s="248"/>
      <c r="P74" s="248"/>
      <c r="Q74" s="296"/>
      <c r="R74" s="256">
        <f>'Future Work- trip % summary'!B79</f>
        <v>0</v>
      </c>
      <c r="S74" s="313">
        <f>'Future Work- trip % summary'!D79</f>
        <v>0</v>
      </c>
      <c r="T74" s="257">
        <f>'Non-survey input values'!$B$26</f>
        <v>220.3</v>
      </c>
      <c r="U74" s="258">
        <f t="shared" si="0"/>
        <v>0</v>
      </c>
      <c r="V74" s="259">
        <f t="shared" si="1"/>
        <v>0</v>
      </c>
      <c r="W74" s="261"/>
      <c r="X74" s="248"/>
      <c r="Y74" s="248"/>
      <c r="Z74" s="248"/>
      <c r="AA74" s="248"/>
    </row>
    <row r="75" spans="1:27" x14ac:dyDescent="0.2">
      <c r="A75" s="248"/>
      <c r="B75" s="248"/>
      <c r="C75" s="248"/>
      <c r="D75" s="248"/>
      <c r="E75" s="248"/>
      <c r="F75" s="248"/>
      <c r="G75" s="248"/>
      <c r="H75" s="248"/>
      <c r="I75" s="248"/>
      <c r="J75" s="248"/>
      <c r="K75" s="248"/>
      <c r="L75" s="248"/>
      <c r="M75" s="248"/>
      <c r="N75" s="248"/>
      <c r="O75" s="248"/>
      <c r="P75" s="248"/>
      <c r="Q75" s="296"/>
      <c r="R75" s="256">
        <f>'Future Work- trip % summary'!B80</f>
        <v>0</v>
      </c>
      <c r="S75" s="313">
        <f>'Future Work- trip % summary'!D80</f>
        <v>0</v>
      </c>
      <c r="T75" s="257">
        <f>'Non-survey input values'!$B$26</f>
        <v>220.3</v>
      </c>
      <c r="U75" s="258">
        <f t="shared" si="0"/>
        <v>0</v>
      </c>
      <c r="V75" s="259">
        <f t="shared" si="1"/>
        <v>0</v>
      </c>
      <c r="W75" s="261"/>
      <c r="X75" s="248"/>
      <c r="Y75" s="248"/>
      <c r="Z75" s="248"/>
      <c r="AA75" s="248"/>
    </row>
    <row r="76" spans="1:27" x14ac:dyDescent="0.2">
      <c r="A76" s="248"/>
      <c r="B76" s="248"/>
      <c r="C76" s="248"/>
      <c r="D76" s="248"/>
      <c r="E76" s="248"/>
      <c r="F76" s="248"/>
      <c r="G76" s="248"/>
      <c r="H76" s="248"/>
      <c r="I76" s="248"/>
      <c r="J76" s="248"/>
      <c r="K76" s="248"/>
      <c r="L76" s="248"/>
      <c r="M76" s="248"/>
      <c r="N76" s="248"/>
      <c r="O76" s="248"/>
      <c r="P76" s="248"/>
      <c r="Q76" s="296"/>
      <c r="R76" s="256">
        <f>'Future Work- trip % summary'!B81</f>
        <v>0</v>
      </c>
      <c r="S76" s="313">
        <f>'Future Work- trip % summary'!D81</f>
        <v>0</v>
      </c>
      <c r="T76" s="257">
        <f>'Non-survey input values'!$B$26</f>
        <v>220.3</v>
      </c>
      <c r="U76" s="258">
        <f t="shared" ref="U76:U139" si="2">R76/5</f>
        <v>0</v>
      </c>
      <c r="V76" s="259">
        <f t="shared" ref="V76:V139" si="3">$B$5*$S76*$T76*U76</f>
        <v>0</v>
      </c>
      <c r="W76" s="261"/>
      <c r="X76" s="248"/>
      <c r="Y76" s="248"/>
      <c r="Z76" s="248"/>
      <c r="AA76" s="248"/>
    </row>
    <row r="77" spans="1:27" x14ac:dyDescent="0.2">
      <c r="A77" s="248"/>
      <c r="B77" s="248"/>
      <c r="C77" s="248"/>
      <c r="D77" s="248"/>
      <c r="E77" s="248"/>
      <c r="F77" s="248"/>
      <c r="G77" s="248"/>
      <c r="H77" s="248"/>
      <c r="I77" s="248"/>
      <c r="J77" s="248"/>
      <c r="K77" s="248"/>
      <c r="L77" s="248"/>
      <c r="M77" s="248"/>
      <c r="N77" s="248"/>
      <c r="O77" s="248"/>
      <c r="P77" s="248"/>
      <c r="Q77" s="296"/>
      <c r="R77" s="256">
        <f>'Future Work- trip % summary'!B82</f>
        <v>0</v>
      </c>
      <c r="S77" s="313">
        <f>'Future Work- trip % summary'!D82</f>
        <v>0</v>
      </c>
      <c r="T77" s="257">
        <f>'Non-survey input values'!$B$26</f>
        <v>220.3</v>
      </c>
      <c r="U77" s="258">
        <f t="shared" si="2"/>
        <v>0</v>
      </c>
      <c r="V77" s="259">
        <f t="shared" si="3"/>
        <v>0</v>
      </c>
      <c r="W77" s="261"/>
      <c r="X77" s="248"/>
      <c r="Y77" s="248"/>
      <c r="Z77" s="248"/>
      <c r="AA77" s="248"/>
    </row>
    <row r="78" spans="1:27" x14ac:dyDescent="0.2">
      <c r="A78" s="248"/>
      <c r="B78" s="248"/>
      <c r="C78" s="248"/>
      <c r="D78" s="248"/>
      <c r="E78" s="248"/>
      <c r="F78" s="248"/>
      <c r="G78" s="248"/>
      <c r="H78" s="248"/>
      <c r="I78" s="248"/>
      <c r="J78" s="248"/>
      <c r="K78" s="248"/>
      <c r="L78" s="248"/>
      <c r="M78" s="248"/>
      <c r="N78" s="248"/>
      <c r="O78" s="248"/>
      <c r="P78" s="248"/>
      <c r="Q78" s="296"/>
      <c r="R78" s="256">
        <f>'Future Work- trip % summary'!B83</f>
        <v>0</v>
      </c>
      <c r="S78" s="313">
        <f>'Future Work- trip % summary'!D83</f>
        <v>0</v>
      </c>
      <c r="T78" s="257">
        <f>'Non-survey input values'!$B$26</f>
        <v>220.3</v>
      </c>
      <c r="U78" s="258">
        <f t="shared" si="2"/>
        <v>0</v>
      </c>
      <c r="V78" s="259">
        <f t="shared" si="3"/>
        <v>0</v>
      </c>
      <c r="W78" s="261"/>
      <c r="X78" s="248"/>
      <c r="Y78" s="248"/>
      <c r="Z78" s="248"/>
      <c r="AA78" s="248"/>
    </row>
    <row r="79" spans="1:27" x14ac:dyDescent="0.2">
      <c r="A79" s="248"/>
      <c r="B79" s="248"/>
      <c r="C79" s="248"/>
      <c r="D79" s="248"/>
      <c r="E79" s="248"/>
      <c r="F79" s="248"/>
      <c r="G79" s="248"/>
      <c r="H79" s="248"/>
      <c r="I79" s="248"/>
      <c r="J79" s="248"/>
      <c r="K79" s="248"/>
      <c r="L79" s="248"/>
      <c r="M79" s="248"/>
      <c r="N79" s="248"/>
      <c r="O79" s="248"/>
      <c r="P79" s="248"/>
      <c r="Q79" s="296"/>
      <c r="R79" s="256">
        <f>'Future Work- trip % summary'!B84</f>
        <v>0</v>
      </c>
      <c r="S79" s="313">
        <f>'Future Work- trip % summary'!D84</f>
        <v>0</v>
      </c>
      <c r="T79" s="257">
        <f>'Non-survey input values'!$B$26</f>
        <v>220.3</v>
      </c>
      <c r="U79" s="258">
        <f t="shared" si="2"/>
        <v>0</v>
      </c>
      <c r="V79" s="259">
        <f t="shared" si="3"/>
        <v>0</v>
      </c>
      <c r="W79" s="261"/>
      <c r="X79" s="248"/>
      <c r="Y79" s="248"/>
      <c r="Z79" s="248"/>
      <c r="AA79" s="248"/>
    </row>
    <row r="80" spans="1:27" x14ac:dyDescent="0.2">
      <c r="A80" s="248"/>
      <c r="B80" s="248"/>
      <c r="C80" s="248"/>
      <c r="D80" s="248"/>
      <c r="E80" s="248"/>
      <c r="F80" s="248"/>
      <c r="G80" s="248"/>
      <c r="H80" s="248"/>
      <c r="I80" s="248"/>
      <c r="J80" s="248"/>
      <c r="K80" s="248"/>
      <c r="L80" s="248"/>
      <c r="M80" s="248"/>
      <c r="N80" s="248"/>
      <c r="O80" s="248"/>
      <c r="P80" s="248"/>
      <c r="Q80" s="296"/>
      <c r="R80" s="256">
        <f>'Future Work- trip % summary'!B85</f>
        <v>0</v>
      </c>
      <c r="S80" s="313">
        <f>'Future Work- trip % summary'!D85</f>
        <v>0</v>
      </c>
      <c r="T80" s="257">
        <f>'Non-survey input values'!$B$26</f>
        <v>220.3</v>
      </c>
      <c r="U80" s="258">
        <f t="shared" si="2"/>
        <v>0</v>
      </c>
      <c r="V80" s="259">
        <f t="shared" si="3"/>
        <v>0</v>
      </c>
      <c r="W80" s="261"/>
      <c r="X80" s="248"/>
      <c r="Y80" s="248"/>
      <c r="Z80" s="248"/>
      <c r="AA80" s="248"/>
    </row>
    <row r="81" spans="1:27" x14ac:dyDescent="0.2">
      <c r="A81" s="248"/>
      <c r="B81" s="248"/>
      <c r="C81" s="248"/>
      <c r="D81" s="248"/>
      <c r="E81" s="248"/>
      <c r="F81" s="248"/>
      <c r="G81" s="248"/>
      <c r="H81" s="248"/>
      <c r="I81" s="248"/>
      <c r="J81" s="248"/>
      <c r="K81" s="248"/>
      <c r="L81" s="248"/>
      <c r="M81" s="248"/>
      <c r="N81" s="248"/>
      <c r="O81" s="248"/>
      <c r="P81" s="248"/>
      <c r="Q81" s="296"/>
      <c r="R81" s="256">
        <f>'Future Work- trip % summary'!B86</f>
        <v>0</v>
      </c>
      <c r="S81" s="313">
        <f>'Future Work- trip % summary'!D86</f>
        <v>0</v>
      </c>
      <c r="T81" s="257">
        <f>'Non-survey input values'!$B$26</f>
        <v>220.3</v>
      </c>
      <c r="U81" s="258">
        <f t="shared" si="2"/>
        <v>0</v>
      </c>
      <c r="V81" s="259">
        <f t="shared" si="3"/>
        <v>0</v>
      </c>
      <c r="W81" s="261"/>
      <c r="X81" s="248"/>
      <c r="Y81" s="248"/>
      <c r="Z81" s="248"/>
      <c r="AA81" s="248"/>
    </row>
    <row r="82" spans="1:27" x14ac:dyDescent="0.2">
      <c r="A82" s="248"/>
      <c r="B82" s="248"/>
      <c r="C82" s="248"/>
      <c r="D82" s="248"/>
      <c r="E82" s="248"/>
      <c r="F82" s="248"/>
      <c r="G82" s="248"/>
      <c r="H82" s="248"/>
      <c r="I82" s="248"/>
      <c r="J82" s="248"/>
      <c r="K82" s="248"/>
      <c r="L82" s="248"/>
      <c r="M82" s="248"/>
      <c r="N82" s="248"/>
      <c r="O82" s="248"/>
      <c r="P82" s="248"/>
      <c r="Q82" s="296"/>
      <c r="R82" s="256">
        <f>'Future Work- trip % summary'!B87</f>
        <v>0</v>
      </c>
      <c r="S82" s="313">
        <f>'Future Work- trip % summary'!D87</f>
        <v>0</v>
      </c>
      <c r="T82" s="257">
        <f>'Non-survey input values'!$B$26</f>
        <v>220.3</v>
      </c>
      <c r="U82" s="258">
        <f t="shared" si="2"/>
        <v>0</v>
      </c>
      <c r="V82" s="259">
        <f t="shared" si="3"/>
        <v>0</v>
      </c>
      <c r="W82" s="261"/>
      <c r="X82" s="248"/>
      <c r="Y82" s="248"/>
      <c r="Z82" s="248"/>
      <c r="AA82" s="248"/>
    </row>
    <row r="83" spans="1:27" x14ac:dyDescent="0.2">
      <c r="A83" s="248"/>
      <c r="B83" s="248"/>
      <c r="C83" s="248"/>
      <c r="D83" s="248"/>
      <c r="E83" s="248"/>
      <c r="F83" s="248"/>
      <c r="G83" s="248"/>
      <c r="H83" s="248"/>
      <c r="I83" s="248"/>
      <c r="J83" s="248"/>
      <c r="K83" s="248"/>
      <c r="L83" s="248"/>
      <c r="M83" s="248"/>
      <c r="N83" s="248"/>
      <c r="O83" s="248"/>
      <c r="P83" s="248"/>
      <c r="Q83" s="296"/>
      <c r="R83" s="256">
        <f>'Future Work- trip % summary'!B88</f>
        <v>0</v>
      </c>
      <c r="S83" s="313">
        <f>'Future Work- trip % summary'!D88</f>
        <v>0</v>
      </c>
      <c r="T83" s="257">
        <f>'Non-survey input values'!$B$26</f>
        <v>220.3</v>
      </c>
      <c r="U83" s="258">
        <f t="shared" si="2"/>
        <v>0</v>
      </c>
      <c r="V83" s="259">
        <f t="shared" si="3"/>
        <v>0</v>
      </c>
      <c r="W83" s="261"/>
      <c r="X83" s="248"/>
      <c r="Y83" s="248"/>
      <c r="Z83" s="248"/>
      <c r="AA83" s="248"/>
    </row>
    <row r="84" spans="1:27" x14ac:dyDescent="0.2">
      <c r="A84" s="248"/>
      <c r="B84" s="248"/>
      <c r="C84" s="248"/>
      <c r="D84" s="248"/>
      <c r="E84" s="248"/>
      <c r="F84" s="248"/>
      <c r="G84" s="248"/>
      <c r="H84" s="248"/>
      <c r="I84" s="248"/>
      <c r="J84" s="248"/>
      <c r="K84" s="248"/>
      <c r="L84" s="248"/>
      <c r="M84" s="248"/>
      <c r="N84" s="248"/>
      <c r="O84" s="248"/>
      <c r="P84" s="248"/>
      <c r="Q84" s="296"/>
      <c r="R84" s="256">
        <f>'Future Work- trip % summary'!B89</f>
        <v>0</v>
      </c>
      <c r="S84" s="313">
        <f>'Future Work- trip % summary'!D89</f>
        <v>0</v>
      </c>
      <c r="T84" s="257">
        <f>'Non-survey input values'!$B$26</f>
        <v>220.3</v>
      </c>
      <c r="U84" s="258">
        <f t="shared" si="2"/>
        <v>0</v>
      </c>
      <c r="V84" s="259">
        <f t="shared" si="3"/>
        <v>0</v>
      </c>
      <c r="W84" s="261"/>
      <c r="X84" s="248"/>
      <c r="Y84" s="248"/>
      <c r="Z84" s="248"/>
      <c r="AA84" s="248"/>
    </row>
    <row r="85" spans="1:27" x14ac:dyDescent="0.2">
      <c r="A85" s="248"/>
      <c r="B85" s="248"/>
      <c r="C85" s="248"/>
      <c r="D85" s="248"/>
      <c r="E85" s="248"/>
      <c r="F85" s="248"/>
      <c r="G85" s="248"/>
      <c r="H85" s="248"/>
      <c r="I85" s="248"/>
      <c r="J85" s="248"/>
      <c r="K85" s="248"/>
      <c r="L85" s="248"/>
      <c r="M85" s="248"/>
      <c r="N85" s="248"/>
      <c r="O85" s="248"/>
      <c r="P85" s="248"/>
      <c r="Q85" s="296"/>
      <c r="R85" s="256">
        <f>'Future Work- trip % summary'!B90</f>
        <v>0</v>
      </c>
      <c r="S85" s="313">
        <f>'Future Work- trip % summary'!D90</f>
        <v>0</v>
      </c>
      <c r="T85" s="257">
        <f>'Non-survey input values'!$B$26</f>
        <v>220.3</v>
      </c>
      <c r="U85" s="258">
        <f t="shared" si="2"/>
        <v>0</v>
      </c>
      <c r="V85" s="259">
        <f t="shared" si="3"/>
        <v>0</v>
      </c>
      <c r="W85" s="261"/>
      <c r="X85" s="248"/>
      <c r="Y85" s="248"/>
      <c r="Z85" s="248"/>
      <c r="AA85" s="248"/>
    </row>
    <row r="86" spans="1:27" x14ac:dyDescent="0.2">
      <c r="A86" s="248"/>
      <c r="B86" s="248"/>
      <c r="C86" s="248"/>
      <c r="D86" s="248"/>
      <c r="E86" s="248"/>
      <c r="F86" s="248"/>
      <c r="G86" s="248"/>
      <c r="H86" s="248"/>
      <c r="I86" s="248"/>
      <c r="J86" s="248"/>
      <c r="K86" s="248"/>
      <c r="L86" s="248"/>
      <c r="M86" s="248"/>
      <c r="N86" s="248"/>
      <c r="O86" s="248"/>
      <c r="P86" s="248"/>
      <c r="Q86" s="296"/>
      <c r="R86" s="256">
        <f>'Future Work- trip % summary'!B91</f>
        <v>0</v>
      </c>
      <c r="S86" s="313">
        <f>'Future Work- trip % summary'!D91</f>
        <v>0</v>
      </c>
      <c r="T86" s="257">
        <f>'Non-survey input values'!$B$26</f>
        <v>220.3</v>
      </c>
      <c r="U86" s="258">
        <f t="shared" si="2"/>
        <v>0</v>
      </c>
      <c r="V86" s="259">
        <f t="shared" si="3"/>
        <v>0</v>
      </c>
      <c r="W86" s="261"/>
      <c r="X86" s="248"/>
      <c r="Y86" s="248"/>
      <c r="Z86" s="248"/>
      <c r="AA86" s="248"/>
    </row>
    <row r="87" spans="1:27" x14ac:dyDescent="0.2">
      <c r="A87" s="248"/>
      <c r="B87" s="248"/>
      <c r="C87" s="248"/>
      <c r="D87" s="248"/>
      <c r="E87" s="248"/>
      <c r="F87" s="248"/>
      <c r="G87" s="248"/>
      <c r="H87" s="248"/>
      <c r="I87" s="248"/>
      <c r="J87" s="248"/>
      <c r="K87" s="248"/>
      <c r="L87" s="248"/>
      <c r="M87" s="248"/>
      <c r="N87" s="248"/>
      <c r="O87" s="248"/>
      <c r="P87" s="248"/>
      <c r="Q87" s="296"/>
      <c r="R87" s="256">
        <f>'Future Work- trip % summary'!B92</f>
        <v>0</v>
      </c>
      <c r="S87" s="313">
        <f>'Future Work- trip % summary'!D92</f>
        <v>0</v>
      </c>
      <c r="T87" s="257">
        <f>'Non-survey input values'!$B$26</f>
        <v>220.3</v>
      </c>
      <c r="U87" s="258">
        <f t="shared" si="2"/>
        <v>0</v>
      </c>
      <c r="V87" s="259">
        <f t="shared" si="3"/>
        <v>0</v>
      </c>
      <c r="W87" s="261"/>
      <c r="X87" s="248"/>
      <c r="Y87" s="248"/>
      <c r="Z87" s="248"/>
      <c r="AA87" s="248"/>
    </row>
    <row r="88" spans="1:27" x14ac:dyDescent="0.2">
      <c r="A88" s="248"/>
      <c r="B88" s="248"/>
      <c r="C88" s="248"/>
      <c r="D88" s="248"/>
      <c r="E88" s="248"/>
      <c r="F88" s="248"/>
      <c r="G88" s="248"/>
      <c r="H88" s="248"/>
      <c r="I88" s="248"/>
      <c r="J88" s="248"/>
      <c r="K88" s="248"/>
      <c r="L88" s="248"/>
      <c r="M88" s="248"/>
      <c r="N88" s="248"/>
      <c r="O88" s="248"/>
      <c r="P88" s="248"/>
      <c r="Q88" s="296"/>
      <c r="R88" s="256">
        <f>'Future Work- trip % summary'!B93</f>
        <v>0</v>
      </c>
      <c r="S88" s="313">
        <f>'Future Work- trip % summary'!D93</f>
        <v>0</v>
      </c>
      <c r="T88" s="257">
        <f>'Non-survey input values'!$B$26</f>
        <v>220.3</v>
      </c>
      <c r="U88" s="258">
        <f t="shared" si="2"/>
        <v>0</v>
      </c>
      <c r="V88" s="259">
        <f t="shared" si="3"/>
        <v>0</v>
      </c>
      <c r="W88" s="261"/>
      <c r="X88" s="248"/>
      <c r="Y88" s="248"/>
      <c r="Z88" s="248"/>
      <c r="AA88" s="248"/>
    </row>
    <row r="89" spans="1:27" x14ac:dyDescent="0.2">
      <c r="A89" s="248"/>
      <c r="B89" s="248"/>
      <c r="C89" s="248"/>
      <c r="D89" s="248"/>
      <c r="E89" s="248"/>
      <c r="F89" s="248"/>
      <c r="G89" s="248"/>
      <c r="H89" s="248"/>
      <c r="I89" s="248"/>
      <c r="J89" s="248"/>
      <c r="K89" s="248"/>
      <c r="L89" s="248"/>
      <c r="M89" s="248"/>
      <c r="N89" s="248"/>
      <c r="O89" s="248"/>
      <c r="P89" s="248"/>
      <c r="Q89" s="296"/>
      <c r="R89" s="256">
        <f>'Future Work- trip % summary'!B94</f>
        <v>0</v>
      </c>
      <c r="S89" s="313">
        <f>'Future Work- trip % summary'!D94</f>
        <v>0</v>
      </c>
      <c r="T89" s="257">
        <f>'Non-survey input values'!$B$26</f>
        <v>220.3</v>
      </c>
      <c r="U89" s="258">
        <f t="shared" si="2"/>
        <v>0</v>
      </c>
      <c r="V89" s="259">
        <f t="shared" si="3"/>
        <v>0</v>
      </c>
      <c r="W89" s="261"/>
      <c r="X89" s="248"/>
      <c r="Y89" s="248"/>
      <c r="Z89" s="248"/>
      <c r="AA89" s="248"/>
    </row>
    <row r="90" spans="1:27" x14ac:dyDescent="0.2">
      <c r="A90" s="248"/>
      <c r="B90" s="248"/>
      <c r="C90" s="248"/>
      <c r="D90" s="248"/>
      <c r="E90" s="248"/>
      <c r="F90" s="248"/>
      <c r="G90" s="248"/>
      <c r="H90" s="248"/>
      <c r="I90" s="248"/>
      <c r="J90" s="248"/>
      <c r="K90" s="248"/>
      <c r="L90" s="248"/>
      <c r="M90" s="248"/>
      <c r="N90" s="248"/>
      <c r="O90" s="248"/>
      <c r="P90" s="248"/>
      <c r="Q90" s="296"/>
      <c r="R90" s="256">
        <f>'Future Work- trip % summary'!B95</f>
        <v>0</v>
      </c>
      <c r="S90" s="313">
        <f>'Future Work- trip % summary'!D95</f>
        <v>0</v>
      </c>
      <c r="T90" s="257">
        <f>'Non-survey input values'!$B$26</f>
        <v>220.3</v>
      </c>
      <c r="U90" s="258">
        <f t="shared" si="2"/>
        <v>0</v>
      </c>
      <c r="V90" s="259">
        <f t="shared" si="3"/>
        <v>0</v>
      </c>
      <c r="W90" s="261"/>
      <c r="X90" s="248"/>
      <c r="Y90" s="248"/>
      <c r="Z90" s="248"/>
      <c r="AA90" s="248"/>
    </row>
    <row r="91" spans="1:27" x14ac:dyDescent="0.2">
      <c r="A91" s="248"/>
      <c r="B91" s="248"/>
      <c r="C91" s="248"/>
      <c r="D91" s="248"/>
      <c r="E91" s="248"/>
      <c r="F91" s="248"/>
      <c r="G91" s="248"/>
      <c r="H91" s="248"/>
      <c r="I91" s="248"/>
      <c r="J91" s="248"/>
      <c r="K91" s="248"/>
      <c r="L91" s="248"/>
      <c r="M91" s="248"/>
      <c r="N91" s="248"/>
      <c r="O91" s="248"/>
      <c r="P91" s="248"/>
      <c r="Q91" s="296"/>
      <c r="R91" s="256">
        <f>'Future Work- trip % summary'!B96</f>
        <v>0</v>
      </c>
      <c r="S91" s="313">
        <f>'Future Work- trip % summary'!D96</f>
        <v>0</v>
      </c>
      <c r="T91" s="257">
        <f>'Non-survey input values'!$B$26</f>
        <v>220.3</v>
      </c>
      <c r="U91" s="258">
        <f t="shared" si="2"/>
        <v>0</v>
      </c>
      <c r="V91" s="259">
        <f t="shared" si="3"/>
        <v>0</v>
      </c>
      <c r="W91" s="261"/>
      <c r="X91" s="248"/>
      <c r="Y91" s="248"/>
      <c r="Z91" s="248"/>
      <c r="AA91" s="248"/>
    </row>
    <row r="92" spans="1:27" x14ac:dyDescent="0.2">
      <c r="A92" s="248"/>
      <c r="B92" s="248"/>
      <c r="C92" s="248"/>
      <c r="D92" s="248"/>
      <c r="E92" s="248"/>
      <c r="F92" s="248"/>
      <c r="G92" s="248"/>
      <c r="H92" s="248"/>
      <c r="I92" s="248"/>
      <c r="J92" s="248"/>
      <c r="K92" s="248"/>
      <c r="L92" s="248"/>
      <c r="M92" s="248"/>
      <c r="N92" s="248"/>
      <c r="O92" s="248"/>
      <c r="P92" s="248"/>
      <c r="Q92" s="296"/>
      <c r="R92" s="256">
        <f>'Future Work- trip % summary'!B97</f>
        <v>0</v>
      </c>
      <c r="S92" s="313">
        <f>'Future Work- trip % summary'!D97</f>
        <v>0</v>
      </c>
      <c r="T92" s="257">
        <f>'Non-survey input values'!$B$26</f>
        <v>220.3</v>
      </c>
      <c r="U92" s="258">
        <f t="shared" si="2"/>
        <v>0</v>
      </c>
      <c r="V92" s="259">
        <f t="shared" si="3"/>
        <v>0</v>
      </c>
      <c r="W92" s="261"/>
      <c r="X92" s="248"/>
      <c r="Y92" s="248"/>
      <c r="Z92" s="248"/>
      <c r="AA92" s="248"/>
    </row>
    <row r="93" spans="1:27" x14ac:dyDescent="0.2">
      <c r="A93" s="248"/>
      <c r="B93" s="248"/>
      <c r="C93" s="248"/>
      <c r="D93" s="248"/>
      <c r="E93" s="248"/>
      <c r="F93" s="248"/>
      <c r="G93" s="248"/>
      <c r="H93" s="248"/>
      <c r="I93" s="248"/>
      <c r="J93" s="248"/>
      <c r="K93" s="248"/>
      <c r="L93" s="248"/>
      <c r="M93" s="248"/>
      <c r="N93" s="248"/>
      <c r="O93" s="248"/>
      <c r="P93" s="248"/>
      <c r="Q93" s="296"/>
      <c r="R93" s="256">
        <f>'Future Work- trip % summary'!B98</f>
        <v>0</v>
      </c>
      <c r="S93" s="313">
        <f>'Future Work- trip % summary'!D98</f>
        <v>0</v>
      </c>
      <c r="T93" s="257">
        <f>'Non-survey input values'!$B$26</f>
        <v>220.3</v>
      </c>
      <c r="U93" s="258">
        <f t="shared" si="2"/>
        <v>0</v>
      </c>
      <c r="V93" s="259">
        <f t="shared" si="3"/>
        <v>0</v>
      </c>
      <c r="W93" s="261"/>
      <c r="X93" s="248"/>
      <c r="Y93" s="248"/>
      <c r="Z93" s="248"/>
      <c r="AA93" s="248"/>
    </row>
    <row r="94" spans="1:27" x14ac:dyDescent="0.2">
      <c r="A94" s="248"/>
      <c r="B94" s="248"/>
      <c r="C94" s="248"/>
      <c r="D94" s="248"/>
      <c r="E94" s="248"/>
      <c r="F94" s="248"/>
      <c r="G94" s="248"/>
      <c r="H94" s="248"/>
      <c r="I94" s="248"/>
      <c r="J94" s="248"/>
      <c r="K94" s="248"/>
      <c r="L94" s="248"/>
      <c r="M94" s="248"/>
      <c r="N94" s="248"/>
      <c r="O94" s="248"/>
      <c r="P94" s="248"/>
      <c r="Q94" s="296"/>
      <c r="R94" s="256">
        <f>'Future Work- trip % summary'!B99</f>
        <v>0</v>
      </c>
      <c r="S94" s="313">
        <f>'Future Work- trip % summary'!D99</f>
        <v>0</v>
      </c>
      <c r="T94" s="257">
        <f>'Non-survey input values'!$B$26</f>
        <v>220.3</v>
      </c>
      <c r="U94" s="258">
        <f t="shared" si="2"/>
        <v>0</v>
      </c>
      <c r="V94" s="259">
        <f t="shared" si="3"/>
        <v>0</v>
      </c>
      <c r="W94" s="261"/>
      <c r="X94" s="248"/>
      <c r="Y94" s="248"/>
      <c r="Z94" s="248"/>
      <c r="AA94" s="248"/>
    </row>
    <row r="95" spans="1:27" x14ac:dyDescent="0.2">
      <c r="A95" s="248"/>
      <c r="B95" s="248"/>
      <c r="C95" s="248"/>
      <c r="D95" s="248"/>
      <c r="E95" s="248"/>
      <c r="F95" s="248"/>
      <c r="G95" s="248"/>
      <c r="H95" s="248"/>
      <c r="I95" s="248"/>
      <c r="J95" s="248"/>
      <c r="K95" s="248"/>
      <c r="L95" s="248"/>
      <c r="M95" s="248"/>
      <c r="N95" s="248"/>
      <c r="O95" s="248"/>
      <c r="P95" s="248"/>
      <c r="Q95" s="296"/>
      <c r="R95" s="256">
        <f>'Future Work- trip % summary'!B100</f>
        <v>0</v>
      </c>
      <c r="S95" s="313">
        <f>'Future Work- trip % summary'!D100</f>
        <v>0</v>
      </c>
      <c r="T95" s="257">
        <f>'Non-survey input values'!$B$26</f>
        <v>220.3</v>
      </c>
      <c r="U95" s="258">
        <f t="shared" si="2"/>
        <v>0</v>
      </c>
      <c r="V95" s="259">
        <f t="shared" si="3"/>
        <v>0</v>
      </c>
      <c r="W95" s="261"/>
      <c r="X95" s="248"/>
      <c r="Y95" s="248"/>
      <c r="Z95" s="248"/>
      <c r="AA95" s="248"/>
    </row>
    <row r="96" spans="1:27" x14ac:dyDescent="0.2">
      <c r="A96" s="248"/>
      <c r="B96" s="248"/>
      <c r="C96" s="248"/>
      <c r="D96" s="248"/>
      <c r="E96" s="248"/>
      <c r="F96" s="248"/>
      <c r="G96" s="248"/>
      <c r="H96" s="248"/>
      <c r="I96" s="248"/>
      <c r="J96" s="248"/>
      <c r="K96" s="248"/>
      <c r="L96" s="248"/>
      <c r="M96" s="248"/>
      <c r="N96" s="248"/>
      <c r="O96" s="248"/>
      <c r="P96" s="248"/>
      <c r="Q96" s="296"/>
      <c r="R96" s="256">
        <f>'Future Work- trip % summary'!B101</f>
        <v>0</v>
      </c>
      <c r="S96" s="313">
        <f>'Future Work- trip % summary'!D101</f>
        <v>0</v>
      </c>
      <c r="T96" s="257">
        <f>'Non-survey input values'!$B$26</f>
        <v>220.3</v>
      </c>
      <c r="U96" s="258">
        <f t="shared" si="2"/>
        <v>0</v>
      </c>
      <c r="V96" s="259">
        <f t="shared" si="3"/>
        <v>0</v>
      </c>
      <c r="W96" s="261"/>
      <c r="X96" s="248"/>
      <c r="Y96" s="248"/>
      <c r="Z96" s="248"/>
      <c r="AA96" s="248"/>
    </row>
    <row r="97" spans="1:27" x14ac:dyDescent="0.2">
      <c r="A97" s="248"/>
      <c r="B97" s="248"/>
      <c r="C97" s="248"/>
      <c r="D97" s="248"/>
      <c r="E97" s="248"/>
      <c r="F97" s="248"/>
      <c r="G97" s="248"/>
      <c r="H97" s="248"/>
      <c r="I97" s="248"/>
      <c r="J97" s="248"/>
      <c r="K97" s="248"/>
      <c r="L97" s="248"/>
      <c r="M97" s="248"/>
      <c r="N97" s="248"/>
      <c r="O97" s="248"/>
      <c r="P97" s="248"/>
      <c r="Q97" s="296"/>
      <c r="R97" s="256">
        <f>'Future Work- trip % summary'!B102</f>
        <v>0</v>
      </c>
      <c r="S97" s="313">
        <f>'Future Work- trip % summary'!D102</f>
        <v>0</v>
      </c>
      <c r="T97" s="257">
        <f>'Non-survey input values'!$B$26</f>
        <v>220.3</v>
      </c>
      <c r="U97" s="258">
        <f t="shared" si="2"/>
        <v>0</v>
      </c>
      <c r="V97" s="259">
        <f t="shared" si="3"/>
        <v>0</v>
      </c>
      <c r="W97" s="261"/>
      <c r="X97" s="248"/>
      <c r="Y97" s="248"/>
      <c r="Z97" s="248"/>
      <c r="AA97" s="248"/>
    </row>
    <row r="98" spans="1:27" x14ac:dyDescent="0.2">
      <c r="A98" s="248"/>
      <c r="B98" s="248"/>
      <c r="C98" s="248"/>
      <c r="D98" s="248"/>
      <c r="E98" s="248"/>
      <c r="F98" s="248"/>
      <c r="G98" s="248"/>
      <c r="H98" s="248"/>
      <c r="I98" s="248"/>
      <c r="J98" s="248"/>
      <c r="K98" s="248"/>
      <c r="L98" s="248"/>
      <c r="M98" s="248"/>
      <c r="N98" s="248"/>
      <c r="O98" s="248"/>
      <c r="P98" s="248"/>
      <c r="Q98" s="296"/>
      <c r="R98" s="256">
        <f>'Future Work- trip % summary'!B103</f>
        <v>0</v>
      </c>
      <c r="S98" s="313">
        <f>'Future Work- trip % summary'!D103</f>
        <v>0</v>
      </c>
      <c r="T98" s="257">
        <f>'Non-survey input values'!$B$26</f>
        <v>220.3</v>
      </c>
      <c r="U98" s="258">
        <f t="shared" si="2"/>
        <v>0</v>
      </c>
      <c r="V98" s="259">
        <f t="shared" si="3"/>
        <v>0</v>
      </c>
      <c r="W98" s="261"/>
      <c r="X98" s="248"/>
      <c r="Y98" s="248"/>
      <c r="Z98" s="248"/>
      <c r="AA98" s="248"/>
    </row>
    <row r="99" spans="1:27" x14ac:dyDescent="0.2">
      <c r="A99" s="248"/>
      <c r="B99" s="248"/>
      <c r="C99" s="248"/>
      <c r="D99" s="248"/>
      <c r="E99" s="248"/>
      <c r="F99" s="248"/>
      <c r="G99" s="248"/>
      <c r="H99" s="248"/>
      <c r="I99" s="248"/>
      <c r="J99" s="248"/>
      <c r="K99" s="248"/>
      <c r="L99" s="248"/>
      <c r="M99" s="248"/>
      <c r="N99" s="248"/>
      <c r="O99" s="248"/>
      <c r="P99" s="248"/>
      <c r="Q99" s="296"/>
      <c r="R99" s="256">
        <f>'Future Work- trip % summary'!B104</f>
        <v>0</v>
      </c>
      <c r="S99" s="313">
        <f>'Future Work- trip % summary'!D104</f>
        <v>0</v>
      </c>
      <c r="T99" s="257">
        <f>'Non-survey input values'!$B$26</f>
        <v>220.3</v>
      </c>
      <c r="U99" s="258">
        <f t="shared" si="2"/>
        <v>0</v>
      </c>
      <c r="V99" s="259">
        <f t="shared" si="3"/>
        <v>0</v>
      </c>
      <c r="W99" s="261"/>
      <c r="X99" s="248"/>
      <c r="Y99" s="248"/>
      <c r="Z99" s="248"/>
      <c r="AA99" s="248"/>
    </row>
    <row r="100" spans="1:27" x14ac:dyDescent="0.2">
      <c r="A100" s="248"/>
      <c r="B100" s="248"/>
      <c r="C100" s="248"/>
      <c r="D100" s="248"/>
      <c r="E100" s="248"/>
      <c r="F100" s="248"/>
      <c r="G100" s="248"/>
      <c r="H100" s="248"/>
      <c r="I100" s="248"/>
      <c r="J100" s="248"/>
      <c r="K100" s="248"/>
      <c r="L100" s="248"/>
      <c r="M100" s="248"/>
      <c r="N100" s="248"/>
      <c r="O100" s="248"/>
      <c r="P100" s="248"/>
      <c r="Q100" s="296"/>
      <c r="R100" s="256">
        <f>'Future Work- trip % summary'!B105</f>
        <v>0</v>
      </c>
      <c r="S100" s="313">
        <f>'Future Work- trip % summary'!D105</f>
        <v>0</v>
      </c>
      <c r="T100" s="257">
        <f>'Non-survey input values'!$B$26</f>
        <v>220.3</v>
      </c>
      <c r="U100" s="258">
        <f t="shared" si="2"/>
        <v>0</v>
      </c>
      <c r="V100" s="259">
        <f t="shared" si="3"/>
        <v>0</v>
      </c>
      <c r="W100" s="261"/>
      <c r="X100" s="248"/>
      <c r="Y100" s="248"/>
      <c r="Z100" s="248"/>
      <c r="AA100" s="248"/>
    </row>
    <row r="101" spans="1:27" x14ac:dyDescent="0.2">
      <c r="A101" s="248"/>
      <c r="B101" s="248"/>
      <c r="C101" s="248"/>
      <c r="D101" s="248"/>
      <c r="E101" s="248"/>
      <c r="F101" s="248"/>
      <c r="G101" s="248"/>
      <c r="H101" s="248"/>
      <c r="I101" s="248"/>
      <c r="J101" s="248"/>
      <c r="K101" s="248"/>
      <c r="L101" s="248"/>
      <c r="M101" s="248"/>
      <c r="N101" s="248"/>
      <c r="O101" s="248"/>
      <c r="P101" s="248"/>
      <c r="Q101" s="296"/>
      <c r="R101" s="256">
        <f>'Future Work- trip % summary'!B106</f>
        <v>0</v>
      </c>
      <c r="S101" s="313">
        <f>'Future Work- trip % summary'!D106</f>
        <v>0</v>
      </c>
      <c r="T101" s="257">
        <f>'Non-survey input values'!$B$26</f>
        <v>220.3</v>
      </c>
      <c r="U101" s="258">
        <f t="shared" si="2"/>
        <v>0</v>
      </c>
      <c r="V101" s="259">
        <f t="shared" si="3"/>
        <v>0</v>
      </c>
      <c r="W101" s="261"/>
      <c r="X101" s="248"/>
      <c r="Y101" s="248"/>
      <c r="Z101" s="248"/>
      <c r="AA101" s="248"/>
    </row>
    <row r="102" spans="1:27" x14ac:dyDescent="0.2">
      <c r="A102" s="248"/>
      <c r="B102" s="248"/>
      <c r="C102" s="248"/>
      <c r="D102" s="248"/>
      <c r="E102" s="248"/>
      <c r="F102" s="248"/>
      <c r="G102" s="248"/>
      <c r="H102" s="248"/>
      <c r="I102" s="248"/>
      <c r="J102" s="248"/>
      <c r="K102" s="248"/>
      <c r="L102" s="248"/>
      <c r="M102" s="248"/>
      <c r="N102" s="248"/>
      <c r="O102" s="248"/>
      <c r="P102" s="248"/>
      <c r="Q102" s="296"/>
      <c r="R102" s="256">
        <f>'Future Work- trip % summary'!B107</f>
        <v>0</v>
      </c>
      <c r="S102" s="313">
        <f>'Future Work- trip % summary'!D107</f>
        <v>0</v>
      </c>
      <c r="T102" s="257">
        <f>'Non-survey input values'!$B$26</f>
        <v>220.3</v>
      </c>
      <c r="U102" s="258">
        <f t="shared" si="2"/>
        <v>0</v>
      </c>
      <c r="V102" s="259">
        <f t="shared" si="3"/>
        <v>0</v>
      </c>
      <c r="W102" s="261"/>
      <c r="X102" s="248"/>
      <c r="Y102" s="248"/>
      <c r="Z102" s="248"/>
      <c r="AA102" s="248"/>
    </row>
    <row r="103" spans="1:27" x14ac:dyDescent="0.2">
      <c r="A103" s="248"/>
      <c r="B103" s="248"/>
      <c r="C103" s="248"/>
      <c r="D103" s="248"/>
      <c r="E103" s="248"/>
      <c r="F103" s="248"/>
      <c r="G103" s="248"/>
      <c r="H103" s="248"/>
      <c r="I103" s="248"/>
      <c r="J103" s="248"/>
      <c r="K103" s="248"/>
      <c r="L103" s="248"/>
      <c r="M103" s="248"/>
      <c r="N103" s="248"/>
      <c r="O103" s="248"/>
      <c r="P103" s="248"/>
      <c r="Q103" s="296"/>
      <c r="R103" s="256">
        <f>'Future Work- trip % summary'!B108</f>
        <v>0</v>
      </c>
      <c r="S103" s="313">
        <f>'Future Work- trip % summary'!D108</f>
        <v>0</v>
      </c>
      <c r="T103" s="257">
        <f>'Non-survey input values'!$B$26</f>
        <v>220.3</v>
      </c>
      <c r="U103" s="258">
        <f t="shared" si="2"/>
        <v>0</v>
      </c>
      <c r="V103" s="259">
        <f t="shared" si="3"/>
        <v>0</v>
      </c>
      <c r="W103" s="261"/>
      <c r="X103" s="248"/>
      <c r="Y103" s="248"/>
      <c r="Z103" s="248"/>
      <c r="AA103" s="248"/>
    </row>
    <row r="104" spans="1:27" x14ac:dyDescent="0.2">
      <c r="A104" s="248"/>
      <c r="B104" s="248"/>
      <c r="C104" s="248"/>
      <c r="D104" s="248"/>
      <c r="E104" s="248"/>
      <c r="F104" s="248"/>
      <c r="G104" s="248"/>
      <c r="H104" s="248"/>
      <c r="I104" s="248"/>
      <c r="J104" s="248"/>
      <c r="K104" s="248"/>
      <c r="L104" s="248"/>
      <c r="M104" s="248"/>
      <c r="N104" s="248"/>
      <c r="O104" s="248"/>
      <c r="P104" s="248"/>
      <c r="Q104" s="296"/>
      <c r="R104" s="256">
        <f>'Future Work- trip % summary'!B109</f>
        <v>0</v>
      </c>
      <c r="S104" s="313">
        <f>'Future Work- trip % summary'!D109</f>
        <v>0</v>
      </c>
      <c r="T104" s="257">
        <f>'Non-survey input values'!$B$26</f>
        <v>220.3</v>
      </c>
      <c r="U104" s="258">
        <f t="shared" si="2"/>
        <v>0</v>
      </c>
      <c r="V104" s="259">
        <f t="shared" si="3"/>
        <v>0</v>
      </c>
      <c r="W104" s="261"/>
      <c r="X104" s="248"/>
      <c r="Y104" s="248"/>
      <c r="Z104" s="248"/>
      <c r="AA104" s="248"/>
    </row>
    <row r="105" spans="1:27" x14ac:dyDescent="0.2">
      <c r="A105" s="248"/>
      <c r="B105" s="248"/>
      <c r="C105" s="248"/>
      <c r="D105" s="248"/>
      <c r="E105" s="248"/>
      <c r="F105" s="248"/>
      <c r="G105" s="248"/>
      <c r="H105" s="248"/>
      <c r="I105" s="248"/>
      <c r="J105" s="248"/>
      <c r="K105" s="248"/>
      <c r="L105" s="248"/>
      <c r="M105" s="248"/>
      <c r="N105" s="248"/>
      <c r="O105" s="248"/>
      <c r="P105" s="248"/>
      <c r="Q105" s="296"/>
      <c r="R105" s="256">
        <f>'Future Work- trip % summary'!B110</f>
        <v>0</v>
      </c>
      <c r="S105" s="313">
        <f>'Future Work- trip % summary'!D110</f>
        <v>0</v>
      </c>
      <c r="T105" s="257">
        <f>'Non-survey input values'!$B$26</f>
        <v>220.3</v>
      </c>
      <c r="U105" s="258">
        <f t="shared" si="2"/>
        <v>0</v>
      </c>
      <c r="V105" s="259">
        <f t="shared" si="3"/>
        <v>0</v>
      </c>
      <c r="W105" s="261"/>
      <c r="X105" s="248"/>
      <c r="Y105" s="248"/>
      <c r="Z105" s="248"/>
      <c r="AA105" s="248"/>
    </row>
    <row r="106" spans="1:27" x14ac:dyDescent="0.2">
      <c r="A106" s="248"/>
      <c r="B106" s="248"/>
      <c r="C106" s="248"/>
      <c r="D106" s="248"/>
      <c r="E106" s="248"/>
      <c r="F106" s="248"/>
      <c r="G106" s="248"/>
      <c r="H106" s="248"/>
      <c r="I106" s="248"/>
      <c r="J106" s="248"/>
      <c r="K106" s="248"/>
      <c r="L106" s="248"/>
      <c r="M106" s="248"/>
      <c r="N106" s="248"/>
      <c r="O106" s="248"/>
      <c r="P106" s="248"/>
      <c r="Q106" s="296"/>
      <c r="R106" s="256">
        <f>'Future Work- trip % summary'!B111</f>
        <v>0</v>
      </c>
      <c r="S106" s="313">
        <f>'Future Work- trip % summary'!D111</f>
        <v>0</v>
      </c>
      <c r="T106" s="257">
        <f>'Non-survey input values'!$B$26</f>
        <v>220.3</v>
      </c>
      <c r="U106" s="258">
        <f t="shared" si="2"/>
        <v>0</v>
      </c>
      <c r="V106" s="259">
        <f t="shared" si="3"/>
        <v>0</v>
      </c>
      <c r="W106" s="261"/>
      <c r="X106" s="248"/>
      <c r="Y106" s="248"/>
      <c r="Z106" s="248"/>
      <c r="AA106" s="248"/>
    </row>
    <row r="107" spans="1:27" x14ac:dyDescent="0.2">
      <c r="A107" s="248"/>
      <c r="B107" s="248"/>
      <c r="C107" s="248"/>
      <c r="D107" s="248"/>
      <c r="E107" s="248"/>
      <c r="F107" s="248"/>
      <c r="G107" s="248"/>
      <c r="H107" s="248"/>
      <c r="I107" s="248"/>
      <c r="J107" s="248"/>
      <c r="K107" s="248"/>
      <c r="L107" s="248"/>
      <c r="M107" s="248"/>
      <c r="N107" s="248"/>
      <c r="O107" s="248"/>
      <c r="P107" s="248"/>
      <c r="Q107" s="296"/>
      <c r="R107" s="256">
        <f>'Future Work- trip % summary'!B112</f>
        <v>0</v>
      </c>
      <c r="S107" s="313">
        <f>'Future Work- trip % summary'!D112</f>
        <v>0</v>
      </c>
      <c r="T107" s="257">
        <f>'Non-survey input values'!$B$26</f>
        <v>220.3</v>
      </c>
      <c r="U107" s="258">
        <f t="shared" si="2"/>
        <v>0</v>
      </c>
      <c r="V107" s="259">
        <f t="shared" si="3"/>
        <v>0</v>
      </c>
      <c r="W107" s="261"/>
      <c r="X107" s="248"/>
      <c r="Y107" s="248"/>
      <c r="Z107" s="248"/>
      <c r="AA107" s="248"/>
    </row>
    <row r="108" spans="1:27" x14ac:dyDescent="0.2">
      <c r="A108" s="248"/>
      <c r="B108" s="248"/>
      <c r="C108" s="248"/>
      <c r="D108" s="248"/>
      <c r="E108" s="248"/>
      <c r="F108" s="248"/>
      <c r="G108" s="248"/>
      <c r="H108" s="248"/>
      <c r="I108" s="248"/>
      <c r="J108" s="248"/>
      <c r="K108" s="248"/>
      <c r="L108" s="248"/>
      <c r="M108" s="248"/>
      <c r="N108" s="248"/>
      <c r="O108" s="248"/>
      <c r="P108" s="248"/>
      <c r="Q108" s="296"/>
      <c r="R108" s="256">
        <f>'Future Work- trip % summary'!B113</f>
        <v>0</v>
      </c>
      <c r="S108" s="313">
        <f>'Future Work- trip % summary'!D113</f>
        <v>0</v>
      </c>
      <c r="T108" s="257">
        <f>'Non-survey input values'!$B$26</f>
        <v>220.3</v>
      </c>
      <c r="U108" s="258">
        <f t="shared" si="2"/>
        <v>0</v>
      </c>
      <c r="V108" s="259">
        <f t="shared" si="3"/>
        <v>0</v>
      </c>
      <c r="W108" s="261"/>
      <c r="X108" s="248"/>
      <c r="Y108" s="248"/>
      <c r="Z108" s="248"/>
      <c r="AA108" s="248"/>
    </row>
    <row r="109" spans="1:27" x14ac:dyDescent="0.2">
      <c r="A109" s="248"/>
      <c r="B109" s="248"/>
      <c r="C109" s="248"/>
      <c r="D109" s="248"/>
      <c r="E109" s="248"/>
      <c r="F109" s="248"/>
      <c r="G109" s="248"/>
      <c r="H109" s="248"/>
      <c r="I109" s="248"/>
      <c r="J109" s="248"/>
      <c r="K109" s="248"/>
      <c r="L109" s="248"/>
      <c r="M109" s="248"/>
      <c r="N109" s="248"/>
      <c r="O109" s="248"/>
      <c r="P109" s="248"/>
      <c r="Q109" s="296"/>
      <c r="R109" s="256">
        <f>'Future Work- trip % summary'!B114</f>
        <v>0</v>
      </c>
      <c r="S109" s="313">
        <f>'Future Work- trip % summary'!D114</f>
        <v>0</v>
      </c>
      <c r="T109" s="257">
        <f>'Non-survey input values'!$B$26</f>
        <v>220.3</v>
      </c>
      <c r="U109" s="258">
        <f t="shared" si="2"/>
        <v>0</v>
      </c>
      <c r="V109" s="259">
        <f t="shared" si="3"/>
        <v>0</v>
      </c>
      <c r="W109" s="261"/>
      <c r="X109" s="248"/>
      <c r="Y109" s="248"/>
      <c r="Z109" s="248"/>
      <c r="AA109" s="248"/>
    </row>
    <row r="110" spans="1:27" x14ac:dyDescent="0.2">
      <c r="A110" s="248"/>
      <c r="B110" s="248"/>
      <c r="C110" s="248"/>
      <c r="D110" s="248"/>
      <c r="E110" s="248"/>
      <c r="F110" s="248"/>
      <c r="G110" s="248"/>
      <c r="H110" s="248"/>
      <c r="I110" s="248"/>
      <c r="J110" s="248"/>
      <c r="K110" s="248"/>
      <c r="L110" s="248"/>
      <c r="M110" s="248"/>
      <c r="N110" s="248"/>
      <c r="O110" s="248"/>
      <c r="P110" s="248"/>
      <c r="Q110" s="296"/>
      <c r="R110" s="256">
        <f>'Future Work- trip % summary'!B115</f>
        <v>0</v>
      </c>
      <c r="S110" s="313">
        <f>'Future Work- trip % summary'!D115</f>
        <v>0</v>
      </c>
      <c r="T110" s="257">
        <f>'Non-survey input values'!$B$26</f>
        <v>220.3</v>
      </c>
      <c r="U110" s="258">
        <f t="shared" si="2"/>
        <v>0</v>
      </c>
      <c r="V110" s="259">
        <f t="shared" si="3"/>
        <v>0</v>
      </c>
      <c r="W110" s="261"/>
      <c r="X110" s="248"/>
      <c r="Y110" s="248"/>
      <c r="Z110" s="248"/>
      <c r="AA110" s="248"/>
    </row>
    <row r="111" spans="1:27" x14ac:dyDescent="0.2">
      <c r="A111" s="248"/>
      <c r="B111" s="248"/>
      <c r="C111" s="248"/>
      <c r="D111" s="248"/>
      <c r="E111" s="248"/>
      <c r="F111" s="248"/>
      <c r="G111" s="248"/>
      <c r="H111" s="248"/>
      <c r="I111" s="248"/>
      <c r="J111" s="248"/>
      <c r="K111" s="248"/>
      <c r="L111" s="248"/>
      <c r="M111" s="248"/>
      <c r="N111" s="248"/>
      <c r="O111" s="248"/>
      <c r="P111" s="248"/>
      <c r="Q111" s="296"/>
      <c r="R111" s="256">
        <f>'Future Work- trip % summary'!B116</f>
        <v>0</v>
      </c>
      <c r="S111" s="313">
        <f>'Future Work- trip % summary'!D116</f>
        <v>0</v>
      </c>
      <c r="T111" s="257">
        <f>'Non-survey input values'!$B$26</f>
        <v>220.3</v>
      </c>
      <c r="U111" s="258">
        <f t="shared" si="2"/>
        <v>0</v>
      </c>
      <c r="V111" s="259">
        <f t="shared" si="3"/>
        <v>0</v>
      </c>
      <c r="W111" s="261"/>
      <c r="X111" s="248"/>
      <c r="Y111" s="248"/>
      <c r="Z111" s="248"/>
      <c r="AA111" s="248"/>
    </row>
    <row r="112" spans="1:27" x14ac:dyDescent="0.2">
      <c r="A112" s="248"/>
      <c r="B112" s="248"/>
      <c r="C112" s="248"/>
      <c r="D112" s="248"/>
      <c r="E112" s="248"/>
      <c r="F112" s="248"/>
      <c r="G112" s="248"/>
      <c r="H112" s="248"/>
      <c r="I112" s="248"/>
      <c r="J112" s="248"/>
      <c r="K112" s="248"/>
      <c r="L112" s="248"/>
      <c r="M112" s="248"/>
      <c r="N112" s="248"/>
      <c r="O112" s="248"/>
      <c r="P112" s="248"/>
      <c r="Q112" s="296"/>
      <c r="R112" s="256">
        <f>'Future Work- trip % summary'!B117</f>
        <v>0</v>
      </c>
      <c r="S112" s="313">
        <f>'Future Work- trip % summary'!D117</f>
        <v>0</v>
      </c>
      <c r="T112" s="257">
        <f>'Non-survey input values'!$B$26</f>
        <v>220.3</v>
      </c>
      <c r="U112" s="258">
        <f t="shared" si="2"/>
        <v>0</v>
      </c>
      <c r="V112" s="259">
        <f t="shared" si="3"/>
        <v>0</v>
      </c>
      <c r="W112" s="261"/>
      <c r="X112" s="248"/>
      <c r="Y112" s="248"/>
      <c r="Z112" s="248"/>
      <c r="AA112" s="248"/>
    </row>
    <row r="113" spans="1:27" x14ac:dyDescent="0.2">
      <c r="A113" s="248"/>
      <c r="B113" s="248"/>
      <c r="C113" s="248"/>
      <c r="D113" s="248"/>
      <c r="E113" s="248"/>
      <c r="F113" s="248"/>
      <c r="G113" s="248"/>
      <c r="H113" s="248"/>
      <c r="I113" s="248"/>
      <c r="J113" s="248"/>
      <c r="K113" s="248"/>
      <c r="L113" s="248"/>
      <c r="M113" s="248"/>
      <c r="N113" s="248"/>
      <c r="O113" s="248"/>
      <c r="P113" s="248"/>
      <c r="Q113" s="296"/>
      <c r="R113" s="256">
        <f>'Future Work- trip % summary'!B118</f>
        <v>0</v>
      </c>
      <c r="S113" s="313">
        <f>'Future Work- trip % summary'!D118</f>
        <v>0</v>
      </c>
      <c r="T113" s="257">
        <f>'Non-survey input values'!$B$26</f>
        <v>220.3</v>
      </c>
      <c r="U113" s="258">
        <f t="shared" si="2"/>
        <v>0</v>
      </c>
      <c r="V113" s="259">
        <f t="shared" si="3"/>
        <v>0</v>
      </c>
      <c r="W113" s="261"/>
      <c r="X113" s="248"/>
      <c r="Y113" s="248"/>
      <c r="Z113" s="248"/>
      <c r="AA113" s="248"/>
    </row>
    <row r="114" spans="1:27" x14ac:dyDescent="0.2">
      <c r="A114" s="248"/>
      <c r="B114" s="248"/>
      <c r="C114" s="248"/>
      <c r="D114" s="248"/>
      <c r="E114" s="248"/>
      <c r="F114" s="248"/>
      <c r="G114" s="248"/>
      <c r="H114" s="248"/>
      <c r="I114" s="248"/>
      <c r="J114" s="248"/>
      <c r="K114" s="248"/>
      <c r="L114" s="248"/>
      <c r="M114" s="248"/>
      <c r="N114" s="248"/>
      <c r="O114" s="248"/>
      <c r="P114" s="248"/>
      <c r="Q114" s="296"/>
      <c r="R114" s="256">
        <f>'Future Work- trip % summary'!B119</f>
        <v>0</v>
      </c>
      <c r="S114" s="313">
        <f>'Future Work- trip % summary'!D119</f>
        <v>0</v>
      </c>
      <c r="T114" s="257">
        <f>'Non-survey input values'!$B$26</f>
        <v>220.3</v>
      </c>
      <c r="U114" s="258">
        <f t="shared" si="2"/>
        <v>0</v>
      </c>
      <c r="V114" s="259">
        <f t="shared" si="3"/>
        <v>0</v>
      </c>
      <c r="W114" s="261"/>
      <c r="X114" s="248"/>
      <c r="Y114" s="248"/>
      <c r="Z114" s="248"/>
      <c r="AA114" s="248"/>
    </row>
    <row r="115" spans="1:27" x14ac:dyDescent="0.2">
      <c r="A115" s="248"/>
      <c r="B115" s="248"/>
      <c r="C115" s="248"/>
      <c r="D115" s="248"/>
      <c r="E115" s="248"/>
      <c r="F115" s="248"/>
      <c r="G115" s="248"/>
      <c r="H115" s="248"/>
      <c r="I115" s="248"/>
      <c r="J115" s="248"/>
      <c r="K115" s="248"/>
      <c r="L115" s="248"/>
      <c r="M115" s="248"/>
      <c r="N115" s="248"/>
      <c r="O115" s="248"/>
      <c r="P115" s="248"/>
      <c r="Q115" s="296"/>
      <c r="R115" s="256">
        <f>'Future Work- trip % summary'!B120</f>
        <v>0</v>
      </c>
      <c r="S115" s="313">
        <f>'Future Work- trip % summary'!D120</f>
        <v>0</v>
      </c>
      <c r="T115" s="257">
        <f>'Non-survey input values'!$B$26</f>
        <v>220.3</v>
      </c>
      <c r="U115" s="258">
        <f t="shared" si="2"/>
        <v>0</v>
      </c>
      <c r="V115" s="259">
        <f t="shared" si="3"/>
        <v>0</v>
      </c>
      <c r="W115" s="261"/>
      <c r="X115" s="248"/>
      <c r="Y115" s="248"/>
      <c r="Z115" s="248"/>
      <c r="AA115" s="248"/>
    </row>
    <row r="116" spans="1:27" x14ac:dyDescent="0.2">
      <c r="A116" s="248"/>
      <c r="B116" s="248"/>
      <c r="C116" s="248"/>
      <c r="D116" s="248"/>
      <c r="E116" s="248"/>
      <c r="F116" s="248"/>
      <c r="G116" s="248"/>
      <c r="H116" s="248"/>
      <c r="I116" s="248"/>
      <c r="J116" s="248"/>
      <c r="K116" s="248"/>
      <c r="L116" s="248"/>
      <c r="M116" s="248"/>
      <c r="N116" s="248"/>
      <c r="O116" s="248"/>
      <c r="P116" s="248"/>
      <c r="Q116" s="296"/>
      <c r="R116" s="256">
        <f>'Future Work- trip % summary'!B121</f>
        <v>0</v>
      </c>
      <c r="S116" s="313">
        <f>'Future Work- trip % summary'!D121</f>
        <v>0</v>
      </c>
      <c r="T116" s="257">
        <f>'Non-survey input values'!$B$26</f>
        <v>220.3</v>
      </c>
      <c r="U116" s="258">
        <f t="shared" si="2"/>
        <v>0</v>
      </c>
      <c r="V116" s="259">
        <f t="shared" si="3"/>
        <v>0</v>
      </c>
      <c r="W116" s="261"/>
      <c r="X116" s="248"/>
      <c r="Y116" s="248"/>
      <c r="Z116" s="248"/>
      <c r="AA116" s="248"/>
    </row>
    <row r="117" spans="1:27" x14ac:dyDescent="0.2">
      <c r="A117" s="248"/>
      <c r="B117" s="248"/>
      <c r="C117" s="248"/>
      <c r="D117" s="248"/>
      <c r="E117" s="248"/>
      <c r="F117" s="248"/>
      <c r="G117" s="248"/>
      <c r="H117" s="248"/>
      <c r="I117" s="248"/>
      <c r="J117" s="248"/>
      <c r="K117" s="248"/>
      <c r="L117" s="248"/>
      <c r="M117" s="248"/>
      <c r="N117" s="248"/>
      <c r="O117" s="248"/>
      <c r="P117" s="248"/>
      <c r="Q117" s="296"/>
      <c r="R117" s="256">
        <f>'Future Work- trip % summary'!B122</f>
        <v>0</v>
      </c>
      <c r="S117" s="313">
        <f>'Future Work- trip % summary'!D122</f>
        <v>0</v>
      </c>
      <c r="T117" s="257">
        <f>'Non-survey input values'!$B$26</f>
        <v>220.3</v>
      </c>
      <c r="U117" s="258">
        <f t="shared" si="2"/>
        <v>0</v>
      </c>
      <c r="V117" s="259">
        <f t="shared" si="3"/>
        <v>0</v>
      </c>
      <c r="W117" s="261"/>
      <c r="X117" s="248"/>
      <c r="Y117" s="248"/>
      <c r="Z117" s="248"/>
      <c r="AA117" s="248"/>
    </row>
    <row r="118" spans="1:27" x14ac:dyDescent="0.2">
      <c r="A118" s="248"/>
      <c r="B118" s="248"/>
      <c r="C118" s="248"/>
      <c r="D118" s="248"/>
      <c r="E118" s="248"/>
      <c r="F118" s="248"/>
      <c r="G118" s="248"/>
      <c r="H118" s="248"/>
      <c r="I118" s="248"/>
      <c r="J118" s="248"/>
      <c r="K118" s="248"/>
      <c r="L118" s="248"/>
      <c r="M118" s="248"/>
      <c r="N118" s="248"/>
      <c r="O118" s="248"/>
      <c r="P118" s="248"/>
      <c r="Q118" s="296"/>
      <c r="R118" s="256">
        <f>'Future Work- trip % summary'!B123</f>
        <v>0</v>
      </c>
      <c r="S118" s="313">
        <f>'Future Work- trip % summary'!D123</f>
        <v>0</v>
      </c>
      <c r="T118" s="257">
        <f>'Non-survey input values'!$B$26</f>
        <v>220.3</v>
      </c>
      <c r="U118" s="258">
        <f t="shared" si="2"/>
        <v>0</v>
      </c>
      <c r="V118" s="259">
        <f t="shared" si="3"/>
        <v>0</v>
      </c>
      <c r="W118" s="261"/>
      <c r="X118" s="248"/>
      <c r="Y118" s="248"/>
      <c r="Z118" s="248"/>
      <c r="AA118" s="248"/>
    </row>
    <row r="119" spans="1:27" x14ac:dyDescent="0.2">
      <c r="A119" s="248"/>
      <c r="B119" s="248"/>
      <c r="C119" s="248"/>
      <c r="D119" s="248"/>
      <c r="E119" s="248"/>
      <c r="F119" s="248"/>
      <c r="G119" s="248"/>
      <c r="H119" s="248"/>
      <c r="I119" s="248"/>
      <c r="J119" s="248"/>
      <c r="K119" s="248"/>
      <c r="L119" s="248"/>
      <c r="M119" s="248"/>
      <c r="N119" s="248"/>
      <c r="O119" s="248"/>
      <c r="P119" s="248"/>
      <c r="Q119" s="296"/>
      <c r="R119" s="256">
        <f>'Future Work- trip % summary'!B124</f>
        <v>0</v>
      </c>
      <c r="S119" s="313">
        <f>'Future Work- trip % summary'!D124</f>
        <v>0</v>
      </c>
      <c r="T119" s="257">
        <f>'Non-survey input values'!$B$26</f>
        <v>220.3</v>
      </c>
      <c r="U119" s="258">
        <f t="shared" si="2"/>
        <v>0</v>
      </c>
      <c r="V119" s="259">
        <f t="shared" si="3"/>
        <v>0</v>
      </c>
      <c r="W119" s="261"/>
      <c r="X119" s="248"/>
      <c r="Y119" s="248"/>
      <c r="Z119" s="248"/>
      <c r="AA119" s="248"/>
    </row>
    <row r="120" spans="1:27" x14ac:dyDescent="0.2">
      <c r="A120" s="248"/>
      <c r="B120" s="248"/>
      <c r="C120" s="248"/>
      <c r="D120" s="248"/>
      <c r="E120" s="248"/>
      <c r="F120" s="248"/>
      <c r="G120" s="248"/>
      <c r="H120" s="248"/>
      <c r="I120" s="248"/>
      <c r="J120" s="248"/>
      <c r="K120" s="248"/>
      <c r="L120" s="248"/>
      <c r="M120" s="248"/>
      <c r="N120" s="248"/>
      <c r="O120" s="248"/>
      <c r="P120" s="248"/>
      <c r="Q120" s="296"/>
      <c r="R120" s="256">
        <f>'Future Work- trip % summary'!B125</f>
        <v>0</v>
      </c>
      <c r="S120" s="313">
        <f>'Future Work- trip % summary'!D125</f>
        <v>0</v>
      </c>
      <c r="T120" s="257">
        <f>'Non-survey input values'!$B$26</f>
        <v>220.3</v>
      </c>
      <c r="U120" s="258">
        <f t="shared" si="2"/>
        <v>0</v>
      </c>
      <c r="V120" s="259">
        <f t="shared" si="3"/>
        <v>0</v>
      </c>
      <c r="W120" s="261"/>
      <c r="X120" s="248"/>
      <c r="Y120" s="248"/>
      <c r="Z120" s="248"/>
      <c r="AA120" s="248"/>
    </row>
    <row r="121" spans="1:27" x14ac:dyDescent="0.2">
      <c r="A121" s="248"/>
      <c r="B121" s="248"/>
      <c r="C121" s="248"/>
      <c r="D121" s="248"/>
      <c r="E121" s="248"/>
      <c r="F121" s="248"/>
      <c r="G121" s="248"/>
      <c r="H121" s="248"/>
      <c r="I121" s="248"/>
      <c r="J121" s="248"/>
      <c r="K121" s="248"/>
      <c r="L121" s="248"/>
      <c r="M121" s="248"/>
      <c r="N121" s="248"/>
      <c r="O121" s="248"/>
      <c r="P121" s="248"/>
      <c r="Q121" s="296"/>
      <c r="R121" s="256">
        <f>'Future Work- trip % summary'!B126</f>
        <v>0</v>
      </c>
      <c r="S121" s="313">
        <f>'Future Work- trip % summary'!D126</f>
        <v>0</v>
      </c>
      <c r="T121" s="257">
        <f>'Non-survey input values'!$B$26</f>
        <v>220.3</v>
      </c>
      <c r="U121" s="258">
        <f t="shared" si="2"/>
        <v>0</v>
      </c>
      <c r="V121" s="259">
        <f t="shared" si="3"/>
        <v>0</v>
      </c>
      <c r="W121" s="261"/>
      <c r="X121" s="248"/>
      <c r="Y121" s="248"/>
      <c r="Z121" s="248"/>
      <c r="AA121" s="248"/>
    </row>
    <row r="122" spans="1:27" x14ac:dyDescent="0.2">
      <c r="A122" s="248"/>
      <c r="B122" s="248"/>
      <c r="C122" s="248"/>
      <c r="D122" s="248"/>
      <c r="E122" s="248"/>
      <c r="F122" s="248"/>
      <c r="G122" s="248"/>
      <c r="H122" s="248"/>
      <c r="I122" s="248"/>
      <c r="J122" s="248"/>
      <c r="K122" s="248"/>
      <c r="L122" s="248"/>
      <c r="M122" s="248"/>
      <c r="N122" s="248"/>
      <c r="O122" s="248"/>
      <c r="P122" s="248"/>
      <c r="Q122" s="296"/>
      <c r="R122" s="256">
        <f>'Future Work- trip % summary'!B127</f>
        <v>0</v>
      </c>
      <c r="S122" s="313">
        <f>'Future Work- trip % summary'!D127</f>
        <v>0</v>
      </c>
      <c r="T122" s="257">
        <f>'Non-survey input values'!$B$26</f>
        <v>220.3</v>
      </c>
      <c r="U122" s="258">
        <f t="shared" si="2"/>
        <v>0</v>
      </c>
      <c r="V122" s="259">
        <f t="shared" si="3"/>
        <v>0</v>
      </c>
      <c r="W122" s="261"/>
      <c r="X122" s="248"/>
      <c r="Y122" s="248"/>
      <c r="Z122" s="248"/>
      <c r="AA122" s="248"/>
    </row>
    <row r="123" spans="1:27" x14ac:dyDescent="0.2">
      <c r="A123" s="248"/>
      <c r="B123" s="248"/>
      <c r="C123" s="248"/>
      <c r="D123" s="248"/>
      <c r="E123" s="248"/>
      <c r="F123" s="248"/>
      <c r="G123" s="248"/>
      <c r="H123" s="248"/>
      <c r="I123" s="248"/>
      <c r="J123" s="248"/>
      <c r="K123" s="248"/>
      <c r="L123" s="248"/>
      <c r="M123" s="248"/>
      <c r="N123" s="248"/>
      <c r="O123" s="248"/>
      <c r="P123" s="248"/>
      <c r="Q123" s="296"/>
      <c r="R123" s="256">
        <f>'Future Work- trip % summary'!B128</f>
        <v>0</v>
      </c>
      <c r="S123" s="313">
        <f>'Future Work- trip % summary'!D128</f>
        <v>0</v>
      </c>
      <c r="T123" s="257">
        <f>'Non-survey input values'!$B$26</f>
        <v>220.3</v>
      </c>
      <c r="U123" s="258">
        <f t="shared" si="2"/>
        <v>0</v>
      </c>
      <c r="V123" s="259">
        <f t="shared" si="3"/>
        <v>0</v>
      </c>
      <c r="W123" s="261"/>
      <c r="X123" s="248"/>
      <c r="Y123" s="248"/>
      <c r="Z123" s="248"/>
      <c r="AA123" s="248"/>
    </row>
    <row r="124" spans="1:27" x14ac:dyDescent="0.2">
      <c r="A124" s="248"/>
      <c r="B124" s="248"/>
      <c r="C124" s="248"/>
      <c r="D124" s="248"/>
      <c r="E124" s="248"/>
      <c r="F124" s="248"/>
      <c r="G124" s="248"/>
      <c r="H124" s="248"/>
      <c r="I124" s="248"/>
      <c r="J124" s="248"/>
      <c r="K124" s="248"/>
      <c r="L124" s="248"/>
      <c r="M124" s="248"/>
      <c r="N124" s="248"/>
      <c r="O124" s="248"/>
      <c r="P124" s="248"/>
      <c r="Q124" s="296"/>
      <c r="R124" s="256">
        <f>'Future Work- trip % summary'!B129</f>
        <v>0</v>
      </c>
      <c r="S124" s="313">
        <f>'Future Work- trip % summary'!D129</f>
        <v>0</v>
      </c>
      <c r="T124" s="257">
        <f>'Non-survey input values'!$B$26</f>
        <v>220.3</v>
      </c>
      <c r="U124" s="258">
        <f t="shared" si="2"/>
        <v>0</v>
      </c>
      <c r="V124" s="259">
        <f t="shared" si="3"/>
        <v>0</v>
      </c>
      <c r="W124" s="261"/>
      <c r="X124" s="248"/>
      <c r="Y124" s="248"/>
      <c r="Z124" s="248"/>
      <c r="AA124" s="248"/>
    </row>
    <row r="125" spans="1:27" x14ac:dyDescent="0.2">
      <c r="A125" s="248"/>
      <c r="B125" s="248"/>
      <c r="C125" s="248"/>
      <c r="D125" s="248"/>
      <c r="E125" s="248"/>
      <c r="F125" s="248"/>
      <c r="G125" s="248"/>
      <c r="H125" s="248"/>
      <c r="I125" s="248"/>
      <c r="J125" s="248"/>
      <c r="K125" s="248"/>
      <c r="L125" s="248"/>
      <c r="M125" s="248"/>
      <c r="N125" s="248"/>
      <c r="O125" s="248"/>
      <c r="P125" s="248"/>
      <c r="Q125" s="296"/>
      <c r="R125" s="256">
        <f>'Future Work- trip % summary'!B130</f>
        <v>0</v>
      </c>
      <c r="S125" s="313">
        <f>'Future Work- trip % summary'!D130</f>
        <v>0</v>
      </c>
      <c r="T125" s="257">
        <f>'Non-survey input values'!$B$26</f>
        <v>220.3</v>
      </c>
      <c r="U125" s="258">
        <f t="shared" si="2"/>
        <v>0</v>
      </c>
      <c r="V125" s="259">
        <f t="shared" si="3"/>
        <v>0</v>
      </c>
      <c r="W125" s="261"/>
      <c r="X125" s="248"/>
      <c r="Y125" s="248"/>
      <c r="Z125" s="248"/>
      <c r="AA125" s="248"/>
    </row>
    <row r="126" spans="1:27" x14ac:dyDescent="0.2">
      <c r="A126" s="248"/>
      <c r="B126" s="248"/>
      <c r="C126" s="248"/>
      <c r="D126" s="248"/>
      <c r="E126" s="248"/>
      <c r="F126" s="248"/>
      <c r="G126" s="248"/>
      <c r="H126" s="248"/>
      <c r="I126" s="248"/>
      <c r="J126" s="248"/>
      <c r="K126" s="248"/>
      <c r="L126" s="248"/>
      <c r="M126" s="248"/>
      <c r="N126" s="248"/>
      <c r="O126" s="248"/>
      <c r="P126" s="248"/>
      <c r="Q126" s="296"/>
      <c r="R126" s="256">
        <f>'Future Work- trip % summary'!B131</f>
        <v>0</v>
      </c>
      <c r="S126" s="313">
        <f>'Future Work- trip % summary'!D131</f>
        <v>0</v>
      </c>
      <c r="T126" s="257">
        <f>'Non-survey input values'!$B$26</f>
        <v>220.3</v>
      </c>
      <c r="U126" s="258">
        <f t="shared" si="2"/>
        <v>0</v>
      </c>
      <c r="V126" s="259">
        <f t="shared" si="3"/>
        <v>0</v>
      </c>
      <c r="W126" s="261"/>
      <c r="X126" s="248"/>
      <c r="Y126" s="248"/>
      <c r="Z126" s="248"/>
      <c r="AA126" s="248"/>
    </row>
    <row r="127" spans="1:27" x14ac:dyDescent="0.2">
      <c r="A127" s="248"/>
      <c r="B127" s="248"/>
      <c r="C127" s="248"/>
      <c r="D127" s="248"/>
      <c r="E127" s="248"/>
      <c r="F127" s="248"/>
      <c r="G127" s="248"/>
      <c r="H127" s="248"/>
      <c r="I127" s="248"/>
      <c r="J127" s="248"/>
      <c r="K127" s="248"/>
      <c r="L127" s="248"/>
      <c r="M127" s="248"/>
      <c r="N127" s="248"/>
      <c r="O127" s="248"/>
      <c r="P127" s="248"/>
      <c r="Q127" s="296"/>
      <c r="R127" s="256">
        <f>'Future Work- trip % summary'!B132</f>
        <v>0</v>
      </c>
      <c r="S127" s="313">
        <f>'Future Work- trip % summary'!D132</f>
        <v>0</v>
      </c>
      <c r="T127" s="257">
        <f>'Non-survey input values'!$B$26</f>
        <v>220.3</v>
      </c>
      <c r="U127" s="258">
        <f t="shared" si="2"/>
        <v>0</v>
      </c>
      <c r="V127" s="259">
        <f t="shared" si="3"/>
        <v>0</v>
      </c>
      <c r="W127" s="261"/>
      <c r="X127" s="248"/>
      <c r="Y127" s="248"/>
      <c r="Z127" s="248"/>
      <c r="AA127" s="248"/>
    </row>
    <row r="128" spans="1:27" x14ac:dyDescent="0.2">
      <c r="A128" s="248"/>
      <c r="B128" s="248"/>
      <c r="C128" s="248"/>
      <c r="D128" s="248"/>
      <c r="E128" s="248"/>
      <c r="F128" s="248"/>
      <c r="G128" s="248"/>
      <c r="H128" s="248"/>
      <c r="I128" s="248"/>
      <c r="J128" s="248"/>
      <c r="K128" s="248"/>
      <c r="L128" s="248"/>
      <c r="M128" s="248"/>
      <c r="N128" s="248"/>
      <c r="O128" s="248"/>
      <c r="P128" s="248"/>
      <c r="Q128" s="296"/>
      <c r="R128" s="256">
        <f>'Future Work- trip % summary'!B133</f>
        <v>0</v>
      </c>
      <c r="S128" s="313">
        <f>'Future Work- trip % summary'!D133</f>
        <v>0</v>
      </c>
      <c r="T128" s="257">
        <f>'Non-survey input values'!$B$26</f>
        <v>220.3</v>
      </c>
      <c r="U128" s="258">
        <f t="shared" si="2"/>
        <v>0</v>
      </c>
      <c r="V128" s="259">
        <f t="shared" si="3"/>
        <v>0</v>
      </c>
      <c r="W128" s="261"/>
      <c r="X128" s="248"/>
      <c r="Y128" s="248"/>
      <c r="Z128" s="248"/>
      <c r="AA128" s="248"/>
    </row>
    <row r="129" spans="1:27" x14ac:dyDescent="0.2">
      <c r="A129" s="248"/>
      <c r="B129" s="248"/>
      <c r="C129" s="248"/>
      <c r="D129" s="248"/>
      <c r="E129" s="248"/>
      <c r="F129" s="248"/>
      <c r="G129" s="248"/>
      <c r="H129" s="248"/>
      <c r="I129" s="248"/>
      <c r="J129" s="248"/>
      <c r="K129" s="248"/>
      <c r="L129" s="248"/>
      <c r="M129" s="248"/>
      <c r="N129" s="248"/>
      <c r="O129" s="248"/>
      <c r="P129" s="248"/>
      <c r="Q129" s="296"/>
      <c r="R129" s="256">
        <f>'Future Work- trip % summary'!B134</f>
        <v>0</v>
      </c>
      <c r="S129" s="313">
        <f>'Future Work- trip % summary'!D134</f>
        <v>0</v>
      </c>
      <c r="T129" s="257">
        <f>'Non-survey input values'!$B$26</f>
        <v>220.3</v>
      </c>
      <c r="U129" s="258">
        <f t="shared" si="2"/>
        <v>0</v>
      </c>
      <c r="V129" s="259">
        <f t="shared" si="3"/>
        <v>0</v>
      </c>
      <c r="W129" s="261"/>
      <c r="X129" s="248"/>
      <c r="Y129" s="248"/>
      <c r="Z129" s="248"/>
      <c r="AA129" s="248"/>
    </row>
    <row r="130" spans="1:27" x14ac:dyDescent="0.2">
      <c r="A130" s="248"/>
      <c r="B130" s="248"/>
      <c r="C130" s="248"/>
      <c r="D130" s="248"/>
      <c r="E130" s="248"/>
      <c r="F130" s="248"/>
      <c r="G130" s="248"/>
      <c r="H130" s="248"/>
      <c r="I130" s="248"/>
      <c r="J130" s="248"/>
      <c r="K130" s="248"/>
      <c r="L130" s="248"/>
      <c r="M130" s="248"/>
      <c r="N130" s="248"/>
      <c r="O130" s="248"/>
      <c r="P130" s="248"/>
      <c r="Q130" s="296"/>
      <c r="R130" s="256">
        <f>'Future Work- trip % summary'!B135</f>
        <v>0</v>
      </c>
      <c r="S130" s="313">
        <f>'Future Work- trip % summary'!D135</f>
        <v>0</v>
      </c>
      <c r="T130" s="257">
        <f>'Non-survey input values'!$B$26</f>
        <v>220.3</v>
      </c>
      <c r="U130" s="258">
        <f t="shared" si="2"/>
        <v>0</v>
      </c>
      <c r="V130" s="259">
        <f t="shared" si="3"/>
        <v>0</v>
      </c>
      <c r="W130" s="261"/>
      <c r="X130" s="248"/>
      <c r="Y130" s="248"/>
      <c r="Z130" s="248"/>
      <c r="AA130" s="248"/>
    </row>
    <row r="131" spans="1:27" x14ac:dyDescent="0.2">
      <c r="A131" s="248"/>
      <c r="B131" s="248"/>
      <c r="C131" s="248"/>
      <c r="D131" s="248"/>
      <c r="E131" s="248"/>
      <c r="F131" s="248"/>
      <c r="G131" s="248"/>
      <c r="H131" s="248"/>
      <c r="I131" s="248"/>
      <c r="J131" s="248"/>
      <c r="K131" s="248"/>
      <c r="L131" s="248"/>
      <c r="M131" s="248"/>
      <c r="N131" s="248"/>
      <c r="O131" s="248"/>
      <c r="P131" s="248"/>
      <c r="Q131" s="296"/>
      <c r="R131" s="256">
        <f>'Future Work- trip % summary'!B136</f>
        <v>0</v>
      </c>
      <c r="S131" s="313">
        <f>'Future Work- trip % summary'!D136</f>
        <v>0</v>
      </c>
      <c r="T131" s="257">
        <f>'Non-survey input values'!$B$26</f>
        <v>220.3</v>
      </c>
      <c r="U131" s="258">
        <f t="shared" si="2"/>
        <v>0</v>
      </c>
      <c r="V131" s="259">
        <f t="shared" si="3"/>
        <v>0</v>
      </c>
      <c r="W131" s="261"/>
      <c r="X131" s="248"/>
      <c r="Y131" s="248"/>
      <c r="Z131" s="248"/>
      <c r="AA131" s="248"/>
    </row>
    <row r="132" spans="1:27" x14ac:dyDescent="0.2">
      <c r="A132" s="248"/>
      <c r="B132" s="248"/>
      <c r="C132" s="248"/>
      <c r="D132" s="248"/>
      <c r="E132" s="248"/>
      <c r="F132" s="248"/>
      <c r="G132" s="248"/>
      <c r="H132" s="248"/>
      <c r="I132" s="248"/>
      <c r="J132" s="248"/>
      <c r="K132" s="248"/>
      <c r="L132" s="248"/>
      <c r="M132" s="248"/>
      <c r="N132" s="248"/>
      <c r="O132" s="248"/>
      <c r="P132" s="248"/>
      <c r="Q132" s="296"/>
      <c r="R132" s="256">
        <f>'Future Work- trip % summary'!B137</f>
        <v>0</v>
      </c>
      <c r="S132" s="313">
        <f>'Future Work- trip % summary'!D137</f>
        <v>0</v>
      </c>
      <c r="T132" s="257">
        <f>'Non-survey input values'!$B$26</f>
        <v>220.3</v>
      </c>
      <c r="U132" s="258">
        <f t="shared" si="2"/>
        <v>0</v>
      </c>
      <c r="V132" s="259">
        <f t="shared" si="3"/>
        <v>0</v>
      </c>
      <c r="W132" s="261"/>
      <c r="X132" s="248"/>
      <c r="Y132" s="248"/>
      <c r="Z132" s="248"/>
      <c r="AA132" s="248"/>
    </row>
    <row r="133" spans="1:27" x14ac:dyDescent="0.2">
      <c r="A133" s="248"/>
      <c r="B133" s="248"/>
      <c r="C133" s="248"/>
      <c r="D133" s="248"/>
      <c r="E133" s="248"/>
      <c r="F133" s="248"/>
      <c r="G133" s="248"/>
      <c r="H133" s="248"/>
      <c r="I133" s="248"/>
      <c r="J133" s="248"/>
      <c r="K133" s="248"/>
      <c r="L133" s="248"/>
      <c r="M133" s="248"/>
      <c r="N133" s="248"/>
      <c r="O133" s="248"/>
      <c r="P133" s="248"/>
      <c r="Q133" s="296"/>
      <c r="R133" s="256">
        <f>'Future Work- trip % summary'!B138</f>
        <v>0</v>
      </c>
      <c r="S133" s="313">
        <f>'Future Work- trip % summary'!D138</f>
        <v>0</v>
      </c>
      <c r="T133" s="257">
        <f>'Non-survey input values'!$B$26</f>
        <v>220.3</v>
      </c>
      <c r="U133" s="258">
        <f t="shared" si="2"/>
        <v>0</v>
      </c>
      <c r="V133" s="259">
        <f t="shared" si="3"/>
        <v>0</v>
      </c>
      <c r="W133" s="261"/>
      <c r="X133" s="248"/>
      <c r="Y133" s="248"/>
      <c r="Z133" s="248"/>
      <c r="AA133" s="248"/>
    </row>
    <row r="134" spans="1:27" x14ac:dyDescent="0.2">
      <c r="A134" s="248"/>
      <c r="B134" s="248"/>
      <c r="C134" s="248"/>
      <c r="D134" s="248"/>
      <c r="E134" s="248"/>
      <c r="F134" s="248"/>
      <c r="G134" s="248"/>
      <c r="H134" s="248"/>
      <c r="I134" s="248"/>
      <c r="J134" s="248"/>
      <c r="K134" s="248"/>
      <c r="L134" s="248"/>
      <c r="M134" s="248"/>
      <c r="N134" s="248"/>
      <c r="O134" s="248"/>
      <c r="P134" s="248"/>
      <c r="Q134" s="296"/>
      <c r="R134" s="256">
        <f>'Future Work- trip % summary'!B139</f>
        <v>0</v>
      </c>
      <c r="S134" s="313">
        <f>'Future Work- trip % summary'!D139</f>
        <v>0</v>
      </c>
      <c r="T134" s="257">
        <f>'Non-survey input values'!$B$26</f>
        <v>220.3</v>
      </c>
      <c r="U134" s="258">
        <f t="shared" si="2"/>
        <v>0</v>
      </c>
      <c r="V134" s="259">
        <f t="shared" si="3"/>
        <v>0</v>
      </c>
      <c r="W134" s="261"/>
      <c r="X134" s="248"/>
      <c r="Y134" s="248"/>
      <c r="Z134" s="248"/>
      <c r="AA134" s="248"/>
    </row>
    <row r="135" spans="1:27" x14ac:dyDescent="0.2">
      <c r="A135" s="248"/>
      <c r="B135" s="248"/>
      <c r="C135" s="248"/>
      <c r="D135" s="248"/>
      <c r="E135" s="248"/>
      <c r="F135" s="248"/>
      <c r="G135" s="248"/>
      <c r="H135" s="248"/>
      <c r="I135" s="248"/>
      <c r="J135" s="248"/>
      <c r="K135" s="248"/>
      <c r="L135" s="248"/>
      <c r="M135" s="248"/>
      <c r="N135" s="248"/>
      <c r="O135" s="248"/>
      <c r="P135" s="248"/>
      <c r="Q135" s="296"/>
      <c r="R135" s="256">
        <f>'Future Work- trip % summary'!B140</f>
        <v>0</v>
      </c>
      <c r="S135" s="313">
        <f>'Future Work- trip % summary'!D140</f>
        <v>0</v>
      </c>
      <c r="T135" s="257">
        <f>'Non-survey input values'!$B$26</f>
        <v>220.3</v>
      </c>
      <c r="U135" s="258">
        <f t="shared" si="2"/>
        <v>0</v>
      </c>
      <c r="V135" s="259">
        <f t="shared" si="3"/>
        <v>0</v>
      </c>
      <c r="W135" s="261"/>
      <c r="X135" s="248"/>
      <c r="Y135" s="248"/>
      <c r="Z135" s="248"/>
      <c r="AA135" s="248"/>
    </row>
    <row r="136" spans="1:27" x14ac:dyDescent="0.2">
      <c r="A136" s="248"/>
      <c r="B136" s="248"/>
      <c r="C136" s="248"/>
      <c r="D136" s="248"/>
      <c r="E136" s="248"/>
      <c r="F136" s="248"/>
      <c r="G136" s="248"/>
      <c r="H136" s="248"/>
      <c r="I136" s="248"/>
      <c r="J136" s="248"/>
      <c r="K136" s="248"/>
      <c r="L136" s="248"/>
      <c r="M136" s="248"/>
      <c r="N136" s="248"/>
      <c r="O136" s="248"/>
      <c r="P136" s="248"/>
      <c r="Q136" s="296"/>
      <c r="R136" s="256">
        <f>'Future Work- trip % summary'!B141</f>
        <v>0</v>
      </c>
      <c r="S136" s="313">
        <f>'Future Work- trip % summary'!D141</f>
        <v>0</v>
      </c>
      <c r="T136" s="257">
        <f>'Non-survey input values'!$B$26</f>
        <v>220.3</v>
      </c>
      <c r="U136" s="258">
        <f t="shared" si="2"/>
        <v>0</v>
      </c>
      <c r="V136" s="259">
        <f t="shared" si="3"/>
        <v>0</v>
      </c>
      <c r="W136" s="261"/>
      <c r="X136" s="248"/>
      <c r="Y136" s="248"/>
      <c r="Z136" s="248"/>
      <c r="AA136" s="248"/>
    </row>
    <row r="137" spans="1:27" x14ac:dyDescent="0.2">
      <c r="A137" s="248"/>
      <c r="B137" s="248"/>
      <c r="C137" s="248"/>
      <c r="D137" s="248"/>
      <c r="E137" s="248"/>
      <c r="F137" s="248"/>
      <c r="G137" s="248"/>
      <c r="H137" s="248"/>
      <c r="I137" s="248"/>
      <c r="J137" s="248"/>
      <c r="K137" s="248"/>
      <c r="L137" s="248"/>
      <c r="M137" s="248"/>
      <c r="N137" s="248"/>
      <c r="O137" s="248"/>
      <c r="P137" s="248"/>
      <c r="Q137" s="296"/>
      <c r="R137" s="256">
        <f>'Future Work- trip % summary'!B142</f>
        <v>0</v>
      </c>
      <c r="S137" s="313">
        <f>'Future Work- trip % summary'!D142</f>
        <v>0</v>
      </c>
      <c r="T137" s="257">
        <f>'Non-survey input values'!$B$26</f>
        <v>220.3</v>
      </c>
      <c r="U137" s="258">
        <f t="shared" si="2"/>
        <v>0</v>
      </c>
      <c r="V137" s="259">
        <f t="shared" si="3"/>
        <v>0</v>
      </c>
      <c r="W137" s="261"/>
      <c r="X137" s="248"/>
      <c r="Y137" s="248"/>
      <c r="Z137" s="248"/>
      <c r="AA137" s="248"/>
    </row>
    <row r="138" spans="1:27" x14ac:dyDescent="0.2">
      <c r="A138" s="248"/>
      <c r="B138" s="248"/>
      <c r="C138" s="248"/>
      <c r="D138" s="248"/>
      <c r="E138" s="248"/>
      <c r="F138" s="248"/>
      <c r="G138" s="248"/>
      <c r="H138" s="248"/>
      <c r="I138" s="248"/>
      <c r="J138" s="248"/>
      <c r="K138" s="248"/>
      <c r="L138" s="248"/>
      <c r="M138" s="248"/>
      <c r="N138" s="248"/>
      <c r="O138" s="248"/>
      <c r="P138" s="248"/>
      <c r="Q138" s="296"/>
      <c r="R138" s="256">
        <f>'Future Work- trip % summary'!B143</f>
        <v>0</v>
      </c>
      <c r="S138" s="313">
        <f>'Future Work- trip % summary'!D143</f>
        <v>0</v>
      </c>
      <c r="T138" s="257">
        <f>'Non-survey input values'!$B$26</f>
        <v>220.3</v>
      </c>
      <c r="U138" s="258">
        <f t="shared" si="2"/>
        <v>0</v>
      </c>
      <c r="V138" s="259">
        <f t="shared" si="3"/>
        <v>0</v>
      </c>
      <c r="W138" s="261"/>
      <c r="X138" s="248"/>
      <c r="Y138" s="248"/>
      <c r="Z138" s="248"/>
      <c r="AA138" s="248"/>
    </row>
    <row r="139" spans="1:27" x14ac:dyDescent="0.2">
      <c r="A139" s="248"/>
      <c r="B139" s="248"/>
      <c r="C139" s="248"/>
      <c r="D139" s="248"/>
      <c r="E139" s="248"/>
      <c r="F139" s="248"/>
      <c r="G139" s="248"/>
      <c r="H139" s="248"/>
      <c r="I139" s="248"/>
      <c r="J139" s="248"/>
      <c r="K139" s="248"/>
      <c r="L139" s="248"/>
      <c r="M139" s="248"/>
      <c r="N139" s="248"/>
      <c r="O139" s="248"/>
      <c r="P139" s="248"/>
      <c r="Q139" s="296"/>
      <c r="R139" s="256">
        <f>'Future Work- trip % summary'!B144</f>
        <v>0</v>
      </c>
      <c r="S139" s="313">
        <f>'Future Work- trip % summary'!D144</f>
        <v>0</v>
      </c>
      <c r="T139" s="257">
        <f>'Non-survey input values'!$B$26</f>
        <v>220.3</v>
      </c>
      <c r="U139" s="258">
        <f t="shared" si="2"/>
        <v>0</v>
      </c>
      <c r="V139" s="259">
        <f t="shared" si="3"/>
        <v>0</v>
      </c>
      <c r="W139" s="261"/>
      <c r="X139" s="248"/>
      <c r="Y139" s="248"/>
      <c r="Z139" s="248"/>
      <c r="AA139" s="248"/>
    </row>
    <row r="140" spans="1:27" x14ac:dyDescent="0.2">
      <c r="A140" s="248"/>
      <c r="B140" s="248"/>
      <c r="C140" s="248"/>
      <c r="D140" s="248"/>
      <c r="E140" s="248"/>
      <c r="F140" s="248"/>
      <c r="G140" s="248"/>
      <c r="H140" s="248"/>
      <c r="I140" s="248"/>
      <c r="J140" s="248"/>
      <c r="K140" s="248"/>
      <c r="L140" s="248"/>
      <c r="M140" s="248"/>
      <c r="N140" s="248"/>
      <c r="O140" s="248"/>
      <c r="P140" s="248"/>
      <c r="Q140" s="296"/>
      <c r="R140" s="256">
        <f>'Future Work- trip % summary'!B145</f>
        <v>0</v>
      </c>
      <c r="S140" s="313">
        <f>'Future Work- trip % summary'!D145</f>
        <v>0</v>
      </c>
      <c r="T140" s="257">
        <f>'Non-survey input values'!$B$26</f>
        <v>220.3</v>
      </c>
      <c r="U140" s="258">
        <f t="shared" ref="U140:U203" si="4">R140/5</f>
        <v>0</v>
      </c>
      <c r="V140" s="259">
        <f t="shared" ref="V140:V203" si="5">$B$5*$S140*$T140*U140</f>
        <v>0</v>
      </c>
      <c r="W140" s="261"/>
      <c r="X140" s="248"/>
      <c r="Y140" s="248"/>
      <c r="Z140" s="248"/>
      <c r="AA140" s="248"/>
    </row>
    <row r="141" spans="1:27" x14ac:dyDescent="0.2">
      <c r="A141" s="248"/>
      <c r="B141" s="248"/>
      <c r="C141" s="248"/>
      <c r="D141" s="248"/>
      <c r="E141" s="248"/>
      <c r="F141" s="248"/>
      <c r="G141" s="248"/>
      <c r="H141" s="248"/>
      <c r="I141" s="248"/>
      <c r="J141" s="248"/>
      <c r="K141" s="248"/>
      <c r="L141" s="248"/>
      <c r="M141" s="248"/>
      <c r="N141" s="248"/>
      <c r="O141" s="248"/>
      <c r="P141" s="248"/>
      <c r="Q141" s="296"/>
      <c r="R141" s="256">
        <f>'Future Work- trip % summary'!B146</f>
        <v>0</v>
      </c>
      <c r="S141" s="313">
        <f>'Future Work- trip % summary'!D146</f>
        <v>0</v>
      </c>
      <c r="T141" s="257">
        <f>'Non-survey input values'!$B$26</f>
        <v>220.3</v>
      </c>
      <c r="U141" s="258">
        <f t="shared" si="4"/>
        <v>0</v>
      </c>
      <c r="V141" s="259">
        <f t="shared" si="5"/>
        <v>0</v>
      </c>
      <c r="W141" s="261"/>
      <c r="X141" s="248"/>
      <c r="Y141" s="248"/>
      <c r="Z141" s="248"/>
      <c r="AA141" s="248"/>
    </row>
    <row r="142" spans="1:27" x14ac:dyDescent="0.2">
      <c r="A142" s="248"/>
      <c r="B142" s="248"/>
      <c r="C142" s="248"/>
      <c r="D142" s="248"/>
      <c r="E142" s="248"/>
      <c r="F142" s="248"/>
      <c r="G142" s="248"/>
      <c r="H142" s="248"/>
      <c r="I142" s="248"/>
      <c r="J142" s="248"/>
      <c r="K142" s="248"/>
      <c r="L142" s="248"/>
      <c r="M142" s="248"/>
      <c r="N142" s="248"/>
      <c r="O142" s="248"/>
      <c r="P142" s="248"/>
      <c r="Q142" s="296"/>
      <c r="R142" s="256">
        <f>'Future Work- trip % summary'!B147</f>
        <v>0</v>
      </c>
      <c r="S142" s="313">
        <f>'Future Work- trip % summary'!D147</f>
        <v>0</v>
      </c>
      <c r="T142" s="257">
        <f>'Non-survey input values'!$B$26</f>
        <v>220.3</v>
      </c>
      <c r="U142" s="258">
        <f t="shared" si="4"/>
        <v>0</v>
      </c>
      <c r="V142" s="259">
        <f t="shared" si="5"/>
        <v>0</v>
      </c>
      <c r="W142" s="261"/>
      <c r="X142" s="248"/>
      <c r="Y142" s="248"/>
      <c r="Z142" s="248"/>
      <c r="AA142" s="248"/>
    </row>
    <row r="143" spans="1:27" x14ac:dyDescent="0.2">
      <c r="A143" s="248"/>
      <c r="B143" s="248"/>
      <c r="C143" s="248"/>
      <c r="D143" s="248"/>
      <c r="E143" s="248"/>
      <c r="F143" s="248"/>
      <c r="G143" s="248"/>
      <c r="H143" s="248"/>
      <c r="I143" s="248"/>
      <c r="J143" s="248"/>
      <c r="K143" s="248"/>
      <c r="L143" s="248"/>
      <c r="M143" s="248"/>
      <c r="N143" s="248"/>
      <c r="O143" s="248"/>
      <c r="P143" s="248"/>
      <c r="Q143" s="296"/>
      <c r="R143" s="256">
        <f>'Future Work- trip % summary'!B148</f>
        <v>0</v>
      </c>
      <c r="S143" s="313">
        <f>'Future Work- trip % summary'!D148</f>
        <v>0</v>
      </c>
      <c r="T143" s="257">
        <f>'Non-survey input values'!$B$26</f>
        <v>220.3</v>
      </c>
      <c r="U143" s="258">
        <f t="shared" si="4"/>
        <v>0</v>
      </c>
      <c r="V143" s="259">
        <f t="shared" si="5"/>
        <v>0</v>
      </c>
      <c r="W143" s="261"/>
      <c r="X143" s="248"/>
      <c r="Y143" s="248"/>
      <c r="Z143" s="248"/>
      <c r="AA143" s="248"/>
    </row>
    <row r="144" spans="1:27" x14ac:dyDescent="0.2">
      <c r="A144" s="248"/>
      <c r="B144" s="248"/>
      <c r="C144" s="248"/>
      <c r="D144" s="248"/>
      <c r="E144" s="248"/>
      <c r="F144" s="248"/>
      <c r="G144" s="248"/>
      <c r="H144" s="248"/>
      <c r="I144" s="248"/>
      <c r="J144" s="248"/>
      <c r="K144" s="248"/>
      <c r="L144" s="248"/>
      <c r="M144" s="248"/>
      <c r="N144" s="248"/>
      <c r="O144" s="248"/>
      <c r="P144" s="248"/>
      <c r="Q144" s="296"/>
      <c r="R144" s="256">
        <f>'Future Work- trip % summary'!B149</f>
        <v>0</v>
      </c>
      <c r="S144" s="313">
        <f>'Future Work- trip % summary'!D149</f>
        <v>0</v>
      </c>
      <c r="T144" s="257">
        <f>'Non-survey input values'!$B$26</f>
        <v>220.3</v>
      </c>
      <c r="U144" s="258">
        <f t="shared" si="4"/>
        <v>0</v>
      </c>
      <c r="V144" s="259">
        <f t="shared" si="5"/>
        <v>0</v>
      </c>
      <c r="W144" s="261"/>
      <c r="X144" s="248"/>
      <c r="Y144" s="248"/>
      <c r="Z144" s="248"/>
      <c r="AA144" s="248"/>
    </row>
    <row r="145" spans="1:27" x14ac:dyDescent="0.2">
      <c r="A145" s="248"/>
      <c r="B145" s="248"/>
      <c r="C145" s="248"/>
      <c r="D145" s="248"/>
      <c r="E145" s="248"/>
      <c r="F145" s="248"/>
      <c r="G145" s="248"/>
      <c r="H145" s="248"/>
      <c r="I145" s="248"/>
      <c r="J145" s="248"/>
      <c r="K145" s="248"/>
      <c r="L145" s="248"/>
      <c r="M145" s="248"/>
      <c r="N145" s="248"/>
      <c r="O145" s="248"/>
      <c r="P145" s="248"/>
      <c r="Q145" s="296"/>
      <c r="R145" s="256">
        <f>'Future Work- trip % summary'!B150</f>
        <v>0</v>
      </c>
      <c r="S145" s="313">
        <f>'Future Work- trip % summary'!D150</f>
        <v>0</v>
      </c>
      <c r="T145" s="257">
        <f>'Non-survey input values'!$B$26</f>
        <v>220.3</v>
      </c>
      <c r="U145" s="258">
        <f t="shared" si="4"/>
        <v>0</v>
      </c>
      <c r="V145" s="259">
        <f t="shared" si="5"/>
        <v>0</v>
      </c>
      <c r="W145" s="261"/>
      <c r="X145" s="248"/>
      <c r="Y145" s="248"/>
      <c r="Z145" s="248"/>
      <c r="AA145" s="248"/>
    </row>
    <row r="146" spans="1:27" x14ac:dyDescent="0.2">
      <c r="A146" s="248"/>
      <c r="B146" s="248"/>
      <c r="C146" s="248"/>
      <c r="D146" s="248"/>
      <c r="E146" s="248"/>
      <c r="F146" s="248"/>
      <c r="G146" s="248"/>
      <c r="H146" s="248"/>
      <c r="I146" s="248"/>
      <c r="J146" s="248"/>
      <c r="K146" s="248"/>
      <c r="L146" s="248"/>
      <c r="M146" s="248"/>
      <c r="N146" s="248"/>
      <c r="O146" s="248"/>
      <c r="P146" s="248"/>
      <c r="Q146" s="296"/>
      <c r="R146" s="256">
        <f>'Future Work- trip % summary'!B151</f>
        <v>0</v>
      </c>
      <c r="S146" s="313">
        <f>'Future Work- trip % summary'!D151</f>
        <v>0</v>
      </c>
      <c r="T146" s="257">
        <f>'Non-survey input values'!$B$26</f>
        <v>220.3</v>
      </c>
      <c r="U146" s="258">
        <f t="shared" si="4"/>
        <v>0</v>
      </c>
      <c r="V146" s="259">
        <f t="shared" si="5"/>
        <v>0</v>
      </c>
      <c r="W146" s="261"/>
      <c r="X146" s="248"/>
      <c r="Y146" s="248"/>
      <c r="Z146" s="248"/>
      <c r="AA146" s="248"/>
    </row>
    <row r="147" spans="1:27" x14ac:dyDescent="0.2">
      <c r="A147" s="248"/>
      <c r="B147" s="248"/>
      <c r="C147" s="248"/>
      <c r="D147" s="248"/>
      <c r="E147" s="248"/>
      <c r="F147" s="248"/>
      <c r="G147" s="248"/>
      <c r="H147" s="248"/>
      <c r="I147" s="248"/>
      <c r="J147" s="248"/>
      <c r="K147" s="248"/>
      <c r="L147" s="248"/>
      <c r="M147" s="248"/>
      <c r="N147" s="248"/>
      <c r="O147" s="248"/>
      <c r="P147" s="248"/>
      <c r="Q147" s="296"/>
      <c r="R147" s="256">
        <f>'Future Work- trip % summary'!B152</f>
        <v>0</v>
      </c>
      <c r="S147" s="313">
        <f>'Future Work- trip % summary'!D152</f>
        <v>0</v>
      </c>
      <c r="T147" s="257">
        <f>'Non-survey input values'!$B$26</f>
        <v>220.3</v>
      </c>
      <c r="U147" s="258">
        <f t="shared" si="4"/>
        <v>0</v>
      </c>
      <c r="V147" s="259">
        <f t="shared" si="5"/>
        <v>0</v>
      </c>
      <c r="W147" s="261"/>
      <c r="X147" s="248"/>
      <c r="Y147" s="248"/>
      <c r="Z147" s="248"/>
      <c r="AA147" s="248"/>
    </row>
    <row r="148" spans="1:27" x14ac:dyDescent="0.2">
      <c r="A148" s="248"/>
      <c r="B148" s="248"/>
      <c r="C148" s="248"/>
      <c r="D148" s="248"/>
      <c r="E148" s="248"/>
      <c r="F148" s="248"/>
      <c r="G148" s="248"/>
      <c r="H148" s="248"/>
      <c r="I148" s="248"/>
      <c r="J148" s="248"/>
      <c r="K148" s="248"/>
      <c r="L148" s="248"/>
      <c r="M148" s="248"/>
      <c r="N148" s="248"/>
      <c r="O148" s="248"/>
      <c r="P148" s="248"/>
      <c r="Q148" s="296"/>
      <c r="R148" s="256">
        <f>'Future Work- trip % summary'!B153</f>
        <v>0</v>
      </c>
      <c r="S148" s="313">
        <f>'Future Work- trip % summary'!D153</f>
        <v>0</v>
      </c>
      <c r="T148" s="257">
        <f>'Non-survey input values'!$B$26</f>
        <v>220.3</v>
      </c>
      <c r="U148" s="258">
        <f t="shared" si="4"/>
        <v>0</v>
      </c>
      <c r="V148" s="259">
        <f t="shared" si="5"/>
        <v>0</v>
      </c>
      <c r="W148" s="261"/>
      <c r="X148" s="248"/>
      <c r="Y148" s="248"/>
      <c r="Z148" s="248"/>
      <c r="AA148" s="248"/>
    </row>
    <row r="149" spans="1:27" x14ac:dyDescent="0.2">
      <c r="A149" s="248"/>
      <c r="B149" s="248"/>
      <c r="C149" s="248"/>
      <c r="D149" s="248"/>
      <c r="E149" s="248"/>
      <c r="F149" s="248"/>
      <c r="G149" s="248"/>
      <c r="H149" s="248"/>
      <c r="I149" s="248"/>
      <c r="J149" s="248"/>
      <c r="K149" s="248"/>
      <c r="L149" s="248"/>
      <c r="M149" s="248"/>
      <c r="N149" s="248"/>
      <c r="O149" s="248"/>
      <c r="P149" s="248"/>
      <c r="Q149" s="296"/>
      <c r="R149" s="256">
        <f>'Future Work- trip % summary'!B154</f>
        <v>0</v>
      </c>
      <c r="S149" s="313">
        <f>'Future Work- trip % summary'!D154</f>
        <v>0</v>
      </c>
      <c r="T149" s="257">
        <f>'Non-survey input values'!$B$26</f>
        <v>220.3</v>
      </c>
      <c r="U149" s="258">
        <f t="shared" si="4"/>
        <v>0</v>
      </c>
      <c r="V149" s="259">
        <f t="shared" si="5"/>
        <v>0</v>
      </c>
      <c r="W149" s="261"/>
      <c r="X149" s="248"/>
      <c r="Y149" s="248"/>
      <c r="Z149" s="248"/>
      <c r="AA149" s="248"/>
    </row>
    <row r="150" spans="1:27" x14ac:dyDescent="0.2">
      <c r="A150" s="248"/>
      <c r="B150" s="248"/>
      <c r="C150" s="248"/>
      <c r="D150" s="248"/>
      <c r="E150" s="248"/>
      <c r="F150" s="248"/>
      <c r="G150" s="248"/>
      <c r="H150" s="248"/>
      <c r="I150" s="248"/>
      <c r="J150" s="248"/>
      <c r="K150" s="248"/>
      <c r="L150" s="248"/>
      <c r="M150" s="248"/>
      <c r="N150" s="248"/>
      <c r="O150" s="248"/>
      <c r="P150" s="248"/>
      <c r="Q150" s="296"/>
      <c r="R150" s="256">
        <f>'Future Work- trip % summary'!B155</f>
        <v>0</v>
      </c>
      <c r="S150" s="313">
        <f>'Future Work- trip % summary'!D155</f>
        <v>0</v>
      </c>
      <c r="T150" s="257">
        <f>'Non-survey input values'!$B$26</f>
        <v>220.3</v>
      </c>
      <c r="U150" s="258">
        <f t="shared" si="4"/>
        <v>0</v>
      </c>
      <c r="V150" s="259">
        <f t="shared" si="5"/>
        <v>0</v>
      </c>
      <c r="W150" s="261"/>
      <c r="X150" s="248"/>
      <c r="Y150" s="248"/>
      <c r="Z150" s="248"/>
      <c r="AA150" s="248"/>
    </row>
    <row r="151" spans="1:27" x14ac:dyDescent="0.2">
      <c r="A151" s="248"/>
      <c r="B151" s="248"/>
      <c r="C151" s="248"/>
      <c r="D151" s="248"/>
      <c r="E151" s="248"/>
      <c r="F151" s="248"/>
      <c r="G151" s="248"/>
      <c r="H151" s="248"/>
      <c r="I151" s="248"/>
      <c r="J151" s="248"/>
      <c r="K151" s="248"/>
      <c r="L151" s="248"/>
      <c r="M151" s="248"/>
      <c r="N151" s="248"/>
      <c r="O151" s="248"/>
      <c r="P151" s="248"/>
      <c r="Q151" s="296"/>
      <c r="R151" s="256">
        <f>'Future Work- trip % summary'!B156</f>
        <v>0</v>
      </c>
      <c r="S151" s="313">
        <f>'Future Work- trip % summary'!D156</f>
        <v>0</v>
      </c>
      <c r="T151" s="257">
        <f>'Non-survey input values'!$B$26</f>
        <v>220.3</v>
      </c>
      <c r="U151" s="258">
        <f t="shared" si="4"/>
        <v>0</v>
      </c>
      <c r="V151" s="259">
        <f t="shared" si="5"/>
        <v>0</v>
      </c>
      <c r="W151" s="261"/>
      <c r="X151" s="248"/>
      <c r="Y151" s="248"/>
      <c r="Z151" s="248"/>
      <c r="AA151" s="248"/>
    </row>
    <row r="152" spans="1:27" x14ac:dyDescent="0.2">
      <c r="A152" s="248"/>
      <c r="B152" s="248"/>
      <c r="C152" s="248"/>
      <c r="D152" s="248"/>
      <c r="E152" s="248"/>
      <c r="F152" s="248"/>
      <c r="G152" s="248"/>
      <c r="H152" s="248"/>
      <c r="I152" s="248"/>
      <c r="J152" s="248"/>
      <c r="K152" s="248"/>
      <c r="L152" s="248"/>
      <c r="M152" s="248"/>
      <c r="N152" s="248"/>
      <c r="O152" s="248"/>
      <c r="P152" s="248"/>
      <c r="Q152" s="296"/>
      <c r="R152" s="256">
        <f>'Future Work- trip % summary'!B157</f>
        <v>0</v>
      </c>
      <c r="S152" s="313">
        <f>'Future Work- trip % summary'!D157</f>
        <v>0</v>
      </c>
      <c r="T152" s="257">
        <f>'Non-survey input values'!$B$26</f>
        <v>220.3</v>
      </c>
      <c r="U152" s="258">
        <f t="shared" si="4"/>
        <v>0</v>
      </c>
      <c r="V152" s="259">
        <f t="shared" si="5"/>
        <v>0</v>
      </c>
      <c r="W152" s="261"/>
      <c r="X152" s="248"/>
      <c r="Y152" s="248"/>
      <c r="Z152" s="248"/>
      <c r="AA152" s="248"/>
    </row>
    <row r="153" spans="1:27" x14ac:dyDescent="0.2">
      <c r="A153" s="248"/>
      <c r="B153" s="248"/>
      <c r="C153" s="248"/>
      <c r="D153" s="248"/>
      <c r="E153" s="248"/>
      <c r="F153" s="248"/>
      <c r="G153" s="248"/>
      <c r="H153" s="248"/>
      <c r="I153" s="248"/>
      <c r="J153" s="248"/>
      <c r="K153" s="248"/>
      <c r="L153" s="248"/>
      <c r="M153" s="248"/>
      <c r="N153" s="248"/>
      <c r="O153" s="248"/>
      <c r="P153" s="248"/>
      <c r="Q153" s="296"/>
      <c r="R153" s="256">
        <f>'Future Work- trip % summary'!B158</f>
        <v>0</v>
      </c>
      <c r="S153" s="313">
        <f>'Future Work- trip % summary'!D158</f>
        <v>0</v>
      </c>
      <c r="T153" s="257">
        <f>'Non-survey input values'!$B$26</f>
        <v>220.3</v>
      </c>
      <c r="U153" s="258">
        <f t="shared" si="4"/>
        <v>0</v>
      </c>
      <c r="V153" s="259">
        <f t="shared" si="5"/>
        <v>0</v>
      </c>
      <c r="W153" s="261"/>
      <c r="X153" s="248"/>
      <c r="Y153" s="248"/>
      <c r="Z153" s="248"/>
      <c r="AA153" s="248"/>
    </row>
    <row r="154" spans="1:27" x14ac:dyDescent="0.2">
      <c r="A154" s="248"/>
      <c r="B154" s="248"/>
      <c r="C154" s="248"/>
      <c r="D154" s="248"/>
      <c r="E154" s="248"/>
      <c r="F154" s="248"/>
      <c r="G154" s="248"/>
      <c r="H154" s="248"/>
      <c r="I154" s="248"/>
      <c r="J154" s="248"/>
      <c r="K154" s="248"/>
      <c r="L154" s="248"/>
      <c r="M154" s="248"/>
      <c r="N154" s="248"/>
      <c r="O154" s="248"/>
      <c r="P154" s="248"/>
      <c r="Q154" s="296"/>
      <c r="R154" s="256">
        <f>'Future Work- trip % summary'!B159</f>
        <v>0</v>
      </c>
      <c r="S154" s="313">
        <f>'Future Work- trip % summary'!D159</f>
        <v>0</v>
      </c>
      <c r="T154" s="257">
        <f>'Non-survey input values'!$B$26</f>
        <v>220.3</v>
      </c>
      <c r="U154" s="258">
        <f t="shared" si="4"/>
        <v>0</v>
      </c>
      <c r="V154" s="259">
        <f t="shared" si="5"/>
        <v>0</v>
      </c>
      <c r="W154" s="261"/>
      <c r="X154" s="248"/>
      <c r="Y154" s="248"/>
      <c r="Z154" s="248"/>
      <c r="AA154" s="248"/>
    </row>
    <row r="155" spans="1:27" x14ac:dyDescent="0.2">
      <c r="A155" s="248"/>
      <c r="B155" s="248"/>
      <c r="C155" s="248"/>
      <c r="D155" s="248"/>
      <c r="E155" s="248"/>
      <c r="F155" s="248"/>
      <c r="G155" s="248"/>
      <c r="H155" s="248"/>
      <c r="I155" s="248"/>
      <c r="J155" s="248"/>
      <c r="K155" s="248"/>
      <c r="L155" s="248"/>
      <c r="M155" s="248"/>
      <c r="N155" s="248"/>
      <c r="O155" s="248"/>
      <c r="P155" s="248"/>
      <c r="Q155" s="296"/>
      <c r="R155" s="256">
        <f>'Future Work- trip % summary'!B160</f>
        <v>0</v>
      </c>
      <c r="S155" s="313">
        <f>'Future Work- trip % summary'!D160</f>
        <v>0</v>
      </c>
      <c r="T155" s="257">
        <f>'Non-survey input values'!$B$26</f>
        <v>220.3</v>
      </c>
      <c r="U155" s="258">
        <f t="shared" si="4"/>
        <v>0</v>
      </c>
      <c r="V155" s="259">
        <f t="shared" si="5"/>
        <v>0</v>
      </c>
      <c r="W155" s="261"/>
      <c r="X155" s="248"/>
      <c r="Y155" s="248"/>
      <c r="Z155" s="248"/>
      <c r="AA155" s="248"/>
    </row>
    <row r="156" spans="1:27" x14ac:dyDescent="0.2">
      <c r="A156" s="248"/>
      <c r="B156" s="248"/>
      <c r="C156" s="248"/>
      <c r="D156" s="248"/>
      <c r="E156" s="248"/>
      <c r="F156" s="248"/>
      <c r="G156" s="248"/>
      <c r="H156" s="248"/>
      <c r="I156" s="248"/>
      <c r="J156" s="248"/>
      <c r="K156" s="248"/>
      <c r="L156" s="248"/>
      <c r="M156" s="248"/>
      <c r="N156" s="248"/>
      <c r="O156" s="248"/>
      <c r="P156" s="248"/>
      <c r="Q156" s="296"/>
      <c r="R156" s="256">
        <f>'Future Work- trip % summary'!B161</f>
        <v>0</v>
      </c>
      <c r="S156" s="313">
        <f>'Future Work- trip % summary'!D161</f>
        <v>0</v>
      </c>
      <c r="T156" s="257">
        <f>'Non-survey input values'!$B$26</f>
        <v>220.3</v>
      </c>
      <c r="U156" s="258">
        <f t="shared" si="4"/>
        <v>0</v>
      </c>
      <c r="V156" s="259">
        <f t="shared" si="5"/>
        <v>0</v>
      </c>
      <c r="W156" s="261"/>
      <c r="X156" s="248"/>
      <c r="Y156" s="248"/>
      <c r="Z156" s="248"/>
      <c r="AA156" s="248"/>
    </row>
    <row r="157" spans="1:27" x14ac:dyDescent="0.2">
      <c r="A157" s="248"/>
      <c r="B157" s="248"/>
      <c r="C157" s="248"/>
      <c r="D157" s="248"/>
      <c r="E157" s="248"/>
      <c r="F157" s="248"/>
      <c r="G157" s="248"/>
      <c r="H157" s="248"/>
      <c r="I157" s="248"/>
      <c r="J157" s="248"/>
      <c r="K157" s="248"/>
      <c r="L157" s="248"/>
      <c r="M157" s="248"/>
      <c r="N157" s="248"/>
      <c r="O157" s="248"/>
      <c r="P157" s="248"/>
      <c r="Q157" s="296"/>
      <c r="R157" s="256">
        <f>'Future Work- trip % summary'!B162</f>
        <v>0</v>
      </c>
      <c r="S157" s="313">
        <f>'Future Work- trip % summary'!D162</f>
        <v>0</v>
      </c>
      <c r="T157" s="257">
        <f>'Non-survey input values'!$B$26</f>
        <v>220.3</v>
      </c>
      <c r="U157" s="258">
        <f t="shared" si="4"/>
        <v>0</v>
      </c>
      <c r="V157" s="259">
        <f t="shared" si="5"/>
        <v>0</v>
      </c>
      <c r="W157" s="261"/>
      <c r="X157" s="248"/>
      <c r="Y157" s="248"/>
      <c r="Z157" s="248"/>
      <c r="AA157" s="248"/>
    </row>
    <row r="158" spans="1:27" x14ac:dyDescent="0.2">
      <c r="A158" s="248"/>
      <c r="B158" s="248"/>
      <c r="C158" s="248"/>
      <c r="D158" s="248"/>
      <c r="E158" s="248"/>
      <c r="F158" s="248"/>
      <c r="G158" s="248"/>
      <c r="H158" s="248"/>
      <c r="I158" s="248"/>
      <c r="J158" s="248"/>
      <c r="K158" s="248"/>
      <c r="L158" s="248"/>
      <c r="M158" s="248"/>
      <c r="N158" s="248"/>
      <c r="O158" s="248"/>
      <c r="P158" s="248"/>
      <c r="Q158" s="296"/>
      <c r="R158" s="256">
        <f>'Future Work- trip % summary'!B163</f>
        <v>0</v>
      </c>
      <c r="S158" s="313">
        <f>'Future Work- trip % summary'!D163</f>
        <v>0</v>
      </c>
      <c r="T158" s="257">
        <f>'Non-survey input values'!$B$26</f>
        <v>220.3</v>
      </c>
      <c r="U158" s="258">
        <f t="shared" si="4"/>
        <v>0</v>
      </c>
      <c r="V158" s="259">
        <f t="shared" si="5"/>
        <v>0</v>
      </c>
      <c r="W158" s="261"/>
      <c r="X158" s="248"/>
      <c r="Y158" s="248"/>
      <c r="Z158" s="248"/>
      <c r="AA158" s="248"/>
    </row>
    <row r="159" spans="1:27" x14ac:dyDescent="0.2">
      <c r="A159" s="248"/>
      <c r="B159" s="248"/>
      <c r="C159" s="248"/>
      <c r="D159" s="248"/>
      <c r="E159" s="248"/>
      <c r="F159" s="248"/>
      <c r="G159" s="248"/>
      <c r="H159" s="248"/>
      <c r="I159" s="248"/>
      <c r="J159" s="248"/>
      <c r="K159" s="248"/>
      <c r="L159" s="248"/>
      <c r="M159" s="248"/>
      <c r="N159" s="248"/>
      <c r="O159" s="248"/>
      <c r="P159" s="248"/>
      <c r="Q159" s="296"/>
      <c r="R159" s="256">
        <f>'Future Work- trip % summary'!B164</f>
        <v>0</v>
      </c>
      <c r="S159" s="313">
        <f>'Future Work- trip % summary'!D164</f>
        <v>0</v>
      </c>
      <c r="T159" s="257">
        <f>'Non-survey input values'!$B$26</f>
        <v>220.3</v>
      </c>
      <c r="U159" s="258">
        <f t="shared" si="4"/>
        <v>0</v>
      </c>
      <c r="V159" s="259">
        <f t="shared" si="5"/>
        <v>0</v>
      </c>
      <c r="W159" s="261"/>
      <c r="X159" s="248"/>
      <c r="Y159" s="248"/>
      <c r="Z159" s="248"/>
      <c r="AA159" s="248"/>
    </row>
    <row r="160" spans="1:27" x14ac:dyDescent="0.2">
      <c r="A160" s="248"/>
      <c r="B160" s="248"/>
      <c r="C160" s="248"/>
      <c r="D160" s="248"/>
      <c r="E160" s="248"/>
      <c r="F160" s="248"/>
      <c r="G160" s="248"/>
      <c r="H160" s="248"/>
      <c r="I160" s="248"/>
      <c r="J160" s="248"/>
      <c r="K160" s="248"/>
      <c r="L160" s="248"/>
      <c r="M160" s="248"/>
      <c r="N160" s="248"/>
      <c r="O160" s="248"/>
      <c r="P160" s="248"/>
      <c r="Q160" s="296"/>
      <c r="R160" s="256">
        <f>'Future Work- trip % summary'!B165</f>
        <v>0</v>
      </c>
      <c r="S160" s="313">
        <f>'Future Work- trip % summary'!D165</f>
        <v>0</v>
      </c>
      <c r="T160" s="257">
        <f>'Non-survey input values'!$B$26</f>
        <v>220.3</v>
      </c>
      <c r="U160" s="258">
        <f t="shared" si="4"/>
        <v>0</v>
      </c>
      <c r="V160" s="259">
        <f t="shared" si="5"/>
        <v>0</v>
      </c>
      <c r="W160" s="261"/>
      <c r="X160" s="248"/>
      <c r="Y160" s="248"/>
      <c r="Z160" s="248"/>
      <c r="AA160" s="248"/>
    </row>
    <row r="161" spans="1:27" x14ac:dyDescent="0.2">
      <c r="A161" s="248"/>
      <c r="B161" s="248"/>
      <c r="C161" s="248"/>
      <c r="D161" s="248"/>
      <c r="E161" s="248"/>
      <c r="F161" s="248"/>
      <c r="G161" s="248"/>
      <c r="H161" s="248"/>
      <c r="I161" s="248"/>
      <c r="J161" s="248"/>
      <c r="K161" s="248"/>
      <c r="L161" s="248"/>
      <c r="M161" s="248"/>
      <c r="N161" s="248"/>
      <c r="O161" s="248"/>
      <c r="P161" s="248"/>
      <c r="Q161" s="296"/>
      <c r="R161" s="256">
        <f>'Future Work- trip % summary'!B166</f>
        <v>0</v>
      </c>
      <c r="S161" s="313">
        <f>'Future Work- trip % summary'!D166</f>
        <v>0</v>
      </c>
      <c r="T161" s="257">
        <f>'Non-survey input values'!$B$26</f>
        <v>220.3</v>
      </c>
      <c r="U161" s="258">
        <f t="shared" si="4"/>
        <v>0</v>
      </c>
      <c r="V161" s="259">
        <f t="shared" si="5"/>
        <v>0</v>
      </c>
      <c r="W161" s="261"/>
      <c r="X161" s="248"/>
      <c r="Y161" s="248"/>
      <c r="Z161" s="248"/>
      <c r="AA161" s="248"/>
    </row>
    <row r="162" spans="1:27" x14ac:dyDescent="0.2">
      <c r="A162" s="248"/>
      <c r="B162" s="248"/>
      <c r="C162" s="248"/>
      <c r="D162" s="248"/>
      <c r="E162" s="248"/>
      <c r="F162" s="248"/>
      <c r="G162" s="248"/>
      <c r="H162" s="248"/>
      <c r="I162" s="248"/>
      <c r="J162" s="248"/>
      <c r="K162" s="248"/>
      <c r="L162" s="248"/>
      <c r="M162" s="248"/>
      <c r="N162" s="248"/>
      <c r="O162" s="248"/>
      <c r="P162" s="248"/>
      <c r="Q162" s="296"/>
      <c r="R162" s="256">
        <f>'Future Work- trip % summary'!B167</f>
        <v>0</v>
      </c>
      <c r="S162" s="313">
        <f>'Future Work- trip % summary'!D167</f>
        <v>0</v>
      </c>
      <c r="T162" s="257">
        <f>'Non-survey input values'!$B$26</f>
        <v>220.3</v>
      </c>
      <c r="U162" s="258">
        <f t="shared" si="4"/>
        <v>0</v>
      </c>
      <c r="V162" s="259">
        <f t="shared" si="5"/>
        <v>0</v>
      </c>
      <c r="W162" s="261"/>
      <c r="X162" s="248"/>
      <c r="Y162" s="248"/>
      <c r="Z162" s="248"/>
      <c r="AA162" s="248"/>
    </row>
    <row r="163" spans="1:27" x14ac:dyDescent="0.2">
      <c r="A163" s="248"/>
      <c r="B163" s="248"/>
      <c r="C163" s="248"/>
      <c r="D163" s="248"/>
      <c r="E163" s="248"/>
      <c r="F163" s="248"/>
      <c r="G163" s="248"/>
      <c r="H163" s="248"/>
      <c r="I163" s="248"/>
      <c r="J163" s="248"/>
      <c r="K163" s="248"/>
      <c r="L163" s="248"/>
      <c r="M163" s="248"/>
      <c r="N163" s="248"/>
      <c r="O163" s="248"/>
      <c r="P163" s="248"/>
      <c r="Q163" s="296"/>
      <c r="R163" s="256">
        <f>'Future Work- trip % summary'!B168</f>
        <v>0</v>
      </c>
      <c r="S163" s="313">
        <f>'Future Work- trip % summary'!D168</f>
        <v>0</v>
      </c>
      <c r="T163" s="257">
        <f>'Non-survey input values'!$B$26</f>
        <v>220.3</v>
      </c>
      <c r="U163" s="258">
        <f t="shared" si="4"/>
        <v>0</v>
      </c>
      <c r="V163" s="259">
        <f t="shared" si="5"/>
        <v>0</v>
      </c>
      <c r="W163" s="261"/>
      <c r="X163" s="248"/>
      <c r="Y163" s="248"/>
      <c r="Z163" s="248"/>
      <c r="AA163" s="248"/>
    </row>
    <row r="164" spans="1:27" x14ac:dyDescent="0.2">
      <c r="A164" s="248"/>
      <c r="B164" s="248"/>
      <c r="C164" s="248"/>
      <c r="D164" s="248"/>
      <c r="E164" s="248"/>
      <c r="F164" s="248"/>
      <c r="G164" s="248"/>
      <c r="H164" s="248"/>
      <c r="I164" s="248"/>
      <c r="J164" s="248"/>
      <c r="K164" s="248"/>
      <c r="L164" s="248"/>
      <c r="M164" s="248"/>
      <c r="N164" s="248"/>
      <c r="O164" s="248"/>
      <c r="P164" s="248"/>
      <c r="Q164" s="296"/>
      <c r="R164" s="256">
        <f>'Future Work- trip % summary'!B169</f>
        <v>0</v>
      </c>
      <c r="S164" s="313">
        <f>'Future Work- trip % summary'!D169</f>
        <v>0</v>
      </c>
      <c r="T164" s="257">
        <f>'Non-survey input values'!$B$26</f>
        <v>220.3</v>
      </c>
      <c r="U164" s="258">
        <f t="shared" si="4"/>
        <v>0</v>
      </c>
      <c r="V164" s="259">
        <f t="shared" si="5"/>
        <v>0</v>
      </c>
      <c r="W164" s="261"/>
      <c r="X164" s="248"/>
      <c r="Y164" s="248"/>
      <c r="Z164" s="248"/>
      <c r="AA164" s="248"/>
    </row>
    <row r="165" spans="1:27" x14ac:dyDescent="0.2">
      <c r="A165" s="248"/>
      <c r="B165" s="248"/>
      <c r="C165" s="248"/>
      <c r="D165" s="248"/>
      <c r="E165" s="248"/>
      <c r="F165" s="248"/>
      <c r="G165" s="248"/>
      <c r="H165" s="248"/>
      <c r="I165" s="248"/>
      <c r="J165" s="248"/>
      <c r="K165" s="248"/>
      <c r="L165" s="248"/>
      <c r="M165" s="248"/>
      <c r="N165" s="248"/>
      <c r="O165" s="248"/>
      <c r="P165" s="248"/>
      <c r="Q165" s="296"/>
      <c r="R165" s="256">
        <f>'Future Work- trip % summary'!B170</f>
        <v>0</v>
      </c>
      <c r="S165" s="313">
        <f>'Future Work- trip % summary'!D170</f>
        <v>0</v>
      </c>
      <c r="T165" s="257">
        <f>'Non-survey input values'!$B$26</f>
        <v>220.3</v>
      </c>
      <c r="U165" s="258">
        <f t="shared" si="4"/>
        <v>0</v>
      </c>
      <c r="V165" s="259">
        <f t="shared" si="5"/>
        <v>0</v>
      </c>
      <c r="W165" s="261"/>
      <c r="X165" s="248"/>
      <c r="Y165" s="248"/>
      <c r="Z165" s="248"/>
      <c r="AA165" s="248"/>
    </row>
    <row r="166" spans="1:27" x14ac:dyDescent="0.2">
      <c r="A166" s="248"/>
      <c r="B166" s="248"/>
      <c r="C166" s="248"/>
      <c r="D166" s="248"/>
      <c r="E166" s="248"/>
      <c r="F166" s="248"/>
      <c r="G166" s="248"/>
      <c r="H166" s="248"/>
      <c r="I166" s="248"/>
      <c r="J166" s="248"/>
      <c r="K166" s="248"/>
      <c r="L166" s="248"/>
      <c r="M166" s="248"/>
      <c r="N166" s="248"/>
      <c r="O166" s="248"/>
      <c r="P166" s="248"/>
      <c r="Q166" s="296"/>
      <c r="R166" s="256">
        <f>'Future Work- trip % summary'!B171</f>
        <v>0</v>
      </c>
      <c r="S166" s="313">
        <f>'Future Work- trip % summary'!D171</f>
        <v>0</v>
      </c>
      <c r="T166" s="257">
        <f>'Non-survey input values'!$B$26</f>
        <v>220.3</v>
      </c>
      <c r="U166" s="258">
        <f t="shared" si="4"/>
        <v>0</v>
      </c>
      <c r="V166" s="259">
        <f t="shared" si="5"/>
        <v>0</v>
      </c>
      <c r="W166" s="261"/>
      <c r="X166" s="248"/>
      <c r="Y166" s="248"/>
      <c r="Z166" s="248"/>
      <c r="AA166" s="248"/>
    </row>
    <row r="167" spans="1:27" x14ac:dyDescent="0.2">
      <c r="A167" s="248"/>
      <c r="B167" s="248"/>
      <c r="C167" s="248"/>
      <c r="D167" s="248"/>
      <c r="E167" s="248"/>
      <c r="F167" s="248"/>
      <c r="G167" s="248"/>
      <c r="H167" s="248"/>
      <c r="I167" s="248"/>
      <c r="J167" s="248"/>
      <c r="K167" s="248"/>
      <c r="L167" s="248"/>
      <c r="M167" s="248"/>
      <c r="N167" s="248"/>
      <c r="O167" s="248"/>
      <c r="P167" s="248"/>
      <c r="Q167" s="296"/>
      <c r="R167" s="256">
        <f>'Future Work- trip % summary'!B172</f>
        <v>0</v>
      </c>
      <c r="S167" s="313">
        <f>'Future Work- trip % summary'!D172</f>
        <v>0</v>
      </c>
      <c r="T167" s="257">
        <f>'Non-survey input values'!$B$26</f>
        <v>220.3</v>
      </c>
      <c r="U167" s="258">
        <f t="shared" si="4"/>
        <v>0</v>
      </c>
      <c r="V167" s="259">
        <f t="shared" si="5"/>
        <v>0</v>
      </c>
      <c r="W167" s="261"/>
      <c r="X167" s="248"/>
      <c r="Y167" s="248"/>
      <c r="Z167" s="248"/>
      <c r="AA167" s="248"/>
    </row>
    <row r="168" spans="1:27" x14ac:dyDescent="0.2">
      <c r="A168" s="248"/>
      <c r="B168" s="248"/>
      <c r="C168" s="248"/>
      <c r="D168" s="248"/>
      <c r="E168" s="248"/>
      <c r="F168" s="248"/>
      <c r="G168" s="248"/>
      <c r="H168" s="248"/>
      <c r="I168" s="248"/>
      <c r="J168" s="248"/>
      <c r="K168" s="248"/>
      <c r="L168" s="248"/>
      <c r="M168" s="248"/>
      <c r="N168" s="248"/>
      <c r="O168" s="248"/>
      <c r="P168" s="248"/>
      <c r="Q168" s="296"/>
      <c r="R168" s="256">
        <f>'Future Work- trip % summary'!B173</f>
        <v>0</v>
      </c>
      <c r="S168" s="313">
        <f>'Future Work- trip % summary'!D173</f>
        <v>0</v>
      </c>
      <c r="T168" s="257">
        <f>'Non-survey input values'!$B$26</f>
        <v>220.3</v>
      </c>
      <c r="U168" s="258">
        <f t="shared" si="4"/>
        <v>0</v>
      </c>
      <c r="V168" s="259">
        <f t="shared" si="5"/>
        <v>0</v>
      </c>
      <c r="W168" s="261"/>
      <c r="X168" s="248"/>
      <c r="Y168" s="248"/>
      <c r="Z168" s="248"/>
      <c r="AA168" s="248"/>
    </row>
    <row r="169" spans="1:27" x14ac:dyDescent="0.2">
      <c r="A169" s="248"/>
      <c r="B169" s="248"/>
      <c r="C169" s="248"/>
      <c r="D169" s="248"/>
      <c r="E169" s="248"/>
      <c r="F169" s="248"/>
      <c r="G169" s="248"/>
      <c r="H169" s="248"/>
      <c r="I169" s="248"/>
      <c r="J169" s="248"/>
      <c r="K169" s="248"/>
      <c r="L169" s="248"/>
      <c r="M169" s="248"/>
      <c r="N169" s="248"/>
      <c r="O169" s="248"/>
      <c r="P169" s="248"/>
      <c r="Q169" s="296"/>
      <c r="R169" s="256">
        <f>'Future Work- trip % summary'!B174</f>
        <v>0</v>
      </c>
      <c r="S169" s="313">
        <f>'Future Work- trip % summary'!D174</f>
        <v>0</v>
      </c>
      <c r="T169" s="257">
        <f>'Non-survey input values'!$B$26</f>
        <v>220.3</v>
      </c>
      <c r="U169" s="258">
        <f t="shared" si="4"/>
        <v>0</v>
      </c>
      <c r="V169" s="259">
        <f t="shared" si="5"/>
        <v>0</v>
      </c>
      <c r="W169" s="261"/>
      <c r="X169" s="248"/>
      <c r="Y169" s="248"/>
      <c r="Z169" s="248"/>
      <c r="AA169" s="248"/>
    </row>
    <row r="170" spans="1:27" x14ac:dyDescent="0.2">
      <c r="A170" s="248"/>
      <c r="B170" s="248"/>
      <c r="C170" s="248"/>
      <c r="D170" s="248"/>
      <c r="E170" s="248"/>
      <c r="F170" s="248"/>
      <c r="G170" s="248"/>
      <c r="H170" s="248"/>
      <c r="I170" s="248"/>
      <c r="J170" s="248"/>
      <c r="K170" s="248"/>
      <c r="L170" s="248"/>
      <c r="M170" s="248"/>
      <c r="N170" s="248"/>
      <c r="O170" s="248"/>
      <c r="P170" s="248"/>
      <c r="Q170" s="296"/>
      <c r="R170" s="256">
        <f>'Future Work- trip % summary'!B175</f>
        <v>0</v>
      </c>
      <c r="S170" s="313">
        <f>'Future Work- trip % summary'!D175</f>
        <v>0</v>
      </c>
      <c r="T170" s="257">
        <f>'Non-survey input values'!$B$26</f>
        <v>220.3</v>
      </c>
      <c r="U170" s="258">
        <f t="shared" si="4"/>
        <v>0</v>
      </c>
      <c r="V170" s="259">
        <f t="shared" si="5"/>
        <v>0</v>
      </c>
      <c r="W170" s="261"/>
      <c r="X170" s="248"/>
      <c r="Y170" s="248"/>
      <c r="Z170" s="248"/>
      <c r="AA170" s="248"/>
    </row>
    <row r="171" spans="1:27" x14ac:dyDescent="0.2">
      <c r="A171" s="248"/>
      <c r="B171" s="248"/>
      <c r="C171" s="248"/>
      <c r="D171" s="248"/>
      <c r="E171" s="248"/>
      <c r="F171" s="248"/>
      <c r="G171" s="248"/>
      <c r="H171" s="248"/>
      <c r="I171" s="248"/>
      <c r="J171" s="248"/>
      <c r="K171" s="248"/>
      <c r="L171" s="248"/>
      <c r="M171" s="248"/>
      <c r="N171" s="248"/>
      <c r="O171" s="248"/>
      <c r="P171" s="248"/>
      <c r="Q171" s="296"/>
      <c r="R171" s="256">
        <f>'Future Work- trip % summary'!B176</f>
        <v>0</v>
      </c>
      <c r="S171" s="313">
        <f>'Future Work- trip % summary'!D176</f>
        <v>0</v>
      </c>
      <c r="T171" s="257">
        <f>'Non-survey input values'!$B$26</f>
        <v>220.3</v>
      </c>
      <c r="U171" s="258">
        <f t="shared" si="4"/>
        <v>0</v>
      </c>
      <c r="V171" s="259">
        <f t="shared" si="5"/>
        <v>0</v>
      </c>
      <c r="W171" s="261"/>
      <c r="X171" s="248"/>
      <c r="Y171" s="248"/>
      <c r="Z171" s="248"/>
      <c r="AA171" s="248"/>
    </row>
    <row r="172" spans="1:27" x14ac:dyDescent="0.2">
      <c r="A172" s="248"/>
      <c r="B172" s="248"/>
      <c r="C172" s="248"/>
      <c r="D172" s="248"/>
      <c r="E172" s="248"/>
      <c r="F172" s="248"/>
      <c r="G172" s="248"/>
      <c r="H172" s="248"/>
      <c r="I172" s="248"/>
      <c r="J172" s="248"/>
      <c r="K172" s="248"/>
      <c r="L172" s="248"/>
      <c r="M172" s="248"/>
      <c r="N172" s="248"/>
      <c r="O172" s="248"/>
      <c r="P172" s="248"/>
      <c r="Q172" s="296"/>
      <c r="R172" s="256">
        <f>'Future Work- trip % summary'!B177</f>
        <v>0</v>
      </c>
      <c r="S172" s="313">
        <f>'Future Work- trip % summary'!D177</f>
        <v>0</v>
      </c>
      <c r="T172" s="257">
        <f>'Non-survey input values'!$B$26</f>
        <v>220.3</v>
      </c>
      <c r="U172" s="258">
        <f t="shared" si="4"/>
        <v>0</v>
      </c>
      <c r="V172" s="259">
        <f t="shared" si="5"/>
        <v>0</v>
      </c>
      <c r="W172" s="261"/>
      <c r="X172" s="248"/>
      <c r="Y172" s="248"/>
      <c r="Z172" s="248"/>
      <c r="AA172" s="248"/>
    </row>
    <row r="173" spans="1:27" x14ac:dyDescent="0.2">
      <c r="A173" s="248"/>
      <c r="B173" s="248"/>
      <c r="C173" s="248"/>
      <c r="D173" s="248"/>
      <c r="E173" s="248"/>
      <c r="F173" s="248"/>
      <c r="G173" s="248"/>
      <c r="H173" s="248"/>
      <c r="I173" s="248"/>
      <c r="J173" s="248"/>
      <c r="K173" s="248"/>
      <c r="L173" s="248"/>
      <c r="M173" s="248"/>
      <c r="N173" s="248"/>
      <c r="O173" s="248"/>
      <c r="P173" s="248"/>
      <c r="Q173" s="296"/>
      <c r="R173" s="256">
        <f>'Future Work- trip % summary'!B178</f>
        <v>0</v>
      </c>
      <c r="S173" s="313">
        <f>'Future Work- trip % summary'!D178</f>
        <v>0</v>
      </c>
      <c r="T173" s="257">
        <f>'Non-survey input values'!$B$26</f>
        <v>220.3</v>
      </c>
      <c r="U173" s="258">
        <f t="shared" si="4"/>
        <v>0</v>
      </c>
      <c r="V173" s="259">
        <f t="shared" si="5"/>
        <v>0</v>
      </c>
      <c r="W173" s="261"/>
      <c r="X173" s="248"/>
      <c r="Y173" s="248"/>
      <c r="Z173" s="248"/>
      <c r="AA173" s="248"/>
    </row>
    <row r="174" spans="1:27" x14ac:dyDescent="0.2">
      <c r="A174" s="248"/>
      <c r="B174" s="248"/>
      <c r="C174" s="248"/>
      <c r="D174" s="248"/>
      <c r="E174" s="248"/>
      <c r="F174" s="248"/>
      <c r="G174" s="248"/>
      <c r="H174" s="248"/>
      <c r="I174" s="248"/>
      <c r="J174" s="248"/>
      <c r="K174" s="248"/>
      <c r="L174" s="248"/>
      <c r="M174" s="248"/>
      <c r="N174" s="248"/>
      <c r="O174" s="248"/>
      <c r="P174" s="248"/>
      <c r="Q174" s="296"/>
      <c r="R174" s="256">
        <f>'Future Work- trip % summary'!B179</f>
        <v>0</v>
      </c>
      <c r="S174" s="313">
        <f>'Future Work- trip % summary'!D179</f>
        <v>0</v>
      </c>
      <c r="T174" s="257">
        <f>'Non-survey input values'!$B$26</f>
        <v>220.3</v>
      </c>
      <c r="U174" s="258">
        <f t="shared" si="4"/>
        <v>0</v>
      </c>
      <c r="V174" s="259">
        <f t="shared" si="5"/>
        <v>0</v>
      </c>
      <c r="W174" s="261"/>
      <c r="X174" s="248"/>
      <c r="Y174" s="248"/>
      <c r="Z174" s="248"/>
      <c r="AA174" s="248"/>
    </row>
    <row r="175" spans="1:27" x14ac:dyDescent="0.2">
      <c r="A175" s="248"/>
      <c r="B175" s="248"/>
      <c r="C175" s="248"/>
      <c r="D175" s="248"/>
      <c r="E175" s="248"/>
      <c r="F175" s="248"/>
      <c r="G175" s="248"/>
      <c r="H175" s="248"/>
      <c r="I175" s="248"/>
      <c r="J175" s="248"/>
      <c r="K175" s="248"/>
      <c r="L175" s="248"/>
      <c r="M175" s="248"/>
      <c r="N175" s="248"/>
      <c r="O175" s="248"/>
      <c r="P175" s="248"/>
      <c r="Q175" s="296"/>
      <c r="R175" s="256">
        <f>'Future Work- trip % summary'!B180</f>
        <v>0</v>
      </c>
      <c r="S175" s="313">
        <f>'Future Work- trip % summary'!D180</f>
        <v>0</v>
      </c>
      <c r="T175" s="257">
        <f>'Non-survey input values'!$B$26</f>
        <v>220.3</v>
      </c>
      <c r="U175" s="258">
        <f t="shared" si="4"/>
        <v>0</v>
      </c>
      <c r="V175" s="259">
        <f t="shared" si="5"/>
        <v>0</v>
      </c>
      <c r="W175" s="261"/>
      <c r="X175" s="248"/>
      <c r="Y175" s="248"/>
      <c r="Z175" s="248"/>
      <c r="AA175" s="248"/>
    </row>
    <row r="176" spans="1:27" x14ac:dyDescent="0.2">
      <c r="A176" s="248"/>
      <c r="B176" s="248"/>
      <c r="C176" s="248"/>
      <c r="D176" s="248"/>
      <c r="E176" s="248"/>
      <c r="F176" s="248"/>
      <c r="G176" s="248"/>
      <c r="H176" s="248"/>
      <c r="I176" s="248"/>
      <c r="J176" s="248"/>
      <c r="K176" s="248"/>
      <c r="L176" s="248"/>
      <c r="M176" s="248"/>
      <c r="N176" s="248"/>
      <c r="O176" s="248"/>
      <c r="P176" s="248"/>
      <c r="Q176" s="296"/>
      <c r="R176" s="256">
        <f>'Future Work- trip % summary'!B181</f>
        <v>0</v>
      </c>
      <c r="S176" s="313">
        <f>'Future Work- trip % summary'!D181</f>
        <v>0</v>
      </c>
      <c r="T176" s="257">
        <f>'Non-survey input values'!$B$26</f>
        <v>220.3</v>
      </c>
      <c r="U176" s="258">
        <f t="shared" si="4"/>
        <v>0</v>
      </c>
      <c r="V176" s="259">
        <f t="shared" si="5"/>
        <v>0</v>
      </c>
      <c r="W176" s="261"/>
      <c r="X176" s="248"/>
      <c r="Y176" s="248"/>
      <c r="Z176" s="248"/>
      <c r="AA176" s="248"/>
    </row>
    <row r="177" spans="1:27" x14ac:dyDescent="0.2">
      <c r="A177" s="248"/>
      <c r="B177" s="248"/>
      <c r="C177" s="248"/>
      <c r="D177" s="248"/>
      <c r="E177" s="248"/>
      <c r="F177" s="248"/>
      <c r="G177" s="248"/>
      <c r="H177" s="248"/>
      <c r="I177" s="248"/>
      <c r="J177" s="248"/>
      <c r="K177" s="248"/>
      <c r="L177" s="248"/>
      <c r="M177" s="248"/>
      <c r="N177" s="248"/>
      <c r="O177" s="248"/>
      <c r="P177" s="248"/>
      <c r="Q177" s="296"/>
      <c r="R177" s="256">
        <f>'Future Work- trip % summary'!B182</f>
        <v>0</v>
      </c>
      <c r="S177" s="313">
        <f>'Future Work- trip % summary'!D182</f>
        <v>0</v>
      </c>
      <c r="T177" s="257">
        <f>'Non-survey input values'!$B$26</f>
        <v>220.3</v>
      </c>
      <c r="U177" s="258">
        <f t="shared" si="4"/>
        <v>0</v>
      </c>
      <c r="V177" s="259">
        <f t="shared" si="5"/>
        <v>0</v>
      </c>
      <c r="W177" s="261"/>
      <c r="X177" s="248"/>
      <c r="Y177" s="248"/>
      <c r="Z177" s="248"/>
      <c r="AA177" s="248"/>
    </row>
    <row r="178" spans="1:27" x14ac:dyDescent="0.2">
      <c r="A178" s="248"/>
      <c r="B178" s="248"/>
      <c r="C178" s="248"/>
      <c r="D178" s="248"/>
      <c r="E178" s="248"/>
      <c r="F178" s="248"/>
      <c r="G178" s="248"/>
      <c r="H178" s="248"/>
      <c r="I178" s="248"/>
      <c r="J178" s="248"/>
      <c r="K178" s="248"/>
      <c r="L178" s="248"/>
      <c r="M178" s="248"/>
      <c r="N178" s="248"/>
      <c r="O178" s="248"/>
      <c r="P178" s="248"/>
      <c r="Q178" s="296"/>
      <c r="R178" s="256">
        <f>'Future Work- trip % summary'!B183</f>
        <v>0</v>
      </c>
      <c r="S178" s="313">
        <f>'Future Work- trip % summary'!D183</f>
        <v>0</v>
      </c>
      <c r="T178" s="257">
        <f>'Non-survey input values'!$B$26</f>
        <v>220.3</v>
      </c>
      <c r="U178" s="258">
        <f t="shared" si="4"/>
        <v>0</v>
      </c>
      <c r="V178" s="259">
        <f t="shared" si="5"/>
        <v>0</v>
      </c>
      <c r="W178" s="261"/>
      <c r="X178" s="248"/>
      <c r="Y178" s="248"/>
      <c r="Z178" s="248"/>
      <c r="AA178" s="248"/>
    </row>
    <row r="179" spans="1:27" x14ac:dyDescent="0.2">
      <c r="A179" s="248"/>
      <c r="B179" s="248"/>
      <c r="C179" s="248"/>
      <c r="D179" s="248"/>
      <c r="E179" s="248"/>
      <c r="F179" s="248"/>
      <c r="G179" s="248"/>
      <c r="H179" s="248"/>
      <c r="I179" s="248"/>
      <c r="J179" s="248"/>
      <c r="K179" s="248"/>
      <c r="L179" s="248"/>
      <c r="M179" s="248"/>
      <c r="N179" s="248"/>
      <c r="O179" s="248"/>
      <c r="P179" s="248"/>
      <c r="Q179" s="296"/>
      <c r="R179" s="256">
        <f>'Future Work- trip % summary'!B184</f>
        <v>0</v>
      </c>
      <c r="S179" s="313">
        <f>'Future Work- trip % summary'!D184</f>
        <v>0</v>
      </c>
      <c r="T179" s="257">
        <f>'Non-survey input values'!$B$26</f>
        <v>220.3</v>
      </c>
      <c r="U179" s="258">
        <f t="shared" si="4"/>
        <v>0</v>
      </c>
      <c r="V179" s="259">
        <f t="shared" si="5"/>
        <v>0</v>
      </c>
      <c r="W179" s="261"/>
      <c r="X179" s="248"/>
      <c r="Y179" s="248"/>
      <c r="Z179" s="248"/>
      <c r="AA179" s="248"/>
    </row>
    <row r="180" spans="1:27" x14ac:dyDescent="0.2">
      <c r="A180" s="248"/>
      <c r="B180" s="248"/>
      <c r="C180" s="248"/>
      <c r="D180" s="248"/>
      <c r="E180" s="248"/>
      <c r="F180" s="248"/>
      <c r="G180" s="248"/>
      <c r="H180" s="248"/>
      <c r="I180" s="248"/>
      <c r="J180" s="248"/>
      <c r="K180" s="248"/>
      <c r="L180" s="248"/>
      <c r="M180" s="248"/>
      <c r="N180" s="248"/>
      <c r="O180" s="248"/>
      <c r="P180" s="248"/>
      <c r="Q180" s="296"/>
      <c r="R180" s="256">
        <f>'Future Work- trip % summary'!B185</f>
        <v>0</v>
      </c>
      <c r="S180" s="313">
        <f>'Future Work- trip % summary'!D185</f>
        <v>0</v>
      </c>
      <c r="T180" s="257">
        <f>'Non-survey input values'!$B$26</f>
        <v>220.3</v>
      </c>
      <c r="U180" s="258">
        <f t="shared" si="4"/>
        <v>0</v>
      </c>
      <c r="V180" s="259">
        <f t="shared" si="5"/>
        <v>0</v>
      </c>
      <c r="W180" s="261"/>
      <c r="X180" s="248"/>
      <c r="Y180" s="248"/>
      <c r="Z180" s="248"/>
      <c r="AA180" s="248"/>
    </row>
    <row r="181" spans="1:27" x14ac:dyDescent="0.2">
      <c r="A181" s="248"/>
      <c r="B181" s="248"/>
      <c r="C181" s="248"/>
      <c r="D181" s="248"/>
      <c r="E181" s="248"/>
      <c r="F181" s="248"/>
      <c r="G181" s="248"/>
      <c r="H181" s="248"/>
      <c r="I181" s="248"/>
      <c r="J181" s="248"/>
      <c r="K181" s="248"/>
      <c r="L181" s="248"/>
      <c r="M181" s="248"/>
      <c r="N181" s="248"/>
      <c r="O181" s="248"/>
      <c r="P181" s="248"/>
      <c r="Q181" s="296"/>
      <c r="R181" s="256">
        <f>'Future Work- trip % summary'!B186</f>
        <v>0</v>
      </c>
      <c r="S181" s="313">
        <f>'Future Work- trip % summary'!D186</f>
        <v>0</v>
      </c>
      <c r="T181" s="257">
        <f>'Non-survey input values'!$B$26</f>
        <v>220.3</v>
      </c>
      <c r="U181" s="258">
        <f t="shared" si="4"/>
        <v>0</v>
      </c>
      <c r="V181" s="259">
        <f t="shared" si="5"/>
        <v>0</v>
      </c>
      <c r="W181" s="261"/>
      <c r="X181" s="248"/>
      <c r="Y181" s="248"/>
      <c r="Z181" s="248"/>
      <c r="AA181" s="248"/>
    </row>
    <row r="182" spans="1:27" x14ac:dyDescent="0.2">
      <c r="A182" s="248"/>
      <c r="B182" s="248"/>
      <c r="C182" s="248"/>
      <c r="D182" s="248"/>
      <c r="E182" s="248"/>
      <c r="F182" s="248"/>
      <c r="G182" s="248"/>
      <c r="H182" s="248"/>
      <c r="I182" s="248"/>
      <c r="J182" s="248"/>
      <c r="K182" s="248"/>
      <c r="L182" s="248"/>
      <c r="M182" s="248"/>
      <c r="N182" s="248"/>
      <c r="O182" s="248"/>
      <c r="P182" s="248"/>
      <c r="Q182" s="296"/>
      <c r="R182" s="256">
        <f>'Future Work- trip % summary'!B187</f>
        <v>0</v>
      </c>
      <c r="S182" s="313">
        <f>'Future Work- trip % summary'!D187</f>
        <v>0</v>
      </c>
      <c r="T182" s="257">
        <f>'Non-survey input values'!$B$26</f>
        <v>220.3</v>
      </c>
      <c r="U182" s="258">
        <f t="shared" si="4"/>
        <v>0</v>
      </c>
      <c r="V182" s="259">
        <f t="shared" si="5"/>
        <v>0</v>
      </c>
      <c r="W182" s="261"/>
      <c r="X182" s="248"/>
      <c r="Y182" s="248"/>
      <c r="Z182" s="248"/>
      <c r="AA182" s="248"/>
    </row>
    <row r="183" spans="1:27" x14ac:dyDescent="0.2">
      <c r="A183" s="248"/>
      <c r="B183" s="248"/>
      <c r="C183" s="248"/>
      <c r="D183" s="248"/>
      <c r="E183" s="248"/>
      <c r="F183" s="248"/>
      <c r="G183" s="248"/>
      <c r="H183" s="248"/>
      <c r="I183" s="248"/>
      <c r="J183" s="248"/>
      <c r="K183" s="248"/>
      <c r="L183" s="248"/>
      <c r="M183" s="248"/>
      <c r="N183" s="248"/>
      <c r="O183" s="248"/>
      <c r="P183" s="248"/>
      <c r="Q183" s="296"/>
      <c r="R183" s="256">
        <f>'Future Work- trip % summary'!B188</f>
        <v>0</v>
      </c>
      <c r="S183" s="313">
        <f>'Future Work- trip % summary'!D188</f>
        <v>0</v>
      </c>
      <c r="T183" s="257">
        <f>'Non-survey input values'!$B$26</f>
        <v>220.3</v>
      </c>
      <c r="U183" s="258">
        <f t="shared" si="4"/>
        <v>0</v>
      </c>
      <c r="V183" s="259">
        <f t="shared" si="5"/>
        <v>0</v>
      </c>
      <c r="W183" s="261"/>
      <c r="X183" s="248"/>
      <c r="Y183" s="248"/>
      <c r="Z183" s="248"/>
      <c r="AA183" s="248"/>
    </row>
    <row r="184" spans="1:27" x14ac:dyDescent="0.2">
      <c r="A184" s="248"/>
      <c r="B184" s="248"/>
      <c r="C184" s="248"/>
      <c r="D184" s="248"/>
      <c r="E184" s="248"/>
      <c r="F184" s="248"/>
      <c r="G184" s="248"/>
      <c r="H184" s="248"/>
      <c r="I184" s="248"/>
      <c r="J184" s="248"/>
      <c r="K184" s="248"/>
      <c r="L184" s="248"/>
      <c r="M184" s="248"/>
      <c r="N184" s="248"/>
      <c r="O184" s="248"/>
      <c r="P184" s="248"/>
      <c r="Q184" s="296"/>
      <c r="R184" s="256">
        <f>'Future Work- trip % summary'!B189</f>
        <v>0</v>
      </c>
      <c r="S184" s="313">
        <f>'Future Work- trip % summary'!D189</f>
        <v>0</v>
      </c>
      <c r="T184" s="257">
        <f>'Non-survey input values'!$B$26</f>
        <v>220.3</v>
      </c>
      <c r="U184" s="258">
        <f t="shared" si="4"/>
        <v>0</v>
      </c>
      <c r="V184" s="259">
        <f t="shared" si="5"/>
        <v>0</v>
      </c>
      <c r="W184" s="261"/>
      <c r="X184" s="248"/>
      <c r="Y184" s="248"/>
      <c r="Z184" s="248"/>
      <c r="AA184" s="248"/>
    </row>
    <row r="185" spans="1:27" x14ac:dyDescent="0.2">
      <c r="A185" s="248"/>
      <c r="B185" s="248"/>
      <c r="C185" s="248"/>
      <c r="D185" s="248"/>
      <c r="E185" s="248"/>
      <c r="F185" s="248"/>
      <c r="G185" s="248"/>
      <c r="H185" s="248"/>
      <c r="I185" s="248"/>
      <c r="J185" s="248"/>
      <c r="K185" s="248"/>
      <c r="L185" s="248"/>
      <c r="M185" s="248"/>
      <c r="N185" s="248"/>
      <c r="O185" s="248"/>
      <c r="P185" s="248"/>
      <c r="Q185" s="296"/>
      <c r="R185" s="256">
        <f>'Future Work- trip % summary'!B190</f>
        <v>0</v>
      </c>
      <c r="S185" s="313">
        <f>'Future Work- trip % summary'!D190</f>
        <v>0</v>
      </c>
      <c r="T185" s="257">
        <f>'Non-survey input values'!$B$26</f>
        <v>220.3</v>
      </c>
      <c r="U185" s="258">
        <f t="shared" si="4"/>
        <v>0</v>
      </c>
      <c r="V185" s="259">
        <f t="shared" si="5"/>
        <v>0</v>
      </c>
      <c r="W185" s="261"/>
      <c r="X185" s="248"/>
      <c r="Y185" s="248"/>
      <c r="Z185" s="248"/>
      <c r="AA185" s="248"/>
    </row>
    <row r="186" spans="1:27" x14ac:dyDescent="0.2">
      <c r="A186" s="248"/>
      <c r="B186" s="248"/>
      <c r="C186" s="248"/>
      <c r="D186" s="248"/>
      <c r="E186" s="248"/>
      <c r="F186" s="248"/>
      <c r="G186" s="248"/>
      <c r="H186" s="248"/>
      <c r="I186" s="248"/>
      <c r="J186" s="248"/>
      <c r="K186" s="248"/>
      <c r="L186" s="248"/>
      <c r="M186" s="248"/>
      <c r="N186" s="248"/>
      <c r="O186" s="248"/>
      <c r="P186" s="248"/>
      <c r="Q186" s="296"/>
      <c r="R186" s="256">
        <f>'Future Work- trip % summary'!B191</f>
        <v>0</v>
      </c>
      <c r="S186" s="313">
        <f>'Future Work- trip % summary'!D191</f>
        <v>0</v>
      </c>
      <c r="T186" s="257">
        <f>'Non-survey input values'!$B$26</f>
        <v>220.3</v>
      </c>
      <c r="U186" s="258">
        <f t="shared" si="4"/>
        <v>0</v>
      </c>
      <c r="V186" s="259">
        <f t="shared" si="5"/>
        <v>0</v>
      </c>
      <c r="W186" s="261"/>
      <c r="X186" s="248"/>
      <c r="Y186" s="248"/>
      <c r="Z186" s="248"/>
      <c r="AA186" s="248"/>
    </row>
    <row r="187" spans="1:27" x14ac:dyDescent="0.2">
      <c r="A187" s="248"/>
      <c r="B187" s="248"/>
      <c r="C187" s="248"/>
      <c r="D187" s="248"/>
      <c r="E187" s="248"/>
      <c r="F187" s="248"/>
      <c r="G187" s="248"/>
      <c r="H187" s="248"/>
      <c r="I187" s="248"/>
      <c r="J187" s="248"/>
      <c r="K187" s="248"/>
      <c r="L187" s="248"/>
      <c r="M187" s="248"/>
      <c r="N187" s="248"/>
      <c r="O187" s="248"/>
      <c r="P187" s="248"/>
      <c r="Q187" s="296"/>
      <c r="R187" s="256">
        <f>'Future Work- trip % summary'!B192</f>
        <v>0</v>
      </c>
      <c r="S187" s="313">
        <f>'Future Work- trip % summary'!D192</f>
        <v>0</v>
      </c>
      <c r="T187" s="257">
        <f>'Non-survey input values'!$B$26</f>
        <v>220.3</v>
      </c>
      <c r="U187" s="258">
        <f t="shared" si="4"/>
        <v>0</v>
      </c>
      <c r="V187" s="259">
        <f t="shared" si="5"/>
        <v>0</v>
      </c>
      <c r="W187" s="261"/>
      <c r="X187" s="248"/>
      <c r="Y187" s="248"/>
      <c r="Z187" s="248"/>
      <c r="AA187" s="248"/>
    </row>
    <row r="188" spans="1:27" x14ac:dyDescent="0.2">
      <c r="A188" s="248"/>
      <c r="B188" s="248"/>
      <c r="C188" s="248"/>
      <c r="D188" s="248"/>
      <c r="E188" s="248"/>
      <c r="F188" s="248"/>
      <c r="G188" s="248"/>
      <c r="H188" s="248"/>
      <c r="I188" s="248"/>
      <c r="J188" s="248"/>
      <c r="K188" s="248"/>
      <c r="L188" s="248"/>
      <c r="M188" s="248"/>
      <c r="N188" s="248"/>
      <c r="O188" s="248"/>
      <c r="P188" s="248"/>
      <c r="Q188" s="296"/>
      <c r="R188" s="256">
        <f>'Future Work- trip % summary'!B193</f>
        <v>0</v>
      </c>
      <c r="S188" s="313">
        <f>'Future Work- trip % summary'!D193</f>
        <v>0</v>
      </c>
      <c r="T188" s="257">
        <f>'Non-survey input values'!$B$26</f>
        <v>220.3</v>
      </c>
      <c r="U188" s="258">
        <f t="shared" si="4"/>
        <v>0</v>
      </c>
      <c r="V188" s="259">
        <f t="shared" si="5"/>
        <v>0</v>
      </c>
      <c r="W188" s="261"/>
      <c r="X188" s="248"/>
      <c r="Y188" s="248"/>
      <c r="Z188" s="248"/>
      <c r="AA188" s="248"/>
    </row>
    <row r="189" spans="1:27" x14ac:dyDescent="0.2">
      <c r="A189" s="248"/>
      <c r="B189" s="248"/>
      <c r="C189" s="248"/>
      <c r="D189" s="248"/>
      <c r="E189" s="248"/>
      <c r="F189" s="248"/>
      <c r="G189" s="248"/>
      <c r="H189" s="248"/>
      <c r="I189" s="248"/>
      <c r="J189" s="248"/>
      <c r="K189" s="248"/>
      <c r="L189" s="248"/>
      <c r="M189" s="248"/>
      <c r="N189" s="248"/>
      <c r="O189" s="248"/>
      <c r="P189" s="248"/>
      <c r="Q189" s="296"/>
      <c r="R189" s="256">
        <f>'Future Work- trip % summary'!B194</f>
        <v>0</v>
      </c>
      <c r="S189" s="313">
        <f>'Future Work- trip % summary'!D194</f>
        <v>0</v>
      </c>
      <c r="T189" s="257">
        <f>'Non-survey input values'!$B$26</f>
        <v>220.3</v>
      </c>
      <c r="U189" s="258">
        <f t="shared" si="4"/>
        <v>0</v>
      </c>
      <c r="V189" s="259">
        <f t="shared" si="5"/>
        <v>0</v>
      </c>
      <c r="W189" s="261"/>
      <c r="X189" s="248"/>
      <c r="Y189" s="248"/>
      <c r="Z189" s="248"/>
      <c r="AA189" s="248"/>
    </row>
    <row r="190" spans="1:27" x14ac:dyDescent="0.2">
      <c r="A190" s="248"/>
      <c r="B190" s="248"/>
      <c r="C190" s="248"/>
      <c r="D190" s="248"/>
      <c r="E190" s="248"/>
      <c r="F190" s="248"/>
      <c r="G190" s="248"/>
      <c r="H190" s="248"/>
      <c r="I190" s="248"/>
      <c r="J190" s="248"/>
      <c r="K190" s="248"/>
      <c r="L190" s="248"/>
      <c r="M190" s="248"/>
      <c r="N190" s="248"/>
      <c r="O190" s="248"/>
      <c r="P190" s="248"/>
      <c r="Q190" s="296"/>
      <c r="R190" s="256">
        <f>'Future Work- trip % summary'!B195</f>
        <v>0</v>
      </c>
      <c r="S190" s="313">
        <f>'Future Work- trip % summary'!D195</f>
        <v>0</v>
      </c>
      <c r="T190" s="257">
        <f>'Non-survey input values'!$B$26</f>
        <v>220.3</v>
      </c>
      <c r="U190" s="258">
        <f t="shared" si="4"/>
        <v>0</v>
      </c>
      <c r="V190" s="259">
        <f t="shared" si="5"/>
        <v>0</v>
      </c>
      <c r="W190" s="261"/>
      <c r="X190" s="248"/>
      <c r="Y190" s="248"/>
      <c r="Z190" s="248"/>
      <c r="AA190" s="248"/>
    </row>
    <row r="191" spans="1:27" x14ac:dyDescent="0.2">
      <c r="A191" s="248"/>
      <c r="B191" s="248"/>
      <c r="C191" s="248"/>
      <c r="D191" s="248"/>
      <c r="E191" s="248"/>
      <c r="F191" s="248"/>
      <c r="G191" s="248"/>
      <c r="H191" s="248"/>
      <c r="I191" s="248"/>
      <c r="J191" s="248"/>
      <c r="K191" s="248"/>
      <c r="L191" s="248"/>
      <c r="M191" s="248"/>
      <c r="N191" s="248"/>
      <c r="O191" s="248"/>
      <c r="P191" s="248"/>
      <c r="Q191" s="296"/>
      <c r="R191" s="256">
        <f>'Future Work- trip % summary'!B196</f>
        <v>0</v>
      </c>
      <c r="S191" s="313">
        <f>'Future Work- trip % summary'!D196</f>
        <v>0</v>
      </c>
      <c r="T191" s="257">
        <f>'Non-survey input values'!$B$26</f>
        <v>220.3</v>
      </c>
      <c r="U191" s="258">
        <f t="shared" si="4"/>
        <v>0</v>
      </c>
      <c r="V191" s="259">
        <f t="shared" si="5"/>
        <v>0</v>
      </c>
      <c r="W191" s="261"/>
      <c r="X191" s="248"/>
      <c r="Y191" s="248"/>
      <c r="Z191" s="248"/>
      <c r="AA191" s="248"/>
    </row>
    <row r="192" spans="1:27" x14ac:dyDescent="0.2">
      <c r="A192" s="248"/>
      <c r="B192" s="248"/>
      <c r="C192" s="248"/>
      <c r="D192" s="248"/>
      <c r="E192" s="248"/>
      <c r="F192" s="248"/>
      <c r="G192" s="248"/>
      <c r="H192" s="248"/>
      <c r="I192" s="248"/>
      <c r="J192" s="248"/>
      <c r="K192" s="248"/>
      <c r="L192" s="248"/>
      <c r="M192" s="248"/>
      <c r="N192" s="248"/>
      <c r="O192" s="248"/>
      <c r="P192" s="248"/>
      <c r="Q192" s="296"/>
      <c r="R192" s="256">
        <f>'Future Work- trip % summary'!B197</f>
        <v>0</v>
      </c>
      <c r="S192" s="313">
        <f>'Future Work- trip % summary'!D197</f>
        <v>0</v>
      </c>
      <c r="T192" s="257">
        <f>'Non-survey input values'!$B$26</f>
        <v>220.3</v>
      </c>
      <c r="U192" s="258">
        <f t="shared" si="4"/>
        <v>0</v>
      </c>
      <c r="V192" s="259">
        <f t="shared" si="5"/>
        <v>0</v>
      </c>
      <c r="W192" s="261"/>
      <c r="X192" s="248"/>
      <c r="Y192" s="248"/>
      <c r="Z192" s="248"/>
      <c r="AA192" s="248"/>
    </row>
    <row r="193" spans="1:27" x14ac:dyDescent="0.2">
      <c r="A193" s="248"/>
      <c r="B193" s="248"/>
      <c r="C193" s="248"/>
      <c r="D193" s="248"/>
      <c r="E193" s="248"/>
      <c r="F193" s="248"/>
      <c r="G193" s="248"/>
      <c r="H193" s="248"/>
      <c r="I193" s="248"/>
      <c r="J193" s="248"/>
      <c r="K193" s="248"/>
      <c r="L193" s="248"/>
      <c r="M193" s="248"/>
      <c r="N193" s="248"/>
      <c r="O193" s="248"/>
      <c r="P193" s="248"/>
      <c r="Q193" s="296"/>
      <c r="R193" s="256">
        <f>'Future Work- trip % summary'!B198</f>
        <v>0</v>
      </c>
      <c r="S193" s="313">
        <f>'Future Work- trip % summary'!D198</f>
        <v>0</v>
      </c>
      <c r="T193" s="257">
        <f>'Non-survey input values'!$B$26</f>
        <v>220.3</v>
      </c>
      <c r="U193" s="258">
        <f t="shared" si="4"/>
        <v>0</v>
      </c>
      <c r="V193" s="259">
        <f t="shared" si="5"/>
        <v>0</v>
      </c>
      <c r="W193" s="261"/>
      <c r="X193" s="248"/>
      <c r="Y193" s="248"/>
      <c r="Z193" s="248"/>
      <c r="AA193" s="248"/>
    </row>
    <row r="194" spans="1:27" x14ac:dyDescent="0.2">
      <c r="A194" s="248"/>
      <c r="B194" s="248"/>
      <c r="C194" s="248"/>
      <c r="D194" s="248"/>
      <c r="E194" s="248"/>
      <c r="F194" s="248"/>
      <c r="G194" s="248"/>
      <c r="H194" s="248"/>
      <c r="I194" s="248"/>
      <c r="J194" s="248"/>
      <c r="K194" s="248"/>
      <c r="L194" s="248"/>
      <c r="M194" s="248"/>
      <c r="N194" s="248"/>
      <c r="O194" s="248"/>
      <c r="P194" s="248"/>
      <c r="Q194" s="296"/>
      <c r="R194" s="256">
        <f>'Future Work- trip % summary'!B199</f>
        <v>0</v>
      </c>
      <c r="S194" s="313">
        <f>'Future Work- trip % summary'!D199</f>
        <v>0</v>
      </c>
      <c r="T194" s="257">
        <f>'Non-survey input values'!$B$26</f>
        <v>220.3</v>
      </c>
      <c r="U194" s="258">
        <f t="shared" si="4"/>
        <v>0</v>
      </c>
      <c r="V194" s="259">
        <f t="shared" si="5"/>
        <v>0</v>
      </c>
      <c r="W194" s="261"/>
      <c r="X194" s="248"/>
      <c r="Y194" s="248"/>
      <c r="Z194" s="248"/>
      <c r="AA194" s="248"/>
    </row>
    <row r="195" spans="1:27" x14ac:dyDescent="0.2">
      <c r="A195" s="248"/>
      <c r="B195" s="248"/>
      <c r="C195" s="248"/>
      <c r="D195" s="248"/>
      <c r="E195" s="248"/>
      <c r="F195" s="248"/>
      <c r="G195" s="248"/>
      <c r="H195" s="248"/>
      <c r="I195" s="248"/>
      <c r="J195" s="248"/>
      <c r="K195" s="248"/>
      <c r="L195" s="248"/>
      <c r="M195" s="248"/>
      <c r="N195" s="248"/>
      <c r="O195" s="248"/>
      <c r="P195" s="248"/>
      <c r="Q195" s="296"/>
      <c r="R195" s="256">
        <f>'Future Work- trip % summary'!B200</f>
        <v>0</v>
      </c>
      <c r="S195" s="313">
        <f>'Future Work- trip % summary'!D200</f>
        <v>0</v>
      </c>
      <c r="T195" s="257">
        <f>'Non-survey input values'!$B$26</f>
        <v>220.3</v>
      </c>
      <c r="U195" s="258">
        <f t="shared" si="4"/>
        <v>0</v>
      </c>
      <c r="V195" s="259">
        <f t="shared" si="5"/>
        <v>0</v>
      </c>
      <c r="W195" s="261"/>
      <c r="X195" s="248"/>
      <c r="Y195" s="248"/>
      <c r="Z195" s="248"/>
      <c r="AA195" s="248"/>
    </row>
    <row r="196" spans="1:27" x14ac:dyDescent="0.2">
      <c r="A196" s="248"/>
      <c r="B196" s="248"/>
      <c r="C196" s="248"/>
      <c r="D196" s="248"/>
      <c r="E196" s="248"/>
      <c r="F196" s="248"/>
      <c r="G196" s="248"/>
      <c r="H196" s="248"/>
      <c r="I196" s="248"/>
      <c r="J196" s="248"/>
      <c r="K196" s="248"/>
      <c r="L196" s="248"/>
      <c r="M196" s="248"/>
      <c r="N196" s="248"/>
      <c r="O196" s="248"/>
      <c r="P196" s="248"/>
      <c r="Q196" s="296"/>
      <c r="R196" s="256">
        <f>'Future Work- trip % summary'!B201</f>
        <v>0</v>
      </c>
      <c r="S196" s="313">
        <f>'Future Work- trip % summary'!D201</f>
        <v>0</v>
      </c>
      <c r="T196" s="257">
        <f>'Non-survey input values'!$B$26</f>
        <v>220.3</v>
      </c>
      <c r="U196" s="258">
        <f t="shared" si="4"/>
        <v>0</v>
      </c>
      <c r="V196" s="259">
        <f t="shared" si="5"/>
        <v>0</v>
      </c>
      <c r="W196" s="261"/>
      <c r="X196" s="248"/>
      <c r="Y196" s="248"/>
      <c r="Z196" s="248"/>
      <c r="AA196" s="248"/>
    </row>
    <row r="197" spans="1:27" x14ac:dyDescent="0.2">
      <c r="A197" s="248"/>
      <c r="B197" s="248"/>
      <c r="C197" s="248"/>
      <c r="D197" s="248"/>
      <c r="E197" s="248"/>
      <c r="F197" s="248"/>
      <c r="G197" s="248"/>
      <c r="H197" s="248"/>
      <c r="I197" s="248"/>
      <c r="J197" s="248"/>
      <c r="K197" s="248"/>
      <c r="L197" s="248"/>
      <c r="M197" s="248"/>
      <c r="N197" s="248"/>
      <c r="O197" s="248"/>
      <c r="P197" s="248"/>
      <c r="Q197" s="296"/>
      <c r="R197" s="256">
        <f>'Future Work- trip % summary'!B202</f>
        <v>0</v>
      </c>
      <c r="S197" s="313">
        <f>'Future Work- trip % summary'!D202</f>
        <v>0</v>
      </c>
      <c r="T197" s="257">
        <f>'Non-survey input values'!$B$26</f>
        <v>220.3</v>
      </c>
      <c r="U197" s="258">
        <f t="shared" si="4"/>
        <v>0</v>
      </c>
      <c r="V197" s="259">
        <f t="shared" si="5"/>
        <v>0</v>
      </c>
      <c r="W197" s="261"/>
      <c r="X197" s="248"/>
      <c r="Y197" s="248"/>
      <c r="Z197" s="248"/>
      <c r="AA197" s="248"/>
    </row>
    <row r="198" spans="1:27" x14ac:dyDescent="0.2">
      <c r="A198" s="248"/>
      <c r="B198" s="248"/>
      <c r="C198" s="248"/>
      <c r="D198" s="248"/>
      <c r="E198" s="248"/>
      <c r="F198" s="248"/>
      <c r="G198" s="248"/>
      <c r="H198" s="248"/>
      <c r="I198" s="248"/>
      <c r="J198" s="248"/>
      <c r="K198" s="248"/>
      <c r="L198" s="248"/>
      <c r="M198" s="248"/>
      <c r="N198" s="248"/>
      <c r="O198" s="248"/>
      <c r="P198" s="248"/>
      <c r="Q198" s="296"/>
      <c r="R198" s="256">
        <f>'Future Work- trip % summary'!B203</f>
        <v>0</v>
      </c>
      <c r="S198" s="313">
        <f>'Future Work- trip % summary'!D203</f>
        <v>0</v>
      </c>
      <c r="T198" s="257">
        <f>'Non-survey input values'!$B$26</f>
        <v>220.3</v>
      </c>
      <c r="U198" s="258">
        <f t="shared" si="4"/>
        <v>0</v>
      </c>
      <c r="V198" s="259">
        <f t="shared" si="5"/>
        <v>0</v>
      </c>
      <c r="W198" s="261"/>
      <c r="X198" s="248"/>
      <c r="Y198" s="248"/>
      <c r="Z198" s="248"/>
      <c r="AA198" s="248"/>
    </row>
    <row r="199" spans="1:27" x14ac:dyDescent="0.2">
      <c r="A199" s="248"/>
      <c r="B199" s="248"/>
      <c r="C199" s="248"/>
      <c r="D199" s="248"/>
      <c r="E199" s="248"/>
      <c r="F199" s="248"/>
      <c r="G199" s="248"/>
      <c r="H199" s="248"/>
      <c r="I199" s="248"/>
      <c r="J199" s="248"/>
      <c r="K199" s="248"/>
      <c r="L199" s="248"/>
      <c r="M199" s="248"/>
      <c r="N199" s="248"/>
      <c r="O199" s="248"/>
      <c r="P199" s="248"/>
      <c r="Q199" s="296"/>
      <c r="R199" s="256">
        <f>'Future Work- trip % summary'!B204</f>
        <v>0</v>
      </c>
      <c r="S199" s="313">
        <f>'Future Work- trip % summary'!D204</f>
        <v>0</v>
      </c>
      <c r="T199" s="257">
        <f>'Non-survey input values'!$B$26</f>
        <v>220.3</v>
      </c>
      <c r="U199" s="258">
        <f t="shared" si="4"/>
        <v>0</v>
      </c>
      <c r="V199" s="259">
        <f t="shared" si="5"/>
        <v>0</v>
      </c>
      <c r="W199" s="261"/>
      <c r="X199" s="248"/>
      <c r="Y199" s="248"/>
      <c r="Z199" s="248"/>
      <c r="AA199" s="248"/>
    </row>
    <row r="200" spans="1:27" x14ac:dyDescent="0.2">
      <c r="A200" s="248"/>
      <c r="B200" s="248"/>
      <c r="C200" s="248"/>
      <c r="D200" s="248"/>
      <c r="E200" s="248"/>
      <c r="F200" s="248"/>
      <c r="G200" s="248"/>
      <c r="H200" s="248"/>
      <c r="I200" s="248"/>
      <c r="J200" s="248"/>
      <c r="K200" s="248"/>
      <c r="L200" s="248"/>
      <c r="M200" s="248"/>
      <c r="N200" s="248"/>
      <c r="O200" s="248"/>
      <c r="P200" s="248"/>
      <c r="Q200" s="296"/>
      <c r="R200" s="256">
        <f>'Future Work- trip % summary'!B205</f>
        <v>0</v>
      </c>
      <c r="S200" s="313">
        <f>'Future Work- trip % summary'!D205</f>
        <v>0</v>
      </c>
      <c r="T200" s="257">
        <f>'Non-survey input values'!$B$26</f>
        <v>220.3</v>
      </c>
      <c r="U200" s="258">
        <f t="shared" si="4"/>
        <v>0</v>
      </c>
      <c r="V200" s="259">
        <f t="shared" si="5"/>
        <v>0</v>
      </c>
      <c r="W200" s="261"/>
      <c r="X200" s="248"/>
      <c r="Y200" s="248"/>
      <c r="Z200" s="248"/>
      <c r="AA200" s="248"/>
    </row>
    <row r="201" spans="1:27" x14ac:dyDescent="0.2">
      <c r="A201" s="248"/>
      <c r="B201" s="248"/>
      <c r="C201" s="248"/>
      <c r="D201" s="248"/>
      <c r="E201" s="248"/>
      <c r="F201" s="248"/>
      <c r="G201" s="248"/>
      <c r="H201" s="248"/>
      <c r="I201" s="248"/>
      <c r="J201" s="248"/>
      <c r="K201" s="248"/>
      <c r="L201" s="248"/>
      <c r="M201" s="248"/>
      <c r="N201" s="248"/>
      <c r="O201" s="248"/>
      <c r="P201" s="248"/>
      <c r="Q201" s="296"/>
      <c r="R201" s="256">
        <f>'Future Work- trip % summary'!B206</f>
        <v>0</v>
      </c>
      <c r="S201" s="313">
        <f>'Future Work- trip % summary'!D206</f>
        <v>0</v>
      </c>
      <c r="T201" s="257">
        <f>'Non-survey input values'!$B$26</f>
        <v>220.3</v>
      </c>
      <c r="U201" s="258">
        <f t="shared" si="4"/>
        <v>0</v>
      </c>
      <c r="V201" s="259">
        <f t="shared" si="5"/>
        <v>0</v>
      </c>
      <c r="W201" s="261"/>
      <c r="X201" s="248"/>
      <c r="Y201" s="248"/>
      <c r="Z201" s="248"/>
      <c r="AA201" s="248"/>
    </row>
    <row r="202" spans="1:27" x14ac:dyDescent="0.2">
      <c r="A202" s="248"/>
      <c r="B202" s="248"/>
      <c r="C202" s="248"/>
      <c r="D202" s="248"/>
      <c r="E202" s="248"/>
      <c r="F202" s="248"/>
      <c r="G202" s="248"/>
      <c r="H202" s="248"/>
      <c r="I202" s="248"/>
      <c r="J202" s="248"/>
      <c r="K202" s="248"/>
      <c r="L202" s="248"/>
      <c r="M202" s="248"/>
      <c r="N202" s="248"/>
      <c r="O202" s="248"/>
      <c r="P202" s="248"/>
      <c r="Q202" s="296"/>
      <c r="R202" s="256">
        <f>'Future Work- trip % summary'!B207</f>
        <v>0</v>
      </c>
      <c r="S202" s="313">
        <f>'Future Work- trip % summary'!D207</f>
        <v>0</v>
      </c>
      <c r="T202" s="257">
        <f>'Non-survey input values'!$B$26</f>
        <v>220.3</v>
      </c>
      <c r="U202" s="258">
        <f t="shared" si="4"/>
        <v>0</v>
      </c>
      <c r="V202" s="259">
        <f t="shared" si="5"/>
        <v>0</v>
      </c>
      <c r="W202" s="261"/>
      <c r="X202" s="248"/>
      <c r="Y202" s="248"/>
      <c r="Z202" s="248"/>
      <c r="AA202" s="248"/>
    </row>
    <row r="203" spans="1:27" x14ac:dyDescent="0.2">
      <c r="A203" s="248"/>
      <c r="B203" s="248"/>
      <c r="C203" s="248"/>
      <c r="D203" s="248"/>
      <c r="E203" s="248"/>
      <c r="F203" s="248"/>
      <c r="G203" s="248"/>
      <c r="H203" s="248"/>
      <c r="I203" s="248"/>
      <c r="J203" s="248"/>
      <c r="K203" s="248"/>
      <c r="L203" s="248"/>
      <c r="M203" s="248"/>
      <c r="N203" s="248"/>
      <c r="O203" s="248"/>
      <c r="P203" s="248"/>
      <c r="Q203" s="296"/>
      <c r="R203" s="256">
        <f>'Future Work- trip % summary'!B208</f>
        <v>0</v>
      </c>
      <c r="S203" s="313">
        <f>'Future Work- trip % summary'!D208</f>
        <v>0</v>
      </c>
      <c r="T203" s="257">
        <f>'Non-survey input values'!$B$26</f>
        <v>220.3</v>
      </c>
      <c r="U203" s="258">
        <f t="shared" si="4"/>
        <v>0</v>
      </c>
      <c r="V203" s="259">
        <f t="shared" si="5"/>
        <v>0</v>
      </c>
      <c r="W203" s="261"/>
      <c r="X203" s="248"/>
      <c r="Y203" s="248"/>
      <c r="Z203" s="248"/>
      <c r="AA203" s="248"/>
    </row>
    <row r="204" spans="1:27" x14ac:dyDescent="0.2">
      <c r="A204" s="248"/>
      <c r="B204" s="248"/>
      <c r="C204" s="248"/>
      <c r="D204" s="248"/>
      <c r="E204" s="248"/>
      <c r="F204" s="248"/>
      <c r="G204" s="248"/>
      <c r="H204" s="248"/>
      <c r="I204" s="248"/>
      <c r="J204" s="248"/>
      <c r="K204" s="248"/>
      <c r="L204" s="248"/>
      <c r="M204" s="248"/>
      <c r="N204" s="248"/>
      <c r="O204" s="248"/>
      <c r="P204" s="248"/>
      <c r="Q204" s="296"/>
      <c r="R204" s="256">
        <f>'Future Work- trip % summary'!B209</f>
        <v>0</v>
      </c>
      <c r="S204" s="313">
        <f>'Future Work- trip % summary'!D209</f>
        <v>0</v>
      </c>
      <c r="T204" s="257">
        <f>'Non-survey input values'!$B$26</f>
        <v>220.3</v>
      </c>
      <c r="U204" s="258">
        <f t="shared" ref="U204:U267" si="6">R204/5</f>
        <v>0</v>
      </c>
      <c r="V204" s="259">
        <f t="shared" ref="V204:V267" si="7">$B$5*$S204*$T204*U204</f>
        <v>0</v>
      </c>
      <c r="W204" s="261"/>
      <c r="X204" s="248"/>
      <c r="Y204" s="248"/>
      <c r="Z204" s="248"/>
      <c r="AA204" s="248"/>
    </row>
    <row r="205" spans="1:27" x14ac:dyDescent="0.2">
      <c r="A205" s="248"/>
      <c r="B205" s="248"/>
      <c r="C205" s="248"/>
      <c r="D205" s="248"/>
      <c r="E205" s="248"/>
      <c r="F205" s="248"/>
      <c r="G205" s="248"/>
      <c r="H205" s="248"/>
      <c r="I205" s="248"/>
      <c r="J205" s="248"/>
      <c r="K205" s="248"/>
      <c r="L205" s="248"/>
      <c r="M205" s="248"/>
      <c r="N205" s="248"/>
      <c r="O205" s="248"/>
      <c r="P205" s="248"/>
      <c r="Q205" s="296"/>
      <c r="R205" s="256">
        <f>'Future Work- trip % summary'!B210</f>
        <v>0</v>
      </c>
      <c r="S205" s="313">
        <f>'Future Work- trip % summary'!D210</f>
        <v>0</v>
      </c>
      <c r="T205" s="257">
        <f>'Non-survey input values'!$B$26</f>
        <v>220.3</v>
      </c>
      <c r="U205" s="258">
        <f t="shared" si="6"/>
        <v>0</v>
      </c>
      <c r="V205" s="259">
        <f t="shared" si="7"/>
        <v>0</v>
      </c>
      <c r="W205" s="261"/>
      <c r="X205" s="248"/>
      <c r="Y205" s="248"/>
      <c r="Z205" s="248"/>
      <c r="AA205" s="248"/>
    </row>
    <row r="206" spans="1:27" x14ac:dyDescent="0.2">
      <c r="A206" s="248"/>
      <c r="B206" s="248"/>
      <c r="C206" s="248"/>
      <c r="D206" s="248"/>
      <c r="E206" s="248"/>
      <c r="F206" s="248"/>
      <c r="G206" s="248"/>
      <c r="H206" s="248"/>
      <c r="I206" s="248"/>
      <c r="J206" s="248"/>
      <c r="K206" s="248"/>
      <c r="L206" s="248"/>
      <c r="M206" s="248"/>
      <c r="N206" s="248"/>
      <c r="O206" s="248"/>
      <c r="P206" s="248"/>
      <c r="Q206" s="296"/>
      <c r="R206" s="256">
        <f>'Future Work- trip % summary'!B211</f>
        <v>0</v>
      </c>
      <c r="S206" s="313">
        <f>'Future Work- trip % summary'!D211</f>
        <v>0</v>
      </c>
      <c r="T206" s="257">
        <f>'Non-survey input values'!$B$26</f>
        <v>220.3</v>
      </c>
      <c r="U206" s="258">
        <f t="shared" si="6"/>
        <v>0</v>
      </c>
      <c r="V206" s="259">
        <f t="shared" si="7"/>
        <v>0</v>
      </c>
      <c r="W206" s="261"/>
      <c r="X206" s="248"/>
      <c r="Y206" s="248"/>
      <c r="Z206" s="248"/>
      <c r="AA206" s="248"/>
    </row>
    <row r="207" spans="1:27" x14ac:dyDescent="0.2">
      <c r="A207" s="248"/>
      <c r="B207" s="248"/>
      <c r="C207" s="248"/>
      <c r="D207" s="248"/>
      <c r="E207" s="248"/>
      <c r="F207" s="248"/>
      <c r="G207" s="248"/>
      <c r="H207" s="248"/>
      <c r="I207" s="248"/>
      <c r="J207" s="248"/>
      <c r="K207" s="248"/>
      <c r="L207" s="248"/>
      <c r="M207" s="248"/>
      <c r="N207" s="248"/>
      <c r="O207" s="248"/>
      <c r="P207" s="248"/>
      <c r="Q207" s="296"/>
      <c r="R207" s="256">
        <f>'Future Work- trip % summary'!B212</f>
        <v>0</v>
      </c>
      <c r="S207" s="313">
        <f>'Future Work- trip % summary'!D212</f>
        <v>0</v>
      </c>
      <c r="T207" s="257">
        <f>'Non-survey input values'!$B$26</f>
        <v>220.3</v>
      </c>
      <c r="U207" s="258">
        <f t="shared" si="6"/>
        <v>0</v>
      </c>
      <c r="V207" s="259">
        <f t="shared" si="7"/>
        <v>0</v>
      </c>
      <c r="W207" s="261"/>
      <c r="X207" s="248"/>
      <c r="Y207" s="248"/>
      <c r="Z207" s="248"/>
      <c r="AA207" s="248"/>
    </row>
    <row r="208" spans="1:27" x14ac:dyDescent="0.2">
      <c r="A208" s="248"/>
      <c r="B208" s="248"/>
      <c r="C208" s="248"/>
      <c r="D208" s="248"/>
      <c r="E208" s="248"/>
      <c r="F208" s="248"/>
      <c r="G208" s="248"/>
      <c r="H208" s="248"/>
      <c r="I208" s="248"/>
      <c r="J208" s="248"/>
      <c r="K208" s="248"/>
      <c r="L208" s="248"/>
      <c r="M208" s="248"/>
      <c r="N208" s="248"/>
      <c r="O208" s="248"/>
      <c r="P208" s="248"/>
      <c r="Q208" s="296"/>
      <c r="R208" s="256">
        <f>'Future Work- trip % summary'!B213</f>
        <v>0</v>
      </c>
      <c r="S208" s="313">
        <f>'Future Work- trip % summary'!D213</f>
        <v>0</v>
      </c>
      <c r="T208" s="257">
        <f>'Non-survey input values'!$B$26</f>
        <v>220.3</v>
      </c>
      <c r="U208" s="258">
        <f t="shared" si="6"/>
        <v>0</v>
      </c>
      <c r="V208" s="259">
        <f t="shared" si="7"/>
        <v>0</v>
      </c>
      <c r="W208" s="261"/>
      <c r="X208" s="248"/>
      <c r="Y208" s="248"/>
      <c r="Z208" s="248"/>
      <c r="AA208" s="248"/>
    </row>
    <row r="209" spans="1:27" x14ac:dyDescent="0.2">
      <c r="A209" s="248"/>
      <c r="B209" s="248"/>
      <c r="C209" s="248"/>
      <c r="D209" s="248"/>
      <c r="E209" s="248"/>
      <c r="F209" s="248"/>
      <c r="G209" s="248"/>
      <c r="H209" s="248"/>
      <c r="I209" s="248"/>
      <c r="J209" s="248"/>
      <c r="K209" s="248"/>
      <c r="L209" s="248"/>
      <c r="M209" s="248"/>
      <c r="N209" s="248"/>
      <c r="O209" s="248"/>
      <c r="P209" s="248"/>
      <c r="Q209" s="296"/>
      <c r="R209" s="256">
        <f>'Future Work- trip % summary'!B214</f>
        <v>0</v>
      </c>
      <c r="S209" s="313">
        <f>'Future Work- trip % summary'!D214</f>
        <v>0</v>
      </c>
      <c r="T209" s="257">
        <f>'Non-survey input values'!$B$26</f>
        <v>220.3</v>
      </c>
      <c r="U209" s="258">
        <f t="shared" si="6"/>
        <v>0</v>
      </c>
      <c r="V209" s="259">
        <f t="shared" si="7"/>
        <v>0</v>
      </c>
      <c r="W209" s="261"/>
      <c r="X209" s="248"/>
      <c r="Y209" s="248"/>
      <c r="Z209" s="248"/>
      <c r="AA209" s="248"/>
    </row>
    <row r="210" spans="1:27" x14ac:dyDescent="0.2">
      <c r="A210" s="248"/>
      <c r="B210" s="248"/>
      <c r="C210" s="248"/>
      <c r="D210" s="248"/>
      <c r="E210" s="248"/>
      <c r="F210" s="248"/>
      <c r="G210" s="248"/>
      <c r="H210" s="248"/>
      <c r="I210" s="248"/>
      <c r="J210" s="248"/>
      <c r="K210" s="248"/>
      <c r="L210" s="248"/>
      <c r="M210" s="248"/>
      <c r="N210" s="248"/>
      <c r="O210" s="248"/>
      <c r="P210" s="248"/>
      <c r="Q210" s="296"/>
      <c r="R210" s="256">
        <f>'Future Work- trip % summary'!B215</f>
        <v>0</v>
      </c>
      <c r="S210" s="313">
        <f>'Future Work- trip % summary'!D215</f>
        <v>0</v>
      </c>
      <c r="T210" s="257">
        <f>'Non-survey input values'!$B$26</f>
        <v>220.3</v>
      </c>
      <c r="U210" s="258">
        <f t="shared" si="6"/>
        <v>0</v>
      </c>
      <c r="V210" s="259">
        <f t="shared" si="7"/>
        <v>0</v>
      </c>
      <c r="W210" s="261"/>
      <c r="X210" s="248"/>
      <c r="Y210" s="248"/>
      <c r="Z210" s="248"/>
      <c r="AA210" s="248"/>
    </row>
    <row r="211" spans="1:27" x14ac:dyDescent="0.2">
      <c r="A211" s="248"/>
      <c r="B211" s="248"/>
      <c r="C211" s="248"/>
      <c r="D211" s="248"/>
      <c r="E211" s="248"/>
      <c r="F211" s="248"/>
      <c r="G211" s="248"/>
      <c r="H211" s="248"/>
      <c r="I211" s="248"/>
      <c r="J211" s="248"/>
      <c r="K211" s="248"/>
      <c r="L211" s="248"/>
      <c r="M211" s="248"/>
      <c r="N211" s="248"/>
      <c r="O211" s="248"/>
      <c r="P211" s="248"/>
      <c r="Q211" s="296"/>
      <c r="R211" s="256">
        <f>'Future Work- trip % summary'!B216</f>
        <v>0</v>
      </c>
      <c r="S211" s="313">
        <f>'Future Work- trip % summary'!D216</f>
        <v>0</v>
      </c>
      <c r="T211" s="257">
        <f>'Non-survey input values'!$B$26</f>
        <v>220.3</v>
      </c>
      <c r="U211" s="258">
        <f t="shared" si="6"/>
        <v>0</v>
      </c>
      <c r="V211" s="259">
        <f t="shared" si="7"/>
        <v>0</v>
      </c>
      <c r="W211" s="261"/>
      <c r="X211" s="248"/>
      <c r="Y211" s="248"/>
      <c r="Z211" s="248"/>
      <c r="AA211" s="248"/>
    </row>
    <row r="212" spans="1:27" x14ac:dyDescent="0.2">
      <c r="A212" s="248"/>
      <c r="B212" s="248"/>
      <c r="C212" s="248"/>
      <c r="D212" s="248"/>
      <c r="E212" s="248"/>
      <c r="F212" s="248"/>
      <c r="G212" s="248"/>
      <c r="H212" s="248"/>
      <c r="I212" s="248"/>
      <c r="J212" s="248"/>
      <c r="K212" s="248"/>
      <c r="L212" s="248"/>
      <c r="M212" s="248"/>
      <c r="N212" s="248"/>
      <c r="O212" s="248"/>
      <c r="P212" s="248"/>
      <c r="Q212" s="296"/>
      <c r="R212" s="256">
        <f>'Future Work- trip % summary'!B217</f>
        <v>0</v>
      </c>
      <c r="S212" s="313">
        <f>'Future Work- trip % summary'!D217</f>
        <v>0</v>
      </c>
      <c r="T212" s="257">
        <f>'Non-survey input values'!$B$26</f>
        <v>220.3</v>
      </c>
      <c r="U212" s="258">
        <f t="shared" si="6"/>
        <v>0</v>
      </c>
      <c r="V212" s="259">
        <f t="shared" si="7"/>
        <v>0</v>
      </c>
      <c r="W212" s="261"/>
      <c r="X212" s="248"/>
      <c r="Y212" s="248"/>
      <c r="Z212" s="248"/>
      <c r="AA212" s="248"/>
    </row>
    <row r="213" spans="1:27" x14ac:dyDescent="0.2">
      <c r="A213" s="248"/>
      <c r="B213" s="248"/>
      <c r="C213" s="248"/>
      <c r="D213" s="248"/>
      <c r="E213" s="248"/>
      <c r="F213" s="248"/>
      <c r="G213" s="248"/>
      <c r="H213" s="248"/>
      <c r="I213" s="248"/>
      <c r="J213" s="248"/>
      <c r="K213" s="248"/>
      <c r="L213" s="248"/>
      <c r="M213" s="248"/>
      <c r="N213" s="248"/>
      <c r="O213" s="248"/>
      <c r="P213" s="248"/>
      <c r="Q213" s="296"/>
      <c r="R213" s="256">
        <f>'Future Work- trip % summary'!B218</f>
        <v>0</v>
      </c>
      <c r="S213" s="313">
        <f>'Future Work- trip % summary'!D218</f>
        <v>0</v>
      </c>
      <c r="T213" s="257">
        <f>'Non-survey input values'!$B$26</f>
        <v>220.3</v>
      </c>
      <c r="U213" s="258">
        <f t="shared" si="6"/>
        <v>0</v>
      </c>
      <c r="V213" s="259">
        <f t="shared" si="7"/>
        <v>0</v>
      </c>
      <c r="W213" s="261"/>
      <c r="X213" s="248"/>
      <c r="Y213" s="248"/>
      <c r="Z213" s="248"/>
      <c r="AA213" s="248"/>
    </row>
    <row r="214" spans="1:27" x14ac:dyDescent="0.2">
      <c r="A214" s="248"/>
      <c r="B214" s="248"/>
      <c r="C214" s="248"/>
      <c r="D214" s="248"/>
      <c r="E214" s="248"/>
      <c r="F214" s="248"/>
      <c r="G214" s="248"/>
      <c r="H214" s="248"/>
      <c r="I214" s="248"/>
      <c r="J214" s="248"/>
      <c r="K214" s="248"/>
      <c r="L214" s="248"/>
      <c r="M214" s="248"/>
      <c r="N214" s="248"/>
      <c r="O214" s="248"/>
      <c r="P214" s="248"/>
      <c r="Q214" s="296"/>
      <c r="R214" s="256">
        <f>'Future Work- trip % summary'!B219</f>
        <v>0</v>
      </c>
      <c r="S214" s="313">
        <f>'Future Work- trip % summary'!D219</f>
        <v>0</v>
      </c>
      <c r="T214" s="257">
        <f>'Non-survey input values'!$B$26</f>
        <v>220.3</v>
      </c>
      <c r="U214" s="258">
        <f t="shared" si="6"/>
        <v>0</v>
      </c>
      <c r="V214" s="259">
        <f t="shared" si="7"/>
        <v>0</v>
      </c>
      <c r="W214" s="261"/>
      <c r="X214" s="248"/>
      <c r="Y214" s="248"/>
      <c r="Z214" s="248"/>
      <c r="AA214" s="248"/>
    </row>
    <row r="215" spans="1:27" x14ac:dyDescent="0.2">
      <c r="A215" s="248"/>
      <c r="B215" s="248"/>
      <c r="C215" s="248"/>
      <c r="D215" s="248"/>
      <c r="E215" s="248"/>
      <c r="F215" s="248"/>
      <c r="G215" s="248"/>
      <c r="H215" s="248"/>
      <c r="I215" s="248"/>
      <c r="J215" s="248"/>
      <c r="K215" s="248"/>
      <c r="L215" s="248"/>
      <c r="M215" s="248"/>
      <c r="N215" s="248"/>
      <c r="O215" s="248"/>
      <c r="P215" s="248"/>
      <c r="Q215" s="296"/>
      <c r="R215" s="256">
        <f>'Future Work- trip % summary'!B220</f>
        <v>0</v>
      </c>
      <c r="S215" s="313">
        <f>'Future Work- trip % summary'!D220</f>
        <v>0</v>
      </c>
      <c r="T215" s="257">
        <f>'Non-survey input values'!$B$26</f>
        <v>220.3</v>
      </c>
      <c r="U215" s="258">
        <f t="shared" si="6"/>
        <v>0</v>
      </c>
      <c r="V215" s="259">
        <f t="shared" si="7"/>
        <v>0</v>
      </c>
      <c r="W215" s="261"/>
      <c r="X215" s="248"/>
      <c r="Y215" s="248"/>
      <c r="Z215" s="248"/>
      <c r="AA215" s="248"/>
    </row>
    <row r="216" spans="1:27" x14ac:dyDescent="0.2">
      <c r="A216" s="248"/>
      <c r="B216" s="248"/>
      <c r="C216" s="248"/>
      <c r="D216" s="248"/>
      <c r="E216" s="248"/>
      <c r="F216" s="248"/>
      <c r="G216" s="248"/>
      <c r="H216" s="248"/>
      <c r="I216" s="248"/>
      <c r="J216" s="248"/>
      <c r="K216" s="248"/>
      <c r="L216" s="248"/>
      <c r="M216" s="248"/>
      <c r="N216" s="248"/>
      <c r="O216" s="248"/>
      <c r="P216" s="248"/>
      <c r="Q216" s="296"/>
      <c r="R216" s="256">
        <f>'Future Work- trip % summary'!B221</f>
        <v>0</v>
      </c>
      <c r="S216" s="313">
        <f>'Future Work- trip % summary'!D221</f>
        <v>0</v>
      </c>
      <c r="T216" s="257">
        <f>'Non-survey input values'!$B$26</f>
        <v>220.3</v>
      </c>
      <c r="U216" s="258">
        <f t="shared" si="6"/>
        <v>0</v>
      </c>
      <c r="V216" s="259">
        <f t="shared" si="7"/>
        <v>0</v>
      </c>
      <c r="W216" s="261"/>
      <c r="X216" s="248"/>
      <c r="Y216" s="248"/>
      <c r="Z216" s="248"/>
      <c r="AA216" s="248"/>
    </row>
    <row r="217" spans="1:27" x14ac:dyDescent="0.2">
      <c r="A217" s="248"/>
      <c r="B217" s="248"/>
      <c r="C217" s="248"/>
      <c r="D217" s="248"/>
      <c r="E217" s="248"/>
      <c r="F217" s="248"/>
      <c r="G217" s="248"/>
      <c r="H217" s="248"/>
      <c r="I217" s="248"/>
      <c r="J217" s="248"/>
      <c r="K217" s="248"/>
      <c r="L217" s="248"/>
      <c r="M217" s="248"/>
      <c r="N217" s="248"/>
      <c r="O217" s="248"/>
      <c r="P217" s="248"/>
      <c r="Q217" s="296"/>
      <c r="R217" s="256">
        <f>'Future Work- trip % summary'!B222</f>
        <v>0</v>
      </c>
      <c r="S217" s="313">
        <f>'Future Work- trip % summary'!D222</f>
        <v>0</v>
      </c>
      <c r="T217" s="257">
        <f>'Non-survey input values'!$B$26</f>
        <v>220.3</v>
      </c>
      <c r="U217" s="258">
        <f t="shared" si="6"/>
        <v>0</v>
      </c>
      <c r="V217" s="259">
        <f t="shared" si="7"/>
        <v>0</v>
      </c>
      <c r="W217" s="261"/>
      <c r="X217" s="248"/>
      <c r="Y217" s="248"/>
      <c r="Z217" s="248"/>
      <c r="AA217" s="248"/>
    </row>
    <row r="218" spans="1:27" x14ac:dyDescent="0.2">
      <c r="A218" s="248"/>
      <c r="B218" s="248"/>
      <c r="C218" s="248"/>
      <c r="D218" s="248"/>
      <c r="E218" s="248"/>
      <c r="F218" s="248"/>
      <c r="G218" s="248"/>
      <c r="H218" s="248"/>
      <c r="I218" s="248"/>
      <c r="J218" s="248"/>
      <c r="K218" s="248"/>
      <c r="L218" s="248"/>
      <c r="M218" s="248"/>
      <c r="N218" s="248"/>
      <c r="O218" s="248"/>
      <c r="P218" s="248"/>
      <c r="Q218" s="296"/>
      <c r="R218" s="256">
        <f>'Future Work- trip % summary'!B223</f>
        <v>0</v>
      </c>
      <c r="S218" s="313">
        <f>'Future Work- trip % summary'!D223</f>
        <v>0</v>
      </c>
      <c r="T218" s="257">
        <f>'Non-survey input values'!$B$26</f>
        <v>220.3</v>
      </c>
      <c r="U218" s="258">
        <f t="shared" si="6"/>
        <v>0</v>
      </c>
      <c r="V218" s="259">
        <f t="shared" si="7"/>
        <v>0</v>
      </c>
      <c r="W218" s="261"/>
      <c r="X218" s="248"/>
      <c r="Y218" s="248"/>
      <c r="Z218" s="248"/>
      <c r="AA218" s="248"/>
    </row>
    <row r="219" spans="1:27" x14ac:dyDescent="0.2">
      <c r="A219" s="248"/>
      <c r="B219" s="248"/>
      <c r="C219" s="248"/>
      <c r="D219" s="248"/>
      <c r="E219" s="248"/>
      <c r="F219" s="248"/>
      <c r="G219" s="248"/>
      <c r="H219" s="248"/>
      <c r="I219" s="248"/>
      <c r="J219" s="248"/>
      <c r="K219" s="248"/>
      <c r="L219" s="248"/>
      <c r="M219" s="248"/>
      <c r="N219" s="248"/>
      <c r="O219" s="248"/>
      <c r="P219" s="248"/>
      <c r="Q219" s="296"/>
      <c r="R219" s="256">
        <f>'Future Work- trip % summary'!B224</f>
        <v>0</v>
      </c>
      <c r="S219" s="313">
        <f>'Future Work- trip % summary'!D224</f>
        <v>0</v>
      </c>
      <c r="T219" s="257">
        <f>'Non-survey input values'!$B$26</f>
        <v>220.3</v>
      </c>
      <c r="U219" s="258">
        <f t="shared" si="6"/>
        <v>0</v>
      </c>
      <c r="V219" s="259">
        <f t="shared" si="7"/>
        <v>0</v>
      </c>
      <c r="W219" s="261"/>
      <c r="X219" s="248"/>
      <c r="Y219" s="248"/>
      <c r="Z219" s="248"/>
      <c r="AA219" s="248"/>
    </row>
    <row r="220" spans="1:27" x14ac:dyDescent="0.2">
      <c r="A220" s="248"/>
      <c r="B220" s="248"/>
      <c r="C220" s="248"/>
      <c r="D220" s="248"/>
      <c r="E220" s="248"/>
      <c r="F220" s="248"/>
      <c r="G220" s="248"/>
      <c r="H220" s="248"/>
      <c r="I220" s="248"/>
      <c r="J220" s="248"/>
      <c r="K220" s="248"/>
      <c r="L220" s="248"/>
      <c r="M220" s="248"/>
      <c r="N220" s="248"/>
      <c r="O220" s="248"/>
      <c r="P220" s="248"/>
      <c r="Q220" s="296"/>
      <c r="R220" s="256">
        <f>'Future Work- trip % summary'!B225</f>
        <v>0</v>
      </c>
      <c r="S220" s="313">
        <f>'Future Work- trip % summary'!D225</f>
        <v>0</v>
      </c>
      <c r="T220" s="257">
        <f>'Non-survey input values'!$B$26</f>
        <v>220.3</v>
      </c>
      <c r="U220" s="258">
        <f t="shared" si="6"/>
        <v>0</v>
      </c>
      <c r="V220" s="259">
        <f t="shared" si="7"/>
        <v>0</v>
      </c>
      <c r="W220" s="261"/>
      <c r="X220" s="248"/>
      <c r="Y220" s="248"/>
      <c r="Z220" s="248"/>
      <c r="AA220" s="248"/>
    </row>
    <row r="221" spans="1:27" x14ac:dyDescent="0.2">
      <c r="A221" s="248"/>
      <c r="B221" s="248"/>
      <c r="C221" s="248"/>
      <c r="D221" s="248"/>
      <c r="E221" s="248"/>
      <c r="F221" s="248"/>
      <c r="G221" s="248"/>
      <c r="H221" s="248"/>
      <c r="I221" s="248"/>
      <c r="J221" s="248"/>
      <c r="K221" s="248"/>
      <c r="L221" s="248"/>
      <c r="M221" s="248"/>
      <c r="N221" s="248"/>
      <c r="O221" s="248"/>
      <c r="P221" s="248"/>
      <c r="Q221" s="296"/>
      <c r="R221" s="256">
        <f>'Future Work- trip % summary'!B226</f>
        <v>0</v>
      </c>
      <c r="S221" s="313">
        <f>'Future Work- trip % summary'!D226</f>
        <v>0</v>
      </c>
      <c r="T221" s="257">
        <f>'Non-survey input values'!$B$26</f>
        <v>220.3</v>
      </c>
      <c r="U221" s="258">
        <f t="shared" si="6"/>
        <v>0</v>
      </c>
      <c r="V221" s="259">
        <f t="shared" si="7"/>
        <v>0</v>
      </c>
      <c r="W221" s="261"/>
      <c r="X221" s="248"/>
      <c r="Y221" s="248"/>
      <c r="Z221" s="248"/>
      <c r="AA221" s="248"/>
    </row>
    <row r="222" spans="1:27" x14ac:dyDescent="0.2">
      <c r="A222" s="248"/>
      <c r="B222" s="248"/>
      <c r="C222" s="248"/>
      <c r="D222" s="248"/>
      <c r="E222" s="248"/>
      <c r="F222" s="248"/>
      <c r="G222" s="248"/>
      <c r="H222" s="248"/>
      <c r="I222" s="248"/>
      <c r="J222" s="248"/>
      <c r="K222" s="248"/>
      <c r="L222" s="248"/>
      <c r="M222" s="248"/>
      <c r="N222" s="248"/>
      <c r="O222" s="248"/>
      <c r="P222" s="248"/>
      <c r="Q222" s="296"/>
      <c r="R222" s="256">
        <f>'Future Work- trip % summary'!B227</f>
        <v>0</v>
      </c>
      <c r="S222" s="313">
        <f>'Future Work- trip % summary'!D227</f>
        <v>0</v>
      </c>
      <c r="T222" s="257">
        <f>'Non-survey input values'!$B$26</f>
        <v>220.3</v>
      </c>
      <c r="U222" s="258">
        <f t="shared" si="6"/>
        <v>0</v>
      </c>
      <c r="V222" s="259">
        <f t="shared" si="7"/>
        <v>0</v>
      </c>
      <c r="W222" s="261"/>
      <c r="X222" s="248"/>
      <c r="Y222" s="248"/>
      <c r="Z222" s="248"/>
      <c r="AA222" s="248"/>
    </row>
    <row r="223" spans="1:27" x14ac:dyDescent="0.2">
      <c r="A223" s="248"/>
      <c r="B223" s="248"/>
      <c r="C223" s="248"/>
      <c r="D223" s="248"/>
      <c r="E223" s="248"/>
      <c r="F223" s="248"/>
      <c r="G223" s="248"/>
      <c r="H223" s="248"/>
      <c r="I223" s="248"/>
      <c r="J223" s="248"/>
      <c r="K223" s="248"/>
      <c r="L223" s="248"/>
      <c r="M223" s="248"/>
      <c r="N223" s="248"/>
      <c r="O223" s="248"/>
      <c r="P223" s="248"/>
      <c r="Q223" s="296"/>
      <c r="R223" s="256">
        <f>'Future Work- trip % summary'!B228</f>
        <v>0</v>
      </c>
      <c r="S223" s="313">
        <f>'Future Work- trip % summary'!D228</f>
        <v>0</v>
      </c>
      <c r="T223" s="257">
        <f>'Non-survey input values'!$B$26</f>
        <v>220.3</v>
      </c>
      <c r="U223" s="258">
        <f t="shared" si="6"/>
        <v>0</v>
      </c>
      <c r="V223" s="259">
        <f t="shared" si="7"/>
        <v>0</v>
      </c>
      <c r="W223" s="261"/>
      <c r="X223" s="248"/>
      <c r="Y223" s="248"/>
      <c r="Z223" s="248"/>
      <c r="AA223" s="248"/>
    </row>
    <row r="224" spans="1:27" x14ac:dyDescent="0.2">
      <c r="A224" s="248"/>
      <c r="B224" s="248"/>
      <c r="C224" s="248"/>
      <c r="D224" s="248"/>
      <c r="E224" s="248"/>
      <c r="F224" s="248"/>
      <c r="G224" s="248"/>
      <c r="H224" s="248"/>
      <c r="I224" s="248"/>
      <c r="J224" s="248"/>
      <c r="K224" s="248"/>
      <c r="L224" s="248"/>
      <c r="M224" s="248"/>
      <c r="N224" s="248"/>
      <c r="O224" s="248"/>
      <c r="P224" s="248"/>
      <c r="Q224" s="296"/>
      <c r="R224" s="256">
        <f>'Future Work- trip % summary'!B229</f>
        <v>0</v>
      </c>
      <c r="S224" s="313">
        <f>'Future Work- trip % summary'!D229</f>
        <v>0</v>
      </c>
      <c r="T224" s="257">
        <f>'Non-survey input values'!$B$26</f>
        <v>220.3</v>
      </c>
      <c r="U224" s="258">
        <f t="shared" si="6"/>
        <v>0</v>
      </c>
      <c r="V224" s="259">
        <f t="shared" si="7"/>
        <v>0</v>
      </c>
      <c r="W224" s="261"/>
      <c r="X224" s="248"/>
      <c r="Y224" s="248"/>
      <c r="Z224" s="248"/>
      <c r="AA224" s="248"/>
    </row>
    <row r="225" spans="1:27" x14ac:dyDescent="0.2">
      <c r="A225" s="248"/>
      <c r="B225" s="248"/>
      <c r="C225" s="248"/>
      <c r="D225" s="248"/>
      <c r="E225" s="248"/>
      <c r="F225" s="248"/>
      <c r="G225" s="248"/>
      <c r="H225" s="248"/>
      <c r="I225" s="248"/>
      <c r="J225" s="248"/>
      <c r="K225" s="248"/>
      <c r="L225" s="248"/>
      <c r="M225" s="248"/>
      <c r="N225" s="248"/>
      <c r="O225" s="248"/>
      <c r="P225" s="248"/>
      <c r="Q225" s="296"/>
      <c r="R225" s="256">
        <f>'Future Work- trip % summary'!B230</f>
        <v>0</v>
      </c>
      <c r="S225" s="313">
        <f>'Future Work- trip % summary'!D230</f>
        <v>0</v>
      </c>
      <c r="T225" s="257">
        <f>'Non-survey input values'!$B$26</f>
        <v>220.3</v>
      </c>
      <c r="U225" s="258">
        <f t="shared" si="6"/>
        <v>0</v>
      </c>
      <c r="V225" s="259">
        <f t="shared" si="7"/>
        <v>0</v>
      </c>
      <c r="W225" s="261"/>
      <c r="X225" s="248"/>
      <c r="Y225" s="248"/>
      <c r="Z225" s="248"/>
      <c r="AA225" s="248"/>
    </row>
    <row r="226" spans="1:27" x14ac:dyDescent="0.2">
      <c r="A226" s="248"/>
      <c r="B226" s="248"/>
      <c r="C226" s="248"/>
      <c r="D226" s="248"/>
      <c r="E226" s="248"/>
      <c r="F226" s="248"/>
      <c r="G226" s="248"/>
      <c r="H226" s="248"/>
      <c r="I226" s="248"/>
      <c r="J226" s="248"/>
      <c r="K226" s="248"/>
      <c r="L226" s="248"/>
      <c r="M226" s="248"/>
      <c r="N226" s="248"/>
      <c r="O226" s="248"/>
      <c r="P226" s="248"/>
      <c r="Q226" s="296"/>
      <c r="R226" s="256">
        <f>'Future Work- trip % summary'!B231</f>
        <v>0</v>
      </c>
      <c r="S226" s="313">
        <f>'Future Work- trip % summary'!D231</f>
        <v>0</v>
      </c>
      <c r="T226" s="257">
        <f>'Non-survey input values'!$B$26</f>
        <v>220.3</v>
      </c>
      <c r="U226" s="258">
        <f t="shared" si="6"/>
        <v>0</v>
      </c>
      <c r="V226" s="259">
        <f t="shared" si="7"/>
        <v>0</v>
      </c>
      <c r="W226" s="261"/>
      <c r="X226" s="248"/>
      <c r="Y226" s="248"/>
      <c r="Z226" s="248"/>
      <c r="AA226" s="248"/>
    </row>
    <row r="227" spans="1:27" x14ac:dyDescent="0.2">
      <c r="A227" s="248"/>
      <c r="B227" s="248"/>
      <c r="C227" s="248"/>
      <c r="D227" s="248"/>
      <c r="E227" s="248"/>
      <c r="F227" s="248"/>
      <c r="G227" s="248"/>
      <c r="H227" s="248"/>
      <c r="I227" s="248"/>
      <c r="J227" s="248"/>
      <c r="K227" s="248"/>
      <c r="L227" s="248"/>
      <c r="M227" s="248"/>
      <c r="N227" s="248"/>
      <c r="O227" s="248"/>
      <c r="P227" s="248"/>
      <c r="Q227" s="296"/>
      <c r="R227" s="256">
        <f>'Future Work- trip % summary'!B232</f>
        <v>0</v>
      </c>
      <c r="S227" s="313">
        <f>'Future Work- trip % summary'!D232</f>
        <v>0</v>
      </c>
      <c r="T227" s="257">
        <f>'Non-survey input values'!$B$26</f>
        <v>220.3</v>
      </c>
      <c r="U227" s="258">
        <f t="shared" si="6"/>
        <v>0</v>
      </c>
      <c r="V227" s="259">
        <f t="shared" si="7"/>
        <v>0</v>
      </c>
      <c r="W227" s="261"/>
      <c r="X227" s="248"/>
      <c r="Y227" s="248"/>
      <c r="Z227" s="248"/>
      <c r="AA227" s="248"/>
    </row>
    <row r="228" spans="1:27" x14ac:dyDescent="0.2">
      <c r="A228" s="248"/>
      <c r="B228" s="248"/>
      <c r="C228" s="248"/>
      <c r="D228" s="248"/>
      <c r="E228" s="248"/>
      <c r="F228" s="248"/>
      <c r="G228" s="248"/>
      <c r="H228" s="248"/>
      <c r="I228" s="248"/>
      <c r="J228" s="248"/>
      <c r="K228" s="248"/>
      <c r="L228" s="248"/>
      <c r="M228" s="248"/>
      <c r="N228" s="248"/>
      <c r="O228" s="248"/>
      <c r="P228" s="248"/>
      <c r="Q228" s="296"/>
      <c r="R228" s="256">
        <f>'Future Work- trip % summary'!B233</f>
        <v>0</v>
      </c>
      <c r="S228" s="313">
        <f>'Future Work- trip % summary'!D233</f>
        <v>0</v>
      </c>
      <c r="T228" s="257">
        <f>'Non-survey input values'!$B$26</f>
        <v>220.3</v>
      </c>
      <c r="U228" s="258">
        <f t="shared" si="6"/>
        <v>0</v>
      </c>
      <c r="V228" s="259">
        <f t="shared" si="7"/>
        <v>0</v>
      </c>
      <c r="W228" s="261"/>
      <c r="X228" s="248"/>
      <c r="Y228" s="248"/>
      <c r="Z228" s="248"/>
      <c r="AA228" s="248"/>
    </row>
    <row r="229" spans="1:27" x14ac:dyDescent="0.2">
      <c r="A229" s="248"/>
      <c r="B229" s="248"/>
      <c r="C229" s="248"/>
      <c r="D229" s="248"/>
      <c r="E229" s="248"/>
      <c r="F229" s="248"/>
      <c r="G229" s="248"/>
      <c r="H229" s="248"/>
      <c r="I229" s="248"/>
      <c r="J229" s="248"/>
      <c r="K229" s="248"/>
      <c r="L229" s="248"/>
      <c r="M229" s="248"/>
      <c r="N229" s="248"/>
      <c r="O229" s="248"/>
      <c r="P229" s="248"/>
      <c r="Q229" s="296"/>
      <c r="R229" s="256">
        <f>'Future Work- trip % summary'!B234</f>
        <v>0</v>
      </c>
      <c r="S229" s="313">
        <f>'Future Work- trip % summary'!D234</f>
        <v>0</v>
      </c>
      <c r="T229" s="257">
        <f>'Non-survey input values'!$B$26</f>
        <v>220.3</v>
      </c>
      <c r="U229" s="258">
        <f t="shared" si="6"/>
        <v>0</v>
      </c>
      <c r="V229" s="259">
        <f t="shared" si="7"/>
        <v>0</v>
      </c>
      <c r="W229" s="261"/>
      <c r="X229" s="248"/>
      <c r="Y229" s="248"/>
      <c r="Z229" s="248"/>
      <c r="AA229" s="248"/>
    </row>
    <row r="230" spans="1:27" x14ac:dyDescent="0.2">
      <c r="A230" s="248"/>
      <c r="B230" s="248"/>
      <c r="C230" s="248"/>
      <c r="D230" s="248"/>
      <c r="E230" s="248"/>
      <c r="F230" s="248"/>
      <c r="G230" s="248"/>
      <c r="H230" s="248"/>
      <c r="I230" s="248"/>
      <c r="J230" s="248"/>
      <c r="K230" s="248"/>
      <c r="L230" s="248"/>
      <c r="M230" s="248"/>
      <c r="N230" s="248"/>
      <c r="O230" s="248"/>
      <c r="P230" s="248"/>
      <c r="Q230" s="296"/>
      <c r="R230" s="256">
        <f>'Future Work- trip % summary'!B235</f>
        <v>0</v>
      </c>
      <c r="S230" s="313">
        <f>'Future Work- trip % summary'!D235</f>
        <v>0</v>
      </c>
      <c r="T230" s="257">
        <f>'Non-survey input values'!$B$26</f>
        <v>220.3</v>
      </c>
      <c r="U230" s="258">
        <f t="shared" si="6"/>
        <v>0</v>
      </c>
      <c r="V230" s="259">
        <f t="shared" si="7"/>
        <v>0</v>
      </c>
      <c r="W230" s="261"/>
      <c r="X230" s="248"/>
      <c r="Y230" s="248"/>
      <c r="Z230" s="248"/>
      <c r="AA230" s="248"/>
    </row>
    <row r="231" spans="1:27" x14ac:dyDescent="0.2">
      <c r="A231" s="248"/>
      <c r="B231" s="248"/>
      <c r="C231" s="248"/>
      <c r="D231" s="248"/>
      <c r="E231" s="248"/>
      <c r="F231" s="248"/>
      <c r="G231" s="248"/>
      <c r="H231" s="248"/>
      <c r="I231" s="248"/>
      <c r="J231" s="248"/>
      <c r="K231" s="248"/>
      <c r="L231" s="248"/>
      <c r="M231" s="248"/>
      <c r="N231" s="248"/>
      <c r="O231" s="248"/>
      <c r="P231" s="248"/>
      <c r="Q231" s="296"/>
      <c r="R231" s="256">
        <f>'Future Work- trip % summary'!B236</f>
        <v>0</v>
      </c>
      <c r="S231" s="313">
        <f>'Future Work- trip % summary'!D236</f>
        <v>0</v>
      </c>
      <c r="T231" s="257">
        <f>'Non-survey input values'!$B$26</f>
        <v>220.3</v>
      </c>
      <c r="U231" s="258">
        <f t="shared" si="6"/>
        <v>0</v>
      </c>
      <c r="V231" s="259">
        <f t="shared" si="7"/>
        <v>0</v>
      </c>
      <c r="W231" s="261"/>
      <c r="X231" s="248"/>
      <c r="Y231" s="248"/>
      <c r="Z231" s="248"/>
      <c r="AA231" s="248"/>
    </row>
    <row r="232" spans="1:27" x14ac:dyDescent="0.2">
      <c r="A232" s="248"/>
      <c r="B232" s="248"/>
      <c r="C232" s="248"/>
      <c r="D232" s="248"/>
      <c r="E232" s="248"/>
      <c r="F232" s="248"/>
      <c r="G232" s="248"/>
      <c r="H232" s="248"/>
      <c r="I232" s="248"/>
      <c r="J232" s="248"/>
      <c r="K232" s="248"/>
      <c r="L232" s="248"/>
      <c r="M232" s="248"/>
      <c r="N232" s="248"/>
      <c r="O232" s="248"/>
      <c r="P232" s="248"/>
      <c r="Q232" s="296"/>
      <c r="R232" s="256">
        <f>'Future Work- trip % summary'!B237</f>
        <v>0</v>
      </c>
      <c r="S232" s="313">
        <f>'Future Work- trip % summary'!D237</f>
        <v>0</v>
      </c>
      <c r="T232" s="257">
        <f>'Non-survey input values'!$B$26</f>
        <v>220.3</v>
      </c>
      <c r="U232" s="258">
        <f t="shared" si="6"/>
        <v>0</v>
      </c>
      <c r="V232" s="259">
        <f t="shared" si="7"/>
        <v>0</v>
      </c>
      <c r="W232" s="261"/>
      <c r="X232" s="248"/>
      <c r="Y232" s="248"/>
      <c r="Z232" s="248"/>
      <c r="AA232" s="248"/>
    </row>
    <row r="233" spans="1:27" x14ac:dyDescent="0.2">
      <c r="A233" s="248"/>
      <c r="B233" s="248"/>
      <c r="C233" s="248"/>
      <c r="D233" s="248"/>
      <c r="E233" s="248"/>
      <c r="F233" s="248"/>
      <c r="G233" s="248"/>
      <c r="H233" s="248"/>
      <c r="I233" s="248"/>
      <c r="J233" s="248"/>
      <c r="K233" s="248"/>
      <c r="L233" s="248"/>
      <c r="M233" s="248"/>
      <c r="N233" s="248"/>
      <c r="O233" s="248"/>
      <c r="P233" s="248"/>
      <c r="Q233" s="296"/>
      <c r="R233" s="256">
        <f>'Future Work- trip % summary'!B238</f>
        <v>0</v>
      </c>
      <c r="S233" s="313">
        <f>'Future Work- trip % summary'!D238</f>
        <v>0</v>
      </c>
      <c r="T233" s="257">
        <f>'Non-survey input values'!$B$26</f>
        <v>220.3</v>
      </c>
      <c r="U233" s="258">
        <f t="shared" si="6"/>
        <v>0</v>
      </c>
      <c r="V233" s="259">
        <f t="shared" si="7"/>
        <v>0</v>
      </c>
      <c r="W233" s="261"/>
      <c r="X233" s="248"/>
      <c r="Y233" s="248"/>
      <c r="Z233" s="248"/>
      <c r="AA233" s="248"/>
    </row>
    <row r="234" spans="1:27" x14ac:dyDescent="0.2">
      <c r="A234" s="248"/>
      <c r="B234" s="248"/>
      <c r="C234" s="248"/>
      <c r="D234" s="248"/>
      <c r="E234" s="248"/>
      <c r="F234" s="248"/>
      <c r="G234" s="248"/>
      <c r="H234" s="248"/>
      <c r="I234" s="248"/>
      <c r="J234" s="248"/>
      <c r="K234" s="248"/>
      <c r="L234" s="248"/>
      <c r="M234" s="248"/>
      <c r="N234" s="248"/>
      <c r="O234" s="248"/>
      <c r="P234" s="248"/>
      <c r="Q234" s="296"/>
      <c r="R234" s="256">
        <f>'Future Work- trip % summary'!B239</f>
        <v>0</v>
      </c>
      <c r="S234" s="313">
        <f>'Future Work- trip % summary'!D239</f>
        <v>0</v>
      </c>
      <c r="T234" s="257">
        <f>'Non-survey input values'!$B$26</f>
        <v>220.3</v>
      </c>
      <c r="U234" s="258">
        <f t="shared" si="6"/>
        <v>0</v>
      </c>
      <c r="V234" s="259">
        <f t="shared" si="7"/>
        <v>0</v>
      </c>
      <c r="W234" s="261"/>
      <c r="X234" s="248"/>
      <c r="Y234" s="248"/>
      <c r="Z234" s="248"/>
      <c r="AA234" s="248"/>
    </row>
    <row r="235" spans="1:27" x14ac:dyDescent="0.2">
      <c r="A235" s="248"/>
      <c r="B235" s="248"/>
      <c r="C235" s="248"/>
      <c r="D235" s="248"/>
      <c r="E235" s="248"/>
      <c r="F235" s="248"/>
      <c r="G235" s="248"/>
      <c r="H235" s="248"/>
      <c r="I235" s="248"/>
      <c r="J235" s="248"/>
      <c r="K235" s="248"/>
      <c r="L235" s="248"/>
      <c r="M235" s="248"/>
      <c r="N235" s="248"/>
      <c r="O235" s="248"/>
      <c r="P235" s="248"/>
      <c r="Q235" s="296"/>
      <c r="R235" s="256">
        <f>'Future Work- trip % summary'!B240</f>
        <v>0</v>
      </c>
      <c r="S235" s="313">
        <f>'Future Work- trip % summary'!D240</f>
        <v>0</v>
      </c>
      <c r="T235" s="257">
        <f>'Non-survey input values'!$B$26</f>
        <v>220.3</v>
      </c>
      <c r="U235" s="258">
        <f t="shared" si="6"/>
        <v>0</v>
      </c>
      <c r="V235" s="259">
        <f t="shared" si="7"/>
        <v>0</v>
      </c>
      <c r="W235" s="261"/>
      <c r="X235" s="248"/>
      <c r="Y235" s="248"/>
      <c r="Z235" s="248"/>
      <c r="AA235" s="248"/>
    </row>
    <row r="236" spans="1:27" x14ac:dyDescent="0.2">
      <c r="A236" s="248"/>
      <c r="B236" s="248"/>
      <c r="C236" s="248"/>
      <c r="D236" s="248"/>
      <c r="E236" s="248"/>
      <c r="F236" s="248"/>
      <c r="G236" s="248"/>
      <c r="H236" s="248"/>
      <c r="I236" s="248"/>
      <c r="J236" s="248"/>
      <c r="K236" s="248"/>
      <c r="L236" s="248"/>
      <c r="M236" s="248"/>
      <c r="N236" s="248"/>
      <c r="O236" s="248"/>
      <c r="P236" s="248"/>
      <c r="Q236" s="296"/>
      <c r="R236" s="256">
        <f>'Future Work- trip % summary'!B241</f>
        <v>0</v>
      </c>
      <c r="S236" s="313">
        <f>'Future Work- trip % summary'!D241</f>
        <v>0</v>
      </c>
      <c r="T236" s="257">
        <f>'Non-survey input values'!$B$26</f>
        <v>220.3</v>
      </c>
      <c r="U236" s="258">
        <f t="shared" si="6"/>
        <v>0</v>
      </c>
      <c r="V236" s="259">
        <f t="shared" si="7"/>
        <v>0</v>
      </c>
      <c r="W236" s="261"/>
      <c r="X236" s="248"/>
      <c r="Y236" s="248"/>
      <c r="Z236" s="248"/>
      <c r="AA236" s="248"/>
    </row>
    <row r="237" spans="1:27" x14ac:dyDescent="0.2">
      <c r="A237" s="248"/>
      <c r="B237" s="248"/>
      <c r="C237" s="248"/>
      <c r="D237" s="248"/>
      <c r="E237" s="248"/>
      <c r="F237" s="248"/>
      <c r="G237" s="248"/>
      <c r="H237" s="248"/>
      <c r="I237" s="248"/>
      <c r="J237" s="248"/>
      <c r="K237" s="248"/>
      <c r="L237" s="248"/>
      <c r="M237" s="248"/>
      <c r="N237" s="248"/>
      <c r="O237" s="248"/>
      <c r="P237" s="248"/>
      <c r="Q237" s="296"/>
      <c r="R237" s="256">
        <f>'Future Work- trip % summary'!B242</f>
        <v>0</v>
      </c>
      <c r="S237" s="313">
        <f>'Future Work- trip % summary'!D242</f>
        <v>0</v>
      </c>
      <c r="T237" s="257">
        <f>'Non-survey input values'!$B$26</f>
        <v>220.3</v>
      </c>
      <c r="U237" s="258">
        <f t="shared" si="6"/>
        <v>0</v>
      </c>
      <c r="V237" s="259">
        <f t="shared" si="7"/>
        <v>0</v>
      </c>
      <c r="W237" s="261"/>
      <c r="X237" s="248"/>
      <c r="Y237" s="248"/>
      <c r="Z237" s="248"/>
      <c r="AA237" s="248"/>
    </row>
    <row r="238" spans="1:27" x14ac:dyDescent="0.2">
      <c r="A238" s="248"/>
      <c r="B238" s="248"/>
      <c r="C238" s="248"/>
      <c r="D238" s="248"/>
      <c r="E238" s="248"/>
      <c r="F238" s="248"/>
      <c r="G238" s="248"/>
      <c r="H238" s="248"/>
      <c r="I238" s="248"/>
      <c r="J238" s="248"/>
      <c r="K238" s="248"/>
      <c r="L238" s="248"/>
      <c r="M238" s="248"/>
      <c r="N238" s="248"/>
      <c r="O238" s="248"/>
      <c r="P238" s="248"/>
      <c r="Q238" s="296"/>
      <c r="R238" s="256">
        <f>'Future Work- trip % summary'!B243</f>
        <v>0</v>
      </c>
      <c r="S238" s="313">
        <f>'Future Work- trip % summary'!D243</f>
        <v>0</v>
      </c>
      <c r="T238" s="257">
        <f>'Non-survey input values'!$B$26</f>
        <v>220.3</v>
      </c>
      <c r="U238" s="258">
        <f t="shared" si="6"/>
        <v>0</v>
      </c>
      <c r="V238" s="259">
        <f t="shared" si="7"/>
        <v>0</v>
      </c>
      <c r="W238" s="261"/>
      <c r="X238" s="248"/>
      <c r="Y238" s="248"/>
      <c r="Z238" s="248"/>
      <c r="AA238" s="248"/>
    </row>
    <row r="239" spans="1:27" x14ac:dyDescent="0.2">
      <c r="A239" s="248"/>
      <c r="B239" s="248"/>
      <c r="C239" s="248"/>
      <c r="D239" s="248"/>
      <c r="E239" s="248"/>
      <c r="F239" s="248"/>
      <c r="G239" s="248"/>
      <c r="H239" s="248"/>
      <c r="I239" s="248"/>
      <c r="J239" s="248"/>
      <c r="K239" s="248"/>
      <c r="L239" s="248"/>
      <c r="M239" s="248"/>
      <c r="N239" s="248"/>
      <c r="O239" s="248"/>
      <c r="P239" s="248"/>
      <c r="Q239" s="296"/>
      <c r="R239" s="256">
        <f>'Future Work- trip % summary'!B244</f>
        <v>0</v>
      </c>
      <c r="S239" s="313">
        <f>'Future Work- trip % summary'!D244</f>
        <v>0</v>
      </c>
      <c r="T239" s="257">
        <f>'Non-survey input values'!$B$26</f>
        <v>220.3</v>
      </c>
      <c r="U239" s="258">
        <f t="shared" si="6"/>
        <v>0</v>
      </c>
      <c r="V239" s="259">
        <f t="shared" si="7"/>
        <v>0</v>
      </c>
      <c r="W239" s="261"/>
      <c r="X239" s="248"/>
      <c r="Y239" s="248"/>
      <c r="Z239" s="248"/>
      <c r="AA239" s="248"/>
    </row>
    <row r="240" spans="1:27" x14ac:dyDescent="0.2">
      <c r="A240" s="248"/>
      <c r="B240" s="248"/>
      <c r="C240" s="248"/>
      <c r="D240" s="248"/>
      <c r="E240" s="248"/>
      <c r="F240" s="248"/>
      <c r="G240" s="248"/>
      <c r="H240" s="248"/>
      <c r="I240" s="248"/>
      <c r="J240" s="248"/>
      <c r="K240" s="248"/>
      <c r="L240" s="248"/>
      <c r="M240" s="248"/>
      <c r="N240" s="248"/>
      <c r="O240" s="248"/>
      <c r="P240" s="248"/>
      <c r="Q240" s="296"/>
      <c r="R240" s="256">
        <f>'Future Work- trip % summary'!B245</f>
        <v>0</v>
      </c>
      <c r="S240" s="313">
        <f>'Future Work- trip % summary'!D245</f>
        <v>0</v>
      </c>
      <c r="T240" s="257">
        <f>'Non-survey input values'!$B$26</f>
        <v>220.3</v>
      </c>
      <c r="U240" s="258">
        <f t="shared" si="6"/>
        <v>0</v>
      </c>
      <c r="V240" s="259">
        <f t="shared" si="7"/>
        <v>0</v>
      </c>
      <c r="W240" s="261"/>
      <c r="X240" s="248"/>
      <c r="Y240" s="248"/>
      <c r="Z240" s="248"/>
      <c r="AA240" s="248"/>
    </row>
    <row r="241" spans="1:27" x14ac:dyDescent="0.2">
      <c r="A241" s="248"/>
      <c r="B241" s="248"/>
      <c r="C241" s="248"/>
      <c r="D241" s="248"/>
      <c r="E241" s="248"/>
      <c r="F241" s="248"/>
      <c r="G241" s="248"/>
      <c r="H241" s="248"/>
      <c r="I241" s="248"/>
      <c r="J241" s="248"/>
      <c r="K241" s="248"/>
      <c r="L241" s="248"/>
      <c r="M241" s="248"/>
      <c r="N241" s="248"/>
      <c r="O241" s="248"/>
      <c r="P241" s="248"/>
      <c r="Q241" s="296"/>
      <c r="R241" s="256">
        <f>'Future Work- trip % summary'!B246</f>
        <v>0</v>
      </c>
      <c r="S241" s="313">
        <f>'Future Work- trip % summary'!D246</f>
        <v>0</v>
      </c>
      <c r="T241" s="257">
        <f>'Non-survey input values'!$B$26</f>
        <v>220.3</v>
      </c>
      <c r="U241" s="258">
        <f t="shared" si="6"/>
        <v>0</v>
      </c>
      <c r="V241" s="259">
        <f t="shared" si="7"/>
        <v>0</v>
      </c>
      <c r="W241" s="261"/>
      <c r="X241" s="248"/>
      <c r="Y241" s="248"/>
      <c r="Z241" s="248"/>
      <c r="AA241" s="248"/>
    </row>
    <row r="242" spans="1:27" x14ac:dyDescent="0.2">
      <c r="A242" s="248"/>
      <c r="B242" s="248"/>
      <c r="C242" s="248"/>
      <c r="D242" s="248"/>
      <c r="E242" s="248"/>
      <c r="F242" s="248"/>
      <c r="G242" s="248"/>
      <c r="H242" s="248"/>
      <c r="I242" s="248"/>
      <c r="J242" s="248"/>
      <c r="K242" s="248"/>
      <c r="L242" s="248"/>
      <c r="M242" s="248"/>
      <c r="N242" s="248"/>
      <c r="O242" s="248"/>
      <c r="P242" s="248"/>
      <c r="Q242" s="296"/>
      <c r="R242" s="256">
        <f>'Future Work- trip % summary'!B247</f>
        <v>0</v>
      </c>
      <c r="S242" s="313">
        <f>'Future Work- trip % summary'!D247</f>
        <v>0</v>
      </c>
      <c r="T242" s="257">
        <f>'Non-survey input values'!$B$26</f>
        <v>220.3</v>
      </c>
      <c r="U242" s="258">
        <f t="shared" si="6"/>
        <v>0</v>
      </c>
      <c r="V242" s="259">
        <f t="shared" si="7"/>
        <v>0</v>
      </c>
      <c r="W242" s="261"/>
      <c r="X242" s="248"/>
      <c r="Y242" s="248"/>
      <c r="Z242" s="248"/>
      <c r="AA242" s="248"/>
    </row>
    <row r="243" spans="1:27" x14ac:dyDescent="0.2">
      <c r="A243" s="248"/>
      <c r="B243" s="248"/>
      <c r="C243" s="248"/>
      <c r="D243" s="248"/>
      <c r="E243" s="248"/>
      <c r="F243" s="248"/>
      <c r="G243" s="248"/>
      <c r="H243" s="248"/>
      <c r="I243" s="248"/>
      <c r="J243" s="248"/>
      <c r="K243" s="248"/>
      <c r="L243" s="248"/>
      <c r="M243" s="248"/>
      <c r="N243" s="248"/>
      <c r="O243" s="248"/>
      <c r="P243" s="248"/>
      <c r="Q243" s="296"/>
      <c r="R243" s="256">
        <f>'Future Work- trip % summary'!B248</f>
        <v>0</v>
      </c>
      <c r="S243" s="313">
        <f>'Future Work- trip % summary'!D248</f>
        <v>0</v>
      </c>
      <c r="T243" s="257">
        <f>'Non-survey input values'!$B$26</f>
        <v>220.3</v>
      </c>
      <c r="U243" s="258">
        <f t="shared" si="6"/>
        <v>0</v>
      </c>
      <c r="V243" s="259">
        <f t="shared" si="7"/>
        <v>0</v>
      </c>
      <c r="W243" s="261"/>
      <c r="X243" s="248"/>
      <c r="Y243" s="248"/>
      <c r="Z243" s="248"/>
      <c r="AA243" s="248"/>
    </row>
    <row r="244" spans="1:27" x14ac:dyDescent="0.2">
      <c r="A244" s="248"/>
      <c r="B244" s="248"/>
      <c r="C244" s="248"/>
      <c r="D244" s="248"/>
      <c r="E244" s="248"/>
      <c r="F244" s="248"/>
      <c r="G244" s="248"/>
      <c r="H244" s="248"/>
      <c r="I244" s="248"/>
      <c r="J244" s="248"/>
      <c r="K244" s="248"/>
      <c r="L244" s="248"/>
      <c r="M244" s="248"/>
      <c r="N244" s="248"/>
      <c r="O244" s="248"/>
      <c r="P244" s="248"/>
      <c r="Q244" s="296"/>
      <c r="R244" s="256">
        <f>'Future Work- trip % summary'!B249</f>
        <v>0</v>
      </c>
      <c r="S244" s="313">
        <f>'Future Work- trip % summary'!D249</f>
        <v>0</v>
      </c>
      <c r="T244" s="257">
        <f>'Non-survey input values'!$B$26</f>
        <v>220.3</v>
      </c>
      <c r="U244" s="258">
        <f t="shared" si="6"/>
        <v>0</v>
      </c>
      <c r="V244" s="259">
        <f t="shared" si="7"/>
        <v>0</v>
      </c>
      <c r="W244" s="261"/>
      <c r="X244" s="248"/>
      <c r="Y244" s="248"/>
      <c r="Z244" s="248"/>
      <c r="AA244" s="248"/>
    </row>
    <row r="245" spans="1:27" x14ac:dyDescent="0.2">
      <c r="A245" s="248"/>
      <c r="B245" s="248"/>
      <c r="C245" s="248"/>
      <c r="D245" s="248"/>
      <c r="E245" s="248"/>
      <c r="F245" s="248"/>
      <c r="G245" s="248"/>
      <c r="H245" s="248"/>
      <c r="I245" s="248"/>
      <c r="J245" s="248"/>
      <c r="K245" s="248"/>
      <c r="L245" s="248"/>
      <c r="M245" s="248"/>
      <c r="N245" s="248"/>
      <c r="O245" s="248"/>
      <c r="P245" s="248"/>
      <c r="Q245" s="296"/>
      <c r="R245" s="256">
        <f>'Future Work- trip % summary'!B250</f>
        <v>0</v>
      </c>
      <c r="S245" s="313">
        <f>'Future Work- trip % summary'!D250</f>
        <v>0</v>
      </c>
      <c r="T245" s="257">
        <f>'Non-survey input values'!$B$26</f>
        <v>220.3</v>
      </c>
      <c r="U245" s="258">
        <f t="shared" si="6"/>
        <v>0</v>
      </c>
      <c r="V245" s="259">
        <f t="shared" si="7"/>
        <v>0</v>
      </c>
      <c r="W245" s="261"/>
      <c r="X245" s="248"/>
      <c r="Y245" s="248"/>
      <c r="Z245" s="248"/>
      <c r="AA245" s="248"/>
    </row>
    <row r="246" spans="1:27" x14ac:dyDescent="0.2">
      <c r="A246" s="248"/>
      <c r="B246" s="248"/>
      <c r="C246" s="248"/>
      <c r="D246" s="248"/>
      <c r="E246" s="248"/>
      <c r="F246" s="248"/>
      <c r="G246" s="248"/>
      <c r="H246" s="248"/>
      <c r="I246" s="248"/>
      <c r="J246" s="248"/>
      <c r="K246" s="248"/>
      <c r="L246" s="248"/>
      <c r="M246" s="248"/>
      <c r="N246" s="248"/>
      <c r="O246" s="248"/>
      <c r="P246" s="248"/>
      <c r="Q246" s="296"/>
      <c r="R246" s="256">
        <f>'Future Work- trip % summary'!B251</f>
        <v>0</v>
      </c>
      <c r="S246" s="313">
        <f>'Future Work- trip % summary'!D251</f>
        <v>0</v>
      </c>
      <c r="T246" s="257">
        <f>'Non-survey input values'!$B$26</f>
        <v>220.3</v>
      </c>
      <c r="U246" s="258">
        <f t="shared" si="6"/>
        <v>0</v>
      </c>
      <c r="V246" s="259">
        <f t="shared" si="7"/>
        <v>0</v>
      </c>
      <c r="W246" s="261"/>
      <c r="X246" s="248"/>
      <c r="Y246" s="248"/>
      <c r="Z246" s="248"/>
      <c r="AA246" s="248"/>
    </row>
    <row r="247" spans="1:27" x14ac:dyDescent="0.2">
      <c r="A247" s="248"/>
      <c r="B247" s="248"/>
      <c r="C247" s="248"/>
      <c r="D247" s="248"/>
      <c r="E247" s="248"/>
      <c r="F247" s="248"/>
      <c r="G247" s="248"/>
      <c r="H247" s="248"/>
      <c r="I247" s="248"/>
      <c r="J247" s="248"/>
      <c r="K247" s="248"/>
      <c r="L247" s="248"/>
      <c r="M247" s="248"/>
      <c r="N247" s="248"/>
      <c r="O247" s="248"/>
      <c r="P247" s="248"/>
      <c r="Q247" s="296"/>
      <c r="R247" s="256">
        <f>'Future Work- trip % summary'!B252</f>
        <v>0</v>
      </c>
      <c r="S247" s="313">
        <f>'Future Work- trip % summary'!D252</f>
        <v>0</v>
      </c>
      <c r="T247" s="257">
        <f>'Non-survey input values'!$B$26</f>
        <v>220.3</v>
      </c>
      <c r="U247" s="258">
        <f t="shared" si="6"/>
        <v>0</v>
      </c>
      <c r="V247" s="259">
        <f t="shared" si="7"/>
        <v>0</v>
      </c>
      <c r="W247" s="261"/>
      <c r="X247" s="248"/>
      <c r="Y247" s="248"/>
      <c r="Z247" s="248"/>
      <c r="AA247" s="248"/>
    </row>
    <row r="248" spans="1:27" x14ac:dyDescent="0.2">
      <c r="A248" s="248"/>
      <c r="B248" s="248"/>
      <c r="C248" s="248"/>
      <c r="D248" s="248"/>
      <c r="E248" s="248"/>
      <c r="F248" s="248"/>
      <c r="G248" s="248"/>
      <c r="H248" s="248"/>
      <c r="I248" s="248"/>
      <c r="J248" s="248"/>
      <c r="K248" s="248"/>
      <c r="L248" s="248"/>
      <c r="M248" s="248"/>
      <c r="N248" s="248"/>
      <c r="O248" s="248"/>
      <c r="P248" s="248"/>
      <c r="Q248" s="296"/>
      <c r="R248" s="256">
        <f>'Future Work- trip % summary'!B253</f>
        <v>0</v>
      </c>
      <c r="S248" s="313">
        <f>'Future Work- trip % summary'!D253</f>
        <v>0</v>
      </c>
      <c r="T248" s="257">
        <f>'Non-survey input values'!$B$26</f>
        <v>220.3</v>
      </c>
      <c r="U248" s="258">
        <f t="shared" si="6"/>
        <v>0</v>
      </c>
      <c r="V248" s="259">
        <f t="shared" si="7"/>
        <v>0</v>
      </c>
      <c r="W248" s="261"/>
      <c r="X248" s="248"/>
      <c r="Y248" s="248"/>
      <c r="Z248" s="248"/>
      <c r="AA248" s="248"/>
    </row>
    <row r="249" spans="1:27" x14ac:dyDescent="0.2">
      <c r="A249" s="248"/>
      <c r="B249" s="248"/>
      <c r="C249" s="248"/>
      <c r="D249" s="248"/>
      <c r="E249" s="248"/>
      <c r="F249" s="248"/>
      <c r="G249" s="248"/>
      <c r="H249" s="248"/>
      <c r="I249" s="248"/>
      <c r="J249" s="248"/>
      <c r="K249" s="248"/>
      <c r="L249" s="248"/>
      <c r="M249" s="248"/>
      <c r="N249" s="248"/>
      <c r="O249" s="248"/>
      <c r="P249" s="248"/>
      <c r="Q249" s="296"/>
      <c r="R249" s="256">
        <f>'Future Work- trip % summary'!B254</f>
        <v>0</v>
      </c>
      <c r="S249" s="313">
        <f>'Future Work- trip % summary'!D254</f>
        <v>0</v>
      </c>
      <c r="T249" s="257">
        <f>'Non-survey input values'!$B$26</f>
        <v>220.3</v>
      </c>
      <c r="U249" s="258">
        <f t="shared" si="6"/>
        <v>0</v>
      </c>
      <c r="V249" s="259">
        <f t="shared" si="7"/>
        <v>0</v>
      </c>
      <c r="W249" s="261"/>
      <c r="X249" s="248"/>
      <c r="Y249" s="248"/>
      <c r="Z249" s="248"/>
      <c r="AA249" s="248"/>
    </row>
    <row r="250" spans="1:27" x14ac:dyDescent="0.2">
      <c r="A250" s="248"/>
      <c r="B250" s="248"/>
      <c r="C250" s="248"/>
      <c r="D250" s="248"/>
      <c r="E250" s="248"/>
      <c r="F250" s="248"/>
      <c r="G250" s="248"/>
      <c r="H250" s="248"/>
      <c r="I250" s="248"/>
      <c r="J250" s="248"/>
      <c r="K250" s="248"/>
      <c r="L250" s="248"/>
      <c r="M250" s="248"/>
      <c r="N250" s="248"/>
      <c r="O250" s="248"/>
      <c r="P250" s="248"/>
      <c r="Q250" s="296"/>
      <c r="R250" s="256">
        <f>'Future Work- trip % summary'!B255</f>
        <v>0</v>
      </c>
      <c r="S250" s="313">
        <f>'Future Work- trip % summary'!D255</f>
        <v>0</v>
      </c>
      <c r="T250" s="257">
        <f>'Non-survey input values'!$B$26</f>
        <v>220.3</v>
      </c>
      <c r="U250" s="258">
        <f t="shared" si="6"/>
        <v>0</v>
      </c>
      <c r="V250" s="259">
        <f t="shared" si="7"/>
        <v>0</v>
      </c>
      <c r="W250" s="261"/>
      <c r="X250" s="248"/>
      <c r="Y250" s="248"/>
      <c r="Z250" s="248"/>
      <c r="AA250" s="248"/>
    </row>
    <row r="251" spans="1:27" x14ac:dyDescent="0.2">
      <c r="A251" s="248"/>
      <c r="B251" s="248"/>
      <c r="C251" s="248"/>
      <c r="D251" s="248"/>
      <c r="E251" s="248"/>
      <c r="F251" s="248"/>
      <c r="G251" s="248"/>
      <c r="H251" s="248"/>
      <c r="I251" s="248"/>
      <c r="J251" s="248"/>
      <c r="K251" s="248"/>
      <c r="L251" s="248"/>
      <c r="M251" s="248"/>
      <c r="N251" s="248"/>
      <c r="O251" s="248"/>
      <c r="P251" s="248"/>
      <c r="Q251" s="296"/>
      <c r="R251" s="256">
        <f>'Future Work- trip % summary'!B256</f>
        <v>0</v>
      </c>
      <c r="S251" s="313">
        <f>'Future Work- trip % summary'!D256</f>
        <v>0</v>
      </c>
      <c r="T251" s="257">
        <f>'Non-survey input values'!$B$26</f>
        <v>220.3</v>
      </c>
      <c r="U251" s="258">
        <f t="shared" si="6"/>
        <v>0</v>
      </c>
      <c r="V251" s="259">
        <f t="shared" si="7"/>
        <v>0</v>
      </c>
      <c r="W251" s="261"/>
      <c r="X251" s="248"/>
      <c r="Y251" s="248"/>
      <c r="Z251" s="248"/>
      <c r="AA251" s="248"/>
    </row>
    <row r="252" spans="1:27" x14ac:dyDescent="0.2">
      <c r="A252" s="248"/>
      <c r="B252" s="248"/>
      <c r="C252" s="248"/>
      <c r="D252" s="248"/>
      <c r="E252" s="248"/>
      <c r="F252" s="248"/>
      <c r="G252" s="248"/>
      <c r="H252" s="248"/>
      <c r="I252" s="248"/>
      <c r="J252" s="248"/>
      <c r="K252" s="248"/>
      <c r="L252" s="248"/>
      <c r="M252" s="248"/>
      <c r="N252" s="248"/>
      <c r="O252" s="248"/>
      <c r="P252" s="248"/>
      <c r="Q252" s="296"/>
      <c r="R252" s="256">
        <f>'Future Work- trip % summary'!B257</f>
        <v>0</v>
      </c>
      <c r="S252" s="313">
        <f>'Future Work- trip % summary'!D257</f>
        <v>0</v>
      </c>
      <c r="T252" s="257">
        <f>'Non-survey input values'!$B$26</f>
        <v>220.3</v>
      </c>
      <c r="U252" s="258">
        <f t="shared" si="6"/>
        <v>0</v>
      </c>
      <c r="V252" s="259">
        <f t="shared" si="7"/>
        <v>0</v>
      </c>
      <c r="W252" s="261"/>
      <c r="X252" s="248"/>
      <c r="Y252" s="248"/>
      <c r="Z252" s="248"/>
      <c r="AA252" s="248"/>
    </row>
    <row r="253" spans="1:27" x14ac:dyDescent="0.2">
      <c r="A253" s="248"/>
      <c r="B253" s="248"/>
      <c r="C253" s="248"/>
      <c r="D253" s="248"/>
      <c r="E253" s="248"/>
      <c r="F253" s="248"/>
      <c r="G253" s="248"/>
      <c r="H253" s="248"/>
      <c r="I253" s="248"/>
      <c r="J253" s="248"/>
      <c r="K253" s="248"/>
      <c r="L253" s="248"/>
      <c r="M253" s="248"/>
      <c r="N253" s="248"/>
      <c r="O253" s="248"/>
      <c r="P253" s="248"/>
      <c r="Q253" s="296"/>
      <c r="R253" s="256">
        <f>'Future Work- trip % summary'!B258</f>
        <v>0</v>
      </c>
      <c r="S253" s="313">
        <f>'Future Work- trip % summary'!D258</f>
        <v>0</v>
      </c>
      <c r="T253" s="257">
        <f>'Non-survey input values'!$B$26</f>
        <v>220.3</v>
      </c>
      <c r="U253" s="258">
        <f t="shared" si="6"/>
        <v>0</v>
      </c>
      <c r="V253" s="259">
        <f t="shared" si="7"/>
        <v>0</v>
      </c>
      <c r="W253" s="261"/>
      <c r="X253" s="248"/>
      <c r="Y253" s="248"/>
      <c r="Z253" s="248"/>
      <c r="AA253" s="248"/>
    </row>
    <row r="254" spans="1:27" x14ac:dyDescent="0.2">
      <c r="A254" s="248"/>
      <c r="B254" s="248"/>
      <c r="C254" s="248"/>
      <c r="D254" s="248"/>
      <c r="E254" s="248"/>
      <c r="F254" s="248"/>
      <c r="G254" s="248"/>
      <c r="H254" s="248"/>
      <c r="I254" s="248"/>
      <c r="J254" s="248"/>
      <c r="K254" s="248"/>
      <c r="L254" s="248"/>
      <c r="M254" s="248"/>
      <c r="N254" s="248"/>
      <c r="O254" s="248"/>
      <c r="P254" s="248"/>
      <c r="Q254" s="296"/>
      <c r="R254" s="256">
        <f>'Future Work- trip % summary'!B259</f>
        <v>0</v>
      </c>
      <c r="S254" s="313">
        <f>'Future Work- trip % summary'!D259</f>
        <v>0</v>
      </c>
      <c r="T254" s="257">
        <f>'Non-survey input values'!$B$26</f>
        <v>220.3</v>
      </c>
      <c r="U254" s="258">
        <f t="shared" si="6"/>
        <v>0</v>
      </c>
      <c r="V254" s="259">
        <f t="shared" si="7"/>
        <v>0</v>
      </c>
      <c r="W254" s="261"/>
      <c r="X254" s="248"/>
      <c r="Y254" s="248"/>
      <c r="Z254" s="248"/>
      <c r="AA254" s="248"/>
    </row>
    <row r="255" spans="1:27" x14ac:dyDescent="0.2">
      <c r="A255" s="248"/>
      <c r="B255" s="248"/>
      <c r="C255" s="248"/>
      <c r="D255" s="248"/>
      <c r="E255" s="248"/>
      <c r="F255" s="248"/>
      <c r="G255" s="248"/>
      <c r="H255" s="248"/>
      <c r="I255" s="248"/>
      <c r="J255" s="248"/>
      <c r="K255" s="248"/>
      <c r="L255" s="248"/>
      <c r="M255" s="248"/>
      <c r="N255" s="248"/>
      <c r="O255" s="248"/>
      <c r="P255" s="248"/>
      <c r="Q255" s="296"/>
      <c r="R255" s="256">
        <f>'Future Work- trip % summary'!B260</f>
        <v>0</v>
      </c>
      <c r="S255" s="313">
        <f>'Future Work- trip % summary'!D260</f>
        <v>0</v>
      </c>
      <c r="T255" s="257">
        <f>'Non-survey input values'!$B$26</f>
        <v>220.3</v>
      </c>
      <c r="U255" s="258">
        <f t="shared" si="6"/>
        <v>0</v>
      </c>
      <c r="V255" s="259">
        <f t="shared" si="7"/>
        <v>0</v>
      </c>
      <c r="W255" s="261"/>
      <c r="X255" s="248"/>
      <c r="Y255" s="248"/>
      <c r="Z255" s="248"/>
      <c r="AA255" s="248"/>
    </row>
    <row r="256" spans="1:27" x14ac:dyDescent="0.2">
      <c r="A256" s="248"/>
      <c r="B256" s="248"/>
      <c r="C256" s="248"/>
      <c r="D256" s="248"/>
      <c r="E256" s="248"/>
      <c r="F256" s="248"/>
      <c r="G256" s="248"/>
      <c r="H256" s="248"/>
      <c r="I256" s="248"/>
      <c r="J256" s="248"/>
      <c r="K256" s="248"/>
      <c r="L256" s="248"/>
      <c r="M256" s="248"/>
      <c r="N256" s="248"/>
      <c r="O256" s="248"/>
      <c r="P256" s="248"/>
      <c r="Q256" s="296"/>
      <c r="R256" s="256">
        <f>'Future Work- trip % summary'!B261</f>
        <v>0</v>
      </c>
      <c r="S256" s="313">
        <f>'Future Work- trip % summary'!D261</f>
        <v>0</v>
      </c>
      <c r="T256" s="257">
        <f>'Non-survey input values'!$B$26</f>
        <v>220.3</v>
      </c>
      <c r="U256" s="258">
        <f t="shared" si="6"/>
        <v>0</v>
      </c>
      <c r="V256" s="259">
        <f t="shared" si="7"/>
        <v>0</v>
      </c>
      <c r="W256" s="261"/>
      <c r="X256" s="248"/>
      <c r="Y256" s="248"/>
      <c r="Z256" s="248"/>
      <c r="AA256" s="248"/>
    </row>
    <row r="257" spans="1:27" x14ac:dyDescent="0.2">
      <c r="A257" s="248"/>
      <c r="B257" s="248"/>
      <c r="C257" s="248"/>
      <c r="D257" s="248"/>
      <c r="E257" s="248"/>
      <c r="F257" s="248"/>
      <c r="G257" s="248"/>
      <c r="H257" s="248"/>
      <c r="I257" s="248"/>
      <c r="J257" s="248"/>
      <c r="K257" s="248"/>
      <c r="L257" s="248"/>
      <c r="M257" s="248"/>
      <c r="N257" s="248"/>
      <c r="O257" s="248"/>
      <c r="P257" s="248"/>
      <c r="Q257" s="296"/>
      <c r="R257" s="256">
        <f>'Future Work- trip % summary'!B262</f>
        <v>0</v>
      </c>
      <c r="S257" s="313">
        <f>'Future Work- trip % summary'!D262</f>
        <v>0</v>
      </c>
      <c r="T257" s="257">
        <f>'Non-survey input values'!$B$26</f>
        <v>220.3</v>
      </c>
      <c r="U257" s="258">
        <f t="shared" si="6"/>
        <v>0</v>
      </c>
      <c r="V257" s="259">
        <f t="shared" si="7"/>
        <v>0</v>
      </c>
      <c r="W257" s="261"/>
      <c r="X257" s="248"/>
      <c r="Y257" s="248"/>
      <c r="Z257" s="248"/>
      <c r="AA257" s="248"/>
    </row>
    <row r="258" spans="1:27" x14ac:dyDescent="0.2">
      <c r="A258" s="248"/>
      <c r="B258" s="248"/>
      <c r="C258" s="248"/>
      <c r="D258" s="248"/>
      <c r="E258" s="248"/>
      <c r="F258" s="248"/>
      <c r="G258" s="248"/>
      <c r="H258" s="248"/>
      <c r="I258" s="248"/>
      <c r="J258" s="248"/>
      <c r="K258" s="248"/>
      <c r="L258" s="248"/>
      <c r="M258" s="248"/>
      <c r="N258" s="248"/>
      <c r="O258" s="248"/>
      <c r="P258" s="248"/>
      <c r="Q258" s="296"/>
      <c r="R258" s="256">
        <f>'Future Work- trip % summary'!B263</f>
        <v>0</v>
      </c>
      <c r="S258" s="313">
        <f>'Future Work- trip % summary'!D263</f>
        <v>0</v>
      </c>
      <c r="T258" s="257">
        <f>'Non-survey input values'!$B$26</f>
        <v>220.3</v>
      </c>
      <c r="U258" s="258">
        <f t="shared" si="6"/>
        <v>0</v>
      </c>
      <c r="V258" s="259">
        <f t="shared" si="7"/>
        <v>0</v>
      </c>
      <c r="W258" s="261"/>
      <c r="X258" s="248"/>
      <c r="Y258" s="248"/>
      <c r="Z258" s="248"/>
      <c r="AA258" s="248"/>
    </row>
    <row r="259" spans="1:27" x14ac:dyDescent="0.2">
      <c r="A259" s="248"/>
      <c r="B259" s="248"/>
      <c r="C259" s="248"/>
      <c r="D259" s="248"/>
      <c r="E259" s="248"/>
      <c r="F259" s="248"/>
      <c r="G259" s="248"/>
      <c r="H259" s="248"/>
      <c r="I259" s="248"/>
      <c r="J259" s="248"/>
      <c r="K259" s="248"/>
      <c r="L259" s="248"/>
      <c r="M259" s="248"/>
      <c r="N259" s="248"/>
      <c r="O259" s="248"/>
      <c r="P259" s="248"/>
      <c r="Q259" s="296"/>
      <c r="R259" s="256">
        <f>'Future Work- trip % summary'!B264</f>
        <v>0</v>
      </c>
      <c r="S259" s="313">
        <f>'Future Work- trip % summary'!D264</f>
        <v>0</v>
      </c>
      <c r="T259" s="257">
        <f>'Non-survey input values'!$B$26</f>
        <v>220.3</v>
      </c>
      <c r="U259" s="258">
        <f t="shared" si="6"/>
        <v>0</v>
      </c>
      <c r="V259" s="259">
        <f t="shared" si="7"/>
        <v>0</v>
      </c>
      <c r="W259" s="261"/>
      <c r="X259" s="248"/>
      <c r="Y259" s="248"/>
      <c r="Z259" s="248"/>
      <c r="AA259" s="248"/>
    </row>
    <row r="260" spans="1:27" x14ac:dyDescent="0.2">
      <c r="A260" s="248"/>
      <c r="B260" s="248"/>
      <c r="C260" s="248"/>
      <c r="D260" s="248"/>
      <c r="E260" s="248"/>
      <c r="F260" s="248"/>
      <c r="G260" s="248"/>
      <c r="H260" s="248"/>
      <c r="I260" s="248"/>
      <c r="J260" s="248"/>
      <c r="K260" s="248"/>
      <c r="L260" s="248"/>
      <c r="M260" s="248"/>
      <c r="N260" s="248"/>
      <c r="O260" s="248"/>
      <c r="P260" s="248"/>
      <c r="Q260" s="296"/>
      <c r="R260" s="256">
        <f>'Future Work- trip % summary'!B265</f>
        <v>0</v>
      </c>
      <c r="S260" s="313">
        <f>'Future Work- trip % summary'!D265</f>
        <v>0</v>
      </c>
      <c r="T260" s="257">
        <f>'Non-survey input values'!$B$26</f>
        <v>220.3</v>
      </c>
      <c r="U260" s="258">
        <f t="shared" si="6"/>
        <v>0</v>
      </c>
      <c r="V260" s="259">
        <f t="shared" si="7"/>
        <v>0</v>
      </c>
      <c r="W260" s="261"/>
      <c r="X260" s="248"/>
      <c r="Y260" s="248"/>
      <c r="Z260" s="248"/>
      <c r="AA260" s="248"/>
    </row>
    <row r="261" spans="1:27" x14ac:dyDescent="0.2">
      <c r="A261" s="248"/>
      <c r="B261" s="248"/>
      <c r="C261" s="248"/>
      <c r="D261" s="248"/>
      <c r="E261" s="248"/>
      <c r="F261" s="248"/>
      <c r="G261" s="248"/>
      <c r="H261" s="248"/>
      <c r="I261" s="248"/>
      <c r="J261" s="248"/>
      <c r="K261" s="248"/>
      <c r="L261" s="248"/>
      <c r="M261" s="248"/>
      <c r="N261" s="248"/>
      <c r="O261" s="248"/>
      <c r="P261" s="248"/>
      <c r="Q261" s="296"/>
      <c r="R261" s="256">
        <f>'Future Work- trip % summary'!B266</f>
        <v>0</v>
      </c>
      <c r="S261" s="313">
        <f>'Future Work- trip % summary'!D266</f>
        <v>0</v>
      </c>
      <c r="T261" s="257">
        <f>'Non-survey input values'!$B$26</f>
        <v>220.3</v>
      </c>
      <c r="U261" s="258">
        <f t="shared" si="6"/>
        <v>0</v>
      </c>
      <c r="V261" s="259">
        <f t="shared" si="7"/>
        <v>0</v>
      </c>
      <c r="W261" s="261"/>
      <c r="X261" s="248"/>
      <c r="Y261" s="248"/>
      <c r="Z261" s="248"/>
      <c r="AA261" s="248"/>
    </row>
    <row r="262" spans="1:27" x14ac:dyDescent="0.2">
      <c r="A262" s="248"/>
      <c r="B262" s="248"/>
      <c r="C262" s="248"/>
      <c r="D262" s="248"/>
      <c r="E262" s="248"/>
      <c r="F262" s="248"/>
      <c r="G262" s="248"/>
      <c r="H262" s="248"/>
      <c r="I262" s="248"/>
      <c r="J262" s="248"/>
      <c r="K262" s="248"/>
      <c r="L262" s="248"/>
      <c r="M262" s="248"/>
      <c r="N262" s="248"/>
      <c r="O262" s="248"/>
      <c r="P262" s="248"/>
      <c r="Q262" s="296"/>
      <c r="R262" s="256">
        <f>'Future Work- trip % summary'!B267</f>
        <v>0</v>
      </c>
      <c r="S262" s="313">
        <f>'Future Work- trip % summary'!D267</f>
        <v>0</v>
      </c>
      <c r="T262" s="257">
        <f>'Non-survey input values'!$B$26</f>
        <v>220.3</v>
      </c>
      <c r="U262" s="258">
        <f t="shared" si="6"/>
        <v>0</v>
      </c>
      <c r="V262" s="259">
        <f t="shared" si="7"/>
        <v>0</v>
      </c>
      <c r="W262" s="261"/>
      <c r="X262" s="248"/>
      <c r="Y262" s="248"/>
      <c r="Z262" s="248"/>
      <c r="AA262" s="248"/>
    </row>
    <row r="263" spans="1:27" x14ac:dyDescent="0.2">
      <c r="A263" s="248"/>
      <c r="B263" s="248"/>
      <c r="C263" s="248"/>
      <c r="D263" s="248"/>
      <c r="E263" s="248"/>
      <c r="F263" s="248"/>
      <c r="G263" s="248"/>
      <c r="H263" s="248"/>
      <c r="I263" s="248"/>
      <c r="J263" s="248"/>
      <c r="K263" s="248"/>
      <c r="L263" s="248"/>
      <c r="M263" s="248"/>
      <c r="N263" s="248"/>
      <c r="O263" s="248"/>
      <c r="P263" s="248"/>
      <c r="Q263" s="296"/>
      <c r="R263" s="256">
        <f>'Future Work- trip % summary'!B268</f>
        <v>0</v>
      </c>
      <c r="S263" s="313">
        <f>'Future Work- trip % summary'!D268</f>
        <v>0</v>
      </c>
      <c r="T263" s="257">
        <f>'Non-survey input values'!$B$26</f>
        <v>220.3</v>
      </c>
      <c r="U263" s="258">
        <f t="shared" si="6"/>
        <v>0</v>
      </c>
      <c r="V263" s="259">
        <f t="shared" si="7"/>
        <v>0</v>
      </c>
      <c r="W263" s="261"/>
      <c r="X263" s="248"/>
      <c r="Y263" s="248"/>
      <c r="Z263" s="248"/>
      <c r="AA263" s="248"/>
    </row>
    <row r="264" spans="1:27" x14ac:dyDescent="0.2">
      <c r="A264" s="248"/>
      <c r="B264" s="248"/>
      <c r="C264" s="248"/>
      <c r="D264" s="248"/>
      <c r="E264" s="248"/>
      <c r="F264" s="248"/>
      <c r="G264" s="248"/>
      <c r="H264" s="248"/>
      <c r="I264" s="248"/>
      <c r="J264" s="248"/>
      <c r="K264" s="248"/>
      <c r="L264" s="248"/>
      <c r="M264" s="248"/>
      <c r="N264" s="248"/>
      <c r="O264" s="248"/>
      <c r="P264" s="248"/>
      <c r="Q264" s="296"/>
      <c r="R264" s="256">
        <f>'Future Work- trip % summary'!B269</f>
        <v>0</v>
      </c>
      <c r="S264" s="313">
        <f>'Future Work- trip % summary'!D269</f>
        <v>0</v>
      </c>
      <c r="T264" s="257">
        <f>'Non-survey input values'!$B$26</f>
        <v>220.3</v>
      </c>
      <c r="U264" s="258">
        <f t="shared" si="6"/>
        <v>0</v>
      </c>
      <c r="V264" s="259">
        <f t="shared" si="7"/>
        <v>0</v>
      </c>
      <c r="W264" s="261"/>
      <c r="X264" s="248"/>
      <c r="Y264" s="248"/>
      <c r="Z264" s="248"/>
      <c r="AA264" s="248"/>
    </row>
    <row r="265" spans="1:27" x14ac:dyDescent="0.2">
      <c r="A265" s="248"/>
      <c r="B265" s="248"/>
      <c r="C265" s="248"/>
      <c r="D265" s="248"/>
      <c r="E265" s="248"/>
      <c r="F265" s="248"/>
      <c r="G265" s="248"/>
      <c r="H265" s="248"/>
      <c r="I265" s="248"/>
      <c r="J265" s="248"/>
      <c r="K265" s="248"/>
      <c r="L265" s="248"/>
      <c r="M265" s="248"/>
      <c r="N265" s="248"/>
      <c r="O265" s="248"/>
      <c r="P265" s="248"/>
      <c r="Q265" s="296"/>
      <c r="R265" s="256">
        <f>'Future Work- trip % summary'!B270</f>
        <v>0</v>
      </c>
      <c r="S265" s="313">
        <f>'Future Work- trip % summary'!D270</f>
        <v>0</v>
      </c>
      <c r="T265" s="257">
        <f>'Non-survey input values'!$B$26</f>
        <v>220.3</v>
      </c>
      <c r="U265" s="258">
        <f t="shared" si="6"/>
        <v>0</v>
      </c>
      <c r="V265" s="259">
        <f t="shared" si="7"/>
        <v>0</v>
      </c>
      <c r="W265" s="261"/>
      <c r="X265" s="248"/>
      <c r="Y265" s="248"/>
      <c r="Z265" s="248"/>
      <c r="AA265" s="248"/>
    </row>
    <row r="266" spans="1:27" x14ac:dyDescent="0.2">
      <c r="A266" s="248"/>
      <c r="B266" s="248"/>
      <c r="C266" s="248"/>
      <c r="D266" s="248"/>
      <c r="E266" s="248"/>
      <c r="F266" s="248"/>
      <c r="G266" s="248"/>
      <c r="H266" s="248"/>
      <c r="I266" s="248"/>
      <c r="J266" s="248"/>
      <c r="K266" s="248"/>
      <c r="L266" s="248"/>
      <c r="M266" s="248"/>
      <c r="N266" s="248"/>
      <c r="O266" s="248"/>
      <c r="P266" s="248"/>
      <c r="Q266" s="296"/>
      <c r="R266" s="256">
        <f>'Future Work- trip % summary'!B271</f>
        <v>0</v>
      </c>
      <c r="S266" s="313">
        <f>'Future Work- trip % summary'!D271</f>
        <v>0</v>
      </c>
      <c r="T266" s="257">
        <f>'Non-survey input values'!$B$26</f>
        <v>220.3</v>
      </c>
      <c r="U266" s="258">
        <f t="shared" si="6"/>
        <v>0</v>
      </c>
      <c r="V266" s="259">
        <f t="shared" si="7"/>
        <v>0</v>
      </c>
      <c r="W266" s="261"/>
      <c r="X266" s="248"/>
      <c r="Y266" s="248"/>
      <c r="Z266" s="248"/>
      <c r="AA266" s="248"/>
    </row>
    <row r="267" spans="1:27" x14ac:dyDescent="0.2">
      <c r="A267" s="248"/>
      <c r="B267" s="248"/>
      <c r="C267" s="248"/>
      <c r="D267" s="248"/>
      <c r="E267" s="248"/>
      <c r="F267" s="248"/>
      <c r="G267" s="248"/>
      <c r="H267" s="248"/>
      <c r="I267" s="248"/>
      <c r="J267" s="248"/>
      <c r="K267" s="248"/>
      <c r="L267" s="248"/>
      <c r="M267" s="248"/>
      <c r="N267" s="248"/>
      <c r="O267" s="248"/>
      <c r="P267" s="248"/>
      <c r="Q267" s="296"/>
      <c r="R267" s="256">
        <f>'Future Work- trip % summary'!B272</f>
        <v>0</v>
      </c>
      <c r="S267" s="313">
        <f>'Future Work- trip % summary'!D272</f>
        <v>0</v>
      </c>
      <c r="T267" s="257">
        <f>'Non-survey input values'!$B$26</f>
        <v>220.3</v>
      </c>
      <c r="U267" s="258">
        <f t="shared" si="6"/>
        <v>0</v>
      </c>
      <c r="V267" s="259">
        <f t="shared" si="7"/>
        <v>0</v>
      </c>
      <c r="W267" s="261"/>
      <c r="X267" s="248"/>
      <c r="Y267" s="248"/>
      <c r="Z267" s="248"/>
      <c r="AA267" s="248"/>
    </row>
    <row r="268" spans="1:27" x14ac:dyDescent="0.2">
      <c r="A268" s="248"/>
      <c r="B268" s="248"/>
      <c r="C268" s="248"/>
      <c r="D268" s="248"/>
      <c r="E268" s="248"/>
      <c r="F268" s="248"/>
      <c r="G268" s="248"/>
      <c r="H268" s="248"/>
      <c r="I268" s="248"/>
      <c r="J268" s="248"/>
      <c r="K268" s="248"/>
      <c r="L268" s="248"/>
      <c r="M268" s="248"/>
      <c r="N268" s="248"/>
      <c r="O268" s="248"/>
      <c r="P268" s="248"/>
      <c r="Q268" s="296"/>
      <c r="R268" s="256">
        <f>'Future Work- trip % summary'!B273</f>
        <v>0</v>
      </c>
      <c r="S268" s="313">
        <f>'Future Work- trip % summary'!D273</f>
        <v>0</v>
      </c>
      <c r="T268" s="257">
        <f>'Non-survey input values'!$B$26</f>
        <v>220.3</v>
      </c>
      <c r="U268" s="258">
        <f t="shared" ref="U268:U331" si="8">R268/5</f>
        <v>0</v>
      </c>
      <c r="V268" s="259">
        <f t="shared" ref="V268:V331" si="9">$B$5*$S268*$T268*U268</f>
        <v>0</v>
      </c>
      <c r="W268" s="261"/>
      <c r="X268" s="248"/>
      <c r="Y268" s="248"/>
      <c r="Z268" s="248"/>
      <c r="AA268" s="248"/>
    </row>
    <row r="269" spans="1:27" x14ac:dyDescent="0.2">
      <c r="A269" s="248"/>
      <c r="B269" s="248"/>
      <c r="C269" s="248"/>
      <c r="D269" s="248"/>
      <c r="E269" s="248"/>
      <c r="F269" s="248"/>
      <c r="G269" s="248"/>
      <c r="H269" s="248"/>
      <c r="I269" s="248"/>
      <c r="J269" s="248"/>
      <c r="K269" s="248"/>
      <c r="L269" s="248"/>
      <c r="M269" s="248"/>
      <c r="N269" s="248"/>
      <c r="O269" s="248"/>
      <c r="P269" s="248"/>
      <c r="Q269" s="296"/>
      <c r="R269" s="256">
        <f>'Future Work- trip % summary'!B274</f>
        <v>0</v>
      </c>
      <c r="S269" s="313">
        <f>'Future Work- trip % summary'!D274</f>
        <v>0</v>
      </c>
      <c r="T269" s="257">
        <f>'Non-survey input values'!$B$26</f>
        <v>220.3</v>
      </c>
      <c r="U269" s="258">
        <f t="shared" si="8"/>
        <v>0</v>
      </c>
      <c r="V269" s="259">
        <f t="shared" si="9"/>
        <v>0</v>
      </c>
      <c r="W269" s="261"/>
      <c r="X269" s="248"/>
      <c r="Y269" s="248"/>
      <c r="Z269" s="248"/>
      <c r="AA269" s="248"/>
    </row>
    <row r="270" spans="1:27" x14ac:dyDescent="0.2">
      <c r="A270" s="248"/>
      <c r="B270" s="248"/>
      <c r="C270" s="248"/>
      <c r="D270" s="248"/>
      <c r="E270" s="248"/>
      <c r="F270" s="248"/>
      <c r="G270" s="248"/>
      <c r="H270" s="248"/>
      <c r="I270" s="248"/>
      <c r="J270" s="248"/>
      <c r="K270" s="248"/>
      <c r="L270" s="248"/>
      <c r="M270" s="248"/>
      <c r="N270" s="248"/>
      <c r="O270" s="248"/>
      <c r="P270" s="248"/>
      <c r="Q270" s="296"/>
      <c r="R270" s="256">
        <f>'Future Work- trip % summary'!B275</f>
        <v>0</v>
      </c>
      <c r="S270" s="313">
        <f>'Future Work- trip % summary'!D275</f>
        <v>0</v>
      </c>
      <c r="T270" s="257">
        <f>'Non-survey input values'!$B$26</f>
        <v>220.3</v>
      </c>
      <c r="U270" s="258">
        <f t="shared" si="8"/>
        <v>0</v>
      </c>
      <c r="V270" s="259">
        <f t="shared" si="9"/>
        <v>0</v>
      </c>
      <c r="W270" s="261"/>
      <c r="X270" s="248"/>
      <c r="Y270" s="248"/>
      <c r="Z270" s="248"/>
      <c r="AA270" s="248"/>
    </row>
    <row r="271" spans="1:27" x14ac:dyDescent="0.2">
      <c r="A271" s="248"/>
      <c r="B271" s="248"/>
      <c r="C271" s="248"/>
      <c r="D271" s="248"/>
      <c r="E271" s="248"/>
      <c r="F271" s="248"/>
      <c r="G271" s="248"/>
      <c r="H271" s="248"/>
      <c r="I271" s="248"/>
      <c r="J271" s="248"/>
      <c r="K271" s="248"/>
      <c r="L271" s="248"/>
      <c r="M271" s="248"/>
      <c r="N271" s="248"/>
      <c r="O271" s="248"/>
      <c r="P271" s="248"/>
      <c r="Q271" s="296"/>
      <c r="R271" s="256">
        <f>'Future Work- trip % summary'!B276</f>
        <v>0</v>
      </c>
      <c r="S271" s="313">
        <f>'Future Work- trip % summary'!D276</f>
        <v>0</v>
      </c>
      <c r="T271" s="257">
        <f>'Non-survey input values'!$B$26</f>
        <v>220.3</v>
      </c>
      <c r="U271" s="258">
        <f t="shared" si="8"/>
        <v>0</v>
      </c>
      <c r="V271" s="259">
        <f t="shared" si="9"/>
        <v>0</v>
      </c>
      <c r="W271" s="261"/>
      <c r="X271" s="248"/>
      <c r="Y271" s="248"/>
      <c r="Z271" s="248"/>
      <c r="AA271" s="248"/>
    </row>
    <row r="272" spans="1:27" x14ac:dyDescent="0.2">
      <c r="A272" s="248"/>
      <c r="B272" s="248"/>
      <c r="C272" s="248"/>
      <c r="D272" s="248"/>
      <c r="E272" s="248"/>
      <c r="F272" s="248"/>
      <c r="G272" s="248"/>
      <c r="H272" s="248"/>
      <c r="I272" s="248"/>
      <c r="J272" s="248"/>
      <c r="K272" s="248"/>
      <c r="L272" s="248"/>
      <c r="M272" s="248"/>
      <c r="N272" s="248"/>
      <c r="O272" s="248"/>
      <c r="P272" s="248"/>
      <c r="Q272" s="296"/>
      <c r="R272" s="256">
        <f>'Future Work- trip % summary'!B277</f>
        <v>0</v>
      </c>
      <c r="S272" s="313">
        <f>'Future Work- trip % summary'!D277</f>
        <v>0</v>
      </c>
      <c r="T272" s="257">
        <f>'Non-survey input values'!$B$26</f>
        <v>220.3</v>
      </c>
      <c r="U272" s="258">
        <f t="shared" si="8"/>
        <v>0</v>
      </c>
      <c r="V272" s="259">
        <f t="shared" si="9"/>
        <v>0</v>
      </c>
      <c r="W272" s="261"/>
      <c r="X272" s="248"/>
      <c r="Y272" s="248"/>
      <c r="Z272" s="248"/>
      <c r="AA272" s="248"/>
    </row>
    <row r="273" spans="1:27" x14ac:dyDescent="0.2">
      <c r="A273" s="248"/>
      <c r="B273" s="248"/>
      <c r="C273" s="248"/>
      <c r="D273" s="248"/>
      <c r="E273" s="248"/>
      <c r="F273" s="248"/>
      <c r="G273" s="248"/>
      <c r="H273" s="248"/>
      <c r="I273" s="248"/>
      <c r="J273" s="248"/>
      <c r="K273" s="248"/>
      <c r="L273" s="248"/>
      <c r="M273" s="248"/>
      <c r="N273" s="248"/>
      <c r="O273" s="248"/>
      <c r="P273" s="248"/>
      <c r="Q273" s="296"/>
      <c r="R273" s="256">
        <f>'Future Work- trip % summary'!B278</f>
        <v>0</v>
      </c>
      <c r="S273" s="313">
        <f>'Future Work- trip % summary'!D278</f>
        <v>0</v>
      </c>
      <c r="T273" s="257">
        <f>'Non-survey input values'!$B$26</f>
        <v>220.3</v>
      </c>
      <c r="U273" s="258">
        <f t="shared" si="8"/>
        <v>0</v>
      </c>
      <c r="V273" s="259">
        <f t="shared" si="9"/>
        <v>0</v>
      </c>
      <c r="W273" s="261"/>
      <c r="X273" s="248"/>
      <c r="Y273" s="248"/>
      <c r="Z273" s="248"/>
      <c r="AA273" s="248"/>
    </row>
    <row r="274" spans="1:27" x14ac:dyDescent="0.2">
      <c r="A274" s="248"/>
      <c r="B274" s="248"/>
      <c r="C274" s="248"/>
      <c r="D274" s="248"/>
      <c r="E274" s="248"/>
      <c r="F274" s="248"/>
      <c r="G274" s="248"/>
      <c r="H274" s="248"/>
      <c r="I274" s="248"/>
      <c r="J274" s="248"/>
      <c r="K274" s="248"/>
      <c r="L274" s="248"/>
      <c r="M274" s="248"/>
      <c r="N274" s="248"/>
      <c r="O274" s="248"/>
      <c r="P274" s="248"/>
      <c r="Q274" s="296"/>
      <c r="R274" s="256">
        <f>'Future Work- trip % summary'!B279</f>
        <v>0</v>
      </c>
      <c r="S274" s="313">
        <f>'Future Work- trip % summary'!D279</f>
        <v>0</v>
      </c>
      <c r="T274" s="257">
        <f>'Non-survey input values'!$B$26</f>
        <v>220.3</v>
      </c>
      <c r="U274" s="258">
        <f t="shared" si="8"/>
        <v>0</v>
      </c>
      <c r="V274" s="259">
        <f t="shared" si="9"/>
        <v>0</v>
      </c>
      <c r="W274" s="261"/>
      <c r="X274" s="248"/>
      <c r="Y274" s="248"/>
      <c r="Z274" s="248"/>
      <c r="AA274" s="248"/>
    </row>
    <row r="275" spans="1:27" x14ac:dyDescent="0.2">
      <c r="A275" s="248"/>
      <c r="B275" s="248"/>
      <c r="C275" s="248"/>
      <c r="D275" s="248"/>
      <c r="E275" s="248"/>
      <c r="F275" s="248"/>
      <c r="G275" s="248"/>
      <c r="H275" s="248"/>
      <c r="I275" s="248"/>
      <c r="J275" s="248"/>
      <c r="K275" s="248"/>
      <c r="L275" s="248"/>
      <c r="M275" s="248"/>
      <c r="N275" s="248"/>
      <c r="O275" s="248"/>
      <c r="P275" s="248"/>
      <c r="Q275" s="296"/>
      <c r="R275" s="256">
        <f>'Future Work- trip % summary'!B280</f>
        <v>0</v>
      </c>
      <c r="S275" s="313">
        <f>'Future Work- trip % summary'!D280</f>
        <v>0</v>
      </c>
      <c r="T275" s="257">
        <f>'Non-survey input values'!$B$26</f>
        <v>220.3</v>
      </c>
      <c r="U275" s="258">
        <f t="shared" si="8"/>
        <v>0</v>
      </c>
      <c r="V275" s="259">
        <f t="shared" si="9"/>
        <v>0</v>
      </c>
      <c r="W275" s="261"/>
      <c r="X275" s="248"/>
      <c r="Y275" s="248"/>
      <c r="Z275" s="248"/>
      <c r="AA275" s="248"/>
    </row>
    <row r="276" spans="1:27" x14ac:dyDescent="0.2">
      <c r="A276" s="248"/>
      <c r="B276" s="248"/>
      <c r="C276" s="248"/>
      <c r="D276" s="248"/>
      <c r="E276" s="248"/>
      <c r="F276" s="248"/>
      <c r="G276" s="248"/>
      <c r="H276" s="248"/>
      <c r="I276" s="248"/>
      <c r="J276" s="248"/>
      <c r="K276" s="248"/>
      <c r="L276" s="248"/>
      <c r="M276" s="248"/>
      <c r="N276" s="248"/>
      <c r="O276" s="248"/>
      <c r="P276" s="248"/>
      <c r="Q276" s="296"/>
      <c r="R276" s="256">
        <f>'Future Work- trip % summary'!B281</f>
        <v>0</v>
      </c>
      <c r="S276" s="313">
        <f>'Future Work- trip % summary'!D281</f>
        <v>0</v>
      </c>
      <c r="T276" s="257">
        <f>'Non-survey input values'!$B$26</f>
        <v>220.3</v>
      </c>
      <c r="U276" s="258">
        <f t="shared" si="8"/>
        <v>0</v>
      </c>
      <c r="V276" s="259">
        <f t="shared" si="9"/>
        <v>0</v>
      </c>
      <c r="W276" s="261"/>
      <c r="X276" s="248"/>
      <c r="Y276" s="248"/>
      <c r="Z276" s="248"/>
      <c r="AA276" s="248"/>
    </row>
    <row r="277" spans="1:27" x14ac:dyDescent="0.2">
      <c r="A277" s="248"/>
      <c r="B277" s="248"/>
      <c r="C277" s="248"/>
      <c r="D277" s="248"/>
      <c r="E277" s="248"/>
      <c r="F277" s="248"/>
      <c r="G277" s="248"/>
      <c r="H277" s="248"/>
      <c r="I277" s="248"/>
      <c r="J277" s="248"/>
      <c r="K277" s="248"/>
      <c r="L277" s="248"/>
      <c r="M277" s="248"/>
      <c r="N277" s="248"/>
      <c r="O277" s="248"/>
      <c r="P277" s="248"/>
      <c r="Q277" s="296"/>
      <c r="R277" s="256">
        <f>'Future Work- trip % summary'!B282</f>
        <v>0</v>
      </c>
      <c r="S277" s="313">
        <f>'Future Work- trip % summary'!D282</f>
        <v>0</v>
      </c>
      <c r="T277" s="257">
        <f>'Non-survey input values'!$B$26</f>
        <v>220.3</v>
      </c>
      <c r="U277" s="258">
        <f t="shared" si="8"/>
        <v>0</v>
      </c>
      <c r="V277" s="259">
        <f t="shared" si="9"/>
        <v>0</v>
      </c>
      <c r="W277" s="261"/>
      <c r="X277" s="248"/>
      <c r="Y277" s="248"/>
      <c r="Z277" s="248"/>
      <c r="AA277" s="248"/>
    </row>
    <row r="278" spans="1:27" x14ac:dyDescent="0.2">
      <c r="A278" s="248"/>
      <c r="B278" s="248"/>
      <c r="C278" s="248"/>
      <c r="D278" s="248"/>
      <c r="E278" s="248"/>
      <c r="F278" s="248"/>
      <c r="G278" s="248"/>
      <c r="H278" s="248"/>
      <c r="I278" s="248"/>
      <c r="J278" s="248"/>
      <c r="K278" s="248"/>
      <c r="L278" s="248"/>
      <c r="M278" s="248"/>
      <c r="N278" s="248"/>
      <c r="O278" s="248"/>
      <c r="P278" s="248"/>
      <c r="Q278" s="296"/>
      <c r="R278" s="256">
        <f>'Future Work- trip % summary'!B283</f>
        <v>0</v>
      </c>
      <c r="S278" s="313">
        <f>'Future Work- trip % summary'!D283</f>
        <v>0</v>
      </c>
      <c r="T278" s="257">
        <f>'Non-survey input values'!$B$26</f>
        <v>220.3</v>
      </c>
      <c r="U278" s="258">
        <f t="shared" si="8"/>
        <v>0</v>
      </c>
      <c r="V278" s="259">
        <f t="shared" si="9"/>
        <v>0</v>
      </c>
      <c r="W278" s="261"/>
      <c r="X278" s="248"/>
      <c r="Y278" s="248"/>
      <c r="Z278" s="248"/>
      <c r="AA278" s="248"/>
    </row>
    <row r="279" spans="1:27" x14ac:dyDescent="0.2">
      <c r="A279" s="248"/>
      <c r="B279" s="248"/>
      <c r="C279" s="248"/>
      <c r="D279" s="248"/>
      <c r="E279" s="248"/>
      <c r="F279" s="248"/>
      <c r="G279" s="248"/>
      <c r="H279" s="248"/>
      <c r="I279" s="248"/>
      <c r="J279" s="248"/>
      <c r="K279" s="248"/>
      <c r="L279" s="248"/>
      <c r="M279" s="248"/>
      <c r="N279" s="248"/>
      <c r="O279" s="248"/>
      <c r="P279" s="248"/>
      <c r="Q279" s="296"/>
      <c r="R279" s="256">
        <f>'Future Work- trip % summary'!B284</f>
        <v>0</v>
      </c>
      <c r="S279" s="313">
        <f>'Future Work- trip % summary'!D284</f>
        <v>0</v>
      </c>
      <c r="T279" s="257">
        <f>'Non-survey input values'!$B$26</f>
        <v>220.3</v>
      </c>
      <c r="U279" s="258">
        <f t="shared" si="8"/>
        <v>0</v>
      </c>
      <c r="V279" s="259">
        <f t="shared" si="9"/>
        <v>0</v>
      </c>
      <c r="W279" s="261"/>
      <c r="X279" s="248"/>
      <c r="Y279" s="248"/>
      <c r="Z279" s="248"/>
      <c r="AA279" s="248"/>
    </row>
    <row r="280" spans="1:27" x14ac:dyDescent="0.2">
      <c r="A280" s="248"/>
      <c r="B280" s="248"/>
      <c r="C280" s="248"/>
      <c r="D280" s="248"/>
      <c r="E280" s="248"/>
      <c r="F280" s="248"/>
      <c r="G280" s="248"/>
      <c r="H280" s="248"/>
      <c r="I280" s="248"/>
      <c r="J280" s="248"/>
      <c r="K280" s="248"/>
      <c r="L280" s="248"/>
      <c r="M280" s="248"/>
      <c r="N280" s="248"/>
      <c r="O280" s="248"/>
      <c r="P280" s="248"/>
      <c r="Q280" s="296"/>
      <c r="R280" s="256">
        <f>'Future Work- trip % summary'!B285</f>
        <v>0</v>
      </c>
      <c r="S280" s="313">
        <f>'Future Work- trip % summary'!D285</f>
        <v>0</v>
      </c>
      <c r="T280" s="257">
        <f>'Non-survey input values'!$B$26</f>
        <v>220.3</v>
      </c>
      <c r="U280" s="258">
        <f t="shared" si="8"/>
        <v>0</v>
      </c>
      <c r="V280" s="259">
        <f t="shared" si="9"/>
        <v>0</v>
      </c>
      <c r="W280" s="261"/>
      <c r="X280" s="248"/>
      <c r="Y280" s="248"/>
      <c r="Z280" s="248"/>
      <c r="AA280" s="248"/>
    </row>
    <row r="281" spans="1:27" x14ac:dyDescent="0.2">
      <c r="A281" s="248"/>
      <c r="B281" s="248"/>
      <c r="C281" s="248"/>
      <c r="D281" s="248"/>
      <c r="E281" s="248"/>
      <c r="F281" s="248"/>
      <c r="G281" s="248"/>
      <c r="H281" s="248"/>
      <c r="I281" s="248"/>
      <c r="J281" s="248"/>
      <c r="K281" s="248"/>
      <c r="L281" s="248"/>
      <c r="M281" s="248"/>
      <c r="N281" s="248"/>
      <c r="O281" s="248"/>
      <c r="P281" s="248"/>
      <c r="Q281" s="296"/>
      <c r="R281" s="256">
        <f>'Future Work- trip % summary'!B286</f>
        <v>0</v>
      </c>
      <c r="S281" s="313">
        <f>'Future Work- trip % summary'!D286</f>
        <v>0</v>
      </c>
      <c r="T281" s="257">
        <f>'Non-survey input values'!$B$26</f>
        <v>220.3</v>
      </c>
      <c r="U281" s="258">
        <f t="shared" si="8"/>
        <v>0</v>
      </c>
      <c r="V281" s="259">
        <f t="shared" si="9"/>
        <v>0</v>
      </c>
      <c r="W281" s="261"/>
      <c r="X281" s="248"/>
      <c r="Y281" s="248"/>
      <c r="Z281" s="248"/>
      <c r="AA281" s="248"/>
    </row>
    <row r="282" spans="1:27" x14ac:dyDescent="0.2">
      <c r="A282" s="248"/>
      <c r="B282" s="248"/>
      <c r="C282" s="248"/>
      <c r="D282" s="248"/>
      <c r="E282" s="248"/>
      <c r="F282" s="248"/>
      <c r="G282" s="248"/>
      <c r="H282" s="248"/>
      <c r="I282" s="248"/>
      <c r="J282" s="248"/>
      <c r="K282" s="248"/>
      <c r="L282" s="248"/>
      <c r="M282" s="248"/>
      <c r="N282" s="248"/>
      <c r="O282" s="248"/>
      <c r="P282" s="248"/>
      <c r="Q282" s="296"/>
      <c r="R282" s="256">
        <f>'Future Work- trip % summary'!B287</f>
        <v>0</v>
      </c>
      <c r="S282" s="313">
        <f>'Future Work- trip % summary'!D287</f>
        <v>0</v>
      </c>
      <c r="T282" s="257">
        <f>'Non-survey input values'!$B$26</f>
        <v>220.3</v>
      </c>
      <c r="U282" s="258">
        <f t="shared" si="8"/>
        <v>0</v>
      </c>
      <c r="V282" s="259">
        <f t="shared" si="9"/>
        <v>0</v>
      </c>
      <c r="W282" s="261"/>
      <c r="X282" s="248"/>
      <c r="Y282" s="248"/>
      <c r="Z282" s="248"/>
      <c r="AA282" s="248"/>
    </row>
    <row r="283" spans="1:27" x14ac:dyDescent="0.2">
      <c r="A283" s="248"/>
      <c r="B283" s="248"/>
      <c r="C283" s="248"/>
      <c r="D283" s="248"/>
      <c r="E283" s="248"/>
      <c r="F283" s="248"/>
      <c r="G283" s="248"/>
      <c r="H283" s="248"/>
      <c r="I283" s="248"/>
      <c r="J283" s="248"/>
      <c r="K283" s="248"/>
      <c r="L283" s="248"/>
      <c r="M283" s="248"/>
      <c r="N283" s="248"/>
      <c r="O283" s="248"/>
      <c r="P283" s="248"/>
      <c r="Q283" s="296"/>
      <c r="R283" s="256">
        <f>'Future Work- trip % summary'!B288</f>
        <v>0</v>
      </c>
      <c r="S283" s="313">
        <f>'Future Work- trip % summary'!D288</f>
        <v>0</v>
      </c>
      <c r="T283" s="257">
        <f>'Non-survey input values'!$B$26</f>
        <v>220.3</v>
      </c>
      <c r="U283" s="258">
        <f t="shared" si="8"/>
        <v>0</v>
      </c>
      <c r="V283" s="259">
        <f t="shared" si="9"/>
        <v>0</v>
      </c>
      <c r="W283" s="261"/>
      <c r="X283" s="248"/>
      <c r="Y283" s="248"/>
      <c r="Z283" s="248"/>
      <c r="AA283" s="248"/>
    </row>
    <row r="284" spans="1:27" x14ac:dyDescent="0.2">
      <c r="A284" s="248"/>
      <c r="B284" s="248"/>
      <c r="C284" s="248"/>
      <c r="D284" s="248"/>
      <c r="E284" s="248"/>
      <c r="F284" s="248"/>
      <c r="G284" s="248"/>
      <c r="H284" s="248"/>
      <c r="I284" s="248"/>
      <c r="J284" s="248"/>
      <c r="K284" s="248"/>
      <c r="L284" s="248"/>
      <c r="M284" s="248"/>
      <c r="N284" s="248"/>
      <c r="O284" s="248"/>
      <c r="P284" s="248"/>
      <c r="Q284" s="296"/>
      <c r="R284" s="256">
        <f>'Future Work- trip % summary'!B289</f>
        <v>0</v>
      </c>
      <c r="S284" s="313">
        <f>'Future Work- trip % summary'!D289</f>
        <v>0</v>
      </c>
      <c r="T284" s="257">
        <f>'Non-survey input values'!$B$26</f>
        <v>220.3</v>
      </c>
      <c r="U284" s="258">
        <f t="shared" si="8"/>
        <v>0</v>
      </c>
      <c r="V284" s="259">
        <f t="shared" si="9"/>
        <v>0</v>
      </c>
      <c r="W284" s="261"/>
      <c r="X284" s="248"/>
      <c r="Y284" s="248"/>
      <c r="Z284" s="248"/>
      <c r="AA284" s="248"/>
    </row>
    <row r="285" spans="1:27" x14ac:dyDescent="0.2">
      <c r="A285" s="248"/>
      <c r="B285" s="248"/>
      <c r="C285" s="248"/>
      <c r="D285" s="248"/>
      <c r="E285" s="248"/>
      <c r="F285" s="248"/>
      <c r="G285" s="248"/>
      <c r="H285" s="248"/>
      <c r="I285" s="248"/>
      <c r="J285" s="248"/>
      <c r="K285" s="248"/>
      <c r="L285" s="248"/>
      <c r="M285" s="248"/>
      <c r="N285" s="248"/>
      <c r="O285" s="248"/>
      <c r="P285" s="248"/>
      <c r="Q285" s="296"/>
      <c r="R285" s="256">
        <f>'Future Work- trip % summary'!B290</f>
        <v>0</v>
      </c>
      <c r="S285" s="313">
        <f>'Future Work- trip % summary'!D290</f>
        <v>0</v>
      </c>
      <c r="T285" s="257">
        <f>'Non-survey input values'!$B$26</f>
        <v>220.3</v>
      </c>
      <c r="U285" s="258">
        <f t="shared" si="8"/>
        <v>0</v>
      </c>
      <c r="V285" s="259">
        <f t="shared" si="9"/>
        <v>0</v>
      </c>
      <c r="W285" s="261"/>
      <c r="X285" s="248"/>
      <c r="Y285" s="248"/>
      <c r="Z285" s="248"/>
      <c r="AA285" s="248"/>
    </row>
    <row r="286" spans="1:27" x14ac:dyDescent="0.2">
      <c r="A286" s="248"/>
      <c r="B286" s="248"/>
      <c r="C286" s="248"/>
      <c r="D286" s="248"/>
      <c r="E286" s="248"/>
      <c r="F286" s="248"/>
      <c r="G286" s="248"/>
      <c r="H286" s="248"/>
      <c r="I286" s="248"/>
      <c r="J286" s="248"/>
      <c r="K286" s="248"/>
      <c r="L286" s="248"/>
      <c r="M286" s="248"/>
      <c r="N286" s="248"/>
      <c r="O286" s="248"/>
      <c r="P286" s="248"/>
      <c r="Q286" s="296"/>
      <c r="R286" s="256">
        <f>'Future Work- trip % summary'!B291</f>
        <v>0</v>
      </c>
      <c r="S286" s="313">
        <f>'Future Work- trip % summary'!D291</f>
        <v>0</v>
      </c>
      <c r="T286" s="257">
        <f>'Non-survey input values'!$B$26</f>
        <v>220.3</v>
      </c>
      <c r="U286" s="258">
        <f t="shared" si="8"/>
        <v>0</v>
      </c>
      <c r="V286" s="259">
        <f t="shared" si="9"/>
        <v>0</v>
      </c>
      <c r="W286" s="261"/>
      <c r="X286" s="248"/>
      <c r="Y286" s="248"/>
      <c r="Z286" s="248"/>
      <c r="AA286" s="248"/>
    </row>
    <row r="287" spans="1:27" x14ac:dyDescent="0.2">
      <c r="A287" s="248"/>
      <c r="B287" s="248"/>
      <c r="C287" s="248"/>
      <c r="D287" s="248"/>
      <c r="E287" s="248"/>
      <c r="F287" s="248"/>
      <c r="G287" s="248"/>
      <c r="H287" s="248"/>
      <c r="I287" s="248"/>
      <c r="J287" s="248"/>
      <c r="K287" s="248"/>
      <c r="L287" s="248"/>
      <c r="M287" s="248"/>
      <c r="N287" s="248"/>
      <c r="O287" s="248"/>
      <c r="P287" s="248"/>
      <c r="Q287" s="296"/>
      <c r="R287" s="256">
        <f>'Future Work- trip % summary'!B292</f>
        <v>0</v>
      </c>
      <c r="S287" s="313">
        <f>'Future Work- trip % summary'!D292</f>
        <v>0</v>
      </c>
      <c r="T287" s="257">
        <f>'Non-survey input values'!$B$26</f>
        <v>220.3</v>
      </c>
      <c r="U287" s="258">
        <f t="shared" si="8"/>
        <v>0</v>
      </c>
      <c r="V287" s="259">
        <f t="shared" si="9"/>
        <v>0</v>
      </c>
      <c r="W287" s="261"/>
      <c r="X287" s="248"/>
      <c r="Y287" s="248"/>
      <c r="Z287" s="248"/>
      <c r="AA287" s="248"/>
    </row>
    <row r="288" spans="1:27" x14ac:dyDescent="0.2">
      <c r="A288" s="248"/>
      <c r="B288" s="248"/>
      <c r="C288" s="248"/>
      <c r="D288" s="248"/>
      <c r="E288" s="248"/>
      <c r="F288" s="248"/>
      <c r="G288" s="248"/>
      <c r="H288" s="248"/>
      <c r="I288" s="248"/>
      <c r="J288" s="248"/>
      <c r="K288" s="248"/>
      <c r="L288" s="248"/>
      <c r="M288" s="248"/>
      <c r="N288" s="248"/>
      <c r="O288" s="248"/>
      <c r="P288" s="248"/>
      <c r="Q288" s="296"/>
      <c r="R288" s="256">
        <f>'Future Work- trip % summary'!B293</f>
        <v>0</v>
      </c>
      <c r="S288" s="313">
        <f>'Future Work- trip % summary'!D293</f>
        <v>0</v>
      </c>
      <c r="T288" s="257">
        <f>'Non-survey input values'!$B$26</f>
        <v>220.3</v>
      </c>
      <c r="U288" s="258">
        <f t="shared" si="8"/>
        <v>0</v>
      </c>
      <c r="V288" s="259">
        <f t="shared" si="9"/>
        <v>0</v>
      </c>
      <c r="W288" s="261"/>
      <c r="X288" s="248"/>
      <c r="Y288" s="248"/>
      <c r="Z288" s="248"/>
      <c r="AA288" s="248"/>
    </row>
    <row r="289" spans="1:27" x14ac:dyDescent="0.2">
      <c r="A289" s="248"/>
      <c r="B289" s="248"/>
      <c r="C289" s="248"/>
      <c r="D289" s="248"/>
      <c r="E289" s="248"/>
      <c r="F289" s="248"/>
      <c r="G289" s="248"/>
      <c r="H289" s="248"/>
      <c r="I289" s="248"/>
      <c r="J289" s="248"/>
      <c r="K289" s="248"/>
      <c r="L289" s="248"/>
      <c r="M289" s="248"/>
      <c r="N289" s="248"/>
      <c r="O289" s="248"/>
      <c r="P289" s="248"/>
      <c r="Q289" s="296"/>
      <c r="R289" s="256">
        <f>'Future Work- trip % summary'!B294</f>
        <v>0</v>
      </c>
      <c r="S289" s="313">
        <f>'Future Work- trip % summary'!D294</f>
        <v>0</v>
      </c>
      <c r="T289" s="257">
        <f>'Non-survey input values'!$B$26</f>
        <v>220.3</v>
      </c>
      <c r="U289" s="258">
        <f t="shared" si="8"/>
        <v>0</v>
      </c>
      <c r="V289" s="259">
        <f t="shared" si="9"/>
        <v>0</v>
      </c>
      <c r="W289" s="261"/>
      <c r="X289" s="248"/>
      <c r="Y289" s="248"/>
      <c r="Z289" s="248"/>
      <c r="AA289" s="248"/>
    </row>
    <row r="290" spans="1:27" x14ac:dyDescent="0.2">
      <c r="A290" s="248"/>
      <c r="B290" s="248"/>
      <c r="C290" s="248"/>
      <c r="D290" s="248"/>
      <c r="E290" s="248"/>
      <c r="F290" s="248"/>
      <c r="G290" s="248"/>
      <c r="H290" s="248"/>
      <c r="I290" s="248"/>
      <c r="J290" s="248"/>
      <c r="K290" s="248"/>
      <c r="L290" s="248"/>
      <c r="M290" s="248"/>
      <c r="N290" s="248"/>
      <c r="O290" s="248"/>
      <c r="P290" s="248"/>
      <c r="Q290" s="296"/>
      <c r="R290" s="256">
        <f>'Future Work- trip % summary'!B295</f>
        <v>0</v>
      </c>
      <c r="S290" s="313">
        <f>'Future Work- trip % summary'!D295</f>
        <v>0</v>
      </c>
      <c r="T290" s="257">
        <f>'Non-survey input values'!$B$26</f>
        <v>220.3</v>
      </c>
      <c r="U290" s="258">
        <f t="shared" si="8"/>
        <v>0</v>
      </c>
      <c r="V290" s="259">
        <f t="shared" si="9"/>
        <v>0</v>
      </c>
      <c r="W290" s="261"/>
      <c r="X290" s="248"/>
      <c r="Y290" s="248"/>
      <c r="Z290" s="248"/>
      <c r="AA290" s="248"/>
    </row>
    <row r="291" spans="1:27" x14ac:dyDescent="0.2">
      <c r="A291" s="248"/>
      <c r="B291" s="248"/>
      <c r="C291" s="248"/>
      <c r="D291" s="248"/>
      <c r="E291" s="248"/>
      <c r="F291" s="248"/>
      <c r="G291" s="248"/>
      <c r="H291" s="248"/>
      <c r="I291" s="248"/>
      <c r="J291" s="248"/>
      <c r="K291" s="248"/>
      <c r="L291" s="248"/>
      <c r="M291" s="248"/>
      <c r="N291" s="248"/>
      <c r="O291" s="248"/>
      <c r="P291" s="248"/>
      <c r="Q291" s="296"/>
      <c r="R291" s="256">
        <f>'Future Work- trip % summary'!B296</f>
        <v>0</v>
      </c>
      <c r="S291" s="313">
        <f>'Future Work- trip % summary'!D296</f>
        <v>0</v>
      </c>
      <c r="T291" s="257">
        <f>'Non-survey input values'!$B$26</f>
        <v>220.3</v>
      </c>
      <c r="U291" s="258">
        <f t="shared" si="8"/>
        <v>0</v>
      </c>
      <c r="V291" s="259">
        <f t="shared" si="9"/>
        <v>0</v>
      </c>
      <c r="W291" s="261"/>
      <c r="X291" s="248"/>
      <c r="Y291" s="248"/>
      <c r="Z291" s="248"/>
      <c r="AA291" s="248"/>
    </row>
    <row r="292" spans="1:27" x14ac:dyDescent="0.2">
      <c r="A292" s="248"/>
      <c r="B292" s="248"/>
      <c r="C292" s="248"/>
      <c r="D292" s="248"/>
      <c r="E292" s="248"/>
      <c r="F292" s="248"/>
      <c r="G292" s="248"/>
      <c r="H292" s="248"/>
      <c r="I292" s="248"/>
      <c r="J292" s="248"/>
      <c r="K292" s="248"/>
      <c r="L292" s="248"/>
      <c r="M292" s="248"/>
      <c r="N292" s="248"/>
      <c r="O292" s="248"/>
      <c r="P292" s="248"/>
      <c r="Q292" s="296"/>
      <c r="R292" s="256">
        <f>'Future Work- trip % summary'!B297</f>
        <v>0</v>
      </c>
      <c r="S292" s="313">
        <f>'Future Work- trip % summary'!D297</f>
        <v>0</v>
      </c>
      <c r="T292" s="257">
        <f>'Non-survey input values'!$B$26</f>
        <v>220.3</v>
      </c>
      <c r="U292" s="258">
        <f t="shared" si="8"/>
        <v>0</v>
      </c>
      <c r="V292" s="259">
        <f t="shared" si="9"/>
        <v>0</v>
      </c>
      <c r="W292" s="261"/>
      <c r="X292" s="248"/>
      <c r="Y292" s="248"/>
      <c r="Z292" s="248"/>
      <c r="AA292" s="248"/>
    </row>
    <row r="293" spans="1:27" x14ac:dyDescent="0.2">
      <c r="A293" s="248"/>
      <c r="B293" s="248"/>
      <c r="C293" s="248"/>
      <c r="D293" s="248"/>
      <c r="E293" s="248"/>
      <c r="F293" s="248"/>
      <c r="G293" s="248"/>
      <c r="H293" s="248"/>
      <c r="I293" s="248"/>
      <c r="J293" s="248"/>
      <c r="K293" s="248"/>
      <c r="L293" s="248"/>
      <c r="M293" s="248"/>
      <c r="N293" s="248"/>
      <c r="O293" s="248"/>
      <c r="P293" s="248"/>
      <c r="Q293" s="296"/>
      <c r="R293" s="256">
        <f>'Future Work- trip % summary'!B298</f>
        <v>0</v>
      </c>
      <c r="S293" s="313">
        <f>'Future Work- trip % summary'!D298</f>
        <v>0</v>
      </c>
      <c r="T293" s="257">
        <f>'Non-survey input values'!$B$26</f>
        <v>220.3</v>
      </c>
      <c r="U293" s="258">
        <f t="shared" si="8"/>
        <v>0</v>
      </c>
      <c r="V293" s="259">
        <f t="shared" si="9"/>
        <v>0</v>
      </c>
      <c r="W293" s="261"/>
      <c r="X293" s="248"/>
      <c r="Y293" s="248"/>
      <c r="Z293" s="248"/>
      <c r="AA293" s="248"/>
    </row>
    <row r="294" spans="1:27" x14ac:dyDescent="0.2">
      <c r="A294" s="248"/>
      <c r="B294" s="248"/>
      <c r="C294" s="248"/>
      <c r="D294" s="248"/>
      <c r="E294" s="248"/>
      <c r="F294" s="248"/>
      <c r="G294" s="248"/>
      <c r="H294" s="248"/>
      <c r="I294" s="248"/>
      <c r="J294" s="248"/>
      <c r="K294" s="248"/>
      <c r="L294" s="248"/>
      <c r="M294" s="248"/>
      <c r="N294" s="248"/>
      <c r="O294" s="248"/>
      <c r="P294" s="248"/>
      <c r="Q294" s="296"/>
      <c r="R294" s="256">
        <f>'Future Work- trip % summary'!B299</f>
        <v>0</v>
      </c>
      <c r="S294" s="313">
        <f>'Future Work- trip % summary'!D299</f>
        <v>0</v>
      </c>
      <c r="T294" s="257">
        <f>'Non-survey input values'!$B$26</f>
        <v>220.3</v>
      </c>
      <c r="U294" s="258">
        <f t="shared" si="8"/>
        <v>0</v>
      </c>
      <c r="V294" s="259">
        <f t="shared" si="9"/>
        <v>0</v>
      </c>
      <c r="W294" s="261"/>
      <c r="X294" s="248"/>
      <c r="Y294" s="248"/>
      <c r="Z294" s="248"/>
      <c r="AA294" s="248"/>
    </row>
    <row r="295" spans="1:27" x14ac:dyDescent="0.2">
      <c r="A295" s="248"/>
      <c r="B295" s="248"/>
      <c r="C295" s="248"/>
      <c r="D295" s="248"/>
      <c r="E295" s="248"/>
      <c r="F295" s="248"/>
      <c r="G295" s="248"/>
      <c r="H295" s="248"/>
      <c r="I295" s="248"/>
      <c r="J295" s="248"/>
      <c r="K295" s="248"/>
      <c r="L295" s="248"/>
      <c r="M295" s="248"/>
      <c r="N295" s="248"/>
      <c r="O295" s="248"/>
      <c r="P295" s="248"/>
      <c r="Q295" s="296"/>
      <c r="R295" s="256">
        <f>'Future Work- trip % summary'!B300</f>
        <v>0</v>
      </c>
      <c r="S295" s="313">
        <f>'Future Work- trip % summary'!D300</f>
        <v>0</v>
      </c>
      <c r="T295" s="257">
        <f>'Non-survey input values'!$B$26</f>
        <v>220.3</v>
      </c>
      <c r="U295" s="258">
        <f t="shared" si="8"/>
        <v>0</v>
      </c>
      <c r="V295" s="259">
        <f t="shared" si="9"/>
        <v>0</v>
      </c>
      <c r="W295" s="261"/>
      <c r="X295" s="248"/>
      <c r="Y295" s="248"/>
      <c r="Z295" s="248"/>
      <c r="AA295" s="248"/>
    </row>
    <row r="296" spans="1:27" x14ac:dyDescent="0.2">
      <c r="A296" s="248"/>
      <c r="B296" s="248"/>
      <c r="C296" s="248"/>
      <c r="D296" s="248"/>
      <c r="E296" s="248"/>
      <c r="F296" s="248"/>
      <c r="G296" s="248"/>
      <c r="H296" s="248"/>
      <c r="I296" s="248"/>
      <c r="J296" s="248"/>
      <c r="K296" s="248"/>
      <c r="L296" s="248"/>
      <c r="M296" s="248"/>
      <c r="N296" s="248"/>
      <c r="O296" s="248"/>
      <c r="P296" s="248"/>
      <c r="Q296" s="296"/>
      <c r="R296" s="256">
        <f>'Future Work- trip % summary'!B301</f>
        <v>0</v>
      </c>
      <c r="S296" s="313">
        <f>'Future Work- trip % summary'!D301</f>
        <v>0</v>
      </c>
      <c r="T296" s="257">
        <f>'Non-survey input values'!$B$26</f>
        <v>220.3</v>
      </c>
      <c r="U296" s="258">
        <f t="shared" si="8"/>
        <v>0</v>
      </c>
      <c r="V296" s="259">
        <f t="shared" si="9"/>
        <v>0</v>
      </c>
      <c r="W296" s="261"/>
      <c r="X296" s="248"/>
      <c r="Y296" s="248"/>
      <c r="Z296" s="248"/>
      <c r="AA296" s="248"/>
    </row>
    <row r="297" spans="1:27" x14ac:dyDescent="0.2">
      <c r="A297" s="248"/>
      <c r="B297" s="248"/>
      <c r="C297" s="248"/>
      <c r="D297" s="248"/>
      <c r="E297" s="248"/>
      <c r="F297" s="248"/>
      <c r="G297" s="248"/>
      <c r="H297" s="248"/>
      <c r="I297" s="248"/>
      <c r="J297" s="248"/>
      <c r="K297" s="248"/>
      <c r="L297" s="248"/>
      <c r="M297" s="248"/>
      <c r="N297" s="248"/>
      <c r="O297" s="248"/>
      <c r="P297" s="248"/>
      <c r="Q297" s="296"/>
      <c r="R297" s="256">
        <f>'Future Work- trip % summary'!B302</f>
        <v>0</v>
      </c>
      <c r="S297" s="313">
        <f>'Future Work- trip % summary'!D302</f>
        <v>0</v>
      </c>
      <c r="T297" s="257">
        <f>'Non-survey input values'!$B$26</f>
        <v>220.3</v>
      </c>
      <c r="U297" s="258">
        <f t="shared" si="8"/>
        <v>0</v>
      </c>
      <c r="V297" s="259">
        <f t="shared" si="9"/>
        <v>0</v>
      </c>
      <c r="W297" s="261"/>
      <c r="X297" s="248"/>
      <c r="Y297" s="248"/>
      <c r="Z297" s="248"/>
      <c r="AA297" s="248"/>
    </row>
    <row r="298" spans="1:27" x14ac:dyDescent="0.2">
      <c r="A298" s="248"/>
      <c r="B298" s="248"/>
      <c r="C298" s="248"/>
      <c r="D298" s="248"/>
      <c r="E298" s="248"/>
      <c r="F298" s="248"/>
      <c r="G298" s="248"/>
      <c r="H298" s="248"/>
      <c r="I298" s="248"/>
      <c r="J298" s="248"/>
      <c r="K298" s="248"/>
      <c r="L298" s="248"/>
      <c r="M298" s="248"/>
      <c r="N298" s="248"/>
      <c r="O298" s="248"/>
      <c r="P298" s="248"/>
      <c r="Q298" s="296"/>
      <c r="R298" s="256">
        <f>'Future Work- trip % summary'!B303</f>
        <v>0</v>
      </c>
      <c r="S298" s="313">
        <f>'Future Work- trip % summary'!D303</f>
        <v>0</v>
      </c>
      <c r="T298" s="257">
        <f>'Non-survey input values'!$B$26</f>
        <v>220.3</v>
      </c>
      <c r="U298" s="258">
        <f t="shared" si="8"/>
        <v>0</v>
      </c>
      <c r="V298" s="259">
        <f t="shared" si="9"/>
        <v>0</v>
      </c>
      <c r="W298" s="261"/>
      <c r="X298" s="248"/>
      <c r="Y298" s="248"/>
      <c r="Z298" s="248"/>
      <c r="AA298" s="248"/>
    </row>
    <row r="299" spans="1:27" x14ac:dyDescent="0.2">
      <c r="A299" s="248"/>
      <c r="B299" s="248"/>
      <c r="C299" s="248"/>
      <c r="D299" s="248"/>
      <c r="E299" s="248"/>
      <c r="F299" s="248"/>
      <c r="G299" s="248"/>
      <c r="H299" s="248"/>
      <c r="I299" s="248"/>
      <c r="J299" s="248"/>
      <c r="K299" s="248"/>
      <c r="L299" s="248"/>
      <c r="M299" s="248"/>
      <c r="N299" s="248"/>
      <c r="O299" s="248"/>
      <c r="P299" s="248"/>
      <c r="Q299" s="296"/>
      <c r="R299" s="256">
        <f>'Future Work- trip % summary'!B304</f>
        <v>0</v>
      </c>
      <c r="S299" s="313">
        <f>'Future Work- trip % summary'!D304</f>
        <v>0</v>
      </c>
      <c r="T299" s="257">
        <f>'Non-survey input values'!$B$26</f>
        <v>220.3</v>
      </c>
      <c r="U299" s="258">
        <f t="shared" si="8"/>
        <v>0</v>
      </c>
      <c r="V299" s="259">
        <f t="shared" si="9"/>
        <v>0</v>
      </c>
      <c r="W299" s="261"/>
      <c r="X299" s="248"/>
      <c r="Y299" s="248"/>
      <c r="Z299" s="248"/>
      <c r="AA299" s="248"/>
    </row>
    <row r="300" spans="1:27" x14ac:dyDescent="0.2">
      <c r="A300" s="248"/>
      <c r="B300" s="248"/>
      <c r="C300" s="248"/>
      <c r="D300" s="248"/>
      <c r="E300" s="248"/>
      <c r="F300" s="248"/>
      <c r="G300" s="248"/>
      <c r="H300" s="248"/>
      <c r="I300" s="248"/>
      <c r="J300" s="248"/>
      <c r="K300" s="248"/>
      <c r="L300" s="248"/>
      <c r="M300" s="248"/>
      <c r="N300" s="248"/>
      <c r="O300" s="248"/>
      <c r="P300" s="248"/>
      <c r="Q300" s="296"/>
      <c r="R300" s="256">
        <f>'Future Work- trip % summary'!B305</f>
        <v>0</v>
      </c>
      <c r="S300" s="313">
        <f>'Future Work- trip % summary'!D305</f>
        <v>0</v>
      </c>
      <c r="T300" s="257">
        <f>'Non-survey input values'!$B$26</f>
        <v>220.3</v>
      </c>
      <c r="U300" s="258">
        <f t="shared" si="8"/>
        <v>0</v>
      </c>
      <c r="V300" s="259">
        <f t="shared" si="9"/>
        <v>0</v>
      </c>
      <c r="W300" s="261"/>
      <c r="X300" s="248"/>
      <c r="Y300" s="248"/>
      <c r="Z300" s="248"/>
      <c r="AA300" s="248"/>
    </row>
    <row r="301" spans="1:27" x14ac:dyDescent="0.2">
      <c r="A301" s="248"/>
      <c r="B301" s="248"/>
      <c r="C301" s="248"/>
      <c r="D301" s="248"/>
      <c r="E301" s="248"/>
      <c r="F301" s="248"/>
      <c r="G301" s="248"/>
      <c r="H301" s="248"/>
      <c r="I301" s="248"/>
      <c r="J301" s="248"/>
      <c r="K301" s="248"/>
      <c r="L301" s="248"/>
      <c r="M301" s="248"/>
      <c r="N301" s="248"/>
      <c r="O301" s="248"/>
      <c r="P301" s="248"/>
      <c r="Q301" s="296"/>
      <c r="R301" s="256">
        <f>'Future Work- trip % summary'!B306</f>
        <v>0</v>
      </c>
      <c r="S301" s="313">
        <f>'Future Work- trip % summary'!D306</f>
        <v>0</v>
      </c>
      <c r="T301" s="257">
        <f>'Non-survey input values'!$B$26</f>
        <v>220.3</v>
      </c>
      <c r="U301" s="258">
        <f t="shared" si="8"/>
        <v>0</v>
      </c>
      <c r="V301" s="259">
        <f t="shared" si="9"/>
        <v>0</v>
      </c>
      <c r="W301" s="261"/>
      <c r="X301" s="248"/>
      <c r="Y301" s="248"/>
      <c r="Z301" s="248"/>
      <c r="AA301" s="248"/>
    </row>
    <row r="302" spans="1:27" x14ac:dyDescent="0.2">
      <c r="A302" s="248"/>
      <c r="B302" s="248"/>
      <c r="C302" s="248"/>
      <c r="D302" s="248"/>
      <c r="E302" s="248"/>
      <c r="F302" s="248"/>
      <c r="G302" s="248"/>
      <c r="H302" s="248"/>
      <c r="I302" s="248"/>
      <c r="J302" s="248"/>
      <c r="K302" s="248"/>
      <c r="L302" s="248"/>
      <c r="M302" s="248"/>
      <c r="N302" s="248"/>
      <c r="O302" s="248"/>
      <c r="P302" s="248"/>
      <c r="Q302" s="296"/>
      <c r="R302" s="256">
        <f>'Future Work- trip % summary'!B307</f>
        <v>0</v>
      </c>
      <c r="S302" s="313">
        <f>'Future Work- trip % summary'!D307</f>
        <v>0</v>
      </c>
      <c r="T302" s="257">
        <f>'Non-survey input values'!$B$26</f>
        <v>220.3</v>
      </c>
      <c r="U302" s="258">
        <f t="shared" si="8"/>
        <v>0</v>
      </c>
      <c r="V302" s="259">
        <f t="shared" si="9"/>
        <v>0</v>
      </c>
      <c r="W302" s="261"/>
      <c r="X302" s="248"/>
      <c r="Y302" s="248"/>
      <c r="Z302" s="248"/>
      <c r="AA302" s="248"/>
    </row>
    <row r="303" spans="1:27" x14ac:dyDescent="0.2">
      <c r="A303" s="248"/>
      <c r="B303" s="248"/>
      <c r="C303" s="248"/>
      <c r="D303" s="248"/>
      <c r="E303" s="248"/>
      <c r="F303" s="248"/>
      <c r="G303" s="248"/>
      <c r="H303" s="248"/>
      <c r="I303" s="248"/>
      <c r="J303" s="248"/>
      <c r="K303" s="248"/>
      <c r="L303" s="248"/>
      <c r="M303" s="248"/>
      <c r="N303" s="248"/>
      <c r="O303" s="248"/>
      <c r="P303" s="248"/>
      <c r="Q303" s="296"/>
      <c r="R303" s="256">
        <f>'Future Work- trip % summary'!B308</f>
        <v>0</v>
      </c>
      <c r="S303" s="313">
        <f>'Future Work- trip % summary'!D308</f>
        <v>0</v>
      </c>
      <c r="T303" s="257">
        <f>'Non-survey input values'!$B$26</f>
        <v>220.3</v>
      </c>
      <c r="U303" s="258">
        <f t="shared" si="8"/>
        <v>0</v>
      </c>
      <c r="V303" s="259">
        <f t="shared" si="9"/>
        <v>0</v>
      </c>
      <c r="W303" s="261"/>
      <c r="X303" s="248"/>
      <c r="Y303" s="248"/>
      <c r="Z303" s="248"/>
      <c r="AA303" s="248"/>
    </row>
    <row r="304" spans="1:27" x14ac:dyDescent="0.2">
      <c r="A304" s="248"/>
      <c r="B304" s="248"/>
      <c r="C304" s="248"/>
      <c r="D304" s="248"/>
      <c r="E304" s="248"/>
      <c r="F304" s="248"/>
      <c r="G304" s="248"/>
      <c r="H304" s="248"/>
      <c r="I304" s="248"/>
      <c r="J304" s="248"/>
      <c r="K304" s="248"/>
      <c r="L304" s="248"/>
      <c r="M304" s="248"/>
      <c r="N304" s="248"/>
      <c r="O304" s="248"/>
      <c r="P304" s="248"/>
      <c r="Q304" s="296"/>
      <c r="R304" s="256">
        <f>'Future Work- trip % summary'!B309</f>
        <v>0</v>
      </c>
      <c r="S304" s="313">
        <f>'Future Work- trip % summary'!D309</f>
        <v>0</v>
      </c>
      <c r="T304" s="257">
        <f>'Non-survey input values'!$B$26</f>
        <v>220.3</v>
      </c>
      <c r="U304" s="258">
        <f t="shared" si="8"/>
        <v>0</v>
      </c>
      <c r="V304" s="259">
        <f t="shared" si="9"/>
        <v>0</v>
      </c>
      <c r="W304" s="261"/>
      <c r="X304" s="248"/>
      <c r="Y304" s="248"/>
      <c r="Z304" s="248"/>
      <c r="AA304" s="248"/>
    </row>
    <row r="305" spans="1:27" x14ac:dyDescent="0.2">
      <c r="A305" s="248"/>
      <c r="B305" s="248"/>
      <c r="C305" s="248"/>
      <c r="D305" s="248"/>
      <c r="E305" s="248"/>
      <c r="F305" s="248"/>
      <c r="G305" s="248"/>
      <c r="H305" s="248"/>
      <c r="I305" s="248"/>
      <c r="J305" s="248"/>
      <c r="K305" s="248"/>
      <c r="L305" s="248"/>
      <c r="M305" s="248"/>
      <c r="N305" s="248"/>
      <c r="O305" s="248"/>
      <c r="P305" s="248"/>
      <c r="Q305" s="296"/>
      <c r="R305" s="256">
        <f>'Future Work- trip % summary'!B310</f>
        <v>0</v>
      </c>
      <c r="S305" s="313">
        <f>'Future Work- trip % summary'!D310</f>
        <v>0</v>
      </c>
      <c r="T305" s="257">
        <f>'Non-survey input values'!$B$26</f>
        <v>220.3</v>
      </c>
      <c r="U305" s="258">
        <f t="shared" si="8"/>
        <v>0</v>
      </c>
      <c r="V305" s="259">
        <f t="shared" si="9"/>
        <v>0</v>
      </c>
      <c r="W305" s="261"/>
      <c r="X305" s="248"/>
      <c r="Y305" s="248"/>
      <c r="Z305" s="248"/>
      <c r="AA305" s="248"/>
    </row>
    <row r="306" spans="1:27" x14ac:dyDescent="0.2">
      <c r="A306" s="248"/>
      <c r="B306" s="248"/>
      <c r="C306" s="248"/>
      <c r="D306" s="248"/>
      <c r="E306" s="248"/>
      <c r="F306" s="248"/>
      <c r="G306" s="248"/>
      <c r="H306" s="248"/>
      <c r="I306" s="248"/>
      <c r="J306" s="248"/>
      <c r="K306" s="248"/>
      <c r="L306" s="248"/>
      <c r="M306" s="248"/>
      <c r="N306" s="248"/>
      <c r="O306" s="248"/>
      <c r="P306" s="248"/>
      <c r="Q306" s="296"/>
      <c r="R306" s="256">
        <f>'Future Work- trip % summary'!B311</f>
        <v>0</v>
      </c>
      <c r="S306" s="313">
        <f>'Future Work- trip % summary'!D311</f>
        <v>0</v>
      </c>
      <c r="T306" s="257">
        <f>'Non-survey input values'!$B$26</f>
        <v>220.3</v>
      </c>
      <c r="U306" s="258">
        <f t="shared" si="8"/>
        <v>0</v>
      </c>
      <c r="V306" s="259">
        <f t="shared" si="9"/>
        <v>0</v>
      </c>
      <c r="W306" s="261"/>
      <c r="X306" s="248"/>
      <c r="Y306" s="248"/>
      <c r="Z306" s="248"/>
      <c r="AA306" s="248"/>
    </row>
    <row r="307" spans="1:27" x14ac:dyDescent="0.2">
      <c r="A307" s="248"/>
      <c r="B307" s="248"/>
      <c r="C307" s="248"/>
      <c r="D307" s="248"/>
      <c r="E307" s="248"/>
      <c r="F307" s="248"/>
      <c r="G307" s="248"/>
      <c r="H307" s="248"/>
      <c r="I307" s="248"/>
      <c r="J307" s="248"/>
      <c r="K307" s="248"/>
      <c r="L307" s="248"/>
      <c r="M307" s="248"/>
      <c r="N307" s="248"/>
      <c r="O307" s="248"/>
      <c r="P307" s="248"/>
      <c r="Q307" s="296"/>
      <c r="R307" s="256">
        <f>'Future Work- trip % summary'!B312</f>
        <v>0</v>
      </c>
      <c r="S307" s="313">
        <f>'Future Work- trip % summary'!D312</f>
        <v>0</v>
      </c>
      <c r="T307" s="257">
        <f>'Non-survey input values'!$B$26</f>
        <v>220.3</v>
      </c>
      <c r="U307" s="258">
        <f t="shared" si="8"/>
        <v>0</v>
      </c>
      <c r="V307" s="259">
        <f t="shared" si="9"/>
        <v>0</v>
      </c>
      <c r="W307" s="261"/>
      <c r="X307" s="248"/>
      <c r="Y307" s="248"/>
      <c r="Z307" s="248"/>
      <c r="AA307" s="248"/>
    </row>
    <row r="308" spans="1:27" x14ac:dyDescent="0.2">
      <c r="A308" s="248"/>
      <c r="B308" s="248"/>
      <c r="C308" s="248"/>
      <c r="D308" s="248"/>
      <c r="E308" s="248"/>
      <c r="F308" s="248"/>
      <c r="G308" s="248"/>
      <c r="H308" s="248"/>
      <c r="I308" s="248"/>
      <c r="J308" s="248"/>
      <c r="K308" s="248"/>
      <c r="L308" s="248"/>
      <c r="M308" s="248"/>
      <c r="N308" s="248"/>
      <c r="O308" s="248"/>
      <c r="P308" s="248"/>
      <c r="Q308" s="296"/>
      <c r="R308" s="256">
        <f>'Future Work- trip % summary'!B313</f>
        <v>0</v>
      </c>
      <c r="S308" s="313">
        <f>'Future Work- trip % summary'!D313</f>
        <v>0</v>
      </c>
      <c r="T308" s="257">
        <f>'Non-survey input values'!$B$26</f>
        <v>220.3</v>
      </c>
      <c r="U308" s="258">
        <f t="shared" si="8"/>
        <v>0</v>
      </c>
      <c r="V308" s="259">
        <f t="shared" si="9"/>
        <v>0</v>
      </c>
      <c r="W308" s="261"/>
      <c r="X308" s="248"/>
      <c r="Y308" s="248"/>
      <c r="Z308" s="248"/>
      <c r="AA308" s="248"/>
    </row>
    <row r="309" spans="1:27" x14ac:dyDescent="0.2">
      <c r="A309" s="248"/>
      <c r="B309" s="248"/>
      <c r="C309" s="248"/>
      <c r="D309" s="248"/>
      <c r="E309" s="248"/>
      <c r="F309" s="248"/>
      <c r="G309" s="248"/>
      <c r="H309" s="248"/>
      <c r="I309" s="248"/>
      <c r="J309" s="248"/>
      <c r="K309" s="248"/>
      <c r="L309" s="248"/>
      <c r="M309" s="248"/>
      <c r="N309" s="248"/>
      <c r="O309" s="248"/>
      <c r="P309" s="248"/>
      <c r="Q309" s="296"/>
      <c r="R309" s="256">
        <f>'Future Work- trip % summary'!B314</f>
        <v>0</v>
      </c>
      <c r="S309" s="313">
        <f>'Future Work- trip % summary'!D314</f>
        <v>0</v>
      </c>
      <c r="T309" s="257">
        <f>'Non-survey input values'!$B$26</f>
        <v>220.3</v>
      </c>
      <c r="U309" s="258">
        <f t="shared" si="8"/>
        <v>0</v>
      </c>
      <c r="V309" s="259">
        <f t="shared" si="9"/>
        <v>0</v>
      </c>
      <c r="W309" s="261"/>
      <c r="X309" s="248"/>
      <c r="Y309" s="248"/>
      <c r="Z309" s="248"/>
      <c r="AA309" s="248"/>
    </row>
    <row r="310" spans="1:27" x14ac:dyDescent="0.2">
      <c r="A310" s="248"/>
      <c r="B310" s="248"/>
      <c r="C310" s="248"/>
      <c r="D310" s="248"/>
      <c r="E310" s="248"/>
      <c r="F310" s="248"/>
      <c r="G310" s="248"/>
      <c r="H310" s="248"/>
      <c r="I310" s="248"/>
      <c r="J310" s="248"/>
      <c r="K310" s="248"/>
      <c r="L310" s="248"/>
      <c r="M310" s="248"/>
      <c r="N310" s="248"/>
      <c r="O310" s="248"/>
      <c r="P310" s="248"/>
      <c r="Q310" s="296"/>
      <c r="R310" s="256">
        <f>'Future Work- trip % summary'!B315</f>
        <v>0</v>
      </c>
      <c r="S310" s="313">
        <f>'Future Work- trip % summary'!D315</f>
        <v>0</v>
      </c>
      <c r="T310" s="257">
        <f>'Non-survey input values'!$B$26</f>
        <v>220.3</v>
      </c>
      <c r="U310" s="258">
        <f t="shared" si="8"/>
        <v>0</v>
      </c>
      <c r="V310" s="259">
        <f t="shared" si="9"/>
        <v>0</v>
      </c>
      <c r="W310" s="261"/>
      <c r="X310" s="248"/>
      <c r="Y310" s="248"/>
      <c r="Z310" s="248"/>
      <c r="AA310" s="248"/>
    </row>
    <row r="311" spans="1:27" x14ac:dyDescent="0.2">
      <c r="A311" s="248"/>
      <c r="B311" s="248"/>
      <c r="C311" s="248"/>
      <c r="D311" s="248"/>
      <c r="E311" s="248"/>
      <c r="F311" s="248"/>
      <c r="G311" s="248"/>
      <c r="H311" s="248"/>
      <c r="I311" s="248"/>
      <c r="J311" s="248"/>
      <c r="K311" s="248"/>
      <c r="L311" s="248"/>
      <c r="M311" s="248"/>
      <c r="N311" s="248"/>
      <c r="O311" s="248"/>
      <c r="P311" s="248"/>
      <c r="Q311" s="296"/>
      <c r="R311" s="256">
        <f>'Future Work- trip % summary'!B316</f>
        <v>0</v>
      </c>
      <c r="S311" s="313">
        <f>'Future Work- trip % summary'!D316</f>
        <v>0</v>
      </c>
      <c r="T311" s="257">
        <f>'Non-survey input values'!$B$26</f>
        <v>220.3</v>
      </c>
      <c r="U311" s="258">
        <f t="shared" si="8"/>
        <v>0</v>
      </c>
      <c r="V311" s="259">
        <f t="shared" si="9"/>
        <v>0</v>
      </c>
      <c r="W311" s="261"/>
      <c r="X311" s="248"/>
      <c r="Y311" s="248"/>
      <c r="Z311" s="248"/>
      <c r="AA311" s="248"/>
    </row>
    <row r="312" spans="1:27" x14ac:dyDescent="0.2">
      <c r="A312" s="248"/>
      <c r="B312" s="248"/>
      <c r="C312" s="248"/>
      <c r="D312" s="248"/>
      <c r="E312" s="248"/>
      <c r="F312" s="248"/>
      <c r="G312" s="248"/>
      <c r="H312" s="248"/>
      <c r="I312" s="248"/>
      <c r="J312" s="248"/>
      <c r="K312" s="248"/>
      <c r="L312" s="248"/>
      <c r="M312" s="248"/>
      <c r="N312" s="248"/>
      <c r="O312" s="248"/>
      <c r="P312" s="248"/>
      <c r="Q312" s="296"/>
      <c r="R312" s="256">
        <f>'Future Work- trip % summary'!B317</f>
        <v>0</v>
      </c>
      <c r="S312" s="313">
        <f>'Future Work- trip % summary'!D317</f>
        <v>0</v>
      </c>
      <c r="T312" s="257">
        <f>'Non-survey input values'!$B$26</f>
        <v>220.3</v>
      </c>
      <c r="U312" s="258">
        <f t="shared" si="8"/>
        <v>0</v>
      </c>
      <c r="V312" s="259">
        <f t="shared" si="9"/>
        <v>0</v>
      </c>
      <c r="W312" s="261"/>
      <c r="X312" s="248"/>
      <c r="Y312" s="248"/>
      <c r="Z312" s="248"/>
      <c r="AA312" s="248"/>
    </row>
    <row r="313" spans="1:27" x14ac:dyDescent="0.2">
      <c r="A313" s="248"/>
      <c r="B313" s="248"/>
      <c r="C313" s="248"/>
      <c r="D313" s="248"/>
      <c r="E313" s="248"/>
      <c r="F313" s="248"/>
      <c r="G313" s="248"/>
      <c r="H313" s="248"/>
      <c r="I313" s="248"/>
      <c r="J313" s="248"/>
      <c r="K313" s="248"/>
      <c r="L313" s="248"/>
      <c r="M313" s="248"/>
      <c r="N313" s="248"/>
      <c r="O313" s="248"/>
      <c r="P313" s="248"/>
      <c r="Q313" s="296"/>
      <c r="R313" s="256">
        <f>'Future Work- trip % summary'!B318</f>
        <v>0</v>
      </c>
      <c r="S313" s="313">
        <f>'Future Work- trip % summary'!D318</f>
        <v>0</v>
      </c>
      <c r="T313" s="257">
        <f>'Non-survey input values'!$B$26</f>
        <v>220.3</v>
      </c>
      <c r="U313" s="258">
        <f t="shared" si="8"/>
        <v>0</v>
      </c>
      <c r="V313" s="259">
        <f t="shared" si="9"/>
        <v>0</v>
      </c>
      <c r="W313" s="261"/>
      <c r="X313" s="248"/>
      <c r="Y313" s="248"/>
      <c r="Z313" s="248"/>
      <c r="AA313" s="248"/>
    </row>
    <row r="314" spans="1:27" x14ac:dyDescent="0.2">
      <c r="A314" s="248"/>
      <c r="B314" s="248"/>
      <c r="C314" s="248"/>
      <c r="D314" s="248"/>
      <c r="E314" s="248"/>
      <c r="F314" s="248"/>
      <c r="G314" s="248"/>
      <c r="H314" s="248"/>
      <c r="I314" s="248"/>
      <c r="J314" s="248"/>
      <c r="K314" s="248"/>
      <c r="L314" s="248"/>
      <c r="M314" s="248"/>
      <c r="N314" s="248"/>
      <c r="O314" s="248"/>
      <c r="P314" s="248"/>
      <c r="Q314" s="296"/>
      <c r="R314" s="256">
        <f>'Future Work- trip % summary'!B319</f>
        <v>0</v>
      </c>
      <c r="S314" s="313">
        <f>'Future Work- trip % summary'!D319</f>
        <v>0</v>
      </c>
      <c r="T314" s="257">
        <f>'Non-survey input values'!$B$26</f>
        <v>220.3</v>
      </c>
      <c r="U314" s="258">
        <f t="shared" si="8"/>
        <v>0</v>
      </c>
      <c r="V314" s="259">
        <f t="shared" si="9"/>
        <v>0</v>
      </c>
      <c r="W314" s="261"/>
      <c r="X314" s="248"/>
      <c r="Y314" s="248"/>
      <c r="Z314" s="248"/>
      <c r="AA314" s="248"/>
    </row>
    <row r="315" spans="1:27" x14ac:dyDescent="0.2">
      <c r="A315" s="248"/>
      <c r="B315" s="248"/>
      <c r="C315" s="248"/>
      <c r="D315" s="248"/>
      <c r="E315" s="248"/>
      <c r="F315" s="248"/>
      <c r="G315" s="248"/>
      <c r="H315" s="248"/>
      <c r="I315" s="248"/>
      <c r="J315" s="248"/>
      <c r="K315" s="248"/>
      <c r="L315" s="248"/>
      <c r="M315" s="248"/>
      <c r="N315" s="248"/>
      <c r="O315" s="248"/>
      <c r="P315" s="248"/>
      <c r="Q315" s="296"/>
      <c r="R315" s="256">
        <f>'Future Work- trip % summary'!B320</f>
        <v>0</v>
      </c>
      <c r="S315" s="313">
        <f>'Future Work- trip % summary'!D320</f>
        <v>0</v>
      </c>
      <c r="T315" s="257">
        <f>'Non-survey input values'!$B$26</f>
        <v>220.3</v>
      </c>
      <c r="U315" s="258">
        <f t="shared" si="8"/>
        <v>0</v>
      </c>
      <c r="V315" s="259">
        <f t="shared" si="9"/>
        <v>0</v>
      </c>
      <c r="W315" s="261"/>
      <c r="X315" s="248"/>
      <c r="Y315" s="248"/>
      <c r="Z315" s="248"/>
      <c r="AA315" s="248"/>
    </row>
    <row r="316" spans="1:27" x14ac:dyDescent="0.2">
      <c r="A316" s="248"/>
      <c r="B316" s="248"/>
      <c r="C316" s="248"/>
      <c r="D316" s="248"/>
      <c r="E316" s="248"/>
      <c r="F316" s="248"/>
      <c r="G316" s="248"/>
      <c r="H316" s="248"/>
      <c r="I316" s="248"/>
      <c r="J316" s="248"/>
      <c r="K316" s="248"/>
      <c r="L316" s="248"/>
      <c r="M316" s="248"/>
      <c r="N316" s="248"/>
      <c r="O316" s="248"/>
      <c r="P316" s="248"/>
      <c r="Q316" s="296"/>
      <c r="R316" s="256">
        <f>'Future Work- trip % summary'!B321</f>
        <v>0</v>
      </c>
      <c r="S316" s="313">
        <f>'Future Work- trip % summary'!D321</f>
        <v>0</v>
      </c>
      <c r="T316" s="257">
        <f>'Non-survey input values'!$B$26</f>
        <v>220.3</v>
      </c>
      <c r="U316" s="258">
        <f t="shared" si="8"/>
        <v>0</v>
      </c>
      <c r="V316" s="259">
        <f t="shared" si="9"/>
        <v>0</v>
      </c>
      <c r="W316" s="261"/>
      <c r="X316" s="248"/>
      <c r="Y316" s="248"/>
      <c r="Z316" s="248"/>
      <c r="AA316" s="248"/>
    </row>
    <row r="317" spans="1:27" x14ac:dyDescent="0.2">
      <c r="A317" s="248"/>
      <c r="B317" s="248"/>
      <c r="C317" s="248"/>
      <c r="D317" s="248"/>
      <c r="E317" s="248"/>
      <c r="F317" s="248"/>
      <c r="G317" s="248"/>
      <c r="H317" s="248"/>
      <c r="I317" s="248"/>
      <c r="J317" s="248"/>
      <c r="K317" s="248"/>
      <c r="L317" s="248"/>
      <c r="M317" s="248"/>
      <c r="N317" s="248"/>
      <c r="O317" s="248"/>
      <c r="P317" s="248"/>
      <c r="Q317" s="296"/>
      <c r="R317" s="256">
        <f>'Future Work- trip % summary'!B322</f>
        <v>0</v>
      </c>
      <c r="S317" s="313">
        <f>'Future Work- trip % summary'!D322</f>
        <v>0</v>
      </c>
      <c r="T317" s="257">
        <f>'Non-survey input values'!$B$26</f>
        <v>220.3</v>
      </c>
      <c r="U317" s="258">
        <f t="shared" si="8"/>
        <v>0</v>
      </c>
      <c r="V317" s="259">
        <f t="shared" si="9"/>
        <v>0</v>
      </c>
      <c r="W317" s="261"/>
      <c r="X317" s="248"/>
      <c r="Y317" s="248"/>
      <c r="Z317" s="248"/>
      <c r="AA317" s="248"/>
    </row>
    <row r="318" spans="1:27" x14ac:dyDescent="0.2">
      <c r="A318" s="248"/>
      <c r="B318" s="248"/>
      <c r="C318" s="248"/>
      <c r="D318" s="248"/>
      <c r="E318" s="248"/>
      <c r="F318" s="248"/>
      <c r="G318" s="248"/>
      <c r="H318" s="248"/>
      <c r="I318" s="248"/>
      <c r="J318" s="248"/>
      <c r="K318" s="248"/>
      <c r="L318" s="248"/>
      <c r="M318" s="248"/>
      <c r="N318" s="248"/>
      <c r="O318" s="248"/>
      <c r="P318" s="248"/>
      <c r="Q318" s="296"/>
      <c r="R318" s="256">
        <f>'Future Work- trip % summary'!B323</f>
        <v>0</v>
      </c>
      <c r="S318" s="313">
        <f>'Future Work- trip % summary'!D323</f>
        <v>0</v>
      </c>
      <c r="T318" s="257">
        <f>'Non-survey input values'!$B$26</f>
        <v>220.3</v>
      </c>
      <c r="U318" s="258">
        <f t="shared" si="8"/>
        <v>0</v>
      </c>
      <c r="V318" s="259">
        <f t="shared" si="9"/>
        <v>0</v>
      </c>
      <c r="W318" s="261"/>
      <c r="X318" s="248"/>
      <c r="Y318" s="248"/>
      <c r="Z318" s="248"/>
      <c r="AA318" s="248"/>
    </row>
    <row r="319" spans="1:27" x14ac:dyDescent="0.2">
      <c r="A319" s="248"/>
      <c r="B319" s="248"/>
      <c r="C319" s="248"/>
      <c r="D319" s="248"/>
      <c r="E319" s="248"/>
      <c r="F319" s="248"/>
      <c r="G319" s="248"/>
      <c r="H319" s="248"/>
      <c r="I319" s="248"/>
      <c r="J319" s="248"/>
      <c r="K319" s="248"/>
      <c r="L319" s="248"/>
      <c r="M319" s="248"/>
      <c r="N319" s="248"/>
      <c r="O319" s="248"/>
      <c r="P319" s="248"/>
      <c r="Q319" s="296"/>
      <c r="R319" s="256">
        <f>'Future Work- trip % summary'!B324</f>
        <v>0</v>
      </c>
      <c r="S319" s="313">
        <f>'Future Work- trip % summary'!D324</f>
        <v>0</v>
      </c>
      <c r="T319" s="257">
        <f>'Non-survey input values'!$B$26</f>
        <v>220.3</v>
      </c>
      <c r="U319" s="258">
        <f t="shared" si="8"/>
        <v>0</v>
      </c>
      <c r="V319" s="259">
        <f t="shared" si="9"/>
        <v>0</v>
      </c>
      <c r="W319" s="261"/>
      <c r="X319" s="248"/>
      <c r="Y319" s="248"/>
      <c r="Z319" s="248"/>
      <c r="AA319" s="248"/>
    </row>
    <row r="320" spans="1:27" x14ac:dyDescent="0.2">
      <c r="A320" s="248"/>
      <c r="B320" s="248"/>
      <c r="C320" s="248"/>
      <c r="D320" s="248"/>
      <c r="E320" s="248"/>
      <c r="F320" s="248"/>
      <c r="G320" s="248"/>
      <c r="H320" s="248"/>
      <c r="I320" s="248"/>
      <c r="J320" s="248"/>
      <c r="K320" s="248"/>
      <c r="L320" s="248"/>
      <c r="M320" s="248"/>
      <c r="N320" s="248"/>
      <c r="O320" s="248"/>
      <c r="P320" s="248"/>
      <c r="Q320" s="296"/>
      <c r="R320" s="256">
        <f>'Future Work- trip % summary'!B325</f>
        <v>0</v>
      </c>
      <c r="S320" s="313">
        <f>'Future Work- trip % summary'!D325</f>
        <v>0</v>
      </c>
      <c r="T320" s="257">
        <f>'Non-survey input values'!$B$26</f>
        <v>220.3</v>
      </c>
      <c r="U320" s="258">
        <f t="shared" si="8"/>
        <v>0</v>
      </c>
      <c r="V320" s="259">
        <f t="shared" si="9"/>
        <v>0</v>
      </c>
      <c r="W320" s="261"/>
      <c r="X320" s="248"/>
      <c r="Y320" s="248"/>
      <c r="Z320" s="248"/>
      <c r="AA320" s="248"/>
    </row>
    <row r="321" spans="1:27" x14ac:dyDescent="0.2">
      <c r="A321" s="248"/>
      <c r="B321" s="248"/>
      <c r="C321" s="248"/>
      <c r="D321" s="248"/>
      <c r="E321" s="248"/>
      <c r="F321" s="248"/>
      <c r="G321" s="248"/>
      <c r="H321" s="248"/>
      <c r="I321" s="248"/>
      <c r="J321" s="248"/>
      <c r="K321" s="248"/>
      <c r="L321" s="248"/>
      <c r="M321" s="248"/>
      <c r="N321" s="248"/>
      <c r="O321" s="248"/>
      <c r="P321" s="248"/>
      <c r="Q321" s="296"/>
      <c r="R321" s="256">
        <f>'Future Work- trip % summary'!B326</f>
        <v>0</v>
      </c>
      <c r="S321" s="313">
        <f>'Future Work- trip % summary'!D326</f>
        <v>0</v>
      </c>
      <c r="T321" s="257">
        <f>'Non-survey input values'!$B$26</f>
        <v>220.3</v>
      </c>
      <c r="U321" s="258">
        <f t="shared" si="8"/>
        <v>0</v>
      </c>
      <c r="V321" s="259">
        <f t="shared" si="9"/>
        <v>0</v>
      </c>
      <c r="W321" s="261"/>
      <c r="X321" s="248"/>
      <c r="Y321" s="248"/>
      <c r="Z321" s="248"/>
      <c r="AA321" s="248"/>
    </row>
    <row r="322" spans="1:27" x14ac:dyDescent="0.2">
      <c r="A322" s="248"/>
      <c r="B322" s="248"/>
      <c r="C322" s="248"/>
      <c r="D322" s="248"/>
      <c r="E322" s="248"/>
      <c r="F322" s="248"/>
      <c r="G322" s="248"/>
      <c r="H322" s="248"/>
      <c r="I322" s="248"/>
      <c r="J322" s="248"/>
      <c r="K322" s="248"/>
      <c r="L322" s="248"/>
      <c r="M322" s="248"/>
      <c r="N322" s="248"/>
      <c r="O322" s="248"/>
      <c r="P322" s="248"/>
      <c r="Q322" s="296"/>
      <c r="R322" s="256">
        <f>'Future Work- trip % summary'!B327</f>
        <v>0</v>
      </c>
      <c r="S322" s="313">
        <f>'Future Work- trip % summary'!D327</f>
        <v>0</v>
      </c>
      <c r="T322" s="257">
        <f>'Non-survey input values'!$B$26</f>
        <v>220.3</v>
      </c>
      <c r="U322" s="258">
        <f t="shared" si="8"/>
        <v>0</v>
      </c>
      <c r="V322" s="259">
        <f t="shared" si="9"/>
        <v>0</v>
      </c>
      <c r="W322" s="261"/>
      <c r="X322" s="248"/>
      <c r="Y322" s="248"/>
      <c r="Z322" s="248"/>
      <c r="AA322" s="248"/>
    </row>
    <row r="323" spans="1:27" x14ac:dyDescent="0.2">
      <c r="A323" s="248"/>
      <c r="B323" s="248"/>
      <c r="C323" s="248"/>
      <c r="D323" s="248"/>
      <c r="E323" s="248"/>
      <c r="F323" s="248"/>
      <c r="G323" s="248"/>
      <c r="H323" s="248"/>
      <c r="I323" s="248"/>
      <c r="J323" s="248"/>
      <c r="K323" s="248"/>
      <c r="L323" s="248"/>
      <c r="M323" s="248"/>
      <c r="N323" s="248"/>
      <c r="O323" s="248"/>
      <c r="P323" s="248"/>
      <c r="Q323" s="296"/>
      <c r="R323" s="256">
        <f>'Future Work- trip % summary'!B328</f>
        <v>0</v>
      </c>
      <c r="S323" s="313">
        <f>'Future Work- trip % summary'!D328</f>
        <v>0</v>
      </c>
      <c r="T323" s="257">
        <f>'Non-survey input values'!$B$26</f>
        <v>220.3</v>
      </c>
      <c r="U323" s="258">
        <f t="shared" si="8"/>
        <v>0</v>
      </c>
      <c r="V323" s="259">
        <f t="shared" si="9"/>
        <v>0</v>
      </c>
      <c r="W323" s="261"/>
      <c r="X323" s="248"/>
      <c r="Y323" s="248"/>
      <c r="Z323" s="248"/>
      <c r="AA323" s="248"/>
    </row>
    <row r="324" spans="1:27" x14ac:dyDescent="0.2">
      <c r="A324" s="248"/>
      <c r="B324" s="248"/>
      <c r="C324" s="248"/>
      <c r="D324" s="248"/>
      <c r="E324" s="248"/>
      <c r="F324" s="248"/>
      <c r="G324" s="248"/>
      <c r="H324" s="248"/>
      <c r="I324" s="248"/>
      <c r="J324" s="248"/>
      <c r="K324" s="248"/>
      <c r="L324" s="248"/>
      <c r="M324" s="248"/>
      <c r="N324" s="248"/>
      <c r="O324" s="248"/>
      <c r="P324" s="248"/>
      <c r="Q324" s="296"/>
      <c r="R324" s="256">
        <f>'Future Work- trip % summary'!B329</f>
        <v>0</v>
      </c>
      <c r="S324" s="313">
        <f>'Future Work- trip % summary'!D329</f>
        <v>0</v>
      </c>
      <c r="T324" s="257">
        <f>'Non-survey input values'!$B$26</f>
        <v>220.3</v>
      </c>
      <c r="U324" s="258">
        <f t="shared" si="8"/>
        <v>0</v>
      </c>
      <c r="V324" s="259">
        <f t="shared" si="9"/>
        <v>0</v>
      </c>
      <c r="W324" s="261"/>
      <c r="X324" s="248"/>
      <c r="Y324" s="248"/>
      <c r="Z324" s="248"/>
      <c r="AA324" s="248"/>
    </row>
    <row r="325" spans="1:27" x14ac:dyDescent="0.2">
      <c r="A325" s="248"/>
      <c r="B325" s="248"/>
      <c r="C325" s="248"/>
      <c r="D325" s="248"/>
      <c r="E325" s="248"/>
      <c r="F325" s="248"/>
      <c r="G325" s="248"/>
      <c r="H325" s="248"/>
      <c r="I325" s="248"/>
      <c r="J325" s="248"/>
      <c r="K325" s="248"/>
      <c r="L325" s="248"/>
      <c r="M325" s="248"/>
      <c r="N325" s="248"/>
      <c r="O325" s="248"/>
      <c r="P325" s="248"/>
      <c r="Q325" s="296"/>
      <c r="R325" s="256">
        <f>'Future Work- trip % summary'!B330</f>
        <v>0</v>
      </c>
      <c r="S325" s="313">
        <f>'Future Work- trip % summary'!D330</f>
        <v>0</v>
      </c>
      <c r="T325" s="257">
        <f>'Non-survey input values'!$B$26</f>
        <v>220.3</v>
      </c>
      <c r="U325" s="258">
        <f t="shared" si="8"/>
        <v>0</v>
      </c>
      <c r="V325" s="259">
        <f t="shared" si="9"/>
        <v>0</v>
      </c>
      <c r="W325" s="261"/>
      <c r="X325" s="248"/>
      <c r="Y325" s="248"/>
      <c r="Z325" s="248"/>
      <c r="AA325" s="248"/>
    </row>
    <row r="326" spans="1:27" x14ac:dyDescent="0.2">
      <c r="A326" s="248"/>
      <c r="B326" s="248"/>
      <c r="C326" s="248"/>
      <c r="D326" s="248"/>
      <c r="E326" s="248"/>
      <c r="F326" s="248"/>
      <c r="G326" s="248"/>
      <c r="H326" s="248"/>
      <c r="I326" s="248"/>
      <c r="J326" s="248"/>
      <c r="K326" s="248"/>
      <c r="L326" s="248"/>
      <c r="M326" s="248"/>
      <c r="N326" s="248"/>
      <c r="O326" s="248"/>
      <c r="P326" s="248"/>
      <c r="Q326" s="296"/>
      <c r="R326" s="256">
        <f>'Future Work- trip % summary'!B331</f>
        <v>0</v>
      </c>
      <c r="S326" s="313">
        <f>'Future Work- trip % summary'!D331</f>
        <v>0</v>
      </c>
      <c r="T326" s="257">
        <f>'Non-survey input values'!$B$26</f>
        <v>220.3</v>
      </c>
      <c r="U326" s="258">
        <f t="shared" si="8"/>
        <v>0</v>
      </c>
      <c r="V326" s="259">
        <f t="shared" si="9"/>
        <v>0</v>
      </c>
      <c r="W326" s="261"/>
      <c r="X326" s="248"/>
      <c r="Y326" s="248"/>
      <c r="Z326" s="248"/>
      <c r="AA326" s="248"/>
    </row>
    <row r="327" spans="1:27" x14ac:dyDescent="0.2">
      <c r="A327" s="248"/>
      <c r="B327" s="248"/>
      <c r="C327" s="248"/>
      <c r="D327" s="248"/>
      <c r="E327" s="248"/>
      <c r="F327" s="248"/>
      <c r="G327" s="248"/>
      <c r="H327" s="248"/>
      <c r="I327" s="248"/>
      <c r="J327" s="248"/>
      <c r="K327" s="248"/>
      <c r="L327" s="248"/>
      <c r="M327" s="248"/>
      <c r="N327" s="248"/>
      <c r="O327" s="248"/>
      <c r="P327" s="248"/>
      <c r="Q327" s="296"/>
      <c r="R327" s="256">
        <f>'Future Work- trip % summary'!B332</f>
        <v>0</v>
      </c>
      <c r="S327" s="313">
        <f>'Future Work- trip % summary'!D332</f>
        <v>0</v>
      </c>
      <c r="T327" s="257">
        <f>'Non-survey input values'!$B$26</f>
        <v>220.3</v>
      </c>
      <c r="U327" s="258">
        <f t="shared" si="8"/>
        <v>0</v>
      </c>
      <c r="V327" s="259">
        <f t="shared" si="9"/>
        <v>0</v>
      </c>
      <c r="W327" s="261"/>
      <c r="X327" s="248"/>
      <c r="Y327" s="248"/>
      <c r="Z327" s="248"/>
      <c r="AA327" s="248"/>
    </row>
    <row r="328" spans="1:27" x14ac:dyDescent="0.2">
      <c r="A328" s="248"/>
      <c r="B328" s="248"/>
      <c r="C328" s="248"/>
      <c r="D328" s="248"/>
      <c r="E328" s="248"/>
      <c r="F328" s="248"/>
      <c r="G328" s="248"/>
      <c r="H328" s="248"/>
      <c r="I328" s="248"/>
      <c r="J328" s="248"/>
      <c r="K328" s="248"/>
      <c r="L328" s="248"/>
      <c r="M328" s="248"/>
      <c r="N328" s="248"/>
      <c r="O328" s="248"/>
      <c r="P328" s="248"/>
      <c r="Q328" s="296"/>
      <c r="R328" s="256">
        <f>'Future Work- trip % summary'!B333</f>
        <v>0</v>
      </c>
      <c r="S328" s="313">
        <f>'Future Work- trip % summary'!D333</f>
        <v>0</v>
      </c>
      <c r="T328" s="257">
        <f>'Non-survey input values'!$B$26</f>
        <v>220.3</v>
      </c>
      <c r="U328" s="258">
        <f t="shared" si="8"/>
        <v>0</v>
      </c>
      <c r="V328" s="259">
        <f t="shared" si="9"/>
        <v>0</v>
      </c>
      <c r="W328" s="261"/>
      <c r="X328" s="248"/>
      <c r="Y328" s="248"/>
      <c r="Z328" s="248"/>
      <c r="AA328" s="248"/>
    </row>
    <row r="329" spans="1:27" x14ac:dyDescent="0.2">
      <c r="A329" s="248"/>
      <c r="B329" s="248"/>
      <c r="C329" s="248"/>
      <c r="D329" s="248"/>
      <c r="E329" s="248"/>
      <c r="F329" s="248"/>
      <c r="G329" s="248"/>
      <c r="H329" s="248"/>
      <c r="I329" s="248"/>
      <c r="J329" s="248"/>
      <c r="K329" s="248"/>
      <c r="L329" s="248"/>
      <c r="M329" s="248"/>
      <c r="N329" s="248"/>
      <c r="O329" s="248"/>
      <c r="P329" s="248"/>
      <c r="Q329" s="296"/>
      <c r="R329" s="256">
        <f>'Future Work- trip % summary'!B334</f>
        <v>0</v>
      </c>
      <c r="S329" s="313">
        <f>'Future Work- trip % summary'!D334</f>
        <v>0</v>
      </c>
      <c r="T329" s="257">
        <f>'Non-survey input values'!$B$26</f>
        <v>220.3</v>
      </c>
      <c r="U329" s="258">
        <f t="shared" si="8"/>
        <v>0</v>
      </c>
      <c r="V329" s="259">
        <f t="shared" si="9"/>
        <v>0</v>
      </c>
      <c r="W329" s="261"/>
      <c r="X329" s="248"/>
      <c r="Y329" s="248"/>
      <c r="Z329" s="248"/>
      <c r="AA329" s="248"/>
    </row>
    <row r="330" spans="1:27" x14ac:dyDescent="0.2">
      <c r="A330" s="248"/>
      <c r="B330" s="248"/>
      <c r="C330" s="248"/>
      <c r="D330" s="248"/>
      <c r="E330" s="248"/>
      <c r="F330" s="248"/>
      <c r="G330" s="248"/>
      <c r="H330" s="248"/>
      <c r="I330" s="248"/>
      <c r="J330" s="248"/>
      <c r="K330" s="248"/>
      <c r="L330" s="248"/>
      <c r="M330" s="248"/>
      <c r="N330" s="248"/>
      <c r="O330" s="248"/>
      <c r="P330" s="248"/>
      <c r="Q330" s="296"/>
      <c r="R330" s="256">
        <f>'Future Work- trip % summary'!B335</f>
        <v>0</v>
      </c>
      <c r="S330" s="313">
        <f>'Future Work- trip % summary'!D335</f>
        <v>0</v>
      </c>
      <c r="T330" s="257">
        <f>'Non-survey input values'!$B$26</f>
        <v>220.3</v>
      </c>
      <c r="U330" s="258">
        <f t="shared" si="8"/>
        <v>0</v>
      </c>
      <c r="V330" s="259">
        <f t="shared" si="9"/>
        <v>0</v>
      </c>
      <c r="W330" s="261"/>
      <c r="X330" s="248"/>
      <c r="Y330" s="248"/>
      <c r="Z330" s="248"/>
      <c r="AA330" s="248"/>
    </row>
    <row r="331" spans="1:27" x14ac:dyDescent="0.2">
      <c r="A331" s="248"/>
      <c r="B331" s="248"/>
      <c r="C331" s="248"/>
      <c r="D331" s="248"/>
      <c r="E331" s="248"/>
      <c r="F331" s="248"/>
      <c r="G331" s="248"/>
      <c r="H331" s="248"/>
      <c r="I331" s="248"/>
      <c r="J331" s="248"/>
      <c r="K331" s="248"/>
      <c r="L331" s="248"/>
      <c r="M331" s="248"/>
      <c r="N331" s="248"/>
      <c r="O331" s="248"/>
      <c r="P331" s="248"/>
      <c r="Q331" s="296"/>
      <c r="R331" s="256">
        <f>'Future Work- trip % summary'!B336</f>
        <v>0</v>
      </c>
      <c r="S331" s="313">
        <f>'Future Work- trip % summary'!D336</f>
        <v>0</v>
      </c>
      <c r="T331" s="257">
        <f>'Non-survey input values'!$B$26</f>
        <v>220.3</v>
      </c>
      <c r="U331" s="258">
        <f t="shared" si="8"/>
        <v>0</v>
      </c>
      <c r="V331" s="259">
        <f t="shared" si="9"/>
        <v>0</v>
      </c>
      <c r="W331" s="261"/>
      <c r="X331" s="248"/>
      <c r="Y331" s="248"/>
      <c r="Z331" s="248"/>
      <c r="AA331" s="248"/>
    </row>
    <row r="332" spans="1:27" x14ac:dyDescent="0.2">
      <c r="A332" s="248"/>
      <c r="B332" s="248"/>
      <c r="C332" s="248"/>
      <c r="D332" s="248"/>
      <c r="E332" s="248"/>
      <c r="F332" s="248"/>
      <c r="G332" s="248"/>
      <c r="H332" s="248"/>
      <c r="I332" s="248"/>
      <c r="J332" s="248"/>
      <c r="K332" s="248"/>
      <c r="L332" s="248"/>
      <c r="M332" s="248"/>
      <c r="N332" s="248"/>
      <c r="O332" s="248"/>
      <c r="P332" s="248"/>
      <c r="Q332" s="296"/>
      <c r="R332" s="256">
        <f>'Future Work- trip % summary'!B337</f>
        <v>0</v>
      </c>
      <c r="S332" s="313">
        <f>'Future Work- trip % summary'!D337</f>
        <v>0</v>
      </c>
      <c r="T332" s="257">
        <f>'Non-survey input values'!$B$26</f>
        <v>220.3</v>
      </c>
      <c r="U332" s="258">
        <f t="shared" ref="U332:U395" si="10">R332/5</f>
        <v>0</v>
      </c>
      <c r="V332" s="259">
        <f t="shared" ref="V332:V395" si="11">$B$5*$S332*$T332*U332</f>
        <v>0</v>
      </c>
      <c r="W332" s="261"/>
      <c r="X332" s="248"/>
      <c r="Y332" s="248"/>
      <c r="Z332" s="248"/>
      <c r="AA332" s="248"/>
    </row>
    <row r="333" spans="1:27" x14ac:dyDescent="0.2">
      <c r="A333" s="248"/>
      <c r="B333" s="248"/>
      <c r="C333" s="248"/>
      <c r="D333" s="248"/>
      <c r="E333" s="248"/>
      <c r="F333" s="248"/>
      <c r="G333" s="248"/>
      <c r="H333" s="248"/>
      <c r="I333" s="248"/>
      <c r="J333" s="248"/>
      <c r="K333" s="248"/>
      <c r="L333" s="248"/>
      <c r="M333" s="248"/>
      <c r="N333" s="248"/>
      <c r="O333" s="248"/>
      <c r="P333" s="248"/>
      <c r="Q333" s="296"/>
      <c r="R333" s="256">
        <f>'Future Work- trip % summary'!B338</f>
        <v>0</v>
      </c>
      <c r="S333" s="313">
        <f>'Future Work- trip % summary'!D338</f>
        <v>0</v>
      </c>
      <c r="T333" s="257">
        <f>'Non-survey input values'!$B$26</f>
        <v>220.3</v>
      </c>
      <c r="U333" s="258">
        <f t="shared" si="10"/>
        <v>0</v>
      </c>
      <c r="V333" s="259">
        <f t="shared" si="11"/>
        <v>0</v>
      </c>
      <c r="W333" s="261"/>
      <c r="X333" s="248"/>
      <c r="Y333" s="248"/>
      <c r="Z333" s="248"/>
      <c r="AA333" s="248"/>
    </row>
    <row r="334" spans="1:27" x14ac:dyDescent="0.2">
      <c r="A334" s="248"/>
      <c r="B334" s="248"/>
      <c r="C334" s="248"/>
      <c r="D334" s="248"/>
      <c r="E334" s="248"/>
      <c r="F334" s="248"/>
      <c r="G334" s="248"/>
      <c r="H334" s="248"/>
      <c r="I334" s="248"/>
      <c r="J334" s="248"/>
      <c r="K334" s="248"/>
      <c r="L334" s="248"/>
      <c r="M334" s="248"/>
      <c r="N334" s="248"/>
      <c r="O334" s="248"/>
      <c r="P334" s="248"/>
      <c r="Q334" s="296"/>
      <c r="R334" s="256">
        <f>'Future Work- trip % summary'!B339</f>
        <v>0</v>
      </c>
      <c r="S334" s="313">
        <f>'Future Work- trip % summary'!D339</f>
        <v>0</v>
      </c>
      <c r="T334" s="257">
        <f>'Non-survey input values'!$B$26</f>
        <v>220.3</v>
      </c>
      <c r="U334" s="258">
        <f t="shared" si="10"/>
        <v>0</v>
      </c>
      <c r="V334" s="259">
        <f t="shared" si="11"/>
        <v>0</v>
      </c>
      <c r="W334" s="261"/>
      <c r="X334" s="248"/>
      <c r="Y334" s="248"/>
      <c r="Z334" s="248"/>
      <c r="AA334" s="248"/>
    </row>
    <row r="335" spans="1:27" x14ac:dyDescent="0.2">
      <c r="A335" s="248"/>
      <c r="B335" s="248"/>
      <c r="C335" s="248"/>
      <c r="D335" s="248"/>
      <c r="E335" s="248"/>
      <c r="F335" s="248"/>
      <c r="G335" s="248"/>
      <c r="H335" s="248"/>
      <c r="I335" s="248"/>
      <c r="J335" s="248"/>
      <c r="K335" s="248"/>
      <c r="L335" s="248"/>
      <c r="M335" s="248"/>
      <c r="N335" s="248"/>
      <c r="O335" s="248"/>
      <c r="P335" s="248"/>
      <c r="Q335" s="296"/>
      <c r="R335" s="256">
        <f>'Future Work- trip % summary'!B340</f>
        <v>0</v>
      </c>
      <c r="S335" s="313">
        <f>'Future Work- trip % summary'!D340</f>
        <v>0</v>
      </c>
      <c r="T335" s="257">
        <f>'Non-survey input values'!$B$26</f>
        <v>220.3</v>
      </c>
      <c r="U335" s="258">
        <f t="shared" si="10"/>
        <v>0</v>
      </c>
      <c r="V335" s="259">
        <f t="shared" si="11"/>
        <v>0</v>
      </c>
      <c r="W335" s="261"/>
      <c r="X335" s="248"/>
      <c r="Y335" s="248"/>
      <c r="Z335" s="248"/>
      <c r="AA335" s="248"/>
    </row>
    <row r="336" spans="1:27" x14ac:dyDescent="0.2">
      <c r="A336" s="248"/>
      <c r="B336" s="248"/>
      <c r="C336" s="248"/>
      <c r="D336" s="248"/>
      <c r="E336" s="248"/>
      <c r="F336" s="248"/>
      <c r="G336" s="248"/>
      <c r="H336" s="248"/>
      <c r="I336" s="248"/>
      <c r="J336" s="248"/>
      <c r="K336" s="248"/>
      <c r="L336" s="248"/>
      <c r="M336" s="248"/>
      <c r="N336" s="248"/>
      <c r="O336" s="248"/>
      <c r="P336" s="248"/>
      <c r="Q336" s="296"/>
      <c r="R336" s="256">
        <f>'Future Work- trip % summary'!B341</f>
        <v>0</v>
      </c>
      <c r="S336" s="313">
        <f>'Future Work- trip % summary'!D341</f>
        <v>0</v>
      </c>
      <c r="T336" s="257">
        <f>'Non-survey input values'!$B$26</f>
        <v>220.3</v>
      </c>
      <c r="U336" s="258">
        <f t="shared" si="10"/>
        <v>0</v>
      </c>
      <c r="V336" s="259">
        <f t="shared" si="11"/>
        <v>0</v>
      </c>
      <c r="W336" s="261"/>
      <c r="X336" s="248"/>
      <c r="Y336" s="248"/>
      <c r="Z336" s="248"/>
      <c r="AA336" s="248"/>
    </row>
    <row r="337" spans="1:27" x14ac:dyDescent="0.2">
      <c r="A337" s="248"/>
      <c r="B337" s="248"/>
      <c r="C337" s="248"/>
      <c r="D337" s="248"/>
      <c r="E337" s="248"/>
      <c r="F337" s="248"/>
      <c r="G337" s="248"/>
      <c r="H337" s="248"/>
      <c r="I337" s="248"/>
      <c r="J337" s="248"/>
      <c r="K337" s="248"/>
      <c r="L337" s="248"/>
      <c r="M337" s="248"/>
      <c r="N337" s="248"/>
      <c r="O337" s="248"/>
      <c r="P337" s="248"/>
      <c r="Q337" s="296"/>
      <c r="R337" s="256">
        <f>'Future Work- trip % summary'!B342</f>
        <v>0</v>
      </c>
      <c r="S337" s="313">
        <f>'Future Work- trip % summary'!D342</f>
        <v>0</v>
      </c>
      <c r="T337" s="257">
        <f>'Non-survey input values'!$B$26</f>
        <v>220.3</v>
      </c>
      <c r="U337" s="258">
        <f t="shared" si="10"/>
        <v>0</v>
      </c>
      <c r="V337" s="259">
        <f t="shared" si="11"/>
        <v>0</v>
      </c>
      <c r="W337" s="261"/>
      <c r="X337" s="248"/>
      <c r="Y337" s="248"/>
      <c r="Z337" s="248"/>
      <c r="AA337" s="248"/>
    </row>
    <row r="338" spans="1:27" x14ac:dyDescent="0.2">
      <c r="A338" s="248"/>
      <c r="B338" s="248"/>
      <c r="C338" s="248"/>
      <c r="D338" s="248"/>
      <c r="E338" s="248"/>
      <c r="F338" s="248"/>
      <c r="G338" s="248"/>
      <c r="H338" s="248"/>
      <c r="I338" s="248"/>
      <c r="J338" s="248"/>
      <c r="K338" s="248"/>
      <c r="L338" s="248"/>
      <c r="M338" s="248"/>
      <c r="N338" s="248"/>
      <c r="O338" s="248"/>
      <c r="P338" s="248"/>
      <c r="Q338" s="296"/>
      <c r="R338" s="256">
        <f>'Future Work- trip % summary'!B343</f>
        <v>0</v>
      </c>
      <c r="S338" s="313">
        <f>'Future Work- trip % summary'!D343</f>
        <v>0</v>
      </c>
      <c r="T338" s="257">
        <f>'Non-survey input values'!$B$26</f>
        <v>220.3</v>
      </c>
      <c r="U338" s="258">
        <f t="shared" si="10"/>
        <v>0</v>
      </c>
      <c r="V338" s="259">
        <f t="shared" si="11"/>
        <v>0</v>
      </c>
      <c r="W338" s="261"/>
      <c r="X338" s="248"/>
      <c r="Y338" s="248"/>
      <c r="Z338" s="248"/>
      <c r="AA338" s="248"/>
    </row>
    <row r="339" spans="1:27" x14ac:dyDescent="0.2">
      <c r="A339" s="248"/>
      <c r="B339" s="248"/>
      <c r="C339" s="248"/>
      <c r="D339" s="248"/>
      <c r="E339" s="248"/>
      <c r="F339" s="248"/>
      <c r="G339" s="248"/>
      <c r="H339" s="248"/>
      <c r="I339" s="248"/>
      <c r="J339" s="248"/>
      <c r="K339" s="248"/>
      <c r="L339" s="248"/>
      <c r="M339" s="248"/>
      <c r="N339" s="248"/>
      <c r="O339" s="248"/>
      <c r="P339" s="248"/>
      <c r="Q339" s="296"/>
      <c r="R339" s="256">
        <f>'Future Work- trip % summary'!B344</f>
        <v>0</v>
      </c>
      <c r="S339" s="313">
        <f>'Future Work- trip % summary'!D344</f>
        <v>0</v>
      </c>
      <c r="T339" s="257">
        <f>'Non-survey input values'!$B$26</f>
        <v>220.3</v>
      </c>
      <c r="U339" s="258">
        <f t="shared" si="10"/>
        <v>0</v>
      </c>
      <c r="V339" s="259">
        <f t="shared" si="11"/>
        <v>0</v>
      </c>
      <c r="W339" s="261"/>
      <c r="X339" s="248"/>
      <c r="Y339" s="248"/>
      <c r="Z339" s="248"/>
      <c r="AA339" s="248"/>
    </row>
    <row r="340" spans="1:27" x14ac:dyDescent="0.2">
      <c r="A340" s="248"/>
      <c r="B340" s="248"/>
      <c r="C340" s="248"/>
      <c r="D340" s="248"/>
      <c r="E340" s="248"/>
      <c r="F340" s="248"/>
      <c r="G340" s="248"/>
      <c r="H340" s="248"/>
      <c r="I340" s="248"/>
      <c r="J340" s="248"/>
      <c r="K340" s="248"/>
      <c r="L340" s="248"/>
      <c r="M340" s="248"/>
      <c r="N340" s="248"/>
      <c r="O340" s="248"/>
      <c r="P340" s="248"/>
      <c r="Q340" s="296"/>
      <c r="R340" s="256">
        <f>'Future Work- trip % summary'!B345</f>
        <v>0</v>
      </c>
      <c r="S340" s="313">
        <f>'Future Work- trip % summary'!D345</f>
        <v>0</v>
      </c>
      <c r="T340" s="257">
        <f>'Non-survey input values'!$B$26</f>
        <v>220.3</v>
      </c>
      <c r="U340" s="258">
        <f t="shared" si="10"/>
        <v>0</v>
      </c>
      <c r="V340" s="259">
        <f t="shared" si="11"/>
        <v>0</v>
      </c>
      <c r="W340" s="261"/>
      <c r="X340" s="248"/>
      <c r="Y340" s="248"/>
      <c r="Z340" s="248"/>
      <c r="AA340" s="248"/>
    </row>
    <row r="341" spans="1:27" x14ac:dyDescent="0.2">
      <c r="A341" s="248"/>
      <c r="B341" s="248"/>
      <c r="C341" s="248"/>
      <c r="D341" s="248"/>
      <c r="E341" s="248"/>
      <c r="F341" s="248"/>
      <c r="G341" s="248"/>
      <c r="H341" s="248"/>
      <c r="I341" s="248"/>
      <c r="J341" s="248"/>
      <c r="K341" s="248"/>
      <c r="L341" s="248"/>
      <c r="M341" s="248"/>
      <c r="N341" s="248"/>
      <c r="O341" s="248"/>
      <c r="P341" s="248"/>
      <c r="Q341" s="296"/>
      <c r="R341" s="256">
        <f>'Future Work- trip % summary'!B346</f>
        <v>0</v>
      </c>
      <c r="S341" s="313">
        <f>'Future Work- trip % summary'!D346</f>
        <v>0</v>
      </c>
      <c r="T341" s="257">
        <f>'Non-survey input values'!$B$26</f>
        <v>220.3</v>
      </c>
      <c r="U341" s="258">
        <f t="shared" si="10"/>
        <v>0</v>
      </c>
      <c r="V341" s="259">
        <f t="shared" si="11"/>
        <v>0</v>
      </c>
      <c r="W341" s="261"/>
      <c r="X341" s="248"/>
      <c r="Y341" s="248"/>
      <c r="Z341" s="248"/>
      <c r="AA341" s="248"/>
    </row>
    <row r="342" spans="1:27" x14ac:dyDescent="0.2">
      <c r="A342" s="248"/>
      <c r="B342" s="248"/>
      <c r="C342" s="248"/>
      <c r="D342" s="248"/>
      <c r="E342" s="248"/>
      <c r="F342" s="248"/>
      <c r="G342" s="248"/>
      <c r="H342" s="248"/>
      <c r="I342" s="248"/>
      <c r="J342" s="248"/>
      <c r="K342" s="248"/>
      <c r="L342" s="248"/>
      <c r="M342" s="248"/>
      <c r="N342" s="248"/>
      <c r="O342" s="248"/>
      <c r="P342" s="248"/>
      <c r="Q342" s="296"/>
      <c r="R342" s="256">
        <f>'Future Work- trip % summary'!B347</f>
        <v>0</v>
      </c>
      <c r="S342" s="313">
        <f>'Future Work- trip % summary'!D347</f>
        <v>0</v>
      </c>
      <c r="T342" s="257">
        <f>'Non-survey input values'!$B$26</f>
        <v>220.3</v>
      </c>
      <c r="U342" s="258">
        <f t="shared" si="10"/>
        <v>0</v>
      </c>
      <c r="V342" s="259">
        <f t="shared" si="11"/>
        <v>0</v>
      </c>
      <c r="W342" s="261"/>
      <c r="X342" s="248"/>
      <c r="Y342" s="248"/>
      <c r="Z342" s="248"/>
      <c r="AA342" s="248"/>
    </row>
    <row r="343" spans="1:27" x14ac:dyDescent="0.2">
      <c r="A343" s="248"/>
      <c r="B343" s="248"/>
      <c r="C343" s="248"/>
      <c r="D343" s="248"/>
      <c r="E343" s="248"/>
      <c r="F343" s="248"/>
      <c r="G343" s="248"/>
      <c r="H343" s="248"/>
      <c r="I343" s="248"/>
      <c r="J343" s="248"/>
      <c r="K343" s="248"/>
      <c r="L343" s="248"/>
      <c r="M343" s="248"/>
      <c r="N343" s="248"/>
      <c r="O343" s="248"/>
      <c r="P343" s="248"/>
      <c r="Q343" s="296"/>
      <c r="R343" s="256">
        <f>'Future Work- trip % summary'!B348</f>
        <v>0</v>
      </c>
      <c r="S343" s="313">
        <f>'Future Work- trip % summary'!D348</f>
        <v>0</v>
      </c>
      <c r="T343" s="257">
        <f>'Non-survey input values'!$B$26</f>
        <v>220.3</v>
      </c>
      <c r="U343" s="258">
        <f t="shared" si="10"/>
        <v>0</v>
      </c>
      <c r="V343" s="259">
        <f t="shared" si="11"/>
        <v>0</v>
      </c>
      <c r="W343" s="261"/>
      <c r="X343" s="248"/>
      <c r="Y343" s="248"/>
      <c r="Z343" s="248"/>
      <c r="AA343" s="248"/>
    </row>
    <row r="344" spans="1:27" x14ac:dyDescent="0.2">
      <c r="A344" s="248"/>
      <c r="B344" s="248"/>
      <c r="C344" s="248"/>
      <c r="D344" s="248"/>
      <c r="E344" s="248"/>
      <c r="F344" s="248"/>
      <c r="G344" s="248"/>
      <c r="H344" s="248"/>
      <c r="I344" s="248"/>
      <c r="J344" s="248"/>
      <c r="K344" s="248"/>
      <c r="L344" s="248"/>
      <c r="M344" s="248"/>
      <c r="N344" s="248"/>
      <c r="O344" s="248"/>
      <c r="P344" s="248"/>
      <c r="Q344" s="296"/>
      <c r="R344" s="256">
        <f>'Future Work- trip % summary'!B349</f>
        <v>0</v>
      </c>
      <c r="S344" s="313">
        <f>'Future Work- trip % summary'!D349</f>
        <v>0</v>
      </c>
      <c r="T344" s="257">
        <f>'Non-survey input values'!$B$26</f>
        <v>220.3</v>
      </c>
      <c r="U344" s="258">
        <f t="shared" si="10"/>
        <v>0</v>
      </c>
      <c r="V344" s="259">
        <f t="shared" si="11"/>
        <v>0</v>
      </c>
      <c r="W344" s="261"/>
      <c r="X344" s="248"/>
      <c r="Y344" s="248"/>
      <c r="Z344" s="248"/>
      <c r="AA344" s="248"/>
    </row>
    <row r="345" spans="1:27" x14ac:dyDescent="0.2">
      <c r="A345" s="248"/>
      <c r="B345" s="248"/>
      <c r="C345" s="248"/>
      <c r="D345" s="248"/>
      <c r="E345" s="248"/>
      <c r="F345" s="248"/>
      <c r="G345" s="248"/>
      <c r="H345" s="248"/>
      <c r="I345" s="248"/>
      <c r="J345" s="248"/>
      <c r="K345" s="248"/>
      <c r="L345" s="248"/>
      <c r="M345" s="248"/>
      <c r="N345" s="248"/>
      <c r="O345" s="248"/>
      <c r="P345" s="248"/>
      <c r="Q345" s="296"/>
      <c r="R345" s="256">
        <f>'Future Work- trip % summary'!B350</f>
        <v>0</v>
      </c>
      <c r="S345" s="313">
        <f>'Future Work- trip % summary'!D350</f>
        <v>0</v>
      </c>
      <c r="T345" s="257">
        <f>'Non-survey input values'!$B$26</f>
        <v>220.3</v>
      </c>
      <c r="U345" s="258">
        <f t="shared" si="10"/>
        <v>0</v>
      </c>
      <c r="V345" s="259">
        <f t="shared" si="11"/>
        <v>0</v>
      </c>
      <c r="W345" s="261"/>
      <c r="X345" s="248"/>
      <c r="Y345" s="248"/>
      <c r="Z345" s="248"/>
      <c r="AA345" s="248"/>
    </row>
    <row r="346" spans="1:27" x14ac:dyDescent="0.2">
      <c r="A346" s="248"/>
      <c r="B346" s="248"/>
      <c r="C346" s="248"/>
      <c r="D346" s="248"/>
      <c r="E346" s="248"/>
      <c r="F346" s="248"/>
      <c r="G346" s="248"/>
      <c r="H346" s="248"/>
      <c r="I346" s="248"/>
      <c r="J346" s="248"/>
      <c r="K346" s="248"/>
      <c r="L346" s="248"/>
      <c r="M346" s="248"/>
      <c r="N346" s="248"/>
      <c r="O346" s="248"/>
      <c r="P346" s="248"/>
      <c r="Q346" s="296"/>
      <c r="R346" s="256">
        <f>'Future Work- trip % summary'!B351</f>
        <v>0</v>
      </c>
      <c r="S346" s="313">
        <f>'Future Work- trip % summary'!D351</f>
        <v>0</v>
      </c>
      <c r="T346" s="257">
        <f>'Non-survey input values'!$B$26</f>
        <v>220.3</v>
      </c>
      <c r="U346" s="258">
        <f t="shared" si="10"/>
        <v>0</v>
      </c>
      <c r="V346" s="259">
        <f t="shared" si="11"/>
        <v>0</v>
      </c>
      <c r="W346" s="261"/>
      <c r="X346" s="248"/>
      <c r="Y346" s="248"/>
      <c r="Z346" s="248"/>
      <c r="AA346" s="248"/>
    </row>
    <row r="347" spans="1:27" x14ac:dyDescent="0.2">
      <c r="A347" s="248"/>
      <c r="B347" s="248"/>
      <c r="C347" s="248"/>
      <c r="D347" s="248"/>
      <c r="E347" s="248"/>
      <c r="F347" s="248"/>
      <c r="G347" s="248"/>
      <c r="H347" s="248"/>
      <c r="I347" s="248"/>
      <c r="J347" s="248"/>
      <c r="K347" s="248"/>
      <c r="L347" s="248"/>
      <c r="M347" s="248"/>
      <c r="N347" s="248"/>
      <c r="O347" s="248"/>
      <c r="P347" s="248"/>
      <c r="Q347" s="296"/>
      <c r="R347" s="256">
        <f>'Future Work- trip % summary'!B352</f>
        <v>0</v>
      </c>
      <c r="S347" s="313">
        <f>'Future Work- trip % summary'!D352</f>
        <v>0</v>
      </c>
      <c r="T347" s="257">
        <f>'Non-survey input values'!$B$26</f>
        <v>220.3</v>
      </c>
      <c r="U347" s="258">
        <f t="shared" si="10"/>
        <v>0</v>
      </c>
      <c r="V347" s="259">
        <f t="shared" si="11"/>
        <v>0</v>
      </c>
      <c r="W347" s="261"/>
      <c r="X347" s="248"/>
      <c r="Y347" s="248"/>
      <c r="Z347" s="248"/>
      <c r="AA347" s="248"/>
    </row>
    <row r="348" spans="1:27" x14ac:dyDescent="0.2">
      <c r="A348" s="248"/>
      <c r="B348" s="248"/>
      <c r="C348" s="248"/>
      <c r="D348" s="248"/>
      <c r="E348" s="248"/>
      <c r="F348" s="248"/>
      <c r="G348" s="248"/>
      <c r="H348" s="248"/>
      <c r="I348" s="248"/>
      <c r="J348" s="248"/>
      <c r="K348" s="248"/>
      <c r="L348" s="248"/>
      <c r="M348" s="248"/>
      <c r="N348" s="248"/>
      <c r="O348" s="248"/>
      <c r="P348" s="248"/>
      <c r="Q348" s="296"/>
      <c r="R348" s="256">
        <f>'Future Work- trip % summary'!B353</f>
        <v>0</v>
      </c>
      <c r="S348" s="313">
        <f>'Future Work- trip % summary'!D353</f>
        <v>0</v>
      </c>
      <c r="T348" s="257">
        <f>'Non-survey input values'!$B$26</f>
        <v>220.3</v>
      </c>
      <c r="U348" s="258">
        <f t="shared" si="10"/>
        <v>0</v>
      </c>
      <c r="V348" s="259">
        <f t="shared" si="11"/>
        <v>0</v>
      </c>
      <c r="W348" s="261"/>
      <c r="X348" s="248"/>
      <c r="Y348" s="248"/>
      <c r="Z348" s="248"/>
      <c r="AA348" s="248"/>
    </row>
    <row r="349" spans="1:27" x14ac:dyDescent="0.2">
      <c r="A349" s="248"/>
      <c r="B349" s="248"/>
      <c r="C349" s="248"/>
      <c r="D349" s="248"/>
      <c r="E349" s="248"/>
      <c r="F349" s="248"/>
      <c r="G349" s="248"/>
      <c r="H349" s="248"/>
      <c r="I349" s="248"/>
      <c r="J349" s="248"/>
      <c r="K349" s="248"/>
      <c r="L349" s="248"/>
      <c r="M349" s="248"/>
      <c r="N349" s="248"/>
      <c r="O349" s="248"/>
      <c r="P349" s="248"/>
      <c r="Q349" s="296"/>
      <c r="R349" s="256">
        <f>'Future Work- trip % summary'!B354</f>
        <v>0</v>
      </c>
      <c r="S349" s="313">
        <f>'Future Work- trip % summary'!D354</f>
        <v>0</v>
      </c>
      <c r="T349" s="257">
        <f>'Non-survey input values'!$B$26</f>
        <v>220.3</v>
      </c>
      <c r="U349" s="258">
        <f t="shared" si="10"/>
        <v>0</v>
      </c>
      <c r="V349" s="259">
        <f t="shared" si="11"/>
        <v>0</v>
      </c>
      <c r="W349" s="261"/>
      <c r="X349" s="248"/>
      <c r="Y349" s="248"/>
      <c r="Z349" s="248"/>
      <c r="AA349" s="248"/>
    </row>
    <row r="350" spans="1:27" x14ac:dyDescent="0.2">
      <c r="A350" s="248"/>
      <c r="B350" s="248"/>
      <c r="C350" s="248"/>
      <c r="D350" s="248"/>
      <c r="E350" s="248"/>
      <c r="F350" s="248"/>
      <c r="G350" s="248"/>
      <c r="H350" s="248"/>
      <c r="I350" s="248"/>
      <c r="J350" s="248"/>
      <c r="K350" s="248"/>
      <c r="L350" s="248"/>
      <c r="M350" s="248"/>
      <c r="N350" s="248"/>
      <c r="O350" s="248"/>
      <c r="P350" s="248"/>
      <c r="Q350" s="296"/>
      <c r="R350" s="256">
        <f>'Future Work- trip % summary'!B355</f>
        <v>0</v>
      </c>
      <c r="S350" s="313">
        <f>'Future Work- trip % summary'!D355</f>
        <v>0</v>
      </c>
      <c r="T350" s="257">
        <f>'Non-survey input values'!$B$26</f>
        <v>220.3</v>
      </c>
      <c r="U350" s="258">
        <f t="shared" si="10"/>
        <v>0</v>
      </c>
      <c r="V350" s="259">
        <f t="shared" si="11"/>
        <v>0</v>
      </c>
      <c r="W350" s="261"/>
      <c r="X350" s="248"/>
      <c r="Y350" s="248"/>
      <c r="Z350" s="248"/>
      <c r="AA350" s="248"/>
    </row>
    <row r="351" spans="1:27" x14ac:dyDescent="0.2">
      <c r="A351" s="248"/>
      <c r="B351" s="248"/>
      <c r="C351" s="248"/>
      <c r="D351" s="248"/>
      <c r="E351" s="248"/>
      <c r="F351" s="248"/>
      <c r="G351" s="248"/>
      <c r="H351" s="248"/>
      <c r="I351" s="248"/>
      <c r="J351" s="248"/>
      <c r="K351" s="248"/>
      <c r="L351" s="248"/>
      <c r="M351" s="248"/>
      <c r="N351" s="248"/>
      <c r="O351" s="248"/>
      <c r="P351" s="248"/>
      <c r="Q351" s="296"/>
      <c r="R351" s="256">
        <f>'Future Work- trip % summary'!B356</f>
        <v>0</v>
      </c>
      <c r="S351" s="313">
        <f>'Future Work- trip % summary'!D356</f>
        <v>0</v>
      </c>
      <c r="T351" s="257">
        <f>'Non-survey input values'!$B$26</f>
        <v>220.3</v>
      </c>
      <c r="U351" s="258">
        <f t="shared" si="10"/>
        <v>0</v>
      </c>
      <c r="V351" s="259">
        <f t="shared" si="11"/>
        <v>0</v>
      </c>
      <c r="W351" s="261"/>
      <c r="X351" s="248"/>
      <c r="Y351" s="248"/>
      <c r="Z351" s="248"/>
      <c r="AA351" s="248"/>
    </row>
    <row r="352" spans="1:27" x14ac:dyDescent="0.2">
      <c r="A352" s="248"/>
      <c r="B352" s="248"/>
      <c r="C352" s="248"/>
      <c r="D352" s="248"/>
      <c r="E352" s="248"/>
      <c r="F352" s="248"/>
      <c r="G352" s="248"/>
      <c r="H352" s="248"/>
      <c r="I352" s="248"/>
      <c r="J352" s="248"/>
      <c r="K352" s="248"/>
      <c r="L352" s="248"/>
      <c r="M352" s="248"/>
      <c r="N352" s="248"/>
      <c r="O352" s="248"/>
      <c r="P352" s="248"/>
      <c r="Q352" s="296"/>
      <c r="R352" s="256">
        <f>'Future Work- trip % summary'!B357</f>
        <v>0</v>
      </c>
      <c r="S352" s="313">
        <f>'Future Work- trip % summary'!D357</f>
        <v>0</v>
      </c>
      <c r="T352" s="257">
        <f>'Non-survey input values'!$B$26</f>
        <v>220.3</v>
      </c>
      <c r="U352" s="258">
        <f t="shared" si="10"/>
        <v>0</v>
      </c>
      <c r="V352" s="259">
        <f t="shared" si="11"/>
        <v>0</v>
      </c>
      <c r="W352" s="261"/>
      <c r="X352" s="248"/>
      <c r="Y352" s="248"/>
      <c r="Z352" s="248"/>
      <c r="AA352" s="248"/>
    </row>
    <row r="353" spans="1:27" x14ac:dyDescent="0.2">
      <c r="A353" s="248"/>
      <c r="B353" s="248"/>
      <c r="C353" s="248"/>
      <c r="D353" s="248"/>
      <c r="E353" s="248"/>
      <c r="F353" s="248"/>
      <c r="G353" s="248"/>
      <c r="H353" s="248"/>
      <c r="I353" s="248"/>
      <c r="J353" s="248"/>
      <c r="K353" s="248"/>
      <c r="L353" s="248"/>
      <c r="M353" s="248"/>
      <c r="N353" s="248"/>
      <c r="O353" s="248"/>
      <c r="P353" s="248"/>
      <c r="Q353" s="296"/>
      <c r="R353" s="256">
        <f>'Future Work- trip % summary'!B358</f>
        <v>0</v>
      </c>
      <c r="S353" s="313">
        <f>'Future Work- trip % summary'!D358</f>
        <v>0</v>
      </c>
      <c r="T353" s="257">
        <f>'Non-survey input values'!$B$26</f>
        <v>220.3</v>
      </c>
      <c r="U353" s="258">
        <f t="shared" si="10"/>
        <v>0</v>
      </c>
      <c r="V353" s="259">
        <f t="shared" si="11"/>
        <v>0</v>
      </c>
      <c r="W353" s="261"/>
      <c r="X353" s="248"/>
      <c r="Y353" s="248"/>
      <c r="Z353" s="248"/>
      <c r="AA353" s="248"/>
    </row>
    <row r="354" spans="1:27" x14ac:dyDescent="0.2">
      <c r="A354" s="248"/>
      <c r="B354" s="248"/>
      <c r="C354" s="248"/>
      <c r="D354" s="248"/>
      <c r="E354" s="248"/>
      <c r="F354" s="248"/>
      <c r="G354" s="248"/>
      <c r="H354" s="248"/>
      <c r="I354" s="248"/>
      <c r="J354" s="248"/>
      <c r="K354" s="248"/>
      <c r="L354" s="248"/>
      <c r="M354" s="248"/>
      <c r="N354" s="248"/>
      <c r="O354" s="248"/>
      <c r="P354" s="248"/>
      <c r="Q354" s="296"/>
      <c r="R354" s="256">
        <f>'Future Work- trip % summary'!B359</f>
        <v>0</v>
      </c>
      <c r="S354" s="313">
        <f>'Future Work- trip % summary'!D359</f>
        <v>0</v>
      </c>
      <c r="T354" s="257">
        <f>'Non-survey input values'!$B$26</f>
        <v>220.3</v>
      </c>
      <c r="U354" s="258">
        <f t="shared" si="10"/>
        <v>0</v>
      </c>
      <c r="V354" s="259">
        <f t="shared" si="11"/>
        <v>0</v>
      </c>
      <c r="W354" s="261"/>
      <c r="X354" s="248"/>
      <c r="Y354" s="248"/>
      <c r="Z354" s="248"/>
      <c r="AA354" s="248"/>
    </row>
    <row r="355" spans="1:27" x14ac:dyDescent="0.2">
      <c r="A355" s="248"/>
      <c r="B355" s="248"/>
      <c r="C355" s="248"/>
      <c r="D355" s="248"/>
      <c r="E355" s="248"/>
      <c r="F355" s="248"/>
      <c r="G355" s="248"/>
      <c r="H355" s="248"/>
      <c r="I355" s="248"/>
      <c r="J355" s="248"/>
      <c r="K355" s="248"/>
      <c r="L355" s="248"/>
      <c r="M355" s="248"/>
      <c r="N355" s="248"/>
      <c r="O355" s="248"/>
      <c r="P355" s="248"/>
      <c r="Q355" s="296"/>
      <c r="R355" s="256">
        <f>'Future Work- trip % summary'!B360</f>
        <v>0</v>
      </c>
      <c r="S355" s="313">
        <f>'Future Work- trip % summary'!D360</f>
        <v>0</v>
      </c>
      <c r="T355" s="257">
        <f>'Non-survey input values'!$B$26</f>
        <v>220.3</v>
      </c>
      <c r="U355" s="258">
        <f t="shared" si="10"/>
        <v>0</v>
      </c>
      <c r="V355" s="259">
        <f t="shared" si="11"/>
        <v>0</v>
      </c>
      <c r="W355" s="261"/>
      <c r="X355" s="248"/>
      <c r="Y355" s="248"/>
      <c r="Z355" s="248"/>
      <c r="AA355" s="248"/>
    </row>
    <row r="356" spans="1:27" x14ac:dyDescent="0.2">
      <c r="A356" s="248"/>
      <c r="B356" s="248"/>
      <c r="C356" s="248"/>
      <c r="D356" s="248"/>
      <c r="E356" s="248"/>
      <c r="F356" s="248"/>
      <c r="G356" s="248"/>
      <c r="H356" s="248"/>
      <c r="I356" s="248"/>
      <c r="J356" s="248"/>
      <c r="K356" s="248"/>
      <c r="L356" s="248"/>
      <c r="M356" s="248"/>
      <c r="N356" s="248"/>
      <c r="O356" s="248"/>
      <c r="P356" s="248"/>
      <c r="Q356" s="296"/>
      <c r="R356" s="256">
        <f>'Future Work- trip % summary'!B361</f>
        <v>0</v>
      </c>
      <c r="S356" s="313">
        <f>'Future Work- trip % summary'!D361</f>
        <v>0</v>
      </c>
      <c r="T356" s="257">
        <f>'Non-survey input values'!$B$26</f>
        <v>220.3</v>
      </c>
      <c r="U356" s="258">
        <f t="shared" si="10"/>
        <v>0</v>
      </c>
      <c r="V356" s="259">
        <f t="shared" si="11"/>
        <v>0</v>
      </c>
      <c r="W356" s="261"/>
      <c r="X356" s="248"/>
      <c r="Y356" s="248"/>
      <c r="Z356" s="248"/>
      <c r="AA356" s="248"/>
    </row>
    <row r="357" spans="1:27" x14ac:dyDescent="0.2">
      <c r="A357" s="248"/>
      <c r="B357" s="248"/>
      <c r="C357" s="248"/>
      <c r="D357" s="248"/>
      <c r="E357" s="248"/>
      <c r="F357" s="248"/>
      <c r="G357" s="248"/>
      <c r="H357" s="248"/>
      <c r="I357" s="248"/>
      <c r="J357" s="248"/>
      <c r="K357" s="248"/>
      <c r="L357" s="248"/>
      <c r="M357" s="248"/>
      <c r="N357" s="248"/>
      <c r="O357" s="248"/>
      <c r="P357" s="248"/>
      <c r="Q357" s="296"/>
      <c r="R357" s="256">
        <f>'Future Work- trip % summary'!B362</f>
        <v>0</v>
      </c>
      <c r="S357" s="313">
        <f>'Future Work- trip % summary'!D362</f>
        <v>0</v>
      </c>
      <c r="T357" s="257">
        <f>'Non-survey input values'!$B$26</f>
        <v>220.3</v>
      </c>
      <c r="U357" s="258">
        <f t="shared" si="10"/>
        <v>0</v>
      </c>
      <c r="V357" s="259">
        <f t="shared" si="11"/>
        <v>0</v>
      </c>
      <c r="W357" s="261"/>
      <c r="X357" s="248"/>
      <c r="Y357" s="248"/>
      <c r="Z357" s="248"/>
      <c r="AA357" s="248"/>
    </row>
    <row r="358" spans="1:27" x14ac:dyDescent="0.2">
      <c r="A358" s="248"/>
      <c r="B358" s="248"/>
      <c r="C358" s="248"/>
      <c r="D358" s="248"/>
      <c r="E358" s="248"/>
      <c r="F358" s="248"/>
      <c r="G358" s="248"/>
      <c r="H358" s="248"/>
      <c r="I358" s="248"/>
      <c r="J358" s="248"/>
      <c r="K358" s="248"/>
      <c r="L358" s="248"/>
      <c r="M358" s="248"/>
      <c r="N358" s="248"/>
      <c r="O358" s="248"/>
      <c r="P358" s="248"/>
      <c r="Q358" s="296"/>
      <c r="R358" s="256">
        <f>'Future Work- trip % summary'!B363</f>
        <v>0</v>
      </c>
      <c r="S358" s="313">
        <f>'Future Work- trip % summary'!D363</f>
        <v>0</v>
      </c>
      <c r="T358" s="257">
        <f>'Non-survey input values'!$B$26</f>
        <v>220.3</v>
      </c>
      <c r="U358" s="258">
        <f t="shared" si="10"/>
        <v>0</v>
      </c>
      <c r="V358" s="259">
        <f t="shared" si="11"/>
        <v>0</v>
      </c>
      <c r="W358" s="261"/>
      <c r="X358" s="248"/>
      <c r="Y358" s="248"/>
      <c r="Z358" s="248"/>
      <c r="AA358" s="248"/>
    </row>
    <row r="359" spans="1:27" x14ac:dyDescent="0.2">
      <c r="A359" s="248"/>
      <c r="B359" s="248"/>
      <c r="C359" s="248"/>
      <c r="D359" s="248"/>
      <c r="E359" s="248"/>
      <c r="F359" s="248"/>
      <c r="G359" s="248"/>
      <c r="H359" s="248"/>
      <c r="I359" s="248"/>
      <c r="J359" s="248"/>
      <c r="K359" s="248"/>
      <c r="L359" s="248"/>
      <c r="M359" s="248"/>
      <c r="N359" s="248"/>
      <c r="O359" s="248"/>
      <c r="P359" s="248"/>
      <c r="Q359" s="296"/>
      <c r="R359" s="256">
        <f>'Future Work- trip % summary'!B364</f>
        <v>0</v>
      </c>
      <c r="S359" s="313">
        <f>'Future Work- trip % summary'!D364</f>
        <v>0</v>
      </c>
      <c r="T359" s="257">
        <f>'Non-survey input values'!$B$26</f>
        <v>220.3</v>
      </c>
      <c r="U359" s="258">
        <f t="shared" si="10"/>
        <v>0</v>
      </c>
      <c r="V359" s="259">
        <f t="shared" si="11"/>
        <v>0</v>
      </c>
      <c r="W359" s="261"/>
      <c r="X359" s="248"/>
      <c r="Y359" s="248"/>
      <c r="Z359" s="248"/>
      <c r="AA359" s="248"/>
    </row>
    <row r="360" spans="1:27" x14ac:dyDescent="0.2">
      <c r="A360" s="248"/>
      <c r="B360" s="248"/>
      <c r="C360" s="248"/>
      <c r="D360" s="248"/>
      <c r="E360" s="248"/>
      <c r="F360" s="248"/>
      <c r="G360" s="248"/>
      <c r="H360" s="248"/>
      <c r="I360" s="248"/>
      <c r="J360" s="248"/>
      <c r="K360" s="248"/>
      <c r="L360" s="248"/>
      <c r="M360" s="248"/>
      <c r="N360" s="248"/>
      <c r="O360" s="248"/>
      <c r="P360" s="248"/>
      <c r="Q360" s="296"/>
      <c r="R360" s="256">
        <f>'Future Work- trip % summary'!B365</f>
        <v>0</v>
      </c>
      <c r="S360" s="313">
        <f>'Future Work- trip % summary'!D365</f>
        <v>0</v>
      </c>
      <c r="T360" s="257">
        <f>'Non-survey input values'!$B$26</f>
        <v>220.3</v>
      </c>
      <c r="U360" s="258">
        <f t="shared" si="10"/>
        <v>0</v>
      </c>
      <c r="V360" s="259">
        <f t="shared" si="11"/>
        <v>0</v>
      </c>
      <c r="W360" s="261"/>
      <c r="X360" s="248"/>
      <c r="Y360" s="248"/>
      <c r="Z360" s="248"/>
      <c r="AA360" s="248"/>
    </row>
    <row r="361" spans="1:27" x14ac:dyDescent="0.2">
      <c r="A361" s="248"/>
      <c r="B361" s="248"/>
      <c r="C361" s="248"/>
      <c r="D361" s="248"/>
      <c r="E361" s="248"/>
      <c r="F361" s="248"/>
      <c r="G361" s="248"/>
      <c r="H361" s="248"/>
      <c r="I361" s="248"/>
      <c r="J361" s="248"/>
      <c r="K361" s="248"/>
      <c r="L361" s="248"/>
      <c r="M361" s="248"/>
      <c r="N361" s="248"/>
      <c r="O361" s="248"/>
      <c r="P361" s="248"/>
      <c r="Q361" s="296"/>
      <c r="R361" s="256">
        <f>'Future Work- trip % summary'!B366</f>
        <v>0</v>
      </c>
      <c r="S361" s="313">
        <f>'Future Work- trip % summary'!D366</f>
        <v>0</v>
      </c>
      <c r="T361" s="257">
        <f>'Non-survey input values'!$B$26</f>
        <v>220.3</v>
      </c>
      <c r="U361" s="258">
        <f t="shared" si="10"/>
        <v>0</v>
      </c>
      <c r="V361" s="259">
        <f t="shared" si="11"/>
        <v>0</v>
      </c>
      <c r="W361" s="261"/>
      <c r="X361" s="248"/>
      <c r="Y361" s="248"/>
      <c r="Z361" s="248"/>
      <c r="AA361" s="248"/>
    </row>
    <row r="362" spans="1:27" x14ac:dyDescent="0.2">
      <c r="A362" s="248"/>
      <c r="B362" s="248"/>
      <c r="C362" s="248"/>
      <c r="D362" s="248"/>
      <c r="E362" s="248"/>
      <c r="F362" s="248"/>
      <c r="G362" s="248"/>
      <c r="H362" s="248"/>
      <c r="I362" s="248"/>
      <c r="J362" s="248"/>
      <c r="K362" s="248"/>
      <c r="L362" s="248"/>
      <c r="M362" s="248"/>
      <c r="N362" s="248"/>
      <c r="O362" s="248"/>
      <c r="P362" s="248"/>
      <c r="Q362" s="296"/>
      <c r="R362" s="256">
        <f>'Future Work- trip % summary'!B367</f>
        <v>0</v>
      </c>
      <c r="S362" s="313">
        <f>'Future Work- trip % summary'!D367</f>
        <v>0</v>
      </c>
      <c r="T362" s="257">
        <f>'Non-survey input values'!$B$26</f>
        <v>220.3</v>
      </c>
      <c r="U362" s="258">
        <f t="shared" si="10"/>
        <v>0</v>
      </c>
      <c r="V362" s="259">
        <f t="shared" si="11"/>
        <v>0</v>
      </c>
      <c r="W362" s="261"/>
      <c r="X362" s="248"/>
      <c r="Y362" s="248"/>
      <c r="Z362" s="248"/>
      <c r="AA362" s="248"/>
    </row>
    <row r="363" spans="1:27" x14ac:dyDescent="0.2">
      <c r="A363" s="248"/>
      <c r="B363" s="248"/>
      <c r="C363" s="248"/>
      <c r="D363" s="248"/>
      <c r="E363" s="248"/>
      <c r="F363" s="248"/>
      <c r="G363" s="248"/>
      <c r="H363" s="248"/>
      <c r="I363" s="248"/>
      <c r="J363" s="248"/>
      <c r="K363" s="248"/>
      <c r="L363" s="248"/>
      <c r="M363" s="248"/>
      <c r="N363" s="248"/>
      <c r="O363" s="248"/>
      <c r="P363" s="248"/>
      <c r="Q363" s="296"/>
      <c r="R363" s="256">
        <f>'Future Work- trip % summary'!B368</f>
        <v>0</v>
      </c>
      <c r="S363" s="313">
        <f>'Future Work- trip % summary'!D368</f>
        <v>0</v>
      </c>
      <c r="T363" s="257">
        <f>'Non-survey input values'!$B$26</f>
        <v>220.3</v>
      </c>
      <c r="U363" s="258">
        <f t="shared" si="10"/>
        <v>0</v>
      </c>
      <c r="V363" s="259">
        <f t="shared" si="11"/>
        <v>0</v>
      </c>
      <c r="W363" s="261"/>
      <c r="X363" s="248"/>
      <c r="Y363" s="248"/>
      <c r="Z363" s="248"/>
      <c r="AA363" s="248"/>
    </row>
    <row r="364" spans="1:27" x14ac:dyDescent="0.2">
      <c r="A364" s="248"/>
      <c r="B364" s="248"/>
      <c r="C364" s="248"/>
      <c r="D364" s="248"/>
      <c r="E364" s="248"/>
      <c r="F364" s="248"/>
      <c r="G364" s="248"/>
      <c r="H364" s="248"/>
      <c r="I364" s="248"/>
      <c r="J364" s="248"/>
      <c r="K364" s="248"/>
      <c r="L364" s="248"/>
      <c r="M364" s="248"/>
      <c r="N364" s="248"/>
      <c r="O364" s="248"/>
      <c r="P364" s="248"/>
      <c r="Q364" s="296"/>
      <c r="R364" s="256">
        <f>'Future Work- trip % summary'!B369</f>
        <v>0</v>
      </c>
      <c r="S364" s="313">
        <f>'Future Work- trip % summary'!D369</f>
        <v>0</v>
      </c>
      <c r="T364" s="257">
        <f>'Non-survey input values'!$B$26</f>
        <v>220.3</v>
      </c>
      <c r="U364" s="258">
        <f t="shared" si="10"/>
        <v>0</v>
      </c>
      <c r="V364" s="259">
        <f t="shared" si="11"/>
        <v>0</v>
      </c>
      <c r="W364" s="261"/>
      <c r="X364" s="248"/>
      <c r="Y364" s="248"/>
      <c r="Z364" s="248"/>
      <c r="AA364" s="248"/>
    </row>
    <row r="365" spans="1:27" x14ac:dyDescent="0.2">
      <c r="A365" s="248"/>
      <c r="B365" s="248"/>
      <c r="C365" s="248"/>
      <c r="D365" s="248"/>
      <c r="E365" s="248"/>
      <c r="F365" s="248"/>
      <c r="G365" s="248"/>
      <c r="H365" s="248"/>
      <c r="I365" s="248"/>
      <c r="J365" s="248"/>
      <c r="K365" s="248"/>
      <c r="L365" s="248"/>
      <c r="M365" s="248"/>
      <c r="N365" s="248"/>
      <c r="O365" s="248"/>
      <c r="P365" s="248"/>
      <c r="Q365" s="296"/>
      <c r="R365" s="256">
        <f>'Future Work- trip % summary'!B370</f>
        <v>0</v>
      </c>
      <c r="S365" s="313">
        <f>'Future Work- trip % summary'!D370</f>
        <v>0</v>
      </c>
      <c r="T365" s="257">
        <f>'Non-survey input values'!$B$26</f>
        <v>220.3</v>
      </c>
      <c r="U365" s="258">
        <f t="shared" si="10"/>
        <v>0</v>
      </c>
      <c r="V365" s="259">
        <f t="shared" si="11"/>
        <v>0</v>
      </c>
      <c r="W365" s="261"/>
      <c r="X365" s="248"/>
      <c r="Y365" s="248"/>
      <c r="Z365" s="248"/>
      <c r="AA365" s="248"/>
    </row>
    <row r="366" spans="1:27" x14ac:dyDescent="0.2">
      <c r="A366" s="248"/>
      <c r="B366" s="248"/>
      <c r="C366" s="248"/>
      <c r="D366" s="248"/>
      <c r="E366" s="248"/>
      <c r="F366" s="248"/>
      <c r="G366" s="248"/>
      <c r="H366" s="248"/>
      <c r="I366" s="248"/>
      <c r="J366" s="248"/>
      <c r="K366" s="248"/>
      <c r="L366" s="248"/>
      <c r="M366" s="248"/>
      <c r="N366" s="248"/>
      <c r="O366" s="248"/>
      <c r="P366" s="248"/>
      <c r="Q366" s="296"/>
      <c r="R366" s="256">
        <f>'Future Work- trip % summary'!B371</f>
        <v>0</v>
      </c>
      <c r="S366" s="313">
        <f>'Future Work- trip % summary'!D371</f>
        <v>0</v>
      </c>
      <c r="T366" s="257">
        <f>'Non-survey input values'!$B$26</f>
        <v>220.3</v>
      </c>
      <c r="U366" s="258">
        <f t="shared" si="10"/>
        <v>0</v>
      </c>
      <c r="V366" s="259">
        <f t="shared" si="11"/>
        <v>0</v>
      </c>
      <c r="W366" s="261"/>
      <c r="X366" s="248"/>
      <c r="Y366" s="248"/>
      <c r="Z366" s="248"/>
      <c r="AA366" s="248"/>
    </row>
    <row r="367" spans="1:27" x14ac:dyDescent="0.2">
      <c r="A367" s="248"/>
      <c r="B367" s="248"/>
      <c r="C367" s="248"/>
      <c r="D367" s="248"/>
      <c r="E367" s="248"/>
      <c r="F367" s="248"/>
      <c r="G367" s="248"/>
      <c r="H367" s="248"/>
      <c r="I367" s="248"/>
      <c r="J367" s="248"/>
      <c r="K367" s="248"/>
      <c r="L367" s="248"/>
      <c r="M367" s="248"/>
      <c r="N367" s="248"/>
      <c r="O367" s="248"/>
      <c r="P367" s="248"/>
      <c r="Q367" s="296"/>
      <c r="R367" s="256">
        <f>'Future Work- trip % summary'!B372</f>
        <v>0</v>
      </c>
      <c r="S367" s="313">
        <f>'Future Work- trip % summary'!D372</f>
        <v>0</v>
      </c>
      <c r="T367" s="257">
        <f>'Non-survey input values'!$B$26</f>
        <v>220.3</v>
      </c>
      <c r="U367" s="258">
        <f t="shared" si="10"/>
        <v>0</v>
      </c>
      <c r="V367" s="259">
        <f t="shared" si="11"/>
        <v>0</v>
      </c>
      <c r="W367" s="261"/>
      <c r="X367" s="248"/>
      <c r="Y367" s="248"/>
      <c r="Z367" s="248"/>
      <c r="AA367" s="248"/>
    </row>
    <row r="368" spans="1:27" x14ac:dyDescent="0.2">
      <c r="A368" s="248"/>
      <c r="B368" s="248"/>
      <c r="C368" s="248"/>
      <c r="D368" s="248"/>
      <c r="E368" s="248"/>
      <c r="F368" s="248"/>
      <c r="G368" s="248"/>
      <c r="H368" s="248"/>
      <c r="I368" s="248"/>
      <c r="J368" s="248"/>
      <c r="K368" s="248"/>
      <c r="L368" s="248"/>
      <c r="M368" s="248"/>
      <c r="N368" s="248"/>
      <c r="O368" s="248"/>
      <c r="P368" s="248"/>
      <c r="Q368" s="296"/>
      <c r="R368" s="256">
        <f>'Future Work- trip % summary'!B373</f>
        <v>0</v>
      </c>
      <c r="S368" s="313">
        <f>'Future Work- trip % summary'!D373</f>
        <v>0</v>
      </c>
      <c r="T368" s="257">
        <f>'Non-survey input values'!$B$26</f>
        <v>220.3</v>
      </c>
      <c r="U368" s="258">
        <f t="shared" si="10"/>
        <v>0</v>
      </c>
      <c r="V368" s="259">
        <f t="shared" si="11"/>
        <v>0</v>
      </c>
      <c r="W368" s="261"/>
      <c r="X368" s="248"/>
      <c r="Y368" s="248"/>
      <c r="Z368" s="248"/>
      <c r="AA368" s="248"/>
    </row>
    <row r="369" spans="1:27" x14ac:dyDescent="0.2">
      <c r="A369" s="248"/>
      <c r="B369" s="248"/>
      <c r="C369" s="248"/>
      <c r="D369" s="248"/>
      <c r="E369" s="248"/>
      <c r="F369" s="248"/>
      <c r="G369" s="248"/>
      <c r="H369" s="248"/>
      <c r="I369" s="248"/>
      <c r="J369" s="248"/>
      <c r="K369" s="248"/>
      <c r="L369" s="248"/>
      <c r="M369" s="248"/>
      <c r="N369" s="248"/>
      <c r="O369" s="248"/>
      <c r="P369" s="248"/>
      <c r="Q369" s="296"/>
      <c r="R369" s="256">
        <f>'Future Work- trip % summary'!B374</f>
        <v>0</v>
      </c>
      <c r="S369" s="313">
        <f>'Future Work- trip % summary'!D374</f>
        <v>0</v>
      </c>
      <c r="T369" s="257">
        <f>'Non-survey input values'!$B$26</f>
        <v>220.3</v>
      </c>
      <c r="U369" s="258">
        <f t="shared" si="10"/>
        <v>0</v>
      </c>
      <c r="V369" s="259">
        <f t="shared" si="11"/>
        <v>0</v>
      </c>
      <c r="W369" s="261"/>
      <c r="X369" s="248"/>
      <c r="Y369" s="248"/>
      <c r="Z369" s="248"/>
      <c r="AA369" s="248"/>
    </row>
    <row r="370" spans="1:27" x14ac:dyDescent="0.2">
      <c r="A370" s="248"/>
      <c r="B370" s="248"/>
      <c r="C370" s="248"/>
      <c r="D370" s="248"/>
      <c r="E370" s="248"/>
      <c r="F370" s="248"/>
      <c r="G370" s="248"/>
      <c r="H370" s="248"/>
      <c r="I370" s="248"/>
      <c r="J370" s="248"/>
      <c r="K370" s="248"/>
      <c r="L370" s="248"/>
      <c r="M370" s="248"/>
      <c r="N370" s="248"/>
      <c r="O370" s="248"/>
      <c r="P370" s="248"/>
      <c r="Q370" s="296"/>
      <c r="R370" s="256">
        <f>'Future Work- trip % summary'!B375</f>
        <v>0</v>
      </c>
      <c r="S370" s="313">
        <f>'Future Work- trip % summary'!D375</f>
        <v>0</v>
      </c>
      <c r="T370" s="257">
        <f>'Non-survey input values'!$B$26</f>
        <v>220.3</v>
      </c>
      <c r="U370" s="258">
        <f t="shared" si="10"/>
        <v>0</v>
      </c>
      <c r="V370" s="259">
        <f t="shared" si="11"/>
        <v>0</v>
      </c>
      <c r="W370" s="261"/>
      <c r="X370" s="248"/>
      <c r="Y370" s="248"/>
      <c r="Z370" s="248"/>
      <c r="AA370" s="248"/>
    </row>
    <row r="371" spans="1:27" x14ac:dyDescent="0.2">
      <c r="A371" s="248"/>
      <c r="B371" s="248"/>
      <c r="C371" s="248"/>
      <c r="D371" s="248"/>
      <c r="E371" s="248"/>
      <c r="F371" s="248"/>
      <c r="G371" s="248"/>
      <c r="H371" s="248"/>
      <c r="I371" s="248"/>
      <c r="J371" s="248"/>
      <c r="K371" s="248"/>
      <c r="L371" s="248"/>
      <c r="M371" s="248"/>
      <c r="N371" s="248"/>
      <c r="O371" s="248"/>
      <c r="P371" s="248"/>
      <c r="Q371" s="296"/>
      <c r="R371" s="256">
        <f>'Future Work- trip % summary'!B376</f>
        <v>0</v>
      </c>
      <c r="S371" s="313">
        <f>'Future Work- trip % summary'!D376</f>
        <v>0</v>
      </c>
      <c r="T371" s="257">
        <f>'Non-survey input values'!$B$26</f>
        <v>220.3</v>
      </c>
      <c r="U371" s="258">
        <f t="shared" si="10"/>
        <v>0</v>
      </c>
      <c r="V371" s="259">
        <f t="shared" si="11"/>
        <v>0</v>
      </c>
      <c r="W371" s="261"/>
      <c r="X371" s="248"/>
      <c r="Y371" s="248"/>
      <c r="Z371" s="248"/>
      <c r="AA371" s="248"/>
    </row>
    <row r="372" spans="1:27" x14ac:dyDescent="0.2">
      <c r="A372" s="248"/>
      <c r="B372" s="248"/>
      <c r="C372" s="248"/>
      <c r="D372" s="248"/>
      <c r="E372" s="248"/>
      <c r="F372" s="248"/>
      <c r="G372" s="248"/>
      <c r="H372" s="248"/>
      <c r="I372" s="248"/>
      <c r="J372" s="248"/>
      <c r="K372" s="248"/>
      <c r="L372" s="248"/>
      <c r="M372" s="248"/>
      <c r="N372" s="248"/>
      <c r="O372" s="248"/>
      <c r="P372" s="248"/>
      <c r="Q372" s="296"/>
      <c r="R372" s="256">
        <f>'Future Work- trip % summary'!B377</f>
        <v>0</v>
      </c>
      <c r="S372" s="313">
        <f>'Future Work- trip % summary'!D377</f>
        <v>0</v>
      </c>
      <c r="T372" s="257">
        <f>'Non-survey input values'!$B$26</f>
        <v>220.3</v>
      </c>
      <c r="U372" s="258">
        <f t="shared" si="10"/>
        <v>0</v>
      </c>
      <c r="V372" s="259">
        <f t="shared" si="11"/>
        <v>0</v>
      </c>
      <c r="W372" s="261"/>
      <c r="X372" s="248"/>
      <c r="Y372" s="248"/>
      <c r="Z372" s="248"/>
      <c r="AA372" s="248"/>
    </row>
    <row r="373" spans="1:27" x14ac:dyDescent="0.2">
      <c r="A373" s="248"/>
      <c r="B373" s="248"/>
      <c r="C373" s="248"/>
      <c r="D373" s="248"/>
      <c r="E373" s="248"/>
      <c r="F373" s="248"/>
      <c r="G373" s="248"/>
      <c r="H373" s="248"/>
      <c r="I373" s="248"/>
      <c r="J373" s="248"/>
      <c r="K373" s="248"/>
      <c r="L373" s="248"/>
      <c r="M373" s="248"/>
      <c r="N373" s="248"/>
      <c r="O373" s="248"/>
      <c r="P373" s="248"/>
      <c r="Q373" s="296"/>
      <c r="R373" s="256">
        <f>'Future Work- trip % summary'!B378</f>
        <v>0</v>
      </c>
      <c r="S373" s="313">
        <f>'Future Work- trip % summary'!D378</f>
        <v>0</v>
      </c>
      <c r="T373" s="257">
        <f>'Non-survey input values'!$B$26</f>
        <v>220.3</v>
      </c>
      <c r="U373" s="258">
        <f t="shared" si="10"/>
        <v>0</v>
      </c>
      <c r="V373" s="259">
        <f t="shared" si="11"/>
        <v>0</v>
      </c>
      <c r="W373" s="261"/>
      <c r="X373" s="248"/>
      <c r="Y373" s="248"/>
      <c r="Z373" s="248"/>
      <c r="AA373" s="248"/>
    </row>
    <row r="374" spans="1:27" x14ac:dyDescent="0.2">
      <c r="A374" s="248"/>
      <c r="B374" s="248"/>
      <c r="C374" s="248"/>
      <c r="D374" s="248"/>
      <c r="E374" s="248"/>
      <c r="F374" s="248"/>
      <c r="G374" s="248"/>
      <c r="H374" s="248"/>
      <c r="I374" s="248"/>
      <c r="J374" s="248"/>
      <c r="K374" s="248"/>
      <c r="L374" s="248"/>
      <c r="M374" s="248"/>
      <c r="N374" s="248"/>
      <c r="O374" s="248"/>
      <c r="P374" s="248"/>
      <c r="Q374" s="296"/>
      <c r="R374" s="256">
        <f>'Future Work- trip % summary'!B379</f>
        <v>0</v>
      </c>
      <c r="S374" s="313">
        <f>'Future Work- trip % summary'!D379</f>
        <v>0</v>
      </c>
      <c r="T374" s="257">
        <f>'Non-survey input values'!$B$26</f>
        <v>220.3</v>
      </c>
      <c r="U374" s="258">
        <f t="shared" si="10"/>
        <v>0</v>
      </c>
      <c r="V374" s="259">
        <f t="shared" si="11"/>
        <v>0</v>
      </c>
      <c r="W374" s="261"/>
      <c r="X374" s="248"/>
      <c r="Y374" s="248"/>
      <c r="Z374" s="248"/>
      <c r="AA374" s="248"/>
    </row>
    <row r="375" spans="1:27" x14ac:dyDescent="0.2">
      <c r="A375" s="248"/>
      <c r="B375" s="248"/>
      <c r="C375" s="248"/>
      <c r="D375" s="248"/>
      <c r="E375" s="248"/>
      <c r="F375" s="248"/>
      <c r="G375" s="248"/>
      <c r="H375" s="248"/>
      <c r="I375" s="248"/>
      <c r="J375" s="248"/>
      <c r="K375" s="248"/>
      <c r="L375" s="248"/>
      <c r="M375" s="248"/>
      <c r="N375" s="248"/>
      <c r="O375" s="248"/>
      <c r="P375" s="248"/>
      <c r="Q375" s="296"/>
      <c r="R375" s="256">
        <f>'Future Work- trip % summary'!B380</f>
        <v>0</v>
      </c>
      <c r="S375" s="313">
        <f>'Future Work- trip % summary'!D380</f>
        <v>0</v>
      </c>
      <c r="T375" s="257">
        <f>'Non-survey input values'!$B$26</f>
        <v>220.3</v>
      </c>
      <c r="U375" s="258">
        <f t="shared" si="10"/>
        <v>0</v>
      </c>
      <c r="V375" s="259">
        <f t="shared" si="11"/>
        <v>0</v>
      </c>
      <c r="W375" s="261"/>
      <c r="X375" s="248"/>
      <c r="Y375" s="248"/>
      <c r="Z375" s="248"/>
      <c r="AA375" s="248"/>
    </row>
    <row r="376" spans="1:27" x14ac:dyDescent="0.2">
      <c r="A376" s="248"/>
      <c r="B376" s="248"/>
      <c r="C376" s="248"/>
      <c r="D376" s="248"/>
      <c r="E376" s="248"/>
      <c r="F376" s="248"/>
      <c r="G376" s="248"/>
      <c r="H376" s="248"/>
      <c r="I376" s="248"/>
      <c r="J376" s="248"/>
      <c r="K376" s="248"/>
      <c r="L376" s="248"/>
      <c r="M376" s="248"/>
      <c r="N376" s="248"/>
      <c r="O376" s="248"/>
      <c r="P376" s="248"/>
      <c r="Q376" s="296"/>
      <c r="R376" s="256">
        <f>'Future Work- trip % summary'!B381</f>
        <v>0</v>
      </c>
      <c r="S376" s="313">
        <f>'Future Work- trip % summary'!D381</f>
        <v>0</v>
      </c>
      <c r="T376" s="257">
        <f>'Non-survey input values'!$B$26</f>
        <v>220.3</v>
      </c>
      <c r="U376" s="258">
        <f t="shared" si="10"/>
        <v>0</v>
      </c>
      <c r="V376" s="259">
        <f t="shared" si="11"/>
        <v>0</v>
      </c>
      <c r="W376" s="261"/>
      <c r="X376" s="248"/>
      <c r="Y376" s="248"/>
      <c r="Z376" s="248"/>
      <c r="AA376" s="248"/>
    </row>
    <row r="377" spans="1:27" x14ac:dyDescent="0.2">
      <c r="A377" s="248"/>
      <c r="B377" s="248"/>
      <c r="C377" s="248"/>
      <c r="D377" s="248"/>
      <c r="E377" s="248"/>
      <c r="F377" s="248"/>
      <c r="G377" s="248"/>
      <c r="H377" s="248"/>
      <c r="I377" s="248"/>
      <c r="J377" s="248"/>
      <c r="K377" s="248"/>
      <c r="L377" s="248"/>
      <c r="M377" s="248"/>
      <c r="N377" s="248"/>
      <c r="O377" s="248"/>
      <c r="P377" s="248"/>
      <c r="Q377" s="296"/>
      <c r="R377" s="256">
        <f>'Future Work- trip % summary'!B382</f>
        <v>0</v>
      </c>
      <c r="S377" s="313">
        <f>'Future Work- trip % summary'!D382</f>
        <v>0</v>
      </c>
      <c r="T377" s="257">
        <f>'Non-survey input values'!$B$26</f>
        <v>220.3</v>
      </c>
      <c r="U377" s="258">
        <f t="shared" si="10"/>
        <v>0</v>
      </c>
      <c r="V377" s="259">
        <f t="shared" si="11"/>
        <v>0</v>
      </c>
      <c r="W377" s="261"/>
      <c r="X377" s="248"/>
      <c r="Y377" s="248"/>
      <c r="Z377" s="248"/>
      <c r="AA377" s="248"/>
    </row>
    <row r="378" spans="1:27" x14ac:dyDescent="0.2">
      <c r="A378" s="248"/>
      <c r="B378" s="248"/>
      <c r="C378" s="248"/>
      <c r="D378" s="248"/>
      <c r="E378" s="248"/>
      <c r="F378" s="248"/>
      <c r="G378" s="248"/>
      <c r="H378" s="248"/>
      <c r="I378" s="248"/>
      <c r="J378" s="248"/>
      <c r="K378" s="248"/>
      <c r="L378" s="248"/>
      <c r="M378" s="248"/>
      <c r="N378" s="248"/>
      <c r="O378" s="248"/>
      <c r="P378" s="248"/>
      <c r="Q378" s="296"/>
      <c r="R378" s="256">
        <f>'Future Work- trip % summary'!B383</f>
        <v>0</v>
      </c>
      <c r="S378" s="313">
        <f>'Future Work- trip % summary'!D383</f>
        <v>0</v>
      </c>
      <c r="T378" s="257">
        <f>'Non-survey input values'!$B$26</f>
        <v>220.3</v>
      </c>
      <c r="U378" s="258">
        <f t="shared" si="10"/>
        <v>0</v>
      </c>
      <c r="V378" s="259">
        <f t="shared" si="11"/>
        <v>0</v>
      </c>
      <c r="W378" s="261"/>
      <c r="X378" s="248"/>
      <c r="Y378" s="248"/>
      <c r="Z378" s="248"/>
      <c r="AA378" s="248"/>
    </row>
    <row r="379" spans="1:27" x14ac:dyDescent="0.2">
      <c r="A379" s="248"/>
      <c r="B379" s="248"/>
      <c r="C379" s="248"/>
      <c r="D379" s="248"/>
      <c r="E379" s="248"/>
      <c r="F379" s="248"/>
      <c r="G379" s="248"/>
      <c r="H379" s="248"/>
      <c r="I379" s="248"/>
      <c r="J379" s="248"/>
      <c r="K379" s="248"/>
      <c r="L379" s="248"/>
      <c r="M379" s="248"/>
      <c r="N379" s="248"/>
      <c r="O379" s="248"/>
      <c r="P379" s="248"/>
      <c r="Q379" s="296"/>
      <c r="R379" s="256">
        <f>'Future Work- trip % summary'!B384</f>
        <v>0</v>
      </c>
      <c r="S379" s="313">
        <f>'Future Work- trip % summary'!D384</f>
        <v>0</v>
      </c>
      <c r="T379" s="257">
        <f>'Non-survey input values'!$B$26</f>
        <v>220.3</v>
      </c>
      <c r="U379" s="258">
        <f t="shared" si="10"/>
        <v>0</v>
      </c>
      <c r="V379" s="259">
        <f t="shared" si="11"/>
        <v>0</v>
      </c>
      <c r="W379" s="261"/>
      <c r="X379" s="248"/>
      <c r="Y379" s="248"/>
      <c r="Z379" s="248"/>
      <c r="AA379" s="248"/>
    </row>
    <row r="380" spans="1:27" x14ac:dyDescent="0.2">
      <c r="A380" s="248"/>
      <c r="B380" s="248"/>
      <c r="C380" s="248"/>
      <c r="D380" s="248"/>
      <c r="E380" s="248"/>
      <c r="F380" s="248"/>
      <c r="G380" s="248"/>
      <c r="H380" s="248"/>
      <c r="I380" s="248"/>
      <c r="J380" s="248"/>
      <c r="K380" s="248"/>
      <c r="L380" s="248"/>
      <c r="M380" s="248"/>
      <c r="N380" s="248"/>
      <c r="O380" s="248"/>
      <c r="P380" s="248"/>
      <c r="Q380" s="296"/>
      <c r="R380" s="256">
        <f>'Future Work- trip % summary'!B385</f>
        <v>0</v>
      </c>
      <c r="S380" s="313">
        <f>'Future Work- trip % summary'!D385</f>
        <v>0</v>
      </c>
      <c r="T380" s="257">
        <f>'Non-survey input values'!$B$26</f>
        <v>220.3</v>
      </c>
      <c r="U380" s="258">
        <f t="shared" si="10"/>
        <v>0</v>
      </c>
      <c r="V380" s="259">
        <f t="shared" si="11"/>
        <v>0</v>
      </c>
      <c r="W380" s="261"/>
      <c r="X380" s="248"/>
      <c r="Y380" s="248"/>
      <c r="Z380" s="248"/>
      <c r="AA380" s="248"/>
    </row>
    <row r="381" spans="1:27" x14ac:dyDescent="0.2">
      <c r="A381" s="248"/>
      <c r="B381" s="248"/>
      <c r="C381" s="248"/>
      <c r="D381" s="248"/>
      <c r="E381" s="248"/>
      <c r="F381" s="248"/>
      <c r="G381" s="248"/>
      <c r="H381" s="248"/>
      <c r="I381" s="248"/>
      <c r="J381" s="248"/>
      <c r="K381" s="248"/>
      <c r="L381" s="248"/>
      <c r="M381" s="248"/>
      <c r="N381" s="248"/>
      <c r="O381" s="248"/>
      <c r="P381" s="248"/>
      <c r="Q381" s="296"/>
      <c r="R381" s="256">
        <f>'Future Work- trip % summary'!B386</f>
        <v>0</v>
      </c>
      <c r="S381" s="313">
        <f>'Future Work- trip % summary'!D386</f>
        <v>0</v>
      </c>
      <c r="T381" s="257">
        <f>'Non-survey input values'!$B$26</f>
        <v>220.3</v>
      </c>
      <c r="U381" s="258">
        <f t="shared" si="10"/>
        <v>0</v>
      </c>
      <c r="V381" s="259">
        <f t="shared" si="11"/>
        <v>0</v>
      </c>
      <c r="W381" s="261"/>
      <c r="X381" s="248"/>
      <c r="Y381" s="248"/>
      <c r="Z381" s="248"/>
      <c r="AA381" s="248"/>
    </row>
    <row r="382" spans="1:27" x14ac:dyDescent="0.2">
      <c r="A382" s="248"/>
      <c r="B382" s="248"/>
      <c r="C382" s="248"/>
      <c r="D382" s="248"/>
      <c r="E382" s="248"/>
      <c r="F382" s="248"/>
      <c r="G382" s="248"/>
      <c r="H382" s="248"/>
      <c r="I382" s="248"/>
      <c r="J382" s="248"/>
      <c r="K382" s="248"/>
      <c r="L382" s="248"/>
      <c r="M382" s="248"/>
      <c r="N382" s="248"/>
      <c r="O382" s="248"/>
      <c r="P382" s="248"/>
      <c r="Q382" s="296"/>
      <c r="R382" s="256">
        <f>'Future Work- trip % summary'!B387</f>
        <v>0</v>
      </c>
      <c r="S382" s="313">
        <f>'Future Work- trip % summary'!D387</f>
        <v>0</v>
      </c>
      <c r="T382" s="257">
        <f>'Non-survey input values'!$B$26</f>
        <v>220.3</v>
      </c>
      <c r="U382" s="258">
        <f t="shared" si="10"/>
        <v>0</v>
      </c>
      <c r="V382" s="259">
        <f t="shared" si="11"/>
        <v>0</v>
      </c>
      <c r="W382" s="261"/>
      <c r="X382" s="248"/>
      <c r="Y382" s="248"/>
      <c r="Z382" s="248"/>
      <c r="AA382" s="248"/>
    </row>
    <row r="383" spans="1:27" x14ac:dyDescent="0.2">
      <c r="A383" s="248"/>
      <c r="B383" s="248"/>
      <c r="C383" s="248"/>
      <c r="D383" s="248"/>
      <c r="E383" s="248"/>
      <c r="F383" s="248"/>
      <c r="G383" s="248"/>
      <c r="H383" s="248"/>
      <c r="I383" s="248"/>
      <c r="J383" s="248"/>
      <c r="K383" s="248"/>
      <c r="L383" s="248"/>
      <c r="M383" s="248"/>
      <c r="N383" s="248"/>
      <c r="O383" s="248"/>
      <c r="P383" s="248"/>
      <c r="Q383" s="296"/>
      <c r="R383" s="256">
        <f>'Future Work- trip % summary'!B388</f>
        <v>0</v>
      </c>
      <c r="S383" s="313">
        <f>'Future Work- trip % summary'!D388</f>
        <v>0</v>
      </c>
      <c r="T383" s="257">
        <f>'Non-survey input values'!$B$26</f>
        <v>220.3</v>
      </c>
      <c r="U383" s="258">
        <f t="shared" si="10"/>
        <v>0</v>
      </c>
      <c r="V383" s="259">
        <f t="shared" si="11"/>
        <v>0</v>
      </c>
      <c r="W383" s="261"/>
      <c r="X383" s="248"/>
      <c r="Y383" s="248"/>
      <c r="Z383" s="248"/>
      <c r="AA383" s="248"/>
    </row>
    <row r="384" spans="1:27" x14ac:dyDescent="0.2">
      <c r="A384" s="248"/>
      <c r="B384" s="248"/>
      <c r="C384" s="248"/>
      <c r="D384" s="248"/>
      <c r="E384" s="248"/>
      <c r="F384" s="248"/>
      <c r="G384" s="248"/>
      <c r="H384" s="248"/>
      <c r="I384" s="248"/>
      <c r="J384" s="248"/>
      <c r="K384" s="248"/>
      <c r="L384" s="248"/>
      <c r="M384" s="248"/>
      <c r="N384" s="248"/>
      <c r="O384" s="248"/>
      <c r="P384" s="248"/>
      <c r="Q384" s="296"/>
      <c r="R384" s="256">
        <f>'Future Work- trip % summary'!B389</f>
        <v>0</v>
      </c>
      <c r="S384" s="313">
        <f>'Future Work- trip % summary'!D389</f>
        <v>0</v>
      </c>
      <c r="T384" s="257">
        <f>'Non-survey input values'!$B$26</f>
        <v>220.3</v>
      </c>
      <c r="U384" s="258">
        <f t="shared" si="10"/>
        <v>0</v>
      </c>
      <c r="V384" s="259">
        <f t="shared" si="11"/>
        <v>0</v>
      </c>
      <c r="W384" s="261"/>
      <c r="X384" s="248"/>
      <c r="Y384" s="248"/>
      <c r="Z384" s="248"/>
      <c r="AA384" s="248"/>
    </row>
    <row r="385" spans="1:27" x14ac:dyDescent="0.2">
      <c r="A385" s="248"/>
      <c r="B385" s="248"/>
      <c r="C385" s="248"/>
      <c r="D385" s="248"/>
      <c r="E385" s="248"/>
      <c r="F385" s="248"/>
      <c r="G385" s="248"/>
      <c r="H385" s="248"/>
      <c r="I385" s="248"/>
      <c r="J385" s="248"/>
      <c r="K385" s="248"/>
      <c r="L385" s="248"/>
      <c r="M385" s="248"/>
      <c r="N385" s="248"/>
      <c r="O385" s="248"/>
      <c r="P385" s="248"/>
      <c r="Q385" s="296"/>
      <c r="R385" s="256">
        <f>'Future Work- trip % summary'!B390</f>
        <v>0</v>
      </c>
      <c r="S385" s="313">
        <f>'Future Work- trip % summary'!D390</f>
        <v>0</v>
      </c>
      <c r="T385" s="257">
        <f>'Non-survey input values'!$B$26</f>
        <v>220.3</v>
      </c>
      <c r="U385" s="258">
        <f t="shared" si="10"/>
        <v>0</v>
      </c>
      <c r="V385" s="259">
        <f t="shared" si="11"/>
        <v>0</v>
      </c>
      <c r="W385" s="261"/>
      <c r="X385" s="248"/>
      <c r="Y385" s="248"/>
      <c r="Z385" s="248"/>
      <c r="AA385" s="248"/>
    </row>
    <row r="386" spans="1:27" x14ac:dyDescent="0.2">
      <c r="A386" s="248"/>
      <c r="B386" s="248"/>
      <c r="C386" s="248"/>
      <c r="D386" s="248"/>
      <c r="E386" s="248"/>
      <c r="F386" s="248"/>
      <c r="G386" s="248"/>
      <c r="H386" s="248"/>
      <c r="I386" s="248"/>
      <c r="J386" s="248"/>
      <c r="K386" s="248"/>
      <c r="L386" s="248"/>
      <c r="M386" s="248"/>
      <c r="N386" s="248"/>
      <c r="O386" s="248"/>
      <c r="P386" s="248"/>
      <c r="Q386" s="296"/>
      <c r="R386" s="256">
        <f>'Future Work- trip % summary'!B391</f>
        <v>0</v>
      </c>
      <c r="S386" s="313">
        <f>'Future Work- trip % summary'!D391</f>
        <v>0</v>
      </c>
      <c r="T386" s="257">
        <f>'Non-survey input values'!$B$26</f>
        <v>220.3</v>
      </c>
      <c r="U386" s="258">
        <f t="shared" si="10"/>
        <v>0</v>
      </c>
      <c r="V386" s="259">
        <f t="shared" si="11"/>
        <v>0</v>
      </c>
      <c r="W386" s="261"/>
      <c r="X386" s="248"/>
      <c r="Y386" s="248"/>
      <c r="Z386" s="248"/>
      <c r="AA386" s="248"/>
    </row>
    <row r="387" spans="1:27" x14ac:dyDescent="0.2">
      <c r="A387" s="248"/>
      <c r="B387" s="248"/>
      <c r="C387" s="248"/>
      <c r="D387" s="248"/>
      <c r="E387" s="248"/>
      <c r="F387" s="248"/>
      <c r="G387" s="248"/>
      <c r="H387" s="248"/>
      <c r="I387" s="248"/>
      <c r="J387" s="248"/>
      <c r="K387" s="248"/>
      <c r="L387" s="248"/>
      <c r="M387" s="248"/>
      <c r="N387" s="248"/>
      <c r="O387" s="248"/>
      <c r="P387" s="248"/>
      <c r="Q387" s="296"/>
      <c r="R387" s="256">
        <f>'Future Work- trip % summary'!B392</f>
        <v>0</v>
      </c>
      <c r="S387" s="313">
        <f>'Future Work- trip % summary'!D392</f>
        <v>0</v>
      </c>
      <c r="T387" s="257">
        <f>'Non-survey input values'!$B$26</f>
        <v>220.3</v>
      </c>
      <c r="U387" s="258">
        <f t="shared" si="10"/>
        <v>0</v>
      </c>
      <c r="V387" s="259">
        <f t="shared" si="11"/>
        <v>0</v>
      </c>
      <c r="W387" s="261"/>
      <c r="X387" s="248"/>
      <c r="Y387" s="248"/>
      <c r="Z387" s="248"/>
      <c r="AA387" s="248"/>
    </row>
    <row r="388" spans="1:27" x14ac:dyDescent="0.2">
      <c r="A388" s="248"/>
      <c r="B388" s="248"/>
      <c r="C388" s="248"/>
      <c r="D388" s="248"/>
      <c r="E388" s="248"/>
      <c r="F388" s="248"/>
      <c r="G388" s="248"/>
      <c r="H388" s="248"/>
      <c r="I388" s="248"/>
      <c r="J388" s="248"/>
      <c r="K388" s="248"/>
      <c r="L388" s="248"/>
      <c r="M388" s="248"/>
      <c r="N388" s="248"/>
      <c r="O388" s="248"/>
      <c r="P388" s="248"/>
      <c r="Q388" s="296"/>
      <c r="R388" s="256">
        <f>'Future Work- trip % summary'!B393</f>
        <v>0</v>
      </c>
      <c r="S388" s="313">
        <f>'Future Work- trip % summary'!D393</f>
        <v>0</v>
      </c>
      <c r="T388" s="257">
        <f>'Non-survey input values'!$B$26</f>
        <v>220.3</v>
      </c>
      <c r="U388" s="258">
        <f t="shared" si="10"/>
        <v>0</v>
      </c>
      <c r="V388" s="259">
        <f t="shared" si="11"/>
        <v>0</v>
      </c>
      <c r="W388" s="261"/>
      <c r="X388" s="248"/>
      <c r="Y388" s="248"/>
      <c r="Z388" s="248"/>
      <c r="AA388" s="248"/>
    </row>
    <row r="389" spans="1:27" x14ac:dyDescent="0.2">
      <c r="A389" s="248"/>
      <c r="B389" s="248"/>
      <c r="C389" s="248"/>
      <c r="D389" s="248"/>
      <c r="E389" s="248"/>
      <c r="F389" s="248"/>
      <c r="G389" s="248"/>
      <c r="H389" s="248"/>
      <c r="I389" s="248"/>
      <c r="J389" s="248"/>
      <c r="K389" s="248"/>
      <c r="L389" s="248"/>
      <c r="M389" s="248"/>
      <c r="N389" s="248"/>
      <c r="O389" s="248"/>
      <c r="P389" s="248"/>
      <c r="Q389" s="296"/>
      <c r="R389" s="256">
        <f>'Future Work- trip % summary'!B394</f>
        <v>0</v>
      </c>
      <c r="S389" s="313">
        <f>'Future Work- trip % summary'!D394</f>
        <v>0</v>
      </c>
      <c r="T389" s="257">
        <f>'Non-survey input values'!$B$26</f>
        <v>220.3</v>
      </c>
      <c r="U389" s="258">
        <f t="shared" si="10"/>
        <v>0</v>
      </c>
      <c r="V389" s="259">
        <f t="shared" si="11"/>
        <v>0</v>
      </c>
      <c r="W389" s="261"/>
      <c r="X389" s="248"/>
      <c r="Y389" s="248"/>
      <c r="Z389" s="248"/>
      <c r="AA389" s="248"/>
    </row>
    <row r="390" spans="1:27" x14ac:dyDescent="0.2">
      <c r="A390" s="248"/>
      <c r="B390" s="248"/>
      <c r="C390" s="248"/>
      <c r="D390" s="248"/>
      <c r="E390" s="248"/>
      <c r="F390" s="248"/>
      <c r="G390" s="248"/>
      <c r="H390" s="248"/>
      <c r="I390" s="248"/>
      <c r="J390" s="248"/>
      <c r="K390" s="248"/>
      <c r="L390" s="248"/>
      <c r="M390" s="248"/>
      <c r="N390" s="248"/>
      <c r="O390" s="248"/>
      <c r="P390" s="248"/>
      <c r="Q390" s="296"/>
      <c r="R390" s="256">
        <f>'Future Work- trip % summary'!B395</f>
        <v>0</v>
      </c>
      <c r="S390" s="313">
        <f>'Future Work- trip % summary'!D395</f>
        <v>0</v>
      </c>
      <c r="T390" s="257">
        <f>'Non-survey input values'!$B$26</f>
        <v>220.3</v>
      </c>
      <c r="U390" s="258">
        <f t="shared" si="10"/>
        <v>0</v>
      </c>
      <c r="V390" s="259">
        <f t="shared" si="11"/>
        <v>0</v>
      </c>
      <c r="W390" s="261"/>
      <c r="X390" s="248"/>
      <c r="Y390" s="248"/>
      <c r="Z390" s="248"/>
      <c r="AA390" s="248"/>
    </row>
    <row r="391" spans="1:27" x14ac:dyDescent="0.2">
      <c r="A391" s="248"/>
      <c r="B391" s="248"/>
      <c r="C391" s="248"/>
      <c r="D391" s="248"/>
      <c r="E391" s="248"/>
      <c r="F391" s="248"/>
      <c r="G391" s="248"/>
      <c r="H391" s="248"/>
      <c r="I391" s="248"/>
      <c r="J391" s="248"/>
      <c r="K391" s="248"/>
      <c r="L391" s="248"/>
      <c r="M391" s="248"/>
      <c r="N391" s="248"/>
      <c r="O391" s="248"/>
      <c r="P391" s="248"/>
      <c r="Q391" s="296"/>
      <c r="R391" s="256">
        <f>'Future Work- trip % summary'!B396</f>
        <v>0</v>
      </c>
      <c r="S391" s="313">
        <f>'Future Work- trip % summary'!D396</f>
        <v>0</v>
      </c>
      <c r="T391" s="257">
        <f>'Non-survey input values'!$B$26</f>
        <v>220.3</v>
      </c>
      <c r="U391" s="258">
        <f t="shared" si="10"/>
        <v>0</v>
      </c>
      <c r="V391" s="259">
        <f t="shared" si="11"/>
        <v>0</v>
      </c>
      <c r="W391" s="261"/>
      <c r="X391" s="248"/>
      <c r="Y391" s="248"/>
      <c r="Z391" s="248"/>
      <c r="AA391" s="248"/>
    </row>
    <row r="392" spans="1:27" x14ac:dyDescent="0.2">
      <c r="A392" s="248"/>
      <c r="B392" s="248"/>
      <c r="C392" s="248"/>
      <c r="D392" s="248"/>
      <c r="E392" s="248"/>
      <c r="F392" s="248"/>
      <c r="G392" s="248"/>
      <c r="H392" s="248"/>
      <c r="I392" s="248"/>
      <c r="J392" s="248"/>
      <c r="K392" s="248"/>
      <c r="L392" s="248"/>
      <c r="M392" s="248"/>
      <c r="N392" s="248"/>
      <c r="O392" s="248"/>
      <c r="P392" s="248"/>
      <c r="Q392" s="296"/>
      <c r="R392" s="256">
        <f>'Future Work- trip % summary'!B397</f>
        <v>0</v>
      </c>
      <c r="S392" s="313">
        <f>'Future Work- trip % summary'!D397</f>
        <v>0</v>
      </c>
      <c r="T392" s="257">
        <f>'Non-survey input values'!$B$26</f>
        <v>220.3</v>
      </c>
      <c r="U392" s="258">
        <f t="shared" si="10"/>
        <v>0</v>
      </c>
      <c r="V392" s="259">
        <f t="shared" si="11"/>
        <v>0</v>
      </c>
      <c r="W392" s="261"/>
      <c r="X392" s="248"/>
      <c r="Y392" s="248"/>
      <c r="Z392" s="248"/>
      <c r="AA392" s="248"/>
    </row>
    <row r="393" spans="1:27" x14ac:dyDescent="0.2">
      <c r="A393" s="248"/>
      <c r="B393" s="248"/>
      <c r="C393" s="248"/>
      <c r="D393" s="248"/>
      <c r="E393" s="248"/>
      <c r="F393" s="248"/>
      <c r="G393" s="248"/>
      <c r="H393" s="248"/>
      <c r="I393" s="248"/>
      <c r="J393" s="248"/>
      <c r="K393" s="248"/>
      <c r="L393" s="248"/>
      <c r="M393" s="248"/>
      <c r="N393" s="248"/>
      <c r="O393" s="248"/>
      <c r="P393" s="248"/>
      <c r="Q393" s="296"/>
      <c r="R393" s="256">
        <f>'Future Work- trip % summary'!B398</f>
        <v>0</v>
      </c>
      <c r="S393" s="313">
        <f>'Future Work- trip % summary'!D398</f>
        <v>0</v>
      </c>
      <c r="T393" s="257">
        <f>'Non-survey input values'!$B$26</f>
        <v>220.3</v>
      </c>
      <c r="U393" s="258">
        <f t="shared" si="10"/>
        <v>0</v>
      </c>
      <c r="V393" s="259">
        <f t="shared" si="11"/>
        <v>0</v>
      </c>
      <c r="W393" s="261"/>
      <c r="X393" s="248"/>
      <c r="Y393" s="248"/>
      <c r="Z393" s="248"/>
      <c r="AA393" s="248"/>
    </row>
    <row r="394" spans="1:27" x14ac:dyDescent="0.2">
      <c r="A394" s="248"/>
      <c r="B394" s="248"/>
      <c r="C394" s="248"/>
      <c r="D394" s="248"/>
      <c r="E394" s="248"/>
      <c r="F394" s="248"/>
      <c r="G394" s="248"/>
      <c r="H394" s="248"/>
      <c r="I394" s="248"/>
      <c r="J394" s="248"/>
      <c r="K394" s="248"/>
      <c r="L394" s="248"/>
      <c r="M394" s="248"/>
      <c r="N394" s="248"/>
      <c r="O394" s="248"/>
      <c r="P394" s="248"/>
      <c r="Q394" s="296"/>
      <c r="R394" s="256">
        <f>'Future Work- trip % summary'!B399</f>
        <v>0</v>
      </c>
      <c r="S394" s="313">
        <f>'Future Work- trip % summary'!D399</f>
        <v>0</v>
      </c>
      <c r="T394" s="257">
        <f>'Non-survey input values'!$B$26</f>
        <v>220.3</v>
      </c>
      <c r="U394" s="258">
        <f t="shared" si="10"/>
        <v>0</v>
      </c>
      <c r="V394" s="259">
        <f t="shared" si="11"/>
        <v>0</v>
      </c>
      <c r="W394" s="261"/>
      <c r="X394" s="248"/>
      <c r="Y394" s="248"/>
      <c r="Z394" s="248"/>
      <c r="AA394" s="248"/>
    </row>
    <row r="395" spans="1:27" x14ac:dyDescent="0.2">
      <c r="A395" s="248"/>
      <c r="B395" s="248"/>
      <c r="C395" s="248"/>
      <c r="D395" s="248"/>
      <c r="E395" s="248"/>
      <c r="F395" s="248"/>
      <c r="G395" s="248"/>
      <c r="H395" s="248"/>
      <c r="I395" s="248"/>
      <c r="J395" s="248"/>
      <c r="K395" s="248"/>
      <c r="L395" s="248"/>
      <c r="M395" s="248"/>
      <c r="N395" s="248"/>
      <c r="O395" s="248"/>
      <c r="P395" s="248"/>
      <c r="Q395" s="296"/>
      <c r="R395" s="256">
        <f>'Future Work- trip % summary'!B400</f>
        <v>0</v>
      </c>
      <c r="S395" s="313">
        <f>'Future Work- trip % summary'!D400</f>
        <v>0</v>
      </c>
      <c r="T395" s="257">
        <f>'Non-survey input values'!$B$26</f>
        <v>220.3</v>
      </c>
      <c r="U395" s="258">
        <f t="shared" si="10"/>
        <v>0</v>
      </c>
      <c r="V395" s="259">
        <f t="shared" si="11"/>
        <v>0</v>
      </c>
      <c r="W395" s="261"/>
      <c r="X395" s="248"/>
      <c r="Y395" s="248"/>
      <c r="Z395" s="248"/>
      <c r="AA395" s="248"/>
    </row>
    <row r="396" spans="1:27" x14ac:dyDescent="0.2">
      <c r="A396" s="248"/>
      <c r="B396" s="248"/>
      <c r="C396" s="248"/>
      <c r="D396" s="248"/>
      <c r="E396" s="248"/>
      <c r="F396" s="248"/>
      <c r="G396" s="248"/>
      <c r="H396" s="248"/>
      <c r="I396" s="248"/>
      <c r="J396" s="248"/>
      <c r="K396" s="248"/>
      <c r="L396" s="248"/>
      <c r="M396" s="248"/>
      <c r="N396" s="248"/>
      <c r="O396" s="248"/>
      <c r="P396" s="248"/>
      <c r="Q396" s="296"/>
      <c r="R396" s="256">
        <f>'Future Work- trip % summary'!B401</f>
        <v>0</v>
      </c>
      <c r="S396" s="313">
        <f>'Future Work- trip % summary'!D401</f>
        <v>0</v>
      </c>
      <c r="T396" s="257">
        <f>'Non-survey input values'!$B$26</f>
        <v>220.3</v>
      </c>
      <c r="U396" s="258">
        <f t="shared" ref="U396:U459" si="12">R396/5</f>
        <v>0</v>
      </c>
      <c r="V396" s="259">
        <f t="shared" ref="V396:V459" si="13">$B$5*$S396*$T396*U396</f>
        <v>0</v>
      </c>
      <c r="W396" s="261"/>
      <c r="X396" s="248"/>
      <c r="Y396" s="248"/>
      <c r="Z396" s="248"/>
      <c r="AA396" s="248"/>
    </row>
    <row r="397" spans="1:27" x14ac:dyDescent="0.2">
      <c r="A397" s="248"/>
      <c r="B397" s="248"/>
      <c r="C397" s="248"/>
      <c r="D397" s="248"/>
      <c r="E397" s="248"/>
      <c r="F397" s="248"/>
      <c r="G397" s="248"/>
      <c r="H397" s="248"/>
      <c r="I397" s="248"/>
      <c r="J397" s="248"/>
      <c r="K397" s="248"/>
      <c r="L397" s="248"/>
      <c r="M397" s="248"/>
      <c r="N397" s="248"/>
      <c r="O397" s="248"/>
      <c r="P397" s="248"/>
      <c r="Q397" s="296"/>
      <c r="R397" s="256">
        <f>'Future Work- trip % summary'!B402</f>
        <v>0</v>
      </c>
      <c r="S397" s="313">
        <f>'Future Work- trip % summary'!D402</f>
        <v>0</v>
      </c>
      <c r="T397" s="257">
        <f>'Non-survey input values'!$B$26</f>
        <v>220.3</v>
      </c>
      <c r="U397" s="258">
        <f t="shared" si="12"/>
        <v>0</v>
      </c>
      <c r="V397" s="259">
        <f t="shared" si="13"/>
        <v>0</v>
      </c>
      <c r="W397" s="261"/>
      <c r="X397" s="248"/>
      <c r="Y397" s="248"/>
      <c r="Z397" s="248"/>
      <c r="AA397" s="248"/>
    </row>
    <row r="398" spans="1:27" x14ac:dyDescent="0.2">
      <c r="A398" s="248"/>
      <c r="B398" s="248"/>
      <c r="C398" s="248"/>
      <c r="D398" s="248"/>
      <c r="E398" s="248"/>
      <c r="F398" s="248"/>
      <c r="G398" s="248"/>
      <c r="H398" s="248"/>
      <c r="I398" s="248"/>
      <c r="J398" s="248"/>
      <c r="K398" s="248"/>
      <c r="L398" s="248"/>
      <c r="M398" s="248"/>
      <c r="N398" s="248"/>
      <c r="O398" s="248"/>
      <c r="P398" s="248"/>
      <c r="Q398" s="296"/>
      <c r="R398" s="256">
        <f>'Future Work- trip % summary'!B403</f>
        <v>0</v>
      </c>
      <c r="S398" s="313">
        <f>'Future Work- trip % summary'!D403</f>
        <v>0</v>
      </c>
      <c r="T398" s="257">
        <f>'Non-survey input values'!$B$26</f>
        <v>220.3</v>
      </c>
      <c r="U398" s="258">
        <f t="shared" si="12"/>
        <v>0</v>
      </c>
      <c r="V398" s="259">
        <f t="shared" si="13"/>
        <v>0</v>
      </c>
      <c r="W398" s="261"/>
      <c r="X398" s="248"/>
      <c r="Y398" s="248"/>
      <c r="Z398" s="248"/>
      <c r="AA398" s="248"/>
    </row>
    <row r="399" spans="1:27" x14ac:dyDescent="0.2">
      <c r="A399" s="248"/>
      <c r="B399" s="248"/>
      <c r="C399" s="248"/>
      <c r="D399" s="248"/>
      <c r="E399" s="248"/>
      <c r="F399" s="248"/>
      <c r="G399" s="248"/>
      <c r="H399" s="248"/>
      <c r="I399" s="248"/>
      <c r="J399" s="248"/>
      <c r="K399" s="248"/>
      <c r="L399" s="248"/>
      <c r="M399" s="248"/>
      <c r="N399" s="248"/>
      <c r="O399" s="248"/>
      <c r="P399" s="248"/>
      <c r="Q399" s="296"/>
      <c r="R399" s="256">
        <f>'Future Work- trip % summary'!B404</f>
        <v>0</v>
      </c>
      <c r="S399" s="313">
        <f>'Future Work- trip % summary'!D404</f>
        <v>0</v>
      </c>
      <c r="T399" s="257">
        <f>'Non-survey input values'!$B$26</f>
        <v>220.3</v>
      </c>
      <c r="U399" s="258">
        <f t="shared" si="12"/>
        <v>0</v>
      </c>
      <c r="V399" s="259">
        <f t="shared" si="13"/>
        <v>0</v>
      </c>
      <c r="W399" s="261"/>
      <c r="X399" s="248"/>
      <c r="Y399" s="248"/>
      <c r="Z399" s="248"/>
      <c r="AA399" s="248"/>
    </row>
    <row r="400" spans="1:27" x14ac:dyDescent="0.2">
      <c r="A400" s="248"/>
      <c r="B400" s="248"/>
      <c r="C400" s="248"/>
      <c r="D400" s="248"/>
      <c r="E400" s="248"/>
      <c r="F400" s="248"/>
      <c r="G400" s="248"/>
      <c r="H400" s="248"/>
      <c r="I400" s="248"/>
      <c r="J400" s="248"/>
      <c r="K400" s="248"/>
      <c r="L400" s="248"/>
      <c r="M400" s="248"/>
      <c r="N400" s="248"/>
      <c r="O400" s="248"/>
      <c r="P400" s="248"/>
      <c r="Q400" s="296"/>
      <c r="R400" s="256">
        <f>'Future Work- trip % summary'!B405</f>
        <v>0</v>
      </c>
      <c r="S400" s="313">
        <f>'Future Work- trip % summary'!D405</f>
        <v>0</v>
      </c>
      <c r="T400" s="257">
        <f>'Non-survey input values'!$B$26</f>
        <v>220.3</v>
      </c>
      <c r="U400" s="258">
        <f t="shared" si="12"/>
        <v>0</v>
      </c>
      <c r="V400" s="259">
        <f t="shared" si="13"/>
        <v>0</v>
      </c>
      <c r="W400" s="261"/>
      <c r="X400" s="248"/>
      <c r="Y400" s="248"/>
      <c r="Z400" s="248"/>
      <c r="AA400" s="248"/>
    </row>
    <row r="401" spans="1:27" x14ac:dyDescent="0.2">
      <c r="A401" s="248"/>
      <c r="B401" s="248"/>
      <c r="C401" s="248"/>
      <c r="D401" s="248"/>
      <c r="E401" s="248"/>
      <c r="F401" s="248"/>
      <c r="G401" s="248"/>
      <c r="H401" s="248"/>
      <c r="I401" s="248"/>
      <c r="J401" s="248"/>
      <c r="K401" s="248"/>
      <c r="L401" s="248"/>
      <c r="M401" s="248"/>
      <c r="N401" s="248"/>
      <c r="O401" s="248"/>
      <c r="P401" s="248"/>
      <c r="Q401" s="296"/>
      <c r="R401" s="256">
        <f>'Future Work- trip % summary'!B406</f>
        <v>0</v>
      </c>
      <c r="S401" s="313">
        <f>'Future Work- trip % summary'!D406</f>
        <v>0</v>
      </c>
      <c r="T401" s="257">
        <f>'Non-survey input values'!$B$26</f>
        <v>220.3</v>
      </c>
      <c r="U401" s="258">
        <f t="shared" si="12"/>
        <v>0</v>
      </c>
      <c r="V401" s="259">
        <f t="shared" si="13"/>
        <v>0</v>
      </c>
      <c r="W401" s="261"/>
      <c r="X401" s="248"/>
      <c r="Y401" s="248"/>
      <c r="Z401" s="248"/>
      <c r="AA401" s="248"/>
    </row>
    <row r="402" spans="1:27" x14ac:dyDescent="0.2">
      <c r="A402" s="248"/>
      <c r="B402" s="248"/>
      <c r="C402" s="248"/>
      <c r="D402" s="248"/>
      <c r="E402" s="248"/>
      <c r="F402" s="248"/>
      <c r="G402" s="248"/>
      <c r="H402" s="248"/>
      <c r="I402" s="248"/>
      <c r="J402" s="248"/>
      <c r="K402" s="248"/>
      <c r="L402" s="248"/>
      <c r="M402" s="248"/>
      <c r="N402" s="248"/>
      <c r="O402" s="248"/>
      <c r="P402" s="248"/>
      <c r="Q402" s="296"/>
      <c r="R402" s="256">
        <f>'Future Work- trip % summary'!B407</f>
        <v>0</v>
      </c>
      <c r="S402" s="313">
        <f>'Future Work- trip % summary'!D407</f>
        <v>0</v>
      </c>
      <c r="T402" s="257">
        <f>'Non-survey input values'!$B$26</f>
        <v>220.3</v>
      </c>
      <c r="U402" s="258">
        <f t="shared" si="12"/>
        <v>0</v>
      </c>
      <c r="V402" s="259">
        <f t="shared" si="13"/>
        <v>0</v>
      </c>
      <c r="W402" s="261"/>
      <c r="X402" s="248"/>
      <c r="Y402" s="248"/>
      <c r="Z402" s="248"/>
      <c r="AA402" s="248"/>
    </row>
    <row r="403" spans="1:27" x14ac:dyDescent="0.2">
      <c r="A403" s="248"/>
      <c r="B403" s="248"/>
      <c r="C403" s="248"/>
      <c r="D403" s="248"/>
      <c r="E403" s="248"/>
      <c r="F403" s="248"/>
      <c r="G403" s="248"/>
      <c r="H403" s="248"/>
      <c r="I403" s="248"/>
      <c r="J403" s="248"/>
      <c r="K403" s="248"/>
      <c r="L403" s="248"/>
      <c r="M403" s="248"/>
      <c r="N403" s="248"/>
      <c r="O403" s="248"/>
      <c r="P403" s="248"/>
      <c r="Q403" s="296"/>
      <c r="R403" s="256">
        <f>'Future Work- trip % summary'!B408</f>
        <v>0</v>
      </c>
      <c r="S403" s="313">
        <f>'Future Work- trip % summary'!D408</f>
        <v>0</v>
      </c>
      <c r="T403" s="257">
        <f>'Non-survey input values'!$B$26</f>
        <v>220.3</v>
      </c>
      <c r="U403" s="258">
        <f t="shared" si="12"/>
        <v>0</v>
      </c>
      <c r="V403" s="259">
        <f t="shared" si="13"/>
        <v>0</v>
      </c>
      <c r="W403" s="261"/>
      <c r="X403" s="248"/>
      <c r="Y403" s="248"/>
      <c r="Z403" s="248"/>
      <c r="AA403" s="248"/>
    </row>
    <row r="404" spans="1:27" x14ac:dyDescent="0.2">
      <c r="A404" s="248"/>
      <c r="B404" s="248"/>
      <c r="C404" s="248"/>
      <c r="D404" s="248"/>
      <c r="E404" s="248"/>
      <c r="F404" s="248"/>
      <c r="G404" s="248"/>
      <c r="H404" s="248"/>
      <c r="I404" s="248"/>
      <c r="J404" s="248"/>
      <c r="K404" s="248"/>
      <c r="L404" s="248"/>
      <c r="M404" s="248"/>
      <c r="N404" s="248"/>
      <c r="O404" s="248"/>
      <c r="P404" s="248"/>
      <c r="Q404" s="296"/>
      <c r="R404" s="256">
        <f>'Future Work- trip % summary'!B409</f>
        <v>0</v>
      </c>
      <c r="S404" s="313">
        <f>'Future Work- trip % summary'!D409</f>
        <v>0</v>
      </c>
      <c r="T404" s="257">
        <f>'Non-survey input values'!$B$26</f>
        <v>220.3</v>
      </c>
      <c r="U404" s="258">
        <f t="shared" si="12"/>
        <v>0</v>
      </c>
      <c r="V404" s="259">
        <f t="shared" si="13"/>
        <v>0</v>
      </c>
      <c r="W404" s="261"/>
      <c r="X404" s="248"/>
      <c r="Y404" s="248"/>
      <c r="Z404" s="248"/>
      <c r="AA404" s="248"/>
    </row>
    <row r="405" spans="1:27" x14ac:dyDescent="0.2">
      <c r="A405" s="248"/>
      <c r="B405" s="248"/>
      <c r="C405" s="248"/>
      <c r="D405" s="248"/>
      <c r="E405" s="248"/>
      <c r="F405" s="248"/>
      <c r="G405" s="248"/>
      <c r="H405" s="248"/>
      <c r="I405" s="248"/>
      <c r="J405" s="248"/>
      <c r="K405" s="248"/>
      <c r="L405" s="248"/>
      <c r="M405" s="248"/>
      <c r="N405" s="248"/>
      <c r="O405" s="248"/>
      <c r="P405" s="248"/>
      <c r="Q405" s="296"/>
      <c r="R405" s="256">
        <f>'Future Work- trip % summary'!B410</f>
        <v>0</v>
      </c>
      <c r="S405" s="313">
        <f>'Future Work- trip % summary'!D410</f>
        <v>0</v>
      </c>
      <c r="T405" s="257">
        <f>'Non-survey input values'!$B$26</f>
        <v>220.3</v>
      </c>
      <c r="U405" s="258">
        <f t="shared" si="12"/>
        <v>0</v>
      </c>
      <c r="V405" s="259">
        <f t="shared" si="13"/>
        <v>0</v>
      </c>
      <c r="W405" s="261"/>
      <c r="X405" s="248"/>
      <c r="Y405" s="248"/>
      <c r="Z405" s="248"/>
      <c r="AA405" s="248"/>
    </row>
    <row r="406" spans="1:27" x14ac:dyDescent="0.2">
      <c r="A406" s="248"/>
      <c r="B406" s="248"/>
      <c r="C406" s="248"/>
      <c r="D406" s="248"/>
      <c r="E406" s="248"/>
      <c r="F406" s="248"/>
      <c r="G406" s="248"/>
      <c r="H406" s="248"/>
      <c r="I406" s="248"/>
      <c r="J406" s="248"/>
      <c r="K406" s="248"/>
      <c r="L406" s="248"/>
      <c r="M406" s="248"/>
      <c r="N406" s="248"/>
      <c r="O406" s="248"/>
      <c r="P406" s="248"/>
      <c r="Q406" s="296"/>
      <c r="R406" s="256">
        <f>'Future Work- trip % summary'!B411</f>
        <v>0</v>
      </c>
      <c r="S406" s="313">
        <f>'Future Work- trip % summary'!D411</f>
        <v>0</v>
      </c>
      <c r="T406" s="257">
        <f>'Non-survey input values'!$B$26</f>
        <v>220.3</v>
      </c>
      <c r="U406" s="258">
        <f t="shared" si="12"/>
        <v>0</v>
      </c>
      <c r="V406" s="259">
        <f t="shared" si="13"/>
        <v>0</v>
      </c>
      <c r="W406" s="261"/>
      <c r="X406" s="248"/>
      <c r="Y406" s="248"/>
      <c r="Z406" s="248"/>
      <c r="AA406" s="248"/>
    </row>
    <row r="407" spans="1:27" x14ac:dyDescent="0.2">
      <c r="A407" s="248"/>
      <c r="B407" s="248"/>
      <c r="C407" s="248"/>
      <c r="D407" s="248"/>
      <c r="E407" s="248"/>
      <c r="F407" s="248"/>
      <c r="G407" s="248"/>
      <c r="H407" s="248"/>
      <c r="I407" s="248"/>
      <c r="J407" s="248"/>
      <c r="K407" s="248"/>
      <c r="L407" s="248"/>
      <c r="M407" s="248"/>
      <c r="N407" s="248"/>
      <c r="O407" s="248"/>
      <c r="P407" s="248"/>
      <c r="Q407" s="296"/>
      <c r="R407" s="256">
        <f>'Future Work- trip % summary'!B412</f>
        <v>0</v>
      </c>
      <c r="S407" s="313">
        <f>'Future Work- trip % summary'!D412</f>
        <v>0</v>
      </c>
      <c r="T407" s="257">
        <f>'Non-survey input values'!$B$26</f>
        <v>220.3</v>
      </c>
      <c r="U407" s="258">
        <f t="shared" si="12"/>
        <v>0</v>
      </c>
      <c r="V407" s="259">
        <f t="shared" si="13"/>
        <v>0</v>
      </c>
      <c r="W407" s="261"/>
      <c r="X407" s="248"/>
      <c r="Y407" s="248"/>
      <c r="Z407" s="248"/>
      <c r="AA407" s="248"/>
    </row>
    <row r="408" spans="1:27" x14ac:dyDescent="0.2">
      <c r="A408" s="248"/>
      <c r="B408" s="248"/>
      <c r="C408" s="248"/>
      <c r="D408" s="248"/>
      <c r="E408" s="248"/>
      <c r="F408" s="248"/>
      <c r="G408" s="248"/>
      <c r="H408" s="248"/>
      <c r="I408" s="248"/>
      <c r="J408" s="248"/>
      <c r="K408" s="248"/>
      <c r="L408" s="248"/>
      <c r="M408" s="248"/>
      <c r="N408" s="248"/>
      <c r="O408" s="248"/>
      <c r="P408" s="248"/>
      <c r="Q408" s="296"/>
      <c r="R408" s="256">
        <f>'Future Work- trip % summary'!B413</f>
        <v>0</v>
      </c>
      <c r="S408" s="313">
        <f>'Future Work- trip % summary'!D413</f>
        <v>0</v>
      </c>
      <c r="T408" s="257">
        <f>'Non-survey input values'!$B$26</f>
        <v>220.3</v>
      </c>
      <c r="U408" s="258">
        <f t="shared" si="12"/>
        <v>0</v>
      </c>
      <c r="V408" s="259">
        <f t="shared" si="13"/>
        <v>0</v>
      </c>
      <c r="W408" s="261"/>
      <c r="X408" s="248"/>
      <c r="Y408" s="248"/>
      <c r="Z408" s="248"/>
      <c r="AA408" s="248"/>
    </row>
    <row r="409" spans="1:27" x14ac:dyDescent="0.2">
      <c r="A409" s="248"/>
      <c r="B409" s="248"/>
      <c r="C409" s="248"/>
      <c r="D409" s="248"/>
      <c r="E409" s="248"/>
      <c r="F409" s="248"/>
      <c r="G409" s="248"/>
      <c r="H409" s="248"/>
      <c r="I409" s="248"/>
      <c r="J409" s="248"/>
      <c r="K409" s="248"/>
      <c r="L409" s="248"/>
      <c r="M409" s="248"/>
      <c r="N409" s="248"/>
      <c r="O409" s="248"/>
      <c r="P409" s="248"/>
      <c r="Q409" s="296"/>
      <c r="R409" s="256">
        <f>'Future Work- trip % summary'!B414</f>
        <v>0</v>
      </c>
      <c r="S409" s="313">
        <f>'Future Work- trip % summary'!D414</f>
        <v>0</v>
      </c>
      <c r="T409" s="257">
        <f>'Non-survey input values'!$B$26</f>
        <v>220.3</v>
      </c>
      <c r="U409" s="258">
        <f t="shared" si="12"/>
        <v>0</v>
      </c>
      <c r="V409" s="259">
        <f t="shared" si="13"/>
        <v>0</v>
      </c>
      <c r="W409" s="261"/>
      <c r="X409" s="248"/>
      <c r="Y409" s="248"/>
      <c r="Z409" s="248"/>
      <c r="AA409" s="248"/>
    </row>
    <row r="410" spans="1:27" x14ac:dyDescent="0.2">
      <c r="A410" s="248"/>
      <c r="B410" s="248"/>
      <c r="C410" s="248"/>
      <c r="D410" s="248"/>
      <c r="E410" s="248"/>
      <c r="F410" s="248"/>
      <c r="G410" s="248"/>
      <c r="H410" s="248"/>
      <c r="I410" s="248"/>
      <c r="J410" s="248"/>
      <c r="K410" s="248"/>
      <c r="L410" s="248"/>
      <c r="M410" s="248"/>
      <c r="N410" s="248"/>
      <c r="O410" s="248"/>
      <c r="P410" s="248"/>
      <c r="Q410" s="296"/>
      <c r="R410" s="256">
        <f>'Future Work- trip % summary'!B415</f>
        <v>0</v>
      </c>
      <c r="S410" s="313">
        <f>'Future Work- trip % summary'!D415</f>
        <v>0</v>
      </c>
      <c r="T410" s="257">
        <f>'Non-survey input values'!$B$26</f>
        <v>220.3</v>
      </c>
      <c r="U410" s="258">
        <f t="shared" si="12"/>
        <v>0</v>
      </c>
      <c r="V410" s="259">
        <f t="shared" si="13"/>
        <v>0</v>
      </c>
      <c r="W410" s="261"/>
      <c r="X410" s="248"/>
      <c r="Y410" s="248"/>
      <c r="Z410" s="248"/>
      <c r="AA410" s="248"/>
    </row>
    <row r="411" spans="1:27" x14ac:dyDescent="0.2">
      <c r="A411" s="248"/>
      <c r="B411" s="248"/>
      <c r="C411" s="248"/>
      <c r="D411" s="248"/>
      <c r="E411" s="248"/>
      <c r="F411" s="248"/>
      <c r="G411" s="248"/>
      <c r="H411" s="248"/>
      <c r="I411" s="248"/>
      <c r="J411" s="248"/>
      <c r="K411" s="248"/>
      <c r="L411" s="248"/>
      <c r="M411" s="248"/>
      <c r="N411" s="248"/>
      <c r="O411" s="248"/>
      <c r="P411" s="248"/>
      <c r="Q411" s="296"/>
      <c r="R411" s="256">
        <f>'Future Work- trip % summary'!B416</f>
        <v>0</v>
      </c>
      <c r="S411" s="313">
        <f>'Future Work- trip % summary'!D416</f>
        <v>0</v>
      </c>
      <c r="T411" s="257">
        <f>'Non-survey input values'!$B$26</f>
        <v>220.3</v>
      </c>
      <c r="U411" s="258">
        <f t="shared" si="12"/>
        <v>0</v>
      </c>
      <c r="V411" s="259">
        <f t="shared" si="13"/>
        <v>0</v>
      </c>
      <c r="W411" s="261"/>
      <c r="X411" s="248"/>
      <c r="Y411" s="248"/>
      <c r="Z411" s="248"/>
      <c r="AA411" s="248"/>
    </row>
    <row r="412" spans="1:27" x14ac:dyDescent="0.2">
      <c r="A412" s="248"/>
      <c r="B412" s="248"/>
      <c r="C412" s="248"/>
      <c r="D412" s="248"/>
      <c r="E412" s="248"/>
      <c r="F412" s="248"/>
      <c r="G412" s="248"/>
      <c r="H412" s="248"/>
      <c r="I412" s="248"/>
      <c r="J412" s="248"/>
      <c r="K412" s="248"/>
      <c r="L412" s="248"/>
      <c r="M412" s="248"/>
      <c r="N412" s="248"/>
      <c r="O412" s="248"/>
      <c r="P412" s="248"/>
      <c r="Q412" s="296"/>
      <c r="R412" s="256">
        <f>'Future Work- trip % summary'!B417</f>
        <v>0</v>
      </c>
      <c r="S412" s="313">
        <f>'Future Work- trip % summary'!D417</f>
        <v>0</v>
      </c>
      <c r="T412" s="257">
        <f>'Non-survey input values'!$B$26</f>
        <v>220.3</v>
      </c>
      <c r="U412" s="258">
        <f t="shared" si="12"/>
        <v>0</v>
      </c>
      <c r="V412" s="259">
        <f t="shared" si="13"/>
        <v>0</v>
      </c>
      <c r="W412" s="261"/>
      <c r="X412" s="248"/>
      <c r="Y412" s="248"/>
      <c r="Z412" s="248"/>
      <c r="AA412" s="248"/>
    </row>
    <row r="413" spans="1:27" x14ac:dyDescent="0.2">
      <c r="A413" s="248"/>
      <c r="B413" s="248"/>
      <c r="C413" s="248"/>
      <c r="D413" s="248"/>
      <c r="E413" s="248"/>
      <c r="F413" s="248"/>
      <c r="G413" s="248"/>
      <c r="H413" s="248"/>
      <c r="I413" s="248"/>
      <c r="J413" s="248"/>
      <c r="K413" s="248"/>
      <c r="L413" s="248"/>
      <c r="M413" s="248"/>
      <c r="N413" s="248"/>
      <c r="O413" s="248"/>
      <c r="P413" s="248"/>
      <c r="Q413" s="296"/>
      <c r="R413" s="256">
        <f>'Future Work- trip % summary'!B418</f>
        <v>0</v>
      </c>
      <c r="S413" s="313">
        <f>'Future Work- trip % summary'!D418</f>
        <v>0</v>
      </c>
      <c r="T413" s="257">
        <f>'Non-survey input values'!$B$26</f>
        <v>220.3</v>
      </c>
      <c r="U413" s="258">
        <f t="shared" si="12"/>
        <v>0</v>
      </c>
      <c r="V413" s="259">
        <f t="shared" si="13"/>
        <v>0</v>
      </c>
      <c r="W413" s="261"/>
      <c r="X413" s="248"/>
      <c r="Y413" s="248"/>
      <c r="Z413" s="248"/>
      <c r="AA413" s="248"/>
    </row>
    <row r="414" spans="1:27" x14ac:dyDescent="0.2">
      <c r="A414" s="248"/>
      <c r="B414" s="248"/>
      <c r="C414" s="248"/>
      <c r="D414" s="248"/>
      <c r="E414" s="248"/>
      <c r="F414" s="248"/>
      <c r="G414" s="248"/>
      <c r="H414" s="248"/>
      <c r="I414" s="248"/>
      <c r="J414" s="248"/>
      <c r="K414" s="248"/>
      <c r="L414" s="248"/>
      <c r="M414" s="248"/>
      <c r="N414" s="248"/>
      <c r="O414" s="248"/>
      <c r="P414" s="248"/>
      <c r="Q414" s="296"/>
      <c r="R414" s="256">
        <f>'Future Work- trip % summary'!B419</f>
        <v>0</v>
      </c>
      <c r="S414" s="313">
        <f>'Future Work- trip % summary'!D419</f>
        <v>0</v>
      </c>
      <c r="T414" s="257">
        <f>'Non-survey input values'!$B$26</f>
        <v>220.3</v>
      </c>
      <c r="U414" s="258">
        <f t="shared" si="12"/>
        <v>0</v>
      </c>
      <c r="V414" s="259">
        <f t="shared" si="13"/>
        <v>0</v>
      </c>
      <c r="W414" s="261"/>
      <c r="X414" s="248"/>
      <c r="Y414" s="248"/>
      <c r="Z414" s="248"/>
      <c r="AA414" s="248"/>
    </row>
    <row r="415" spans="1:27" x14ac:dyDescent="0.2">
      <c r="A415" s="248"/>
      <c r="B415" s="248"/>
      <c r="C415" s="248"/>
      <c r="D415" s="248"/>
      <c r="E415" s="248"/>
      <c r="F415" s="248"/>
      <c r="G415" s="248"/>
      <c r="H415" s="248"/>
      <c r="I415" s="248"/>
      <c r="J415" s="248"/>
      <c r="K415" s="248"/>
      <c r="L415" s="248"/>
      <c r="M415" s="248"/>
      <c r="N415" s="248"/>
      <c r="O415" s="248"/>
      <c r="P415" s="248"/>
      <c r="Q415" s="296"/>
      <c r="R415" s="256">
        <f>'Future Work- trip % summary'!B420</f>
        <v>0</v>
      </c>
      <c r="S415" s="313">
        <f>'Future Work- trip % summary'!D420</f>
        <v>0</v>
      </c>
      <c r="T415" s="257">
        <f>'Non-survey input values'!$B$26</f>
        <v>220.3</v>
      </c>
      <c r="U415" s="258">
        <f t="shared" si="12"/>
        <v>0</v>
      </c>
      <c r="V415" s="259">
        <f t="shared" si="13"/>
        <v>0</v>
      </c>
      <c r="W415" s="261"/>
      <c r="X415" s="248"/>
      <c r="Y415" s="248"/>
      <c r="Z415" s="248"/>
      <c r="AA415" s="248"/>
    </row>
    <row r="416" spans="1:27" x14ac:dyDescent="0.2">
      <c r="A416" s="248"/>
      <c r="B416" s="248"/>
      <c r="C416" s="248"/>
      <c r="D416" s="248"/>
      <c r="E416" s="248"/>
      <c r="F416" s="248"/>
      <c r="G416" s="248"/>
      <c r="H416" s="248"/>
      <c r="I416" s="248"/>
      <c r="J416" s="248"/>
      <c r="K416" s="248"/>
      <c r="L416" s="248"/>
      <c r="M416" s="248"/>
      <c r="N416" s="248"/>
      <c r="O416" s="248"/>
      <c r="P416" s="248"/>
      <c r="Q416" s="296"/>
      <c r="R416" s="256">
        <f>'Future Work- trip % summary'!B421</f>
        <v>0</v>
      </c>
      <c r="S416" s="313">
        <f>'Future Work- trip % summary'!D421</f>
        <v>0</v>
      </c>
      <c r="T416" s="257">
        <f>'Non-survey input values'!$B$26</f>
        <v>220.3</v>
      </c>
      <c r="U416" s="258">
        <f t="shared" si="12"/>
        <v>0</v>
      </c>
      <c r="V416" s="259">
        <f t="shared" si="13"/>
        <v>0</v>
      </c>
      <c r="W416" s="261"/>
      <c r="X416" s="248"/>
      <c r="Y416" s="248"/>
      <c r="Z416" s="248"/>
      <c r="AA416" s="248"/>
    </row>
    <row r="417" spans="1:27" x14ac:dyDescent="0.2">
      <c r="A417" s="248"/>
      <c r="B417" s="248"/>
      <c r="C417" s="248"/>
      <c r="D417" s="248"/>
      <c r="E417" s="248"/>
      <c r="F417" s="248"/>
      <c r="G417" s="248"/>
      <c r="H417" s="248"/>
      <c r="I417" s="248"/>
      <c r="J417" s="248"/>
      <c r="K417" s="248"/>
      <c r="L417" s="248"/>
      <c r="M417" s="248"/>
      <c r="N417" s="248"/>
      <c r="O417" s="248"/>
      <c r="P417" s="248"/>
      <c r="Q417" s="296"/>
      <c r="R417" s="256">
        <f>'Future Work- trip % summary'!B422</f>
        <v>0</v>
      </c>
      <c r="S417" s="313">
        <f>'Future Work- trip % summary'!D422</f>
        <v>0</v>
      </c>
      <c r="T417" s="257">
        <f>'Non-survey input values'!$B$26</f>
        <v>220.3</v>
      </c>
      <c r="U417" s="258">
        <f t="shared" si="12"/>
        <v>0</v>
      </c>
      <c r="V417" s="259">
        <f t="shared" si="13"/>
        <v>0</v>
      </c>
      <c r="W417" s="261"/>
      <c r="X417" s="248"/>
      <c r="Y417" s="248"/>
      <c r="Z417" s="248"/>
      <c r="AA417" s="248"/>
    </row>
    <row r="418" spans="1:27" x14ac:dyDescent="0.2">
      <c r="A418" s="248"/>
      <c r="B418" s="248"/>
      <c r="C418" s="248"/>
      <c r="D418" s="248"/>
      <c r="E418" s="248"/>
      <c r="F418" s="248"/>
      <c r="G418" s="248"/>
      <c r="H418" s="248"/>
      <c r="I418" s="248"/>
      <c r="J418" s="248"/>
      <c r="K418" s="248"/>
      <c r="L418" s="248"/>
      <c r="M418" s="248"/>
      <c r="N418" s="248"/>
      <c r="O418" s="248"/>
      <c r="P418" s="248"/>
      <c r="Q418" s="296"/>
      <c r="R418" s="256">
        <f>'Future Work- trip % summary'!B423</f>
        <v>0</v>
      </c>
      <c r="S418" s="313">
        <f>'Future Work- trip % summary'!D423</f>
        <v>0</v>
      </c>
      <c r="T418" s="257">
        <f>'Non-survey input values'!$B$26</f>
        <v>220.3</v>
      </c>
      <c r="U418" s="258">
        <f t="shared" si="12"/>
        <v>0</v>
      </c>
      <c r="V418" s="259">
        <f t="shared" si="13"/>
        <v>0</v>
      </c>
      <c r="W418" s="261"/>
      <c r="X418" s="248"/>
      <c r="Y418" s="248"/>
      <c r="Z418" s="248"/>
      <c r="AA418" s="248"/>
    </row>
    <row r="419" spans="1:27" x14ac:dyDescent="0.2">
      <c r="A419" s="248"/>
      <c r="B419" s="248"/>
      <c r="C419" s="248"/>
      <c r="D419" s="248"/>
      <c r="E419" s="248"/>
      <c r="F419" s="248"/>
      <c r="G419" s="248"/>
      <c r="H419" s="248"/>
      <c r="I419" s="248"/>
      <c r="J419" s="248"/>
      <c r="K419" s="248"/>
      <c r="L419" s="248"/>
      <c r="M419" s="248"/>
      <c r="N419" s="248"/>
      <c r="O419" s="248"/>
      <c r="P419" s="248"/>
      <c r="Q419" s="296"/>
      <c r="R419" s="256">
        <f>'Future Work- trip % summary'!B424</f>
        <v>0</v>
      </c>
      <c r="S419" s="313">
        <f>'Future Work- trip % summary'!D424</f>
        <v>0</v>
      </c>
      <c r="T419" s="257">
        <f>'Non-survey input values'!$B$26</f>
        <v>220.3</v>
      </c>
      <c r="U419" s="258">
        <f t="shared" si="12"/>
        <v>0</v>
      </c>
      <c r="V419" s="259">
        <f t="shared" si="13"/>
        <v>0</v>
      </c>
      <c r="W419" s="261"/>
      <c r="X419" s="248"/>
      <c r="Y419" s="248"/>
      <c r="Z419" s="248"/>
      <c r="AA419" s="248"/>
    </row>
    <row r="420" spans="1:27" x14ac:dyDescent="0.2">
      <c r="A420" s="248"/>
      <c r="B420" s="248"/>
      <c r="C420" s="248"/>
      <c r="D420" s="248"/>
      <c r="E420" s="248"/>
      <c r="F420" s="248"/>
      <c r="G420" s="248"/>
      <c r="H420" s="248"/>
      <c r="I420" s="248"/>
      <c r="J420" s="248"/>
      <c r="K420" s="248"/>
      <c r="L420" s="248"/>
      <c r="M420" s="248"/>
      <c r="N420" s="248"/>
      <c r="O420" s="248"/>
      <c r="P420" s="248"/>
      <c r="Q420" s="296"/>
      <c r="R420" s="256">
        <f>'Future Work- trip % summary'!B425</f>
        <v>0</v>
      </c>
      <c r="S420" s="313">
        <f>'Future Work- trip % summary'!D425</f>
        <v>0</v>
      </c>
      <c r="T420" s="257">
        <f>'Non-survey input values'!$B$26</f>
        <v>220.3</v>
      </c>
      <c r="U420" s="258">
        <f t="shared" si="12"/>
        <v>0</v>
      </c>
      <c r="V420" s="259">
        <f t="shared" si="13"/>
        <v>0</v>
      </c>
      <c r="W420" s="261"/>
      <c r="X420" s="248"/>
      <c r="Y420" s="248"/>
      <c r="Z420" s="248"/>
      <c r="AA420" s="248"/>
    </row>
    <row r="421" spans="1:27" x14ac:dyDescent="0.2">
      <c r="A421" s="248"/>
      <c r="B421" s="248"/>
      <c r="C421" s="248"/>
      <c r="D421" s="248"/>
      <c r="E421" s="248"/>
      <c r="F421" s="248"/>
      <c r="G421" s="248"/>
      <c r="H421" s="248"/>
      <c r="I421" s="248"/>
      <c r="J421" s="248"/>
      <c r="K421" s="248"/>
      <c r="L421" s="248"/>
      <c r="M421" s="248"/>
      <c r="N421" s="248"/>
      <c r="O421" s="248"/>
      <c r="P421" s="248"/>
      <c r="Q421" s="296"/>
      <c r="R421" s="256">
        <f>'Future Work- trip % summary'!B426</f>
        <v>0</v>
      </c>
      <c r="S421" s="313">
        <f>'Future Work- trip % summary'!D426</f>
        <v>0</v>
      </c>
      <c r="T421" s="257">
        <f>'Non-survey input values'!$B$26</f>
        <v>220.3</v>
      </c>
      <c r="U421" s="258">
        <f t="shared" si="12"/>
        <v>0</v>
      </c>
      <c r="V421" s="259">
        <f t="shared" si="13"/>
        <v>0</v>
      </c>
      <c r="W421" s="261"/>
      <c r="X421" s="248"/>
      <c r="Y421" s="248"/>
      <c r="Z421" s="248"/>
      <c r="AA421" s="248"/>
    </row>
    <row r="422" spans="1:27" x14ac:dyDescent="0.2">
      <c r="A422" s="248"/>
      <c r="B422" s="248"/>
      <c r="C422" s="248"/>
      <c r="D422" s="248"/>
      <c r="E422" s="248"/>
      <c r="F422" s="248"/>
      <c r="G422" s="248"/>
      <c r="H422" s="248"/>
      <c r="I422" s="248"/>
      <c r="J422" s="248"/>
      <c r="K422" s="248"/>
      <c r="L422" s="248"/>
      <c r="M422" s="248"/>
      <c r="N422" s="248"/>
      <c r="O422" s="248"/>
      <c r="P422" s="248"/>
      <c r="Q422" s="296"/>
      <c r="R422" s="256">
        <f>'Future Work- trip % summary'!B427</f>
        <v>0</v>
      </c>
      <c r="S422" s="313">
        <f>'Future Work- trip % summary'!D427</f>
        <v>0</v>
      </c>
      <c r="T422" s="257">
        <f>'Non-survey input values'!$B$26</f>
        <v>220.3</v>
      </c>
      <c r="U422" s="258">
        <f t="shared" si="12"/>
        <v>0</v>
      </c>
      <c r="V422" s="259">
        <f t="shared" si="13"/>
        <v>0</v>
      </c>
      <c r="W422" s="261"/>
      <c r="X422" s="248"/>
      <c r="Y422" s="248"/>
      <c r="Z422" s="248"/>
      <c r="AA422" s="248"/>
    </row>
    <row r="423" spans="1:27" x14ac:dyDescent="0.2">
      <c r="A423" s="248"/>
      <c r="B423" s="248"/>
      <c r="C423" s="248"/>
      <c r="D423" s="248"/>
      <c r="E423" s="248"/>
      <c r="F423" s="248"/>
      <c r="G423" s="248"/>
      <c r="H423" s="248"/>
      <c r="I423" s="248"/>
      <c r="J423" s="248"/>
      <c r="K423" s="248"/>
      <c r="L423" s="248"/>
      <c r="M423" s="248"/>
      <c r="N423" s="248"/>
      <c r="O423" s="248"/>
      <c r="P423" s="248"/>
      <c r="Q423" s="296"/>
      <c r="R423" s="256">
        <f>'Future Work- trip % summary'!B428</f>
        <v>0</v>
      </c>
      <c r="S423" s="313">
        <f>'Future Work- trip % summary'!D428</f>
        <v>0</v>
      </c>
      <c r="T423" s="257">
        <f>'Non-survey input values'!$B$26</f>
        <v>220.3</v>
      </c>
      <c r="U423" s="258">
        <f t="shared" si="12"/>
        <v>0</v>
      </c>
      <c r="V423" s="259">
        <f t="shared" si="13"/>
        <v>0</v>
      </c>
      <c r="W423" s="261"/>
      <c r="X423" s="248"/>
      <c r="Y423" s="248"/>
      <c r="Z423" s="248"/>
      <c r="AA423" s="248"/>
    </row>
    <row r="424" spans="1:27" x14ac:dyDescent="0.2">
      <c r="A424" s="248"/>
      <c r="B424" s="248"/>
      <c r="C424" s="248"/>
      <c r="D424" s="248"/>
      <c r="E424" s="248"/>
      <c r="F424" s="248"/>
      <c r="G424" s="248"/>
      <c r="H424" s="248"/>
      <c r="I424" s="248"/>
      <c r="J424" s="248"/>
      <c r="K424" s="248"/>
      <c r="L424" s="248"/>
      <c r="M424" s="248"/>
      <c r="N424" s="248"/>
      <c r="O424" s="248"/>
      <c r="P424" s="248"/>
      <c r="Q424" s="296"/>
      <c r="R424" s="256">
        <f>'Future Work- trip % summary'!B429</f>
        <v>0</v>
      </c>
      <c r="S424" s="313">
        <f>'Future Work- trip % summary'!D429</f>
        <v>0</v>
      </c>
      <c r="T424" s="257">
        <f>'Non-survey input values'!$B$26</f>
        <v>220.3</v>
      </c>
      <c r="U424" s="258">
        <f t="shared" si="12"/>
        <v>0</v>
      </c>
      <c r="V424" s="259">
        <f t="shared" si="13"/>
        <v>0</v>
      </c>
      <c r="W424" s="261"/>
      <c r="X424" s="248"/>
      <c r="Y424" s="248"/>
      <c r="Z424" s="248"/>
      <c r="AA424" s="248"/>
    </row>
    <row r="425" spans="1:27" x14ac:dyDescent="0.2">
      <c r="A425" s="248"/>
      <c r="B425" s="248"/>
      <c r="C425" s="248"/>
      <c r="D425" s="248"/>
      <c r="E425" s="248"/>
      <c r="F425" s="248"/>
      <c r="G425" s="248"/>
      <c r="H425" s="248"/>
      <c r="I425" s="248"/>
      <c r="J425" s="248"/>
      <c r="K425" s="248"/>
      <c r="L425" s="248"/>
      <c r="M425" s="248"/>
      <c r="N425" s="248"/>
      <c r="O425" s="248"/>
      <c r="P425" s="248"/>
      <c r="Q425" s="296"/>
      <c r="R425" s="256">
        <f>'Future Work- trip % summary'!B430</f>
        <v>0</v>
      </c>
      <c r="S425" s="313">
        <f>'Future Work- trip % summary'!D430</f>
        <v>0</v>
      </c>
      <c r="T425" s="257">
        <f>'Non-survey input values'!$B$26</f>
        <v>220.3</v>
      </c>
      <c r="U425" s="258">
        <f t="shared" si="12"/>
        <v>0</v>
      </c>
      <c r="V425" s="259">
        <f t="shared" si="13"/>
        <v>0</v>
      </c>
      <c r="W425" s="261"/>
      <c r="X425" s="248"/>
      <c r="Y425" s="248"/>
      <c r="Z425" s="248"/>
      <c r="AA425" s="248"/>
    </row>
    <row r="426" spans="1:27" x14ac:dyDescent="0.2">
      <c r="A426" s="248"/>
      <c r="B426" s="248"/>
      <c r="C426" s="248"/>
      <c r="D426" s="248"/>
      <c r="E426" s="248"/>
      <c r="F426" s="248"/>
      <c r="G426" s="248"/>
      <c r="H426" s="248"/>
      <c r="I426" s="248"/>
      <c r="J426" s="248"/>
      <c r="K426" s="248"/>
      <c r="L426" s="248"/>
      <c r="M426" s="248"/>
      <c r="N426" s="248"/>
      <c r="O426" s="248"/>
      <c r="P426" s="248"/>
      <c r="Q426" s="296"/>
      <c r="R426" s="256">
        <f>'Future Work- trip % summary'!B431</f>
        <v>0</v>
      </c>
      <c r="S426" s="313">
        <f>'Future Work- trip % summary'!D431</f>
        <v>0</v>
      </c>
      <c r="T426" s="257">
        <f>'Non-survey input values'!$B$26</f>
        <v>220.3</v>
      </c>
      <c r="U426" s="258">
        <f t="shared" si="12"/>
        <v>0</v>
      </c>
      <c r="V426" s="259">
        <f t="shared" si="13"/>
        <v>0</v>
      </c>
      <c r="W426" s="261"/>
      <c r="X426" s="248"/>
      <c r="Y426" s="248"/>
      <c r="Z426" s="248"/>
      <c r="AA426" s="248"/>
    </row>
    <row r="427" spans="1:27" x14ac:dyDescent="0.2">
      <c r="A427" s="248"/>
      <c r="B427" s="248"/>
      <c r="C427" s="248"/>
      <c r="D427" s="248"/>
      <c r="E427" s="248"/>
      <c r="F427" s="248"/>
      <c r="G427" s="248"/>
      <c r="H427" s="248"/>
      <c r="I427" s="248"/>
      <c r="J427" s="248"/>
      <c r="K427" s="248"/>
      <c r="L427" s="248"/>
      <c r="M427" s="248"/>
      <c r="N427" s="248"/>
      <c r="O427" s="248"/>
      <c r="P427" s="248"/>
      <c r="Q427" s="296"/>
      <c r="R427" s="256">
        <f>'Future Work- trip % summary'!B432</f>
        <v>0</v>
      </c>
      <c r="S427" s="313">
        <f>'Future Work- trip % summary'!D432</f>
        <v>0</v>
      </c>
      <c r="T427" s="257">
        <f>'Non-survey input values'!$B$26</f>
        <v>220.3</v>
      </c>
      <c r="U427" s="258">
        <f t="shared" si="12"/>
        <v>0</v>
      </c>
      <c r="V427" s="259">
        <f t="shared" si="13"/>
        <v>0</v>
      </c>
      <c r="W427" s="261"/>
      <c r="X427" s="248"/>
      <c r="Y427" s="248"/>
      <c r="Z427" s="248"/>
      <c r="AA427" s="248"/>
    </row>
    <row r="428" spans="1:27" x14ac:dyDescent="0.2">
      <c r="A428" s="248"/>
      <c r="B428" s="248"/>
      <c r="C428" s="248"/>
      <c r="D428" s="248"/>
      <c r="E428" s="248"/>
      <c r="F428" s="248"/>
      <c r="G428" s="248"/>
      <c r="H428" s="248"/>
      <c r="I428" s="248"/>
      <c r="J428" s="248"/>
      <c r="K428" s="248"/>
      <c r="L428" s="248"/>
      <c r="M428" s="248"/>
      <c r="N428" s="248"/>
      <c r="O428" s="248"/>
      <c r="P428" s="248"/>
      <c r="Q428" s="296"/>
      <c r="R428" s="256">
        <f>'Future Work- trip % summary'!B433</f>
        <v>0</v>
      </c>
      <c r="S428" s="313">
        <f>'Future Work- trip % summary'!D433</f>
        <v>0</v>
      </c>
      <c r="T428" s="257">
        <f>'Non-survey input values'!$B$26</f>
        <v>220.3</v>
      </c>
      <c r="U428" s="258">
        <f t="shared" si="12"/>
        <v>0</v>
      </c>
      <c r="V428" s="259">
        <f t="shared" si="13"/>
        <v>0</v>
      </c>
      <c r="W428" s="261"/>
      <c r="X428" s="248"/>
      <c r="Y428" s="248"/>
      <c r="Z428" s="248"/>
      <c r="AA428" s="248"/>
    </row>
    <row r="429" spans="1:27" x14ac:dyDescent="0.2">
      <c r="A429" s="248"/>
      <c r="B429" s="248"/>
      <c r="C429" s="248"/>
      <c r="D429" s="248"/>
      <c r="E429" s="248"/>
      <c r="F429" s="248"/>
      <c r="G429" s="248"/>
      <c r="H429" s="248"/>
      <c r="I429" s="248"/>
      <c r="J429" s="248"/>
      <c r="K429" s="248"/>
      <c r="L429" s="248"/>
      <c r="M429" s="248"/>
      <c r="N429" s="248"/>
      <c r="O429" s="248"/>
      <c r="P429" s="248"/>
      <c r="Q429" s="296"/>
      <c r="R429" s="256">
        <f>'Future Work- trip % summary'!B434</f>
        <v>0</v>
      </c>
      <c r="S429" s="313">
        <f>'Future Work- trip % summary'!D434</f>
        <v>0</v>
      </c>
      <c r="T429" s="257">
        <f>'Non-survey input values'!$B$26</f>
        <v>220.3</v>
      </c>
      <c r="U429" s="258">
        <f t="shared" si="12"/>
        <v>0</v>
      </c>
      <c r="V429" s="259">
        <f t="shared" si="13"/>
        <v>0</v>
      </c>
      <c r="W429" s="261"/>
      <c r="X429" s="248"/>
      <c r="Y429" s="248"/>
      <c r="Z429" s="248"/>
      <c r="AA429" s="248"/>
    </row>
    <row r="430" spans="1:27" x14ac:dyDescent="0.2">
      <c r="A430" s="248"/>
      <c r="B430" s="248"/>
      <c r="C430" s="248"/>
      <c r="D430" s="248"/>
      <c r="E430" s="248"/>
      <c r="F430" s="248"/>
      <c r="G430" s="248"/>
      <c r="H430" s="248"/>
      <c r="I430" s="248"/>
      <c r="J430" s="248"/>
      <c r="K430" s="248"/>
      <c r="L430" s="248"/>
      <c r="M430" s="248"/>
      <c r="N430" s="248"/>
      <c r="O430" s="248"/>
      <c r="P430" s="248"/>
      <c r="Q430" s="296"/>
      <c r="R430" s="256">
        <f>'Future Work- trip % summary'!B435</f>
        <v>0</v>
      </c>
      <c r="S430" s="313">
        <f>'Future Work- trip % summary'!D435</f>
        <v>0</v>
      </c>
      <c r="T430" s="257">
        <f>'Non-survey input values'!$B$26</f>
        <v>220.3</v>
      </c>
      <c r="U430" s="258">
        <f t="shared" si="12"/>
        <v>0</v>
      </c>
      <c r="V430" s="259">
        <f t="shared" si="13"/>
        <v>0</v>
      </c>
      <c r="W430" s="261"/>
      <c r="X430" s="248"/>
      <c r="Y430" s="248"/>
      <c r="Z430" s="248"/>
      <c r="AA430" s="248"/>
    </row>
    <row r="431" spans="1:27" x14ac:dyDescent="0.2">
      <c r="A431" s="248"/>
      <c r="B431" s="248"/>
      <c r="C431" s="248"/>
      <c r="D431" s="248"/>
      <c r="E431" s="248"/>
      <c r="F431" s="248"/>
      <c r="G431" s="248"/>
      <c r="H431" s="248"/>
      <c r="I431" s="248"/>
      <c r="J431" s="248"/>
      <c r="K431" s="248"/>
      <c r="L431" s="248"/>
      <c r="M431" s="248"/>
      <c r="N431" s="248"/>
      <c r="O431" s="248"/>
      <c r="P431" s="248"/>
      <c r="Q431" s="296"/>
      <c r="R431" s="256">
        <f>'Future Work- trip % summary'!B436</f>
        <v>0</v>
      </c>
      <c r="S431" s="313">
        <f>'Future Work- trip % summary'!D436</f>
        <v>0</v>
      </c>
      <c r="T431" s="257">
        <f>'Non-survey input values'!$B$26</f>
        <v>220.3</v>
      </c>
      <c r="U431" s="258">
        <f t="shared" si="12"/>
        <v>0</v>
      </c>
      <c r="V431" s="259">
        <f t="shared" si="13"/>
        <v>0</v>
      </c>
      <c r="W431" s="261"/>
      <c r="X431" s="248"/>
      <c r="Y431" s="248"/>
      <c r="Z431" s="248"/>
      <c r="AA431" s="248"/>
    </row>
    <row r="432" spans="1:27" x14ac:dyDescent="0.2">
      <c r="A432" s="248"/>
      <c r="B432" s="248"/>
      <c r="C432" s="248"/>
      <c r="D432" s="248"/>
      <c r="E432" s="248"/>
      <c r="F432" s="248"/>
      <c r="G432" s="248"/>
      <c r="H432" s="248"/>
      <c r="I432" s="248"/>
      <c r="J432" s="248"/>
      <c r="K432" s="248"/>
      <c r="L432" s="248"/>
      <c r="M432" s="248"/>
      <c r="N432" s="248"/>
      <c r="O432" s="248"/>
      <c r="P432" s="248"/>
      <c r="Q432" s="296"/>
      <c r="R432" s="256">
        <f>'Future Work- trip % summary'!B437</f>
        <v>0</v>
      </c>
      <c r="S432" s="313">
        <f>'Future Work- trip % summary'!D437</f>
        <v>0</v>
      </c>
      <c r="T432" s="257">
        <f>'Non-survey input values'!$B$26</f>
        <v>220.3</v>
      </c>
      <c r="U432" s="258">
        <f t="shared" si="12"/>
        <v>0</v>
      </c>
      <c r="V432" s="259">
        <f t="shared" si="13"/>
        <v>0</v>
      </c>
      <c r="W432" s="261"/>
      <c r="X432" s="248"/>
      <c r="Y432" s="248"/>
      <c r="Z432" s="248"/>
      <c r="AA432" s="248"/>
    </row>
    <row r="433" spans="1:27" x14ac:dyDescent="0.2">
      <c r="A433" s="248"/>
      <c r="B433" s="248"/>
      <c r="C433" s="248"/>
      <c r="D433" s="248"/>
      <c r="E433" s="248"/>
      <c r="F433" s="248"/>
      <c r="G433" s="248"/>
      <c r="H433" s="248"/>
      <c r="I433" s="248"/>
      <c r="J433" s="248"/>
      <c r="K433" s="248"/>
      <c r="L433" s="248"/>
      <c r="M433" s="248"/>
      <c r="N433" s="248"/>
      <c r="O433" s="248"/>
      <c r="P433" s="248"/>
      <c r="Q433" s="296"/>
      <c r="R433" s="256">
        <f>'Future Work- trip % summary'!B438</f>
        <v>0</v>
      </c>
      <c r="S433" s="313">
        <f>'Future Work- trip % summary'!D438</f>
        <v>0</v>
      </c>
      <c r="T433" s="257">
        <f>'Non-survey input values'!$B$26</f>
        <v>220.3</v>
      </c>
      <c r="U433" s="258">
        <f t="shared" si="12"/>
        <v>0</v>
      </c>
      <c r="V433" s="259">
        <f t="shared" si="13"/>
        <v>0</v>
      </c>
      <c r="W433" s="261"/>
      <c r="X433" s="248"/>
      <c r="Y433" s="248"/>
      <c r="Z433" s="248"/>
      <c r="AA433" s="248"/>
    </row>
    <row r="434" spans="1:27" x14ac:dyDescent="0.2">
      <c r="A434" s="248"/>
      <c r="B434" s="248"/>
      <c r="C434" s="248"/>
      <c r="D434" s="248"/>
      <c r="E434" s="248"/>
      <c r="F434" s="248"/>
      <c r="G434" s="248"/>
      <c r="H434" s="248"/>
      <c r="I434" s="248"/>
      <c r="J434" s="248"/>
      <c r="K434" s="248"/>
      <c r="L434" s="248"/>
      <c r="M434" s="248"/>
      <c r="N434" s="248"/>
      <c r="O434" s="248"/>
      <c r="P434" s="248"/>
      <c r="Q434" s="296"/>
      <c r="R434" s="256">
        <f>'Future Work- trip % summary'!B439</f>
        <v>0</v>
      </c>
      <c r="S434" s="313">
        <f>'Future Work- trip % summary'!D439</f>
        <v>0</v>
      </c>
      <c r="T434" s="257">
        <f>'Non-survey input values'!$B$26</f>
        <v>220.3</v>
      </c>
      <c r="U434" s="258">
        <f t="shared" si="12"/>
        <v>0</v>
      </c>
      <c r="V434" s="259">
        <f t="shared" si="13"/>
        <v>0</v>
      </c>
      <c r="W434" s="261"/>
      <c r="X434" s="248"/>
      <c r="Y434" s="248"/>
      <c r="Z434" s="248"/>
      <c r="AA434" s="248"/>
    </row>
    <row r="435" spans="1:27" x14ac:dyDescent="0.2">
      <c r="A435" s="248"/>
      <c r="B435" s="248"/>
      <c r="C435" s="248"/>
      <c r="D435" s="248"/>
      <c r="E435" s="248"/>
      <c r="F435" s="248"/>
      <c r="G435" s="248"/>
      <c r="H435" s="248"/>
      <c r="I435" s="248"/>
      <c r="J435" s="248"/>
      <c r="K435" s="248"/>
      <c r="L435" s="248"/>
      <c r="M435" s="248"/>
      <c r="N435" s="248"/>
      <c r="O435" s="248"/>
      <c r="P435" s="248"/>
      <c r="Q435" s="296"/>
      <c r="R435" s="256">
        <f>'Future Work- trip % summary'!B440</f>
        <v>0</v>
      </c>
      <c r="S435" s="313">
        <f>'Future Work- trip % summary'!D440</f>
        <v>0</v>
      </c>
      <c r="T435" s="257">
        <f>'Non-survey input values'!$B$26</f>
        <v>220.3</v>
      </c>
      <c r="U435" s="258">
        <f t="shared" si="12"/>
        <v>0</v>
      </c>
      <c r="V435" s="259">
        <f t="shared" si="13"/>
        <v>0</v>
      </c>
      <c r="W435" s="261"/>
      <c r="X435" s="248"/>
      <c r="Y435" s="248"/>
      <c r="Z435" s="248"/>
      <c r="AA435" s="248"/>
    </row>
    <row r="436" spans="1:27" x14ac:dyDescent="0.2">
      <c r="A436" s="248"/>
      <c r="B436" s="248"/>
      <c r="C436" s="248"/>
      <c r="D436" s="248"/>
      <c r="E436" s="248"/>
      <c r="F436" s="248"/>
      <c r="G436" s="248"/>
      <c r="H436" s="248"/>
      <c r="I436" s="248"/>
      <c r="J436" s="248"/>
      <c r="K436" s="248"/>
      <c r="L436" s="248"/>
      <c r="M436" s="248"/>
      <c r="N436" s="248"/>
      <c r="O436" s="248"/>
      <c r="P436" s="248"/>
      <c r="Q436" s="296"/>
      <c r="R436" s="256">
        <f>'Future Work- trip % summary'!B441</f>
        <v>0</v>
      </c>
      <c r="S436" s="313">
        <f>'Future Work- trip % summary'!D441</f>
        <v>0</v>
      </c>
      <c r="T436" s="257">
        <f>'Non-survey input values'!$B$26</f>
        <v>220.3</v>
      </c>
      <c r="U436" s="258">
        <f t="shared" si="12"/>
        <v>0</v>
      </c>
      <c r="V436" s="259">
        <f t="shared" si="13"/>
        <v>0</v>
      </c>
      <c r="W436" s="261"/>
      <c r="X436" s="248"/>
      <c r="Y436" s="248"/>
      <c r="Z436" s="248"/>
      <c r="AA436" s="248"/>
    </row>
    <row r="437" spans="1:27" x14ac:dyDescent="0.2">
      <c r="A437" s="248"/>
      <c r="B437" s="248"/>
      <c r="C437" s="248"/>
      <c r="D437" s="248"/>
      <c r="E437" s="248"/>
      <c r="F437" s="248"/>
      <c r="G437" s="248"/>
      <c r="H437" s="248"/>
      <c r="I437" s="248"/>
      <c r="J437" s="248"/>
      <c r="K437" s="248"/>
      <c r="L437" s="248"/>
      <c r="M437" s="248"/>
      <c r="N437" s="248"/>
      <c r="O437" s="248"/>
      <c r="P437" s="248"/>
      <c r="Q437" s="296"/>
      <c r="R437" s="256">
        <f>'Future Work- trip % summary'!B442</f>
        <v>0</v>
      </c>
      <c r="S437" s="313">
        <f>'Future Work- trip % summary'!D442</f>
        <v>0</v>
      </c>
      <c r="T437" s="257">
        <f>'Non-survey input values'!$B$26</f>
        <v>220.3</v>
      </c>
      <c r="U437" s="258">
        <f t="shared" si="12"/>
        <v>0</v>
      </c>
      <c r="V437" s="259">
        <f t="shared" si="13"/>
        <v>0</v>
      </c>
      <c r="W437" s="261"/>
      <c r="X437" s="248"/>
      <c r="Y437" s="248"/>
      <c r="Z437" s="248"/>
      <c r="AA437" s="248"/>
    </row>
    <row r="438" spans="1:27" x14ac:dyDescent="0.2">
      <c r="A438" s="248"/>
      <c r="B438" s="248"/>
      <c r="C438" s="248"/>
      <c r="D438" s="248"/>
      <c r="E438" s="248"/>
      <c r="F438" s="248"/>
      <c r="G438" s="248"/>
      <c r="H438" s="248"/>
      <c r="I438" s="248"/>
      <c r="J438" s="248"/>
      <c r="K438" s="248"/>
      <c r="L438" s="248"/>
      <c r="M438" s="248"/>
      <c r="N438" s="248"/>
      <c r="O438" s="248"/>
      <c r="P438" s="248"/>
      <c r="Q438" s="296"/>
      <c r="R438" s="256">
        <f>'Future Work- trip % summary'!B443</f>
        <v>0</v>
      </c>
      <c r="S438" s="313">
        <f>'Future Work- trip % summary'!D443</f>
        <v>0</v>
      </c>
      <c r="T438" s="257">
        <f>'Non-survey input values'!$B$26</f>
        <v>220.3</v>
      </c>
      <c r="U438" s="258">
        <f t="shared" si="12"/>
        <v>0</v>
      </c>
      <c r="V438" s="259">
        <f t="shared" si="13"/>
        <v>0</v>
      </c>
      <c r="W438" s="261"/>
      <c r="X438" s="248"/>
      <c r="Y438" s="248"/>
      <c r="Z438" s="248"/>
      <c r="AA438" s="248"/>
    </row>
    <row r="439" spans="1:27" x14ac:dyDescent="0.2">
      <c r="A439" s="248"/>
      <c r="B439" s="248"/>
      <c r="C439" s="248"/>
      <c r="D439" s="248"/>
      <c r="E439" s="248"/>
      <c r="F439" s="248"/>
      <c r="G439" s="248"/>
      <c r="H439" s="248"/>
      <c r="I439" s="248"/>
      <c r="J439" s="248"/>
      <c r="K439" s="248"/>
      <c r="L439" s="248"/>
      <c r="M439" s="248"/>
      <c r="N439" s="248"/>
      <c r="O439" s="248"/>
      <c r="P439" s="248"/>
      <c r="Q439" s="296"/>
      <c r="R439" s="256">
        <f>'Future Work- trip % summary'!B444</f>
        <v>0</v>
      </c>
      <c r="S439" s="313">
        <f>'Future Work- trip % summary'!D444</f>
        <v>0</v>
      </c>
      <c r="T439" s="257">
        <f>'Non-survey input values'!$B$26</f>
        <v>220.3</v>
      </c>
      <c r="U439" s="258">
        <f t="shared" si="12"/>
        <v>0</v>
      </c>
      <c r="V439" s="259">
        <f t="shared" si="13"/>
        <v>0</v>
      </c>
      <c r="W439" s="261"/>
      <c r="X439" s="248"/>
      <c r="Y439" s="248"/>
      <c r="Z439" s="248"/>
      <c r="AA439" s="248"/>
    </row>
    <row r="440" spans="1:27" x14ac:dyDescent="0.2">
      <c r="A440" s="248"/>
      <c r="B440" s="248"/>
      <c r="C440" s="248"/>
      <c r="D440" s="248"/>
      <c r="E440" s="248"/>
      <c r="F440" s="248"/>
      <c r="G440" s="248"/>
      <c r="H440" s="248"/>
      <c r="I440" s="248"/>
      <c r="J440" s="248"/>
      <c r="K440" s="248"/>
      <c r="L440" s="248"/>
      <c r="M440" s="248"/>
      <c r="N440" s="248"/>
      <c r="O440" s="248"/>
      <c r="P440" s="248"/>
      <c r="Q440" s="296"/>
      <c r="R440" s="256">
        <f>'Future Work- trip % summary'!B445</f>
        <v>0</v>
      </c>
      <c r="S440" s="313">
        <f>'Future Work- trip % summary'!D445</f>
        <v>0</v>
      </c>
      <c r="T440" s="257">
        <f>'Non-survey input values'!$B$26</f>
        <v>220.3</v>
      </c>
      <c r="U440" s="258">
        <f t="shared" si="12"/>
        <v>0</v>
      </c>
      <c r="V440" s="259">
        <f t="shared" si="13"/>
        <v>0</v>
      </c>
      <c r="W440" s="261"/>
      <c r="X440" s="248"/>
      <c r="Y440" s="248"/>
      <c r="Z440" s="248"/>
      <c r="AA440" s="248"/>
    </row>
    <row r="441" spans="1:27" x14ac:dyDescent="0.2">
      <c r="A441" s="248"/>
      <c r="B441" s="248"/>
      <c r="C441" s="248"/>
      <c r="D441" s="248"/>
      <c r="E441" s="248"/>
      <c r="F441" s="248"/>
      <c r="G441" s="248"/>
      <c r="H441" s="248"/>
      <c r="I441" s="248"/>
      <c r="J441" s="248"/>
      <c r="K441" s="248"/>
      <c r="L441" s="248"/>
      <c r="M441" s="248"/>
      <c r="N441" s="248"/>
      <c r="O441" s="248"/>
      <c r="P441" s="248"/>
      <c r="Q441" s="296"/>
      <c r="R441" s="256">
        <f>'Future Work- trip % summary'!B446</f>
        <v>0</v>
      </c>
      <c r="S441" s="313">
        <f>'Future Work- trip % summary'!D446</f>
        <v>0</v>
      </c>
      <c r="T441" s="257">
        <f>'Non-survey input values'!$B$26</f>
        <v>220.3</v>
      </c>
      <c r="U441" s="258">
        <f t="shared" si="12"/>
        <v>0</v>
      </c>
      <c r="V441" s="259">
        <f t="shared" si="13"/>
        <v>0</v>
      </c>
      <c r="W441" s="261"/>
      <c r="X441" s="248"/>
      <c r="Y441" s="248"/>
      <c r="Z441" s="248"/>
      <c r="AA441" s="248"/>
    </row>
    <row r="442" spans="1:27" x14ac:dyDescent="0.2">
      <c r="A442" s="248"/>
      <c r="B442" s="248"/>
      <c r="C442" s="248"/>
      <c r="D442" s="248"/>
      <c r="E442" s="248"/>
      <c r="F442" s="248"/>
      <c r="G442" s="248"/>
      <c r="H442" s="248"/>
      <c r="I442" s="248"/>
      <c r="J442" s="248"/>
      <c r="K442" s="248"/>
      <c r="L442" s="248"/>
      <c r="M442" s="248"/>
      <c r="N442" s="248"/>
      <c r="O442" s="248"/>
      <c r="P442" s="248"/>
      <c r="Q442" s="296"/>
      <c r="R442" s="256">
        <f>'Future Work- trip % summary'!B447</f>
        <v>0</v>
      </c>
      <c r="S442" s="313">
        <f>'Future Work- trip % summary'!D447</f>
        <v>0</v>
      </c>
      <c r="T442" s="257">
        <f>'Non-survey input values'!$B$26</f>
        <v>220.3</v>
      </c>
      <c r="U442" s="258">
        <f t="shared" si="12"/>
        <v>0</v>
      </c>
      <c r="V442" s="259">
        <f t="shared" si="13"/>
        <v>0</v>
      </c>
      <c r="W442" s="261"/>
      <c r="X442" s="248"/>
      <c r="Y442" s="248"/>
      <c r="Z442" s="248"/>
      <c r="AA442" s="248"/>
    </row>
    <row r="443" spans="1:27" x14ac:dyDescent="0.2">
      <c r="A443" s="248"/>
      <c r="B443" s="248"/>
      <c r="C443" s="248"/>
      <c r="D443" s="248"/>
      <c r="E443" s="248"/>
      <c r="F443" s="248"/>
      <c r="G443" s="248"/>
      <c r="H443" s="248"/>
      <c r="I443" s="248"/>
      <c r="J443" s="248"/>
      <c r="K443" s="248"/>
      <c r="L443" s="248"/>
      <c r="M443" s="248"/>
      <c r="N443" s="248"/>
      <c r="O443" s="248"/>
      <c r="P443" s="248"/>
      <c r="Q443" s="296"/>
      <c r="R443" s="256">
        <f>'Future Work- trip % summary'!B448</f>
        <v>0</v>
      </c>
      <c r="S443" s="313">
        <f>'Future Work- trip % summary'!D448</f>
        <v>0</v>
      </c>
      <c r="T443" s="257">
        <f>'Non-survey input values'!$B$26</f>
        <v>220.3</v>
      </c>
      <c r="U443" s="258">
        <f t="shared" si="12"/>
        <v>0</v>
      </c>
      <c r="V443" s="259">
        <f t="shared" si="13"/>
        <v>0</v>
      </c>
      <c r="W443" s="261"/>
      <c r="X443" s="248"/>
      <c r="Y443" s="248"/>
      <c r="Z443" s="248"/>
      <c r="AA443" s="248"/>
    </row>
    <row r="444" spans="1:27" x14ac:dyDescent="0.2">
      <c r="A444" s="248"/>
      <c r="B444" s="248"/>
      <c r="C444" s="248"/>
      <c r="D444" s="248"/>
      <c r="E444" s="248"/>
      <c r="F444" s="248"/>
      <c r="G444" s="248"/>
      <c r="H444" s="248"/>
      <c r="I444" s="248"/>
      <c r="J444" s="248"/>
      <c r="K444" s="248"/>
      <c r="L444" s="248"/>
      <c r="M444" s="248"/>
      <c r="N444" s="248"/>
      <c r="O444" s="248"/>
      <c r="P444" s="248"/>
      <c r="Q444" s="296"/>
      <c r="R444" s="256">
        <f>'Future Work- trip % summary'!B449</f>
        <v>0</v>
      </c>
      <c r="S444" s="313">
        <f>'Future Work- trip % summary'!D449</f>
        <v>0</v>
      </c>
      <c r="T444" s="257">
        <f>'Non-survey input values'!$B$26</f>
        <v>220.3</v>
      </c>
      <c r="U444" s="258">
        <f t="shared" si="12"/>
        <v>0</v>
      </c>
      <c r="V444" s="259">
        <f t="shared" si="13"/>
        <v>0</v>
      </c>
      <c r="W444" s="261"/>
      <c r="X444" s="248"/>
      <c r="Y444" s="248"/>
      <c r="Z444" s="248"/>
      <c r="AA444" s="248"/>
    </row>
    <row r="445" spans="1:27" x14ac:dyDescent="0.2">
      <c r="A445" s="248"/>
      <c r="B445" s="248"/>
      <c r="C445" s="248"/>
      <c r="D445" s="248"/>
      <c r="E445" s="248"/>
      <c r="F445" s="248"/>
      <c r="G445" s="248"/>
      <c r="H445" s="248"/>
      <c r="I445" s="248"/>
      <c r="J445" s="248"/>
      <c r="K445" s="248"/>
      <c r="L445" s="248"/>
      <c r="M445" s="248"/>
      <c r="N445" s="248"/>
      <c r="O445" s="248"/>
      <c r="P445" s="248"/>
      <c r="Q445" s="296"/>
      <c r="R445" s="256">
        <f>'Future Work- trip % summary'!B450</f>
        <v>0</v>
      </c>
      <c r="S445" s="313">
        <f>'Future Work- trip % summary'!D450</f>
        <v>0</v>
      </c>
      <c r="T445" s="257">
        <f>'Non-survey input values'!$B$26</f>
        <v>220.3</v>
      </c>
      <c r="U445" s="258">
        <f t="shared" si="12"/>
        <v>0</v>
      </c>
      <c r="V445" s="259">
        <f t="shared" si="13"/>
        <v>0</v>
      </c>
      <c r="W445" s="261"/>
      <c r="X445" s="248"/>
      <c r="Y445" s="248"/>
      <c r="Z445" s="248"/>
      <c r="AA445" s="248"/>
    </row>
    <row r="446" spans="1:27" x14ac:dyDescent="0.2">
      <c r="A446" s="248"/>
      <c r="B446" s="248"/>
      <c r="C446" s="248"/>
      <c r="D446" s="248"/>
      <c r="E446" s="248"/>
      <c r="F446" s="248"/>
      <c r="G446" s="248"/>
      <c r="H446" s="248"/>
      <c r="I446" s="248"/>
      <c r="J446" s="248"/>
      <c r="K446" s="248"/>
      <c r="L446" s="248"/>
      <c r="M446" s="248"/>
      <c r="N446" s="248"/>
      <c r="O446" s="248"/>
      <c r="P446" s="248"/>
      <c r="Q446" s="296"/>
      <c r="R446" s="256">
        <f>'Future Work- trip % summary'!B451</f>
        <v>0</v>
      </c>
      <c r="S446" s="313">
        <f>'Future Work- trip % summary'!D451</f>
        <v>0</v>
      </c>
      <c r="T446" s="257">
        <f>'Non-survey input values'!$B$26</f>
        <v>220.3</v>
      </c>
      <c r="U446" s="258">
        <f t="shared" si="12"/>
        <v>0</v>
      </c>
      <c r="V446" s="259">
        <f t="shared" si="13"/>
        <v>0</v>
      </c>
      <c r="W446" s="261"/>
      <c r="X446" s="248"/>
      <c r="Y446" s="248"/>
      <c r="Z446" s="248"/>
      <c r="AA446" s="248"/>
    </row>
    <row r="447" spans="1:27" x14ac:dyDescent="0.2">
      <c r="A447" s="248"/>
      <c r="B447" s="248"/>
      <c r="C447" s="248"/>
      <c r="D447" s="248"/>
      <c r="E447" s="248"/>
      <c r="F447" s="248"/>
      <c r="G447" s="248"/>
      <c r="H447" s="248"/>
      <c r="I447" s="248"/>
      <c r="J447" s="248"/>
      <c r="K447" s="248"/>
      <c r="L447" s="248"/>
      <c r="M447" s="248"/>
      <c r="N447" s="248"/>
      <c r="O447" s="248"/>
      <c r="P447" s="248"/>
      <c r="Q447" s="296"/>
      <c r="R447" s="256">
        <f>'Future Work- trip % summary'!B452</f>
        <v>0</v>
      </c>
      <c r="S447" s="313">
        <f>'Future Work- trip % summary'!D452</f>
        <v>0</v>
      </c>
      <c r="T447" s="257">
        <f>'Non-survey input values'!$B$26</f>
        <v>220.3</v>
      </c>
      <c r="U447" s="258">
        <f t="shared" si="12"/>
        <v>0</v>
      </c>
      <c r="V447" s="259">
        <f t="shared" si="13"/>
        <v>0</v>
      </c>
      <c r="W447" s="261"/>
      <c r="X447" s="248"/>
      <c r="Y447" s="248"/>
      <c r="Z447" s="248"/>
      <c r="AA447" s="248"/>
    </row>
    <row r="448" spans="1:27" x14ac:dyDescent="0.2">
      <c r="A448" s="248"/>
      <c r="B448" s="248"/>
      <c r="C448" s="248"/>
      <c r="D448" s="248"/>
      <c r="E448" s="248"/>
      <c r="F448" s="248"/>
      <c r="G448" s="248"/>
      <c r="H448" s="248"/>
      <c r="I448" s="248"/>
      <c r="J448" s="248"/>
      <c r="K448" s="248"/>
      <c r="L448" s="248"/>
      <c r="M448" s="248"/>
      <c r="N448" s="248"/>
      <c r="O448" s="248"/>
      <c r="P448" s="248"/>
      <c r="Q448" s="296"/>
      <c r="R448" s="256">
        <f>'Future Work- trip % summary'!B453</f>
        <v>0</v>
      </c>
      <c r="S448" s="313">
        <f>'Future Work- trip % summary'!D453</f>
        <v>0</v>
      </c>
      <c r="T448" s="257">
        <f>'Non-survey input values'!$B$26</f>
        <v>220.3</v>
      </c>
      <c r="U448" s="258">
        <f t="shared" si="12"/>
        <v>0</v>
      </c>
      <c r="V448" s="259">
        <f t="shared" si="13"/>
        <v>0</v>
      </c>
      <c r="W448" s="261"/>
      <c r="X448" s="248"/>
      <c r="Y448" s="248"/>
      <c r="Z448" s="248"/>
      <c r="AA448" s="248"/>
    </row>
    <row r="449" spans="1:27" x14ac:dyDescent="0.2">
      <c r="A449" s="248"/>
      <c r="B449" s="248"/>
      <c r="C449" s="248"/>
      <c r="D449" s="248"/>
      <c r="E449" s="248"/>
      <c r="F449" s="248"/>
      <c r="G449" s="248"/>
      <c r="H449" s="248"/>
      <c r="I449" s="248"/>
      <c r="J449" s="248"/>
      <c r="K449" s="248"/>
      <c r="L449" s="248"/>
      <c r="M449" s="248"/>
      <c r="N449" s="248"/>
      <c r="O449" s="248"/>
      <c r="P449" s="248"/>
      <c r="Q449" s="296"/>
      <c r="R449" s="256">
        <f>'Future Work- trip % summary'!B454</f>
        <v>0</v>
      </c>
      <c r="S449" s="313">
        <f>'Future Work- trip % summary'!D454</f>
        <v>0</v>
      </c>
      <c r="T449" s="257">
        <f>'Non-survey input values'!$B$26</f>
        <v>220.3</v>
      </c>
      <c r="U449" s="258">
        <f t="shared" si="12"/>
        <v>0</v>
      </c>
      <c r="V449" s="259">
        <f t="shared" si="13"/>
        <v>0</v>
      </c>
      <c r="W449" s="261"/>
      <c r="X449" s="248"/>
      <c r="Y449" s="248"/>
      <c r="Z449" s="248"/>
      <c r="AA449" s="248"/>
    </row>
    <row r="450" spans="1:27" x14ac:dyDescent="0.2">
      <c r="A450" s="248"/>
      <c r="B450" s="248"/>
      <c r="C450" s="248"/>
      <c r="D450" s="248"/>
      <c r="E450" s="248"/>
      <c r="F450" s="248"/>
      <c r="G450" s="248"/>
      <c r="H450" s="248"/>
      <c r="I450" s="248"/>
      <c r="J450" s="248"/>
      <c r="K450" s="248"/>
      <c r="L450" s="248"/>
      <c r="M450" s="248"/>
      <c r="N450" s="248"/>
      <c r="O450" s="248"/>
      <c r="P450" s="248"/>
      <c r="Q450" s="296"/>
      <c r="R450" s="256">
        <f>'Future Work- trip % summary'!B455</f>
        <v>0</v>
      </c>
      <c r="S450" s="313">
        <f>'Future Work- trip % summary'!D455</f>
        <v>0</v>
      </c>
      <c r="T450" s="257">
        <f>'Non-survey input values'!$B$26</f>
        <v>220.3</v>
      </c>
      <c r="U450" s="258">
        <f t="shared" si="12"/>
        <v>0</v>
      </c>
      <c r="V450" s="259">
        <f t="shared" si="13"/>
        <v>0</v>
      </c>
      <c r="W450" s="261"/>
      <c r="X450" s="248"/>
      <c r="Y450" s="248"/>
      <c r="Z450" s="248"/>
      <c r="AA450" s="248"/>
    </row>
    <row r="451" spans="1:27" x14ac:dyDescent="0.2">
      <c r="A451" s="248"/>
      <c r="B451" s="248"/>
      <c r="C451" s="248"/>
      <c r="D451" s="248"/>
      <c r="E451" s="248"/>
      <c r="F451" s="248"/>
      <c r="G451" s="248"/>
      <c r="H451" s="248"/>
      <c r="I451" s="248"/>
      <c r="J451" s="248"/>
      <c r="K451" s="248"/>
      <c r="L451" s="248"/>
      <c r="M451" s="248"/>
      <c r="N451" s="248"/>
      <c r="O451" s="248"/>
      <c r="P451" s="248"/>
      <c r="Q451" s="296"/>
      <c r="R451" s="256">
        <f>'Future Work- trip % summary'!B456</f>
        <v>0</v>
      </c>
      <c r="S451" s="313">
        <f>'Future Work- trip % summary'!D456</f>
        <v>0</v>
      </c>
      <c r="T451" s="257">
        <f>'Non-survey input values'!$B$26</f>
        <v>220.3</v>
      </c>
      <c r="U451" s="258">
        <f t="shared" si="12"/>
        <v>0</v>
      </c>
      <c r="V451" s="259">
        <f t="shared" si="13"/>
        <v>0</v>
      </c>
      <c r="W451" s="261"/>
      <c r="X451" s="248"/>
      <c r="Y451" s="248"/>
      <c r="Z451" s="248"/>
      <c r="AA451" s="248"/>
    </row>
    <row r="452" spans="1:27" x14ac:dyDescent="0.2">
      <c r="A452" s="248"/>
      <c r="B452" s="248"/>
      <c r="C452" s="248"/>
      <c r="D452" s="248"/>
      <c r="E452" s="248"/>
      <c r="F452" s="248"/>
      <c r="G452" s="248"/>
      <c r="H452" s="248"/>
      <c r="I452" s="248"/>
      <c r="J452" s="248"/>
      <c r="K452" s="248"/>
      <c r="L452" s="248"/>
      <c r="M452" s="248"/>
      <c r="N452" s="248"/>
      <c r="O452" s="248"/>
      <c r="P452" s="248"/>
      <c r="Q452" s="296"/>
      <c r="R452" s="256">
        <f>'Future Work- trip % summary'!B457</f>
        <v>0</v>
      </c>
      <c r="S452" s="313">
        <f>'Future Work- trip % summary'!D457</f>
        <v>0</v>
      </c>
      <c r="T452" s="257">
        <f>'Non-survey input values'!$B$26</f>
        <v>220.3</v>
      </c>
      <c r="U452" s="258">
        <f t="shared" si="12"/>
        <v>0</v>
      </c>
      <c r="V452" s="259">
        <f t="shared" si="13"/>
        <v>0</v>
      </c>
      <c r="W452" s="261"/>
      <c r="X452" s="248"/>
      <c r="Y452" s="248"/>
      <c r="Z452" s="248"/>
      <c r="AA452" s="248"/>
    </row>
    <row r="453" spans="1:27" x14ac:dyDescent="0.2">
      <c r="A453" s="248"/>
      <c r="B453" s="248"/>
      <c r="C453" s="248"/>
      <c r="D453" s="248"/>
      <c r="E453" s="248"/>
      <c r="F453" s="248"/>
      <c r="G453" s="248"/>
      <c r="H453" s="248"/>
      <c r="I453" s="248"/>
      <c r="J453" s="248"/>
      <c r="K453" s="248"/>
      <c r="L453" s="248"/>
      <c r="M453" s="248"/>
      <c r="N453" s="248"/>
      <c r="O453" s="248"/>
      <c r="P453" s="248"/>
      <c r="Q453" s="296"/>
      <c r="R453" s="256">
        <f>'Future Work- trip % summary'!B458</f>
        <v>0</v>
      </c>
      <c r="S453" s="313">
        <f>'Future Work- trip % summary'!D458</f>
        <v>0</v>
      </c>
      <c r="T453" s="257">
        <f>'Non-survey input values'!$B$26</f>
        <v>220.3</v>
      </c>
      <c r="U453" s="258">
        <f t="shared" si="12"/>
        <v>0</v>
      </c>
      <c r="V453" s="259">
        <f t="shared" si="13"/>
        <v>0</v>
      </c>
      <c r="W453" s="261"/>
      <c r="X453" s="248"/>
      <c r="Y453" s="248"/>
      <c r="Z453" s="248"/>
      <c r="AA453" s="248"/>
    </row>
    <row r="454" spans="1:27" x14ac:dyDescent="0.2">
      <c r="A454" s="248"/>
      <c r="B454" s="248"/>
      <c r="C454" s="248"/>
      <c r="D454" s="248"/>
      <c r="E454" s="248"/>
      <c r="F454" s="248"/>
      <c r="G454" s="248"/>
      <c r="H454" s="248"/>
      <c r="I454" s="248"/>
      <c r="J454" s="248"/>
      <c r="K454" s="248"/>
      <c r="L454" s="248"/>
      <c r="M454" s="248"/>
      <c r="N454" s="248"/>
      <c r="O454" s="248"/>
      <c r="P454" s="248"/>
      <c r="Q454" s="296"/>
      <c r="R454" s="256">
        <f>'Future Work- trip % summary'!B459</f>
        <v>0</v>
      </c>
      <c r="S454" s="313">
        <f>'Future Work- trip % summary'!D459</f>
        <v>0</v>
      </c>
      <c r="T454" s="257">
        <f>'Non-survey input values'!$B$26</f>
        <v>220.3</v>
      </c>
      <c r="U454" s="258">
        <f t="shared" si="12"/>
        <v>0</v>
      </c>
      <c r="V454" s="259">
        <f t="shared" si="13"/>
        <v>0</v>
      </c>
      <c r="W454" s="261"/>
      <c r="X454" s="248"/>
      <c r="Y454" s="248"/>
      <c r="Z454" s="248"/>
      <c r="AA454" s="248"/>
    </row>
    <row r="455" spans="1:27" x14ac:dyDescent="0.2">
      <c r="A455" s="248"/>
      <c r="B455" s="248"/>
      <c r="C455" s="248"/>
      <c r="D455" s="248"/>
      <c r="E455" s="248"/>
      <c r="F455" s="248"/>
      <c r="G455" s="248"/>
      <c r="H455" s="248"/>
      <c r="I455" s="248"/>
      <c r="J455" s="248"/>
      <c r="K455" s="248"/>
      <c r="L455" s="248"/>
      <c r="M455" s="248"/>
      <c r="N455" s="248"/>
      <c r="O455" s="248"/>
      <c r="P455" s="248"/>
      <c r="Q455" s="296"/>
      <c r="R455" s="256">
        <f>'Future Work- trip % summary'!B460</f>
        <v>0</v>
      </c>
      <c r="S455" s="313">
        <f>'Future Work- trip % summary'!D460</f>
        <v>0</v>
      </c>
      <c r="T455" s="257">
        <f>'Non-survey input values'!$B$26</f>
        <v>220.3</v>
      </c>
      <c r="U455" s="258">
        <f t="shared" si="12"/>
        <v>0</v>
      </c>
      <c r="V455" s="259">
        <f t="shared" si="13"/>
        <v>0</v>
      </c>
      <c r="W455" s="261"/>
      <c r="X455" s="248"/>
      <c r="Y455" s="248"/>
      <c r="Z455" s="248"/>
      <c r="AA455" s="248"/>
    </row>
    <row r="456" spans="1:27" x14ac:dyDescent="0.2">
      <c r="A456" s="248"/>
      <c r="B456" s="248"/>
      <c r="C456" s="248"/>
      <c r="D456" s="248"/>
      <c r="E456" s="248"/>
      <c r="F456" s="248"/>
      <c r="G456" s="248"/>
      <c r="H456" s="248"/>
      <c r="I456" s="248"/>
      <c r="J456" s="248"/>
      <c r="K456" s="248"/>
      <c r="L456" s="248"/>
      <c r="M456" s="248"/>
      <c r="N456" s="248"/>
      <c r="O456" s="248"/>
      <c r="P456" s="248"/>
      <c r="Q456" s="296"/>
      <c r="R456" s="256">
        <f>'Future Work- trip % summary'!B461</f>
        <v>0</v>
      </c>
      <c r="S456" s="313">
        <f>'Future Work- trip % summary'!D461</f>
        <v>0</v>
      </c>
      <c r="T456" s="257">
        <f>'Non-survey input values'!$B$26</f>
        <v>220.3</v>
      </c>
      <c r="U456" s="258">
        <f t="shared" si="12"/>
        <v>0</v>
      </c>
      <c r="V456" s="259">
        <f t="shared" si="13"/>
        <v>0</v>
      </c>
      <c r="W456" s="261"/>
      <c r="X456" s="248"/>
      <c r="Y456" s="248"/>
      <c r="Z456" s="248"/>
      <c r="AA456" s="248"/>
    </row>
    <row r="457" spans="1:27" x14ac:dyDescent="0.2">
      <c r="A457" s="248"/>
      <c r="B457" s="248"/>
      <c r="C457" s="248"/>
      <c r="D457" s="248"/>
      <c r="E457" s="248"/>
      <c r="F457" s="248"/>
      <c r="G457" s="248"/>
      <c r="H457" s="248"/>
      <c r="I457" s="248"/>
      <c r="J457" s="248"/>
      <c r="K457" s="248"/>
      <c r="L457" s="248"/>
      <c r="M457" s="248"/>
      <c r="N457" s="248"/>
      <c r="O457" s="248"/>
      <c r="P457" s="248"/>
      <c r="Q457" s="296"/>
      <c r="R457" s="256">
        <f>'Future Work- trip % summary'!B462</f>
        <v>0</v>
      </c>
      <c r="S457" s="313">
        <f>'Future Work- trip % summary'!D462</f>
        <v>0</v>
      </c>
      <c r="T457" s="257">
        <f>'Non-survey input values'!$B$26</f>
        <v>220.3</v>
      </c>
      <c r="U457" s="258">
        <f t="shared" si="12"/>
        <v>0</v>
      </c>
      <c r="V457" s="259">
        <f t="shared" si="13"/>
        <v>0</v>
      </c>
      <c r="W457" s="261"/>
      <c r="X457" s="248"/>
      <c r="Y457" s="248"/>
      <c r="Z457" s="248"/>
      <c r="AA457" s="248"/>
    </row>
    <row r="458" spans="1:27" x14ac:dyDescent="0.2">
      <c r="A458" s="248"/>
      <c r="B458" s="248"/>
      <c r="C458" s="248"/>
      <c r="D458" s="248"/>
      <c r="E458" s="248"/>
      <c r="F458" s="248"/>
      <c r="G458" s="248"/>
      <c r="H458" s="248"/>
      <c r="I458" s="248"/>
      <c r="J458" s="248"/>
      <c r="K458" s="248"/>
      <c r="L458" s="248"/>
      <c r="M458" s="248"/>
      <c r="N458" s="248"/>
      <c r="O458" s="248"/>
      <c r="P458" s="248"/>
      <c r="Q458" s="296"/>
      <c r="R458" s="256">
        <f>'Future Work- trip % summary'!B463</f>
        <v>0</v>
      </c>
      <c r="S458" s="313">
        <f>'Future Work- trip % summary'!D463</f>
        <v>0</v>
      </c>
      <c r="T458" s="257">
        <f>'Non-survey input values'!$B$26</f>
        <v>220.3</v>
      </c>
      <c r="U458" s="258">
        <f t="shared" si="12"/>
        <v>0</v>
      </c>
      <c r="V458" s="259">
        <f t="shared" si="13"/>
        <v>0</v>
      </c>
      <c r="W458" s="261"/>
      <c r="X458" s="248"/>
      <c r="Y458" s="248"/>
      <c r="Z458" s="248"/>
      <c r="AA458" s="248"/>
    </row>
    <row r="459" spans="1:27" x14ac:dyDescent="0.2">
      <c r="A459" s="248"/>
      <c r="B459" s="248"/>
      <c r="C459" s="248"/>
      <c r="D459" s="248"/>
      <c r="E459" s="248"/>
      <c r="F459" s="248"/>
      <c r="G459" s="248"/>
      <c r="H459" s="248"/>
      <c r="I459" s="248"/>
      <c r="J459" s="248"/>
      <c r="K459" s="248"/>
      <c r="L459" s="248"/>
      <c r="M459" s="248"/>
      <c r="N459" s="248"/>
      <c r="O459" s="248"/>
      <c r="P459" s="248"/>
      <c r="Q459" s="296"/>
      <c r="R459" s="256">
        <f>'Future Work- trip % summary'!B464</f>
        <v>0</v>
      </c>
      <c r="S459" s="313">
        <f>'Future Work- trip % summary'!D464</f>
        <v>0</v>
      </c>
      <c r="T459" s="257">
        <f>'Non-survey input values'!$B$26</f>
        <v>220.3</v>
      </c>
      <c r="U459" s="258">
        <f t="shared" si="12"/>
        <v>0</v>
      </c>
      <c r="V459" s="259">
        <f t="shared" si="13"/>
        <v>0</v>
      </c>
      <c r="W459" s="261"/>
      <c r="X459" s="248"/>
      <c r="Y459" s="248"/>
      <c r="Z459" s="248"/>
      <c r="AA459" s="248"/>
    </row>
    <row r="460" spans="1:27" x14ac:dyDescent="0.2">
      <c r="A460" s="248"/>
      <c r="B460" s="248"/>
      <c r="C460" s="248"/>
      <c r="D460" s="248"/>
      <c r="E460" s="248"/>
      <c r="F460" s="248"/>
      <c r="G460" s="248"/>
      <c r="H460" s="248"/>
      <c r="I460" s="248"/>
      <c r="J460" s="248"/>
      <c r="K460" s="248"/>
      <c r="L460" s="248"/>
      <c r="M460" s="248"/>
      <c r="N460" s="248"/>
      <c r="O460" s="248"/>
      <c r="P460" s="248"/>
      <c r="Q460" s="296"/>
      <c r="R460" s="256">
        <f>'Future Work- trip % summary'!B465</f>
        <v>0</v>
      </c>
      <c r="S460" s="313">
        <f>'Future Work- trip % summary'!D465</f>
        <v>0</v>
      </c>
      <c r="T460" s="257">
        <f>'Non-survey input values'!$B$26</f>
        <v>220.3</v>
      </c>
      <c r="U460" s="258">
        <f t="shared" ref="U460:U523" si="14">R460/5</f>
        <v>0</v>
      </c>
      <c r="V460" s="259">
        <f t="shared" ref="V460:V523" si="15">$B$5*$S460*$T460*U460</f>
        <v>0</v>
      </c>
      <c r="W460" s="261"/>
      <c r="X460" s="248"/>
      <c r="Y460" s="248"/>
      <c r="Z460" s="248"/>
      <c r="AA460" s="248"/>
    </row>
    <row r="461" spans="1:27" x14ac:dyDescent="0.2">
      <c r="A461" s="248"/>
      <c r="B461" s="248"/>
      <c r="C461" s="248"/>
      <c r="D461" s="248"/>
      <c r="E461" s="248"/>
      <c r="F461" s="248"/>
      <c r="G461" s="248"/>
      <c r="H461" s="248"/>
      <c r="I461" s="248"/>
      <c r="J461" s="248"/>
      <c r="K461" s="248"/>
      <c r="L461" s="248"/>
      <c r="M461" s="248"/>
      <c r="N461" s="248"/>
      <c r="O461" s="248"/>
      <c r="P461" s="248"/>
      <c r="Q461" s="296"/>
      <c r="R461" s="256">
        <f>'Future Work- trip % summary'!B466</f>
        <v>0</v>
      </c>
      <c r="S461" s="313">
        <f>'Future Work- trip % summary'!D466</f>
        <v>0</v>
      </c>
      <c r="T461" s="257">
        <f>'Non-survey input values'!$B$26</f>
        <v>220.3</v>
      </c>
      <c r="U461" s="258">
        <f t="shared" si="14"/>
        <v>0</v>
      </c>
      <c r="V461" s="259">
        <f t="shared" si="15"/>
        <v>0</v>
      </c>
      <c r="W461" s="261"/>
      <c r="X461" s="248"/>
      <c r="Y461" s="248"/>
      <c r="Z461" s="248"/>
      <c r="AA461" s="248"/>
    </row>
    <row r="462" spans="1:27" x14ac:dyDescent="0.2">
      <c r="A462" s="248"/>
      <c r="B462" s="248"/>
      <c r="C462" s="248"/>
      <c r="D462" s="248"/>
      <c r="E462" s="248"/>
      <c r="F462" s="248"/>
      <c r="G462" s="248"/>
      <c r="H462" s="248"/>
      <c r="I462" s="248"/>
      <c r="J462" s="248"/>
      <c r="K462" s="248"/>
      <c r="L462" s="248"/>
      <c r="M462" s="248"/>
      <c r="N462" s="248"/>
      <c r="O462" s="248"/>
      <c r="P462" s="248"/>
      <c r="Q462" s="296"/>
      <c r="R462" s="256">
        <f>'Future Work- trip % summary'!B467</f>
        <v>0</v>
      </c>
      <c r="S462" s="313">
        <f>'Future Work- trip % summary'!D467</f>
        <v>0</v>
      </c>
      <c r="T462" s="257">
        <f>'Non-survey input values'!$B$26</f>
        <v>220.3</v>
      </c>
      <c r="U462" s="258">
        <f t="shared" si="14"/>
        <v>0</v>
      </c>
      <c r="V462" s="259">
        <f t="shared" si="15"/>
        <v>0</v>
      </c>
      <c r="W462" s="261"/>
      <c r="X462" s="248"/>
      <c r="Y462" s="248"/>
      <c r="Z462" s="248"/>
      <c r="AA462" s="248"/>
    </row>
    <row r="463" spans="1:27" x14ac:dyDescent="0.2">
      <c r="A463" s="248"/>
      <c r="B463" s="248"/>
      <c r="C463" s="248"/>
      <c r="D463" s="248"/>
      <c r="E463" s="248"/>
      <c r="F463" s="248"/>
      <c r="G463" s="248"/>
      <c r="H463" s="248"/>
      <c r="I463" s="248"/>
      <c r="J463" s="248"/>
      <c r="K463" s="248"/>
      <c r="L463" s="248"/>
      <c r="M463" s="248"/>
      <c r="N463" s="248"/>
      <c r="O463" s="248"/>
      <c r="P463" s="248"/>
      <c r="Q463" s="296"/>
      <c r="R463" s="256">
        <f>'Future Work- trip % summary'!B468</f>
        <v>0</v>
      </c>
      <c r="S463" s="313">
        <f>'Future Work- trip % summary'!D468</f>
        <v>0</v>
      </c>
      <c r="T463" s="257">
        <f>'Non-survey input values'!$B$26</f>
        <v>220.3</v>
      </c>
      <c r="U463" s="258">
        <f t="shared" si="14"/>
        <v>0</v>
      </c>
      <c r="V463" s="259">
        <f t="shared" si="15"/>
        <v>0</v>
      </c>
      <c r="W463" s="261"/>
      <c r="X463" s="248"/>
      <c r="Y463" s="248"/>
      <c r="Z463" s="248"/>
      <c r="AA463" s="248"/>
    </row>
    <row r="464" spans="1:27" x14ac:dyDescent="0.2">
      <c r="A464" s="248"/>
      <c r="B464" s="248"/>
      <c r="C464" s="248"/>
      <c r="D464" s="248"/>
      <c r="E464" s="248"/>
      <c r="F464" s="248"/>
      <c r="G464" s="248"/>
      <c r="H464" s="248"/>
      <c r="I464" s="248"/>
      <c r="J464" s="248"/>
      <c r="K464" s="248"/>
      <c r="L464" s="248"/>
      <c r="M464" s="248"/>
      <c r="N464" s="248"/>
      <c r="O464" s="248"/>
      <c r="P464" s="248"/>
      <c r="Q464" s="296"/>
      <c r="R464" s="256">
        <f>'Future Work- trip % summary'!B469</f>
        <v>0</v>
      </c>
      <c r="S464" s="313">
        <f>'Future Work- trip % summary'!D469</f>
        <v>0</v>
      </c>
      <c r="T464" s="257">
        <f>'Non-survey input values'!$B$26</f>
        <v>220.3</v>
      </c>
      <c r="U464" s="258">
        <f t="shared" si="14"/>
        <v>0</v>
      </c>
      <c r="V464" s="259">
        <f t="shared" si="15"/>
        <v>0</v>
      </c>
      <c r="W464" s="261"/>
      <c r="X464" s="248"/>
      <c r="Y464" s="248"/>
      <c r="Z464" s="248"/>
      <c r="AA464" s="248"/>
    </row>
    <row r="465" spans="1:27" x14ac:dyDescent="0.2">
      <c r="A465" s="248"/>
      <c r="B465" s="248"/>
      <c r="C465" s="248"/>
      <c r="D465" s="248"/>
      <c r="E465" s="248"/>
      <c r="F465" s="248"/>
      <c r="G465" s="248"/>
      <c r="H465" s="248"/>
      <c r="I465" s="248"/>
      <c r="J465" s="248"/>
      <c r="K465" s="248"/>
      <c r="L465" s="248"/>
      <c r="M465" s="248"/>
      <c r="N465" s="248"/>
      <c r="O465" s="248"/>
      <c r="P465" s="248"/>
      <c r="Q465" s="296"/>
      <c r="R465" s="256">
        <f>'Future Work- trip % summary'!B470</f>
        <v>0</v>
      </c>
      <c r="S465" s="313">
        <f>'Future Work- trip % summary'!D470</f>
        <v>0</v>
      </c>
      <c r="T465" s="257">
        <f>'Non-survey input values'!$B$26</f>
        <v>220.3</v>
      </c>
      <c r="U465" s="258">
        <f t="shared" si="14"/>
        <v>0</v>
      </c>
      <c r="V465" s="259">
        <f t="shared" si="15"/>
        <v>0</v>
      </c>
      <c r="W465" s="261"/>
      <c r="X465" s="248"/>
      <c r="Y465" s="248"/>
      <c r="Z465" s="248"/>
      <c r="AA465" s="248"/>
    </row>
    <row r="466" spans="1:27" x14ac:dyDescent="0.2">
      <c r="A466" s="248"/>
      <c r="B466" s="248"/>
      <c r="C466" s="248"/>
      <c r="D466" s="248"/>
      <c r="E466" s="248"/>
      <c r="F466" s="248"/>
      <c r="G466" s="248"/>
      <c r="H466" s="248"/>
      <c r="I466" s="248"/>
      <c r="J466" s="248"/>
      <c r="K466" s="248"/>
      <c r="L466" s="248"/>
      <c r="M466" s="248"/>
      <c r="N466" s="248"/>
      <c r="O466" s="248"/>
      <c r="P466" s="248"/>
      <c r="Q466" s="296"/>
      <c r="R466" s="256">
        <f>'Future Work- trip % summary'!B471</f>
        <v>0</v>
      </c>
      <c r="S466" s="313">
        <f>'Future Work- trip % summary'!D471</f>
        <v>0</v>
      </c>
      <c r="T466" s="257">
        <f>'Non-survey input values'!$B$26</f>
        <v>220.3</v>
      </c>
      <c r="U466" s="258">
        <f t="shared" si="14"/>
        <v>0</v>
      </c>
      <c r="V466" s="259">
        <f t="shared" si="15"/>
        <v>0</v>
      </c>
      <c r="W466" s="261"/>
      <c r="X466" s="248"/>
      <c r="Y466" s="248"/>
      <c r="Z466" s="248"/>
      <c r="AA466" s="248"/>
    </row>
    <row r="467" spans="1:27" x14ac:dyDescent="0.2">
      <c r="A467" s="248"/>
      <c r="B467" s="248"/>
      <c r="C467" s="248"/>
      <c r="D467" s="248"/>
      <c r="E467" s="248"/>
      <c r="F467" s="248"/>
      <c r="G467" s="248"/>
      <c r="H467" s="248"/>
      <c r="I467" s="248"/>
      <c r="J467" s="248"/>
      <c r="K467" s="248"/>
      <c r="L467" s="248"/>
      <c r="M467" s="248"/>
      <c r="N467" s="248"/>
      <c r="O467" s="248"/>
      <c r="P467" s="248"/>
      <c r="Q467" s="296"/>
      <c r="R467" s="256">
        <f>'Future Work- trip % summary'!B472</f>
        <v>0</v>
      </c>
      <c r="S467" s="313">
        <f>'Future Work- trip % summary'!D472</f>
        <v>0</v>
      </c>
      <c r="T467" s="257">
        <f>'Non-survey input values'!$B$26</f>
        <v>220.3</v>
      </c>
      <c r="U467" s="258">
        <f t="shared" si="14"/>
        <v>0</v>
      </c>
      <c r="V467" s="259">
        <f t="shared" si="15"/>
        <v>0</v>
      </c>
      <c r="W467" s="261"/>
      <c r="X467" s="248"/>
      <c r="Y467" s="248"/>
      <c r="Z467" s="248"/>
      <c r="AA467" s="248"/>
    </row>
    <row r="468" spans="1:27" x14ac:dyDescent="0.2">
      <c r="A468" s="248"/>
      <c r="B468" s="248"/>
      <c r="C468" s="248"/>
      <c r="D468" s="248"/>
      <c r="E468" s="248"/>
      <c r="F468" s="248"/>
      <c r="G468" s="248"/>
      <c r="H468" s="248"/>
      <c r="I468" s="248"/>
      <c r="J468" s="248"/>
      <c r="K468" s="248"/>
      <c r="L468" s="248"/>
      <c r="M468" s="248"/>
      <c r="N468" s="248"/>
      <c r="O468" s="248"/>
      <c r="P468" s="248"/>
      <c r="Q468" s="296"/>
      <c r="R468" s="256">
        <f>'Future Work- trip % summary'!B473</f>
        <v>0</v>
      </c>
      <c r="S468" s="313">
        <f>'Future Work- trip % summary'!D473</f>
        <v>0</v>
      </c>
      <c r="T468" s="257">
        <f>'Non-survey input values'!$B$26</f>
        <v>220.3</v>
      </c>
      <c r="U468" s="258">
        <f t="shared" si="14"/>
        <v>0</v>
      </c>
      <c r="V468" s="259">
        <f t="shared" si="15"/>
        <v>0</v>
      </c>
      <c r="W468" s="261"/>
      <c r="X468" s="248"/>
      <c r="Y468" s="248"/>
      <c r="Z468" s="248"/>
      <c r="AA468" s="248"/>
    </row>
    <row r="469" spans="1:27" x14ac:dyDescent="0.2">
      <c r="A469" s="248"/>
      <c r="B469" s="248"/>
      <c r="C469" s="248"/>
      <c r="D469" s="248"/>
      <c r="E469" s="248"/>
      <c r="F469" s="248"/>
      <c r="G469" s="248"/>
      <c r="H469" s="248"/>
      <c r="I469" s="248"/>
      <c r="J469" s="248"/>
      <c r="K469" s="248"/>
      <c r="L469" s="248"/>
      <c r="M469" s="248"/>
      <c r="N469" s="248"/>
      <c r="O469" s="248"/>
      <c r="P469" s="248"/>
      <c r="Q469" s="296"/>
      <c r="R469" s="256">
        <f>'Future Work- trip % summary'!B474</f>
        <v>0</v>
      </c>
      <c r="S469" s="313">
        <f>'Future Work- trip % summary'!D474</f>
        <v>0</v>
      </c>
      <c r="T469" s="257">
        <f>'Non-survey input values'!$B$26</f>
        <v>220.3</v>
      </c>
      <c r="U469" s="258">
        <f t="shared" si="14"/>
        <v>0</v>
      </c>
      <c r="V469" s="259">
        <f t="shared" si="15"/>
        <v>0</v>
      </c>
      <c r="W469" s="261"/>
      <c r="X469" s="248"/>
      <c r="Y469" s="248"/>
      <c r="Z469" s="248"/>
      <c r="AA469" s="248"/>
    </row>
    <row r="470" spans="1:27" x14ac:dyDescent="0.2">
      <c r="A470" s="248"/>
      <c r="B470" s="248"/>
      <c r="C470" s="248"/>
      <c r="D470" s="248"/>
      <c r="E470" s="248"/>
      <c r="F470" s="248"/>
      <c r="G470" s="248"/>
      <c r="H470" s="248"/>
      <c r="I470" s="248"/>
      <c r="J470" s="248"/>
      <c r="K470" s="248"/>
      <c r="L470" s="248"/>
      <c r="M470" s="248"/>
      <c r="N470" s="248"/>
      <c r="O470" s="248"/>
      <c r="P470" s="248"/>
      <c r="Q470" s="296"/>
      <c r="R470" s="256">
        <f>'Future Work- trip % summary'!B475</f>
        <v>0</v>
      </c>
      <c r="S470" s="313">
        <f>'Future Work- trip % summary'!D475</f>
        <v>0</v>
      </c>
      <c r="T470" s="257">
        <f>'Non-survey input values'!$B$26</f>
        <v>220.3</v>
      </c>
      <c r="U470" s="258">
        <f t="shared" si="14"/>
        <v>0</v>
      </c>
      <c r="V470" s="259">
        <f t="shared" si="15"/>
        <v>0</v>
      </c>
      <c r="W470" s="261"/>
      <c r="X470" s="248"/>
      <c r="Y470" s="248"/>
      <c r="Z470" s="248"/>
      <c r="AA470" s="248"/>
    </row>
    <row r="471" spans="1:27" x14ac:dyDescent="0.2">
      <c r="A471" s="248"/>
      <c r="B471" s="248"/>
      <c r="C471" s="248"/>
      <c r="D471" s="248"/>
      <c r="E471" s="248"/>
      <c r="F471" s="248"/>
      <c r="G471" s="248"/>
      <c r="H471" s="248"/>
      <c r="I471" s="248"/>
      <c r="J471" s="248"/>
      <c r="K471" s="248"/>
      <c r="L471" s="248"/>
      <c r="M471" s="248"/>
      <c r="N471" s="248"/>
      <c r="O471" s="248"/>
      <c r="P471" s="248"/>
      <c r="Q471" s="296"/>
      <c r="R471" s="256">
        <f>'Future Work- trip % summary'!B476</f>
        <v>0</v>
      </c>
      <c r="S471" s="313">
        <f>'Future Work- trip % summary'!D476</f>
        <v>0</v>
      </c>
      <c r="T471" s="257">
        <f>'Non-survey input values'!$B$26</f>
        <v>220.3</v>
      </c>
      <c r="U471" s="258">
        <f t="shared" si="14"/>
        <v>0</v>
      </c>
      <c r="V471" s="259">
        <f t="shared" si="15"/>
        <v>0</v>
      </c>
      <c r="W471" s="261"/>
      <c r="X471" s="248"/>
      <c r="Y471" s="248"/>
      <c r="Z471" s="248"/>
      <c r="AA471" s="248"/>
    </row>
    <row r="472" spans="1:27" x14ac:dyDescent="0.2">
      <c r="A472" s="248"/>
      <c r="B472" s="248"/>
      <c r="C472" s="248"/>
      <c r="D472" s="248"/>
      <c r="E472" s="248"/>
      <c r="F472" s="248"/>
      <c r="G472" s="248"/>
      <c r="H472" s="248"/>
      <c r="I472" s="248"/>
      <c r="J472" s="248"/>
      <c r="K472" s="248"/>
      <c r="L472" s="248"/>
      <c r="M472" s="248"/>
      <c r="N472" s="248"/>
      <c r="O472" s="248"/>
      <c r="P472" s="248"/>
      <c r="Q472" s="296"/>
      <c r="R472" s="256">
        <f>'Future Work- trip % summary'!B477</f>
        <v>0</v>
      </c>
      <c r="S472" s="313">
        <f>'Future Work- trip % summary'!D477</f>
        <v>0</v>
      </c>
      <c r="T472" s="257">
        <f>'Non-survey input values'!$B$26</f>
        <v>220.3</v>
      </c>
      <c r="U472" s="258">
        <f t="shared" si="14"/>
        <v>0</v>
      </c>
      <c r="V472" s="259">
        <f t="shared" si="15"/>
        <v>0</v>
      </c>
      <c r="W472" s="261"/>
      <c r="X472" s="248"/>
      <c r="Y472" s="248"/>
      <c r="Z472" s="248"/>
      <c r="AA472" s="248"/>
    </row>
    <row r="473" spans="1:27" x14ac:dyDescent="0.2">
      <c r="A473" s="248"/>
      <c r="B473" s="248"/>
      <c r="C473" s="248"/>
      <c r="D473" s="248"/>
      <c r="E473" s="248"/>
      <c r="F473" s="248"/>
      <c r="G473" s="248"/>
      <c r="H473" s="248"/>
      <c r="I473" s="248"/>
      <c r="J473" s="248"/>
      <c r="K473" s="248"/>
      <c r="L473" s="248"/>
      <c r="M473" s="248"/>
      <c r="N473" s="248"/>
      <c r="O473" s="248"/>
      <c r="P473" s="248"/>
      <c r="Q473" s="296"/>
      <c r="R473" s="256">
        <f>'Future Work- trip % summary'!B478</f>
        <v>0</v>
      </c>
      <c r="S473" s="313">
        <f>'Future Work- trip % summary'!D478</f>
        <v>0</v>
      </c>
      <c r="T473" s="257">
        <f>'Non-survey input values'!$B$26</f>
        <v>220.3</v>
      </c>
      <c r="U473" s="258">
        <f t="shared" si="14"/>
        <v>0</v>
      </c>
      <c r="V473" s="259">
        <f t="shared" si="15"/>
        <v>0</v>
      </c>
      <c r="W473" s="261"/>
      <c r="X473" s="248"/>
      <c r="Y473" s="248"/>
      <c r="Z473" s="248"/>
      <c r="AA473" s="248"/>
    </row>
    <row r="474" spans="1:27" x14ac:dyDescent="0.2">
      <c r="A474" s="248"/>
      <c r="B474" s="248"/>
      <c r="C474" s="248"/>
      <c r="D474" s="248"/>
      <c r="E474" s="248"/>
      <c r="F474" s="248"/>
      <c r="G474" s="248"/>
      <c r="H474" s="248"/>
      <c r="I474" s="248"/>
      <c r="J474" s="248"/>
      <c r="K474" s="248"/>
      <c r="L474" s="248"/>
      <c r="M474" s="248"/>
      <c r="N474" s="248"/>
      <c r="O474" s="248"/>
      <c r="P474" s="248"/>
      <c r="Q474" s="296"/>
      <c r="R474" s="256">
        <f>'Future Work- trip % summary'!B479</f>
        <v>0</v>
      </c>
      <c r="S474" s="313">
        <f>'Future Work- trip % summary'!D479</f>
        <v>0</v>
      </c>
      <c r="T474" s="257">
        <f>'Non-survey input values'!$B$26</f>
        <v>220.3</v>
      </c>
      <c r="U474" s="258">
        <f t="shared" si="14"/>
        <v>0</v>
      </c>
      <c r="V474" s="259">
        <f t="shared" si="15"/>
        <v>0</v>
      </c>
      <c r="W474" s="261"/>
      <c r="X474" s="248"/>
      <c r="Y474" s="248"/>
      <c r="Z474" s="248"/>
      <c r="AA474" s="248"/>
    </row>
    <row r="475" spans="1:27" x14ac:dyDescent="0.2">
      <c r="A475" s="248"/>
      <c r="B475" s="248"/>
      <c r="C475" s="248"/>
      <c r="D475" s="248"/>
      <c r="E475" s="248"/>
      <c r="F475" s="248"/>
      <c r="G475" s="248"/>
      <c r="H475" s="248"/>
      <c r="I475" s="248"/>
      <c r="J475" s="248"/>
      <c r="K475" s="248"/>
      <c r="L475" s="248"/>
      <c r="M475" s="248"/>
      <c r="N475" s="248"/>
      <c r="O475" s="248"/>
      <c r="P475" s="248"/>
      <c r="Q475" s="296"/>
      <c r="R475" s="256">
        <f>'Future Work- trip % summary'!B480</f>
        <v>0</v>
      </c>
      <c r="S475" s="313">
        <f>'Future Work- trip % summary'!D480</f>
        <v>0</v>
      </c>
      <c r="T475" s="257">
        <f>'Non-survey input values'!$B$26</f>
        <v>220.3</v>
      </c>
      <c r="U475" s="258">
        <f t="shared" si="14"/>
        <v>0</v>
      </c>
      <c r="V475" s="259">
        <f t="shared" si="15"/>
        <v>0</v>
      </c>
      <c r="W475" s="261"/>
      <c r="X475" s="248"/>
      <c r="Y475" s="248"/>
      <c r="Z475" s="248"/>
      <c r="AA475" s="248"/>
    </row>
    <row r="476" spans="1:27" x14ac:dyDescent="0.2">
      <c r="A476" s="248"/>
      <c r="B476" s="248"/>
      <c r="C476" s="248"/>
      <c r="D476" s="248"/>
      <c r="E476" s="248"/>
      <c r="F476" s="248"/>
      <c r="G476" s="248"/>
      <c r="H476" s="248"/>
      <c r="I476" s="248"/>
      <c r="J476" s="248"/>
      <c r="K476" s="248"/>
      <c r="L476" s="248"/>
      <c r="M476" s="248"/>
      <c r="N476" s="248"/>
      <c r="O476" s="248"/>
      <c r="P476" s="248"/>
      <c r="Q476" s="296"/>
      <c r="R476" s="256">
        <f>'Future Work- trip % summary'!B481</f>
        <v>0</v>
      </c>
      <c r="S476" s="313">
        <f>'Future Work- trip % summary'!D481</f>
        <v>0</v>
      </c>
      <c r="T476" s="257">
        <f>'Non-survey input values'!$B$26</f>
        <v>220.3</v>
      </c>
      <c r="U476" s="258">
        <f t="shared" si="14"/>
        <v>0</v>
      </c>
      <c r="V476" s="259">
        <f t="shared" si="15"/>
        <v>0</v>
      </c>
      <c r="W476" s="261"/>
      <c r="X476" s="248"/>
      <c r="Y476" s="248"/>
      <c r="Z476" s="248"/>
      <c r="AA476" s="248"/>
    </row>
    <row r="477" spans="1:27" x14ac:dyDescent="0.2">
      <c r="A477" s="248"/>
      <c r="B477" s="248"/>
      <c r="C477" s="248"/>
      <c r="D477" s="248"/>
      <c r="E477" s="248"/>
      <c r="F477" s="248"/>
      <c r="G477" s="248"/>
      <c r="H477" s="248"/>
      <c r="I477" s="248"/>
      <c r="J477" s="248"/>
      <c r="K477" s="248"/>
      <c r="L477" s="248"/>
      <c r="M477" s="248"/>
      <c r="N477" s="248"/>
      <c r="O477" s="248"/>
      <c r="P477" s="248"/>
      <c r="Q477" s="296"/>
      <c r="R477" s="256">
        <f>'Future Work- trip % summary'!B482</f>
        <v>0</v>
      </c>
      <c r="S477" s="313">
        <f>'Future Work- trip % summary'!D482</f>
        <v>0</v>
      </c>
      <c r="T477" s="257">
        <f>'Non-survey input values'!$B$26</f>
        <v>220.3</v>
      </c>
      <c r="U477" s="258">
        <f t="shared" si="14"/>
        <v>0</v>
      </c>
      <c r="V477" s="259">
        <f t="shared" si="15"/>
        <v>0</v>
      </c>
      <c r="W477" s="261"/>
      <c r="X477" s="248"/>
      <c r="Y477" s="248"/>
      <c r="Z477" s="248"/>
      <c r="AA477" s="248"/>
    </row>
    <row r="478" spans="1:27" x14ac:dyDescent="0.2">
      <c r="A478" s="248"/>
      <c r="B478" s="248"/>
      <c r="C478" s="248"/>
      <c r="D478" s="248"/>
      <c r="E478" s="248"/>
      <c r="F478" s="248"/>
      <c r="G478" s="248"/>
      <c r="H478" s="248"/>
      <c r="I478" s="248"/>
      <c r="J478" s="248"/>
      <c r="K478" s="248"/>
      <c r="L478" s="248"/>
      <c r="M478" s="248"/>
      <c r="N478" s="248"/>
      <c r="O478" s="248"/>
      <c r="P478" s="248"/>
      <c r="Q478" s="296"/>
      <c r="R478" s="256">
        <f>'Future Work- trip % summary'!B483</f>
        <v>0</v>
      </c>
      <c r="S478" s="313">
        <f>'Future Work- trip % summary'!D483</f>
        <v>0</v>
      </c>
      <c r="T478" s="257">
        <f>'Non-survey input values'!$B$26</f>
        <v>220.3</v>
      </c>
      <c r="U478" s="258">
        <f t="shared" si="14"/>
        <v>0</v>
      </c>
      <c r="V478" s="259">
        <f t="shared" si="15"/>
        <v>0</v>
      </c>
      <c r="W478" s="261"/>
      <c r="X478" s="248"/>
      <c r="Y478" s="248"/>
      <c r="Z478" s="248"/>
      <c r="AA478" s="248"/>
    </row>
    <row r="479" spans="1:27" x14ac:dyDescent="0.2">
      <c r="A479" s="248"/>
      <c r="B479" s="248"/>
      <c r="C479" s="248"/>
      <c r="D479" s="248"/>
      <c r="E479" s="248"/>
      <c r="F479" s="248"/>
      <c r="G479" s="248"/>
      <c r="H479" s="248"/>
      <c r="I479" s="248"/>
      <c r="J479" s="248"/>
      <c r="K479" s="248"/>
      <c r="L479" s="248"/>
      <c r="M479" s="248"/>
      <c r="N479" s="248"/>
      <c r="O479" s="248"/>
      <c r="P479" s="248"/>
      <c r="Q479" s="296"/>
      <c r="R479" s="256">
        <f>'Future Work- trip % summary'!B484</f>
        <v>0</v>
      </c>
      <c r="S479" s="313">
        <f>'Future Work- trip % summary'!D484</f>
        <v>0</v>
      </c>
      <c r="T479" s="257">
        <f>'Non-survey input values'!$B$26</f>
        <v>220.3</v>
      </c>
      <c r="U479" s="258">
        <f t="shared" si="14"/>
        <v>0</v>
      </c>
      <c r="V479" s="259">
        <f t="shared" si="15"/>
        <v>0</v>
      </c>
      <c r="W479" s="261"/>
      <c r="X479" s="248"/>
      <c r="Y479" s="248"/>
      <c r="Z479" s="248"/>
      <c r="AA479" s="248"/>
    </row>
    <row r="480" spans="1:27" x14ac:dyDescent="0.2">
      <c r="A480" s="248"/>
      <c r="B480" s="248"/>
      <c r="C480" s="248"/>
      <c r="D480" s="248"/>
      <c r="E480" s="248"/>
      <c r="F480" s="248"/>
      <c r="G480" s="248"/>
      <c r="H480" s="248"/>
      <c r="I480" s="248"/>
      <c r="J480" s="248"/>
      <c r="K480" s="248"/>
      <c r="L480" s="248"/>
      <c r="M480" s="248"/>
      <c r="N480" s="248"/>
      <c r="O480" s="248"/>
      <c r="P480" s="248"/>
      <c r="Q480" s="296"/>
      <c r="R480" s="256">
        <f>'Future Work- trip % summary'!B485</f>
        <v>0</v>
      </c>
      <c r="S480" s="313">
        <f>'Future Work- trip % summary'!D485</f>
        <v>0</v>
      </c>
      <c r="T480" s="257">
        <f>'Non-survey input values'!$B$26</f>
        <v>220.3</v>
      </c>
      <c r="U480" s="258">
        <f t="shared" si="14"/>
        <v>0</v>
      </c>
      <c r="V480" s="259">
        <f t="shared" si="15"/>
        <v>0</v>
      </c>
      <c r="W480" s="261"/>
      <c r="X480" s="248"/>
      <c r="Y480" s="248"/>
      <c r="Z480" s="248"/>
      <c r="AA480" s="248"/>
    </row>
    <row r="481" spans="1:27" x14ac:dyDescent="0.2">
      <c r="A481" s="248"/>
      <c r="B481" s="248"/>
      <c r="C481" s="248"/>
      <c r="D481" s="248"/>
      <c r="E481" s="248"/>
      <c r="F481" s="248"/>
      <c r="G481" s="248"/>
      <c r="H481" s="248"/>
      <c r="I481" s="248"/>
      <c r="J481" s="248"/>
      <c r="K481" s="248"/>
      <c r="L481" s="248"/>
      <c r="M481" s="248"/>
      <c r="N481" s="248"/>
      <c r="O481" s="248"/>
      <c r="P481" s="248"/>
      <c r="Q481" s="296"/>
      <c r="R481" s="256">
        <f>'Future Work- trip % summary'!B486</f>
        <v>0</v>
      </c>
      <c r="S481" s="313">
        <f>'Future Work- trip % summary'!D486</f>
        <v>0</v>
      </c>
      <c r="T481" s="257">
        <f>'Non-survey input values'!$B$26</f>
        <v>220.3</v>
      </c>
      <c r="U481" s="258">
        <f t="shared" si="14"/>
        <v>0</v>
      </c>
      <c r="V481" s="259">
        <f t="shared" si="15"/>
        <v>0</v>
      </c>
      <c r="W481" s="261"/>
      <c r="X481" s="248"/>
      <c r="Y481" s="248"/>
      <c r="Z481" s="248"/>
      <c r="AA481" s="248"/>
    </row>
    <row r="482" spans="1:27" x14ac:dyDescent="0.2">
      <c r="A482" s="248"/>
      <c r="B482" s="248"/>
      <c r="C482" s="248"/>
      <c r="D482" s="248"/>
      <c r="E482" s="248"/>
      <c r="F482" s="248"/>
      <c r="G482" s="248"/>
      <c r="H482" s="248"/>
      <c r="I482" s="248"/>
      <c r="J482" s="248"/>
      <c r="K482" s="248"/>
      <c r="L482" s="248"/>
      <c r="M482" s="248"/>
      <c r="N482" s="248"/>
      <c r="O482" s="248"/>
      <c r="P482" s="248"/>
      <c r="Q482" s="296"/>
      <c r="R482" s="256">
        <f>'Future Work- trip % summary'!B487</f>
        <v>0</v>
      </c>
      <c r="S482" s="313">
        <f>'Future Work- trip % summary'!D487</f>
        <v>0</v>
      </c>
      <c r="T482" s="257">
        <f>'Non-survey input values'!$B$26</f>
        <v>220.3</v>
      </c>
      <c r="U482" s="258">
        <f t="shared" si="14"/>
        <v>0</v>
      </c>
      <c r="V482" s="259">
        <f t="shared" si="15"/>
        <v>0</v>
      </c>
      <c r="W482" s="261"/>
      <c r="X482" s="248"/>
      <c r="Y482" s="248"/>
      <c r="Z482" s="248"/>
      <c r="AA482" s="248"/>
    </row>
    <row r="483" spans="1:27" x14ac:dyDescent="0.2">
      <c r="A483" s="248"/>
      <c r="B483" s="248"/>
      <c r="C483" s="248"/>
      <c r="D483" s="248"/>
      <c r="E483" s="248"/>
      <c r="F483" s="248"/>
      <c r="G483" s="248"/>
      <c r="H483" s="248"/>
      <c r="I483" s="248"/>
      <c r="J483" s="248"/>
      <c r="K483" s="248"/>
      <c r="L483" s="248"/>
      <c r="M483" s="248"/>
      <c r="N483" s="248"/>
      <c r="O483" s="248"/>
      <c r="P483" s="248"/>
      <c r="Q483" s="296"/>
      <c r="R483" s="256">
        <f>'Future Work- trip % summary'!B488</f>
        <v>0</v>
      </c>
      <c r="S483" s="313">
        <f>'Future Work- trip % summary'!D488</f>
        <v>0</v>
      </c>
      <c r="T483" s="257">
        <f>'Non-survey input values'!$B$26</f>
        <v>220.3</v>
      </c>
      <c r="U483" s="258">
        <f t="shared" si="14"/>
        <v>0</v>
      </c>
      <c r="V483" s="259">
        <f t="shared" si="15"/>
        <v>0</v>
      </c>
      <c r="W483" s="261"/>
      <c r="X483" s="248"/>
      <c r="Y483" s="248"/>
      <c r="Z483" s="248"/>
      <c r="AA483" s="248"/>
    </row>
    <row r="484" spans="1:27" x14ac:dyDescent="0.2">
      <c r="A484" s="248"/>
      <c r="B484" s="248"/>
      <c r="C484" s="248"/>
      <c r="D484" s="248"/>
      <c r="E484" s="248"/>
      <c r="F484" s="248"/>
      <c r="G484" s="248"/>
      <c r="H484" s="248"/>
      <c r="I484" s="248"/>
      <c r="J484" s="248"/>
      <c r="K484" s="248"/>
      <c r="L484" s="248"/>
      <c r="M484" s="248"/>
      <c r="N484" s="248"/>
      <c r="O484" s="248"/>
      <c r="P484" s="248"/>
      <c r="Q484" s="296"/>
      <c r="R484" s="256">
        <f>'Future Work- trip % summary'!B489</f>
        <v>0</v>
      </c>
      <c r="S484" s="313">
        <f>'Future Work- trip % summary'!D489</f>
        <v>0</v>
      </c>
      <c r="T484" s="257">
        <f>'Non-survey input values'!$B$26</f>
        <v>220.3</v>
      </c>
      <c r="U484" s="258">
        <f t="shared" si="14"/>
        <v>0</v>
      </c>
      <c r="V484" s="259">
        <f t="shared" si="15"/>
        <v>0</v>
      </c>
      <c r="W484" s="261"/>
      <c r="X484" s="248"/>
      <c r="Y484" s="248"/>
      <c r="Z484" s="248"/>
      <c r="AA484" s="248"/>
    </row>
    <row r="485" spans="1:27" x14ac:dyDescent="0.2">
      <c r="A485" s="248"/>
      <c r="B485" s="248"/>
      <c r="C485" s="248"/>
      <c r="D485" s="248"/>
      <c r="E485" s="248"/>
      <c r="F485" s="248"/>
      <c r="G485" s="248"/>
      <c r="H485" s="248"/>
      <c r="I485" s="248"/>
      <c r="J485" s="248"/>
      <c r="K485" s="248"/>
      <c r="L485" s="248"/>
      <c r="M485" s="248"/>
      <c r="N485" s="248"/>
      <c r="O485" s="248"/>
      <c r="P485" s="248"/>
      <c r="Q485" s="296"/>
      <c r="R485" s="256">
        <f>'Future Work- trip % summary'!B490</f>
        <v>0</v>
      </c>
      <c r="S485" s="313">
        <f>'Future Work- trip % summary'!D490</f>
        <v>0</v>
      </c>
      <c r="T485" s="257">
        <f>'Non-survey input values'!$B$26</f>
        <v>220.3</v>
      </c>
      <c r="U485" s="258">
        <f t="shared" si="14"/>
        <v>0</v>
      </c>
      <c r="V485" s="259">
        <f t="shared" si="15"/>
        <v>0</v>
      </c>
      <c r="W485" s="261"/>
      <c r="X485" s="248"/>
      <c r="Y485" s="248"/>
      <c r="Z485" s="248"/>
      <c r="AA485" s="248"/>
    </row>
    <row r="486" spans="1:27" x14ac:dyDescent="0.2">
      <c r="A486" s="248"/>
      <c r="B486" s="248"/>
      <c r="C486" s="248"/>
      <c r="D486" s="248"/>
      <c r="E486" s="248"/>
      <c r="F486" s="248"/>
      <c r="G486" s="248"/>
      <c r="H486" s="248"/>
      <c r="I486" s="248"/>
      <c r="J486" s="248"/>
      <c r="K486" s="248"/>
      <c r="L486" s="248"/>
      <c r="M486" s="248"/>
      <c r="N486" s="248"/>
      <c r="O486" s="248"/>
      <c r="P486" s="248"/>
      <c r="Q486" s="296"/>
      <c r="R486" s="256">
        <f>'Future Work- trip % summary'!B491</f>
        <v>0</v>
      </c>
      <c r="S486" s="313">
        <f>'Future Work- trip % summary'!D491</f>
        <v>0</v>
      </c>
      <c r="T486" s="257">
        <f>'Non-survey input values'!$B$26</f>
        <v>220.3</v>
      </c>
      <c r="U486" s="258">
        <f t="shared" si="14"/>
        <v>0</v>
      </c>
      <c r="V486" s="259">
        <f t="shared" si="15"/>
        <v>0</v>
      </c>
      <c r="W486" s="261"/>
      <c r="X486" s="248"/>
      <c r="Y486" s="248"/>
      <c r="Z486" s="248"/>
      <c r="AA486" s="248"/>
    </row>
    <row r="487" spans="1:27" x14ac:dyDescent="0.2">
      <c r="A487" s="248"/>
      <c r="B487" s="248"/>
      <c r="C487" s="248"/>
      <c r="D487" s="248"/>
      <c r="E487" s="248"/>
      <c r="F487" s="248"/>
      <c r="G487" s="248"/>
      <c r="H487" s="248"/>
      <c r="I487" s="248"/>
      <c r="J487" s="248"/>
      <c r="K487" s="248"/>
      <c r="L487" s="248"/>
      <c r="M487" s="248"/>
      <c r="N487" s="248"/>
      <c r="O487" s="248"/>
      <c r="P487" s="248"/>
      <c r="Q487" s="296"/>
      <c r="R487" s="256">
        <f>'Future Work- trip % summary'!B492</f>
        <v>0</v>
      </c>
      <c r="S487" s="313">
        <f>'Future Work- trip % summary'!D492</f>
        <v>0</v>
      </c>
      <c r="T487" s="257">
        <f>'Non-survey input values'!$B$26</f>
        <v>220.3</v>
      </c>
      <c r="U487" s="258">
        <f t="shared" si="14"/>
        <v>0</v>
      </c>
      <c r="V487" s="259">
        <f t="shared" si="15"/>
        <v>0</v>
      </c>
      <c r="W487" s="261"/>
      <c r="X487" s="248"/>
      <c r="Y487" s="248"/>
      <c r="Z487" s="248"/>
      <c r="AA487" s="248"/>
    </row>
    <row r="488" spans="1:27" x14ac:dyDescent="0.2">
      <c r="A488" s="248"/>
      <c r="B488" s="248"/>
      <c r="C488" s="248"/>
      <c r="D488" s="248"/>
      <c r="E488" s="248"/>
      <c r="F488" s="248"/>
      <c r="G488" s="248"/>
      <c r="H488" s="248"/>
      <c r="I488" s="248"/>
      <c r="J488" s="248"/>
      <c r="K488" s="248"/>
      <c r="L488" s="248"/>
      <c r="M488" s="248"/>
      <c r="N488" s="248"/>
      <c r="O488" s="248"/>
      <c r="P488" s="248"/>
      <c r="Q488" s="296"/>
      <c r="R488" s="256">
        <f>'Future Work- trip % summary'!B493</f>
        <v>0</v>
      </c>
      <c r="S488" s="313">
        <f>'Future Work- trip % summary'!D493</f>
        <v>0</v>
      </c>
      <c r="T488" s="257">
        <f>'Non-survey input values'!$B$26</f>
        <v>220.3</v>
      </c>
      <c r="U488" s="258">
        <f t="shared" si="14"/>
        <v>0</v>
      </c>
      <c r="V488" s="259">
        <f t="shared" si="15"/>
        <v>0</v>
      </c>
      <c r="W488" s="261"/>
      <c r="X488" s="248"/>
      <c r="Y488" s="248"/>
      <c r="Z488" s="248"/>
      <c r="AA488" s="248"/>
    </row>
    <row r="489" spans="1:27" x14ac:dyDescent="0.2">
      <c r="A489" s="248"/>
      <c r="B489" s="248"/>
      <c r="C489" s="248"/>
      <c r="D489" s="248"/>
      <c r="E489" s="248"/>
      <c r="F489" s="248"/>
      <c r="G489" s="248"/>
      <c r="H489" s="248"/>
      <c r="I489" s="248"/>
      <c r="J489" s="248"/>
      <c r="K489" s="248"/>
      <c r="L489" s="248"/>
      <c r="M489" s="248"/>
      <c r="N489" s="248"/>
      <c r="O489" s="248"/>
      <c r="P489" s="248"/>
      <c r="Q489" s="296"/>
      <c r="R489" s="256">
        <f>'Future Work- trip % summary'!B494</f>
        <v>0</v>
      </c>
      <c r="S489" s="313">
        <f>'Future Work- trip % summary'!D494</f>
        <v>0</v>
      </c>
      <c r="T489" s="257">
        <f>'Non-survey input values'!$B$26</f>
        <v>220.3</v>
      </c>
      <c r="U489" s="258">
        <f t="shared" si="14"/>
        <v>0</v>
      </c>
      <c r="V489" s="259">
        <f t="shared" si="15"/>
        <v>0</v>
      </c>
      <c r="W489" s="261"/>
      <c r="X489" s="248"/>
      <c r="Y489" s="248"/>
      <c r="Z489" s="248"/>
      <c r="AA489" s="248"/>
    </row>
    <row r="490" spans="1:27" x14ac:dyDescent="0.2">
      <c r="A490" s="248"/>
      <c r="B490" s="248"/>
      <c r="C490" s="248"/>
      <c r="D490" s="248"/>
      <c r="E490" s="248"/>
      <c r="F490" s="248"/>
      <c r="G490" s="248"/>
      <c r="H490" s="248"/>
      <c r="I490" s="248"/>
      <c r="J490" s="248"/>
      <c r="K490" s="248"/>
      <c r="L490" s="248"/>
      <c r="M490" s="248"/>
      <c r="N490" s="248"/>
      <c r="O490" s="248"/>
      <c r="P490" s="248"/>
      <c r="Q490" s="296"/>
      <c r="R490" s="256">
        <f>'Future Work- trip % summary'!B495</f>
        <v>0</v>
      </c>
      <c r="S490" s="313">
        <f>'Future Work- trip % summary'!D495</f>
        <v>0</v>
      </c>
      <c r="T490" s="257">
        <f>'Non-survey input values'!$B$26</f>
        <v>220.3</v>
      </c>
      <c r="U490" s="258">
        <f t="shared" si="14"/>
        <v>0</v>
      </c>
      <c r="V490" s="259">
        <f t="shared" si="15"/>
        <v>0</v>
      </c>
      <c r="W490" s="261"/>
      <c r="X490" s="248"/>
      <c r="Y490" s="248"/>
      <c r="Z490" s="248"/>
      <c r="AA490" s="248"/>
    </row>
    <row r="491" spans="1:27" x14ac:dyDescent="0.2">
      <c r="A491" s="248"/>
      <c r="B491" s="248"/>
      <c r="C491" s="248"/>
      <c r="D491" s="248"/>
      <c r="E491" s="248"/>
      <c r="F491" s="248"/>
      <c r="G491" s="248"/>
      <c r="H491" s="248"/>
      <c r="I491" s="248"/>
      <c r="J491" s="248"/>
      <c r="K491" s="248"/>
      <c r="L491" s="248"/>
      <c r="M491" s="248"/>
      <c r="N491" s="248"/>
      <c r="O491" s="248"/>
      <c r="P491" s="248"/>
      <c r="Q491" s="296"/>
      <c r="R491" s="256">
        <f>'Future Work- trip % summary'!B496</f>
        <v>0</v>
      </c>
      <c r="S491" s="313">
        <f>'Future Work- trip % summary'!D496</f>
        <v>0</v>
      </c>
      <c r="T491" s="257">
        <f>'Non-survey input values'!$B$26</f>
        <v>220.3</v>
      </c>
      <c r="U491" s="258">
        <f t="shared" si="14"/>
        <v>0</v>
      </c>
      <c r="V491" s="259">
        <f t="shared" si="15"/>
        <v>0</v>
      </c>
      <c r="W491" s="261"/>
      <c r="X491" s="248"/>
      <c r="Y491" s="248"/>
      <c r="Z491" s="248"/>
      <c r="AA491" s="248"/>
    </row>
    <row r="492" spans="1:27" x14ac:dyDescent="0.2">
      <c r="A492" s="248"/>
      <c r="B492" s="248"/>
      <c r="C492" s="248"/>
      <c r="D492" s="248"/>
      <c r="E492" s="248"/>
      <c r="F492" s="248"/>
      <c r="G492" s="248"/>
      <c r="H492" s="248"/>
      <c r="I492" s="248"/>
      <c r="J492" s="248"/>
      <c r="K492" s="248"/>
      <c r="L492" s="248"/>
      <c r="M492" s="248"/>
      <c r="N492" s="248"/>
      <c r="O492" s="248"/>
      <c r="P492" s="248"/>
      <c r="Q492" s="296"/>
      <c r="R492" s="256">
        <f>'Future Work- trip % summary'!B497</f>
        <v>0</v>
      </c>
      <c r="S492" s="313">
        <f>'Future Work- trip % summary'!D497</f>
        <v>0</v>
      </c>
      <c r="T492" s="257">
        <f>'Non-survey input values'!$B$26</f>
        <v>220.3</v>
      </c>
      <c r="U492" s="258">
        <f t="shared" si="14"/>
        <v>0</v>
      </c>
      <c r="V492" s="259">
        <f t="shared" si="15"/>
        <v>0</v>
      </c>
      <c r="W492" s="261"/>
      <c r="X492" s="248"/>
      <c r="Y492" s="248"/>
      <c r="Z492" s="248"/>
      <c r="AA492" s="248"/>
    </row>
    <row r="493" spans="1:27" x14ac:dyDescent="0.2">
      <c r="A493" s="248"/>
      <c r="B493" s="248"/>
      <c r="C493" s="248"/>
      <c r="D493" s="248"/>
      <c r="E493" s="248"/>
      <c r="F493" s="248"/>
      <c r="G493" s="248"/>
      <c r="H493" s="248"/>
      <c r="I493" s="248"/>
      <c r="J493" s="248"/>
      <c r="K493" s="248"/>
      <c r="L493" s="248"/>
      <c r="M493" s="248"/>
      <c r="N493" s="248"/>
      <c r="O493" s="248"/>
      <c r="P493" s="248"/>
      <c r="Q493" s="296"/>
      <c r="R493" s="256">
        <f>'Future Work- trip % summary'!B498</f>
        <v>0</v>
      </c>
      <c r="S493" s="313">
        <f>'Future Work- trip % summary'!D498</f>
        <v>0</v>
      </c>
      <c r="T493" s="257">
        <f>'Non-survey input values'!$B$26</f>
        <v>220.3</v>
      </c>
      <c r="U493" s="258">
        <f t="shared" si="14"/>
        <v>0</v>
      </c>
      <c r="V493" s="259">
        <f t="shared" si="15"/>
        <v>0</v>
      </c>
      <c r="W493" s="261"/>
      <c r="X493" s="248"/>
      <c r="Y493" s="248"/>
      <c r="Z493" s="248"/>
      <c r="AA493" s="248"/>
    </row>
    <row r="494" spans="1:27" x14ac:dyDescent="0.2">
      <c r="A494" s="248"/>
      <c r="B494" s="248"/>
      <c r="C494" s="248"/>
      <c r="D494" s="248"/>
      <c r="E494" s="248"/>
      <c r="F494" s="248"/>
      <c r="G494" s="248"/>
      <c r="H494" s="248"/>
      <c r="I494" s="248"/>
      <c r="J494" s="248"/>
      <c r="K494" s="248"/>
      <c r="L494" s="248"/>
      <c r="M494" s="248"/>
      <c r="N494" s="248"/>
      <c r="O494" s="248"/>
      <c r="P494" s="248"/>
      <c r="Q494" s="296"/>
      <c r="R494" s="256">
        <f>'Future Work- trip % summary'!B499</f>
        <v>0</v>
      </c>
      <c r="S494" s="313">
        <f>'Future Work- trip % summary'!D499</f>
        <v>0</v>
      </c>
      <c r="T494" s="257">
        <f>'Non-survey input values'!$B$26</f>
        <v>220.3</v>
      </c>
      <c r="U494" s="258">
        <f t="shared" si="14"/>
        <v>0</v>
      </c>
      <c r="V494" s="259">
        <f t="shared" si="15"/>
        <v>0</v>
      </c>
      <c r="W494" s="261"/>
      <c r="X494" s="248"/>
      <c r="Y494" s="248"/>
      <c r="Z494" s="248"/>
      <c r="AA494" s="248"/>
    </row>
    <row r="495" spans="1:27" x14ac:dyDescent="0.2">
      <c r="A495" s="248"/>
      <c r="B495" s="248"/>
      <c r="C495" s="248"/>
      <c r="D495" s="248"/>
      <c r="E495" s="248"/>
      <c r="F495" s="248"/>
      <c r="G495" s="248"/>
      <c r="H495" s="248"/>
      <c r="I495" s="248"/>
      <c r="J495" s="248"/>
      <c r="K495" s="248"/>
      <c r="L495" s="248"/>
      <c r="M495" s="248"/>
      <c r="N495" s="248"/>
      <c r="O495" s="248"/>
      <c r="P495" s="248"/>
      <c r="Q495" s="296"/>
      <c r="R495" s="256">
        <f>'Future Work- trip % summary'!B500</f>
        <v>0</v>
      </c>
      <c r="S495" s="313">
        <f>'Future Work- trip % summary'!D500</f>
        <v>0</v>
      </c>
      <c r="T495" s="257">
        <f>'Non-survey input values'!$B$26</f>
        <v>220.3</v>
      </c>
      <c r="U495" s="258">
        <f t="shared" si="14"/>
        <v>0</v>
      </c>
      <c r="V495" s="259">
        <f t="shared" si="15"/>
        <v>0</v>
      </c>
      <c r="W495" s="261"/>
      <c r="X495" s="248"/>
      <c r="Y495" s="248"/>
      <c r="Z495" s="248"/>
      <c r="AA495" s="248"/>
    </row>
    <row r="496" spans="1:27" x14ac:dyDescent="0.2">
      <c r="A496" s="248"/>
      <c r="B496" s="248"/>
      <c r="C496" s="248"/>
      <c r="D496" s="248"/>
      <c r="E496" s="248"/>
      <c r="F496" s="248"/>
      <c r="G496" s="248"/>
      <c r="H496" s="248"/>
      <c r="I496" s="248"/>
      <c r="J496" s="248"/>
      <c r="K496" s="248"/>
      <c r="L496" s="248"/>
      <c r="M496" s="248"/>
      <c r="N496" s="248"/>
      <c r="O496" s="248"/>
      <c r="P496" s="248"/>
      <c r="Q496" s="296"/>
      <c r="R496" s="256">
        <f>'Future Work- trip % summary'!B501</f>
        <v>0</v>
      </c>
      <c r="S496" s="313">
        <f>'Future Work- trip % summary'!D501</f>
        <v>0</v>
      </c>
      <c r="T496" s="257">
        <f>'Non-survey input values'!$B$26</f>
        <v>220.3</v>
      </c>
      <c r="U496" s="258">
        <f t="shared" si="14"/>
        <v>0</v>
      </c>
      <c r="V496" s="259">
        <f t="shared" si="15"/>
        <v>0</v>
      </c>
      <c r="W496" s="261"/>
      <c r="X496" s="248"/>
      <c r="Y496" s="248"/>
      <c r="Z496" s="248"/>
      <c r="AA496" s="248"/>
    </row>
    <row r="497" spans="1:27" x14ac:dyDescent="0.2">
      <c r="A497" s="248"/>
      <c r="B497" s="248"/>
      <c r="C497" s="248"/>
      <c r="D497" s="248"/>
      <c r="E497" s="248"/>
      <c r="F497" s="248"/>
      <c r="G497" s="248"/>
      <c r="H497" s="248"/>
      <c r="I497" s="248"/>
      <c r="J497" s="248"/>
      <c r="K497" s="248"/>
      <c r="L497" s="248"/>
      <c r="M497" s="248"/>
      <c r="N497" s="248"/>
      <c r="O497" s="248"/>
      <c r="P497" s="248"/>
      <c r="Q497" s="296"/>
      <c r="R497" s="256">
        <f>'Future Work- trip % summary'!B502</f>
        <v>0</v>
      </c>
      <c r="S497" s="313">
        <f>'Future Work- trip % summary'!D502</f>
        <v>0</v>
      </c>
      <c r="T497" s="257">
        <f>'Non-survey input values'!$B$26</f>
        <v>220.3</v>
      </c>
      <c r="U497" s="258">
        <f t="shared" si="14"/>
        <v>0</v>
      </c>
      <c r="V497" s="259">
        <f t="shared" si="15"/>
        <v>0</v>
      </c>
      <c r="W497" s="261"/>
      <c r="X497" s="248"/>
      <c r="Y497" s="248"/>
      <c r="Z497" s="248"/>
      <c r="AA497" s="248"/>
    </row>
    <row r="498" spans="1:27" x14ac:dyDescent="0.2">
      <c r="A498" s="248"/>
      <c r="B498" s="248"/>
      <c r="C498" s="248"/>
      <c r="D498" s="248"/>
      <c r="E498" s="248"/>
      <c r="F498" s="248"/>
      <c r="G498" s="248"/>
      <c r="H498" s="248"/>
      <c r="I498" s="248"/>
      <c r="J498" s="248"/>
      <c r="K498" s="248"/>
      <c r="L498" s="248"/>
      <c r="M498" s="248"/>
      <c r="N498" s="248"/>
      <c r="O498" s="248"/>
      <c r="P498" s="248"/>
      <c r="Q498" s="296"/>
      <c r="R498" s="256">
        <f>'Future Work- trip % summary'!B503</f>
        <v>0</v>
      </c>
      <c r="S498" s="313">
        <f>'Future Work- trip % summary'!D503</f>
        <v>0</v>
      </c>
      <c r="T498" s="257">
        <f>'Non-survey input values'!$B$26</f>
        <v>220.3</v>
      </c>
      <c r="U498" s="258">
        <f t="shared" si="14"/>
        <v>0</v>
      </c>
      <c r="V498" s="259">
        <f t="shared" si="15"/>
        <v>0</v>
      </c>
      <c r="W498" s="261"/>
      <c r="X498" s="248"/>
      <c r="Y498" s="248"/>
      <c r="Z498" s="248"/>
      <c r="AA498" s="248"/>
    </row>
    <row r="499" spans="1:27" x14ac:dyDescent="0.2">
      <c r="A499" s="248"/>
      <c r="B499" s="248"/>
      <c r="C499" s="248"/>
      <c r="D499" s="248"/>
      <c r="E499" s="248"/>
      <c r="F499" s="248"/>
      <c r="G499" s="248"/>
      <c r="H499" s="248"/>
      <c r="I499" s="248"/>
      <c r="J499" s="248"/>
      <c r="K499" s="248"/>
      <c r="L499" s="248"/>
      <c r="M499" s="248"/>
      <c r="N499" s="248"/>
      <c r="O499" s="248"/>
      <c r="P499" s="248"/>
      <c r="Q499" s="296"/>
      <c r="R499" s="256">
        <f>'Future Work- trip % summary'!B504</f>
        <v>0</v>
      </c>
      <c r="S499" s="313">
        <f>'Future Work- trip % summary'!D504</f>
        <v>0</v>
      </c>
      <c r="T499" s="257">
        <f>'Non-survey input values'!$B$26</f>
        <v>220.3</v>
      </c>
      <c r="U499" s="258">
        <f t="shared" si="14"/>
        <v>0</v>
      </c>
      <c r="V499" s="259">
        <f t="shared" si="15"/>
        <v>0</v>
      </c>
      <c r="W499" s="261"/>
      <c r="X499" s="248"/>
      <c r="Y499" s="248"/>
      <c r="Z499" s="248"/>
      <c r="AA499" s="248"/>
    </row>
    <row r="500" spans="1:27" x14ac:dyDescent="0.2">
      <c r="A500" s="248"/>
      <c r="B500" s="248"/>
      <c r="C500" s="248"/>
      <c r="D500" s="248"/>
      <c r="E500" s="248"/>
      <c r="F500" s="248"/>
      <c r="G500" s="248"/>
      <c r="H500" s="248"/>
      <c r="I500" s="248"/>
      <c r="J500" s="248"/>
      <c r="K500" s="248"/>
      <c r="L500" s="248"/>
      <c r="M500" s="248"/>
      <c r="N500" s="248"/>
      <c r="O500" s="248"/>
      <c r="P500" s="248"/>
      <c r="Q500" s="296"/>
      <c r="R500" s="256">
        <f>'Future Work- trip % summary'!B505</f>
        <v>0</v>
      </c>
      <c r="S500" s="313">
        <f>'Future Work- trip % summary'!D505</f>
        <v>0</v>
      </c>
      <c r="T500" s="257">
        <f>'Non-survey input values'!$B$26</f>
        <v>220.3</v>
      </c>
      <c r="U500" s="258">
        <f t="shared" si="14"/>
        <v>0</v>
      </c>
      <c r="V500" s="259">
        <f t="shared" si="15"/>
        <v>0</v>
      </c>
      <c r="W500" s="261"/>
      <c r="X500" s="248"/>
      <c r="Y500" s="248"/>
      <c r="Z500" s="248"/>
      <c r="AA500" s="248"/>
    </row>
    <row r="501" spans="1:27" x14ac:dyDescent="0.2">
      <c r="A501" s="248"/>
      <c r="B501" s="248"/>
      <c r="C501" s="248"/>
      <c r="D501" s="248"/>
      <c r="E501" s="248"/>
      <c r="F501" s="248"/>
      <c r="G501" s="248"/>
      <c r="H501" s="248"/>
      <c r="I501" s="248"/>
      <c r="J501" s="248"/>
      <c r="K501" s="248"/>
      <c r="L501" s="248"/>
      <c r="M501" s="248"/>
      <c r="N501" s="248"/>
      <c r="O501" s="248"/>
      <c r="P501" s="248"/>
      <c r="Q501" s="296"/>
      <c r="R501" s="256">
        <f>'Future Work- trip % summary'!B506</f>
        <v>0</v>
      </c>
      <c r="S501" s="313">
        <f>'Future Work- trip % summary'!D506</f>
        <v>0</v>
      </c>
      <c r="T501" s="257">
        <f>'Non-survey input values'!$B$26</f>
        <v>220.3</v>
      </c>
      <c r="U501" s="258">
        <f t="shared" si="14"/>
        <v>0</v>
      </c>
      <c r="V501" s="259">
        <f t="shared" si="15"/>
        <v>0</v>
      </c>
      <c r="W501" s="261"/>
      <c r="X501" s="248"/>
      <c r="Y501" s="248"/>
      <c r="Z501" s="248"/>
      <c r="AA501" s="248"/>
    </row>
    <row r="502" spans="1:27" x14ac:dyDescent="0.2">
      <c r="A502" s="248"/>
      <c r="B502" s="248"/>
      <c r="C502" s="248"/>
      <c r="D502" s="248"/>
      <c r="E502" s="248"/>
      <c r="F502" s="248"/>
      <c r="G502" s="248"/>
      <c r="H502" s="248"/>
      <c r="I502" s="248"/>
      <c r="J502" s="248"/>
      <c r="K502" s="248"/>
      <c r="L502" s="248"/>
      <c r="M502" s="248"/>
      <c r="N502" s="248"/>
      <c r="O502" s="248"/>
      <c r="P502" s="248"/>
      <c r="Q502" s="296"/>
      <c r="R502" s="256">
        <f>'Future Work- trip % summary'!B507</f>
        <v>0</v>
      </c>
      <c r="S502" s="313">
        <f>'Future Work- trip % summary'!D507</f>
        <v>0</v>
      </c>
      <c r="T502" s="257">
        <f>'Non-survey input values'!$B$26</f>
        <v>220.3</v>
      </c>
      <c r="U502" s="258">
        <f t="shared" si="14"/>
        <v>0</v>
      </c>
      <c r="V502" s="259">
        <f t="shared" si="15"/>
        <v>0</v>
      </c>
      <c r="W502" s="261"/>
      <c r="X502" s="248"/>
      <c r="Y502" s="248"/>
      <c r="Z502" s="248"/>
      <c r="AA502" s="248"/>
    </row>
    <row r="503" spans="1:27" x14ac:dyDescent="0.2">
      <c r="A503" s="248"/>
      <c r="B503" s="248"/>
      <c r="C503" s="248"/>
      <c r="D503" s="248"/>
      <c r="E503" s="248"/>
      <c r="F503" s="248"/>
      <c r="G503" s="248"/>
      <c r="H503" s="248"/>
      <c r="I503" s="248"/>
      <c r="J503" s="248"/>
      <c r="K503" s="248"/>
      <c r="L503" s="248"/>
      <c r="M503" s="248"/>
      <c r="N503" s="248"/>
      <c r="O503" s="248"/>
      <c r="P503" s="248"/>
      <c r="Q503" s="296"/>
      <c r="R503" s="256">
        <f>'Future Work- trip % summary'!B508</f>
        <v>0</v>
      </c>
      <c r="S503" s="313">
        <f>'Future Work- trip % summary'!D508</f>
        <v>0</v>
      </c>
      <c r="T503" s="257">
        <f>'Non-survey input values'!$B$26</f>
        <v>220.3</v>
      </c>
      <c r="U503" s="258">
        <f t="shared" si="14"/>
        <v>0</v>
      </c>
      <c r="V503" s="259">
        <f t="shared" si="15"/>
        <v>0</v>
      </c>
      <c r="W503" s="261"/>
      <c r="X503" s="248"/>
      <c r="Y503" s="248"/>
      <c r="Z503" s="248"/>
      <c r="AA503" s="248"/>
    </row>
    <row r="504" spans="1:27" x14ac:dyDescent="0.2">
      <c r="A504" s="248"/>
      <c r="B504" s="248"/>
      <c r="C504" s="248"/>
      <c r="D504" s="248"/>
      <c r="E504" s="248"/>
      <c r="F504" s="248"/>
      <c r="G504" s="248"/>
      <c r="H504" s="248"/>
      <c r="I504" s="248"/>
      <c r="J504" s="248"/>
      <c r="K504" s="248"/>
      <c r="L504" s="248"/>
      <c r="M504" s="248"/>
      <c r="N504" s="248"/>
      <c r="O504" s="248"/>
      <c r="P504" s="248"/>
      <c r="Q504" s="296"/>
      <c r="R504" s="256">
        <f>'Future Work- trip % summary'!B509</f>
        <v>0</v>
      </c>
      <c r="S504" s="313">
        <f>'Future Work- trip % summary'!D509</f>
        <v>0</v>
      </c>
      <c r="T504" s="257">
        <f>'Non-survey input values'!$B$26</f>
        <v>220.3</v>
      </c>
      <c r="U504" s="258">
        <f t="shared" si="14"/>
        <v>0</v>
      </c>
      <c r="V504" s="259">
        <f t="shared" si="15"/>
        <v>0</v>
      </c>
      <c r="W504" s="261"/>
      <c r="X504" s="248"/>
      <c r="Y504" s="248"/>
      <c r="Z504" s="248"/>
      <c r="AA504" s="248"/>
    </row>
    <row r="505" spans="1:27" x14ac:dyDescent="0.2">
      <c r="A505" s="248"/>
      <c r="B505" s="248"/>
      <c r="C505" s="248"/>
      <c r="D505" s="248"/>
      <c r="E505" s="248"/>
      <c r="F505" s="248"/>
      <c r="G505" s="248"/>
      <c r="H505" s="248"/>
      <c r="I505" s="248"/>
      <c r="J505" s="248"/>
      <c r="K505" s="248"/>
      <c r="L505" s="248"/>
      <c r="M505" s="248"/>
      <c r="N505" s="248"/>
      <c r="O505" s="248"/>
      <c r="P505" s="248"/>
      <c r="Q505" s="296"/>
      <c r="R505" s="256">
        <f>'Future Work- trip % summary'!B510</f>
        <v>0</v>
      </c>
      <c r="S505" s="313">
        <f>'Future Work- trip % summary'!D510</f>
        <v>0</v>
      </c>
      <c r="T505" s="257">
        <f>'Non-survey input values'!$B$26</f>
        <v>220.3</v>
      </c>
      <c r="U505" s="258">
        <f t="shared" si="14"/>
        <v>0</v>
      </c>
      <c r="V505" s="259">
        <f t="shared" si="15"/>
        <v>0</v>
      </c>
      <c r="W505" s="261"/>
      <c r="X505" s="248"/>
      <c r="Y505" s="248"/>
      <c r="Z505" s="248"/>
      <c r="AA505" s="248"/>
    </row>
    <row r="506" spans="1:27" x14ac:dyDescent="0.2">
      <c r="A506" s="248"/>
      <c r="B506" s="248"/>
      <c r="C506" s="248"/>
      <c r="D506" s="248"/>
      <c r="E506" s="248"/>
      <c r="F506" s="248"/>
      <c r="G506" s="248"/>
      <c r="H506" s="248"/>
      <c r="I506" s="248"/>
      <c r="J506" s="248"/>
      <c r="K506" s="248"/>
      <c r="L506" s="248"/>
      <c r="M506" s="248"/>
      <c r="N506" s="248"/>
      <c r="O506" s="248"/>
      <c r="P506" s="248"/>
      <c r="Q506" s="296"/>
      <c r="R506" s="256">
        <f>'Future Work- trip % summary'!B511</f>
        <v>0</v>
      </c>
      <c r="S506" s="313">
        <f>'Future Work- trip % summary'!D511</f>
        <v>0</v>
      </c>
      <c r="T506" s="257">
        <f>'Non-survey input values'!$B$26</f>
        <v>220.3</v>
      </c>
      <c r="U506" s="258">
        <f t="shared" si="14"/>
        <v>0</v>
      </c>
      <c r="V506" s="259">
        <f t="shared" si="15"/>
        <v>0</v>
      </c>
      <c r="W506" s="261"/>
      <c r="X506" s="248"/>
      <c r="Y506" s="248"/>
      <c r="Z506" s="248"/>
      <c r="AA506" s="248"/>
    </row>
    <row r="507" spans="1:27" x14ac:dyDescent="0.2">
      <c r="A507" s="248"/>
      <c r="B507" s="248"/>
      <c r="C507" s="248"/>
      <c r="D507" s="248"/>
      <c r="E507" s="248"/>
      <c r="F507" s="248"/>
      <c r="G507" s="248"/>
      <c r="H507" s="248"/>
      <c r="I507" s="248"/>
      <c r="J507" s="248"/>
      <c r="K507" s="248"/>
      <c r="L507" s="248"/>
      <c r="M507" s="248"/>
      <c r="N507" s="248"/>
      <c r="O507" s="248"/>
      <c r="P507" s="248"/>
      <c r="Q507" s="296"/>
      <c r="R507" s="256">
        <f>'Future Work- trip % summary'!B512</f>
        <v>0</v>
      </c>
      <c r="S507" s="313">
        <f>'Future Work- trip % summary'!D512</f>
        <v>0</v>
      </c>
      <c r="T507" s="257">
        <f>'Non-survey input values'!$B$26</f>
        <v>220.3</v>
      </c>
      <c r="U507" s="258">
        <f t="shared" si="14"/>
        <v>0</v>
      </c>
      <c r="V507" s="259">
        <f t="shared" si="15"/>
        <v>0</v>
      </c>
      <c r="W507" s="261"/>
      <c r="X507" s="248"/>
      <c r="Y507" s="248"/>
      <c r="Z507" s="248"/>
      <c r="AA507" s="248"/>
    </row>
    <row r="508" spans="1:27" x14ac:dyDescent="0.2">
      <c r="A508" s="248"/>
      <c r="B508" s="248"/>
      <c r="C508" s="248"/>
      <c r="D508" s="248"/>
      <c r="E508" s="248"/>
      <c r="F508" s="248"/>
      <c r="G508" s="248"/>
      <c r="H508" s="248"/>
      <c r="I508" s="248"/>
      <c r="J508" s="248"/>
      <c r="K508" s="248"/>
      <c r="L508" s="248"/>
      <c r="M508" s="248"/>
      <c r="N508" s="248"/>
      <c r="O508" s="248"/>
      <c r="P508" s="248"/>
      <c r="Q508" s="296"/>
      <c r="R508" s="256">
        <f>'Future Work- trip % summary'!B513</f>
        <v>0</v>
      </c>
      <c r="S508" s="313">
        <f>'Future Work- trip % summary'!D513</f>
        <v>0</v>
      </c>
      <c r="T508" s="257">
        <f>'Non-survey input values'!$B$26</f>
        <v>220.3</v>
      </c>
      <c r="U508" s="258">
        <f t="shared" si="14"/>
        <v>0</v>
      </c>
      <c r="V508" s="259">
        <f t="shared" si="15"/>
        <v>0</v>
      </c>
      <c r="W508" s="261"/>
      <c r="X508" s="248"/>
      <c r="Y508" s="248"/>
      <c r="Z508" s="248"/>
      <c r="AA508" s="248"/>
    </row>
    <row r="509" spans="1:27" x14ac:dyDescent="0.2">
      <c r="A509" s="248"/>
      <c r="B509" s="248"/>
      <c r="C509" s="248"/>
      <c r="D509" s="248"/>
      <c r="E509" s="248"/>
      <c r="F509" s="248"/>
      <c r="G509" s="248"/>
      <c r="H509" s="248"/>
      <c r="I509" s="248"/>
      <c r="J509" s="248"/>
      <c r="K509" s="248"/>
      <c r="L509" s="248"/>
      <c r="M509" s="248"/>
      <c r="N509" s="248"/>
      <c r="O509" s="248"/>
      <c r="P509" s="248"/>
      <c r="Q509" s="296"/>
      <c r="R509" s="256">
        <f>'Future Work- trip % summary'!B514</f>
        <v>0</v>
      </c>
      <c r="S509" s="313">
        <f>'Future Work- trip % summary'!D514</f>
        <v>0</v>
      </c>
      <c r="T509" s="257">
        <f>'Non-survey input values'!$B$26</f>
        <v>220.3</v>
      </c>
      <c r="U509" s="258">
        <f t="shared" si="14"/>
        <v>0</v>
      </c>
      <c r="V509" s="259">
        <f t="shared" si="15"/>
        <v>0</v>
      </c>
      <c r="W509" s="261"/>
      <c r="X509" s="248"/>
      <c r="Y509" s="248"/>
      <c r="Z509" s="248"/>
      <c r="AA509" s="248"/>
    </row>
    <row r="510" spans="1:27" x14ac:dyDescent="0.2">
      <c r="A510" s="248"/>
      <c r="B510" s="248"/>
      <c r="C510" s="248"/>
      <c r="D510" s="248"/>
      <c r="E510" s="248"/>
      <c r="F510" s="248"/>
      <c r="G510" s="248"/>
      <c r="H510" s="248"/>
      <c r="I510" s="248"/>
      <c r="J510" s="248"/>
      <c r="K510" s="248"/>
      <c r="L510" s="248"/>
      <c r="M510" s="248"/>
      <c r="N510" s="248"/>
      <c r="O510" s="248"/>
      <c r="P510" s="248"/>
      <c r="Q510" s="296"/>
      <c r="R510" s="256">
        <f>'Future Work- trip % summary'!B515</f>
        <v>0</v>
      </c>
      <c r="S510" s="313">
        <f>'Future Work- trip % summary'!D515</f>
        <v>0</v>
      </c>
      <c r="T510" s="257">
        <f>'Non-survey input values'!$B$26</f>
        <v>220.3</v>
      </c>
      <c r="U510" s="258">
        <f t="shared" si="14"/>
        <v>0</v>
      </c>
      <c r="V510" s="259">
        <f t="shared" si="15"/>
        <v>0</v>
      </c>
      <c r="W510" s="261"/>
      <c r="X510" s="248"/>
      <c r="Y510" s="248"/>
      <c r="Z510" s="248"/>
      <c r="AA510" s="248"/>
    </row>
    <row r="511" spans="1:27" x14ac:dyDescent="0.2">
      <c r="A511" s="248"/>
      <c r="B511" s="248"/>
      <c r="C511" s="248"/>
      <c r="D511" s="248"/>
      <c r="E511" s="248"/>
      <c r="F511" s="248"/>
      <c r="G511" s="248"/>
      <c r="H511" s="248"/>
      <c r="I511" s="248"/>
      <c r="J511" s="248"/>
      <c r="K511" s="248"/>
      <c r="L511" s="248"/>
      <c r="M511" s="248"/>
      <c r="N511" s="248"/>
      <c r="O511" s="248"/>
      <c r="P511" s="248"/>
      <c r="Q511" s="296"/>
      <c r="R511" s="256">
        <f>'Future Work- trip % summary'!B516</f>
        <v>0</v>
      </c>
      <c r="S511" s="313">
        <f>'Future Work- trip % summary'!D516</f>
        <v>0</v>
      </c>
      <c r="T511" s="257">
        <f>'Non-survey input values'!$B$26</f>
        <v>220.3</v>
      </c>
      <c r="U511" s="258">
        <f t="shared" si="14"/>
        <v>0</v>
      </c>
      <c r="V511" s="259">
        <f t="shared" si="15"/>
        <v>0</v>
      </c>
      <c r="W511" s="261"/>
      <c r="X511" s="248"/>
      <c r="Y511" s="248"/>
      <c r="Z511" s="248"/>
      <c r="AA511" s="248"/>
    </row>
    <row r="512" spans="1:27" x14ac:dyDescent="0.2">
      <c r="A512" s="248"/>
      <c r="B512" s="248"/>
      <c r="C512" s="248"/>
      <c r="D512" s="248"/>
      <c r="E512" s="248"/>
      <c r="F512" s="248"/>
      <c r="G512" s="248"/>
      <c r="H512" s="248"/>
      <c r="I512" s="248"/>
      <c r="J512" s="248"/>
      <c r="K512" s="248"/>
      <c r="L512" s="248"/>
      <c r="M512" s="248"/>
      <c r="N512" s="248"/>
      <c r="O512" s="248"/>
      <c r="P512" s="248"/>
      <c r="Q512" s="296"/>
      <c r="R512" s="256">
        <f>'Future Work- trip % summary'!B517</f>
        <v>0</v>
      </c>
      <c r="S512" s="313">
        <f>'Future Work- trip % summary'!D517</f>
        <v>0</v>
      </c>
      <c r="T512" s="257">
        <f>'Non-survey input values'!$B$26</f>
        <v>220.3</v>
      </c>
      <c r="U512" s="258">
        <f t="shared" si="14"/>
        <v>0</v>
      </c>
      <c r="V512" s="259">
        <f t="shared" si="15"/>
        <v>0</v>
      </c>
      <c r="W512" s="261"/>
      <c r="X512" s="248"/>
      <c r="Y512" s="248"/>
      <c r="Z512" s="248"/>
      <c r="AA512" s="248"/>
    </row>
    <row r="513" spans="1:27" x14ac:dyDescent="0.2">
      <c r="A513" s="248"/>
      <c r="B513" s="248"/>
      <c r="C513" s="248"/>
      <c r="D513" s="248"/>
      <c r="E513" s="248"/>
      <c r="F513" s="248"/>
      <c r="G513" s="248"/>
      <c r="H513" s="248"/>
      <c r="I513" s="248"/>
      <c r="J513" s="248"/>
      <c r="K513" s="248"/>
      <c r="L513" s="248"/>
      <c r="M513" s="248"/>
      <c r="N513" s="248"/>
      <c r="O513" s="248"/>
      <c r="P513" s="248"/>
      <c r="Q513" s="296"/>
      <c r="R513" s="256">
        <f>'Future Work- trip % summary'!B518</f>
        <v>0</v>
      </c>
      <c r="S513" s="313">
        <f>'Future Work- trip % summary'!D518</f>
        <v>0</v>
      </c>
      <c r="T513" s="257">
        <f>'Non-survey input values'!$B$26</f>
        <v>220.3</v>
      </c>
      <c r="U513" s="258">
        <f t="shared" si="14"/>
        <v>0</v>
      </c>
      <c r="V513" s="259">
        <f t="shared" si="15"/>
        <v>0</v>
      </c>
      <c r="W513" s="261"/>
      <c r="X513" s="248"/>
      <c r="Y513" s="248"/>
      <c r="Z513" s="248"/>
      <c r="AA513" s="248"/>
    </row>
    <row r="514" spans="1:27" x14ac:dyDescent="0.2">
      <c r="A514" s="248"/>
      <c r="B514" s="248"/>
      <c r="C514" s="248"/>
      <c r="D514" s="248"/>
      <c r="E514" s="248"/>
      <c r="F514" s="248"/>
      <c r="G514" s="248"/>
      <c r="H514" s="248"/>
      <c r="I514" s="248"/>
      <c r="J514" s="248"/>
      <c r="K514" s="248"/>
      <c r="L514" s="248"/>
      <c r="M514" s="248"/>
      <c r="N514" s="248"/>
      <c r="O514" s="248"/>
      <c r="P514" s="248"/>
      <c r="Q514" s="296"/>
      <c r="R514" s="256">
        <f>'Future Work- trip % summary'!B519</f>
        <v>0</v>
      </c>
      <c r="S514" s="313">
        <f>'Future Work- trip % summary'!D519</f>
        <v>0</v>
      </c>
      <c r="T514" s="257">
        <f>'Non-survey input values'!$B$26</f>
        <v>220.3</v>
      </c>
      <c r="U514" s="258">
        <f t="shared" si="14"/>
        <v>0</v>
      </c>
      <c r="V514" s="259">
        <f t="shared" si="15"/>
        <v>0</v>
      </c>
      <c r="W514" s="261"/>
      <c r="X514" s="248"/>
      <c r="Y514" s="248"/>
      <c r="Z514" s="248"/>
      <c r="AA514" s="248"/>
    </row>
    <row r="515" spans="1:27" x14ac:dyDescent="0.2">
      <c r="A515" s="248"/>
      <c r="B515" s="248"/>
      <c r="C515" s="248"/>
      <c r="D515" s="248"/>
      <c r="E515" s="248"/>
      <c r="F515" s="248"/>
      <c r="G515" s="248"/>
      <c r="H515" s="248"/>
      <c r="I515" s="248"/>
      <c r="J515" s="248"/>
      <c r="K515" s="248"/>
      <c r="L515" s="248"/>
      <c r="M515" s="248"/>
      <c r="N515" s="248"/>
      <c r="O515" s="248"/>
      <c r="P515" s="248"/>
      <c r="Q515" s="296"/>
      <c r="R515" s="256">
        <f>'Future Work- trip % summary'!B520</f>
        <v>0</v>
      </c>
      <c r="S515" s="313">
        <f>'Future Work- trip % summary'!D520</f>
        <v>0</v>
      </c>
      <c r="T515" s="257">
        <f>'Non-survey input values'!$B$26</f>
        <v>220.3</v>
      </c>
      <c r="U515" s="258">
        <f t="shared" si="14"/>
        <v>0</v>
      </c>
      <c r="V515" s="259">
        <f t="shared" si="15"/>
        <v>0</v>
      </c>
      <c r="W515" s="261"/>
      <c r="X515" s="248"/>
      <c r="Y515" s="248"/>
      <c r="Z515" s="248"/>
      <c r="AA515" s="248"/>
    </row>
    <row r="516" spans="1:27" x14ac:dyDescent="0.2">
      <c r="A516" s="248"/>
      <c r="B516" s="248"/>
      <c r="C516" s="248"/>
      <c r="D516" s="248"/>
      <c r="E516" s="248"/>
      <c r="F516" s="248"/>
      <c r="G516" s="248"/>
      <c r="H516" s="248"/>
      <c r="I516" s="248"/>
      <c r="J516" s="248"/>
      <c r="K516" s="248"/>
      <c r="L516" s="248"/>
      <c r="M516" s="248"/>
      <c r="N516" s="248"/>
      <c r="O516" s="248"/>
      <c r="P516" s="248"/>
      <c r="Q516" s="296"/>
      <c r="R516" s="256">
        <f>'Future Work- trip % summary'!B521</f>
        <v>0</v>
      </c>
      <c r="S516" s="313">
        <f>'Future Work- trip % summary'!D521</f>
        <v>0</v>
      </c>
      <c r="T516" s="257">
        <f>'Non-survey input values'!$B$26</f>
        <v>220.3</v>
      </c>
      <c r="U516" s="258">
        <f t="shared" si="14"/>
        <v>0</v>
      </c>
      <c r="V516" s="259">
        <f t="shared" si="15"/>
        <v>0</v>
      </c>
      <c r="W516" s="261"/>
      <c r="X516" s="248"/>
      <c r="Y516" s="248"/>
      <c r="Z516" s="248"/>
      <c r="AA516" s="248"/>
    </row>
    <row r="517" spans="1:27" x14ac:dyDescent="0.2">
      <c r="A517" s="248"/>
      <c r="B517" s="248"/>
      <c r="C517" s="248"/>
      <c r="D517" s="248"/>
      <c r="E517" s="248"/>
      <c r="F517" s="248"/>
      <c r="G517" s="248"/>
      <c r="H517" s="248"/>
      <c r="I517" s="248"/>
      <c r="J517" s="248"/>
      <c r="K517" s="248"/>
      <c r="L517" s="248"/>
      <c r="M517" s="248"/>
      <c r="N517" s="248"/>
      <c r="O517" s="248"/>
      <c r="P517" s="248"/>
      <c r="Q517" s="296"/>
      <c r="R517" s="256">
        <f>'Future Work- trip % summary'!B522</f>
        <v>0</v>
      </c>
      <c r="S517" s="313">
        <f>'Future Work- trip % summary'!D522</f>
        <v>0</v>
      </c>
      <c r="T517" s="257">
        <f>'Non-survey input values'!$B$26</f>
        <v>220.3</v>
      </c>
      <c r="U517" s="258">
        <f t="shared" si="14"/>
        <v>0</v>
      </c>
      <c r="V517" s="259">
        <f t="shared" si="15"/>
        <v>0</v>
      </c>
      <c r="W517" s="261"/>
      <c r="X517" s="248"/>
      <c r="Y517" s="248"/>
      <c r="Z517" s="248"/>
      <c r="AA517" s="248"/>
    </row>
    <row r="518" spans="1:27" x14ac:dyDescent="0.2">
      <c r="A518" s="248"/>
      <c r="B518" s="248"/>
      <c r="C518" s="248"/>
      <c r="D518" s="248"/>
      <c r="E518" s="248"/>
      <c r="F518" s="248"/>
      <c r="G518" s="248"/>
      <c r="H518" s="248"/>
      <c r="I518" s="248"/>
      <c r="J518" s="248"/>
      <c r="K518" s="248"/>
      <c r="L518" s="248"/>
      <c r="M518" s="248"/>
      <c r="N518" s="248"/>
      <c r="O518" s="248"/>
      <c r="P518" s="248"/>
      <c r="Q518" s="296"/>
      <c r="R518" s="256">
        <f>'Future Work- trip % summary'!B523</f>
        <v>0</v>
      </c>
      <c r="S518" s="313">
        <f>'Future Work- trip % summary'!D523</f>
        <v>0</v>
      </c>
      <c r="T518" s="257">
        <f>'Non-survey input values'!$B$26</f>
        <v>220.3</v>
      </c>
      <c r="U518" s="258">
        <f t="shared" si="14"/>
        <v>0</v>
      </c>
      <c r="V518" s="259">
        <f t="shared" si="15"/>
        <v>0</v>
      </c>
      <c r="W518" s="261"/>
      <c r="X518" s="248"/>
      <c r="Y518" s="248"/>
      <c r="Z518" s="248"/>
      <c r="AA518" s="248"/>
    </row>
    <row r="519" spans="1:27" x14ac:dyDescent="0.2">
      <c r="A519" s="248"/>
      <c r="B519" s="248"/>
      <c r="C519" s="248"/>
      <c r="D519" s="248"/>
      <c r="E519" s="248"/>
      <c r="F519" s="248"/>
      <c r="G519" s="248"/>
      <c r="H519" s="248"/>
      <c r="I519" s="248"/>
      <c r="J519" s="248"/>
      <c r="K519" s="248"/>
      <c r="L519" s="248"/>
      <c r="M519" s="248"/>
      <c r="N519" s="248"/>
      <c r="O519" s="248"/>
      <c r="P519" s="248"/>
      <c r="Q519" s="296"/>
      <c r="R519" s="256">
        <f>'Future Work- trip % summary'!B524</f>
        <v>0</v>
      </c>
      <c r="S519" s="313">
        <f>'Future Work- trip % summary'!D524</f>
        <v>0</v>
      </c>
      <c r="T519" s="257">
        <f>'Non-survey input values'!$B$26</f>
        <v>220.3</v>
      </c>
      <c r="U519" s="258">
        <f t="shared" si="14"/>
        <v>0</v>
      </c>
      <c r="V519" s="259">
        <f t="shared" si="15"/>
        <v>0</v>
      </c>
      <c r="W519" s="261"/>
      <c r="X519" s="248"/>
      <c r="Y519" s="248"/>
      <c r="Z519" s="248"/>
      <c r="AA519" s="248"/>
    </row>
    <row r="520" spans="1:27" x14ac:dyDescent="0.2">
      <c r="A520" s="248"/>
      <c r="B520" s="248"/>
      <c r="C520" s="248"/>
      <c r="D520" s="248"/>
      <c r="E520" s="248"/>
      <c r="F520" s="248"/>
      <c r="G520" s="248"/>
      <c r="H520" s="248"/>
      <c r="I520" s="248"/>
      <c r="J520" s="248"/>
      <c r="K520" s="248"/>
      <c r="L520" s="248"/>
      <c r="M520" s="248"/>
      <c r="N520" s="248"/>
      <c r="O520" s="248"/>
      <c r="P520" s="248"/>
      <c r="Q520" s="296"/>
      <c r="R520" s="256">
        <f>'Future Work- trip % summary'!B525</f>
        <v>0</v>
      </c>
      <c r="S520" s="313">
        <f>'Future Work- trip % summary'!D525</f>
        <v>0</v>
      </c>
      <c r="T520" s="257">
        <f>'Non-survey input values'!$B$26</f>
        <v>220.3</v>
      </c>
      <c r="U520" s="258">
        <f t="shared" si="14"/>
        <v>0</v>
      </c>
      <c r="V520" s="259">
        <f t="shared" si="15"/>
        <v>0</v>
      </c>
      <c r="W520" s="261"/>
      <c r="X520" s="248"/>
      <c r="Y520" s="248"/>
      <c r="Z520" s="248"/>
      <c r="AA520" s="248"/>
    </row>
    <row r="521" spans="1:27" x14ac:dyDescent="0.2">
      <c r="A521" s="248"/>
      <c r="B521" s="248"/>
      <c r="C521" s="248"/>
      <c r="D521" s="248"/>
      <c r="E521" s="248"/>
      <c r="F521" s="248"/>
      <c r="G521" s="248"/>
      <c r="H521" s="248"/>
      <c r="I521" s="248"/>
      <c r="J521" s="248"/>
      <c r="K521" s="248"/>
      <c r="L521" s="248"/>
      <c r="M521" s="248"/>
      <c r="N521" s="248"/>
      <c r="O521" s="248"/>
      <c r="P521" s="248"/>
      <c r="Q521" s="296"/>
      <c r="R521" s="256">
        <f>'Future Work- trip % summary'!B526</f>
        <v>0</v>
      </c>
      <c r="S521" s="313">
        <f>'Future Work- trip % summary'!D526</f>
        <v>0</v>
      </c>
      <c r="T521" s="257">
        <f>'Non-survey input values'!$B$26</f>
        <v>220.3</v>
      </c>
      <c r="U521" s="258">
        <f t="shared" si="14"/>
        <v>0</v>
      </c>
      <c r="V521" s="259">
        <f t="shared" si="15"/>
        <v>0</v>
      </c>
      <c r="W521" s="261"/>
      <c r="X521" s="248"/>
      <c r="Y521" s="248"/>
      <c r="Z521" s="248"/>
      <c r="AA521" s="248"/>
    </row>
    <row r="522" spans="1:27" x14ac:dyDescent="0.2">
      <c r="A522" s="248"/>
      <c r="B522" s="248"/>
      <c r="C522" s="248"/>
      <c r="D522" s="248"/>
      <c r="E522" s="248"/>
      <c r="F522" s="248"/>
      <c r="G522" s="248"/>
      <c r="H522" s="248"/>
      <c r="I522" s="248"/>
      <c r="J522" s="248"/>
      <c r="K522" s="248"/>
      <c r="L522" s="248"/>
      <c r="M522" s="248"/>
      <c r="N522" s="248"/>
      <c r="O522" s="248"/>
      <c r="P522" s="248"/>
      <c r="Q522" s="296"/>
      <c r="R522" s="256">
        <f>'Future Work- trip % summary'!B527</f>
        <v>0</v>
      </c>
      <c r="S522" s="313">
        <f>'Future Work- trip % summary'!D527</f>
        <v>0</v>
      </c>
      <c r="T522" s="257">
        <f>'Non-survey input values'!$B$26</f>
        <v>220.3</v>
      </c>
      <c r="U522" s="258">
        <f t="shared" si="14"/>
        <v>0</v>
      </c>
      <c r="V522" s="259">
        <f t="shared" si="15"/>
        <v>0</v>
      </c>
      <c r="W522" s="261"/>
      <c r="X522" s="248"/>
      <c r="Y522" s="248"/>
      <c r="Z522" s="248"/>
      <c r="AA522" s="248"/>
    </row>
    <row r="523" spans="1:27" x14ac:dyDescent="0.2">
      <c r="A523" s="248"/>
      <c r="B523" s="248"/>
      <c r="C523" s="248"/>
      <c r="D523" s="248"/>
      <c r="E523" s="248"/>
      <c r="F523" s="248"/>
      <c r="G523" s="248"/>
      <c r="H523" s="248"/>
      <c r="I523" s="248"/>
      <c r="J523" s="248"/>
      <c r="K523" s="248"/>
      <c r="L523" s="248"/>
      <c r="M523" s="248"/>
      <c r="N523" s="248"/>
      <c r="O523" s="248"/>
      <c r="P523" s="248"/>
      <c r="Q523" s="296"/>
      <c r="R523" s="256">
        <f>'Future Work- trip % summary'!B528</f>
        <v>0</v>
      </c>
      <c r="S523" s="313">
        <f>'Future Work- trip % summary'!D528</f>
        <v>0</v>
      </c>
      <c r="T523" s="257">
        <f>'Non-survey input values'!$B$26</f>
        <v>220.3</v>
      </c>
      <c r="U523" s="258">
        <f t="shared" si="14"/>
        <v>0</v>
      </c>
      <c r="V523" s="259">
        <f t="shared" si="15"/>
        <v>0</v>
      </c>
      <c r="W523" s="261"/>
      <c r="X523" s="248"/>
      <c r="Y523" s="248"/>
      <c r="Z523" s="248"/>
      <c r="AA523" s="248"/>
    </row>
    <row r="524" spans="1:27" x14ac:dyDescent="0.2">
      <c r="A524" s="248"/>
      <c r="B524" s="248"/>
      <c r="C524" s="248"/>
      <c r="D524" s="248"/>
      <c r="E524" s="248"/>
      <c r="F524" s="248"/>
      <c r="G524" s="248"/>
      <c r="H524" s="248"/>
      <c r="I524" s="248"/>
      <c r="J524" s="248"/>
      <c r="K524" s="248"/>
      <c r="L524" s="248"/>
      <c r="M524" s="248"/>
      <c r="N524" s="248"/>
      <c r="O524" s="248"/>
      <c r="P524" s="248"/>
      <c r="Q524" s="296"/>
      <c r="R524" s="256">
        <f>'Future Work- trip % summary'!B529</f>
        <v>0</v>
      </c>
      <c r="S524" s="313">
        <f>'Future Work- trip % summary'!D529</f>
        <v>0</v>
      </c>
      <c r="T524" s="257">
        <f>'Non-survey input values'!$B$26</f>
        <v>220.3</v>
      </c>
      <c r="U524" s="258">
        <f t="shared" ref="U524:U587" si="16">R524/5</f>
        <v>0</v>
      </c>
      <c r="V524" s="259">
        <f t="shared" ref="V524:V587" si="17">$B$5*$S524*$T524*U524</f>
        <v>0</v>
      </c>
      <c r="W524" s="261"/>
      <c r="X524" s="248"/>
      <c r="Y524" s="248"/>
      <c r="Z524" s="248"/>
      <c r="AA524" s="248"/>
    </row>
    <row r="525" spans="1:27" x14ac:dyDescent="0.2">
      <c r="A525" s="248"/>
      <c r="B525" s="248"/>
      <c r="C525" s="248"/>
      <c r="D525" s="248"/>
      <c r="E525" s="248"/>
      <c r="F525" s="248"/>
      <c r="G525" s="248"/>
      <c r="H525" s="248"/>
      <c r="I525" s="248"/>
      <c r="J525" s="248"/>
      <c r="K525" s="248"/>
      <c r="L525" s="248"/>
      <c r="M525" s="248"/>
      <c r="N525" s="248"/>
      <c r="O525" s="248"/>
      <c r="P525" s="248"/>
      <c r="Q525" s="296"/>
      <c r="R525" s="256">
        <f>'Future Work- trip % summary'!B530</f>
        <v>0</v>
      </c>
      <c r="S525" s="313">
        <f>'Future Work- trip % summary'!D530</f>
        <v>0</v>
      </c>
      <c r="T525" s="257">
        <f>'Non-survey input values'!$B$26</f>
        <v>220.3</v>
      </c>
      <c r="U525" s="258">
        <f t="shared" si="16"/>
        <v>0</v>
      </c>
      <c r="V525" s="259">
        <f t="shared" si="17"/>
        <v>0</v>
      </c>
      <c r="W525" s="261"/>
      <c r="X525" s="248"/>
      <c r="Y525" s="248"/>
      <c r="Z525" s="248"/>
      <c r="AA525" s="248"/>
    </row>
    <row r="526" spans="1:27" x14ac:dyDescent="0.2">
      <c r="A526" s="248"/>
      <c r="B526" s="248"/>
      <c r="C526" s="248"/>
      <c r="D526" s="248"/>
      <c r="E526" s="248"/>
      <c r="F526" s="248"/>
      <c r="G526" s="248"/>
      <c r="H526" s="248"/>
      <c r="I526" s="248"/>
      <c r="J526" s="248"/>
      <c r="K526" s="248"/>
      <c r="L526" s="248"/>
      <c r="M526" s="248"/>
      <c r="N526" s="248"/>
      <c r="O526" s="248"/>
      <c r="P526" s="248"/>
      <c r="Q526" s="296"/>
      <c r="R526" s="256">
        <f>'Future Work- trip % summary'!B531</f>
        <v>0</v>
      </c>
      <c r="S526" s="313">
        <f>'Future Work- trip % summary'!D531</f>
        <v>0</v>
      </c>
      <c r="T526" s="257">
        <f>'Non-survey input values'!$B$26</f>
        <v>220.3</v>
      </c>
      <c r="U526" s="258">
        <f t="shared" si="16"/>
        <v>0</v>
      </c>
      <c r="V526" s="259">
        <f t="shared" si="17"/>
        <v>0</v>
      </c>
      <c r="W526" s="261"/>
      <c r="X526" s="248"/>
      <c r="Y526" s="248"/>
      <c r="Z526" s="248"/>
      <c r="AA526" s="248"/>
    </row>
    <row r="527" spans="1:27" x14ac:dyDescent="0.2">
      <c r="A527" s="248"/>
      <c r="B527" s="248"/>
      <c r="C527" s="248"/>
      <c r="D527" s="248"/>
      <c r="E527" s="248"/>
      <c r="F527" s="248"/>
      <c r="G527" s="248"/>
      <c r="H527" s="248"/>
      <c r="I527" s="248"/>
      <c r="J527" s="248"/>
      <c r="K527" s="248"/>
      <c r="L527" s="248"/>
      <c r="M527" s="248"/>
      <c r="N527" s="248"/>
      <c r="O527" s="248"/>
      <c r="P527" s="248"/>
      <c r="Q527" s="296"/>
      <c r="R527" s="256">
        <f>'Future Work- trip % summary'!B532</f>
        <v>0</v>
      </c>
      <c r="S527" s="313">
        <f>'Future Work- trip % summary'!D532</f>
        <v>0</v>
      </c>
      <c r="T527" s="257">
        <f>'Non-survey input values'!$B$26</f>
        <v>220.3</v>
      </c>
      <c r="U527" s="258">
        <f t="shared" si="16"/>
        <v>0</v>
      </c>
      <c r="V527" s="259">
        <f t="shared" si="17"/>
        <v>0</v>
      </c>
      <c r="W527" s="261"/>
      <c r="X527" s="248"/>
      <c r="Y527" s="248"/>
      <c r="Z527" s="248"/>
      <c r="AA527" s="248"/>
    </row>
    <row r="528" spans="1:27" x14ac:dyDescent="0.2">
      <c r="A528" s="248"/>
      <c r="B528" s="248"/>
      <c r="C528" s="248"/>
      <c r="D528" s="248"/>
      <c r="E528" s="248"/>
      <c r="F528" s="248"/>
      <c r="G528" s="248"/>
      <c r="H528" s="248"/>
      <c r="I528" s="248"/>
      <c r="J528" s="248"/>
      <c r="K528" s="248"/>
      <c r="L528" s="248"/>
      <c r="M528" s="248"/>
      <c r="N528" s="248"/>
      <c r="O528" s="248"/>
      <c r="P528" s="248"/>
      <c r="Q528" s="296"/>
      <c r="R528" s="256">
        <f>'Future Work- trip % summary'!B533</f>
        <v>0</v>
      </c>
      <c r="S528" s="313">
        <f>'Future Work- trip % summary'!D533</f>
        <v>0</v>
      </c>
      <c r="T528" s="257">
        <f>'Non-survey input values'!$B$26</f>
        <v>220.3</v>
      </c>
      <c r="U528" s="258">
        <f t="shared" si="16"/>
        <v>0</v>
      </c>
      <c r="V528" s="259">
        <f t="shared" si="17"/>
        <v>0</v>
      </c>
      <c r="W528" s="261"/>
      <c r="X528" s="248"/>
      <c r="Y528" s="248"/>
      <c r="Z528" s="248"/>
      <c r="AA528" s="248"/>
    </row>
    <row r="529" spans="1:27" x14ac:dyDescent="0.2">
      <c r="A529" s="248"/>
      <c r="B529" s="248"/>
      <c r="C529" s="248"/>
      <c r="D529" s="248"/>
      <c r="E529" s="248"/>
      <c r="F529" s="248"/>
      <c r="G529" s="248"/>
      <c r="H529" s="248"/>
      <c r="I529" s="248"/>
      <c r="J529" s="248"/>
      <c r="K529" s="248"/>
      <c r="L529" s="248"/>
      <c r="M529" s="248"/>
      <c r="N529" s="248"/>
      <c r="O529" s="248"/>
      <c r="P529" s="248"/>
      <c r="Q529" s="296"/>
      <c r="R529" s="256">
        <f>'Future Work- trip % summary'!B534</f>
        <v>0</v>
      </c>
      <c r="S529" s="313">
        <f>'Future Work- trip % summary'!D534</f>
        <v>0</v>
      </c>
      <c r="T529" s="257">
        <f>'Non-survey input values'!$B$26</f>
        <v>220.3</v>
      </c>
      <c r="U529" s="258">
        <f t="shared" si="16"/>
        <v>0</v>
      </c>
      <c r="V529" s="259">
        <f t="shared" si="17"/>
        <v>0</v>
      </c>
      <c r="W529" s="261"/>
      <c r="X529" s="248"/>
      <c r="Y529" s="248"/>
      <c r="Z529" s="248"/>
      <c r="AA529" s="248"/>
    </row>
    <row r="530" spans="1:27" x14ac:dyDescent="0.2">
      <c r="A530" s="248"/>
      <c r="B530" s="248"/>
      <c r="C530" s="248"/>
      <c r="D530" s="248"/>
      <c r="E530" s="248"/>
      <c r="F530" s="248"/>
      <c r="G530" s="248"/>
      <c r="H530" s="248"/>
      <c r="I530" s="248"/>
      <c r="J530" s="248"/>
      <c r="K530" s="248"/>
      <c r="L530" s="248"/>
      <c r="M530" s="248"/>
      <c r="N530" s="248"/>
      <c r="O530" s="248"/>
      <c r="P530" s="248"/>
      <c r="Q530" s="296"/>
      <c r="R530" s="256">
        <f>'Future Work- trip % summary'!B535</f>
        <v>0</v>
      </c>
      <c r="S530" s="313">
        <f>'Future Work- trip % summary'!D535</f>
        <v>0</v>
      </c>
      <c r="T530" s="257">
        <f>'Non-survey input values'!$B$26</f>
        <v>220.3</v>
      </c>
      <c r="U530" s="258">
        <f t="shared" si="16"/>
        <v>0</v>
      </c>
      <c r="V530" s="259">
        <f t="shared" si="17"/>
        <v>0</v>
      </c>
      <c r="W530" s="261"/>
      <c r="X530" s="248"/>
      <c r="Y530" s="248"/>
      <c r="Z530" s="248"/>
      <c r="AA530" s="248"/>
    </row>
    <row r="531" spans="1:27" x14ac:dyDescent="0.2">
      <c r="A531" s="248"/>
      <c r="B531" s="248"/>
      <c r="C531" s="248"/>
      <c r="D531" s="248"/>
      <c r="E531" s="248"/>
      <c r="F531" s="248"/>
      <c r="G531" s="248"/>
      <c r="H531" s="248"/>
      <c r="I531" s="248"/>
      <c r="J531" s="248"/>
      <c r="K531" s="248"/>
      <c r="L531" s="248"/>
      <c r="M531" s="248"/>
      <c r="N531" s="248"/>
      <c r="O531" s="248"/>
      <c r="P531" s="248"/>
      <c r="Q531" s="296"/>
      <c r="R531" s="256">
        <f>'Future Work- trip % summary'!B536</f>
        <v>0</v>
      </c>
      <c r="S531" s="313">
        <f>'Future Work- trip % summary'!D536</f>
        <v>0</v>
      </c>
      <c r="T531" s="257">
        <f>'Non-survey input values'!$B$26</f>
        <v>220.3</v>
      </c>
      <c r="U531" s="258">
        <f t="shared" si="16"/>
        <v>0</v>
      </c>
      <c r="V531" s="259">
        <f t="shared" si="17"/>
        <v>0</v>
      </c>
      <c r="W531" s="261"/>
      <c r="X531" s="248"/>
      <c r="Y531" s="248"/>
      <c r="Z531" s="248"/>
      <c r="AA531" s="248"/>
    </row>
    <row r="532" spans="1:27" x14ac:dyDescent="0.2">
      <c r="A532" s="248"/>
      <c r="B532" s="248"/>
      <c r="C532" s="248"/>
      <c r="D532" s="248"/>
      <c r="E532" s="248"/>
      <c r="F532" s="248"/>
      <c r="G532" s="248"/>
      <c r="H532" s="248"/>
      <c r="I532" s="248"/>
      <c r="J532" s="248"/>
      <c r="K532" s="248"/>
      <c r="L532" s="248"/>
      <c r="M532" s="248"/>
      <c r="N532" s="248"/>
      <c r="O532" s="248"/>
      <c r="P532" s="248"/>
      <c r="Q532" s="296"/>
      <c r="R532" s="256">
        <f>'Future Work- trip % summary'!B537</f>
        <v>0</v>
      </c>
      <c r="S532" s="313">
        <f>'Future Work- trip % summary'!D537</f>
        <v>0</v>
      </c>
      <c r="T532" s="257">
        <f>'Non-survey input values'!$B$26</f>
        <v>220.3</v>
      </c>
      <c r="U532" s="258">
        <f t="shared" si="16"/>
        <v>0</v>
      </c>
      <c r="V532" s="259">
        <f t="shared" si="17"/>
        <v>0</v>
      </c>
      <c r="W532" s="261"/>
      <c r="X532" s="248"/>
      <c r="Y532" s="248"/>
      <c r="Z532" s="248"/>
      <c r="AA532" s="248"/>
    </row>
    <row r="533" spans="1:27" x14ac:dyDescent="0.2">
      <c r="A533" s="248"/>
      <c r="B533" s="248"/>
      <c r="C533" s="248"/>
      <c r="D533" s="248"/>
      <c r="E533" s="248"/>
      <c r="F533" s="248"/>
      <c r="G533" s="248"/>
      <c r="H533" s="248"/>
      <c r="I533" s="248"/>
      <c r="J533" s="248"/>
      <c r="K533" s="248"/>
      <c r="L533" s="248"/>
      <c r="M533" s="248"/>
      <c r="N533" s="248"/>
      <c r="O533" s="248"/>
      <c r="P533" s="248"/>
      <c r="Q533" s="296"/>
      <c r="R533" s="256">
        <f>'Future Work- trip % summary'!B538</f>
        <v>0</v>
      </c>
      <c r="S533" s="313">
        <f>'Future Work- trip % summary'!D538</f>
        <v>0</v>
      </c>
      <c r="T533" s="257">
        <f>'Non-survey input values'!$B$26</f>
        <v>220.3</v>
      </c>
      <c r="U533" s="258">
        <f t="shared" si="16"/>
        <v>0</v>
      </c>
      <c r="V533" s="259">
        <f t="shared" si="17"/>
        <v>0</v>
      </c>
      <c r="W533" s="261"/>
      <c r="X533" s="248"/>
      <c r="Y533" s="248"/>
      <c r="Z533" s="248"/>
      <c r="AA533" s="248"/>
    </row>
    <row r="534" spans="1:27" x14ac:dyDescent="0.2">
      <c r="A534" s="248"/>
      <c r="B534" s="248"/>
      <c r="C534" s="248"/>
      <c r="D534" s="248"/>
      <c r="E534" s="248"/>
      <c r="F534" s="248"/>
      <c r="G534" s="248"/>
      <c r="H534" s="248"/>
      <c r="I534" s="248"/>
      <c r="J534" s="248"/>
      <c r="K534" s="248"/>
      <c r="L534" s="248"/>
      <c r="M534" s="248"/>
      <c r="N534" s="248"/>
      <c r="O534" s="248"/>
      <c r="P534" s="248"/>
      <c r="Q534" s="296"/>
      <c r="R534" s="256">
        <f>'Future Work- trip % summary'!B539</f>
        <v>0</v>
      </c>
      <c r="S534" s="313">
        <f>'Future Work- trip % summary'!D539</f>
        <v>0</v>
      </c>
      <c r="T534" s="257">
        <f>'Non-survey input values'!$B$26</f>
        <v>220.3</v>
      </c>
      <c r="U534" s="258">
        <f t="shared" si="16"/>
        <v>0</v>
      </c>
      <c r="V534" s="259">
        <f t="shared" si="17"/>
        <v>0</v>
      </c>
      <c r="W534" s="261"/>
      <c r="X534" s="248"/>
      <c r="Y534" s="248"/>
      <c r="Z534" s="248"/>
      <c r="AA534" s="248"/>
    </row>
    <row r="535" spans="1:27" x14ac:dyDescent="0.2">
      <c r="A535" s="248"/>
      <c r="B535" s="248"/>
      <c r="C535" s="248"/>
      <c r="D535" s="248"/>
      <c r="E535" s="248"/>
      <c r="F535" s="248"/>
      <c r="G535" s="248"/>
      <c r="H535" s="248"/>
      <c r="I535" s="248"/>
      <c r="J535" s="248"/>
      <c r="K535" s="248"/>
      <c r="L535" s="248"/>
      <c r="M535" s="248"/>
      <c r="N535" s="248"/>
      <c r="O535" s="248"/>
      <c r="P535" s="248"/>
      <c r="Q535" s="296"/>
      <c r="R535" s="256">
        <f>'Future Work- trip % summary'!B540</f>
        <v>0</v>
      </c>
      <c r="S535" s="313">
        <f>'Future Work- trip % summary'!D540</f>
        <v>0</v>
      </c>
      <c r="T535" s="257">
        <f>'Non-survey input values'!$B$26</f>
        <v>220.3</v>
      </c>
      <c r="U535" s="258">
        <f t="shared" si="16"/>
        <v>0</v>
      </c>
      <c r="V535" s="259">
        <f t="shared" si="17"/>
        <v>0</v>
      </c>
      <c r="W535" s="261"/>
      <c r="X535" s="248"/>
      <c r="Y535" s="248"/>
      <c r="Z535" s="248"/>
      <c r="AA535" s="248"/>
    </row>
    <row r="536" spans="1:27" x14ac:dyDescent="0.2">
      <c r="A536" s="248"/>
      <c r="B536" s="248"/>
      <c r="C536" s="248"/>
      <c r="D536" s="248"/>
      <c r="E536" s="248"/>
      <c r="F536" s="248"/>
      <c r="G536" s="248"/>
      <c r="H536" s="248"/>
      <c r="I536" s="248"/>
      <c r="J536" s="248"/>
      <c r="K536" s="248"/>
      <c r="L536" s="248"/>
      <c r="M536" s="248"/>
      <c r="N536" s="248"/>
      <c r="O536" s="248"/>
      <c r="P536" s="248"/>
      <c r="Q536" s="296"/>
      <c r="R536" s="256">
        <f>'Future Work- trip % summary'!B541</f>
        <v>0</v>
      </c>
      <c r="S536" s="313">
        <f>'Future Work- trip % summary'!D541</f>
        <v>0</v>
      </c>
      <c r="T536" s="257">
        <f>'Non-survey input values'!$B$26</f>
        <v>220.3</v>
      </c>
      <c r="U536" s="258">
        <f t="shared" si="16"/>
        <v>0</v>
      </c>
      <c r="V536" s="259">
        <f t="shared" si="17"/>
        <v>0</v>
      </c>
      <c r="W536" s="261"/>
      <c r="X536" s="248"/>
      <c r="Y536" s="248"/>
      <c r="Z536" s="248"/>
      <c r="AA536" s="248"/>
    </row>
    <row r="537" spans="1:27" x14ac:dyDescent="0.2">
      <c r="A537" s="248"/>
      <c r="B537" s="248"/>
      <c r="C537" s="248"/>
      <c r="D537" s="248"/>
      <c r="E537" s="248"/>
      <c r="F537" s="248"/>
      <c r="G537" s="248"/>
      <c r="H537" s="248"/>
      <c r="I537" s="248"/>
      <c r="J537" s="248"/>
      <c r="K537" s="248"/>
      <c r="L537" s="248"/>
      <c r="M537" s="248"/>
      <c r="N537" s="248"/>
      <c r="O537" s="248"/>
      <c r="P537" s="248"/>
      <c r="Q537" s="296"/>
      <c r="R537" s="256">
        <f>'Future Work- trip % summary'!B542</f>
        <v>0</v>
      </c>
      <c r="S537" s="313">
        <f>'Future Work- trip % summary'!D542</f>
        <v>0</v>
      </c>
      <c r="T537" s="257">
        <f>'Non-survey input values'!$B$26</f>
        <v>220.3</v>
      </c>
      <c r="U537" s="258">
        <f t="shared" si="16"/>
        <v>0</v>
      </c>
      <c r="V537" s="259">
        <f t="shared" si="17"/>
        <v>0</v>
      </c>
      <c r="W537" s="261"/>
      <c r="X537" s="248"/>
      <c r="Y537" s="248"/>
      <c r="Z537" s="248"/>
      <c r="AA537" s="248"/>
    </row>
    <row r="538" spans="1:27" x14ac:dyDescent="0.2">
      <c r="A538" s="248"/>
      <c r="B538" s="248"/>
      <c r="C538" s="248"/>
      <c r="D538" s="248"/>
      <c r="E538" s="248"/>
      <c r="F538" s="248"/>
      <c r="G538" s="248"/>
      <c r="H538" s="248"/>
      <c r="I538" s="248"/>
      <c r="J538" s="248"/>
      <c r="K538" s="248"/>
      <c r="L538" s="248"/>
      <c r="M538" s="248"/>
      <c r="N538" s="248"/>
      <c r="O538" s="248"/>
      <c r="P538" s="248"/>
      <c r="Q538" s="296"/>
      <c r="R538" s="256">
        <f>'Future Work- trip % summary'!B543</f>
        <v>0</v>
      </c>
      <c r="S538" s="313">
        <f>'Future Work- trip % summary'!D543</f>
        <v>0</v>
      </c>
      <c r="T538" s="257">
        <f>'Non-survey input values'!$B$26</f>
        <v>220.3</v>
      </c>
      <c r="U538" s="258">
        <f t="shared" si="16"/>
        <v>0</v>
      </c>
      <c r="V538" s="259">
        <f t="shared" si="17"/>
        <v>0</v>
      </c>
      <c r="W538" s="261"/>
      <c r="X538" s="248"/>
      <c r="Y538" s="248"/>
      <c r="Z538" s="248"/>
      <c r="AA538" s="248"/>
    </row>
    <row r="539" spans="1:27" x14ac:dyDescent="0.2">
      <c r="A539" s="248"/>
      <c r="B539" s="248"/>
      <c r="C539" s="248"/>
      <c r="D539" s="248"/>
      <c r="E539" s="248"/>
      <c r="F539" s="248"/>
      <c r="G539" s="248"/>
      <c r="H539" s="248"/>
      <c r="I539" s="248"/>
      <c r="J539" s="248"/>
      <c r="K539" s="248"/>
      <c r="L539" s="248"/>
      <c r="M539" s="248"/>
      <c r="N539" s="248"/>
      <c r="O539" s="248"/>
      <c r="P539" s="248"/>
      <c r="Q539" s="296"/>
      <c r="R539" s="256">
        <f>'Future Work- trip % summary'!B544</f>
        <v>0</v>
      </c>
      <c r="S539" s="313">
        <f>'Future Work- trip % summary'!D544</f>
        <v>0</v>
      </c>
      <c r="T539" s="257">
        <f>'Non-survey input values'!$B$26</f>
        <v>220.3</v>
      </c>
      <c r="U539" s="258">
        <f t="shared" si="16"/>
        <v>0</v>
      </c>
      <c r="V539" s="259">
        <f t="shared" si="17"/>
        <v>0</v>
      </c>
      <c r="W539" s="261"/>
      <c r="X539" s="248"/>
      <c r="Y539" s="248"/>
      <c r="Z539" s="248"/>
      <c r="AA539" s="248"/>
    </row>
    <row r="540" spans="1:27" x14ac:dyDescent="0.2">
      <c r="A540" s="248"/>
      <c r="B540" s="248"/>
      <c r="C540" s="248"/>
      <c r="D540" s="248"/>
      <c r="E540" s="248"/>
      <c r="F540" s="248"/>
      <c r="G540" s="248"/>
      <c r="H540" s="248"/>
      <c r="I540" s="248"/>
      <c r="J540" s="248"/>
      <c r="K540" s="248"/>
      <c r="L540" s="248"/>
      <c r="M540" s="248"/>
      <c r="N540" s="248"/>
      <c r="O540" s="248"/>
      <c r="P540" s="248"/>
      <c r="Q540" s="296"/>
      <c r="R540" s="256">
        <f>'Future Work- trip % summary'!B545</f>
        <v>0</v>
      </c>
      <c r="S540" s="313">
        <f>'Future Work- trip % summary'!D545</f>
        <v>0</v>
      </c>
      <c r="T540" s="257">
        <f>'Non-survey input values'!$B$26</f>
        <v>220.3</v>
      </c>
      <c r="U540" s="258">
        <f t="shared" si="16"/>
        <v>0</v>
      </c>
      <c r="V540" s="259">
        <f t="shared" si="17"/>
        <v>0</v>
      </c>
      <c r="W540" s="261"/>
      <c r="X540" s="248"/>
      <c r="Y540" s="248"/>
      <c r="Z540" s="248"/>
      <c r="AA540" s="248"/>
    </row>
    <row r="541" spans="1:27" x14ac:dyDescent="0.2">
      <c r="A541" s="248"/>
      <c r="B541" s="248"/>
      <c r="C541" s="248"/>
      <c r="D541" s="248"/>
      <c r="E541" s="248"/>
      <c r="F541" s="248"/>
      <c r="G541" s="248"/>
      <c r="H541" s="248"/>
      <c r="I541" s="248"/>
      <c r="J541" s="248"/>
      <c r="K541" s="248"/>
      <c r="L541" s="248"/>
      <c r="M541" s="248"/>
      <c r="N541" s="248"/>
      <c r="O541" s="248"/>
      <c r="P541" s="248"/>
      <c r="Q541" s="296"/>
      <c r="R541" s="256">
        <f>'Future Work- trip % summary'!B546</f>
        <v>0</v>
      </c>
      <c r="S541" s="313">
        <f>'Future Work- trip % summary'!D546</f>
        <v>0</v>
      </c>
      <c r="T541" s="257">
        <f>'Non-survey input values'!$B$26</f>
        <v>220.3</v>
      </c>
      <c r="U541" s="258">
        <f t="shared" si="16"/>
        <v>0</v>
      </c>
      <c r="V541" s="259">
        <f t="shared" si="17"/>
        <v>0</v>
      </c>
      <c r="W541" s="261"/>
      <c r="X541" s="248"/>
      <c r="Y541" s="248"/>
      <c r="Z541" s="248"/>
      <c r="AA541" s="248"/>
    </row>
    <row r="542" spans="1:27" x14ac:dyDescent="0.2">
      <c r="A542" s="248"/>
      <c r="B542" s="248"/>
      <c r="C542" s="248"/>
      <c r="D542" s="248"/>
      <c r="E542" s="248"/>
      <c r="F542" s="248"/>
      <c r="G542" s="248"/>
      <c r="H542" s="248"/>
      <c r="I542" s="248"/>
      <c r="J542" s="248"/>
      <c r="K542" s="248"/>
      <c r="L542" s="248"/>
      <c r="M542" s="248"/>
      <c r="N542" s="248"/>
      <c r="O542" s="248"/>
      <c r="P542" s="248"/>
      <c r="Q542" s="296"/>
      <c r="R542" s="256">
        <f>'Future Work- trip % summary'!B547</f>
        <v>0</v>
      </c>
      <c r="S542" s="313">
        <f>'Future Work- trip % summary'!D547</f>
        <v>0</v>
      </c>
      <c r="T542" s="257">
        <f>'Non-survey input values'!$B$26</f>
        <v>220.3</v>
      </c>
      <c r="U542" s="258">
        <f t="shared" si="16"/>
        <v>0</v>
      </c>
      <c r="V542" s="259">
        <f t="shared" si="17"/>
        <v>0</v>
      </c>
      <c r="W542" s="261"/>
      <c r="X542" s="248"/>
      <c r="Y542" s="248"/>
      <c r="Z542" s="248"/>
      <c r="AA542" s="248"/>
    </row>
    <row r="543" spans="1:27" x14ac:dyDescent="0.2">
      <c r="A543" s="248"/>
      <c r="B543" s="248"/>
      <c r="C543" s="248"/>
      <c r="D543" s="248"/>
      <c r="E543" s="248"/>
      <c r="F543" s="248"/>
      <c r="G543" s="248"/>
      <c r="H543" s="248"/>
      <c r="I543" s="248"/>
      <c r="J543" s="248"/>
      <c r="K543" s="248"/>
      <c r="L543" s="248"/>
      <c r="M543" s="248"/>
      <c r="N543" s="248"/>
      <c r="O543" s="248"/>
      <c r="P543" s="248"/>
      <c r="Q543" s="296"/>
      <c r="R543" s="256">
        <f>'Future Work- trip % summary'!B548</f>
        <v>0</v>
      </c>
      <c r="S543" s="313">
        <f>'Future Work- trip % summary'!D548</f>
        <v>0</v>
      </c>
      <c r="T543" s="257">
        <f>'Non-survey input values'!$B$26</f>
        <v>220.3</v>
      </c>
      <c r="U543" s="258">
        <f t="shared" si="16"/>
        <v>0</v>
      </c>
      <c r="V543" s="259">
        <f t="shared" si="17"/>
        <v>0</v>
      </c>
      <c r="W543" s="261"/>
      <c r="X543" s="248"/>
      <c r="Y543" s="248"/>
      <c r="Z543" s="248"/>
      <c r="AA543" s="248"/>
    </row>
    <row r="544" spans="1:27" x14ac:dyDescent="0.2">
      <c r="A544" s="248"/>
      <c r="B544" s="248"/>
      <c r="C544" s="248"/>
      <c r="D544" s="248"/>
      <c r="E544" s="248"/>
      <c r="F544" s="248"/>
      <c r="G544" s="248"/>
      <c r="H544" s="248"/>
      <c r="I544" s="248"/>
      <c r="J544" s="248"/>
      <c r="K544" s="248"/>
      <c r="L544" s="248"/>
      <c r="M544" s="248"/>
      <c r="N544" s="248"/>
      <c r="O544" s="248"/>
      <c r="P544" s="248"/>
      <c r="Q544" s="296"/>
      <c r="R544" s="256">
        <f>'Future Work- trip % summary'!B549</f>
        <v>0</v>
      </c>
      <c r="S544" s="313">
        <f>'Future Work- trip % summary'!D549</f>
        <v>0</v>
      </c>
      <c r="T544" s="257">
        <f>'Non-survey input values'!$B$26</f>
        <v>220.3</v>
      </c>
      <c r="U544" s="258">
        <f t="shared" si="16"/>
        <v>0</v>
      </c>
      <c r="V544" s="259">
        <f t="shared" si="17"/>
        <v>0</v>
      </c>
      <c r="W544" s="261"/>
      <c r="X544" s="248"/>
      <c r="Y544" s="248"/>
      <c r="Z544" s="248"/>
      <c r="AA544" s="248"/>
    </row>
    <row r="545" spans="1:27" x14ac:dyDescent="0.2">
      <c r="A545" s="248"/>
      <c r="B545" s="248"/>
      <c r="C545" s="248"/>
      <c r="D545" s="248"/>
      <c r="E545" s="248"/>
      <c r="F545" s="248"/>
      <c r="G545" s="248"/>
      <c r="H545" s="248"/>
      <c r="I545" s="248"/>
      <c r="J545" s="248"/>
      <c r="K545" s="248"/>
      <c r="L545" s="248"/>
      <c r="M545" s="248"/>
      <c r="N545" s="248"/>
      <c r="O545" s="248"/>
      <c r="P545" s="248"/>
      <c r="Q545" s="296"/>
      <c r="R545" s="256">
        <f>'Future Work- trip % summary'!B550</f>
        <v>0</v>
      </c>
      <c r="S545" s="313">
        <f>'Future Work- trip % summary'!D550</f>
        <v>0</v>
      </c>
      <c r="T545" s="257">
        <f>'Non-survey input values'!$B$26</f>
        <v>220.3</v>
      </c>
      <c r="U545" s="258">
        <f t="shared" si="16"/>
        <v>0</v>
      </c>
      <c r="V545" s="259">
        <f t="shared" si="17"/>
        <v>0</v>
      </c>
      <c r="W545" s="261"/>
      <c r="X545" s="248"/>
      <c r="Y545" s="248"/>
      <c r="Z545" s="248"/>
      <c r="AA545" s="248"/>
    </row>
    <row r="546" spans="1:27" x14ac:dyDescent="0.2">
      <c r="A546" s="248"/>
      <c r="B546" s="248"/>
      <c r="C546" s="248"/>
      <c r="D546" s="248"/>
      <c r="E546" s="248"/>
      <c r="F546" s="248"/>
      <c r="G546" s="248"/>
      <c r="H546" s="248"/>
      <c r="I546" s="248"/>
      <c r="J546" s="248"/>
      <c r="K546" s="248"/>
      <c r="L546" s="248"/>
      <c r="M546" s="248"/>
      <c r="N546" s="248"/>
      <c r="O546" s="248"/>
      <c r="P546" s="248"/>
      <c r="Q546" s="296"/>
      <c r="R546" s="256">
        <f>'Future Work- trip % summary'!B551</f>
        <v>0</v>
      </c>
      <c r="S546" s="313">
        <f>'Future Work- trip % summary'!D551</f>
        <v>0</v>
      </c>
      <c r="T546" s="257">
        <f>'Non-survey input values'!$B$26</f>
        <v>220.3</v>
      </c>
      <c r="U546" s="258">
        <f t="shared" si="16"/>
        <v>0</v>
      </c>
      <c r="V546" s="259">
        <f t="shared" si="17"/>
        <v>0</v>
      </c>
      <c r="W546" s="261"/>
      <c r="X546" s="248"/>
      <c r="Y546" s="248"/>
      <c r="Z546" s="248"/>
      <c r="AA546" s="248"/>
    </row>
    <row r="547" spans="1:27" x14ac:dyDescent="0.2">
      <c r="A547" s="248"/>
      <c r="B547" s="248"/>
      <c r="C547" s="248"/>
      <c r="D547" s="248"/>
      <c r="E547" s="248"/>
      <c r="F547" s="248"/>
      <c r="G547" s="248"/>
      <c r="H547" s="248"/>
      <c r="I547" s="248"/>
      <c r="J547" s="248"/>
      <c r="K547" s="248"/>
      <c r="L547" s="248"/>
      <c r="M547" s="248"/>
      <c r="N547" s="248"/>
      <c r="O547" s="248"/>
      <c r="P547" s="248"/>
      <c r="Q547" s="296"/>
      <c r="R547" s="256">
        <f>'Future Work- trip % summary'!B552</f>
        <v>0</v>
      </c>
      <c r="S547" s="313">
        <f>'Future Work- trip % summary'!D552</f>
        <v>0</v>
      </c>
      <c r="T547" s="257">
        <f>'Non-survey input values'!$B$26</f>
        <v>220.3</v>
      </c>
      <c r="U547" s="258">
        <f t="shared" si="16"/>
        <v>0</v>
      </c>
      <c r="V547" s="259">
        <f t="shared" si="17"/>
        <v>0</v>
      </c>
      <c r="W547" s="261"/>
      <c r="X547" s="248"/>
      <c r="Y547" s="248"/>
      <c r="Z547" s="248"/>
      <c r="AA547" s="248"/>
    </row>
    <row r="548" spans="1:27" x14ac:dyDescent="0.2">
      <c r="A548" s="248"/>
      <c r="B548" s="248"/>
      <c r="C548" s="248"/>
      <c r="D548" s="248"/>
      <c r="E548" s="248"/>
      <c r="F548" s="248"/>
      <c r="G548" s="248"/>
      <c r="H548" s="248"/>
      <c r="I548" s="248"/>
      <c r="J548" s="248"/>
      <c r="K548" s="248"/>
      <c r="L548" s="248"/>
      <c r="M548" s="248"/>
      <c r="N548" s="248"/>
      <c r="O548" s="248"/>
      <c r="P548" s="248"/>
      <c r="Q548" s="296"/>
      <c r="R548" s="256">
        <f>'Future Work- trip % summary'!B553</f>
        <v>0</v>
      </c>
      <c r="S548" s="313">
        <f>'Future Work- trip % summary'!D553</f>
        <v>0</v>
      </c>
      <c r="T548" s="257">
        <f>'Non-survey input values'!$B$26</f>
        <v>220.3</v>
      </c>
      <c r="U548" s="258">
        <f t="shared" si="16"/>
        <v>0</v>
      </c>
      <c r="V548" s="259">
        <f t="shared" si="17"/>
        <v>0</v>
      </c>
      <c r="W548" s="261"/>
      <c r="X548" s="248"/>
      <c r="Y548" s="248"/>
      <c r="Z548" s="248"/>
      <c r="AA548" s="248"/>
    </row>
    <row r="549" spans="1:27" x14ac:dyDescent="0.2">
      <c r="A549" s="248"/>
      <c r="B549" s="248"/>
      <c r="C549" s="248"/>
      <c r="D549" s="248"/>
      <c r="E549" s="248"/>
      <c r="F549" s="248"/>
      <c r="G549" s="248"/>
      <c r="H549" s="248"/>
      <c r="I549" s="248"/>
      <c r="J549" s="248"/>
      <c r="K549" s="248"/>
      <c r="L549" s="248"/>
      <c r="M549" s="248"/>
      <c r="N549" s="248"/>
      <c r="O549" s="248"/>
      <c r="P549" s="248"/>
      <c r="Q549" s="296"/>
      <c r="R549" s="256">
        <f>'Future Work- trip % summary'!B554</f>
        <v>0</v>
      </c>
      <c r="S549" s="313">
        <f>'Future Work- trip % summary'!D554</f>
        <v>0</v>
      </c>
      <c r="T549" s="257">
        <f>'Non-survey input values'!$B$26</f>
        <v>220.3</v>
      </c>
      <c r="U549" s="258">
        <f t="shared" si="16"/>
        <v>0</v>
      </c>
      <c r="V549" s="259">
        <f t="shared" si="17"/>
        <v>0</v>
      </c>
      <c r="W549" s="261"/>
      <c r="X549" s="248"/>
      <c r="Y549" s="248"/>
      <c r="Z549" s="248"/>
      <c r="AA549" s="248"/>
    </row>
    <row r="550" spans="1:27" x14ac:dyDescent="0.2">
      <c r="A550" s="248"/>
      <c r="B550" s="248"/>
      <c r="C550" s="248"/>
      <c r="D550" s="248"/>
      <c r="E550" s="248"/>
      <c r="F550" s="248"/>
      <c r="G550" s="248"/>
      <c r="H550" s="248"/>
      <c r="I550" s="248"/>
      <c r="J550" s="248"/>
      <c r="K550" s="248"/>
      <c r="L550" s="248"/>
      <c r="M550" s="248"/>
      <c r="N550" s="248"/>
      <c r="O550" s="248"/>
      <c r="P550" s="248"/>
      <c r="Q550" s="296"/>
      <c r="R550" s="256">
        <f>'Future Work- trip % summary'!B555</f>
        <v>0</v>
      </c>
      <c r="S550" s="313">
        <f>'Future Work- trip % summary'!D555</f>
        <v>0</v>
      </c>
      <c r="T550" s="257">
        <f>'Non-survey input values'!$B$26</f>
        <v>220.3</v>
      </c>
      <c r="U550" s="258">
        <f t="shared" si="16"/>
        <v>0</v>
      </c>
      <c r="V550" s="259">
        <f t="shared" si="17"/>
        <v>0</v>
      </c>
      <c r="W550" s="261"/>
      <c r="X550" s="248"/>
      <c r="Y550" s="248"/>
      <c r="Z550" s="248"/>
      <c r="AA550" s="248"/>
    </row>
    <row r="551" spans="1:27" x14ac:dyDescent="0.2">
      <c r="A551" s="248"/>
      <c r="B551" s="248"/>
      <c r="C551" s="248"/>
      <c r="D551" s="248"/>
      <c r="E551" s="248"/>
      <c r="F551" s="248"/>
      <c r="G551" s="248"/>
      <c r="H551" s="248"/>
      <c r="I551" s="248"/>
      <c r="J551" s="248"/>
      <c r="K551" s="248"/>
      <c r="L551" s="248"/>
      <c r="M551" s="248"/>
      <c r="N551" s="248"/>
      <c r="O551" s="248"/>
      <c r="P551" s="248"/>
      <c r="Q551" s="296"/>
      <c r="R551" s="256">
        <f>'Future Work- trip % summary'!B556</f>
        <v>0</v>
      </c>
      <c r="S551" s="313">
        <f>'Future Work- trip % summary'!D556</f>
        <v>0</v>
      </c>
      <c r="T551" s="257">
        <f>'Non-survey input values'!$B$26</f>
        <v>220.3</v>
      </c>
      <c r="U551" s="258">
        <f t="shared" si="16"/>
        <v>0</v>
      </c>
      <c r="V551" s="259">
        <f t="shared" si="17"/>
        <v>0</v>
      </c>
      <c r="W551" s="261"/>
      <c r="X551" s="248"/>
      <c r="Y551" s="248"/>
      <c r="Z551" s="248"/>
      <c r="AA551" s="248"/>
    </row>
    <row r="552" spans="1:27" x14ac:dyDescent="0.2">
      <c r="A552" s="248"/>
      <c r="B552" s="248"/>
      <c r="C552" s="248"/>
      <c r="D552" s="248"/>
      <c r="E552" s="248"/>
      <c r="F552" s="248"/>
      <c r="G552" s="248"/>
      <c r="H552" s="248"/>
      <c r="I552" s="248"/>
      <c r="J552" s="248"/>
      <c r="K552" s="248"/>
      <c r="L552" s="248"/>
      <c r="M552" s="248"/>
      <c r="N552" s="248"/>
      <c r="O552" s="248"/>
      <c r="P552" s="248"/>
      <c r="Q552" s="296"/>
      <c r="R552" s="256">
        <f>'Future Work- trip % summary'!B557</f>
        <v>0</v>
      </c>
      <c r="S552" s="313">
        <f>'Future Work- trip % summary'!D557</f>
        <v>0</v>
      </c>
      <c r="T552" s="257">
        <f>'Non-survey input values'!$B$26</f>
        <v>220.3</v>
      </c>
      <c r="U552" s="258">
        <f t="shared" si="16"/>
        <v>0</v>
      </c>
      <c r="V552" s="259">
        <f t="shared" si="17"/>
        <v>0</v>
      </c>
      <c r="W552" s="261"/>
      <c r="X552" s="248"/>
      <c r="Y552" s="248"/>
      <c r="Z552" s="248"/>
      <c r="AA552" s="248"/>
    </row>
    <row r="553" spans="1:27" x14ac:dyDescent="0.2">
      <c r="A553" s="248"/>
      <c r="B553" s="248"/>
      <c r="C553" s="248"/>
      <c r="D553" s="248"/>
      <c r="E553" s="248"/>
      <c r="F553" s="248"/>
      <c r="G553" s="248"/>
      <c r="H553" s="248"/>
      <c r="I553" s="248"/>
      <c r="J553" s="248"/>
      <c r="K553" s="248"/>
      <c r="L553" s="248"/>
      <c r="M553" s="248"/>
      <c r="N553" s="248"/>
      <c r="O553" s="248"/>
      <c r="P553" s="248"/>
      <c r="Q553" s="296"/>
      <c r="R553" s="256">
        <f>'Future Work- trip % summary'!B558</f>
        <v>0</v>
      </c>
      <c r="S553" s="313">
        <f>'Future Work- trip % summary'!D558</f>
        <v>0</v>
      </c>
      <c r="T553" s="257">
        <f>'Non-survey input values'!$B$26</f>
        <v>220.3</v>
      </c>
      <c r="U553" s="258">
        <f t="shared" si="16"/>
        <v>0</v>
      </c>
      <c r="V553" s="259">
        <f t="shared" si="17"/>
        <v>0</v>
      </c>
      <c r="W553" s="261"/>
      <c r="X553" s="248"/>
      <c r="Y553" s="248"/>
      <c r="Z553" s="248"/>
      <c r="AA553" s="248"/>
    </row>
    <row r="554" spans="1:27" x14ac:dyDescent="0.2">
      <c r="A554" s="248"/>
      <c r="B554" s="248"/>
      <c r="C554" s="248"/>
      <c r="D554" s="248"/>
      <c r="E554" s="248"/>
      <c r="F554" s="248"/>
      <c r="G554" s="248"/>
      <c r="H554" s="248"/>
      <c r="I554" s="248"/>
      <c r="J554" s="248"/>
      <c r="K554" s="248"/>
      <c r="L554" s="248"/>
      <c r="M554" s="248"/>
      <c r="N554" s="248"/>
      <c r="O554" s="248"/>
      <c r="P554" s="248"/>
      <c r="Q554" s="296"/>
      <c r="R554" s="256">
        <f>'Future Work- trip % summary'!B559</f>
        <v>0</v>
      </c>
      <c r="S554" s="313">
        <f>'Future Work- trip % summary'!D559</f>
        <v>0</v>
      </c>
      <c r="T554" s="257">
        <f>'Non-survey input values'!$B$26</f>
        <v>220.3</v>
      </c>
      <c r="U554" s="258">
        <f t="shared" si="16"/>
        <v>0</v>
      </c>
      <c r="V554" s="259">
        <f t="shared" si="17"/>
        <v>0</v>
      </c>
      <c r="W554" s="261"/>
      <c r="X554" s="248"/>
      <c r="Y554" s="248"/>
      <c r="Z554" s="248"/>
      <c r="AA554" s="248"/>
    </row>
    <row r="555" spans="1:27" x14ac:dyDescent="0.2">
      <c r="A555" s="248"/>
      <c r="B555" s="248"/>
      <c r="C555" s="248"/>
      <c r="D555" s="248"/>
      <c r="E555" s="248"/>
      <c r="F555" s="248"/>
      <c r="G555" s="248"/>
      <c r="H555" s="248"/>
      <c r="I555" s="248"/>
      <c r="J555" s="248"/>
      <c r="K555" s="248"/>
      <c r="L555" s="248"/>
      <c r="M555" s="248"/>
      <c r="N555" s="248"/>
      <c r="O555" s="248"/>
      <c r="P555" s="248"/>
      <c r="Q555" s="296"/>
      <c r="R555" s="256">
        <f>'Future Work- trip % summary'!B560</f>
        <v>0</v>
      </c>
      <c r="S555" s="313">
        <f>'Future Work- trip % summary'!D560</f>
        <v>0</v>
      </c>
      <c r="T555" s="257">
        <f>'Non-survey input values'!$B$26</f>
        <v>220.3</v>
      </c>
      <c r="U555" s="258">
        <f t="shared" si="16"/>
        <v>0</v>
      </c>
      <c r="V555" s="259">
        <f t="shared" si="17"/>
        <v>0</v>
      </c>
      <c r="W555" s="261"/>
      <c r="X555" s="248"/>
      <c r="Y555" s="248"/>
      <c r="Z555" s="248"/>
      <c r="AA555" s="248"/>
    </row>
    <row r="556" spans="1:27" x14ac:dyDescent="0.2">
      <c r="A556" s="248"/>
      <c r="B556" s="248"/>
      <c r="C556" s="248"/>
      <c r="D556" s="248"/>
      <c r="E556" s="248"/>
      <c r="F556" s="248"/>
      <c r="G556" s="248"/>
      <c r="H556" s="248"/>
      <c r="I556" s="248"/>
      <c r="J556" s="248"/>
      <c r="K556" s="248"/>
      <c r="L556" s="248"/>
      <c r="M556" s="248"/>
      <c r="N556" s="248"/>
      <c r="O556" s="248"/>
      <c r="P556" s="248"/>
      <c r="Q556" s="296"/>
      <c r="R556" s="256">
        <f>'Future Work- trip % summary'!B561</f>
        <v>0</v>
      </c>
      <c r="S556" s="313">
        <f>'Future Work- trip % summary'!D561</f>
        <v>0</v>
      </c>
      <c r="T556" s="257">
        <f>'Non-survey input values'!$B$26</f>
        <v>220.3</v>
      </c>
      <c r="U556" s="258">
        <f t="shared" si="16"/>
        <v>0</v>
      </c>
      <c r="V556" s="259">
        <f t="shared" si="17"/>
        <v>0</v>
      </c>
      <c r="W556" s="261"/>
      <c r="X556" s="248"/>
      <c r="Y556" s="248"/>
      <c r="Z556" s="248"/>
      <c r="AA556" s="248"/>
    </row>
    <row r="557" spans="1:27" x14ac:dyDescent="0.2">
      <c r="A557" s="248"/>
      <c r="B557" s="248"/>
      <c r="C557" s="248"/>
      <c r="D557" s="248"/>
      <c r="E557" s="248"/>
      <c r="F557" s="248"/>
      <c r="G557" s="248"/>
      <c r="H557" s="248"/>
      <c r="I557" s="248"/>
      <c r="J557" s="248"/>
      <c r="K557" s="248"/>
      <c r="L557" s="248"/>
      <c r="M557" s="248"/>
      <c r="N557" s="248"/>
      <c r="O557" s="248"/>
      <c r="P557" s="248"/>
      <c r="Q557" s="296"/>
      <c r="R557" s="256">
        <f>'Future Work- trip % summary'!B562</f>
        <v>0</v>
      </c>
      <c r="S557" s="313">
        <f>'Future Work- trip % summary'!D562</f>
        <v>0</v>
      </c>
      <c r="T557" s="257">
        <f>'Non-survey input values'!$B$26</f>
        <v>220.3</v>
      </c>
      <c r="U557" s="258">
        <f t="shared" si="16"/>
        <v>0</v>
      </c>
      <c r="V557" s="259">
        <f t="shared" si="17"/>
        <v>0</v>
      </c>
      <c r="W557" s="261"/>
      <c r="X557" s="248"/>
      <c r="Y557" s="248"/>
      <c r="Z557" s="248"/>
      <c r="AA557" s="248"/>
    </row>
    <row r="558" spans="1:27" x14ac:dyDescent="0.2">
      <c r="A558" s="248"/>
      <c r="B558" s="248"/>
      <c r="C558" s="248"/>
      <c r="D558" s="248"/>
      <c r="E558" s="248"/>
      <c r="F558" s="248"/>
      <c r="G558" s="248"/>
      <c r="H558" s="248"/>
      <c r="I558" s="248"/>
      <c r="J558" s="248"/>
      <c r="K558" s="248"/>
      <c r="L558" s="248"/>
      <c r="M558" s="248"/>
      <c r="N558" s="248"/>
      <c r="O558" s="248"/>
      <c r="P558" s="248"/>
      <c r="Q558" s="296"/>
      <c r="R558" s="256">
        <f>'Future Work- trip % summary'!B563</f>
        <v>0</v>
      </c>
      <c r="S558" s="313">
        <f>'Future Work- trip % summary'!D563</f>
        <v>0</v>
      </c>
      <c r="T558" s="257">
        <f>'Non-survey input values'!$B$26</f>
        <v>220.3</v>
      </c>
      <c r="U558" s="258">
        <f t="shared" si="16"/>
        <v>0</v>
      </c>
      <c r="V558" s="259">
        <f t="shared" si="17"/>
        <v>0</v>
      </c>
      <c r="W558" s="261"/>
      <c r="X558" s="248"/>
      <c r="Y558" s="248"/>
      <c r="Z558" s="248"/>
      <c r="AA558" s="248"/>
    </row>
    <row r="559" spans="1:27" x14ac:dyDescent="0.2">
      <c r="A559" s="248"/>
      <c r="B559" s="248"/>
      <c r="C559" s="248"/>
      <c r="D559" s="248"/>
      <c r="E559" s="248"/>
      <c r="F559" s="248"/>
      <c r="G559" s="248"/>
      <c r="H559" s="248"/>
      <c r="I559" s="248"/>
      <c r="J559" s="248"/>
      <c r="K559" s="248"/>
      <c r="L559" s="248"/>
      <c r="M559" s="248"/>
      <c r="N559" s="248"/>
      <c r="O559" s="248"/>
      <c r="P559" s="248"/>
      <c r="Q559" s="296"/>
      <c r="R559" s="256">
        <f>'Future Work- trip % summary'!B564</f>
        <v>0</v>
      </c>
      <c r="S559" s="313">
        <f>'Future Work- trip % summary'!D564</f>
        <v>0</v>
      </c>
      <c r="T559" s="257">
        <f>'Non-survey input values'!$B$26</f>
        <v>220.3</v>
      </c>
      <c r="U559" s="258">
        <f t="shared" si="16"/>
        <v>0</v>
      </c>
      <c r="V559" s="259">
        <f t="shared" si="17"/>
        <v>0</v>
      </c>
      <c r="W559" s="261"/>
      <c r="X559" s="248"/>
      <c r="Y559" s="248"/>
      <c r="Z559" s="248"/>
      <c r="AA559" s="248"/>
    </row>
    <row r="560" spans="1:27" x14ac:dyDescent="0.2">
      <c r="A560" s="248"/>
      <c r="B560" s="248"/>
      <c r="C560" s="248"/>
      <c r="D560" s="248"/>
      <c r="E560" s="248"/>
      <c r="F560" s="248"/>
      <c r="G560" s="248"/>
      <c r="H560" s="248"/>
      <c r="I560" s="248"/>
      <c r="J560" s="248"/>
      <c r="K560" s="248"/>
      <c r="L560" s="248"/>
      <c r="M560" s="248"/>
      <c r="N560" s="248"/>
      <c r="O560" s="248"/>
      <c r="P560" s="248"/>
      <c r="Q560" s="296"/>
      <c r="R560" s="256">
        <f>'Future Work- trip % summary'!B565</f>
        <v>0</v>
      </c>
      <c r="S560" s="313">
        <f>'Future Work- trip % summary'!D565</f>
        <v>0</v>
      </c>
      <c r="T560" s="257">
        <f>'Non-survey input values'!$B$26</f>
        <v>220.3</v>
      </c>
      <c r="U560" s="258">
        <f t="shared" si="16"/>
        <v>0</v>
      </c>
      <c r="V560" s="259">
        <f t="shared" si="17"/>
        <v>0</v>
      </c>
      <c r="W560" s="261"/>
      <c r="X560" s="248"/>
      <c r="Y560" s="248"/>
      <c r="Z560" s="248"/>
      <c r="AA560" s="248"/>
    </row>
    <row r="561" spans="1:27" x14ac:dyDescent="0.2">
      <c r="A561" s="248"/>
      <c r="B561" s="248"/>
      <c r="C561" s="248"/>
      <c r="D561" s="248"/>
      <c r="E561" s="248"/>
      <c r="F561" s="248"/>
      <c r="G561" s="248"/>
      <c r="H561" s="248"/>
      <c r="I561" s="248"/>
      <c r="J561" s="248"/>
      <c r="K561" s="248"/>
      <c r="L561" s="248"/>
      <c r="M561" s="248"/>
      <c r="N561" s="248"/>
      <c r="O561" s="248"/>
      <c r="P561" s="248"/>
      <c r="Q561" s="296"/>
      <c r="R561" s="256">
        <f>'Future Work- trip % summary'!B566</f>
        <v>0</v>
      </c>
      <c r="S561" s="313">
        <f>'Future Work- trip % summary'!D566</f>
        <v>0</v>
      </c>
      <c r="T561" s="257">
        <f>'Non-survey input values'!$B$26</f>
        <v>220.3</v>
      </c>
      <c r="U561" s="258">
        <f t="shared" si="16"/>
        <v>0</v>
      </c>
      <c r="V561" s="259">
        <f t="shared" si="17"/>
        <v>0</v>
      </c>
      <c r="W561" s="261"/>
      <c r="X561" s="248"/>
      <c r="Y561" s="248"/>
      <c r="Z561" s="248"/>
      <c r="AA561" s="248"/>
    </row>
    <row r="562" spans="1:27" x14ac:dyDescent="0.2">
      <c r="A562" s="248"/>
      <c r="B562" s="248"/>
      <c r="C562" s="248"/>
      <c r="D562" s="248"/>
      <c r="E562" s="248"/>
      <c r="F562" s="248"/>
      <c r="G562" s="248"/>
      <c r="H562" s="248"/>
      <c r="I562" s="248"/>
      <c r="J562" s="248"/>
      <c r="K562" s="248"/>
      <c r="L562" s="248"/>
      <c r="M562" s="248"/>
      <c r="N562" s="248"/>
      <c r="O562" s="248"/>
      <c r="P562" s="248"/>
      <c r="Q562" s="296"/>
      <c r="R562" s="256">
        <f>'Future Work- trip % summary'!B567</f>
        <v>0</v>
      </c>
      <c r="S562" s="313">
        <f>'Future Work- trip % summary'!D567</f>
        <v>0</v>
      </c>
      <c r="T562" s="257">
        <f>'Non-survey input values'!$B$26</f>
        <v>220.3</v>
      </c>
      <c r="U562" s="258">
        <f t="shared" si="16"/>
        <v>0</v>
      </c>
      <c r="V562" s="259">
        <f t="shared" si="17"/>
        <v>0</v>
      </c>
      <c r="W562" s="261"/>
      <c r="X562" s="248"/>
      <c r="Y562" s="248"/>
      <c r="Z562" s="248"/>
      <c r="AA562" s="248"/>
    </row>
    <row r="563" spans="1:27" x14ac:dyDescent="0.2">
      <c r="A563" s="248"/>
      <c r="B563" s="248"/>
      <c r="C563" s="248"/>
      <c r="D563" s="248"/>
      <c r="E563" s="248"/>
      <c r="F563" s="248"/>
      <c r="G563" s="248"/>
      <c r="H563" s="248"/>
      <c r="I563" s="248"/>
      <c r="J563" s="248"/>
      <c r="K563" s="248"/>
      <c r="L563" s="248"/>
      <c r="M563" s="248"/>
      <c r="N563" s="248"/>
      <c r="O563" s="248"/>
      <c r="P563" s="248"/>
      <c r="Q563" s="296"/>
      <c r="R563" s="256">
        <f>'Future Work- trip % summary'!B568</f>
        <v>0</v>
      </c>
      <c r="S563" s="313">
        <f>'Future Work- trip % summary'!D568</f>
        <v>0</v>
      </c>
      <c r="T563" s="257">
        <f>'Non-survey input values'!$B$26</f>
        <v>220.3</v>
      </c>
      <c r="U563" s="258">
        <f t="shared" si="16"/>
        <v>0</v>
      </c>
      <c r="V563" s="259">
        <f t="shared" si="17"/>
        <v>0</v>
      </c>
      <c r="W563" s="261"/>
      <c r="X563" s="248"/>
      <c r="Y563" s="248"/>
      <c r="Z563" s="248"/>
      <c r="AA563" s="248"/>
    </row>
    <row r="564" spans="1:27" x14ac:dyDescent="0.2">
      <c r="A564" s="248"/>
      <c r="B564" s="248"/>
      <c r="C564" s="248"/>
      <c r="D564" s="248"/>
      <c r="E564" s="248"/>
      <c r="F564" s="248"/>
      <c r="G564" s="248"/>
      <c r="H564" s="248"/>
      <c r="I564" s="248"/>
      <c r="J564" s="248"/>
      <c r="K564" s="248"/>
      <c r="L564" s="248"/>
      <c r="M564" s="248"/>
      <c r="N564" s="248"/>
      <c r="O564" s="248"/>
      <c r="P564" s="248"/>
      <c r="Q564" s="296"/>
      <c r="R564" s="256">
        <f>'Future Work- trip % summary'!B569</f>
        <v>0</v>
      </c>
      <c r="S564" s="313">
        <f>'Future Work- trip % summary'!D569</f>
        <v>0</v>
      </c>
      <c r="T564" s="257">
        <f>'Non-survey input values'!$B$26</f>
        <v>220.3</v>
      </c>
      <c r="U564" s="258">
        <f t="shared" si="16"/>
        <v>0</v>
      </c>
      <c r="V564" s="259">
        <f t="shared" si="17"/>
        <v>0</v>
      </c>
      <c r="W564" s="261"/>
      <c r="X564" s="248"/>
      <c r="Y564" s="248"/>
      <c r="Z564" s="248"/>
      <c r="AA564" s="248"/>
    </row>
    <row r="565" spans="1:27" x14ac:dyDescent="0.2">
      <c r="A565" s="248"/>
      <c r="B565" s="248"/>
      <c r="C565" s="248"/>
      <c r="D565" s="248"/>
      <c r="E565" s="248"/>
      <c r="F565" s="248"/>
      <c r="G565" s="248"/>
      <c r="H565" s="248"/>
      <c r="I565" s="248"/>
      <c r="J565" s="248"/>
      <c r="K565" s="248"/>
      <c r="L565" s="248"/>
      <c r="M565" s="248"/>
      <c r="N565" s="248"/>
      <c r="O565" s="248"/>
      <c r="P565" s="248"/>
      <c r="Q565" s="296"/>
      <c r="R565" s="256">
        <f>'Future Work- trip % summary'!B570</f>
        <v>0</v>
      </c>
      <c r="S565" s="313">
        <f>'Future Work- trip % summary'!D570</f>
        <v>0</v>
      </c>
      <c r="T565" s="257">
        <f>'Non-survey input values'!$B$26</f>
        <v>220.3</v>
      </c>
      <c r="U565" s="258">
        <f t="shared" si="16"/>
        <v>0</v>
      </c>
      <c r="V565" s="259">
        <f t="shared" si="17"/>
        <v>0</v>
      </c>
      <c r="W565" s="261"/>
      <c r="X565" s="248"/>
      <c r="Y565" s="248"/>
      <c r="Z565" s="248"/>
      <c r="AA565" s="248"/>
    </row>
    <row r="566" spans="1:27" x14ac:dyDescent="0.2">
      <c r="A566" s="248"/>
      <c r="B566" s="248"/>
      <c r="C566" s="248"/>
      <c r="D566" s="248"/>
      <c r="E566" s="248"/>
      <c r="F566" s="248"/>
      <c r="G566" s="248"/>
      <c r="H566" s="248"/>
      <c r="I566" s="248"/>
      <c r="J566" s="248"/>
      <c r="K566" s="248"/>
      <c r="L566" s="248"/>
      <c r="M566" s="248"/>
      <c r="N566" s="248"/>
      <c r="O566" s="248"/>
      <c r="P566" s="248"/>
      <c r="Q566" s="296"/>
      <c r="R566" s="256">
        <f>'Future Work- trip % summary'!B571</f>
        <v>0</v>
      </c>
      <c r="S566" s="313">
        <f>'Future Work- trip % summary'!D571</f>
        <v>0</v>
      </c>
      <c r="T566" s="257">
        <f>'Non-survey input values'!$B$26</f>
        <v>220.3</v>
      </c>
      <c r="U566" s="258">
        <f t="shared" si="16"/>
        <v>0</v>
      </c>
      <c r="V566" s="259">
        <f t="shared" si="17"/>
        <v>0</v>
      </c>
      <c r="W566" s="261"/>
      <c r="X566" s="248"/>
      <c r="Y566" s="248"/>
      <c r="Z566" s="248"/>
      <c r="AA566" s="248"/>
    </row>
    <row r="567" spans="1:27" x14ac:dyDescent="0.2">
      <c r="A567" s="248"/>
      <c r="B567" s="248"/>
      <c r="C567" s="248"/>
      <c r="D567" s="248"/>
      <c r="E567" s="248"/>
      <c r="F567" s="248"/>
      <c r="G567" s="248"/>
      <c r="H567" s="248"/>
      <c r="I567" s="248"/>
      <c r="J567" s="248"/>
      <c r="K567" s="248"/>
      <c r="L567" s="248"/>
      <c r="M567" s="248"/>
      <c r="N567" s="248"/>
      <c r="O567" s="248"/>
      <c r="P567" s="248"/>
      <c r="Q567" s="296"/>
      <c r="R567" s="256">
        <f>'Future Work- trip % summary'!B572</f>
        <v>0</v>
      </c>
      <c r="S567" s="313">
        <f>'Future Work- trip % summary'!D572</f>
        <v>0</v>
      </c>
      <c r="T567" s="257">
        <f>'Non-survey input values'!$B$26</f>
        <v>220.3</v>
      </c>
      <c r="U567" s="258">
        <f t="shared" si="16"/>
        <v>0</v>
      </c>
      <c r="V567" s="259">
        <f t="shared" si="17"/>
        <v>0</v>
      </c>
      <c r="W567" s="261"/>
      <c r="X567" s="248"/>
      <c r="Y567" s="248"/>
      <c r="Z567" s="248"/>
      <c r="AA567" s="248"/>
    </row>
    <row r="568" spans="1:27" x14ac:dyDescent="0.2">
      <c r="A568" s="248"/>
      <c r="B568" s="248"/>
      <c r="C568" s="248"/>
      <c r="D568" s="248"/>
      <c r="E568" s="248"/>
      <c r="F568" s="248"/>
      <c r="G568" s="248"/>
      <c r="H568" s="248"/>
      <c r="I568" s="248"/>
      <c r="J568" s="248"/>
      <c r="K568" s="248"/>
      <c r="L568" s="248"/>
      <c r="M568" s="248"/>
      <c r="N568" s="248"/>
      <c r="O568" s="248"/>
      <c r="P568" s="248"/>
      <c r="Q568" s="296"/>
      <c r="R568" s="256">
        <f>'Future Work- trip % summary'!B573</f>
        <v>0</v>
      </c>
      <c r="S568" s="313">
        <f>'Future Work- trip % summary'!D573</f>
        <v>0</v>
      </c>
      <c r="T568" s="257">
        <f>'Non-survey input values'!$B$26</f>
        <v>220.3</v>
      </c>
      <c r="U568" s="258">
        <f t="shared" si="16"/>
        <v>0</v>
      </c>
      <c r="V568" s="259">
        <f t="shared" si="17"/>
        <v>0</v>
      </c>
      <c r="W568" s="261"/>
      <c r="X568" s="248"/>
      <c r="Y568" s="248"/>
      <c r="Z568" s="248"/>
      <c r="AA568" s="248"/>
    </row>
    <row r="569" spans="1:27" x14ac:dyDescent="0.2">
      <c r="A569" s="248"/>
      <c r="B569" s="248"/>
      <c r="C569" s="248"/>
      <c r="D569" s="248"/>
      <c r="E569" s="248"/>
      <c r="F569" s="248"/>
      <c r="G569" s="248"/>
      <c r="H569" s="248"/>
      <c r="I569" s="248"/>
      <c r="J569" s="248"/>
      <c r="K569" s="248"/>
      <c r="L569" s="248"/>
      <c r="M569" s="248"/>
      <c r="N569" s="248"/>
      <c r="O569" s="248"/>
      <c r="P569" s="248"/>
      <c r="Q569" s="296"/>
      <c r="R569" s="256">
        <f>'Future Work- trip % summary'!B574</f>
        <v>0</v>
      </c>
      <c r="S569" s="313">
        <f>'Future Work- trip % summary'!D574</f>
        <v>0</v>
      </c>
      <c r="T569" s="257">
        <f>'Non-survey input values'!$B$26</f>
        <v>220.3</v>
      </c>
      <c r="U569" s="258">
        <f t="shared" si="16"/>
        <v>0</v>
      </c>
      <c r="V569" s="259">
        <f t="shared" si="17"/>
        <v>0</v>
      </c>
      <c r="W569" s="261"/>
      <c r="X569" s="248"/>
      <c r="Y569" s="248"/>
      <c r="Z569" s="248"/>
      <c r="AA569" s="248"/>
    </row>
    <row r="570" spans="1:27" x14ac:dyDescent="0.2">
      <c r="A570" s="248"/>
      <c r="B570" s="248"/>
      <c r="C570" s="248"/>
      <c r="D570" s="248"/>
      <c r="E570" s="248"/>
      <c r="F570" s="248"/>
      <c r="G570" s="248"/>
      <c r="H570" s="248"/>
      <c r="I570" s="248"/>
      <c r="J570" s="248"/>
      <c r="K570" s="248"/>
      <c r="L570" s="248"/>
      <c r="M570" s="248"/>
      <c r="N570" s="248"/>
      <c r="O570" s="248"/>
      <c r="P570" s="248"/>
      <c r="Q570" s="296"/>
      <c r="R570" s="256">
        <f>'Future Work- trip % summary'!B575</f>
        <v>0</v>
      </c>
      <c r="S570" s="313">
        <f>'Future Work- trip % summary'!D575</f>
        <v>0</v>
      </c>
      <c r="T570" s="257">
        <f>'Non-survey input values'!$B$26</f>
        <v>220.3</v>
      </c>
      <c r="U570" s="258">
        <f t="shared" si="16"/>
        <v>0</v>
      </c>
      <c r="V570" s="259">
        <f t="shared" si="17"/>
        <v>0</v>
      </c>
      <c r="W570" s="261"/>
      <c r="X570" s="248"/>
      <c r="Y570" s="248"/>
      <c r="Z570" s="248"/>
      <c r="AA570" s="248"/>
    </row>
    <row r="571" spans="1:27" x14ac:dyDescent="0.2">
      <c r="A571" s="248"/>
      <c r="B571" s="248"/>
      <c r="C571" s="248"/>
      <c r="D571" s="248"/>
      <c r="E571" s="248"/>
      <c r="F571" s="248"/>
      <c r="G571" s="248"/>
      <c r="H571" s="248"/>
      <c r="I571" s="248"/>
      <c r="J571" s="248"/>
      <c r="K571" s="248"/>
      <c r="L571" s="248"/>
      <c r="M571" s="248"/>
      <c r="N571" s="248"/>
      <c r="O571" s="248"/>
      <c r="P571" s="248"/>
      <c r="Q571" s="296"/>
      <c r="R571" s="256">
        <f>'Future Work- trip % summary'!B576</f>
        <v>0</v>
      </c>
      <c r="S571" s="313">
        <f>'Future Work- trip % summary'!D576</f>
        <v>0</v>
      </c>
      <c r="T571" s="257">
        <f>'Non-survey input values'!$B$26</f>
        <v>220.3</v>
      </c>
      <c r="U571" s="258">
        <f t="shared" si="16"/>
        <v>0</v>
      </c>
      <c r="V571" s="259">
        <f t="shared" si="17"/>
        <v>0</v>
      </c>
      <c r="W571" s="261"/>
      <c r="X571" s="248"/>
      <c r="Y571" s="248"/>
      <c r="Z571" s="248"/>
      <c r="AA571" s="248"/>
    </row>
    <row r="572" spans="1:27" x14ac:dyDescent="0.2">
      <c r="A572" s="248"/>
      <c r="B572" s="248"/>
      <c r="C572" s="248"/>
      <c r="D572" s="248"/>
      <c r="E572" s="248"/>
      <c r="F572" s="248"/>
      <c r="G572" s="248"/>
      <c r="H572" s="248"/>
      <c r="I572" s="248"/>
      <c r="J572" s="248"/>
      <c r="K572" s="248"/>
      <c r="L572" s="248"/>
      <c r="M572" s="248"/>
      <c r="N572" s="248"/>
      <c r="O572" s="248"/>
      <c r="P572" s="248"/>
      <c r="Q572" s="296"/>
      <c r="R572" s="256">
        <f>'Future Work- trip % summary'!B577</f>
        <v>0</v>
      </c>
      <c r="S572" s="313">
        <f>'Future Work- trip % summary'!D577</f>
        <v>0</v>
      </c>
      <c r="T572" s="257">
        <f>'Non-survey input values'!$B$26</f>
        <v>220.3</v>
      </c>
      <c r="U572" s="258">
        <f t="shared" si="16"/>
        <v>0</v>
      </c>
      <c r="V572" s="259">
        <f t="shared" si="17"/>
        <v>0</v>
      </c>
      <c r="W572" s="261"/>
      <c r="X572" s="248"/>
      <c r="Y572" s="248"/>
      <c r="Z572" s="248"/>
      <c r="AA572" s="248"/>
    </row>
    <row r="573" spans="1:27" x14ac:dyDescent="0.2">
      <c r="A573" s="248"/>
      <c r="B573" s="248"/>
      <c r="C573" s="248"/>
      <c r="D573" s="248"/>
      <c r="E573" s="248"/>
      <c r="F573" s="248"/>
      <c r="G573" s="248"/>
      <c r="H573" s="248"/>
      <c r="I573" s="248"/>
      <c r="J573" s="248"/>
      <c r="K573" s="248"/>
      <c r="L573" s="248"/>
      <c r="M573" s="248"/>
      <c r="N573" s="248"/>
      <c r="O573" s="248"/>
      <c r="P573" s="248"/>
      <c r="Q573" s="296"/>
      <c r="R573" s="256">
        <f>'Future Work- trip % summary'!B578</f>
        <v>0</v>
      </c>
      <c r="S573" s="313">
        <f>'Future Work- trip % summary'!D578</f>
        <v>0</v>
      </c>
      <c r="T573" s="257">
        <f>'Non-survey input values'!$B$26</f>
        <v>220.3</v>
      </c>
      <c r="U573" s="258">
        <f t="shared" si="16"/>
        <v>0</v>
      </c>
      <c r="V573" s="259">
        <f t="shared" si="17"/>
        <v>0</v>
      </c>
      <c r="W573" s="261"/>
      <c r="X573" s="248"/>
      <c r="Y573" s="248"/>
      <c r="Z573" s="248"/>
      <c r="AA573" s="248"/>
    </row>
    <row r="574" spans="1:27" x14ac:dyDescent="0.2">
      <c r="A574" s="248"/>
      <c r="B574" s="248"/>
      <c r="C574" s="248"/>
      <c r="D574" s="248"/>
      <c r="E574" s="248"/>
      <c r="F574" s="248"/>
      <c r="G574" s="248"/>
      <c r="H574" s="248"/>
      <c r="I574" s="248"/>
      <c r="J574" s="248"/>
      <c r="K574" s="248"/>
      <c r="L574" s="248"/>
      <c r="M574" s="248"/>
      <c r="N574" s="248"/>
      <c r="O574" s="248"/>
      <c r="P574" s="248"/>
      <c r="Q574" s="296"/>
      <c r="R574" s="256">
        <f>'Future Work- trip % summary'!B579</f>
        <v>0</v>
      </c>
      <c r="S574" s="313">
        <f>'Future Work- trip % summary'!D579</f>
        <v>0</v>
      </c>
      <c r="T574" s="257">
        <f>'Non-survey input values'!$B$26</f>
        <v>220.3</v>
      </c>
      <c r="U574" s="258">
        <f t="shared" si="16"/>
        <v>0</v>
      </c>
      <c r="V574" s="259">
        <f t="shared" si="17"/>
        <v>0</v>
      </c>
      <c r="W574" s="261"/>
      <c r="X574" s="248"/>
      <c r="Y574" s="248"/>
      <c r="Z574" s="248"/>
      <c r="AA574" s="248"/>
    </row>
    <row r="575" spans="1:27" x14ac:dyDescent="0.2">
      <c r="A575" s="248"/>
      <c r="B575" s="248"/>
      <c r="C575" s="248"/>
      <c r="D575" s="248"/>
      <c r="E575" s="248"/>
      <c r="F575" s="248"/>
      <c r="G575" s="248"/>
      <c r="H575" s="248"/>
      <c r="I575" s="248"/>
      <c r="J575" s="248"/>
      <c r="K575" s="248"/>
      <c r="L575" s="248"/>
      <c r="M575" s="248"/>
      <c r="N575" s="248"/>
      <c r="O575" s="248"/>
      <c r="P575" s="248"/>
      <c r="Q575" s="296"/>
      <c r="R575" s="256">
        <f>'Future Work- trip % summary'!B580</f>
        <v>0</v>
      </c>
      <c r="S575" s="313">
        <f>'Future Work- trip % summary'!D580</f>
        <v>0</v>
      </c>
      <c r="T575" s="257">
        <f>'Non-survey input values'!$B$26</f>
        <v>220.3</v>
      </c>
      <c r="U575" s="258">
        <f t="shared" si="16"/>
        <v>0</v>
      </c>
      <c r="V575" s="259">
        <f t="shared" si="17"/>
        <v>0</v>
      </c>
      <c r="W575" s="261"/>
      <c r="X575" s="248"/>
      <c r="Y575" s="248"/>
      <c r="Z575" s="248"/>
      <c r="AA575" s="248"/>
    </row>
    <row r="576" spans="1:27" x14ac:dyDescent="0.2">
      <c r="A576" s="248"/>
      <c r="B576" s="248"/>
      <c r="C576" s="248"/>
      <c r="D576" s="248"/>
      <c r="E576" s="248"/>
      <c r="F576" s="248"/>
      <c r="G576" s="248"/>
      <c r="H576" s="248"/>
      <c r="I576" s="248"/>
      <c r="J576" s="248"/>
      <c r="K576" s="248"/>
      <c r="L576" s="248"/>
      <c r="M576" s="248"/>
      <c r="N576" s="248"/>
      <c r="O576" s="248"/>
      <c r="P576" s="248"/>
      <c r="Q576" s="296"/>
      <c r="R576" s="256">
        <f>'Future Work- trip % summary'!B581</f>
        <v>0</v>
      </c>
      <c r="S576" s="313">
        <f>'Future Work- trip % summary'!D581</f>
        <v>0</v>
      </c>
      <c r="T576" s="257">
        <f>'Non-survey input values'!$B$26</f>
        <v>220.3</v>
      </c>
      <c r="U576" s="258">
        <f t="shared" si="16"/>
        <v>0</v>
      </c>
      <c r="V576" s="259">
        <f t="shared" si="17"/>
        <v>0</v>
      </c>
      <c r="W576" s="261"/>
      <c r="X576" s="248"/>
      <c r="Y576" s="248"/>
      <c r="Z576" s="248"/>
      <c r="AA576" s="248"/>
    </row>
    <row r="577" spans="1:27" x14ac:dyDescent="0.2">
      <c r="A577" s="248"/>
      <c r="B577" s="248"/>
      <c r="C577" s="248"/>
      <c r="D577" s="248"/>
      <c r="E577" s="248"/>
      <c r="F577" s="248"/>
      <c r="G577" s="248"/>
      <c r="H577" s="248"/>
      <c r="I577" s="248"/>
      <c r="J577" s="248"/>
      <c r="K577" s="248"/>
      <c r="L577" s="248"/>
      <c r="M577" s="248"/>
      <c r="N577" s="248"/>
      <c r="O577" s="248"/>
      <c r="P577" s="248"/>
      <c r="Q577" s="296"/>
      <c r="R577" s="256">
        <f>'Future Work- trip % summary'!B582</f>
        <v>0</v>
      </c>
      <c r="S577" s="313">
        <f>'Future Work- trip % summary'!D582</f>
        <v>0</v>
      </c>
      <c r="T577" s="257">
        <f>'Non-survey input values'!$B$26</f>
        <v>220.3</v>
      </c>
      <c r="U577" s="258">
        <f t="shared" si="16"/>
        <v>0</v>
      </c>
      <c r="V577" s="259">
        <f t="shared" si="17"/>
        <v>0</v>
      </c>
      <c r="W577" s="261"/>
      <c r="X577" s="248"/>
      <c r="Y577" s="248"/>
      <c r="Z577" s="248"/>
      <c r="AA577" s="248"/>
    </row>
    <row r="578" spans="1:27" x14ac:dyDescent="0.2">
      <c r="A578" s="248"/>
      <c r="B578" s="248"/>
      <c r="C578" s="248"/>
      <c r="D578" s="248"/>
      <c r="E578" s="248"/>
      <c r="F578" s="248"/>
      <c r="G578" s="248"/>
      <c r="H578" s="248"/>
      <c r="I578" s="248"/>
      <c r="J578" s="248"/>
      <c r="K578" s="248"/>
      <c r="L578" s="248"/>
      <c r="M578" s="248"/>
      <c r="N578" s="248"/>
      <c r="O578" s="248"/>
      <c r="P578" s="248"/>
      <c r="Q578" s="296"/>
      <c r="R578" s="256">
        <f>'Future Work- trip % summary'!B583</f>
        <v>0</v>
      </c>
      <c r="S578" s="313">
        <f>'Future Work- trip % summary'!D583</f>
        <v>0</v>
      </c>
      <c r="T578" s="257">
        <f>'Non-survey input values'!$B$26</f>
        <v>220.3</v>
      </c>
      <c r="U578" s="258">
        <f t="shared" si="16"/>
        <v>0</v>
      </c>
      <c r="V578" s="259">
        <f t="shared" si="17"/>
        <v>0</v>
      </c>
      <c r="W578" s="261"/>
      <c r="X578" s="248"/>
      <c r="Y578" s="248"/>
      <c r="Z578" s="248"/>
      <c r="AA578" s="248"/>
    </row>
    <row r="579" spans="1:27" x14ac:dyDescent="0.2">
      <c r="A579" s="248"/>
      <c r="B579" s="248"/>
      <c r="C579" s="248"/>
      <c r="D579" s="248"/>
      <c r="E579" s="248"/>
      <c r="F579" s="248"/>
      <c r="G579" s="248"/>
      <c r="H579" s="248"/>
      <c r="I579" s="248"/>
      <c r="J579" s="248"/>
      <c r="K579" s="248"/>
      <c r="L579" s="248"/>
      <c r="M579" s="248"/>
      <c r="N579" s="248"/>
      <c r="O579" s="248"/>
      <c r="P579" s="248"/>
      <c r="Q579" s="296"/>
      <c r="R579" s="256">
        <f>'Future Work- trip % summary'!B584</f>
        <v>0</v>
      </c>
      <c r="S579" s="313">
        <f>'Future Work- trip % summary'!D584</f>
        <v>0</v>
      </c>
      <c r="T579" s="257">
        <f>'Non-survey input values'!$B$26</f>
        <v>220.3</v>
      </c>
      <c r="U579" s="258">
        <f t="shared" si="16"/>
        <v>0</v>
      </c>
      <c r="V579" s="259">
        <f t="shared" si="17"/>
        <v>0</v>
      </c>
      <c r="W579" s="261"/>
      <c r="X579" s="248"/>
      <c r="Y579" s="248"/>
      <c r="Z579" s="248"/>
      <c r="AA579" s="248"/>
    </row>
    <row r="580" spans="1:27" x14ac:dyDescent="0.2">
      <c r="A580" s="248"/>
      <c r="B580" s="248"/>
      <c r="C580" s="248"/>
      <c r="D580" s="248"/>
      <c r="E580" s="248"/>
      <c r="F580" s="248"/>
      <c r="G580" s="248"/>
      <c r="H580" s="248"/>
      <c r="I580" s="248"/>
      <c r="J580" s="248"/>
      <c r="K580" s="248"/>
      <c r="L580" s="248"/>
      <c r="M580" s="248"/>
      <c r="N580" s="248"/>
      <c r="O580" s="248"/>
      <c r="P580" s="248"/>
      <c r="Q580" s="296"/>
      <c r="R580" s="256">
        <f>'Future Work- trip % summary'!B585</f>
        <v>0</v>
      </c>
      <c r="S580" s="313">
        <f>'Future Work- trip % summary'!D585</f>
        <v>0</v>
      </c>
      <c r="T580" s="257">
        <f>'Non-survey input values'!$B$26</f>
        <v>220.3</v>
      </c>
      <c r="U580" s="258">
        <f t="shared" si="16"/>
        <v>0</v>
      </c>
      <c r="V580" s="259">
        <f t="shared" si="17"/>
        <v>0</v>
      </c>
      <c r="W580" s="261"/>
      <c r="X580" s="248"/>
      <c r="Y580" s="248"/>
      <c r="Z580" s="248"/>
      <c r="AA580" s="248"/>
    </row>
    <row r="581" spans="1:27" x14ac:dyDescent="0.2">
      <c r="A581" s="248"/>
      <c r="B581" s="248"/>
      <c r="C581" s="248"/>
      <c r="D581" s="248"/>
      <c r="E581" s="248"/>
      <c r="F581" s="248"/>
      <c r="G581" s="248"/>
      <c r="H581" s="248"/>
      <c r="I581" s="248"/>
      <c r="J581" s="248"/>
      <c r="K581" s="248"/>
      <c r="L581" s="248"/>
      <c r="M581" s="248"/>
      <c r="N581" s="248"/>
      <c r="O581" s="248"/>
      <c r="P581" s="248"/>
      <c r="Q581" s="296"/>
      <c r="R581" s="256">
        <f>'Future Work- trip % summary'!B586</f>
        <v>0</v>
      </c>
      <c r="S581" s="313">
        <f>'Future Work- trip % summary'!D586</f>
        <v>0</v>
      </c>
      <c r="T581" s="257">
        <f>'Non-survey input values'!$B$26</f>
        <v>220.3</v>
      </c>
      <c r="U581" s="258">
        <f t="shared" si="16"/>
        <v>0</v>
      </c>
      <c r="V581" s="259">
        <f t="shared" si="17"/>
        <v>0</v>
      </c>
      <c r="W581" s="261"/>
      <c r="X581" s="248"/>
      <c r="Y581" s="248"/>
      <c r="Z581" s="248"/>
      <c r="AA581" s="248"/>
    </row>
    <row r="582" spans="1:27" x14ac:dyDescent="0.2">
      <c r="A582" s="248"/>
      <c r="B582" s="248"/>
      <c r="C582" s="248"/>
      <c r="D582" s="248"/>
      <c r="E582" s="248"/>
      <c r="F582" s="248"/>
      <c r="G582" s="248"/>
      <c r="H582" s="248"/>
      <c r="I582" s="248"/>
      <c r="J582" s="248"/>
      <c r="K582" s="248"/>
      <c r="L582" s="248"/>
      <c r="M582" s="248"/>
      <c r="N582" s="248"/>
      <c r="O582" s="248"/>
      <c r="P582" s="248"/>
      <c r="Q582" s="296"/>
      <c r="R582" s="256">
        <f>'Future Work- trip % summary'!B587</f>
        <v>0</v>
      </c>
      <c r="S582" s="313">
        <f>'Future Work- trip % summary'!D587</f>
        <v>0</v>
      </c>
      <c r="T582" s="257">
        <f>'Non-survey input values'!$B$26</f>
        <v>220.3</v>
      </c>
      <c r="U582" s="258">
        <f t="shared" si="16"/>
        <v>0</v>
      </c>
      <c r="V582" s="259">
        <f t="shared" si="17"/>
        <v>0</v>
      </c>
      <c r="W582" s="261"/>
      <c r="X582" s="248"/>
      <c r="Y582" s="248"/>
      <c r="Z582" s="248"/>
      <c r="AA582" s="248"/>
    </row>
    <row r="583" spans="1:27" x14ac:dyDescent="0.2">
      <c r="A583" s="248"/>
      <c r="B583" s="248"/>
      <c r="C583" s="248"/>
      <c r="D583" s="248"/>
      <c r="E583" s="248"/>
      <c r="F583" s="248"/>
      <c r="G583" s="248"/>
      <c r="H583" s="248"/>
      <c r="I583" s="248"/>
      <c r="J583" s="248"/>
      <c r="K583" s="248"/>
      <c r="L583" s="248"/>
      <c r="M583" s="248"/>
      <c r="N583" s="248"/>
      <c r="O583" s="248"/>
      <c r="P583" s="248"/>
      <c r="Q583" s="296"/>
      <c r="R583" s="256">
        <f>'Future Work- trip % summary'!B588</f>
        <v>0</v>
      </c>
      <c r="S583" s="313">
        <f>'Future Work- trip % summary'!D588</f>
        <v>0</v>
      </c>
      <c r="T583" s="257">
        <f>'Non-survey input values'!$B$26</f>
        <v>220.3</v>
      </c>
      <c r="U583" s="258">
        <f t="shared" si="16"/>
        <v>0</v>
      </c>
      <c r="V583" s="259">
        <f t="shared" si="17"/>
        <v>0</v>
      </c>
      <c r="W583" s="261"/>
      <c r="X583" s="248"/>
      <c r="Y583" s="248"/>
      <c r="Z583" s="248"/>
      <c r="AA583" s="248"/>
    </row>
    <row r="584" spans="1:27" x14ac:dyDescent="0.2">
      <c r="A584" s="248"/>
      <c r="B584" s="248"/>
      <c r="C584" s="248"/>
      <c r="D584" s="248"/>
      <c r="E584" s="248"/>
      <c r="F584" s="248"/>
      <c r="G584" s="248"/>
      <c r="H584" s="248"/>
      <c r="I584" s="248"/>
      <c r="J584" s="248"/>
      <c r="K584" s="248"/>
      <c r="L584" s="248"/>
      <c r="M584" s="248"/>
      <c r="N584" s="248"/>
      <c r="O584" s="248"/>
      <c r="P584" s="248"/>
      <c r="Q584" s="296"/>
      <c r="R584" s="256">
        <f>'Future Work- trip % summary'!B589</f>
        <v>0</v>
      </c>
      <c r="S584" s="313">
        <f>'Future Work- trip % summary'!D589</f>
        <v>0</v>
      </c>
      <c r="T584" s="257">
        <f>'Non-survey input values'!$B$26</f>
        <v>220.3</v>
      </c>
      <c r="U584" s="258">
        <f t="shared" si="16"/>
        <v>0</v>
      </c>
      <c r="V584" s="259">
        <f t="shared" si="17"/>
        <v>0</v>
      </c>
      <c r="W584" s="261"/>
      <c r="X584" s="248"/>
      <c r="Y584" s="248"/>
      <c r="Z584" s="248"/>
      <c r="AA584" s="248"/>
    </row>
    <row r="585" spans="1:27" x14ac:dyDescent="0.2">
      <c r="A585" s="248"/>
      <c r="B585" s="248"/>
      <c r="C585" s="248"/>
      <c r="D585" s="248"/>
      <c r="E585" s="248"/>
      <c r="F585" s="248"/>
      <c r="G585" s="248"/>
      <c r="H585" s="248"/>
      <c r="I585" s="248"/>
      <c r="J585" s="248"/>
      <c r="K585" s="248"/>
      <c r="L585" s="248"/>
      <c r="M585" s="248"/>
      <c r="N585" s="248"/>
      <c r="O585" s="248"/>
      <c r="P585" s="248"/>
      <c r="Q585" s="296"/>
      <c r="R585" s="256">
        <f>'Future Work- trip % summary'!B590</f>
        <v>0</v>
      </c>
      <c r="S585" s="313">
        <f>'Future Work- trip % summary'!D590</f>
        <v>0</v>
      </c>
      <c r="T585" s="257">
        <f>'Non-survey input values'!$B$26</f>
        <v>220.3</v>
      </c>
      <c r="U585" s="258">
        <f t="shared" si="16"/>
        <v>0</v>
      </c>
      <c r="V585" s="259">
        <f t="shared" si="17"/>
        <v>0</v>
      </c>
      <c r="W585" s="261"/>
      <c r="X585" s="248"/>
      <c r="Y585" s="248"/>
      <c r="Z585" s="248"/>
      <c r="AA585" s="248"/>
    </row>
    <row r="586" spans="1:27" x14ac:dyDescent="0.2">
      <c r="A586" s="248"/>
      <c r="B586" s="248"/>
      <c r="C586" s="248"/>
      <c r="D586" s="248"/>
      <c r="E586" s="248"/>
      <c r="F586" s="248"/>
      <c r="G586" s="248"/>
      <c r="H586" s="248"/>
      <c r="I586" s="248"/>
      <c r="J586" s="248"/>
      <c r="K586" s="248"/>
      <c r="L586" s="248"/>
      <c r="M586" s="248"/>
      <c r="N586" s="248"/>
      <c r="O586" s="248"/>
      <c r="P586" s="248"/>
      <c r="Q586" s="296"/>
      <c r="R586" s="256">
        <f>'Future Work- trip % summary'!B591</f>
        <v>0</v>
      </c>
      <c r="S586" s="313">
        <f>'Future Work- trip % summary'!D591</f>
        <v>0</v>
      </c>
      <c r="T586" s="257">
        <f>'Non-survey input values'!$B$26</f>
        <v>220.3</v>
      </c>
      <c r="U586" s="258">
        <f t="shared" si="16"/>
        <v>0</v>
      </c>
      <c r="V586" s="259">
        <f t="shared" si="17"/>
        <v>0</v>
      </c>
      <c r="W586" s="261"/>
      <c r="X586" s="248"/>
      <c r="Y586" s="248"/>
      <c r="Z586" s="248"/>
      <c r="AA586" s="248"/>
    </row>
    <row r="587" spans="1:27" x14ac:dyDescent="0.2">
      <c r="A587" s="248"/>
      <c r="B587" s="248"/>
      <c r="C587" s="248"/>
      <c r="D587" s="248"/>
      <c r="E587" s="248"/>
      <c r="F587" s="248"/>
      <c r="G587" s="248"/>
      <c r="H587" s="248"/>
      <c r="I587" s="248"/>
      <c r="J587" s="248"/>
      <c r="K587" s="248"/>
      <c r="L587" s="248"/>
      <c r="M587" s="248"/>
      <c r="N587" s="248"/>
      <c r="O587" s="248"/>
      <c r="P587" s="248"/>
      <c r="Q587" s="296"/>
      <c r="R587" s="256">
        <f>'Future Work- trip % summary'!B592</f>
        <v>0</v>
      </c>
      <c r="S587" s="313">
        <f>'Future Work- trip % summary'!D592</f>
        <v>0</v>
      </c>
      <c r="T587" s="257">
        <f>'Non-survey input values'!$B$26</f>
        <v>220.3</v>
      </c>
      <c r="U587" s="258">
        <f t="shared" si="16"/>
        <v>0</v>
      </c>
      <c r="V587" s="259">
        <f t="shared" si="17"/>
        <v>0</v>
      </c>
      <c r="W587" s="261"/>
      <c r="X587" s="248"/>
      <c r="Y587" s="248"/>
      <c r="Z587" s="248"/>
      <c r="AA587" s="248"/>
    </row>
    <row r="588" spans="1:27" x14ac:dyDescent="0.2">
      <c r="A588" s="248"/>
      <c r="B588" s="248"/>
      <c r="C588" s="248"/>
      <c r="D588" s="248"/>
      <c r="E588" s="248"/>
      <c r="F588" s="248"/>
      <c r="G588" s="248"/>
      <c r="H588" s="248"/>
      <c r="I588" s="248"/>
      <c r="J588" s="248"/>
      <c r="K588" s="248"/>
      <c r="L588" s="248"/>
      <c r="M588" s="248"/>
      <c r="N588" s="248"/>
      <c r="O588" s="248"/>
      <c r="P588" s="248"/>
      <c r="Q588" s="296"/>
      <c r="R588" s="256">
        <f>'Future Work- trip % summary'!B593</f>
        <v>0</v>
      </c>
      <c r="S588" s="313">
        <f>'Future Work- trip % summary'!D593</f>
        <v>0</v>
      </c>
      <c r="T588" s="257">
        <f>'Non-survey input values'!$B$26</f>
        <v>220.3</v>
      </c>
      <c r="U588" s="258">
        <f t="shared" ref="U588:U651" si="18">R588/5</f>
        <v>0</v>
      </c>
      <c r="V588" s="259">
        <f t="shared" ref="V588:V651" si="19">$B$5*$S588*$T588*U588</f>
        <v>0</v>
      </c>
      <c r="W588" s="261"/>
      <c r="X588" s="248"/>
      <c r="Y588" s="248"/>
      <c r="Z588" s="248"/>
      <c r="AA588" s="248"/>
    </row>
    <row r="589" spans="1:27" x14ac:dyDescent="0.2">
      <c r="A589" s="248"/>
      <c r="B589" s="248"/>
      <c r="C589" s="248"/>
      <c r="D589" s="248"/>
      <c r="E589" s="248"/>
      <c r="F589" s="248"/>
      <c r="G589" s="248"/>
      <c r="H589" s="248"/>
      <c r="I589" s="248"/>
      <c r="J589" s="248"/>
      <c r="K589" s="248"/>
      <c r="L589" s="248"/>
      <c r="M589" s="248"/>
      <c r="N589" s="248"/>
      <c r="O589" s="248"/>
      <c r="P589" s="248"/>
      <c r="Q589" s="296"/>
      <c r="R589" s="256">
        <f>'Future Work- trip % summary'!B594</f>
        <v>0</v>
      </c>
      <c r="S589" s="313">
        <f>'Future Work- trip % summary'!D594</f>
        <v>0</v>
      </c>
      <c r="T589" s="257">
        <f>'Non-survey input values'!$B$26</f>
        <v>220.3</v>
      </c>
      <c r="U589" s="258">
        <f t="shared" si="18"/>
        <v>0</v>
      </c>
      <c r="V589" s="259">
        <f t="shared" si="19"/>
        <v>0</v>
      </c>
      <c r="W589" s="261"/>
      <c r="X589" s="248"/>
      <c r="Y589" s="248"/>
      <c r="Z589" s="248"/>
      <c r="AA589" s="248"/>
    </row>
    <row r="590" spans="1:27" x14ac:dyDescent="0.2">
      <c r="A590" s="248"/>
      <c r="B590" s="248"/>
      <c r="C590" s="248"/>
      <c r="D590" s="248"/>
      <c r="E590" s="248"/>
      <c r="F590" s="248"/>
      <c r="G590" s="248"/>
      <c r="H590" s="248"/>
      <c r="I590" s="248"/>
      <c r="J590" s="248"/>
      <c r="K590" s="248"/>
      <c r="L590" s="248"/>
      <c r="M590" s="248"/>
      <c r="N590" s="248"/>
      <c r="O590" s="248"/>
      <c r="P590" s="248"/>
      <c r="Q590" s="296"/>
      <c r="R590" s="256">
        <f>'Future Work- trip % summary'!B595</f>
        <v>0</v>
      </c>
      <c r="S590" s="313">
        <f>'Future Work- trip % summary'!D595</f>
        <v>0</v>
      </c>
      <c r="T590" s="257">
        <f>'Non-survey input values'!$B$26</f>
        <v>220.3</v>
      </c>
      <c r="U590" s="258">
        <f t="shared" si="18"/>
        <v>0</v>
      </c>
      <c r="V590" s="259">
        <f t="shared" si="19"/>
        <v>0</v>
      </c>
      <c r="W590" s="261"/>
      <c r="X590" s="248"/>
      <c r="Y590" s="248"/>
      <c r="Z590" s="248"/>
      <c r="AA590" s="248"/>
    </row>
    <row r="591" spans="1:27" x14ac:dyDescent="0.2">
      <c r="A591" s="248"/>
      <c r="B591" s="248"/>
      <c r="C591" s="248"/>
      <c r="D591" s="248"/>
      <c r="E591" s="248"/>
      <c r="F591" s="248"/>
      <c r="G591" s="248"/>
      <c r="H591" s="248"/>
      <c r="I591" s="248"/>
      <c r="J591" s="248"/>
      <c r="K591" s="248"/>
      <c r="L591" s="248"/>
      <c r="M591" s="248"/>
      <c r="N591" s="248"/>
      <c r="O591" s="248"/>
      <c r="P591" s="248"/>
      <c r="Q591" s="296"/>
      <c r="R591" s="256">
        <f>'Future Work- trip % summary'!B596</f>
        <v>0</v>
      </c>
      <c r="S591" s="313">
        <f>'Future Work- trip % summary'!D596</f>
        <v>0</v>
      </c>
      <c r="T591" s="257">
        <f>'Non-survey input values'!$B$26</f>
        <v>220.3</v>
      </c>
      <c r="U591" s="258">
        <f t="shared" si="18"/>
        <v>0</v>
      </c>
      <c r="V591" s="259">
        <f t="shared" si="19"/>
        <v>0</v>
      </c>
      <c r="W591" s="261"/>
      <c r="X591" s="248"/>
      <c r="Y591" s="248"/>
      <c r="Z591" s="248"/>
      <c r="AA591" s="248"/>
    </row>
    <row r="592" spans="1:27" x14ac:dyDescent="0.2">
      <c r="A592" s="248"/>
      <c r="B592" s="248"/>
      <c r="C592" s="248"/>
      <c r="D592" s="248"/>
      <c r="E592" s="248"/>
      <c r="F592" s="248"/>
      <c r="G592" s="248"/>
      <c r="H592" s="248"/>
      <c r="I592" s="248"/>
      <c r="J592" s="248"/>
      <c r="K592" s="248"/>
      <c r="L592" s="248"/>
      <c r="M592" s="248"/>
      <c r="N592" s="248"/>
      <c r="O592" s="248"/>
      <c r="P592" s="248"/>
      <c r="Q592" s="296"/>
      <c r="R592" s="256">
        <f>'Future Work- trip % summary'!B597</f>
        <v>0</v>
      </c>
      <c r="S592" s="313">
        <f>'Future Work- trip % summary'!D597</f>
        <v>0</v>
      </c>
      <c r="T592" s="257">
        <f>'Non-survey input values'!$B$26</f>
        <v>220.3</v>
      </c>
      <c r="U592" s="258">
        <f t="shared" si="18"/>
        <v>0</v>
      </c>
      <c r="V592" s="259">
        <f t="shared" si="19"/>
        <v>0</v>
      </c>
      <c r="W592" s="261"/>
      <c r="X592" s="248"/>
      <c r="Y592" s="248"/>
      <c r="Z592" s="248"/>
      <c r="AA592" s="248"/>
    </row>
    <row r="593" spans="1:27" x14ac:dyDescent="0.2">
      <c r="A593" s="248"/>
      <c r="B593" s="248"/>
      <c r="C593" s="248"/>
      <c r="D593" s="248"/>
      <c r="E593" s="248"/>
      <c r="F593" s="248"/>
      <c r="G593" s="248"/>
      <c r="H593" s="248"/>
      <c r="I593" s="248"/>
      <c r="J593" s="248"/>
      <c r="K593" s="248"/>
      <c r="L593" s="248"/>
      <c r="M593" s="248"/>
      <c r="N593" s="248"/>
      <c r="O593" s="248"/>
      <c r="P593" s="248"/>
      <c r="Q593" s="296"/>
      <c r="R593" s="256">
        <f>'Future Work- trip % summary'!B598</f>
        <v>0</v>
      </c>
      <c r="S593" s="313">
        <f>'Future Work- trip % summary'!D598</f>
        <v>0</v>
      </c>
      <c r="T593" s="257">
        <f>'Non-survey input values'!$B$26</f>
        <v>220.3</v>
      </c>
      <c r="U593" s="258">
        <f t="shared" si="18"/>
        <v>0</v>
      </c>
      <c r="V593" s="259">
        <f t="shared" si="19"/>
        <v>0</v>
      </c>
      <c r="W593" s="261"/>
      <c r="X593" s="248"/>
      <c r="Y593" s="248"/>
      <c r="Z593" s="248"/>
      <c r="AA593" s="248"/>
    </row>
    <row r="594" spans="1:27" x14ac:dyDescent="0.2">
      <c r="A594" s="248"/>
      <c r="B594" s="248"/>
      <c r="C594" s="248"/>
      <c r="D594" s="248"/>
      <c r="E594" s="248"/>
      <c r="F594" s="248"/>
      <c r="G594" s="248"/>
      <c r="H594" s="248"/>
      <c r="I594" s="248"/>
      <c r="J594" s="248"/>
      <c r="K594" s="248"/>
      <c r="L594" s="248"/>
      <c r="M594" s="248"/>
      <c r="N594" s="248"/>
      <c r="O594" s="248"/>
      <c r="P594" s="248"/>
      <c r="Q594" s="296"/>
      <c r="R594" s="256">
        <f>'Future Work- trip % summary'!B599</f>
        <v>0</v>
      </c>
      <c r="S594" s="313">
        <f>'Future Work- trip % summary'!D599</f>
        <v>0</v>
      </c>
      <c r="T594" s="257">
        <f>'Non-survey input values'!$B$26</f>
        <v>220.3</v>
      </c>
      <c r="U594" s="258">
        <f t="shared" si="18"/>
        <v>0</v>
      </c>
      <c r="V594" s="259">
        <f t="shared" si="19"/>
        <v>0</v>
      </c>
      <c r="W594" s="261"/>
      <c r="X594" s="248"/>
      <c r="Y594" s="248"/>
      <c r="Z594" s="248"/>
      <c r="AA594" s="248"/>
    </row>
    <row r="595" spans="1:27" x14ac:dyDescent="0.2">
      <c r="A595" s="248"/>
      <c r="B595" s="248"/>
      <c r="C595" s="248"/>
      <c r="D595" s="248"/>
      <c r="E595" s="248"/>
      <c r="F595" s="248"/>
      <c r="G595" s="248"/>
      <c r="H595" s="248"/>
      <c r="I595" s="248"/>
      <c r="J595" s="248"/>
      <c r="K595" s="248"/>
      <c r="L595" s="248"/>
      <c r="M595" s="248"/>
      <c r="N595" s="248"/>
      <c r="O595" s="248"/>
      <c r="P595" s="248"/>
      <c r="Q595" s="296"/>
      <c r="R595" s="256">
        <f>'Future Work- trip % summary'!B600</f>
        <v>0</v>
      </c>
      <c r="S595" s="313">
        <f>'Future Work- trip % summary'!D600</f>
        <v>0</v>
      </c>
      <c r="T595" s="257">
        <f>'Non-survey input values'!$B$26</f>
        <v>220.3</v>
      </c>
      <c r="U595" s="258">
        <f t="shared" si="18"/>
        <v>0</v>
      </c>
      <c r="V595" s="259">
        <f t="shared" si="19"/>
        <v>0</v>
      </c>
      <c r="W595" s="261"/>
      <c r="X595" s="248"/>
      <c r="Y595" s="248"/>
      <c r="Z595" s="248"/>
      <c r="AA595" s="248"/>
    </row>
    <row r="596" spans="1:27" x14ac:dyDescent="0.2">
      <c r="A596" s="248"/>
      <c r="B596" s="248"/>
      <c r="C596" s="248"/>
      <c r="D596" s="248"/>
      <c r="E596" s="248"/>
      <c r="F596" s="248"/>
      <c r="G596" s="248"/>
      <c r="H596" s="248"/>
      <c r="I596" s="248"/>
      <c r="J596" s="248"/>
      <c r="K596" s="248"/>
      <c r="L596" s="248"/>
      <c r="M596" s="248"/>
      <c r="N596" s="248"/>
      <c r="O596" s="248"/>
      <c r="P596" s="248"/>
      <c r="Q596" s="296"/>
      <c r="R596" s="256">
        <f>'Future Work- trip % summary'!B601</f>
        <v>0</v>
      </c>
      <c r="S596" s="313">
        <f>'Future Work- trip % summary'!D601</f>
        <v>0</v>
      </c>
      <c r="T596" s="257">
        <f>'Non-survey input values'!$B$26</f>
        <v>220.3</v>
      </c>
      <c r="U596" s="258">
        <f t="shared" si="18"/>
        <v>0</v>
      </c>
      <c r="V596" s="259">
        <f t="shared" si="19"/>
        <v>0</v>
      </c>
      <c r="W596" s="261"/>
      <c r="X596" s="248"/>
      <c r="Y596" s="248"/>
      <c r="Z596" s="248"/>
      <c r="AA596" s="248"/>
    </row>
    <row r="597" spans="1:27" x14ac:dyDescent="0.2">
      <c r="A597" s="248"/>
      <c r="B597" s="248"/>
      <c r="C597" s="248"/>
      <c r="D597" s="248"/>
      <c r="E597" s="248"/>
      <c r="F597" s="248"/>
      <c r="G597" s="248"/>
      <c r="H597" s="248"/>
      <c r="I597" s="248"/>
      <c r="J597" s="248"/>
      <c r="K597" s="248"/>
      <c r="L597" s="248"/>
      <c r="M597" s="248"/>
      <c r="N597" s="248"/>
      <c r="O597" s="248"/>
      <c r="P597" s="248"/>
      <c r="Q597" s="296"/>
      <c r="R597" s="256">
        <f>'Future Work- trip % summary'!B602</f>
        <v>0</v>
      </c>
      <c r="S597" s="313">
        <f>'Future Work- trip % summary'!D602</f>
        <v>0</v>
      </c>
      <c r="T597" s="257">
        <f>'Non-survey input values'!$B$26</f>
        <v>220.3</v>
      </c>
      <c r="U597" s="258">
        <f t="shared" si="18"/>
        <v>0</v>
      </c>
      <c r="V597" s="259">
        <f t="shared" si="19"/>
        <v>0</v>
      </c>
      <c r="W597" s="261"/>
      <c r="X597" s="248"/>
      <c r="Y597" s="248"/>
      <c r="Z597" s="248"/>
      <c r="AA597" s="248"/>
    </row>
    <row r="598" spans="1:27" x14ac:dyDescent="0.2">
      <c r="A598" s="248"/>
      <c r="B598" s="248"/>
      <c r="C598" s="248"/>
      <c r="D598" s="248"/>
      <c r="E598" s="248"/>
      <c r="F598" s="248"/>
      <c r="G598" s="248"/>
      <c r="H598" s="248"/>
      <c r="I598" s="248"/>
      <c r="J598" s="248"/>
      <c r="K598" s="248"/>
      <c r="L598" s="248"/>
      <c r="M598" s="248"/>
      <c r="N598" s="248"/>
      <c r="O598" s="248"/>
      <c r="P598" s="248"/>
      <c r="Q598" s="296"/>
      <c r="R598" s="256">
        <f>'Future Work- trip % summary'!B603</f>
        <v>0</v>
      </c>
      <c r="S598" s="313">
        <f>'Future Work- trip % summary'!D603</f>
        <v>0</v>
      </c>
      <c r="T598" s="257">
        <f>'Non-survey input values'!$B$26</f>
        <v>220.3</v>
      </c>
      <c r="U598" s="258">
        <f t="shared" si="18"/>
        <v>0</v>
      </c>
      <c r="V598" s="259">
        <f t="shared" si="19"/>
        <v>0</v>
      </c>
      <c r="W598" s="261"/>
      <c r="X598" s="248"/>
      <c r="Y598" s="248"/>
      <c r="Z598" s="248"/>
      <c r="AA598" s="248"/>
    </row>
    <row r="599" spans="1:27" x14ac:dyDescent="0.2">
      <c r="A599" s="248"/>
      <c r="B599" s="248"/>
      <c r="C599" s="248"/>
      <c r="D599" s="248"/>
      <c r="E599" s="248"/>
      <c r="F599" s="248"/>
      <c r="G599" s="248"/>
      <c r="H599" s="248"/>
      <c r="I599" s="248"/>
      <c r="J599" s="248"/>
      <c r="K599" s="248"/>
      <c r="L599" s="248"/>
      <c r="M599" s="248"/>
      <c r="N599" s="248"/>
      <c r="O599" s="248"/>
      <c r="P599" s="248"/>
      <c r="Q599" s="296"/>
      <c r="R599" s="256">
        <f>'Future Work- trip % summary'!B604</f>
        <v>0</v>
      </c>
      <c r="S599" s="313">
        <f>'Future Work- trip % summary'!D604</f>
        <v>0</v>
      </c>
      <c r="T599" s="257">
        <f>'Non-survey input values'!$B$26</f>
        <v>220.3</v>
      </c>
      <c r="U599" s="258">
        <f t="shared" si="18"/>
        <v>0</v>
      </c>
      <c r="V599" s="259">
        <f t="shared" si="19"/>
        <v>0</v>
      </c>
      <c r="W599" s="261"/>
      <c r="X599" s="248"/>
      <c r="Y599" s="248"/>
      <c r="Z599" s="248"/>
      <c r="AA599" s="248"/>
    </row>
    <row r="600" spans="1:27" x14ac:dyDescent="0.2">
      <c r="A600" s="248"/>
      <c r="B600" s="248"/>
      <c r="C600" s="248"/>
      <c r="D600" s="248"/>
      <c r="E600" s="248"/>
      <c r="F600" s="248"/>
      <c r="G600" s="248"/>
      <c r="H600" s="248"/>
      <c r="I600" s="248"/>
      <c r="J600" s="248"/>
      <c r="K600" s="248"/>
      <c r="L600" s="248"/>
      <c r="M600" s="248"/>
      <c r="N600" s="248"/>
      <c r="O600" s="248"/>
      <c r="P600" s="248"/>
      <c r="Q600" s="296"/>
      <c r="R600" s="256">
        <f>'Future Work- trip % summary'!B605</f>
        <v>0</v>
      </c>
      <c r="S600" s="313">
        <f>'Future Work- trip % summary'!D605</f>
        <v>0</v>
      </c>
      <c r="T600" s="257">
        <f>'Non-survey input values'!$B$26</f>
        <v>220.3</v>
      </c>
      <c r="U600" s="258">
        <f t="shared" si="18"/>
        <v>0</v>
      </c>
      <c r="V600" s="259">
        <f t="shared" si="19"/>
        <v>0</v>
      </c>
      <c r="W600" s="261"/>
      <c r="X600" s="248"/>
      <c r="Y600" s="248"/>
      <c r="Z600" s="248"/>
      <c r="AA600" s="248"/>
    </row>
    <row r="601" spans="1:27" x14ac:dyDescent="0.2">
      <c r="A601" s="248"/>
      <c r="B601" s="248"/>
      <c r="C601" s="248"/>
      <c r="D601" s="248"/>
      <c r="E601" s="248"/>
      <c r="F601" s="248"/>
      <c r="G601" s="248"/>
      <c r="H601" s="248"/>
      <c r="I601" s="248"/>
      <c r="J601" s="248"/>
      <c r="K601" s="248"/>
      <c r="L601" s="248"/>
      <c r="M601" s="248"/>
      <c r="N601" s="248"/>
      <c r="O601" s="248"/>
      <c r="P601" s="248"/>
      <c r="Q601" s="296"/>
      <c r="R601" s="256">
        <f>'Future Work- trip % summary'!B606</f>
        <v>0</v>
      </c>
      <c r="S601" s="313">
        <f>'Future Work- trip % summary'!D606</f>
        <v>0</v>
      </c>
      <c r="T601" s="257">
        <f>'Non-survey input values'!$B$26</f>
        <v>220.3</v>
      </c>
      <c r="U601" s="258">
        <f t="shared" si="18"/>
        <v>0</v>
      </c>
      <c r="V601" s="259">
        <f t="shared" si="19"/>
        <v>0</v>
      </c>
      <c r="W601" s="261"/>
      <c r="X601" s="248"/>
      <c r="Y601" s="248"/>
      <c r="Z601" s="248"/>
      <c r="AA601" s="248"/>
    </row>
    <row r="602" spans="1:27" x14ac:dyDescent="0.2">
      <c r="A602" s="248"/>
      <c r="B602" s="248"/>
      <c r="C602" s="248"/>
      <c r="D602" s="248"/>
      <c r="E602" s="248"/>
      <c r="F602" s="248"/>
      <c r="G602" s="248"/>
      <c r="H602" s="248"/>
      <c r="I602" s="248"/>
      <c r="J602" s="248"/>
      <c r="K602" s="248"/>
      <c r="L602" s="248"/>
      <c r="M602" s="248"/>
      <c r="N602" s="248"/>
      <c r="O602" s="248"/>
      <c r="P602" s="248"/>
      <c r="Q602" s="296"/>
      <c r="R602" s="256">
        <f>'Future Work- trip % summary'!B607</f>
        <v>0</v>
      </c>
      <c r="S602" s="313">
        <f>'Future Work- trip % summary'!D607</f>
        <v>0</v>
      </c>
      <c r="T602" s="257">
        <f>'Non-survey input values'!$B$26</f>
        <v>220.3</v>
      </c>
      <c r="U602" s="258">
        <f t="shared" si="18"/>
        <v>0</v>
      </c>
      <c r="V602" s="259">
        <f t="shared" si="19"/>
        <v>0</v>
      </c>
      <c r="W602" s="261"/>
      <c r="X602" s="248"/>
      <c r="Y602" s="248"/>
      <c r="Z602" s="248"/>
      <c r="AA602" s="248"/>
    </row>
    <row r="603" spans="1:27" x14ac:dyDescent="0.2">
      <c r="A603" s="248"/>
      <c r="B603" s="248"/>
      <c r="C603" s="248"/>
      <c r="D603" s="248"/>
      <c r="E603" s="248"/>
      <c r="F603" s="248"/>
      <c r="G603" s="248"/>
      <c r="H603" s="248"/>
      <c r="I603" s="248"/>
      <c r="J603" s="248"/>
      <c r="K603" s="248"/>
      <c r="L603" s="248"/>
      <c r="M603" s="248"/>
      <c r="N603" s="248"/>
      <c r="O603" s="248"/>
      <c r="P603" s="248"/>
      <c r="Q603" s="296"/>
      <c r="R603" s="256">
        <f>'Future Work- trip % summary'!B608</f>
        <v>0</v>
      </c>
      <c r="S603" s="313">
        <f>'Future Work- trip % summary'!D608</f>
        <v>0</v>
      </c>
      <c r="T603" s="257">
        <f>'Non-survey input values'!$B$26</f>
        <v>220.3</v>
      </c>
      <c r="U603" s="258">
        <f t="shared" si="18"/>
        <v>0</v>
      </c>
      <c r="V603" s="259">
        <f t="shared" si="19"/>
        <v>0</v>
      </c>
      <c r="W603" s="261"/>
      <c r="X603" s="248"/>
      <c r="Y603" s="248"/>
      <c r="Z603" s="248"/>
      <c r="AA603" s="248"/>
    </row>
    <row r="604" spans="1:27" x14ac:dyDescent="0.2">
      <c r="A604" s="248"/>
      <c r="B604" s="248"/>
      <c r="C604" s="248"/>
      <c r="D604" s="248"/>
      <c r="E604" s="248"/>
      <c r="F604" s="248"/>
      <c r="G604" s="248"/>
      <c r="H604" s="248"/>
      <c r="I604" s="248"/>
      <c r="J604" s="248"/>
      <c r="K604" s="248"/>
      <c r="L604" s="248"/>
      <c r="M604" s="248"/>
      <c r="N604" s="248"/>
      <c r="O604" s="248"/>
      <c r="P604" s="248"/>
      <c r="Q604" s="296"/>
      <c r="R604" s="256">
        <f>'Future Work- trip % summary'!B609</f>
        <v>0</v>
      </c>
      <c r="S604" s="313">
        <f>'Future Work- trip % summary'!D609</f>
        <v>0</v>
      </c>
      <c r="T604" s="257">
        <f>'Non-survey input values'!$B$26</f>
        <v>220.3</v>
      </c>
      <c r="U604" s="258">
        <f t="shared" si="18"/>
        <v>0</v>
      </c>
      <c r="V604" s="259">
        <f t="shared" si="19"/>
        <v>0</v>
      </c>
      <c r="W604" s="261"/>
      <c r="X604" s="248"/>
      <c r="Y604" s="248"/>
      <c r="Z604" s="248"/>
      <c r="AA604" s="248"/>
    </row>
    <row r="605" spans="1:27" x14ac:dyDescent="0.2">
      <c r="A605" s="248"/>
      <c r="B605" s="248"/>
      <c r="C605" s="248"/>
      <c r="D605" s="248"/>
      <c r="E605" s="248"/>
      <c r="F605" s="248"/>
      <c r="G605" s="248"/>
      <c r="H605" s="248"/>
      <c r="I605" s="248"/>
      <c r="J605" s="248"/>
      <c r="K605" s="248"/>
      <c r="L605" s="248"/>
      <c r="M605" s="248"/>
      <c r="N605" s="248"/>
      <c r="O605" s="248"/>
      <c r="P605" s="248"/>
      <c r="Q605" s="296"/>
      <c r="R605" s="256">
        <f>'Future Work- trip % summary'!B610</f>
        <v>0</v>
      </c>
      <c r="S605" s="313">
        <f>'Future Work- trip % summary'!D610</f>
        <v>0</v>
      </c>
      <c r="T605" s="257">
        <f>'Non-survey input values'!$B$26</f>
        <v>220.3</v>
      </c>
      <c r="U605" s="258">
        <f t="shared" si="18"/>
        <v>0</v>
      </c>
      <c r="V605" s="259">
        <f t="shared" si="19"/>
        <v>0</v>
      </c>
      <c r="W605" s="261"/>
      <c r="X605" s="248"/>
      <c r="Y605" s="248"/>
      <c r="Z605" s="248"/>
      <c r="AA605" s="248"/>
    </row>
    <row r="606" spans="1:27" x14ac:dyDescent="0.2">
      <c r="A606" s="248"/>
      <c r="B606" s="248"/>
      <c r="C606" s="248"/>
      <c r="D606" s="248"/>
      <c r="E606" s="248"/>
      <c r="F606" s="248"/>
      <c r="G606" s="248"/>
      <c r="H606" s="248"/>
      <c r="I606" s="248"/>
      <c r="J606" s="248"/>
      <c r="K606" s="248"/>
      <c r="L606" s="248"/>
      <c r="M606" s="248"/>
      <c r="N606" s="248"/>
      <c r="O606" s="248"/>
      <c r="P606" s="248"/>
      <c r="Q606" s="296"/>
      <c r="R606" s="256">
        <f>'Future Work- trip % summary'!B611</f>
        <v>0</v>
      </c>
      <c r="S606" s="313">
        <f>'Future Work- trip % summary'!D611</f>
        <v>0</v>
      </c>
      <c r="T606" s="257">
        <f>'Non-survey input values'!$B$26</f>
        <v>220.3</v>
      </c>
      <c r="U606" s="258">
        <f t="shared" si="18"/>
        <v>0</v>
      </c>
      <c r="V606" s="259">
        <f t="shared" si="19"/>
        <v>0</v>
      </c>
      <c r="W606" s="261"/>
      <c r="X606" s="248"/>
      <c r="Y606" s="248"/>
      <c r="Z606" s="248"/>
      <c r="AA606" s="248"/>
    </row>
    <row r="607" spans="1:27" x14ac:dyDescent="0.2">
      <c r="A607" s="248"/>
      <c r="B607" s="248"/>
      <c r="C607" s="248"/>
      <c r="D607" s="248"/>
      <c r="E607" s="248"/>
      <c r="F607" s="248"/>
      <c r="G607" s="248"/>
      <c r="H607" s="248"/>
      <c r="I607" s="248"/>
      <c r="J607" s="248"/>
      <c r="K607" s="248"/>
      <c r="L607" s="248"/>
      <c r="M607" s="248"/>
      <c r="N607" s="248"/>
      <c r="O607" s="248"/>
      <c r="P607" s="248"/>
      <c r="Q607" s="296"/>
      <c r="R607" s="256">
        <f>'Future Work- trip % summary'!B612</f>
        <v>0</v>
      </c>
      <c r="S607" s="313">
        <f>'Future Work- trip % summary'!D612</f>
        <v>0</v>
      </c>
      <c r="T607" s="257">
        <f>'Non-survey input values'!$B$26</f>
        <v>220.3</v>
      </c>
      <c r="U607" s="258">
        <f t="shared" si="18"/>
        <v>0</v>
      </c>
      <c r="V607" s="259">
        <f t="shared" si="19"/>
        <v>0</v>
      </c>
      <c r="W607" s="261"/>
      <c r="X607" s="248"/>
      <c r="Y607" s="248"/>
      <c r="Z607" s="248"/>
      <c r="AA607" s="248"/>
    </row>
    <row r="608" spans="1:27" x14ac:dyDescent="0.2">
      <c r="A608" s="248"/>
      <c r="B608" s="248"/>
      <c r="C608" s="248"/>
      <c r="D608" s="248"/>
      <c r="E608" s="248"/>
      <c r="F608" s="248"/>
      <c r="G608" s="248"/>
      <c r="H608" s="248"/>
      <c r="I608" s="248"/>
      <c r="J608" s="248"/>
      <c r="K608" s="248"/>
      <c r="L608" s="248"/>
      <c r="M608" s="248"/>
      <c r="N608" s="248"/>
      <c r="O608" s="248"/>
      <c r="P608" s="248"/>
      <c r="Q608" s="296"/>
      <c r="R608" s="256">
        <f>'Future Work- trip % summary'!B613</f>
        <v>0</v>
      </c>
      <c r="S608" s="313">
        <f>'Future Work- trip % summary'!D613</f>
        <v>0</v>
      </c>
      <c r="T608" s="257">
        <f>'Non-survey input values'!$B$26</f>
        <v>220.3</v>
      </c>
      <c r="U608" s="258">
        <f t="shared" si="18"/>
        <v>0</v>
      </c>
      <c r="V608" s="259">
        <f t="shared" si="19"/>
        <v>0</v>
      </c>
      <c r="W608" s="261"/>
      <c r="X608" s="248"/>
      <c r="Y608" s="248"/>
      <c r="Z608" s="248"/>
      <c r="AA608" s="248"/>
    </row>
    <row r="609" spans="1:27" x14ac:dyDescent="0.2">
      <c r="A609" s="248"/>
      <c r="B609" s="248"/>
      <c r="C609" s="248"/>
      <c r="D609" s="248"/>
      <c r="E609" s="248"/>
      <c r="F609" s="248"/>
      <c r="G609" s="248"/>
      <c r="H609" s="248"/>
      <c r="I609" s="248"/>
      <c r="J609" s="248"/>
      <c r="K609" s="248"/>
      <c r="L609" s="248"/>
      <c r="M609" s="248"/>
      <c r="N609" s="248"/>
      <c r="O609" s="248"/>
      <c r="P609" s="248"/>
      <c r="Q609" s="296"/>
      <c r="R609" s="256">
        <f>'Future Work- trip % summary'!B614</f>
        <v>0</v>
      </c>
      <c r="S609" s="313">
        <f>'Future Work- trip % summary'!D614</f>
        <v>0</v>
      </c>
      <c r="T609" s="257">
        <f>'Non-survey input values'!$B$26</f>
        <v>220.3</v>
      </c>
      <c r="U609" s="258">
        <f t="shared" si="18"/>
        <v>0</v>
      </c>
      <c r="V609" s="259">
        <f t="shared" si="19"/>
        <v>0</v>
      </c>
      <c r="W609" s="261"/>
      <c r="X609" s="248"/>
      <c r="Y609" s="248"/>
      <c r="Z609" s="248"/>
      <c r="AA609" s="248"/>
    </row>
    <row r="610" spans="1:27" x14ac:dyDescent="0.2">
      <c r="A610" s="248"/>
      <c r="B610" s="248"/>
      <c r="C610" s="248"/>
      <c r="D610" s="248"/>
      <c r="E610" s="248"/>
      <c r="F610" s="248"/>
      <c r="G610" s="248"/>
      <c r="H610" s="248"/>
      <c r="I610" s="248"/>
      <c r="J610" s="248"/>
      <c r="K610" s="248"/>
      <c r="L610" s="248"/>
      <c r="M610" s="248"/>
      <c r="N610" s="248"/>
      <c r="O610" s="248"/>
      <c r="P610" s="248"/>
      <c r="Q610" s="296"/>
      <c r="R610" s="256">
        <f>'Future Work- trip % summary'!B615</f>
        <v>0</v>
      </c>
      <c r="S610" s="313">
        <f>'Future Work- trip % summary'!D615</f>
        <v>0</v>
      </c>
      <c r="T610" s="257">
        <f>'Non-survey input values'!$B$26</f>
        <v>220.3</v>
      </c>
      <c r="U610" s="258">
        <f t="shared" si="18"/>
        <v>0</v>
      </c>
      <c r="V610" s="259">
        <f t="shared" si="19"/>
        <v>0</v>
      </c>
      <c r="W610" s="261"/>
      <c r="X610" s="248"/>
      <c r="Y610" s="248"/>
      <c r="Z610" s="248"/>
      <c r="AA610" s="248"/>
    </row>
    <row r="611" spans="1:27" x14ac:dyDescent="0.2">
      <c r="A611" s="248"/>
      <c r="B611" s="248"/>
      <c r="C611" s="248"/>
      <c r="D611" s="248"/>
      <c r="E611" s="248"/>
      <c r="F611" s="248"/>
      <c r="G611" s="248"/>
      <c r="H611" s="248"/>
      <c r="I611" s="248"/>
      <c r="J611" s="248"/>
      <c r="K611" s="248"/>
      <c r="L611" s="248"/>
      <c r="M611" s="248"/>
      <c r="N611" s="248"/>
      <c r="O611" s="248"/>
      <c r="P611" s="248"/>
      <c r="Q611" s="296"/>
      <c r="R611" s="256">
        <f>'Future Work- trip % summary'!B616</f>
        <v>0</v>
      </c>
      <c r="S611" s="313">
        <f>'Future Work- trip % summary'!D616</f>
        <v>0</v>
      </c>
      <c r="T611" s="257">
        <f>'Non-survey input values'!$B$26</f>
        <v>220.3</v>
      </c>
      <c r="U611" s="258">
        <f t="shared" si="18"/>
        <v>0</v>
      </c>
      <c r="V611" s="259">
        <f t="shared" si="19"/>
        <v>0</v>
      </c>
      <c r="W611" s="261"/>
      <c r="X611" s="248"/>
      <c r="Y611" s="248"/>
      <c r="Z611" s="248"/>
      <c r="AA611" s="248"/>
    </row>
    <row r="612" spans="1:27" x14ac:dyDescent="0.2">
      <c r="A612" s="248"/>
      <c r="B612" s="248"/>
      <c r="C612" s="248"/>
      <c r="D612" s="248"/>
      <c r="E612" s="248"/>
      <c r="F612" s="248"/>
      <c r="G612" s="248"/>
      <c r="H612" s="248"/>
      <c r="I612" s="248"/>
      <c r="J612" s="248"/>
      <c r="K612" s="248"/>
      <c r="L612" s="248"/>
      <c r="M612" s="248"/>
      <c r="N612" s="248"/>
      <c r="O612" s="248"/>
      <c r="P612" s="248"/>
      <c r="Q612" s="296"/>
      <c r="R612" s="256">
        <f>'Future Work- trip % summary'!B617</f>
        <v>0</v>
      </c>
      <c r="S612" s="313">
        <f>'Future Work- trip % summary'!D617</f>
        <v>0</v>
      </c>
      <c r="T612" s="257">
        <f>'Non-survey input values'!$B$26</f>
        <v>220.3</v>
      </c>
      <c r="U612" s="258">
        <f t="shared" si="18"/>
        <v>0</v>
      </c>
      <c r="V612" s="259">
        <f t="shared" si="19"/>
        <v>0</v>
      </c>
      <c r="W612" s="261"/>
      <c r="X612" s="248"/>
      <c r="Y612" s="248"/>
      <c r="Z612" s="248"/>
      <c r="AA612" s="248"/>
    </row>
    <row r="613" spans="1:27" x14ac:dyDescent="0.2">
      <c r="A613" s="248"/>
      <c r="B613" s="248"/>
      <c r="C613" s="248"/>
      <c r="D613" s="248"/>
      <c r="E613" s="248"/>
      <c r="F613" s="248"/>
      <c r="G613" s="248"/>
      <c r="H613" s="248"/>
      <c r="I613" s="248"/>
      <c r="J613" s="248"/>
      <c r="K613" s="248"/>
      <c r="L613" s="248"/>
      <c r="M613" s="248"/>
      <c r="N613" s="248"/>
      <c r="O613" s="248"/>
      <c r="P613" s="248"/>
      <c r="Q613" s="296"/>
      <c r="R613" s="256">
        <f>'Future Work- trip % summary'!B618</f>
        <v>0</v>
      </c>
      <c r="S613" s="313">
        <f>'Future Work- trip % summary'!D618</f>
        <v>0</v>
      </c>
      <c r="T613" s="257">
        <f>'Non-survey input values'!$B$26</f>
        <v>220.3</v>
      </c>
      <c r="U613" s="258">
        <f t="shared" si="18"/>
        <v>0</v>
      </c>
      <c r="V613" s="259">
        <f t="shared" si="19"/>
        <v>0</v>
      </c>
      <c r="W613" s="261"/>
      <c r="X613" s="248"/>
      <c r="Y613" s="248"/>
      <c r="Z613" s="248"/>
      <c r="AA613" s="248"/>
    </row>
    <row r="614" spans="1:27" x14ac:dyDescent="0.2">
      <c r="A614" s="248"/>
      <c r="B614" s="248"/>
      <c r="C614" s="248"/>
      <c r="D614" s="248"/>
      <c r="E614" s="248"/>
      <c r="F614" s="248"/>
      <c r="G614" s="248"/>
      <c r="H614" s="248"/>
      <c r="I614" s="248"/>
      <c r="J614" s="248"/>
      <c r="K614" s="248"/>
      <c r="L614" s="248"/>
      <c r="M614" s="248"/>
      <c r="N614" s="248"/>
      <c r="O614" s="248"/>
      <c r="P614" s="248"/>
      <c r="Q614" s="296"/>
      <c r="R614" s="256">
        <f>'Future Work- trip % summary'!B619</f>
        <v>0</v>
      </c>
      <c r="S614" s="313">
        <f>'Future Work- trip % summary'!D619</f>
        <v>0</v>
      </c>
      <c r="T614" s="257">
        <f>'Non-survey input values'!$B$26</f>
        <v>220.3</v>
      </c>
      <c r="U614" s="258">
        <f t="shared" si="18"/>
        <v>0</v>
      </c>
      <c r="V614" s="259">
        <f t="shared" si="19"/>
        <v>0</v>
      </c>
      <c r="W614" s="261"/>
      <c r="X614" s="248"/>
      <c r="Y614" s="248"/>
      <c r="Z614" s="248"/>
      <c r="AA614" s="248"/>
    </row>
    <row r="615" spans="1:27" x14ac:dyDescent="0.2">
      <c r="A615" s="248"/>
      <c r="B615" s="248"/>
      <c r="C615" s="248"/>
      <c r="D615" s="248"/>
      <c r="E615" s="248"/>
      <c r="F615" s="248"/>
      <c r="G615" s="248"/>
      <c r="H615" s="248"/>
      <c r="I615" s="248"/>
      <c r="J615" s="248"/>
      <c r="K615" s="248"/>
      <c r="L615" s="248"/>
      <c r="M615" s="248"/>
      <c r="N615" s="248"/>
      <c r="O615" s="248"/>
      <c r="P615" s="248"/>
      <c r="Q615" s="296"/>
      <c r="R615" s="256">
        <f>'Future Work- trip % summary'!B620</f>
        <v>0</v>
      </c>
      <c r="S615" s="313">
        <f>'Future Work- trip % summary'!D620</f>
        <v>0</v>
      </c>
      <c r="T615" s="257">
        <f>'Non-survey input values'!$B$26</f>
        <v>220.3</v>
      </c>
      <c r="U615" s="258">
        <f t="shared" si="18"/>
        <v>0</v>
      </c>
      <c r="V615" s="259">
        <f t="shared" si="19"/>
        <v>0</v>
      </c>
      <c r="W615" s="261"/>
      <c r="X615" s="248"/>
      <c r="Y615" s="248"/>
      <c r="Z615" s="248"/>
      <c r="AA615" s="248"/>
    </row>
    <row r="616" spans="1:27" x14ac:dyDescent="0.2">
      <c r="A616" s="248"/>
      <c r="B616" s="248"/>
      <c r="C616" s="248"/>
      <c r="D616" s="248"/>
      <c r="E616" s="248"/>
      <c r="F616" s="248"/>
      <c r="G616" s="248"/>
      <c r="H616" s="248"/>
      <c r="I616" s="248"/>
      <c r="J616" s="248"/>
      <c r="K616" s="248"/>
      <c r="L616" s="248"/>
      <c r="M616" s="248"/>
      <c r="N616" s="248"/>
      <c r="O616" s="248"/>
      <c r="P616" s="248"/>
      <c r="Q616" s="296"/>
      <c r="R616" s="256">
        <f>'Future Work- trip % summary'!B621</f>
        <v>0</v>
      </c>
      <c r="S616" s="313">
        <f>'Future Work- trip % summary'!D621</f>
        <v>0</v>
      </c>
      <c r="T616" s="257">
        <f>'Non-survey input values'!$B$26</f>
        <v>220.3</v>
      </c>
      <c r="U616" s="258">
        <f t="shared" si="18"/>
        <v>0</v>
      </c>
      <c r="V616" s="259">
        <f t="shared" si="19"/>
        <v>0</v>
      </c>
      <c r="W616" s="261"/>
      <c r="X616" s="248"/>
      <c r="Y616" s="248"/>
      <c r="Z616" s="248"/>
      <c r="AA616" s="248"/>
    </row>
    <row r="617" spans="1:27" x14ac:dyDescent="0.2">
      <c r="A617" s="248"/>
      <c r="B617" s="248"/>
      <c r="C617" s="248"/>
      <c r="D617" s="248"/>
      <c r="E617" s="248"/>
      <c r="F617" s="248"/>
      <c r="G617" s="248"/>
      <c r="H617" s="248"/>
      <c r="I617" s="248"/>
      <c r="J617" s="248"/>
      <c r="K617" s="248"/>
      <c r="L617" s="248"/>
      <c r="M617" s="248"/>
      <c r="N617" s="248"/>
      <c r="O617" s="248"/>
      <c r="P617" s="248"/>
      <c r="Q617" s="296"/>
      <c r="R617" s="256">
        <f>'Future Work- trip % summary'!B622</f>
        <v>0</v>
      </c>
      <c r="S617" s="313">
        <f>'Future Work- trip % summary'!D622</f>
        <v>0</v>
      </c>
      <c r="T617" s="257">
        <f>'Non-survey input values'!$B$26</f>
        <v>220.3</v>
      </c>
      <c r="U617" s="258">
        <f t="shared" si="18"/>
        <v>0</v>
      </c>
      <c r="V617" s="259">
        <f t="shared" si="19"/>
        <v>0</v>
      </c>
      <c r="W617" s="261"/>
      <c r="X617" s="248"/>
      <c r="Y617" s="248"/>
      <c r="Z617" s="248"/>
      <c r="AA617" s="248"/>
    </row>
    <row r="618" spans="1:27" x14ac:dyDescent="0.2">
      <c r="A618" s="248"/>
      <c r="B618" s="248"/>
      <c r="C618" s="248"/>
      <c r="D618" s="248"/>
      <c r="E618" s="248"/>
      <c r="F618" s="248"/>
      <c r="G618" s="248"/>
      <c r="H618" s="248"/>
      <c r="I618" s="248"/>
      <c r="J618" s="248"/>
      <c r="K618" s="248"/>
      <c r="L618" s="248"/>
      <c r="M618" s="248"/>
      <c r="N618" s="248"/>
      <c r="O618" s="248"/>
      <c r="P618" s="248"/>
      <c r="Q618" s="296"/>
      <c r="R618" s="256">
        <f>'Future Work- trip % summary'!B623</f>
        <v>0</v>
      </c>
      <c r="S618" s="313">
        <f>'Future Work- trip % summary'!D623</f>
        <v>0</v>
      </c>
      <c r="T618" s="257">
        <f>'Non-survey input values'!$B$26</f>
        <v>220.3</v>
      </c>
      <c r="U618" s="258">
        <f t="shared" si="18"/>
        <v>0</v>
      </c>
      <c r="V618" s="259">
        <f t="shared" si="19"/>
        <v>0</v>
      </c>
      <c r="W618" s="261"/>
      <c r="X618" s="248"/>
      <c r="Y618" s="248"/>
      <c r="Z618" s="248"/>
      <c r="AA618" s="248"/>
    </row>
    <row r="619" spans="1:27" x14ac:dyDescent="0.2">
      <c r="A619" s="248"/>
      <c r="B619" s="248"/>
      <c r="C619" s="248"/>
      <c r="D619" s="248"/>
      <c r="E619" s="248"/>
      <c r="F619" s="248"/>
      <c r="G619" s="248"/>
      <c r="H619" s="248"/>
      <c r="I619" s="248"/>
      <c r="J619" s="248"/>
      <c r="K619" s="248"/>
      <c r="L619" s="248"/>
      <c r="M619" s="248"/>
      <c r="N619" s="248"/>
      <c r="O619" s="248"/>
      <c r="P619" s="248"/>
      <c r="Q619" s="296"/>
      <c r="R619" s="256">
        <f>'Future Work- trip % summary'!B624</f>
        <v>0</v>
      </c>
      <c r="S619" s="313">
        <f>'Future Work- trip % summary'!D624</f>
        <v>0</v>
      </c>
      <c r="T619" s="257">
        <f>'Non-survey input values'!$B$26</f>
        <v>220.3</v>
      </c>
      <c r="U619" s="258">
        <f t="shared" si="18"/>
        <v>0</v>
      </c>
      <c r="V619" s="259">
        <f t="shared" si="19"/>
        <v>0</v>
      </c>
      <c r="W619" s="261"/>
      <c r="X619" s="248"/>
      <c r="Y619" s="248"/>
      <c r="Z619" s="248"/>
      <c r="AA619" s="248"/>
    </row>
    <row r="620" spans="1:27" x14ac:dyDescent="0.2">
      <c r="A620" s="248"/>
      <c r="B620" s="248"/>
      <c r="C620" s="248"/>
      <c r="D620" s="248"/>
      <c r="E620" s="248"/>
      <c r="F620" s="248"/>
      <c r="G620" s="248"/>
      <c r="H620" s="248"/>
      <c r="I620" s="248"/>
      <c r="J620" s="248"/>
      <c r="K620" s="248"/>
      <c r="L620" s="248"/>
      <c r="M620" s="248"/>
      <c r="N620" s="248"/>
      <c r="O620" s="248"/>
      <c r="P620" s="248"/>
      <c r="Q620" s="296"/>
      <c r="R620" s="256">
        <f>'Future Work- trip % summary'!B625</f>
        <v>0</v>
      </c>
      <c r="S620" s="313">
        <f>'Future Work- trip % summary'!D625</f>
        <v>0</v>
      </c>
      <c r="T620" s="257">
        <f>'Non-survey input values'!$B$26</f>
        <v>220.3</v>
      </c>
      <c r="U620" s="258">
        <f t="shared" si="18"/>
        <v>0</v>
      </c>
      <c r="V620" s="259">
        <f t="shared" si="19"/>
        <v>0</v>
      </c>
      <c r="W620" s="261"/>
      <c r="X620" s="248"/>
      <c r="Y620" s="248"/>
      <c r="Z620" s="248"/>
      <c r="AA620" s="248"/>
    </row>
    <row r="621" spans="1:27" x14ac:dyDescent="0.2">
      <c r="A621" s="248"/>
      <c r="B621" s="248"/>
      <c r="C621" s="248"/>
      <c r="D621" s="248"/>
      <c r="E621" s="248"/>
      <c r="F621" s="248"/>
      <c r="G621" s="248"/>
      <c r="H621" s="248"/>
      <c r="I621" s="248"/>
      <c r="J621" s="248"/>
      <c r="K621" s="248"/>
      <c r="L621" s="248"/>
      <c r="M621" s="248"/>
      <c r="N621" s="248"/>
      <c r="O621" s="248"/>
      <c r="P621" s="248"/>
      <c r="Q621" s="296"/>
      <c r="R621" s="256">
        <f>'Future Work- trip % summary'!B626</f>
        <v>0</v>
      </c>
      <c r="S621" s="313">
        <f>'Future Work- trip % summary'!D626</f>
        <v>0</v>
      </c>
      <c r="T621" s="257">
        <f>'Non-survey input values'!$B$26</f>
        <v>220.3</v>
      </c>
      <c r="U621" s="258">
        <f t="shared" si="18"/>
        <v>0</v>
      </c>
      <c r="V621" s="259">
        <f t="shared" si="19"/>
        <v>0</v>
      </c>
      <c r="W621" s="261"/>
      <c r="X621" s="248"/>
      <c r="Y621" s="248"/>
      <c r="Z621" s="248"/>
      <c r="AA621" s="248"/>
    </row>
    <row r="622" spans="1:27" x14ac:dyDescent="0.2">
      <c r="A622" s="248"/>
      <c r="B622" s="248"/>
      <c r="C622" s="248"/>
      <c r="D622" s="248"/>
      <c r="E622" s="248"/>
      <c r="F622" s="248"/>
      <c r="G622" s="248"/>
      <c r="H622" s="248"/>
      <c r="I622" s="248"/>
      <c r="J622" s="248"/>
      <c r="K622" s="248"/>
      <c r="L622" s="248"/>
      <c r="M622" s="248"/>
      <c r="N622" s="248"/>
      <c r="O622" s="248"/>
      <c r="P622" s="248"/>
      <c r="Q622" s="296"/>
      <c r="R622" s="256">
        <f>'Future Work- trip % summary'!B627</f>
        <v>0</v>
      </c>
      <c r="S622" s="313">
        <f>'Future Work- trip % summary'!D627</f>
        <v>0</v>
      </c>
      <c r="T622" s="257">
        <f>'Non-survey input values'!$B$26</f>
        <v>220.3</v>
      </c>
      <c r="U622" s="258">
        <f t="shared" si="18"/>
        <v>0</v>
      </c>
      <c r="V622" s="259">
        <f t="shared" si="19"/>
        <v>0</v>
      </c>
      <c r="W622" s="261"/>
      <c r="X622" s="248"/>
      <c r="Y622" s="248"/>
      <c r="Z622" s="248"/>
      <c r="AA622" s="248"/>
    </row>
    <row r="623" spans="1:27" x14ac:dyDescent="0.2">
      <c r="A623" s="248"/>
      <c r="B623" s="248"/>
      <c r="C623" s="248"/>
      <c r="D623" s="248"/>
      <c r="E623" s="248"/>
      <c r="F623" s="248"/>
      <c r="G623" s="248"/>
      <c r="H623" s="248"/>
      <c r="I623" s="248"/>
      <c r="J623" s="248"/>
      <c r="K623" s="248"/>
      <c r="L623" s="248"/>
      <c r="M623" s="248"/>
      <c r="N623" s="248"/>
      <c r="O623" s="248"/>
      <c r="P623" s="248"/>
      <c r="Q623" s="296"/>
      <c r="R623" s="256">
        <f>'Future Work- trip % summary'!B628</f>
        <v>0</v>
      </c>
      <c r="S623" s="313">
        <f>'Future Work- trip % summary'!D628</f>
        <v>0</v>
      </c>
      <c r="T623" s="257">
        <f>'Non-survey input values'!$B$26</f>
        <v>220.3</v>
      </c>
      <c r="U623" s="258">
        <f t="shared" si="18"/>
        <v>0</v>
      </c>
      <c r="V623" s="259">
        <f t="shared" si="19"/>
        <v>0</v>
      </c>
      <c r="W623" s="261"/>
      <c r="X623" s="248"/>
      <c r="Y623" s="248"/>
      <c r="Z623" s="248"/>
      <c r="AA623" s="248"/>
    </row>
    <row r="624" spans="1:27" x14ac:dyDescent="0.2">
      <c r="A624" s="248"/>
      <c r="B624" s="248"/>
      <c r="C624" s="248"/>
      <c r="D624" s="248"/>
      <c r="E624" s="248"/>
      <c r="F624" s="248"/>
      <c r="G624" s="248"/>
      <c r="H624" s="248"/>
      <c r="I624" s="248"/>
      <c r="J624" s="248"/>
      <c r="K624" s="248"/>
      <c r="L624" s="248"/>
      <c r="M624" s="248"/>
      <c r="N624" s="248"/>
      <c r="O624" s="248"/>
      <c r="P624" s="248"/>
      <c r="Q624" s="296"/>
      <c r="R624" s="256">
        <f>'Future Work- trip % summary'!B629</f>
        <v>0</v>
      </c>
      <c r="S624" s="313">
        <f>'Future Work- trip % summary'!D629</f>
        <v>0</v>
      </c>
      <c r="T624" s="257">
        <f>'Non-survey input values'!$B$26</f>
        <v>220.3</v>
      </c>
      <c r="U624" s="258">
        <f t="shared" si="18"/>
        <v>0</v>
      </c>
      <c r="V624" s="259">
        <f t="shared" si="19"/>
        <v>0</v>
      </c>
      <c r="W624" s="261"/>
      <c r="X624" s="248"/>
      <c r="Y624" s="248"/>
      <c r="Z624" s="248"/>
      <c r="AA624" s="248"/>
    </row>
    <row r="625" spans="1:27" x14ac:dyDescent="0.2">
      <c r="A625" s="248"/>
      <c r="B625" s="248"/>
      <c r="C625" s="248"/>
      <c r="D625" s="248"/>
      <c r="E625" s="248"/>
      <c r="F625" s="248"/>
      <c r="G625" s="248"/>
      <c r="H625" s="248"/>
      <c r="I625" s="248"/>
      <c r="J625" s="248"/>
      <c r="K625" s="248"/>
      <c r="L625" s="248"/>
      <c r="M625" s="248"/>
      <c r="N625" s="248"/>
      <c r="O625" s="248"/>
      <c r="P625" s="248"/>
      <c r="Q625" s="296"/>
      <c r="R625" s="256">
        <f>'Future Work- trip % summary'!B630</f>
        <v>0</v>
      </c>
      <c r="S625" s="313">
        <f>'Future Work- trip % summary'!D630</f>
        <v>0</v>
      </c>
      <c r="T625" s="257">
        <f>'Non-survey input values'!$B$26</f>
        <v>220.3</v>
      </c>
      <c r="U625" s="258">
        <f t="shared" si="18"/>
        <v>0</v>
      </c>
      <c r="V625" s="259">
        <f t="shared" si="19"/>
        <v>0</v>
      </c>
      <c r="W625" s="261"/>
      <c r="X625" s="248"/>
      <c r="Y625" s="248"/>
      <c r="Z625" s="248"/>
      <c r="AA625" s="248"/>
    </row>
    <row r="626" spans="1:27" x14ac:dyDescent="0.2">
      <c r="A626" s="248"/>
      <c r="B626" s="248"/>
      <c r="C626" s="248"/>
      <c r="D626" s="248"/>
      <c r="E626" s="248"/>
      <c r="F626" s="248"/>
      <c r="G626" s="248"/>
      <c r="H626" s="248"/>
      <c r="I626" s="248"/>
      <c r="J626" s="248"/>
      <c r="K626" s="248"/>
      <c r="L626" s="248"/>
      <c r="M626" s="248"/>
      <c r="N626" s="248"/>
      <c r="O626" s="248"/>
      <c r="P626" s="248"/>
      <c r="Q626" s="296"/>
      <c r="R626" s="256">
        <f>'Future Work- trip % summary'!B631</f>
        <v>0</v>
      </c>
      <c r="S626" s="313">
        <f>'Future Work- trip % summary'!D631</f>
        <v>0</v>
      </c>
      <c r="T626" s="257">
        <f>'Non-survey input values'!$B$26</f>
        <v>220.3</v>
      </c>
      <c r="U626" s="258">
        <f t="shared" si="18"/>
        <v>0</v>
      </c>
      <c r="V626" s="259">
        <f t="shared" si="19"/>
        <v>0</v>
      </c>
      <c r="W626" s="261"/>
      <c r="X626" s="248"/>
      <c r="Y626" s="248"/>
      <c r="Z626" s="248"/>
      <c r="AA626" s="248"/>
    </row>
    <row r="627" spans="1:27" x14ac:dyDescent="0.2">
      <c r="A627" s="248"/>
      <c r="B627" s="248"/>
      <c r="C627" s="248"/>
      <c r="D627" s="248"/>
      <c r="E627" s="248"/>
      <c r="F627" s="248"/>
      <c r="G627" s="248"/>
      <c r="H627" s="248"/>
      <c r="I627" s="248"/>
      <c r="J627" s="248"/>
      <c r="K627" s="248"/>
      <c r="L627" s="248"/>
      <c r="M627" s="248"/>
      <c r="N627" s="248"/>
      <c r="O627" s="248"/>
      <c r="P627" s="248"/>
      <c r="Q627" s="296"/>
      <c r="R627" s="256">
        <f>'Future Work- trip % summary'!B632</f>
        <v>0</v>
      </c>
      <c r="S627" s="313">
        <f>'Future Work- trip % summary'!D632</f>
        <v>0</v>
      </c>
      <c r="T627" s="257">
        <f>'Non-survey input values'!$B$26</f>
        <v>220.3</v>
      </c>
      <c r="U627" s="258">
        <f t="shared" si="18"/>
        <v>0</v>
      </c>
      <c r="V627" s="259">
        <f t="shared" si="19"/>
        <v>0</v>
      </c>
      <c r="W627" s="261"/>
      <c r="X627" s="248"/>
      <c r="Y627" s="248"/>
      <c r="Z627" s="248"/>
      <c r="AA627" s="248"/>
    </row>
    <row r="628" spans="1:27" x14ac:dyDescent="0.2">
      <c r="A628" s="248"/>
      <c r="B628" s="248"/>
      <c r="C628" s="248"/>
      <c r="D628" s="248"/>
      <c r="E628" s="248"/>
      <c r="F628" s="248"/>
      <c r="G628" s="248"/>
      <c r="H628" s="248"/>
      <c r="I628" s="248"/>
      <c r="J628" s="248"/>
      <c r="K628" s="248"/>
      <c r="L628" s="248"/>
      <c r="M628" s="248"/>
      <c r="N628" s="248"/>
      <c r="O628" s="248"/>
      <c r="P628" s="248"/>
      <c r="Q628" s="296"/>
      <c r="R628" s="256">
        <f>'Future Work- trip % summary'!B633</f>
        <v>0</v>
      </c>
      <c r="S628" s="313">
        <f>'Future Work- trip % summary'!D633</f>
        <v>0</v>
      </c>
      <c r="T628" s="257">
        <f>'Non-survey input values'!$B$26</f>
        <v>220.3</v>
      </c>
      <c r="U628" s="258">
        <f t="shared" si="18"/>
        <v>0</v>
      </c>
      <c r="V628" s="259">
        <f t="shared" si="19"/>
        <v>0</v>
      </c>
      <c r="W628" s="261"/>
      <c r="X628" s="248"/>
      <c r="Y628" s="248"/>
      <c r="Z628" s="248"/>
      <c r="AA628" s="248"/>
    </row>
    <row r="629" spans="1:27" x14ac:dyDescent="0.2">
      <c r="A629" s="248"/>
      <c r="B629" s="248"/>
      <c r="C629" s="248"/>
      <c r="D629" s="248"/>
      <c r="E629" s="248"/>
      <c r="F629" s="248"/>
      <c r="G629" s="248"/>
      <c r="H629" s="248"/>
      <c r="I629" s="248"/>
      <c r="J629" s="248"/>
      <c r="K629" s="248"/>
      <c r="L629" s="248"/>
      <c r="M629" s="248"/>
      <c r="N629" s="248"/>
      <c r="O629" s="248"/>
      <c r="P629" s="248"/>
      <c r="Q629" s="296"/>
      <c r="R629" s="256">
        <f>'Future Work- trip % summary'!B634</f>
        <v>0</v>
      </c>
      <c r="S629" s="313">
        <f>'Future Work- trip % summary'!D634</f>
        <v>0</v>
      </c>
      <c r="T629" s="257">
        <f>'Non-survey input values'!$B$26</f>
        <v>220.3</v>
      </c>
      <c r="U629" s="258">
        <f t="shared" si="18"/>
        <v>0</v>
      </c>
      <c r="V629" s="259">
        <f t="shared" si="19"/>
        <v>0</v>
      </c>
      <c r="W629" s="261"/>
      <c r="X629" s="248"/>
      <c r="Y629" s="248"/>
      <c r="Z629" s="248"/>
      <c r="AA629" s="248"/>
    </row>
    <row r="630" spans="1:27" x14ac:dyDescent="0.2">
      <c r="A630" s="248"/>
      <c r="B630" s="248"/>
      <c r="C630" s="248"/>
      <c r="D630" s="248"/>
      <c r="E630" s="248"/>
      <c r="F630" s="248"/>
      <c r="G630" s="248"/>
      <c r="H630" s="248"/>
      <c r="I630" s="248"/>
      <c r="J630" s="248"/>
      <c r="K630" s="248"/>
      <c r="L630" s="248"/>
      <c r="M630" s="248"/>
      <c r="N630" s="248"/>
      <c r="O630" s="248"/>
      <c r="P630" s="248"/>
      <c r="Q630" s="296"/>
      <c r="R630" s="256">
        <f>'Future Work- trip % summary'!B635</f>
        <v>0</v>
      </c>
      <c r="S630" s="313">
        <f>'Future Work- trip % summary'!D635</f>
        <v>0</v>
      </c>
      <c r="T630" s="257">
        <f>'Non-survey input values'!$B$26</f>
        <v>220.3</v>
      </c>
      <c r="U630" s="258">
        <f t="shared" si="18"/>
        <v>0</v>
      </c>
      <c r="V630" s="259">
        <f t="shared" si="19"/>
        <v>0</v>
      </c>
      <c r="W630" s="261"/>
      <c r="X630" s="248"/>
      <c r="Y630" s="248"/>
      <c r="Z630" s="248"/>
      <c r="AA630" s="248"/>
    </row>
    <row r="631" spans="1:27" x14ac:dyDescent="0.2">
      <c r="A631" s="248"/>
      <c r="B631" s="248"/>
      <c r="C631" s="248"/>
      <c r="D631" s="248"/>
      <c r="E631" s="248"/>
      <c r="F631" s="248"/>
      <c r="G631" s="248"/>
      <c r="H631" s="248"/>
      <c r="I631" s="248"/>
      <c r="J631" s="248"/>
      <c r="K631" s="248"/>
      <c r="L631" s="248"/>
      <c r="M631" s="248"/>
      <c r="N631" s="248"/>
      <c r="O631" s="248"/>
      <c r="P631" s="248"/>
      <c r="Q631" s="296"/>
      <c r="R631" s="256">
        <f>'Future Work- trip % summary'!B636</f>
        <v>0</v>
      </c>
      <c r="S631" s="313">
        <f>'Future Work- trip % summary'!D636</f>
        <v>0</v>
      </c>
      <c r="T631" s="257">
        <f>'Non-survey input values'!$B$26</f>
        <v>220.3</v>
      </c>
      <c r="U631" s="258">
        <f t="shared" si="18"/>
        <v>0</v>
      </c>
      <c r="V631" s="259">
        <f t="shared" si="19"/>
        <v>0</v>
      </c>
      <c r="W631" s="261"/>
      <c r="X631" s="248"/>
      <c r="Y631" s="248"/>
      <c r="Z631" s="248"/>
      <c r="AA631" s="248"/>
    </row>
    <row r="632" spans="1:27" x14ac:dyDescent="0.2">
      <c r="A632" s="248"/>
      <c r="B632" s="248"/>
      <c r="C632" s="248"/>
      <c r="D632" s="248"/>
      <c r="E632" s="248"/>
      <c r="F632" s="248"/>
      <c r="G632" s="248"/>
      <c r="H632" s="248"/>
      <c r="I632" s="248"/>
      <c r="J632" s="248"/>
      <c r="K632" s="248"/>
      <c r="L632" s="248"/>
      <c r="M632" s="248"/>
      <c r="N632" s="248"/>
      <c r="O632" s="248"/>
      <c r="P632" s="248"/>
      <c r="Q632" s="296"/>
      <c r="R632" s="256">
        <f>'Future Work- trip % summary'!B637</f>
        <v>0</v>
      </c>
      <c r="S632" s="313">
        <f>'Future Work- trip % summary'!D637</f>
        <v>0</v>
      </c>
      <c r="T632" s="257">
        <f>'Non-survey input values'!$B$26</f>
        <v>220.3</v>
      </c>
      <c r="U632" s="258">
        <f t="shared" si="18"/>
        <v>0</v>
      </c>
      <c r="V632" s="259">
        <f t="shared" si="19"/>
        <v>0</v>
      </c>
      <c r="W632" s="261"/>
      <c r="X632" s="248"/>
      <c r="Y632" s="248"/>
      <c r="Z632" s="248"/>
      <c r="AA632" s="248"/>
    </row>
    <row r="633" spans="1:27" x14ac:dyDescent="0.2">
      <c r="A633" s="248"/>
      <c r="B633" s="248"/>
      <c r="C633" s="248"/>
      <c r="D633" s="248"/>
      <c r="E633" s="248"/>
      <c r="F633" s="248"/>
      <c r="G633" s="248"/>
      <c r="H633" s="248"/>
      <c r="I633" s="248"/>
      <c r="J633" s="248"/>
      <c r="K633" s="248"/>
      <c r="L633" s="248"/>
      <c r="M633" s="248"/>
      <c r="N633" s="248"/>
      <c r="O633" s="248"/>
      <c r="P633" s="248"/>
      <c r="Q633" s="296"/>
      <c r="R633" s="256">
        <f>'Future Work- trip % summary'!B638</f>
        <v>0</v>
      </c>
      <c r="S633" s="313">
        <f>'Future Work- trip % summary'!D638</f>
        <v>0</v>
      </c>
      <c r="T633" s="257">
        <f>'Non-survey input values'!$B$26</f>
        <v>220.3</v>
      </c>
      <c r="U633" s="258">
        <f t="shared" si="18"/>
        <v>0</v>
      </c>
      <c r="V633" s="259">
        <f t="shared" si="19"/>
        <v>0</v>
      </c>
      <c r="W633" s="261"/>
      <c r="X633" s="248"/>
      <c r="Y633" s="248"/>
      <c r="Z633" s="248"/>
      <c r="AA633" s="248"/>
    </row>
    <row r="634" spans="1:27" x14ac:dyDescent="0.2">
      <c r="A634" s="248"/>
      <c r="B634" s="248"/>
      <c r="C634" s="248"/>
      <c r="D634" s="248"/>
      <c r="E634" s="248"/>
      <c r="F634" s="248"/>
      <c r="G634" s="248"/>
      <c r="H634" s="248"/>
      <c r="I634" s="248"/>
      <c r="J634" s="248"/>
      <c r="K634" s="248"/>
      <c r="L634" s="248"/>
      <c r="M634" s="248"/>
      <c r="N634" s="248"/>
      <c r="O634" s="248"/>
      <c r="P634" s="248"/>
      <c r="Q634" s="296"/>
      <c r="R634" s="256">
        <f>'Future Work- trip % summary'!B639</f>
        <v>0</v>
      </c>
      <c r="S634" s="313">
        <f>'Future Work- trip % summary'!D639</f>
        <v>0</v>
      </c>
      <c r="T634" s="257">
        <f>'Non-survey input values'!$B$26</f>
        <v>220.3</v>
      </c>
      <c r="U634" s="258">
        <f t="shared" si="18"/>
        <v>0</v>
      </c>
      <c r="V634" s="259">
        <f t="shared" si="19"/>
        <v>0</v>
      </c>
      <c r="W634" s="261"/>
      <c r="X634" s="248"/>
      <c r="Y634" s="248"/>
      <c r="Z634" s="248"/>
      <c r="AA634" s="248"/>
    </row>
    <row r="635" spans="1:27" x14ac:dyDescent="0.2">
      <c r="A635" s="248"/>
      <c r="B635" s="248"/>
      <c r="C635" s="248"/>
      <c r="D635" s="248"/>
      <c r="E635" s="248"/>
      <c r="F635" s="248"/>
      <c r="G635" s="248"/>
      <c r="H635" s="248"/>
      <c r="I635" s="248"/>
      <c r="J635" s="248"/>
      <c r="K635" s="248"/>
      <c r="L635" s="248"/>
      <c r="M635" s="248"/>
      <c r="N635" s="248"/>
      <c r="O635" s="248"/>
      <c r="P635" s="248"/>
      <c r="Q635" s="296"/>
      <c r="R635" s="256">
        <f>'Future Work- trip % summary'!B640</f>
        <v>0</v>
      </c>
      <c r="S635" s="313">
        <f>'Future Work- trip % summary'!D640</f>
        <v>0</v>
      </c>
      <c r="T635" s="257">
        <f>'Non-survey input values'!$B$26</f>
        <v>220.3</v>
      </c>
      <c r="U635" s="258">
        <f t="shared" si="18"/>
        <v>0</v>
      </c>
      <c r="V635" s="259">
        <f t="shared" si="19"/>
        <v>0</v>
      </c>
      <c r="W635" s="261"/>
      <c r="X635" s="248"/>
      <c r="Y635" s="248"/>
      <c r="Z635" s="248"/>
      <c r="AA635" s="248"/>
    </row>
    <row r="636" spans="1:27" x14ac:dyDescent="0.2">
      <c r="A636" s="248"/>
      <c r="B636" s="248"/>
      <c r="C636" s="248"/>
      <c r="D636" s="248"/>
      <c r="E636" s="248"/>
      <c r="F636" s="248"/>
      <c r="G636" s="248"/>
      <c r="H636" s="248"/>
      <c r="I636" s="248"/>
      <c r="J636" s="248"/>
      <c r="K636" s="248"/>
      <c r="L636" s="248"/>
      <c r="M636" s="248"/>
      <c r="N636" s="248"/>
      <c r="O636" s="248"/>
      <c r="P636" s="248"/>
      <c r="Q636" s="296"/>
      <c r="R636" s="256">
        <f>'Future Work- trip % summary'!B641</f>
        <v>0</v>
      </c>
      <c r="S636" s="313">
        <f>'Future Work- trip % summary'!D641</f>
        <v>0</v>
      </c>
      <c r="T636" s="257">
        <f>'Non-survey input values'!$B$26</f>
        <v>220.3</v>
      </c>
      <c r="U636" s="258">
        <f t="shared" si="18"/>
        <v>0</v>
      </c>
      <c r="V636" s="259">
        <f t="shared" si="19"/>
        <v>0</v>
      </c>
      <c r="W636" s="261"/>
      <c r="X636" s="248"/>
      <c r="Y636" s="248"/>
      <c r="Z636" s="248"/>
      <c r="AA636" s="248"/>
    </row>
    <row r="637" spans="1:27" x14ac:dyDescent="0.2">
      <c r="A637" s="248"/>
      <c r="B637" s="248"/>
      <c r="C637" s="248"/>
      <c r="D637" s="248"/>
      <c r="E637" s="248"/>
      <c r="F637" s="248"/>
      <c r="G637" s="248"/>
      <c r="H637" s="248"/>
      <c r="I637" s="248"/>
      <c r="J637" s="248"/>
      <c r="K637" s="248"/>
      <c r="L637" s="248"/>
      <c r="M637" s="248"/>
      <c r="N637" s="248"/>
      <c r="O637" s="248"/>
      <c r="P637" s="248"/>
      <c r="Q637" s="296"/>
      <c r="R637" s="256">
        <f>'Future Work- trip % summary'!B642</f>
        <v>0</v>
      </c>
      <c r="S637" s="313">
        <f>'Future Work- trip % summary'!D642</f>
        <v>0</v>
      </c>
      <c r="T637" s="257">
        <f>'Non-survey input values'!$B$26</f>
        <v>220.3</v>
      </c>
      <c r="U637" s="258">
        <f t="shared" si="18"/>
        <v>0</v>
      </c>
      <c r="V637" s="259">
        <f t="shared" si="19"/>
        <v>0</v>
      </c>
      <c r="W637" s="261"/>
      <c r="X637" s="248"/>
      <c r="Y637" s="248"/>
      <c r="Z637" s="248"/>
      <c r="AA637" s="248"/>
    </row>
    <row r="638" spans="1:27" x14ac:dyDescent="0.2">
      <c r="A638" s="248"/>
      <c r="B638" s="248"/>
      <c r="C638" s="248"/>
      <c r="D638" s="248"/>
      <c r="E638" s="248"/>
      <c r="F638" s="248"/>
      <c r="G638" s="248"/>
      <c r="H638" s="248"/>
      <c r="I638" s="248"/>
      <c r="J638" s="248"/>
      <c r="K638" s="248"/>
      <c r="L638" s="248"/>
      <c r="M638" s="248"/>
      <c r="N638" s="248"/>
      <c r="O638" s="248"/>
      <c r="P638" s="248"/>
      <c r="Q638" s="296"/>
      <c r="R638" s="256">
        <f>'Future Work- trip % summary'!B643</f>
        <v>0</v>
      </c>
      <c r="S638" s="313">
        <f>'Future Work- trip % summary'!D643</f>
        <v>0</v>
      </c>
      <c r="T638" s="257">
        <f>'Non-survey input values'!$B$26</f>
        <v>220.3</v>
      </c>
      <c r="U638" s="258">
        <f t="shared" si="18"/>
        <v>0</v>
      </c>
      <c r="V638" s="259">
        <f t="shared" si="19"/>
        <v>0</v>
      </c>
      <c r="W638" s="261"/>
      <c r="X638" s="248"/>
      <c r="Y638" s="248"/>
      <c r="Z638" s="248"/>
      <c r="AA638" s="248"/>
    </row>
    <row r="639" spans="1:27" x14ac:dyDescent="0.2">
      <c r="A639" s="248"/>
      <c r="B639" s="248"/>
      <c r="C639" s="248"/>
      <c r="D639" s="248"/>
      <c r="E639" s="248"/>
      <c r="F639" s="248"/>
      <c r="G639" s="248"/>
      <c r="H639" s="248"/>
      <c r="I639" s="248"/>
      <c r="J639" s="248"/>
      <c r="K639" s="248"/>
      <c r="L639" s="248"/>
      <c r="M639" s="248"/>
      <c r="N639" s="248"/>
      <c r="O639" s="248"/>
      <c r="P639" s="248"/>
      <c r="Q639" s="296"/>
      <c r="R639" s="256">
        <f>'Future Work- trip % summary'!B644</f>
        <v>0</v>
      </c>
      <c r="S639" s="313">
        <f>'Future Work- trip % summary'!D644</f>
        <v>0</v>
      </c>
      <c r="T639" s="257">
        <f>'Non-survey input values'!$B$26</f>
        <v>220.3</v>
      </c>
      <c r="U639" s="258">
        <f t="shared" si="18"/>
        <v>0</v>
      </c>
      <c r="V639" s="259">
        <f t="shared" si="19"/>
        <v>0</v>
      </c>
      <c r="W639" s="261"/>
      <c r="X639" s="248"/>
      <c r="Y639" s="248"/>
      <c r="Z639" s="248"/>
      <c r="AA639" s="248"/>
    </row>
    <row r="640" spans="1:27" x14ac:dyDescent="0.2">
      <c r="A640" s="248"/>
      <c r="B640" s="248"/>
      <c r="C640" s="248"/>
      <c r="D640" s="248"/>
      <c r="E640" s="248"/>
      <c r="F640" s="248"/>
      <c r="G640" s="248"/>
      <c r="H640" s="248"/>
      <c r="I640" s="248"/>
      <c r="J640" s="248"/>
      <c r="K640" s="248"/>
      <c r="L640" s="248"/>
      <c r="M640" s="248"/>
      <c r="N640" s="248"/>
      <c r="O640" s="248"/>
      <c r="P640" s="248"/>
      <c r="Q640" s="296"/>
      <c r="R640" s="256">
        <f>'Future Work- trip % summary'!B645</f>
        <v>0</v>
      </c>
      <c r="S640" s="313">
        <f>'Future Work- trip % summary'!D645</f>
        <v>0</v>
      </c>
      <c r="T640" s="257">
        <f>'Non-survey input values'!$B$26</f>
        <v>220.3</v>
      </c>
      <c r="U640" s="258">
        <f t="shared" si="18"/>
        <v>0</v>
      </c>
      <c r="V640" s="259">
        <f t="shared" si="19"/>
        <v>0</v>
      </c>
      <c r="W640" s="261"/>
      <c r="X640" s="248"/>
      <c r="Y640" s="248"/>
      <c r="Z640" s="248"/>
      <c r="AA640" s="248"/>
    </row>
    <row r="641" spans="1:27" x14ac:dyDescent="0.2">
      <c r="A641" s="248"/>
      <c r="B641" s="248"/>
      <c r="C641" s="248"/>
      <c r="D641" s="248"/>
      <c r="E641" s="248"/>
      <c r="F641" s="248"/>
      <c r="G641" s="248"/>
      <c r="H641" s="248"/>
      <c r="I641" s="248"/>
      <c r="J641" s="248"/>
      <c r="K641" s="248"/>
      <c r="L641" s="248"/>
      <c r="M641" s="248"/>
      <c r="N641" s="248"/>
      <c r="O641" s="248"/>
      <c r="P641" s="248"/>
      <c r="Q641" s="296"/>
      <c r="R641" s="256">
        <f>'Future Work- trip % summary'!B646</f>
        <v>0</v>
      </c>
      <c r="S641" s="313">
        <f>'Future Work- trip % summary'!D646</f>
        <v>0</v>
      </c>
      <c r="T641" s="257">
        <f>'Non-survey input values'!$B$26</f>
        <v>220.3</v>
      </c>
      <c r="U641" s="258">
        <f t="shared" si="18"/>
        <v>0</v>
      </c>
      <c r="V641" s="259">
        <f t="shared" si="19"/>
        <v>0</v>
      </c>
      <c r="W641" s="261"/>
      <c r="X641" s="248"/>
      <c r="Y641" s="248"/>
      <c r="Z641" s="248"/>
      <c r="AA641" s="248"/>
    </row>
    <row r="642" spans="1:27" x14ac:dyDescent="0.2">
      <c r="A642" s="248"/>
      <c r="B642" s="248"/>
      <c r="C642" s="248"/>
      <c r="D642" s="248"/>
      <c r="E642" s="248"/>
      <c r="F642" s="248"/>
      <c r="G642" s="248"/>
      <c r="H642" s="248"/>
      <c r="I642" s="248"/>
      <c r="J642" s="248"/>
      <c r="K642" s="248"/>
      <c r="L642" s="248"/>
      <c r="M642" s="248"/>
      <c r="N642" s="248"/>
      <c r="O642" s="248"/>
      <c r="P642" s="248"/>
      <c r="Q642" s="296"/>
      <c r="R642" s="256">
        <f>'Future Work- trip % summary'!B647</f>
        <v>0</v>
      </c>
      <c r="S642" s="313">
        <f>'Future Work- trip % summary'!D647</f>
        <v>0</v>
      </c>
      <c r="T642" s="257">
        <f>'Non-survey input values'!$B$26</f>
        <v>220.3</v>
      </c>
      <c r="U642" s="258">
        <f t="shared" si="18"/>
        <v>0</v>
      </c>
      <c r="V642" s="259">
        <f t="shared" si="19"/>
        <v>0</v>
      </c>
      <c r="W642" s="261"/>
      <c r="X642" s="248"/>
      <c r="Y642" s="248"/>
      <c r="Z642" s="248"/>
      <c r="AA642" s="248"/>
    </row>
    <row r="643" spans="1:27" x14ac:dyDescent="0.2">
      <c r="A643" s="248"/>
      <c r="B643" s="248"/>
      <c r="C643" s="248"/>
      <c r="D643" s="248"/>
      <c r="E643" s="248"/>
      <c r="F643" s="248"/>
      <c r="G643" s="248"/>
      <c r="H643" s="248"/>
      <c r="I643" s="248"/>
      <c r="J643" s="248"/>
      <c r="K643" s="248"/>
      <c r="L643" s="248"/>
      <c r="M643" s="248"/>
      <c r="N643" s="248"/>
      <c r="O643" s="248"/>
      <c r="P643" s="248"/>
      <c r="Q643" s="296"/>
      <c r="R643" s="256">
        <f>'Future Work- trip % summary'!B648</f>
        <v>0</v>
      </c>
      <c r="S643" s="313">
        <f>'Future Work- trip % summary'!D648</f>
        <v>0</v>
      </c>
      <c r="T643" s="257">
        <f>'Non-survey input values'!$B$26</f>
        <v>220.3</v>
      </c>
      <c r="U643" s="258">
        <f t="shared" si="18"/>
        <v>0</v>
      </c>
      <c r="V643" s="259">
        <f t="shared" si="19"/>
        <v>0</v>
      </c>
      <c r="W643" s="261"/>
      <c r="X643" s="248"/>
      <c r="Y643" s="248"/>
      <c r="Z643" s="248"/>
      <c r="AA643" s="248"/>
    </row>
    <row r="644" spans="1:27" x14ac:dyDescent="0.2">
      <c r="A644" s="248"/>
      <c r="B644" s="248"/>
      <c r="C644" s="248"/>
      <c r="D644" s="248"/>
      <c r="E644" s="248"/>
      <c r="F644" s="248"/>
      <c r="G644" s="248"/>
      <c r="H644" s="248"/>
      <c r="I644" s="248"/>
      <c r="J644" s="248"/>
      <c r="K644" s="248"/>
      <c r="L644" s="248"/>
      <c r="M644" s="248"/>
      <c r="N644" s="248"/>
      <c r="O644" s="248"/>
      <c r="P644" s="248"/>
      <c r="Q644" s="296"/>
      <c r="R644" s="256">
        <f>'Future Work- trip % summary'!B649</f>
        <v>0</v>
      </c>
      <c r="S644" s="313">
        <f>'Future Work- trip % summary'!D649</f>
        <v>0</v>
      </c>
      <c r="T644" s="257">
        <f>'Non-survey input values'!$B$26</f>
        <v>220.3</v>
      </c>
      <c r="U644" s="258">
        <f t="shared" si="18"/>
        <v>0</v>
      </c>
      <c r="V644" s="259">
        <f t="shared" si="19"/>
        <v>0</v>
      </c>
      <c r="W644" s="261"/>
      <c r="X644" s="248"/>
      <c r="Y644" s="248"/>
      <c r="Z644" s="248"/>
      <c r="AA644" s="248"/>
    </row>
    <row r="645" spans="1:27" x14ac:dyDescent="0.2">
      <c r="A645" s="248"/>
      <c r="B645" s="248"/>
      <c r="C645" s="248"/>
      <c r="D645" s="248"/>
      <c r="E645" s="248"/>
      <c r="F645" s="248"/>
      <c r="G645" s="248"/>
      <c r="H645" s="248"/>
      <c r="I645" s="248"/>
      <c r="J645" s="248"/>
      <c r="K645" s="248"/>
      <c r="L645" s="248"/>
      <c r="M645" s="248"/>
      <c r="N645" s="248"/>
      <c r="O645" s="248"/>
      <c r="P645" s="248"/>
      <c r="Q645" s="296"/>
      <c r="R645" s="256">
        <f>'Future Work- trip % summary'!B650</f>
        <v>0</v>
      </c>
      <c r="S645" s="313">
        <f>'Future Work- trip % summary'!D650</f>
        <v>0</v>
      </c>
      <c r="T645" s="257">
        <f>'Non-survey input values'!$B$26</f>
        <v>220.3</v>
      </c>
      <c r="U645" s="258">
        <f t="shared" si="18"/>
        <v>0</v>
      </c>
      <c r="V645" s="259">
        <f t="shared" si="19"/>
        <v>0</v>
      </c>
      <c r="W645" s="261"/>
      <c r="X645" s="248"/>
      <c r="Y645" s="248"/>
      <c r="Z645" s="248"/>
      <c r="AA645" s="248"/>
    </row>
    <row r="646" spans="1:27" x14ac:dyDescent="0.2">
      <c r="A646" s="248"/>
      <c r="B646" s="248"/>
      <c r="C646" s="248"/>
      <c r="D646" s="248"/>
      <c r="E646" s="248"/>
      <c r="F646" s="248"/>
      <c r="G646" s="248"/>
      <c r="H646" s="248"/>
      <c r="I646" s="248"/>
      <c r="J646" s="248"/>
      <c r="K646" s="248"/>
      <c r="L646" s="248"/>
      <c r="M646" s="248"/>
      <c r="N646" s="248"/>
      <c r="O646" s="248"/>
      <c r="P646" s="248"/>
      <c r="Q646" s="296"/>
      <c r="R646" s="256">
        <f>'Future Work- trip % summary'!B651</f>
        <v>0</v>
      </c>
      <c r="S646" s="313">
        <f>'Future Work- trip % summary'!D651</f>
        <v>0</v>
      </c>
      <c r="T646" s="257">
        <f>'Non-survey input values'!$B$26</f>
        <v>220.3</v>
      </c>
      <c r="U646" s="258">
        <f t="shared" si="18"/>
        <v>0</v>
      </c>
      <c r="V646" s="259">
        <f t="shared" si="19"/>
        <v>0</v>
      </c>
      <c r="W646" s="261"/>
      <c r="X646" s="248"/>
      <c r="Y646" s="248"/>
      <c r="Z646" s="248"/>
      <c r="AA646" s="248"/>
    </row>
    <row r="647" spans="1:27" x14ac:dyDescent="0.2">
      <c r="A647" s="248"/>
      <c r="B647" s="248"/>
      <c r="C647" s="248"/>
      <c r="D647" s="248"/>
      <c r="E647" s="248"/>
      <c r="F647" s="248"/>
      <c r="G647" s="248"/>
      <c r="H647" s="248"/>
      <c r="I647" s="248"/>
      <c r="J647" s="248"/>
      <c r="K647" s="248"/>
      <c r="L647" s="248"/>
      <c r="M647" s="248"/>
      <c r="N647" s="248"/>
      <c r="O647" s="248"/>
      <c r="P647" s="248"/>
      <c r="Q647" s="296"/>
      <c r="R647" s="256">
        <f>'Future Work- trip % summary'!B652</f>
        <v>0</v>
      </c>
      <c r="S647" s="313">
        <f>'Future Work- trip % summary'!D652</f>
        <v>0</v>
      </c>
      <c r="T647" s="257">
        <f>'Non-survey input values'!$B$26</f>
        <v>220.3</v>
      </c>
      <c r="U647" s="258">
        <f t="shared" si="18"/>
        <v>0</v>
      </c>
      <c r="V647" s="259">
        <f t="shared" si="19"/>
        <v>0</v>
      </c>
      <c r="W647" s="261"/>
      <c r="X647" s="248"/>
      <c r="Y647" s="248"/>
      <c r="Z647" s="248"/>
      <c r="AA647" s="248"/>
    </row>
    <row r="648" spans="1:27" x14ac:dyDescent="0.2">
      <c r="A648" s="248"/>
      <c r="B648" s="248"/>
      <c r="C648" s="248"/>
      <c r="D648" s="248"/>
      <c r="E648" s="248"/>
      <c r="F648" s="248"/>
      <c r="G648" s="248"/>
      <c r="H648" s="248"/>
      <c r="I648" s="248"/>
      <c r="J648" s="248"/>
      <c r="K648" s="248"/>
      <c r="L648" s="248"/>
      <c r="M648" s="248"/>
      <c r="N648" s="248"/>
      <c r="O648" s="248"/>
      <c r="P648" s="248"/>
      <c r="Q648" s="296"/>
      <c r="R648" s="256">
        <f>'Future Work- trip % summary'!B653</f>
        <v>0</v>
      </c>
      <c r="S648" s="313">
        <f>'Future Work- trip % summary'!D653</f>
        <v>0</v>
      </c>
      <c r="T648" s="257">
        <f>'Non-survey input values'!$B$26</f>
        <v>220.3</v>
      </c>
      <c r="U648" s="258">
        <f t="shared" si="18"/>
        <v>0</v>
      </c>
      <c r="V648" s="259">
        <f t="shared" si="19"/>
        <v>0</v>
      </c>
      <c r="W648" s="261"/>
      <c r="X648" s="248"/>
      <c r="Y648" s="248"/>
      <c r="Z648" s="248"/>
      <c r="AA648" s="248"/>
    </row>
    <row r="649" spans="1:27" x14ac:dyDescent="0.2">
      <c r="A649" s="248"/>
      <c r="B649" s="248"/>
      <c r="C649" s="248"/>
      <c r="D649" s="248"/>
      <c r="E649" s="248"/>
      <c r="F649" s="248"/>
      <c r="G649" s="248"/>
      <c r="H649" s="248"/>
      <c r="I649" s="248"/>
      <c r="J649" s="248"/>
      <c r="K649" s="248"/>
      <c r="L649" s="248"/>
      <c r="M649" s="248"/>
      <c r="N649" s="248"/>
      <c r="O649" s="248"/>
      <c r="P649" s="248"/>
      <c r="Q649" s="296"/>
      <c r="R649" s="256">
        <f>'Future Work- trip % summary'!B654</f>
        <v>0</v>
      </c>
      <c r="S649" s="313">
        <f>'Future Work- trip % summary'!D654</f>
        <v>0</v>
      </c>
      <c r="T649" s="257">
        <f>'Non-survey input values'!$B$26</f>
        <v>220.3</v>
      </c>
      <c r="U649" s="258">
        <f t="shared" si="18"/>
        <v>0</v>
      </c>
      <c r="V649" s="259">
        <f t="shared" si="19"/>
        <v>0</v>
      </c>
      <c r="W649" s="261"/>
      <c r="X649" s="248"/>
      <c r="Y649" s="248"/>
      <c r="Z649" s="248"/>
      <c r="AA649" s="248"/>
    </row>
    <row r="650" spans="1:27" x14ac:dyDescent="0.2">
      <c r="A650" s="248"/>
      <c r="B650" s="248"/>
      <c r="C650" s="248"/>
      <c r="D650" s="248"/>
      <c r="E650" s="248"/>
      <c r="F650" s="248"/>
      <c r="G650" s="248"/>
      <c r="H650" s="248"/>
      <c r="I650" s="248"/>
      <c r="J650" s="248"/>
      <c r="K650" s="248"/>
      <c r="L650" s="248"/>
      <c r="M650" s="248"/>
      <c r="N650" s="248"/>
      <c r="O650" s="248"/>
      <c r="P650" s="248"/>
      <c r="Q650" s="296"/>
      <c r="R650" s="256">
        <f>'Future Work- trip % summary'!B655</f>
        <v>0</v>
      </c>
      <c r="S650" s="313">
        <f>'Future Work- trip % summary'!D655</f>
        <v>0</v>
      </c>
      <c r="T650" s="257">
        <f>'Non-survey input values'!$B$26</f>
        <v>220.3</v>
      </c>
      <c r="U650" s="258">
        <f t="shared" si="18"/>
        <v>0</v>
      </c>
      <c r="V650" s="259">
        <f t="shared" si="19"/>
        <v>0</v>
      </c>
      <c r="W650" s="261"/>
      <c r="X650" s="248"/>
      <c r="Y650" s="248"/>
      <c r="Z650" s="248"/>
      <c r="AA650" s="248"/>
    </row>
    <row r="651" spans="1:27" x14ac:dyDescent="0.2">
      <c r="A651" s="248"/>
      <c r="B651" s="248"/>
      <c r="C651" s="248"/>
      <c r="D651" s="248"/>
      <c r="E651" s="248"/>
      <c r="F651" s="248"/>
      <c r="G651" s="248"/>
      <c r="H651" s="248"/>
      <c r="I651" s="248"/>
      <c r="J651" s="248"/>
      <c r="K651" s="248"/>
      <c r="L651" s="248"/>
      <c r="M651" s="248"/>
      <c r="N651" s="248"/>
      <c r="O651" s="248"/>
      <c r="P651" s="248"/>
      <c r="Q651" s="296"/>
      <c r="R651" s="256">
        <f>'Future Work- trip % summary'!B656</f>
        <v>0</v>
      </c>
      <c r="S651" s="313">
        <f>'Future Work- trip % summary'!D656</f>
        <v>0</v>
      </c>
      <c r="T651" s="257">
        <f>'Non-survey input values'!$B$26</f>
        <v>220.3</v>
      </c>
      <c r="U651" s="258">
        <f t="shared" si="18"/>
        <v>0</v>
      </c>
      <c r="V651" s="259">
        <f t="shared" si="19"/>
        <v>0</v>
      </c>
      <c r="W651" s="261"/>
      <c r="X651" s="248"/>
      <c r="Y651" s="248"/>
      <c r="Z651" s="248"/>
      <c r="AA651" s="248"/>
    </row>
    <row r="652" spans="1:27" x14ac:dyDescent="0.2">
      <c r="A652" s="248"/>
      <c r="B652" s="248"/>
      <c r="C652" s="248"/>
      <c r="D652" s="248"/>
      <c r="E652" s="248"/>
      <c r="F652" s="248"/>
      <c r="G652" s="248"/>
      <c r="H652" s="248"/>
      <c r="I652" s="248"/>
      <c r="J652" s="248"/>
      <c r="K652" s="248"/>
      <c r="L652" s="248"/>
      <c r="M652" s="248"/>
      <c r="N652" s="248"/>
      <c r="O652" s="248"/>
      <c r="P652" s="248"/>
      <c r="Q652" s="296"/>
      <c r="R652" s="256">
        <f>'Future Work- trip % summary'!B657</f>
        <v>0</v>
      </c>
      <c r="S652" s="313">
        <f>'Future Work- trip % summary'!D657</f>
        <v>0</v>
      </c>
      <c r="T652" s="257">
        <f>'Non-survey input values'!$B$26</f>
        <v>220.3</v>
      </c>
      <c r="U652" s="258">
        <f t="shared" ref="U652:U700" si="20">R652/5</f>
        <v>0</v>
      </c>
      <c r="V652" s="259">
        <f t="shared" ref="V652:V700" si="21">$B$5*$S652*$T652*U652</f>
        <v>0</v>
      </c>
      <c r="W652" s="261"/>
      <c r="X652" s="248"/>
      <c r="Y652" s="248"/>
      <c r="Z652" s="248"/>
      <c r="AA652" s="248"/>
    </row>
    <row r="653" spans="1:27" x14ac:dyDescent="0.2">
      <c r="A653" s="248"/>
      <c r="B653" s="248"/>
      <c r="C653" s="248"/>
      <c r="D653" s="248"/>
      <c r="E653" s="248"/>
      <c r="F653" s="248"/>
      <c r="G653" s="248"/>
      <c r="H653" s="248"/>
      <c r="I653" s="248"/>
      <c r="J653" s="248"/>
      <c r="K653" s="248"/>
      <c r="L653" s="248"/>
      <c r="M653" s="248"/>
      <c r="N653" s="248"/>
      <c r="O653" s="248"/>
      <c r="P653" s="248"/>
      <c r="Q653" s="296"/>
      <c r="R653" s="256">
        <f>'Future Work- trip % summary'!B658</f>
        <v>0</v>
      </c>
      <c r="S653" s="313">
        <f>'Future Work- trip % summary'!D658</f>
        <v>0</v>
      </c>
      <c r="T653" s="257">
        <f>'Non-survey input values'!$B$26</f>
        <v>220.3</v>
      </c>
      <c r="U653" s="258">
        <f t="shared" si="20"/>
        <v>0</v>
      </c>
      <c r="V653" s="259">
        <f t="shared" si="21"/>
        <v>0</v>
      </c>
      <c r="W653" s="261"/>
      <c r="X653" s="248"/>
      <c r="Y653" s="248"/>
      <c r="Z653" s="248"/>
      <c r="AA653" s="248"/>
    </row>
    <row r="654" spans="1:27" x14ac:dyDescent="0.2">
      <c r="A654" s="248"/>
      <c r="B654" s="248"/>
      <c r="C654" s="248"/>
      <c r="D654" s="248"/>
      <c r="E654" s="248"/>
      <c r="F654" s="248"/>
      <c r="G654" s="248"/>
      <c r="H654" s="248"/>
      <c r="I654" s="248"/>
      <c r="J654" s="248"/>
      <c r="K654" s="248"/>
      <c r="L654" s="248"/>
      <c r="M654" s="248"/>
      <c r="N654" s="248"/>
      <c r="O654" s="248"/>
      <c r="P654" s="248"/>
      <c r="Q654" s="296"/>
      <c r="R654" s="256">
        <f>'Future Work- trip % summary'!B659</f>
        <v>0</v>
      </c>
      <c r="S654" s="313">
        <f>'Future Work- trip % summary'!D659</f>
        <v>0</v>
      </c>
      <c r="T654" s="257">
        <f>'Non-survey input values'!$B$26</f>
        <v>220.3</v>
      </c>
      <c r="U654" s="258">
        <f t="shared" si="20"/>
        <v>0</v>
      </c>
      <c r="V654" s="259">
        <f t="shared" si="21"/>
        <v>0</v>
      </c>
      <c r="W654" s="261"/>
      <c r="X654" s="248"/>
      <c r="Y654" s="248"/>
      <c r="Z654" s="248"/>
      <c r="AA654" s="248"/>
    </row>
    <row r="655" spans="1:27" x14ac:dyDescent="0.2">
      <c r="A655" s="248"/>
      <c r="B655" s="248"/>
      <c r="C655" s="248"/>
      <c r="D655" s="248"/>
      <c r="E655" s="248"/>
      <c r="F655" s="248"/>
      <c r="G655" s="248"/>
      <c r="H655" s="248"/>
      <c r="I655" s="248"/>
      <c r="J655" s="248"/>
      <c r="K655" s="248"/>
      <c r="L655" s="248"/>
      <c r="M655" s="248"/>
      <c r="N655" s="248"/>
      <c r="O655" s="248"/>
      <c r="P655" s="248"/>
      <c r="Q655" s="296"/>
      <c r="R655" s="256">
        <f>'Future Work- trip % summary'!B660</f>
        <v>0</v>
      </c>
      <c r="S655" s="313">
        <f>'Future Work- trip % summary'!D660</f>
        <v>0</v>
      </c>
      <c r="T655" s="257">
        <f>'Non-survey input values'!$B$26</f>
        <v>220.3</v>
      </c>
      <c r="U655" s="258">
        <f t="shared" si="20"/>
        <v>0</v>
      </c>
      <c r="V655" s="259">
        <f t="shared" si="21"/>
        <v>0</v>
      </c>
      <c r="W655" s="261"/>
      <c r="X655" s="248"/>
      <c r="Y655" s="248"/>
      <c r="Z655" s="248"/>
      <c r="AA655" s="248"/>
    </row>
    <row r="656" spans="1:27" x14ac:dyDescent="0.2">
      <c r="A656" s="248"/>
      <c r="B656" s="248"/>
      <c r="C656" s="248"/>
      <c r="D656" s="248"/>
      <c r="E656" s="248"/>
      <c r="F656" s="248"/>
      <c r="G656" s="248"/>
      <c r="H656" s="248"/>
      <c r="I656" s="248"/>
      <c r="J656" s="248"/>
      <c r="K656" s="248"/>
      <c r="L656" s="248"/>
      <c r="M656" s="248"/>
      <c r="N656" s="248"/>
      <c r="O656" s="248"/>
      <c r="P656" s="248"/>
      <c r="Q656" s="296"/>
      <c r="R656" s="256">
        <f>'Future Work- trip % summary'!B661</f>
        <v>0</v>
      </c>
      <c r="S656" s="313">
        <f>'Future Work- trip % summary'!D661</f>
        <v>0</v>
      </c>
      <c r="T656" s="257">
        <f>'Non-survey input values'!$B$26</f>
        <v>220.3</v>
      </c>
      <c r="U656" s="258">
        <f t="shared" si="20"/>
        <v>0</v>
      </c>
      <c r="V656" s="259">
        <f t="shared" si="21"/>
        <v>0</v>
      </c>
      <c r="W656" s="261"/>
      <c r="X656" s="248"/>
      <c r="Y656" s="248"/>
      <c r="Z656" s="248"/>
      <c r="AA656" s="248"/>
    </row>
    <row r="657" spans="1:27" x14ac:dyDescent="0.2">
      <c r="A657" s="248"/>
      <c r="B657" s="248"/>
      <c r="C657" s="248"/>
      <c r="D657" s="248"/>
      <c r="E657" s="248"/>
      <c r="F657" s="248"/>
      <c r="G657" s="248"/>
      <c r="H657" s="248"/>
      <c r="I657" s="248"/>
      <c r="J657" s="248"/>
      <c r="K657" s="248"/>
      <c r="L657" s="248"/>
      <c r="M657" s="248"/>
      <c r="N657" s="248"/>
      <c r="O657" s="248"/>
      <c r="P657" s="248"/>
      <c r="Q657" s="296"/>
      <c r="R657" s="256">
        <f>'Future Work- trip % summary'!B662</f>
        <v>0</v>
      </c>
      <c r="S657" s="313">
        <f>'Future Work- trip % summary'!D662</f>
        <v>0</v>
      </c>
      <c r="T657" s="257">
        <f>'Non-survey input values'!$B$26</f>
        <v>220.3</v>
      </c>
      <c r="U657" s="258">
        <f t="shared" si="20"/>
        <v>0</v>
      </c>
      <c r="V657" s="259">
        <f t="shared" si="21"/>
        <v>0</v>
      </c>
      <c r="W657" s="261"/>
      <c r="X657" s="248"/>
      <c r="Y657" s="248"/>
      <c r="Z657" s="248"/>
      <c r="AA657" s="248"/>
    </row>
    <row r="658" spans="1:27" x14ac:dyDescent="0.2">
      <c r="A658" s="248"/>
      <c r="B658" s="248"/>
      <c r="C658" s="248"/>
      <c r="D658" s="248"/>
      <c r="E658" s="248"/>
      <c r="F658" s="248"/>
      <c r="G658" s="248"/>
      <c r="H658" s="248"/>
      <c r="I658" s="248"/>
      <c r="J658" s="248"/>
      <c r="K658" s="248"/>
      <c r="L658" s="248"/>
      <c r="M658" s="248"/>
      <c r="N658" s="248"/>
      <c r="O658" s="248"/>
      <c r="P658" s="248"/>
      <c r="Q658" s="296"/>
      <c r="R658" s="256">
        <f>'Future Work- trip % summary'!B663</f>
        <v>0</v>
      </c>
      <c r="S658" s="313">
        <f>'Future Work- trip % summary'!D663</f>
        <v>0</v>
      </c>
      <c r="T658" s="257">
        <f>'Non-survey input values'!$B$26</f>
        <v>220.3</v>
      </c>
      <c r="U658" s="258">
        <f t="shared" si="20"/>
        <v>0</v>
      </c>
      <c r="V658" s="259">
        <f t="shared" si="21"/>
        <v>0</v>
      </c>
      <c r="W658" s="261"/>
      <c r="X658" s="248"/>
      <c r="Y658" s="248"/>
      <c r="Z658" s="248"/>
      <c r="AA658" s="248"/>
    </row>
    <row r="659" spans="1:27" x14ac:dyDescent="0.2">
      <c r="A659" s="248"/>
      <c r="B659" s="248"/>
      <c r="C659" s="248"/>
      <c r="D659" s="248"/>
      <c r="E659" s="248"/>
      <c r="F659" s="248"/>
      <c r="G659" s="248"/>
      <c r="H659" s="248"/>
      <c r="I659" s="248"/>
      <c r="J659" s="248"/>
      <c r="K659" s="248"/>
      <c r="L659" s="248"/>
      <c r="M659" s="248"/>
      <c r="N659" s="248"/>
      <c r="O659" s="248"/>
      <c r="P659" s="248"/>
      <c r="Q659" s="296"/>
      <c r="R659" s="256">
        <f>'Future Work- trip % summary'!B664</f>
        <v>0</v>
      </c>
      <c r="S659" s="313">
        <f>'Future Work- trip % summary'!D664</f>
        <v>0</v>
      </c>
      <c r="T659" s="257">
        <f>'Non-survey input values'!$B$26</f>
        <v>220.3</v>
      </c>
      <c r="U659" s="258">
        <f t="shared" si="20"/>
        <v>0</v>
      </c>
      <c r="V659" s="259">
        <f t="shared" si="21"/>
        <v>0</v>
      </c>
      <c r="W659" s="261"/>
      <c r="X659" s="248"/>
      <c r="Y659" s="248"/>
      <c r="Z659" s="248"/>
      <c r="AA659" s="248"/>
    </row>
    <row r="660" spans="1:27" x14ac:dyDescent="0.2">
      <c r="A660" s="248"/>
      <c r="B660" s="248"/>
      <c r="C660" s="248"/>
      <c r="D660" s="248"/>
      <c r="E660" s="248"/>
      <c r="F660" s="248"/>
      <c r="G660" s="248"/>
      <c r="H660" s="248"/>
      <c r="I660" s="248"/>
      <c r="J660" s="248"/>
      <c r="K660" s="248"/>
      <c r="L660" s="248"/>
      <c r="M660" s="248"/>
      <c r="N660" s="248"/>
      <c r="O660" s="248"/>
      <c r="P660" s="248"/>
      <c r="Q660" s="296"/>
      <c r="R660" s="256">
        <f>'Future Work- trip % summary'!B665</f>
        <v>0</v>
      </c>
      <c r="S660" s="313">
        <f>'Future Work- trip % summary'!D665</f>
        <v>0</v>
      </c>
      <c r="T660" s="257">
        <f>'Non-survey input values'!$B$26</f>
        <v>220.3</v>
      </c>
      <c r="U660" s="258">
        <f t="shared" si="20"/>
        <v>0</v>
      </c>
      <c r="V660" s="259">
        <f t="shared" si="21"/>
        <v>0</v>
      </c>
      <c r="W660" s="261"/>
      <c r="X660" s="248"/>
      <c r="Y660" s="248"/>
      <c r="Z660" s="248"/>
      <c r="AA660" s="248"/>
    </row>
    <row r="661" spans="1:27" x14ac:dyDescent="0.2">
      <c r="A661" s="248"/>
      <c r="B661" s="248"/>
      <c r="C661" s="248"/>
      <c r="D661" s="248"/>
      <c r="E661" s="248"/>
      <c r="F661" s="248"/>
      <c r="G661" s="248"/>
      <c r="H661" s="248"/>
      <c r="I661" s="248"/>
      <c r="J661" s="248"/>
      <c r="K661" s="248"/>
      <c r="L661" s="248"/>
      <c r="M661" s="248"/>
      <c r="N661" s="248"/>
      <c r="O661" s="248"/>
      <c r="P661" s="248"/>
      <c r="Q661" s="296"/>
      <c r="R661" s="256">
        <f>'Future Work- trip % summary'!B666</f>
        <v>0</v>
      </c>
      <c r="S661" s="313">
        <f>'Future Work- trip % summary'!D666</f>
        <v>0</v>
      </c>
      <c r="T661" s="257">
        <f>'Non-survey input values'!$B$26</f>
        <v>220.3</v>
      </c>
      <c r="U661" s="258">
        <f t="shared" si="20"/>
        <v>0</v>
      </c>
      <c r="V661" s="259">
        <f t="shared" si="21"/>
        <v>0</v>
      </c>
      <c r="W661" s="261"/>
      <c r="X661" s="248"/>
      <c r="Y661" s="248"/>
      <c r="Z661" s="248"/>
      <c r="AA661" s="248"/>
    </row>
    <row r="662" spans="1:27" x14ac:dyDescent="0.2">
      <c r="A662" s="248"/>
      <c r="B662" s="248"/>
      <c r="C662" s="248"/>
      <c r="D662" s="248"/>
      <c r="E662" s="248"/>
      <c r="F662" s="248"/>
      <c r="G662" s="248"/>
      <c r="H662" s="248"/>
      <c r="I662" s="248"/>
      <c r="J662" s="248"/>
      <c r="K662" s="248"/>
      <c r="L662" s="248"/>
      <c r="M662" s="248"/>
      <c r="N662" s="248"/>
      <c r="O662" s="248"/>
      <c r="P662" s="248"/>
      <c r="Q662" s="296"/>
      <c r="R662" s="256">
        <f>'Future Work- trip % summary'!B667</f>
        <v>0</v>
      </c>
      <c r="S662" s="313">
        <f>'Future Work- trip % summary'!D667</f>
        <v>0</v>
      </c>
      <c r="T662" s="257">
        <f>'Non-survey input values'!$B$26</f>
        <v>220.3</v>
      </c>
      <c r="U662" s="258">
        <f t="shared" si="20"/>
        <v>0</v>
      </c>
      <c r="V662" s="259">
        <f t="shared" si="21"/>
        <v>0</v>
      </c>
      <c r="W662" s="261"/>
      <c r="X662" s="248"/>
      <c r="Y662" s="248"/>
      <c r="Z662" s="248"/>
      <c r="AA662" s="248"/>
    </row>
    <row r="663" spans="1:27" x14ac:dyDescent="0.2">
      <c r="A663" s="248"/>
      <c r="B663" s="248"/>
      <c r="C663" s="248"/>
      <c r="D663" s="248"/>
      <c r="E663" s="248"/>
      <c r="F663" s="248"/>
      <c r="G663" s="248"/>
      <c r="H663" s="248"/>
      <c r="I663" s="248"/>
      <c r="J663" s="248"/>
      <c r="K663" s="248"/>
      <c r="L663" s="248"/>
      <c r="M663" s="248"/>
      <c r="N663" s="248"/>
      <c r="O663" s="248"/>
      <c r="P663" s="248"/>
      <c r="Q663" s="296"/>
      <c r="R663" s="256">
        <f>'Future Work- trip % summary'!B668</f>
        <v>0</v>
      </c>
      <c r="S663" s="313">
        <f>'Future Work- trip % summary'!D668</f>
        <v>0</v>
      </c>
      <c r="T663" s="257">
        <f>'Non-survey input values'!$B$26</f>
        <v>220.3</v>
      </c>
      <c r="U663" s="258">
        <f t="shared" si="20"/>
        <v>0</v>
      </c>
      <c r="V663" s="259">
        <f t="shared" si="21"/>
        <v>0</v>
      </c>
      <c r="W663" s="261"/>
      <c r="X663" s="248"/>
      <c r="Y663" s="248"/>
      <c r="Z663" s="248"/>
      <c r="AA663" s="248"/>
    </row>
    <row r="664" spans="1:27" x14ac:dyDescent="0.2">
      <c r="A664" s="248"/>
      <c r="B664" s="248"/>
      <c r="C664" s="248"/>
      <c r="D664" s="248"/>
      <c r="E664" s="248"/>
      <c r="F664" s="248"/>
      <c r="G664" s="248"/>
      <c r="H664" s="248"/>
      <c r="I664" s="248"/>
      <c r="J664" s="248"/>
      <c r="K664" s="248"/>
      <c r="L664" s="248"/>
      <c r="M664" s="248"/>
      <c r="N664" s="248"/>
      <c r="O664" s="248"/>
      <c r="P664" s="248"/>
      <c r="Q664" s="296"/>
      <c r="R664" s="256">
        <f>'Future Work- trip % summary'!B669</f>
        <v>0</v>
      </c>
      <c r="S664" s="313">
        <f>'Future Work- trip % summary'!D669</f>
        <v>0</v>
      </c>
      <c r="T664" s="257">
        <f>'Non-survey input values'!$B$26</f>
        <v>220.3</v>
      </c>
      <c r="U664" s="258">
        <f t="shared" si="20"/>
        <v>0</v>
      </c>
      <c r="V664" s="259">
        <f t="shared" si="21"/>
        <v>0</v>
      </c>
      <c r="W664" s="261"/>
      <c r="X664" s="248"/>
      <c r="Y664" s="248"/>
      <c r="Z664" s="248"/>
      <c r="AA664" s="248"/>
    </row>
    <row r="665" spans="1:27" x14ac:dyDescent="0.2">
      <c r="A665" s="248"/>
      <c r="B665" s="248"/>
      <c r="C665" s="248"/>
      <c r="D665" s="248"/>
      <c r="E665" s="248"/>
      <c r="F665" s="248"/>
      <c r="G665" s="248"/>
      <c r="H665" s="248"/>
      <c r="I665" s="248"/>
      <c r="J665" s="248"/>
      <c r="K665" s="248"/>
      <c r="L665" s="248"/>
      <c r="M665" s="248"/>
      <c r="N665" s="248"/>
      <c r="O665" s="248"/>
      <c r="P665" s="248"/>
      <c r="Q665" s="296"/>
      <c r="R665" s="256">
        <f>'Future Work- trip % summary'!B670</f>
        <v>0</v>
      </c>
      <c r="S665" s="313">
        <f>'Future Work- trip % summary'!D670</f>
        <v>0</v>
      </c>
      <c r="T665" s="257">
        <f>'Non-survey input values'!$B$26</f>
        <v>220.3</v>
      </c>
      <c r="U665" s="258">
        <f t="shared" si="20"/>
        <v>0</v>
      </c>
      <c r="V665" s="259">
        <f t="shared" si="21"/>
        <v>0</v>
      </c>
      <c r="W665" s="261"/>
      <c r="X665" s="248"/>
      <c r="Y665" s="248"/>
      <c r="Z665" s="248"/>
      <c r="AA665" s="248"/>
    </row>
    <row r="666" spans="1:27" x14ac:dyDescent="0.2">
      <c r="A666" s="248"/>
      <c r="B666" s="248"/>
      <c r="C666" s="248"/>
      <c r="D666" s="248"/>
      <c r="E666" s="248"/>
      <c r="F666" s="248"/>
      <c r="G666" s="248"/>
      <c r="H666" s="248"/>
      <c r="I666" s="248"/>
      <c r="J666" s="248"/>
      <c r="K666" s="248"/>
      <c r="L666" s="248"/>
      <c r="M666" s="248"/>
      <c r="N666" s="248"/>
      <c r="O666" s="248"/>
      <c r="P666" s="248"/>
      <c r="Q666" s="296"/>
      <c r="R666" s="256">
        <f>'Future Work- trip % summary'!B671</f>
        <v>0</v>
      </c>
      <c r="S666" s="313">
        <f>'Future Work- trip % summary'!D671</f>
        <v>0</v>
      </c>
      <c r="T666" s="257">
        <f>'Non-survey input values'!$B$26</f>
        <v>220.3</v>
      </c>
      <c r="U666" s="258">
        <f t="shared" si="20"/>
        <v>0</v>
      </c>
      <c r="V666" s="259">
        <f t="shared" si="21"/>
        <v>0</v>
      </c>
      <c r="W666" s="261"/>
      <c r="X666" s="248"/>
      <c r="Y666" s="248"/>
      <c r="Z666" s="248"/>
      <c r="AA666" s="248"/>
    </row>
    <row r="667" spans="1:27" x14ac:dyDescent="0.2">
      <c r="A667" s="248"/>
      <c r="B667" s="248"/>
      <c r="C667" s="248"/>
      <c r="D667" s="248"/>
      <c r="E667" s="248"/>
      <c r="F667" s="248"/>
      <c r="G667" s="248"/>
      <c r="H667" s="248"/>
      <c r="I667" s="248"/>
      <c r="J667" s="248"/>
      <c r="K667" s="248"/>
      <c r="L667" s="248"/>
      <c r="M667" s="248"/>
      <c r="N667" s="248"/>
      <c r="O667" s="248"/>
      <c r="P667" s="248"/>
      <c r="Q667" s="296"/>
      <c r="R667" s="256">
        <f>'Future Work- trip % summary'!B672</f>
        <v>0</v>
      </c>
      <c r="S667" s="313">
        <f>'Future Work- trip % summary'!D672</f>
        <v>0</v>
      </c>
      <c r="T667" s="257">
        <f>'Non-survey input values'!$B$26</f>
        <v>220.3</v>
      </c>
      <c r="U667" s="258">
        <f t="shared" si="20"/>
        <v>0</v>
      </c>
      <c r="V667" s="259">
        <f t="shared" si="21"/>
        <v>0</v>
      </c>
      <c r="W667" s="261"/>
      <c r="X667" s="248"/>
      <c r="Y667" s="248"/>
      <c r="Z667" s="248"/>
      <c r="AA667" s="248"/>
    </row>
    <row r="668" spans="1:27" x14ac:dyDescent="0.2">
      <c r="A668" s="248"/>
      <c r="B668" s="248"/>
      <c r="C668" s="248"/>
      <c r="D668" s="248"/>
      <c r="E668" s="248"/>
      <c r="F668" s="248"/>
      <c r="G668" s="248"/>
      <c r="H668" s="248"/>
      <c r="I668" s="248"/>
      <c r="J668" s="248"/>
      <c r="K668" s="248"/>
      <c r="L668" s="248"/>
      <c r="M668" s="248"/>
      <c r="N668" s="248"/>
      <c r="O668" s="248"/>
      <c r="P668" s="248"/>
      <c r="Q668" s="296"/>
      <c r="R668" s="256">
        <f>'Future Work- trip % summary'!B673</f>
        <v>0</v>
      </c>
      <c r="S668" s="313">
        <f>'Future Work- trip % summary'!D673</f>
        <v>0</v>
      </c>
      <c r="T668" s="257">
        <f>'Non-survey input values'!$B$26</f>
        <v>220.3</v>
      </c>
      <c r="U668" s="258">
        <f t="shared" si="20"/>
        <v>0</v>
      </c>
      <c r="V668" s="259">
        <f t="shared" si="21"/>
        <v>0</v>
      </c>
      <c r="W668" s="261"/>
      <c r="X668" s="248"/>
      <c r="Y668" s="248"/>
      <c r="Z668" s="248"/>
      <c r="AA668" s="248"/>
    </row>
    <row r="669" spans="1:27" x14ac:dyDescent="0.2">
      <c r="A669" s="248"/>
      <c r="B669" s="248"/>
      <c r="C669" s="248"/>
      <c r="D669" s="248"/>
      <c r="E669" s="248"/>
      <c r="F669" s="248"/>
      <c r="G669" s="248"/>
      <c r="H669" s="248"/>
      <c r="I669" s="248"/>
      <c r="J669" s="248"/>
      <c r="K669" s="248"/>
      <c r="L669" s="248"/>
      <c r="M669" s="248"/>
      <c r="N669" s="248"/>
      <c r="O669" s="248"/>
      <c r="P669" s="248"/>
      <c r="Q669" s="296"/>
      <c r="R669" s="256">
        <f>'Future Work- trip % summary'!B674</f>
        <v>0</v>
      </c>
      <c r="S669" s="313">
        <f>'Future Work- trip % summary'!D674</f>
        <v>0</v>
      </c>
      <c r="T669" s="257">
        <f>'Non-survey input values'!$B$26</f>
        <v>220.3</v>
      </c>
      <c r="U669" s="258">
        <f t="shared" si="20"/>
        <v>0</v>
      </c>
      <c r="V669" s="259">
        <f t="shared" si="21"/>
        <v>0</v>
      </c>
      <c r="W669" s="261"/>
      <c r="X669" s="248"/>
      <c r="Y669" s="248"/>
      <c r="Z669" s="248"/>
      <c r="AA669" s="248"/>
    </row>
    <row r="670" spans="1:27" x14ac:dyDescent="0.2">
      <c r="A670" s="248"/>
      <c r="B670" s="248"/>
      <c r="C670" s="248"/>
      <c r="D670" s="248"/>
      <c r="E670" s="248"/>
      <c r="F670" s="248"/>
      <c r="G670" s="248"/>
      <c r="H670" s="248"/>
      <c r="I670" s="248"/>
      <c r="J670" s="248"/>
      <c r="K670" s="248"/>
      <c r="L670" s="248"/>
      <c r="M670" s="248"/>
      <c r="N670" s="248"/>
      <c r="O670" s="248"/>
      <c r="P670" s="248"/>
      <c r="Q670" s="296"/>
      <c r="R670" s="256">
        <f>'Future Work- trip % summary'!B675</f>
        <v>0</v>
      </c>
      <c r="S670" s="313">
        <f>'Future Work- trip % summary'!D675</f>
        <v>0</v>
      </c>
      <c r="T670" s="257">
        <f>'Non-survey input values'!$B$26</f>
        <v>220.3</v>
      </c>
      <c r="U670" s="258">
        <f t="shared" si="20"/>
        <v>0</v>
      </c>
      <c r="V670" s="259">
        <f t="shared" si="21"/>
        <v>0</v>
      </c>
      <c r="W670" s="261"/>
      <c r="X670" s="248"/>
      <c r="Y670" s="248"/>
      <c r="Z670" s="248"/>
      <c r="AA670" s="248"/>
    </row>
    <row r="671" spans="1:27" x14ac:dyDescent="0.2">
      <c r="A671" s="248"/>
      <c r="B671" s="248"/>
      <c r="C671" s="248"/>
      <c r="D671" s="248"/>
      <c r="E671" s="248"/>
      <c r="F671" s="248"/>
      <c r="G671" s="248"/>
      <c r="H671" s="248"/>
      <c r="I671" s="248"/>
      <c r="J671" s="248"/>
      <c r="K671" s="248"/>
      <c r="L671" s="248"/>
      <c r="M671" s="248"/>
      <c r="N671" s="248"/>
      <c r="O671" s="248"/>
      <c r="P671" s="248"/>
      <c r="Q671" s="296"/>
      <c r="R671" s="256">
        <f>'Future Work- trip % summary'!B676</f>
        <v>0</v>
      </c>
      <c r="S671" s="313">
        <f>'Future Work- trip % summary'!D676</f>
        <v>0</v>
      </c>
      <c r="T671" s="257">
        <f>'Non-survey input values'!$B$26</f>
        <v>220.3</v>
      </c>
      <c r="U671" s="258">
        <f t="shared" si="20"/>
        <v>0</v>
      </c>
      <c r="V671" s="259">
        <f t="shared" si="21"/>
        <v>0</v>
      </c>
      <c r="W671" s="261"/>
      <c r="X671" s="248"/>
      <c r="Y671" s="248"/>
      <c r="Z671" s="248"/>
      <c r="AA671" s="248"/>
    </row>
    <row r="672" spans="1:27" x14ac:dyDescent="0.2">
      <c r="A672" s="248"/>
      <c r="B672" s="248"/>
      <c r="C672" s="248"/>
      <c r="D672" s="248"/>
      <c r="E672" s="248"/>
      <c r="F672" s="248"/>
      <c r="G672" s="248"/>
      <c r="H672" s="248"/>
      <c r="I672" s="248"/>
      <c r="J672" s="248"/>
      <c r="K672" s="248"/>
      <c r="L672" s="248"/>
      <c r="M672" s="248"/>
      <c r="N672" s="248"/>
      <c r="O672" s="248"/>
      <c r="P672" s="248"/>
      <c r="Q672" s="296"/>
      <c r="R672" s="256">
        <f>'Future Work- trip % summary'!B677</f>
        <v>0</v>
      </c>
      <c r="S672" s="313">
        <f>'Future Work- trip % summary'!D677</f>
        <v>0</v>
      </c>
      <c r="T672" s="257">
        <f>'Non-survey input values'!$B$26</f>
        <v>220.3</v>
      </c>
      <c r="U672" s="258">
        <f t="shared" si="20"/>
        <v>0</v>
      </c>
      <c r="V672" s="259">
        <f t="shared" si="21"/>
        <v>0</v>
      </c>
      <c r="W672" s="261"/>
      <c r="X672" s="248"/>
      <c r="Y672" s="248"/>
      <c r="Z672" s="248"/>
      <c r="AA672" s="248"/>
    </row>
    <row r="673" spans="1:27" x14ac:dyDescent="0.2">
      <c r="A673" s="248"/>
      <c r="B673" s="248"/>
      <c r="C673" s="248"/>
      <c r="D673" s="248"/>
      <c r="E673" s="248"/>
      <c r="F673" s="248"/>
      <c r="G673" s="248"/>
      <c r="H673" s="248"/>
      <c r="I673" s="248"/>
      <c r="J673" s="248"/>
      <c r="K673" s="248"/>
      <c r="L673" s="248"/>
      <c r="M673" s="248"/>
      <c r="N673" s="248"/>
      <c r="O673" s="248"/>
      <c r="P673" s="248"/>
      <c r="Q673" s="296"/>
      <c r="R673" s="256">
        <f>'Future Work- trip % summary'!B678</f>
        <v>0</v>
      </c>
      <c r="S673" s="313">
        <f>'Future Work- trip % summary'!D678</f>
        <v>0</v>
      </c>
      <c r="T673" s="257">
        <f>'Non-survey input values'!$B$26</f>
        <v>220.3</v>
      </c>
      <c r="U673" s="258">
        <f t="shared" si="20"/>
        <v>0</v>
      </c>
      <c r="V673" s="259">
        <f t="shared" si="21"/>
        <v>0</v>
      </c>
      <c r="W673" s="261"/>
      <c r="X673" s="248"/>
      <c r="Y673" s="248"/>
      <c r="Z673" s="248"/>
      <c r="AA673" s="248"/>
    </row>
    <row r="674" spans="1:27" x14ac:dyDescent="0.2">
      <c r="A674" s="248"/>
      <c r="B674" s="248"/>
      <c r="C674" s="248"/>
      <c r="D674" s="248"/>
      <c r="E674" s="248"/>
      <c r="F674" s="248"/>
      <c r="G674" s="248"/>
      <c r="H674" s="248"/>
      <c r="I674" s="248"/>
      <c r="J674" s="248"/>
      <c r="K674" s="248"/>
      <c r="L674" s="248"/>
      <c r="M674" s="248"/>
      <c r="N674" s="248"/>
      <c r="O674" s="248"/>
      <c r="P674" s="248"/>
      <c r="Q674" s="296"/>
      <c r="R674" s="256">
        <f>'Future Work- trip % summary'!B679</f>
        <v>0</v>
      </c>
      <c r="S674" s="313">
        <f>'Future Work- trip % summary'!D679</f>
        <v>0</v>
      </c>
      <c r="T674" s="257">
        <f>'Non-survey input values'!$B$26</f>
        <v>220.3</v>
      </c>
      <c r="U674" s="258">
        <f t="shared" si="20"/>
        <v>0</v>
      </c>
      <c r="V674" s="259">
        <f t="shared" si="21"/>
        <v>0</v>
      </c>
      <c r="W674" s="261"/>
      <c r="X674" s="248"/>
      <c r="Y674" s="248"/>
      <c r="Z674" s="248"/>
      <c r="AA674" s="248"/>
    </row>
    <row r="675" spans="1:27" x14ac:dyDescent="0.2">
      <c r="A675" s="248"/>
      <c r="B675" s="248"/>
      <c r="C675" s="248"/>
      <c r="D675" s="248"/>
      <c r="E675" s="248"/>
      <c r="F675" s="248"/>
      <c r="G675" s="248"/>
      <c r="H675" s="248"/>
      <c r="I675" s="248"/>
      <c r="J675" s="248"/>
      <c r="K675" s="248"/>
      <c r="L675" s="248"/>
      <c r="M675" s="248"/>
      <c r="N675" s="248"/>
      <c r="O675" s="248"/>
      <c r="P675" s="248"/>
      <c r="Q675" s="296"/>
      <c r="R675" s="256">
        <f>'Future Work- trip % summary'!B680</f>
        <v>0</v>
      </c>
      <c r="S675" s="313">
        <f>'Future Work- trip % summary'!D680</f>
        <v>0</v>
      </c>
      <c r="T675" s="257">
        <f>'Non-survey input values'!$B$26</f>
        <v>220.3</v>
      </c>
      <c r="U675" s="258">
        <f t="shared" si="20"/>
        <v>0</v>
      </c>
      <c r="V675" s="259">
        <f t="shared" si="21"/>
        <v>0</v>
      </c>
      <c r="W675" s="261"/>
      <c r="X675" s="248"/>
      <c r="Y675" s="248"/>
      <c r="Z675" s="248"/>
      <c r="AA675" s="248"/>
    </row>
    <row r="676" spans="1:27" x14ac:dyDescent="0.2">
      <c r="A676" s="248"/>
      <c r="B676" s="248"/>
      <c r="C676" s="248"/>
      <c r="D676" s="248"/>
      <c r="E676" s="248"/>
      <c r="F676" s="248"/>
      <c r="G676" s="248"/>
      <c r="H676" s="248"/>
      <c r="I676" s="248"/>
      <c r="J676" s="248"/>
      <c r="K676" s="248"/>
      <c r="L676" s="248"/>
      <c r="M676" s="248"/>
      <c r="N676" s="248"/>
      <c r="O676" s="248"/>
      <c r="P676" s="248"/>
      <c r="Q676" s="296"/>
      <c r="R676" s="256">
        <f>'Future Work- trip % summary'!B681</f>
        <v>0</v>
      </c>
      <c r="S676" s="313">
        <f>'Future Work- trip % summary'!D681</f>
        <v>0</v>
      </c>
      <c r="T676" s="257">
        <f>'Non-survey input values'!$B$26</f>
        <v>220.3</v>
      </c>
      <c r="U676" s="258">
        <f t="shared" si="20"/>
        <v>0</v>
      </c>
      <c r="V676" s="259">
        <f t="shared" si="21"/>
        <v>0</v>
      </c>
      <c r="W676" s="261"/>
      <c r="X676" s="248"/>
      <c r="Y676" s="248"/>
      <c r="Z676" s="248"/>
      <c r="AA676" s="248"/>
    </row>
    <row r="677" spans="1:27" x14ac:dyDescent="0.2">
      <c r="A677" s="248"/>
      <c r="B677" s="248"/>
      <c r="C677" s="248"/>
      <c r="D677" s="248"/>
      <c r="E677" s="248"/>
      <c r="F677" s="248"/>
      <c r="G677" s="248"/>
      <c r="H677" s="248"/>
      <c r="I677" s="248"/>
      <c r="J677" s="248"/>
      <c r="K677" s="248"/>
      <c r="L677" s="248"/>
      <c r="M677" s="248"/>
      <c r="N677" s="248"/>
      <c r="O677" s="248"/>
      <c r="P677" s="248"/>
      <c r="Q677" s="296"/>
      <c r="R677" s="256">
        <f>'Future Work- trip % summary'!B682</f>
        <v>0</v>
      </c>
      <c r="S677" s="313">
        <f>'Future Work- trip % summary'!D682</f>
        <v>0</v>
      </c>
      <c r="T677" s="257">
        <f>'Non-survey input values'!$B$26</f>
        <v>220.3</v>
      </c>
      <c r="U677" s="258">
        <f t="shared" si="20"/>
        <v>0</v>
      </c>
      <c r="V677" s="259">
        <f t="shared" si="21"/>
        <v>0</v>
      </c>
      <c r="W677" s="261"/>
      <c r="X677" s="248"/>
      <c r="Y677" s="248"/>
      <c r="Z677" s="248"/>
      <c r="AA677" s="248"/>
    </row>
    <row r="678" spans="1:27" x14ac:dyDescent="0.2">
      <c r="A678" s="248"/>
      <c r="B678" s="248"/>
      <c r="C678" s="248"/>
      <c r="D678" s="248"/>
      <c r="E678" s="248"/>
      <c r="F678" s="248"/>
      <c r="G678" s="248"/>
      <c r="H678" s="248"/>
      <c r="I678" s="248"/>
      <c r="J678" s="248"/>
      <c r="K678" s="248"/>
      <c r="L678" s="248"/>
      <c r="M678" s="248"/>
      <c r="N678" s="248"/>
      <c r="O678" s="248"/>
      <c r="P678" s="248"/>
      <c r="Q678" s="296"/>
      <c r="R678" s="256">
        <f>'Future Work- trip % summary'!B683</f>
        <v>0</v>
      </c>
      <c r="S678" s="313">
        <f>'Future Work- trip % summary'!D683</f>
        <v>0</v>
      </c>
      <c r="T678" s="257">
        <f>'Non-survey input values'!$B$26</f>
        <v>220.3</v>
      </c>
      <c r="U678" s="258">
        <f t="shared" si="20"/>
        <v>0</v>
      </c>
      <c r="V678" s="259">
        <f t="shared" si="21"/>
        <v>0</v>
      </c>
      <c r="W678" s="261"/>
      <c r="X678" s="248"/>
      <c r="Y678" s="248"/>
      <c r="Z678" s="248"/>
      <c r="AA678" s="248"/>
    </row>
    <row r="679" spans="1:27" x14ac:dyDescent="0.2">
      <c r="A679" s="248"/>
      <c r="B679" s="248"/>
      <c r="C679" s="248"/>
      <c r="D679" s="248"/>
      <c r="E679" s="248"/>
      <c r="F679" s="248"/>
      <c r="G679" s="248"/>
      <c r="H679" s="248"/>
      <c r="I679" s="248"/>
      <c r="J679" s="248"/>
      <c r="K679" s="248"/>
      <c r="L679" s="248"/>
      <c r="M679" s="248"/>
      <c r="N679" s="248"/>
      <c r="O679" s="248"/>
      <c r="P679" s="248"/>
      <c r="Q679" s="296"/>
      <c r="R679" s="256">
        <f>'Future Work- trip % summary'!B684</f>
        <v>0</v>
      </c>
      <c r="S679" s="313">
        <f>'Future Work- trip % summary'!D684</f>
        <v>0</v>
      </c>
      <c r="T679" s="257">
        <f>'Non-survey input values'!$B$26</f>
        <v>220.3</v>
      </c>
      <c r="U679" s="258">
        <f t="shared" si="20"/>
        <v>0</v>
      </c>
      <c r="V679" s="259">
        <f t="shared" si="21"/>
        <v>0</v>
      </c>
      <c r="W679" s="261"/>
      <c r="X679" s="248"/>
      <c r="Y679" s="248"/>
      <c r="Z679" s="248"/>
      <c r="AA679" s="248"/>
    </row>
    <row r="680" spans="1:27" x14ac:dyDescent="0.2">
      <c r="A680" s="248"/>
      <c r="B680" s="248"/>
      <c r="C680" s="248"/>
      <c r="D680" s="248"/>
      <c r="E680" s="248"/>
      <c r="F680" s="248"/>
      <c r="G680" s="248"/>
      <c r="H680" s="248"/>
      <c r="I680" s="248"/>
      <c r="J680" s="248"/>
      <c r="K680" s="248"/>
      <c r="L680" s="248"/>
      <c r="M680" s="248"/>
      <c r="N680" s="248"/>
      <c r="O680" s="248"/>
      <c r="P680" s="248"/>
      <c r="Q680" s="296"/>
      <c r="R680" s="256">
        <f>'Future Work- trip % summary'!B685</f>
        <v>0</v>
      </c>
      <c r="S680" s="313">
        <f>'Future Work- trip % summary'!D685</f>
        <v>0</v>
      </c>
      <c r="T680" s="257">
        <f>'Non-survey input values'!$B$26</f>
        <v>220.3</v>
      </c>
      <c r="U680" s="258">
        <f t="shared" si="20"/>
        <v>0</v>
      </c>
      <c r="V680" s="259">
        <f t="shared" si="21"/>
        <v>0</v>
      </c>
      <c r="W680" s="261"/>
      <c r="X680" s="248"/>
      <c r="Y680" s="248"/>
      <c r="Z680" s="248"/>
      <c r="AA680" s="248"/>
    </row>
    <row r="681" spans="1:27" x14ac:dyDescent="0.2">
      <c r="A681" s="248"/>
      <c r="B681" s="248"/>
      <c r="C681" s="248"/>
      <c r="D681" s="248"/>
      <c r="E681" s="248"/>
      <c r="F681" s="248"/>
      <c r="G681" s="248"/>
      <c r="H681" s="248"/>
      <c r="I681" s="248"/>
      <c r="J681" s="248"/>
      <c r="K681" s="248"/>
      <c r="L681" s="248"/>
      <c r="M681" s="248"/>
      <c r="N681" s="248"/>
      <c r="O681" s="248"/>
      <c r="P681" s="248"/>
      <c r="Q681" s="296"/>
      <c r="R681" s="256">
        <f>'Future Work- trip % summary'!B686</f>
        <v>0</v>
      </c>
      <c r="S681" s="313">
        <f>'Future Work- trip % summary'!D686</f>
        <v>0</v>
      </c>
      <c r="T681" s="257">
        <f>'Non-survey input values'!$B$26</f>
        <v>220.3</v>
      </c>
      <c r="U681" s="258">
        <f t="shared" si="20"/>
        <v>0</v>
      </c>
      <c r="V681" s="259">
        <f t="shared" si="21"/>
        <v>0</v>
      </c>
      <c r="W681" s="261"/>
      <c r="X681" s="248"/>
      <c r="Y681" s="248"/>
      <c r="Z681" s="248"/>
      <c r="AA681" s="248"/>
    </row>
    <row r="682" spans="1:27" x14ac:dyDescent="0.2">
      <c r="A682" s="248"/>
      <c r="B682" s="248"/>
      <c r="C682" s="248"/>
      <c r="D682" s="248"/>
      <c r="E682" s="248"/>
      <c r="F682" s="248"/>
      <c r="G682" s="248"/>
      <c r="H682" s="248"/>
      <c r="I682" s="248"/>
      <c r="J682" s="248"/>
      <c r="K682" s="248"/>
      <c r="L682" s="248"/>
      <c r="M682" s="248"/>
      <c r="N682" s="248"/>
      <c r="O682" s="248"/>
      <c r="P682" s="248"/>
      <c r="Q682" s="296"/>
      <c r="R682" s="256">
        <f>'Future Work- trip % summary'!B687</f>
        <v>0</v>
      </c>
      <c r="S682" s="313">
        <f>'Future Work- trip % summary'!D687</f>
        <v>0</v>
      </c>
      <c r="T682" s="257">
        <f>'Non-survey input values'!$B$26</f>
        <v>220.3</v>
      </c>
      <c r="U682" s="258">
        <f t="shared" si="20"/>
        <v>0</v>
      </c>
      <c r="V682" s="259">
        <f t="shared" si="21"/>
        <v>0</v>
      </c>
      <c r="W682" s="261"/>
      <c r="X682" s="248"/>
      <c r="Y682" s="248"/>
      <c r="Z682" s="248"/>
      <c r="AA682" s="248"/>
    </row>
    <row r="683" spans="1:27" x14ac:dyDescent="0.2">
      <c r="A683" s="248"/>
      <c r="B683" s="248"/>
      <c r="C683" s="248"/>
      <c r="D683" s="248"/>
      <c r="E683" s="248"/>
      <c r="F683" s="248"/>
      <c r="G683" s="248"/>
      <c r="H683" s="248"/>
      <c r="I683" s="248"/>
      <c r="J683" s="248"/>
      <c r="K683" s="248"/>
      <c r="L683" s="248"/>
      <c r="M683" s="248"/>
      <c r="N683" s="248"/>
      <c r="O683" s="248"/>
      <c r="P683" s="248"/>
      <c r="Q683" s="296"/>
      <c r="R683" s="256">
        <f>'Future Work- trip % summary'!B688</f>
        <v>0</v>
      </c>
      <c r="S683" s="313">
        <f>'Future Work- trip % summary'!D688</f>
        <v>0</v>
      </c>
      <c r="T683" s="257">
        <f>'Non-survey input values'!$B$26</f>
        <v>220.3</v>
      </c>
      <c r="U683" s="258">
        <f t="shared" si="20"/>
        <v>0</v>
      </c>
      <c r="V683" s="259">
        <f t="shared" si="21"/>
        <v>0</v>
      </c>
      <c r="W683" s="261"/>
      <c r="X683" s="248"/>
      <c r="Y683" s="248"/>
      <c r="Z683" s="248"/>
      <c r="AA683" s="248"/>
    </row>
    <row r="684" spans="1:27" x14ac:dyDescent="0.2">
      <c r="A684" s="248"/>
      <c r="B684" s="248"/>
      <c r="C684" s="248"/>
      <c r="D684" s="248"/>
      <c r="E684" s="248"/>
      <c r="F684" s="248"/>
      <c r="G684" s="248"/>
      <c r="H684" s="248"/>
      <c r="I684" s="248"/>
      <c r="J684" s="248"/>
      <c r="K684" s="248"/>
      <c r="L684" s="248"/>
      <c r="M684" s="248"/>
      <c r="N684" s="248"/>
      <c r="O684" s="248"/>
      <c r="P684" s="248"/>
      <c r="Q684" s="296"/>
      <c r="R684" s="256">
        <f>'Future Work- trip % summary'!B689</f>
        <v>0</v>
      </c>
      <c r="S684" s="313">
        <f>'Future Work- trip % summary'!D689</f>
        <v>0</v>
      </c>
      <c r="T684" s="257">
        <f>'Non-survey input values'!$B$26</f>
        <v>220.3</v>
      </c>
      <c r="U684" s="258">
        <f t="shared" si="20"/>
        <v>0</v>
      </c>
      <c r="V684" s="259">
        <f t="shared" si="21"/>
        <v>0</v>
      </c>
      <c r="W684" s="261"/>
      <c r="X684" s="248"/>
      <c r="Y684" s="248"/>
      <c r="Z684" s="248"/>
      <c r="AA684" s="248"/>
    </row>
    <row r="685" spans="1:27" x14ac:dyDescent="0.2">
      <c r="A685" s="248"/>
      <c r="B685" s="248"/>
      <c r="C685" s="248"/>
      <c r="D685" s="248"/>
      <c r="E685" s="248"/>
      <c r="F685" s="248"/>
      <c r="G685" s="248"/>
      <c r="H685" s="248"/>
      <c r="I685" s="248"/>
      <c r="J685" s="248"/>
      <c r="K685" s="248"/>
      <c r="L685" s="248"/>
      <c r="M685" s="248"/>
      <c r="N685" s="248"/>
      <c r="O685" s="248"/>
      <c r="P685" s="248"/>
      <c r="Q685" s="296"/>
      <c r="R685" s="256">
        <f>'Future Work- trip % summary'!B690</f>
        <v>0</v>
      </c>
      <c r="S685" s="313">
        <f>'Future Work- trip % summary'!D690</f>
        <v>0</v>
      </c>
      <c r="T685" s="257">
        <f>'Non-survey input values'!$B$26</f>
        <v>220.3</v>
      </c>
      <c r="U685" s="258">
        <f t="shared" si="20"/>
        <v>0</v>
      </c>
      <c r="V685" s="259">
        <f t="shared" si="21"/>
        <v>0</v>
      </c>
      <c r="W685" s="261"/>
      <c r="X685" s="248"/>
      <c r="Y685" s="248"/>
      <c r="Z685" s="248"/>
      <c r="AA685" s="248"/>
    </row>
    <row r="686" spans="1:27" x14ac:dyDescent="0.2">
      <c r="A686" s="248"/>
      <c r="B686" s="248"/>
      <c r="C686" s="248"/>
      <c r="D686" s="248"/>
      <c r="E686" s="248"/>
      <c r="F686" s="248"/>
      <c r="G686" s="248"/>
      <c r="H686" s="248"/>
      <c r="I686" s="248"/>
      <c r="J686" s="248"/>
      <c r="K686" s="248"/>
      <c r="L686" s="248"/>
      <c r="M686" s="248"/>
      <c r="N686" s="248"/>
      <c r="O686" s="248"/>
      <c r="P686" s="248"/>
      <c r="Q686" s="296"/>
      <c r="R686" s="256">
        <f>'Future Work- trip % summary'!B691</f>
        <v>0</v>
      </c>
      <c r="S686" s="313">
        <f>'Future Work- trip % summary'!D691</f>
        <v>0</v>
      </c>
      <c r="T686" s="257">
        <f>'Non-survey input values'!$B$26</f>
        <v>220.3</v>
      </c>
      <c r="U686" s="258">
        <f t="shared" si="20"/>
        <v>0</v>
      </c>
      <c r="V686" s="259">
        <f t="shared" si="21"/>
        <v>0</v>
      </c>
      <c r="W686" s="261"/>
      <c r="X686" s="248"/>
      <c r="Y686" s="248"/>
      <c r="Z686" s="248"/>
      <c r="AA686" s="248"/>
    </row>
    <row r="687" spans="1:27" x14ac:dyDescent="0.2">
      <c r="A687" s="248"/>
      <c r="B687" s="248"/>
      <c r="C687" s="248"/>
      <c r="D687" s="248"/>
      <c r="E687" s="248"/>
      <c r="F687" s="248"/>
      <c r="G687" s="248"/>
      <c r="H687" s="248"/>
      <c r="I687" s="248"/>
      <c r="J687" s="248"/>
      <c r="K687" s="248"/>
      <c r="L687" s="248"/>
      <c r="M687" s="248"/>
      <c r="N687" s="248"/>
      <c r="O687" s="248"/>
      <c r="P687" s="248"/>
      <c r="Q687" s="296"/>
      <c r="R687" s="256">
        <f>'Future Work- trip % summary'!B692</f>
        <v>0</v>
      </c>
      <c r="S687" s="313">
        <f>'Future Work- trip % summary'!D692</f>
        <v>0</v>
      </c>
      <c r="T687" s="257">
        <f>'Non-survey input values'!$B$26</f>
        <v>220.3</v>
      </c>
      <c r="U687" s="258">
        <f t="shared" si="20"/>
        <v>0</v>
      </c>
      <c r="V687" s="259">
        <f t="shared" si="21"/>
        <v>0</v>
      </c>
      <c r="W687" s="261"/>
      <c r="X687" s="248"/>
      <c r="Y687" s="248"/>
      <c r="Z687" s="248"/>
      <c r="AA687" s="248"/>
    </row>
    <row r="688" spans="1:27" x14ac:dyDescent="0.2">
      <c r="A688" s="248"/>
      <c r="B688" s="248"/>
      <c r="C688" s="248"/>
      <c r="D688" s="248"/>
      <c r="E688" s="248"/>
      <c r="F688" s="248"/>
      <c r="G688" s="248"/>
      <c r="H688" s="248"/>
      <c r="I688" s="248"/>
      <c r="J688" s="248"/>
      <c r="K688" s="248"/>
      <c r="L688" s="248"/>
      <c r="M688" s="248"/>
      <c r="N688" s="248"/>
      <c r="O688" s="248"/>
      <c r="P688" s="248"/>
      <c r="Q688" s="296"/>
      <c r="R688" s="256">
        <f>'Future Work- trip % summary'!B693</f>
        <v>0</v>
      </c>
      <c r="S688" s="313">
        <f>'Future Work- trip % summary'!D693</f>
        <v>0</v>
      </c>
      <c r="T688" s="257">
        <f>'Non-survey input values'!$B$26</f>
        <v>220.3</v>
      </c>
      <c r="U688" s="258">
        <f t="shared" si="20"/>
        <v>0</v>
      </c>
      <c r="V688" s="259">
        <f t="shared" si="21"/>
        <v>0</v>
      </c>
      <c r="W688" s="261"/>
      <c r="X688" s="248"/>
      <c r="Y688" s="248"/>
      <c r="Z688" s="248"/>
      <c r="AA688" s="248"/>
    </row>
    <row r="689" spans="1:27" x14ac:dyDescent="0.2">
      <c r="A689" s="248"/>
      <c r="B689" s="248"/>
      <c r="C689" s="248"/>
      <c r="D689" s="248"/>
      <c r="E689" s="248"/>
      <c r="F689" s="248"/>
      <c r="G689" s="248"/>
      <c r="H689" s="248"/>
      <c r="I689" s="248"/>
      <c r="J689" s="248"/>
      <c r="K689" s="248"/>
      <c r="L689" s="248"/>
      <c r="M689" s="248"/>
      <c r="N689" s="248"/>
      <c r="O689" s="248"/>
      <c r="P689" s="248"/>
      <c r="Q689" s="296"/>
      <c r="R689" s="256">
        <f>'Future Work- trip % summary'!B694</f>
        <v>0</v>
      </c>
      <c r="S689" s="313">
        <f>'Future Work- trip % summary'!D694</f>
        <v>0</v>
      </c>
      <c r="T689" s="257">
        <f>'Non-survey input values'!$B$26</f>
        <v>220.3</v>
      </c>
      <c r="U689" s="258">
        <f t="shared" si="20"/>
        <v>0</v>
      </c>
      <c r="V689" s="259">
        <f t="shared" si="21"/>
        <v>0</v>
      </c>
      <c r="W689" s="261"/>
      <c r="X689" s="248"/>
      <c r="Y689" s="248"/>
      <c r="Z689" s="248"/>
      <c r="AA689" s="248"/>
    </row>
    <row r="690" spans="1:27" x14ac:dyDescent="0.2">
      <c r="A690" s="248"/>
      <c r="B690" s="248"/>
      <c r="C690" s="248"/>
      <c r="D690" s="248"/>
      <c r="E690" s="248"/>
      <c r="F690" s="248"/>
      <c r="G690" s="248"/>
      <c r="H690" s="248"/>
      <c r="I690" s="248"/>
      <c r="J690" s="248"/>
      <c r="K690" s="248"/>
      <c r="L690" s="248"/>
      <c r="M690" s="248"/>
      <c r="N690" s="248"/>
      <c r="O690" s="248"/>
      <c r="P690" s="248"/>
      <c r="Q690" s="296"/>
      <c r="R690" s="256">
        <f>'Future Work- trip % summary'!B695</f>
        <v>0</v>
      </c>
      <c r="S690" s="313">
        <f>'Future Work- trip % summary'!D695</f>
        <v>0</v>
      </c>
      <c r="T690" s="257">
        <f>'Non-survey input values'!$B$26</f>
        <v>220.3</v>
      </c>
      <c r="U690" s="258">
        <f t="shared" si="20"/>
        <v>0</v>
      </c>
      <c r="V690" s="259">
        <f t="shared" si="21"/>
        <v>0</v>
      </c>
      <c r="W690" s="261"/>
      <c r="X690" s="248"/>
      <c r="Y690" s="248"/>
      <c r="Z690" s="248"/>
      <c r="AA690" s="248"/>
    </row>
    <row r="691" spans="1:27" x14ac:dyDescent="0.2">
      <c r="A691" s="248"/>
      <c r="B691" s="248"/>
      <c r="C691" s="248"/>
      <c r="D691" s="248"/>
      <c r="E691" s="248"/>
      <c r="F691" s="248"/>
      <c r="G691" s="248"/>
      <c r="H691" s="248"/>
      <c r="I691" s="248"/>
      <c r="J691" s="248"/>
      <c r="K691" s="248"/>
      <c r="L691" s="248"/>
      <c r="M691" s="248"/>
      <c r="N691" s="248"/>
      <c r="O691" s="248"/>
      <c r="P691" s="248"/>
      <c r="Q691" s="296"/>
      <c r="R691" s="256">
        <f>'Future Work- trip % summary'!B696</f>
        <v>0</v>
      </c>
      <c r="S691" s="313">
        <f>'Future Work- trip % summary'!D696</f>
        <v>0</v>
      </c>
      <c r="T691" s="257">
        <f>'Non-survey input values'!$B$26</f>
        <v>220.3</v>
      </c>
      <c r="U691" s="258">
        <f t="shared" si="20"/>
        <v>0</v>
      </c>
      <c r="V691" s="259">
        <f t="shared" si="21"/>
        <v>0</v>
      </c>
      <c r="W691" s="261"/>
      <c r="X691" s="248"/>
      <c r="Y691" s="248"/>
      <c r="Z691" s="248"/>
      <c r="AA691" s="248"/>
    </row>
    <row r="692" spans="1:27" x14ac:dyDescent="0.2">
      <c r="A692" s="248"/>
      <c r="B692" s="248"/>
      <c r="C692" s="248"/>
      <c r="D692" s="248"/>
      <c r="E692" s="248"/>
      <c r="F692" s="248"/>
      <c r="G692" s="248"/>
      <c r="H692" s="248"/>
      <c r="I692" s="248"/>
      <c r="J692" s="248"/>
      <c r="K692" s="248"/>
      <c r="L692" s="248"/>
      <c r="M692" s="248"/>
      <c r="N692" s="248"/>
      <c r="O692" s="248"/>
      <c r="P692" s="248"/>
      <c r="Q692" s="296"/>
      <c r="R692" s="256">
        <f>'Future Work- trip % summary'!B697</f>
        <v>0</v>
      </c>
      <c r="S692" s="313">
        <f>'Future Work- trip % summary'!D697</f>
        <v>0</v>
      </c>
      <c r="T692" s="257">
        <f>'Non-survey input values'!$B$26</f>
        <v>220.3</v>
      </c>
      <c r="U692" s="258">
        <f t="shared" si="20"/>
        <v>0</v>
      </c>
      <c r="V692" s="259">
        <f t="shared" si="21"/>
        <v>0</v>
      </c>
      <c r="W692" s="261"/>
      <c r="X692" s="248"/>
      <c r="Y692" s="248"/>
      <c r="Z692" s="248"/>
      <c r="AA692" s="248"/>
    </row>
    <row r="693" spans="1:27" x14ac:dyDescent="0.2">
      <c r="A693" s="248"/>
      <c r="B693" s="248"/>
      <c r="C693" s="248"/>
      <c r="D693" s="248"/>
      <c r="E693" s="248"/>
      <c r="F693" s="248"/>
      <c r="G693" s="248"/>
      <c r="H693" s="248"/>
      <c r="I693" s="248"/>
      <c r="J693" s="248"/>
      <c r="K693" s="248"/>
      <c r="L693" s="248"/>
      <c r="M693" s="248"/>
      <c r="N693" s="248"/>
      <c r="O693" s="248"/>
      <c r="P693" s="248"/>
      <c r="Q693" s="296"/>
      <c r="R693" s="256">
        <f>'Future Work- trip % summary'!B698</f>
        <v>0</v>
      </c>
      <c r="S693" s="313">
        <f>'Future Work- trip % summary'!D698</f>
        <v>0</v>
      </c>
      <c r="T693" s="257">
        <f>'Non-survey input values'!$B$26</f>
        <v>220.3</v>
      </c>
      <c r="U693" s="258">
        <f t="shared" si="20"/>
        <v>0</v>
      </c>
      <c r="V693" s="259">
        <f t="shared" si="21"/>
        <v>0</v>
      </c>
      <c r="W693" s="261"/>
      <c r="X693" s="248"/>
      <c r="Y693" s="248"/>
      <c r="Z693" s="248"/>
      <c r="AA693" s="248"/>
    </row>
    <row r="694" spans="1:27" x14ac:dyDescent="0.2">
      <c r="A694" s="248"/>
      <c r="B694" s="248"/>
      <c r="C694" s="248"/>
      <c r="D694" s="248"/>
      <c r="E694" s="248"/>
      <c r="F694" s="248"/>
      <c r="G694" s="248"/>
      <c r="H694" s="248"/>
      <c r="I694" s="248"/>
      <c r="J694" s="248"/>
      <c r="K694" s="248"/>
      <c r="L694" s="248"/>
      <c r="M694" s="248"/>
      <c r="N694" s="248"/>
      <c r="O694" s="248"/>
      <c r="P694" s="248"/>
      <c r="Q694" s="296"/>
      <c r="R694" s="256">
        <f>'Future Work- trip % summary'!B699</f>
        <v>0</v>
      </c>
      <c r="S694" s="313">
        <f>'Future Work- trip % summary'!D699</f>
        <v>0</v>
      </c>
      <c r="T694" s="257">
        <f>'Non-survey input values'!$B$26</f>
        <v>220.3</v>
      </c>
      <c r="U694" s="258">
        <f t="shared" si="20"/>
        <v>0</v>
      </c>
      <c r="V694" s="259">
        <f t="shared" si="21"/>
        <v>0</v>
      </c>
      <c r="W694" s="261"/>
      <c r="X694" s="248"/>
      <c r="Y694" s="248"/>
      <c r="Z694" s="248"/>
      <c r="AA694" s="248"/>
    </row>
    <row r="695" spans="1:27" x14ac:dyDescent="0.2">
      <c r="A695" s="248"/>
      <c r="B695" s="248"/>
      <c r="C695" s="248"/>
      <c r="D695" s="248"/>
      <c r="E695" s="248"/>
      <c r="F695" s="248"/>
      <c r="G695" s="248"/>
      <c r="H695" s="248"/>
      <c r="I695" s="248"/>
      <c r="J695" s="248"/>
      <c r="K695" s="248"/>
      <c r="L695" s="248"/>
      <c r="M695" s="248"/>
      <c r="N695" s="248"/>
      <c r="O695" s="248"/>
      <c r="P695" s="248"/>
      <c r="Q695" s="296"/>
      <c r="R695" s="256">
        <f>'Future Work- trip % summary'!B700</f>
        <v>0</v>
      </c>
      <c r="S695" s="313">
        <f>'Future Work- trip % summary'!D700</f>
        <v>0</v>
      </c>
      <c r="T695" s="257">
        <f>'Non-survey input values'!$B$26</f>
        <v>220.3</v>
      </c>
      <c r="U695" s="258">
        <f t="shared" si="20"/>
        <v>0</v>
      </c>
      <c r="V695" s="259">
        <f t="shared" si="21"/>
        <v>0</v>
      </c>
      <c r="W695" s="261"/>
      <c r="X695" s="248"/>
      <c r="Y695" s="248"/>
      <c r="Z695" s="248"/>
      <c r="AA695" s="248"/>
    </row>
    <row r="696" spans="1:27" x14ac:dyDescent="0.2">
      <c r="A696" s="248"/>
      <c r="B696" s="248"/>
      <c r="C696" s="248"/>
      <c r="D696" s="248"/>
      <c r="E696" s="248"/>
      <c r="F696" s="248"/>
      <c r="G696" s="248"/>
      <c r="H696" s="248"/>
      <c r="I696" s="248"/>
      <c r="J696" s="248"/>
      <c r="K696" s="248"/>
      <c r="L696" s="248"/>
      <c r="M696" s="248"/>
      <c r="N696" s="248"/>
      <c r="O696" s="248"/>
      <c r="P696" s="248"/>
      <c r="Q696" s="296"/>
      <c r="R696" s="256">
        <f>'Future Work- trip % summary'!B701</f>
        <v>0</v>
      </c>
      <c r="S696" s="313">
        <f>'Future Work- trip % summary'!D701</f>
        <v>0</v>
      </c>
      <c r="T696" s="257">
        <f>'Non-survey input values'!$B$26</f>
        <v>220.3</v>
      </c>
      <c r="U696" s="258">
        <f t="shared" si="20"/>
        <v>0</v>
      </c>
      <c r="V696" s="259">
        <f t="shared" si="21"/>
        <v>0</v>
      </c>
      <c r="W696" s="261"/>
      <c r="X696" s="248"/>
      <c r="Y696" s="248"/>
      <c r="Z696" s="248"/>
      <c r="AA696" s="248"/>
    </row>
    <row r="697" spans="1:27" x14ac:dyDescent="0.2">
      <c r="A697" s="248"/>
      <c r="B697" s="248"/>
      <c r="C697" s="248"/>
      <c r="D697" s="248"/>
      <c r="E697" s="248"/>
      <c r="F697" s="248"/>
      <c r="G697" s="248"/>
      <c r="H697" s="248"/>
      <c r="I697" s="248"/>
      <c r="J697" s="248"/>
      <c r="K697" s="248"/>
      <c r="L697" s="248"/>
      <c r="M697" s="248"/>
      <c r="N697" s="248"/>
      <c r="O697" s="248"/>
      <c r="P697" s="248"/>
      <c r="Q697" s="296"/>
      <c r="R697" s="256">
        <f>'Future Work- trip % summary'!B702</f>
        <v>0</v>
      </c>
      <c r="S697" s="313">
        <f>'Future Work- trip % summary'!D702</f>
        <v>0</v>
      </c>
      <c r="T697" s="257">
        <f>'Non-survey input values'!$B$26</f>
        <v>220.3</v>
      </c>
      <c r="U697" s="258">
        <f t="shared" si="20"/>
        <v>0</v>
      </c>
      <c r="V697" s="259">
        <f t="shared" si="21"/>
        <v>0</v>
      </c>
      <c r="W697" s="261"/>
      <c r="X697" s="248"/>
      <c r="Y697" s="248"/>
      <c r="Z697" s="248"/>
      <c r="AA697" s="248"/>
    </row>
    <row r="698" spans="1:27" x14ac:dyDescent="0.2">
      <c r="A698" s="248"/>
      <c r="B698" s="248"/>
      <c r="C698" s="248"/>
      <c r="D698" s="248"/>
      <c r="E698" s="248"/>
      <c r="F698" s="248"/>
      <c r="G698" s="248"/>
      <c r="H698" s="248"/>
      <c r="I698" s="248"/>
      <c r="J698" s="248"/>
      <c r="K698" s="248"/>
      <c r="L698" s="248"/>
      <c r="M698" s="248"/>
      <c r="N698" s="248"/>
      <c r="O698" s="248"/>
      <c r="P698" s="248"/>
      <c r="Q698" s="296"/>
      <c r="R698" s="256">
        <f>'Future Work- trip % summary'!B703</f>
        <v>0</v>
      </c>
      <c r="S698" s="313">
        <f>'Future Work- trip % summary'!D703</f>
        <v>0</v>
      </c>
      <c r="T698" s="257">
        <f>'Non-survey input values'!$B$26</f>
        <v>220.3</v>
      </c>
      <c r="U698" s="258">
        <f t="shared" si="20"/>
        <v>0</v>
      </c>
      <c r="V698" s="259">
        <f t="shared" si="21"/>
        <v>0</v>
      </c>
      <c r="W698" s="261"/>
      <c r="X698" s="248"/>
      <c r="Y698" s="248"/>
      <c r="Z698" s="248"/>
      <c r="AA698" s="248"/>
    </row>
    <row r="699" spans="1:27" x14ac:dyDescent="0.2">
      <c r="A699" s="248"/>
      <c r="B699" s="248"/>
      <c r="C699" s="248"/>
      <c r="D699" s="248"/>
      <c r="E699" s="248"/>
      <c r="F699" s="248"/>
      <c r="G699" s="248"/>
      <c r="H699" s="248"/>
      <c r="I699" s="248"/>
      <c r="J699" s="248"/>
      <c r="K699" s="248"/>
      <c r="L699" s="248"/>
      <c r="M699" s="248"/>
      <c r="N699" s="248"/>
      <c r="O699" s="248"/>
      <c r="P699" s="248"/>
      <c r="Q699" s="296"/>
      <c r="R699" s="256">
        <f>'Future Work- trip % summary'!B704</f>
        <v>0</v>
      </c>
      <c r="S699" s="313">
        <f>'Future Work- trip % summary'!D704</f>
        <v>0</v>
      </c>
      <c r="T699" s="257">
        <f>'Non-survey input values'!$B$26</f>
        <v>220.3</v>
      </c>
      <c r="U699" s="258">
        <f t="shared" si="20"/>
        <v>0</v>
      </c>
      <c r="V699" s="259">
        <f t="shared" si="21"/>
        <v>0</v>
      </c>
      <c r="W699" s="261"/>
      <c r="X699" s="248"/>
      <c r="Y699" s="248"/>
      <c r="Z699" s="248"/>
      <c r="AA699" s="248"/>
    </row>
    <row r="700" spans="1:27" x14ac:dyDescent="0.2">
      <c r="A700" s="248"/>
      <c r="B700" s="248"/>
      <c r="C700" s="248"/>
      <c r="D700" s="248"/>
      <c r="E700" s="248"/>
      <c r="F700" s="248"/>
      <c r="G700" s="248"/>
      <c r="H700" s="248"/>
      <c r="I700" s="248"/>
      <c r="J700" s="248"/>
      <c r="K700" s="248"/>
      <c r="L700" s="248"/>
      <c r="M700" s="248"/>
      <c r="N700" s="248"/>
      <c r="O700" s="248"/>
      <c r="P700" s="248"/>
      <c r="Q700" s="296"/>
      <c r="R700" s="256">
        <f>'Future Work- trip % summary'!B705</f>
        <v>0</v>
      </c>
      <c r="S700" s="313">
        <f>'Future Work- trip % summary'!D705</f>
        <v>0</v>
      </c>
      <c r="T700" s="257">
        <f>'Non-survey input values'!$B$26</f>
        <v>220.3</v>
      </c>
      <c r="U700" s="258">
        <f t="shared" si="20"/>
        <v>0</v>
      </c>
      <c r="V700" s="259">
        <f t="shared" si="21"/>
        <v>0</v>
      </c>
      <c r="W700" s="261"/>
      <c r="X700" s="248"/>
      <c r="Y700" s="248"/>
      <c r="Z700" s="248"/>
      <c r="AA700" s="248"/>
    </row>
    <row r="701" spans="1:27" x14ac:dyDescent="0.2">
      <c r="A701" s="248"/>
      <c r="B701" s="248"/>
      <c r="C701" s="248"/>
      <c r="D701" s="248"/>
      <c r="E701" s="248"/>
      <c r="F701" s="248"/>
      <c r="G701" s="248"/>
      <c r="H701" s="248"/>
      <c r="I701" s="248"/>
      <c r="J701" s="248"/>
      <c r="K701" s="248"/>
      <c r="L701" s="248"/>
      <c r="M701" s="248"/>
      <c r="N701" s="248"/>
      <c r="O701" s="248"/>
      <c r="P701" s="283"/>
      <c r="Q701" s="248"/>
      <c r="R701" s="248"/>
      <c r="S701" s="248"/>
      <c r="T701" s="248"/>
      <c r="U701" s="248"/>
      <c r="V701" s="248"/>
      <c r="W701" s="283"/>
      <c r="X701" s="248"/>
      <c r="Y701" s="248"/>
      <c r="Z701" s="248"/>
      <c r="AA701" s="248"/>
    </row>
    <row r="702" spans="1:27" x14ac:dyDescent="0.2">
      <c r="A702" s="248"/>
      <c r="B702" s="248"/>
      <c r="C702" s="248"/>
      <c r="D702" s="248"/>
      <c r="E702" s="248"/>
      <c r="F702" s="248"/>
      <c r="G702" s="248"/>
      <c r="H702" s="248"/>
      <c r="I702" s="248"/>
      <c r="J702" s="248"/>
      <c r="K702" s="248"/>
      <c r="L702" s="248"/>
      <c r="M702" s="248"/>
      <c r="N702" s="248"/>
      <c r="O702" s="248"/>
      <c r="P702" s="283"/>
      <c r="Q702" s="248"/>
      <c r="R702" s="248"/>
      <c r="S702" s="248"/>
      <c r="T702" s="248"/>
      <c r="U702" s="248"/>
      <c r="V702" s="248"/>
      <c r="W702" s="283"/>
      <c r="X702" s="248"/>
      <c r="Y702" s="248"/>
      <c r="Z702" s="248"/>
      <c r="AA702" s="248"/>
    </row>
    <row r="703" spans="1:27" ht="15" thickBot="1" x14ac:dyDescent="0.25">
      <c r="A703" s="485"/>
      <c r="B703" s="485"/>
      <c r="C703" s="485"/>
      <c r="D703" s="485"/>
      <c r="E703" s="485"/>
      <c r="F703" s="485"/>
      <c r="G703" s="485"/>
      <c r="H703" s="485"/>
      <c r="I703" s="485"/>
      <c r="J703" s="485"/>
      <c r="K703" s="485"/>
      <c r="L703" s="485"/>
      <c r="M703" s="485"/>
      <c r="N703" s="485"/>
      <c r="O703" s="485"/>
      <c r="P703" s="488"/>
      <c r="Q703" s="485"/>
      <c r="R703" s="485"/>
      <c r="S703" s="485"/>
      <c r="T703" s="485"/>
      <c r="U703" s="485"/>
      <c r="V703" s="485"/>
      <c r="W703" s="488"/>
      <c r="X703" s="248"/>
      <c r="Y703" s="248"/>
      <c r="Z703" s="248"/>
      <c r="AA703" s="248"/>
    </row>
    <row r="704" spans="1:27" x14ac:dyDescent="0.2">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row>
    <row r="705" spans="1:27" x14ac:dyDescent="0.2">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row>
    <row r="706" spans="1:27" x14ac:dyDescent="0.2">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row>
    <row r="707" spans="1:27" x14ac:dyDescent="0.2">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row>
  </sheetData>
  <mergeCells count="5">
    <mergeCell ref="D5:P5"/>
    <mergeCell ref="A6:P6"/>
    <mergeCell ref="A7:P7"/>
    <mergeCell ref="A8:P8"/>
    <mergeCell ref="A9:P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7F57A-CBB2-4A46-B160-CEC6718EEC28}">
  <sheetPr codeName="Sheet9">
    <tabColor theme="9" tint="0.79998168889431442"/>
  </sheetPr>
  <dimension ref="B2:AI27"/>
  <sheetViews>
    <sheetView zoomScale="70" zoomScaleNormal="70" workbookViewId="0">
      <selection activeCell="A18" sqref="A18"/>
    </sheetView>
  </sheetViews>
  <sheetFormatPr defaultRowHeight="15" x14ac:dyDescent="0.25"/>
  <cols>
    <col min="1" max="1" width="91.28515625" bestFit="1" customWidth="1"/>
    <col min="2" max="2" width="17.85546875" bestFit="1" customWidth="1"/>
    <col min="3" max="3" width="17.7109375" bestFit="1" customWidth="1"/>
    <col min="4" max="4" width="19.140625" bestFit="1" customWidth="1"/>
    <col min="5" max="5" width="21" bestFit="1" customWidth="1"/>
    <col min="7" max="7" width="17.85546875" bestFit="1" customWidth="1"/>
    <col min="8" max="8" width="17.7109375" bestFit="1" customWidth="1"/>
    <col min="9" max="9" width="19.140625" bestFit="1" customWidth="1"/>
    <col min="10" max="10" width="21" bestFit="1" customWidth="1"/>
    <col min="12" max="12" width="49.7109375" bestFit="1" customWidth="1"/>
    <col min="13" max="13" width="19.140625" bestFit="1" customWidth="1"/>
    <col min="14" max="15" width="21" bestFit="1" customWidth="1"/>
    <col min="17" max="17" width="49.7109375" bestFit="1" customWidth="1"/>
    <col min="18" max="18" width="19.140625" bestFit="1" customWidth="1"/>
    <col min="19" max="20" width="21" bestFit="1" customWidth="1"/>
    <col min="22" max="22" width="49.7109375" bestFit="1" customWidth="1"/>
    <col min="23" max="23" width="19.140625" bestFit="1" customWidth="1"/>
    <col min="24" max="25" width="21" bestFit="1" customWidth="1"/>
    <col min="27" max="27" width="49.7109375" bestFit="1" customWidth="1"/>
    <col min="28" max="28" width="19.140625" bestFit="1" customWidth="1"/>
    <col min="29" max="30" width="21" bestFit="1" customWidth="1"/>
    <col min="32" max="32" width="49.7109375" bestFit="1" customWidth="1"/>
    <col min="33" max="33" width="19.140625" bestFit="1" customWidth="1"/>
    <col min="34" max="35" width="21" bestFit="1" customWidth="1"/>
  </cols>
  <sheetData>
    <row r="2" spans="2:35" x14ac:dyDescent="0.25">
      <c r="B2" s="187" t="s">
        <v>317</v>
      </c>
      <c r="G2" s="187" t="s">
        <v>11</v>
      </c>
      <c r="L2" s="187" t="s">
        <v>12</v>
      </c>
      <c r="Q2" s="187" t="s">
        <v>13</v>
      </c>
      <c r="V2" s="187" t="s">
        <v>14</v>
      </c>
      <c r="AA2" s="187" t="s">
        <v>15</v>
      </c>
      <c r="AF2" s="187" t="s">
        <v>16</v>
      </c>
    </row>
    <row r="3" spans="2:35" x14ac:dyDescent="0.25">
      <c r="B3" s="187" t="s">
        <v>287</v>
      </c>
      <c r="G3" s="187" t="s">
        <v>289</v>
      </c>
      <c r="L3" s="187" t="s">
        <v>291</v>
      </c>
      <c r="Q3" s="187" t="s">
        <v>293</v>
      </c>
      <c r="V3" s="187" t="s">
        <v>295</v>
      </c>
      <c r="AA3" s="187" t="s">
        <v>297</v>
      </c>
      <c r="AF3" s="187" t="s">
        <v>299</v>
      </c>
    </row>
    <row r="4" spans="2:35" x14ac:dyDescent="0.25">
      <c r="B4" t="s">
        <v>660</v>
      </c>
      <c r="G4" t="s">
        <v>660</v>
      </c>
      <c r="L4" t="s">
        <v>660</v>
      </c>
      <c r="Q4" t="s">
        <v>660</v>
      </c>
      <c r="V4" t="s">
        <v>660</v>
      </c>
      <c r="AA4" t="s">
        <v>660</v>
      </c>
      <c r="AF4" t="s">
        <v>660</v>
      </c>
    </row>
    <row r="6" spans="2:35" x14ac:dyDescent="0.25">
      <c r="B6" s="309" t="s">
        <v>33</v>
      </c>
      <c r="C6" t="s">
        <v>45</v>
      </c>
      <c r="G6" s="309" t="s">
        <v>33</v>
      </c>
      <c r="H6" t="s">
        <v>45</v>
      </c>
      <c r="L6" s="309" t="s">
        <v>33</v>
      </c>
      <c r="M6" t="s">
        <v>45</v>
      </c>
      <c r="Q6" s="309" t="s">
        <v>33</v>
      </c>
      <c r="R6" t="s">
        <v>45</v>
      </c>
      <c r="V6" s="309" t="s">
        <v>33</v>
      </c>
      <c r="W6" t="s">
        <v>45</v>
      </c>
      <c r="AA6" s="309" t="s">
        <v>33</v>
      </c>
      <c r="AB6" t="s">
        <v>45</v>
      </c>
      <c r="AF6" s="309" t="s">
        <v>33</v>
      </c>
      <c r="AG6" t="s">
        <v>45</v>
      </c>
    </row>
    <row r="7" spans="2:35" x14ac:dyDescent="0.25">
      <c r="B7" s="309" t="s">
        <v>10</v>
      </c>
      <c r="C7" t="s">
        <v>661</v>
      </c>
      <c r="G7" s="309" t="s">
        <v>11</v>
      </c>
      <c r="H7" t="s">
        <v>661</v>
      </c>
      <c r="L7" s="309" t="s">
        <v>12</v>
      </c>
      <c r="M7" t="s">
        <v>661</v>
      </c>
      <c r="Q7" s="309" t="s">
        <v>13</v>
      </c>
      <c r="R7" t="s">
        <v>661</v>
      </c>
      <c r="V7" s="309" t="s">
        <v>14</v>
      </c>
      <c r="W7" t="s">
        <v>661</v>
      </c>
      <c r="AA7" s="309" t="s">
        <v>15</v>
      </c>
      <c r="AB7" t="s">
        <v>661</v>
      </c>
      <c r="AF7" s="309" t="s">
        <v>16</v>
      </c>
      <c r="AG7" t="s">
        <v>661</v>
      </c>
    </row>
    <row r="9" spans="2:35" x14ac:dyDescent="0.25">
      <c r="B9" t="s">
        <v>662</v>
      </c>
      <c r="C9" t="s">
        <v>663</v>
      </c>
      <c r="D9" t="s">
        <v>664</v>
      </c>
      <c r="G9" t="s">
        <v>662</v>
      </c>
      <c r="H9" t="s">
        <v>663</v>
      </c>
      <c r="I9" t="s">
        <v>664</v>
      </c>
      <c r="L9" t="s">
        <v>662</v>
      </c>
      <c r="M9" t="s">
        <v>663</v>
      </c>
      <c r="N9" t="s">
        <v>664</v>
      </c>
      <c r="Q9" t="s">
        <v>662</v>
      </c>
      <c r="R9" t="s">
        <v>663</v>
      </c>
      <c r="S9" t="s">
        <v>664</v>
      </c>
      <c r="V9" t="s">
        <v>662</v>
      </c>
      <c r="W9" t="s">
        <v>663</v>
      </c>
      <c r="X9" t="s">
        <v>664</v>
      </c>
      <c r="AA9" t="s">
        <v>662</v>
      </c>
      <c r="AB9" t="s">
        <v>663</v>
      </c>
      <c r="AC9" t="s">
        <v>664</v>
      </c>
      <c r="AF9" t="s">
        <v>662</v>
      </c>
      <c r="AG9" t="s">
        <v>663</v>
      </c>
      <c r="AH9" t="s">
        <v>664</v>
      </c>
    </row>
    <row r="10" spans="2:35" x14ac:dyDescent="0.25">
      <c r="B10">
        <v>261.465117328384</v>
      </c>
      <c r="C10" s="311">
        <v>1</v>
      </c>
      <c r="D10">
        <v>254</v>
      </c>
      <c r="G10">
        <v>261.465117328384</v>
      </c>
      <c r="H10" s="311">
        <v>1</v>
      </c>
      <c r="I10">
        <v>254</v>
      </c>
      <c r="L10">
        <v>261.465117328384</v>
      </c>
      <c r="M10" s="311">
        <v>1</v>
      </c>
      <c r="N10">
        <v>254</v>
      </c>
      <c r="Q10">
        <v>261.465117328384</v>
      </c>
      <c r="R10" s="311">
        <v>1</v>
      </c>
      <c r="S10">
        <v>254</v>
      </c>
      <c r="V10">
        <v>261.465117328384</v>
      </c>
      <c r="W10" s="311">
        <v>1</v>
      </c>
      <c r="X10">
        <v>254</v>
      </c>
      <c r="AA10">
        <v>261.465117328384</v>
      </c>
      <c r="AB10" s="311">
        <v>1</v>
      </c>
      <c r="AC10">
        <v>254</v>
      </c>
      <c r="AF10">
        <v>261.465117328384</v>
      </c>
      <c r="AG10" s="311">
        <v>1</v>
      </c>
      <c r="AH10">
        <v>254</v>
      </c>
    </row>
    <row r="13" spans="2:35" x14ac:dyDescent="0.25">
      <c r="B13" s="309" t="s">
        <v>33</v>
      </c>
      <c r="C13" t="s">
        <v>45</v>
      </c>
      <c r="G13" s="309" t="s">
        <v>33</v>
      </c>
      <c r="H13" t="s">
        <v>45</v>
      </c>
      <c r="L13" s="309" t="s">
        <v>33</v>
      </c>
      <c r="M13" t="s">
        <v>45</v>
      </c>
      <c r="Q13" s="309" t="s">
        <v>33</v>
      </c>
      <c r="R13" t="s">
        <v>45</v>
      </c>
      <c r="V13" s="309" t="s">
        <v>33</v>
      </c>
      <c r="W13" t="s">
        <v>45</v>
      </c>
      <c r="AA13" s="309" t="s">
        <v>33</v>
      </c>
      <c r="AB13" t="s">
        <v>45</v>
      </c>
      <c r="AF13" s="309" t="s">
        <v>33</v>
      </c>
      <c r="AG13" t="s">
        <v>45</v>
      </c>
    </row>
    <row r="15" spans="2:35" x14ac:dyDescent="0.25">
      <c r="B15" s="309" t="s">
        <v>665</v>
      </c>
      <c r="C15" t="s">
        <v>662</v>
      </c>
      <c r="D15" t="s">
        <v>663</v>
      </c>
      <c r="E15" t="s">
        <v>664</v>
      </c>
      <c r="G15" s="309" t="s">
        <v>665</v>
      </c>
      <c r="H15" t="s">
        <v>662</v>
      </c>
      <c r="I15" t="s">
        <v>663</v>
      </c>
      <c r="J15" t="s">
        <v>664</v>
      </c>
      <c r="L15" s="309" t="s">
        <v>665</v>
      </c>
      <c r="M15" t="s">
        <v>662</v>
      </c>
      <c r="N15" t="s">
        <v>663</v>
      </c>
      <c r="O15" t="s">
        <v>664</v>
      </c>
      <c r="Q15" s="309" t="s">
        <v>665</v>
      </c>
      <c r="R15" t="s">
        <v>662</v>
      </c>
      <c r="S15" t="s">
        <v>663</v>
      </c>
      <c r="T15" t="s">
        <v>664</v>
      </c>
      <c r="V15" s="309" t="s">
        <v>665</v>
      </c>
      <c r="W15" t="s">
        <v>662</v>
      </c>
      <c r="X15" t="s">
        <v>663</v>
      </c>
      <c r="Y15" t="s">
        <v>664</v>
      </c>
      <c r="AA15" s="309" t="s">
        <v>665</v>
      </c>
      <c r="AB15" t="s">
        <v>662</v>
      </c>
      <c r="AC15" t="s">
        <v>663</v>
      </c>
      <c r="AD15" t="s">
        <v>664</v>
      </c>
      <c r="AF15" s="309" t="s">
        <v>665</v>
      </c>
      <c r="AG15" t="s">
        <v>662</v>
      </c>
      <c r="AH15" t="s">
        <v>663</v>
      </c>
      <c r="AI15" t="s">
        <v>664</v>
      </c>
    </row>
    <row r="16" spans="2:35" x14ac:dyDescent="0.25">
      <c r="B16" s="310">
        <v>0</v>
      </c>
      <c r="C16">
        <v>221.72314676979991</v>
      </c>
      <c r="D16" s="311">
        <v>0.84800278153865349</v>
      </c>
      <c r="E16">
        <v>220</v>
      </c>
      <c r="G16" s="310">
        <v>0</v>
      </c>
      <c r="H16">
        <v>243.87802137577293</v>
      </c>
      <c r="I16" s="311">
        <v>0.93273635836277657</v>
      </c>
      <c r="J16">
        <v>237</v>
      </c>
      <c r="L16" s="310">
        <v>0</v>
      </c>
      <c r="M16">
        <v>240.1326547864019</v>
      </c>
      <c r="N16" s="311">
        <v>0.91841182196709703</v>
      </c>
      <c r="O16">
        <v>237</v>
      </c>
      <c r="Q16" s="310">
        <v>0</v>
      </c>
      <c r="R16">
        <v>252.235156523733</v>
      </c>
      <c r="S16" s="311">
        <v>0.96469907382307263</v>
      </c>
      <c r="T16">
        <v>246</v>
      </c>
      <c r="V16" s="310">
        <v>0</v>
      </c>
      <c r="W16">
        <v>244.55280927440398</v>
      </c>
      <c r="X16" s="311">
        <v>0.93531715348193412</v>
      </c>
      <c r="Y16">
        <v>239</v>
      </c>
      <c r="AA16" s="310">
        <v>0</v>
      </c>
      <c r="AB16">
        <v>252.24043609501396</v>
      </c>
      <c r="AC16" s="311">
        <v>0.96471926608173775</v>
      </c>
      <c r="AD16">
        <v>246</v>
      </c>
      <c r="AF16" s="310">
        <v>0</v>
      </c>
      <c r="AG16">
        <v>257.27653479348993</v>
      </c>
      <c r="AH16" s="311">
        <v>0.98398033903071913</v>
      </c>
      <c r="AI16">
        <v>250</v>
      </c>
    </row>
    <row r="17" spans="2:35" x14ac:dyDescent="0.25">
      <c r="B17" s="310">
        <v>2</v>
      </c>
      <c r="C17">
        <v>2.8372050413030001</v>
      </c>
      <c r="D17" s="311">
        <v>1.0851179959656522E-2</v>
      </c>
      <c r="E17">
        <v>3</v>
      </c>
      <c r="G17" s="310">
        <v>1</v>
      </c>
      <c r="H17">
        <v>5.907684400011</v>
      </c>
      <c r="I17" s="311">
        <v>2.259454133069428E-2</v>
      </c>
      <c r="J17">
        <v>6</v>
      </c>
      <c r="L17" s="310">
        <v>1</v>
      </c>
      <c r="M17">
        <v>5.0401193462580007</v>
      </c>
      <c r="N17" s="311">
        <v>1.9276450326365806E-2</v>
      </c>
      <c r="O17">
        <v>5</v>
      </c>
      <c r="Q17" s="310">
        <v>1</v>
      </c>
      <c r="R17">
        <v>3.0991648497740001</v>
      </c>
      <c r="S17" s="311">
        <v>1.1853071956369773E-2</v>
      </c>
      <c r="T17">
        <v>3</v>
      </c>
      <c r="V17" s="310">
        <v>1</v>
      </c>
      <c r="W17">
        <v>4.7840951877039997</v>
      </c>
      <c r="X17" s="311">
        <v>1.8297259827954309E-2</v>
      </c>
      <c r="Y17">
        <v>4</v>
      </c>
      <c r="AA17" s="310">
        <v>1</v>
      </c>
      <c r="AB17">
        <v>3.0135471918240002</v>
      </c>
      <c r="AC17" s="311">
        <v>1.1525618494030975E-2</v>
      </c>
      <c r="AD17">
        <v>3</v>
      </c>
      <c r="AF17" s="310">
        <v>1</v>
      </c>
      <c r="AG17">
        <v>1.8967650577340001</v>
      </c>
      <c r="AH17" s="311">
        <v>7.2543713559762597E-3</v>
      </c>
      <c r="AI17">
        <v>2</v>
      </c>
    </row>
    <row r="18" spans="2:35" x14ac:dyDescent="0.25">
      <c r="B18" s="310">
        <v>3</v>
      </c>
      <c r="C18">
        <v>2.7892612295100001</v>
      </c>
      <c r="D18" s="311">
        <v>1.0667813963140873E-2</v>
      </c>
      <c r="E18">
        <v>2</v>
      </c>
      <c r="G18" s="310">
        <v>2</v>
      </c>
      <c r="H18">
        <v>5.2183308723759998</v>
      </c>
      <c r="I18" s="311">
        <v>1.9958038478311048E-2</v>
      </c>
      <c r="J18">
        <v>5</v>
      </c>
      <c r="L18" s="310">
        <v>2</v>
      </c>
      <c r="M18">
        <v>4.9961657933439998</v>
      </c>
      <c r="N18" s="311">
        <v>1.9108345481776545E-2</v>
      </c>
      <c r="O18">
        <v>4</v>
      </c>
      <c r="Q18" s="310">
        <v>2</v>
      </c>
      <c r="R18">
        <v>1.67247909542</v>
      </c>
      <c r="S18" s="311">
        <v>6.396566825086155E-3</v>
      </c>
      <c r="T18">
        <v>1</v>
      </c>
      <c r="V18" s="310">
        <v>2</v>
      </c>
      <c r="W18">
        <v>3.1723435920040002</v>
      </c>
      <c r="X18" s="311">
        <v>1.2132951517275377E-2</v>
      </c>
      <c r="Y18">
        <v>3</v>
      </c>
      <c r="AA18" s="310">
        <v>2</v>
      </c>
      <c r="AB18">
        <v>3.0104707710260001</v>
      </c>
      <c r="AC18" s="311">
        <v>1.151385240901958E-2</v>
      </c>
      <c r="AD18">
        <v>3</v>
      </c>
      <c r="AF18" s="310">
        <v>5</v>
      </c>
      <c r="AG18">
        <v>1.1744897841899999</v>
      </c>
      <c r="AH18" s="311">
        <v>4.4919559296887545E-3</v>
      </c>
      <c r="AI18">
        <v>1</v>
      </c>
    </row>
    <row r="19" spans="2:35" x14ac:dyDescent="0.25">
      <c r="B19" s="310">
        <v>4</v>
      </c>
      <c r="C19">
        <v>4.4827565332699999</v>
      </c>
      <c r="D19" s="311">
        <v>1.7144759419819421E-2</v>
      </c>
      <c r="E19">
        <v>4</v>
      </c>
      <c r="G19" s="310">
        <v>3</v>
      </c>
      <c r="H19">
        <v>1.03884197537</v>
      </c>
      <c r="I19" s="311">
        <v>3.9731570543128283E-3</v>
      </c>
      <c r="J19">
        <v>1</v>
      </c>
      <c r="L19" s="310">
        <v>4</v>
      </c>
      <c r="M19">
        <v>3.0097898588099996</v>
      </c>
      <c r="N19" s="311">
        <v>1.1511248190824211E-2</v>
      </c>
      <c r="O19">
        <v>2</v>
      </c>
      <c r="Q19" s="310">
        <v>3</v>
      </c>
      <c r="R19">
        <v>1.1744897841899999</v>
      </c>
      <c r="S19" s="311">
        <v>4.4919559296887537E-3</v>
      </c>
      <c r="T19">
        <v>1</v>
      </c>
      <c r="V19" s="310">
        <v>3</v>
      </c>
      <c r="W19">
        <v>1.1744897841899999</v>
      </c>
      <c r="X19" s="311">
        <v>4.4919559296887537E-3</v>
      </c>
      <c r="Y19">
        <v>1</v>
      </c>
      <c r="AA19" s="310">
        <v>10</v>
      </c>
      <c r="AB19">
        <v>3.2006632705199998</v>
      </c>
      <c r="AC19" s="311">
        <v>1.2241263015211954E-2</v>
      </c>
      <c r="AD19">
        <v>2</v>
      </c>
      <c r="AF19" s="310">
        <v>14</v>
      </c>
      <c r="AG19">
        <v>1.11732769297</v>
      </c>
      <c r="AH19" s="311">
        <v>4.2733336836160291E-3</v>
      </c>
      <c r="AI19">
        <v>1</v>
      </c>
    </row>
    <row r="20" spans="2:35" x14ac:dyDescent="0.25">
      <c r="B20" s="310">
        <v>5</v>
      </c>
      <c r="C20">
        <v>1.9013090608319998</v>
      </c>
      <c r="D20" s="311">
        <v>7.2717503591275398E-3</v>
      </c>
      <c r="E20">
        <v>2</v>
      </c>
      <c r="G20" s="310">
        <v>4</v>
      </c>
      <c r="H20">
        <v>1.5771031494400001</v>
      </c>
      <c r="I20" s="311">
        <v>6.0317917952292521E-3</v>
      </c>
      <c r="J20">
        <v>1</v>
      </c>
      <c r="L20" s="310">
        <v>5</v>
      </c>
      <c r="M20">
        <v>1.1744897841899999</v>
      </c>
      <c r="N20" s="311">
        <v>4.4919559296887537E-3</v>
      </c>
      <c r="O20">
        <v>1</v>
      </c>
      <c r="Q20" s="310">
        <v>4</v>
      </c>
      <c r="R20">
        <v>0.83727572747199996</v>
      </c>
      <c r="S20" s="311">
        <v>3.2022463876909199E-3</v>
      </c>
      <c r="T20">
        <v>1</v>
      </c>
      <c r="V20" s="310">
        <v>4</v>
      </c>
      <c r="W20">
        <v>2.0011892530799997</v>
      </c>
      <c r="X20" s="311">
        <v>7.6537523380858117E-3</v>
      </c>
      <c r="Y20">
        <v>2</v>
      </c>
    </row>
    <row r="21" spans="2:35" x14ac:dyDescent="0.25">
      <c r="B21" s="310">
        <v>6</v>
      </c>
      <c r="C21">
        <v>5.0000613468799999</v>
      </c>
      <c r="D21" s="311">
        <v>1.9123244423462554E-2</v>
      </c>
      <c r="E21">
        <v>3</v>
      </c>
      <c r="G21" s="310">
        <v>5</v>
      </c>
      <c r="H21">
        <v>0.81023109357199996</v>
      </c>
      <c r="I21" s="311">
        <v>3.0988114278907809E-3</v>
      </c>
      <c r="J21">
        <v>1</v>
      </c>
      <c r="L21" s="310">
        <v>6</v>
      </c>
      <c r="M21">
        <v>3.4229581974399999</v>
      </c>
      <c r="N21" s="311">
        <v>1.3091452628233299E-2</v>
      </c>
      <c r="O21">
        <v>2</v>
      </c>
      <c r="Q21" s="310">
        <v>6</v>
      </c>
      <c r="R21">
        <v>1.55575687882</v>
      </c>
      <c r="S21" s="311">
        <v>5.9501508067941085E-3</v>
      </c>
      <c r="T21">
        <v>1</v>
      </c>
      <c r="V21" s="310">
        <v>7</v>
      </c>
      <c r="W21">
        <v>2.3714303031139998</v>
      </c>
      <c r="X21" s="311">
        <v>9.0697769834269353E-3</v>
      </c>
      <c r="Y21">
        <v>2</v>
      </c>
    </row>
    <row r="22" spans="2:35" x14ac:dyDescent="0.25">
      <c r="B22" s="310">
        <v>7</v>
      </c>
      <c r="C22">
        <v>1.0562555389299999</v>
      </c>
      <c r="D22" s="311">
        <v>4.0397570036212853E-3</v>
      </c>
      <c r="E22">
        <v>1</v>
      </c>
      <c r="G22" s="310">
        <v>6</v>
      </c>
      <c r="H22">
        <v>1.55575687882</v>
      </c>
      <c r="I22" s="311">
        <v>5.9501508067941085E-3</v>
      </c>
      <c r="J22">
        <v>1</v>
      </c>
      <c r="L22" s="310">
        <v>7</v>
      </c>
      <c r="M22">
        <v>1.06870678144</v>
      </c>
      <c r="N22" s="311">
        <v>4.0873780501196671E-3</v>
      </c>
      <c r="O22">
        <v>1</v>
      </c>
      <c r="Q22" s="310">
        <v>10</v>
      </c>
      <c r="R22">
        <v>0.89079446897500003</v>
      </c>
      <c r="S22" s="311">
        <v>3.406934271297909E-3</v>
      </c>
      <c r="T22">
        <v>1</v>
      </c>
      <c r="V22" s="310">
        <v>8</v>
      </c>
      <c r="W22">
        <v>1.0734683245100001</v>
      </c>
      <c r="X22" s="311">
        <v>4.1055890570740666E-3</v>
      </c>
      <c r="Y22">
        <v>1</v>
      </c>
    </row>
    <row r="23" spans="2:35" x14ac:dyDescent="0.25">
      <c r="B23" s="310">
        <v>8</v>
      </c>
      <c r="C23">
        <v>3.0332223786360002</v>
      </c>
      <c r="D23" s="311">
        <v>1.1600868252060033E-2</v>
      </c>
      <c r="E23">
        <v>3</v>
      </c>
      <c r="G23" s="310">
        <v>14</v>
      </c>
      <c r="H23">
        <v>0.69986665304700002</v>
      </c>
      <c r="I23" s="311">
        <v>2.6767113724314169E-3</v>
      </c>
      <c r="J23">
        <v>1</v>
      </c>
      <c r="L23" s="310">
        <v>10</v>
      </c>
      <c r="M23">
        <v>2.6202327805000003</v>
      </c>
      <c r="N23" s="311">
        <v>1.0021347425894486E-2</v>
      </c>
      <c r="O23">
        <v>2</v>
      </c>
      <c r="Q23" s="187"/>
      <c r="V23" s="310">
        <v>10</v>
      </c>
      <c r="W23">
        <v>1.4564060462799999</v>
      </c>
      <c r="X23" s="311">
        <v>5.5701734180121799E-3</v>
      </c>
      <c r="Y23">
        <v>1</v>
      </c>
      <c r="AA23" s="187"/>
    </row>
    <row r="24" spans="2:35" x14ac:dyDescent="0.25">
      <c r="B24" s="310">
        <v>10</v>
      </c>
      <c r="C24">
        <v>11.060882406343</v>
      </c>
      <c r="D24" s="311">
        <v>4.2303472521924297E-2</v>
      </c>
      <c r="E24">
        <v>9</v>
      </c>
      <c r="G24" s="310">
        <v>20</v>
      </c>
      <c r="H24">
        <v>0.77928092997499998</v>
      </c>
      <c r="I24" s="311">
        <v>2.980439371559731E-3</v>
      </c>
      <c r="J24">
        <v>1</v>
      </c>
      <c r="Q24" s="187"/>
      <c r="V24" s="310">
        <v>14</v>
      </c>
      <c r="W24">
        <v>0.87888556309800003</v>
      </c>
      <c r="X24" s="311">
        <v>3.3613874465486513E-3</v>
      </c>
      <c r="Y24">
        <v>1</v>
      </c>
      <c r="AA24" s="187"/>
      <c r="AF24" s="187"/>
    </row>
    <row r="25" spans="2:35" x14ac:dyDescent="0.25">
      <c r="B25" s="310">
        <v>12</v>
      </c>
      <c r="C25">
        <v>1.3754095207799999</v>
      </c>
      <c r="D25" s="311">
        <v>5.2603939478954326E-3</v>
      </c>
      <c r="E25">
        <v>1</v>
      </c>
      <c r="Q25" s="187"/>
      <c r="AA25" s="187"/>
      <c r="AF25" s="187"/>
    </row>
    <row r="26" spans="2:35" x14ac:dyDescent="0.25">
      <c r="B26" s="310">
        <v>14</v>
      </c>
      <c r="C26">
        <v>4.2518367879349999</v>
      </c>
      <c r="D26" s="311">
        <v>1.6261583309390207E-2</v>
      </c>
      <c r="E26">
        <v>4</v>
      </c>
    </row>
    <row r="27" spans="2:35" x14ac:dyDescent="0.25">
      <c r="B27" s="310">
        <v>20</v>
      </c>
      <c r="C27">
        <v>1.953770714165</v>
      </c>
      <c r="D27" s="311">
        <v>7.4723953012484868E-3</v>
      </c>
      <c r="E27">
        <v>2</v>
      </c>
    </row>
  </sheetData>
  <pageMargins left="0.7" right="0.7" top="0.75" bottom="0.75" header="0.3" footer="0.3"/>
  <drawing r:id="rId15"/>
  <extLst>
    <ext xmlns:x14="http://schemas.microsoft.com/office/spreadsheetml/2009/9/main" uri="{A8765BA9-456A-4dab-B4F3-ACF838C121DE}">
      <x14:slicerList>
        <x14:slicer r:id="rId1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D662-715E-4937-A412-AC6B10D5B788}">
  <sheetPr codeName="Sheet11">
    <tabColor theme="9" tint="0.79998168889431442"/>
  </sheetPr>
  <dimension ref="B2:AI29"/>
  <sheetViews>
    <sheetView zoomScale="70" zoomScaleNormal="70" workbookViewId="0">
      <selection activeCell="A18" sqref="A18"/>
    </sheetView>
  </sheetViews>
  <sheetFormatPr defaultRowHeight="15" x14ac:dyDescent="0.25"/>
  <cols>
    <col min="1" max="1" width="43" customWidth="1"/>
    <col min="2" max="2" width="17.85546875" bestFit="1" customWidth="1"/>
    <col min="3" max="3" width="17.7109375" bestFit="1" customWidth="1"/>
    <col min="4" max="4" width="19.140625" bestFit="1" customWidth="1"/>
    <col min="5" max="5" width="21" bestFit="1" customWidth="1"/>
    <col min="7" max="7" width="17.85546875" bestFit="1" customWidth="1"/>
    <col min="8" max="8" width="17.7109375" bestFit="1" customWidth="1"/>
    <col min="9" max="9" width="19.140625" bestFit="1" customWidth="1"/>
    <col min="10" max="10" width="21" bestFit="1" customWidth="1"/>
    <col min="12" max="12" width="49.7109375" bestFit="1" customWidth="1"/>
    <col min="13" max="13" width="19.140625" bestFit="1" customWidth="1"/>
    <col min="14" max="15" width="21" bestFit="1" customWidth="1"/>
    <col min="17" max="17" width="49.7109375" bestFit="1" customWidth="1"/>
    <col min="18" max="18" width="19.140625" bestFit="1" customWidth="1"/>
    <col min="19" max="20" width="21" bestFit="1" customWidth="1"/>
    <col min="22" max="22" width="49.7109375" bestFit="1" customWidth="1"/>
    <col min="23" max="23" width="19.140625" bestFit="1" customWidth="1"/>
    <col min="24" max="25" width="21" bestFit="1" customWidth="1"/>
    <col min="27" max="27" width="49.7109375" bestFit="1" customWidth="1"/>
    <col min="28" max="28" width="19.140625" bestFit="1" customWidth="1"/>
    <col min="29" max="30" width="21" bestFit="1" customWidth="1"/>
    <col min="32" max="32" width="49.7109375" bestFit="1" customWidth="1"/>
    <col min="33" max="33" width="19.140625" bestFit="1" customWidth="1"/>
    <col min="34" max="35" width="21" bestFit="1" customWidth="1"/>
  </cols>
  <sheetData>
    <row r="2" spans="2:35" x14ac:dyDescent="0.25">
      <c r="B2" s="187" t="s">
        <v>340</v>
      </c>
      <c r="G2" s="187" t="s">
        <v>19</v>
      </c>
      <c r="L2" s="187" t="s">
        <v>20</v>
      </c>
      <c r="Q2" s="187" t="s">
        <v>21</v>
      </c>
      <c r="V2" s="187" t="s">
        <v>22</v>
      </c>
      <c r="AA2" s="187" t="s">
        <v>23</v>
      </c>
      <c r="AF2" s="187" t="s">
        <v>24</v>
      </c>
    </row>
    <row r="3" spans="2:35" x14ac:dyDescent="0.25">
      <c r="B3" s="187" t="s">
        <v>287</v>
      </c>
      <c r="G3" s="187" t="s">
        <v>289</v>
      </c>
      <c r="L3" s="187" t="s">
        <v>291</v>
      </c>
      <c r="Q3" s="187" t="s">
        <v>293</v>
      </c>
      <c r="V3" s="187" t="s">
        <v>295</v>
      </c>
      <c r="AA3" s="187" t="s">
        <v>297</v>
      </c>
      <c r="AF3" s="187" t="s">
        <v>299</v>
      </c>
    </row>
    <row r="4" spans="2:35" x14ac:dyDescent="0.25">
      <c r="B4" t="s">
        <v>660</v>
      </c>
      <c r="G4" t="s">
        <v>660</v>
      </c>
      <c r="L4" t="s">
        <v>660</v>
      </c>
      <c r="Q4" t="s">
        <v>660</v>
      </c>
      <c r="V4" t="s">
        <v>660</v>
      </c>
      <c r="AA4" t="s">
        <v>660</v>
      </c>
      <c r="AF4" t="s">
        <v>660</v>
      </c>
    </row>
    <row r="6" spans="2:35" x14ac:dyDescent="0.25">
      <c r="B6" s="309" t="s">
        <v>33</v>
      </c>
      <c r="C6" t="s">
        <v>45</v>
      </c>
      <c r="G6" s="309" t="s">
        <v>33</v>
      </c>
      <c r="H6" t="s">
        <v>45</v>
      </c>
      <c r="L6" s="309" t="s">
        <v>33</v>
      </c>
      <c r="M6" t="s">
        <v>45</v>
      </c>
      <c r="Q6" s="309" t="s">
        <v>33</v>
      </c>
      <c r="R6" t="s">
        <v>45</v>
      </c>
      <c r="V6" s="309" t="s">
        <v>33</v>
      </c>
      <c r="W6" t="s">
        <v>45</v>
      </c>
      <c r="AA6" s="309" t="s">
        <v>33</v>
      </c>
      <c r="AB6" t="s">
        <v>45</v>
      </c>
      <c r="AF6" s="309" t="s">
        <v>33</v>
      </c>
      <c r="AG6" t="s">
        <v>45</v>
      </c>
    </row>
    <row r="7" spans="2:35" x14ac:dyDescent="0.25">
      <c r="B7" s="309" t="s">
        <v>18</v>
      </c>
      <c r="C7" t="s">
        <v>661</v>
      </c>
      <c r="G7" s="309" t="s">
        <v>19</v>
      </c>
      <c r="H7" t="s">
        <v>661</v>
      </c>
      <c r="L7" s="309" t="s">
        <v>20</v>
      </c>
      <c r="M7" t="s">
        <v>661</v>
      </c>
      <c r="Q7" s="309" t="s">
        <v>21</v>
      </c>
      <c r="R7" t="s">
        <v>661</v>
      </c>
      <c r="V7" s="309" t="s">
        <v>22</v>
      </c>
      <c r="W7" t="s">
        <v>661</v>
      </c>
      <c r="AA7" s="309" t="s">
        <v>23</v>
      </c>
      <c r="AB7" t="s">
        <v>661</v>
      </c>
      <c r="AF7" s="309" t="s">
        <v>24</v>
      </c>
      <c r="AG7" t="s">
        <v>661</v>
      </c>
    </row>
    <row r="9" spans="2:35" x14ac:dyDescent="0.25">
      <c r="B9" t="s">
        <v>662</v>
      </c>
      <c r="C9" t="s">
        <v>663</v>
      </c>
      <c r="D9" t="s">
        <v>664</v>
      </c>
      <c r="G9" t="s">
        <v>662</v>
      </c>
      <c r="H9" t="s">
        <v>663</v>
      </c>
      <c r="I9" t="s">
        <v>664</v>
      </c>
      <c r="L9" t="s">
        <v>662</v>
      </c>
      <c r="M9" t="s">
        <v>663</v>
      </c>
      <c r="N9" t="s">
        <v>664</v>
      </c>
      <c r="Q9" t="s">
        <v>662</v>
      </c>
      <c r="R9" t="s">
        <v>663</v>
      </c>
      <c r="S9" t="s">
        <v>664</v>
      </c>
      <c r="V9" t="s">
        <v>662</v>
      </c>
      <c r="W9" t="s">
        <v>663</v>
      </c>
      <c r="X9" t="s">
        <v>664</v>
      </c>
      <c r="AA9" t="s">
        <v>662</v>
      </c>
      <c r="AB9" t="s">
        <v>663</v>
      </c>
      <c r="AC9" t="s">
        <v>664</v>
      </c>
      <c r="AF9" t="s">
        <v>662</v>
      </c>
      <c r="AG9" t="s">
        <v>663</v>
      </c>
      <c r="AH9" t="s">
        <v>664</v>
      </c>
    </row>
    <row r="10" spans="2:35" x14ac:dyDescent="0.25">
      <c r="B10">
        <v>249.63290954397797</v>
      </c>
      <c r="C10" s="311">
        <v>1</v>
      </c>
      <c r="D10">
        <v>241</v>
      </c>
      <c r="G10">
        <v>249.63290954397797</v>
      </c>
      <c r="H10" s="311">
        <v>1</v>
      </c>
      <c r="I10">
        <v>241</v>
      </c>
      <c r="L10">
        <v>249.63290954397797</v>
      </c>
      <c r="M10" s="311">
        <v>1</v>
      </c>
      <c r="N10">
        <v>241</v>
      </c>
      <c r="Q10">
        <v>249.63290954397797</v>
      </c>
      <c r="R10" s="311">
        <v>1</v>
      </c>
      <c r="S10">
        <v>241</v>
      </c>
      <c r="V10">
        <v>249.63290954397797</v>
      </c>
      <c r="W10" s="311">
        <v>1</v>
      </c>
      <c r="X10">
        <v>241</v>
      </c>
      <c r="AA10">
        <v>249.63290954397797</v>
      </c>
      <c r="AB10" s="311">
        <v>1</v>
      </c>
      <c r="AC10">
        <v>241</v>
      </c>
      <c r="AF10">
        <v>249.63290954397797</v>
      </c>
      <c r="AG10" s="311">
        <v>1</v>
      </c>
      <c r="AH10">
        <v>241</v>
      </c>
    </row>
    <row r="13" spans="2:35" x14ac:dyDescent="0.25">
      <c r="B13" s="309" t="s">
        <v>33</v>
      </c>
      <c r="C13" t="s">
        <v>45</v>
      </c>
      <c r="G13" s="309" t="s">
        <v>33</v>
      </c>
      <c r="H13" t="s">
        <v>45</v>
      </c>
      <c r="L13" s="309" t="s">
        <v>33</v>
      </c>
      <c r="M13" t="s">
        <v>45</v>
      </c>
      <c r="Q13" s="309" t="s">
        <v>33</v>
      </c>
      <c r="R13" t="s">
        <v>45</v>
      </c>
      <c r="V13" s="309" t="s">
        <v>33</v>
      </c>
      <c r="W13" t="s">
        <v>45</v>
      </c>
      <c r="AA13" s="309" t="s">
        <v>33</v>
      </c>
      <c r="AB13" t="s">
        <v>45</v>
      </c>
      <c r="AF13" s="309" t="s">
        <v>33</v>
      </c>
      <c r="AG13" t="s">
        <v>45</v>
      </c>
    </row>
    <row r="15" spans="2:35" x14ac:dyDescent="0.25">
      <c r="B15" s="309" t="s">
        <v>665</v>
      </c>
      <c r="C15" t="s">
        <v>662</v>
      </c>
      <c r="D15" t="s">
        <v>663</v>
      </c>
      <c r="E15" t="s">
        <v>664</v>
      </c>
      <c r="G15" s="309" t="s">
        <v>665</v>
      </c>
      <c r="H15" t="s">
        <v>662</v>
      </c>
      <c r="I15" t="s">
        <v>663</v>
      </c>
      <c r="J15" t="s">
        <v>664</v>
      </c>
      <c r="L15" s="309" t="s">
        <v>665</v>
      </c>
      <c r="M15" t="s">
        <v>662</v>
      </c>
      <c r="N15" t="s">
        <v>663</v>
      </c>
      <c r="O15" t="s">
        <v>664</v>
      </c>
      <c r="Q15" s="309" t="s">
        <v>665</v>
      </c>
      <c r="R15" t="s">
        <v>662</v>
      </c>
      <c r="S15" t="s">
        <v>663</v>
      </c>
      <c r="T15" t="s">
        <v>664</v>
      </c>
      <c r="V15" s="309" t="s">
        <v>665</v>
      </c>
      <c r="W15" t="s">
        <v>662</v>
      </c>
      <c r="X15" t="s">
        <v>663</v>
      </c>
      <c r="Y15" t="s">
        <v>664</v>
      </c>
      <c r="AA15" s="309" t="s">
        <v>665</v>
      </c>
      <c r="AB15" t="s">
        <v>662</v>
      </c>
      <c r="AC15" t="s">
        <v>663</v>
      </c>
      <c r="AD15" t="s">
        <v>664</v>
      </c>
      <c r="AF15" s="309" t="s">
        <v>665</v>
      </c>
      <c r="AG15" t="s">
        <v>662</v>
      </c>
      <c r="AH15" t="s">
        <v>663</v>
      </c>
      <c r="AI15" t="s">
        <v>664</v>
      </c>
    </row>
    <row r="16" spans="2:35" x14ac:dyDescent="0.25">
      <c r="B16" s="310">
        <v>0</v>
      </c>
      <c r="C16">
        <v>147.99796157025099</v>
      </c>
      <c r="D16" s="311">
        <v>0.59286238277080261</v>
      </c>
      <c r="E16">
        <v>146</v>
      </c>
      <c r="G16" s="310">
        <v>0</v>
      </c>
      <c r="H16">
        <v>211.49059639558294</v>
      </c>
      <c r="I16" s="311">
        <v>0.84720639110415286</v>
      </c>
      <c r="J16">
        <v>207</v>
      </c>
      <c r="L16" s="310">
        <v>0</v>
      </c>
      <c r="M16">
        <v>215.96745653377991</v>
      </c>
      <c r="N16" s="311">
        <v>0.86514016492578205</v>
      </c>
      <c r="O16">
        <v>210</v>
      </c>
      <c r="Q16" s="310">
        <v>0</v>
      </c>
      <c r="R16">
        <v>237.01453137014991</v>
      </c>
      <c r="S16" s="311">
        <v>0.94945226494023205</v>
      </c>
      <c r="T16">
        <v>229</v>
      </c>
      <c r="V16" s="310">
        <v>0</v>
      </c>
      <c r="W16">
        <v>191.13409918675197</v>
      </c>
      <c r="X16" s="311">
        <v>0.76566066363569674</v>
      </c>
      <c r="Y16">
        <v>184</v>
      </c>
      <c r="AA16" s="310">
        <v>0</v>
      </c>
      <c r="AB16">
        <v>227.82551282163396</v>
      </c>
      <c r="AC16" s="311">
        <v>0.91264214016420708</v>
      </c>
      <c r="AD16">
        <v>220</v>
      </c>
      <c r="AF16" s="310">
        <v>0</v>
      </c>
      <c r="AG16">
        <v>228.01553360244793</v>
      </c>
      <c r="AH16" s="311">
        <v>0.91340334100571929</v>
      </c>
      <c r="AI16">
        <v>222</v>
      </c>
    </row>
    <row r="17" spans="2:35" x14ac:dyDescent="0.25">
      <c r="B17" s="310">
        <v>1</v>
      </c>
      <c r="C17">
        <v>1.5157371600089999</v>
      </c>
      <c r="D17" s="311">
        <v>6.0718643338248312E-3</v>
      </c>
      <c r="E17">
        <v>2</v>
      </c>
      <c r="G17" s="310">
        <v>1</v>
      </c>
      <c r="H17">
        <v>11.057186896859001</v>
      </c>
      <c r="I17" s="311">
        <v>4.4293786893154219E-2</v>
      </c>
      <c r="J17">
        <v>10</v>
      </c>
      <c r="L17" s="310">
        <v>1</v>
      </c>
      <c r="M17">
        <v>9.2101086757659996</v>
      </c>
      <c r="N17" s="311">
        <v>3.6894609338931933E-2</v>
      </c>
      <c r="O17">
        <v>8</v>
      </c>
      <c r="Q17" s="310">
        <v>1</v>
      </c>
      <c r="R17">
        <v>4.9622562988359995</v>
      </c>
      <c r="S17" s="311">
        <v>1.9878213605333143E-2</v>
      </c>
      <c r="T17">
        <v>5</v>
      </c>
      <c r="V17" s="310">
        <v>1</v>
      </c>
      <c r="W17">
        <v>6.8630055842450002</v>
      </c>
      <c r="X17" s="311">
        <v>2.7492391114545506E-2</v>
      </c>
      <c r="Y17">
        <v>7</v>
      </c>
      <c r="AA17" s="310">
        <v>1</v>
      </c>
      <c r="AB17">
        <v>5.9107400055179999</v>
      </c>
      <c r="AC17" s="311">
        <v>2.3677727493204181E-2</v>
      </c>
      <c r="AD17">
        <v>6</v>
      </c>
      <c r="AF17" s="310">
        <v>1</v>
      </c>
      <c r="AG17">
        <v>6.2201283651540002</v>
      </c>
      <c r="AH17" s="311">
        <v>2.4917100780168563E-2</v>
      </c>
      <c r="AI17">
        <v>6</v>
      </c>
    </row>
    <row r="18" spans="2:35" x14ac:dyDescent="0.25">
      <c r="B18" s="310">
        <v>2</v>
      </c>
      <c r="C18">
        <v>18.610036894606001</v>
      </c>
      <c r="D18" s="311">
        <v>7.454961338471866E-2</v>
      </c>
      <c r="E18">
        <v>16</v>
      </c>
      <c r="G18" s="310">
        <v>2</v>
      </c>
      <c r="H18">
        <v>13.234854850810999</v>
      </c>
      <c r="I18" s="311">
        <v>5.301726793549795E-2</v>
      </c>
      <c r="J18">
        <v>12</v>
      </c>
      <c r="L18" s="310">
        <v>2</v>
      </c>
      <c r="M18">
        <v>18.424961709066004</v>
      </c>
      <c r="N18" s="311">
        <v>7.3808224014710974E-2</v>
      </c>
      <c r="O18">
        <v>17</v>
      </c>
      <c r="Q18" s="310">
        <v>2</v>
      </c>
      <c r="R18">
        <v>5.6159843879319995</v>
      </c>
      <c r="S18" s="311">
        <v>2.2496971245462447E-2</v>
      </c>
      <c r="T18">
        <v>5</v>
      </c>
      <c r="V18" s="310">
        <v>2</v>
      </c>
      <c r="W18">
        <v>24.860308659995003</v>
      </c>
      <c r="X18" s="311">
        <v>9.9587465071849249E-2</v>
      </c>
      <c r="Y18">
        <v>23</v>
      </c>
      <c r="AA18" s="310">
        <v>2</v>
      </c>
      <c r="AB18">
        <v>5.9222635680270006</v>
      </c>
      <c r="AC18" s="311">
        <v>2.372388952580658E-2</v>
      </c>
      <c r="AD18">
        <v>5</v>
      </c>
      <c r="AF18" s="310">
        <v>2</v>
      </c>
      <c r="AG18">
        <v>5.9323822818139993</v>
      </c>
      <c r="AH18" s="311">
        <v>2.3764423900082331E-2</v>
      </c>
      <c r="AI18">
        <v>5</v>
      </c>
    </row>
    <row r="19" spans="2:35" x14ac:dyDescent="0.25">
      <c r="B19" s="310">
        <v>3</v>
      </c>
      <c r="C19">
        <v>7.7646614453949994</v>
      </c>
      <c r="D19" s="311">
        <v>3.1104318174952392E-2</v>
      </c>
      <c r="E19">
        <v>7</v>
      </c>
      <c r="G19" s="310">
        <v>3</v>
      </c>
      <c r="H19">
        <v>1.9578544290450002</v>
      </c>
      <c r="I19" s="311">
        <v>7.8429339810265862E-3</v>
      </c>
      <c r="J19">
        <v>2</v>
      </c>
      <c r="L19" s="310">
        <v>3</v>
      </c>
      <c r="M19">
        <v>2.5233552108160002</v>
      </c>
      <c r="N19" s="311">
        <v>1.0108263431394487E-2</v>
      </c>
      <c r="O19">
        <v>2</v>
      </c>
      <c r="Q19" s="310">
        <v>4</v>
      </c>
      <c r="R19">
        <v>2.04013748706</v>
      </c>
      <c r="S19" s="311">
        <v>8.1725502089723002E-3</v>
      </c>
      <c r="T19">
        <v>2</v>
      </c>
      <c r="V19" s="310">
        <v>3</v>
      </c>
      <c r="W19">
        <v>4.2972309600300003</v>
      </c>
      <c r="X19" s="311">
        <v>1.7214200514988415E-2</v>
      </c>
      <c r="Y19">
        <v>4</v>
      </c>
      <c r="AA19" s="310">
        <v>3</v>
      </c>
      <c r="AB19">
        <v>0.89104727268600004</v>
      </c>
      <c r="AC19" s="311">
        <v>3.569430305938984E-3</v>
      </c>
      <c r="AD19">
        <v>1</v>
      </c>
      <c r="AF19" s="310">
        <v>3</v>
      </c>
      <c r="AG19">
        <v>1.2157598406200001</v>
      </c>
      <c r="AH19" s="311">
        <v>4.8701905643807721E-3</v>
      </c>
      <c r="AI19">
        <v>1</v>
      </c>
    </row>
    <row r="20" spans="2:35" x14ac:dyDescent="0.25">
      <c r="B20" s="310">
        <v>4</v>
      </c>
      <c r="C20">
        <v>18.92639329819</v>
      </c>
      <c r="D20" s="311">
        <v>7.5816899834097104E-2</v>
      </c>
      <c r="E20">
        <v>17</v>
      </c>
      <c r="G20" s="310">
        <v>4</v>
      </c>
      <c r="H20">
        <v>3.3691578593660001</v>
      </c>
      <c r="I20" s="311">
        <v>1.349644910809508E-2</v>
      </c>
      <c r="J20">
        <v>4</v>
      </c>
      <c r="L20" s="310">
        <v>4</v>
      </c>
      <c r="M20">
        <v>1.7214417109210001</v>
      </c>
      <c r="N20" s="311">
        <v>6.8958925089872133E-3</v>
      </c>
      <c r="O20">
        <v>2</v>
      </c>
      <c r="V20" s="310">
        <v>4</v>
      </c>
      <c r="W20">
        <v>12.368146647589997</v>
      </c>
      <c r="X20" s="311">
        <v>4.9545337071877929E-2</v>
      </c>
      <c r="Y20">
        <v>13</v>
      </c>
      <c r="AA20" s="310">
        <v>4</v>
      </c>
      <c r="AB20">
        <v>2.6413834389100002</v>
      </c>
      <c r="AC20" s="311">
        <v>1.0581070595760796E-2</v>
      </c>
      <c r="AD20">
        <v>2</v>
      </c>
      <c r="AF20" s="310">
        <v>4</v>
      </c>
      <c r="AG20">
        <v>4.6523963707179998</v>
      </c>
      <c r="AH20" s="311">
        <v>1.8636951270635194E-2</v>
      </c>
      <c r="AI20">
        <v>5</v>
      </c>
    </row>
    <row r="21" spans="2:35" x14ac:dyDescent="0.25">
      <c r="B21" s="310">
        <v>5</v>
      </c>
      <c r="C21">
        <v>8.3156548878259997</v>
      </c>
      <c r="D21" s="311">
        <v>3.3311532934566977E-2</v>
      </c>
      <c r="E21">
        <v>8</v>
      </c>
      <c r="G21" s="310">
        <v>5</v>
      </c>
      <c r="H21">
        <v>2.67405505319</v>
      </c>
      <c r="I21" s="311">
        <v>1.0711949230071009E-2</v>
      </c>
      <c r="J21">
        <v>2</v>
      </c>
      <c r="L21" s="310">
        <v>6</v>
      </c>
      <c r="M21">
        <v>0.84041437185699996</v>
      </c>
      <c r="N21" s="311">
        <v>3.3666008756307181E-3</v>
      </c>
      <c r="O21">
        <v>1</v>
      </c>
      <c r="V21" s="310">
        <v>5</v>
      </c>
      <c r="W21">
        <v>1.03563814383</v>
      </c>
      <c r="X21" s="311">
        <v>4.148644286211596E-3</v>
      </c>
      <c r="Y21">
        <v>1</v>
      </c>
      <c r="AA21" s="310">
        <v>5</v>
      </c>
      <c r="AB21">
        <v>1.996368751144</v>
      </c>
      <c r="AC21" s="311">
        <v>7.9972178139128668E-3</v>
      </c>
      <c r="AD21">
        <v>2</v>
      </c>
      <c r="AF21" s="310">
        <v>5</v>
      </c>
      <c r="AG21">
        <v>3.5967090832239998</v>
      </c>
      <c r="AH21" s="311">
        <v>1.4407992479013936E-2</v>
      </c>
      <c r="AI21">
        <v>2</v>
      </c>
    </row>
    <row r="22" spans="2:35" x14ac:dyDescent="0.25">
      <c r="B22" s="310">
        <v>6</v>
      </c>
      <c r="C22">
        <v>17.775429855153</v>
      </c>
      <c r="D22" s="311">
        <v>7.1206275997922841E-2</v>
      </c>
      <c r="E22">
        <v>17</v>
      </c>
      <c r="G22" s="310">
        <v>7</v>
      </c>
      <c r="H22">
        <v>1.19174330279</v>
      </c>
      <c r="I22" s="311">
        <v>4.7739831457600758E-3</v>
      </c>
      <c r="J22">
        <v>1</v>
      </c>
      <c r="L22" s="310">
        <v>8</v>
      </c>
      <c r="M22">
        <v>0.94517133177199997</v>
      </c>
      <c r="N22" s="311">
        <v>3.786244904562508E-3</v>
      </c>
      <c r="O22">
        <v>1</v>
      </c>
      <c r="V22" s="310">
        <v>6</v>
      </c>
      <c r="W22">
        <v>6.3343837929380005</v>
      </c>
      <c r="X22" s="311">
        <v>2.5374794551365314E-2</v>
      </c>
      <c r="Y22">
        <v>6</v>
      </c>
      <c r="AA22" s="310">
        <v>6</v>
      </c>
      <c r="AB22">
        <v>1.8193298127039998</v>
      </c>
      <c r="AC22" s="311">
        <v>7.2880207021882564E-3</v>
      </c>
      <c r="AD22">
        <v>2</v>
      </c>
    </row>
    <row r="23" spans="2:35" x14ac:dyDescent="0.25">
      <c r="B23" s="310">
        <v>7</v>
      </c>
      <c r="C23">
        <v>0.89271362921599995</v>
      </c>
      <c r="D23" s="311">
        <v>3.5761055337086081E-3</v>
      </c>
      <c r="E23">
        <v>1</v>
      </c>
      <c r="G23" s="310">
        <v>10</v>
      </c>
      <c r="H23">
        <v>2.6774060473599999</v>
      </c>
      <c r="I23" s="311">
        <v>1.0725372917581287E-2</v>
      </c>
      <c r="J23">
        <v>1</v>
      </c>
      <c r="Q23" s="187"/>
      <c r="V23" s="310">
        <v>10</v>
      </c>
      <c r="W23">
        <v>1.8167148538350002</v>
      </c>
      <c r="X23" s="311">
        <v>7.2775454853036877E-3</v>
      </c>
      <c r="Y23">
        <v>2</v>
      </c>
      <c r="AA23" s="310">
        <v>10</v>
      </c>
      <c r="AB23">
        <v>0.82439346319399998</v>
      </c>
      <c r="AC23" s="311">
        <v>3.3024230046430078E-3</v>
      </c>
      <c r="AD23">
        <v>1</v>
      </c>
    </row>
    <row r="24" spans="2:35" x14ac:dyDescent="0.25">
      <c r="B24" s="310">
        <v>8</v>
      </c>
      <c r="C24">
        <v>4.3688747147499996</v>
      </c>
      <c r="D24" s="311">
        <v>1.750119694847499E-2</v>
      </c>
      <c r="E24">
        <v>5</v>
      </c>
      <c r="G24" s="310">
        <v>12</v>
      </c>
      <c r="H24">
        <v>1.0817231190700001</v>
      </c>
      <c r="I24" s="311">
        <v>4.3332552628820463E-3</v>
      </c>
      <c r="J24">
        <v>1</v>
      </c>
      <c r="Q24" s="187"/>
      <c r="V24" s="310">
        <v>14</v>
      </c>
      <c r="W24">
        <v>0.92338171476300002</v>
      </c>
      <c r="X24" s="311">
        <v>3.6989582681618651E-3</v>
      </c>
      <c r="Y24">
        <v>1</v>
      </c>
      <c r="AA24" s="310">
        <v>14</v>
      </c>
      <c r="AB24">
        <v>1.8018704101609999</v>
      </c>
      <c r="AC24" s="311">
        <v>7.2180803943382443E-3</v>
      </c>
      <c r="AD24">
        <v>2</v>
      </c>
    </row>
    <row r="25" spans="2:35" x14ac:dyDescent="0.25">
      <c r="B25" s="310">
        <v>10</v>
      </c>
      <c r="C25">
        <v>12.035741392833</v>
      </c>
      <c r="D25" s="311">
        <v>4.8213760817111567E-2</v>
      </c>
      <c r="E25">
        <v>12</v>
      </c>
      <c r="G25" s="310">
        <v>14</v>
      </c>
      <c r="H25">
        <v>0.89833158990399997</v>
      </c>
      <c r="I25" s="311">
        <v>3.5986104217791072E-3</v>
      </c>
      <c r="J25">
        <v>1</v>
      </c>
      <c r="Q25" s="187"/>
    </row>
    <row r="26" spans="2:35" x14ac:dyDescent="0.25">
      <c r="B26" s="310">
        <v>12</v>
      </c>
      <c r="C26">
        <v>1.9986136501890002</v>
      </c>
      <c r="D26" s="311">
        <v>8.0062106147783512E-3</v>
      </c>
      <c r="E26">
        <v>2</v>
      </c>
    </row>
    <row r="27" spans="2:35" x14ac:dyDescent="0.25">
      <c r="B27" s="310">
        <v>14</v>
      </c>
      <c r="C27">
        <v>3.6235837148279999</v>
      </c>
      <c r="D27" s="311">
        <v>1.4515649084279216E-2</v>
      </c>
      <c r="E27">
        <v>4</v>
      </c>
    </row>
    <row r="28" spans="2:35" x14ac:dyDescent="0.25">
      <c r="B28" s="310">
        <v>15</v>
      </c>
      <c r="C28">
        <v>2.6774060473599999</v>
      </c>
      <c r="D28" s="311">
        <v>1.0725372917581286E-2</v>
      </c>
      <c r="E28">
        <v>1</v>
      </c>
    </row>
    <row r="29" spans="2:35" x14ac:dyDescent="0.25">
      <c r="B29" s="310">
        <v>20</v>
      </c>
      <c r="C29">
        <v>3.1301012833720003</v>
      </c>
      <c r="D29" s="311">
        <v>1.2538816653180773E-2</v>
      </c>
      <c r="E29">
        <v>3</v>
      </c>
    </row>
  </sheetData>
  <pageMargins left="0.7" right="0.7" top="0.75" bottom="0.75" header="0.3" footer="0.3"/>
  <drawing r:id="rId15"/>
  <extLst>
    <ext xmlns:x14="http://schemas.microsoft.com/office/spreadsheetml/2009/9/main" uri="{A8765BA9-456A-4dab-B4F3-ACF838C121DE}">
      <x14:slicerList>
        <x14:slicer r:id="rId1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3D4C-82D1-4680-9C2D-D55E3063E192}">
  <sheetPr codeName="Sheet19">
    <tabColor rgb="FFCCFFFF"/>
  </sheetPr>
  <dimension ref="A1:AY707"/>
  <sheetViews>
    <sheetView zoomScale="70" zoomScaleNormal="70" workbookViewId="0">
      <pane xSplit="16" topLeftCell="Q1" activePane="topRight" state="frozen"/>
      <selection activeCell="D101" sqref="D101"/>
      <selection pane="topRight"/>
    </sheetView>
  </sheetViews>
  <sheetFormatPr defaultColWidth="9.28515625" defaultRowHeight="14.25" x14ac:dyDescent="0.2"/>
  <cols>
    <col min="1" max="1" width="22.28515625" style="284" customWidth="1"/>
    <col min="2" max="2" width="11.5703125" style="284" bestFit="1" customWidth="1"/>
    <col min="3" max="3" width="11.5703125" style="284" customWidth="1"/>
    <col min="4" max="13" width="9.28515625" style="284"/>
    <col min="14" max="15" width="7.7109375" style="284" customWidth="1"/>
    <col min="16" max="16" width="11.42578125" style="284" customWidth="1"/>
    <col min="17" max="17" width="9.28515625" style="284"/>
    <col min="18" max="18" width="26" style="284" customWidth="1"/>
    <col min="19" max="19" width="26.28515625" style="284" customWidth="1"/>
    <col min="20" max="20" width="21.42578125" style="284" customWidth="1"/>
    <col min="21" max="21" width="20.7109375" style="284" customWidth="1"/>
    <col min="22" max="24" width="21.7109375" style="284" customWidth="1"/>
    <col min="25" max="25" width="26.28515625" style="284" customWidth="1"/>
    <col min="26" max="46" width="21.7109375" style="284" customWidth="1"/>
    <col min="47" max="48" width="9.28515625" style="284"/>
    <col min="49" max="49" width="33.7109375" style="284" customWidth="1"/>
    <col min="50" max="50" width="18" style="284" customWidth="1"/>
    <col min="51" max="16384" width="9.28515625" style="284"/>
  </cols>
  <sheetData>
    <row r="1" spans="1:51" ht="27.75" x14ac:dyDescent="0.4">
      <c r="A1" s="292" t="s">
        <v>697</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4"/>
      <c r="AV1" s="246"/>
      <c r="AW1" s="246"/>
      <c r="AX1" s="246"/>
      <c r="AY1" s="246"/>
    </row>
    <row r="2" spans="1:51" ht="21" thickBot="1" x14ac:dyDescent="0.35">
      <c r="A2" s="295"/>
      <c r="B2" s="485"/>
      <c r="C2" s="485"/>
      <c r="D2" s="485"/>
      <c r="E2" s="485"/>
      <c r="F2" s="485"/>
      <c r="G2" s="485"/>
      <c r="H2" s="485"/>
      <c r="I2" s="485"/>
      <c r="J2" s="485"/>
      <c r="K2" s="485"/>
      <c r="L2" s="485"/>
      <c r="M2" s="485"/>
      <c r="N2" s="485"/>
      <c r="O2" s="485"/>
      <c r="P2" s="485"/>
      <c r="Q2" s="485"/>
      <c r="R2" s="486"/>
      <c r="S2" s="485"/>
      <c r="T2" s="487"/>
      <c r="U2" s="487"/>
      <c r="V2" s="487"/>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8"/>
      <c r="AV2" s="246"/>
      <c r="AW2" s="246"/>
      <c r="AX2" s="246"/>
      <c r="AY2" s="246"/>
    </row>
    <row r="3" spans="1:51" ht="20.25" x14ac:dyDescent="0.3">
      <c r="A3" s="2" t="s">
        <v>666</v>
      </c>
      <c r="B3" s="248"/>
      <c r="C3" s="248"/>
      <c r="D3" s="248"/>
      <c r="E3" s="248"/>
      <c r="F3" s="248"/>
      <c r="G3" s="248"/>
      <c r="H3" s="248"/>
      <c r="I3" s="248"/>
      <c r="J3" s="248"/>
      <c r="K3" s="248"/>
      <c r="L3" s="248"/>
      <c r="M3" s="248"/>
      <c r="N3" s="248"/>
      <c r="O3" s="248"/>
      <c r="P3" s="248"/>
      <c r="Q3" s="247"/>
      <c r="R3" s="2" t="s">
        <v>667</v>
      </c>
      <c r="S3" s="248"/>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9"/>
      <c r="AV3" s="246"/>
      <c r="AW3" s="246"/>
      <c r="AX3" s="246"/>
      <c r="AY3" s="246"/>
    </row>
    <row r="4" spans="1:51" x14ac:dyDescent="0.2">
      <c r="A4" s="248"/>
      <c r="B4" s="248"/>
      <c r="C4" s="248"/>
      <c r="D4" s="248"/>
      <c r="E4" s="248"/>
      <c r="F4" s="248"/>
      <c r="G4" s="248"/>
      <c r="H4" s="248"/>
      <c r="I4" s="248"/>
      <c r="J4" s="248"/>
      <c r="K4" s="248"/>
      <c r="L4" s="248"/>
      <c r="M4" s="248"/>
      <c r="N4" s="248"/>
      <c r="O4" s="248"/>
      <c r="P4" s="248"/>
      <c r="Q4" s="247"/>
      <c r="R4" s="248"/>
      <c r="S4" s="248"/>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9"/>
      <c r="AV4" s="246"/>
      <c r="AW4" s="246"/>
      <c r="AX4" s="246"/>
      <c r="AY4" s="246"/>
    </row>
    <row r="5" spans="1:51" ht="150" x14ac:dyDescent="0.25">
      <c r="A5" s="290" t="s">
        <v>668</v>
      </c>
      <c r="B5" s="291">
        <f>Summary!H14</f>
        <v>96736.58859992717</v>
      </c>
      <c r="C5" s="291"/>
      <c r="D5" s="569"/>
      <c r="E5" s="569"/>
      <c r="F5" s="569"/>
      <c r="G5" s="569"/>
      <c r="H5" s="569"/>
      <c r="I5" s="569"/>
      <c r="J5" s="569"/>
      <c r="K5" s="569"/>
      <c r="L5" s="569"/>
      <c r="M5" s="569"/>
      <c r="N5" s="569"/>
      <c r="O5" s="569"/>
      <c r="P5" s="570"/>
      <c r="Q5" s="247"/>
      <c r="R5" s="248"/>
      <c r="S5" s="262" t="s">
        <v>558</v>
      </c>
      <c r="T5" s="166" t="s">
        <v>559</v>
      </c>
      <c r="U5" s="166" t="s">
        <v>560</v>
      </c>
      <c r="V5" s="166" t="s">
        <v>561</v>
      </c>
      <c r="W5" s="166" t="s">
        <v>562</v>
      </c>
      <c r="X5" s="166" t="s">
        <v>563</v>
      </c>
      <c r="Y5" s="166" t="s">
        <v>564</v>
      </c>
      <c r="Z5" s="1"/>
      <c r="AA5" s="246"/>
      <c r="AB5" s="246"/>
      <c r="AC5" s="246"/>
      <c r="AD5" s="246"/>
      <c r="AE5" s="246"/>
      <c r="AF5" s="246"/>
      <c r="AG5" s="246"/>
      <c r="AH5" s="246"/>
      <c r="AI5" s="246"/>
      <c r="AJ5" s="246"/>
      <c r="AK5" s="246"/>
      <c r="AL5" s="246"/>
      <c r="AM5" s="246"/>
      <c r="AN5" s="246"/>
      <c r="AO5" s="246"/>
      <c r="AP5" s="246"/>
      <c r="AQ5" s="246"/>
      <c r="AR5" s="246"/>
      <c r="AS5" s="246"/>
      <c r="AT5" s="246"/>
      <c r="AU5" s="249"/>
      <c r="AV5" s="246"/>
      <c r="AW5" s="246"/>
      <c r="AX5" s="246"/>
      <c r="AY5" s="246"/>
    </row>
    <row r="6" spans="1:51" ht="45" x14ac:dyDescent="0.25">
      <c r="A6" s="569"/>
      <c r="B6" s="569"/>
      <c r="C6" s="569"/>
      <c r="D6" s="569"/>
      <c r="E6" s="569"/>
      <c r="F6" s="569"/>
      <c r="G6" s="569"/>
      <c r="H6" s="569"/>
      <c r="I6" s="569"/>
      <c r="J6" s="569"/>
      <c r="K6" s="569"/>
      <c r="L6" s="569"/>
      <c r="M6" s="569"/>
      <c r="N6" s="569"/>
      <c r="O6" s="569"/>
      <c r="P6" s="570"/>
      <c r="Q6" s="247"/>
      <c r="R6" s="250" t="s">
        <v>669</v>
      </c>
      <c r="S6" s="14" cm="1">
        <f t="array" ref="S6">SUM(IFERROR(V11:V700,0))</f>
        <v>4272051.2964457758</v>
      </c>
      <c r="T6" s="14" cm="1">
        <f t="array" ref="T6">SUM(IFERROR(Z11:Z700,0))</f>
        <v>838403.36993220437</v>
      </c>
      <c r="U6" s="14" cm="1">
        <f t="array" ref="U6">SUM(IFERROR(AD11:AD700,0))</f>
        <v>1132335.5198781863</v>
      </c>
      <c r="V6" s="14" cm="1">
        <f t="array" ref="V6">SUM(IFERROR(AH11:AH700,0))</f>
        <v>409975.88011774153</v>
      </c>
      <c r="W6" s="14" cm="1">
        <f t="array" ref="W6">SUM(IFERROR(AL11:AL700,0))</f>
        <v>970577.15934183286</v>
      </c>
      <c r="X6" s="14" cm="1">
        <f t="array" ref="X6">SUM(IFERROR(AP11:AP700,0))</f>
        <v>533152.9275529416</v>
      </c>
      <c r="Y6" s="14" cm="1">
        <f t="array" ref="Y6">SUM(IFERROR(AT11:AT700,0))</f>
        <v>304135.70992817031</v>
      </c>
      <c r="Z6" s="1"/>
      <c r="AA6" s="246"/>
      <c r="AB6" s="246"/>
      <c r="AC6" s="246"/>
      <c r="AD6" s="246"/>
      <c r="AE6" s="246"/>
      <c r="AF6" s="246"/>
      <c r="AG6" s="246"/>
      <c r="AH6" s="246"/>
      <c r="AI6" s="246"/>
      <c r="AJ6" s="246"/>
      <c r="AK6" s="246"/>
      <c r="AL6" s="246"/>
      <c r="AM6" s="246"/>
      <c r="AN6" s="246"/>
      <c r="AO6" s="246"/>
      <c r="AP6" s="246"/>
      <c r="AQ6" s="246"/>
      <c r="AR6" s="246"/>
      <c r="AS6" s="246"/>
      <c r="AT6" s="246"/>
      <c r="AU6" s="249"/>
      <c r="AV6" s="246"/>
      <c r="AW6" s="246"/>
      <c r="AX6" s="246"/>
      <c r="AY6" s="246"/>
    </row>
    <row r="7" spans="1:51" ht="60" x14ac:dyDescent="0.25">
      <c r="A7" s="571"/>
      <c r="B7" s="571"/>
      <c r="C7" s="571"/>
      <c r="D7" s="571"/>
      <c r="E7" s="571"/>
      <c r="F7" s="571"/>
      <c r="G7" s="571"/>
      <c r="H7" s="571"/>
      <c r="I7" s="571"/>
      <c r="J7" s="571"/>
      <c r="K7" s="571"/>
      <c r="L7" s="571"/>
      <c r="M7" s="571"/>
      <c r="N7" s="571"/>
      <c r="O7" s="571"/>
      <c r="P7" s="572"/>
      <c r="Q7" s="247"/>
      <c r="R7" s="250" t="s">
        <v>670</v>
      </c>
      <c r="S7" s="14">
        <f>Seasonality_Cycling!F41/'Non-survey input values'!B15</f>
        <v>4047694.5942223966</v>
      </c>
      <c r="T7" s="14">
        <f>Seasonality_Cycling!F44/'Non-survey input values'!B15</f>
        <v>794372.66848265659</v>
      </c>
      <c r="U7" s="14">
        <f>Seasonality_Cycling!F47/'Non-survey input values'!B15</f>
        <v>1072868.288466048</v>
      </c>
      <c r="V7" s="14">
        <f>Seasonality_Cycling!F50/'Non-survey input values'!B15</f>
        <v>388445.04397565918</v>
      </c>
      <c r="W7" s="14">
        <f>Seasonality_Cycling!F53/'Non-survey input values'!B15</f>
        <v>919605.04416511767</v>
      </c>
      <c r="X7" s="14">
        <f>Seasonality_Cycling!F56/'Non-survey input values'!B15</f>
        <v>505153.16249720921</v>
      </c>
      <c r="Y7" s="14">
        <f>Seasonality_Cycling!F59/'Non-survey input values'!B15</f>
        <v>288163.3162996996</v>
      </c>
      <c r="Z7" s="1"/>
      <c r="AA7" s="246"/>
      <c r="AB7" s="246"/>
      <c r="AC7" s="246"/>
      <c r="AD7" s="246"/>
      <c r="AE7" s="246"/>
      <c r="AF7" s="246"/>
      <c r="AG7" s="246"/>
      <c r="AH7" s="246"/>
      <c r="AI7" s="246"/>
      <c r="AJ7" s="246"/>
      <c r="AK7" s="246"/>
      <c r="AL7" s="246"/>
      <c r="AM7" s="246"/>
      <c r="AN7" s="246"/>
      <c r="AO7" s="246"/>
      <c r="AP7" s="246"/>
      <c r="AQ7" s="246"/>
      <c r="AR7" s="246"/>
      <c r="AS7" s="246"/>
      <c r="AT7" s="246"/>
      <c r="AU7" s="249"/>
      <c r="AV7" s="246"/>
      <c r="AW7" s="246"/>
      <c r="AX7" s="246"/>
      <c r="AY7" s="246"/>
    </row>
    <row r="8" spans="1:51" ht="45" customHeight="1" x14ac:dyDescent="0.2">
      <c r="A8" s="571" t="s">
        <v>671</v>
      </c>
      <c r="B8" s="571"/>
      <c r="C8" s="571"/>
      <c r="D8" s="571"/>
      <c r="E8" s="571"/>
      <c r="F8" s="571"/>
      <c r="G8" s="571"/>
      <c r="H8" s="571"/>
      <c r="I8" s="571"/>
      <c r="J8" s="571"/>
      <c r="K8" s="571"/>
      <c r="L8" s="571"/>
      <c r="M8" s="571"/>
      <c r="N8" s="571"/>
      <c r="O8" s="571"/>
      <c r="P8" s="572"/>
      <c r="Q8" s="247"/>
      <c r="R8" s="246"/>
      <c r="S8" s="263"/>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9"/>
      <c r="AV8" s="246"/>
      <c r="AW8" s="246"/>
      <c r="AX8" s="246"/>
      <c r="AY8" s="246"/>
    </row>
    <row r="9" spans="1:51" ht="33" customHeight="1" x14ac:dyDescent="0.25">
      <c r="A9" s="571" t="s">
        <v>672</v>
      </c>
      <c r="B9" s="571"/>
      <c r="C9" s="571"/>
      <c r="D9" s="571"/>
      <c r="E9" s="571"/>
      <c r="F9" s="571"/>
      <c r="G9" s="571"/>
      <c r="H9" s="571"/>
      <c r="I9" s="571"/>
      <c r="J9" s="571"/>
      <c r="K9" s="571"/>
      <c r="L9" s="571"/>
      <c r="M9" s="571"/>
      <c r="N9" s="571"/>
      <c r="O9" s="571"/>
      <c r="P9" s="572"/>
      <c r="Q9" s="247"/>
      <c r="R9" s="130"/>
      <c r="S9" s="130"/>
      <c r="T9" s="130"/>
      <c r="U9" s="130"/>
      <c r="V9" s="13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16"/>
      <c r="AV9" s="246"/>
      <c r="AW9" s="246"/>
      <c r="AX9" s="246"/>
      <c r="AY9" s="246"/>
    </row>
    <row r="10" spans="1:51" ht="135" x14ac:dyDescent="0.25">
      <c r="A10" s="6"/>
      <c r="B10" s="6"/>
      <c r="C10" s="6"/>
      <c r="D10" s="6"/>
      <c r="E10" s="6"/>
      <c r="F10" s="6"/>
      <c r="G10" s="6"/>
      <c r="H10" s="6"/>
      <c r="I10" s="6"/>
      <c r="J10" s="6"/>
      <c r="K10" s="6"/>
      <c r="L10" s="6"/>
      <c r="M10" s="6"/>
      <c r="N10" s="6"/>
      <c r="O10" s="6"/>
      <c r="P10" s="289"/>
      <c r="Q10" s="296"/>
      <c r="R10" s="252" t="s">
        <v>673</v>
      </c>
      <c r="S10" s="297" t="s">
        <v>674</v>
      </c>
      <c r="T10" s="298" t="s">
        <v>675</v>
      </c>
      <c r="U10" s="3" t="s">
        <v>676</v>
      </c>
      <c r="V10" s="4" t="s">
        <v>677</v>
      </c>
      <c r="W10" s="286" t="s">
        <v>678</v>
      </c>
      <c r="X10" s="286" t="s">
        <v>674</v>
      </c>
      <c r="Y10" s="286" t="s">
        <v>679</v>
      </c>
      <c r="Z10" s="286" t="s">
        <v>680</v>
      </c>
      <c r="AA10" s="253" t="s">
        <v>681</v>
      </c>
      <c r="AB10" s="253" t="s">
        <v>674</v>
      </c>
      <c r="AC10" s="253" t="s">
        <v>682</v>
      </c>
      <c r="AD10" s="253" t="s">
        <v>683</v>
      </c>
      <c r="AE10" s="287" t="s">
        <v>684</v>
      </c>
      <c r="AF10" s="287" t="s">
        <v>674</v>
      </c>
      <c r="AG10" s="287" t="s">
        <v>685</v>
      </c>
      <c r="AH10" s="287" t="s">
        <v>686</v>
      </c>
      <c r="AI10" s="254" t="s">
        <v>687</v>
      </c>
      <c r="AJ10" s="254" t="s">
        <v>674</v>
      </c>
      <c r="AK10" s="254" t="s">
        <v>688</v>
      </c>
      <c r="AL10" s="254" t="s">
        <v>689</v>
      </c>
      <c r="AM10" s="304" t="s">
        <v>690</v>
      </c>
      <c r="AN10" s="304" t="s">
        <v>674</v>
      </c>
      <c r="AO10" s="304" t="s">
        <v>691</v>
      </c>
      <c r="AP10" s="304" t="s">
        <v>692</v>
      </c>
      <c r="AQ10" s="288" t="s">
        <v>693</v>
      </c>
      <c r="AR10" s="288" t="s">
        <v>674</v>
      </c>
      <c r="AS10" s="288" t="s">
        <v>694</v>
      </c>
      <c r="AT10" s="288" t="s">
        <v>695</v>
      </c>
      <c r="AU10" s="17"/>
      <c r="AV10" s="255"/>
      <c r="AW10" s="248"/>
      <c r="AX10" s="248"/>
      <c r="AY10" s="246"/>
    </row>
    <row r="11" spans="1:51" x14ac:dyDescent="0.2">
      <c r="A11" s="248"/>
      <c r="B11" s="248"/>
      <c r="C11" s="248"/>
      <c r="D11" s="248"/>
      <c r="E11" s="248"/>
      <c r="F11" s="248"/>
      <c r="G11" s="248"/>
      <c r="H11" s="248"/>
      <c r="I11" s="248"/>
      <c r="J11" s="248"/>
      <c r="K11" s="248"/>
      <c r="L11" s="248"/>
      <c r="M11" s="248"/>
      <c r="N11" s="248"/>
      <c r="O11" s="248"/>
      <c r="P11" s="285"/>
      <c r="Q11" s="296"/>
      <c r="R11" s="256">
        <f>'To &amp; from Edu- trip % summary'!B16</f>
        <v>0</v>
      </c>
      <c r="S11" s="313">
        <f>'To &amp; from Edu- trip % summary'!D16</f>
        <v>0.84800278153865349</v>
      </c>
      <c r="T11" s="257">
        <f>'Non-survey input values'!$B$31</f>
        <v>175.56</v>
      </c>
      <c r="U11" s="258">
        <f>R11/5</f>
        <v>0</v>
      </c>
      <c r="V11" s="259">
        <f>$B$5*$S11*$T11*U11</f>
        <v>0</v>
      </c>
      <c r="W11" s="312">
        <f>'To &amp; from Edu- trip % summary'!G16</f>
        <v>0</v>
      </c>
      <c r="X11" s="314">
        <f>'To &amp; from Edu- trip % summary'!I16</f>
        <v>0.93273635836277657</v>
      </c>
      <c r="Y11" s="260">
        <f>W11/5</f>
        <v>0</v>
      </c>
      <c r="Z11" s="259">
        <f>$B$5*$X11*$T11*Y11</f>
        <v>0</v>
      </c>
      <c r="AA11" s="312">
        <f>'To &amp; from Edu- trip % summary'!L16</f>
        <v>0</v>
      </c>
      <c r="AB11" s="314">
        <f>'To &amp; from Edu- trip % summary'!N16</f>
        <v>0.91841182196709703</v>
      </c>
      <c r="AC11" s="260">
        <f>AA11/5</f>
        <v>0</v>
      </c>
      <c r="AD11" s="259">
        <f>$B$5*$AB11*$T11*AC11</f>
        <v>0</v>
      </c>
      <c r="AE11" s="312">
        <f>'To &amp; from Edu- trip % summary'!Q16</f>
        <v>0</v>
      </c>
      <c r="AF11" s="314">
        <f>'To &amp; from Edu- trip % summary'!S16</f>
        <v>0.96469907382307263</v>
      </c>
      <c r="AG11" s="260">
        <f>AE11/5</f>
        <v>0</v>
      </c>
      <c r="AH11" s="259">
        <f>$B$5*$AF11*$T11*AG11</f>
        <v>0</v>
      </c>
      <c r="AI11" s="312">
        <f>'To &amp; from Edu- trip % summary'!V16</f>
        <v>0</v>
      </c>
      <c r="AJ11" s="314">
        <f>'To &amp; from Edu- trip % summary'!X16</f>
        <v>0.93531715348193412</v>
      </c>
      <c r="AK11" s="260">
        <f>AI11/5</f>
        <v>0</v>
      </c>
      <c r="AL11" s="259">
        <f>$B$5*$AJ11*$T11*AK11</f>
        <v>0</v>
      </c>
      <c r="AM11" s="312">
        <f>'To &amp; from Edu- trip % summary'!AA16</f>
        <v>0</v>
      </c>
      <c r="AN11" s="314">
        <f>'To &amp; from Edu- trip % summary'!AC16</f>
        <v>0.96471926608173775</v>
      </c>
      <c r="AO11" s="260">
        <f>AM11/5</f>
        <v>0</v>
      </c>
      <c r="AP11" s="259">
        <f>$B$5*$AN11*$T11*AO11</f>
        <v>0</v>
      </c>
      <c r="AQ11" s="312">
        <f>'To &amp; from Edu- trip % summary'!AF16</f>
        <v>0</v>
      </c>
      <c r="AR11" s="314">
        <f>'To &amp; from Edu- trip % summary'!AH16</f>
        <v>0.98398033903071913</v>
      </c>
      <c r="AS11" s="260">
        <f>AQ11/5</f>
        <v>0</v>
      </c>
      <c r="AT11" s="259">
        <f>$B$5*$AR11*$T11*AS11</f>
        <v>0</v>
      </c>
      <c r="AU11" s="261"/>
      <c r="AV11" s="251"/>
      <c r="AW11" s="248"/>
      <c r="AX11" s="248"/>
      <c r="AY11" s="246"/>
    </row>
    <row r="12" spans="1:51" x14ac:dyDescent="0.2">
      <c r="A12" s="248"/>
      <c r="B12" s="248"/>
      <c r="C12" s="248"/>
      <c r="D12" s="248"/>
      <c r="E12" s="248"/>
      <c r="F12" s="248"/>
      <c r="G12" s="248"/>
      <c r="H12" s="248"/>
      <c r="I12" s="248"/>
      <c r="J12" s="248"/>
      <c r="K12" s="248"/>
      <c r="L12" s="248"/>
      <c r="M12" s="248"/>
      <c r="N12" s="248"/>
      <c r="O12" s="248"/>
      <c r="P12" s="285"/>
      <c r="Q12" s="296"/>
      <c r="R12" s="256">
        <f>'To &amp; from Edu- trip % summary'!B17</f>
        <v>2</v>
      </c>
      <c r="S12" s="313">
        <f>'To &amp; from Edu- trip % summary'!D17</f>
        <v>1.0851179959656522E-2</v>
      </c>
      <c r="T12" s="257">
        <f>'Non-survey input values'!$B$31</f>
        <v>175.56</v>
      </c>
      <c r="U12" s="258">
        <f t="shared" ref="U12:U75" si="0">R12/5</f>
        <v>0.4</v>
      </c>
      <c r="V12" s="259">
        <f t="shared" ref="V12:V75" si="1">$B$5*$S12*$T12*U12</f>
        <v>73714.56338414886</v>
      </c>
      <c r="W12" s="312">
        <f>'To &amp; from Edu- trip % summary'!G17</f>
        <v>1</v>
      </c>
      <c r="X12" s="314">
        <f>'To &amp; from Edu- trip % summary'!I17</f>
        <v>2.259454133069428E-2</v>
      </c>
      <c r="Y12" s="260">
        <f t="shared" ref="Y12:Y75" si="2">W12/5</f>
        <v>0.2</v>
      </c>
      <c r="Z12" s="259">
        <f t="shared" ref="Z12:Z75" si="3">$B$5*$X12*$T12*Y12</f>
        <v>76744.960237022708</v>
      </c>
      <c r="AA12" s="312">
        <f>'To &amp; from Edu- trip % summary'!L17</f>
        <v>1</v>
      </c>
      <c r="AB12" s="314">
        <f>'To &amp; from Edu- trip % summary'!N17</f>
        <v>1.9276450326365806E-2</v>
      </c>
      <c r="AC12" s="260">
        <f t="shared" ref="AC12:AC75" si="4">AA12/5</f>
        <v>0.2</v>
      </c>
      <c r="AD12" s="259">
        <f t="shared" ref="AD12:AD75" si="5">$B$5*$AB12*$T12*AC12</f>
        <v>65474.682232127852</v>
      </c>
      <c r="AE12" s="312">
        <f>'To &amp; from Edu- trip % summary'!Q17</f>
        <v>1</v>
      </c>
      <c r="AF12" s="314">
        <f>'To &amp; from Edu- trip % summary'!S17</f>
        <v>1.1853071956369773E-2</v>
      </c>
      <c r="AG12" s="260">
        <f t="shared" ref="AG12:AG75" si="6">AE12/5</f>
        <v>0.2</v>
      </c>
      <c r="AH12" s="259">
        <f t="shared" ref="AH12:AH75" si="7">$B$5*$AF12*$T12*AG12</f>
        <v>40260.323175598416</v>
      </c>
      <c r="AI12" s="312">
        <f>'To &amp; from Edu- trip % summary'!V17</f>
        <v>1</v>
      </c>
      <c r="AJ12" s="314">
        <f>'To &amp; from Edu- trip % summary'!X17</f>
        <v>1.8297259827954309E-2</v>
      </c>
      <c r="AK12" s="260">
        <f t="shared" ref="AK12:AK75" si="8">AI12/5</f>
        <v>0.2</v>
      </c>
      <c r="AL12" s="259">
        <f t="shared" ref="AL12:AL75" si="9">$B$5*$AJ12*$T12*AK12</f>
        <v>62148.749000503733</v>
      </c>
      <c r="AM12" s="312">
        <f>'To &amp; from Edu- trip % summary'!AA17</f>
        <v>1</v>
      </c>
      <c r="AN12" s="314">
        <f>'To &amp; from Edu- trip % summary'!AC17</f>
        <v>1.1525618494030975E-2</v>
      </c>
      <c r="AO12" s="260">
        <f t="shared" ref="AO12:AO75" si="10">AM12/5</f>
        <v>0.2</v>
      </c>
      <c r="AP12" s="259">
        <f t="shared" ref="AP12:AP75" si="11">$B$5*$AN12*$T12*AO12</f>
        <v>39148.089801224611</v>
      </c>
      <c r="AQ12" s="312">
        <f>'To &amp; from Edu- trip % summary'!AF17</f>
        <v>1</v>
      </c>
      <c r="AR12" s="314">
        <f>'To &amp; from Edu- trip % summary'!AH17</f>
        <v>7.2543713559762597E-3</v>
      </c>
      <c r="AS12" s="260">
        <f t="shared" ref="AS12:AS75" si="12">AQ12/5</f>
        <v>0.2</v>
      </c>
      <c r="AT12" s="259">
        <f t="shared" ref="AT12:AT75" si="13">$B$5*$AR12*$T12*AS12</f>
        <v>24640.307280886384</v>
      </c>
      <c r="AU12" s="261"/>
      <c r="AV12" s="251"/>
      <c r="AW12" s="248"/>
      <c r="AX12" s="248"/>
      <c r="AY12" s="246"/>
    </row>
    <row r="13" spans="1:51" x14ac:dyDescent="0.2">
      <c r="A13" s="248"/>
      <c r="B13" s="248"/>
      <c r="C13" s="248"/>
      <c r="D13" s="248"/>
      <c r="E13" s="248"/>
      <c r="F13" s="248"/>
      <c r="G13" s="248"/>
      <c r="H13" s="248"/>
      <c r="I13" s="248"/>
      <c r="J13" s="248"/>
      <c r="K13" s="248"/>
      <c r="L13" s="248"/>
      <c r="M13" s="248"/>
      <c r="N13" s="248"/>
      <c r="O13" s="248"/>
      <c r="P13" s="285"/>
      <c r="Q13" s="296"/>
      <c r="R13" s="256">
        <f>'To &amp; from Edu- trip % summary'!B18</f>
        <v>3</v>
      </c>
      <c r="S13" s="313">
        <f>'To &amp; from Edu- trip % summary'!D18</f>
        <v>1.0667813963140873E-2</v>
      </c>
      <c r="T13" s="257">
        <f>'Non-survey input values'!$B$31</f>
        <v>175.56</v>
      </c>
      <c r="U13" s="258">
        <f t="shared" si="0"/>
        <v>0.6</v>
      </c>
      <c r="V13" s="259">
        <f t="shared" si="1"/>
        <v>108703.37393904224</v>
      </c>
      <c r="W13" s="312">
        <f>'To &amp; from Edu- trip % summary'!G18</f>
        <v>2</v>
      </c>
      <c r="X13" s="314">
        <f>'To &amp; from Edu- trip % summary'!I18</f>
        <v>1.9958038478311048E-2</v>
      </c>
      <c r="Y13" s="260">
        <f t="shared" si="2"/>
        <v>0.4</v>
      </c>
      <c r="Z13" s="259">
        <f t="shared" si="3"/>
        <v>135579.54968054095</v>
      </c>
      <c r="AA13" s="312">
        <f>'To &amp; from Edu- trip % summary'!L18</f>
        <v>2</v>
      </c>
      <c r="AB13" s="314">
        <f>'To &amp; from Edu- trip % summary'!N18</f>
        <v>1.9108345481776545E-2</v>
      </c>
      <c r="AC13" s="260">
        <f t="shared" si="4"/>
        <v>0.4</v>
      </c>
      <c r="AD13" s="259">
        <f t="shared" si="5"/>
        <v>129807.38955758853</v>
      </c>
      <c r="AE13" s="312">
        <f>'To &amp; from Edu- trip % summary'!Q18</f>
        <v>2</v>
      </c>
      <c r="AF13" s="314">
        <f>'To &amp; from Edu- trip % summary'!S18</f>
        <v>6.396566825086155E-3</v>
      </c>
      <c r="AG13" s="260">
        <f t="shared" si="6"/>
        <v>0.4</v>
      </c>
      <c r="AH13" s="259">
        <f t="shared" si="7"/>
        <v>43453.350918685028</v>
      </c>
      <c r="AI13" s="312">
        <f>'To &amp; from Edu- trip % summary'!V18</f>
        <v>2</v>
      </c>
      <c r="AJ13" s="314">
        <f>'To &amp; from Edu- trip % summary'!X18</f>
        <v>1.2132951517275377E-2</v>
      </c>
      <c r="AK13" s="260">
        <f t="shared" si="8"/>
        <v>0.4</v>
      </c>
      <c r="AL13" s="259">
        <f t="shared" si="9"/>
        <v>82421.932636099344</v>
      </c>
      <c r="AM13" s="312">
        <f>'To &amp; from Edu- trip % summary'!AA18</f>
        <v>2</v>
      </c>
      <c r="AN13" s="314">
        <f>'To &amp; from Edu- trip % summary'!AC18</f>
        <v>1.151385240901958E-2</v>
      </c>
      <c r="AO13" s="260">
        <f t="shared" si="10"/>
        <v>0.4</v>
      </c>
      <c r="AP13" s="259">
        <f t="shared" si="11"/>
        <v>78216.249878439456</v>
      </c>
      <c r="AQ13" s="312">
        <f>'To &amp; from Edu- trip % summary'!AF18</f>
        <v>5</v>
      </c>
      <c r="AR13" s="314">
        <f>'To &amp; from Edu- trip % summary'!AH18</f>
        <v>4.4919559296887545E-3</v>
      </c>
      <c r="AS13" s="260">
        <f t="shared" si="12"/>
        <v>1</v>
      </c>
      <c r="AT13" s="259">
        <f t="shared" si="13"/>
        <v>76287.226672334684</v>
      </c>
      <c r="AU13" s="261"/>
      <c r="AV13" s="251"/>
      <c r="AW13" s="248"/>
      <c r="AX13" s="248"/>
      <c r="AY13" s="246"/>
    </row>
    <row r="14" spans="1:51" x14ac:dyDescent="0.2">
      <c r="A14" s="248"/>
      <c r="B14" s="248"/>
      <c r="C14" s="248"/>
      <c r="D14" s="248"/>
      <c r="E14" s="248"/>
      <c r="F14" s="248"/>
      <c r="G14" s="248"/>
      <c r="H14" s="248"/>
      <c r="I14" s="248"/>
      <c r="J14" s="248"/>
      <c r="K14" s="248"/>
      <c r="L14" s="248"/>
      <c r="M14" s="248"/>
      <c r="N14" s="248"/>
      <c r="O14" s="248"/>
      <c r="P14" s="285"/>
      <c r="Q14" s="296"/>
      <c r="R14" s="256">
        <f>'To &amp; from Edu- trip % summary'!B19</f>
        <v>4</v>
      </c>
      <c r="S14" s="313">
        <f>'To &amp; from Edu- trip % summary'!D19</f>
        <v>1.7144759419819421E-2</v>
      </c>
      <c r="T14" s="257">
        <f>'Non-survey input values'!$B$31</f>
        <v>175.56</v>
      </c>
      <c r="U14" s="258">
        <f t="shared" si="0"/>
        <v>0.8</v>
      </c>
      <c r="V14" s="259">
        <f t="shared" si="1"/>
        <v>232936.59485088225</v>
      </c>
      <c r="W14" s="312">
        <f>'To &amp; from Edu- trip % summary'!G19</f>
        <v>3</v>
      </c>
      <c r="X14" s="314">
        <f>'To &amp; from Edu- trip % summary'!I19</f>
        <v>3.9731570543128283E-3</v>
      </c>
      <c r="Y14" s="260">
        <f t="shared" si="2"/>
        <v>0.6</v>
      </c>
      <c r="Z14" s="259">
        <f t="shared" si="3"/>
        <v>40485.855723186047</v>
      </c>
      <c r="AA14" s="312">
        <f>'To &amp; from Edu- trip % summary'!L19</f>
        <v>4</v>
      </c>
      <c r="AB14" s="314">
        <f>'To &amp; from Edu- trip % summary'!N19</f>
        <v>1.1511248190824211E-2</v>
      </c>
      <c r="AC14" s="260">
        <f t="shared" si="4"/>
        <v>0.8</v>
      </c>
      <c r="AD14" s="259">
        <f t="shared" si="5"/>
        <v>156397.11764950582</v>
      </c>
      <c r="AE14" s="312">
        <f>'To &amp; from Edu- trip % summary'!Q19</f>
        <v>3</v>
      </c>
      <c r="AF14" s="314">
        <f>'To &amp; from Edu- trip % summary'!S19</f>
        <v>4.4919559296887537E-3</v>
      </c>
      <c r="AG14" s="260">
        <f t="shared" si="6"/>
        <v>0.6</v>
      </c>
      <c r="AH14" s="259">
        <f t="shared" si="7"/>
        <v>45772.3360034008</v>
      </c>
      <c r="AI14" s="312">
        <f>'To &amp; from Edu- trip % summary'!V19</f>
        <v>3</v>
      </c>
      <c r="AJ14" s="314">
        <f>'To &amp; from Edu- trip % summary'!X19</f>
        <v>4.4919559296887537E-3</v>
      </c>
      <c r="AK14" s="260">
        <f t="shared" si="8"/>
        <v>0.6</v>
      </c>
      <c r="AL14" s="259">
        <f t="shared" si="9"/>
        <v>45772.3360034008</v>
      </c>
      <c r="AM14" s="312">
        <f>'To &amp; from Edu- trip % summary'!AA19</f>
        <v>10</v>
      </c>
      <c r="AN14" s="314">
        <f>'To &amp; from Edu- trip % summary'!AC19</f>
        <v>1.2241263015211954E-2</v>
      </c>
      <c r="AO14" s="260">
        <f t="shared" si="10"/>
        <v>2</v>
      </c>
      <c r="AP14" s="259">
        <f t="shared" si="11"/>
        <v>415788.58787327755</v>
      </c>
      <c r="AQ14" s="312">
        <f>'To &amp; from Edu- trip % summary'!AF19</f>
        <v>14</v>
      </c>
      <c r="AR14" s="314">
        <f>'To &amp; from Edu- trip % summary'!AH19</f>
        <v>4.2733336836160291E-3</v>
      </c>
      <c r="AS14" s="260">
        <f t="shared" si="12"/>
        <v>2.8</v>
      </c>
      <c r="AT14" s="259">
        <f t="shared" si="13"/>
        <v>203208.17597494923</v>
      </c>
      <c r="AU14" s="261"/>
      <c r="AV14" s="251"/>
      <c r="AW14" s="251"/>
      <c r="AX14" s="251"/>
      <c r="AY14" s="246"/>
    </row>
    <row r="15" spans="1:51" x14ac:dyDescent="0.2">
      <c r="A15" s="248"/>
      <c r="B15" s="248"/>
      <c r="C15" s="248"/>
      <c r="D15" s="248"/>
      <c r="E15" s="248"/>
      <c r="F15" s="248"/>
      <c r="G15" s="248"/>
      <c r="H15" s="248"/>
      <c r="I15" s="248"/>
      <c r="J15" s="248"/>
      <c r="K15" s="248"/>
      <c r="L15" s="248"/>
      <c r="M15" s="248"/>
      <c r="N15" s="248"/>
      <c r="O15" s="248"/>
      <c r="P15" s="285"/>
      <c r="Q15" s="296"/>
      <c r="R15" s="256">
        <f>'To &amp; from Edu- trip % summary'!B20</f>
        <v>5</v>
      </c>
      <c r="S15" s="313">
        <f>'To &amp; from Edu- trip % summary'!D20</f>
        <v>7.2717503591275398E-3</v>
      </c>
      <c r="T15" s="257">
        <f>'Non-survey input values'!$B$31</f>
        <v>175.56</v>
      </c>
      <c r="U15" s="258">
        <f t="shared" si="0"/>
        <v>1</v>
      </c>
      <c r="V15" s="259">
        <f t="shared" si="1"/>
        <v>123496.68532697104</v>
      </c>
      <c r="W15" s="312">
        <f>'To &amp; from Edu- trip % summary'!G20</f>
        <v>4</v>
      </c>
      <c r="X15" s="314">
        <f>'To &amp; from Edu- trip % summary'!I20</f>
        <v>6.0317917952292521E-3</v>
      </c>
      <c r="Y15" s="260">
        <f t="shared" si="2"/>
        <v>0.8</v>
      </c>
      <c r="Z15" s="259">
        <f t="shared" si="3"/>
        <v>81950.70034088532</v>
      </c>
      <c r="AA15" s="312">
        <f>'To &amp; from Edu- trip % summary'!L20</f>
        <v>5</v>
      </c>
      <c r="AB15" s="314">
        <f>'To &amp; from Edu- trip % summary'!N20</f>
        <v>4.4919559296887537E-3</v>
      </c>
      <c r="AC15" s="260">
        <f t="shared" si="4"/>
        <v>1</v>
      </c>
      <c r="AD15" s="259">
        <f t="shared" si="5"/>
        <v>76287.226672334669</v>
      </c>
      <c r="AE15" s="312">
        <f>'To &amp; from Edu- trip % summary'!Q20</f>
        <v>4</v>
      </c>
      <c r="AF15" s="314">
        <f>'To &amp; from Edu- trip % summary'!S20</f>
        <v>3.2022463876909199E-3</v>
      </c>
      <c r="AG15" s="260">
        <f t="shared" si="6"/>
        <v>0.8</v>
      </c>
      <c r="AH15" s="259">
        <f t="shared" si="7"/>
        <v>43507.193723580262</v>
      </c>
      <c r="AI15" s="312">
        <f>'To &amp; from Edu- trip % summary'!V20</f>
        <v>4</v>
      </c>
      <c r="AJ15" s="314">
        <f>'To &amp; from Edu- trip % summary'!X20</f>
        <v>7.6537523380858117E-3</v>
      </c>
      <c r="AK15" s="260">
        <f t="shared" si="8"/>
        <v>0.8</v>
      </c>
      <c r="AL15" s="259">
        <f t="shared" si="9"/>
        <v>103987.40301976577</v>
      </c>
      <c r="AM15" s="312">
        <f>'To &amp; from Edu- trip % summary'!AA20</f>
        <v>0</v>
      </c>
      <c r="AN15" s="314">
        <f>'To &amp; from Edu- trip % summary'!AC20</f>
        <v>0</v>
      </c>
      <c r="AO15" s="260">
        <f t="shared" si="10"/>
        <v>0</v>
      </c>
      <c r="AP15" s="259">
        <f t="shared" si="11"/>
        <v>0</v>
      </c>
      <c r="AQ15" s="312">
        <f>'To &amp; from Edu- trip % summary'!AF20</f>
        <v>0</v>
      </c>
      <c r="AR15" s="314">
        <f>'To &amp; from Edu- trip % summary'!AH20</f>
        <v>0</v>
      </c>
      <c r="AS15" s="260">
        <f t="shared" si="12"/>
        <v>0</v>
      </c>
      <c r="AT15" s="259">
        <f t="shared" si="13"/>
        <v>0</v>
      </c>
      <c r="AU15" s="261"/>
      <c r="AV15" s="251"/>
      <c r="AW15" s="251"/>
      <c r="AX15" s="251"/>
      <c r="AY15" s="246"/>
    </row>
    <row r="16" spans="1:51" x14ac:dyDescent="0.2">
      <c r="A16" s="248"/>
      <c r="B16" s="248"/>
      <c r="C16" s="248"/>
      <c r="D16" s="248"/>
      <c r="E16" s="248"/>
      <c r="F16" s="248"/>
      <c r="G16" s="248"/>
      <c r="H16" s="248"/>
      <c r="I16" s="248"/>
      <c r="J16" s="248"/>
      <c r="K16" s="248"/>
      <c r="L16" s="248"/>
      <c r="M16" s="248"/>
      <c r="N16" s="248"/>
      <c r="O16" s="248"/>
      <c r="P16" s="285"/>
      <c r="Q16" s="296"/>
      <c r="R16" s="256">
        <f>'To &amp; from Edu- trip % summary'!B21</f>
        <v>6</v>
      </c>
      <c r="S16" s="313">
        <f>'To &amp; from Edu- trip % summary'!D21</f>
        <v>1.9123244423462554E-2</v>
      </c>
      <c r="T16" s="257">
        <f>'Non-survey input values'!$B$31</f>
        <v>175.56</v>
      </c>
      <c r="U16" s="258">
        <f t="shared" si="0"/>
        <v>1.2</v>
      </c>
      <c r="V16" s="259">
        <f t="shared" si="1"/>
        <v>389725.80449449737</v>
      </c>
      <c r="W16" s="312">
        <f>'To &amp; from Edu- trip % summary'!G21</f>
        <v>5</v>
      </c>
      <c r="X16" s="314">
        <f>'To &amp; from Edu- trip % summary'!I21</f>
        <v>3.0988114278907809E-3</v>
      </c>
      <c r="Y16" s="260">
        <f t="shared" si="2"/>
        <v>1</v>
      </c>
      <c r="Z16" s="259">
        <f t="shared" si="3"/>
        <v>52627.348423408323</v>
      </c>
      <c r="AA16" s="312">
        <f>'To &amp; from Edu- trip % summary'!L21</f>
        <v>6</v>
      </c>
      <c r="AB16" s="314">
        <f>'To &amp; from Edu- trip % summary'!N21</f>
        <v>1.3091452628233299E-2</v>
      </c>
      <c r="AC16" s="260">
        <f t="shared" si="4"/>
        <v>1.2</v>
      </c>
      <c r="AD16" s="259">
        <f t="shared" si="5"/>
        <v>266799.75398316933</v>
      </c>
      <c r="AE16" s="312">
        <f>'To &amp; from Edu- trip % summary'!Q21</f>
        <v>6</v>
      </c>
      <c r="AF16" s="314">
        <f>'To &amp; from Edu- trip % summary'!S21</f>
        <v>5.9501508067941085E-3</v>
      </c>
      <c r="AG16" s="260">
        <f t="shared" si="6"/>
        <v>1.2</v>
      </c>
      <c r="AH16" s="259">
        <f t="shared" si="7"/>
        <v>121262.23242727027</v>
      </c>
      <c r="AI16" s="312">
        <f>'To &amp; from Edu- trip % summary'!V21</f>
        <v>7</v>
      </c>
      <c r="AJ16" s="314">
        <f>'To &amp; from Edu- trip % summary'!X21</f>
        <v>9.0697769834269353E-3</v>
      </c>
      <c r="AK16" s="260">
        <f t="shared" si="8"/>
        <v>1.4</v>
      </c>
      <c r="AL16" s="259">
        <f t="shared" si="9"/>
        <v>215645.79012025596</v>
      </c>
      <c r="AM16" s="312">
        <f>'To &amp; from Edu- trip % summary'!AA21</f>
        <v>0</v>
      </c>
      <c r="AN16" s="314">
        <f>'To &amp; from Edu- trip % summary'!AC21</f>
        <v>0</v>
      </c>
      <c r="AO16" s="260">
        <f t="shared" si="10"/>
        <v>0</v>
      </c>
      <c r="AP16" s="259">
        <f t="shared" si="11"/>
        <v>0</v>
      </c>
      <c r="AQ16" s="312">
        <f>'To &amp; from Edu- trip % summary'!AF21</f>
        <v>0</v>
      </c>
      <c r="AR16" s="314">
        <f>'To &amp; from Edu- trip % summary'!AH21</f>
        <v>0</v>
      </c>
      <c r="AS16" s="260">
        <f t="shared" si="12"/>
        <v>0</v>
      </c>
      <c r="AT16" s="259">
        <f t="shared" si="13"/>
        <v>0</v>
      </c>
      <c r="AU16" s="261"/>
      <c r="AV16" s="251"/>
      <c r="AW16" s="251"/>
      <c r="AX16" s="251"/>
      <c r="AY16" s="246"/>
    </row>
    <row r="17" spans="1:51" x14ac:dyDescent="0.2">
      <c r="A17" s="248"/>
      <c r="B17" s="248"/>
      <c r="C17" s="248"/>
      <c r="D17" s="248"/>
      <c r="E17" s="248"/>
      <c r="F17" s="248"/>
      <c r="G17" s="248"/>
      <c r="H17" s="248"/>
      <c r="I17" s="248"/>
      <c r="J17" s="248"/>
      <c r="K17" s="248"/>
      <c r="L17" s="248"/>
      <c r="M17" s="248"/>
      <c r="N17" s="248"/>
      <c r="O17" s="248"/>
      <c r="P17" s="285"/>
      <c r="Q17" s="296"/>
      <c r="R17" s="256">
        <f>'To &amp; from Edu- trip % summary'!B22</f>
        <v>7</v>
      </c>
      <c r="S17" s="313">
        <f>'To &amp; from Edu- trip % summary'!D22</f>
        <v>4.0397570036212853E-3</v>
      </c>
      <c r="T17" s="257">
        <f>'Non-survey input values'!$B$31</f>
        <v>175.56</v>
      </c>
      <c r="U17" s="258">
        <f t="shared" si="0"/>
        <v>1.4</v>
      </c>
      <c r="V17" s="259">
        <f t="shared" si="1"/>
        <v>96050.497441293293</v>
      </c>
      <c r="W17" s="312">
        <f>'To &amp; from Edu- trip % summary'!G22</f>
        <v>6</v>
      </c>
      <c r="X17" s="314">
        <f>'To &amp; from Edu- trip % summary'!I22</f>
        <v>5.9501508067941085E-3</v>
      </c>
      <c r="Y17" s="260">
        <f t="shared" si="2"/>
        <v>1.2</v>
      </c>
      <c r="Z17" s="259">
        <f t="shared" si="3"/>
        <v>121262.23242727027</v>
      </c>
      <c r="AA17" s="312">
        <f>'To &amp; from Edu- trip % summary'!L22</f>
        <v>7</v>
      </c>
      <c r="AB17" s="314">
        <f>'To &amp; from Edu- trip % summary'!N22</f>
        <v>4.0873780501196671E-3</v>
      </c>
      <c r="AC17" s="260">
        <f t="shared" si="4"/>
        <v>1.4</v>
      </c>
      <c r="AD17" s="259">
        <f t="shared" si="5"/>
        <v>97182.750000232933</v>
      </c>
      <c r="AE17" s="312">
        <f>'To &amp; from Edu- trip % summary'!Q22</f>
        <v>10</v>
      </c>
      <c r="AF17" s="314">
        <f>'To &amp; from Edu- trip % summary'!S22</f>
        <v>3.406934271297909E-3</v>
      </c>
      <c r="AG17" s="260">
        <f t="shared" si="6"/>
        <v>2</v>
      </c>
      <c r="AH17" s="259">
        <f t="shared" si="7"/>
        <v>115720.44386920675</v>
      </c>
      <c r="AI17" s="312">
        <f>'To &amp; from Edu- trip % summary'!V22</f>
        <v>8</v>
      </c>
      <c r="AJ17" s="314">
        <f>'To &amp; from Edu- trip % summary'!X22</f>
        <v>4.1055890570740666E-3</v>
      </c>
      <c r="AK17" s="260">
        <f t="shared" si="8"/>
        <v>1.6</v>
      </c>
      <c r="AL17" s="259">
        <f t="shared" si="9"/>
        <v>111560.84624976912</v>
      </c>
      <c r="AM17" s="312">
        <f>'To &amp; from Edu- trip % summary'!AA22</f>
        <v>0</v>
      </c>
      <c r="AN17" s="314">
        <f>'To &amp; from Edu- trip % summary'!AC22</f>
        <v>0</v>
      </c>
      <c r="AO17" s="260">
        <f t="shared" si="10"/>
        <v>0</v>
      </c>
      <c r="AP17" s="259">
        <f t="shared" si="11"/>
        <v>0</v>
      </c>
      <c r="AQ17" s="312">
        <f>'To &amp; from Edu- trip % summary'!AF22</f>
        <v>0</v>
      </c>
      <c r="AR17" s="314">
        <f>'To &amp; from Edu- trip % summary'!AH22</f>
        <v>0</v>
      </c>
      <c r="AS17" s="260">
        <f t="shared" si="12"/>
        <v>0</v>
      </c>
      <c r="AT17" s="259">
        <f t="shared" si="13"/>
        <v>0</v>
      </c>
      <c r="AU17" s="261"/>
      <c r="AV17" s="251"/>
      <c r="AW17" s="251"/>
      <c r="AX17" s="251"/>
      <c r="AY17" s="246"/>
    </row>
    <row r="18" spans="1:51" x14ac:dyDescent="0.2">
      <c r="A18" s="248"/>
      <c r="B18" s="248"/>
      <c r="C18" s="248"/>
      <c r="D18" s="248"/>
      <c r="E18" s="248"/>
      <c r="F18" s="248"/>
      <c r="G18" s="248"/>
      <c r="H18" s="248"/>
      <c r="I18" s="248"/>
      <c r="J18" s="248"/>
      <c r="K18" s="248"/>
      <c r="L18" s="248"/>
      <c r="M18" s="248"/>
      <c r="N18" s="248"/>
      <c r="O18" s="248"/>
      <c r="P18" s="285"/>
      <c r="Q18" s="296"/>
      <c r="R18" s="256">
        <f>'To &amp; from Edu- trip % summary'!B23</f>
        <v>8</v>
      </c>
      <c r="S18" s="313">
        <f>'To &amp; from Edu- trip % summary'!D23</f>
        <v>1.1600868252060033E-2</v>
      </c>
      <c r="T18" s="257">
        <f>'Non-survey input values'!$B$31</f>
        <v>175.56</v>
      </c>
      <c r="U18" s="258">
        <f t="shared" si="0"/>
        <v>1.6</v>
      </c>
      <c r="V18" s="259">
        <f t="shared" si="1"/>
        <v>315229.47412428993</v>
      </c>
      <c r="W18" s="312">
        <f>'To &amp; from Edu- trip % summary'!G23</f>
        <v>14</v>
      </c>
      <c r="X18" s="314">
        <f>'To &amp; from Edu- trip % summary'!I23</f>
        <v>2.6767113724314169E-3</v>
      </c>
      <c r="Y18" s="260">
        <f t="shared" si="2"/>
        <v>2.8</v>
      </c>
      <c r="Z18" s="259">
        <f t="shared" si="3"/>
        <v>127284.61568274404</v>
      </c>
      <c r="AA18" s="312">
        <f>'To &amp; from Edu- trip % summary'!L23</f>
        <v>10</v>
      </c>
      <c r="AB18" s="314">
        <f>'To &amp; from Edu- trip % summary'!N23</f>
        <v>1.0021347425894486E-2</v>
      </c>
      <c r="AC18" s="260">
        <f t="shared" si="4"/>
        <v>2</v>
      </c>
      <c r="AD18" s="259">
        <f t="shared" si="5"/>
        <v>340386.59978322731</v>
      </c>
      <c r="AE18" s="312">
        <f>'To &amp; from Edu- trip % summary'!Q23</f>
        <v>0</v>
      </c>
      <c r="AF18" s="314">
        <f>'To &amp; from Edu- trip % summary'!S23</f>
        <v>0</v>
      </c>
      <c r="AG18" s="260">
        <f t="shared" si="6"/>
        <v>0</v>
      </c>
      <c r="AH18" s="259">
        <f t="shared" si="7"/>
        <v>0</v>
      </c>
      <c r="AI18" s="312">
        <f>'To &amp; from Edu- trip % summary'!V23</f>
        <v>10</v>
      </c>
      <c r="AJ18" s="314">
        <f>'To &amp; from Edu- trip % summary'!X23</f>
        <v>5.5701734180121799E-3</v>
      </c>
      <c r="AK18" s="260">
        <f t="shared" si="8"/>
        <v>2</v>
      </c>
      <c r="AL18" s="259">
        <f t="shared" si="9"/>
        <v>189197.35135226574</v>
      </c>
      <c r="AM18" s="312">
        <f>'To &amp; from Edu- trip % summary'!AA23</f>
        <v>0</v>
      </c>
      <c r="AN18" s="314">
        <f>'To &amp; from Edu- trip % summary'!AC23</f>
        <v>0</v>
      </c>
      <c r="AO18" s="260">
        <f t="shared" si="10"/>
        <v>0</v>
      </c>
      <c r="AP18" s="259">
        <f t="shared" si="11"/>
        <v>0</v>
      </c>
      <c r="AQ18" s="312">
        <f>'To &amp; from Edu- trip % summary'!AF23</f>
        <v>0</v>
      </c>
      <c r="AR18" s="314">
        <f>'To &amp; from Edu- trip % summary'!AH23</f>
        <v>0</v>
      </c>
      <c r="AS18" s="260">
        <f t="shared" si="12"/>
        <v>0</v>
      </c>
      <c r="AT18" s="259">
        <f t="shared" si="13"/>
        <v>0</v>
      </c>
      <c r="AU18" s="261"/>
      <c r="AV18" s="251"/>
      <c r="AW18" s="251"/>
      <c r="AX18" s="251"/>
      <c r="AY18" s="246"/>
    </row>
    <row r="19" spans="1:51" x14ac:dyDescent="0.2">
      <c r="A19" s="248"/>
      <c r="B19" s="248"/>
      <c r="C19" s="248"/>
      <c r="D19" s="248"/>
      <c r="E19" s="248"/>
      <c r="F19" s="248"/>
      <c r="G19" s="248"/>
      <c r="H19" s="248"/>
      <c r="I19" s="248"/>
      <c r="J19" s="248"/>
      <c r="K19" s="248"/>
      <c r="L19" s="248"/>
      <c r="M19" s="248"/>
      <c r="N19" s="248"/>
      <c r="O19" s="248"/>
      <c r="P19" s="285"/>
      <c r="Q19" s="296"/>
      <c r="R19" s="256">
        <f>'To &amp; from Edu- trip % summary'!B24</f>
        <v>10</v>
      </c>
      <c r="S19" s="313">
        <f>'To &amp; from Edu- trip % summary'!D24</f>
        <v>4.2303472521924297E-2</v>
      </c>
      <c r="T19" s="257">
        <f>'Non-survey input values'!$B$31</f>
        <v>175.56</v>
      </c>
      <c r="U19" s="258">
        <f t="shared" si="0"/>
        <v>2</v>
      </c>
      <c r="V19" s="259">
        <f t="shared" si="1"/>
        <v>1436886.135047426</v>
      </c>
      <c r="W19" s="312">
        <f>'To &amp; from Edu- trip % summary'!G24</f>
        <v>20</v>
      </c>
      <c r="X19" s="314">
        <f>'To &amp; from Edu- trip % summary'!I24</f>
        <v>2.980439371559731E-3</v>
      </c>
      <c r="Y19" s="260">
        <f t="shared" si="2"/>
        <v>4</v>
      </c>
      <c r="Z19" s="259">
        <f t="shared" si="3"/>
        <v>202468.10741714668</v>
      </c>
      <c r="AA19" s="312">
        <f>'To &amp; from Edu- trip % summary'!L24</f>
        <v>0</v>
      </c>
      <c r="AB19" s="314">
        <f>'To &amp; from Edu- trip % summary'!N24</f>
        <v>0</v>
      </c>
      <c r="AC19" s="260">
        <f t="shared" si="4"/>
        <v>0</v>
      </c>
      <c r="AD19" s="259">
        <f t="shared" si="5"/>
        <v>0</v>
      </c>
      <c r="AE19" s="312">
        <f>'To &amp; from Edu- trip % summary'!Q24</f>
        <v>0</v>
      </c>
      <c r="AF19" s="314">
        <f>'To &amp; from Edu- trip % summary'!S24</f>
        <v>0</v>
      </c>
      <c r="AG19" s="260">
        <f t="shared" si="6"/>
        <v>0</v>
      </c>
      <c r="AH19" s="259">
        <f t="shared" si="7"/>
        <v>0</v>
      </c>
      <c r="AI19" s="312">
        <f>'To &amp; from Edu- trip % summary'!V24</f>
        <v>14</v>
      </c>
      <c r="AJ19" s="314">
        <f>'To &amp; from Edu- trip % summary'!X24</f>
        <v>3.3613874465486513E-3</v>
      </c>
      <c r="AK19" s="260">
        <f t="shared" si="8"/>
        <v>2.8</v>
      </c>
      <c r="AL19" s="259">
        <f t="shared" si="9"/>
        <v>159842.75095977235</v>
      </c>
      <c r="AM19" s="312">
        <f>'To &amp; from Edu- trip % summary'!AA24</f>
        <v>0</v>
      </c>
      <c r="AN19" s="314">
        <f>'To &amp; from Edu- trip % summary'!AC24</f>
        <v>0</v>
      </c>
      <c r="AO19" s="260">
        <f t="shared" si="10"/>
        <v>0</v>
      </c>
      <c r="AP19" s="259">
        <f t="shared" si="11"/>
        <v>0</v>
      </c>
      <c r="AQ19" s="312">
        <f>'To &amp; from Edu- trip % summary'!AF24</f>
        <v>0</v>
      </c>
      <c r="AR19" s="314">
        <f>'To &amp; from Edu- trip % summary'!AH24</f>
        <v>0</v>
      </c>
      <c r="AS19" s="260">
        <f t="shared" si="12"/>
        <v>0</v>
      </c>
      <c r="AT19" s="259">
        <f t="shared" si="13"/>
        <v>0</v>
      </c>
      <c r="AU19" s="261"/>
      <c r="AV19" s="251"/>
      <c r="AW19" s="251"/>
      <c r="AX19" s="251"/>
      <c r="AY19" s="246"/>
    </row>
    <row r="20" spans="1:51" x14ac:dyDescent="0.2">
      <c r="A20" s="248"/>
      <c r="B20" s="248"/>
      <c r="C20" s="248"/>
      <c r="D20" s="248"/>
      <c r="E20" s="248"/>
      <c r="F20" s="248"/>
      <c r="G20" s="248"/>
      <c r="H20" s="248"/>
      <c r="I20" s="248"/>
      <c r="J20" s="248"/>
      <c r="K20" s="248"/>
      <c r="L20" s="248"/>
      <c r="M20" s="248"/>
      <c r="N20" s="248"/>
      <c r="O20" s="248"/>
      <c r="P20" s="285"/>
      <c r="Q20" s="296"/>
      <c r="R20" s="256">
        <f>'To &amp; from Edu- trip % summary'!B25</f>
        <v>12</v>
      </c>
      <c r="S20" s="313">
        <f>'To &amp; from Edu- trip % summary'!D25</f>
        <v>5.2603939478954326E-3</v>
      </c>
      <c r="T20" s="257">
        <f>'Non-survey input values'!$B$31</f>
        <v>175.56</v>
      </c>
      <c r="U20" s="258">
        <f t="shared" si="0"/>
        <v>2.4</v>
      </c>
      <c r="V20" s="259">
        <f t="shared" si="1"/>
        <v>214410.40211630875</v>
      </c>
      <c r="W20" s="312">
        <f>'To &amp; from Edu- trip % summary'!G25</f>
        <v>0</v>
      </c>
      <c r="X20" s="314">
        <f>'To &amp; from Edu- trip % summary'!I25</f>
        <v>0</v>
      </c>
      <c r="Y20" s="260">
        <f t="shared" si="2"/>
        <v>0</v>
      </c>
      <c r="Z20" s="259">
        <f t="shared" si="3"/>
        <v>0</v>
      </c>
      <c r="AA20" s="312">
        <f>'To &amp; from Edu- trip % summary'!L25</f>
        <v>0</v>
      </c>
      <c r="AB20" s="314">
        <f>'To &amp; from Edu- trip % summary'!N25</f>
        <v>0</v>
      </c>
      <c r="AC20" s="260">
        <f t="shared" si="4"/>
        <v>0</v>
      </c>
      <c r="AD20" s="259">
        <f t="shared" si="5"/>
        <v>0</v>
      </c>
      <c r="AE20" s="312">
        <f>'To &amp; from Edu- trip % summary'!Q25</f>
        <v>0</v>
      </c>
      <c r="AF20" s="314">
        <f>'To &amp; from Edu- trip % summary'!S25</f>
        <v>0</v>
      </c>
      <c r="AG20" s="260">
        <f t="shared" si="6"/>
        <v>0</v>
      </c>
      <c r="AH20" s="259">
        <f t="shared" si="7"/>
        <v>0</v>
      </c>
      <c r="AI20" s="312">
        <f>'To &amp; from Edu- trip % summary'!V25</f>
        <v>0</v>
      </c>
      <c r="AJ20" s="314">
        <f>'To &amp; from Edu- trip % summary'!X25</f>
        <v>0</v>
      </c>
      <c r="AK20" s="260">
        <f t="shared" si="8"/>
        <v>0</v>
      </c>
      <c r="AL20" s="259">
        <f t="shared" si="9"/>
        <v>0</v>
      </c>
      <c r="AM20" s="312">
        <f>'To &amp; from Edu- trip % summary'!AA25</f>
        <v>0</v>
      </c>
      <c r="AN20" s="314">
        <f>'To &amp; from Edu- trip % summary'!AC25</f>
        <v>0</v>
      </c>
      <c r="AO20" s="260">
        <f t="shared" si="10"/>
        <v>0</v>
      </c>
      <c r="AP20" s="259">
        <f t="shared" si="11"/>
        <v>0</v>
      </c>
      <c r="AQ20" s="312">
        <f>'To &amp; from Edu- trip % summary'!AF25</f>
        <v>0</v>
      </c>
      <c r="AR20" s="314">
        <f>'To &amp; from Edu- trip % summary'!AH25</f>
        <v>0</v>
      </c>
      <c r="AS20" s="260">
        <f t="shared" si="12"/>
        <v>0</v>
      </c>
      <c r="AT20" s="259">
        <f t="shared" si="13"/>
        <v>0</v>
      </c>
      <c r="AU20" s="261"/>
      <c r="AV20" s="251"/>
      <c r="AW20" s="251"/>
      <c r="AX20" s="251"/>
      <c r="AY20" s="246"/>
    </row>
    <row r="21" spans="1:51" x14ac:dyDescent="0.2">
      <c r="A21" s="248"/>
      <c r="B21" s="248"/>
      <c r="C21" s="248"/>
      <c r="D21" s="248"/>
      <c r="E21" s="248"/>
      <c r="F21" s="248"/>
      <c r="G21" s="248"/>
      <c r="H21" s="248"/>
      <c r="I21" s="248"/>
      <c r="J21" s="248"/>
      <c r="K21" s="248"/>
      <c r="L21" s="248"/>
      <c r="M21" s="248"/>
      <c r="N21" s="248"/>
      <c r="O21" s="248"/>
      <c r="P21" s="285"/>
      <c r="Q21" s="296"/>
      <c r="R21" s="256">
        <f>'To &amp; from Edu- trip % summary'!B26</f>
        <v>14</v>
      </c>
      <c r="S21" s="313">
        <f>'To &amp; from Edu- trip % summary'!D26</f>
        <v>1.6261583309390207E-2</v>
      </c>
      <c r="T21" s="257">
        <f>'Non-survey input values'!$B$31</f>
        <v>175.56</v>
      </c>
      <c r="U21" s="258">
        <f t="shared" si="0"/>
        <v>2.8</v>
      </c>
      <c r="V21" s="259">
        <f t="shared" si="1"/>
        <v>773280.75161442976</v>
      </c>
      <c r="W21" s="312">
        <f>'To &amp; from Edu- trip % summary'!G26</f>
        <v>0</v>
      </c>
      <c r="X21" s="314">
        <f>'To &amp; from Edu- trip % summary'!I26</f>
        <v>0</v>
      </c>
      <c r="Y21" s="260">
        <f t="shared" si="2"/>
        <v>0</v>
      </c>
      <c r="Z21" s="259">
        <f t="shared" si="3"/>
        <v>0</v>
      </c>
      <c r="AA21" s="312">
        <f>'To &amp; from Edu- trip % summary'!L26</f>
        <v>0</v>
      </c>
      <c r="AB21" s="314">
        <f>'To &amp; from Edu- trip % summary'!N26</f>
        <v>0</v>
      </c>
      <c r="AC21" s="260">
        <f t="shared" si="4"/>
        <v>0</v>
      </c>
      <c r="AD21" s="259">
        <f t="shared" si="5"/>
        <v>0</v>
      </c>
      <c r="AE21" s="312">
        <f>'To &amp; from Edu- trip % summary'!Q26</f>
        <v>0</v>
      </c>
      <c r="AF21" s="314">
        <f>'To &amp; from Edu- trip % summary'!S26</f>
        <v>0</v>
      </c>
      <c r="AG21" s="260">
        <f t="shared" si="6"/>
        <v>0</v>
      </c>
      <c r="AH21" s="259">
        <f t="shared" si="7"/>
        <v>0</v>
      </c>
      <c r="AI21" s="312">
        <f>'To &amp; from Edu- trip % summary'!V26</f>
        <v>0</v>
      </c>
      <c r="AJ21" s="314">
        <f>'To &amp; from Edu- trip % summary'!X26</f>
        <v>0</v>
      </c>
      <c r="AK21" s="260">
        <f t="shared" si="8"/>
        <v>0</v>
      </c>
      <c r="AL21" s="259">
        <f t="shared" si="9"/>
        <v>0</v>
      </c>
      <c r="AM21" s="312">
        <f>'To &amp; from Edu- trip % summary'!AA26</f>
        <v>0</v>
      </c>
      <c r="AN21" s="314">
        <f>'To &amp; from Edu- trip % summary'!AC26</f>
        <v>0</v>
      </c>
      <c r="AO21" s="260">
        <f t="shared" si="10"/>
        <v>0</v>
      </c>
      <c r="AP21" s="259">
        <f t="shared" si="11"/>
        <v>0</v>
      </c>
      <c r="AQ21" s="312">
        <f>'To &amp; from Edu- trip % summary'!AF26</f>
        <v>0</v>
      </c>
      <c r="AR21" s="314">
        <f>'To &amp; from Edu- trip % summary'!AH26</f>
        <v>0</v>
      </c>
      <c r="AS21" s="260">
        <f t="shared" si="12"/>
        <v>0</v>
      </c>
      <c r="AT21" s="259">
        <f t="shared" si="13"/>
        <v>0</v>
      </c>
      <c r="AU21" s="261"/>
      <c r="AV21" s="251"/>
      <c r="AW21" s="251"/>
      <c r="AX21" s="251"/>
      <c r="AY21" s="246"/>
    </row>
    <row r="22" spans="1:51" x14ac:dyDescent="0.2">
      <c r="A22" s="248"/>
      <c r="B22" s="248"/>
      <c r="C22" s="248"/>
      <c r="D22" s="248"/>
      <c r="E22" s="248"/>
      <c r="F22" s="248"/>
      <c r="G22" s="248"/>
      <c r="H22" s="248"/>
      <c r="I22" s="248"/>
      <c r="J22" s="248"/>
      <c r="K22" s="248"/>
      <c r="L22" s="248"/>
      <c r="M22" s="248"/>
      <c r="N22" s="248"/>
      <c r="O22" s="248"/>
      <c r="P22" s="285"/>
      <c r="Q22" s="296"/>
      <c r="R22" s="256">
        <f>'To &amp; from Edu- trip % summary'!B27</f>
        <v>20</v>
      </c>
      <c r="S22" s="313">
        <f>'To &amp; from Edu- trip % summary'!D27</f>
        <v>7.4723953012484868E-3</v>
      </c>
      <c r="T22" s="257">
        <f>'Non-survey input values'!$B$31</f>
        <v>175.56</v>
      </c>
      <c r="U22" s="258">
        <f t="shared" si="0"/>
        <v>4</v>
      </c>
      <c r="V22" s="259">
        <f t="shared" si="1"/>
        <v>507617.01410648553</v>
      </c>
      <c r="W22" s="312">
        <f>'To &amp; from Edu- trip % summary'!G27</f>
        <v>0</v>
      </c>
      <c r="X22" s="314">
        <f>'To &amp; from Edu- trip % summary'!I27</f>
        <v>0</v>
      </c>
      <c r="Y22" s="260">
        <f t="shared" si="2"/>
        <v>0</v>
      </c>
      <c r="Z22" s="259">
        <f t="shared" si="3"/>
        <v>0</v>
      </c>
      <c r="AA22" s="312">
        <f>'To &amp; from Edu- trip % summary'!L27</f>
        <v>0</v>
      </c>
      <c r="AB22" s="314">
        <f>'To &amp; from Edu- trip % summary'!N27</f>
        <v>0</v>
      </c>
      <c r="AC22" s="260">
        <f t="shared" si="4"/>
        <v>0</v>
      </c>
      <c r="AD22" s="259">
        <f t="shared" si="5"/>
        <v>0</v>
      </c>
      <c r="AE22" s="312">
        <f>'To &amp; from Edu- trip % summary'!Q27</f>
        <v>0</v>
      </c>
      <c r="AF22" s="314">
        <f>'To &amp; from Edu- trip % summary'!S27</f>
        <v>0</v>
      </c>
      <c r="AG22" s="260">
        <f t="shared" si="6"/>
        <v>0</v>
      </c>
      <c r="AH22" s="259">
        <f t="shared" si="7"/>
        <v>0</v>
      </c>
      <c r="AI22" s="312">
        <f>'To &amp; from Edu- trip % summary'!V27</f>
        <v>0</v>
      </c>
      <c r="AJ22" s="314">
        <f>'To &amp; from Edu- trip % summary'!X27</f>
        <v>0</v>
      </c>
      <c r="AK22" s="260">
        <f t="shared" si="8"/>
        <v>0</v>
      </c>
      <c r="AL22" s="259">
        <f t="shared" si="9"/>
        <v>0</v>
      </c>
      <c r="AM22" s="312">
        <f>'To &amp; from Edu- trip % summary'!AA27</f>
        <v>0</v>
      </c>
      <c r="AN22" s="314">
        <f>'To &amp; from Edu- trip % summary'!AC27</f>
        <v>0</v>
      </c>
      <c r="AO22" s="260">
        <f t="shared" si="10"/>
        <v>0</v>
      </c>
      <c r="AP22" s="259">
        <f t="shared" si="11"/>
        <v>0</v>
      </c>
      <c r="AQ22" s="312">
        <f>'To &amp; from Edu- trip % summary'!AF27</f>
        <v>0</v>
      </c>
      <c r="AR22" s="314">
        <f>'To &amp; from Edu- trip % summary'!AH27</f>
        <v>0</v>
      </c>
      <c r="AS22" s="260">
        <f t="shared" si="12"/>
        <v>0</v>
      </c>
      <c r="AT22" s="259">
        <f t="shared" si="13"/>
        <v>0</v>
      </c>
      <c r="AU22" s="261"/>
      <c r="AV22" s="251"/>
      <c r="AW22" s="251"/>
      <c r="AX22" s="251"/>
      <c r="AY22" s="246"/>
    </row>
    <row r="23" spans="1:51" x14ac:dyDescent="0.2">
      <c r="A23" s="248"/>
      <c r="B23" s="248"/>
      <c r="C23" s="248"/>
      <c r="D23" s="248"/>
      <c r="E23" s="248"/>
      <c r="F23" s="248"/>
      <c r="G23" s="248"/>
      <c r="H23" s="248"/>
      <c r="I23" s="248"/>
      <c r="J23" s="248"/>
      <c r="K23" s="248"/>
      <c r="L23" s="248"/>
      <c r="M23" s="248"/>
      <c r="N23" s="248"/>
      <c r="O23" s="248"/>
      <c r="P23" s="285"/>
      <c r="Q23" s="296"/>
      <c r="R23" s="256">
        <f>'To &amp; from Edu- trip % summary'!B28</f>
        <v>0</v>
      </c>
      <c r="S23" s="313">
        <f>'To &amp; from Edu- trip % summary'!D28</f>
        <v>0</v>
      </c>
      <c r="T23" s="257">
        <f>'Non-survey input values'!$B$31</f>
        <v>175.56</v>
      </c>
      <c r="U23" s="258">
        <f t="shared" si="0"/>
        <v>0</v>
      </c>
      <c r="V23" s="259">
        <f t="shared" si="1"/>
        <v>0</v>
      </c>
      <c r="W23" s="312">
        <f>'To &amp; from Edu- trip % summary'!G28</f>
        <v>0</v>
      </c>
      <c r="X23" s="314">
        <f>'To &amp; from Edu- trip % summary'!I28</f>
        <v>0</v>
      </c>
      <c r="Y23" s="260">
        <f t="shared" si="2"/>
        <v>0</v>
      </c>
      <c r="Z23" s="259">
        <f t="shared" si="3"/>
        <v>0</v>
      </c>
      <c r="AA23" s="312">
        <f>'To &amp; from Edu- trip % summary'!L28</f>
        <v>0</v>
      </c>
      <c r="AB23" s="314">
        <f>'To &amp; from Edu- trip % summary'!N28</f>
        <v>0</v>
      </c>
      <c r="AC23" s="260">
        <f t="shared" si="4"/>
        <v>0</v>
      </c>
      <c r="AD23" s="259">
        <f t="shared" si="5"/>
        <v>0</v>
      </c>
      <c r="AE23" s="312">
        <f>'To &amp; from Edu- trip % summary'!Q28</f>
        <v>0</v>
      </c>
      <c r="AF23" s="314">
        <f>'To &amp; from Edu- trip % summary'!S28</f>
        <v>0</v>
      </c>
      <c r="AG23" s="260">
        <f t="shared" si="6"/>
        <v>0</v>
      </c>
      <c r="AH23" s="259">
        <f t="shared" si="7"/>
        <v>0</v>
      </c>
      <c r="AI23" s="312">
        <f>'To &amp; from Edu- trip % summary'!V28</f>
        <v>0</v>
      </c>
      <c r="AJ23" s="314">
        <f>'To &amp; from Edu- trip % summary'!X28</f>
        <v>0</v>
      </c>
      <c r="AK23" s="260">
        <f t="shared" si="8"/>
        <v>0</v>
      </c>
      <c r="AL23" s="259">
        <f t="shared" si="9"/>
        <v>0</v>
      </c>
      <c r="AM23" s="312">
        <f>'To &amp; from Edu- trip % summary'!AA28</f>
        <v>0</v>
      </c>
      <c r="AN23" s="314">
        <f>'To &amp; from Edu- trip % summary'!AC28</f>
        <v>0</v>
      </c>
      <c r="AO23" s="260">
        <f t="shared" si="10"/>
        <v>0</v>
      </c>
      <c r="AP23" s="259">
        <f t="shared" si="11"/>
        <v>0</v>
      </c>
      <c r="AQ23" s="312">
        <f>'To &amp; from Edu- trip % summary'!AF28</f>
        <v>0</v>
      </c>
      <c r="AR23" s="314">
        <f>'To &amp; from Edu- trip % summary'!AH28</f>
        <v>0</v>
      </c>
      <c r="AS23" s="260">
        <f t="shared" si="12"/>
        <v>0</v>
      </c>
      <c r="AT23" s="259">
        <f t="shared" si="13"/>
        <v>0</v>
      </c>
      <c r="AU23" s="261"/>
      <c r="AV23" s="251"/>
      <c r="AW23" s="251"/>
      <c r="AX23" s="251"/>
      <c r="AY23" s="246"/>
    </row>
    <row r="24" spans="1:51" x14ac:dyDescent="0.2">
      <c r="A24" s="248"/>
      <c r="B24" s="248"/>
      <c r="C24" s="248"/>
      <c r="D24" s="248"/>
      <c r="E24" s="248"/>
      <c r="F24" s="248"/>
      <c r="G24" s="248"/>
      <c r="H24" s="248"/>
      <c r="I24" s="248"/>
      <c r="J24" s="248"/>
      <c r="K24" s="248"/>
      <c r="L24" s="248"/>
      <c r="M24" s="248"/>
      <c r="N24" s="248"/>
      <c r="O24" s="248"/>
      <c r="P24" s="285"/>
      <c r="Q24" s="296"/>
      <c r="R24" s="256">
        <f>'To &amp; from Edu- trip % summary'!B29</f>
        <v>0</v>
      </c>
      <c r="S24" s="313">
        <f>'To &amp; from Edu- trip % summary'!D29</f>
        <v>0</v>
      </c>
      <c r="T24" s="257">
        <f>'Non-survey input values'!$B$31</f>
        <v>175.56</v>
      </c>
      <c r="U24" s="258">
        <f t="shared" si="0"/>
        <v>0</v>
      </c>
      <c r="V24" s="259">
        <f t="shared" si="1"/>
        <v>0</v>
      </c>
      <c r="W24" s="312">
        <f>'To &amp; from Edu- trip % summary'!G29</f>
        <v>0</v>
      </c>
      <c r="X24" s="314">
        <f>'To &amp; from Edu- trip % summary'!I29</f>
        <v>0</v>
      </c>
      <c r="Y24" s="260">
        <f t="shared" si="2"/>
        <v>0</v>
      </c>
      <c r="Z24" s="259">
        <f t="shared" si="3"/>
        <v>0</v>
      </c>
      <c r="AA24" s="312">
        <f>'To &amp; from Edu- trip % summary'!L29</f>
        <v>0</v>
      </c>
      <c r="AB24" s="314">
        <f>'To &amp; from Edu- trip % summary'!N29</f>
        <v>0</v>
      </c>
      <c r="AC24" s="260">
        <f t="shared" si="4"/>
        <v>0</v>
      </c>
      <c r="AD24" s="259">
        <f t="shared" si="5"/>
        <v>0</v>
      </c>
      <c r="AE24" s="312">
        <f>'To &amp; from Edu- trip % summary'!Q29</f>
        <v>0</v>
      </c>
      <c r="AF24" s="314">
        <f>'To &amp; from Edu- trip % summary'!S29</f>
        <v>0</v>
      </c>
      <c r="AG24" s="260">
        <f t="shared" si="6"/>
        <v>0</v>
      </c>
      <c r="AH24" s="259">
        <f t="shared" si="7"/>
        <v>0</v>
      </c>
      <c r="AI24" s="312">
        <f>'To &amp; from Edu- trip % summary'!V29</f>
        <v>0</v>
      </c>
      <c r="AJ24" s="314">
        <f>'To &amp; from Edu- trip % summary'!X29</f>
        <v>0</v>
      </c>
      <c r="AK24" s="260">
        <f t="shared" si="8"/>
        <v>0</v>
      </c>
      <c r="AL24" s="259">
        <f t="shared" si="9"/>
        <v>0</v>
      </c>
      <c r="AM24" s="312">
        <f>'To &amp; from Edu- trip % summary'!AA29</f>
        <v>0</v>
      </c>
      <c r="AN24" s="314">
        <f>'To &amp; from Edu- trip % summary'!AC29</f>
        <v>0</v>
      </c>
      <c r="AO24" s="260">
        <f t="shared" si="10"/>
        <v>0</v>
      </c>
      <c r="AP24" s="259">
        <f t="shared" si="11"/>
        <v>0</v>
      </c>
      <c r="AQ24" s="312">
        <f>'To &amp; from Edu- trip % summary'!AF29</f>
        <v>0</v>
      </c>
      <c r="AR24" s="314">
        <f>'To &amp; from Edu- trip % summary'!AH29</f>
        <v>0</v>
      </c>
      <c r="AS24" s="260">
        <f t="shared" si="12"/>
        <v>0</v>
      </c>
      <c r="AT24" s="259">
        <f t="shared" si="13"/>
        <v>0</v>
      </c>
      <c r="AU24" s="261"/>
      <c r="AV24" s="251"/>
      <c r="AW24" s="251"/>
      <c r="AX24" s="251"/>
      <c r="AY24" s="246"/>
    </row>
    <row r="25" spans="1:51" x14ac:dyDescent="0.2">
      <c r="A25" s="248"/>
      <c r="B25" s="248"/>
      <c r="C25" s="248"/>
      <c r="D25" s="248"/>
      <c r="E25" s="248"/>
      <c r="F25" s="248"/>
      <c r="G25" s="248"/>
      <c r="H25" s="248"/>
      <c r="I25" s="248"/>
      <c r="J25" s="248"/>
      <c r="K25" s="248"/>
      <c r="L25" s="248"/>
      <c r="M25" s="248"/>
      <c r="N25" s="248"/>
      <c r="O25" s="248"/>
      <c r="P25" s="285"/>
      <c r="Q25" s="296"/>
      <c r="R25" s="256">
        <f>'To &amp; from Edu- trip % summary'!B30</f>
        <v>0</v>
      </c>
      <c r="S25" s="313">
        <f>'To &amp; from Edu- trip % summary'!D30</f>
        <v>0</v>
      </c>
      <c r="T25" s="257">
        <f>'Non-survey input values'!$B$31</f>
        <v>175.56</v>
      </c>
      <c r="U25" s="258">
        <f t="shared" si="0"/>
        <v>0</v>
      </c>
      <c r="V25" s="259">
        <f t="shared" si="1"/>
        <v>0</v>
      </c>
      <c r="W25" s="312">
        <f>'To &amp; from Edu- trip % summary'!G30</f>
        <v>0</v>
      </c>
      <c r="X25" s="314">
        <f>'To &amp; from Edu- trip % summary'!I30</f>
        <v>0</v>
      </c>
      <c r="Y25" s="260">
        <f t="shared" si="2"/>
        <v>0</v>
      </c>
      <c r="Z25" s="259">
        <f t="shared" si="3"/>
        <v>0</v>
      </c>
      <c r="AA25" s="312">
        <f>'To &amp; from Edu- trip % summary'!L30</f>
        <v>0</v>
      </c>
      <c r="AB25" s="314">
        <f>'To &amp; from Edu- trip % summary'!N30</f>
        <v>0</v>
      </c>
      <c r="AC25" s="260">
        <f t="shared" si="4"/>
        <v>0</v>
      </c>
      <c r="AD25" s="259">
        <f t="shared" si="5"/>
        <v>0</v>
      </c>
      <c r="AE25" s="312">
        <f>'To &amp; from Edu- trip % summary'!Q30</f>
        <v>0</v>
      </c>
      <c r="AF25" s="314">
        <f>'To &amp; from Edu- trip % summary'!S30</f>
        <v>0</v>
      </c>
      <c r="AG25" s="260">
        <f t="shared" si="6"/>
        <v>0</v>
      </c>
      <c r="AH25" s="259">
        <f t="shared" si="7"/>
        <v>0</v>
      </c>
      <c r="AI25" s="312">
        <f>'To &amp; from Edu- trip % summary'!V30</f>
        <v>0</v>
      </c>
      <c r="AJ25" s="314">
        <f>'To &amp; from Edu- trip % summary'!X30</f>
        <v>0</v>
      </c>
      <c r="AK25" s="260">
        <f t="shared" si="8"/>
        <v>0</v>
      </c>
      <c r="AL25" s="259">
        <f t="shared" si="9"/>
        <v>0</v>
      </c>
      <c r="AM25" s="312">
        <f>'To &amp; from Edu- trip % summary'!AA30</f>
        <v>0</v>
      </c>
      <c r="AN25" s="314">
        <f>'To &amp; from Edu- trip % summary'!AC30</f>
        <v>0</v>
      </c>
      <c r="AO25" s="260">
        <f t="shared" si="10"/>
        <v>0</v>
      </c>
      <c r="AP25" s="259">
        <f t="shared" si="11"/>
        <v>0</v>
      </c>
      <c r="AQ25" s="312">
        <f>'To &amp; from Edu- trip % summary'!AF30</f>
        <v>0</v>
      </c>
      <c r="AR25" s="314">
        <f>'To &amp; from Edu- trip % summary'!AH30</f>
        <v>0</v>
      </c>
      <c r="AS25" s="260">
        <f t="shared" si="12"/>
        <v>0</v>
      </c>
      <c r="AT25" s="259">
        <f t="shared" si="13"/>
        <v>0</v>
      </c>
      <c r="AU25" s="261"/>
      <c r="AV25" s="251"/>
      <c r="AW25" s="251"/>
      <c r="AX25" s="251"/>
      <c r="AY25" s="246"/>
    </row>
    <row r="26" spans="1:51" x14ac:dyDescent="0.2">
      <c r="A26" s="248"/>
      <c r="B26" s="248"/>
      <c r="C26" s="248"/>
      <c r="D26" s="248"/>
      <c r="E26" s="248"/>
      <c r="F26" s="248"/>
      <c r="G26" s="248"/>
      <c r="H26" s="248"/>
      <c r="I26" s="248"/>
      <c r="J26" s="248"/>
      <c r="K26" s="248"/>
      <c r="L26" s="248"/>
      <c r="M26" s="248"/>
      <c r="N26" s="248"/>
      <c r="O26" s="248"/>
      <c r="P26" s="285"/>
      <c r="Q26" s="296"/>
      <c r="R26" s="256">
        <f>'To &amp; from Edu- trip % summary'!B31</f>
        <v>0</v>
      </c>
      <c r="S26" s="313">
        <f>'To &amp; from Edu- trip % summary'!D31</f>
        <v>0</v>
      </c>
      <c r="T26" s="257">
        <f>'Non-survey input values'!$B$31</f>
        <v>175.56</v>
      </c>
      <c r="U26" s="258">
        <f t="shared" si="0"/>
        <v>0</v>
      </c>
      <c r="V26" s="259">
        <f t="shared" si="1"/>
        <v>0</v>
      </c>
      <c r="W26" s="312">
        <f>'To &amp; from Edu- trip % summary'!G31</f>
        <v>0</v>
      </c>
      <c r="X26" s="314">
        <f>'To &amp; from Edu- trip % summary'!I31</f>
        <v>0</v>
      </c>
      <c r="Y26" s="260">
        <f t="shared" si="2"/>
        <v>0</v>
      </c>
      <c r="Z26" s="259">
        <f t="shared" si="3"/>
        <v>0</v>
      </c>
      <c r="AA26" s="312">
        <f>'To &amp; from Edu- trip % summary'!L31</f>
        <v>0</v>
      </c>
      <c r="AB26" s="314">
        <f>'To &amp; from Edu- trip % summary'!N31</f>
        <v>0</v>
      </c>
      <c r="AC26" s="260">
        <f t="shared" si="4"/>
        <v>0</v>
      </c>
      <c r="AD26" s="259">
        <f t="shared" si="5"/>
        <v>0</v>
      </c>
      <c r="AE26" s="312">
        <f>'To &amp; from Edu- trip % summary'!Q31</f>
        <v>0</v>
      </c>
      <c r="AF26" s="314">
        <f>'To &amp; from Edu- trip % summary'!S31</f>
        <v>0</v>
      </c>
      <c r="AG26" s="260">
        <f t="shared" si="6"/>
        <v>0</v>
      </c>
      <c r="AH26" s="259">
        <f t="shared" si="7"/>
        <v>0</v>
      </c>
      <c r="AI26" s="312">
        <f>'To &amp; from Edu- trip % summary'!V31</f>
        <v>0</v>
      </c>
      <c r="AJ26" s="314">
        <f>'To &amp; from Edu- trip % summary'!X31</f>
        <v>0</v>
      </c>
      <c r="AK26" s="260">
        <f t="shared" si="8"/>
        <v>0</v>
      </c>
      <c r="AL26" s="259">
        <f t="shared" si="9"/>
        <v>0</v>
      </c>
      <c r="AM26" s="312">
        <f>'To &amp; from Edu- trip % summary'!AA31</f>
        <v>0</v>
      </c>
      <c r="AN26" s="314">
        <f>'To &amp; from Edu- trip % summary'!AC31</f>
        <v>0</v>
      </c>
      <c r="AO26" s="260">
        <f t="shared" si="10"/>
        <v>0</v>
      </c>
      <c r="AP26" s="259">
        <f t="shared" si="11"/>
        <v>0</v>
      </c>
      <c r="AQ26" s="312">
        <f>'To &amp; from Edu- trip % summary'!AF31</f>
        <v>0</v>
      </c>
      <c r="AR26" s="314">
        <f>'To &amp; from Edu- trip % summary'!AH31</f>
        <v>0</v>
      </c>
      <c r="AS26" s="260">
        <f t="shared" si="12"/>
        <v>0</v>
      </c>
      <c r="AT26" s="259">
        <f t="shared" si="13"/>
        <v>0</v>
      </c>
      <c r="AU26" s="261"/>
      <c r="AV26" s="251"/>
      <c r="AW26" s="251"/>
      <c r="AX26" s="251"/>
      <c r="AY26" s="246"/>
    </row>
    <row r="27" spans="1:51" x14ac:dyDescent="0.2">
      <c r="A27" s="248"/>
      <c r="B27" s="248"/>
      <c r="C27" s="248"/>
      <c r="D27" s="248"/>
      <c r="E27" s="248"/>
      <c r="F27" s="248"/>
      <c r="G27" s="248"/>
      <c r="H27" s="248"/>
      <c r="I27" s="248"/>
      <c r="J27" s="248"/>
      <c r="K27" s="248"/>
      <c r="L27" s="248"/>
      <c r="M27" s="248"/>
      <c r="N27" s="248"/>
      <c r="O27" s="248"/>
      <c r="P27" s="285"/>
      <c r="Q27" s="296"/>
      <c r="R27" s="256">
        <f>'To &amp; from Edu- trip % summary'!B32</f>
        <v>0</v>
      </c>
      <c r="S27" s="313">
        <f>'To &amp; from Edu- trip % summary'!D32</f>
        <v>0</v>
      </c>
      <c r="T27" s="257">
        <f>'Non-survey input values'!$B$31</f>
        <v>175.56</v>
      </c>
      <c r="U27" s="258">
        <f t="shared" si="0"/>
        <v>0</v>
      </c>
      <c r="V27" s="259">
        <f t="shared" si="1"/>
        <v>0</v>
      </c>
      <c r="W27" s="312">
        <f>'To &amp; from Edu- trip % summary'!G32</f>
        <v>0</v>
      </c>
      <c r="X27" s="314">
        <f>'To &amp; from Edu- trip % summary'!I32</f>
        <v>0</v>
      </c>
      <c r="Y27" s="260">
        <f t="shared" si="2"/>
        <v>0</v>
      </c>
      <c r="Z27" s="259">
        <f t="shared" si="3"/>
        <v>0</v>
      </c>
      <c r="AA27" s="312">
        <f>'To &amp; from Edu- trip % summary'!L32</f>
        <v>0</v>
      </c>
      <c r="AB27" s="314">
        <f>'To &amp; from Edu- trip % summary'!N32</f>
        <v>0</v>
      </c>
      <c r="AC27" s="260">
        <f t="shared" si="4"/>
        <v>0</v>
      </c>
      <c r="AD27" s="259">
        <f t="shared" si="5"/>
        <v>0</v>
      </c>
      <c r="AE27" s="312">
        <f>'To &amp; from Edu- trip % summary'!Q32</f>
        <v>0</v>
      </c>
      <c r="AF27" s="314">
        <f>'To &amp; from Edu- trip % summary'!S32</f>
        <v>0</v>
      </c>
      <c r="AG27" s="260">
        <f t="shared" si="6"/>
        <v>0</v>
      </c>
      <c r="AH27" s="259">
        <f t="shared" si="7"/>
        <v>0</v>
      </c>
      <c r="AI27" s="312">
        <f>'To &amp; from Edu- trip % summary'!V32</f>
        <v>0</v>
      </c>
      <c r="AJ27" s="314">
        <f>'To &amp; from Edu- trip % summary'!X32</f>
        <v>0</v>
      </c>
      <c r="AK27" s="260">
        <f t="shared" si="8"/>
        <v>0</v>
      </c>
      <c r="AL27" s="259">
        <f t="shared" si="9"/>
        <v>0</v>
      </c>
      <c r="AM27" s="312">
        <f>'To &amp; from Edu- trip % summary'!AA32</f>
        <v>0</v>
      </c>
      <c r="AN27" s="314">
        <f>'To &amp; from Edu- trip % summary'!AC32</f>
        <v>0</v>
      </c>
      <c r="AO27" s="260">
        <f t="shared" si="10"/>
        <v>0</v>
      </c>
      <c r="AP27" s="259">
        <f t="shared" si="11"/>
        <v>0</v>
      </c>
      <c r="AQ27" s="312">
        <f>'To &amp; from Edu- trip % summary'!AF32</f>
        <v>0</v>
      </c>
      <c r="AR27" s="314">
        <f>'To &amp; from Edu- trip % summary'!AH32</f>
        <v>0</v>
      </c>
      <c r="AS27" s="260">
        <f t="shared" si="12"/>
        <v>0</v>
      </c>
      <c r="AT27" s="259">
        <f t="shared" si="13"/>
        <v>0</v>
      </c>
      <c r="AU27" s="261"/>
      <c r="AV27" s="251"/>
      <c r="AW27" s="251"/>
      <c r="AX27" s="251"/>
      <c r="AY27" s="246"/>
    </row>
    <row r="28" spans="1:51" x14ac:dyDescent="0.2">
      <c r="A28" s="248"/>
      <c r="B28" s="248"/>
      <c r="C28" s="248"/>
      <c r="D28" s="248"/>
      <c r="E28" s="248"/>
      <c r="F28" s="248"/>
      <c r="G28" s="248"/>
      <c r="H28" s="248"/>
      <c r="I28" s="248"/>
      <c r="J28" s="248"/>
      <c r="K28" s="248"/>
      <c r="L28" s="248"/>
      <c r="M28" s="248"/>
      <c r="N28" s="248"/>
      <c r="O28" s="248"/>
      <c r="P28" s="285"/>
      <c r="Q28" s="296"/>
      <c r="R28" s="256">
        <f>'To &amp; from Edu- trip % summary'!B33</f>
        <v>0</v>
      </c>
      <c r="S28" s="313">
        <f>'To &amp; from Edu- trip % summary'!D33</f>
        <v>0</v>
      </c>
      <c r="T28" s="257">
        <f>'Non-survey input values'!$B$31</f>
        <v>175.56</v>
      </c>
      <c r="U28" s="258">
        <f t="shared" si="0"/>
        <v>0</v>
      </c>
      <c r="V28" s="259">
        <f t="shared" si="1"/>
        <v>0</v>
      </c>
      <c r="W28" s="312">
        <f>'To &amp; from Edu- trip % summary'!G33</f>
        <v>0</v>
      </c>
      <c r="X28" s="314">
        <f>'To &amp; from Edu- trip % summary'!I33</f>
        <v>0</v>
      </c>
      <c r="Y28" s="260">
        <f t="shared" si="2"/>
        <v>0</v>
      </c>
      <c r="Z28" s="259">
        <f t="shared" si="3"/>
        <v>0</v>
      </c>
      <c r="AA28" s="312">
        <f>'To &amp; from Edu- trip % summary'!L33</f>
        <v>0</v>
      </c>
      <c r="AB28" s="314">
        <f>'To &amp; from Edu- trip % summary'!N33</f>
        <v>0</v>
      </c>
      <c r="AC28" s="260">
        <f t="shared" si="4"/>
        <v>0</v>
      </c>
      <c r="AD28" s="259">
        <f t="shared" si="5"/>
        <v>0</v>
      </c>
      <c r="AE28" s="312">
        <f>'To &amp; from Edu- trip % summary'!Q33</f>
        <v>0</v>
      </c>
      <c r="AF28" s="314">
        <f>'To &amp; from Edu- trip % summary'!S33</f>
        <v>0</v>
      </c>
      <c r="AG28" s="260">
        <f t="shared" si="6"/>
        <v>0</v>
      </c>
      <c r="AH28" s="259">
        <f t="shared" si="7"/>
        <v>0</v>
      </c>
      <c r="AI28" s="312">
        <f>'To &amp; from Edu- trip % summary'!V33</f>
        <v>0</v>
      </c>
      <c r="AJ28" s="314">
        <f>'To &amp; from Edu- trip % summary'!X33</f>
        <v>0</v>
      </c>
      <c r="AK28" s="260">
        <f t="shared" si="8"/>
        <v>0</v>
      </c>
      <c r="AL28" s="259">
        <f t="shared" si="9"/>
        <v>0</v>
      </c>
      <c r="AM28" s="312">
        <f>'To &amp; from Edu- trip % summary'!AA33</f>
        <v>0</v>
      </c>
      <c r="AN28" s="314">
        <f>'To &amp; from Edu- trip % summary'!AC33</f>
        <v>0</v>
      </c>
      <c r="AO28" s="260">
        <f t="shared" si="10"/>
        <v>0</v>
      </c>
      <c r="AP28" s="259">
        <f t="shared" si="11"/>
        <v>0</v>
      </c>
      <c r="AQ28" s="312">
        <f>'To &amp; from Edu- trip % summary'!AF33</f>
        <v>0</v>
      </c>
      <c r="AR28" s="314">
        <f>'To &amp; from Edu- trip % summary'!AH33</f>
        <v>0</v>
      </c>
      <c r="AS28" s="260">
        <f t="shared" si="12"/>
        <v>0</v>
      </c>
      <c r="AT28" s="259">
        <f t="shared" si="13"/>
        <v>0</v>
      </c>
      <c r="AU28" s="261"/>
      <c r="AV28" s="251"/>
      <c r="AW28" s="251"/>
      <c r="AX28" s="251"/>
      <c r="AY28" s="246"/>
    </row>
    <row r="29" spans="1:51" x14ac:dyDescent="0.2">
      <c r="A29" s="248"/>
      <c r="B29" s="248"/>
      <c r="C29" s="248"/>
      <c r="D29" s="248"/>
      <c r="E29" s="248"/>
      <c r="F29" s="248"/>
      <c r="G29" s="248"/>
      <c r="H29" s="248"/>
      <c r="I29" s="248"/>
      <c r="J29" s="248"/>
      <c r="K29" s="248"/>
      <c r="L29" s="248"/>
      <c r="M29" s="248"/>
      <c r="N29" s="248"/>
      <c r="O29" s="248"/>
      <c r="P29" s="285"/>
      <c r="Q29" s="296"/>
      <c r="R29" s="256">
        <f>'To &amp; from Edu- trip % summary'!B34</f>
        <v>0</v>
      </c>
      <c r="S29" s="313">
        <f>'To &amp; from Edu- trip % summary'!D34</f>
        <v>0</v>
      </c>
      <c r="T29" s="257">
        <f>'Non-survey input values'!$B$31</f>
        <v>175.56</v>
      </c>
      <c r="U29" s="258">
        <f t="shared" si="0"/>
        <v>0</v>
      </c>
      <c r="V29" s="259">
        <f t="shared" si="1"/>
        <v>0</v>
      </c>
      <c r="W29" s="312">
        <f>'To &amp; from Edu- trip % summary'!G34</f>
        <v>0</v>
      </c>
      <c r="X29" s="314">
        <f>'To &amp; from Edu- trip % summary'!I34</f>
        <v>0</v>
      </c>
      <c r="Y29" s="260">
        <f t="shared" si="2"/>
        <v>0</v>
      </c>
      <c r="Z29" s="259">
        <f t="shared" si="3"/>
        <v>0</v>
      </c>
      <c r="AA29" s="312">
        <f>'To &amp; from Edu- trip % summary'!L34</f>
        <v>0</v>
      </c>
      <c r="AB29" s="314">
        <f>'To &amp; from Edu- trip % summary'!N34</f>
        <v>0</v>
      </c>
      <c r="AC29" s="260">
        <f t="shared" si="4"/>
        <v>0</v>
      </c>
      <c r="AD29" s="259">
        <f t="shared" si="5"/>
        <v>0</v>
      </c>
      <c r="AE29" s="312">
        <f>'To &amp; from Edu- trip % summary'!Q34</f>
        <v>0</v>
      </c>
      <c r="AF29" s="314">
        <f>'To &amp; from Edu- trip % summary'!S34</f>
        <v>0</v>
      </c>
      <c r="AG29" s="260">
        <f t="shared" si="6"/>
        <v>0</v>
      </c>
      <c r="AH29" s="259">
        <f t="shared" si="7"/>
        <v>0</v>
      </c>
      <c r="AI29" s="312">
        <f>'To &amp; from Edu- trip % summary'!V34</f>
        <v>0</v>
      </c>
      <c r="AJ29" s="314">
        <f>'To &amp; from Edu- trip % summary'!X34</f>
        <v>0</v>
      </c>
      <c r="AK29" s="260">
        <f t="shared" si="8"/>
        <v>0</v>
      </c>
      <c r="AL29" s="259">
        <f t="shared" si="9"/>
        <v>0</v>
      </c>
      <c r="AM29" s="312">
        <f>'To &amp; from Edu- trip % summary'!AA34</f>
        <v>0</v>
      </c>
      <c r="AN29" s="314">
        <f>'To &amp; from Edu- trip % summary'!AC34</f>
        <v>0</v>
      </c>
      <c r="AO29" s="260">
        <f t="shared" si="10"/>
        <v>0</v>
      </c>
      <c r="AP29" s="259">
        <f t="shared" si="11"/>
        <v>0</v>
      </c>
      <c r="AQ29" s="312">
        <f>'To &amp; from Edu- trip % summary'!AF34</f>
        <v>0</v>
      </c>
      <c r="AR29" s="314">
        <f>'To &amp; from Edu- trip % summary'!AH34</f>
        <v>0</v>
      </c>
      <c r="AS29" s="260">
        <f t="shared" si="12"/>
        <v>0</v>
      </c>
      <c r="AT29" s="259">
        <f t="shared" si="13"/>
        <v>0</v>
      </c>
      <c r="AU29" s="261"/>
      <c r="AV29" s="251"/>
      <c r="AW29" s="251"/>
      <c r="AX29" s="251"/>
      <c r="AY29" s="246"/>
    </row>
    <row r="30" spans="1:51" x14ac:dyDescent="0.2">
      <c r="A30" s="248"/>
      <c r="B30" s="248"/>
      <c r="C30" s="248"/>
      <c r="D30" s="248"/>
      <c r="E30" s="248"/>
      <c r="F30" s="248"/>
      <c r="G30" s="248"/>
      <c r="H30" s="248"/>
      <c r="I30" s="248"/>
      <c r="J30" s="248"/>
      <c r="K30" s="248"/>
      <c r="L30" s="248"/>
      <c r="M30" s="248"/>
      <c r="N30" s="248"/>
      <c r="O30" s="248"/>
      <c r="P30" s="285"/>
      <c r="Q30" s="296"/>
      <c r="R30" s="256">
        <f>'To &amp; from Edu- trip % summary'!B35</f>
        <v>0</v>
      </c>
      <c r="S30" s="313">
        <f>'To &amp; from Edu- trip % summary'!D35</f>
        <v>0</v>
      </c>
      <c r="T30" s="257">
        <f>'Non-survey input values'!$B$31</f>
        <v>175.56</v>
      </c>
      <c r="U30" s="258">
        <f t="shared" si="0"/>
        <v>0</v>
      </c>
      <c r="V30" s="259">
        <f t="shared" si="1"/>
        <v>0</v>
      </c>
      <c r="W30" s="312">
        <f>'To &amp; from Edu- trip % summary'!G35</f>
        <v>0</v>
      </c>
      <c r="X30" s="314">
        <f>'To &amp; from Edu- trip % summary'!I35</f>
        <v>0</v>
      </c>
      <c r="Y30" s="260">
        <f t="shared" si="2"/>
        <v>0</v>
      </c>
      <c r="Z30" s="259">
        <f t="shared" si="3"/>
        <v>0</v>
      </c>
      <c r="AA30" s="312">
        <f>'To &amp; from Edu- trip % summary'!L35</f>
        <v>0</v>
      </c>
      <c r="AB30" s="314">
        <f>'To &amp; from Edu- trip % summary'!N35</f>
        <v>0</v>
      </c>
      <c r="AC30" s="260">
        <f t="shared" si="4"/>
        <v>0</v>
      </c>
      <c r="AD30" s="259">
        <f t="shared" si="5"/>
        <v>0</v>
      </c>
      <c r="AE30" s="312">
        <f>'To &amp; from Edu- trip % summary'!Q35</f>
        <v>0</v>
      </c>
      <c r="AF30" s="314">
        <f>'To &amp; from Edu- trip % summary'!S35</f>
        <v>0</v>
      </c>
      <c r="AG30" s="260">
        <f t="shared" si="6"/>
        <v>0</v>
      </c>
      <c r="AH30" s="259">
        <f t="shared" si="7"/>
        <v>0</v>
      </c>
      <c r="AI30" s="312">
        <f>'To &amp; from Edu- trip % summary'!V35</f>
        <v>0</v>
      </c>
      <c r="AJ30" s="314">
        <f>'To &amp; from Edu- trip % summary'!X35</f>
        <v>0</v>
      </c>
      <c r="AK30" s="260">
        <f t="shared" si="8"/>
        <v>0</v>
      </c>
      <c r="AL30" s="259">
        <f t="shared" si="9"/>
        <v>0</v>
      </c>
      <c r="AM30" s="312">
        <f>'To &amp; from Edu- trip % summary'!AA35</f>
        <v>0</v>
      </c>
      <c r="AN30" s="314">
        <f>'To &amp; from Edu- trip % summary'!AC35</f>
        <v>0</v>
      </c>
      <c r="AO30" s="260">
        <f t="shared" si="10"/>
        <v>0</v>
      </c>
      <c r="AP30" s="259">
        <f t="shared" si="11"/>
        <v>0</v>
      </c>
      <c r="AQ30" s="312">
        <f>'To &amp; from Edu- trip % summary'!AF35</f>
        <v>0</v>
      </c>
      <c r="AR30" s="314">
        <f>'To &amp; from Edu- trip % summary'!AH35</f>
        <v>0</v>
      </c>
      <c r="AS30" s="260">
        <f t="shared" si="12"/>
        <v>0</v>
      </c>
      <c r="AT30" s="259">
        <f t="shared" si="13"/>
        <v>0</v>
      </c>
      <c r="AU30" s="261"/>
      <c r="AV30" s="251"/>
      <c r="AW30" s="251"/>
      <c r="AX30" s="251"/>
      <c r="AY30" s="246"/>
    </row>
    <row r="31" spans="1:51" x14ac:dyDescent="0.2">
      <c r="A31" s="248"/>
      <c r="B31" s="248"/>
      <c r="C31" s="248"/>
      <c r="D31" s="248"/>
      <c r="E31" s="248"/>
      <c r="F31" s="248"/>
      <c r="G31" s="248"/>
      <c r="H31" s="248"/>
      <c r="I31" s="248"/>
      <c r="J31" s="248"/>
      <c r="K31" s="248"/>
      <c r="L31" s="248"/>
      <c r="M31" s="248"/>
      <c r="N31" s="248"/>
      <c r="O31" s="248"/>
      <c r="P31" s="285"/>
      <c r="Q31" s="296"/>
      <c r="R31" s="256">
        <f>'To &amp; from Edu- trip % summary'!B36</f>
        <v>0</v>
      </c>
      <c r="S31" s="313">
        <f>'To &amp; from Edu- trip % summary'!D36</f>
        <v>0</v>
      </c>
      <c r="T31" s="257">
        <f>'Non-survey input values'!$B$31</f>
        <v>175.56</v>
      </c>
      <c r="U31" s="258">
        <f t="shared" si="0"/>
        <v>0</v>
      </c>
      <c r="V31" s="259">
        <f t="shared" si="1"/>
        <v>0</v>
      </c>
      <c r="W31" s="312">
        <f>'To &amp; from Edu- trip % summary'!G36</f>
        <v>0</v>
      </c>
      <c r="X31" s="314">
        <f>'To &amp; from Edu- trip % summary'!I36</f>
        <v>0</v>
      </c>
      <c r="Y31" s="260">
        <f t="shared" si="2"/>
        <v>0</v>
      </c>
      <c r="Z31" s="259">
        <f t="shared" si="3"/>
        <v>0</v>
      </c>
      <c r="AA31" s="312">
        <f>'To &amp; from Edu- trip % summary'!L36</f>
        <v>0</v>
      </c>
      <c r="AB31" s="314">
        <f>'To &amp; from Edu- trip % summary'!N36</f>
        <v>0</v>
      </c>
      <c r="AC31" s="260">
        <f t="shared" si="4"/>
        <v>0</v>
      </c>
      <c r="AD31" s="259">
        <f t="shared" si="5"/>
        <v>0</v>
      </c>
      <c r="AE31" s="312">
        <f>'To &amp; from Edu- trip % summary'!Q36</f>
        <v>0</v>
      </c>
      <c r="AF31" s="314">
        <f>'To &amp; from Edu- trip % summary'!S36</f>
        <v>0</v>
      </c>
      <c r="AG31" s="260">
        <f t="shared" si="6"/>
        <v>0</v>
      </c>
      <c r="AH31" s="259">
        <f t="shared" si="7"/>
        <v>0</v>
      </c>
      <c r="AI31" s="312">
        <f>'To &amp; from Edu- trip % summary'!V36</f>
        <v>0</v>
      </c>
      <c r="AJ31" s="314">
        <f>'To &amp; from Edu- trip % summary'!X36</f>
        <v>0</v>
      </c>
      <c r="AK31" s="260">
        <f t="shared" si="8"/>
        <v>0</v>
      </c>
      <c r="AL31" s="259">
        <f t="shared" si="9"/>
        <v>0</v>
      </c>
      <c r="AM31" s="312">
        <f>'To &amp; from Edu- trip % summary'!AA36</f>
        <v>0</v>
      </c>
      <c r="AN31" s="314">
        <f>'To &amp; from Edu- trip % summary'!AC36</f>
        <v>0</v>
      </c>
      <c r="AO31" s="260">
        <f t="shared" si="10"/>
        <v>0</v>
      </c>
      <c r="AP31" s="259">
        <f t="shared" si="11"/>
        <v>0</v>
      </c>
      <c r="AQ31" s="312">
        <f>'To &amp; from Edu- trip % summary'!AF36</f>
        <v>0</v>
      </c>
      <c r="AR31" s="314">
        <f>'To &amp; from Edu- trip % summary'!AH36</f>
        <v>0</v>
      </c>
      <c r="AS31" s="260">
        <f t="shared" si="12"/>
        <v>0</v>
      </c>
      <c r="AT31" s="259">
        <f t="shared" si="13"/>
        <v>0</v>
      </c>
      <c r="AU31" s="261"/>
      <c r="AV31" s="251"/>
      <c r="AW31" s="251"/>
      <c r="AX31" s="251"/>
      <c r="AY31" s="246"/>
    </row>
    <row r="32" spans="1:51" x14ac:dyDescent="0.2">
      <c r="A32" s="248"/>
      <c r="B32" s="248"/>
      <c r="C32" s="248"/>
      <c r="D32" s="248"/>
      <c r="E32" s="248"/>
      <c r="F32" s="248"/>
      <c r="G32" s="248"/>
      <c r="H32" s="248"/>
      <c r="I32" s="248"/>
      <c r="J32" s="248"/>
      <c r="K32" s="248"/>
      <c r="L32" s="248"/>
      <c r="M32" s="248"/>
      <c r="N32" s="248"/>
      <c r="O32" s="248"/>
      <c r="P32" s="285"/>
      <c r="Q32" s="296"/>
      <c r="R32" s="256">
        <f>'To &amp; from Edu- trip % summary'!B37</f>
        <v>0</v>
      </c>
      <c r="S32" s="313">
        <f>'To &amp; from Edu- trip % summary'!D37</f>
        <v>0</v>
      </c>
      <c r="T32" s="257">
        <f>'Non-survey input values'!$B$31</f>
        <v>175.56</v>
      </c>
      <c r="U32" s="258">
        <f t="shared" si="0"/>
        <v>0</v>
      </c>
      <c r="V32" s="259">
        <f t="shared" si="1"/>
        <v>0</v>
      </c>
      <c r="W32" s="312">
        <f>'To &amp; from Edu- trip % summary'!G37</f>
        <v>0</v>
      </c>
      <c r="X32" s="314">
        <f>'To &amp; from Edu- trip % summary'!I37</f>
        <v>0</v>
      </c>
      <c r="Y32" s="260">
        <f t="shared" si="2"/>
        <v>0</v>
      </c>
      <c r="Z32" s="259">
        <f t="shared" si="3"/>
        <v>0</v>
      </c>
      <c r="AA32" s="312">
        <f>'To &amp; from Edu- trip % summary'!L37</f>
        <v>0</v>
      </c>
      <c r="AB32" s="314">
        <f>'To &amp; from Edu- trip % summary'!N37</f>
        <v>0</v>
      </c>
      <c r="AC32" s="260">
        <f t="shared" si="4"/>
        <v>0</v>
      </c>
      <c r="AD32" s="259">
        <f t="shared" si="5"/>
        <v>0</v>
      </c>
      <c r="AE32" s="312">
        <f>'To &amp; from Edu- trip % summary'!Q37</f>
        <v>0</v>
      </c>
      <c r="AF32" s="314">
        <f>'To &amp; from Edu- trip % summary'!S37</f>
        <v>0</v>
      </c>
      <c r="AG32" s="260">
        <f t="shared" si="6"/>
        <v>0</v>
      </c>
      <c r="AH32" s="259">
        <f t="shared" si="7"/>
        <v>0</v>
      </c>
      <c r="AI32" s="312">
        <f>'To &amp; from Edu- trip % summary'!V37</f>
        <v>0</v>
      </c>
      <c r="AJ32" s="314">
        <f>'To &amp; from Edu- trip % summary'!X37</f>
        <v>0</v>
      </c>
      <c r="AK32" s="260">
        <f t="shared" si="8"/>
        <v>0</v>
      </c>
      <c r="AL32" s="259">
        <f t="shared" si="9"/>
        <v>0</v>
      </c>
      <c r="AM32" s="312">
        <f>'To &amp; from Edu- trip % summary'!AA37</f>
        <v>0</v>
      </c>
      <c r="AN32" s="314">
        <f>'To &amp; from Edu- trip % summary'!AC37</f>
        <v>0</v>
      </c>
      <c r="AO32" s="260">
        <f t="shared" si="10"/>
        <v>0</v>
      </c>
      <c r="AP32" s="259">
        <f t="shared" si="11"/>
        <v>0</v>
      </c>
      <c r="AQ32" s="312">
        <f>'To &amp; from Edu- trip % summary'!AF37</f>
        <v>0</v>
      </c>
      <c r="AR32" s="314">
        <f>'To &amp; from Edu- trip % summary'!AH37</f>
        <v>0</v>
      </c>
      <c r="AS32" s="260">
        <f t="shared" si="12"/>
        <v>0</v>
      </c>
      <c r="AT32" s="259">
        <f t="shared" si="13"/>
        <v>0</v>
      </c>
      <c r="AU32" s="261"/>
      <c r="AV32" s="251"/>
      <c r="AW32" s="251"/>
      <c r="AX32" s="251"/>
      <c r="AY32" s="246"/>
    </row>
    <row r="33" spans="1:51" x14ac:dyDescent="0.2">
      <c r="A33" s="248"/>
      <c r="B33" s="248"/>
      <c r="C33" s="248"/>
      <c r="D33" s="248"/>
      <c r="E33" s="248"/>
      <c r="F33" s="248"/>
      <c r="G33" s="248"/>
      <c r="H33" s="248"/>
      <c r="I33" s="248"/>
      <c r="J33" s="248"/>
      <c r="K33" s="248"/>
      <c r="L33" s="248"/>
      <c r="M33" s="248"/>
      <c r="N33" s="248"/>
      <c r="O33" s="248"/>
      <c r="P33" s="285"/>
      <c r="Q33" s="296"/>
      <c r="R33" s="256">
        <f>'To &amp; from Edu- trip % summary'!B38</f>
        <v>0</v>
      </c>
      <c r="S33" s="313">
        <f>'To &amp; from Edu- trip % summary'!D38</f>
        <v>0</v>
      </c>
      <c r="T33" s="257">
        <f>'Non-survey input values'!$B$31</f>
        <v>175.56</v>
      </c>
      <c r="U33" s="258">
        <f t="shared" si="0"/>
        <v>0</v>
      </c>
      <c r="V33" s="259">
        <f t="shared" si="1"/>
        <v>0</v>
      </c>
      <c r="W33" s="312">
        <f>'To &amp; from Edu- trip % summary'!G38</f>
        <v>0</v>
      </c>
      <c r="X33" s="314">
        <f>'To &amp; from Edu- trip % summary'!I38</f>
        <v>0</v>
      </c>
      <c r="Y33" s="260">
        <f t="shared" si="2"/>
        <v>0</v>
      </c>
      <c r="Z33" s="259">
        <f t="shared" si="3"/>
        <v>0</v>
      </c>
      <c r="AA33" s="312">
        <f>'To &amp; from Edu- trip % summary'!L38</f>
        <v>0</v>
      </c>
      <c r="AB33" s="314">
        <f>'To &amp; from Edu- trip % summary'!N38</f>
        <v>0</v>
      </c>
      <c r="AC33" s="260">
        <f t="shared" si="4"/>
        <v>0</v>
      </c>
      <c r="AD33" s="259">
        <f t="shared" si="5"/>
        <v>0</v>
      </c>
      <c r="AE33" s="312">
        <f>'To &amp; from Edu- trip % summary'!Q38</f>
        <v>0</v>
      </c>
      <c r="AF33" s="314">
        <f>'To &amp; from Edu- trip % summary'!S38</f>
        <v>0</v>
      </c>
      <c r="AG33" s="260">
        <f t="shared" si="6"/>
        <v>0</v>
      </c>
      <c r="AH33" s="259">
        <f t="shared" si="7"/>
        <v>0</v>
      </c>
      <c r="AI33" s="312">
        <f>'To &amp; from Edu- trip % summary'!V38</f>
        <v>0</v>
      </c>
      <c r="AJ33" s="314">
        <f>'To &amp; from Edu- trip % summary'!X38</f>
        <v>0</v>
      </c>
      <c r="AK33" s="260">
        <f t="shared" si="8"/>
        <v>0</v>
      </c>
      <c r="AL33" s="259">
        <f t="shared" si="9"/>
        <v>0</v>
      </c>
      <c r="AM33" s="312">
        <f>'To &amp; from Edu- trip % summary'!AA38</f>
        <v>0</v>
      </c>
      <c r="AN33" s="314">
        <f>'To &amp; from Edu- trip % summary'!AC38</f>
        <v>0</v>
      </c>
      <c r="AO33" s="260">
        <f t="shared" si="10"/>
        <v>0</v>
      </c>
      <c r="AP33" s="259">
        <f t="shared" si="11"/>
        <v>0</v>
      </c>
      <c r="AQ33" s="312">
        <f>'To &amp; from Edu- trip % summary'!AF38</f>
        <v>0</v>
      </c>
      <c r="AR33" s="314">
        <f>'To &amp; from Edu- trip % summary'!AH38</f>
        <v>0</v>
      </c>
      <c r="AS33" s="260">
        <f t="shared" si="12"/>
        <v>0</v>
      </c>
      <c r="AT33" s="259">
        <f t="shared" si="13"/>
        <v>0</v>
      </c>
      <c r="AU33" s="261"/>
      <c r="AV33" s="251"/>
      <c r="AW33" s="251"/>
      <c r="AX33" s="251"/>
      <c r="AY33" s="246"/>
    </row>
    <row r="34" spans="1:51" x14ac:dyDescent="0.2">
      <c r="A34" s="248"/>
      <c r="B34" s="248"/>
      <c r="C34" s="248"/>
      <c r="D34" s="248"/>
      <c r="E34" s="248"/>
      <c r="F34" s="248"/>
      <c r="G34" s="248"/>
      <c r="H34" s="248"/>
      <c r="I34" s="248"/>
      <c r="J34" s="248"/>
      <c r="K34" s="248"/>
      <c r="L34" s="248"/>
      <c r="M34" s="248"/>
      <c r="N34" s="248"/>
      <c r="O34" s="248"/>
      <c r="P34" s="285"/>
      <c r="Q34" s="296"/>
      <c r="R34" s="256">
        <f>'To &amp; from Edu- trip % summary'!B39</f>
        <v>0</v>
      </c>
      <c r="S34" s="313">
        <f>'To &amp; from Edu- trip % summary'!D39</f>
        <v>0</v>
      </c>
      <c r="T34" s="257">
        <f>'Non-survey input values'!$B$31</f>
        <v>175.56</v>
      </c>
      <c r="U34" s="258">
        <f t="shared" si="0"/>
        <v>0</v>
      </c>
      <c r="V34" s="259">
        <f t="shared" si="1"/>
        <v>0</v>
      </c>
      <c r="W34" s="312">
        <f>'To &amp; from Edu- trip % summary'!G39</f>
        <v>0</v>
      </c>
      <c r="X34" s="314">
        <f>'To &amp; from Edu- trip % summary'!I39</f>
        <v>0</v>
      </c>
      <c r="Y34" s="260">
        <f t="shared" si="2"/>
        <v>0</v>
      </c>
      <c r="Z34" s="259">
        <f t="shared" si="3"/>
        <v>0</v>
      </c>
      <c r="AA34" s="312">
        <f>'To &amp; from Edu- trip % summary'!L39</f>
        <v>0</v>
      </c>
      <c r="AB34" s="314">
        <f>'To &amp; from Edu- trip % summary'!N39</f>
        <v>0</v>
      </c>
      <c r="AC34" s="260">
        <f t="shared" si="4"/>
        <v>0</v>
      </c>
      <c r="AD34" s="259">
        <f t="shared" si="5"/>
        <v>0</v>
      </c>
      <c r="AE34" s="312">
        <f>'To &amp; from Edu- trip % summary'!Q39</f>
        <v>0</v>
      </c>
      <c r="AF34" s="314">
        <f>'To &amp; from Edu- trip % summary'!S39</f>
        <v>0</v>
      </c>
      <c r="AG34" s="260">
        <f t="shared" si="6"/>
        <v>0</v>
      </c>
      <c r="AH34" s="259">
        <f t="shared" si="7"/>
        <v>0</v>
      </c>
      <c r="AI34" s="312">
        <f>'To &amp; from Edu- trip % summary'!V39</f>
        <v>0</v>
      </c>
      <c r="AJ34" s="314">
        <f>'To &amp; from Edu- trip % summary'!X39</f>
        <v>0</v>
      </c>
      <c r="AK34" s="260">
        <f t="shared" si="8"/>
        <v>0</v>
      </c>
      <c r="AL34" s="259">
        <f t="shared" si="9"/>
        <v>0</v>
      </c>
      <c r="AM34" s="312">
        <f>'To &amp; from Edu- trip % summary'!AA39</f>
        <v>0</v>
      </c>
      <c r="AN34" s="314">
        <f>'To &amp; from Edu- trip % summary'!AC39</f>
        <v>0</v>
      </c>
      <c r="AO34" s="260">
        <f t="shared" si="10"/>
        <v>0</v>
      </c>
      <c r="AP34" s="259">
        <f t="shared" si="11"/>
        <v>0</v>
      </c>
      <c r="AQ34" s="312">
        <f>'To &amp; from Edu- trip % summary'!AF39</f>
        <v>0</v>
      </c>
      <c r="AR34" s="314">
        <f>'To &amp; from Edu- trip % summary'!AH39</f>
        <v>0</v>
      </c>
      <c r="AS34" s="260">
        <f t="shared" si="12"/>
        <v>0</v>
      </c>
      <c r="AT34" s="259">
        <f t="shared" si="13"/>
        <v>0</v>
      </c>
      <c r="AU34" s="261"/>
      <c r="AV34" s="251"/>
      <c r="AW34" s="251"/>
      <c r="AX34" s="251"/>
      <c r="AY34" s="246"/>
    </row>
    <row r="35" spans="1:51" x14ac:dyDescent="0.2">
      <c r="A35" s="248"/>
      <c r="B35" s="248"/>
      <c r="C35" s="248"/>
      <c r="D35" s="248"/>
      <c r="E35" s="248"/>
      <c r="F35" s="248"/>
      <c r="G35" s="248"/>
      <c r="H35" s="248"/>
      <c r="I35" s="248"/>
      <c r="J35" s="248"/>
      <c r="K35" s="248"/>
      <c r="L35" s="248"/>
      <c r="M35" s="248"/>
      <c r="N35" s="248"/>
      <c r="O35" s="248"/>
      <c r="P35" s="285"/>
      <c r="Q35" s="296"/>
      <c r="R35" s="256">
        <f>'To &amp; from Edu- trip % summary'!B40</f>
        <v>0</v>
      </c>
      <c r="S35" s="313">
        <f>'To &amp; from Edu- trip % summary'!D40</f>
        <v>0</v>
      </c>
      <c r="T35" s="257">
        <f>'Non-survey input values'!$B$31</f>
        <v>175.56</v>
      </c>
      <c r="U35" s="258">
        <f t="shared" si="0"/>
        <v>0</v>
      </c>
      <c r="V35" s="259">
        <f t="shared" si="1"/>
        <v>0</v>
      </c>
      <c r="W35" s="312">
        <f>'To &amp; from Edu- trip % summary'!G40</f>
        <v>0</v>
      </c>
      <c r="X35" s="314">
        <f>'To &amp; from Edu- trip % summary'!I40</f>
        <v>0</v>
      </c>
      <c r="Y35" s="260">
        <f t="shared" si="2"/>
        <v>0</v>
      </c>
      <c r="Z35" s="259">
        <f t="shared" si="3"/>
        <v>0</v>
      </c>
      <c r="AA35" s="312">
        <f>'To &amp; from Edu- trip % summary'!L40</f>
        <v>0</v>
      </c>
      <c r="AB35" s="314">
        <f>'To &amp; from Edu- trip % summary'!N40</f>
        <v>0</v>
      </c>
      <c r="AC35" s="260">
        <f t="shared" si="4"/>
        <v>0</v>
      </c>
      <c r="AD35" s="259">
        <f t="shared" si="5"/>
        <v>0</v>
      </c>
      <c r="AE35" s="312">
        <f>'To &amp; from Edu- trip % summary'!Q40</f>
        <v>0</v>
      </c>
      <c r="AF35" s="314">
        <f>'To &amp; from Edu- trip % summary'!S40</f>
        <v>0</v>
      </c>
      <c r="AG35" s="260">
        <f t="shared" si="6"/>
        <v>0</v>
      </c>
      <c r="AH35" s="259">
        <f t="shared" si="7"/>
        <v>0</v>
      </c>
      <c r="AI35" s="312">
        <f>'To &amp; from Edu- trip % summary'!V40</f>
        <v>0</v>
      </c>
      <c r="AJ35" s="314">
        <f>'To &amp; from Edu- trip % summary'!X40</f>
        <v>0</v>
      </c>
      <c r="AK35" s="260">
        <f t="shared" si="8"/>
        <v>0</v>
      </c>
      <c r="AL35" s="259">
        <f t="shared" si="9"/>
        <v>0</v>
      </c>
      <c r="AM35" s="312">
        <f>'To &amp; from Edu- trip % summary'!AA40</f>
        <v>0</v>
      </c>
      <c r="AN35" s="314">
        <f>'To &amp; from Edu- trip % summary'!AC40</f>
        <v>0</v>
      </c>
      <c r="AO35" s="260">
        <f t="shared" si="10"/>
        <v>0</v>
      </c>
      <c r="AP35" s="259">
        <f t="shared" si="11"/>
        <v>0</v>
      </c>
      <c r="AQ35" s="312">
        <f>'To &amp; from Edu- trip % summary'!AF40</f>
        <v>0</v>
      </c>
      <c r="AR35" s="314">
        <f>'To &amp; from Edu- trip % summary'!AH40</f>
        <v>0</v>
      </c>
      <c r="AS35" s="260">
        <f t="shared" si="12"/>
        <v>0</v>
      </c>
      <c r="AT35" s="259">
        <f t="shared" si="13"/>
        <v>0</v>
      </c>
      <c r="AU35" s="261"/>
      <c r="AV35" s="251"/>
      <c r="AW35" s="251"/>
      <c r="AX35" s="251"/>
      <c r="AY35" s="246"/>
    </row>
    <row r="36" spans="1:51" x14ac:dyDescent="0.2">
      <c r="A36" s="248"/>
      <c r="B36" s="248"/>
      <c r="C36" s="248"/>
      <c r="D36" s="248"/>
      <c r="E36" s="248"/>
      <c r="F36" s="248"/>
      <c r="G36" s="248"/>
      <c r="H36" s="248"/>
      <c r="I36" s="248"/>
      <c r="J36" s="248"/>
      <c r="K36" s="248"/>
      <c r="L36" s="248"/>
      <c r="M36" s="248"/>
      <c r="N36" s="248"/>
      <c r="O36" s="248"/>
      <c r="P36" s="285"/>
      <c r="Q36" s="296"/>
      <c r="R36" s="256">
        <f>'To &amp; from Edu- trip % summary'!B41</f>
        <v>0</v>
      </c>
      <c r="S36" s="313">
        <f>'To &amp; from Edu- trip % summary'!D41</f>
        <v>0</v>
      </c>
      <c r="T36" s="257">
        <f>'Non-survey input values'!$B$31</f>
        <v>175.56</v>
      </c>
      <c r="U36" s="258">
        <f t="shared" si="0"/>
        <v>0</v>
      </c>
      <c r="V36" s="259">
        <f t="shared" si="1"/>
        <v>0</v>
      </c>
      <c r="W36" s="312">
        <f>'To &amp; from Edu- trip % summary'!G41</f>
        <v>0</v>
      </c>
      <c r="X36" s="314">
        <f>'To &amp; from Edu- trip % summary'!I41</f>
        <v>0</v>
      </c>
      <c r="Y36" s="260">
        <f t="shared" si="2"/>
        <v>0</v>
      </c>
      <c r="Z36" s="259">
        <f t="shared" si="3"/>
        <v>0</v>
      </c>
      <c r="AA36" s="312">
        <f>'To &amp; from Edu- trip % summary'!L41</f>
        <v>0</v>
      </c>
      <c r="AB36" s="314">
        <f>'To &amp; from Edu- trip % summary'!N41</f>
        <v>0</v>
      </c>
      <c r="AC36" s="260">
        <f t="shared" si="4"/>
        <v>0</v>
      </c>
      <c r="AD36" s="259">
        <f t="shared" si="5"/>
        <v>0</v>
      </c>
      <c r="AE36" s="312">
        <f>'To &amp; from Edu- trip % summary'!Q41</f>
        <v>0</v>
      </c>
      <c r="AF36" s="314">
        <f>'To &amp; from Edu- trip % summary'!S41</f>
        <v>0</v>
      </c>
      <c r="AG36" s="260">
        <f t="shared" si="6"/>
        <v>0</v>
      </c>
      <c r="AH36" s="259">
        <f t="shared" si="7"/>
        <v>0</v>
      </c>
      <c r="AI36" s="312">
        <f>'To &amp; from Edu- trip % summary'!V41</f>
        <v>0</v>
      </c>
      <c r="AJ36" s="314">
        <f>'To &amp; from Edu- trip % summary'!X41</f>
        <v>0</v>
      </c>
      <c r="AK36" s="260">
        <f t="shared" si="8"/>
        <v>0</v>
      </c>
      <c r="AL36" s="259">
        <f t="shared" si="9"/>
        <v>0</v>
      </c>
      <c r="AM36" s="312">
        <f>'To &amp; from Edu- trip % summary'!AA41</f>
        <v>0</v>
      </c>
      <c r="AN36" s="314">
        <f>'To &amp; from Edu- trip % summary'!AC41</f>
        <v>0</v>
      </c>
      <c r="AO36" s="260">
        <f t="shared" si="10"/>
        <v>0</v>
      </c>
      <c r="AP36" s="259">
        <f t="shared" si="11"/>
        <v>0</v>
      </c>
      <c r="AQ36" s="312">
        <f>'To &amp; from Edu- trip % summary'!AF41</f>
        <v>0</v>
      </c>
      <c r="AR36" s="314">
        <f>'To &amp; from Edu- trip % summary'!AH41</f>
        <v>0</v>
      </c>
      <c r="AS36" s="260">
        <f t="shared" si="12"/>
        <v>0</v>
      </c>
      <c r="AT36" s="259">
        <f t="shared" si="13"/>
        <v>0</v>
      </c>
      <c r="AU36" s="261"/>
      <c r="AV36" s="251"/>
      <c r="AW36" s="251"/>
      <c r="AX36" s="251"/>
      <c r="AY36" s="246"/>
    </row>
    <row r="37" spans="1:51" x14ac:dyDescent="0.2">
      <c r="A37" s="248"/>
      <c r="B37" s="248"/>
      <c r="C37" s="248"/>
      <c r="D37" s="248"/>
      <c r="E37" s="248"/>
      <c r="F37" s="248"/>
      <c r="G37" s="248"/>
      <c r="H37" s="248"/>
      <c r="I37" s="248"/>
      <c r="J37" s="248"/>
      <c r="K37" s="248"/>
      <c r="L37" s="248"/>
      <c r="M37" s="248"/>
      <c r="N37" s="248"/>
      <c r="O37" s="248"/>
      <c r="P37" s="285"/>
      <c r="Q37" s="296"/>
      <c r="R37" s="256">
        <f>'To &amp; from Edu- trip % summary'!B42</f>
        <v>0</v>
      </c>
      <c r="S37" s="313">
        <f>'To &amp; from Edu- trip % summary'!D42</f>
        <v>0</v>
      </c>
      <c r="T37" s="257">
        <f>'Non-survey input values'!$B$31</f>
        <v>175.56</v>
      </c>
      <c r="U37" s="258">
        <f t="shared" si="0"/>
        <v>0</v>
      </c>
      <c r="V37" s="259">
        <f t="shared" si="1"/>
        <v>0</v>
      </c>
      <c r="W37" s="312">
        <f>'To &amp; from Edu- trip % summary'!G42</f>
        <v>0</v>
      </c>
      <c r="X37" s="314">
        <f>'To &amp; from Edu- trip % summary'!I42</f>
        <v>0</v>
      </c>
      <c r="Y37" s="260">
        <f t="shared" si="2"/>
        <v>0</v>
      </c>
      <c r="Z37" s="259">
        <f t="shared" si="3"/>
        <v>0</v>
      </c>
      <c r="AA37" s="312">
        <f>'To &amp; from Edu- trip % summary'!L42</f>
        <v>0</v>
      </c>
      <c r="AB37" s="314">
        <f>'To &amp; from Edu- trip % summary'!N42</f>
        <v>0</v>
      </c>
      <c r="AC37" s="260">
        <f t="shared" si="4"/>
        <v>0</v>
      </c>
      <c r="AD37" s="259">
        <f t="shared" si="5"/>
        <v>0</v>
      </c>
      <c r="AE37" s="312">
        <f>'To &amp; from Edu- trip % summary'!Q42</f>
        <v>0</v>
      </c>
      <c r="AF37" s="314">
        <f>'To &amp; from Edu- trip % summary'!S42</f>
        <v>0</v>
      </c>
      <c r="AG37" s="260">
        <f t="shared" si="6"/>
        <v>0</v>
      </c>
      <c r="AH37" s="259">
        <f t="shared" si="7"/>
        <v>0</v>
      </c>
      <c r="AI37" s="312">
        <f>'To &amp; from Edu- trip % summary'!V42</f>
        <v>0</v>
      </c>
      <c r="AJ37" s="314">
        <f>'To &amp; from Edu- trip % summary'!X42</f>
        <v>0</v>
      </c>
      <c r="AK37" s="260">
        <f t="shared" si="8"/>
        <v>0</v>
      </c>
      <c r="AL37" s="259">
        <f t="shared" si="9"/>
        <v>0</v>
      </c>
      <c r="AM37" s="312">
        <f>'To &amp; from Edu- trip % summary'!AA42</f>
        <v>0</v>
      </c>
      <c r="AN37" s="314">
        <f>'To &amp; from Edu- trip % summary'!AC42</f>
        <v>0</v>
      </c>
      <c r="AO37" s="260">
        <f t="shared" si="10"/>
        <v>0</v>
      </c>
      <c r="AP37" s="259">
        <f t="shared" si="11"/>
        <v>0</v>
      </c>
      <c r="AQ37" s="312">
        <f>'To &amp; from Edu- trip % summary'!AF42</f>
        <v>0</v>
      </c>
      <c r="AR37" s="314">
        <f>'To &amp; from Edu- trip % summary'!AH42</f>
        <v>0</v>
      </c>
      <c r="AS37" s="260">
        <f t="shared" si="12"/>
        <v>0</v>
      </c>
      <c r="AT37" s="259">
        <f t="shared" si="13"/>
        <v>0</v>
      </c>
      <c r="AU37" s="261"/>
      <c r="AV37" s="251"/>
      <c r="AW37" s="251"/>
      <c r="AX37" s="251"/>
      <c r="AY37" s="246"/>
    </row>
    <row r="38" spans="1:51" x14ac:dyDescent="0.2">
      <c r="A38" s="248"/>
      <c r="B38" s="248"/>
      <c r="C38" s="248"/>
      <c r="D38" s="248"/>
      <c r="E38" s="248"/>
      <c r="F38" s="248"/>
      <c r="G38" s="248"/>
      <c r="H38" s="248"/>
      <c r="I38" s="248"/>
      <c r="J38" s="248"/>
      <c r="K38" s="248"/>
      <c r="L38" s="248"/>
      <c r="M38" s="248"/>
      <c r="N38" s="248"/>
      <c r="O38" s="248"/>
      <c r="P38" s="285"/>
      <c r="Q38" s="296"/>
      <c r="R38" s="256">
        <f>'To &amp; from Edu- trip % summary'!B43</f>
        <v>0</v>
      </c>
      <c r="S38" s="313">
        <f>'To &amp; from Edu- trip % summary'!D43</f>
        <v>0</v>
      </c>
      <c r="T38" s="257">
        <f>'Non-survey input values'!$B$31</f>
        <v>175.56</v>
      </c>
      <c r="U38" s="258">
        <f t="shared" si="0"/>
        <v>0</v>
      </c>
      <c r="V38" s="259">
        <f t="shared" si="1"/>
        <v>0</v>
      </c>
      <c r="W38" s="312">
        <f>'To &amp; from Edu- trip % summary'!G43</f>
        <v>0</v>
      </c>
      <c r="X38" s="314">
        <f>'To &amp; from Edu- trip % summary'!I43</f>
        <v>0</v>
      </c>
      <c r="Y38" s="260">
        <f t="shared" si="2"/>
        <v>0</v>
      </c>
      <c r="Z38" s="259">
        <f t="shared" si="3"/>
        <v>0</v>
      </c>
      <c r="AA38" s="312">
        <f>'To &amp; from Edu- trip % summary'!L43</f>
        <v>0</v>
      </c>
      <c r="AB38" s="314">
        <f>'To &amp; from Edu- trip % summary'!N43</f>
        <v>0</v>
      </c>
      <c r="AC38" s="260">
        <f t="shared" si="4"/>
        <v>0</v>
      </c>
      <c r="AD38" s="259">
        <f t="shared" si="5"/>
        <v>0</v>
      </c>
      <c r="AE38" s="312">
        <f>'To &amp; from Edu- trip % summary'!Q43</f>
        <v>0</v>
      </c>
      <c r="AF38" s="314">
        <f>'To &amp; from Edu- trip % summary'!S43</f>
        <v>0</v>
      </c>
      <c r="AG38" s="260">
        <f t="shared" si="6"/>
        <v>0</v>
      </c>
      <c r="AH38" s="259">
        <f t="shared" si="7"/>
        <v>0</v>
      </c>
      <c r="AI38" s="312">
        <f>'To &amp; from Edu- trip % summary'!V43</f>
        <v>0</v>
      </c>
      <c r="AJ38" s="314">
        <f>'To &amp; from Edu- trip % summary'!X43</f>
        <v>0</v>
      </c>
      <c r="AK38" s="260">
        <f t="shared" si="8"/>
        <v>0</v>
      </c>
      <c r="AL38" s="259">
        <f t="shared" si="9"/>
        <v>0</v>
      </c>
      <c r="AM38" s="312">
        <f>'To &amp; from Edu- trip % summary'!AA43</f>
        <v>0</v>
      </c>
      <c r="AN38" s="314">
        <f>'To &amp; from Edu- trip % summary'!AC43</f>
        <v>0</v>
      </c>
      <c r="AO38" s="260">
        <f t="shared" si="10"/>
        <v>0</v>
      </c>
      <c r="AP38" s="259">
        <f t="shared" si="11"/>
        <v>0</v>
      </c>
      <c r="AQ38" s="312">
        <f>'To &amp; from Edu- trip % summary'!AF43</f>
        <v>0</v>
      </c>
      <c r="AR38" s="314">
        <f>'To &amp; from Edu- trip % summary'!AH43</f>
        <v>0</v>
      </c>
      <c r="AS38" s="260">
        <f t="shared" si="12"/>
        <v>0</v>
      </c>
      <c r="AT38" s="259">
        <f t="shared" si="13"/>
        <v>0</v>
      </c>
      <c r="AU38" s="261"/>
      <c r="AV38" s="251"/>
      <c r="AW38" s="251"/>
      <c r="AX38" s="251"/>
      <c r="AY38" s="246"/>
    </row>
    <row r="39" spans="1:51" x14ac:dyDescent="0.2">
      <c r="A39" s="248"/>
      <c r="B39" s="248"/>
      <c r="C39" s="248"/>
      <c r="D39" s="248"/>
      <c r="E39" s="248"/>
      <c r="F39" s="248"/>
      <c r="G39" s="248"/>
      <c r="H39" s="248"/>
      <c r="I39" s="248"/>
      <c r="J39" s="248"/>
      <c r="K39" s="248"/>
      <c r="L39" s="248"/>
      <c r="M39" s="248"/>
      <c r="N39" s="248"/>
      <c r="O39" s="248"/>
      <c r="P39" s="285"/>
      <c r="Q39" s="296"/>
      <c r="R39" s="256">
        <f>'To &amp; from Edu- trip % summary'!B44</f>
        <v>0</v>
      </c>
      <c r="S39" s="313">
        <f>'To &amp; from Edu- trip % summary'!D44</f>
        <v>0</v>
      </c>
      <c r="T39" s="257">
        <f>'Non-survey input values'!$B$31</f>
        <v>175.56</v>
      </c>
      <c r="U39" s="258">
        <f t="shared" si="0"/>
        <v>0</v>
      </c>
      <c r="V39" s="259">
        <f t="shared" si="1"/>
        <v>0</v>
      </c>
      <c r="W39" s="312">
        <f>'To &amp; from Edu- trip % summary'!G44</f>
        <v>0</v>
      </c>
      <c r="X39" s="314">
        <f>'To &amp; from Edu- trip % summary'!I44</f>
        <v>0</v>
      </c>
      <c r="Y39" s="260">
        <f t="shared" si="2"/>
        <v>0</v>
      </c>
      <c r="Z39" s="259">
        <f t="shared" si="3"/>
        <v>0</v>
      </c>
      <c r="AA39" s="312">
        <f>'To &amp; from Edu- trip % summary'!L44</f>
        <v>0</v>
      </c>
      <c r="AB39" s="314">
        <f>'To &amp; from Edu- trip % summary'!N44</f>
        <v>0</v>
      </c>
      <c r="AC39" s="260">
        <f t="shared" si="4"/>
        <v>0</v>
      </c>
      <c r="AD39" s="259">
        <f t="shared" si="5"/>
        <v>0</v>
      </c>
      <c r="AE39" s="312">
        <f>'To &amp; from Edu- trip % summary'!Q44</f>
        <v>0</v>
      </c>
      <c r="AF39" s="314">
        <f>'To &amp; from Edu- trip % summary'!S44</f>
        <v>0</v>
      </c>
      <c r="AG39" s="260">
        <f t="shared" si="6"/>
        <v>0</v>
      </c>
      <c r="AH39" s="259">
        <f t="shared" si="7"/>
        <v>0</v>
      </c>
      <c r="AI39" s="312">
        <f>'To &amp; from Edu- trip % summary'!V44</f>
        <v>0</v>
      </c>
      <c r="AJ39" s="314">
        <f>'To &amp; from Edu- trip % summary'!X44</f>
        <v>0</v>
      </c>
      <c r="AK39" s="260">
        <f t="shared" si="8"/>
        <v>0</v>
      </c>
      <c r="AL39" s="259">
        <f t="shared" si="9"/>
        <v>0</v>
      </c>
      <c r="AM39" s="312">
        <f>'To &amp; from Edu- trip % summary'!AA44</f>
        <v>0</v>
      </c>
      <c r="AN39" s="314">
        <f>'To &amp; from Edu- trip % summary'!AC44</f>
        <v>0</v>
      </c>
      <c r="AO39" s="260">
        <f t="shared" si="10"/>
        <v>0</v>
      </c>
      <c r="AP39" s="259">
        <f t="shared" si="11"/>
        <v>0</v>
      </c>
      <c r="AQ39" s="312">
        <f>'To &amp; from Edu- trip % summary'!AF44</f>
        <v>0</v>
      </c>
      <c r="AR39" s="314">
        <f>'To &amp; from Edu- trip % summary'!AH44</f>
        <v>0</v>
      </c>
      <c r="AS39" s="260">
        <f t="shared" si="12"/>
        <v>0</v>
      </c>
      <c r="AT39" s="259">
        <f t="shared" si="13"/>
        <v>0</v>
      </c>
      <c r="AU39" s="261"/>
      <c r="AV39" s="251"/>
      <c r="AW39" s="251"/>
      <c r="AX39" s="251"/>
      <c r="AY39" s="246"/>
    </row>
    <row r="40" spans="1:51" x14ac:dyDescent="0.2">
      <c r="A40" s="248"/>
      <c r="B40" s="248"/>
      <c r="C40" s="248"/>
      <c r="D40" s="248"/>
      <c r="E40" s="248"/>
      <c r="F40" s="248"/>
      <c r="G40" s="248"/>
      <c r="H40" s="248"/>
      <c r="I40" s="248"/>
      <c r="J40" s="248"/>
      <c r="K40" s="248"/>
      <c r="L40" s="248"/>
      <c r="M40" s="248"/>
      <c r="N40" s="248"/>
      <c r="O40" s="248"/>
      <c r="P40" s="248"/>
      <c r="Q40" s="296"/>
      <c r="R40" s="256">
        <f>'To &amp; from Edu- trip % summary'!B45</f>
        <v>0</v>
      </c>
      <c r="S40" s="313">
        <f>'To &amp; from Edu- trip % summary'!D45</f>
        <v>0</v>
      </c>
      <c r="T40" s="257">
        <f>'Non-survey input values'!$B$31</f>
        <v>175.56</v>
      </c>
      <c r="U40" s="258">
        <f t="shared" si="0"/>
        <v>0</v>
      </c>
      <c r="V40" s="259">
        <f t="shared" si="1"/>
        <v>0</v>
      </c>
      <c r="W40" s="312">
        <f>'To &amp; from Edu- trip % summary'!G45</f>
        <v>0</v>
      </c>
      <c r="X40" s="314">
        <f>'To &amp; from Edu- trip % summary'!I45</f>
        <v>0</v>
      </c>
      <c r="Y40" s="260">
        <f t="shared" si="2"/>
        <v>0</v>
      </c>
      <c r="Z40" s="259">
        <f t="shared" si="3"/>
        <v>0</v>
      </c>
      <c r="AA40" s="312">
        <f>'To &amp; from Edu- trip % summary'!L45</f>
        <v>0</v>
      </c>
      <c r="AB40" s="314">
        <f>'To &amp; from Edu- trip % summary'!N45</f>
        <v>0</v>
      </c>
      <c r="AC40" s="260">
        <f t="shared" si="4"/>
        <v>0</v>
      </c>
      <c r="AD40" s="259">
        <f t="shared" si="5"/>
        <v>0</v>
      </c>
      <c r="AE40" s="312">
        <f>'To &amp; from Edu- trip % summary'!Q45</f>
        <v>0</v>
      </c>
      <c r="AF40" s="314">
        <f>'To &amp; from Edu- trip % summary'!S45</f>
        <v>0</v>
      </c>
      <c r="AG40" s="260">
        <f t="shared" si="6"/>
        <v>0</v>
      </c>
      <c r="AH40" s="259">
        <f t="shared" si="7"/>
        <v>0</v>
      </c>
      <c r="AI40" s="312">
        <f>'To &amp; from Edu- trip % summary'!V45</f>
        <v>0</v>
      </c>
      <c r="AJ40" s="314">
        <f>'To &amp; from Edu- trip % summary'!X45</f>
        <v>0</v>
      </c>
      <c r="AK40" s="260">
        <f t="shared" si="8"/>
        <v>0</v>
      </c>
      <c r="AL40" s="259">
        <f t="shared" si="9"/>
        <v>0</v>
      </c>
      <c r="AM40" s="312">
        <f>'To &amp; from Edu- trip % summary'!AA45</f>
        <v>0</v>
      </c>
      <c r="AN40" s="314">
        <f>'To &amp; from Edu- trip % summary'!AC45</f>
        <v>0</v>
      </c>
      <c r="AO40" s="260">
        <f t="shared" si="10"/>
        <v>0</v>
      </c>
      <c r="AP40" s="259">
        <f t="shared" si="11"/>
        <v>0</v>
      </c>
      <c r="AQ40" s="312">
        <f>'To &amp; from Edu- trip % summary'!AF45</f>
        <v>0</v>
      </c>
      <c r="AR40" s="314">
        <f>'To &amp; from Edu- trip % summary'!AH45</f>
        <v>0</v>
      </c>
      <c r="AS40" s="260">
        <f t="shared" si="12"/>
        <v>0</v>
      </c>
      <c r="AT40" s="259">
        <f t="shared" si="13"/>
        <v>0</v>
      </c>
      <c r="AU40" s="261"/>
      <c r="AV40" s="248"/>
      <c r="AW40" s="248"/>
      <c r="AX40" s="248"/>
      <c r="AY40" s="248"/>
    </row>
    <row r="41" spans="1:51" x14ac:dyDescent="0.2">
      <c r="A41" s="248"/>
      <c r="B41" s="248"/>
      <c r="C41" s="248"/>
      <c r="D41" s="248"/>
      <c r="E41" s="248"/>
      <c r="F41" s="248"/>
      <c r="G41" s="248"/>
      <c r="H41" s="248"/>
      <c r="I41" s="248"/>
      <c r="J41" s="248"/>
      <c r="K41" s="248"/>
      <c r="L41" s="248"/>
      <c r="M41" s="248"/>
      <c r="N41" s="248"/>
      <c r="O41" s="248"/>
      <c r="P41" s="248"/>
      <c r="Q41" s="296"/>
      <c r="R41" s="256">
        <f>'To &amp; from Edu- trip % summary'!B46</f>
        <v>0</v>
      </c>
      <c r="S41" s="313">
        <f>'To &amp; from Edu- trip % summary'!D46</f>
        <v>0</v>
      </c>
      <c r="T41" s="257">
        <f>'Non-survey input values'!$B$31</f>
        <v>175.56</v>
      </c>
      <c r="U41" s="258">
        <f t="shared" si="0"/>
        <v>0</v>
      </c>
      <c r="V41" s="259">
        <f t="shared" si="1"/>
        <v>0</v>
      </c>
      <c r="W41" s="312">
        <f>'To &amp; from Edu- trip % summary'!G46</f>
        <v>0</v>
      </c>
      <c r="X41" s="314">
        <f>'To &amp; from Edu- trip % summary'!I46</f>
        <v>0</v>
      </c>
      <c r="Y41" s="260">
        <f t="shared" si="2"/>
        <v>0</v>
      </c>
      <c r="Z41" s="259">
        <f t="shared" si="3"/>
        <v>0</v>
      </c>
      <c r="AA41" s="312">
        <f>'To &amp; from Edu- trip % summary'!L46</f>
        <v>0</v>
      </c>
      <c r="AB41" s="314">
        <f>'To &amp; from Edu- trip % summary'!N46</f>
        <v>0</v>
      </c>
      <c r="AC41" s="260">
        <f t="shared" si="4"/>
        <v>0</v>
      </c>
      <c r="AD41" s="259">
        <f t="shared" si="5"/>
        <v>0</v>
      </c>
      <c r="AE41" s="312">
        <f>'To &amp; from Edu- trip % summary'!Q46</f>
        <v>0</v>
      </c>
      <c r="AF41" s="314">
        <f>'To &amp; from Edu- trip % summary'!S46</f>
        <v>0</v>
      </c>
      <c r="AG41" s="260">
        <f t="shared" si="6"/>
        <v>0</v>
      </c>
      <c r="AH41" s="259">
        <f t="shared" si="7"/>
        <v>0</v>
      </c>
      <c r="AI41" s="312">
        <f>'To &amp; from Edu- trip % summary'!V46</f>
        <v>0</v>
      </c>
      <c r="AJ41" s="314">
        <f>'To &amp; from Edu- trip % summary'!X46</f>
        <v>0</v>
      </c>
      <c r="AK41" s="260">
        <f t="shared" si="8"/>
        <v>0</v>
      </c>
      <c r="AL41" s="259">
        <f t="shared" si="9"/>
        <v>0</v>
      </c>
      <c r="AM41" s="312">
        <f>'To &amp; from Edu- trip % summary'!AA46</f>
        <v>0</v>
      </c>
      <c r="AN41" s="314">
        <f>'To &amp; from Edu- trip % summary'!AC46</f>
        <v>0</v>
      </c>
      <c r="AO41" s="260">
        <f t="shared" si="10"/>
        <v>0</v>
      </c>
      <c r="AP41" s="259">
        <f t="shared" si="11"/>
        <v>0</v>
      </c>
      <c r="AQ41" s="312">
        <f>'To &amp; from Edu- trip % summary'!AF46</f>
        <v>0</v>
      </c>
      <c r="AR41" s="314">
        <f>'To &amp; from Edu- trip % summary'!AH46</f>
        <v>0</v>
      </c>
      <c r="AS41" s="260">
        <f t="shared" si="12"/>
        <v>0</v>
      </c>
      <c r="AT41" s="259">
        <f t="shared" si="13"/>
        <v>0</v>
      </c>
      <c r="AU41" s="261"/>
      <c r="AV41" s="248"/>
      <c r="AW41" s="248"/>
      <c r="AX41" s="248"/>
      <c r="AY41" s="248"/>
    </row>
    <row r="42" spans="1:51" x14ac:dyDescent="0.2">
      <c r="A42" s="248"/>
      <c r="B42" s="248"/>
      <c r="C42" s="248"/>
      <c r="D42" s="248"/>
      <c r="E42" s="248"/>
      <c r="F42" s="248"/>
      <c r="G42" s="248"/>
      <c r="H42" s="248"/>
      <c r="I42" s="248"/>
      <c r="J42" s="248"/>
      <c r="K42" s="248"/>
      <c r="L42" s="248"/>
      <c r="M42" s="248"/>
      <c r="N42" s="248"/>
      <c r="O42" s="248"/>
      <c r="P42" s="248"/>
      <c r="Q42" s="296"/>
      <c r="R42" s="256">
        <f>'To &amp; from Edu- trip % summary'!B47</f>
        <v>0</v>
      </c>
      <c r="S42" s="313">
        <f>'To &amp; from Edu- trip % summary'!D47</f>
        <v>0</v>
      </c>
      <c r="T42" s="257">
        <f>'Non-survey input values'!$B$31</f>
        <v>175.56</v>
      </c>
      <c r="U42" s="258">
        <f t="shared" si="0"/>
        <v>0</v>
      </c>
      <c r="V42" s="259">
        <f t="shared" si="1"/>
        <v>0</v>
      </c>
      <c r="W42" s="312">
        <f>'To &amp; from Edu- trip % summary'!G47</f>
        <v>0</v>
      </c>
      <c r="X42" s="314">
        <f>'To &amp; from Edu- trip % summary'!I47</f>
        <v>0</v>
      </c>
      <c r="Y42" s="260">
        <f t="shared" si="2"/>
        <v>0</v>
      </c>
      <c r="Z42" s="259">
        <f t="shared" si="3"/>
        <v>0</v>
      </c>
      <c r="AA42" s="312">
        <f>'To &amp; from Edu- trip % summary'!L47</f>
        <v>0</v>
      </c>
      <c r="AB42" s="314">
        <f>'To &amp; from Edu- trip % summary'!N47</f>
        <v>0</v>
      </c>
      <c r="AC42" s="260">
        <f t="shared" si="4"/>
        <v>0</v>
      </c>
      <c r="AD42" s="259">
        <f t="shared" si="5"/>
        <v>0</v>
      </c>
      <c r="AE42" s="312">
        <f>'To &amp; from Edu- trip % summary'!Q47</f>
        <v>0</v>
      </c>
      <c r="AF42" s="314">
        <f>'To &amp; from Edu- trip % summary'!S47</f>
        <v>0</v>
      </c>
      <c r="AG42" s="260">
        <f t="shared" si="6"/>
        <v>0</v>
      </c>
      <c r="AH42" s="259">
        <f t="shared" si="7"/>
        <v>0</v>
      </c>
      <c r="AI42" s="312">
        <f>'To &amp; from Edu- trip % summary'!V47</f>
        <v>0</v>
      </c>
      <c r="AJ42" s="314">
        <f>'To &amp; from Edu- trip % summary'!X47</f>
        <v>0</v>
      </c>
      <c r="AK42" s="260">
        <f t="shared" si="8"/>
        <v>0</v>
      </c>
      <c r="AL42" s="259">
        <f t="shared" si="9"/>
        <v>0</v>
      </c>
      <c r="AM42" s="312">
        <f>'To &amp; from Edu- trip % summary'!AA47</f>
        <v>0</v>
      </c>
      <c r="AN42" s="314">
        <f>'To &amp; from Edu- trip % summary'!AC47</f>
        <v>0</v>
      </c>
      <c r="AO42" s="260">
        <f t="shared" si="10"/>
        <v>0</v>
      </c>
      <c r="AP42" s="259">
        <f t="shared" si="11"/>
        <v>0</v>
      </c>
      <c r="AQ42" s="312">
        <f>'To &amp; from Edu- trip % summary'!AF47</f>
        <v>0</v>
      </c>
      <c r="AR42" s="314">
        <f>'To &amp; from Edu- trip % summary'!AH47</f>
        <v>0</v>
      </c>
      <c r="AS42" s="260">
        <f t="shared" si="12"/>
        <v>0</v>
      </c>
      <c r="AT42" s="259">
        <f t="shared" si="13"/>
        <v>0</v>
      </c>
      <c r="AU42" s="261"/>
      <c r="AV42" s="248"/>
      <c r="AW42" s="248"/>
      <c r="AX42" s="248"/>
      <c r="AY42" s="248"/>
    </row>
    <row r="43" spans="1:51" x14ac:dyDescent="0.2">
      <c r="A43" s="248"/>
      <c r="B43" s="248"/>
      <c r="C43" s="248"/>
      <c r="D43" s="248"/>
      <c r="E43" s="248"/>
      <c r="F43" s="248"/>
      <c r="G43" s="248"/>
      <c r="H43" s="248"/>
      <c r="I43" s="248"/>
      <c r="J43" s="248"/>
      <c r="K43" s="248"/>
      <c r="L43" s="248"/>
      <c r="M43" s="248"/>
      <c r="N43" s="248"/>
      <c r="O43" s="248"/>
      <c r="P43" s="248"/>
      <c r="Q43" s="296"/>
      <c r="R43" s="256">
        <f>'To &amp; from Edu- trip % summary'!B48</f>
        <v>0</v>
      </c>
      <c r="S43" s="313">
        <f>'To &amp; from Edu- trip % summary'!D48</f>
        <v>0</v>
      </c>
      <c r="T43" s="257">
        <f>'Non-survey input values'!$B$31</f>
        <v>175.56</v>
      </c>
      <c r="U43" s="258">
        <f t="shared" si="0"/>
        <v>0</v>
      </c>
      <c r="V43" s="259">
        <f t="shared" si="1"/>
        <v>0</v>
      </c>
      <c r="W43" s="312">
        <f>'To &amp; from Edu- trip % summary'!G48</f>
        <v>0</v>
      </c>
      <c r="X43" s="314">
        <f>'To &amp; from Edu- trip % summary'!I48</f>
        <v>0</v>
      </c>
      <c r="Y43" s="260">
        <f t="shared" si="2"/>
        <v>0</v>
      </c>
      <c r="Z43" s="259">
        <f t="shared" si="3"/>
        <v>0</v>
      </c>
      <c r="AA43" s="312">
        <f>'To &amp; from Edu- trip % summary'!L48</f>
        <v>0</v>
      </c>
      <c r="AB43" s="314">
        <f>'To &amp; from Edu- trip % summary'!N48</f>
        <v>0</v>
      </c>
      <c r="AC43" s="260">
        <f t="shared" si="4"/>
        <v>0</v>
      </c>
      <c r="AD43" s="259">
        <f t="shared" si="5"/>
        <v>0</v>
      </c>
      <c r="AE43" s="312">
        <f>'To &amp; from Edu- trip % summary'!Q48</f>
        <v>0</v>
      </c>
      <c r="AF43" s="314">
        <f>'To &amp; from Edu- trip % summary'!S48</f>
        <v>0</v>
      </c>
      <c r="AG43" s="260">
        <f t="shared" si="6"/>
        <v>0</v>
      </c>
      <c r="AH43" s="259">
        <f t="shared" si="7"/>
        <v>0</v>
      </c>
      <c r="AI43" s="312">
        <f>'To &amp; from Edu- trip % summary'!V48</f>
        <v>0</v>
      </c>
      <c r="AJ43" s="314">
        <f>'To &amp; from Edu- trip % summary'!X48</f>
        <v>0</v>
      </c>
      <c r="AK43" s="260">
        <f t="shared" si="8"/>
        <v>0</v>
      </c>
      <c r="AL43" s="259">
        <f t="shared" si="9"/>
        <v>0</v>
      </c>
      <c r="AM43" s="312">
        <f>'To &amp; from Edu- trip % summary'!AA48</f>
        <v>0</v>
      </c>
      <c r="AN43" s="314">
        <f>'To &amp; from Edu- trip % summary'!AC48</f>
        <v>0</v>
      </c>
      <c r="AO43" s="260">
        <f t="shared" si="10"/>
        <v>0</v>
      </c>
      <c r="AP43" s="259">
        <f t="shared" si="11"/>
        <v>0</v>
      </c>
      <c r="AQ43" s="312">
        <f>'To &amp; from Edu- trip % summary'!AF48</f>
        <v>0</v>
      </c>
      <c r="AR43" s="314">
        <f>'To &amp; from Edu- trip % summary'!AH48</f>
        <v>0</v>
      </c>
      <c r="AS43" s="260">
        <f t="shared" si="12"/>
        <v>0</v>
      </c>
      <c r="AT43" s="259">
        <f t="shared" si="13"/>
        <v>0</v>
      </c>
      <c r="AU43" s="261"/>
      <c r="AV43" s="248"/>
      <c r="AW43" s="248"/>
      <c r="AX43" s="248"/>
      <c r="AY43" s="248"/>
    </row>
    <row r="44" spans="1:51" x14ac:dyDescent="0.2">
      <c r="A44" s="248"/>
      <c r="B44" s="248"/>
      <c r="C44" s="248"/>
      <c r="D44" s="248"/>
      <c r="E44" s="248"/>
      <c r="F44" s="248"/>
      <c r="G44" s="248"/>
      <c r="H44" s="248"/>
      <c r="I44" s="248"/>
      <c r="J44" s="248"/>
      <c r="K44" s="248"/>
      <c r="L44" s="248"/>
      <c r="M44" s="248"/>
      <c r="N44" s="248"/>
      <c r="O44" s="248"/>
      <c r="P44" s="248"/>
      <c r="Q44" s="296"/>
      <c r="R44" s="256">
        <f>'To &amp; from Edu- trip % summary'!B49</f>
        <v>0</v>
      </c>
      <c r="S44" s="313">
        <f>'To &amp; from Edu- trip % summary'!D49</f>
        <v>0</v>
      </c>
      <c r="T44" s="257">
        <f>'Non-survey input values'!$B$31</f>
        <v>175.56</v>
      </c>
      <c r="U44" s="258">
        <f t="shared" si="0"/>
        <v>0</v>
      </c>
      <c r="V44" s="259">
        <f t="shared" si="1"/>
        <v>0</v>
      </c>
      <c r="W44" s="312">
        <f>'To &amp; from Edu- trip % summary'!G49</f>
        <v>0</v>
      </c>
      <c r="X44" s="314">
        <f>'To &amp; from Edu- trip % summary'!I49</f>
        <v>0</v>
      </c>
      <c r="Y44" s="260">
        <f t="shared" si="2"/>
        <v>0</v>
      </c>
      <c r="Z44" s="259">
        <f t="shared" si="3"/>
        <v>0</v>
      </c>
      <c r="AA44" s="312">
        <f>'To &amp; from Edu- trip % summary'!L49</f>
        <v>0</v>
      </c>
      <c r="AB44" s="314">
        <f>'To &amp; from Edu- trip % summary'!N49</f>
        <v>0</v>
      </c>
      <c r="AC44" s="260">
        <f t="shared" si="4"/>
        <v>0</v>
      </c>
      <c r="AD44" s="259">
        <f t="shared" si="5"/>
        <v>0</v>
      </c>
      <c r="AE44" s="312">
        <f>'To &amp; from Edu- trip % summary'!Q49</f>
        <v>0</v>
      </c>
      <c r="AF44" s="314">
        <f>'To &amp; from Edu- trip % summary'!S49</f>
        <v>0</v>
      </c>
      <c r="AG44" s="260">
        <f t="shared" si="6"/>
        <v>0</v>
      </c>
      <c r="AH44" s="259">
        <f t="shared" si="7"/>
        <v>0</v>
      </c>
      <c r="AI44" s="312">
        <f>'To &amp; from Edu- trip % summary'!V49</f>
        <v>0</v>
      </c>
      <c r="AJ44" s="314">
        <f>'To &amp; from Edu- trip % summary'!X49</f>
        <v>0</v>
      </c>
      <c r="AK44" s="260">
        <f t="shared" si="8"/>
        <v>0</v>
      </c>
      <c r="AL44" s="259">
        <f t="shared" si="9"/>
        <v>0</v>
      </c>
      <c r="AM44" s="312">
        <f>'To &amp; from Edu- trip % summary'!AA49</f>
        <v>0</v>
      </c>
      <c r="AN44" s="314">
        <f>'To &amp; from Edu- trip % summary'!AC49</f>
        <v>0</v>
      </c>
      <c r="AO44" s="260">
        <f t="shared" si="10"/>
        <v>0</v>
      </c>
      <c r="AP44" s="259">
        <f t="shared" si="11"/>
        <v>0</v>
      </c>
      <c r="AQ44" s="312">
        <f>'To &amp; from Edu- trip % summary'!AF49</f>
        <v>0</v>
      </c>
      <c r="AR44" s="314">
        <f>'To &amp; from Edu- trip % summary'!AH49</f>
        <v>0</v>
      </c>
      <c r="AS44" s="260">
        <f t="shared" si="12"/>
        <v>0</v>
      </c>
      <c r="AT44" s="259">
        <f t="shared" si="13"/>
        <v>0</v>
      </c>
      <c r="AU44" s="261"/>
      <c r="AV44" s="248"/>
      <c r="AW44" s="248"/>
      <c r="AX44" s="248"/>
      <c r="AY44" s="248"/>
    </row>
    <row r="45" spans="1:51" x14ac:dyDescent="0.2">
      <c r="A45" s="248"/>
      <c r="B45" s="248"/>
      <c r="C45" s="248"/>
      <c r="D45" s="248"/>
      <c r="E45" s="248"/>
      <c r="F45" s="248"/>
      <c r="G45" s="248"/>
      <c r="H45" s="248"/>
      <c r="I45" s="248"/>
      <c r="J45" s="248"/>
      <c r="K45" s="248"/>
      <c r="L45" s="248"/>
      <c r="M45" s="248"/>
      <c r="N45" s="248"/>
      <c r="O45" s="248"/>
      <c r="P45" s="248"/>
      <c r="Q45" s="296"/>
      <c r="R45" s="256">
        <f>'To &amp; from Edu- trip % summary'!B50</f>
        <v>0</v>
      </c>
      <c r="S45" s="313">
        <f>'To &amp; from Edu- trip % summary'!D50</f>
        <v>0</v>
      </c>
      <c r="T45" s="257">
        <f>'Non-survey input values'!$B$31</f>
        <v>175.56</v>
      </c>
      <c r="U45" s="258">
        <f t="shared" si="0"/>
        <v>0</v>
      </c>
      <c r="V45" s="259">
        <f t="shared" si="1"/>
        <v>0</v>
      </c>
      <c r="W45" s="312">
        <f>'To &amp; from Edu- trip % summary'!G50</f>
        <v>0</v>
      </c>
      <c r="X45" s="314">
        <f>'To &amp; from Edu- trip % summary'!I50</f>
        <v>0</v>
      </c>
      <c r="Y45" s="260">
        <f t="shared" si="2"/>
        <v>0</v>
      </c>
      <c r="Z45" s="259">
        <f t="shared" si="3"/>
        <v>0</v>
      </c>
      <c r="AA45" s="312">
        <f>'To &amp; from Edu- trip % summary'!L50</f>
        <v>0</v>
      </c>
      <c r="AB45" s="314">
        <f>'To &amp; from Edu- trip % summary'!N50</f>
        <v>0</v>
      </c>
      <c r="AC45" s="260">
        <f t="shared" si="4"/>
        <v>0</v>
      </c>
      <c r="AD45" s="259">
        <f t="shared" si="5"/>
        <v>0</v>
      </c>
      <c r="AE45" s="312">
        <f>'To &amp; from Edu- trip % summary'!Q50</f>
        <v>0</v>
      </c>
      <c r="AF45" s="314">
        <f>'To &amp; from Edu- trip % summary'!S50</f>
        <v>0</v>
      </c>
      <c r="AG45" s="260">
        <f t="shared" si="6"/>
        <v>0</v>
      </c>
      <c r="AH45" s="259">
        <f t="shared" si="7"/>
        <v>0</v>
      </c>
      <c r="AI45" s="312">
        <f>'To &amp; from Edu- trip % summary'!V50</f>
        <v>0</v>
      </c>
      <c r="AJ45" s="314">
        <f>'To &amp; from Edu- trip % summary'!X50</f>
        <v>0</v>
      </c>
      <c r="AK45" s="260">
        <f t="shared" si="8"/>
        <v>0</v>
      </c>
      <c r="AL45" s="259">
        <f t="shared" si="9"/>
        <v>0</v>
      </c>
      <c r="AM45" s="312">
        <f>'To &amp; from Edu- trip % summary'!AA50</f>
        <v>0</v>
      </c>
      <c r="AN45" s="314">
        <f>'To &amp; from Edu- trip % summary'!AC50</f>
        <v>0</v>
      </c>
      <c r="AO45" s="260">
        <f t="shared" si="10"/>
        <v>0</v>
      </c>
      <c r="AP45" s="259">
        <f t="shared" si="11"/>
        <v>0</v>
      </c>
      <c r="AQ45" s="312">
        <f>'To &amp; from Edu- trip % summary'!AF50</f>
        <v>0</v>
      </c>
      <c r="AR45" s="314">
        <f>'To &amp; from Edu- trip % summary'!AH50</f>
        <v>0</v>
      </c>
      <c r="AS45" s="260">
        <f t="shared" si="12"/>
        <v>0</v>
      </c>
      <c r="AT45" s="259">
        <f t="shared" si="13"/>
        <v>0</v>
      </c>
      <c r="AU45" s="261"/>
      <c r="AV45" s="248"/>
      <c r="AW45" s="248"/>
      <c r="AX45" s="248"/>
      <c r="AY45" s="248"/>
    </row>
    <row r="46" spans="1:51" x14ac:dyDescent="0.2">
      <c r="A46" s="248"/>
      <c r="B46" s="248"/>
      <c r="C46" s="248"/>
      <c r="D46" s="248"/>
      <c r="E46" s="248"/>
      <c r="F46" s="248"/>
      <c r="G46" s="248"/>
      <c r="H46" s="248"/>
      <c r="I46" s="248"/>
      <c r="J46" s="248"/>
      <c r="K46" s="248"/>
      <c r="L46" s="248"/>
      <c r="M46" s="248"/>
      <c r="N46" s="248"/>
      <c r="O46" s="248"/>
      <c r="P46" s="248"/>
      <c r="Q46" s="296"/>
      <c r="R46" s="256">
        <f>'To &amp; from Edu- trip % summary'!B51</f>
        <v>0</v>
      </c>
      <c r="S46" s="313">
        <f>'To &amp; from Edu- trip % summary'!D51</f>
        <v>0</v>
      </c>
      <c r="T46" s="257">
        <f>'Non-survey input values'!$B$31</f>
        <v>175.56</v>
      </c>
      <c r="U46" s="258">
        <f t="shared" si="0"/>
        <v>0</v>
      </c>
      <c r="V46" s="259">
        <f t="shared" si="1"/>
        <v>0</v>
      </c>
      <c r="W46" s="312">
        <f>'To &amp; from Edu- trip % summary'!G51</f>
        <v>0</v>
      </c>
      <c r="X46" s="314">
        <f>'To &amp; from Edu- trip % summary'!I51</f>
        <v>0</v>
      </c>
      <c r="Y46" s="260">
        <f t="shared" si="2"/>
        <v>0</v>
      </c>
      <c r="Z46" s="259">
        <f t="shared" si="3"/>
        <v>0</v>
      </c>
      <c r="AA46" s="312">
        <f>'To &amp; from Edu- trip % summary'!L51</f>
        <v>0</v>
      </c>
      <c r="AB46" s="314">
        <f>'To &amp; from Edu- trip % summary'!N51</f>
        <v>0</v>
      </c>
      <c r="AC46" s="260">
        <f t="shared" si="4"/>
        <v>0</v>
      </c>
      <c r="AD46" s="259">
        <f t="shared" si="5"/>
        <v>0</v>
      </c>
      <c r="AE46" s="312">
        <f>'To &amp; from Edu- trip % summary'!Q51</f>
        <v>0</v>
      </c>
      <c r="AF46" s="314">
        <f>'To &amp; from Edu- trip % summary'!S51</f>
        <v>0</v>
      </c>
      <c r="AG46" s="260">
        <f t="shared" si="6"/>
        <v>0</v>
      </c>
      <c r="AH46" s="259">
        <f t="shared" si="7"/>
        <v>0</v>
      </c>
      <c r="AI46" s="312">
        <f>'To &amp; from Edu- trip % summary'!V51</f>
        <v>0</v>
      </c>
      <c r="AJ46" s="314">
        <f>'To &amp; from Edu- trip % summary'!X51</f>
        <v>0</v>
      </c>
      <c r="AK46" s="260">
        <f t="shared" si="8"/>
        <v>0</v>
      </c>
      <c r="AL46" s="259">
        <f t="shared" si="9"/>
        <v>0</v>
      </c>
      <c r="AM46" s="312">
        <f>'To &amp; from Edu- trip % summary'!AA51</f>
        <v>0</v>
      </c>
      <c r="AN46" s="314">
        <f>'To &amp; from Edu- trip % summary'!AC51</f>
        <v>0</v>
      </c>
      <c r="AO46" s="260">
        <f t="shared" si="10"/>
        <v>0</v>
      </c>
      <c r="AP46" s="259">
        <f t="shared" si="11"/>
        <v>0</v>
      </c>
      <c r="AQ46" s="312">
        <f>'To &amp; from Edu- trip % summary'!AF51</f>
        <v>0</v>
      </c>
      <c r="AR46" s="314">
        <f>'To &amp; from Edu- trip % summary'!AH51</f>
        <v>0</v>
      </c>
      <c r="AS46" s="260">
        <f t="shared" si="12"/>
        <v>0</v>
      </c>
      <c r="AT46" s="259">
        <f t="shared" si="13"/>
        <v>0</v>
      </c>
      <c r="AU46" s="261"/>
      <c r="AV46" s="248"/>
      <c r="AW46" s="248"/>
      <c r="AX46" s="248"/>
      <c r="AY46" s="248"/>
    </row>
    <row r="47" spans="1:51" x14ac:dyDescent="0.2">
      <c r="A47" s="248"/>
      <c r="B47" s="248"/>
      <c r="C47" s="248"/>
      <c r="D47" s="248"/>
      <c r="E47" s="248"/>
      <c r="F47" s="248"/>
      <c r="G47" s="248"/>
      <c r="H47" s="248"/>
      <c r="I47" s="248"/>
      <c r="J47" s="248"/>
      <c r="K47" s="248"/>
      <c r="L47" s="248"/>
      <c r="M47" s="248"/>
      <c r="N47" s="248"/>
      <c r="O47" s="248"/>
      <c r="P47" s="248"/>
      <c r="Q47" s="296"/>
      <c r="R47" s="256">
        <f>'To &amp; from Edu- trip % summary'!B52</f>
        <v>0</v>
      </c>
      <c r="S47" s="313">
        <f>'To &amp; from Edu- trip % summary'!D52</f>
        <v>0</v>
      </c>
      <c r="T47" s="257">
        <f>'Non-survey input values'!$B$31</f>
        <v>175.56</v>
      </c>
      <c r="U47" s="258">
        <f t="shared" si="0"/>
        <v>0</v>
      </c>
      <c r="V47" s="259">
        <f t="shared" si="1"/>
        <v>0</v>
      </c>
      <c r="W47" s="312">
        <f>'To &amp; from Edu- trip % summary'!G52</f>
        <v>0</v>
      </c>
      <c r="X47" s="314">
        <f>'To &amp; from Edu- trip % summary'!I52</f>
        <v>0</v>
      </c>
      <c r="Y47" s="260">
        <f t="shared" si="2"/>
        <v>0</v>
      </c>
      <c r="Z47" s="259">
        <f t="shared" si="3"/>
        <v>0</v>
      </c>
      <c r="AA47" s="312">
        <f>'To &amp; from Edu- trip % summary'!L52</f>
        <v>0</v>
      </c>
      <c r="AB47" s="314">
        <f>'To &amp; from Edu- trip % summary'!N52</f>
        <v>0</v>
      </c>
      <c r="AC47" s="260">
        <f t="shared" si="4"/>
        <v>0</v>
      </c>
      <c r="AD47" s="259">
        <f t="shared" si="5"/>
        <v>0</v>
      </c>
      <c r="AE47" s="312">
        <f>'To &amp; from Edu- trip % summary'!Q52</f>
        <v>0</v>
      </c>
      <c r="AF47" s="314">
        <f>'To &amp; from Edu- trip % summary'!S52</f>
        <v>0</v>
      </c>
      <c r="AG47" s="260">
        <f t="shared" si="6"/>
        <v>0</v>
      </c>
      <c r="AH47" s="259">
        <f t="shared" si="7"/>
        <v>0</v>
      </c>
      <c r="AI47" s="312">
        <f>'To &amp; from Edu- trip % summary'!V52</f>
        <v>0</v>
      </c>
      <c r="AJ47" s="314">
        <f>'To &amp; from Edu- trip % summary'!X52</f>
        <v>0</v>
      </c>
      <c r="AK47" s="260">
        <f t="shared" si="8"/>
        <v>0</v>
      </c>
      <c r="AL47" s="259">
        <f t="shared" si="9"/>
        <v>0</v>
      </c>
      <c r="AM47" s="312">
        <f>'To &amp; from Edu- trip % summary'!AA52</f>
        <v>0</v>
      </c>
      <c r="AN47" s="314">
        <f>'To &amp; from Edu- trip % summary'!AC52</f>
        <v>0</v>
      </c>
      <c r="AO47" s="260">
        <f t="shared" si="10"/>
        <v>0</v>
      </c>
      <c r="AP47" s="259">
        <f t="shared" si="11"/>
        <v>0</v>
      </c>
      <c r="AQ47" s="312">
        <f>'To &amp; from Edu- trip % summary'!AF52</f>
        <v>0</v>
      </c>
      <c r="AR47" s="314">
        <f>'To &amp; from Edu- trip % summary'!AH52</f>
        <v>0</v>
      </c>
      <c r="AS47" s="260">
        <f t="shared" si="12"/>
        <v>0</v>
      </c>
      <c r="AT47" s="259">
        <f t="shared" si="13"/>
        <v>0</v>
      </c>
      <c r="AU47" s="261"/>
      <c r="AV47" s="248"/>
      <c r="AW47" s="248"/>
      <c r="AX47" s="248"/>
      <c r="AY47" s="248"/>
    </row>
    <row r="48" spans="1:51" x14ac:dyDescent="0.2">
      <c r="A48" s="248"/>
      <c r="B48" s="248"/>
      <c r="C48" s="248"/>
      <c r="D48" s="248"/>
      <c r="E48" s="248"/>
      <c r="F48" s="248"/>
      <c r="G48" s="248"/>
      <c r="H48" s="248"/>
      <c r="I48" s="248"/>
      <c r="J48" s="248"/>
      <c r="K48" s="248"/>
      <c r="L48" s="248"/>
      <c r="M48" s="248"/>
      <c r="N48" s="248"/>
      <c r="O48" s="248"/>
      <c r="P48" s="248"/>
      <c r="Q48" s="296"/>
      <c r="R48" s="256">
        <f>'To &amp; from Edu- trip % summary'!B53</f>
        <v>0</v>
      </c>
      <c r="S48" s="313">
        <f>'To &amp; from Edu- trip % summary'!D53</f>
        <v>0</v>
      </c>
      <c r="T48" s="257">
        <f>'Non-survey input values'!$B$31</f>
        <v>175.56</v>
      </c>
      <c r="U48" s="258">
        <f t="shared" si="0"/>
        <v>0</v>
      </c>
      <c r="V48" s="259">
        <f t="shared" si="1"/>
        <v>0</v>
      </c>
      <c r="W48" s="312">
        <f>'To &amp; from Edu- trip % summary'!G53</f>
        <v>0</v>
      </c>
      <c r="X48" s="314">
        <f>'To &amp; from Edu- trip % summary'!I53</f>
        <v>0</v>
      </c>
      <c r="Y48" s="260">
        <f t="shared" si="2"/>
        <v>0</v>
      </c>
      <c r="Z48" s="259">
        <f t="shared" si="3"/>
        <v>0</v>
      </c>
      <c r="AA48" s="312">
        <f>'To &amp; from Edu- trip % summary'!L53</f>
        <v>0</v>
      </c>
      <c r="AB48" s="314">
        <f>'To &amp; from Edu- trip % summary'!N53</f>
        <v>0</v>
      </c>
      <c r="AC48" s="260">
        <f t="shared" si="4"/>
        <v>0</v>
      </c>
      <c r="AD48" s="259">
        <f t="shared" si="5"/>
        <v>0</v>
      </c>
      <c r="AE48" s="312">
        <f>'To &amp; from Edu- trip % summary'!Q53</f>
        <v>0</v>
      </c>
      <c r="AF48" s="314">
        <f>'To &amp; from Edu- trip % summary'!S53</f>
        <v>0</v>
      </c>
      <c r="AG48" s="260">
        <f t="shared" si="6"/>
        <v>0</v>
      </c>
      <c r="AH48" s="259">
        <f t="shared" si="7"/>
        <v>0</v>
      </c>
      <c r="AI48" s="312">
        <f>'To &amp; from Edu- trip % summary'!V53</f>
        <v>0</v>
      </c>
      <c r="AJ48" s="314">
        <f>'To &amp; from Edu- trip % summary'!X53</f>
        <v>0</v>
      </c>
      <c r="AK48" s="260">
        <f t="shared" si="8"/>
        <v>0</v>
      </c>
      <c r="AL48" s="259">
        <f t="shared" si="9"/>
        <v>0</v>
      </c>
      <c r="AM48" s="312">
        <f>'To &amp; from Edu- trip % summary'!AA53</f>
        <v>0</v>
      </c>
      <c r="AN48" s="314">
        <f>'To &amp; from Edu- trip % summary'!AC53</f>
        <v>0</v>
      </c>
      <c r="AO48" s="260">
        <f t="shared" si="10"/>
        <v>0</v>
      </c>
      <c r="AP48" s="259">
        <f t="shared" si="11"/>
        <v>0</v>
      </c>
      <c r="AQ48" s="312">
        <f>'To &amp; from Edu- trip % summary'!AF53</f>
        <v>0</v>
      </c>
      <c r="AR48" s="314">
        <f>'To &amp; from Edu- trip % summary'!AH53</f>
        <v>0</v>
      </c>
      <c r="AS48" s="260">
        <f t="shared" si="12"/>
        <v>0</v>
      </c>
      <c r="AT48" s="259">
        <f t="shared" si="13"/>
        <v>0</v>
      </c>
      <c r="AU48" s="261"/>
      <c r="AV48" s="248"/>
      <c r="AW48" s="248"/>
      <c r="AX48" s="248"/>
      <c r="AY48" s="248"/>
    </row>
    <row r="49" spans="1:51" x14ac:dyDescent="0.2">
      <c r="A49" s="248"/>
      <c r="B49" s="248"/>
      <c r="C49" s="248"/>
      <c r="D49" s="248"/>
      <c r="E49" s="248"/>
      <c r="F49" s="248"/>
      <c r="G49" s="248"/>
      <c r="H49" s="248"/>
      <c r="I49" s="248"/>
      <c r="J49" s="248"/>
      <c r="K49" s="248"/>
      <c r="L49" s="248"/>
      <c r="M49" s="248"/>
      <c r="N49" s="248"/>
      <c r="O49" s="248"/>
      <c r="P49" s="248"/>
      <c r="Q49" s="296"/>
      <c r="R49" s="256">
        <f>'To &amp; from Edu- trip % summary'!B54</f>
        <v>0</v>
      </c>
      <c r="S49" s="313">
        <f>'To &amp; from Edu- trip % summary'!D54</f>
        <v>0</v>
      </c>
      <c r="T49" s="257">
        <f>'Non-survey input values'!$B$31</f>
        <v>175.56</v>
      </c>
      <c r="U49" s="258">
        <f t="shared" si="0"/>
        <v>0</v>
      </c>
      <c r="V49" s="259">
        <f t="shared" si="1"/>
        <v>0</v>
      </c>
      <c r="W49" s="312">
        <f>'To &amp; from Edu- trip % summary'!G54</f>
        <v>0</v>
      </c>
      <c r="X49" s="314">
        <f>'To &amp; from Edu- trip % summary'!I54</f>
        <v>0</v>
      </c>
      <c r="Y49" s="260">
        <f t="shared" si="2"/>
        <v>0</v>
      </c>
      <c r="Z49" s="259">
        <f t="shared" si="3"/>
        <v>0</v>
      </c>
      <c r="AA49" s="312">
        <f>'To &amp; from Edu- trip % summary'!L54</f>
        <v>0</v>
      </c>
      <c r="AB49" s="314">
        <f>'To &amp; from Edu- trip % summary'!N54</f>
        <v>0</v>
      </c>
      <c r="AC49" s="260">
        <f t="shared" si="4"/>
        <v>0</v>
      </c>
      <c r="AD49" s="259">
        <f t="shared" si="5"/>
        <v>0</v>
      </c>
      <c r="AE49" s="312">
        <f>'To &amp; from Edu- trip % summary'!Q54</f>
        <v>0</v>
      </c>
      <c r="AF49" s="314">
        <f>'To &amp; from Edu- trip % summary'!S54</f>
        <v>0</v>
      </c>
      <c r="AG49" s="260">
        <f t="shared" si="6"/>
        <v>0</v>
      </c>
      <c r="AH49" s="259">
        <f t="shared" si="7"/>
        <v>0</v>
      </c>
      <c r="AI49" s="312">
        <f>'To &amp; from Edu- trip % summary'!V54</f>
        <v>0</v>
      </c>
      <c r="AJ49" s="314">
        <f>'To &amp; from Edu- trip % summary'!X54</f>
        <v>0</v>
      </c>
      <c r="AK49" s="260">
        <f t="shared" si="8"/>
        <v>0</v>
      </c>
      <c r="AL49" s="259">
        <f t="shared" si="9"/>
        <v>0</v>
      </c>
      <c r="AM49" s="312">
        <f>'To &amp; from Edu- trip % summary'!AA54</f>
        <v>0</v>
      </c>
      <c r="AN49" s="314">
        <f>'To &amp; from Edu- trip % summary'!AC54</f>
        <v>0</v>
      </c>
      <c r="AO49" s="260">
        <f t="shared" si="10"/>
        <v>0</v>
      </c>
      <c r="AP49" s="259">
        <f t="shared" si="11"/>
        <v>0</v>
      </c>
      <c r="AQ49" s="312">
        <f>'To &amp; from Edu- trip % summary'!AF54</f>
        <v>0</v>
      </c>
      <c r="AR49" s="314">
        <f>'To &amp; from Edu- trip % summary'!AH54</f>
        <v>0</v>
      </c>
      <c r="AS49" s="260">
        <f t="shared" si="12"/>
        <v>0</v>
      </c>
      <c r="AT49" s="259">
        <f t="shared" si="13"/>
        <v>0</v>
      </c>
      <c r="AU49" s="261"/>
      <c r="AV49" s="248"/>
      <c r="AW49" s="248"/>
      <c r="AX49" s="248"/>
      <c r="AY49" s="248"/>
    </row>
    <row r="50" spans="1:51" x14ac:dyDescent="0.2">
      <c r="A50" s="248"/>
      <c r="B50" s="248"/>
      <c r="C50" s="248"/>
      <c r="D50" s="248"/>
      <c r="E50" s="248"/>
      <c r="F50" s="248"/>
      <c r="G50" s="248"/>
      <c r="H50" s="248"/>
      <c r="I50" s="248"/>
      <c r="J50" s="248"/>
      <c r="K50" s="248"/>
      <c r="L50" s="248"/>
      <c r="M50" s="248"/>
      <c r="N50" s="248"/>
      <c r="O50" s="248"/>
      <c r="P50" s="248"/>
      <c r="Q50" s="296"/>
      <c r="R50" s="256">
        <f>'To &amp; from Edu- trip % summary'!B55</f>
        <v>0</v>
      </c>
      <c r="S50" s="313">
        <f>'To &amp; from Edu- trip % summary'!D55</f>
        <v>0</v>
      </c>
      <c r="T50" s="257">
        <f>'Non-survey input values'!$B$31</f>
        <v>175.56</v>
      </c>
      <c r="U50" s="258">
        <f t="shared" si="0"/>
        <v>0</v>
      </c>
      <c r="V50" s="259">
        <f t="shared" si="1"/>
        <v>0</v>
      </c>
      <c r="W50" s="312">
        <f>'To &amp; from Edu- trip % summary'!G55</f>
        <v>0</v>
      </c>
      <c r="X50" s="314">
        <f>'To &amp; from Edu- trip % summary'!I55</f>
        <v>0</v>
      </c>
      <c r="Y50" s="260">
        <f t="shared" si="2"/>
        <v>0</v>
      </c>
      <c r="Z50" s="259">
        <f t="shared" si="3"/>
        <v>0</v>
      </c>
      <c r="AA50" s="312">
        <f>'To &amp; from Edu- trip % summary'!L55</f>
        <v>0</v>
      </c>
      <c r="AB50" s="314">
        <f>'To &amp; from Edu- trip % summary'!N55</f>
        <v>0</v>
      </c>
      <c r="AC50" s="260">
        <f t="shared" si="4"/>
        <v>0</v>
      </c>
      <c r="AD50" s="259">
        <f t="shared" si="5"/>
        <v>0</v>
      </c>
      <c r="AE50" s="312">
        <f>'To &amp; from Edu- trip % summary'!Q55</f>
        <v>0</v>
      </c>
      <c r="AF50" s="314">
        <f>'To &amp; from Edu- trip % summary'!S55</f>
        <v>0</v>
      </c>
      <c r="AG50" s="260">
        <f t="shared" si="6"/>
        <v>0</v>
      </c>
      <c r="AH50" s="259">
        <f t="shared" si="7"/>
        <v>0</v>
      </c>
      <c r="AI50" s="312">
        <f>'To &amp; from Edu- trip % summary'!V55</f>
        <v>0</v>
      </c>
      <c r="AJ50" s="314">
        <f>'To &amp; from Edu- trip % summary'!X55</f>
        <v>0</v>
      </c>
      <c r="AK50" s="260">
        <f t="shared" si="8"/>
        <v>0</v>
      </c>
      <c r="AL50" s="259">
        <f t="shared" si="9"/>
        <v>0</v>
      </c>
      <c r="AM50" s="312">
        <f>'To &amp; from Edu- trip % summary'!AA55</f>
        <v>0</v>
      </c>
      <c r="AN50" s="314">
        <f>'To &amp; from Edu- trip % summary'!AC55</f>
        <v>0</v>
      </c>
      <c r="AO50" s="260">
        <f t="shared" si="10"/>
        <v>0</v>
      </c>
      <c r="AP50" s="259">
        <f t="shared" si="11"/>
        <v>0</v>
      </c>
      <c r="AQ50" s="312">
        <f>'To &amp; from Edu- trip % summary'!AF55</f>
        <v>0</v>
      </c>
      <c r="AR50" s="314">
        <f>'To &amp; from Edu- trip % summary'!AH55</f>
        <v>0</v>
      </c>
      <c r="AS50" s="260">
        <f t="shared" si="12"/>
        <v>0</v>
      </c>
      <c r="AT50" s="259">
        <f t="shared" si="13"/>
        <v>0</v>
      </c>
      <c r="AU50" s="261"/>
      <c r="AV50" s="248"/>
      <c r="AW50" s="248"/>
      <c r="AX50" s="248"/>
      <c r="AY50" s="248"/>
    </row>
    <row r="51" spans="1:51" x14ac:dyDescent="0.2">
      <c r="A51" s="248"/>
      <c r="B51" s="248"/>
      <c r="C51" s="248"/>
      <c r="D51" s="248"/>
      <c r="E51" s="248"/>
      <c r="F51" s="248"/>
      <c r="G51" s="248"/>
      <c r="H51" s="248"/>
      <c r="I51" s="248"/>
      <c r="J51" s="248"/>
      <c r="K51" s="248"/>
      <c r="L51" s="248"/>
      <c r="M51" s="248"/>
      <c r="N51" s="248"/>
      <c r="O51" s="248"/>
      <c r="P51" s="248"/>
      <c r="Q51" s="296"/>
      <c r="R51" s="256">
        <f>'To &amp; from Edu- trip % summary'!B56</f>
        <v>0</v>
      </c>
      <c r="S51" s="313">
        <f>'To &amp; from Edu- trip % summary'!D56</f>
        <v>0</v>
      </c>
      <c r="T51" s="257">
        <f>'Non-survey input values'!$B$31</f>
        <v>175.56</v>
      </c>
      <c r="U51" s="258">
        <f t="shared" si="0"/>
        <v>0</v>
      </c>
      <c r="V51" s="259">
        <f t="shared" si="1"/>
        <v>0</v>
      </c>
      <c r="W51" s="312">
        <f>'To &amp; from Edu- trip % summary'!G56</f>
        <v>0</v>
      </c>
      <c r="X51" s="314">
        <f>'To &amp; from Edu- trip % summary'!I56</f>
        <v>0</v>
      </c>
      <c r="Y51" s="260">
        <f t="shared" si="2"/>
        <v>0</v>
      </c>
      <c r="Z51" s="259">
        <f t="shared" si="3"/>
        <v>0</v>
      </c>
      <c r="AA51" s="312">
        <f>'To &amp; from Edu- trip % summary'!L56</f>
        <v>0</v>
      </c>
      <c r="AB51" s="314">
        <f>'To &amp; from Edu- trip % summary'!N56</f>
        <v>0</v>
      </c>
      <c r="AC51" s="260">
        <f t="shared" si="4"/>
        <v>0</v>
      </c>
      <c r="AD51" s="259">
        <f t="shared" si="5"/>
        <v>0</v>
      </c>
      <c r="AE51" s="312">
        <f>'To &amp; from Edu- trip % summary'!Q56</f>
        <v>0</v>
      </c>
      <c r="AF51" s="314">
        <f>'To &amp; from Edu- trip % summary'!S56</f>
        <v>0</v>
      </c>
      <c r="AG51" s="260">
        <f t="shared" si="6"/>
        <v>0</v>
      </c>
      <c r="AH51" s="259">
        <f t="shared" si="7"/>
        <v>0</v>
      </c>
      <c r="AI51" s="312">
        <f>'To &amp; from Edu- trip % summary'!V56</f>
        <v>0</v>
      </c>
      <c r="AJ51" s="314">
        <f>'To &amp; from Edu- trip % summary'!X56</f>
        <v>0</v>
      </c>
      <c r="AK51" s="260">
        <f t="shared" si="8"/>
        <v>0</v>
      </c>
      <c r="AL51" s="259">
        <f t="shared" si="9"/>
        <v>0</v>
      </c>
      <c r="AM51" s="312">
        <f>'To &amp; from Edu- trip % summary'!AA56</f>
        <v>0</v>
      </c>
      <c r="AN51" s="314">
        <f>'To &amp; from Edu- trip % summary'!AC56</f>
        <v>0</v>
      </c>
      <c r="AO51" s="260">
        <f t="shared" si="10"/>
        <v>0</v>
      </c>
      <c r="AP51" s="259">
        <f t="shared" si="11"/>
        <v>0</v>
      </c>
      <c r="AQ51" s="312">
        <f>'To &amp; from Edu- trip % summary'!AF56</f>
        <v>0</v>
      </c>
      <c r="AR51" s="314">
        <f>'To &amp; from Edu- trip % summary'!AH56</f>
        <v>0</v>
      </c>
      <c r="AS51" s="260">
        <f t="shared" si="12"/>
        <v>0</v>
      </c>
      <c r="AT51" s="259">
        <f t="shared" si="13"/>
        <v>0</v>
      </c>
      <c r="AU51" s="261"/>
      <c r="AV51" s="248"/>
      <c r="AW51" s="248"/>
      <c r="AX51" s="248"/>
      <c r="AY51" s="248"/>
    </row>
    <row r="52" spans="1:51" x14ac:dyDescent="0.2">
      <c r="A52" s="248"/>
      <c r="B52" s="248"/>
      <c r="C52" s="248"/>
      <c r="D52" s="248"/>
      <c r="E52" s="248"/>
      <c r="F52" s="248"/>
      <c r="G52" s="248"/>
      <c r="H52" s="248"/>
      <c r="I52" s="248"/>
      <c r="J52" s="248"/>
      <c r="K52" s="248"/>
      <c r="L52" s="248"/>
      <c r="M52" s="248"/>
      <c r="N52" s="248"/>
      <c r="O52" s="248"/>
      <c r="P52" s="248"/>
      <c r="Q52" s="296"/>
      <c r="R52" s="256">
        <f>'To &amp; from Edu- trip % summary'!B57</f>
        <v>0</v>
      </c>
      <c r="S52" s="313">
        <f>'To &amp; from Edu- trip % summary'!D57</f>
        <v>0</v>
      </c>
      <c r="T52" s="257">
        <f>'Non-survey input values'!$B$31</f>
        <v>175.56</v>
      </c>
      <c r="U52" s="258">
        <f t="shared" si="0"/>
        <v>0</v>
      </c>
      <c r="V52" s="259">
        <f t="shared" si="1"/>
        <v>0</v>
      </c>
      <c r="W52" s="312">
        <f>'To &amp; from Edu- trip % summary'!G57</f>
        <v>0</v>
      </c>
      <c r="X52" s="314">
        <f>'To &amp; from Edu- trip % summary'!I57</f>
        <v>0</v>
      </c>
      <c r="Y52" s="260">
        <f t="shared" si="2"/>
        <v>0</v>
      </c>
      <c r="Z52" s="259">
        <f t="shared" si="3"/>
        <v>0</v>
      </c>
      <c r="AA52" s="312">
        <f>'To &amp; from Edu- trip % summary'!L57</f>
        <v>0</v>
      </c>
      <c r="AB52" s="314">
        <f>'To &amp; from Edu- trip % summary'!N57</f>
        <v>0</v>
      </c>
      <c r="AC52" s="260">
        <f t="shared" si="4"/>
        <v>0</v>
      </c>
      <c r="AD52" s="259">
        <f t="shared" si="5"/>
        <v>0</v>
      </c>
      <c r="AE52" s="312">
        <f>'To &amp; from Edu- trip % summary'!Q57</f>
        <v>0</v>
      </c>
      <c r="AF52" s="314">
        <f>'To &amp; from Edu- trip % summary'!S57</f>
        <v>0</v>
      </c>
      <c r="AG52" s="260">
        <f t="shared" si="6"/>
        <v>0</v>
      </c>
      <c r="AH52" s="259">
        <f t="shared" si="7"/>
        <v>0</v>
      </c>
      <c r="AI52" s="312">
        <f>'To &amp; from Edu- trip % summary'!V57</f>
        <v>0</v>
      </c>
      <c r="AJ52" s="314">
        <f>'To &amp; from Edu- trip % summary'!X57</f>
        <v>0</v>
      </c>
      <c r="AK52" s="260">
        <f t="shared" si="8"/>
        <v>0</v>
      </c>
      <c r="AL52" s="259">
        <f t="shared" si="9"/>
        <v>0</v>
      </c>
      <c r="AM52" s="312">
        <f>'To &amp; from Edu- trip % summary'!AA57</f>
        <v>0</v>
      </c>
      <c r="AN52" s="314">
        <f>'To &amp; from Edu- trip % summary'!AC57</f>
        <v>0</v>
      </c>
      <c r="AO52" s="260">
        <f t="shared" si="10"/>
        <v>0</v>
      </c>
      <c r="AP52" s="259">
        <f t="shared" si="11"/>
        <v>0</v>
      </c>
      <c r="AQ52" s="312">
        <f>'To &amp; from Edu- trip % summary'!AF57</f>
        <v>0</v>
      </c>
      <c r="AR52" s="314">
        <f>'To &amp; from Edu- trip % summary'!AH57</f>
        <v>0</v>
      </c>
      <c r="AS52" s="260">
        <f t="shared" si="12"/>
        <v>0</v>
      </c>
      <c r="AT52" s="259">
        <f t="shared" si="13"/>
        <v>0</v>
      </c>
      <c r="AU52" s="261"/>
      <c r="AV52" s="248"/>
      <c r="AW52" s="248"/>
      <c r="AX52" s="248"/>
      <c r="AY52" s="248"/>
    </row>
    <row r="53" spans="1:51" x14ac:dyDescent="0.2">
      <c r="A53" s="248"/>
      <c r="B53" s="248"/>
      <c r="C53" s="248"/>
      <c r="D53" s="248"/>
      <c r="E53" s="248"/>
      <c r="F53" s="248"/>
      <c r="G53" s="248"/>
      <c r="H53" s="248"/>
      <c r="I53" s="248"/>
      <c r="J53" s="248"/>
      <c r="K53" s="248"/>
      <c r="L53" s="248"/>
      <c r="M53" s="248"/>
      <c r="N53" s="248"/>
      <c r="O53" s="248"/>
      <c r="P53" s="248"/>
      <c r="Q53" s="296"/>
      <c r="R53" s="256">
        <f>'To &amp; from Edu- trip % summary'!B58</f>
        <v>0</v>
      </c>
      <c r="S53" s="313">
        <f>'To &amp; from Edu- trip % summary'!D58</f>
        <v>0</v>
      </c>
      <c r="T53" s="257">
        <f>'Non-survey input values'!$B$31</f>
        <v>175.56</v>
      </c>
      <c r="U53" s="258">
        <f t="shared" si="0"/>
        <v>0</v>
      </c>
      <c r="V53" s="259">
        <f t="shared" si="1"/>
        <v>0</v>
      </c>
      <c r="W53" s="312">
        <f>'To &amp; from Edu- trip % summary'!G58</f>
        <v>0</v>
      </c>
      <c r="X53" s="314">
        <f>'To &amp; from Edu- trip % summary'!I58</f>
        <v>0</v>
      </c>
      <c r="Y53" s="260">
        <f t="shared" si="2"/>
        <v>0</v>
      </c>
      <c r="Z53" s="259">
        <f t="shared" si="3"/>
        <v>0</v>
      </c>
      <c r="AA53" s="312">
        <f>'To &amp; from Edu- trip % summary'!L58</f>
        <v>0</v>
      </c>
      <c r="AB53" s="314">
        <f>'To &amp; from Edu- trip % summary'!N58</f>
        <v>0</v>
      </c>
      <c r="AC53" s="260">
        <f t="shared" si="4"/>
        <v>0</v>
      </c>
      <c r="AD53" s="259">
        <f t="shared" si="5"/>
        <v>0</v>
      </c>
      <c r="AE53" s="312">
        <f>'To &amp; from Edu- trip % summary'!Q58</f>
        <v>0</v>
      </c>
      <c r="AF53" s="314">
        <f>'To &amp; from Edu- trip % summary'!S58</f>
        <v>0</v>
      </c>
      <c r="AG53" s="260">
        <f t="shared" si="6"/>
        <v>0</v>
      </c>
      <c r="AH53" s="259">
        <f t="shared" si="7"/>
        <v>0</v>
      </c>
      <c r="AI53" s="312">
        <f>'To &amp; from Edu- trip % summary'!V58</f>
        <v>0</v>
      </c>
      <c r="AJ53" s="314">
        <f>'To &amp; from Edu- trip % summary'!X58</f>
        <v>0</v>
      </c>
      <c r="AK53" s="260">
        <f t="shared" si="8"/>
        <v>0</v>
      </c>
      <c r="AL53" s="259">
        <f t="shared" si="9"/>
        <v>0</v>
      </c>
      <c r="AM53" s="312">
        <f>'To &amp; from Edu- trip % summary'!AA58</f>
        <v>0</v>
      </c>
      <c r="AN53" s="314">
        <f>'To &amp; from Edu- trip % summary'!AC58</f>
        <v>0</v>
      </c>
      <c r="AO53" s="260">
        <f t="shared" si="10"/>
        <v>0</v>
      </c>
      <c r="AP53" s="259">
        <f t="shared" si="11"/>
        <v>0</v>
      </c>
      <c r="AQ53" s="312">
        <f>'To &amp; from Edu- trip % summary'!AF58</f>
        <v>0</v>
      </c>
      <c r="AR53" s="314">
        <f>'To &amp; from Edu- trip % summary'!AH58</f>
        <v>0</v>
      </c>
      <c r="AS53" s="260">
        <f t="shared" si="12"/>
        <v>0</v>
      </c>
      <c r="AT53" s="259">
        <f t="shared" si="13"/>
        <v>0</v>
      </c>
      <c r="AU53" s="261"/>
      <c r="AV53" s="248"/>
      <c r="AW53" s="248"/>
      <c r="AX53" s="248"/>
      <c r="AY53" s="248"/>
    </row>
    <row r="54" spans="1:51" x14ac:dyDescent="0.2">
      <c r="A54" s="248"/>
      <c r="B54" s="248"/>
      <c r="C54" s="248"/>
      <c r="D54" s="248"/>
      <c r="E54" s="248"/>
      <c r="F54" s="248"/>
      <c r="G54" s="248"/>
      <c r="H54" s="248"/>
      <c r="I54" s="248"/>
      <c r="J54" s="248"/>
      <c r="K54" s="248"/>
      <c r="L54" s="248"/>
      <c r="M54" s="248"/>
      <c r="N54" s="248"/>
      <c r="O54" s="248"/>
      <c r="P54" s="248"/>
      <c r="Q54" s="296"/>
      <c r="R54" s="256">
        <f>'To &amp; from Edu- trip % summary'!B59</f>
        <v>0</v>
      </c>
      <c r="S54" s="313">
        <f>'To &amp; from Edu- trip % summary'!D59</f>
        <v>0</v>
      </c>
      <c r="T54" s="257">
        <f>'Non-survey input values'!$B$31</f>
        <v>175.56</v>
      </c>
      <c r="U54" s="258">
        <f t="shared" si="0"/>
        <v>0</v>
      </c>
      <c r="V54" s="259">
        <f t="shared" si="1"/>
        <v>0</v>
      </c>
      <c r="W54" s="312">
        <f>'To &amp; from Edu- trip % summary'!G59</f>
        <v>0</v>
      </c>
      <c r="X54" s="314">
        <f>'To &amp; from Edu- trip % summary'!I59</f>
        <v>0</v>
      </c>
      <c r="Y54" s="260">
        <f t="shared" si="2"/>
        <v>0</v>
      </c>
      <c r="Z54" s="259">
        <f t="shared" si="3"/>
        <v>0</v>
      </c>
      <c r="AA54" s="312">
        <f>'To &amp; from Edu- trip % summary'!L59</f>
        <v>0</v>
      </c>
      <c r="AB54" s="314">
        <f>'To &amp; from Edu- trip % summary'!N59</f>
        <v>0</v>
      </c>
      <c r="AC54" s="260">
        <f t="shared" si="4"/>
        <v>0</v>
      </c>
      <c r="AD54" s="259">
        <f t="shared" si="5"/>
        <v>0</v>
      </c>
      <c r="AE54" s="312">
        <f>'To &amp; from Edu- trip % summary'!Q59</f>
        <v>0</v>
      </c>
      <c r="AF54" s="314">
        <f>'To &amp; from Edu- trip % summary'!S59</f>
        <v>0</v>
      </c>
      <c r="AG54" s="260">
        <f t="shared" si="6"/>
        <v>0</v>
      </c>
      <c r="AH54" s="259">
        <f t="shared" si="7"/>
        <v>0</v>
      </c>
      <c r="AI54" s="312">
        <f>'To &amp; from Edu- trip % summary'!V59</f>
        <v>0</v>
      </c>
      <c r="AJ54" s="314">
        <f>'To &amp; from Edu- trip % summary'!X59</f>
        <v>0</v>
      </c>
      <c r="AK54" s="260">
        <f t="shared" si="8"/>
        <v>0</v>
      </c>
      <c r="AL54" s="259">
        <f t="shared" si="9"/>
        <v>0</v>
      </c>
      <c r="AM54" s="312">
        <f>'To &amp; from Edu- trip % summary'!AA59</f>
        <v>0</v>
      </c>
      <c r="AN54" s="314">
        <f>'To &amp; from Edu- trip % summary'!AC59</f>
        <v>0</v>
      </c>
      <c r="AO54" s="260">
        <f t="shared" si="10"/>
        <v>0</v>
      </c>
      <c r="AP54" s="259">
        <f t="shared" si="11"/>
        <v>0</v>
      </c>
      <c r="AQ54" s="312">
        <f>'To &amp; from Edu- trip % summary'!AF59</f>
        <v>0</v>
      </c>
      <c r="AR54" s="314">
        <f>'To &amp; from Edu- trip % summary'!AH59</f>
        <v>0</v>
      </c>
      <c r="AS54" s="260">
        <f t="shared" si="12"/>
        <v>0</v>
      </c>
      <c r="AT54" s="259">
        <f t="shared" si="13"/>
        <v>0</v>
      </c>
      <c r="AU54" s="261"/>
      <c r="AV54" s="248"/>
      <c r="AW54" s="248"/>
      <c r="AX54" s="248"/>
      <c r="AY54" s="248"/>
    </row>
    <row r="55" spans="1:51" x14ac:dyDescent="0.2">
      <c r="A55" s="248"/>
      <c r="B55" s="248"/>
      <c r="C55" s="248"/>
      <c r="D55" s="248"/>
      <c r="E55" s="248"/>
      <c r="F55" s="248"/>
      <c r="G55" s="248"/>
      <c r="H55" s="248"/>
      <c r="I55" s="248"/>
      <c r="J55" s="248"/>
      <c r="K55" s="248"/>
      <c r="L55" s="248"/>
      <c r="M55" s="248"/>
      <c r="N55" s="248"/>
      <c r="O55" s="248"/>
      <c r="P55" s="248"/>
      <c r="Q55" s="296"/>
      <c r="R55" s="256">
        <f>'To &amp; from Edu- trip % summary'!B60</f>
        <v>0</v>
      </c>
      <c r="S55" s="313">
        <f>'To &amp; from Edu- trip % summary'!D60</f>
        <v>0</v>
      </c>
      <c r="T55" s="257">
        <f>'Non-survey input values'!$B$31</f>
        <v>175.56</v>
      </c>
      <c r="U55" s="258">
        <f t="shared" si="0"/>
        <v>0</v>
      </c>
      <c r="V55" s="259">
        <f t="shared" si="1"/>
        <v>0</v>
      </c>
      <c r="W55" s="312">
        <f>'To &amp; from Edu- trip % summary'!G60</f>
        <v>0</v>
      </c>
      <c r="X55" s="314">
        <f>'To &amp; from Edu- trip % summary'!I60</f>
        <v>0</v>
      </c>
      <c r="Y55" s="260">
        <f t="shared" si="2"/>
        <v>0</v>
      </c>
      <c r="Z55" s="259">
        <f t="shared" si="3"/>
        <v>0</v>
      </c>
      <c r="AA55" s="312">
        <f>'To &amp; from Edu- trip % summary'!L60</f>
        <v>0</v>
      </c>
      <c r="AB55" s="314">
        <f>'To &amp; from Edu- trip % summary'!N60</f>
        <v>0</v>
      </c>
      <c r="AC55" s="260">
        <f t="shared" si="4"/>
        <v>0</v>
      </c>
      <c r="AD55" s="259">
        <f t="shared" si="5"/>
        <v>0</v>
      </c>
      <c r="AE55" s="312">
        <f>'To &amp; from Edu- trip % summary'!Q60</f>
        <v>0</v>
      </c>
      <c r="AF55" s="314">
        <f>'To &amp; from Edu- trip % summary'!S60</f>
        <v>0</v>
      </c>
      <c r="AG55" s="260">
        <f t="shared" si="6"/>
        <v>0</v>
      </c>
      <c r="AH55" s="259">
        <f t="shared" si="7"/>
        <v>0</v>
      </c>
      <c r="AI55" s="312">
        <f>'To &amp; from Edu- trip % summary'!V60</f>
        <v>0</v>
      </c>
      <c r="AJ55" s="314">
        <f>'To &amp; from Edu- trip % summary'!X60</f>
        <v>0</v>
      </c>
      <c r="AK55" s="260">
        <f t="shared" si="8"/>
        <v>0</v>
      </c>
      <c r="AL55" s="259">
        <f t="shared" si="9"/>
        <v>0</v>
      </c>
      <c r="AM55" s="312">
        <f>'To &amp; from Edu- trip % summary'!AA60</f>
        <v>0</v>
      </c>
      <c r="AN55" s="314">
        <f>'To &amp; from Edu- trip % summary'!AC60</f>
        <v>0</v>
      </c>
      <c r="AO55" s="260">
        <f t="shared" si="10"/>
        <v>0</v>
      </c>
      <c r="AP55" s="259">
        <f t="shared" si="11"/>
        <v>0</v>
      </c>
      <c r="AQ55" s="312">
        <f>'To &amp; from Edu- trip % summary'!AF60</f>
        <v>0</v>
      </c>
      <c r="AR55" s="314">
        <f>'To &amp; from Edu- trip % summary'!AH60</f>
        <v>0</v>
      </c>
      <c r="AS55" s="260">
        <f t="shared" si="12"/>
        <v>0</v>
      </c>
      <c r="AT55" s="259">
        <f t="shared" si="13"/>
        <v>0</v>
      </c>
      <c r="AU55" s="261"/>
      <c r="AV55" s="248"/>
      <c r="AW55" s="248"/>
      <c r="AX55" s="248"/>
      <c r="AY55" s="248"/>
    </row>
    <row r="56" spans="1:51" x14ac:dyDescent="0.2">
      <c r="A56" s="248"/>
      <c r="B56" s="248"/>
      <c r="C56" s="248"/>
      <c r="D56" s="248"/>
      <c r="E56" s="248"/>
      <c r="F56" s="248"/>
      <c r="G56" s="248"/>
      <c r="H56" s="248"/>
      <c r="I56" s="248"/>
      <c r="J56" s="248"/>
      <c r="K56" s="248"/>
      <c r="L56" s="248"/>
      <c r="M56" s="248"/>
      <c r="N56" s="248"/>
      <c r="O56" s="248"/>
      <c r="P56" s="248"/>
      <c r="Q56" s="296"/>
      <c r="R56" s="256">
        <f>'To &amp; from Edu- trip % summary'!B61</f>
        <v>0</v>
      </c>
      <c r="S56" s="313">
        <f>'To &amp; from Edu- trip % summary'!D61</f>
        <v>0</v>
      </c>
      <c r="T56" s="257">
        <f>'Non-survey input values'!$B$31</f>
        <v>175.56</v>
      </c>
      <c r="U56" s="258">
        <f t="shared" si="0"/>
        <v>0</v>
      </c>
      <c r="V56" s="259">
        <f t="shared" si="1"/>
        <v>0</v>
      </c>
      <c r="W56" s="312">
        <f>'To &amp; from Edu- trip % summary'!G61</f>
        <v>0</v>
      </c>
      <c r="X56" s="314">
        <f>'To &amp; from Edu- trip % summary'!I61</f>
        <v>0</v>
      </c>
      <c r="Y56" s="260">
        <f t="shared" si="2"/>
        <v>0</v>
      </c>
      <c r="Z56" s="259">
        <f t="shared" si="3"/>
        <v>0</v>
      </c>
      <c r="AA56" s="312">
        <f>'To &amp; from Edu- trip % summary'!L61</f>
        <v>0</v>
      </c>
      <c r="AB56" s="314">
        <f>'To &amp; from Edu- trip % summary'!N61</f>
        <v>0</v>
      </c>
      <c r="AC56" s="260">
        <f t="shared" si="4"/>
        <v>0</v>
      </c>
      <c r="AD56" s="259">
        <f t="shared" si="5"/>
        <v>0</v>
      </c>
      <c r="AE56" s="312">
        <f>'To &amp; from Edu- trip % summary'!Q61</f>
        <v>0</v>
      </c>
      <c r="AF56" s="314">
        <f>'To &amp; from Edu- trip % summary'!S61</f>
        <v>0</v>
      </c>
      <c r="AG56" s="260">
        <f t="shared" si="6"/>
        <v>0</v>
      </c>
      <c r="AH56" s="259">
        <f t="shared" si="7"/>
        <v>0</v>
      </c>
      <c r="AI56" s="312">
        <f>'To &amp; from Edu- trip % summary'!V61</f>
        <v>0</v>
      </c>
      <c r="AJ56" s="314">
        <f>'To &amp; from Edu- trip % summary'!X61</f>
        <v>0</v>
      </c>
      <c r="AK56" s="260">
        <f t="shared" si="8"/>
        <v>0</v>
      </c>
      <c r="AL56" s="259">
        <f t="shared" si="9"/>
        <v>0</v>
      </c>
      <c r="AM56" s="312">
        <f>'To &amp; from Edu- trip % summary'!AA61</f>
        <v>0</v>
      </c>
      <c r="AN56" s="314">
        <f>'To &amp; from Edu- trip % summary'!AC61</f>
        <v>0</v>
      </c>
      <c r="AO56" s="260">
        <f t="shared" si="10"/>
        <v>0</v>
      </c>
      <c r="AP56" s="259">
        <f t="shared" si="11"/>
        <v>0</v>
      </c>
      <c r="AQ56" s="312">
        <f>'To &amp; from Edu- trip % summary'!AF61</f>
        <v>0</v>
      </c>
      <c r="AR56" s="314">
        <f>'To &amp; from Edu- trip % summary'!AH61</f>
        <v>0</v>
      </c>
      <c r="AS56" s="260">
        <f t="shared" si="12"/>
        <v>0</v>
      </c>
      <c r="AT56" s="259">
        <f t="shared" si="13"/>
        <v>0</v>
      </c>
      <c r="AU56" s="261"/>
      <c r="AV56" s="248"/>
      <c r="AW56" s="248"/>
      <c r="AX56" s="248"/>
      <c r="AY56" s="248"/>
    </row>
    <row r="57" spans="1:51" x14ac:dyDescent="0.2">
      <c r="A57" s="248"/>
      <c r="B57" s="248"/>
      <c r="C57" s="248"/>
      <c r="D57" s="248"/>
      <c r="E57" s="248"/>
      <c r="F57" s="248"/>
      <c r="G57" s="248"/>
      <c r="H57" s="248"/>
      <c r="I57" s="248"/>
      <c r="J57" s="248"/>
      <c r="K57" s="248"/>
      <c r="L57" s="248"/>
      <c r="M57" s="248"/>
      <c r="N57" s="248"/>
      <c r="O57" s="248"/>
      <c r="P57" s="248"/>
      <c r="Q57" s="296"/>
      <c r="R57" s="256">
        <f>'To &amp; from Edu- trip % summary'!B62</f>
        <v>0</v>
      </c>
      <c r="S57" s="313">
        <f>'To &amp; from Edu- trip % summary'!D62</f>
        <v>0</v>
      </c>
      <c r="T57" s="257">
        <f>'Non-survey input values'!$B$31</f>
        <v>175.56</v>
      </c>
      <c r="U57" s="258">
        <f t="shared" si="0"/>
        <v>0</v>
      </c>
      <c r="V57" s="259">
        <f t="shared" si="1"/>
        <v>0</v>
      </c>
      <c r="W57" s="312">
        <f>'To &amp; from Edu- trip % summary'!G62</f>
        <v>0</v>
      </c>
      <c r="X57" s="314">
        <f>'To &amp; from Edu- trip % summary'!I62</f>
        <v>0</v>
      </c>
      <c r="Y57" s="260">
        <f t="shared" si="2"/>
        <v>0</v>
      </c>
      <c r="Z57" s="259">
        <f t="shared" si="3"/>
        <v>0</v>
      </c>
      <c r="AA57" s="312">
        <f>'To &amp; from Edu- trip % summary'!L62</f>
        <v>0</v>
      </c>
      <c r="AB57" s="314">
        <f>'To &amp; from Edu- trip % summary'!N62</f>
        <v>0</v>
      </c>
      <c r="AC57" s="260">
        <f t="shared" si="4"/>
        <v>0</v>
      </c>
      <c r="AD57" s="259">
        <f t="shared" si="5"/>
        <v>0</v>
      </c>
      <c r="AE57" s="312">
        <f>'To &amp; from Edu- trip % summary'!Q62</f>
        <v>0</v>
      </c>
      <c r="AF57" s="314">
        <f>'To &amp; from Edu- trip % summary'!S62</f>
        <v>0</v>
      </c>
      <c r="AG57" s="260">
        <f t="shared" si="6"/>
        <v>0</v>
      </c>
      <c r="AH57" s="259">
        <f t="shared" si="7"/>
        <v>0</v>
      </c>
      <c r="AI57" s="312">
        <f>'To &amp; from Edu- trip % summary'!V62</f>
        <v>0</v>
      </c>
      <c r="AJ57" s="314">
        <f>'To &amp; from Edu- trip % summary'!X62</f>
        <v>0</v>
      </c>
      <c r="AK57" s="260">
        <f t="shared" si="8"/>
        <v>0</v>
      </c>
      <c r="AL57" s="259">
        <f t="shared" si="9"/>
        <v>0</v>
      </c>
      <c r="AM57" s="312">
        <f>'To &amp; from Edu- trip % summary'!AA62</f>
        <v>0</v>
      </c>
      <c r="AN57" s="314">
        <f>'To &amp; from Edu- trip % summary'!AC62</f>
        <v>0</v>
      </c>
      <c r="AO57" s="260">
        <f t="shared" si="10"/>
        <v>0</v>
      </c>
      <c r="AP57" s="259">
        <f t="shared" si="11"/>
        <v>0</v>
      </c>
      <c r="AQ57" s="312">
        <f>'To &amp; from Edu- trip % summary'!AF62</f>
        <v>0</v>
      </c>
      <c r="AR57" s="314">
        <f>'To &amp; from Edu- trip % summary'!AH62</f>
        <v>0</v>
      </c>
      <c r="AS57" s="260">
        <f t="shared" si="12"/>
        <v>0</v>
      </c>
      <c r="AT57" s="259">
        <f t="shared" si="13"/>
        <v>0</v>
      </c>
      <c r="AU57" s="261"/>
      <c r="AV57" s="248"/>
      <c r="AW57" s="248"/>
      <c r="AX57" s="248"/>
      <c r="AY57" s="248"/>
    </row>
    <row r="58" spans="1:51" x14ac:dyDescent="0.2">
      <c r="A58" s="248"/>
      <c r="B58" s="248"/>
      <c r="C58" s="248"/>
      <c r="D58" s="248"/>
      <c r="E58" s="248"/>
      <c r="F58" s="248"/>
      <c r="G58" s="248"/>
      <c r="H58" s="248"/>
      <c r="I58" s="248"/>
      <c r="J58" s="248"/>
      <c r="K58" s="248"/>
      <c r="L58" s="248"/>
      <c r="M58" s="248"/>
      <c r="N58" s="248"/>
      <c r="O58" s="248"/>
      <c r="P58" s="248"/>
      <c r="Q58" s="296"/>
      <c r="R58" s="256">
        <f>'To &amp; from Edu- trip % summary'!B63</f>
        <v>0</v>
      </c>
      <c r="S58" s="313">
        <f>'To &amp; from Edu- trip % summary'!D63</f>
        <v>0</v>
      </c>
      <c r="T58" s="257">
        <f>'Non-survey input values'!$B$31</f>
        <v>175.56</v>
      </c>
      <c r="U58" s="258">
        <f t="shared" si="0"/>
        <v>0</v>
      </c>
      <c r="V58" s="259">
        <f t="shared" si="1"/>
        <v>0</v>
      </c>
      <c r="W58" s="312">
        <f>'To &amp; from Edu- trip % summary'!G63</f>
        <v>0</v>
      </c>
      <c r="X58" s="314">
        <f>'To &amp; from Edu- trip % summary'!I63</f>
        <v>0</v>
      </c>
      <c r="Y58" s="260">
        <f t="shared" si="2"/>
        <v>0</v>
      </c>
      <c r="Z58" s="259">
        <f t="shared" si="3"/>
        <v>0</v>
      </c>
      <c r="AA58" s="312">
        <f>'To &amp; from Edu- trip % summary'!L63</f>
        <v>0</v>
      </c>
      <c r="AB58" s="314">
        <f>'To &amp; from Edu- trip % summary'!N63</f>
        <v>0</v>
      </c>
      <c r="AC58" s="260">
        <f t="shared" si="4"/>
        <v>0</v>
      </c>
      <c r="AD58" s="259">
        <f t="shared" si="5"/>
        <v>0</v>
      </c>
      <c r="AE58" s="312">
        <f>'To &amp; from Edu- trip % summary'!Q63</f>
        <v>0</v>
      </c>
      <c r="AF58" s="314">
        <f>'To &amp; from Edu- trip % summary'!S63</f>
        <v>0</v>
      </c>
      <c r="AG58" s="260">
        <f t="shared" si="6"/>
        <v>0</v>
      </c>
      <c r="AH58" s="259">
        <f t="shared" si="7"/>
        <v>0</v>
      </c>
      <c r="AI58" s="312">
        <f>'To &amp; from Edu- trip % summary'!V63</f>
        <v>0</v>
      </c>
      <c r="AJ58" s="314">
        <f>'To &amp; from Edu- trip % summary'!X63</f>
        <v>0</v>
      </c>
      <c r="AK58" s="260">
        <f t="shared" si="8"/>
        <v>0</v>
      </c>
      <c r="AL58" s="259">
        <f t="shared" si="9"/>
        <v>0</v>
      </c>
      <c r="AM58" s="312">
        <f>'To &amp; from Edu- trip % summary'!AA63</f>
        <v>0</v>
      </c>
      <c r="AN58" s="314">
        <f>'To &amp; from Edu- trip % summary'!AC63</f>
        <v>0</v>
      </c>
      <c r="AO58" s="260">
        <f t="shared" si="10"/>
        <v>0</v>
      </c>
      <c r="AP58" s="259">
        <f t="shared" si="11"/>
        <v>0</v>
      </c>
      <c r="AQ58" s="312">
        <f>'To &amp; from Edu- trip % summary'!AF63</f>
        <v>0</v>
      </c>
      <c r="AR58" s="314">
        <f>'To &amp; from Edu- trip % summary'!AH63</f>
        <v>0</v>
      </c>
      <c r="AS58" s="260">
        <f t="shared" si="12"/>
        <v>0</v>
      </c>
      <c r="AT58" s="259">
        <f t="shared" si="13"/>
        <v>0</v>
      </c>
      <c r="AU58" s="261"/>
      <c r="AV58" s="248"/>
      <c r="AW58" s="248"/>
      <c r="AX58" s="248"/>
      <c r="AY58" s="248"/>
    </row>
    <row r="59" spans="1:51" x14ac:dyDescent="0.2">
      <c r="A59" s="248"/>
      <c r="B59" s="248"/>
      <c r="C59" s="248"/>
      <c r="D59" s="248"/>
      <c r="E59" s="248"/>
      <c r="F59" s="248"/>
      <c r="G59" s="248"/>
      <c r="H59" s="248"/>
      <c r="I59" s="248"/>
      <c r="J59" s="248"/>
      <c r="K59" s="248"/>
      <c r="L59" s="248"/>
      <c r="M59" s="248"/>
      <c r="N59" s="248"/>
      <c r="O59" s="248"/>
      <c r="P59" s="248"/>
      <c r="Q59" s="296"/>
      <c r="R59" s="256">
        <f>'To &amp; from Edu- trip % summary'!B64</f>
        <v>0</v>
      </c>
      <c r="S59" s="313">
        <f>'To &amp; from Edu- trip % summary'!D64</f>
        <v>0</v>
      </c>
      <c r="T59" s="257">
        <f>'Non-survey input values'!$B$31</f>
        <v>175.56</v>
      </c>
      <c r="U59" s="258">
        <f t="shared" si="0"/>
        <v>0</v>
      </c>
      <c r="V59" s="259">
        <f t="shared" si="1"/>
        <v>0</v>
      </c>
      <c r="W59" s="312">
        <f>'To &amp; from Edu- trip % summary'!G64</f>
        <v>0</v>
      </c>
      <c r="X59" s="314">
        <f>'To &amp; from Edu- trip % summary'!I64</f>
        <v>0</v>
      </c>
      <c r="Y59" s="260">
        <f t="shared" si="2"/>
        <v>0</v>
      </c>
      <c r="Z59" s="259">
        <f t="shared" si="3"/>
        <v>0</v>
      </c>
      <c r="AA59" s="312">
        <f>'To &amp; from Edu- trip % summary'!L64</f>
        <v>0</v>
      </c>
      <c r="AB59" s="314">
        <f>'To &amp; from Edu- trip % summary'!N64</f>
        <v>0</v>
      </c>
      <c r="AC59" s="260">
        <f t="shared" si="4"/>
        <v>0</v>
      </c>
      <c r="AD59" s="259">
        <f t="shared" si="5"/>
        <v>0</v>
      </c>
      <c r="AE59" s="312">
        <f>'To &amp; from Edu- trip % summary'!Q64</f>
        <v>0</v>
      </c>
      <c r="AF59" s="314">
        <f>'To &amp; from Edu- trip % summary'!S64</f>
        <v>0</v>
      </c>
      <c r="AG59" s="260">
        <f t="shared" si="6"/>
        <v>0</v>
      </c>
      <c r="AH59" s="259">
        <f t="shared" si="7"/>
        <v>0</v>
      </c>
      <c r="AI59" s="312">
        <f>'To &amp; from Edu- trip % summary'!V64</f>
        <v>0</v>
      </c>
      <c r="AJ59" s="314">
        <f>'To &amp; from Edu- trip % summary'!X64</f>
        <v>0</v>
      </c>
      <c r="AK59" s="260">
        <f t="shared" si="8"/>
        <v>0</v>
      </c>
      <c r="AL59" s="259">
        <f t="shared" si="9"/>
        <v>0</v>
      </c>
      <c r="AM59" s="312">
        <f>'To &amp; from Edu- trip % summary'!AA64</f>
        <v>0</v>
      </c>
      <c r="AN59" s="314">
        <f>'To &amp; from Edu- trip % summary'!AC64</f>
        <v>0</v>
      </c>
      <c r="AO59" s="260">
        <f t="shared" si="10"/>
        <v>0</v>
      </c>
      <c r="AP59" s="259">
        <f t="shared" si="11"/>
        <v>0</v>
      </c>
      <c r="AQ59" s="312">
        <f>'To &amp; from Edu- trip % summary'!AF64</f>
        <v>0</v>
      </c>
      <c r="AR59" s="314">
        <f>'To &amp; from Edu- trip % summary'!AH64</f>
        <v>0</v>
      </c>
      <c r="AS59" s="260">
        <f t="shared" si="12"/>
        <v>0</v>
      </c>
      <c r="AT59" s="259">
        <f t="shared" si="13"/>
        <v>0</v>
      </c>
      <c r="AU59" s="261"/>
      <c r="AV59" s="248"/>
      <c r="AW59" s="248"/>
      <c r="AX59" s="248"/>
      <c r="AY59" s="248"/>
    </row>
    <row r="60" spans="1:51" x14ac:dyDescent="0.2">
      <c r="A60" s="248"/>
      <c r="B60" s="248"/>
      <c r="C60" s="248"/>
      <c r="D60" s="248"/>
      <c r="E60" s="248"/>
      <c r="F60" s="248"/>
      <c r="G60" s="248"/>
      <c r="H60" s="248"/>
      <c r="I60" s="248"/>
      <c r="J60" s="248"/>
      <c r="K60" s="248"/>
      <c r="L60" s="248"/>
      <c r="M60" s="248"/>
      <c r="N60" s="248"/>
      <c r="O60" s="248"/>
      <c r="P60" s="248"/>
      <c r="Q60" s="296"/>
      <c r="R60" s="256">
        <f>'To &amp; from Edu- trip % summary'!B65</f>
        <v>0</v>
      </c>
      <c r="S60" s="313">
        <f>'To &amp; from Edu- trip % summary'!D65</f>
        <v>0</v>
      </c>
      <c r="T60" s="257">
        <f>'Non-survey input values'!$B$31</f>
        <v>175.56</v>
      </c>
      <c r="U60" s="258">
        <f t="shared" si="0"/>
        <v>0</v>
      </c>
      <c r="V60" s="259">
        <f t="shared" si="1"/>
        <v>0</v>
      </c>
      <c r="W60" s="312">
        <f>'To &amp; from Edu- trip % summary'!G65</f>
        <v>0</v>
      </c>
      <c r="X60" s="314">
        <f>'To &amp; from Edu- trip % summary'!I65</f>
        <v>0</v>
      </c>
      <c r="Y60" s="260">
        <f t="shared" si="2"/>
        <v>0</v>
      </c>
      <c r="Z60" s="259">
        <f t="shared" si="3"/>
        <v>0</v>
      </c>
      <c r="AA60" s="312">
        <f>'To &amp; from Edu- trip % summary'!L65</f>
        <v>0</v>
      </c>
      <c r="AB60" s="314">
        <f>'To &amp; from Edu- trip % summary'!N65</f>
        <v>0</v>
      </c>
      <c r="AC60" s="260">
        <f t="shared" si="4"/>
        <v>0</v>
      </c>
      <c r="AD60" s="259">
        <f t="shared" si="5"/>
        <v>0</v>
      </c>
      <c r="AE60" s="312">
        <f>'To &amp; from Edu- trip % summary'!Q65</f>
        <v>0</v>
      </c>
      <c r="AF60" s="314">
        <f>'To &amp; from Edu- trip % summary'!S65</f>
        <v>0</v>
      </c>
      <c r="AG60" s="260">
        <f t="shared" si="6"/>
        <v>0</v>
      </c>
      <c r="AH60" s="259">
        <f t="shared" si="7"/>
        <v>0</v>
      </c>
      <c r="AI60" s="312">
        <f>'To &amp; from Edu- trip % summary'!V65</f>
        <v>0</v>
      </c>
      <c r="AJ60" s="314">
        <f>'To &amp; from Edu- trip % summary'!X65</f>
        <v>0</v>
      </c>
      <c r="AK60" s="260">
        <f t="shared" si="8"/>
        <v>0</v>
      </c>
      <c r="AL60" s="259">
        <f t="shared" si="9"/>
        <v>0</v>
      </c>
      <c r="AM60" s="312">
        <f>'To &amp; from Edu- trip % summary'!AA65</f>
        <v>0</v>
      </c>
      <c r="AN60" s="314">
        <f>'To &amp; from Edu- trip % summary'!AC65</f>
        <v>0</v>
      </c>
      <c r="AO60" s="260">
        <f t="shared" si="10"/>
        <v>0</v>
      </c>
      <c r="AP60" s="259">
        <f t="shared" si="11"/>
        <v>0</v>
      </c>
      <c r="AQ60" s="312">
        <f>'To &amp; from Edu- trip % summary'!AF65</f>
        <v>0</v>
      </c>
      <c r="AR60" s="314">
        <f>'To &amp; from Edu- trip % summary'!AH65</f>
        <v>0</v>
      </c>
      <c r="AS60" s="260">
        <f t="shared" si="12"/>
        <v>0</v>
      </c>
      <c r="AT60" s="259">
        <f t="shared" si="13"/>
        <v>0</v>
      </c>
      <c r="AU60" s="261"/>
      <c r="AV60" s="248"/>
      <c r="AW60" s="248"/>
      <c r="AX60" s="248"/>
      <c r="AY60" s="248"/>
    </row>
    <row r="61" spans="1:51" x14ac:dyDescent="0.2">
      <c r="A61" s="248"/>
      <c r="B61" s="248"/>
      <c r="C61" s="248"/>
      <c r="D61" s="248"/>
      <c r="E61" s="248"/>
      <c r="F61" s="248"/>
      <c r="G61" s="248"/>
      <c r="H61" s="248"/>
      <c r="I61" s="248"/>
      <c r="J61" s="248"/>
      <c r="K61" s="248"/>
      <c r="L61" s="248"/>
      <c r="M61" s="248"/>
      <c r="N61" s="248"/>
      <c r="O61" s="248"/>
      <c r="P61" s="248"/>
      <c r="Q61" s="296"/>
      <c r="R61" s="256">
        <f>'To &amp; from Edu- trip % summary'!B66</f>
        <v>0</v>
      </c>
      <c r="S61" s="313">
        <f>'To &amp; from Edu- trip % summary'!D66</f>
        <v>0</v>
      </c>
      <c r="T61" s="257">
        <f>'Non-survey input values'!$B$31</f>
        <v>175.56</v>
      </c>
      <c r="U61" s="258">
        <f t="shared" si="0"/>
        <v>0</v>
      </c>
      <c r="V61" s="259">
        <f t="shared" si="1"/>
        <v>0</v>
      </c>
      <c r="W61" s="312">
        <f>'To &amp; from Edu- trip % summary'!G66</f>
        <v>0</v>
      </c>
      <c r="X61" s="314">
        <f>'To &amp; from Edu- trip % summary'!I66</f>
        <v>0</v>
      </c>
      <c r="Y61" s="260">
        <f t="shared" si="2"/>
        <v>0</v>
      </c>
      <c r="Z61" s="259">
        <f t="shared" si="3"/>
        <v>0</v>
      </c>
      <c r="AA61" s="312">
        <f>'To &amp; from Edu- trip % summary'!L66</f>
        <v>0</v>
      </c>
      <c r="AB61" s="314">
        <f>'To &amp; from Edu- trip % summary'!N66</f>
        <v>0</v>
      </c>
      <c r="AC61" s="260">
        <f t="shared" si="4"/>
        <v>0</v>
      </c>
      <c r="AD61" s="259">
        <f t="shared" si="5"/>
        <v>0</v>
      </c>
      <c r="AE61" s="312">
        <f>'To &amp; from Edu- trip % summary'!Q66</f>
        <v>0</v>
      </c>
      <c r="AF61" s="314">
        <f>'To &amp; from Edu- trip % summary'!S66</f>
        <v>0</v>
      </c>
      <c r="AG61" s="260">
        <f t="shared" si="6"/>
        <v>0</v>
      </c>
      <c r="AH61" s="259">
        <f t="shared" si="7"/>
        <v>0</v>
      </c>
      <c r="AI61" s="312">
        <f>'To &amp; from Edu- trip % summary'!V66</f>
        <v>0</v>
      </c>
      <c r="AJ61" s="314">
        <f>'To &amp; from Edu- trip % summary'!X66</f>
        <v>0</v>
      </c>
      <c r="AK61" s="260">
        <f t="shared" si="8"/>
        <v>0</v>
      </c>
      <c r="AL61" s="259">
        <f t="shared" si="9"/>
        <v>0</v>
      </c>
      <c r="AM61" s="312">
        <f>'To &amp; from Edu- trip % summary'!AA66</f>
        <v>0</v>
      </c>
      <c r="AN61" s="314">
        <f>'To &amp; from Edu- trip % summary'!AC66</f>
        <v>0</v>
      </c>
      <c r="AO61" s="260">
        <f t="shared" si="10"/>
        <v>0</v>
      </c>
      <c r="AP61" s="259">
        <f t="shared" si="11"/>
        <v>0</v>
      </c>
      <c r="AQ61" s="312">
        <f>'To &amp; from Edu- trip % summary'!AF66</f>
        <v>0</v>
      </c>
      <c r="AR61" s="314">
        <f>'To &amp; from Edu- trip % summary'!AH66</f>
        <v>0</v>
      </c>
      <c r="AS61" s="260">
        <f t="shared" si="12"/>
        <v>0</v>
      </c>
      <c r="AT61" s="259">
        <f t="shared" si="13"/>
        <v>0</v>
      </c>
      <c r="AU61" s="261"/>
      <c r="AV61" s="248"/>
      <c r="AW61" s="248"/>
      <c r="AX61" s="248"/>
      <c r="AY61" s="248"/>
    </row>
    <row r="62" spans="1:51" x14ac:dyDescent="0.2">
      <c r="A62" s="248"/>
      <c r="B62" s="248"/>
      <c r="C62" s="248"/>
      <c r="D62" s="248"/>
      <c r="E62" s="248"/>
      <c r="F62" s="248"/>
      <c r="G62" s="248"/>
      <c r="H62" s="248"/>
      <c r="I62" s="248"/>
      <c r="J62" s="248"/>
      <c r="K62" s="248"/>
      <c r="L62" s="248"/>
      <c r="M62" s="248"/>
      <c r="N62" s="248"/>
      <c r="O62" s="248"/>
      <c r="P62" s="248"/>
      <c r="Q62" s="296"/>
      <c r="R62" s="256">
        <f>'To &amp; from Edu- trip % summary'!B67</f>
        <v>0</v>
      </c>
      <c r="S62" s="313">
        <f>'To &amp; from Edu- trip % summary'!D67</f>
        <v>0</v>
      </c>
      <c r="T62" s="257">
        <f>'Non-survey input values'!$B$31</f>
        <v>175.56</v>
      </c>
      <c r="U62" s="258">
        <f t="shared" si="0"/>
        <v>0</v>
      </c>
      <c r="V62" s="259">
        <f t="shared" si="1"/>
        <v>0</v>
      </c>
      <c r="W62" s="312">
        <f>'To &amp; from Edu- trip % summary'!G67</f>
        <v>0</v>
      </c>
      <c r="X62" s="314">
        <f>'To &amp; from Edu- trip % summary'!I67</f>
        <v>0</v>
      </c>
      <c r="Y62" s="260">
        <f t="shared" si="2"/>
        <v>0</v>
      </c>
      <c r="Z62" s="259">
        <f t="shared" si="3"/>
        <v>0</v>
      </c>
      <c r="AA62" s="312">
        <f>'To &amp; from Edu- trip % summary'!L67</f>
        <v>0</v>
      </c>
      <c r="AB62" s="314">
        <f>'To &amp; from Edu- trip % summary'!N67</f>
        <v>0</v>
      </c>
      <c r="AC62" s="260">
        <f t="shared" si="4"/>
        <v>0</v>
      </c>
      <c r="AD62" s="259">
        <f t="shared" si="5"/>
        <v>0</v>
      </c>
      <c r="AE62" s="312">
        <f>'To &amp; from Edu- trip % summary'!Q67</f>
        <v>0</v>
      </c>
      <c r="AF62" s="314">
        <f>'To &amp; from Edu- trip % summary'!S67</f>
        <v>0</v>
      </c>
      <c r="AG62" s="260">
        <f t="shared" si="6"/>
        <v>0</v>
      </c>
      <c r="AH62" s="259">
        <f t="shared" si="7"/>
        <v>0</v>
      </c>
      <c r="AI62" s="312">
        <f>'To &amp; from Edu- trip % summary'!V67</f>
        <v>0</v>
      </c>
      <c r="AJ62" s="314">
        <f>'To &amp; from Edu- trip % summary'!X67</f>
        <v>0</v>
      </c>
      <c r="AK62" s="260">
        <f t="shared" si="8"/>
        <v>0</v>
      </c>
      <c r="AL62" s="259">
        <f t="shared" si="9"/>
        <v>0</v>
      </c>
      <c r="AM62" s="312">
        <f>'To &amp; from Edu- trip % summary'!AA67</f>
        <v>0</v>
      </c>
      <c r="AN62" s="314">
        <f>'To &amp; from Edu- trip % summary'!AC67</f>
        <v>0</v>
      </c>
      <c r="AO62" s="260">
        <f t="shared" si="10"/>
        <v>0</v>
      </c>
      <c r="AP62" s="259">
        <f t="shared" si="11"/>
        <v>0</v>
      </c>
      <c r="AQ62" s="312">
        <f>'To &amp; from Edu- trip % summary'!AF67</f>
        <v>0</v>
      </c>
      <c r="AR62" s="314">
        <f>'To &amp; from Edu- trip % summary'!AH67</f>
        <v>0</v>
      </c>
      <c r="AS62" s="260">
        <f t="shared" si="12"/>
        <v>0</v>
      </c>
      <c r="AT62" s="259">
        <f t="shared" si="13"/>
        <v>0</v>
      </c>
      <c r="AU62" s="261"/>
      <c r="AV62" s="248"/>
      <c r="AW62" s="248"/>
      <c r="AX62" s="248"/>
      <c r="AY62" s="248"/>
    </row>
    <row r="63" spans="1:51" x14ac:dyDescent="0.2">
      <c r="A63" s="248"/>
      <c r="B63" s="248"/>
      <c r="C63" s="248"/>
      <c r="D63" s="248"/>
      <c r="E63" s="248"/>
      <c r="F63" s="248"/>
      <c r="G63" s="248"/>
      <c r="H63" s="248"/>
      <c r="I63" s="248"/>
      <c r="J63" s="248"/>
      <c r="K63" s="248"/>
      <c r="L63" s="248"/>
      <c r="M63" s="248"/>
      <c r="N63" s="248"/>
      <c r="O63" s="248"/>
      <c r="P63" s="248"/>
      <c r="Q63" s="296"/>
      <c r="R63" s="256">
        <f>'To &amp; from Edu- trip % summary'!B68</f>
        <v>0</v>
      </c>
      <c r="S63" s="313">
        <f>'To &amp; from Edu- trip % summary'!D68</f>
        <v>0</v>
      </c>
      <c r="T63" s="257">
        <f>'Non-survey input values'!$B$31</f>
        <v>175.56</v>
      </c>
      <c r="U63" s="258">
        <f t="shared" si="0"/>
        <v>0</v>
      </c>
      <c r="V63" s="259">
        <f t="shared" si="1"/>
        <v>0</v>
      </c>
      <c r="W63" s="312">
        <f>'To &amp; from Edu- trip % summary'!G68</f>
        <v>0</v>
      </c>
      <c r="X63" s="314">
        <f>'To &amp; from Edu- trip % summary'!I68</f>
        <v>0</v>
      </c>
      <c r="Y63" s="260">
        <f t="shared" si="2"/>
        <v>0</v>
      </c>
      <c r="Z63" s="259">
        <f t="shared" si="3"/>
        <v>0</v>
      </c>
      <c r="AA63" s="312">
        <f>'To &amp; from Edu- trip % summary'!L68</f>
        <v>0</v>
      </c>
      <c r="AB63" s="314">
        <f>'To &amp; from Edu- trip % summary'!N68</f>
        <v>0</v>
      </c>
      <c r="AC63" s="260">
        <f t="shared" si="4"/>
        <v>0</v>
      </c>
      <c r="AD63" s="259">
        <f t="shared" si="5"/>
        <v>0</v>
      </c>
      <c r="AE63" s="312">
        <f>'To &amp; from Edu- trip % summary'!Q68</f>
        <v>0</v>
      </c>
      <c r="AF63" s="314">
        <f>'To &amp; from Edu- trip % summary'!S68</f>
        <v>0</v>
      </c>
      <c r="AG63" s="260">
        <f t="shared" si="6"/>
        <v>0</v>
      </c>
      <c r="AH63" s="259">
        <f t="shared" si="7"/>
        <v>0</v>
      </c>
      <c r="AI63" s="312">
        <f>'To &amp; from Edu- trip % summary'!V68</f>
        <v>0</v>
      </c>
      <c r="AJ63" s="314">
        <f>'To &amp; from Edu- trip % summary'!X68</f>
        <v>0</v>
      </c>
      <c r="AK63" s="260">
        <f t="shared" si="8"/>
        <v>0</v>
      </c>
      <c r="AL63" s="259">
        <f t="shared" si="9"/>
        <v>0</v>
      </c>
      <c r="AM63" s="312">
        <f>'To &amp; from Edu- trip % summary'!AA68</f>
        <v>0</v>
      </c>
      <c r="AN63" s="314">
        <f>'To &amp; from Edu- trip % summary'!AC68</f>
        <v>0</v>
      </c>
      <c r="AO63" s="260">
        <f t="shared" si="10"/>
        <v>0</v>
      </c>
      <c r="AP63" s="259">
        <f t="shared" si="11"/>
        <v>0</v>
      </c>
      <c r="AQ63" s="312">
        <f>'To &amp; from Edu- trip % summary'!AF68</f>
        <v>0</v>
      </c>
      <c r="AR63" s="314">
        <f>'To &amp; from Edu- trip % summary'!AH68</f>
        <v>0</v>
      </c>
      <c r="AS63" s="260">
        <f t="shared" si="12"/>
        <v>0</v>
      </c>
      <c r="AT63" s="259">
        <f t="shared" si="13"/>
        <v>0</v>
      </c>
      <c r="AU63" s="261"/>
      <c r="AV63" s="248"/>
      <c r="AW63" s="248"/>
      <c r="AX63" s="248"/>
      <c r="AY63" s="248"/>
    </row>
    <row r="64" spans="1:51" x14ac:dyDescent="0.2">
      <c r="A64" s="248"/>
      <c r="B64" s="248"/>
      <c r="C64" s="248"/>
      <c r="D64" s="248"/>
      <c r="E64" s="248"/>
      <c r="F64" s="248"/>
      <c r="G64" s="248"/>
      <c r="H64" s="248"/>
      <c r="I64" s="248"/>
      <c r="J64" s="248"/>
      <c r="K64" s="248"/>
      <c r="L64" s="248"/>
      <c r="M64" s="248"/>
      <c r="N64" s="248"/>
      <c r="O64" s="248"/>
      <c r="P64" s="248"/>
      <c r="Q64" s="296"/>
      <c r="R64" s="256">
        <f>'To &amp; from Edu- trip % summary'!B69</f>
        <v>0</v>
      </c>
      <c r="S64" s="313">
        <f>'To &amp; from Edu- trip % summary'!D69</f>
        <v>0</v>
      </c>
      <c r="T64" s="257">
        <f>'Non-survey input values'!$B$31</f>
        <v>175.56</v>
      </c>
      <c r="U64" s="258">
        <f t="shared" si="0"/>
        <v>0</v>
      </c>
      <c r="V64" s="259">
        <f t="shared" si="1"/>
        <v>0</v>
      </c>
      <c r="W64" s="312">
        <f>'To &amp; from Edu- trip % summary'!G69</f>
        <v>0</v>
      </c>
      <c r="X64" s="314">
        <f>'To &amp; from Edu- trip % summary'!I69</f>
        <v>0</v>
      </c>
      <c r="Y64" s="260">
        <f t="shared" si="2"/>
        <v>0</v>
      </c>
      <c r="Z64" s="259">
        <f t="shared" si="3"/>
        <v>0</v>
      </c>
      <c r="AA64" s="312">
        <f>'To &amp; from Edu- trip % summary'!L69</f>
        <v>0</v>
      </c>
      <c r="AB64" s="314">
        <f>'To &amp; from Edu- trip % summary'!N69</f>
        <v>0</v>
      </c>
      <c r="AC64" s="260">
        <f t="shared" si="4"/>
        <v>0</v>
      </c>
      <c r="AD64" s="259">
        <f t="shared" si="5"/>
        <v>0</v>
      </c>
      <c r="AE64" s="312">
        <f>'To &amp; from Edu- trip % summary'!Q69</f>
        <v>0</v>
      </c>
      <c r="AF64" s="314">
        <f>'To &amp; from Edu- trip % summary'!S69</f>
        <v>0</v>
      </c>
      <c r="AG64" s="260">
        <f t="shared" si="6"/>
        <v>0</v>
      </c>
      <c r="AH64" s="259">
        <f t="shared" si="7"/>
        <v>0</v>
      </c>
      <c r="AI64" s="312">
        <f>'To &amp; from Edu- trip % summary'!V69</f>
        <v>0</v>
      </c>
      <c r="AJ64" s="314">
        <f>'To &amp; from Edu- trip % summary'!X69</f>
        <v>0</v>
      </c>
      <c r="AK64" s="260">
        <f t="shared" si="8"/>
        <v>0</v>
      </c>
      <c r="AL64" s="259">
        <f t="shared" si="9"/>
        <v>0</v>
      </c>
      <c r="AM64" s="312">
        <f>'To &amp; from Edu- trip % summary'!AA69</f>
        <v>0</v>
      </c>
      <c r="AN64" s="314">
        <f>'To &amp; from Edu- trip % summary'!AC69</f>
        <v>0</v>
      </c>
      <c r="AO64" s="260">
        <f t="shared" si="10"/>
        <v>0</v>
      </c>
      <c r="AP64" s="259">
        <f t="shared" si="11"/>
        <v>0</v>
      </c>
      <c r="AQ64" s="312">
        <f>'To &amp; from Edu- trip % summary'!AF69</f>
        <v>0</v>
      </c>
      <c r="AR64" s="314">
        <f>'To &amp; from Edu- trip % summary'!AH69</f>
        <v>0</v>
      </c>
      <c r="AS64" s="260">
        <f t="shared" si="12"/>
        <v>0</v>
      </c>
      <c r="AT64" s="259">
        <f t="shared" si="13"/>
        <v>0</v>
      </c>
      <c r="AU64" s="261"/>
      <c r="AV64" s="248"/>
      <c r="AW64" s="248"/>
      <c r="AX64" s="248"/>
      <c r="AY64" s="248"/>
    </row>
    <row r="65" spans="1:51" x14ac:dyDescent="0.2">
      <c r="A65" s="248"/>
      <c r="B65" s="248"/>
      <c r="C65" s="248"/>
      <c r="D65" s="248"/>
      <c r="E65" s="248"/>
      <c r="F65" s="248"/>
      <c r="G65" s="248"/>
      <c r="H65" s="248"/>
      <c r="I65" s="248"/>
      <c r="J65" s="248"/>
      <c r="K65" s="248"/>
      <c r="L65" s="248"/>
      <c r="M65" s="248"/>
      <c r="N65" s="248"/>
      <c r="O65" s="248"/>
      <c r="P65" s="248"/>
      <c r="Q65" s="296"/>
      <c r="R65" s="256">
        <f>'To &amp; from Edu- trip % summary'!B70</f>
        <v>0</v>
      </c>
      <c r="S65" s="313">
        <f>'To &amp; from Edu- trip % summary'!D70</f>
        <v>0</v>
      </c>
      <c r="T65" s="257">
        <f>'Non-survey input values'!$B$31</f>
        <v>175.56</v>
      </c>
      <c r="U65" s="258">
        <f t="shared" si="0"/>
        <v>0</v>
      </c>
      <c r="V65" s="259">
        <f t="shared" si="1"/>
        <v>0</v>
      </c>
      <c r="W65" s="312">
        <f>'To &amp; from Edu- trip % summary'!G70</f>
        <v>0</v>
      </c>
      <c r="X65" s="314">
        <f>'To &amp; from Edu- trip % summary'!I70</f>
        <v>0</v>
      </c>
      <c r="Y65" s="260">
        <f t="shared" si="2"/>
        <v>0</v>
      </c>
      <c r="Z65" s="259">
        <f t="shared" si="3"/>
        <v>0</v>
      </c>
      <c r="AA65" s="312">
        <f>'To &amp; from Edu- trip % summary'!L70</f>
        <v>0</v>
      </c>
      <c r="AB65" s="314">
        <f>'To &amp; from Edu- trip % summary'!N70</f>
        <v>0</v>
      </c>
      <c r="AC65" s="260">
        <f t="shared" si="4"/>
        <v>0</v>
      </c>
      <c r="AD65" s="259">
        <f t="shared" si="5"/>
        <v>0</v>
      </c>
      <c r="AE65" s="312">
        <f>'To &amp; from Edu- trip % summary'!Q70</f>
        <v>0</v>
      </c>
      <c r="AF65" s="314">
        <f>'To &amp; from Edu- trip % summary'!S70</f>
        <v>0</v>
      </c>
      <c r="AG65" s="260">
        <f t="shared" si="6"/>
        <v>0</v>
      </c>
      <c r="AH65" s="259">
        <f t="shared" si="7"/>
        <v>0</v>
      </c>
      <c r="AI65" s="312">
        <f>'To &amp; from Edu- trip % summary'!V70</f>
        <v>0</v>
      </c>
      <c r="AJ65" s="314">
        <f>'To &amp; from Edu- trip % summary'!X70</f>
        <v>0</v>
      </c>
      <c r="AK65" s="260">
        <f t="shared" si="8"/>
        <v>0</v>
      </c>
      <c r="AL65" s="259">
        <f t="shared" si="9"/>
        <v>0</v>
      </c>
      <c r="AM65" s="312">
        <f>'To &amp; from Edu- trip % summary'!AA70</f>
        <v>0</v>
      </c>
      <c r="AN65" s="314">
        <f>'To &amp; from Edu- trip % summary'!AC70</f>
        <v>0</v>
      </c>
      <c r="AO65" s="260">
        <f t="shared" si="10"/>
        <v>0</v>
      </c>
      <c r="AP65" s="259">
        <f t="shared" si="11"/>
        <v>0</v>
      </c>
      <c r="AQ65" s="312">
        <f>'To &amp; from Edu- trip % summary'!AF70</f>
        <v>0</v>
      </c>
      <c r="AR65" s="314">
        <f>'To &amp; from Edu- trip % summary'!AH70</f>
        <v>0</v>
      </c>
      <c r="AS65" s="260">
        <f t="shared" si="12"/>
        <v>0</v>
      </c>
      <c r="AT65" s="259">
        <f t="shared" si="13"/>
        <v>0</v>
      </c>
      <c r="AU65" s="261"/>
      <c r="AV65" s="248"/>
      <c r="AW65" s="248"/>
      <c r="AX65" s="248"/>
      <c r="AY65" s="248"/>
    </row>
    <row r="66" spans="1:51" x14ac:dyDescent="0.2">
      <c r="A66" s="248"/>
      <c r="B66" s="248"/>
      <c r="C66" s="248"/>
      <c r="D66" s="248"/>
      <c r="E66" s="248"/>
      <c r="F66" s="248"/>
      <c r="G66" s="248"/>
      <c r="H66" s="248"/>
      <c r="I66" s="248"/>
      <c r="J66" s="248"/>
      <c r="K66" s="248"/>
      <c r="L66" s="248"/>
      <c r="M66" s="248"/>
      <c r="N66" s="248"/>
      <c r="O66" s="248"/>
      <c r="P66" s="248"/>
      <c r="Q66" s="296"/>
      <c r="R66" s="256">
        <f>'To &amp; from Edu- trip % summary'!B71</f>
        <v>0</v>
      </c>
      <c r="S66" s="313">
        <f>'To &amp; from Edu- trip % summary'!D71</f>
        <v>0</v>
      </c>
      <c r="T66" s="257">
        <f>'Non-survey input values'!$B$31</f>
        <v>175.56</v>
      </c>
      <c r="U66" s="258">
        <f t="shared" si="0"/>
        <v>0</v>
      </c>
      <c r="V66" s="259">
        <f t="shared" si="1"/>
        <v>0</v>
      </c>
      <c r="W66" s="312">
        <f>'To &amp; from Edu- trip % summary'!G71</f>
        <v>0</v>
      </c>
      <c r="X66" s="314">
        <f>'To &amp; from Edu- trip % summary'!I71</f>
        <v>0</v>
      </c>
      <c r="Y66" s="260">
        <f t="shared" si="2"/>
        <v>0</v>
      </c>
      <c r="Z66" s="259">
        <f t="shared" si="3"/>
        <v>0</v>
      </c>
      <c r="AA66" s="312">
        <f>'To &amp; from Edu- trip % summary'!L71</f>
        <v>0</v>
      </c>
      <c r="AB66" s="314">
        <f>'To &amp; from Edu- trip % summary'!N71</f>
        <v>0</v>
      </c>
      <c r="AC66" s="260">
        <f t="shared" si="4"/>
        <v>0</v>
      </c>
      <c r="AD66" s="259">
        <f t="shared" si="5"/>
        <v>0</v>
      </c>
      <c r="AE66" s="312">
        <f>'To &amp; from Edu- trip % summary'!Q71</f>
        <v>0</v>
      </c>
      <c r="AF66" s="314">
        <f>'To &amp; from Edu- trip % summary'!S71</f>
        <v>0</v>
      </c>
      <c r="AG66" s="260">
        <f t="shared" si="6"/>
        <v>0</v>
      </c>
      <c r="AH66" s="259">
        <f t="shared" si="7"/>
        <v>0</v>
      </c>
      <c r="AI66" s="312">
        <f>'To &amp; from Edu- trip % summary'!V71</f>
        <v>0</v>
      </c>
      <c r="AJ66" s="314">
        <f>'To &amp; from Edu- trip % summary'!X71</f>
        <v>0</v>
      </c>
      <c r="AK66" s="260">
        <f t="shared" si="8"/>
        <v>0</v>
      </c>
      <c r="AL66" s="259">
        <f t="shared" si="9"/>
        <v>0</v>
      </c>
      <c r="AM66" s="312">
        <f>'To &amp; from Edu- trip % summary'!AA71</f>
        <v>0</v>
      </c>
      <c r="AN66" s="314">
        <f>'To &amp; from Edu- trip % summary'!AC71</f>
        <v>0</v>
      </c>
      <c r="AO66" s="260">
        <f t="shared" si="10"/>
        <v>0</v>
      </c>
      <c r="AP66" s="259">
        <f t="shared" si="11"/>
        <v>0</v>
      </c>
      <c r="AQ66" s="312">
        <f>'To &amp; from Edu- trip % summary'!AF71</f>
        <v>0</v>
      </c>
      <c r="AR66" s="314">
        <f>'To &amp; from Edu- trip % summary'!AH71</f>
        <v>0</v>
      </c>
      <c r="AS66" s="260">
        <f t="shared" si="12"/>
        <v>0</v>
      </c>
      <c r="AT66" s="259">
        <f t="shared" si="13"/>
        <v>0</v>
      </c>
      <c r="AU66" s="261"/>
      <c r="AV66" s="248"/>
      <c r="AW66" s="248"/>
      <c r="AX66" s="248"/>
      <c r="AY66" s="248"/>
    </row>
    <row r="67" spans="1:51" x14ac:dyDescent="0.2">
      <c r="A67" s="248"/>
      <c r="B67" s="248"/>
      <c r="C67" s="248"/>
      <c r="D67" s="248"/>
      <c r="E67" s="248"/>
      <c r="F67" s="248"/>
      <c r="G67" s="248"/>
      <c r="H67" s="248"/>
      <c r="I67" s="248"/>
      <c r="J67" s="248"/>
      <c r="K67" s="248"/>
      <c r="L67" s="248"/>
      <c r="M67" s="248"/>
      <c r="N67" s="248"/>
      <c r="O67" s="248"/>
      <c r="P67" s="248"/>
      <c r="Q67" s="296"/>
      <c r="R67" s="256">
        <f>'To &amp; from Edu- trip % summary'!B72</f>
        <v>0</v>
      </c>
      <c r="S67" s="313">
        <f>'To &amp; from Edu- trip % summary'!D72</f>
        <v>0</v>
      </c>
      <c r="T67" s="257">
        <f>'Non-survey input values'!$B$31</f>
        <v>175.56</v>
      </c>
      <c r="U67" s="258">
        <f t="shared" si="0"/>
        <v>0</v>
      </c>
      <c r="V67" s="259">
        <f t="shared" si="1"/>
        <v>0</v>
      </c>
      <c r="W67" s="312">
        <f>'To &amp; from Edu- trip % summary'!G72</f>
        <v>0</v>
      </c>
      <c r="X67" s="314">
        <f>'To &amp; from Edu- trip % summary'!I72</f>
        <v>0</v>
      </c>
      <c r="Y67" s="260">
        <f t="shared" si="2"/>
        <v>0</v>
      </c>
      <c r="Z67" s="259">
        <f t="shared" si="3"/>
        <v>0</v>
      </c>
      <c r="AA67" s="312">
        <f>'To &amp; from Edu- trip % summary'!L72</f>
        <v>0</v>
      </c>
      <c r="AB67" s="314">
        <f>'To &amp; from Edu- trip % summary'!N72</f>
        <v>0</v>
      </c>
      <c r="AC67" s="260">
        <f t="shared" si="4"/>
        <v>0</v>
      </c>
      <c r="AD67" s="259">
        <f t="shared" si="5"/>
        <v>0</v>
      </c>
      <c r="AE67" s="312">
        <f>'To &amp; from Edu- trip % summary'!Q72</f>
        <v>0</v>
      </c>
      <c r="AF67" s="314">
        <f>'To &amp; from Edu- trip % summary'!S72</f>
        <v>0</v>
      </c>
      <c r="AG67" s="260">
        <f t="shared" si="6"/>
        <v>0</v>
      </c>
      <c r="AH67" s="259">
        <f t="shared" si="7"/>
        <v>0</v>
      </c>
      <c r="AI67" s="312">
        <f>'To &amp; from Edu- trip % summary'!V72</f>
        <v>0</v>
      </c>
      <c r="AJ67" s="314">
        <f>'To &amp; from Edu- trip % summary'!X72</f>
        <v>0</v>
      </c>
      <c r="AK67" s="260">
        <f t="shared" si="8"/>
        <v>0</v>
      </c>
      <c r="AL67" s="259">
        <f t="shared" si="9"/>
        <v>0</v>
      </c>
      <c r="AM67" s="312">
        <f>'To &amp; from Edu- trip % summary'!AA72</f>
        <v>0</v>
      </c>
      <c r="AN67" s="314">
        <f>'To &amp; from Edu- trip % summary'!AC72</f>
        <v>0</v>
      </c>
      <c r="AO67" s="260">
        <f t="shared" si="10"/>
        <v>0</v>
      </c>
      <c r="AP67" s="259">
        <f t="shared" si="11"/>
        <v>0</v>
      </c>
      <c r="AQ67" s="312">
        <f>'To &amp; from Edu- trip % summary'!AF72</f>
        <v>0</v>
      </c>
      <c r="AR67" s="314">
        <f>'To &amp; from Edu- trip % summary'!AH72</f>
        <v>0</v>
      </c>
      <c r="AS67" s="260">
        <f t="shared" si="12"/>
        <v>0</v>
      </c>
      <c r="AT67" s="259">
        <f t="shared" si="13"/>
        <v>0</v>
      </c>
      <c r="AU67" s="261"/>
      <c r="AV67" s="248"/>
      <c r="AW67" s="248"/>
      <c r="AX67" s="248"/>
      <c r="AY67" s="248"/>
    </row>
    <row r="68" spans="1:51" x14ac:dyDescent="0.2">
      <c r="A68" s="248"/>
      <c r="B68" s="248"/>
      <c r="C68" s="248"/>
      <c r="D68" s="248"/>
      <c r="E68" s="248"/>
      <c r="F68" s="248"/>
      <c r="G68" s="248"/>
      <c r="H68" s="248"/>
      <c r="I68" s="248"/>
      <c r="J68" s="248"/>
      <c r="K68" s="248"/>
      <c r="L68" s="248"/>
      <c r="M68" s="248"/>
      <c r="N68" s="248"/>
      <c r="O68" s="248"/>
      <c r="P68" s="248"/>
      <c r="Q68" s="296"/>
      <c r="R68" s="256">
        <f>'To &amp; from Edu- trip % summary'!B73</f>
        <v>0</v>
      </c>
      <c r="S68" s="313">
        <f>'To &amp; from Edu- trip % summary'!D73</f>
        <v>0</v>
      </c>
      <c r="T68" s="257">
        <f>'Non-survey input values'!$B$31</f>
        <v>175.56</v>
      </c>
      <c r="U68" s="258">
        <f t="shared" si="0"/>
        <v>0</v>
      </c>
      <c r="V68" s="259">
        <f t="shared" si="1"/>
        <v>0</v>
      </c>
      <c r="W68" s="312">
        <f>'To &amp; from Edu- trip % summary'!G73</f>
        <v>0</v>
      </c>
      <c r="X68" s="314">
        <f>'To &amp; from Edu- trip % summary'!I73</f>
        <v>0</v>
      </c>
      <c r="Y68" s="260">
        <f t="shared" si="2"/>
        <v>0</v>
      </c>
      <c r="Z68" s="259">
        <f t="shared" si="3"/>
        <v>0</v>
      </c>
      <c r="AA68" s="312">
        <f>'To &amp; from Edu- trip % summary'!L73</f>
        <v>0</v>
      </c>
      <c r="AB68" s="314">
        <f>'To &amp; from Edu- trip % summary'!N73</f>
        <v>0</v>
      </c>
      <c r="AC68" s="260">
        <f t="shared" si="4"/>
        <v>0</v>
      </c>
      <c r="AD68" s="259">
        <f t="shared" si="5"/>
        <v>0</v>
      </c>
      <c r="AE68" s="312">
        <f>'To &amp; from Edu- trip % summary'!Q73</f>
        <v>0</v>
      </c>
      <c r="AF68" s="314">
        <f>'To &amp; from Edu- trip % summary'!S73</f>
        <v>0</v>
      </c>
      <c r="AG68" s="260">
        <f t="shared" si="6"/>
        <v>0</v>
      </c>
      <c r="AH68" s="259">
        <f t="shared" si="7"/>
        <v>0</v>
      </c>
      <c r="AI68" s="312">
        <f>'To &amp; from Edu- trip % summary'!V73</f>
        <v>0</v>
      </c>
      <c r="AJ68" s="314">
        <f>'To &amp; from Edu- trip % summary'!X73</f>
        <v>0</v>
      </c>
      <c r="AK68" s="260">
        <f t="shared" si="8"/>
        <v>0</v>
      </c>
      <c r="AL68" s="259">
        <f t="shared" si="9"/>
        <v>0</v>
      </c>
      <c r="AM68" s="312">
        <f>'To &amp; from Edu- trip % summary'!AA73</f>
        <v>0</v>
      </c>
      <c r="AN68" s="314">
        <f>'To &amp; from Edu- trip % summary'!AC73</f>
        <v>0</v>
      </c>
      <c r="AO68" s="260">
        <f t="shared" si="10"/>
        <v>0</v>
      </c>
      <c r="AP68" s="259">
        <f t="shared" si="11"/>
        <v>0</v>
      </c>
      <c r="AQ68" s="312">
        <f>'To &amp; from Edu- trip % summary'!AF73</f>
        <v>0</v>
      </c>
      <c r="AR68" s="314">
        <f>'To &amp; from Edu- trip % summary'!AH73</f>
        <v>0</v>
      </c>
      <c r="AS68" s="260">
        <f t="shared" si="12"/>
        <v>0</v>
      </c>
      <c r="AT68" s="259">
        <f t="shared" si="13"/>
        <v>0</v>
      </c>
      <c r="AU68" s="261"/>
      <c r="AV68" s="248"/>
      <c r="AW68" s="248"/>
      <c r="AX68" s="248"/>
      <c r="AY68" s="248"/>
    </row>
    <row r="69" spans="1:51" x14ac:dyDescent="0.2">
      <c r="A69" s="248"/>
      <c r="B69" s="248"/>
      <c r="C69" s="248"/>
      <c r="D69" s="248"/>
      <c r="E69" s="248"/>
      <c r="F69" s="248"/>
      <c r="G69" s="248"/>
      <c r="H69" s="248"/>
      <c r="I69" s="248"/>
      <c r="J69" s="248"/>
      <c r="K69" s="248"/>
      <c r="L69" s="248"/>
      <c r="M69" s="248"/>
      <c r="N69" s="248"/>
      <c r="O69" s="248"/>
      <c r="P69" s="248"/>
      <c r="Q69" s="296"/>
      <c r="R69" s="256">
        <f>'To &amp; from Edu- trip % summary'!B74</f>
        <v>0</v>
      </c>
      <c r="S69" s="313">
        <f>'To &amp; from Edu- trip % summary'!D74</f>
        <v>0</v>
      </c>
      <c r="T69" s="257">
        <f>'Non-survey input values'!$B$31</f>
        <v>175.56</v>
      </c>
      <c r="U69" s="258">
        <f t="shared" si="0"/>
        <v>0</v>
      </c>
      <c r="V69" s="259">
        <f t="shared" si="1"/>
        <v>0</v>
      </c>
      <c r="W69" s="312">
        <f>'To &amp; from Edu- trip % summary'!G74</f>
        <v>0</v>
      </c>
      <c r="X69" s="314">
        <f>'To &amp; from Edu- trip % summary'!I74</f>
        <v>0</v>
      </c>
      <c r="Y69" s="260">
        <f t="shared" si="2"/>
        <v>0</v>
      </c>
      <c r="Z69" s="259">
        <f t="shared" si="3"/>
        <v>0</v>
      </c>
      <c r="AA69" s="312">
        <f>'To &amp; from Edu- trip % summary'!L74</f>
        <v>0</v>
      </c>
      <c r="AB69" s="314">
        <f>'To &amp; from Edu- trip % summary'!N74</f>
        <v>0</v>
      </c>
      <c r="AC69" s="260">
        <f t="shared" si="4"/>
        <v>0</v>
      </c>
      <c r="AD69" s="259">
        <f t="shared" si="5"/>
        <v>0</v>
      </c>
      <c r="AE69" s="312">
        <f>'To &amp; from Edu- trip % summary'!Q74</f>
        <v>0</v>
      </c>
      <c r="AF69" s="314">
        <f>'To &amp; from Edu- trip % summary'!S74</f>
        <v>0</v>
      </c>
      <c r="AG69" s="260">
        <f t="shared" si="6"/>
        <v>0</v>
      </c>
      <c r="AH69" s="259">
        <f t="shared" si="7"/>
        <v>0</v>
      </c>
      <c r="AI69" s="312">
        <f>'To &amp; from Edu- trip % summary'!V74</f>
        <v>0</v>
      </c>
      <c r="AJ69" s="314">
        <f>'To &amp; from Edu- trip % summary'!X74</f>
        <v>0</v>
      </c>
      <c r="AK69" s="260">
        <f t="shared" si="8"/>
        <v>0</v>
      </c>
      <c r="AL69" s="259">
        <f t="shared" si="9"/>
        <v>0</v>
      </c>
      <c r="AM69" s="312">
        <f>'To &amp; from Edu- trip % summary'!AA74</f>
        <v>0</v>
      </c>
      <c r="AN69" s="314">
        <f>'To &amp; from Edu- trip % summary'!AC74</f>
        <v>0</v>
      </c>
      <c r="AO69" s="260">
        <f t="shared" si="10"/>
        <v>0</v>
      </c>
      <c r="AP69" s="259">
        <f t="shared" si="11"/>
        <v>0</v>
      </c>
      <c r="AQ69" s="312">
        <f>'To &amp; from Edu- trip % summary'!AF74</f>
        <v>0</v>
      </c>
      <c r="AR69" s="314">
        <f>'To &amp; from Edu- trip % summary'!AH74</f>
        <v>0</v>
      </c>
      <c r="AS69" s="260">
        <f t="shared" si="12"/>
        <v>0</v>
      </c>
      <c r="AT69" s="259">
        <f t="shared" si="13"/>
        <v>0</v>
      </c>
      <c r="AU69" s="261"/>
      <c r="AV69" s="248"/>
      <c r="AW69" s="248"/>
      <c r="AX69" s="248"/>
      <c r="AY69" s="248"/>
    </row>
    <row r="70" spans="1:51" x14ac:dyDescent="0.2">
      <c r="A70" s="248"/>
      <c r="B70" s="248"/>
      <c r="C70" s="248"/>
      <c r="D70" s="248"/>
      <c r="E70" s="248"/>
      <c r="F70" s="248"/>
      <c r="G70" s="248"/>
      <c r="H70" s="248"/>
      <c r="I70" s="248"/>
      <c r="J70" s="248"/>
      <c r="K70" s="248"/>
      <c r="L70" s="248"/>
      <c r="M70" s="248"/>
      <c r="N70" s="248"/>
      <c r="O70" s="248"/>
      <c r="P70" s="248"/>
      <c r="Q70" s="296"/>
      <c r="R70" s="256">
        <f>'To &amp; from Edu- trip % summary'!B75</f>
        <v>0</v>
      </c>
      <c r="S70" s="313">
        <f>'To &amp; from Edu- trip % summary'!D75</f>
        <v>0</v>
      </c>
      <c r="T70" s="257">
        <f>'Non-survey input values'!$B$31</f>
        <v>175.56</v>
      </c>
      <c r="U70" s="258">
        <f t="shared" si="0"/>
        <v>0</v>
      </c>
      <c r="V70" s="259">
        <f t="shared" si="1"/>
        <v>0</v>
      </c>
      <c r="W70" s="312">
        <f>'To &amp; from Edu- trip % summary'!G75</f>
        <v>0</v>
      </c>
      <c r="X70" s="314">
        <f>'To &amp; from Edu- trip % summary'!I75</f>
        <v>0</v>
      </c>
      <c r="Y70" s="260">
        <f t="shared" si="2"/>
        <v>0</v>
      </c>
      <c r="Z70" s="259">
        <f t="shared" si="3"/>
        <v>0</v>
      </c>
      <c r="AA70" s="312">
        <f>'To &amp; from Edu- trip % summary'!L75</f>
        <v>0</v>
      </c>
      <c r="AB70" s="314">
        <f>'To &amp; from Edu- trip % summary'!N75</f>
        <v>0</v>
      </c>
      <c r="AC70" s="260">
        <f t="shared" si="4"/>
        <v>0</v>
      </c>
      <c r="AD70" s="259">
        <f t="shared" si="5"/>
        <v>0</v>
      </c>
      <c r="AE70" s="312">
        <f>'To &amp; from Edu- trip % summary'!Q75</f>
        <v>0</v>
      </c>
      <c r="AF70" s="314">
        <f>'To &amp; from Edu- trip % summary'!S75</f>
        <v>0</v>
      </c>
      <c r="AG70" s="260">
        <f t="shared" si="6"/>
        <v>0</v>
      </c>
      <c r="AH70" s="259">
        <f t="shared" si="7"/>
        <v>0</v>
      </c>
      <c r="AI70" s="312">
        <f>'To &amp; from Edu- trip % summary'!V75</f>
        <v>0</v>
      </c>
      <c r="AJ70" s="314">
        <f>'To &amp; from Edu- trip % summary'!X75</f>
        <v>0</v>
      </c>
      <c r="AK70" s="260">
        <f t="shared" si="8"/>
        <v>0</v>
      </c>
      <c r="AL70" s="259">
        <f t="shared" si="9"/>
        <v>0</v>
      </c>
      <c r="AM70" s="312">
        <f>'To &amp; from Edu- trip % summary'!AA75</f>
        <v>0</v>
      </c>
      <c r="AN70" s="314">
        <f>'To &amp; from Edu- trip % summary'!AC75</f>
        <v>0</v>
      </c>
      <c r="AO70" s="260">
        <f t="shared" si="10"/>
        <v>0</v>
      </c>
      <c r="AP70" s="259">
        <f t="shared" si="11"/>
        <v>0</v>
      </c>
      <c r="AQ70" s="312">
        <f>'To &amp; from Edu- trip % summary'!AF75</f>
        <v>0</v>
      </c>
      <c r="AR70" s="314">
        <f>'To &amp; from Edu- trip % summary'!AH75</f>
        <v>0</v>
      </c>
      <c r="AS70" s="260">
        <f t="shared" si="12"/>
        <v>0</v>
      </c>
      <c r="AT70" s="259">
        <f t="shared" si="13"/>
        <v>0</v>
      </c>
      <c r="AU70" s="261"/>
      <c r="AV70" s="248"/>
      <c r="AW70" s="248"/>
      <c r="AX70" s="248"/>
      <c r="AY70" s="248"/>
    </row>
    <row r="71" spans="1:51" x14ac:dyDescent="0.2">
      <c r="A71" s="248"/>
      <c r="B71" s="248"/>
      <c r="C71" s="248"/>
      <c r="D71" s="248"/>
      <c r="E71" s="248"/>
      <c r="F71" s="248"/>
      <c r="G71" s="248"/>
      <c r="H71" s="248"/>
      <c r="I71" s="248"/>
      <c r="J71" s="248"/>
      <c r="K71" s="248"/>
      <c r="L71" s="248"/>
      <c r="M71" s="248"/>
      <c r="N71" s="248"/>
      <c r="O71" s="248"/>
      <c r="P71" s="248"/>
      <c r="Q71" s="296"/>
      <c r="R71" s="256">
        <f>'To &amp; from Edu- trip % summary'!B76</f>
        <v>0</v>
      </c>
      <c r="S71" s="313">
        <f>'To &amp; from Edu- trip % summary'!D76</f>
        <v>0</v>
      </c>
      <c r="T71" s="257">
        <f>'Non-survey input values'!$B$31</f>
        <v>175.56</v>
      </c>
      <c r="U71" s="258">
        <f t="shared" si="0"/>
        <v>0</v>
      </c>
      <c r="V71" s="259">
        <f t="shared" si="1"/>
        <v>0</v>
      </c>
      <c r="W71" s="312">
        <f>'To &amp; from Edu- trip % summary'!G76</f>
        <v>0</v>
      </c>
      <c r="X71" s="314">
        <f>'To &amp; from Edu- trip % summary'!I76</f>
        <v>0</v>
      </c>
      <c r="Y71" s="260">
        <f t="shared" si="2"/>
        <v>0</v>
      </c>
      <c r="Z71" s="259">
        <f t="shared" si="3"/>
        <v>0</v>
      </c>
      <c r="AA71" s="312">
        <f>'To &amp; from Edu- trip % summary'!L76</f>
        <v>0</v>
      </c>
      <c r="AB71" s="314">
        <f>'To &amp; from Edu- trip % summary'!N76</f>
        <v>0</v>
      </c>
      <c r="AC71" s="260">
        <f t="shared" si="4"/>
        <v>0</v>
      </c>
      <c r="AD71" s="259">
        <f t="shared" si="5"/>
        <v>0</v>
      </c>
      <c r="AE71" s="312">
        <f>'To &amp; from Edu- trip % summary'!Q76</f>
        <v>0</v>
      </c>
      <c r="AF71" s="314">
        <f>'To &amp; from Edu- trip % summary'!S76</f>
        <v>0</v>
      </c>
      <c r="AG71" s="260">
        <f t="shared" si="6"/>
        <v>0</v>
      </c>
      <c r="AH71" s="259">
        <f t="shared" si="7"/>
        <v>0</v>
      </c>
      <c r="AI71" s="312">
        <f>'To &amp; from Edu- trip % summary'!V76</f>
        <v>0</v>
      </c>
      <c r="AJ71" s="314">
        <f>'To &amp; from Edu- trip % summary'!X76</f>
        <v>0</v>
      </c>
      <c r="AK71" s="260">
        <f t="shared" si="8"/>
        <v>0</v>
      </c>
      <c r="AL71" s="259">
        <f t="shared" si="9"/>
        <v>0</v>
      </c>
      <c r="AM71" s="312">
        <f>'To &amp; from Edu- trip % summary'!AA76</f>
        <v>0</v>
      </c>
      <c r="AN71" s="314">
        <f>'To &amp; from Edu- trip % summary'!AC76</f>
        <v>0</v>
      </c>
      <c r="AO71" s="260">
        <f t="shared" si="10"/>
        <v>0</v>
      </c>
      <c r="AP71" s="259">
        <f t="shared" si="11"/>
        <v>0</v>
      </c>
      <c r="AQ71" s="312">
        <f>'To &amp; from Edu- trip % summary'!AF76</f>
        <v>0</v>
      </c>
      <c r="AR71" s="314">
        <f>'To &amp; from Edu- trip % summary'!AH76</f>
        <v>0</v>
      </c>
      <c r="AS71" s="260">
        <f t="shared" si="12"/>
        <v>0</v>
      </c>
      <c r="AT71" s="259">
        <f t="shared" si="13"/>
        <v>0</v>
      </c>
      <c r="AU71" s="261"/>
      <c r="AV71" s="248"/>
      <c r="AW71" s="248"/>
      <c r="AX71" s="248"/>
      <c r="AY71" s="248"/>
    </row>
    <row r="72" spans="1:51" x14ac:dyDescent="0.2">
      <c r="A72" s="248"/>
      <c r="B72" s="248"/>
      <c r="C72" s="248"/>
      <c r="D72" s="248"/>
      <c r="E72" s="248"/>
      <c r="F72" s="248"/>
      <c r="G72" s="248"/>
      <c r="H72" s="248"/>
      <c r="I72" s="248"/>
      <c r="J72" s="248"/>
      <c r="K72" s="248"/>
      <c r="L72" s="248"/>
      <c r="M72" s="248"/>
      <c r="N72" s="248"/>
      <c r="O72" s="248"/>
      <c r="P72" s="248"/>
      <c r="Q72" s="296"/>
      <c r="R72" s="256">
        <f>'To &amp; from Edu- trip % summary'!B77</f>
        <v>0</v>
      </c>
      <c r="S72" s="313">
        <f>'To &amp; from Edu- trip % summary'!D77</f>
        <v>0</v>
      </c>
      <c r="T72" s="257">
        <f>'Non-survey input values'!$B$31</f>
        <v>175.56</v>
      </c>
      <c r="U72" s="258">
        <f t="shared" si="0"/>
        <v>0</v>
      </c>
      <c r="V72" s="259">
        <f t="shared" si="1"/>
        <v>0</v>
      </c>
      <c r="W72" s="312">
        <f>'To &amp; from Edu- trip % summary'!G77</f>
        <v>0</v>
      </c>
      <c r="X72" s="314">
        <f>'To &amp; from Edu- trip % summary'!I77</f>
        <v>0</v>
      </c>
      <c r="Y72" s="260">
        <f t="shared" si="2"/>
        <v>0</v>
      </c>
      <c r="Z72" s="259">
        <f t="shared" si="3"/>
        <v>0</v>
      </c>
      <c r="AA72" s="312">
        <f>'To &amp; from Edu- trip % summary'!L77</f>
        <v>0</v>
      </c>
      <c r="AB72" s="314">
        <f>'To &amp; from Edu- trip % summary'!N77</f>
        <v>0</v>
      </c>
      <c r="AC72" s="260">
        <f t="shared" si="4"/>
        <v>0</v>
      </c>
      <c r="AD72" s="259">
        <f t="shared" si="5"/>
        <v>0</v>
      </c>
      <c r="AE72" s="312">
        <f>'To &amp; from Edu- trip % summary'!Q77</f>
        <v>0</v>
      </c>
      <c r="AF72" s="314">
        <f>'To &amp; from Edu- trip % summary'!S77</f>
        <v>0</v>
      </c>
      <c r="AG72" s="260">
        <f t="shared" si="6"/>
        <v>0</v>
      </c>
      <c r="AH72" s="259">
        <f t="shared" si="7"/>
        <v>0</v>
      </c>
      <c r="AI72" s="312">
        <f>'To &amp; from Edu- trip % summary'!V77</f>
        <v>0</v>
      </c>
      <c r="AJ72" s="314">
        <f>'To &amp; from Edu- trip % summary'!X77</f>
        <v>0</v>
      </c>
      <c r="AK72" s="260">
        <f t="shared" si="8"/>
        <v>0</v>
      </c>
      <c r="AL72" s="259">
        <f t="shared" si="9"/>
        <v>0</v>
      </c>
      <c r="AM72" s="312">
        <f>'To &amp; from Edu- trip % summary'!AA77</f>
        <v>0</v>
      </c>
      <c r="AN72" s="314">
        <f>'To &amp; from Edu- trip % summary'!AC77</f>
        <v>0</v>
      </c>
      <c r="AO72" s="260">
        <f t="shared" si="10"/>
        <v>0</v>
      </c>
      <c r="AP72" s="259">
        <f t="shared" si="11"/>
        <v>0</v>
      </c>
      <c r="AQ72" s="312">
        <f>'To &amp; from Edu- trip % summary'!AF77</f>
        <v>0</v>
      </c>
      <c r="AR72" s="314">
        <f>'To &amp; from Edu- trip % summary'!AH77</f>
        <v>0</v>
      </c>
      <c r="AS72" s="260">
        <f t="shared" si="12"/>
        <v>0</v>
      </c>
      <c r="AT72" s="259">
        <f t="shared" si="13"/>
        <v>0</v>
      </c>
      <c r="AU72" s="261"/>
      <c r="AV72" s="248"/>
      <c r="AW72" s="248"/>
      <c r="AX72" s="248"/>
      <c r="AY72" s="248"/>
    </row>
    <row r="73" spans="1:51" x14ac:dyDescent="0.2">
      <c r="A73" s="248"/>
      <c r="B73" s="248"/>
      <c r="C73" s="248"/>
      <c r="D73" s="248"/>
      <c r="E73" s="248"/>
      <c r="F73" s="248"/>
      <c r="G73" s="248"/>
      <c r="H73" s="248"/>
      <c r="I73" s="248"/>
      <c r="J73" s="248"/>
      <c r="K73" s="248"/>
      <c r="L73" s="248"/>
      <c r="M73" s="248"/>
      <c r="N73" s="248"/>
      <c r="O73" s="248"/>
      <c r="P73" s="248"/>
      <c r="Q73" s="296"/>
      <c r="R73" s="256">
        <f>'To &amp; from Edu- trip % summary'!B78</f>
        <v>0</v>
      </c>
      <c r="S73" s="313">
        <f>'To &amp; from Edu- trip % summary'!D78</f>
        <v>0</v>
      </c>
      <c r="T73" s="257">
        <f>'Non-survey input values'!$B$31</f>
        <v>175.56</v>
      </c>
      <c r="U73" s="258">
        <f t="shared" si="0"/>
        <v>0</v>
      </c>
      <c r="V73" s="259">
        <f t="shared" si="1"/>
        <v>0</v>
      </c>
      <c r="W73" s="312">
        <f>'To &amp; from Edu- trip % summary'!G78</f>
        <v>0</v>
      </c>
      <c r="X73" s="314">
        <f>'To &amp; from Edu- trip % summary'!I78</f>
        <v>0</v>
      </c>
      <c r="Y73" s="260">
        <f t="shared" si="2"/>
        <v>0</v>
      </c>
      <c r="Z73" s="259">
        <f t="shared" si="3"/>
        <v>0</v>
      </c>
      <c r="AA73" s="312">
        <f>'To &amp; from Edu- trip % summary'!L78</f>
        <v>0</v>
      </c>
      <c r="AB73" s="314">
        <f>'To &amp; from Edu- trip % summary'!N78</f>
        <v>0</v>
      </c>
      <c r="AC73" s="260">
        <f t="shared" si="4"/>
        <v>0</v>
      </c>
      <c r="AD73" s="259">
        <f t="shared" si="5"/>
        <v>0</v>
      </c>
      <c r="AE73" s="312">
        <f>'To &amp; from Edu- trip % summary'!Q78</f>
        <v>0</v>
      </c>
      <c r="AF73" s="314">
        <f>'To &amp; from Edu- trip % summary'!S78</f>
        <v>0</v>
      </c>
      <c r="AG73" s="260">
        <f t="shared" si="6"/>
        <v>0</v>
      </c>
      <c r="AH73" s="259">
        <f t="shared" si="7"/>
        <v>0</v>
      </c>
      <c r="AI73" s="312">
        <f>'To &amp; from Edu- trip % summary'!V78</f>
        <v>0</v>
      </c>
      <c r="AJ73" s="314">
        <f>'To &amp; from Edu- trip % summary'!X78</f>
        <v>0</v>
      </c>
      <c r="AK73" s="260">
        <f t="shared" si="8"/>
        <v>0</v>
      </c>
      <c r="AL73" s="259">
        <f t="shared" si="9"/>
        <v>0</v>
      </c>
      <c r="AM73" s="312">
        <f>'To &amp; from Edu- trip % summary'!AA78</f>
        <v>0</v>
      </c>
      <c r="AN73" s="314">
        <f>'To &amp; from Edu- trip % summary'!AC78</f>
        <v>0</v>
      </c>
      <c r="AO73" s="260">
        <f t="shared" si="10"/>
        <v>0</v>
      </c>
      <c r="AP73" s="259">
        <f t="shared" si="11"/>
        <v>0</v>
      </c>
      <c r="AQ73" s="312">
        <f>'To &amp; from Edu- trip % summary'!AF78</f>
        <v>0</v>
      </c>
      <c r="AR73" s="314">
        <f>'To &amp; from Edu- trip % summary'!AH78</f>
        <v>0</v>
      </c>
      <c r="AS73" s="260">
        <f t="shared" si="12"/>
        <v>0</v>
      </c>
      <c r="AT73" s="259">
        <f t="shared" si="13"/>
        <v>0</v>
      </c>
      <c r="AU73" s="261"/>
      <c r="AV73" s="248"/>
      <c r="AW73" s="248"/>
      <c r="AX73" s="248"/>
      <c r="AY73" s="248"/>
    </row>
    <row r="74" spans="1:51" x14ac:dyDescent="0.2">
      <c r="A74" s="248"/>
      <c r="B74" s="248"/>
      <c r="C74" s="248"/>
      <c r="D74" s="248"/>
      <c r="E74" s="248"/>
      <c r="F74" s="248"/>
      <c r="G74" s="248"/>
      <c r="H74" s="248"/>
      <c r="I74" s="248"/>
      <c r="J74" s="248"/>
      <c r="K74" s="248"/>
      <c r="L74" s="248"/>
      <c r="M74" s="248"/>
      <c r="N74" s="248"/>
      <c r="O74" s="248"/>
      <c r="P74" s="248"/>
      <c r="Q74" s="296"/>
      <c r="R74" s="256">
        <f>'To &amp; from Edu- trip % summary'!B79</f>
        <v>0</v>
      </c>
      <c r="S74" s="313">
        <f>'To &amp; from Edu- trip % summary'!D79</f>
        <v>0</v>
      </c>
      <c r="T74" s="257">
        <f>'Non-survey input values'!$B$31</f>
        <v>175.56</v>
      </c>
      <c r="U74" s="258">
        <f t="shared" si="0"/>
        <v>0</v>
      </c>
      <c r="V74" s="259">
        <f t="shared" si="1"/>
        <v>0</v>
      </c>
      <c r="W74" s="312">
        <f>'To &amp; from Edu- trip % summary'!G79</f>
        <v>0</v>
      </c>
      <c r="X74" s="314">
        <f>'To &amp; from Edu- trip % summary'!I79</f>
        <v>0</v>
      </c>
      <c r="Y74" s="260">
        <f t="shared" si="2"/>
        <v>0</v>
      </c>
      <c r="Z74" s="259">
        <f t="shared" si="3"/>
        <v>0</v>
      </c>
      <c r="AA74" s="312">
        <f>'To &amp; from Edu- trip % summary'!L79</f>
        <v>0</v>
      </c>
      <c r="AB74" s="314">
        <f>'To &amp; from Edu- trip % summary'!N79</f>
        <v>0</v>
      </c>
      <c r="AC74" s="260">
        <f t="shared" si="4"/>
        <v>0</v>
      </c>
      <c r="AD74" s="259">
        <f t="shared" si="5"/>
        <v>0</v>
      </c>
      <c r="AE74" s="312">
        <f>'To &amp; from Edu- trip % summary'!Q79</f>
        <v>0</v>
      </c>
      <c r="AF74" s="314">
        <f>'To &amp; from Edu- trip % summary'!S79</f>
        <v>0</v>
      </c>
      <c r="AG74" s="260">
        <f t="shared" si="6"/>
        <v>0</v>
      </c>
      <c r="AH74" s="259">
        <f t="shared" si="7"/>
        <v>0</v>
      </c>
      <c r="AI74" s="312">
        <f>'To &amp; from Edu- trip % summary'!V79</f>
        <v>0</v>
      </c>
      <c r="AJ74" s="314">
        <f>'To &amp; from Edu- trip % summary'!X79</f>
        <v>0</v>
      </c>
      <c r="AK74" s="260">
        <f t="shared" si="8"/>
        <v>0</v>
      </c>
      <c r="AL74" s="259">
        <f t="shared" si="9"/>
        <v>0</v>
      </c>
      <c r="AM74" s="312">
        <f>'To &amp; from Edu- trip % summary'!AA79</f>
        <v>0</v>
      </c>
      <c r="AN74" s="314">
        <f>'To &amp; from Edu- trip % summary'!AC79</f>
        <v>0</v>
      </c>
      <c r="AO74" s="260">
        <f t="shared" si="10"/>
        <v>0</v>
      </c>
      <c r="AP74" s="259">
        <f t="shared" si="11"/>
        <v>0</v>
      </c>
      <c r="AQ74" s="312">
        <f>'To &amp; from Edu- trip % summary'!AF79</f>
        <v>0</v>
      </c>
      <c r="AR74" s="314">
        <f>'To &amp; from Edu- trip % summary'!AH79</f>
        <v>0</v>
      </c>
      <c r="AS74" s="260">
        <f t="shared" si="12"/>
        <v>0</v>
      </c>
      <c r="AT74" s="259">
        <f t="shared" si="13"/>
        <v>0</v>
      </c>
      <c r="AU74" s="261"/>
      <c r="AV74" s="248"/>
      <c r="AW74" s="248"/>
      <c r="AX74" s="248"/>
      <c r="AY74" s="248"/>
    </row>
    <row r="75" spans="1:51" x14ac:dyDescent="0.2">
      <c r="A75" s="248"/>
      <c r="B75" s="248"/>
      <c r="C75" s="248"/>
      <c r="D75" s="248"/>
      <c r="E75" s="248"/>
      <c r="F75" s="248"/>
      <c r="G75" s="248"/>
      <c r="H75" s="248"/>
      <c r="I75" s="248"/>
      <c r="J75" s="248"/>
      <c r="K75" s="248"/>
      <c r="L75" s="248"/>
      <c r="M75" s="248"/>
      <c r="N75" s="248"/>
      <c r="O75" s="248"/>
      <c r="P75" s="248"/>
      <c r="Q75" s="296"/>
      <c r="R75" s="256">
        <f>'To &amp; from Edu- trip % summary'!B80</f>
        <v>0</v>
      </c>
      <c r="S75" s="313">
        <f>'To &amp; from Edu- trip % summary'!D80</f>
        <v>0</v>
      </c>
      <c r="T75" s="257">
        <f>'Non-survey input values'!$B$31</f>
        <v>175.56</v>
      </c>
      <c r="U75" s="258">
        <f t="shared" si="0"/>
        <v>0</v>
      </c>
      <c r="V75" s="259">
        <f t="shared" si="1"/>
        <v>0</v>
      </c>
      <c r="W75" s="312">
        <f>'To &amp; from Edu- trip % summary'!G80</f>
        <v>0</v>
      </c>
      <c r="X75" s="314">
        <f>'To &amp; from Edu- trip % summary'!I80</f>
        <v>0</v>
      </c>
      <c r="Y75" s="260">
        <f t="shared" si="2"/>
        <v>0</v>
      </c>
      <c r="Z75" s="259">
        <f t="shared" si="3"/>
        <v>0</v>
      </c>
      <c r="AA75" s="312">
        <f>'To &amp; from Edu- trip % summary'!L80</f>
        <v>0</v>
      </c>
      <c r="AB75" s="314">
        <f>'To &amp; from Edu- trip % summary'!N80</f>
        <v>0</v>
      </c>
      <c r="AC75" s="260">
        <f t="shared" si="4"/>
        <v>0</v>
      </c>
      <c r="AD75" s="259">
        <f t="shared" si="5"/>
        <v>0</v>
      </c>
      <c r="AE75" s="312">
        <f>'To &amp; from Edu- trip % summary'!Q80</f>
        <v>0</v>
      </c>
      <c r="AF75" s="314">
        <f>'To &amp; from Edu- trip % summary'!S80</f>
        <v>0</v>
      </c>
      <c r="AG75" s="260">
        <f t="shared" si="6"/>
        <v>0</v>
      </c>
      <c r="AH75" s="259">
        <f t="shared" si="7"/>
        <v>0</v>
      </c>
      <c r="AI75" s="312">
        <f>'To &amp; from Edu- trip % summary'!V80</f>
        <v>0</v>
      </c>
      <c r="AJ75" s="314">
        <f>'To &amp; from Edu- trip % summary'!X80</f>
        <v>0</v>
      </c>
      <c r="AK75" s="260">
        <f t="shared" si="8"/>
        <v>0</v>
      </c>
      <c r="AL75" s="259">
        <f t="shared" si="9"/>
        <v>0</v>
      </c>
      <c r="AM75" s="312">
        <f>'To &amp; from Edu- trip % summary'!AA80</f>
        <v>0</v>
      </c>
      <c r="AN75" s="314">
        <f>'To &amp; from Edu- trip % summary'!AC80</f>
        <v>0</v>
      </c>
      <c r="AO75" s="260">
        <f t="shared" si="10"/>
        <v>0</v>
      </c>
      <c r="AP75" s="259">
        <f t="shared" si="11"/>
        <v>0</v>
      </c>
      <c r="AQ75" s="312">
        <f>'To &amp; from Edu- trip % summary'!AF80</f>
        <v>0</v>
      </c>
      <c r="AR75" s="314">
        <f>'To &amp; from Edu- trip % summary'!AH80</f>
        <v>0</v>
      </c>
      <c r="AS75" s="260">
        <f t="shared" si="12"/>
        <v>0</v>
      </c>
      <c r="AT75" s="259">
        <f t="shared" si="13"/>
        <v>0</v>
      </c>
      <c r="AU75" s="261"/>
      <c r="AV75" s="248"/>
      <c r="AW75" s="248"/>
      <c r="AX75" s="248"/>
      <c r="AY75" s="248"/>
    </row>
    <row r="76" spans="1:51" x14ac:dyDescent="0.2">
      <c r="A76" s="248"/>
      <c r="B76" s="248"/>
      <c r="C76" s="248"/>
      <c r="D76" s="248"/>
      <c r="E76" s="248"/>
      <c r="F76" s="248"/>
      <c r="G76" s="248"/>
      <c r="H76" s="248"/>
      <c r="I76" s="248"/>
      <c r="J76" s="248"/>
      <c r="K76" s="248"/>
      <c r="L76" s="248"/>
      <c r="M76" s="248"/>
      <c r="N76" s="248"/>
      <c r="O76" s="248"/>
      <c r="P76" s="248"/>
      <c r="Q76" s="296"/>
      <c r="R76" s="256">
        <f>'To &amp; from Edu- trip % summary'!B81</f>
        <v>0</v>
      </c>
      <c r="S76" s="313">
        <f>'To &amp; from Edu- trip % summary'!D81</f>
        <v>0</v>
      </c>
      <c r="T76" s="257">
        <f>'Non-survey input values'!$B$31</f>
        <v>175.56</v>
      </c>
      <c r="U76" s="258">
        <f t="shared" ref="U76:U139" si="14">R76/5</f>
        <v>0</v>
      </c>
      <c r="V76" s="259">
        <f t="shared" ref="V76:V139" si="15">$B$5*$S76*$T76*U76</f>
        <v>0</v>
      </c>
      <c r="W76" s="312">
        <f>'To &amp; from Edu- trip % summary'!G81</f>
        <v>0</v>
      </c>
      <c r="X76" s="314">
        <f>'To &amp; from Edu- trip % summary'!I81</f>
        <v>0</v>
      </c>
      <c r="Y76" s="260">
        <f t="shared" ref="Y76:Y139" si="16">W76/5</f>
        <v>0</v>
      </c>
      <c r="Z76" s="259">
        <f t="shared" ref="Z76:Z139" si="17">$B$5*$X76*$T76*Y76</f>
        <v>0</v>
      </c>
      <c r="AA76" s="312">
        <f>'To &amp; from Edu- trip % summary'!L81</f>
        <v>0</v>
      </c>
      <c r="AB76" s="314">
        <f>'To &amp; from Edu- trip % summary'!N81</f>
        <v>0</v>
      </c>
      <c r="AC76" s="260">
        <f t="shared" ref="AC76:AC139" si="18">AA76/5</f>
        <v>0</v>
      </c>
      <c r="AD76" s="259">
        <f t="shared" ref="AD76:AD139" si="19">$B$5*$AB76*$T76*AC76</f>
        <v>0</v>
      </c>
      <c r="AE76" s="312">
        <f>'To &amp; from Edu- trip % summary'!Q81</f>
        <v>0</v>
      </c>
      <c r="AF76" s="314">
        <f>'To &amp; from Edu- trip % summary'!S81</f>
        <v>0</v>
      </c>
      <c r="AG76" s="260">
        <f t="shared" ref="AG76:AG139" si="20">AE76/5</f>
        <v>0</v>
      </c>
      <c r="AH76" s="259">
        <f t="shared" ref="AH76:AH139" si="21">$B$5*$AF76*$T76*AG76</f>
        <v>0</v>
      </c>
      <c r="AI76" s="312">
        <f>'To &amp; from Edu- trip % summary'!V81</f>
        <v>0</v>
      </c>
      <c r="AJ76" s="314">
        <f>'To &amp; from Edu- trip % summary'!X81</f>
        <v>0</v>
      </c>
      <c r="AK76" s="260">
        <f t="shared" ref="AK76:AK139" si="22">AI76/5</f>
        <v>0</v>
      </c>
      <c r="AL76" s="259">
        <f t="shared" ref="AL76:AL139" si="23">$B$5*$AJ76*$T76*AK76</f>
        <v>0</v>
      </c>
      <c r="AM76" s="312">
        <f>'To &amp; from Edu- trip % summary'!AA81</f>
        <v>0</v>
      </c>
      <c r="AN76" s="314">
        <f>'To &amp; from Edu- trip % summary'!AC81</f>
        <v>0</v>
      </c>
      <c r="AO76" s="260">
        <f t="shared" ref="AO76:AO139" si="24">AM76/5</f>
        <v>0</v>
      </c>
      <c r="AP76" s="259">
        <f t="shared" ref="AP76:AP139" si="25">$B$5*$AN76*$T76*AO76</f>
        <v>0</v>
      </c>
      <c r="AQ76" s="312">
        <f>'To &amp; from Edu- trip % summary'!AF81</f>
        <v>0</v>
      </c>
      <c r="AR76" s="314">
        <f>'To &amp; from Edu- trip % summary'!AH81</f>
        <v>0</v>
      </c>
      <c r="AS76" s="260">
        <f t="shared" ref="AS76:AS139" si="26">AQ76/5</f>
        <v>0</v>
      </c>
      <c r="AT76" s="259">
        <f t="shared" ref="AT76:AT139" si="27">$B$5*$AR76*$T76*AS76</f>
        <v>0</v>
      </c>
      <c r="AU76" s="261"/>
      <c r="AV76" s="248"/>
      <c r="AW76" s="248"/>
      <c r="AX76" s="248"/>
      <c r="AY76" s="248"/>
    </row>
    <row r="77" spans="1:51" x14ac:dyDescent="0.2">
      <c r="A77" s="248"/>
      <c r="B77" s="248"/>
      <c r="C77" s="248"/>
      <c r="D77" s="248"/>
      <c r="E77" s="248"/>
      <c r="F77" s="248"/>
      <c r="G77" s="248"/>
      <c r="H77" s="248"/>
      <c r="I77" s="248"/>
      <c r="J77" s="248"/>
      <c r="K77" s="248"/>
      <c r="L77" s="248"/>
      <c r="M77" s="248"/>
      <c r="N77" s="248"/>
      <c r="O77" s="248"/>
      <c r="P77" s="248"/>
      <c r="Q77" s="296"/>
      <c r="R77" s="256">
        <f>'To &amp; from Edu- trip % summary'!B82</f>
        <v>0</v>
      </c>
      <c r="S77" s="313">
        <f>'To &amp; from Edu- trip % summary'!D82</f>
        <v>0</v>
      </c>
      <c r="T77" s="257">
        <f>'Non-survey input values'!$B$31</f>
        <v>175.56</v>
      </c>
      <c r="U77" s="258">
        <f t="shared" si="14"/>
        <v>0</v>
      </c>
      <c r="V77" s="259">
        <f t="shared" si="15"/>
        <v>0</v>
      </c>
      <c r="W77" s="312">
        <f>'To &amp; from Edu- trip % summary'!G82</f>
        <v>0</v>
      </c>
      <c r="X77" s="314">
        <f>'To &amp; from Edu- trip % summary'!I82</f>
        <v>0</v>
      </c>
      <c r="Y77" s="260">
        <f t="shared" si="16"/>
        <v>0</v>
      </c>
      <c r="Z77" s="259">
        <f t="shared" si="17"/>
        <v>0</v>
      </c>
      <c r="AA77" s="312">
        <f>'To &amp; from Edu- trip % summary'!L82</f>
        <v>0</v>
      </c>
      <c r="AB77" s="314">
        <f>'To &amp; from Edu- trip % summary'!N82</f>
        <v>0</v>
      </c>
      <c r="AC77" s="260">
        <f t="shared" si="18"/>
        <v>0</v>
      </c>
      <c r="AD77" s="259">
        <f t="shared" si="19"/>
        <v>0</v>
      </c>
      <c r="AE77" s="312">
        <f>'To &amp; from Edu- trip % summary'!Q82</f>
        <v>0</v>
      </c>
      <c r="AF77" s="314">
        <f>'To &amp; from Edu- trip % summary'!S82</f>
        <v>0</v>
      </c>
      <c r="AG77" s="260">
        <f t="shared" si="20"/>
        <v>0</v>
      </c>
      <c r="AH77" s="259">
        <f t="shared" si="21"/>
        <v>0</v>
      </c>
      <c r="AI77" s="312">
        <f>'To &amp; from Edu- trip % summary'!V82</f>
        <v>0</v>
      </c>
      <c r="AJ77" s="314">
        <f>'To &amp; from Edu- trip % summary'!X82</f>
        <v>0</v>
      </c>
      <c r="AK77" s="260">
        <f t="shared" si="22"/>
        <v>0</v>
      </c>
      <c r="AL77" s="259">
        <f t="shared" si="23"/>
        <v>0</v>
      </c>
      <c r="AM77" s="312">
        <f>'To &amp; from Edu- trip % summary'!AA82</f>
        <v>0</v>
      </c>
      <c r="AN77" s="314">
        <f>'To &amp; from Edu- trip % summary'!AC82</f>
        <v>0</v>
      </c>
      <c r="AO77" s="260">
        <f t="shared" si="24"/>
        <v>0</v>
      </c>
      <c r="AP77" s="259">
        <f t="shared" si="25"/>
        <v>0</v>
      </c>
      <c r="AQ77" s="312">
        <f>'To &amp; from Edu- trip % summary'!AF82</f>
        <v>0</v>
      </c>
      <c r="AR77" s="314">
        <f>'To &amp; from Edu- trip % summary'!AH82</f>
        <v>0</v>
      </c>
      <c r="AS77" s="260">
        <f t="shared" si="26"/>
        <v>0</v>
      </c>
      <c r="AT77" s="259">
        <f t="shared" si="27"/>
        <v>0</v>
      </c>
      <c r="AU77" s="261"/>
      <c r="AV77" s="248"/>
      <c r="AW77" s="248"/>
      <c r="AX77" s="248"/>
      <c r="AY77" s="248"/>
    </row>
    <row r="78" spans="1:51" x14ac:dyDescent="0.2">
      <c r="A78" s="248"/>
      <c r="B78" s="248"/>
      <c r="C78" s="248"/>
      <c r="D78" s="248"/>
      <c r="E78" s="248"/>
      <c r="F78" s="248"/>
      <c r="G78" s="248"/>
      <c r="H78" s="248"/>
      <c r="I78" s="248"/>
      <c r="J78" s="248"/>
      <c r="K78" s="248"/>
      <c r="L78" s="248"/>
      <c r="M78" s="248"/>
      <c r="N78" s="248"/>
      <c r="O78" s="248"/>
      <c r="P78" s="248"/>
      <c r="Q78" s="296"/>
      <c r="R78" s="256">
        <f>'To &amp; from Edu- trip % summary'!B83</f>
        <v>0</v>
      </c>
      <c r="S78" s="313">
        <f>'To &amp; from Edu- trip % summary'!D83</f>
        <v>0</v>
      </c>
      <c r="T78" s="257">
        <f>'Non-survey input values'!$B$31</f>
        <v>175.56</v>
      </c>
      <c r="U78" s="258">
        <f t="shared" si="14"/>
        <v>0</v>
      </c>
      <c r="V78" s="259">
        <f t="shared" si="15"/>
        <v>0</v>
      </c>
      <c r="W78" s="312">
        <f>'To &amp; from Edu- trip % summary'!G83</f>
        <v>0</v>
      </c>
      <c r="X78" s="314">
        <f>'To &amp; from Edu- trip % summary'!I83</f>
        <v>0</v>
      </c>
      <c r="Y78" s="260">
        <f t="shared" si="16"/>
        <v>0</v>
      </c>
      <c r="Z78" s="259">
        <f t="shared" si="17"/>
        <v>0</v>
      </c>
      <c r="AA78" s="312">
        <f>'To &amp; from Edu- trip % summary'!L83</f>
        <v>0</v>
      </c>
      <c r="AB78" s="314">
        <f>'To &amp; from Edu- trip % summary'!N83</f>
        <v>0</v>
      </c>
      <c r="AC78" s="260">
        <f t="shared" si="18"/>
        <v>0</v>
      </c>
      <c r="AD78" s="259">
        <f t="shared" si="19"/>
        <v>0</v>
      </c>
      <c r="AE78" s="312">
        <f>'To &amp; from Edu- trip % summary'!Q83</f>
        <v>0</v>
      </c>
      <c r="AF78" s="314">
        <f>'To &amp; from Edu- trip % summary'!S83</f>
        <v>0</v>
      </c>
      <c r="AG78" s="260">
        <f t="shared" si="20"/>
        <v>0</v>
      </c>
      <c r="AH78" s="259">
        <f t="shared" si="21"/>
        <v>0</v>
      </c>
      <c r="AI78" s="312">
        <f>'To &amp; from Edu- trip % summary'!V83</f>
        <v>0</v>
      </c>
      <c r="AJ78" s="314">
        <f>'To &amp; from Edu- trip % summary'!X83</f>
        <v>0</v>
      </c>
      <c r="AK78" s="260">
        <f t="shared" si="22"/>
        <v>0</v>
      </c>
      <c r="AL78" s="259">
        <f t="shared" si="23"/>
        <v>0</v>
      </c>
      <c r="AM78" s="312">
        <f>'To &amp; from Edu- trip % summary'!AA83</f>
        <v>0</v>
      </c>
      <c r="AN78" s="314">
        <f>'To &amp; from Edu- trip % summary'!AC83</f>
        <v>0</v>
      </c>
      <c r="AO78" s="260">
        <f t="shared" si="24"/>
        <v>0</v>
      </c>
      <c r="AP78" s="259">
        <f t="shared" si="25"/>
        <v>0</v>
      </c>
      <c r="AQ78" s="312">
        <f>'To &amp; from Edu- trip % summary'!AF83</f>
        <v>0</v>
      </c>
      <c r="AR78" s="314">
        <f>'To &amp; from Edu- trip % summary'!AH83</f>
        <v>0</v>
      </c>
      <c r="AS78" s="260">
        <f t="shared" si="26"/>
        <v>0</v>
      </c>
      <c r="AT78" s="259">
        <f t="shared" si="27"/>
        <v>0</v>
      </c>
      <c r="AU78" s="261"/>
      <c r="AV78" s="248"/>
      <c r="AW78" s="248"/>
      <c r="AX78" s="248"/>
      <c r="AY78" s="248"/>
    </row>
    <row r="79" spans="1:51" x14ac:dyDescent="0.2">
      <c r="A79" s="248"/>
      <c r="B79" s="248"/>
      <c r="C79" s="248"/>
      <c r="D79" s="248"/>
      <c r="E79" s="248"/>
      <c r="F79" s="248"/>
      <c r="G79" s="248"/>
      <c r="H79" s="248"/>
      <c r="I79" s="248"/>
      <c r="J79" s="248"/>
      <c r="K79" s="248"/>
      <c r="L79" s="248"/>
      <c r="M79" s="248"/>
      <c r="N79" s="248"/>
      <c r="O79" s="248"/>
      <c r="P79" s="248"/>
      <c r="Q79" s="296"/>
      <c r="R79" s="256">
        <f>'To &amp; from Edu- trip % summary'!B84</f>
        <v>0</v>
      </c>
      <c r="S79" s="313">
        <f>'To &amp; from Edu- trip % summary'!D84</f>
        <v>0</v>
      </c>
      <c r="T79" s="257">
        <f>'Non-survey input values'!$B$31</f>
        <v>175.56</v>
      </c>
      <c r="U79" s="258">
        <f t="shared" si="14"/>
        <v>0</v>
      </c>
      <c r="V79" s="259">
        <f t="shared" si="15"/>
        <v>0</v>
      </c>
      <c r="W79" s="312">
        <f>'To &amp; from Edu- trip % summary'!G84</f>
        <v>0</v>
      </c>
      <c r="X79" s="314">
        <f>'To &amp; from Edu- trip % summary'!I84</f>
        <v>0</v>
      </c>
      <c r="Y79" s="260">
        <f t="shared" si="16"/>
        <v>0</v>
      </c>
      <c r="Z79" s="259">
        <f t="shared" si="17"/>
        <v>0</v>
      </c>
      <c r="AA79" s="312">
        <f>'To &amp; from Edu- trip % summary'!L84</f>
        <v>0</v>
      </c>
      <c r="AB79" s="314">
        <f>'To &amp; from Edu- trip % summary'!N84</f>
        <v>0</v>
      </c>
      <c r="AC79" s="260">
        <f t="shared" si="18"/>
        <v>0</v>
      </c>
      <c r="AD79" s="259">
        <f t="shared" si="19"/>
        <v>0</v>
      </c>
      <c r="AE79" s="312">
        <f>'To &amp; from Edu- trip % summary'!Q84</f>
        <v>0</v>
      </c>
      <c r="AF79" s="314">
        <f>'To &amp; from Edu- trip % summary'!S84</f>
        <v>0</v>
      </c>
      <c r="AG79" s="260">
        <f t="shared" si="20"/>
        <v>0</v>
      </c>
      <c r="AH79" s="259">
        <f t="shared" si="21"/>
        <v>0</v>
      </c>
      <c r="AI79" s="312">
        <f>'To &amp; from Edu- trip % summary'!V84</f>
        <v>0</v>
      </c>
      <c r="AJ79" s="314">
        <f>'To &amp; from Edu- trip % summary'!X84</f>
        <v>0</v>
      </c>
      <c r="AK79" s="260">
        <f t="shared" si="22"/>
        <v>0</v>
      </c>
      <c r="AL79" s="259">
        <f t="shared" si="23"/>
        <v>0</v>
      </c>
      <c r="AM79" s="312">
        <f>'To &amp; from Edu- trip % summary'!AA84</f>
        <v>0</v>
      </c>
      <c r="AN79" s="314">
        <f>'To &amp; from Edu- trip % summary'!AC84</f>
        <v>0</v>
      </c>
      <c r="AO79" s="260">
        <f t="shared" si="24"/>
        <v>0</v>
      </c>
      <c r="AP79" s="259">
        <f t="shared" si="25"/>
        <v>0</v>
      </c>
      <c r="AQ79" s="312">
        <f>'To &amp; from Edu- trip % summary'!AF84</f>
        <v>0</v>
      </c>
      <c r="AR79" s="314">
        <f>'To &amp; from Edu- trip % summary'!AH84</f>
        <v>0</v>
      </c>
      <c r="AS79" s="260">
        <f t="shared" si="26"/>
        <v>0</v>
      </c>
      <c r="AT79" s="259">
        <f t="shared" si="27"/>
        <v>0</v>
      </c>
      <c r="AU79" s="261"/>
      <c r="AV79" s="248"/>
      <c r="AW79" s="248"/>
      <c r="AX79" s="248"/>
      <c r="AY79" s="248"/>
    </row>
    <row r="80" spans="1:51" x14ac:dyDescent="0.2">
      <c r="A80" s="248"/>
      <c r="B80" s="248"/>
      <c r="C80" s="248"/>
      <c r="D80" s="248"/>
      <c r="E80" s="248"/>
      <c r="F80" s="248"/>
      <c r="G80" s="248"/>
      <c r="H80" s="248"/>
      <c r="I80" s="248"/>
      <c r="J80" s="248"/>
      <c r="K80" s="248"/>
      <c r="L80" s="248"/>
      <c r="M80" s="248"/>
      <c r="N80" s="248"/>
      <c r="O80" s="248"/>
      <c r="P80" s="248"/>
      <c r="Q80" s="296"/>
      <c r="R80" s="256">
        <f>'To &amp; from Edu- trip % summary'!B85</f>
        <v>0</v>
      </c>
      <c r="S80" s="313">
        <f>'To &amp; from Edu- trip % summary'!D85</f>
        <v>0</v>
      </c>
      <c r="T80" s="257">
        <f>'Non-survey input values'!$B$31</f>
        <v>175.56</v>
      </c>
      <c r="U80" s="258">
        <f t="shared" si="14"/>
        <v>0</v>
      </c>
      <c r="V80" s="259">
        <f t="shared" si="15"/>
        <v>0</v>
      </c>
      <c r="W80" s="312">
        <f>'To &amp; from Edu- trip % summary'!G85</f>
        <v>0</v>
      </c>
      <c r="X80" s="314">
        <f>'To &amp; from Edu- trip % summary'!I85</f>
        <v>0</v>
      </c>
      <c r="Y80" s="260">
        <f t="shared" si="16"/>
        <v>0</v>
      </c>
      <c r="Z80" s="259">
        <f t="shared" si="17"/>
        <v>0</v>
      </c>
      <c r="AA80" s="312">
        <f>'To &amp; from Edu- trip % summary'!L85</f>
        <v>0</v>
      </c>
      <c r="AB80" s="314">
        <f>'To &amp; from Edu- trip % summary'!N85</f>
        <v>0</v>
      </c>
      <c r="AC80" s="260">
        <f t="shared" si="18"/>
        <v>0</v>
      </c>
      <c r="AD80" s="259">
        <f t="shared" si="19"/>
        <v>0</v>
      </c>
      <c r="AE80" s="312">
        <f>'To &amp; from Edu- trip % summary'!Q85</f>
        <v>0</v>
      </c>
      <c r="AF80" s="314">
        <f>'To &amp; from Edu- trip % summary'!S85</f>
        <v>0</v>
      </c>
      <c r="AG80" s="260">
        <f t="shared" si="20"/>
        <v>0</v>
      </c>
      <c r="AH80" s="259">
        <f t="shared" si="21"/>
        <v>0</v>
      </c>
      <c r="AI80" s="312">
        <f>'To &amp; from Edu- trip % summary'!V85</f>
        <v>0</v>
      </c>
      <c r="AJ80" s="314">
        <f>'To &amp; from Edu- trip % summary'!X85</f>
        <v>0</v>
      </c>
      <c r="AK80" s="260">
        <f t="shared" si="22"/>
        <v>0</v>
      </c>
      <c r="AL80" s="259">
        <f t="shared" si="23"/>
        <v>0</v>
      </c>
      <c r="AM80" s="312">
        <f>'To &amp; from Edu- trip % summary'!AA85</f>
        <v>0</v>
      </c>
      <c r="AN80" s="314">
        <f>'To &amp; from Edu- trip % summary'!AC85</f>
        <v>0</v>
      </c>
      <c r="AO80" s="260">
        <f t="shared" si="24"/>
        <v>0</v>
      </c>
      <c r="AP80" s="259">
        <f t="shared" si="25"/>
        <v>0</v>
      </c>
      <c r="AQ80" s="312">
        <f>'To &amp; from Edu- trip % summary'!AF85</f>
        <v>0</v>
      </c>
      <c r="AR80" s="314">
        <f>'To &amp; from Edu- trip % summary'!AH85</f>
        <v>0</v>
      </c>
      <c r="AS80" s="260">
        <f t="shared" si="26"/>
        <v>0</v>
      </c>
      <c r="AT80" s="259">
        <f t="shared" si="27"/>
        <v>0</v>
      </c>
      <c r="AU80" s="261"/>
      <c r="AV80" s="248"/>
      <c r="AW80" s="248"/>
      <c r="AX80" s="248"/>
      <c r="AY80" s="248"/>
    </row>
    <row r="81" spans="1:51" x14ac:dyDescent="0.2">
      <c r="A81" s="248"/>
      <c r="B81" s="248"/>
      <c r="C81" s="248"/>
      <c r="D81" s="248"/>
      <c r="E81" s="248"/>
      <c r="F81" s="248"/>
      <c r="G81" s="248"/>
      <c r="H81" s="248"/>
      <c r="I81" s="248"/>
      <c r="J81" s="248"/>
      <c r="K81" s="248"/>
      <c r="L81" s="248"/>
      <c r="M81" s="248"/>
      <c r="N81" s="248"/>
      <c r="O81" s="248"/>
      <c r="P81" s="248"/>
      <c r="Q81" s="296"/>
      <c r="R81" s="256">
        <f>'To &amp; from Edu- trip % summary'!B86</f>
        <v>0</v>
      </c>
      <c r="S81" s="313">
        <f>'To &amp; from Edu- trip % summary'!D86</f>
        <v>0</v>
      </c>
      <c r="T81" s="257">
        <f>'Non-survey input values'!$B$31</f>
        <v>175.56</v>
      </c>
      <c r="U81" s="258">
        <f t="shared" si="14"/>
        <v>0</v>
      </c>
      <c r="V81" s="259">
        <f t="shared" si="15"/>
        <v>0</v>
      </c>
      <c r="W81" s="312">
        <f>'To &amp; from Edu- trip % summary'!G86</f>
        <v>0</v>
      </c>
      <c r="X81" s="314">
        <f>'To &amp; from Edu- trip % summary'!I86</f>
        <v>0</v>
      </c>
      <c r="Y81" s="260">
        <f t="shared" si="16"/>
        <v>0</v>
      </c>
      <c r="Z81" s="259">
        <f t="shared" si="17"/>
        <v>0</v>
      </c>
      <c r="AA81" s="312">
        <f>'To &amp; from Edu- trip % summary'!L86</f>
        <v>0</v>
      </c>
      <c r="AB81" s="314">
        <f>'To &amp; from Edu- trip % summary'!N86</f>
        <v>0</v>
      </c>
      <c r="AC81" s="260">
        <f t="shared" si="18"/>
        <v>0</v>
      </c>
      <c r="AD81" s="259">
        <f t="shared" si="19"/>
        <v>0</v>
      </c>
      <c r="AE81" s="312">
        <f>'To &amp; from Edu- trip % summary'!Q86</f>
        <v>0</v>
      </c>
      <c r="AF81" s="314">
        <f>'To &amp; from Edu- trip % summary'!S86</f>
        <v>0</v>
      </c>
      <c r="AG81" s="260">
        <f t="shared" si="20"/>
        <v>0</v>
      </c>
      <c r="AH81" s="259">
        <f t="shared" si="21"/>
        <v>0</v>
      </c>
      <c r="AI81" s="312">
        <f>'To &amp; from Edu- trip % summary'!V86</f>
        <v>0</v>
      </c>
      <c r="AJ81" s="314">
        <f>'To &amp; from Edu- trip % summary'!X86</f>
        <v>0</v>
      </c>
      <c r="AK81" s="260">
        <f t="shared" si="22"/>
        <v>0</v>
      </c>
      <c r="AL81" s="259">
        <f t="shared" si="23"/>
        <v>0</v>
      </c>
      <c r="AM81" s="312">
        <f>'To &amp; from Edu- trip % summary'!AA86</f>
        <v>0</v>
      </c>
      <c r="AN81" s="314">
        <f>'To &amp; from Edu- trip % summary'!AC86</f>
        <v>0</v>
      </c>
      <c r="AO81" s="260">
        <f t="shared" si="24"/>
        <v>0</v>
      </c>
      <c r="AP81" s="259">
        <f t="shared" si="25"/>
        <v>0</v>
      </c>
      <c r="AQ81" s="312">
        <f>'To &amp; from Edu- trip % summary'!AF86</f>
        <v>0</v>
      </c>
      <c r="AR81" s="314">
        <f>'To &amp; from Edu- trip % summary'!AH86</f>
        <v>0</v>
      </c>
      <c r="AS81" s="260">
        <f t="shared" si="26"/>
        <v>0</v>
      </c>
      <c r="AT81" s="259">
        <f t="shared" si="27"/>
        <v>0</v>
      </c>
      <c r="AU81" s="261"/>
      <c r="AV81" s="248"/>
      <c r="AW81" s="248"/>
      <c r="AX81" s="248"/>
      <c r="AY81" s="248"/>
    </row>
    <row r="82" spans="1:51" x14ac:dyDescent="0.2">
      <c r="A82" s="248"/>
      <c r="B82" s="248"/>
      <c r="C82" s="248"/>
      <c r="D82" s="248"/>
      <c r="E82" s="248"/>
      <c r="F82" s="248"/>
      <c r="G82" s="248"/>
      <c r="H82" s="248"/>
      <c r="I82" s="248"/>
      <c r="J82" s="248"/>
      <c r="K82" s="248"/>
      <c r="L82" s="248"/>
      <c r="M82" s="248"/>
      <c r="N82" s="248"/>
      <c r="O82" s="248"/>
      <c r="P82" s="248"/>
      <c r="Q82" s="296"/>
      <c r="R82" s="256">
        <f>'To &amp; from Edu- trip % summary'!B87</f>
        <v>0</v>
      </c>
      <c r="S82" s="313">
        <f>'To &amp; from Edu- trip % summary'!D87</f>
        <v>0</v>
      </c>
      <c r="T82" s="257">
        <f>'Non-survey input values'!$B$31</f>
        <v>175.56</v>
      </c>
      <c r="U82" s="258">
        <f t="shared" si="14"/>
        <v>0</v>
      </c>
      <c r="V82" s="259">
        <f t="shared" si="15"/>
        <v>0</v>
      </c>
      <c r="W82" s="312">
        <f>'To &amp; from Edu- trip % summary'!G87</f>
        <v>0</v>
      </c>
      <c r="X82" s="314">
        <f>'To &amp; from Edu- trip % summary'!I87</f>
        <v>0</v>
      </c>
      <c r="Y82" s="260">
        <f t="shared" si="16"/>
        <v>0</v>
      </c>
      <c r="Z82" s="259">
        <f t="shared" si="17"/>
        <v>0</v>
      </c>
      <c r="AA82" s="312">
        <f>'To &amp; from Edu- trip % summary'!L87</f>
        <v>0</v>
      </c>
      <c r="AB82" s="314">
        <f>'To &amp; from Edu- trip % summary'!N87</f>
        <v>0</v>
      </c>
      <c r="AC82" s="260">
        <f t="shared" si="18"/>
        <v>0</v>
      </c>
      <c r="AD82" s="259">
        <f t="shared" si="19"/>
        <v>0</v>
      </c>
      <c r="AE82" s="312">
        <f>'To &amp; from Edu- trip % summary'!Q87</f>
        <v>0</v>
      </c>
      <c r="AF82" s="314">
        <f>'To &amp; from Edu- trip % summary'!S87</f>
        <v>0</v>
      </c>
      <c r="AG82" s="260">
        <f t="shared" si="20"/>
        <v>0</v>
      </c>
      <c r="AH82" s="259">
        <f t="shared" si="21"/>
        <v>0</v>
      </c>
      <c r="AI82" s="312">
        <f>'To &amp; from Edu- trip % summary'!V87</f>
        <v>0</v>
      </c>
      <c r="AJ82" s="314">
        <f>'To &amp; from Edu- trip % summary'!X87</f>
        <v>0</v>
      </c>
      <c r="AK82" s="260">
        <f t="shared" si="22"/>
        <v>0</v>
      </c>
      <c r="AL82" s="259">
        <f t="shared" si="23"/>
        <v>0</v>
      </c>
      <c r="AM82" s="312">
        <f>'To &amp; from Edu- trip % summary'!AA87</f>
        <v>0</v>
      </c>
      <c r="AN82" s="314">
        <f>'To &amp; from Edu- trip % summary'!AC87</f>
        <v>0</v>
      </c>
      <c r="AO82" s="260">
        <f t="shared" si="24"/>
        <v>0</v>
      </c>
      <c r="AP82" s="259">
        <f t="shared" si="25"/>
        <v>0</v>
      </c>
      <c r="AQ82" s="312">
        <f>'To &amp; from Edu- trip % summary'!AF87</f>
        <v>0</v>
      </c>
      <c r="AR82" s="314">
        <f>'To &amp; from Edu- trip % summary'!AH87</f>
        <v>0</v>
      </c>
      <c r="AS82" s="260">
        <f t="shared" si="26"/>
        <v>0</v>
      </c>
      <c r="AT82" s="259">
        <f t="shared" si="27"/>
        <v>0</v>
      </c>
      <c r="AU82" s="261"/>
      <c r="AV82" s="248"/>
      <c r="AW82" s="248"/>
      <c r="AX82" s="248"/>
      <c r="AY82" s="248"/>
    </row>
    <row r="83" spans="1:51" x14ac:dyDescent="0.2">
      <c r="A83" s="248"/>
      <c r="B83" s="248"/>
      <c r="C83" s="248"/>
      <c r="D83" s="248"/>
      <c r="E83" s="248"/>
      <c r="F83" s="248"/>
      <c r="G83" s="248"/>
      <c r="H83" s="248"/>
      <c r="I83" s="248"/>
      <c r="J83" s="248"/>
      <c r="K83" s="248"/>
      <c r="L83" s="248"/>
      <c r="M83" s="248"/>
      <c r="N83" s="248"/>
      <c r="O83" s="248"/>
      <c r="P83" s="248"/>
      <c r="Q83" s="296"/>
      <c r="R83" s="256">
        <f>'To &amp; from Edu- trip % summary'!B88</f>
        <v>0</v>
      </c>
      <c r="S83" s="313">
        <f>'To &amp; from Edu- trip % summary'!D88</f>
        <v>0</v>
      </c>
      <c r="T83" s="257">
        <f>'Non-survey input values'!$B$31</f>
        <v>175.56</v>
      </c>
      <c r="U83" s="258">
        <f t="shared" si="14"/>
        <v>0</v>
      </c>
      <c r="V83" s="259">
        <f t="shared" si="15"/>
        <v>0</v>
      </c>
      <c r="W83" s="312">
        <f>'To &amp; from Edu- trip % summary'!G88</f>
        <v>0</v>
      </c>
      <c r="X83" s="314">
        <f>'To &amp; from Edu- trip % summary'!I88</f>
        <v>0</v>
      </c>
      <c r="Y83" s="260">
        <f t="shared" si="16"/>
        <v>0</v>
      </c>
      <c r="Z83" s="259">
        <f t="shared" si="17"/>
        <v>0</v>
      </c>
      <c r="AA83" s="312">
        <f>'To &amp; from Edu- trip % summary'!L88</f>
        <v>0</v>
      </c>
      <c r="AB83" s="314">
        <f>'To &amp; from Edu- trip % summary'!N88</f>
        <v>0</v>
      </c>
      <c r="AC83" s="260">
        <f t="shared" si="18"/>
        <v>0</v>
      </c>
      <c r="AD83" s="259">
        <f t="shared" si="19"/>
        <v>0</v>
      </c>
      <c r="AE83" s="312">
        <f>'To &amp; from Edu- trip % summary'!Q88</f>
        <v>0</v>
      </c>
      <c r="AF83" s="314">
        <f>'To &amp; from Edu- trip % summary'!S88</f>
        <v>0</v>
      </c>
      <c r="AG83" s="260">
        <f t="shared" si="20"/>
        <v>0</v>
      </c>
      <c r="AH83" s="259">
        <f t="shared" si="21"/>
        <v>0</v>
      </c>
      <c r="AI83" s="312">
        <f>'To &amp; from Edu- trip % summary'!V88</f>
        <v>0</v>
      </c>
      <c r="AJ83" s="314">
        <f>'To &amp; from Edu- trip % summary'!X88</f>
        <v>0</v>
      </c>
      <c r="AK83" s="260">
        <f t="shared" si="22"/>
        <v>0</v>
      </c>
      <c r="AL83" s="259">
        <f t="shared" si="23"/>
        <v>0</v>
      </c>
      <c r="AM83" s="312">
        <f>'To &amp; from Edu- trip % summary'!AA88</f>
        <v>0</v>
      </c>
      <c r="AN83" s="314">
        <f>'To &amp; from Edu- trip % summary'!AC88</f>
        <v>0</v>
      </c>
      <c r="AO83" s="260">
        <f t="shared" si="24"/>
        <v>0</v>
      </c>
      <c r="AP83" s="259">
        <f t="shared" si="25"/>
        <v>0</v>
      </c>
      <c r="AQ83" s="312">
        <f>'To &amp; from Edu- trip % summary'!AF88</f>
        <v>0</v>
      </c>
      <c r="AR83" s="314">
        <f>'To &amp; from Edu- trip % summary'!AH88</f>
        <v>0</v>
      </c>
      <c r="AS83" s="260">
        <f t="shared" si="26"/>
        <v>0</v>
      </c>
      <c r="AT83" s="259">
        <f t="shared" si="27"/>
        <v>0</v>
      </c>
      <c r="AU83" s="261"/>
      <c r="AV83" s="248"/>
      <c r="AW83" s="248"/>
      <c r="AX83" s="248"/>
      <c r="AY83" s="248"/>
    </row>
    <row r="84" spans="1:51" x14ac:dyDescent="0.2">
      <c r="A84" s="248"/>
      <c r="B84" s="248"/>
      <c r="C84" s="248"/>
      <c r="D84" s="248"/>
      <c r="E84" s="248"/>
      <c r="F84" s="248"/>
      <c r="G84" s="248"/>
      <c r="H84" s="248"/>
      <c r="I84" s="248"/>
      <c r="J84" s="248"/>
      <c r="K84" s="248"/>
      <c r="L84" s="248"/>
      <c r="M84" s="248"/>
      <c r="N84" s="248"/>
      <c r="O84" s="248"/>
      <c r="P84" s="248"/>
      <c r="Q84" s="296"/>
      <c r="R84" s="256">
        <f>'To &amp; from Edu- trip % summary'!B89</f>
        <v>0</v>
      </c>
      <c r="S84" s="313">
        <f>'To &amp; from Edu- trip % summary'!D89</f>
        <v>0</v>
      </c>
      <c r="T84" s="257">
        <f>'Non-survey input values'!$B$31</f>
        <v>175.56</v>
      </c>
      <c r="U84" s="258">
        <f t="shared" si="14"/>
        <v>0</v>
      </c>
      <c r="V84" s="259">
        <f t="shared" si="15"/>
        <v>0</v>
      </c>
      <c r="W84" s="312">
        <f>'To &amp; from Edu- trip % summary'!G89</f>
        <v>0</v>
      </c>
      <c r="X84" s="314">
        <f>'To &amp; from Edu- trip % summary'!I89</f>
        <v>0</v>
      </c>
      <c r="Y84" s="260">
        <f t="shared" si="16"/>
        <v>0</v>
      </c>
      <c r="Z84" s="259">
        <f t="shared" si="17"/>
        <v>0</v>
      </c>
      <c r="AA84" s="312">
        <f>'To &amp; from Edu- trip % summary'!L89</f>
        <v>0</v>
      </c>
      <c r="AB84" s="314">
        <f>'To &amp; from Edu- trip % summary'!N89</f>
        <v>0</v>
      </c>
      <c r="AC84" s="260">
        <f t="shared" si="18"/>
        <v>0</v>
      </c>
      <c r="AD84" s="259">
        <f t="shared" si="19"/>
        <v>0</v>
      </c>
      <c r="AE84" s="312">
        <f>'To &amp; from Edu- trip % summary'!Q89</f>
        <v>0</v>
      </c>
      <c r="AF84" s="314">
        <f>'To &amp; from Edu- trip % summary'!S89</f>
        <v>0</v>
      </c>
      <c r="AG84" s="260">
        <f t="shared" si="20"/>
        <v>0</v>
      </c>
      <c r="AH84" s="259">
        <f t="shared" si="21"/>
        <v>0</v>
      </c>
      <c r="AI84" s="312">
        <f>'To &amp; from Edu- trip % summary'!V89</f>
        <v>0</v>
      </c>
      <c r="AJ84" s="314">
        <f>'To &amp; from Edu- trip % summary'!X89</f>
        <v>0</v>
      </c>
      <c r="AK84" s="260">
        <f t="shared" si="22"/>
        <v>0</v>
      </c>
      <c r="AL84" s="259">
        <f t="shared" si="23"/>
        <v>0</v>
      </c>
      <c r="AM84" s="312">
        <f>'To &amp; from Edu- trip % summary'!AA89</f>
        <v>0</v>
      </c>
      <c r="AN84" s="314">
        <f>'To &amp; from Edu- trip % summary'!AC89</f>
        <v>0</v>
      </c>
      <c r="AO84" s="260">
        <f t="shared" si="24"/>
        <v>0</v>
      </c>
      <c r="AP84" s="259">
        <f t="shared" si="25"/>
        <v>0</v>
      </c>
      <c r="AQ84" s="312">
        <f>'To &amp; from Edu- trip % summary'!AF89</f>
        <v>0</v>
      </c>
      <c r="AR84" s="314">
        <f>'To &amp; from Edu- trip % summary'!AH89</f>
        <v>0</v>
      </c>
      <c r="AS84" s="260">
        <f t="shared" si="26"/>
        <v>0</v>
      </c>
      <c r="AT84" s="259">
        <f t="shared" si="27"/>
        <v>0</v>
      </c>
      <c r="AU84" s="261"/>
      <c r="AV84" s="248"/>
      <c r="AW84" s="248"/>
      <c r="AX84" s="248"/>
      <c r="AY84" s="248"/>
    </row>
    <row r="85" spans="1:51" x14ac:dyDescent="0.2">
      <c r="A85" s="248"/>
      <c r="B85" s="248"/>
      <c r="C85" s="248"/>
      <c r="D85" s="248"/>
      <c r="E85" s="248"/>
      <c r="F85" s="248"/>
      <c r="G85" s="248"/>
      <c r="H85" s="248"/>
      <c r="I85" s="248"/>
      <c r="J85" s="248"/>
      <c r="K85" s="248"/>
      <c r="L85" s="248"/>
      <c r="M85" s="248"/>
      <c r="N85" s="248"/>
      <c r="O85" s="248"/>
      <c r="P85" s="248"/>
      <c r="Q85" s="296"/>
      <c r="R85" s="256">
        <f>'To &amp; from Edu- trip % summary'!B90</f>
        <v>0</v>
      </c>
      <c r="S85" s="313">
        <f>'To &amp; from Edu- trip % summary'!D90</f>
        <v>0</v>
      </c>
      <c r="T85" s="257">
        <f>'Non-survey input values'!$B$31</f>
        <v>175.56</v>
      </c>
      <c r="U85" s="258">
        <f t="shared" si="14"/>
        <v>0</v>
      </c>
      <c r="V85" s="259">
        <f t="shared" si="15"/>
        <v>0</v>
      </c>
      <c r="W85" s="312">
        <f>'To &amp; from Edu- trip % summary'!G90</f>
        <v>0</v>
      </c>
      <c r="X85" s="314">
        <f>'To &amp; from Edu- trip % summary'!I90</f>
        <v>0</v>
      </c>
      <c r="Y85" s="260">
        <f t="shared" si="16"/>
        <v>0</v>
      </c>
      <c r="Z85" s="259">
        <f t="shared" si="17"/>
        <v>0</v>
      </c>
      <c r="AA85" s="312">
        <f>'To &amp; from Edu- trip % summary'!L90</f>
        <v>0</v>
      </c>
      <c r="AB85" s="314">
        <f>'To &amp; from Edu- trip % summary'!N90</f>
        <v>0</v>
      </c>
      <c r="AC85" s="260">
        <f t="shared" si="18"/>
        <v>0</v>
      </c>
      <c r="AD85" s="259">
        <f t="shared" si="19"/>
        <v>0</v>
      </c>
      <c r="AE85" s="312">
        <f>'To &amp; from Edu- trip % summary'!Q90</f>
        <v>0</v>
      </c>
      <c r="AF85" s="314">
        <f>'To &amp; from Edu- trip % summary'!S90</f>
        <v>0</v>
      </c>
      <c r="AG85" s="260">
        <f t="shared" si="20"/>
        <v>0</v>
      </c>
      <c r="AH85" s="259">
        <f t="shared" si="21"/>
        <v>0</v>
      </c>
      <c r="AI85" s="312">
        <f>'To &amp; from Edu- trip % summary'!V90</f>
        <v>0</v>
      </c>
      <c r="AJ85" s="314">
        <f>'To &amp; from Edu- trip % summary'!X90</f>
        <v>0</v>
      </c>
      <c r="AK85" s="260">
        <f t="shared" si="22"/>
        <v>0</v>
      </c>
      <c r="AL85" s="259">
        <f t="shared" si="23"/>
        <v>0</v>
      </c>
      <c r="AM85" s="312">
        <f>'To &amp; from Edu- trip % summary'!AA90</f>
        <v>0</v>
      </c>
      <c r="AN85" s="314">
        <f>'To &amp; from Edu- trip % summary'!AC90</f>
        <v>0</v>
      </c>
      <c r="AO85" s="260">
        <f t="shared" si="24"/>
        <v>0</v>
      </c>
      <c r="AP85" s="259">
        <f t="shared" si="25"/>
        <v>0</v>
      </c>
      <c r="AQ85" s="312">
        <f>'To &amp; from Edu- trip % summary'!AF90</f>
        <v>0</v>
      </c>
      <c r="AR85" s="314">
        <f>'To &amp; from Edu- trip % summary'!AH90</f>
        <v>0</v>
      </c>
      <c r="AS85" s="260">
        <f t="shared" si="26"/>
        <v>0</v>
      </c>
      <c r="AT85" s="259">
        <f t="shared" si="27"/>
        <v>0</v>
      </c>
      <c r="AU85" s="261"/>
      <c r="AV85" s="248"/>
      <c r="AW85" s="248"/>
      <c r="AX85" s="248"/>
      <c r="AY85" s="248"/>
    </row>
    <row r="86" spans="1:51" x14ac:dyDescent="0.2">
      <c r="A86" s="248"/>
      <c r="B86" s="248"/>
      <c r="C86" s="248"/>
      <c r="D86" s="248"/>
      <c r="E86" s="248"/>
      <c r="F86" s="248"/>
      <c r="G86" s="248"/>
      <c r="H86" s="248"/>
      <c r="I86" s="248"/>
      <c r="J86" s="248"/>
      <c r="K86" s="248"/>
      <c r="L86" s="248"/>
      <c r="M86" s="248"/>
      <c r="N86" s="248"/>
      <c r="O86" s="248"/>
      <c r="P86" s="248"/>
      <c r="Q86" s="296"/>
      <c r="R86" s="256">
        <f>'To &amp; from Edu- trip % summary'!B91</f>
        <v>0</v>
      </c>
      <c r="S86" s="313">
        <f>'To &amp; from Edu- trip % summary'!D91</f>
        <v>0</v>
      </c>
      <c r="T86" s="257">
        <f>'Non-survey input values'!$B$31</f>
        <v>175.56</v>
      </c>
      <c r="U86" s="258">
        <f t="shared" si="14"/>
        <v>0</v>
      </c>
      <c r="V86" s="259">
        <f t="shared" si="15"/>
        <v>0</v>
      </c>
      <c r="W86" s="312">
        <f>'To &amp; from Edu- trip % summary'!G91</f>
        <v>0</v>
      </c>
      <c r="X86" s="314">
        <f>'To &amp; from Edu- trip % summary'!I91</f>
        <v>0</v>
      </c>
      <c r="Y86" s="260">
        <f t="shared" si="16"/>
        <v>0</v>
      </c>
      <c r="Z86" s="259">
        <f t="shared" si="17"/>
        <v>0</v>
      </c>
      <c r="AA86" s="312">
        <f>'To &amp; from Edu- trip % summary'!L91</f>
        <v>0</v>
      </c>
      <c r="AB86" s="314">
        <f>'To &amp; from Edu- trip % summary'!N91</f>
        <v>0</v>
      </c>
      <c r="AC86" s="260">
        <f t="shared" si="18"/>
        <v>0</v>
      </c>
      <c r="AD86" s="259">
        <f t="shared" si="19"/>
        <v>0</v>
      </c>
      <c r="AE86" s="312">
        <f>'To &amp; from Edu- trip % summary'!Q91</f>
        <v>0</v>
      </c>
      <c r="AF86" s="314">
        <f>'To &amp; from Edu- trip % summary'!S91</f>
        <v>0</v>
      </c>
      <c r="AG86" s="260">
        <f t="shared" si="20"/>
        <v>0</v>
      </c>
      <c r="AH86" s="259">
        <f t="shared" si="21"/>
        <v>0</v>
      </c>
      <c r="AI86" s="312">
        <f>'To &amp; from Edu- trip % summary'!V91</f>
        <v>0</v>
      </c>
      <c r="AJ86" s="314">
        <f>'To &amp; from Edu- trip % summary'!X91</f>
        <v>0</v>
      </c>
      <c r="AK86" s="260">
        <f t="shared" si="22"/>
        <v>0</v>
      </c>
      <c r="AL86" s="259">
        <f t="shared" si="23"/>
        <v>0</v>
      </c>
      <c r="AM86" s="312">
        <f>'To &amp; from Edu- trip % summary'!AA91</f>
        <v>0</v>
      </c>
      <c r="AN86" s="314">
        <f>'To &amp; from Edu- trip % summary'!AC91</f>
        <v>0</v>
      </c>
      <c r="AO86" s="260">
        <f t="shared" si="24"/>
        <v>0</v>
      </c>
      <c r="AP86" s="259">
        <f t="shared" si="25"/>
        <v>0</v>
      </c>
      <c r="AQ86" s="312">
        <f>'To &amp; from Edu- trip % summary'!AF91</f>
        <v>0</v>
      </c>
      <c r="AR86" s="314">
        <f>'To &amp; from Edu- trip % summary'!AH91</f>
        <v>0</v>
      </c>
      <c r="AS86" s="260">
        <f t="shared" si="26"/>
        <v>0</v>
      </c>
      <c r="AT86" s="259">
        <f t="shared" si="27"/>
        <v>0</v>
      </c>
      <c r="AU86" s="261"/>
      <c r="AV86" s="248"/>
      <c r="AW86" s="248"/>
      <c r="AX86" s="248"/>
      <c r="AY86" s="248"/>
    </row>
    <row r="87" spans="1:51" x14ac:dyDescent="0.2">
      <c r="A87" s="248"/>
      <c r="B87" s="248"/>
      <c r="C87" s="248"/>
      <c r="D87" s="248"/>
      <c r="E87" s="248"/>
      <c r="F87" s="248"/>
      <c r="G87" s="248"/>
      <c r="H87" s="248"/>
      <c r="I87" s="248"/>
      <c r="J87" s="248"/>
      <c r="K87" s="248"/>
      <c r="L87" s="248"/>
      <c r="M87" s="248"/>
      <c r="N87" s="248"/>
      <c r="O87" s="248"/>
      <c r="P87" s="248"/>
      <c r="Q87" s="296"/>
      <c r="R87" s="256">
        <f>'To &amp; from Edu- trip % summary'!B92</f>
        <v>0</v>
      </c>
      <c r="S87" s="313">
        <f>'To &amp; from Edu- trip % summary'!D92</f>
        <v>0</v>
      </c>
      <c r="T87" s="257">
        <f>'Non-survey input values'!$B$31</f>
        <v>175.56</v>
      </c>
      <c r="U87" s="258">
        <f t="shared" si="14"/>
        <v>0</v>
      </c>
      <c r="V87" s="259">
        <f t="shared" si="15"/>
        <v>0</v>
      </c>
      <c r="W87" s="312">
        <f>'To &amp; from Edu- trip % summary'!G92</f>
        <v>0</v>
      </c>
      <c r="X87" s="314">
        <f>'To &amp; from Edu- trip % summary'!I92</f>
        <v>0</v>
      </c>
      <c r="Y87" s="260">
        <f t="shared" si="16"/>
        <v>0</v>
      </c>
      <c r="Z87" s="259">
        <f t="shared" si="17"/>
        <v>0</v>
      </c>
      <c r="AA87" s="312">
        <f>'To &amp; from Edu- trip % summary'!L92</f>
        <v>0</v>
      </c>
      <c r="AB87" s="314">
        <f>'To &amp; from Edu- trip % summary'!N92</f>
        <v>0</v>
      </c>
      <c r="AC87" s="260">
        <f t="shared" si="18"/>
        <v>0</v>
      </c>
      <c r="AD87" s="259">
        <f t="shared" si="19"/>
        <v>0</v>
      </c>
      <c r="AE87" s="312">
        <f>'To &amp; from Edu- trip % summary'!Q92</f>
        <v>0</v>
      </c>
      <c r="AF87" s="314">
        <f>'To &amp; from Edu- trip % summary'!S92</f>
        <v>0</v>
      </c>
      <c r="AG87" s="260">
        <f t="shared" si="20"/>
        <v>0</v>
      </c>
      <c r="AH87" s="259">
        <f t="shared" si="21"/>
        <v>0</v>
      </c>
      <c r="AI87" s="312">
        <f>'To &amp; from Edu- trip % summary'!V92</f>
        <v>0</v>
      </c>
      <c r="AJ87" s="314">
        <f>'To &amp; from Edu- trip % summary'!X92</f>
        <v>0</v>
      </c>
      <c r="AK87" s="260">
        <f t="shared" si="22"/>
        <v>0</v>
      </c>
      <c r="AL87" s="259">
        <f t="shared" si="23"/>
        <v>0</v>
      </c>
      <c r="AM87" s="312">
        <f>'To &amp; from Edu- trip % summary'!AA92</f>
        <v>0</v>
      </c>
      <c r="AN87" s="314">
        <f>'To &amp; from Edu- trip % summary'!AC92</f>
        <v>0</v>
      </c>
      <c r="AO87" s="260">
        <f t="shared" si="24"/>
        <v>0</v>
      </c>
      <c r="AP87" s="259">
        <f t="shared" si="25"/>
        <v>0</v>
      </c>
      <c r="AQ87" s="312">
        <f>'To &amp; from Edu- trip % summary'!AF92</f>
        <v>0</v>
      </c>
      <c r="AR87" s="314">
        <f>'To &amp; from Edu- trip % summary'!AH92</f>
        <v>0</v>
      </c>
      <c r="AS87" s="260">
        <f t="shared" si="26"/>
        <v>0</v>
      </c>
      <c r="AT87" s="259">
        <f t="shared" si="27"/>
        <v>0</v>
      </c>
      <c r="AU87" s="261"/>
      <c r="AV87" s="248"/>
      <c r="AW87" s="248"/>
      <c r="AX87" s="248"/>
      <c r="AY87" s="248"/>
    </row>
    <row r="88" spans="1:51" x14ac:dyDescent="0.2">
      <c r="A88" s="248"/>
      <c r="B88" s="248"/>
      <c r="C88" s="248"/>
      <c r="D88" s="248"/>
      <c r="E88" s="248"/>
      <c r="F88" s="248"/>
      <c r="G88" s="248"/>
      <c r="H88" s="248"/>
      <c r="I88" s="248"/>
      <c r="J88" s="248"/>
      <c r="K88" s="248"/>
      <c r="L88" s="248"/>
      <c r="M88" s="248"/>
      <c r="N88" s="248"/>
      <c r="O88" s="248"/>
      <c r="P88" s="248"/>
      <c r="Q88" s="296"/>
      <c r="R88" s="256">
        <f>'To &amp; from Edu- trip % summary'!B93</f>
        <v>0</v>
      </c>
      <c r="S88" s="313">
        <f>'To &amp; from Edu- trip % summary'!D93</f>
        <v>0</v>
      </c>
      <c r="T88" s="257">
        <f>'Non-survey input values'!$B$31</f>
        <v>175.56</v>
      </c>
      <c r="U88" s="258">
        <f t="shared" si="14"/>
        <v>0</v>
      </c>
      <c r="V88" s="259">
        <f t="shared" si="15"/>
        <v>0</v>
      </c>
      <c r="W88" s="312">
        <f>'To &amp; from Edu- trip % summary'!G93</f>
        <v>0</v>
      </c>
      <c r="X88" s="314">
        <f>'To &amp; from Edu- trip % summary'!I93</f>
        <v>0</v>
      </c>
      <c r="Y88" s="260">
        <f t="shared" si="16"/>
        <v>0</v>
      </c>
      <c r="Z88" s="259">
        <f t="shared" si="17"/>
        <v>0</v>
      </c>
      <c r="AA88" s="312">
        <f>'To &amp; from Edu- trip % summary'!L93</f>
        <v>0</v>
      </c>
      <c r="AB88" s="314">
        <f>'To &amp; from Edu- trip % summary'!N93</f>
        <v>0</v>
      </c>
      <c r="AC88" s="260">
        <f t="shared" si="18"/>
        <v>0</v>
      </c>
      <c r="AD88" s="259">
        <f t="shared" si="19"/>
        <v>0</v>
      </c>
      <c r="AE88" s="312">
        <f>'To &amp; from Edu- trip % summary'!Q93</f>
        <v>0</v>
      </c>
      <c r="AF88" s="314">
        <f>'To &amp; from Edu- trip % summary'!S93</f>
        <v>0</v>
      </c>
      <c r="AG88" s="260">
        <f t="shared" si="20"/>
        <v>0</v>
      </c>
      <c r="AH88" s="259">
        <f t="shared" si="21"/>
        <v>0</v>
      </c>
      <c r="AI88" s="312">
        <f>'To &amp; from Edu- trip % summary'!V93</f>
        <v>0</v>
      </c>
      <c r="AJ88" s="314">
        <f>'To &amp; from Edu- trip % summary'!X93</f>
        <v>0</v>
      </c>
      <c r="AK88" s="260">
        <f t="shared" si="22"/>
        <v>0</v>
      </c>
      <c r="AL88" s="259">
        <f t="shared" si="23"/>
        <v>0</v>
      </c>
      <c r="AM88" s="312">
        <f>'To &amp; from Edu- trip % summary'!AA93</f>
        <v>0</v>
      </c>
      <c r="AN88" s="314">
        <f>'To &amp; from Edu- trip % summary'!AC93</f>
        <v>0</v>
      </c>
      <c r="AO88" s="260">
        <f t="shared" si="24"/>
        <v>0</v>
      </c>
      <c r="AP88" s="259">
        <f t="shared" si="25"/>
        <v>0</v>
      </c>
      <c r="AQ88" s="312">
        <f>'To &amp; from Edu- trip % summary'!AF93</f>
        <v>0</v>
      </c>
      <c r="AR88" s="314">
        <f>'To &amp; from Edu- trip % summary'!AH93</f>
        <v>0</v>
      </c>
      <c r="AS88" s="260">
        <f t="shared" si="26"/>
        <v>0</v>
      </c>
      <c r="AT88" s="259">
        <f t="shared" si="27"/>
        <v>0</v>
      </c>
      <c r="AU88" s="261"/>
      <c r="AV88" s="248"/>
      <c r="AW88" s="248"/>
      <c r="AX88" s="248"/>
      <c r="AY88" s="248"/>
    </row>
    <row r="89" spans="1:51" x14ac:dyDescent="0.2">
      <c r="A89" s="248"/>
      <c r="B89" s="248"/>
      <c r="C89" s="248"/>
      <c r="D89" s="248"/>
      <c r="E89" s="248"/>
      <c r="F89" s="248"/>
      <c r="G89" s="248"/>
      <c r="H89" s="248"/>
      <c r="I89" s="248"/>
      <c r="J89" s="248"/>
      <c r="K89" s="248"/>
      <c r="L89" s="248"/>
      <c r="M89" s="248"/>
      <c r="N89" s="248"/>
      <c r="O89" s="248"/>
      <c r="P89" s="248"/>
      <c r="Q89" s="296"/>
      <c r="R89" s="256">
        <f>'To &amp; from Edu- trip % summary'!B94</f>
        <v>0</v>
      </c>
      <c r="S89" s="313">
        <f>'To &amp; from Edu- trip % summary'!D94</f>
        <v>0</v>
      </c>
      <c r="T89" s="257">
        <f>'Non-survey input values'!$B$31</f>
        <v>175.56</v>
      </c>
      <c r="U89" s="258">
        <f t="shared" si="14"/>
        <v>0</v>
      </c>
      <c r="V89" s="259">
        <f t="shared" si="15"/>
        <v>0</v>
      </c>
      <c r="W89" s="312">
        <f>'To &amp; from Edu- trip % summary'!G94</f>
        <v>0</v>
      </c>
      <c r="X89" s="314">
        <f>'To &amp; from Edu- trip % summary'!I94</f>
        <v>0</v>
      </c>
      <c r="Y89" s="260">
        <f t="shared" si="16"/>
        <v>0</v>
      </c>
      <c r="Z89" s="259">
        <f t="shared" si="17"/>
        <v>0</v>
      </c>
      <c r="AA89" s="312">
        <f>'To &amp; from Edu- trip % summary'!L94</f>
        <v>0</v>
      </c>
      <c r="AB89" s="314">
        <f>'To &amp; from Edu- trip % summary'!N94</f>
        <v>0</v>
      </c>
      <c r="AC89" s="260">
        <f t="shared" si="18"/>
        <v>0</v>
      </c>
      <c r="AD89" s="259">
        <f t="shared" si="19"/>
        <v>0</v>
      </c>
      <c r="AE89" s="312">
        <f>'To &amp; from Edu- trip % summary'!Q94</f>
        <v>0</v>
      </c>
      <c r="AF89" s="314">
        <f>'To &amp; from Edu- trip % summary'!S94</f>
        <v>0</v>
      </c>
      <c r="AG89" s="260">
        <f t="shared" si="20"/>
        <v>0</v>
      </c>
      <c r="AH89" s="259">
        <f t="shared" si="21"/>
        <v>0</v>
      </c>
      <c r="AI89" s="312">
        <f>'To &amp; from Edu- trip % summary'!V94</f>
        <v>0</v>
      </c>
      <c r="AJ89" s="314">
        <f>'To &amp; from Edu- trip % summary'!X94</f>
        <v>0</v>
      </c>
      <c r="AK89" s="260">
        <f t="shared" si="22"/>
        <v>0</v>
      </c>
      <c r="AL89" s="259">
        <f t="shared" si="23"/>
        <v>0</v>
      </c>
      <c r="AM89" s="312">
        <f>'To &amp; from Edu- trip % summary'!AA94</f>
        <v>0</v>
      </c>
      <c r="AN89" s="314">
        <f>'To &amp; from Edu- trip % summary'!AC94</f>
        <v>0</v>
      </c>
      <c r="AO89" s="260">
        <f t="shared" si="24"/>
        <v>0</v>
      </c>
      <c r="AP89" s="259">
        <f t="shared" si="25"/>
        <v>0</v>
      </c>
      <c r="AQ89" s="312">
        <f>'To &amp; from Edu- trip % summary'!AF94</f>
        <v>0</v>
      </c>
      <c r="AR89" s="314">
        <f>'To &amp; from Edu- trip % summary'!AH94</f>
        <v>0</v>
      </c>
      <c r="AS89" s="260">
        <f t="shared" si="26"/>
        <v>0</v>
      </c>
      <c r="AT89" s="259">
        <f t="shared" si="27"/>
        <v>0</v>
      </c>
      <c r="AU89" s="261"/>
      <c r="AV89" s="248"/>
      <c r="AW89" s="248"/>
      <c r="AX89" s="248"/>
      <c r="AY89" s="248"/>
    </row>
    <row r="90" spans="1:51" x14ac:dyDescent="0.2">
      <c r="A90" s="248"/>
      <c r="B90" s="248"/>
      <c r="C90" s="248"/>
      <c r="D90" s="248"/>
      <c r="E90" s="248"/>
      <c r="F90" s="248"/>
      <c r="G90" s="248"/>
      <c r="H90" s="248"/>
      <c r="I90" s="248"/>
      <c r="J90" s="248"/>
      <c r="K90" s="248"/>
      <c r="L90" s="248"/>
      <c r="M90" s="248"/>
      <c r="N90" s="248"/>
      <c r="O90" s="248"/>
      <c r="P90" s="248"/>
      <c r="Q90" s="296"/>
      <c r="R90" s="256">
        <f>'To &amp; from Edu- trip % summary'!B95</f>
        <v>0</v>
      </c>
      <c r="S90" s="313">
        <f>'To &amp; from Edu- trip % summary'!D95</f>
        <v>0</v>
      </c>
      <c r="T90" s="257">
        <f>'Non-survey input values'!$B$31</f>
        <v>175.56</v>
      </c>
      <c r="U90" s="258">
        <f t="shared" si="14"/>
        <v>0</v>
      </c>
      <c r="V90" s="259">
        <f t="shared" si="15"/>
        <v>0</v>
      </c>
      <c r="W90" s="312">
        <f>'To &amp; from Edu- trip % summary'!G95</f>
        <v>0</v>
      </c>
      <c r="X90" s="314">
        <f>'To &amp; from Edu- trip % summary'!I95</f>
        <v>0</v>
      </c>
      <c r="Y90" s="260">
        <f t="shared" si="16"/>
        <v>0</v>
      </c>
      <c r="Z90" s="259">
        <f t="shared" si="17"/>
        <v>0</v>
      </c>
      <c r="AA90" s="312">
        <f>'To &amp; from Edu- trip % summary'!L95</f>
        <v>0</v>
      </c>
      <c r="AB90" s="314">
        <f>'To &amp; from Edu- trip % summary'!N95</f>
        <v>0</v>
      </c>
      <c r="AC90" s="260">
        <f t="shared" si="18"/>
        <v>0</v>
      </c>
      <c r="AD90" s="259">
        <f t="shared" si="19"/>
        <v>0</v>
      </c>
      <c r="AE90" s="312">
        <f>'To &amp; from Edu- trip % summary'!Q95</f>
        <v>0</v>
      </c>
      <c r="AF90" s="314">
        <f>'To &amp; from Edu- trip % summary'!S95</f>
        <v>0</v>
      </c>
      <c r="AG90" s="260">
        <f t="shared" si="20"/>
        <v>0</v>
      </c>
      <c r="AH90" s="259">
        <f t="shared" si="21"/>
        <v>0</v>
      </c>
      <c r="AI90" s="312">
        <f>'To &amp; from Edu- trip % summary'!V95</f>
        <v>0</v>
      </c>
      <c r="AJ90" s="314">
        <f>'To &amp; from Edu- trip % summary'!X95</f>
        <v>0</v>
      </c>
      <c r="AK90" s="260">
        <f t="shared" si="22"/>
        <v>0</v>
      </c>
      <c r="AL90" s="259">
        <f t="shared" si="23"/>
        <v>0</v>
      </c>
      <c r="AM90" s="312">
        <f>'To &amp; from Edu- trip % summary'!AA95</f>
        <v>0</v>
      </c>
      <c r="AN90" s="314">
        <f>'To &amp; from Edu- trip % summary'!AC95</f>
        <v>0</v>
      </c>
      <c r="AO90" s="260">
        <f t="shared" si="24"/>
        <v>0</v>
      </c>
      <c r="AP90" s="259">
        <f t="shared" si="25"/>
        <v>0</v>
      </c>
      <c r="AQ90" s="312">
        <f>'To &amp; from Edu- trip % summary'!AF95</f>
        <v>0</v>
      </c>
      <c r="AR90" s="314">
        <f>'To &amp; from Edu- trip % summary'!AH95</f>
        <v>0</v>
      </c>
      <c r="AS90" s="260">
        <f t="shared" si="26"/>
        <v>0</v>
      </c>
      <c r="AT90" s="259">
        <f t="shared" si="27"/>
        <v>0</v>
      </c>
      <c r="AU90" s="261"/>
      <c r="AV90" s="248"/>
      <c r="AW90" s="248"/>
      <c r="AX90" s="248"/>
      <c r="AY90" s="248"/>
    </row>
    <row r="91" spans="1:51" x14ac:dyDescent="0.2">
      <c r="A91" s="248"/>
      <c r="B91" s="248"/>
      <c r="C91" s="248"/>
      <c r="D91" s="248"/>
      <c r="E91" s="248"/>
      <c r="F91" s="248"/>
      <c r="G91" s="248"/>
      <c r="H91" s="248"/>
      <c r="I91" s="248"/>
      <c r="J91" s="248"/>
      <c r="K91" s="248"/>
      <c r="L91" s="248"/>
      <c r="M91" s="248"/>
      <c r="N91" s="248"/>
      <c r="O91" s="248"/>
      <c r="P91" s="248"/>
      <c r="Q91" s="296"/>
      <c r="R91" s="256">
        <f>'To &amp; from Edu- trip % summary'!B96</f>
        <v>0</v>
      </c>
      <c r="S91" s="313">
        <f>'To &amp; from Edu- trip % summary'!D96</f>
        <v>0</v>
      </c>
      <c r="T91" s="257">
        <f>'Non-survey input values'!$B$31</f>
        <v>175.56</v>
      </c>
      <c r="U91" s="258">
        <f t="shared" si="14"/>
        <v>0</v>
      </c>
      <c r="V91" s="259">
        <f t="shared" si="15"/>
        <v>0</v>
      </c>
      <c r="W91" s="312">
        <f>'To &amp; from Edu- trip % summary'!G96</f>
        <v>0</v>
      </c>
      <c r="X91" s="314">
        <f>'To &amp; from Edu- trip % summary'!I96</f>
        <v>0</v>
      </c>
      <c r="Y91" s="260">
        <f t="shared" si="16"/>
        <v>0</v>
      </c>
      <c r="Z91" s="259">
        <f t="shared" si="17"/>
        <v>0</v>
      </c>
      <c r="AA91" s="312">
        <f>'To &amp; from Edu- trip % summary'!L96</f>
        <v>0</v>
      </c>
      <c r="AB91" s="314">
        <f>'To &amp; from Edu- trip % summary'!N96</f>
        <v>0</v>
      </c>
      <c r="AC91" s="260">
        <f t="shared" si="18"/>
        <v>0</v>
      </c>
      <c r="AD91" s="259">
        <f t="shared" si="19"/>
        <v>0</v>
      </c>
      <c r="AE91" s="312">
        <f>'To &amp; from Edu- trip % summary'!Q96</f>
        <v>0</v>
      </c>
      <c r="AF91" s="314">
        <f>'To &amp; from Edu- trip % summary'!S96</f>
        <v>0</v>
      </c>
      <c r="AG91" s="260">
        <f t="shared" si="20"/>
        <v>0</v>
      </c>
      <c r="AH91" s="259">
        <f t="shared" si="21"/>
        <v>0</v>
      </c>
      <c r="AI91" s="312">
        <f>'To &amp; from Edu- trip % summary'!V96</f>
        <v>0</v>
      </c>
      <c r="AJ91" s="314">
        <f>'To &amp; from Edu- trip % summary'!X96</f>
        <v>0</v>
      </c>
      <c r="AK91" s="260">
        <f t="shared" si="22"/>
        <v>0</v>
      </c>
      <c r="AL91" s="259">
        <f t="shared" si="23"/>
        <v>0</v>
      </c>
      <c r="AM91" s="312">
        <f>'To &amp; from Edu- trip % summary'!AA96</f>
        <v>0</v>
      </c>
      <c r="AN91" s="314">
        <f>'To &amp; from Edu- trip % summary'!AC96</f>
        <v>0</v>
      </c>
      <c r="AO91" s="260">
        <f t="shared" si="24"/>
        <v>0</v>
      </c>
      <c r="AP91" s="259">
        <f t="shared" si="25"/>
        <v>0</v>
      </c>
      <c r="AQ91" s="312">
        <f>'To &amp; from Edu- trip % summary'!AF96</f>
        <v>0</v>
      </c>
      <c r="AR91" s="314">
        <f>'To &amp; from Edu- trip % summary'!AH96</f>
        <v>0</v>
      </c>
      <c r="AS91" s="260">
        <f t="shared" si="26"/>
        <v>0</v>
      </c>
      <c r="AT91" s="259">
        <f t="shared" si="27"/>
        <v>0</v>
      </c>
      <c r="AU91" s="261"/>
      <c r="AV91" s="248"/>
      <c r="AW91" s="248"/>
      <c r="AX91" s="248"/>
      <c r="AY91" s="248"/>
    </row>
    <row r="92" spans="1:51" x14ac:dyDescent="0.2">
      <c r="A92" s="248"/>
      <c r="B92" s="248"/>
      <c r="C92" s="248"/>
      <c r="D92" s="248"/>
      <c r="E92" s="248"/>
      <c r="F92" s="248"/>
      <c r="G92" s="248"/>
      <c r="H92" s="248"/>
      <c r="I92" s="248"/>
      <c r="J92" s="248"/>
      <c r="K92" s="248"/>
      <c r="L92" s="248"/>
      <c r="M92" s="248"/>
      <c r="N92" s="248"/>
      <c r="O92" s="248"/>
      <c r="P92" s="248"/>
      <c r="Q92" s="296"/>
      <c r="R92" s="256">
        <f>'To &amp; from Edu- trip % summary'!B97</f>
        <v>0</v>
      </c>
      <c r="S92" s="313">
        <f>'To &amp; from Edu- trip % summary'!D97</f>
        <v>0</v>
      </c>
      <c r="T92" s="257">
        <f>'Non-survey input values'!$B$31</f>
        <v>175.56</v>
      </c>
      <c r="U92" s="258">
        <f t="shared" si="14"/>
        <v>0</v>
      </c>
      <c r="V92" s="259">
        <f t="shared" si="15"/>
        <v>0</v>
      </c>
      <c r="W92" s="312">
        <f>'To &amp; from Edu- trip % summary'!G97</f>
        <v>0</v>
      </c>
      <c r="X92" s="314">
        <f>'To &amp; from Edu- trip % summary'!I97</f>
        <v>0</v>
      </c>
      <c r="Y92" s="260">
        <f t="shared" si="16"/>
        <v>0</v>
      </c>
      <c r="Z92" s="259">
        <f t="shared" si="17"/>
        <v>0</v>
      </c>
      <c r="AA92" s="312">
        <f>'To &amp; from Edu- trip % summary'!L97</f>
        <v>0</v>
      </c>
      <c r="AB92" s="314">
        <f>'To &amp; from Edu- trip % summary'!N97</f>
        <v>0</v>
      </c>
      <c r="AC92" s="260">
        <f t="shared" si="18"/>
        <v>0</v>
      </c>
      <c r="AD92" s="259">
        <f t="shared" si="19"/>
        <v>0</v>
      </c>
      <c r="AE92" s="312">
        <f>'To &amp; from Edu- trip % summary'!Q97</f>
        <v>0</v>
      </c>
      <c r="AF92" s="314">
        <f>'To &amp; from Edu- trip % summary'!S97</f>
        <v>0</v>
      </c>
      <c r="AG92" s="260">
        <f t="shared" si="20"/>
        <v>0</v>
      </c>
      <c r="AH92" s="259">
        <f t="shared" si="21"/>
        <v>0</v>
      </c>
      <c r="AI92" s="312">
        <f>'To &amp; from Edu- trip % summary'!V97</f>
        <v>0</v>
      </c>
      <c r="AJ92" s="314">
        <f>'To &amp; from Edu- trip % summary'!X97</f>
        <v>0</v>
      </c>
      <c r="AK92" s="260">
        <f t="shared" si="22"/>
        <v>0</v>
      </c>
      <c r="AL92" s="259">
        <f t="shared" si="23"/>
        <v>0</v>
      </c>
      <c r="AM92" s="312">
        <f>'To &amp; from Edu- trip % summary'!AA97</f>
        <v>0</v>
      </c>
      <c r="AN92" s="314">
        <f>'To &amp; from Edu- trip % summary'!AC97</f>
        <v>0</v>
      </c>
      <c r="AO92" s="260">
        <f t="shared" si="24"/>
        <v>0</v>
      </c>
      <c r="AP92" s="259">
        <f t="shared" si="25"/>
        <v>0</v>
      </c>
      <c r="AQ92" s="312">
        <f>'To &amp; from Edu- trip % summary'!AF97</f>
        <v>0</v>
      </c>
      <c r="AR92" s="314">
        <f>'To &amp; from Edu- trip % summary'!AH97</f>
        <v>0</v>
      </c>
      <c r="AS92" s="260">
        <f t="shared" si="26"/>
        <v>0</v>
      </c>
      <c r="AT92" s="259">
        <f t="shared" si="27"/>
        <v>0</v>
      </c>
      <c r="AU92" s="261"/>
      <c r="AV92" s="248"/>
      <c r="AW92" s="248"/>
      <c r="AX92" s="248"/>
      <c r="AY92" s="248"/>
    </row>
    <row r="93" spans="1:51" x14ac:dyDescent="0.2">
      <c r="A93" s="248"/>
      <c r="B93" s="248"/>
      <c r="C93" s="248"/>
      <c r="D93" s="248"/>
      <c r="E93" s="248"/>
      <c r="F93" s="248"/>
      <c r="G93" s="248"/>
      <c r="H93" s="248"/>
      <c r="I93" s="248"/>
      <c r="J93" s="248"/>
      <c r="K93" s="248"/>
      <c r="L93" s="248"/>
      <c r="M93" s="248"/>
      <c r="N93" s="248"/>
      <c r="O93" s="248"/>
      <c r="P93" s="248"/>
      <c r="Q93" s="296"/>
      <c r="R93" s="256">
        <f>'To &amp; from Edu- trip % summary'!B98</f>
        <v>0</v>
      </c>
      <c r="S93" s="313">
        <f>'To &amp; from Edu- trip % summary'!D98</f>
        <v>0</v>
      </c>
      <c r="T93" s="257">
        <f>'Non-survey input values'!$B$31</f>
        <v>175.56</v>
      </c>
      <c r="U93" s="258">
        <f t="shared" si="14"/>
        <v>0</v>
      </c>
      <c r="V93" s="259">
        <f t="shared" si="15"/>
        <v>0</v>
      </c>
      <c r="W93" s="312">
        <f>'To &amp; from Edu- trip % summary'!G98</f>
        <v>0</v>
      </c>
      <c r="X93" s="314">
        <f>'To &amp; from Edu- trip % summary'!I98</f>
        <v>0</v>
      </c>
      <c r="Y93" s="260">
        <f t="shared" si="16"/>
        <v>0</v>
      </c>
      <c r="Z93" s="259">
        <f t="shared" si="17"/>
        <v>0</v>
      </c>
      <c r="AA93" s="312">
        <f>'To &amp; from Edu- trip % summary'!L98</f>
        <v>0</v>
      </c>
      <c r="AB93" s="314">
        <f>'To &amp; from Edu- trip % summary'!N98</f>
        <v>0</v>
      </c>
      <c r="AC93" s="260">
        <f t="shared" si="18"/>
        <v>0</v>
      </c>
      <c r="AD93" s="259">
        <f t="shared" si="19"/>
        <v>0</v>
      </c>
      <c r="AE93" s="312">
        <f>'To &amp; from Edu- trip % summary'!Q98</f>
        <v>0</v>
      </c>
      <c r="AF93" s="314">
        <f>'To &amp; from Edu- trip % summary'!S98</f>
        <v>0</v>
      </c>
      <c r="AG93" s="260">
        <f t="shared" si="20"/>
        <v>0</v>
      </c>
      <c r="AH93" s="259">
        <f t="shared" si="21"/>
        <v>0</v>
      </c>
      <c r="AI93" s="312">
        <f>'To &amp; from Edu- trip % summary'!V98</f>
        <v>0</v>
      </c>
      <c r="AJ93" s="314">
        <f>'To &amp; from Edu- trip % summary'!X98</f>
        <v>0</v>
      </c>
      <c r="AK93" s="260">
        <f t="shared" si="22"/>
        <v>0</v>
      </c>
      <c r="AL93" s="259">
        <f t="shared" si="23"/>
        <v>0</v>
      </c>
      <c r="AM93" s="312">
        <f>'To &amp; from Edu- trip % summary'!AA98</f>
        <v>0</v>
      </c>
      <c r="AN93" s="314">
        <f>'To &amp; from Edu- trip % summary'!AC98</f>
        <v>0</v>
      </c>
      <c r="AO93" s="260">
        <f t="shared" si="24"/>
        <v>0</v>
      </c>
      <c r="AP93" s="259">
        <f t="shared" si="25"/>
        <v>0</v>
      </c>
      <c r="AQ93" s="312">
        <f>'To &amp; from Edu- trip % summary'!AF98</f>
        <v>0</v>
      </c>
      <c r="AR93" s="314">
        <f>'To &amp; from Edu- trip % summary'!AH98</f>
        <v>0</v>
      </c>
      <c r="AS93" s="260">
        <f t="shared" si="26"/>
        <v>0</v>
      </c>
      <c r="AT93" s="259">
        <f t="shared" si="27"/>
        <v>0</v>
      </c>
      <c r="AU93" s="261"/>
      <c r="AV93" s="248"/>
      <c r="AW93" s="248"/>
      <c r="AX93" s="248"/>
      <c r="AY93" s="248"/>
    </row>
    <row r="94" spans="1:51" x14ac:dyDescent="0.2">
      <c r="A94" s="248"/>
      <c r="B94" s="248"/>
      <c r="C94" s="248"/>
      <c r="D94" s="248"/>
      <c r="E94" s="248"/>
      <c r="F94" s="248"/>
      <c r="G94" s="248"/>
      <c r="H94" s="248"/>
      <c r="I94" s="248"/>
      <c r="J94" s="248"/>
      <c r="K94" s="248"/>
      <c r="L94" s="248"/>
      <c r="M94" s="248"/>
      <c r="N94" s="248"/>
      <c r="O94" s="248"/>
      <c r="P94" s="248"/>
      <c r="Q94" s="296"/>
      <c r="R94" s="256">
        <f>'To &amp; from Edu- trip % summary'!B99</f>
        <v>0</v>
      </c>
      <c r="S94" s="313">
        <f>'To &amp; from Edu- trip % summary'!D99</f>
        <v>0</v>
      </c>
      <c r="T94" s="257">
        <f>'Non-survey input values'!$B$31</f>
        <v>175.56</v>
      </c>
      <c r="U94" s="258">
        <f t="shared" si="14"/>
        <v>0</v>
      </c>
      <c r="V94" s="259">
        <f t="shared" si="15"/>
        <v>0</v>
      </c>
      <c r="W94" s="312">
        <f>'To &amp; from Edu- trip % summary'!G99</f>
        <v>0</v>
      </c>
      <c r="X94" s="314">
        <f>'To &amp; from Edu- trip % summary'!I99</f>
        <v>0</v>
      </c>
      <c r="Y94" s="260">
        <f t="shared" si="16"/>
        <v>0</v>
      </c>
      <c r="Z94" s="259">
        <f t="shared" si="17"/>
        <v>0</v>
      </c>
      <c r="AA94" s="312">
        <f>'To &amp; from Edu- trip % summary'!L99</f>
        <v>0</v>
      </c>
      <c r="AB94" s="314">
        <f>'To &amp; from Edu- trip % summary'!N99</f>
        <v>0</v>
      </c>
      <c r="AC94" s="260">
        <f t="shared" si="18"/>
        <v>0</v>
      </c>
      <c r="AD94" s="259">
        <f t="shared" si="19"/>
        <v>0</v>
      </c>
      <c r="AE94" s="312">
        <f>'To &amp; from Edu- trip % summary'!Q99</f>
        <v>0</v>
      </c>
      <c r="AF94" s="314">
        <f>'To &amp; from Edu- trip % summary'!S99</f>
        <v>0</v>
      </c>
      <c r="AG94" s="260">
        <f t="shared" si="20"/>
        <v>0</v>
      </c>
      <c r="AH94" s="259">
        <f t="shared" si="21"/>
        <v>0</v>
      </c>
      <c r="AI94" s="312">
        <f>'To &amp; from Edu- trip % summary'!V99</f>
        <v>0</v>
      </c>
      <c r="AJ94" s="314">
        <f>'To &amp; from Edu- trip % summary'!X99</f>
        <v>0</v>
      </c>
      <c r="AK94" s="260">
        <f t="shared" si="22"/>
        <v>0</v>
      </c>
      <c r="AL94" s="259">
        <f t="shared" si="23"/>
        <v>0</v>
      </c>
      <c r="AM94" s="312">
        <f>'To &amp; from Edu- trip % summary'!AA99</f>
        <v>0</v>
      </c>
      <c r="AN94" s="314">
        <f>'To &amp; from Edu- trip % summary'!AC99</f>
        <v>0</v>
      </c>
      <c r="AO94" s="260">
        <f t="shared" si="24"/>
        <v>0</v>
      </c>
      <c r="AP94" s="259">
        <f t="shared" si="25"/>
        <v>0</v>
      </c>
      <c r="AQ94" s="312">
        <f>'To &amp; from Edu- trip % summary'!AF99</f>
        <v>0</v>
      </c>
      <c r="AR94" s="314">
        <f>'To &amp; from Edu- trip % summary'!AH99</f>
        <v>0</v>
      </c>
      <c r="AS94" s="260">
        <f t="shared" si="26"/>
        <v>0</v>
      </c>
      <c r="AT94" s="259">
        <f t="shared" si="27"/>
        <v>0</v>
      </c>
      <c r="AU94" s="261"/>
      <c r="AV94" s="248"/>
      <c r="AW94" s="248"/>
      <c r="AX94" s="248"/>
      <c r="AY94" s="248"/>
    </row>
    <row r="95" spans="1:51" x14ac:dyDescent="0.2">
      <c r="A95" s="248"/>
      <c r="B95" s="248"/>
      <c r="C95" s="248"/>
      <c r="D95" s="248"/>
      <c r="E95" s="248"/>
      <c r="F95" s="248"/>
      <c r="G95" s="248"/>
      <c r="H95" s="248"/>
      <c r="I95" s="248"/>
      <c r="J95" s="248"/>
      <c r="K95" s="248"/>
      <c r="L95" s="248"/>
      <c r="M95" s="248"/>
      <c r="N95" s="248"/>
      <c r="O95" s="248"/>
      <c r="P95" s="248"/>
      <c r="Q95" s="296"/>
      <c r="R95" s="256">
        <f>'To &amp; from Edu- trip % summary'!B100</f>
        <v>0</v>
      </c>
      <c r="S95" s="313">
        <f>'To &amp; from Edu- trip % summary'!D100</f>
        <v>0</v>
      </c>
      <c r="T95" s="257">
        <f>'Non-survey input values'!$B$31</f>
        <v>175.56</v>
      </c>
      <c r="U95" s="258">
        <f t="shared" si="14"/>
        <v>0</v>
      </c>
      <c r="V95" s="259">
        <f t="shared" si="15"/>
        <v>0</v>
      </c>
      <c r="W95" s="312">
        <f>'To &amp; from Edu- trip % summary'!G100</f>
        <v>0</v>
      </c>
      <c r="X95" s="314">
        <f>'To &amp; from Edu- trip % summary'!I100</f>
        <v>0</v>
      </c>
      <c r="Y95" s="260">
        <f t="shared" si="16"/>
        <v>0</v>
      </c>
      <c r="Z95" s="259">
        <f t="shared" si="17"/>
        <v>0</v>
      </c>
      <c r="AA95" s="312">
        <f>'To &amp; from Edu- trip % summary'!L100</f>
        <v>0</v>
      </c>
      <c r="AB95" s="314">
        <f>'To &amp; from Edu- trip % summary'!N100</f>
        <v>0</v>
      </c>
      <c r="AC95" s="260">
        <f t="shared" si="18"/>
        <v>0</v>
      </c>
      <c r="AD95" s="259">
        <f t="shared" si="19"/>
        <v>0</v>
      </c>
      <c r="AE95" s="312">
        <f>'To &amp; from Edu- trip % summary'!Q100</f>
        <v>0</v>
      </c>
      <c r="AF95" s="314">
        <f>'To &amp; from Edu- trip % summary'!S100</f>
        <v>0</v>
      </c>
      <c r="AG95" s="260">
        <f t="shared" si="20"/>
        <v>0</v>
      </c>
      <c r="AH95" s="259">
        <f t="shared" si="21"/>
        <v>0</v>
      </c>
      <c r="AI95" s="312">
        <f>'To &amp; from Edu- trip % summary'!V100</f>
        <v>0</v>
      </c>
      <c r="AJ95" s="314">
        <f>'To &amp; from Edu- trip % summary'!X100</f>
        <v>0</v>
      </c>
      <c r="AK95" s="260">
        <f t="shared" si="22"/>
        <v>0</v>
      </c>
      <c r="AL95" s="259">
        <f t="shared" si="23"/>
        <v>0</v>
      </c>
      <c r="AM95" s="312">
        <f>'To &amp; from Edu- trip % summary'!AA100</f>
        <v>0</v>
      </c>
      <c r="AN95" s="314">
        <f>'To &amp; from Edu- trip % summary'!AC100</f>
        <v>0</v>
      </c>
      <c r="AO95" s="260">
        <f t="shared" si="24"/>
        <v>0</v>
      </c>
      <c r="AP95" s="259">
        <f t="shared" si="25"/>
        <v>0</v>
      </c>
      <c r="AQ95" s="312">
        <f>'To &amp; from Edu- trip % summary'!AF100</f>
        <v>0</v>
      </c>
      <c r="AR95" s="314">
        <f>'To &amp; from Edu- trip % summary'!AH100</f>
        <v>0</v>
      </c>
      <c r="AS95" s="260">
        <f t="shared" si="26"/>
        <v>0</v>
      </c>
      <c r="AT95" s="259">
        <f t="shared" si="27"/>
        <v>0</v>
      </c>
      <c r="AU95" s="261"/>
      <c r="AV95" s="248"/>
      <c r="AW95" s="248"/>
      <c r="AX95" s="248"/>
      <c r="AY95" s="248"/>
    </row>
    <row r="96" spans="1:51" x14ac:dyDescent="0.2">
      <c r="A96" s="248"/>
      <c r="B96" s="248"/>
      <c r="C96" s="248"/>
      <c r="D96" s="248"/>
      <c r="E96" s="248"/>
      <c r="F96" s="248"/>
      <c r="G96" s="248"/>
      <c r="H96" s="248"/>
      <c r="I96" s="248"/>
      <c r="J96" s="248"/>
      <c r="K96" s="248"/>
      <c r="L96" s="248"/>
      <c r="M96" s="248"/>
      <c r="N96" s="248"/>
      <c r="O96" s="248"/>
      <c r="P96" s="248"/>
      <c r="Q96" s="296"/>
      <c r="R96" s="256">
        <f>'To &amp; from Edu- trip % summary'!B101</f>
        <v>0</v>
      </c>
      <c r="S96" s="313">
        <f>'To &amp; from Edu- trip % summary'!D101</f>
        <v>0</v>
      </c>
      <c r="T96" s="257">
        <f>'Non-survey input values'!$B$31</f>
        <v>175.56</v>
      </c>
      <c r="U96" s="258">
        <f t="shared" si="14"/>
        <v>0</v>
      </c>
      <c r="V96" s="259">
        <f t="shared" si="15"/>
        <v>0</v>
      </c>
      <c r="W96" s="312">
        <f>'To &amp; from Edu- trip % summary'!G101</f>
        <v>0</v>
      </c>
      <c r="X96" s="314">
        <f>'To &amp; from Edu- trip % summary'!I101</f>
        <v>0</v>
      </c>
      <c r="Y96" s="260">
        <f t="shared" si="16"/>
        <v>0</v>
      </c>
      <c r="Z96" s="259">
        <f t="shared" si="17"/>
        <v>0</v>
      </c>
      <c r="AA96" s="312">
        <f>'To &amp; from Edu- trip % summary'!L101</f>
        <v>0</v>
      </c>
      <c r="AB96" s="314">
        <f>'To &amp; from Edu- trip % summary'!N101</f>
        <v>0</v>
      </c>
      <c r="AC96" s="260">
        <f t="shared" si="18"/>
        <v>0</v>
      </c>
      <c r="AD96" s="259">
        <f t="shared" si="19"/>
        <v>0</v>
      </c>
      <c r="AE96" s="312">
        <f>'To &amp; from Edu- trip % summary'!Q101</f>
        <v>0</v>
      </c>
      <c r="AF96" s="314">
        <f>'To &amp; from Edu- trip % summary'!S101</f>
        <v>0</v>
      </c>
      <c r="AG96" s="260">
        <f t="shared" si="20"/>
        <v>0</v>
      </c>
      <c r="AH96" s="259">
        <f t="shared" si="21"/>
        <v>0</v>
      </c>
      <c r="AI96" s="312">
        <f>'To &amp; from Edu- trip % summary'!V101</f>
        <v>0</v>
      </c>
      <c r="AJ96" s="314">
        <f>'To &amp; from Edu- trip % summary'!X101</f>
        <v>0</v>
      </c>
      <c r="AK96" s="260">
        <f t="shared" si="22"/>
        <v>0</v>
      </c>
      <c r="AL96" s="259">
        <f t="shared" si="23"/>
        <v>0</v>
      </c>
      <c r="AM96" s="312">
        <f>'To &amp; from Edu- trip % summary'!AA101</f>
        <v>0</v>
      </c>
      <c r="AN96" s="314">
        <f>'To &amp; from Edu- trip % summary'!AC101</f>
        <v>0</v>
      </c>
      <c r="AO96" s="260">
        <f t="shared" si="24"/>
        <v>0</v>
      </c>
      <c r="AP96" s="259">
        <f t="shared" si="25"/>
        <v>0</v>
      </c>
      <c r="AQ96" s="312">
        <f>'To &amp; from Edu- trip % summary'!AF101</f>
        <v>0</v>
      </c>
      <c r="AR96" s="314">
        <f>'To &amp; from Edu- trip % summary'!AH101</f>
        <v>0</v>
      </c>
      <c r="AS96" s="260">
        <f t="shared" si="26"/>
        <v>0</v>
      </c>
      <c r="AT96" s="259">
        <f t="shared" si="27"/>
        <v>0</v>
      </c>
      <c r="AU96" s="261"/>
      <c r="AV96" s="248"/>
      <c r="AW96" s="248"/>
      <c r="AX96" s="248"/>
      <c r="AY96" s="248"/>
    </row>
    <row r="97" spans="1:51" x14ac:dyDescent="0.2">
      <c r="A97" s="248"/>
      <c r="B97" s="248"/>
      <c r="C97" s="248"/>
      <c r="D97" s="248"/>
      <c r="E97" s="248"/>
      <c r="F97" s="248"/>
      <c r="G97" s="248"/>
      <c r="H97" s="248"/>
      <c r="I97" s="248"/>
      <c r="J97" s="248"/>
      <c r="K97" s="248"/>
      <c r="L97" s="248"/>
      <c r="M97" s="248"/>
      <c r="N97" s="248"/>
      <c r="O97" s="248"/>
      <c r="P97" s="248"/>
      <c r="Q97" s="296"/>
      <c r="R97" s="256">
        <f>'To &amp; from Edu- trip % summary'!B102</f>
        <v>0</v>
      </c>
      <c r="S97" s="313">
        <f>'To &amp; from Edu- trip % summary'!D102</f>
        <v>0</v>
      </c>
      <c r="T97" s="257">
        <f>'Non-survey input values'!$B$31</f>
        <v>175.56</v>
      </c>
      <c r="U97" s="258">
        <f t="shared" si="14"/>
        <v>0</v>
      </c>
      <c r="V97" s="259">
        <f t="shared" si="15"/>
        <v>0</v>
      </c>
      <c r="W97" s="312">
        <f>'To &amp; from Edu- trip % summary'!G102</f>
        <v>0</v>
      </c>
      <c r="X97" s="314">
        <f>'To &amp; from Edu- trip % summary'!I102</f>
        <v>0</v>
      </c>
      <c r="Y97" s="260">
        <f t="shared" si="16"/>
        <v>0</v>
      </c>
      <c r="Z97" s="259">
        <f t="shared" si="17"/>
        <v>0</v>
      </c>
      <c r="AA97" s="312">
        <f>'To &amp; from Edu- trip % summary'!L102</f>
        <v>0</v>
      </c>
      <c r="AB97" s="314">
        <f>'To &amp; from Edu- trip % summary'!N102</f>
        <v>0</v>
      </c>
      <c r="AC97" s="260">
        <f t="shared" si="18"/>
        <v>0</v>
      </c>
      <c r="AD97" s="259">
        <f t="shared" si="19"/>
        <v>0</v>
      </c>
      <c r="AE97" s="312">
        <f>'To &amp; from Edu- trip % summary'!Q102</f>
        <v>0</v>
      </c>
      <c r="AF97" s="314">
        <f>'To &amp; from Edu- trip % summary'!S102</f>
        <v>0</v>
      </c>
      <c r="AG97" s="260">
        <f t="shared" si="20"/>
        <v>0</v>
      </c>
      <c r="AH97" s="259">
        <f t="shared" si="21"/>
        <v>0</v>
      </c>
      <c r="AI97" s="312">
        <f>'To &amp; from Edu- trip % summary'!V102</f>
        <v>0</v>
      </c>
      <c r="AJ97" s="314">
        <f>'To &amp; from Edu- trip % summary'!X102</f>
        <v>0</v>
      </c>
      <c r="AK97" s="260">
        <f t="shared" si="22"/>
        <v>0</v>
      </c>
      <c r="AL97" s="259">
        <f t="shared" si="23"/>
        <v>0</v>
      </c>
      <c r="AM97" s="312">
        <f>'To &amp; from Edu- trip % summary'!AA102</f>
        <v>0</v>
      </c>
      <c r="AN97" s="314">
        <f>'To &amp; from Edu- trip % summary'!AC102</f>
        <v>0</v>
      </c>
      <c r="AO97" s="260">
        <f t="shared" si="24"/>
        <v>0</v>
      </c>
      <c r="AP97" s="259">
        <f t="shared" si="25"/>
        <v>0</v>
      </c>
      <c r="AQ97" s="312">
        <f>'To &amp; from Edu- trip % summary'!AF102</f>
        <v>0</v>
      </c>
      <c r="AR97" s="314">
        <f>'To &amp; from Edu- trip % summary'!AH102</f>
        <v>0</v>
      </c>
      <c r="AS97" s="260">
        <f t="shared" si="26"/>
        <v>0</v>
      </c>
      <c r="AT97" s="259">
        <f t="shared" si="27"/>
        <v>0</v>
      </c>
      <c r="AU97" s="261"/>
      <c r="AV97" s="248"/>
      <c r="AW97" s="248"/>
      <c r="AX97" s="248"/>
      <c r="AY97" s="248"/>
    </row>
    <row r="98" spans="1:51" x14ac:dyDescent="0.2">
      <c r="A98" s="248"/>
      <c r="B98" s="248"/>
      <c r="C98" s="248"/>
      <c r="D98" s="248"/>
      <c r="E98" s="248"/>
      <c r="F98" s="248"/>
      <c r="G98" s="248"/>
      <c r="H98" s="248"/>
      <c r="I98" s="248"/>
      <c r="J98" s="248"/>
      <c r="K98" s="248"/>
      <c r="L98" s="248"/>
      <c r="M98" s="248"/>
      <c r="N98" s="248"/>
      <c r="O98" s="248"/>
      <c r="P98" s="248"/>
      <c r="Q98" s="296"/>
      <c r="R98" s="256">
        <f>'To &amp; from Edu- trip % summary'!B103</f>
        <v>0</v>
      </c>
      <c r="S98" s="313">
        <f>'To &amp; from Edu- trip % summary'!D103</f>
        <v>0</v>
      </c>
      <c r="T98" s="257">
        <f>'Non-survey input values'!$B$31</f>
        <v>175.56</v>
      </c>
      <c r="U98" s="258">
        <f t="shared" si="14"/>
        <v>0</v>
      </c>
      <c r="V98" s="259">
        <f t="shared" si="15"/>
        <v>0</v>
      </c>
      <c r="W98" s="312">
        <f>'To &amp; from Edu- trip % summary'!G103</f>
        <v>0</v>
      </c>
      <c r="X98" s="314">
        <f>'To &amp; from Edu- trip % summary'!I103</f>
        <v>0</v>
      </c>
      <c r="Y98" s="260">
        <f t="shared" si="16"/>
        <v>0</v>
      </c>
      <c r="Z98" s="259">
        <f t="shared" si="17"/>
        <v>0</v>
      </c>
      <c r="AA98" s="312">
        <f>'To &amp; from Edu- trip % summary'!L103</f>
        <v>0</v>
      </c>
      <c r="AB98" s="314">
        <f>'To &amp; from Edu- trip % summary'!N103</f>
        <v>0</v>
      </c>
      <c r="AC98" s="260">
        <f t="shared" si="18"/>
        <v>0</v>
      </c>
      <c r="AD98" s="259">
        <f t="shared" si="19"/>
        <v>0</v>
      </c>
      <c r="AE98" s="312">
        <f>'To &amp; from Edu- trip % summary'!Q103</f>
        <v>0</v>
      </c>
      <c r="AF98" s="314">
        <f>'To &amp; from Edu- trip % summary'!S103</f>
        <v>0</v>
      </c>
      <c r="AG98" s="260">
        <f t="shared" si="20"/>
        <v>0</v>
      </c>
      <c r="AH98" s="259">
        <f t="shared" si="21"/>
        <v>0</v>
      </c>
      <c r="AI98" s="312">
        <f>'To &amp; from Edu- trip % summary'!V103</f>
        <v>0</v>
      </c>
      <c r="AJ98" s="314">
        <f>'To &amp; from Edu- trip % summary'!X103</f>
        <v>0</v>
      </c>
      <c r="AK98" s="260">
        <f t="shared" si="22"/>
        <v>0</v>
      </c>
      <c r="AL98" s="259">
        <f t="shared" si="23"/>
        <v>0</v>
      </c>
      <c r="AM98" s="312">
        <f>'To &amp; from Edu- trip % summary'!AA103</f>
        <v>0</v>
      </c>
      <c r="AN98" s="314">
        <f>'To &amp; from Edu- trip % summary'!AC103</f>
        <v>0</v>
      </c>
      <c r="AO98" s="260">
        <f t="shared" si="24"/>
        <v>0</v>
      </c>
      <c r="AP98" s="259">
        <f t="shared" si="25"/>
        <v>0</v>
      </c>
      <c r="AQ98" s="312">
        <f>'To &amp; from Edu- trip % summary'!AF103</f>
        <v>0</v>
      </c>
      <c r="AR98" s="314">
        <f>'To &amp; from Edu- trip % summary'!AH103</f>
        <v>0</v>
      </c>
      <c r="AS98" s="260">
        <f t="shared" si="26"/>
        <v>0</v>
      </c>
      <c r="AT98" s="259">
        <f t="shared" si="27"/>
        <v>0</v>
      </c>
      <c r="AU98" s="261"/>
      <c r="AV98" s="248"/>
      <c r="AW98" s="248"/>
      <c r="AX98" s="248"/>
      <c r="AY98" s="248"/>
    </row>
    <row r="99" spans="1:51" x14ac:dyDescent="0.2">
      <c r="A99" s="248"/>
      <c r="B99" s="248"/>
      <c r="C99" s="248"/>
      <c r="D99" s="248"/>
      <c r="E99" s="248"/>
      <c r="F99" s="248"/>
      <c r="G99" s="248"/>
      <c r="H99" s="248"/>
      <c r="I99" s="248"/>
      <c r="J99" s="248"/>
      <c r="K99" s="248"/>
      <c r="L99" s="248"/>
      <c r="M99" s="248"/>
      <c r="N99" s="248"/>
      <c r="O99" s="248"/>
      <c r="P99" s="248"/>
      <c r="Q99" s="296"/>
      <c r="R99" s="256">
        <f>'To &amp; from Edu- trip % summary'!B104</f>
        <v>0</v>
      </c>
      <c r="S99" s="313">
        <f>'To &amp; from Edu- trip % summary'!D104</f>
        <v>0</v>
      </c>
      <c r="T99" s="257">
        <f>'Non-survey input values'!$B$31</f>
        <v>175.56</v>
      </c>
      <c r="U99" s="258">
        <f t="shared" si="14"/>
        <v>0</v>
      </c>
      <c r="V99" s="259">
        <f t="shared" si="15"/>
        <v>0</v>
      </c>
      <c r="W99" s="312">
        <f>'To &amp; from Edu- trip % summary'!G104</f>
        <v>0</v>
      </c>
      <c r="X99" s="314">
        <f>'To &amp; from Edu- trip % summary'!I104</f>
        <v>0</v>
      </c>
      <c r="Y99" s="260">
        <f t="shared" si="16"/>
        <v>0</v>
      </c>
      <c r="Z99" s="259">
        <f t="shared" si="17"/>
        <v>0</v>
      </c>
      <c r="AA99" s="312">
        <f>'To &amp; from Edu- trip % summary'!L104</f>
        <v>0</v>
      </c>
      <c r="AB99" s="314">
        <f>'To &amp; from Edu- trip % summary'!N104</f>
        <v>0</v>
      </c>
      <c r="AC99" s="260">
        <f t="shared" si="18"/>
        <v>0</v>
      </c>
      <c r="AD99" s="259">
        <f t="shared" si="19"/>
        <v>0</v>
      </c>
      <c r="AE99" s="312">
        <f>'To &amp; from Edu- trip % summary'!Q104</f>
        <v>0</v>
      </c>
      <c r="AF99" s="314">
        <f>'To &amp; from Edu- trip % summary'!S104</f>
        <v>0</v>
      </c>
      <c r="AG99" s="260">
        <f t="shared" si="20"/>
        <v>0</v>
      </c>
      <c r="AH99" s="259">
        <f t="shared" si="21"/>
        <v>0</v>
      </c>
      <c r="AI99" s="312">
        <f>'To &amp; from Edu- trip % summary'!V104</f>
        <v>0</v>
      </c>
      <c r="AJ99" s="314">
        <f>'To &amp; from Edu- trip % summary'!X104</f>
        <v>0</v>
      </c>
      <c r="AK99" s="260">
        <f t="shared" si="22"/>
        <v>0</v>
      </c>
      <c r="AL99" s="259">
        <f t="shared" si="23"/>
        <v>0</v>
      </c>
      <c r="AM99" s="312">
        <f>'To &amp; from Edu- trip % summary'!AA104</f>
        <v>0</v>
      </c>
      <c r="AN99" s="314">
        <f>'To &amp; from Edu- trip % summary'!AC104</f>
        <v>0</v>
      </c>
      <c r="AO99" s="260">
        <f t="shared" si="24"/>
        <v>0</v>
      </c>
      <c r="AP99" s="259">
        <f t="shared" si="25"/>
        <v>0</v>
      </c>
      <c r="AQ99" s="312">
        <f>'To &amp; from Edu- trip % summary'!AF104</f>
        <v>0</v>
      </c>
      <c r="AR99" s="314">
        <f>'To &amp; from Edu- trip % summary'!AH104</f>
        <v>0</v>
      </c>
      <c r="AS99" s="260">
        <f t="shared" si="26"/>
        <v>0</v>
      </c>
      <c r="AT99" s="259">
        <f t="shared" si="27"/>
        <v>0</v>
      </c>
      <c r="AU99" s="261"/>
      <c r="AV99" s="248"/>
      <c r="AW99" s="248"/>
      <c r="AX99" s="248"/>
      <c r="AY99" s="248"/>
    </row>
    <row r="100" spans="1:51" x14ac:dyDescent="0.2">
      <c r="A100" s="248"/>
      <c r="B100" s="248"/>
      <c r="C100" s="248"/>
      <c r="D100" s="248"/>
      <c r="E100" s="248"/>
      <c r="F100" s="248"/>
      <c r="G100" s="248"/>
      <c r="H100" s="248"/>
      <c r="I100" s="248"/>
      <c r="J100" s="248"/>
      <c r="K100" s="248"/>
      <c r="L100" s="248"/>
      <c r="M100" s="248"/>
      <c r="N100" s="248"/>
      <c r="O100" s="248"/>
      <c r="P100" s="248"/>
      <c r="Q100" s="296"/>
      <c r="R100" s="256">
        <f>'To &amp; from Edu- trip % summary'!B105</f>
        <v>0</v>
      </c>
      <c r="S100" s="313">
        <f>'To &amp; from Edu- trip % summary'!D105</f>
        <v>0</v>
      </c>
      <c r="T100" s="257">
        <f>'Non-survey input values'!$B$31</f>
        <v>175.56</v>
      </c>
      <c r="U100" s="258">
        <f t="shared" si="14"/>
        <v>0</v>
      </c>
      <c r="V100" s="259">
        <f t="shared" si="15"/>
        <v>0</v>
      </c>
      <c r="W100" s="312">
        <f>'To &amp; from Edu- trip % summary'!G105</f>
        <v>0</v>
      </c>
      <c r="X100" s="314">
        <f>'To &amp; from Edu- trip % summary'!I105</f>
        <v>0</v>
      </c>
      <c r="Y100" s="260">
        <f t="shared" si="16"/>
        <v>0</v>
      </c>
      <c r="Z100" s="259">
        <f t="shared" si="17"/>
        <v>0</v>
      </c>
      <c r="AA100" s="312">
        <f>'To &amp; from Edu- trip % summary'!L105</f>
        <v>0</v>
      </c>
      <c r="AB100" s="314">
        <f>'To &amp; from Edu- trip % summary'!N105</f>
        <v>0</v>
      </c>
      <c r="AC100" s="260">
        <f t="shared" si="18"/>
        <v>0</v>
      </c>
      <c r="AD100" s="259">
        <f t="shared" si="19"/>
        <v>0</v>
      </c>
      <c r="AE100" s="312">
        <f>'To &amp; from Edu- trip % summary'!Q105</f>
        <v>0</v>
      </c>
      <c r="AF100" s="314">
        <f>'To &amp; from Edu- trip % summary'!S105</f>
        <v>0</v>
      </c>
      <c r="AG100" s="260">
        <f t="shared" si="20"/>
        <v>0</v>
      </c>
      <c r="AH100" s="259">
        <f t="shared" si="21"/>
        <v>0</v>
      </c>
      <c r="AI100" s="312">
        <f>'To &amp; from Edu- trip % summary'!V105</f>
        <v>0</v>
      </c>
      <c r="AJ100" s="314">
        <f>'To &amp; from Edu- trip % summary'!X105</f>
        <v>0</v>
      </c>
      <c r="AK100" s="260">
        <f t="shared" si="22"/>
        <v>0</v>
      </c>
      <c r="AL100" s="259">
        <f t="shared" si="23"/>
        <v>0</v>
      </c>
      <c r="AM100" s="312">
        <f>'To &amp; from Edu- trip % summary'!AA105</f>
        <v>0</v>
      </c>
      <c r="AN100" s="314">
        <f>'To &amp; from Edu- trip % summary'!AC105</f>
        <v>0</v>
      </c>
      <c r="AO100" s="260">
        <f t="shared" si="24"/>
        <v>0</v>
      </c>
      <c r="AP100" s="259">
        <f t="shared" si="25"/>
        <v>0</v>
      </c>
      <c r="AQ100" s="312">
        <f>'To &amp; from Edu- trip % summary'!AF105</f>
        <v>0</v>
      </c>
      <c r="AR100" s="314">
        <f>'To &amp; from Edu- trip % summary'!AH105</f>
        <v>0</v>
      </c>
      <c r="AS100" s="260">
        <f t="shared" si="26"/>
        <v>0</v>
      </c>
      <c r="AT100" s="259">
        <f t="shared" si="27"/>
        <v>0</v>
      </c>
      <c r="AU100" s="261"/>
      <c r="AV100" s="248"/>
      <c r="AW100" s="248"/>
      <c r="AX100" s="248"/>
      <c r="AY100" s="248"/>
    </row>
    <row r="101" spans="1:51" x14ac:dyDescent="0.2">
      <c r="A101" s="248"/>
      <c r="B101" s="248"/>
      <c r="C101" s="248"/>
      <c r="D101" s="248"/>
      <c r="E101" s="248"/>
      <c r="F101" s="248"/>
      <c r="G101" s="248"/>
      <c r="H101" s="248"/>
      <c r="I101" s="248"/>
      <c r="J101" s="248"/>
      <c r="K101" s="248"/>
      <c r="L101" s="248"/>
      <c r="M101" s="248"/>
      <c r="N101" s="248"/>
      <c r="O101" s="248"/>
      <c r="P101" s="248"/>
      <c r="Q101" s="296"/>
      <c r="R101" s="256">
        <f>'To &amp; from Edu- trip % summary'!B106</f>
        <v>0</v>
      </c>
      <c r="S101" s="313">
        <f>'To &amp; from Edu- trip % summary'!D106</f>
        <v>0</v>
      </c>
      <c r="T101" s="257">
        <f>'Non-survey input values'!$B$31</f>
        <v>175.56</v>
      </c>
      <c r="U101" s="258">
        <f t="shared" si="14"/>
        <v>0</v>
      </c>
      <c r="V101" s="259">
        <f t="shared" si="15"/>
        <v>0</v>
      </c>
      <c r="W101" s="312">
        <f>'To &amp; from Edu- trip % summary'!G106</f>
        <v>0</v>
      </c>
      <c r="X101" s="314">
        <f>'To &amp; from Edu- trip % summary'!I106</f>
        <v>0</v>
      </c>
      <c r="Y101" s="260">
        <f t="shared" si="16"/>
        <v>0</v>
      </c>
      <c r="Z101" s="259">
        <f t="shared" si="17"/>
        <v>0</v>
      </c>
      <c r="AA101" s="312">
        <f>'To &amp; from Edu- trip % summary'!L106</f>
        <v>0</v>
      </c>
      <c r="AB101" s="314">
        <f>'To &amp; from Edu- trip % summary'!N106</f>
        <v>0</v>
      </c>
      <c r="AC101" s="260">
        <f t="shared" si="18"/>
        <v>0</v>
      </c>
      <c r="AD101" s="259">
        <f t="shared" si="19"/>
        <v>0</v>
      </c>
      <c r="AE101" s="312">
        <f>'To &amp; from Edu- trip % summary'!Q106</f>
        <v>0</v>
      </c>
      <c r="AF101" s="314">
        <f>'To &amp; from Edu- trip % summary'!S106</f>
        <v>0</v>
      </c>
      <c r="AG101" s="260">
        <f t="shared" si="20"/>
        <v>0</v>
      </c>
      <c r="AH101" s="259">
        <f t="shared" si="21"/>
        <v>0</v>
      </c>
      <c r="AI101" s="312">
        <f>'To &amp; from Edu- trip % summary'!V106</f>
        <v>0</v>
      </c>
      <c r="AJ101" s="314">
        <f>'To &amp; from Edu- trip % summary'!X106</f>
        <v>0</v>
      </c>
      <c r="AK101" s="260">
        <f t="shared" si="22"/>
        <v>0</v>
      </c>
      <c r="AL101" s="259">
        <f t="shared" si="23"/>
        <v>0</v>
      </c>
      <c r="AM101" s="312">
        <f>'To &amp; from Edu- trip % summary'!AA106</f>
        <v>0</v>
      </c>
      <c r="AN101" s="314">
        <f>'To &amp; from Edu- trip % summary'!AC106</f>
        <v>0</v>
      </c>
      <c r="AO101" s="260">
        <f t="shared" si="24"/>
        <v>0</v>
      </c>
      <c r="AP101" s="259">
        <f t="shared" si="25"/>
        <v>0</v>
      </c>
      <c r="AQ101" s="312">
        <f>'To &amp; from Edu- trip % summary'!AF106</f>
        <v>0</v>
      </c>
      <c r="AR101" s="314">
        <f>'To &amp; from Edu- trip % summary'!AH106</f>
        <v>0</v>
      </c>
      <c r="AS101" s="260">
        <f t="shared" si="26"/>
        <v>0</v>
      </c>
      <c r="AT101" s="259">
        <f t="shared" si="27"/>
        <v>0</v>
      </c>
      <c r="AU101" s="261"/>
      <c r="AV101" s="248"/>
      <c r="AW101" s="248"/>
      <c r="AX101" s="248"/>
      <c r="AY101" s="248"/>
    </row>
    <row r="102" spans="1:51" x14ac:dyDescent="0.2">
      <c r="A102" s="248"/>
      <c r="B102" s="248"/>
      <c r="C102" s="248"/>
      <c r="D102" s="248"/>
      <c r="E102" s="248"/>
      <c r="F102" s="248"/>
      <c r="G102" s="248"/>
      <c r="H102" s="248"/>
      <c r="I102" s="248"/>
      <c r="J102" s="248"/>
      <c r="K102" s="248"/>
      <c r="L102" s="248"/>
      <c r="M102" s="248"/>
      <c r="N102" s="248"/>
      <c r="O102" s="248"/>
      <c r="P102" s="248"/>
      <c r="Q102" s="296"/>
      <c r="R102" s="256">
        <f>'To &amp; from Edu- trip % summary'!B107</f>
        <v>0</v>
      </c>
      <c r="S102" s="313">
        <f>'To &amp; from Edu- trip % summary'!D107</f>
        <v>0</v>
      </c>
      <c r="T102" s="257">
        <f>'Non-survey input values'!$B$31</f>
        <v>175.56</v>
      </c>
      <c r="U102" s="258">
        <f t="shared" si="14"/>
        <v>0</v>
      </c>
      <c r="V102" s="259">
        <f t="shared" si="15"/>
        <v>0</v>
      </c>
      <c r="W102" s="312">
        <f>'To &amp; from Edu- trip % summary'!G107</f>
        <v>0</v>
      </c>
      <c r="X102" s="314">
        <f>'To &amp; from Edu- trip % summary'!I107</f>
        <v>0</v>
      </c>
      <c r="Y102" s="260">
        <f t="shared" si="16"/>
        <v>0</v>
      </c>
      <c r="Z102" s="259">
        <f t="shared" si="17"/>
        <v>0</v>
      </c>
      <c r="AA102" s="312">
        <f>'To &amp; from Edu- trip % summary'!L107</f>
        <v>0</v>
      </c>
      <c r="AB102" s="314">
        <f>'To &amp; from Edu- trip % summary'!N107</f>
        <v>0</v>
      </c>
      <c r="AC102" s="260">
        <f t="shared" si="18"/>
        <v>0</v>
      </c>
      <c r="AD102" s="259">
        <f t="shared" si="19"/>
        <v>0</v>
      </c>
      <c r="AE102" s="312">
        <f>'To &amp; from Edu- trip % summary'!Q107</f>
        <v>0</v>
      </c>
      <c r="AF102" s="314">
        <f>'To &amp; from Edu- trip % summary'!S107</f>
        <v>0</v>
      </c>
      <c r="AG102" s="260">
        <f t="shared" si="20"/>
        <v>0</v>
      </c>
      <c r="AH102" s="259">
        <f t="shared" si="21"/>
        <v>0</v>
      </c>
      <c r="AI102" s="312">
        <f>'To &amp; from Edu- trip % summary'!V107</f>
        <v>0</v>
      </c>
      <c r="AJ102" s="314">
        <f>'To &amp; from Edu- trip % summary'!X107</f>
        <v>0</v>
      </c>
      <c r="AK102" s="260">
        <f t="shared" si="22"/>
        <v>0</v>
      </c>
      <c r="AL102" s="259">
        <f t="shared" si="23"/>
        <v>0</v>
      </c>
      <c r="AM102" s="312">
        <f>'To &amp; from Edu- trip % summary'!AA107</f>
        <v>0</v>
      </c>
      <c r="AN102" s="314">
        <f>'To &amp; from Edu- trip % summary'!AC107</f>
        <v>0</v>
      </c>
      <c r="AO102" s="260">
        <f t="shared" si="24"/>
        <v>0</v>
      </c>
      <c r="AP102" s="259">
        <f t="shared" si="25"/>
        <v>0</v>
      </c>
      <c r="AQ102" s="312">
        <f>'To &amp; from Edu- trip % summary'!AF107</f>
        <v>0</v>
      </c>
      <c r="AR102" s="314">
        <f>'To &amp; from Edu- trip % summary'!AH107</f>
        <v>0</v>
      </c>
      <c r="AS102" s="260">
        <f t="shared" si="26"/>
        <v>0</v>
      </c>
      <c r="AT102" s="259">
        <f t="shared" si="27"/>
        <v>0</v>
      </c>
      <c r="AU102" s="261"/>
      <c r="AV102" s="248"/>
      <c r="AW102" s="248"/>
      <c r="AX102" s="248"/>
      <c r="AY102" s="248"/>
    </row>
    <row r="103" spans="1:51" x14ac:dyDescent="0.2">
      <c r="A103" s="248"/>
      <c r="B103" s="248"/>
      <c r="C103" s="248"/>
      <c r="D103" s="248"/>
      <c r="E103" s="248"/>
      <c r="F103" s="248"/>
      <c r="G103" s="248"/>
      <c r="H103" s="248"/>
      <c r="I103" s="248"/>
      <c r="J103" s="248"/>
      <c r="K103" s="248"/>
      <c r="L103" s="248"/>
      <c r="M103" s="248"/>
      <c r="N103" s="248"/>
      <c r="O103" s="248"/>
      <c r="P103" s="248"/>
      <c r="Q103" s="296"/>
      <c r="R103" s="256">
        <f>'To &amp; from Edu- trip % summary'!B108</f>
        <v>0</v>
      </c>
      <c r="S103" s="313">
        <f>'To &amp; from Edu- trip % summary'!D108</f>
        <v>0</v>
      </c>
      <c r="T103" s="257">
        <f>'Non-survey input values'!$B$31</f>
        <v>175.56</v>
      </c>
      <c r="U103" s="258">
        <f t="shared" si="14"/>
        <v>0</v>
      </c>
      <c r="V103" s="259">
        <f t="shared" si="15"/>
        <v>0</v>
      </c>
      <c r="W103" s="312">
        <f>'To &amp; from Edu- trip % summary'!G108</f>
        <v>0</v>
      </c>
      <c r="X103" s="314">
        <f>'To &amp; from Edu- trip % summary'!I108</f>
        <v>0</v>
      </c>
      <c r="Y103" s="260">
        <f t="shared" si="16"/>
        <v>0</v>
      </c>
      <c r="Z103" s="259">
        <f t="shared" si="17"/>
        <v>0</v>
      </c>
      <c r="AA103" s="312">
        <f>'To &amp; from Edu- trip % summary'!L108</f>
        <v>0</v>
      </c>
      <c r="AB103" s="314">
        <f>'To &amp; from Edu- trip % summary'!N108</f>
        <v>0</v>
      </c>
      <c r="AC103" s="260">
        <f t="shared" si="18"/>
        <v>0</v>
      </c>
      <c r="AD103" s="259">
        <f t="shared" si="19"/>
        <v>0</v>
      </c>
      <c r="AE103" s="312">
        <f>'To &amp; from Edu- trip % summary'!Q108</f>
        <v>0</v>
      </c>
      <c r="AF103" s="314">
        <f>'To &amp; from Edu- trip % summary'!S108</f>
        <v>0</v>
      </c>
      <c r="AG103" s="260">
        <f t="shared" si="20"/>
        <v>0</v>
      </c>
      <c r="AH103" s="259">
        <f t="shared" si="21"/>
        <v>0</v>
      </c>
      <c r="AI103" s="312">
        <f>'To &amp; from Edu- trip % summary'!V108</f>
        <v>0</v>
      </c>
      <c r="AJ103" s="314">
        <f>'To &amp; from Edu- trip % summary'!X108</f>
        <v>0</v>
      </c>
      <c r="AK103" s="260">
        <f t="shared" si="22"/>
        <v>0</v>
      </c>
      <c r="AL103" s="259">
        <f t="shared" si="23"/>
        <v>0</v>
      </c>
      <c r="AM103" s="312">
        <f>'To &amp; from Edu- trip % summary'!AA108</f>
        <v>0</v>
      </c>
      <c r="AN103" s="314">
        <f>'To &amp; from Edu- trip % summary'!AC108</f>
        <v>0</v>
      </c>
      <c r="AO103" s="260">
        <f t="shared" si="24"/>
        <v>0</v>
      </c>
      <c r="AP103" s="259">
        <f t="shared" si="25"/>
        <v>0</v>
      </c>
      <c r="AQ103" s="312">
        <f>'To &amp; from Edu- trip % summary'!AF108</f>
        <v>0</v>
      </c>
      <c r="AR103" s="314">
        <f>'To &amp; from Edu- trip % summary'!AH108</f>
        <v>0</v>
      </c>
      <c r="AS103" s="260">
        <f t="shared" si="26"/>
        <v>0</v>
      </c>
      <c r="AT103" s="259">
        <f t="shared" si="27"/>
        <v>0</v>
      </c>
      <c r="AU103" s="261"/>
      <c r="AV103" s="248"/>
      <c r="AW103" s="248"/>
      <c r="AX103" s="248"/>
      <c r="AY103" s="248"/>
    </row>
    <row r="104" spans="1:51" x14ac:dyDescent="0.2">
      <c r="A104" s="248"/>
      <c r="B104" s="248"/>
      <c r="C104" s="248"/>
      <c r="D104" s="248"/>
      <c r="E104" s="248"/>
      <c r="F104" s="248"/>
      <c r="G104" s="248"/>
      <c r="H104" s="248"/>
      <c r="I104" s="248"/>
      <c r="J104" s="248"/>
      <c r="K104" s="248"/>
      <c r="L104" s="248"/>
      <c r="M104" s="248"/>
      <c r="N104" s="248"/>
      <c r="O104" s="248"/>
      <c r="P104" s="248"/>
      <c r="Q104" s="296"/>
      <c r="R104" s="256">
        <f>'To &amp; from Edu- trip % summary'!B109</f>
        <v>0</v>
      </c>
      <c r="S104" s="313">
        <f>'To &amp; from Edu- trip % summary'!D109</f>
        <v>0</v>
      </c>
      <c r="T104" s="257">
        <f>'Non-survey input values'!$B$31</f>
        <v>175.56</v>
      </c>
      <c r="U104" s="258">
        <f t="shared" si="14"/>
        <v>0</v>
      </c>
      <c r="V104" s="259">
        <f t="shared" si="15"/>
        <v>0</v>
      </c>
      <c r="W104" s="312">
        <f>'To &amp; from Edu- trip % summary'!G109</f>
        <v>0</v>
      </c>
      <c r="X104" s="314">
        <f>'To &amp; from Edu- trip % summary'!I109</f>
        <v>0</v>
      </c>
      <c r="Y104" s="260">
        <f t="shared" si="16"/>
        <v>0</v>
      </c>
      <c r="Z104" s="259">
        <f t="shared" si="17"/>
        <v>0</v>
      </c>
      <c r="AA104" s="312">
        <f>'To &amp; from Edu- trip % summary'!L109</f>
        <v>0</v>
      </c>
      <c r="AB104" s="314">
        <f>'To &amp; from Edu- trip % summary'!N109</f>
        <v>0</v>
      </c>
      <c r="AC104" s="260">
        <f t="shared" si="18"/>
        <v>0</v>
      </c>
      <c r="AD104" s="259">
        <f t="shared" si="19"/>
        <v>0</v>
      </c>
      <c r="AE104" s="312">
        <f>'To &amp; from Edu- trip % summary'!Q109</f>
        <v>0</v>
      </c>
      <c r="AF104" s="314">
        <f>'To &amp; from Edu- trip % summary'!S109</f>
        <v>0</v>
      </c>
      <c r="AG104" s="260">
        <f t="shared" si="20"/>
        <v>0</v>
      </c>
      <c r="AH104" s="259">
        <f t="shared" si="21"/>
        <v>0</v>
      </c>
      <c r="AI104" s="312">
        <f>'To &amp; from Edu- trip % summary'!V109</f>
        <v>0</v>
      </c>
      <c r="AJ104" s="314">
        <f>'To &amp; from Edu- trip % summary'!X109</f>
        <v>0</v>
      </c>
      <c r="AK104" s="260">
        <f t="shared" si="22"/>
        <v>0</v>
      </c>
      <c r="AL104" s="259">
        <f t="shared" si="23"/>
        <v>0</v>
      </c>
      <c r="AM104" s="312">
        <f>'To &amp; from Edu- trip % summary'!AA109</f>
        <v>0</v>
      </c>
      <c r="AN104" s="314">
        <f>'To &amp; from Edu- trip % summary'!AC109</f>
        <v>0</v>
      </c>
      <c r="AO104" s="260">
        <f t="shared" si="24"/>
        <v>0</v>
      </c>
      <c r="AP104" s="259">
        <f t="shared" si="25"/>
        <v>0</v>
      </c>
      <c r="AQ104" s="312">
        <f>'To &amp; from Edu- trip % summary'!AF109</f>
        <v>0</v>
      </c>
      <c r="AR104" s="314">
        <f>'To &amp; from Edu- trip % summary'!AH109</f>
        <v>0</v>
      </c>
      <c r="AS104" s="260">
        <f t="shared" si="26"/>
        <v>0</v>
      </c>
      <c r="AT104" s="259">
        <f t="shared" si="27"/>
        <v>0</v>
      </c>
      <c r="AU104" s="261"/>
      <c r="AV104" s="248"/>
      <c r="AW104" s="248"/>
      <c r="AX104" s="248"/>
      <c r="AY104" s="248"/>
    </row>
    <row r="105" spans="1:51" x14ac:dyDescent="0.2">
      <c r="A105" s="248"/>
      <c r="B105" s="248"/>
      <c r="C105" s="248"/>
      <c r="D105" s="248"/>
      <c r="E105" s="248"/>
      <c r="F105" s="248"/>
      <c r="G105" s="248"/>
      <c r="H105" s="248"/>
      <c r="I105" s="248"/>
      <c r="J105" s="248"/>
      <c r="K105" s="248"/>
      <c r="L105" s="248"/>
      <c r="M105" s="248"/>
      <c r="N105" s="248"/>
      <c r="O105" s="248"/>
      <c r="P105" s="248"/>
      <c r="Q105" s="296"/>
      <c r="R105" s="256">
        <f>'To &amp; from Edu- trip % summary'!B110</f>
        <v>0</v>
      </c>
      <c r="S105" s="313">
        <f>'To &amp; from Edu- trip % summary'!D110</f>
        <v>0</v>
      </c>
      <c r="T105" s="257">
        <f>'Non-survey input values'!$B$31</f>
        <v>175.56</v>
      </c>
      <c r="U105" s="258">
        <f t="shared" si="14"/>
        <v>0</v>
      </c>
      <c r="V105" s="259">
        <f t="shared" si="15"/>
        <v>0</v>
      </c>
      <c r="W105" s="312">
        <f>'To &amp; from Edu- trip % summary'!G110</f>
        <v>0</v>
      </c>
      <c r="X105" s="314">
        <f>'To &amp; from Edu- trip % summary'!I110</f>
        <v>0</v>
      </c>
      <c r="Y105" s="260">
        <f t="shared" si="16"/>
        <v>0</v>
      </c>
      <c r="Z105" s="259">
        <f t="shared" si="17"/>
        <v>0</v>
      </c>
      <c r="AA105" s="312">
        <f>'To &amp; from Edu- trip % summary'!L110</f>
        <v>0</v>
      </c>
      <c r="AB105" s="314">
        <f>'To &amp; from Edu- trip % summary'!N110</f>
        <v>0</v>
      </c>
      <c r="AC105" s="260">
        <f t="shared" si="18"/>
        <v>0</v>
      </c>
      <c r="AD105" s="259">
        <f t="shared" si="19"/>
        <v>0</v>
      </c>
      <c r="AE105" s="312">
        <f>'To &amp; from Edu- trip % summary'!Q110</f>
        <v>0</v>
      </c>
      <c r="AF105" s="314">
        <f>'To &amp; from Edu- trip % summary'!S110</f>
        <v>0</v>
      </c>
      <c r="AG105" s="260">
        <f t="shared" si="20"/>
        <v>0</v>
      </c>
      <c r="AH105" s="259">
        <f t="shared" si="21"/>
        <v>0</v>
      </c>
      <c r="AI105" s="312">
        <f>'To &amp; from Edu- trip % summary'!V110</f>
        <v>0</v>
      </c>
      <c r="AJ105" s="314">
        <f>'To &amp; from Edu- trip % summary'!X110</f>
        <v>0</v>
      </c>
      <c r="AK105" s="260">
        <f t="shared" si="22"/>
        <v>0</v>
      </c>
      <c r="AL105" s="259">
        <f t="shared" si="23"/>
        <v>0</v>
      </c>
      <c r="AM105" s="312">
        <f>'To &amp; from Edu- trip % summary'!AA110</f>
        <v>0</v>
      </c>
      <c r="AN105" s="314">
        <f>'To &amp; from Edu- trip % summary'!AC110</f>
        <v>0</v>
      </c>
      <c r="AO105" s="260">
        <f t="shared" si="24"/>
        <v>0</v>
      </c>
      <c r="AP105" s="259">
        <f t="shared" si="25"/>
        <v>0</v>
      </c>
      <c r="AQ105" s="312">
        <f>'To &amp; from Edu- trip % summary'!AF110</f>
        <v>0</v>
      </c>
      <c r="AR105" s="314">
        <f>'To &amp; from Edu- trip % summary'!AH110</f>
        <v>0</v>
      </c>
      <c r="AS105" s="260">
        <f t="shared" si="26"/>
        <v>0</v>
      </c>
      <c r="AT105" s="259">
        <f t="shared" si="27"/>
        <v>0</v>
      </c>
      <c r="AU105" s="261"/>
      <c r="AV105" s="248"/>
      <c r="AW105" s="248"/>
      <c r="AX105" s="248"/>
      <c r="AY105" s="248"/>
    </row>
    <row r="106" spans="1:51" x14ac:dyDescent="0.2">
      <c r="A106" s="248"/>
      <c r="B106" s="248"/>
      <c r="C106" s="248"/>
      <c r="D106" s="248"/>
      <c r="E106" s="248"/>
      <c r="F106" s="248"/>
      <c r="G106" s="248"/>
      <c r="H106" s="248"/>
      <c r="I106" s="248"/>
      <c r="J106" s="248"/>
      <c r="K106" s="248"/>
      <c r="L106" s="248"/>
      <c r="M106" s="248"/>
      <c r="N106" s="248"/>
      <c r="O106" s="248"/>
      <c r="P106" s="248"/>
      <c r="Q106" s="296"/>
      <c r="R106" s="256">
        <f>'To &amp; from Edu- trip % summary'!B111</f>
        <v>0</v>
      </c>
      <c r="S106" s="313">
        <f>'To &amp; from Edu- trip % summary'!D111</f>
        <v>0</v>
      </c>
      <c r="T106" s="257">
        <f>'Non-survey input values'!$B$31</f>
        <v>175.56</v>
      </c>
      <c r="U106" s="258">
        <f t="shared" si="14"/>
        <v>0</v>
      </c>
      <c r="V106" s="259">
        <f t="shared" si="15"/>
        <v>0</v>
      </c>
      <c r="W106" s="312">
        <f>'To &amp; from Edu- trip % summary'!G111</f>
        <v>0</v>
      </c>
      <c r="X106" s="314">
        <f>'To &amp; from Edu- trip % summary'!I111</f>
        <v>0</v>
      </c>
      <c r="Y106" s="260">
        <f t="shared" si="16"/>
        <v>0</v>
      </c>
      <c r="Z106" s="259">
        <f t="shared" si="17"/>
        <v>0</v>
      </c>
      <c r="AA106" s="312">
        <f>'To &amp; from Edu- trip % summary'!L111</f>
        <v>0</v>
      </c>
      <c r="AB106" s="314">
        <f>'To &amp; from Edu- trip % summary'!N111</f>
        <v>0</v>
      </c>
      <c r="AC106" s="260">
        <f t="shared" si="18"/>
        <v>0</v>
      </c>
      <c r="AD106" s="259">
        <f t="shared" si="19"/>
        <v>0</v>
      </c>
      <c r="AE106" s="312">
        <f>'To &amp; from Edu- trip % summary'!Q111</f>
        <v>0</v>
      </c>
      <c r="AF106" s="314">
        <f>'To &amp; from Edu- trip % summary'!S111</f>
        <v>0</v>
      </c>
      <c r="AG106" s="260">
        <f t="shared" si="20"/>
        <v>0</v>
      </c>
      <c r="AH106" s="259">
        <f t="shared" si="21"/>
        <v>0</v>
      </c>
      <c r="AI106" s="312">
        <f>'To &amp; from Edu- trip % summary'!V111</f>
        <v>0</v>
      </c>
      <c r="AJ106" s="314">
        <f>'To &amp; from Edu- trip % summary'!X111</f>
        <v>0</v>
      </c>
      <c r="AK106" s="260">
        <f t="shared" si="22"/>
        <v>0</v>
      </c>
      <c r="AL106" s="259">
        <f t="shared" si="23"/>
        <v>0</v>
      </c>
      <c r="AM106" s="312">
        <f>'To &amp; from Edu- trip % summary'!AA111</f>
        <v>0</v>
      </c>
      <c r="AN106" s="314">
        <f>'To &amp; from Edu- trip % summary'!AC111</f>
        <v>0</v>
      </c>
      <c r="AO106" s="260">
        <f t="shared" si="24"/>
        <v>0</v>
      </c>
      <c r="AP106" s="259">
        <f t="shared" si="25"/>
        <v>0</v>
      </c>
      <c r="AQ106" s="312">
        <f>'To &amp; from Edu- trip % summary'!AF111</f>
        <v>0</v>
      </c>
      <c r="AR106" s="314">
        <f>'To &amp; from Edu- trip % summary'!AH111</f>
        <v>0</v>
      </c>
      <c r="AS106" s="260">
        <f t="shared" si="26"/>
        <v>0</v>
      </c>
      <c r="AT106" s="259">
        <f t="shared" si="27"/>
        <v>0</v>
      </c>
      <c r="AU106" s="261"/>
      <c r="AV106" s="248"/>
      <c r="AW106" s="248"/>
      <c r="AX106" s="248"/>
      <c r="AY106" s="248"/>
    </row>
    <row r="107" spans="1:51" x14ac:dyDescent="0.2">
      <c r="A107" s="248"/>
      <c r="B107" s="248"/>
      <c r="C107" s="248"/>
      <c r="D107" s="248"/>
      <c r="E107" s="248"/>
      <c r="F107" s="248"/>
      <c r="G107" s="248"/>
      <c r="H107" s="248"/>
      <c r="I107" s="248"/>
      <c r="J107" s="248"/>
      <c r="K107" s="248"/>
      <c r="L107" s="248"/>
      <c r="M107" s="248"/>
      <c r="N107" s="248"/>
      <c r="O107" s="248"/>
      <c r="P107" s="248"/>
      <c r="Q107" s="296"/>
      <c r="R107" s="256">
        <f>'To &amp; from Edu- trip % summary'!B112</f>
        <v>0</v>
      </c>
      <c r="S107" s="313">
        <f>'To &amp; from Edu- trip % summary'!D112</f>
        <v>0</v>
      </c>
      <c r="T107" s="257">
        <f>'Non-survey input values'!$B$31</f>
        <v>175.56</v>
      </c>
      <c r="U107" s="258">
        <f t="shared" si="14"/>
        <v>0</v>
      </c>
      <c r="V107" s="259">
        <f t="shared" si="15"/>
        <v>0</v>
      </c>
      <c r="W107" s="312">
        <f>'To &amp; from Edu- trip % summary'!G112</f>
        <v>0</v>
      </c>
      <c r="X107" s="314">
        <f>'To &amp; from Edu- trip % summary'!I112</f>
        <v>0</v>
      </c>
      <c r="Y107" s="260">
        <f t="shared" si="16"/>
        <v>0</v>
      </c>
      <c r="Z107" s="259">
        <f t="shared" si="17"/>
        <v>0</v>
      </c>
      <c r="AA107" s="312">
        <f>'To &amp; from Edu- trip % summary'!L112</f>
        <v>0</v>
      </c>
      <c r="AB107" s="314">
        <f>'To &amp; from Edu- trip % summary'!N112</f>
        <v>0</v>
      </c>
      <c r="AC107" s="260">
        <f t="shared" si="18"/>
        <v>0</v>
      </c>
      <c r="AD107" s="259">
        <f t="shared" si="19"/>
        <v>0</v>
      </c>
      <c r="AE107" s="312">
        <f>'To &amp; from Edu- trip % summary'!Q112</f>
        <v>0</v>
      </c>
      <c r="AF107" s="314">
        <f>'To &amp; from Edu- trip % summary'!S112</f>
        <v>0</v>
      </c>
      <c r="AG107" s="260">
        <f t="shared" si="20"/>
        <v>0</v>
      </c>
      <c r="AH107" s="259">
        <f t="shared" si="21"/>
        <v>0</v>
      </c>
      <c r="AI107" s="312">
        <f>'To &amp; from Edu- trip % summary'!V112</f>
        <v>0</v>
      </c>
      <c r="AJ107" s="314">
        <f>'To &amp; from Edu- trip % summary'!X112</f>
        <v>0</v>
      </c>
      <c r="AK107" s="260">
        <f t="shared" si="22"/>
        <v>0</v>
      </c>
      <c r="AL107" s="259">
        <f t="shared" si="23"/>
        <v>0</v>
      </c>
      <c r="AM107" s="312">
        <f>'To &amp; from Edu- trip % summary'!AA112</f>
        <v>0</v>
      </c>
      <c r="AN107" s="314">
        <f>'To &amp; from Edu- trip % summary'!AC112</f>
        <v>0</v>
      </c>
      <c r="AO107" s="260">
        <f t="shared" si="24"/>
        <v>0</v>
      </c>
      <c r="AP107" s="259">
        <f t="shared" si="25"/>
        <v>0</v>
      </c>
      <c r="AQ107" s="312">
        <f>'To &amp; from Edu- trip % summary'!AF112</f>
        <v>0</v>
      </c>
      <c r="AR107" s="314">
        <f>'To &amp; from Edu- trip % summary'!AH112</f>
        <v>0</v>
      </c>
      <c r="AS107" s="260">
        <f t="shared" si="26"/>
        <v>0</v>
      </c>
      <c r="AT107" s="259">
        <f t="shared" si="27"/>
        <v>0</v>
      </c>
      <c r="AU107" s="261"/>
      <c r="AV107" s="248"/>
      <c r="AW107" s="248"/>
      <c r="AX107" s="248"/>
      <c r="AY107" s="248"/>
    </row>
    <row r="108" spans="1:51" x14ac:dyDescent="0.2">
      <c r="A108" s="248"/>
      <c r="B108" s="248"/>
      <c r="C108" s="248"/>
      <c r="D108" s="248"/>
      <c r="E108" s="248"/>
      <c r="F108" s="248"/>
      <c r="G108" s="248"/>
      <c r="H108" s="248"/>
      <c r="I108" s="248"/>
      <c r="J108" s="248"/>
      <c r="K108" s="248"/>
      <c r="L108" s="248"/>
      <c r="M108" s="248"/>
      <c r="N108" s="248"/>
      <c r="O108" s="248"/>
      <c r="P108" s="248"/>
      <c r="Q108" s="296"/>
      <c r="R108" s="256">
        <f>'To &amp; from Edu- trip % summary'!B113</f>
        <v>0</v>
      </c>
      <c r="S108" s="313">
        <f>'To &amp; from Edu- trip % summary'!D113</f>
        <v>0</v>
      </c>
      <c r="T108" s="257">
        <f>'Non-survey input values'!$B$31</f>
        <v>175.56</v>
      </c>
      <c r="U108" s="258">
        <f t="shared" si="14"/>
        <v>0</v>
      </c>
      <c r="V108" s="259">
        <f t="shared" si="15"/>
        <v>0</v>
      </c>
      <c r="W108" s="312">
        <f>'To &amp; from Edu- trip % summary'!G113</f>
        <v>0</v>
      </c>
      <c r="X108" s="314">
        <f>'To &amp; from Edu- trip % summary'!I113</f>
        <v>0</v>
      </c>
      <c r="Y108" s="260">
        <f t="shared" si="16"/>
        <v>0</v>
      </c>
      <c r="Z108" s="259">
        <f t="shared" si="17"/>
        <v>0</v>
      </c>
      <c r="AA108" s="312">
        <f>'To &amp; from Edu- trip % summary'!L113</f>
        <v>0</v>
      </c>
      <c r="AB108" s="314">
        <f>'To &amp; from Edu- trip % summary'!N113</f>
        <v>0</v>
      </c>
      <c r="AC108" s="260">
        <f t="shared" si="18"/>
        <v>0</v>
      </c>
      <c r="AD108" s="259">
        <f t="shared" si="19"/>
        <v>0</v>
      </c>
      <c r="AE108" s="312">
        <f>'To &amp; from Edu- trip % summary'!Q113</f>
        <v>0</v>
      </c>
      <c r="AF108" s="314">
        <f>'To &amp; from Edu- trip % summary'!S113</f>
        <v>0</v>
      </c>
      <c r="AG108" s="260">
        <f t="shared" si="20"/>
        <v>0</v>
      </c>
      <c r="AH108" s="259">
        <f t="shared" si="21"/>
        <v>0</v>
      </c>
      <c r="AI108" s="312">
        <f>'To &amp; from Edu- trip % summary'!V113</f>
        <v>0</v>
      </c>
      <c r="AJ108" s="314">
        <f>'To &amp; from Edu- trip % summary'!X113</f>
        <v>0</v>
      </c>
      <c r="AK108" s="260">
        <f t="shared" si="22"/>
        <v>0</v>
      </c>
      <c r="AL108" s="259">
        <f t="shared" si="23"/>
        <v>0</v>
      </c>
      <c r="AM108" s="312">
        <f>'To &amp; from Edu- trip % summary'!AA113</f>
        <v>0</v>
      </c>
      <c r="AN108" s="314">
        <f>'To &amp; from Edu- trip % summary'!AC113</f>
        <v>0</v>
      </c>
      <c r="AO108" s="260">
        <f t="shared" si="24"/>
        <v>0</v>
      </c>
      <c r="AP108" s="259">
        <f t="shared" si="25"/>
        <v>0</v>
      </c>
      <c r="AQ108" s="312">
        <f>'To &amp; from Edu- trip % summary'!AF113</f>
        <v>0</v>
      </c>
      <c r="AR108" s="314">
        <f>'To &amp; from Edu- trip % summary'!AH113</f>
        <v>0</v>
      </c>
      <c r="AS108" s="260">
        <f t="shared" si="26"/>
        <v>0</v>
      </c>
      <c r="AT108" s="259">
        <f t="shared" si="27"/>
        <v>0</v>
      </c>
      <c r="AU108" s="261"/>
      <c r="AV108" s="248"/>
      <c r="AW108" s="248"/>
      <c r="AX108" s="248"/>
      <c r="AY108" s="248"/>
    </row>
    <row r="109" spans="1:51" x14ac:dyDescent="0.2">
      <c r="A109" s="248"/>
      <c r="B109" s="248"/>
      <c r="C109" s="248"/>
      <c r="D109" s="248"/>
      <c r="E109" s="248"/>
      <c r="F109" s="248"/>
      <c r="G109" s="248"/>
      <c r="H109" s="248"/>
      <c r="I109" s="248"/>
      <c r="J109" s="248"/>
      <c r="K109" s="248"/>
      <c r="L109" s="248"/>
      <c r="M109" s="248"/>
      <c r="N109" s="248"/>
      <c r="O109" s="248"/>
      <c r="P109" s="248"/>
      <c r="Q109" s="296"/>
      <c r="R109" s="256">
        <f>'To &amp; from Edu- trip % summary'!B114</f>
        <v>0</v>
      </c>
      <c r="S109" s="313">
        <f>'To &amp; from Edu- trip % summary'!D114</f>
        <v>0</v>
      </c>
      <c r="T109" s="257">
        <f>'Non-survey input values'!$B$31</f>
        <v>175.56</v>
      </c>
      <c r="U109" s="258">
        <f t="shared" si="14"/>
        <v>0</v>
      </c>
      <c r="V109" s="259">
        <f t="shared" si="15"/>
        <v>0</v>
      </c>
      <c r="W109" s="312">
        <f>'To &amp; from Edu- trip % summary'!G114</f>
        <v>0</v>
      </c>
      <c r="X109" s="314">
        <f>'To &amp; from Edu- trip % summary'!I114</f>
        <v>0</v>
      </c>
      <c r="Y109" s="260">
        <f t="shared" si="16"/>
        <v>0</v>
      </c>
      <c r="Z109" s="259">
        <f t="shared" si="17"/>
        <v>0</v>
      </c>
      <c r="AA109" s="312">
        <f>'To &amp; from Edu- trip % summary'!L114</f>
        <v>0</v>
      </c>
      <c r="AB109" s="314">
        <f>'To &amp; from Edu- trip % summary'!N114</f>
        <v>0</v>
      </c>
      <c r="AC109" s="260">
        <f t="shared" si="18"/>
        <v>0</v>
      </c>
      <c r="AD109" s="259">
        <f t="shared" si="19"/>
        <v>0</v>
      </c>
      <c r="AE109" s="312">
        <f>'To &amp; from Edu- trip % summary'!Q114</f>
        <v>0</v>
      </c>
      <c r="AF109" s="314">
        <f>'To &amp; from Edu- trip % summary'!S114</f>
        <v>0</v>
      </c>
      <c r="AG109" s="260">
        <f t="shared" si="20"/>
        <v>0</v>
      </c>
      <c r="AH109" s="259">
        <f t="shared" si="21"/>
        <v>0</v>
      </c>
      <c r="AI109" s="312">
        <f>'To &amp; from Edu- trip % summary'!V114</f>
        <v>0</v>
      </c>
      <c r="AJ109" s="314">
        <f>'To &amp; from Edu- trip % summary'!X114</f>
        <v>0</v>
      </c>
      <c r="AK109" s="260">
        <f t="shared" si="22"/>
        <v>0</v>
      </c>
      <c r="AL109" s="259">
        <f t="shared" si="23"/>
        <v>0</v>
      </c>
      <c r="AM109" s="312">
        <f>'To &amp; from Edu- trip % summary'!AA114</f>
        <v>0</v>
      </c>
      <c r="AN109" s="314">
        <f>'To &amp; from Edu- trip % summary'!AC114</f>
        <v>0</v>
      </c>
      <c r="AO109" s="260">
        <f t="shared" si="24"/>
        <v>0</v>
      </c>
      <c r="AP109" s="259">
        <f t="shared" si="25"/>
        <v>0</v>
      </c>
      <c r="AQ109" s="312">
        <f>'To &amp; from Edu- trip % summary'!AF114</f>
        <v>0</v>
      </c>
      <c r="AR109" s="314">
        <f>'To &amp; from Edu- trip % summary'!AH114</f>
        <v>0</v>
      </c>
      <c r="AS109" s="260">
        <f t="shared" si="26"/>
        <v>0</v>
      </c>
      <c r="AT109" s="259">
        <f t="shared" si="27"/>
        <v>0</v>
      </c>
      <c r="AU109" s="261"/>
      <c r="AV109" s="248"/>
      <c r="AW109" s="248"/>
      <c r="AX109" s="248"/>
      <c r="AY109" s="248"/>
    </row>
    <row r="110" spans="1:51" x14ac:dyDescent="0.2">
      <c r="A110" s="248"/>
      <c r="B110" s="248"/>
      <c r="C110" s="248"/>
      <c r="D110" s="248"/>
      <c r="E110" s="248"/>
      <c r="F110" s="248"/>
      <c r="G110" s="248"/>
      <c r="H110" s="248"/>
      <c r="I110" s="248"/>
      <c r="J110" s="248"/>
      <c r="K110" s="248"/>
      <c r="L110" s="248"/>
      <c r="M110" s="248"/>
      <c r="N110" s="248"/>
      <c r="O110" s="248"/>
      <c r="P110" s="248"/>
      <c r="Q110" s="296"/>
      <c r="R110" s="256">
        <f>'To &amp; from Edu- trip % summary'!B115</f>
        <v>0</v>
      </c>
      <c r="S110" s="313">
        <f>'To &amp; from Edu- trip % summary'!D115</f>
        <v>0</v>
      </c>
      <c r="T110" s="257">
        <f>'Non-survey input values'!$B$31</f>
        <v>175.56</v>
      </c>
      <c r="U110" s="258">
        <f t="shared" si="14"/>
        <v>0</v>
      </c>
      <c r="V110" s="259">
        <f t="shared" si="15"/>
        <v>0</v>
      </c>
      <c r="W110" s="312">
        <f>'To &amp; from Edu- trip % summary'!G115</f>
        <v>0</v>
      </c>
      <c r="X110" s="314">
        <f>'To &amp; from Edu- trip % summary'!I115</f>
        <v>0</v>
      </c>
      <c r="Y110" s="260">
        <f t="shared" si="16"/>
        <v>0</v>
      </c>
      <c r="Z110" s="259">
        <f t="shared" si="17"/>
        <v>0</v>
      </c>
      <c r="AA110" s="312">
        <f>'To &amp; from Edu- trip % summary'!L115</f>
        <v>0</v>
      </c>
      <c r="AB110" s="314">
        <f>'To &amp; from Edu- trip % summary'!N115</f>
        <v>0</v>
      </c>
      <c r="AC110" s="260">
        <f t="shared" si="18"/>
        <v>0</v>
      </c>
      <c r="AD110" s="259">
        <f t="shared" si="19"/>
        <v>0</v>
      </c>
      <c r="AE110" s="312">
        <f>'To &amp; from Edu- trip % summary'!Q115</f>
        <v>0</v>
      </c>
      <c r="AF110" s="314">
        <f>'To &amp; from Edu- trip % summary'!S115</f>
        <v>0</v>
      </c>
      <c r="AG110" s="260">
        <f t="shared" si="20"/>
        <v>0</v>
      </c>
      <c r="AH110" s="259">
        <f t="shared" si="21"/>
        <v>0</v>
      </c>
      <c r="AI110" s="312">
        <f>'To &amp; from Edu- trip % summary'!V115</f>
        <v>0</v>
      </c>
      <c r="AJ110" s="314">
        <f>'To &amp; from Edu- trip % summary'!X115</f>
        <v>0</v>
      </c>
      <c r="AK110" s="260">
        <f t="shared" si="22"/>
        <v>0</v>
      </c>
      <c r="AL110" s="259">
        <f t="shared" si="23"/>
        <v>0</v>
      </c>
      <c r="AM110" s="312">
        <f>'To &amp; from Edu- trip % summary'!AA115</f>
        <v>0</v>
      </c>
      <c r="AN110" s="314">
        <f>'To &amp; from Edu- trip % summary'!AC115</f>
        <v>0</v>
      </c>
      <c r="AO110" s="260">
        <f t="shared" si="24"/>
        <v>0</v>
      </c>
      <c r="AP110" s="259">
        <f t="shared" si="25"/>
        <v>0</v>
      </c>
      <c r="AQ110" s="312">
        <f>'To &amp; from Edu- trip % summary'!AF115</f>
        <v>0</v>
      </c>
      <c r="AR110" s="314">
        <f>'To &amp; from Edu- trip % summary'!AH115</f>
        <v>0</v>
      </c>
      <c r="AS110" s="260">
        <f t="shared" si="26"/>
        <v>0</v>
      </c>
      <c r="AT110" s="259">
        <f t="shared" si="27"/>
        <v>0</v>
      </c>
      <c r="AU110" s="261"/>
      <c r="AV110" s="248"/>
      <c r="AW110" s="248"/>
      <c r="AX110" s="248"/>
      <c r="AY110" s="248"/>
    </row>
    <row r="111" spans="1:51" x14ac:dyDescent="0.2">
      <c r="A111" s="248"/>
      <c r="B111" s="248"/>
      <c r="C111" s="248"/>
      <c r="D111" s="248"/>
      <c r="E111" s="248"/>
      <c r="F111" s="248"/>
      <c r="G111" s="248"/>
      <c r="H111" s="248"/>
      <c r="I111" s="248"/>
      <c r="J111" s="248"/>
      <c r="K111" s="248"/>
      <c r="L111" s="248"/>
      <c r="M111" s="248"/>
      <c r="N111" s="248"/>
      <c r="O111" s="248"/>
      <c r="P111" s="248"/>
      <c r="Q111" s="296"/>
      <c r="R111" s="256">
        <f>'To &amp; from Edu- trip % summary'!B116</f>
        <v>0</v>
      </c>
      <c r="S111" s="313">
        <f>'To &amp; from Edu- trip % summary'!D116</f>
        <v>0</v>
      </c>
      <c r="T111" s="257">
        <f>'Non-survey input values'!$B$31</f>
        <v>175.56</v>
      </c>
      <c r="U111" s="258">
        <f t="shared" si="14"/>
        <v>0</v>
      </c>
      <c r="V111" s="259">
        <f t="shared" si="15"/>
        <v>0</v>
      </c>
      <c r="W111" s="312">
        <f>'To &amp; from Edu- trip % summary'!G116</f>
        <v>0</v>
      </c>
      <c r="X111" s="314">
        <f>'To &amp; from Edu- trip % summary'!I116</f>
        <v>0</v>
      </c>
      <c r="Y111" s="260">
        <f t="shared" si="16"/>
        <v>0</v>
      </c>
      <c r="Z111" s="259">
        <f t="shared" si="17"/>
        <v>0</v>
      </c>
      <c r="AA111" s="312">
        <f>'To &amp; from Edu- trip % summary'!L116</f>
        <v>0</v>
      </c>
      <c r="AB111" s="314">
        <f>'To &amp; from Edu- trip % summary'!N116</f>
        <v>0</v>
      </c>
      <c r="AC111" s="260">
        <f t="shared" si="18"/>
        <v>0</v>
      </c>
      <c r="AD111" s="259">
        <f t="shared" si="19"/>
        <v>0</v>
      </c>
      <c r="AE111" s="312">
        <f>'To &amp; from Edu- trip % summary'!Q116</f>
        <v>0</v>
      </c>
      <c r="AF111" s="314">
        <f>'To &amp; from Edu- trip % summary'!S116</f>
        <v>0</v>
      </c>
      <c r="AG111" s="260">
        <f t="shared" si="20"/>
        <v>0</v>
      </c>
      <c r="AH111" s="259">
        <f t="shared" si="21"/>
        <v>0</v>
      </c>
      <c r="AI111" s="312">
        <f>'To &amp; from Edu- trip % summary'!V116</f>
        <v>0</v>
      </c>
      <c r="AJ111" s="314">
        <f>'To &amp; from Edu- trip % summary'!X116</f>
        <v>0</v>
      </c>
      <c r="AK111" s="260">
        <f t="shared" si="22"/>
        <v>0</v>
      </c>
      <c r="AL111" s="259">
        <f t="shared" si="23"/>
        <v>0</v>
      </c>
      <c r="AM111" s="312">
        <f>'To &amp; from Edu- trip % summary'!AA116</f>
        <v>0</v>
      </c>
      <c r="AN111" s="314">
        <f>'To &amp; from Edu- trip % summary'!AC116</f>
        <v>0</v>
      </c>
      <c r="AO111" s="260">
        <f t="shared" si="24"/>
        <v>0</v>
      </c>
      <c r="AP111" s="259">
        <f t="shared" si="25"/>
        <v>0</v>
      </c>
      <c r="AQ111" s="312">
        <f>'To &amp; from Edu- trip % summary'!AF116</f>
        <v>0</v>
      </c>
      <c r="AR111" s="314">
        <f>'To &amp; from Edu- trip % summary'!AH116</f>
        <v>0</v>
      </c>
      <c r="AS111" s="260">
        <f t="shared" si="26"/>
        <v>0</v>
      </c>
      <c r="AT111" s="259">
        <f t="shared" si="27"/>
        <v>0</v>
      </c>
      <c r="AU111" s="261"/>
      <c r="AV111" s="248"/>
      <c r="AW111" s="248"/>
      <c r="AX111" s="248"/>
      <c r="AY111" s="248"/>
    </row>
    <row r="112" spans="1:51" x14ac:dyDescent="0.2">
      <c r="A112" s="248"/>
      <c r="B112" s="248"/>
      <c r="C112" s="248"/>
      <c r="D112" s="248"/>
      <c r="E112" s="248"/>
      <c r="F112" s="248"/>
      <c r="G112" s="248"/>
      <c r="H112" s="248"/>
      <c r="I112" s="248"/>
      <c r="J112" s="248"/>
      <c r="K112" s="248"/>
      <c r="L112" s="248"/>
      <c r="M112" s="248"/>
      <c r="N112" s="248"/>
      <c r="O112" s="248"/>
      <c r="P112" s="248"/>
      <c r="Q112" s="296"/>
      <c r="R112" s="256">
        <f>'To &amp; from Edu- trip % summary'!B117</f>
        <v>0</v>
      </c>
      <c r="S112" s="313">
        <f>'To &amp; from Edu- trip % summary'!D117</f>
        <v>0</v>
      </c>
      <c r="T112" s="257">
        <f>'Non-survey input values'!$B$31</f>
        <v>175.56</v>
      </c>
      <c r="U112" s="258">
        <f t="shared" si="14"/>
        <v>0</v>
      </c>
      <c r="V112" s="259">
        <f t="shared" si="15"/>
        <v>0</v>
      </c>
      <c r="W112" s="312">
        <f>'To &amp; from Edu- trip % summary'!G117</f>
        <v>0</v>
      </c>
      <c r="X112" s="314">
        <f>'To &amp; from Edu- trip % summary'!I117</f>
        <v>0</v>
      </c>
      <c r="Y112" s="260">
        <f t="shared" si="16"/>
        <v>0</v>
      </c>
      <c r="Z112" s="259">
        <f t="shared" si="17"/>
        <v>0</v>
      </c>
      <c r="AA112" s="312">
        <f>'To &amp; from Edu- trip % summary'!L117</f>
        <v>0</v>
      </c>
      <c r="AB112" s="314">
        <f>'To &amp; from Edu- trip % summary'!N117</f>
        <v>0</v>
      </c>
      <c r="AC112" s="260">
        <f t="shared" si="18"/>
        <v>0</v>
      </c>
      <c r="AD112" s="259">
        <f t="shared" si="19"/>
        <v>0</v>
      </c>
      <c r="AE112" s="312">
        <f>'To &amp; from Edu- trip % summary'!Q117</f>
        <v>0</v>
      </c>
      <c r="AF112" s="314">
        <f>'To &amp; from Edu- trip % summary'!S117</f>
        <v>0</v>
      </c>
      <c r="AG112" s="260">
        <f t="shared" si="20"/>
        <v>0</v>
      </c>
      <c r="AH112" s="259">
        <f t="shared" si="21"/>
        <v>0</v>
      </c>
      <c r="AI112" s="312">
        <f>'To &amp; from Edu- trip % summary'!V117</f>
        <v>0</v>
      </c>
      <c r="AJ112" s="314">
        <f>'To &amp; from Edu- trip % summary'!X117</f>
        <v>0</v>
      </c>
      <c r="AK112" s="260">
        <f t="shared" si="22"/>
        <v>0</v>
      </c>
      <c r="AL112" s="259">
        <f t="shared" si="23"/>
        <v>0</v>
      </c>
      <c r="AM112" s="312">
        <f>'To &amp; from Edu- trip % summary'!AA117</f>
        <v>0</v>
      </c>
      <c r="AN112" s="314">
        <f>'To &amp; from Edu- trip % summary'!AC117</f>
        <v>0</v>
      </c>
      <c r="AO112" s="260">
        <f t="shared" si="24"/>
        <v>0</v>
      </c>
      <c r="AP112" s="259">
        <f t="shared" si="25"/>
        <v>0</v>
      </c>
      <c r="AQ112" s="312">
        <f>'To &amp; from Edu- trip % summary'!AF117</f>
        <v>0</v>
      </c>
      <c r="AR112" s="314">
        <f>'To &amp; from Edu- trip % summary'!AH117</f>
        <v>0</v>
      </c>
      <c r="AS112" s="260">
        <f t="shared" si="26"/>
        <v>0</v>
      </c>
      <c r="AT112" s="259">
        <f t="shared" si="27"/>
        <v>0</v>
      </c>
      <c r="AU112" s="261"/>
      <c r="AV112" s="248"/>
      <c r="AW112" s="248"/>
      <c r="AX112" s="248"/>
      <c r="AY112" s="248"/>
    </row>
    <row r="113" spans="1:51" x14ac:dyDescent="0.2">
      <c r="A113" s="248"/>
      <c r="B113" s="248"/>
      <c r="C113" s="248"/>
      <c r="D113" s="248"/>
      <c r="E113" s="248"/>
      <c r="F113" s="248"/>
      <c r="G113" s="248"/>
      <c r="H113" s="248"/>
      <c r="I113" s="248"/>
      <c r="J113" s="248"/>
      <c r="K113" s="248"/>
      <c r="L113" s="248"/>
      <c r="M113" s="248"/>
      <c r="N113" s="248"/>
      <c r="O113" s="248"/>
      <c r="P113" s="248"/>
      <c r="Q113" s="296"/>
      <c r="R113" s="256">
        <f>'To &amp; from Edu- trip % summary'!B118</f>
        <v>0</v>
      </c>
      <c r="S113" s="313">
        <f>'To &amp; from Edu- trip % summary'!D118</f>
        <v>0</v>
      </c>
      <c r="T113" s="257">
        <f>'Non-survey input values'!$B$31</f>
        <v>175.56</v>
      </c>
      <c r="U113" s="258">
        <f t="shared" si="14"/>
        <v>0</v>
      </c>
      <c r="V113" s="259">
        <f t="shared" si="15"/>
        <v>0</v>
      </c>
      <c r="W113" s="312">
        <f>'To &amp; from Edu- trip % summary'!G118</f>
        <v>0</v>
      </c>
      <c r="X113" s="314">
        <f>'To &amp; from Edu- trip % summary'!I118</f>
        <v>0</v>
      </c>
      <c r="Y113" s="260">
        <f t="shared" si="16"/>
        <v>0</v>
      </c>
      <c r="Z113" s="259">
        <f t="shared" si="17"/>
        <v>0</v>
      </c>
      <c r="AA113" s="312">
        <f>'To &amp; from Edu- trip % summary'!L118</f>
        <v>0</v>
      </c>
      <c r="AB113" s="314">
        <f>'To &amp; from Edu- trip % summary'!N118</f>
        <v>0</v>
      </c>
      <c r="AC113" s="260">
        <f t="shared" si="18"/>
        <v>0</v>
      </c>
      <c r="AD113" s="259">
        <f t="shared" si="19"/>
        <v>0</v>
      </c>
      <c r="AE113" s="312">
        <f>'To &amp; from Edu- trip % summary'!Q118</f>
        <v>0</v>
      </c>
      <c r="AF113" s="314">
        <f>'To &amp; from Edu- trip % summary'!S118</f>
        <v>0</v>
      </c>
      <c r="AG113" s="260">
        <f t="shared" si="20"/>
        <v>0</v>
      </c>
      <c r="AH113" s="259">
        <f t="shared" si="21"/>
        <v>0</v>
      </c>
      <c r="AI113" s="312">
        <f>'To &amp; from Edu- trip % summary'!V118</f>
        <v>0</v>
      </c>
      <c r="AJ113" s="314">
        <f>'To &amp; from Edu- trip % summary'!X118</f>
        <v>0</v>
      </c>
      <c r="AK113" s="260">
        <f t="shared" si="22"/>
        <v>0</v>
      </c>
      <c r="AL113" s="259">
        <f t="shared" si="23"/>
        <v>0</v>
      </c>
      <c r="AM113" s="312">
        <f>'To &amp; from Edu- trip % summary'!AA118</f>
        <v>0</v>
      </c>
      <c r="AN113" s="314">
        <f>'To &amp; from Edu- trip % summary'!AC118</f>
        <v>0</v>
      </c>
      <c r="AO113" s="260">
        <f t="shared" si="24"/>
        <v>0</v>
      </c>
      <c r="AP113" s="259">
        <f t="shared" si="25"/>
        <v>0</v>
      </c>
      <c r="AQ113" s="312">
        <f>'To &amp; from Edu- trip % summary'!AF118</f>
        <v>0</v>
      </c>
      <c r="AR113" s="314">
        <f>'To &amp; from Edu- trip % summary'!AH118</f>
        <v>0</v>
      </c>
      <c r="AS113" s="260">
        <f t="shared" si="26"/>
        <v>0</v>
      </c>
      <c r="AT113" s="259">
        <f t="shared" si="27"/>
        <v>0</v>
      </c>
      <c r="AU113" s="261"/>
      <c r="AV113" s="248"/>
      <c r="AW113" s="248"/>
      <c r="AX113" s="248"/>
      <c r="AY113" s="248"/>
    </row>
    <row r="114" spans="1:51" x14ac:dyDescent="0.2">
      <c r="A114" s="248"/>
      <c r="B114" s="248"/>
      <c r="C114" s="248"/>
      <c r="D114" s="248"/>
      <c r="E114" s="248"/>
      <c r="F114" s="248"/>
      <c r="G114" s="248"/>
      <c r="H114" s="248"/>
      <c r="I114" s="248"/>
      <c r="J114" s="248"/>
      <c r="K114" s="248"/>
      <c r="L114" s="248"/>
      <c r="M114" s="248"/>
      <c r="N114" s="248"/>
      <c r="O114" s="248"/>
      <c r="P114" s="248"/>
      <c r="Q114" s="296"/>
      <c r="R114" s="256">
        <f>'To &amp; from Edu- trip % summary'!B119</f>
        <v>0</v>
      </c>
      <c r="S114" s="313">
        <f>'To &amp; from Edu- trip % summary'!D119</f>
        <v>0</v>
      </c>
      <c r="T114" s="257">
        <f>'Non-survey input values'!$B$31</f>
        <v>175.56</v>
      </c>
      <c r="U114" s="258">
        <f t="shared" si="14"/>
        <v>0</v>
      </c>
      <c r="V114" s="259">
        <f t="shared" si="15"/>
        <v>0</v>
      </c>
      <c r="W114" s="312">
        <f>'To &amp; from Edu- trip % summary'!G119</f>
        <v>0</v>
      </c>
      <c r="X114" s="314">
        <f>'To &amp; from Edu- trip % summary'!I119</f>
        <v>0</v>
      </c>
      <c r="Y114" s="260">
        <f t="shared" si="16"/>
        <v>0</v>
      </c>
      <c r="Z114" s="259">
        <f t="shared" si="17"/>
        <v>0</v>
      </c>
      <c r="AA114" s="312">
        <f>'To &amp; from Edu- trip % summary'!L119</f>
        <v>0</v>
      </c>
      <c r="AB114" s="314">
        <f>'To &amp; from Edu- trip % summary'!N119</f>
        <v>0</v>
      </c>
      <c r="AC114" s="260">
        <f t="shared" si="18"/>
        <v>0</v>
      </c>
      <c r="AD114" s="259">
        <f t="shared" si="19"/>
        <v>0</v>
      </c>
      <c r="AE114" s="312">
        <f>'To &amp; from Edu- trip % summary'!Q119</f>
        <v>0</v>
      </c>
      <c r="AF114" s="314">
        <f>'To &amp; from Edu- trip % summary'!S119</f>
        <v>0</v>
      </c>
      <c r="AG114" s="260">
        <f t="shared" si="20"/>
        <v>0</v>
      </c>
      <c r="AH114" s="259">
        <f t="shared" si="21"/>
        <v>0</v>
      </c>
      <c r="AI114" s="312">
        <f>'To &amp; from Edu- trip % summary'!V119</f>
        <v>0</v>
      </c>
      <c r="AJ114" s="314">
        <f>'To &amp; from Edu- trip % summary'!X119</f>
        <v>0</v>
      </c>
      <c r="AK114" s="260">
        <f t="shared" si="22"/>
        <v>0</v>
      </c>
      <c r="AL114" s="259">
        <f t="shared" si="23"/>
        <v>0</v>
      </c>
      <c r="AM114" s="312">
        <f>'To &amp; from Edu- trip % summary'!AA119</f>
        <v>0</v>
      </c>
      <c r="AN114" s="314">
        <f>'To &amp; from Edu- trip % summary'!AC119</f>
        <v>0</v>
      </c>
      <c r="AO114" s="260">
        <f t="shared" si="24"/>
        <v>0</v>
      </c>
      <c r="AP114" s="259">
        <f t="shared" si="25"/>
        <v>0</v>
      </c>
      <c r="AQ114" s="312">
        <f>'To &amp; from Edu- trip % summary'!AF119</f>
        <v>0</v>
      </c>
      <c r="AR114" s="314">
        <f>'To &amp; from Edu- trip % summary'!AH119</f>
        <v>0</v>
      </c>
      <c r="AS114" s="260">
        <f t="shared" si="26"/>
        <v>0</v>
      </c>
      <c r="AT114" s="259">
        <f t="shared" si="27"/>
        <v>0</v>
      </c>
      <c r="AU114" s="261"/>
      <c r="AV114" s="248"/>
      <c r="AW114" s="248"/>
      <c r="AX114" s="248"/>
      <c r="AY114" s="248"/>
    </row>
    <row r="115" spans="1:51" x14ac:dyDescent="0.2">
      <c r="A115" s="248"/>
      <c r="B115" s="248"/>
      <c r="C115" s="248"/>
      <c r="D115" s="248"/>
      <c r="E115" s="248"/>
      <c r="F115" s="248"/>
      <c r="G115" s="248"/>
      <c r="H115" s="248"/>
      <c r="I115" s="248"/>
      <c r="J115" s="248"/>
      <c r="K115" s="248"/>
      <c r="L115" s="248"/>
      <c r="M115" s="248"/>
      <c r="N115" s="248"/>
      <c r="O115" s="248"/>
      <c r="P115" s="248"/>
      <c r="Q115" s="296"/>
      <c r="R115" s="256">
        <f>'To &amp; from Edu- trip % summary'!B120</f>
        <v>0</v>
      </c>
      <c r="S115" s="313">
        <f>'To &amp; from Edu- trip % summary'!D120</f>
        <v>0</v>
      </c>
      <c r="T115" s="257">
        <f>'Non-survey input values'!$B$31</f>
        <v>175.56</v>
      </c>
      <c r="U115" s="258">
        <f t="shared" si="14"/>
        <v>0</v>
      </c>
      <c r="V115" s="259">
        <f t="shared" si="15"/>
        <v>0</v>
      </c>
      <c r="W115" s="312">
        <f>'To &amp; from Edu- trip % summary'!G120</f>
        <v>0</v>
      </c>
      <c r="X115" s="314">
        <f>'To &amp; from Edu- trip % summary'!I120</f>
        <v>0</v>
      </c>
      <c r="Y115" s="260">
        <f t="shared" si="16"/>
        <v>0</v>
      </c>
      <c r="Z115" s="259">
        <f t="shared" si="17"/>
        <v>0</v>
      </c>
      <c r="AA115" s="312">
        <f>'To &amp; from Edu- trip % summary'!L120</f>
        <v>0</v>
      </c>
      <c r="AB115" s="314">
        <f>'To &amp; from Edu- trip % summary'!N120</f>
        <v>0</v>
      </c>
      <c r="AC115" s="260">
        <f t="shared" si="18"/>
        <v>0</v>
      </c>
      <c r="AD115" s="259">
        <f t="shared" si="19"/>
        <v>0</v>
      </c>
      <c r="AE115" s="312">
        <f>'To &amp; from Edu- trip % summary'!Q120</f>
        <v>0</v>
      </c>
      <c r="AF115" s="314">
        <f>'To &amp; from Edu- trip % summary'!S120</f>
        <v>0</v>
      </c>
      <c r="AG115" s="260">
        <f t="shared" si="20"/>
        <v>0</v>
      </c>
      <c r="AH115" s="259">
        <f t="shared" si="21"/>
        <v>0</v>
      </c>
      <c r="AI115" s="312">
        <f>'To &amp; from Edu- trip % summary'!V120</f>
        <v>0</v>
      </c>
      <c r="AJ115" s="314">
        <f>'To &amp; from Edu- trip % summary'!X120</f>
        <v>0</v>
      </c>
      <c r="AK115" s="260">
        <f t="shared" si="22"/>
        <v>0</v>
      </c>
      <c r="AL115" s="259">
        <f t="shared" si="23"/>
        <v>0</v>
      </c>
      <c r="AM115" s="312">
        <f>'To &amp; from Edu- trip % summary'!AA120</f>
        <v>0</v>
      </c>
      <c r="AN115" s="314">
        <f>'To &amp; from Edu- trip % summary'!AC120</f>
        <v>0</v>
      </c>
      <c r="AO115" s="260">
        <f t="shared" si="24"/>
        <v>0</v>
      </c>
      <c r="AP115" s="259">
        <f t="shared" si="25"/>
        <v>0</v>
      </c>
      <c r="AQ115" s="312">
        <f>'To &amp; from Edu- trip % summary'!AF120</f>
        <v>0</v>
      </c>
      <c r="AR115" s="314">
        <f>'To &amp; from Edu- trip % summary'!AH120</f>
        <v>0</v>
      </c>
      <c r="AS115" s="260">
        <f t="shared" si="26"/>
        <v>0</v>
      </c>
      <c r="AT115" s="259">
        <f t="shared" si="27"/>
        <v>0</v>
      </c>
      <c r="AU115" s="261"/>
      <c r="AV115" s="248"/>
      <c r="AW115" s="248"/>
      <c r="AX115" s="248"/>
      <c r="AY115" s="248"/>
    </row>
    <row r="116" spans="1:51" x14ac:dyDescent="0.2">
      <c r="A116" s="248"/>
      <c r="B116" s="248"/>
      <c r="C116" s="248"/>
      <c r="D116" s="248"/>
      <c r="E116" s="248"/>
      <c r="F116" s="248"/>
      <c r="G116" s="248"/>
      <c r="H116" s="248"/>
      <c r="I116" s="248"/>
      <c r="J116" s="248"/>
      <c r="K116" s="248"/>
      <c r="L116" s="248"/>
      <c r="M116" s="248"/>
      <c r="N116" s="248"/>
      <c r="O116" s="248"/>
      <c r="P116" s="248"/>
      <c r="Q116" s="296"/>
      <c r="R116" s="256">
        <f>'To &amp; from Edu- trip % summary'!B121</f>
        <v>0</v>
      </c>
      <c r="S116" s="313">
        <f>'To &amp; from Edu- trip % summary'!D121</f>
        <v>0</v>
      </c>
      <c r="T116" s="257">
        <f>'Non-survey input values'!$B$31</f>
        <v>175.56</v>
      </c>
      <c r="U116" s="258">
        <f t="shared" si="14"/>
        <v>0</v>
      </c>
      <c r="V116" s="259">
        <f t="shared" si="15"/>
        <v>0</v>
      </c>
      <c r="W116" s="312">
        <f>'To &amp; from Edu- trip % summary'!G121</f>
        <v>0</v>
      </c>
      <c r="X116" s="314">
        <f>'To &amp; from Edu- trip % summary'!I121</f>
        <v>0</v>
      </c>
      <c r="Y116" s="260">
        <f t="shared" si="16"/>
        <v>0</v>
      </c>
      <c r="Z116" s="259">
        <f t="shared" si="17"/>
        <v>0</v>
      </c>
      <c r="AA116" s="312">
        <f>'To &amp; from Edu- trip % summary'!L121</f>
        <v>0</v>
      </c>
      <c r="AB116" s="314">
        <f>'To &amp; from Edu- trip % summary'!N121</f>
        <v>0</v>
      </c>
      <c r="AC116" s="260">
        <f t="shared" si="18"/>
        <v>0</v>
      </c>
      <c r="AD116" s="259">
        <f t="shared" si="19"/>
        <v>0</v>
      </c>
      <c r="AE116" s="312">
        <f>'To &amp; from Edu- trip % summary'!Q121</f>
        <v>0</v>
      </c>
      <c r="AF116" s="314">
        <f>'To &amp; from Edu- trip % summary'!S121</f>
        <v>0</v>
      </c>
      <c r="AG116" s="260">
        <f t="shared" si="20"/>
        <v>0</v>
      </c>
      <c r="AH116" s="259">
        <f t="shared" si="21"/>
        <v>0</v>
      </c>
      <c r="AI116" s="312">
        <f>'To &amp; from Edu- trip % summary'!V121</f>
        <v>0</v>
      </c>
      <c r="AJ116" s="314">
        <f>'To &amp; from Edu- trip % summary'!X121</f>
        <v>0</v>
      </c>
      <c r="AK116" s="260">
        <f t="shared" si="22"/>
        <v>0</v>
      </c>
      <c r="AL116" s="259">
        <f t="shared" si="23"/>
        <v>0</v>
      </c>
      <c r="AM116" s="312">
        <f>'To &amp; from Edu- trip % summary'!AA121</f>
        <v>0</v>
      </c>
      <c r="AN116" s="314">
        <f>'To &amp; from Edu- trip % summary'!AC121</f>
        <v>0</v>
      </c>
      <c r="AO116" s="260">
        <f t="shared" si="24"/>
        <v>0</v>
      </c>
      <c r="AP116" s="259">
        <f t="shared" si="25"/>
        <v>0</v>
      </c>
      <c r="AQ116" s="312">
        <f>'To &amp; from Edu- trip % summary'!AF121</f>
        <v>0</v>
      </c>
      <c r="AR116" s="314">
        <f>'To &amp; from Edu- trip % summary'!AH121</f>
        <v>0</v>
      </c>
      <c r="AS116" s="260">
        <f t="shared" si="26"/>
        <v>0</v>
      </c>
      <c r="AT116" s="259">
        <f t="shared" si="27"/>
        <v>0</v>
      </c>
      <c r="AU116" s="261"/>
      <c r="AV116" s="248"/>
      <c r="AW116" s="248"/>
      <c r="AX116" s="248"/>
      <c r="AY116" s="248"/>
    </row>
    <row r="117" spans="1:51" x14ac:dyDescent="0.2">
      <c r="A117" s="248"/>
      <c r="B117" s="248"/>
      <c r="C117" s="248"/>
      <c r="D117" s="248"/>
      <c r="E117" s="248"/>
      <c r="F117" s="248"/>
      <c r="G117" s="248"/>
      <c r="H117" s="248"/>
      <c r="I117" s="248"/>
      <c r="J117" s="248"/>
      <c r="K117" s="248"/>
      <c r="L117" s="248"/>
      <c r="M117" s="248"/>
      <c r="N117" s="248"/>
      <c r="O117" s="248"/>
      <c r="P117" s="248"/>
      <c r="Q117" s="296"/>
      <c r="R117" s="256">
        <f>'To &amp; from Edu- trip % summary'!B122</f>
        <v>0</v>
      </c>
      <c r="S117" s="313">
        <f>'To &amp; from Edu- trip % summary'!D122</f>
        <v>0</v>
      </c>
      <c r="T117" s="257">
        <f>'Non-survey input values'!$B$31</f>
        <v>175.56</v>
      </c>
      <c r="U117" s="258">
        <f t="shared" si="14"/>
        <v>0</v>
      </c>
      <c r="V117" s="259">
        <f t="shared" si="15"/>
        <v>0</v>
      </c>
      <c r="W117" s="312">
        <f>'To &amp; from Edu- trip % summary'!G122</f>
        <v>0</v>
      </c>
      <c r="X117" s="314">
        <f>'To &amp; from Edu- trip % summary'!I122</f>
        <v>0</v>
      </c>
      <c r="Y117" s="260">
        <f t="shared" si="16"/>
        <v>0</v>
      </c>
      <c r="Z117" s="259">
        <f t="shared" si="17"/>
        <v>0</v>
      </c>
      <c r="AA117" s="312">
        <f>'To &amp; from Edu- trip % summary'!L122</f>
        <v>0</v>
      </c>
      <c r="AB117" s="314">
        <f>'To &amp; from Edu- trip % summary'!N122</f>
        <v>0</v>
      </c>
      <c r="AC117" s="260">
        <f t="shared" si="18"/>
        <v>0</v>
      </c>
      <c r="AD117" s="259">
        <f t="shared" si="19"/>
        <v>0</v>
      </c>
      <c r="AE117" s="312">
        <f>'To &amp; from Edu- trip % summary'!Q122</f>
        <v>0</v>
      </c>
      <c r="AF117" s="314">
        <f>'To &amp; from Edu- trip % summary'!S122</f>
        <v>0</v>
      </c>
      <c r="AG117" s="260">
        <f t="shared" si="20"/>
        <v>0</v>
      </c>
      <c r="AH117" s="259">
        <f t="shared" si="21"/>
        <v>0</v>
      </c>
      <c r="AI117" s="312">
        <f>'To &amp; from Edu- trip % summary'!V122</f>
        <v>0</v>
      </c>
      <c r="AJ117" s="314">
        <f>'To &amp; from Edu- trip % summary'!X122</f>
        <v>0</v>
      </c>
      <c r="AK117" s="260">
        <f t="shared" si="22"/>
        <v>0</v>
      </c>
      <c r="AL117" s="259">
        <f t="shared" si="23"/>
        <v>0</v>
      </c>
      <c r="AM117" s="312">
        <f>'To &amp; from Edu- trip % summary'!AA122</f>
        <v>0</v>
      </c>
      <c r="AN117" s="314">
        <f>'To &amp; from Edu- trip % summary'!AC122</f>
        <v>0</v>
      </c>
      <c r="AO117" s="260">
        <f t="shared" si="24"/>
        <v>0</v>
      </c>
      <c r="AP117" s="259">
        <f t="shared" si="25"/>
        <v>0</v>
      </c>
      <c r="AQ117" s="312">
        <f>'To &amp; from Edu- trip % summary'!AF122</f>
        <v>0</v>
      </c>
      <c r="AR117" s="314">
        <f>'To &amp; from Edu- trip % summary'!AH122</f>
        <v>0</v>
      </c>
      <c r="AS117" s="260">
        <f t="shared" si="26"/>
        <v>0</v>
      </c>
      <c r="AT117" s="259">
        <f t="shared" si="27"/>
        <v>0</v>
      </c>
      <c r="AU117" s="261"/>
      <c r="AV117" s="248"/>
      <c r="AW117" s="248"/>
      <c r="AX117" s="248"/>
      <c r="AY117" s="248"/>
    </row>
    <row r="118" spans="1:51" x14ac:dyDescent="0.2">
      <c r="A118" s="248"/>
      <c r="B118" s="248"/>
      <c r="C118" s="248"/>
      <c r="D118" s="248"/>
      <c r="E118" s="248"/>
      <c r="F118" s="248"/>
      <c r="G118" s="248"/>
      <c r="H118" s="248"/>
      <c r="I118" s="248"/>
      <c r="J118" s="248"/>
      <c r="K118" s="248"/>
      <c r="L118" s="248"/>
      <c r="M118" s="248"/>
      <c r="N118" s="248"/>
      <c r="O118" s="248"/>
      <c r="P118" s="248"/>
      <c r="Q118" s="296"/>
      <c r="R118" s="256">
        <f>'To &amp; from Edu- trip % summary'!B123</f>
        <v>0</v>
      </c>
      <c r="S118" s="313">
        <f>'To &amp; from Edu- trip % summary'!D123</f>
        <v>0</v>
      </c>
      <c r="T118" s="257">
        <f>'Non-survey input values'!$B$31</f>
        <v>175.56</v>
      </c>
      <c r="U118" s="258">
        <f t="shared" si="14"/>
        <v>0</v>
      </c>
      <c r="V118" s="259">
        <f t="shared" si="15"/>
        <v>0</v>
      </c>
      <c r="W118" s="312">
        <f>'To &amp; from Edu- trip % summary'!G123</f>
        <v>0</v>
      </c>
      <c r="X118" s="314">
        <f>'To &amp; from Edu- trip % summary'!I123</f>
        <v>0</v>
      </c>
      <c r="Y118" s="260">
        <f t="shared" si="16"/>
        <v>0</v>
      </c>
      <c r="Z118" s="259">
        <f t="shared" si="17"/>
        <v>0</v>
      </c>
      <c r="AA118" s="312">
        <f>'To &amp; from Edu- trip % summary'!L123</f>
        <v>0</v>
      </c>
      <c r="AB118" s="314">
        <f>'To &amp; from Edu- trip % summary'!N123</f>
        <v>0</v>
      </c>
      <c r="AC118" s="260">
        <f t="shared" si="18"/>
        <v>0</v>
      </c>
      <c r="AD118" s="259">
        <f t="shared" si="19"/>
        <v>0</v>
      </c>
      <c r="AE118" s="312">
        <f>'To &amp; from Edu- trip % summary'!Q123</f>
        <v>0</v>
      </c>
      <c r="AF118" s="314">
        <f>'To &amp; from Edu- trip % summary'!S123</f>
        <v>0</v>
      </c>
      <c r="AG118" s="260">
        <f t="shared" si="20"/>
        <v>0</v>
      </c>
      <c r="AH118" s="259">
        <f t="shared" si="21"/>
        <v>0</v>
      </c>
      <c r="AI118" s="312">
        <f>'To &amp; from Edu- trip % summary'!V123</f>
        <v>0</v>
      </c>
      <c r="AJ118" s="314">
        <f>'To &amp; from Edu- trip % summary'!X123</f>
        <v>0</v>
      </c>
      <c r="AK118" s="260">
        <f t="shared" si="22"/>
        <v>0</v>
      </c>
      <c r="AL118" s="259">
        <f t="shared" si="23"/>
        <v>0</v>
      </c>
      <c r="AM118" s="312">
        <f>'To &amp; from Edu- trip % summary'!AA123</f>
        <v>0</v>
      </c>
      <c r="AN118" s="314">
        <f>'To &amp; from Edu- trip % summary'!AC123</f>
        <v>0</v>
      </c>
      <c r="AO118" s="260">
        <f t="shared" si="24"/>
        <v>0</v>
      </c>
      <c r="AP118" s="259">
        <f t="shared" si="25"/>
        <v>0</v>
      </c>
      <c r="AQ118" s="312">
        <f>'To &amp; from Edu- trip % summary'!AF123</f>
        <v>0</v>
      </c>
      <c r="AR118" s="314">
        <f>'To &amp; from Edu- trip % summary'!AH123</f>
        <v>0</v>
      </c>
      <c r="AS118" s="260">
        <f t="shared" si="26"/>
        <v>0</v>
      </c>
      <c r="AT118" s="259">
        <f t="shared" si="27"/>
        <v>0</v>
      </c>
      <c r="AU118" s="261"/>
      <c r="AV118" s="248"/>
      <c r="AW118" s="248"/>
      <c r="AX118" s="248"/>
      <c r="AY118" s="248"/>
    </row>
    <row r="119" spans="1:51" x14ac:dyDescent="0.2">
      <c r="A119" s="248"/>
      <c r="B119" s="248"/>
      <c r="C119" s="248"/>
      <c r="D119" s="248"/>
      <c r="E119" s="248"/>
      <c r="F119" s="248"/>
      <c r="G119" s="248"/>
      <c r="H119" s="248"/>
      <c r="I119" s="248"/>
      <c r="J119" s="248"/>
      <c r="K119" s="248"/>
      <c r="L119" s="248"/>
      <c r="M119" s="248"/>
      <c r="N119" s="248"/>
      <c r="O119" s="248"/>
      <c r="P119" s="248"/>
      <c r="Q119" s="296"/>
      <c r="R119" s="256">
        <f>'To &amp; from Edu- trip % summary'!B124</f>
        <v>0</v>
      </c>
      <c r="S119" s="313">
        <f>'To &amp; from Edu- trip % summary'!D124</f>
        <v>0</v>
      </c>
      <c r="T119" s="257">
        <f>'Non-survey input values'!$B$31</f>
        <v>175.56</v>
      </c>
      <c r="U119" s="258">
        <f t="shared" si="14"/>
        <v>0</v>
      </c>
      <c r="V119" s="259">
        <f t="shared" si="15"/>
        <v>0</v>
      </c>
      <c r="W119" s="312">
        <f>'To &amp; from Edu- trip % summary'!G124</f>
        <v>0</v>
      </c>
      <c r="X119" s="314">
        <f>'To &amp; from Edu- trip % summary'!I124</f>
        <v>0</v>
      </c>
      <c r="Y119" s="260">
        <f t="shared" si="16"/>
        <v>0</v>
      </c>
      <c r="Z119" s="259">
        <f t="shared" si="17"/>
        <v>0</v>
      </c>
      <c r="AA119" s="312">
        <f>'To &amp; from Edu- trip % summary'!L124</f>
        <v>0</v>
      </c>
      <c r="AB119" s="314">
        <f>'To &amp; from Edu- trip % summary'!N124</f>
        <v>0</v>
      </c>
      <c r="AC119" s="260">
        <f t="shared" si="18"/>
        <v>0</v>
      </c>
      <c r="AD119" s="259">
        <f t="shared" si="19"/>
        <v>0</v>
      </c>
      <c r="AE119" s="312">
        <f>'To &amp; from Edu- trip % summary'!Q124</f>
        <v>0</v>
      </c>
      <c r="AF119" s="314">
        <f>'To &amp; from Edu- trip % summary'!S124</f>
        <v>0</v>
      </c>
      <c r="AG119" s="260">
        <f t="shared" si="20"/>
        <v>0</v>
      </c>
      <c r="AH119" s="259">
        <f t="shared" si="21"/>
        <v>0</v>
      </c>
      <c r="AI119" s="312">
        <f>'To &amp; from Edu- trip % summary'!V124</f>
        <v>0</v>
      </c>
      <c r="AJ119" s="314">
        <f>'To &amp; from Edu- trip % summary'!X124</f>
        <v>0</v>
      </c>
      <c r="AK119" s="260">
        <f t="shared" si="22"/>
        <v>0</v>
      </c>
      <c r="AL119" s="259">
        <f t="shared" si="23"/>
        <v>0</v>
      </c>
      <c r="AM119" s="312">
        <f>'To &amp; from Edu- trip % summary'!AA124</f>
        <v>0</v>
      </c>
      <c r="AN119" s="314">
        <f>'To &amp; from Edu- trip % summary'!AC124</f>
        <v>0</v>
      </c>
      <c r="AO119" s="260">
        <f t="shared" si="24"/>
        <v>0</v>
      </c>
      <c r="AP119" s="259">
        <f t="shared" si="25"/>
        <v>0</v>
      </c>
      <c r="AQ119" s="312">
        <f>'To &amp; from Edu- trip % summary'!AF124</f>
        <v>0</v>
      </c>
      <c r="AR119" s="314">
        <f>'To &amp; from Edu- trip % summary'!AH124</f>
        <v>0</v>
      </c>
      <c r="AS119" s="260">
        <f t="shared" si="26"/>
        <v>0</v>
      </c>
      <c r="AT119" s="259">
        <f t="shared" si="27"/>
        <v>0</v>
      </c>
      <c r="AU119" s="261"/>
      <c r="AV119" s="248"/>
      <c r="AW119" s="248"/>
      <c r="AX119" s="248"/>
      <c r="AY119" s="248"/>
    </row>
    <row r="120" spans="1:51" x14ac:dyDescent="0.2">
      <c r="A120" s="248"/>
      <c r="B120" s="248"/>
      <c r="C120" s="248"/>
      <c r="D120" s="248"/>
      <c r="E120" s="248"/>
      <c r="F120" s="248"/>
      <c r="G120" s="248"/>
      <c r="H120" s="248"/>
      <c r="I120" s="248"/>
      <c r="J120" s="248"/>
      <c r="K120" s="248"/>
      <c r="L120" s="248"/>
      <c r="M120" s="248"/>
      <c r="N120" s="248"/>
      <c r="O120" s="248"/>
      <c r="P120" s="248"/>
      <c r="Q120" s="296"/>
      <c r="R120" s="256">
        <f>'To &amp; from Edu- trip % summary'!B125</f>
        <v>0</v>
      </c>
      <c r="S120" s="313">
        <f>'To &amp; from Edu- trip % summary'!D125</f>
        <v>0</v>
      </c>
      <c r="T120" s="257">
        <f>'Non-survey input values'!$B$31</f>
        <v>175.56</v>
      </c>
      <c r="U120" s="258">
        <f t="shared" si="14"/>
        <v>0</v>
      </c>
      <c r="V120" s="259">
        <f t="shared" si="15"/>
        <v>0</v>
      </c>
      <c r="W120" s="312">
        <f>'To &amp; from Edu- trip % summary'!G125</f>
        <v>0</v>
      </c>
      <c r="X120" s="314">
        <f>'To &amp; from Edu- trip % summary'!I125</f>
        <v>0</v>
      </c>
      <c r="Y120" s="260">
        <f t="shared" si="16"/>
        <v>0</v>
      </c>
      <c r="Z120" s="259">
        <f t="shared" si="17"/>
        <v>0</v>
      </c>
      <c r="AA120" s="312">
        <f>'To &amp; from Edu- trip % summary'!L125</f>
        <v>0</v>
      </c>
      <c r="AB120" s="314">
        <f>'To &amp; from Edu- trip % summary'!N125</f>
        <v>0</v>
      </c>
      <c r="AC120" s="260">
        <f t="shared" si="18"/>
        <v>0</v>
      </c>
      <c r="AD120" s="259">
        <f t="shared" si="19"/>
        <v>0</v>
      </c>
      <c r="AE120" s="312">
        <f>'To &amp; from Edu- trip % summary'!Q125</f>
        <v>0</v>
      </c>
      <c r="AF120" s="314">
        <f>'To &amp; from Edu- trip % summary'!S125</f>
        <v>0</v>
      </c>
      <c r="AG120" s="260">
        <f t="shared" si="20"/>
        <v>0</v>
      </c>
      <c r="AH120" s="259">
        <f t="shared" si="21"/>
        <v>0</v>
      </c>
      <c r="AI120" s="312">
        <f>'To &amp; from Edu- trip % summary'!V125</f>
        <v>0</v>
      </c>
      <c r="AJ120" s="314">
        <f>'To &amp; from Edu- trip % summary'!X125</f>
        <v>0</v>
      </c>
      <c r="AK120" s="260">
        <f t="shared" si="22"/>
        <v>0</v>
      </c>
      <c r="AL120" s="259">
        <f t="shared" si="23"/>
        <v>0</v>
      </c>
      <c r="AM120" s="312">
        <f>'To &amp; from Edu- trip % summary'!AA125</f>
        <v>0</v>
      </c>
      <c r="AN120" s="314">
        <f>'To &amp; from Edu- trip % summary'!AC125</f>
        <v>0</v>
      </c>
      <c r="AO120" s="260">
        <f t="shared" si="24"/>
        <v>0</v>
      </c>
      <c r="AP120" s="259">
        <f t="shared" si="25"/>
        <v>0</v>
      </c>
      <c r="AQ120" s="312">
        <f>'To &amp; from Edu- trip % summary'!AF125</f>
        <v>0</v>
      </c>
      <c r="AR120" s="314">
        <f>'To &amp; from Edu- trip % summary'!AH125</f>
        <v>0</v>
      </c>
      <c r="AS120" s="260">
        <f t="shared" si="26"/>
        <v>0</v>
      </c>
      <c r="AT120" s="259">
        <f t="shared" si="27"/>
        <v>0</v>
      </c>
      <c r="AU120" s="261"/>
      <c r="AV120" s="248"/>
      <c r="AW120" s="248"/>
      <c r="AX120" s="248"/>
      <c r="AY120" s="248"/>
    </row>
    <row r="121" spans="1:51" x14ac:dyDescent="0.2">
      <c r="A121" s="248"/>
      <c r="B121" s="248"/>
      <c r="C121" s="248"/>
      <c r="D121" s="248"/>
      <c r="E121" s="248"/>
      <c r="F121" s="248"/>
      <c r="G121" s="248"/>
      <c r="H121" s="248"/>
      <c r="I121" s="248"/>
      <c r="J121" s="248"/>
      <c r="K121" s="248"/>
      <c r="L121" s="248"/>
      <c r="M121" s="248"/>
      <c r="N121" s="248"/>
      <c r="O121" s="248"/>
      <c r="P121" s="248"/>
      <c r="Q121" s="296"/>
      <c r="R121" s="256">
        <f>'To &amp; from Edu- trip % summary'!B126</f>
        <v>0</v>
      </c>
      <c r="S121" s="313">
        <f>'To &amp; from Edu- trip % summary'!D126</f>
        <v>0</v>
      </c>
      <c r="T121" s="257">
        <f>'Non-survey input values'!$B$31</f>
        <v>175.56</v>
      </c>
      <c r="U121" s="258">
        <f t="shared" si="14"/>
        <v>0</v>
      </c>
      <c r="V121" s="259">
        <f t="shared" si="15"/>
        <v>0</v>
      </c>
      <c r="W121" s="312">
        <f>'To &amp; from Edu- trip % summary'!G126</f>
        <v>0</v>
      </c>
      <c r="X121" s="314">
        <f>'To &amp; from Edu- trip % summary'!I126</f>
        <v>0</v>
      </c>
      <c r="Y121" s="260">
        <f t="shared" si="16"/>
        <v>0</v>
      </c>
      <c r="Z121" s="259">
        <f t="shared" si="17"/>
        <v>0</v>
      </c>
      <c r="AA121" s="312">
        <f>'To &amp; from Edu- trip % summary'!L126</f>
        <v>0</v>
      </c>
      <c r="AB121" s="314">
        <f>'To &amp; from Edu- trip % summary'!N126</f>
        <v>0</v>
      </c>
      <c r="AC121" s="260">
        <f t="shared" si="18"/>
        <v>0</v>
      </c>
      <c r="AD121" s="259">
        <f t="shared" si="19"/>
        <v>0</v>
      </c>
      <c r="AE121" s="312">
        <f>'To &amp; from Edu- trip % summary'!Q126</f>
        <v>0</v>
      </c>
      <c r="AF121" s="314">
        <f>'To &amp; from Edu- trip % summary'!S126</f>
        <v>0</v>
      </c>
      <c r="AG121" s="260">
        <f t="shared" si="20"/>
        <v>0</v>
      </c>
      <c r="AH121" s="259">
        <f t="shared" si="21"/>
        <v>0</v>
      </c>
      <c r="AI121" s="312">
        <f>'To &amp; from Edu- trip % summary'!V126</f>
        <v>0</v>
      </c>
      <c r="AJ121" s="314">
        <f>'To &amp; from Edu- trip % summary'!X126</f>
        <v>0</v>
      </c>
      <c r="AK121" s="260">
        <f t="shared" si="22"/>
        <v>0</v>
      </c>
      <c r="AL121" s="259">
        <f t="shared" si="23"/>
        <v>0</v>
      </c>
      <c r="AM121" s="312">
        <f>'To &amp; from Edu- trip % summary'!AA126</f>
        <v>0</v>
      </c>
      <c r="AN121" s="314">
        <f>'To &amp; from Edu- trip % summary'!AC126</f>
        <v>0</v>
      </c>
      <c r="AO121" s="260">
        <f t="shared" si="24"/>
        <v>0</v>
      </c>
      <c r="AP121" s="259">
        <f t="shared" si="25"/>
        <v>0</v>
      </c>
      <c r="AQ121" s="312">
        <f>'To &amp; from Edu- trip % summary'!AF126</f>
        <v>0</v>
      </c>
      <c r="AR121" s="314">
        <f>'To &amp; from Edu- trip % summary'!AH126</f>
        <v>0</v>
      </c>
      <c r="AS121" s="260">
        <f t="shared" si="26"/>
        <v>0</v>
      </c>
      <c r="AT121" s="259">
        <f t="shared" si="27"/>
        <v>0</v>
      </c>
      <c r="AU121" s="261"/>
      <c r="AV121" s="248"/>
      <c r="AW121" s="248"/>
      <c r="AX121" s="248"/>
      <c r="AY121" s="248"/>
    </row>
    <row r="122" spans="1:51" x14ac:dyDescent="0.2">
      <c r="A122" s="248"/>
      <c r="B122" s="248"/>
      <c r="C122" s="248"/>
      <c r="D122" s="248"/>
      <c r="E122" s="248"/>
      <c r="F122" s="248"/>
      <c r="G122" s="248"/>
      <c r="H122" s="248"/>
      <c r="I122" s="248"/>
      <c r="J122" s="248"/>
      <c r="K122" s="248"/>
      <c r="L122" s="248"/>
      <c r="M122" s="248"/>
      <c r="N122" s="248"/>
      <c r="O122" s="248"/>
      <c r="P122" s="248"/>
      <c r="Q122" s="296"/>
      <c r="R122" s="256">
        <f>'To &amp; from Edu- trip % summary'!B127</f>
        <v>0</v>
      </c>
      <c r="S122" s="313">
        <f>'To &amp; from Edu- trip % summary'!D127</f>
        <v>0</v>
      </c>
      <c r="T122" s="257">
        <f>'Non-survey input values'!$B$31</f>
        <v>175.56</v>
      </c>
      <c r="U122" s="258">
        <f t="shared" si="14"/>
        <v>0</v>
      </c>
      <c r="V122" s="259">
        <f t="shared" si="15"/>
        <v>0</v>
      </c>
      <c r="W122" s="312">
        <f>'To &amp; from Edu- trip % summary'!G127</f>
        <v>0</v>
      </c>
      <c r="X122" s="314">
        <f>'To &amp; from Edu- trip % summary'!I127</f>
        <v>0</v>
      </c>
      <c r="Y122" s="260">
        <f t="shared" si="16"/>
        <v>0</v>
      </c>
      <c r="Z122" s="259">
        <f t="shared" si="17"/>
        <v>0</v>
      </c>
      <c r="AA122" s="312">
        <f>'To &amp; from Edu- trip % summary'!L127</f>
        <v>0</v>
      </c>
      <c r="AB122" s="314">
        <f>'To &amp; from Edu- trip % summary'!N127</f>
        <v>0</v>
      </c>
      <c r="AC122" s="260">
        <f t="shared" si="18"/>
        <v>0</v>
      </c>
      <c r="AD122" s="259">
        <f t="shared" si="19"/>
        <v>0</v>
      </c>
      <c r="AE122" s="312">
        <f>'To &amp; from Edu- trip % summary'!Q127</f>
        <v>0</v>
      </c>
      <c r="AF122" s="314">
        <f>'To &amp; from Edu- trip % summary'!S127</f>
        <v>0</v>
      </c>
      <c r="AG122" s="260">
        <f t="shared" si="20"/>
        <v>0</v>
      </c>
      <c r="AH122" s="259">
        <f t="shared" si="21"/>
        <v>0</v>
      </c>
      <c r="AI122" s="312">
        <f>'To &amp; from Edu- trip % summary'!V127</f>
        <v>0</v>
      </c>
      <c r="AJ122" s="314">
        <f>'To &amp; from Edu- trip % summary'!X127</f>
        <v>0</v>
      </c>
      <c r="AK122" s="260">
        <f t="shared" si="22"/>
        <v>0</v>
      </c>
      <c r="AL122" s="259">
        <f t="shared" si="23"/>
        <v>0</v>
      </c>
      <c r="AM122" s="312">
        <f>'To &amp; from Edu- trip % summary'!AA127</f>
        <v>0</v>
      </c>
      <c r="AN122" s="314">
        <f>'To &amp; from Edu- trip % summary'!AC127</f>
        <v>0</v>
      </c>
      <c r="AO122" s="260">
        <f t="shared" si="24"/>
        <v>0</v>
      </c>
      <c r="AP122" s="259">
        <f t="shared" si="25"/>
        <v>0</v>
      </c>
      <c r="AQ122" s="312">
        <f>'To &amp; from Edu- trip % summary'!AF127</f>
        <v>0</v>
      </c>
      <c r="AR122" s="314">
        <f>'To &amp; from Edu- trip % summary'!AH127</f>
        <v>0</v>
      </c>
      <c r="AS122" s="260">
        <f t="shared" si="26"/>
        <v>0</v>
      </c>
      <c r="AT122" s="259">
        <f t="shared" si="27"/>
        <v>0</v>
      </c>
      <c r="AU122" s="261"/>
      <c r="AV122" s="248"/>
      <c r="AW122" s="248"/>
      <c r="AX122" s="248"/>
      <c r="AY122" s="248"/>
    </row>
    <row r="123" spans="1:51" x14ac:dyDescent="0.2">
      <c r="A123" s="248"/>
      <c r="B123" s="248"/>
      <c r="C123" s="248"/>
      <c r="D123" s="248"/>
      <c r="E123" s="248"/>
      <c r="F123" s="248"/>
      <c r="G123" s="248"/>
      <c r="H123" s="248"/>
      <c r="I123" s="248"/>
      <c r="J123" s="248"/>
      <c r="K123" s="248"/>
      <c r="L123" s="248"/>
      <c r="M123" s="248"/>
      <c r="N123" s="248"/>
      <c r="O123" s="248"/>
      <c r="P123" s="248"/>
      <c r="Q123" s="296"/>
      <c r="R123" s="256">
        <f>'To &amp; from Edu- trip % summary'!B128</f>
        <v>0</v>
      </c>
      <c r="S123" s="313">
        <f>'To &amp; from Edu- trip % summary'!D128</f>
        <v>0</v>
      </c>
      <c r="T123" s="257">
        <f>'Non-survey input values'!$B$31</f>
        <v>175.56</v>
      </c>
      <c r="U123" s="258">
        <f t="shared" si="14"/>
        <v>0</v>
      </c>
      <c r="V123" s="259">
        <f t="shared" si="15"/>
        <v>0</v>
      </c>
      <c r="W123" s="312">
        <f>'To &amp; from Edu- trip % summary'!G128</f>
        <v>0</v>
      </c>
      <c r="X123" s="314">
        <f>'To &amp; from Edu- trip % summary'!I128</f>
        <v>0</v>
      </c>
      <c r="Y123" s="260">
        <f t="shared" si="16"/>
        <v>0</v>
      </c>
      <c r="Z123" s="259">
        <f t="shared" si="17"/>
        <v>0</v>
      </c>
      <c r="AA123" s="312">
        <f>'To &amp; from Edu- trip % summary'!L128</f>
        <v>0</v>
      </c>
      <c r="AB123" s="314">
        <f>'To &amp; from Edu- trip % summary'!N128</f>
        <v>0</v>
      </c>
      <c r="AC123" s="260">
        <f t="shared" si="18"/>
        <v>0</v>
      </c>
      <c r="AD123" s="259">
        <f t="shared" si="19"/>
        <v>0</v>
      </c>
      <c r="AE123" s="312">
        <f>'To &amp; from Edu- trip % summary'!Q128</f>
        <v>0</v>
      </c>
      <c r="AF123" s="314">
        <f>'To &amp; from Edu- trip % summary'!S128</f>
        <v>0</v>
      </c>
      <c r="AG123" s="260">
        <f t="shared" si="20"/>
        <v>0</v>
      </c>
      <c r="AH123" s="259">
        <f t="shared" si="21"/>
        <v>0</v>
      </c>
      <c r="AI123" s="312">
        <f>'To &amp; from Edu- trip % summary'!V128</f>
        <v>0</v>
      </c>
      <c r="AJ123" s="314">
        <f>'To &amp; from Edu- trip % summary'!X128</f>
        <v>0</v>
      </c>
      <c r="AK123" s="260">
        <f t="shared" si="22"/>
        <v>0</v>
      </c>
      <c r="AL123" s="259">
        <f t="shared" si="23"/>
        <v>0</v>
      </c>
      <c r="AM123" s="312">
        <f>'To &amp; from Edu- trip % summary'!AA128</f>
        <v>0</v>
      </c>
      <c r="AN123" s="314">
        <f>'To &amp; from Edu- trip % summary'!AC128</f>
        <v>0</v>
      </c>
      <c r="AO123" s="260">
        <f t="shared" si="24"/>
        <v>0</v>
      </c>
      <c r="AP123" s="259">
        <f t="shared" si="25"/>
        <v>0</v>
      </c>
      <c r="AQ123" s="312">
        <f>'To &amp; from Edu- trip % summary'!AF128</f>
        <v>0</v>
      </c>
      <c r="AR123" s="314">
        <f>'To &amp; from Edu- trip % summary'!AH128</f>
        <v>0</v>
      </c>
      <c r="AS123" s="260">
        <f t="shared" si="26"/>
        <v>0</v>
      </c>
      <c r="AT123" s="259">
        <f t="shared" si="27"/>
        <v>0</v>
      </c>
      <c r="AU123" s="261"/>
      <c r="AV123" s="248"/>
      <c r="AW123" s="248"/>
      <c r="AX123" s="248"/>
      <c r="AY123" s="248"/>
    </row>
    <row r="124" spans="1:51" x14ac:dyDescent="0.2">
      <c r="A124" s="248"/>
      <c r="B124" s="248"/>
      <c r="C124" s="248"/>
      <c r="D124" s="248"/>
      <c r="E124" s="248"/>
      <c r="F124" s="248"/>
      <c r="G124" s="248"/>
      <c r="H124" s="248"/>
      <c r="I124" s="248"/>
      <c r="J124" s="248"/>
      <c r="K124" s="248"/>
      <c r="L124" s="248"/>
      <c r="M124" s="248"/>
      <c r="N124" s="248"/>
      <c r="O124" s="248"/>
      <c r="P124" s="248"/>
      <c r="Q124" s="296"/>
      <c r="R124" s="256">
        <f>'To &amp; from Edu- trip % summary'!B129</f>
        <v>0</v>
      </c>
      <c r="S124" s="313">
        <f>'To &amp; from Edu- trip % summary'!D129</f>
        <v>0</v>
      </c>
      <c r="T124" s="257">
        <f>'Non-survey input values'!$B$31</f>
        <v>175.56</v>
      </c>
      <c r="U124" s="258">
        <f t="shared" si="14"/>
        <v>0</v>
      </c>
      <c r="V124" s="259">
        <f t="shared" si="15"/>
        <v>0</v>
      </c>
      <c r="W124" s="312">
        <f>'To &amp; from Edu- trip % summary'!G129</f>
        <v>0</v>
      </c>
      <c r="X124" s="314">
        <f>'To &amp; from Edu- trip % summary'!I129</f>
        <v>0</v>
      </c>
      <c r="Y124" s="260">
        <f t="shared" si="16"/>
        <v>0</v>
      </c>
      <c r="Z124" s="259">
        <f t="shared" si="17"/>
        <v>0</v>
      </c>
      <c r="AA124" s="312">
        <f>'To &amp; from Edu- trip % summary'!L129</f>
        <v>0</v>
      </c>
      <c r="AB124" s="314">
        <f>'To &amp; from Edu- trip % summary'!N129</f>
        <v>0</v>
      </c>
      <c r="AC124" s="260">
        <f t="shared" si="18"/>
        <v>0</v>
      </c>
      <c r="AD124" s="259">
        <f t="shared" si="19"/>
        <v>0</v>
      </c>
      <c r="AE124" s="312">
        <f>'To &amp; from Edu- trip % summary'!Q129</f>
        <v>0</v>
      </c>
      <c r="AF124" s="314">
        <f>'To &amp; from Edu- trip % summary'!S129</f>
        <v>0</v>
      </c>
      <c r="AG124" s="260">
        <f t="shared" si="20"/>
        <v>0</v>
      </c>
      <c r="AH124" s="259">
        <f t="shared" si="21"/>
        <v>0</v>
      </c>
      <c r="AI124" s="312">
        <f>'To &amp; from Edu- trip % summary'!V129</f>
        <v>0</v>
      </c>
      <c r="AJ124" s="314">
        <f>'To &amp; from Edu- trip % summary'!X129</f>
        <v>0</v>
      </c>
      <c r="AK124" s="260">
        <f t="shared" si="22"/>
        <v>0</v>
      </c>
      <c r="AL124" s="259">
        <f t="shared" si="23"/>
        <v>0</v>
      </c>
      <c r="AM124" s="312">
        <f>'To &amp; from Edu- trip % summary'!AA129</f>
        <v>0</v>
      </c>
      <c r="AN124" s="314">
        <f>'To &amp; from Edu- trip % summary'!AC129</f>
        <v>0</v>
      </c>
      <c r="AO124" s="260">
        <f t="shared" si="24"/>
        <v>0</v>
      </c>
      <c r="AP124" s="259">
        <f t="shared" si="25"/>
        <v>0</v>
      </c>
      <c r="AQ124" s="312">
        <f>'To &amp; from Edu- trip % summary'!AF129</f>
        <v>0</v>
      </c>
      <c r="AR124" s="314">
        <f>'To &amp; from Edu- trip % summary'!AH129</f>
        <v>0</v>
      </c>
      <c r="AS124" s="260">
        <f t="shared" si="26"/>
        <v>0</v>
      </c>
      <c r="AT124" s="259">
        <f t="shared" si="27"/>
        <v>0</v>
      </c>
      <c r="AU124" s="261"/>
      <c r="AV124" s="248"/>
      <c r="AW124" s="248"/>
      <c r="AX124" s="248"/>
      <c r="AY124" s="248"/>
    </row>
    <row r="125" spans="1:51" x14ac:dyDescent="0.2">
      <c r="A125" s="248"/>
      <c r="B125" s="248"/>
      <c r="C125" s="248"/>
      <c r="D125" s="248"/>
      <c r="E125" s="248"/>
      <c r="F125" s="248"/>
      <c r="G125" s="248"/>
      <c r="H125" s="248"/>
      <c r="I125" s="248"/>
      <c r="J125" s="248"/>
      <c r="K125" s="248"/>
      <c r="L125" s="248"/>
      <c r="M125" s="248"/>
      <c r="N125" s="248"/>
      <c r="O125" s="248"/>
      <c r="P125" s="248"/>
      <c r="Q125" s="296"/>
      <c r="R125" s="256">
        <f>'To &amp; from Edu- trip % summary'!B130</f>
        <v>0</v>
      </c>
      <c r="S125" s="313">
        <f>'To &amp; from Edu- trip % summary'!D130</f>
        <v>0</v>
      </c>
      <c r="T125" s="257">
        <f>'Non-survey input values'!$B$31</f>
        <v>175.56</v>
      </c>
      <c r="U125" s="258">
        <f t="shared" si="14"/>
        <v>0</v>
      </c>
      <c r="V125" s="259">
        <f t="shared" si="15"/>
        <v>0</v>
      </c>
      <c r="W125" s="312">
        <f>'To &amp; from Edu- trip % summary'!G130</f>
        <v>0</v>
      </c>
      <c r="X125" s="314">
        <f>'To &amp; from Edu- trip % summary'!I130</f>
        <v>0</v>
      </c>
      <c r="Y125" s="260">
        <f t="shared" si="16"/>
        <v>0</v>
      </c>
      <c r="Z125" s="259">
        <f t="shared" si="17"/>
        <v>0</v>
      </c>
      <c r="AA125" s="312">
        <f>'To &amp; from Edu- trip % summary'!L130</f>
        <v>0</v>
      </c>
      <c r="AB125" s="314">
        <f>'To &amp; from Edu- trip % summary'!N130</f>
        <v>0</v>
      </c>
      <c r="AC125" s="260">
        <f t="shared" si="18"/>
        <v>0</v>
      </c>
      <c r="AD125" s="259">
        <f t="shared" si="19"/>
        <v>0</v>
      </c>
      <c r="AE125" s="312">
        <f>'To &amp; from Edu- trip % summary'!Q130</f>
        <v>0</v>
      </c>
      <c r="AF125" s="314">
        <f>'To &amp; from Edu- trip % summary'!S130</f>
        <v>0</v>
      </c>
      <c r="AG125" s="260">
        <f t="shared" si="20"/>
        <v>0</v>
      </c>
      <c r="AH125" s="259">
        <f t="shared" si="21"/>
        <v>0</v>
      </c>
      <c r="AI125" s="312">
        <f>'To &amp; from Edu- trip % summary'!V130</f>
        <v>0</v>
      </c>
      <c r="AJ125" s="314">
        <f>'To &amp; from Edu- trip % summary'!X130</f>
        <v>0</v>
      </c>
      <c r="AK125" s="260">
        <f t="shared" si="22"/>
        <v>0</v>
      </c>
      <c r="AL125" s="259">
        <f t="shared" si="23"/>
        <v>0</v>
      </c>
      <c r="AM125" s="312">
        <f>'To &amp; from Edu- trip % summary'!AA130</f>
        <v>0</v>
      </c>
      <c r="AN125" s="314">
        <f>'To &amp; from Edu- trip % summary'!AC130</f>
        <v>0</v>
      </c>
      <c r="AO125" s="260">
        <f t="shared" si="24"/>
        <v>0</v>
      </c>
      <c r="AP125" s="259">
        <f t="shared" si="25"/>
        <v>0</v>
      </c>
      <c r="AQ125" s="312">
        <f>'To &amp; from Edu- trip % summary'!AF130</f>
        <v>0</v>
      </c>
      <c r="AR125" s="314">
        <f>'To &amp; from Edu- trip % summary'!AH130</f>
        <v>0</v>
      </c>
      <c r="AS125" s="260">
        <f t="shared" si="26"/>
        <v>0</v>
      </c>
      <c r="AT125" s="259">
        <f t="shared" si="27"/>
        <v>0</v>
      </c>
      <c r="AU125" s="261"/>
      <c r="AV125" s="248"/>
      <c r="AW125" s="248"/>
      <c r="AX125" s="248"/>
      <c r="AY125" s="248"/>
    </row>
    <row r="126" spans="1:51" x14ac:dyDescent="0.2">
      <c r="A126" s="248"/>
      <c r="B126" s="248"/>
      <c r="C126" s="248"/>
      <c r="D126" s="248"/>
      <c r="E126" s="248"/>
      <c r="F126" s="248"/>
      <c r="G126" s="248"/>
      <c r="H126" s="248"/>
      <c r="I126" s="248"/>
      <c r="J126" s="248"/>
      <c r="K126" s="248"/>
      <c r="L126" s="248"/>
      <c r="M126" s="248"/>
      <c r="N126" s="248"/>
      <c r="O126" s="248"/>
      <c r="P126" s="248"/>
      <c r="Q126" s="296"/>
      <c r="R126" s="256">
        <f>'To &amp; from Edu- trip % summary'!B131</f>
        <v>0</v>
      </c>
      <c r="S126" s="313">
        <f>'To &amp; from Edu- trip % summary'!D131</f>
        <v>0</v>
      </c>
      <c r="T126" s="257">
        <f>'Non-survey input values'!$B$31</f>
        <v>175.56</v>
      </c>
      <c r="U126" s="258">
        <f t="shared" si="14"/>
        <v>0</v>
      </c>
      <c r="V126" s="259">
        <f t="shared" si="15"/>
        <v>0</v>
      </c>
      <c r="W126" s="312">
        <f>'To &amp; from Edu- trip % summary'!G131</f>
        <v>0</v>
      </c>
      <c r="X126" s="314">
        <f>'To &amp; from Edu- trip % summary'!I131</f>
        <v>0</v>
      </c>
      <c r="Y126" s="260">
        <f t="shared" si="16"/>
        <v>0</v>
      </c>
      <c r="Z126" s="259">
        <f t="shared" si="17"/>
        <v>0</v>
      </c>
      <c r="AA126" s="312">
        <f>'To &amp; from Edu- trip % summary'!L131</f>
        <v>0</v>
      </c>
      <c r="AB126" s="314">
        <f>'To &amp; from Edu- trip % summary'!N131</f>
        <v>0</v>
      </c>
      <c r="AC126" s="260">
        <f t="shared" si="18"/>
        <v>0</v>
      </c>
      <c r="AD126" s="259">
        <f t="shared" si="19"/>
        <v>0</v>
      </c>
      <c r="AE126" s="312">
        <f>'To &amp; from Edu- trip % summary'!Q131</f>
        <v>0</v>
      </c>
      <c r="AF126" s="314">
        <f>'To &amp; from Edu- trip % summary'!S131</f>
        <v>0</v>
      </c>
      <c r="AG126" s="260">
        <f t="shared" si="20"/>
        <v>0</v>
      </c>
      <c r="AH126" s="259">
        <f t="shared" si="21"/>
        <v>0</v>
      </c>
      <c r="AI126" s="312">
        <f>'To &amp; from Edu- trip % summary'!V131</f>
        <v>0</v>
      </c>
      <c r="AJ126" s="314">
        <f>'To &amp; from Edu- trip % summary'!X131</f>
        <v>0</v>
      </c>
      <c r="AK126" s="260">
        <f t="shared" si="22"/>
        <v>0</v>
      </c>
      <c r="AL126" s="259">
        <f t="shared" si="23"/>
        <v>0</v>
      </c>
      <c r="AM126" s="312">
        <f>'To &amp; from Edu- trip % summary'!AA131</f>
        <v>0</v>
      </c>
      <c r="AN126" s="314">
        <f>'To &amp; from Edu- trip % summary'!AC131</f>
        <v>0</v>
      </c>
      <c r="AO126" s="260">
        <f t="shared" si="24"/>
        <v>0</v>
      </c>
      <c r="AP126" s="259">
        <f t="shared" si="25"/>
        <v>0</v>
      </c>
      <c r="AQ126" s="312">
        <f>'To &amp; from Edu- trip % summary'!AF131</f>
        <v>0</v>
      </c>
      <c r="AR126" s="314">
        <f>'To &amp; from Edu- trip % summary'!AH131</f>
        <v>0</v>
      </c>
      <c r="AS126" s="260">
        <f t="shared" si="26"/>
        <v>0</v>
      </c>
      <c r="AT126" s="259">
        <f t="shared" si="27"/>
        <v>0</v>
      </c>
      <c r="AU126" s="261"/>
      <c r="AV126" s="248"/>
      <c r="AW126" s="248"/>
      <c r="AX126" s="248"/>
      <c r="AY126" s="248"/>
    </row>
    <row r="127" spans="1:51" x14ac:dyDescent="0.2">
      <c r="A127" s="248"/>
      <c r="B127" s="248"/>
      <c r="C127" s="248"/>
      <c r="D127" s="248"/>
      <c r="E127" s="248"/>
      <c r="F127" s="248"/>
      <c r="G127" s="248"/>
      <c r="H127" s="248"/>
      <c r="I127" s="248"/>
      <c r="J127" s="248"/>
      <c r="K127" s="248"/>
      <c r="L127" s="248"/>
      <c r="M127" s="248"/>
      <c r="N127" s="248"/>
      <c r="O127" s="248"/>
      <c r="P127" s="248"/>
      <c r="Q127" s="296"/>
      <c r="R127" s="256">
        <f>'To &amp; from Edu- trip % summary'!B132</f>
        <v>0</v>
      </c>
      <c r="S127" s="313">
        <f>'To &amp; from Edu- trip % summary'!D132</f>
        <v>0</v>
      </c>
      <c r="T127" s="257">
        <f>'Non-survey input values'!$B$31</f>
        <v>175.56</v>
      </c>
      <c r="U127" s="258">
        <f t="shared" si="14"/>
        <v>0</v>
      </c>
      <c r="V127" s="259">
        <f t="shared" si="15"/>
        <v>0</v>
      </c>
      <c r="W127" s="312">
        <f>'To &amp; from Edu- trip % summary'!G132</f>
        <v>0</v>
      </c>
      <c r="X127" s="314">
        <f>'To &amp; from Edu- trip % summary'!I132</f>
        <v>0</v>
      </c>
      <c r="Y127" s="260">
        <f t="shared" si="16"/>
        <v>0</v>
      </c>
      <c r="Z127" s="259">
        <f t="shared" si="17"/>
        <v>0</v>
      </c>
      <c r="AA127" s="312">
        <f>'To &amp; from Edu- trip % summary'!L132</f>
        <v>0</v>
      </c>
      <c r="AB127" s="314">
        <f>'To &amp; from Edu- trip % summary'!N132</f>
        <v>0</v>
      </c>
      <c r="AC127" s="260">
        <f t="shared" si="18"/>
        <v>0</v>
      </c>
      <c r="AD127" s="259">
        <f t="shared" si="19"/>
        <v>0</v>
      </c>
      <c r="AE127" s="312">
        <f>'To &amp; from Edu- trip % summary'!Q132</f>
        <v>0</v>
      </c>
      <c r="AF127" s="314">
        <f>'To &amp; from Edu- trip % summary'!S132</f>
        <v>0</v>
      </c>
      <c r="AG127" s="260">
        <f t="shared" si="20"/>
        <v>0</v>
      </c>
      <c r="AH127" s="259">
        <f t="shared" si="21"/>
        <v>0</v>
      </c>
      <c r="AI127" s="312">
        <f>'To &amp; from Edu- trip % summary'!V132</f>
        <v>0</v>
      </c>
      <c r="AJ127" s="314">
        <f>'To &amp; from Edu- trip % summary'!X132</f>
        <v>0</v>
      </c>
      <c r="AK127" s="260">
        <f t="shared" si="22"/>
        <v>0</v>
      </c>
      <c r="AL127" s="259">
        <f t="shared" si="23"/>
        <v>0</v>
      </c>
      <c r="AM127" s="312">
        <f>'To &amp; from Edu- trip % summary'!AA132</f>
        <v>0</v>
      </c>
      <c r="AN127" s="314">
        <f>'To &amp; from Edu- trip % summary'!AC132</f>
        <v>0</v>
      </c>
      <c r="AO127" s="260">
        <f t="shared" si="24"/>
        <v>0</v>
      </c>
      <c r="AP127" s="259">
        <f t="shared" si="25"/>
        <v>0</v>
      </c>
      <c r="AQ127" s="312">
        <f>'To &amp; from Edu- trip % summary'!AF132</f>
        <v>0</v>
      </c>
      <c r="AR127" s="314">
        <f>'To &amp; from Edu- trip % summary'!AH132</f>
        <v>0</v>
      </c>
      <c r="AS127" s="260">
        <f t="shared" si="26"/>
        <v>0</v>
      </c>
      <c r="AT127" s="259">
        <f t="shared" si="27"/>
        <v>0</v>
      </c>
      <c r="AU127" s="261"/>
      <c r="AV127" s="248"/>
      <c r="AW127" s="248"/>
      <c r="AX127" s="248"/>
      <c r="AY127" s="248"/>
    </row>
    <row r="128" spans="1:51" x14ac:dyDescent="0.2">
      <c r="A128" s="248"/>
      <c r="B128" s="248"/>
      <c r="C128" s="248"/>
      <c r="D128" s="248"/>
      <c r="E128" s="248"/>
      <c r="F128" s="248"/>
      <c r="G128" s="248"/>
      <c r="H128" s="248"/>
      <c r="I128" s="248"/>
      <c r="J128" s="248"/>
      <c r="K128" s="248"/>
      <c r="L128" s="248"/>
      <c r="M128" s="248"/>
      <c r="N128" s="248"/>
      <c r="O128" s="248"/>
      <c r="P128" s="248"/>
      <c r="Q128" s="296"/>
      <c r="R128" s="256">
        <f>'To &amp; from Edu- trip % summary'!B133</f>
        <v>0</v>
      </c>
      <c r="S128" s="313">
        <f>'To &amp; from Edu- trip % summary'!D133</f>
        <v>0</v>
      </c>
      <c r="T128" s="257">
        <f>'Non-survey input values'!$B$31</f>
        <v>175.56</v>
      </c>
      <c r="U128" s="258">
        <f t="shared" si="14"/>
        <v>0</v>
      </c>
      <c r="V128" s="259">
        <f t="shared" si="15"/>
        <v>0</v>
      </c>
      <c r="W128" s="312">
        <f>'To &amp; from Edu- trip % summary'!G133</f>
        <v>0</v>
      </c>
      <c r="X128" s="314">
        <f>'To &amp; from Edu- trip % summary'!I133</f>
        <v>0</v>
      </c>
      <c r="Y128" s="260">
        <f t="shared" si="16"/>
        <v>0</v>
      </c>
      <c r="Z128" s="259">
        <f t="shared" si="17"/>
        <v>0</v>
      </c>
      <c r="AA128" s="312">
        <f>'To &amp; from Edu- trip % summary'!L133</f>
        <v>0</v>
      </c>
      <c r="AB128" s="314">
        <f>'To &amp; from Edu- trip % summary'!N133</f>
        <v>0</v>
      </c>
      <c r="AC128" s="260">
        <f t="shared" si="18"/>
        <v>0</v>
      </c>
      <c r="AD128" s="259">
        <f t="shared" si="19"/>
        <v>0</v>
      </c>
      <c r="AE128" s="312">
        <f>'To &amp; from Edu- trip % summary'!Q133</f>
        <v>0</v>
      </c>
      <c r="AF128" s="314">
        <f>'To &amp; from Edu- trip % summary'!S133</f>
        <v>0</v>
      </c>
      <c r="AG128" s="260">
        <f t="shared" si="20"/>
        <v>0</v>
      </c>
      <c r="AH128" s="259">
        <f t="shared" si="21"/>
        <v>0</v>
      </c>
      <c r="AI128" s="312">
        <f>'To &amp; from Edu- trip % summary'!V133</f>
        <v>0</v>
      </c>
      <c r="AJ128" s="314">
        <f>'To &amp; from Edu- trip % summary'!X133</f>
        <v>0</v>
      </c>
      <c r="AK128" s="260">
        <f t="shared" si="22"/>
        <v>0</v>
      </c>
      <c r="AL128" s="259">
        <f t="shared" si="23"/>
        <v>0</v>
      </c>
      <c r="AM128" s="312">
        <f>'To &amp; from Edu- trip % summary'!AA133</f>
        <v>0</v>
      </c>
      <c r="AN128" s="314">
        <f>'To &amp; from Edu- trip % summary'!AC133</f>
        <v>0</v>
      </c>
      <c r="AO128" s="260">
        <f t="shared" si="24"/>
        <v>0</v>
      </c>
      <c r="AP128" s="259">
        <f t="shared" si="25"/>
        <v>0</v>
      </c>
      <c r="AQ128" s="312">
        <f>'To &amp; from Edu- trip % summary'!AF133</f>
        <v>0</v>
      </c>
      <c r="AR128" s="314">
        <f>'To &amp; from Edu- trip % summary'!AH133</f>
        <v>0</v>
      </c>
      <c r="AS128" s="260">
        <f t="shared" si="26"/>
        <v>0</v>
      </c>
      <c r="AT128" s="259">
        <f t="shared" si="27"/>
        <v>0</v>
      </c>
      <c r="AU128" s="261"/>
      <c r="AV128" s="248"/>
      <c r="AW128" s="248"/>
      <c r="AX128" s="248"/>
      <c r="AY128" s="248"/>
    </row>
    <row r="129" spans="1:51" x14ac:dyDescent="0.2">
      <c r="A129" s="248"/>
      <c r="B129" s="248"/>
      <c r="C129" s="248"/>
      <c r="D129" s="248"/>
      <c r="E129" s="248"/>
      <c r="F129" s="248"/>
      <c r="G129" s="248"/>
      <c r="H129" s="248"/>
      <c r="I129" s="248"/>
      <c r="J129" s="248"/>
      <c r="K129" s="248"/>
      <c r="L129" s="248"/>
      <c r="M129" s="248"/>
      <c r="N129" s="248"/>
      <c r="O129" s="248"/>
      <c r="P129" s="248"/>
      <c r="Q129" s="296"/>
      <c r="R129" s="256">
        <f>'To &amp; from Edu- trip % summary'!B134</f>
        <v>0</v>
      </c>
      <c r="S129" s="313">
        <f>'To &amp; from Edu- trip % summary'!D134</f>
        <v>0</v>
      </c>
      <c r="T129" s="257">
        <f>'Non-survey input values'!$B$31</f>
        <v>175.56</v>
      </c>
      <c r="U129" s="258">
        <f t="shared" si="14"/>
        <v>0</v>
      </c>
      <c r="V129" s="259">
        <f t="shared" si="15"/>
        <v>0</v>
      </c>
      <c r="W129" s="312">
        <f>'To &amp; from Edu- trip % summary'!G134</f>
        <v>0</v>
      </c>
      <c r="X129" s="314">
        <f>'To &amp; from Edu- trip % summary'!I134</f>
        <v>0</v>
      </c>
      <c r="Y129" s="260">
        <f t="shared" si="16"/>
        <v>0</v>
      </c>
      <c r="Z129" s="259">
        <f t="shared" si="17"/>
        <v>0</v>
      </c>
      <c r="AA129" s="312">
        <f>'To &amp; from Edu- trip % summary'!L134</f>
        <v>0</v>
      </c>
      <c r="AB129" s="314">
        <f>'To &amp; from Edu- trip % summary'!N134</f>
        <v>0</v>
      </c>
      <c r="AC129" s="260">
        <f t="shared" si="18"/>
        <v>0</v>
      </c>
      <c r="AD129" s="259">
        <f t="shared" si="19"/>
        <v>0</v>
      </c>
      <c r="AE129" s="312">
        <f>'To &amp; from Edu- trip % summary'!Q134</f>
        <v>0</v>
      </c>
      <c r="AF129" s="314">
        <f>'To &amp; from Edu- trip % summary'!S134</f>
        <v>0</v>
      </c>
      <c r="AG129" s="260">
        <f t="shared" si="20"/>
        <v>0</v>
      </c>
      <c r="AH129" s="259">
        <f t="shared" si="21"/>
        <v>0</v>
      </c>
      <c r="AI129" s="312">
        <f>'To &amp; from Edu- trip % summary'!V134</f>
        <v>0</v>
      </c>
      <c r="AJ129" s="314">
        <f>'To &amp; from Edu- trip % summary'!X134</f>
        <v>0</v>
      </c>
      <c r="AK129" s="260">
        <f t="shared" si="22"/>
        <v>0</v>
      </c>
      <c r="AL129" s="259">
        <f t="shared" si="23"/>
        <v>0</v>
      </c>
      <c r="AM129" s="312">
        <f>'To &amp; from Edu- trip % summary'!AA134</f>
        <v>0</v>
      </c>
      <c r="AN129" s="314">
        <f>'To &amp; from Edu- trip % summary'!AC134</f>
        <v>0</v>
      </c>
      <c r="AO129" s="260">
        <f t="shared" si="24"/>
        <v>0</v>
      </c>
      <c r="AP129" s="259">
        <f t="shared" si="25"/>
        <v>0</v>
      </c>
      <c r="AQ129" s="312">
        <f>'To &amp; from Edu- trip % summary'!AF134</f>
        <v>0</v>
      </c>
      <c r="AR129" s="314">
        <f>'To &amp; from Edu- trip % summary'!AH134</f>
        <v>0</v>
      </c>
      <c r="AS129" s="260">
        <f t="shared" si="26"/>
        <v>0</v>
      </c>
      <c r="AT129" s="259">
        <f t="shared" si="27"/>
        <v>0</v>
      </c>
      <c r="AU129" s="261"/>
      <c r="AV129" s="248"/>
      <c r="AW129" s="248"/>
      <c r="AX129" s="248"/>
      <c r="AY129" s="248"/>
    </row>
    <row r="130" spans="1:51" x14ac:dyDescent="0.2">
      <c r="A130" s="248"/>
      <c r="B130" s="248"/>
      <c r="C130" s="248"/>
      <c r="D130" s="248"/>
      <c r="E130" s="248"/>
      <c r="F130" s="248"/>
      <c r="G130" s="248"/>
      <c r="H130" s="248"/>
      <c r="I130" s="248"/>
      <c r="J130" s="248"/>
      <c r="K130" s="248"/>
      <c r="L130" s="248"/>
      <c r="M130" s="248"/>
      <c r="N130" s="248"/>
      <c r="O130" s="248"/>
      <c r="P130" s="248"/>
      <c r="Q130" s="296"/>
      <c r="R130" s="256">
        <f>'To &amp; from Edu- trip % summary'!B135</f>
        <v>0</v>
      </c>
      <c r="S130" s="313">
        <f>'To &amp; from Edu- trip % summary'!D135</f>
        <v>0</v>
      </c>
      <c r="T130" s="257">
        <f>'Non-survey input values'!$B$31</f>
        <v>175.56</v>
      </c>
      <c r="U130" s="258">
        <f t="shared" si="14"/>
        <v>0</v>
      </c>
      <c r="V130" s="259">
        <f t="shared" si="15"/>
        <v>0</v>
      </c>
      <c r="W130" s="312">
        <f>'To &amp; from Edu- trip % summary'!G135</f>
        <v>0</v>
      </c>
      <c r="X130" s="314">
        <f>'To &amp; from Edu- trip % summary'!I135</f>
        <v>0</v>
      </c>
      <c r="Y130" s="260">
        <f t="shared" si="16"/>
        <v>0</v>
      </c>
      <c r="Z130" s="259">
        <f t="shared" si="17"/>
        <v>0</v>
      </c>
      <c r="AA130" s="312">
        <f>'To &amp; from Edu- trip % summary'!L135</f>
        <v>0</v>
      </c>
      <c r="AB130" s="314">
        <f>'To &amp; from Edu- trip % summary'!N135</f>
        <v>0</v>
      </c>
      <c r="AC130" s="260">
        <f t="shared" si="18"/>
        <v>0</v>
      </c>
      <c r="AD130" s="259">
        <f t="shared" si="19"/>
        <v>0</v>
      </c>
      <c r="AE130" s="312">
        <f>'To &amp; from Edu- trip % summary'!Q135</f>
        <v>0</v>
      </c>
      <c r="AF130" s="314">
        <f>'To &amp; from Edu- trip % summary'!S135</f>
        <v>0</v>
      </c>
      <c r="AG130" s="260">
        <f t="shared" si="20"/>
        <v>0</v>
      </c>
      <c r="AH130" s="259">
        <f t="shared" si="21"/>
        <v>0</v>
      </c>
      <c r="AI130" s="312">
        <f>'To &amp; from Edu- trip % summary'!V135</f>
        <v>0</v>
      </c>
      <c r="AJ130" s="314">
        <f>'To &amp; from Edu- trip % summary'!X135</f>
        <v>0</v>
      </c>
      <c r="AK130" s="260">
        <f t="shared" si="22"/>
        <v>0</v>
      </c>
      <c r="AL130" s="259">
        <f t="shared" si="23"/>
        <v>0</v>
      </c>
      <c r="AM130" s="312">
        <f>'To &amp; from Edu- trip % summary'!AA135</f>
        <v>0</v>
      </c>
      <c r="AN130" s="314">
        <f>'To &amp; from Edu- trip % summary'!AC135</f>
        <v>0</v>
      </c>
      <c r="AO130" s="260">
        <f t="shared" si="24"/>
        <v>0</v>
      </c>
      <c r="AP130" s="259">
        <f t="shared" si="25"/>
        <v>0</v>
      </c>
      <c r="AQ130" s="312">
        <f>'To &amp; from Edu- trip % summary'!AF135</f>
        <v>0</v>
      </c>
      <c r="AR130" s="314">
        <f>'To &amp; from Edu- trip % summary'!AH135</f>
        <v>0</v>
      </c>
      <c r="AS130" s="260">
        <f t="shared" si="26"/>
        <v>0</v>
      </c>
      <c r="AT130" s="259">
        <f t="shared" si="27"/>
        <v>0</v>
      </c>
      <c r="AU130" s="261"/>
      <c r="AV130" s="248"/>
      <c r="AW130" s="248"/>
      <c r="AX130" s="248"/>
      <c r="AY130" s="248"/>
    </row>
    <row r="131" spans="1:51" x14ac:dyDescent="0.2">
      <c r="A131" s="248"/>
      <c r="B131" s="248"/>
      <c r="C131" s="248"/>
      <c r="D131" s="248"/>
      <c r="E131" s="248"/>
      <c r="F131" s="248"/>
      <c r="G131" s="248"/>
      <c r="H131" s="248"/>
      <c r="I131" s="248"/>
      <c r="J131" s="248"/>
      <c r="K131" s="248"/>
      <c r="L131" s="248"/>
      <c r="M131" s="248"/>
      <c r="N131" s="248"/>
      <c r="O131" s="248"/>
      <c r="P131" s="248"/>
      <c r="Q131" s="296"/>
      <c r="R131" s="256">
        <f>'To &amp; from Edu- trip % summary'!B136</f>
        <v>0</v>
      </c>
      <c r="S131" s="313">
        <f>'To &amp; from Edu- trip % summary'!D136</f>
        <v>0</v>
      </c>
      <c r="T131" s="257">
        <f>'Non-survey input values'!$B$31</f>
        <v>175.56</v>
      </c>
      <c r="U131" s="258">
        <f t="shared" si="14"/>
        <v>0</v>
      </c>
      <c r="V131" s="259">
        <f t="shared" si="15"/>
        <v>0</v>
      </c>
      <c r="W131" s="312">
        <f>'To &amp; from Edu- trip % summary'!G136</f>
        <v>0</v>
      </c>
      <c r="X131" s="314">
        <f>'To &amp; from Edu- trip % summary'!I136</f>
        <v>0</v>
      </c>
      <c r="Y131" s="260">
        <f t="shared" si="16"/>
        <v>0</v>
      </c>
      <c r="Z131" s="259">
        <f t="shared" si="17"/>
        <v>0</v>
      </c>
      <c r="AA131" s="312">
        <f>'To &amp; from Edu- trip % summary'!L136</f>
        <v>0</v>
      </c>
      <c r="AB131" s="314">
        <f>'To &amp; from Edu- trip % summary'!N136</f>
        <v>0</v>
      </c>
      <c r="AC131" s="260">
        <f t="shared" si="18"/>
        <v>0</v>
      </c>
      <c r="AD131" s="259">
        <f t="shared" si="19"/>
        <v>0</v>
      </c>
      <c r="AE131" s="312">
        <f>'To &amp; from Edu- trip % summary'!Q136</f>
        <v>0</v>
      </c>
      <c r="AF131" s="314">
        <f>'To &amp; from Edu- trip % summary'!S136</f>
        <v>0</v>
      </c>
      <c r="AG131" s="260">
        <f t="shared" si="20"/>
        <v>0</v>
      </c>
      <c r="AH131" s="259">
        <f t="shared" si="21"/>
        <v>0</v>
      </c>
      <c r="AI131" s="312">
        <f>'To &amp; from Edu- trip % summary'!V136</f>
        <v>0</v>
      </c>
      <c r="AJ131" s="314">
        <f>'To &amp; from Edu- trip % summary'!X136</f>
        <v>0</v>
      </c>
      <c r="AK131" s="260">
        <f t="shared" si="22"/>
        <v>0</v>
      </c>
      <c r="AL131" s="259">
        <f t="shared" si="23"/>
        <v>0</v>
      </c>
      <c r="AM131" s="312">
        <f>'To &amp; from Edu- trip % summary'!AA136</f>
        <v>0</v>
      </c>
      <c r="AN131" s="314">
        <f>'To &amp; from Edu- trip % summary'!AC136</f>
        <v>0</v>
      </c>
      <c r="AO131" s="260">
        <f t="shared" si="24"/>
        <v>0</v>
      </c>
      <c r="AP131" s="259">
        <f t="shared" si="25"/>
        <v>0</v>
      </c>
      <c r="AQ131" s="312">
        <f>'To &amp; from Edu- trip % summary'!AF136</f>
        <v>0</v>
      </c>
      <c r="AR131" s="314">
        <f>'To &amp; from Edu- trip % summary'!AH136</f>
        <v>0</v>
      </c>
      <c r="AS131" s="260">
        <f t="shared" si="26"/>
        <v>0</v>
      </c>
      <c r="AT131" s="259">
        <f t="shared" si="27"/>
        <v>0</v>
      </c>
      <c r="AU131" s="261"/>
      <c r="AV131" s="248"/>
      <c r="AW131" s="248"/>
      <c r="AX131" s="248"/>
      <c r="AY131" s="248"/>
    </row>
    <row r="132" spans="1:51" x14ac:dyDescent="0.2">
      <c r="A132" s="248"/>
      <c r="B132" s="248"/>
      <c r="C132" s="248"/>
      <c r="D132" s="248"/>
      <c r="E132" s="248"/>
      <c r="F132" s="248"/>
      <c r="G132" s="248"/>
      <c r="H132" s="248"/>
      <c r="I132" s="248"/>
      <c r="J132" s="248"/>
      <c r="K132" s="248"/>
      <c r="L132" s="248"/>
      <c r="M132" s="248"/>
      <c r="N132" s="248"/>
      <c r="O132" s="248"/>
      <c r="P132" s="248"/>
      <c r="Q132" s="296"/>
      <c r="R132" s="256">
        <f>'To &amp; from Edu- trip % summary'!B137</f>
        <v>0</v>
      </c>
      <c r="S132" s="313">
        <f>'To &amp; from Edu- trip % summary'!D137</f>
        <v>0</v>
      </c>
      <c r="T132" s="257">
        <f>'Non-survey input values'!$B$31</f>
        <v>175.56</v>
      </c>
      <c r="U132" s="258">
        <f t="shared" si="14"/>
        <v>0</v>
      </c>
      <c r="V132" s="259">
        <f t="shared" si="15"/>
        <v>0</v>
      </c>
      <c r="W132" s="312">
        <f>'To &amp; from Edu- trip % summary'!G137</f>
        <v>0</v>
      </c>
      <c r="X132" s="314">
        <f>'To &amp; from Edu- trip % summary'!I137</f>
        <v>0</v>
      </c>
      <c r="Y132" s="260">
        <f t="shared" si="16"/>
        <v>0</v>
      </c>
      <c r="Z132" s="259">
        <f t="shared" si="17"/>
        <v>0</v>
      </c>
      <c r="AA132" s="312">
        <f>'To &amp; from Edu- trip % summary'!L137</f>
        <v>0</v>
      </c>
      <c r="AB132" s="314">
        <f>'To &amp; from Edu- trip % summary'!N137</f>
        <v>0</v>
      </c>
      <c r="AC132" s="260">
        <f t="shared" si="18"/>
        <v>0</v>
      </c>
      <c r="AD132" s="259">
        <f t="shared" si="19"/>
        <v>0</v>
      </c>
      <c r="AE132" s="312">
        <f>'To &amp; from Edu- trip % summary'!Q137</f>
        <v>0</v>
      </c>
      <c r="AF132" s="314">
        <f>'To &amp; from Edu- trip % summary'!S137</f>
        <v>0</v>
      </c>
      <c r="AG132" s="260">
        <f t="shared" si="20"/>
        <v>0</v>
      </c>
      <c r="AH132" s="259">
        <f t="shared" si="21"/>
        <v>0</v>
      </c>
      <c r="AI132" s="312">
        <f>'To &amp; from Edu- trip % summary'!V137</f>
        <v>0</v>
      </c>
      <c r="AJ132" s="314">
        <f>'To &amp; from Edu- trip % summary'!X137</f>
        <v>0</v>
      </c>
      <c r="AK132" s="260">
        <f t="shared" si="22"/>
        <v>0</v>
      </c>
      <c r="AL132" s="259">
        <f t="shared" si="23"/>
        <v>0</v>
      </c>
      <c r="AM132" s="312">
        <f>'To &amp; from Edu- trip % summary'!AA137</f>
        <v>0</v>
      </c>
      <c r="AN132" s="314">
        <f>'To &amp; from Edu- trip % summary'!AC137</f>
        <v>0</v>
      </c>
      <c r="AO132" s="260">
        <f t="shared" si="24"/>
        <v>0</v>
      </c>
      <c r="AP132" s="259">
        <f t="shared" si="25"/>
        <v>0</v>
      </c>
      <c r="AQ132" s="312">
        <f>'To &amp; from Edu- trip % summary'!AF137</f>
        <v>0</v>
      </c>
      <c r="AR132" s="314">
        <f>'To &amp; from Edu- trip % summary'!AH137</f>
        <v>0</v>
      </c>
      <c r="AS132" s="260">
        <f t="shared" si="26"/>
        <v>0</v>
      </c>
      <c r="AT132" s="259">
        <f t="shared" si="27"/>
        <v>0</v>
      </c>
      <c r="AU132" s="261"/>
      <c r="AV132" s="248"/>
      <c r="AW132" s="248"/>
      <c r="AX132" s="248"/>
      <c r="AY132" s="248"/>
    </row>
    <row r="133" spans="1:51" x14ac:dyDescent="0.2">
      <c r="A133" s="248"/>
      <c r="B133" s="248"/>
      <c r="C133" s="248"/>
      <c r="D133" s="248"/>
      <c r="E133" s="248"/>
      <c r="F133" s="248"/>
      <c r="G133" s="248"/>
      <c r="H133" s="248"/>
      <c r="I133" s="248"/>
      <c r="J133" s="248"/>
      <c r="K133" s="248"/>
      <c r="L133" s="248"/>
      <c r="M133" s="248"/>
      <c r="N133" s="248"/>
      <c r="O133" s="248"/>
      <c r="P133" s="248"/>
      <c r="Q133" s="296"/>
      <c r="R133" s="256">
        <f>'To &amp; from Edu- trip % summary'!B138</f>
        <v>0</v>
      </c>
      <c r="S133" s="313">
        <f>'To &amp; from Edu- trip % summary'!D138</f>
        <v>0</v>
      </c>
      <c r="T133" s="257">
        <f>'Non-survey input values'!$B$31</f>
        <v>175.56</v>
      </c>
      <c r="U133" s="258">
        <f t="shared" si="14"/>
        <v>0</v>
      </c>
      <c r="V133" s="259">
        <f t="shared" si="15"/>
        <v>0</v>
      </c>
      <c r="W133" s="312">
        <f>'To &amp; from Edu- trip % summary'!G138</f>
        <v>0</v>
      </c>
      <c r="X133" s="314">
        <f>'To &amp; from Edu- trip % summary'!I138</f>
        <v>0</v>
      </c>
      <c r="Y133" s="260">
        <f t="shared" si="16"/>
        <v>0</v>
      </c>
      <c r="Z133" s="259">
        <f t="shared" si="17"/>
        <v>0</v>
      </c>
      <c r="AA133" s="312">
        <f>'To &amp; from Edu- trip % summary'!L138</f>
        <v>0</v>
      </c>
      <c r="AB133" s="314">
        <f>'To &amp; from Edu- trip % summary'!N138</f>
        <v>0</v>
      </c>
      <c r="AC133" s="260">
        <f t="shared" si="18"/>
        <v>0</v>
      </c>
      <c r="AD133" s="259">
        <f t="shared" si="19"/>
        <v>0</v>
      </c>
      <c r="AE133" s="312">
        <f>'To &amp; from Edu- trip % summary'!Q138</f>
        <v>0</v>
      </c>
      <c r="AF133" s="314">
        <f>'To &amp; from Edu- trip % summary'!S138</f>
        <v>0</v>
      </c>
      <c r="AG133" s="260">
        <f t="shared" si="20"/>
        <v>0</v>
      </c>
      <c r="AH133" s="259">
        <f t="shared" si="21"/>
        <v>0</v>
      </c>
      <c r="AI133" s="312">
        <f>'To &amp; from Edu- trip % summary'!V138</f>
        <v>0</v>
      </c>
      <c r="AJ133" s="314">
        <f>'To &amp; from Edu- trip % summary'!X138</f>
        <v>0</v>
      </c>
      <c r="AK133" s="260">
        <f t="shared" si="22"/>
        <v>0</v>
      </c>
      <c r="AL133" s="259">
        <f t="shared" si="23"/>
        <v>0</v>
      </c>
      <c r="AM133" s="312">
        <f>'To &amp; from Edu- trip % summary'!AA138</f>
        <v>0</v>
      </c>
      <c r="AN133" s="314">
        <f>'To &amp; from Edu- trip % summary'!AC138</f>
        <v>0</v>
      </c>
      <c r="AO133" s="260">
        <f t="shared" si="24"/>
        <v>0</v>
      </c>
      <c r="AP133" s="259">
        <f t="shared" si="25"/>
        <v>0</v>
      </c>
      <c r="AQ133" s="312">
        <f>'To &amp; from Edu- trip % summary'!AF138</f>
        <v>0</v>
      </c>
      <c r="AR133" s="314">
        <f>'To &amp; from Edu- trip % summary'!AH138</f>
        <v>0</v>
      </c>
      <c r="AS133" s="260">
        <f t="shared" si="26"/>
        <v>0</v>
      </c>
      <c r="AT133" s="259">
        <f t="shared" si="27"/>
        <v>0</v>
      </c>
      <c r="AU133" s="261"/>
      <c r="AV133" s="248"/>
      <c r="AW133" s="248"/>
      <c r="AX133" s="248"/>
      <c r="AY133" s="248"/>
    </row>
    <row r="134" spans="1:51" x14ac:dyDescent="0.2">
      <c r="A134" s="248"/>
      <c r="B134" s="248"/>
      <c r="C134" s="248"/>
      <c r="D134" s="248"/>
      <c r="E134" s="248"/>
      <c r="F134" s="248"/>
      <c r="G134" s="248"/>
      <c r="H134" s="248"/>
      <c r="I134" s="248"/>
      <c r="J134" s="248"/>
      <c r="K134" s="248"/>
      <c r="L134" s="248"/>
      <c r="M134" s="248"/>
      <c r="N134" s="248"/>
      <c r="O134" s="248"/>
      <c r="P134" s="248"/>
      <c r="Q134" s="296"/>
      <c r="R134" s="256">
        <f>'To &amp; from Edu- trip % summary'!B139</f>
        <v>0</v>
      </c>
      <c r="S134" s="313">
        <f>'To &amp; from Edu- trip % summary'!D139</f>
        <v>0</v>
      </c>
      <c r="T134" s="257">
        <f>'Non-survey input values'!$B$31</f>
        <v>175.56</v>
      </c>
      <c r="U134" s="258">
        <f t="shared" si="14"/>
        <v>0</v>
      </c>
      <c r="V134" s="259">
        <f t="shared" si="15"/>
        <v>0</v>
      </c>
      <c r="W134" s="312">
        <f>'To &amp; from Edu- trip % summary'!G139</f>
        <v>0</v>
      </c>
      <c r="X134" s="314">
        <f>'To &amp; from Edu- trip % summary'!I139</f>
        <v>0</v>
      </c>
      <c r="Y134" s="260">
        <f t="shared" si="16"/>
        <v>0</v>
      </c>
      <c r="Z134" s="259">
        <f t="shared" si="17"/>
        <v>0</v>
      </c>
      <c r="AA134" s="312">
        <f>'To &amp; from Edu- trip % summary'!L139</f>
        <v>0</v>
      </c>
      <c r="AB134" s="314">
        <f>'To &amp; from Edu- trip % summary'!N139</f>
        <v>0</v>
      </c>
      <c r="AC134" s="260">
        <f t="shared" si="18"/>
        <v>0</v>
      </c>
      <c r="AD134" s="259">
        <f t="shared" si="19"/>
        <v>0</v>
      </c>
      <c r="AE134" s="312">
        <f>'To &amp; from Edu- trip % summary'!Q139</f>
        <v>0</v>
      </c>
      <c r="AF134" s="314">
        <f>'To &amp; from Edu- trip % summary'!S139</f>
        <v>0</v>
      </c>
      <c r="AG134" s="260">
        <f t="shared" si="20"/>
        <v>0</v>
      </c>
      <c r="AH134" s="259">
        <f t="shared" si="21"/>
        <v>0</v>
      </c>
      <c r="AI134" s="312">
        <f>'To &amp; from Edu- trip % summary'!V139</f>
        <v>0</v>
      </c>
      <c r="AJ134" s="314">
        <f>'To &amp; from Edu- trip % summary'!X139</f>
        <v>0</v>
      </c>
      <c r="AK134" s="260">
        <f t="shared" si="22"/>
        <v>0</v>
      </c>
      <c r="AL134" s="259">
        <f t="shared" si="23"/>
        <v>0</v>
      </c>
      <c r="AM134" s="312">
        <f>'To &amp; from Edu- trip % summary'!AA139</f>
        <v>0</v>
      </c>
      <c r="AN134" s="314">
        <f>'To &amp; from Edu- trip % summary'!AC139</f>
        <v>0</v>
      </c>
      <c r="AO134" s="260">
        <f t="shared" si="24"/>
        <v>0</v>
      </c>
      <c r="AP134" s="259">
        <f t="shared" si="25"/>
        <v>0</v>
      </c>
      <c r="AQ134" s="312">
        <f>'To &amp; from Edu- trip % summary'!AF139</f>
        <v>0</v>
      </c>
      <c r="AR134" s="314">
        <f>'To &amp; from Edu- trip % summary'!AH139</f>
        <v>0</v>
      </c>
      <c r="AS134" s="260">
        <f t="shared" si="26"/>
        <v>0</v>
      </c>
      <c r="AT134" s="259">
        <f t="shared" si="27"/>
        <v>0</v>
      </c>
      <c r="AU134" s="261"/>
      <c r="AV134" s="248"/>
      <c r="AW134" s="248"/>
      <c r="AX134" s="248"/>
      <c r="AY134" s="248"/>
    </row>
    <row r="135" spans="1:51" x14ac:dyDescent="0.2">
      <c r="A135" s="248"/>
      <c r="B135" s="248"/>
      <c r="C135" s="248"/>
      <c r="D135" s="248"/>
      <c r="E135" s="248"/>
      <c r="F135" s="248"/>
      <c r="G135" s="248"/>
      <c r="H135" s="248"/>
      <c r="I135" s="248"/>
      <c r="J135" s="248"/>
      <c r="K135" s="248"/>
      <c r="L135" s="248"/>
      <c r="M135" s="248"/>
      <c r="N135" s="248"/>
      <c r="O135" s="248"/>
      <c r="P135" s="248"/>
      <c r="Q135" s="296"/>
      <c r="R135" s="256">
        <f>'To &amp; from Edu- trip % summary'!B140</f>
        <v>0</v>
      </c>
      <c r="S135" s="313">
        <f>'To &amp; from Edu- trip % summary'!D140</f>
        <v>0</v>
      </c>
      <c r="T135" s="257">
        <f>'Non-survey input values'!$B$31</f>
        <v>175.56</v>
      </c>
      <c r="U135" s="258">
        <f t="shared" si="14"/>
        <v>0</v>
      </c>
      <c r="V135" s="259">
        <f t="shared" si="15"/>
        <v>0</v>
      </c>
      <c r="W135" s="312">
        <f>'To &amp; from Edu- trip % summary'!G140</f>
        <v>0</v>
      </c>
      <c r="X135" s="314">
        <f>'To &amp; from Edu- trip % summary'!I140</f>
        <v>0</v>
      </c>
      <c r="Y135" s="260">
        <f t="shared" si="16"/>
        <v>0</v>
      </c>
      <c r="Z135" s="259">
        <f t="shared" si="17"/>
        <v>0</v>
      </c>
      <c r="AA135" s="312">
        <f>'To &amp; from Edu- trip % summary'!L140</f>
        <v>0</v>
      </c>
      <c r="AB135" s="314">
        <f>'To &amp; from Edu- trip % summary'!N140</f>
        <v>0</v>
      </c>
      <c r="AC135" s="260">
        <f t="shared" si="18"/>
        <v>0</v>
      </c>
      <c r="AD135" s="259">
        <f t="shared" si="19"/>
        <v>0</v>
      </c>
      <c r="AE135" s="312">
        <f>'To &amp; from Edu- trip % summary'!Q140</f>
        <v>0</v>
      </c>
      <c r="AF135" s="314">
        <f>'To &amp; from Edu- trip % summary'!S140</f>
        <v>0</v>
      </c>
      <c r="AG135" s="260">
        <f t="shared" si="20"/>
        <v>0</v>
      </c>
      <c r="AH135" s="259">
        <f t="shared" si="21"/>
        <v>0</v>
      </c>
      <c r="AI135" s="312">
        <f>'To &amp; from Edu- trip % summary'!V140</f>
        <v>0</v>
      </c>
      <c r="AJ135" s="314">
        <f>'To &amp; from Edu- trip % summary'!X140</f>
        <v>0</v>
      </c>
      <c r="AK135" s="260">
        <f t="shared" si="22"/>
        <v>0</v>
      </c>
      <c r="AL135" s="259">
        <f t="shared" si="23"/>
        <v>0</v>
      </c>
      <c r="AM135" s="312">
        <f>'To &amp; from Edu- trip % summary'!AA140</f>
        <v>0</v>
      </c>
      <c r="AN135" s="314">
        <f>'To &amp; from Edu- trip % summary'!AC140</f>
        <v>0</v>
      </c>
      <c r="AO135" s="260">
        <f t="shared" si="24"/>
        <v>0</v>
      </c>
      <c r="AP135" s="259">
        <f t="shared" si="25"/>
        <v>0</v>
      </c>
      <c r="AQ135" s="312">
        <f>'To &amp; from Edu- trip % summary'!AF140</f>
        <v>0</v>
      </c>
      <c r="AR135" s="314">
        <f>'To &amp; from Edu- trip % summary'!AH140</f>
        <v>0</v>
      </c>
      <c r="AS135" s="260">
        <f t="shared" si="26"/>
        <v>0</v>
      </c>
      <c r="AT135" s="259">
        <f t="shared" si="27"/>
        <v>0</v>
      </c>
      <c r="AU135" s="261"/>
      <c r="AV135" s="248"/>
      <c r="AW135" s="248"/>
      <c r="AX135" s="248"/>
      <c r="AY135" s="248"/>
    </row>
    <row r="136" spans="1:51" x14ac:dyDescent="0.2">
      <c r="A136" s="248"/>
      <c r="B136" s="248"/>
      <c r="C136" s="248"/>
      <c r="D136" s="248"/>
      <c r="E136" s="248"/>
      <c r="F136" s="248"/>
      <c r="G136" s="248"/>
      <c r="H136" s="248"/>
      <c r="I136" s="248"/>
      <c r="J136" s="248"/>
      <c r="K136" s="248"/>
      <c r="L136" s="248"/>
      <c r="M136" s="248"/>
      <c r="N136" s="248"/>
      <c r="O136" s="248"/>
      <c r="P136" s="248"/>
      <c r="Q136" s="296"/>
      <c r="R136" s="256">
        <f>'To &amp; from Edu- trip % summary'!B141</f>
        <v>0</v>
      </c>
      <c r="S136" s="313">
        <f>'To &amp; from Edu- trip % summary'!D141</f>
        <v>0</v>
      </c>
      <c r="T136" s="257">
        <f>'Non-survey input values'!$B$31</f>
        <v>175.56</v>
      </c>
      <c r="U136" s="258">
        <f t="shared" si="14"/>
        <v>0</v>
      </c>
      <c r="V136" s="259">
        <f t="shared" si="15"/>
        <v>0</v>
      </c>
      <c r="W136" s="312">
        <f>'To &amp; from Edu- trip % summary'!G141</f>
        <v>0</v>
      </c>
      <c r="X136" s="314">
        <f>'To &amp; from Edu- trip % summary'!I141</f>
        <v>0</v>
      </c>
      <c r="Y136" s="260">
        <f t="shared" si="16"/>
        <v>0</v>
      </c>
      <c r="Z136" s="259">
        <f t="shared" si="17"/>
        <v>0</v>
      </c>
      <c r="AA136" s="312">
        <f>'To &amp; from Edu- trip % summary'!L141</f>
        <v>0</v>
      </c>
      <c r="AB136" s="314">
        <f>'To &amp; from Edu- trip % summary'!N141</f>
        <v>0</v>
      </c>
      <c r="AC136" s="260">
        <f t="shared" si="18"/>
        <v>0</v>
      </c>
      <c r="AD136" s="259">
        <f t="shared" si="19"/>
        <v>0</v>
      </c>
      <c r="AE136" s="312">
        <f>'To &amp; from Edu- trip % summary'!Q141</f>
        <v>0</v>
      </c>
      <c r="AF136" s="314">
        <f>'To &amp; from Edu- trip % summary'!S141</f>
        <v>0</v>
      </c>
      <c r="AG136" s="260">
        <f t="shared" si="20"/>
        <v>0</v>
      </c>
      <c r="AH136" s="259">
        <f t="shared" si="21"/>
        <v>0</v>
      </c>
      <c r="AI136" s="312">
        <f>'To &amp; from Edu- trip % summary'!V141</f>
        <v>0</v>
      </c>
      <c r="AJ136" s="314">
        <f>'To &amp; from Edu- trip % summary'!X141</f>
        <v>0</v>
      </c>
      <c r="AK136" s="260">
        <f t="shared" si="22"/>
        <v>0</v>
      </c>
      <c r="AL136" s="259">
        <f t="shared" si="23"/>
        <v>0</v>
      </c>
      <c r="AM136" s="312">
        <f>'To &amp; from Edu- trip % summary'!AA141</f>
        <v>0</v>
      </c>
      <c r="AN136" s="314">
        <f>'To &amp; from Edu- trip % summary'!AC141</f>
        <v>0</v>
      </c>
      <c r="AO136" s="260">
        <f t="shared" si="24"/>
        <v>0</v>
      </c>
      <c r="AP136" s="259">
        <f t="shared" si="25"/>
        <v>0</v>
      </c>
      <c r="AQ136" s="312">
        <f>'To &amp; from Edu- trip % summary'!AF141</f>
        <v>0</v>
      </c>
      <c r="AR136" s="314">
        <f>'To &amp; from Edu- trip % summary'!AH141</f>
        <v>0</v>
      </c>
      <c r="AS136" s="260">
        <f t="shared" si="26"/>
        <v>0</v>
      </c>
      <c r="AT136" s="259">
        <f t="shared" si="27"/>
        <v>0</v>
      </c>
      <c r="AU136" s="261"/>
      <c r="AV136" s="248"/>
      <c r="AW136" s="248"/>
      <c r="AX136" s="248"/>
      <c r="AY136" s="248"/>
    </row>
    <row r="137" spans="1:51" x14ac:dyDescent="0.2">
      <c r="A137" s="248"/>
      <c r="B137" s="248"/>
      <c r="C137" s="248"/>
      <c r="D137" s="248"/>
      <c r="E137" s="248"/>
      <c r="F137" s="248"/>
      <c r="G137" s="248"/>
      <c r="H137" s="248"/>
      <c r="I137" s="248"/>
      <c r="J137" s="248"/>
      <c r="K137" s="248"/>
      <c r="L137" s="248"/>
      <c r="M137" s="248"/>
      <c r="N137" s="248"/>
      <c r="O137" s="248"/>
      <c r="P137" s="248"/>
      <c r="Q137" s="296"/>
      <c r="R137" s="256">
        <f>'To &amp; from Edu- trip % summary'!B142</f>
        <v>0</v>
      </c>
      <c r="S137" s="313">
        <f>'To &amp; from Edu- trip % summary'!D142</f>
        <v>0</v>
      </c>
      <c r="T137" s="257">
        <f>'Non-survey input values'!$B$31</f>
        <v>175.56</v>
      </c>
      <c r="U137" s="258">
        <f t="shared" si="14"/>
        <v>0</v>
      </c>
      <c r="V137" s="259">
        <f t="shared" si="15"/>
        <v>0</v>
      </c>
      <c r="W137" s="312">
        <f>'To &amp; from Edu- trip % summary'!G142</f>
        <v>0</v>
      </c>
      <c r="X137" s="314">
        <f>'To &amp; from Edu- trip % summary'!I142</f>
        <v>0</v>
      </c>
      <c r="Y137" s="260">
        <f t="shared" si="16"/>
        <v>0</v>
      </c>
      <c r="Z137" s="259">
        <f t="shared" si="17"/>
        <v>0</v>
      </c>
      <c r="AA137" s="312">
        <f>'To &amp; from Edu- trip % summary'!L142</f>
        <v>0</v>
      </c>
      <c r="AB137" s="314">
        <f>'To &amp; from Edu- trip % summary'!N142</f>
        <v>0</v>
      </c>
      <c r="AC137" s="260">
        <f t="shared" si="18"/>
        <v>0</v>
      </c>
      <c r="AD137" s="259">
        <f t="shared" si="19"/>
        <v>0</v>
      </c>
      <c r="AE137" s="312">
        <f>'To &amp; from Edu- trip % summary'!Q142</f>
        <v>0</v>
      </c>
      <c r="AF137" s="314">
        <f>'To &amp; from Edu- trip % summary'!S142</f>
        <v>0</v>
      </c>
      <c r="AG137" s="260">
        <f t="shared" si="20"/>
        <v>0</v>
      </c>
      <c r="AH137" s="259">
        <f t="shared" si="21"/>
        <v>0</v>
      </c>
      <c r="AI137" s="312">
        <f>'To &amp; from Edu- trip % summary'!V142</f>
        <v>0</v>
      </c>
      <c r="AJ137" s="314">
        <f>'To &amp; from Edu- trip % summary'!X142</f>
        <v>0</v>
      </c>
      <c r="AK137" s="260">
        <f t="shared" si="22"/>
        <v>0</v>
      </c>
      <c r="AL137" s="259">
        <f t="shared" si="23"/>
        <v>0</v>
      </c>
      <c r="AM137" s="312">
        <f>'To &amp; from Edu- trip % summary'!AA142</f>
        <v>0</v>
      </c>
      <c r="AN137" s="314">
        <f>'To &amp; from Edu- trip % summary'!AC142</f>
        <v>0</v>
      </c>
      <c r="AO137" s="260">
        <f t="shared" si="24"/>
        <v>0</v>
      </c>
      <c r="AP137" s="259">
        <f t="shared" si="25"/>
        <v>0</v>
      </c>
      <c r="AQ137" s="312">
        <f>'To &amp; from Edu- trip % summary'!AF142</f>
        <v>0</v>
      </c>
      <c r="AR137" s="314">
        <f>'To &amp; from Edu- trip % summary'!AH142</f>
        <v>0</v>
      </c>
      <c r="AS137" s="260">
        <f t="shared" si="26"/>
        <v>0</v>
      </c>
      <c r="AT137" s="259">
        <f t="shared" si="27"/>
        <v>0</v>
      </c>
      <c r="AU137" s="261"/>
      <c r="AV137" s="248"/>
      <c r="AW137" s="248"/>
      <c r="AX137" s="248"/>
      <c r="AY137" s="248"/>
    </row>
    <row r="138" spans="1:51" x14ac:dyDescent="0.2">
      <c r="A138" s="248"/>
      <c r="B138" s="248"/>
      <c r="C138" s="248"/>
      <c r="D138" s="248"/>
      <c r="E138" s="248"/>
      <c r="F138" s="248"/>
      <c r="G138" s="248"/>
      <c r="H138" s="248"/>
      <c r="I138" s="248"/>
      <c r="J138" s="248"/>
      <c r="K138" s="248"/>
      <c r="L138" s="248"/>
      <c r="M138" s="248"/>
      <c r="N138" s="248"/>
      <c r="O138" s="248"/>
      <c r="P138" s="248"/>
      <c r="Q138" s="296"/>
      <c r="R138" s="256">
        <f>'To &amp; from Edu- trip % summary'!B143</f>
        <v>0</v>
      </c>
      <c r="S138" s="313">
        <f>'To &amp; from Edu- trip % summary'!D143</f>
        <v>0</v>
      </c>
      <c r="T138" s="257">
        <f>'Non-survey input values'!$B$31</f>
        <v>175.56</v>
      </c>
      <c r="U138" s="258">
        <f t="shared" si="14"/>
        <v>0</v>
      </c>
      <c r="V138" s="259">
        <f t="shared" si="15"/>
        <v>0</v>
      </c>
      <c r="W138" s="312">
        <f>'To &amp; from Edu- trip % summary'!G143</f>
        <v>0</v>
      </c>
      <c r="X138" s="314">
        <f>'To &amp; from Edu- trip % summary'!I143</f>
        <v>0</v>
      </c>
      <c r="Y138" s="260">
        <f t="shared" si="16"/>
        <v>0</v>
      </c>
      <c r="Z138" s="259">
        <f t="shared" si="17"/>
        <v>0</v>
      </c>
      <c r="AA138" s="312">
        <f>'To &amp; from Edu- trip % summary'!L143</f>
        <v>0</v>
      </c>
      <c r="AB138" s="314">
        <f>'To &amp; from Edu- trip % summary'!N143</f>
        <v>0</v>
      </c>
      <c r="AC138" s="260">
        <f t="shared" si="18"/>
        <v>0</v>
      </c>
      <c r="AD138" s="259">
        <f t="shared" si="19"/>
        <v>0</v>
      </c>
      <c r="AE138" s="312">
        <f>'To &amp; from Edu- trip % summary'!Q143</f>
        <v>0</v>
      </c>
      <c r="AF138" s="314">
        <f>'To &amp; from Edu- trip % summary'!S143</f>
        <v>0</v>
      </c>
      <c r="AG138" s="260">
        <f t="shared" si="20"/>
        <v>0</v>
      </c>
      <c r="AH138" s="259">
        <f t="shared" si="21"/>
        <v>0</v>
      </c>
      <c r="AI138" s="312">
        <f>'To &amp; from Edu- trip % summary'!V143</f>
        <v>0</v>
      </c>
      <c r="AJ138" s="314">
        <f>'To &amp; from Edu- trip % summary'!X143</f>
        <v>0</v>
      </c>
      <c r="AK138" s="260">
        <f t="shared" si="22"/>
        <v>0</v>
      </c>
      <c r="AL138" s="259">
        <f t="shared" si="23"/>
        <v>0</v>
      </c>
      <c r="AM138" s="312">
        <f>'To &amp; from Edu- trip % summary'!AA143</f>
        <v>0</v>
      </c>
      <c r="AN138" s="314">
        <f>'To &amp; from Edu- trip % summary'!AC143</f>
        <v>0</v>
      </c>
      <c r="AO138" s="260">
        <f t="shared" si="24"/>
        <v>0</v>
      </c>
      <c r="AP138" s="259">
        <f t="shared" si="25"/>
        <v>0</v>
      </c>
      <c r="AQ138" s="312">
        <f>'To &amp; from Edu- trip % summary'!AF143</f>
        <v>0</v>
      </c>
      <c r="AR138" s="314">
        <f>'To &amp; from Edu- trip % summary'!AH143</f>
        <v>0</v>
      </c>
      <c r="AS138" s="260">
        <f t="shared" si="26"/>
        <v>0</v>
      </c>
      <c r="AT138" s="259">
        <f t="shared" si="27"/>
        <v>0</v>
      </c>
      <c r="AU138" s="261"/>
      <c r="AV138" s="248"/>
      <c r="AW138" s="248"/>
      <c r="AX138" s="248"/>
      <c r="AY138" s="248"/>
    </row>
    <row r="139" spans="1:51" x14ac:dyDescent="0.2">
      <c r="A139" s="248"/>
      <c r="B139" s="248"/>
      <c r="C139" s="248"/>
      <c r="D139" s="248"/>
      <c r="E139" s="248"/>
      <c r="F139" s="248"/>
      <c r="G139" s="248"/>
      <c r="H139" s="248"/>
      <c r="I139" s="248"/>
      <c r="J139" s="248"/>
      <c r="K139" s="248"/>
      <c r="L139" s="248"/>
      <c r="M139" s="248"/>
      <c r="N139" s="248"/>
      <c r="O139" s="248"/>
      <c r="P139" s="248"/>
      <c r="Q139" s="296"/>
      <c r="R139" s="256">
        <f>'To &amp; from Edu- trip % summary'!B144</f>
        <v>0</v>
      </c>
      <c r="S139" s="313">
        <f>'To &amp; from Edu- trip % summary'!D144</f>
        <v>0</v>
      </c>
      <c r="T139" s="257">
        <f>'Non-survey input values'!$B$31</f>
        <v>175.56</v>
      </c>
      <c r="U139" s="258">
        <f t="shared" si="14"/>
        <v>0</v>
      </c>
      <c r="V139" s="259">
        <f t="shared" si="15"/>
        <v>0</v>
      </c>
      <c r="W139" s="312">
        <f>'To &amp; from Edu- trip % summary'!G144</f>
        <v>0</v>
      </c>
      <c r="X139" s="314">
        <f>'To &amp; from Edu- trip % summary'!I144</f>
        <v>0</v>
      </c>
      <c r="Y139" s="260">
        <f t="shared" si="16"/>
        <v>0</v>
      </c>
      <c r="Z139" s="259">
        <f t="shared" si="17"/>
        <v>0</v>
      </c>
      <c r="AA139" s="312">
        <f>'To &amp; from Edu- trip % summary'!L144</f>
        <v>0</v>
      </c>
      <c r="AB139" s="314">
        <f>'To &amp; from Edu- trip % summary'!N144</f>
        <v>0</v>
      </c>
      <c r="AC139" s="260">
        <f t="shared" si="18"/>
        <v>0</v>
      </c>
      <c r="AD139" s="259">
        <f t="shared" si="19"/>
        <v>0</v>
      </c>
      <c r="AE139" s="312">
        <f>'To &amp; from Edu- trip % summary'!Q144</f>
        <v>0</v>
      </c>
      <c r="AF139" s="314">
        <f>'To &amp; from Edu- trip % summary'!S144</f>
        <v>0</v>
      </c>
      <c r="AG139" s="260">
        <f t="shared" si="20"/>
        <v>0</v>
      </c>
      <c r="AH139" s="259">
        <f t="shared" si="21"/>
        <v>0</v>
      </c>
      <c r="AI139" s="312">
        <f>'To &amp; from Edu- trip % summary'!V144</f>
        <v>0</v>
      </c>
      <c r="AJ139" s="314">
        <f>'To &amp; from Edu- trip % summary'!X144</f>
        <v>0</v>
      </c>
      <c r="AK139" s="260">
        <f t="shared" si="22"/>
        <v>0</v>
      </c>
      <c r="AL139" s="259">
        <f t="shared" si="23"/>
        <v>0</v>
      </c>
      <c r="AM139" s="312">
        <f>'To &amp; from Edu- trip % summary'!AA144</f>
        <v>0</v>
      </c>
      <c r="AN139" s="314">
        <f>'To &amp; from Edu- trip % summary'!AC144</f>
        <v>0</v>
      </c>
      <c r="AO139" s="260">
        <f t="shared" si="24"/>
        <v>0</v>
      </c>
      <c r="AP139" s="259">
        <f t="shared" si="25"/>
        <v>0</v>
      </c>
      <c r="AQ139" s="312">
        <f>'To &amp; from Edu- trip % summary'!AF144</f>
        <v>0</v>
      </c>
      <c r="AR139" s="314">
        <f>'To &amp; from Edu- trip % summary'!AH144</f>
        <v>0</v>
      </c>
      <c r="AS139" s="260">
        <f t="shared" si="26"/>
        <v>0</v>
      </c>
      <c r="AT139" s="259">
        <f t="shared" si="27"/>
        <v>0</v>
      </c>
      <c r="AU139" s="261"/>
      <c r="AV139" s="248"/>
      <c r="AW139" s="248"/>
      <c r="AX139" s="248"/>
      <c r="AY139" s="248"/>
    </row>
    <row r="140" spans="1:51" x14ac:dyDescent="0.2">
      <c r="A140" s="248"/>
      <c r="B140" s="248"/>
      <c r="C140" s="248"/>
      <c r="D140" s="248"/>
      <c r="E140" s="248"/>
      <c r="F140" s="248"/>
      <c r="G140" s="248"/>
      <c r="H140" s="248"/>
      <c r="I140" s="248"/>
      <c r="J140" s="248"/>
      <c r="K140" s="248"/>
      <c r="L140" s="248"/>
      <c r="M140" s="248"/>
      <c r="N140" s="248"/>
      <c r="O140" s="248"/>
      <c r="P140" s="248"/>
      <c r="Q140" s="296"/>
      <c r="R140" s="256">
        <f>'To &amp; from Edu- trip % summary'!B145</f>
        <v>0</v>
      </c>
      <c r="S140" s="313">
        <f>'To &amp; from Edu- trip % summary'!D145</f>
        <v>0</v>
      </c>
      <c r="T140" s="257">
        <f>'Non-survey input values'!$B$31</f>
        <v>175.56</v>
      </c>
      <c r="U140" s="258">
        <f t="shared" ref="U140:U203" si="28">R140/5</f>
        <v>0</v>
      </c>
      <c r="V140" s="259">
        <f t="shared" ref="V140:V203" si="29">$B$5*$S140*$T140*U140</f>
        <v>0</v>
      </c>
      <c r="W140" s="312">
        <f>'To &amp; from Edu- trip % summary'!G145</f>
        <v>0</v>
      </c>
      <c r="X140" s="314">
        <f>'To &amp; from Edu- trip % summary'!I145</f>
        <v>0</v>
      </c>
      <c r="Y140" s="260">
        <f t="shared" ref="Y140:Y203" si="30">W140/5</f>
        <v>0</v>
      </c>
      <c r="Z140" s="259">
        <f t="shared" ref="Z140:Z203" si="31">$B$5*$X140*$T140*Y140</f>
        <v>0</v>
      </c>
      <c r="AA140" s="312">
        <f>'To &amp; from Edu- trip % summary'!L145</f>
        <v>0</v>
      </c>
      <c r="AB140" s="314">
        <f>'To &amp; from Edu- trip % summary'!N145</f>
        <v>0</v>
      </c>
      <c r="AC140" s="260">
        <f t="shared" ref="AC140:AC203" si="32">AA140/5</f>
        <v>0</v>
      </c>
      <c r="AD140" s="259">
        <f t="shared" ref="AD140:AD203" si="33">$B$5*$AB140*$T140*AC140</f>
        <v>0</v>
      </c>
      <c r="AE140" s="312">
        <f>'To &amp; from Edu- trip % summary'!Q145</f>
        <v>0</v>
      </c>
      <c r="AF140" s="314">
        <f>'To &amp; from Edu- trip % summary'!S145</f>
        <v>0</v>
      </c>
      <c r="AG140" s="260">
        <f t="shared" ref="AG140:AG203" si="34">AE140/5</f>
        <v>0</v>
      </c>
      <c r="AH140" s="259">
        <f t="shared" ref="AH140:AH203" si="35">$B$5*$AF140*$T140*AG140</f>
        <v>0</v>
      </c>
      <c r="AI140" s="312">
        <f>'To &amp; from Edu- trip % summary'!V145</f>
        <v>0</v>
      </c>
      <c r="AJ140" s="314">
        <f>'To &amp; from Edu- trip % summary'!X145</f>
        <v>0</v>
      </c>
      <c r="AK140" s="260">
        <f t="shared" ref="AK140:AK203" si="36">AI140/5</f>
        <v>0</v>
      </c>
      <c r="AL140" s="259">
        <f t="shared" ref="AL140:AL203" si="37">$B$5*$AJ140*$T140*AK140</f>
        <v>0</v>
      </c>
      <c r="AM140" s="312">
        <f>'To &amp; from Edu- trip % summary'!AA145</f>
        <v>0</v>
      </c>
      <c r="AN140" s="314">
        <f>'To &amp; from Edu- trip % summary'!AC145</f>
        <v>0</v>
      </c>
      <c r="AO140" s="260">
        <f t="shared" ref="AO140:AO203" si="38">AM140/5</f>
        <v>0</v>
      </c>
      <c r="AP140" s="259">
        <f t="shared" ref="AP140:AP203" si="39">$B$5*$AN140*$T140*AO140</f>
        <v>0</v>
      </c>
      <c r="AQ140" s="312">
        <f>'To &amp; from Edu- trip % summary'!AF145</f>
        <v>0</v>
      </c>
      <c r="AR140" s="314">
        <f>'To &amp; from Edu- trip % summary'!AH145</f>
        <v>0</v>
      </c>
      <c r="AS140" s="260">
        <f t="shared" ref="AS140:AS203" si="40">AQ140/5</f>
        <v>0</v>
      </c>
      <c r="AT140" s="259">
        <f t="shared" ref="AT140:AT203" si="41">$B$5*$AR140*$T140*AS140</f>
        <v>0</v>
      </c>
      <c r="AU140" s="261"/>
      <c r="AV140" s="248"/>
      <c r="AW140" s="248"/>
      <c r="AX140" s="248"/>
      <c r="AY140" s="248"/>
    </row>
    <row r="141" spans="1:51" x14ac:dyDescent="0.2">
      <c r="A141" s="248"/>
      <c r="B141" s="248"/>
      <c r="C141" s="248"/>
      <c r="D141" s="248"/>
      <c r="E141" s="248"/>
      <c r="F141" s="248"/>
      <c r="G141" s="248"/>
      <c r="H141" s="248"/>
      <c r="I141" s="248"/>
      <c r="J141" s="248"/>
      <c r="K141" s="248"/>
      <c r="L141" s="248"/>
      <c r="M141" s="248"/>
      <c r="N141" s="248"/>
      <c r="O141" s="248"/>
      <c r="P141" s="248"/>
      <c r="Q141" s="296"/>
      <c r="R141" s="256">
        <f>'To &amp; from Edu- trip % summary'!B146</f>
        <v>0</v>
      </c>
      <c r="S141" s="313">
        <f>'To &amp; from Edu- trip % summary'!D146</f>
        <v>0</v>
      </c>
      <c r="T141" s="257">
        <f>'Non-survey input values'!$B$31</f>
        <v>175.56</v>
      </c>
      <c r="U141" s="258">
        <f t="shared" si="28"/>
        <v>0</v>
      </c>
      <c r="V141" s="259">
        <f t="shared" si="29"/>
        <v>0</v>
      </c>
      <c r="W141" s="312">
        <f>'To &amp; from Edu- trip % summary'!G146</f>
        <v>0</v>
      </c>
      <c r="X141" s="314">
        <f>'To &amp; from Edu- trip % summary'!I146</f>
        <v>0</v>
      </c>
      <c r="Y141" s="260">
        <f t="shared" si="30"/>
        <v>0</v>
      </c>
      <c r="Z141" s="259">
        <f t="shared" si="31"/>
        <v>0</v>
      </c>
      <c r="AA141" s="312">
        <f>'To &amp; from Edu- trip % summary'!L146</f>
        <v>0</v>
      </c>
      <c r="AB141" s="314">
        <f>'To &amp; from Edu- trip % summary'!N146</f>
        <v>0</v>
      </c>
      <c r="AC141" s="260">
        <f t="shared" si="32"/>
        <v>0</v>
      </c>
      <c r="AD141" s="259">
        <f t="shared" si="33"/>
        <v>0</v>
      </c>
      <c r="AE141" s="312">
        <f>'To &amp; from Edu- trip % summary'!Q146</f>
        <v>0</v>
      </c>
      <c r="AF141" s="314">
        <f>'To &amp; from Edu- trip % summary'!S146</f>
        <v>0</v>
      </c>
      <c r="AG141" s="260">
        <f t="shared" si="34"/>
        <v>0</v>
      </c>
      <c r="AH141" s="259">
        <f t="shared" si="35"/>
        <v>0</v>
      </c>
      <c r="AI141" s="312">
        <f>'To &amp; from Edu- trip % summary'!V146</f>
        <v>0</v>
      </c>
      <c r="AJ141" s="314">
        <f>'To &amp; from Edu- trip % summary'!X146</f>
        <v>0</v>
      </c>
      <c r="AK141" s="260">
        <f t="shared" si="36"/>
        <v>0</v>
      </c>
      <c r="AL141" s="259">
        <f t="shared" si="37"/>
        <v>0</v>
      </c>
      <c r="AM141" s="312">
        <f>'To &amp; from Edu- trip % summary'!AA146</f>
        <v>0</v>
      </c>
      <c r="AN141" s="314">
        <f>'To &amp; from Edu- trip % summary'!AC146</f>
        <v>0</v>
      </c>
      <c r="AO141" s="260">
        <f t="shared" si="38"/>
        <v>0</v>
      </c>
      <c r="AP141" s="259">
        <f t="shared" si="39"/>
        <v>0</v>
      </c>
      <c r="AQ141" s="312">
        <f>'To &amp; from Edu- trip % summary'!AF146</f>
        <v>0</v>
      </c>
      <c r="AR141" s="314">
        <f>'To &amp; from Edu- trip % summary'!AH146</f>
        <v>0</v>
      </c>
      <c r="AS141" s="260">
        <f t="shared" si="40"/>
        <v>0</v>
      </c>
      <c r="AT141" s="259">
        <f t="shared" si="41"/>
        <v>0</v>
      </c>
      <c r="AU141" s="261"/>
      <c r="AV141" s="248"/>
      <c r="AW141" s="248"/>
      <c r="AX141" s="248"/>
      <c r="AY141" s="248"/>
    </row>
    <row r="142" spans="1:51" x14ac:dyDescent="0.2">
      <c r="A142" s="248"/>
      <c r="B142" s="248"/>
      <c r="C142" s="248"/>
      <c r="D142" s="248"/>
      <c r="E142" s="248"/>
      <c r="F142" s="248"/>
      <c r="G142" s="248"/>
      <c r="H142" s="248"/>
      <c r="I142" s="248"/>
      <c r="J142" s="248"/>
      <c r="K142" s="248"/>
      <c r="L142" s="248"/>
      <c r="M142" s="248"/>
      <c r="N142" s="248"/>
      <c r="O142" s="248"/>
      <c r="P142" s="248"/>
      <c r="Q142" s="296"/>
      <c r="R142" s="256">
        <f>'To &amp; from Edu- trip % summary'!B147</f>
        <v>0</v>
      </c>
      <c r="S142" s="313">
        <f>'To &amp; from Edu- trip % summary'!D147</f>
        <v>0</v>
      </c>
      <c r="T142" s="257">
        <f>'Non-survey input values'!$B$31</f>
        <v>175.56</v>
      </c>
      <c r="U142" s="258">
        <f t="shared" si="28"/>
        <v>0</v>
      </c>
      <c r="V142" s="259">
        <f t="shared" si="29"/>
        <v>0</v>
      </c>
      <c r="W142" s="312">
        <f>'To &amp; from Edu- trip % summary'!G147</f>
        <v>0</v>
      </c>
      <c r="X142" s="314">
        <f>'To &amp; from Edu- trip % summary'!I147</f>
        <v>0</v>
      </c>
      <c r="Y142" s="260">
        <f t="shared" si="30"/>
        <v>0</v>
      </c>
      <c r="Z142" s="259">
        <f t="shared" si="31"/>
        <v>0</v>
      </c>
      <c r="AA142" s="312">
        <f>'To &amp; from Edu- trip % summary'!L147</f>
        <v>0</v>
      </c>
      <c r="AB142" s="314">
        <f>'To &amp; from Edu- trip % summary'!N147</f>
        <v>0</v>
      </c>
      <c r="AC142" s="260">
        <f t="shared" si="32"/>
        <v>0</v>
      </c>
      <c r="AD142" s="259">
        <f t="shared" si="33"/>
        <v>0</v>
      </c>
      <c r="AE142" s="312">
        <f>'To &amp; from Edu- trip % summary'!Q147</f>
        <v>0</v>
      </c>
      <c r="AF142" s="314">
        <f>'To &amp; from Edu- trip % summary'!S147</f>
        <v>0</v>
      </c>
      <c r="AG142" s="260">
        <f t="shared" si="34"/>
        <v>0</v>
      </c>
      <c r="AH142" s="259">
        <f t="shared" si="35"/>
        <v>0</v>
      </c>
      <c r="AI142" s="312">
        <f>'To &amp; from Edu- trip % summary'!V147</f>
        <v>0</v>
      </c>
      <c r="AJ142" s="314">
        <f>'To &amp; from Edu- trip % summary'!X147</f>
        <v>0</v>
      </c>
      <c r="AK142" s="260">
        <f t="shared" si="36"/>
        <v>0</v>
      </c>
      <c r="AL142" s="259">
        <f t="shared" si="37"/>
        <v>0</v>
      </c>
      <c r="AM142" s="312">
        <f>'To &amp; from Edu- trip % summary'!AA147</f>
        <v>0</v>
      </c>
      <c r="AN142" s="314">
        <f>'To &amp; from Edu- trip % summary'!AC147</f>
        <v>0</v>
      </c>
      <c r="AO142" s="260">
        <f t="shared" si="38"/>
        <v>0</v>
      </c>
      <c r="AP142" s="259">
        <f t="shared" si="39"/>
        <v>0</v>
      </c>
      <c r="AQ142" s="312">
        <f>'To &amp; from Edu- trip % summary'!AF147</f>
        <v>0</v>
      </c>
      <c r="AR142" s="314">
        <f>'To &amp; from Edu- trip % summary'!AH147</f>
        <v>0</v>
      </c>
      <c r="AS142" s="260">
        <f t="shared" si="40"/>
        <v>0</v>
      </c>
      <c r="AT142" s="259">
        <f t="shared" si="41"/>
        <v>0</v>
      </c>
      <c r="AU142" s="261"/>
      <c r="AV142" s="248"/>
      <c r="AW142" s="248"/>
      <c r="AX142" s="248"/>
      <c r="AY142" s="248"/>
    </row>
    <row r="143" spans="1:51" x14ac:dyDescent="0.2">
      <c r="A143" s="248"/>
      <c r="B143" s="248"/>
      <c r="C143" s="248"/>
      <c r="D143" s="248"/>
      <c r="E143" s="248"/>
      <c r="F143" s="248"/>
      <c r="G143" s="248"/>
      <c r="H143" s="248"/>
      <c r="I143" s="248"/>
      <c r="J143" s="248"/>
      <c r="K143" s="248"/>
      <c r="L143" s="248"/>
      <c r="M143" s="248"/>
      <c r="N143" s="248"/>
      <c r="O143" s="248"/>
      <c r="P143" s="248"/>
      <c r="Q143" s="296"/>
      <c r="R143" s="256">
        <f>'To &amp; from Edu- trip % summary'!B148</f>
        <v>0</v>
      </c>
      <c r="S143" s="313">
        <f>'To &amp; from Edu- trip % summary'!D148</f>
        <v>0</v>
      </c>
      <c r="T143" s="257">
        <f>'Non-survey input values'!$B$31</f>
        <v>175.56</v>
      </c>
      <c r="U143" s="258">
        <f t="shared" si="28"/>
        <v>0</v>
      </c>
      <c r="V143" s="259">
        <f t="shared" si="29"/>
        <v>0</v>
      </c>
      <c r="W143" s="312">
        <f>'To &amp; from Edu- trip % summary'!G148</f>
        <v>0</v>
      </c>
      <c r="X143" s="314">
        <f>'To &amp; from Edu- trip % summary'!I148</f>
        <v>0</v>
      </c>
      <c r="Y143" s="260">
        <f t="shared" si="30"/>
        <v>0</v>
      </c>
      <c r="Z143" s="259">
        <f t="shared" si="31"/>
        <v>0</v>
      </c>
      <c r="AA143" s="312">
        <f>'To &amp; from Edu- trip % summary'!L148</f>
        <v>0</v>
      </c>
      <c r="AB143" s="314">
        <f>'To &amp; from Edu- trip % summary'!N148</f>
        <v>0</v>
      </c>
      <c r="AC143" s="260">
        <f t="shared" si="32"/>
        <v>0</v>
      </c>
      <c r="AD143" s="259">
        <f t="shared" si="33"/>
        <v>0</v>
      </c>
      <c r="AE143" s="312">
        <f>'To &amp; from Edu- trip % summary'!Q148</f>
        <v>0</v>
      </c>
      <c r="AF143" s="314">
        <f>'To &amp; from Edu- trip % summary'!S148</f>
        <v>0</v>
      </c>
      <c r="AG143" s="260">
        <f t="shared" si="34"/>
        <v>0</v>
      </c>
      <c r="AH143" s="259">
        <f t="shared" si="35"/>
        <v>0</v>
      </c>
      <c r="AI143" s="312">
        <f>'To &amp; from Edu- trip % summary'!V148</f>
        <v>0</v>
      </c>
      <c r="AJ143" s="314">
        <f>'To &amp; from Edu- trip % summary'!X148</f>
        <v>0</v>
      </c>
      <c r="AK143" s="260">
        <f t="shared" si="36"/>
        <v>0</v>
      </c>
      <c r="AL143" s="259">
        <f t="shared" si="37"/>
        <v>0</v>
      </c>
      <c r="AM143" s="312">
        <f>'To &amp; from Edu- trip % summary'!AA148</f>
        <v>0</v>
      </c>
      <c r="AN143" s="314">
        <f>'To &amp; from Edu- trip % summary'!AC148</f>
        <v>0</v>
      </c>
      <c r="AO143" s="260">
        <f t="shared" si="38"/>
        <v>0</v>
      </c>
      <c r="AP143" s="259">
        <f t="shared" si="39"/>
        <v>0</v>
      </c>
      <c r="AQ143" s="312">
        <f>'To &amp; from Edu- trip % summary'!AF148</f>
        <v>0</v>
      </c>
      <c r="AR143" s="314">
        <f>'To &amp; from Edu- trip % summary'!AH148</f>
        <v>0</v>
      </c>
      <c r="AS143" s="260">
        <f t="shared" si="40"/>
        <v>0</v>
      </c>
      <c r="AT143" s="259">
        <f t="shared" si="41"/>
        <v>0</v>
      </c>
      <c r="AU143" s="261"/>
      <c r="AV143" s="248"/>
      <c r="AW143" s="248"/>
      <c r="AX143" s="248"/>
      <c r="AY143" s="248"/>
    </row>
    <row r="144" spans="1:51" x14ac:dyDescent="0.2">
      <c r="A144" s="248"/>
      <c r="B144" s="248"/>
      <c r="C144" s="248"/>
      <c r="D144" s="248"/>
      <c r="E144" s="248"/>
      <c r="F144" s="248"/>
      <c r="G144" s="248"/>
      <c r="H144" s="248"/>
      <c r="I144" s="248"/>
      <c r="J144" s="248"/>
      <c r="K144" s="248"/>
      <c r="L144" s="248"/>
      <c r="M144" s="248"/>
      <c r="N144" s="248"/>
      <c r="O144" s="248"/>
      <c r="P144" s="248"/>
      <c r="Q144" s="296"/>
      <c r="R144" s="256">
        <f>'To &amp; from Edu- trip % summary'!B149</f>
        <v>0</v>
      </c>
      <c r="S144" s="313">
        <f>'To &amp; from Edu- trip % summary'!D149</f>
        <v>0</v>
      </c>
      <c r="T144" s="257">
        <f>'Non-survey input values'!$B$31</f>
        <v>175.56</v>
      </c>
      <c r="U144" s="258">
        <f t="shared" si="28"/>
        <v>0</v>
      </c>
      <c r="V144" s="259">
        <f t="shared" si="29"/>
        <v>0</v>
      </c>
      <c r="W144" s="312">
        <f>'To &amp; from Edu- trip % summary'!G149</f>
        <v>0</v>
      </c>
      <c r="X144" s="314">
        <f>'To &amp; from Edu- trip % summary'!I149</f>
        <v>0</v>
      </c>
      <c r="Y144" s="260">
        <f t="shared" si="30"/>
        <v>0</v>
      </c>
      <c r="Z144" s="259">
        <f t="shared" si="31"/>
        <v>0</v>
      </c>
      <c r="AA144" s="312">
        <f>'To &amp; from Edu- trip % summary'!L149</f>
        <v>0</v>
      </c>
      <c r="AB144" s="314">
        <f>'To &amp; from Edu- trip % summary'!N149</f>
        <v>0</v>
      </c>
      <c r="AC144" s="260">
        <f t="shared" si="32"/>
        <v>0</v>
      </c>
      <c r="AD144" s="259">
        <f t="shared" si="33"/>
        <v>0</v>
      </c>
      <c r="AE144" s="312">
        <f>'To &amp; from Edu- trip % summary'!Q149</f>
        <v>0</v>
      </c>
      <c r="AF144" s="314">
        <f>'To &amp; from Edu- trip % summary'!S149</f>
        <v>0</v>
      </c>
      <c r="AG144" s="260">
        <f t="shared" si="34"/>
        <v>0</v>
      </c>
      <c r="AH144" s="259">
        <f t="shared" si="35"/>
        <v>0</v>
      </c>
      <c r="AI144" s="312">
        <f>'To &amp; from Edu- trip % summary'!V149</f>
        <v>0</v>
      </c>
      <c r="AJ144" s="314">
        <f>'To &amp; from Edu- trip % summary'!X149</f>
        <v>0</v>
      </c>
      <c r="AK144" s="260">
        <f t="shared" si="36"/>
        <v>0</v>
      </c>
      <c r="AL144" s="259">
        <f t="shared" si="37"/>
        <v>0</v>
      </c>
      <c r="AM144" s="312">
        <f>'To &amp; from Edu- trip % summary'!AA149</f>
        <v>0</v>
      </c>
      <c r="AN144" s="314">
        <f>'To &amp; from Edu- trip % summary'!AC149</f>
        <v>0</v>
      </c>
      <c r="AO144" s="260">
        <f t="shared" si="38"/>
        <v>0</v>
      </c>
      <c r="AP144" s="259">
        <f t="shared" si="39"/>
        <v>0</v>
      </c>
      <c r="AQ144" s="312">
        <f>'To &amp; from Edu- trip % summary'!AF149</f>
        <v>0</v>
      </c>
      <c r="AR144" s="314">
        <f>'To &amp; from Edu- trip % summary'!AH149</f>
        <v>0</v>
      </c>
      <c r="AS144" s="260">
        <f t="shared" si="40"/>
        <v>0</v>
      </c>
      <c r="AT144" s="259">
        <f t="shared" si="41"/>
        <v>0</v>
      </c>
      <c r="AU144" s="261"/>
      <c r="AV144" s="248"/>
      <c r="AW144" s="248"/>
      <c r="AX144" s="248"/>
      <c r="AY144" s="248"/>
    </row>
    <row r="145" spans="1:51" x14ac:dyDescent="0.2">
      <c r="A145" s="248"/>
      <c r="B145" s="248"/>
      <c r="C145" s="248"/>
      <c r="D145" s="248"/>
      <c r="E145" s="248"/>
      <c r="F145" s="248"/>
      <c r="G145" s="248"/>
      <c r="H145" s="248"/>
      <c r="I145" s="248"/>
      <c r="J145" s="248"/>
      <c r="K145" s="248"/>
      <c r="L145" s="248"/>
      <c r="M145" s="248"/>
      <c r="N145" s="248"/>
      <c r="O145" s="248"/>
      <c r="P145" s="248"/>
      <c r="Q145" s="296"/>
      <c r="R145" s="256">
        <f>'To &amp; from Edu- trip % summary'!B150</f>
        <v>0</v>
      </c>
      <c r="S145" s="313">
        <f>'To &amp; from Edu- trip % summary'!D150</f>
        <v>0</v>
      </c>
      <c r="T145" s="257">
        <f>'Non-survey input values'!$B$31</f>
        <v>175.56</v>
      </c>
      <c r="U145" s="258">
        <f t="shared" si="28"/>
        <v>0</v>
      </c>
      <c r="V145" s="259">
        <f t="shared" si="29"/>
        <v>0</v>
      </c>
      <c r="W145" s="312">
        <f>'To &amp; from Edu- trip % summary'!G150</f>
        <v>0</v>
      </c>
      <c r="X145" s="314">
        <f>'To &amp; from Edu- trip % summary'!I150</f>
        <v>0</v>
      </c>
      <c r="Y145" s="260">
        <f t="shared" si="30"/>
        <v>0</v>
      </c>
      <c r="Z145" s="259">
        <f t="shared" si="31"/>
        <v>0</v>
      </c>
      <c r="AA145" s="312">
        <f>'To &amp; from Edu- trip % summary'!L150</f>
        <v>0</v>
      </c>
      <c r="AB145" s="314">
        <f>'To &amp; from Edu- trip % summary'!N150</f>
        <v>0</v>
      </c>
      <c r="AC145" s="260">
        <f t="shared" si="32"/>
        <v>0</v>
      </c>
      <c r="AD145" s="259">
        <f t="shared" si="33"/>
        <v>0</v>
      </c>
      <c r="AE145" s="312">
        <f>'To &amp; from Edu- trip % summary'!Q150</f>
        <v>0</v>
      </c>
      <c r="AF145" s="314">
        <f>'To &amp; from Edu- trip % summary'!S150</f>
        <v>0</v>
      </c>
      <c r="AG145" s="260">
        <f t="shared" si="34"/>
        <v>0</v>
      </c>
      <c r="AH145" s="259">
        <f t="shared" si="35"/>
        <v>0</v>
      </c>
      <c r="AI145" s="312">
        <f>'To &amp; from Edu- trip % summary'!V150</f>
        <v>0</v>
      </c>
      <c r="AJ145" s="314">
        <f>'To &amp; from Edu- trip % summary'!X150</f>
        <v>0</v>
      </c>
      <c r="AK145" s="260">
        <f t="shared" si="36"/>
        <v>0</v>
      </c>
      <c r="AL145" s="259">
        <f t="shared" si="37"/>
        <v>0</v>
      </c>
      <c r="AM145" s="312">
        <f>'To &amp; from Edu- trip % summary'!AA150</f>
        <v>0</v>
      </c>
      <c r="AN145" s="314">
        <f>'To &amp; from Edu- trip % summary'!AC150</f>
        <v>0</v>
      </c>
      <c r="AO145" s="260">
        <f t="shared" si="38"/>
        <v>0</v>
      </c>
      <c r="AP145" s="259">
        <f t="shared" si="39"/>
        <v>0</v>
      </c>
      <c r="AQ145" s="312">
        <f>'To &amp; from Edu- trip % summary'!AF150</f>
        <v>0</v>
      </c>
      <c r="AR145" s="314">
        <f>'To &amp; from Edu- trip % summary'!AH150</f>
        <v>0</v>
      </c>
      <c r="AS145" s="260">
        <f t="shared" si="40"/>
        <v>0</v>
      </c>
      <c r="AT145" s="259">
        <f t="shared" si="41"/>
        <v>0</v>
      </c>
      <c r="AU145" s="261"/>
      <c r="AV145" s="248"/>
      <c r="AW145" s="248"/>
      <c r="AX145" s="248"/>
      <c r="AY145" s="248"/>
    </row>
    <row r="146" spans="1:51" x14ac:dyDescent="0.2">
      <c r="A146" s="248"/>
      <c r="B146" s="248"/>
      <c r="C146" s="248"/>
      <c r="D146" s="248"/>
      <c r="E146" s="248"/>
      <c r="F146" s="248"/>
      <c r="G146" s="248"/>
      <c r="H146" s="248"/>
      <c r="I146" s="248"/>
      <c r="J146" s="248"/>
      <c r="K146" s="248"/>
      <c r="L146" s="248"/>
      <c r="M146" s="248"/>
      <c r="N146" s="248"/>
      <c r="O146" s="248"/>
      <c r="P146" s="248"/>
      <c r="Q146" s="296"/>
      <c r="R146" s="256">
        <f>'To &amp; from Edu- trip % summary'!B151</f>
        <v>0</v>
      </c>
      <c r="S146" s="313">
        <f>'To &amp; from Edu- trip % summary'!D151</f>
        <v>0</v>
      </c>
      <c r="T146" s="257">
        <f>'Non-survey input values'!$B$31</f>
        <v>175.56</v>
      </c>
      <c r="U146" s="258">
        <f t="shared" si="28"/>
        <v>0</v>
      </c>
      <c r="V146" s="259">
        <f t="shared" si="29"/>
        <v>0</v>
      </c>
      <c r="W146" s="312">
        <f>'To &amp; from Edu- trip % summary'!G151</f>
        <v>0</v>
      </c>
      <c r="X146" s="314">
        <f>'To &amp; from Edu- trip % summary'!I151</f>
        <v>0</v>
      </c>
      <c r="Y146" s="260">
        <f t="shared" si="30"/>
        <v>0</v>
      </c>
      <c r="Z146" s="259">
        <f t="shared" si="31"/>
        <v>0</v>
      </c>
      <c r="AA146" s="312">
        <f>'To &amp; from Edu- trip % summary'!L151</f>
        <v>0</v>
      </c>
      <c r="AB146" s="314">
        <f>'To &amp; from Edu- trip % summary'!N151</f>
        <v>0</v>
      </c>
      <c r="AC146" s="260">
        <f t="shared" si="32"/>
        <v>0</v>
      </c>
      <c r="AD146" s="259">
        <f t="shared" si="33"/>
        <v>0</v>
      </c>
      <c r="AE146" s="312">
        <f>'To &amp; from Edu- trip % summary'!Q151</f>
        <v>0</v>
      </c>
      <c r="AF146" s="314">
        <f>'To &amp; from Edu- trip % summary'!S151</f>
        <v>0</v>
      </c>
      <c r="AG146" s="260">
        <f t="shared" si="34"/>
        <v>0</v>
      </c>
      <c r="AH146" s="259">
        <f t="shared" si="35"/>
        <v>0</v>
      </c>
      <c r="AI146" s="312">
        <f>'To &amp; from Edu- trip % summary'!V151</f>
        <v>0</v>
      </c>
      <c r="AJ146" s="314">
        <f>'To &amp; from Edu- trip % summary'!X151</f>
        <v>0</v>
      </c>
      <c r="AK146" s="260">
        <f t="shared" si="36"/>
        <v>0</v>
      </c>
      <c r="AL146" s="259">
        <f t="shared" si="37"/>
        <v>0</v>
      </c>
      <c r="AM146" s="312">
        <f>'To &amp; from Edu- trip % summary'!AA151</f>
        <v>0</v>
      </c>
      <c r="AN146" s="314">
        <f>'To &amp; from Edu- trip % summary'!AC151</f>
        <v>0</v>
      </c>
      <c r="AO146" s="260">
        <f t="shared" si="38"/>
        <v>0</v>
      </c>
      <c r="AP146" s="259">
        <f t="shared" si="39"/>
        <v>0</v>
      </c>
      <c r="AQ146" s="312">
        <f>'To &amp; from Edu- trip % summary'!AF151</f>
        <v>0</v>
      </c>
      <c r="AR146" s="314">
        <f>'To &amp; from Edu- trip % summary'!AH151</f>
        <v>0</v>
      </c>
      <c r="AS146" s="260">
        <f t="shared" si="40"/>
        <v>0</v>
      </c>
      <c r="AT146" s="259">
        <f t="shared" si="41"/>
        <v>0</v>
      </c>
      <c r="AU146" s="261"/>
      <c r="AV146" s="248"/>
      <c r="AW146" s="248"/>
      <c r="AX146" s="248"/>
      <c r="AY146" s="248"/>
    </row>
    <row r="147" spans="1:51" x14ac:dyDescent="0.2">
      <c r="A147" s="248"/>
      <c r="B147" s="248"/>
      <c r="C147" s="248"/>
      <c r="D147" s="248"/>
      <c r="E147" s="248"/>
      <c r="F147" s="248"/>
      <c r="G147" s="248"/>
      <c r="H147" s="248"/>
      <c r="I147" s="248"/>
      <c r="J147" s="248"/>
      <c r="K147" s="248"/>
      <c r="L147" s="248"/>
      <c r="M147" s="248"/>
      <c r="N147" s="248"/>
      <c r="O147" s="248"/>
      <c r="P147" s="248"/>
      <c r="Q147" s="296"/>
      <c r="R147" s="256">
        <f>'To &amp; from Edu- trip % summary'!B152</f>
        <v>0</v>
      </c>
      <c r="S147" s="313">
        <f>'To &amp; from Edu- trip % summary'!D152</f>
        <v>0</v>
      </c>
      <c r="T147" s="257">
        <f>'Non-survey input values'!$B$31</f>
        <v>175.56</v>
      </c>
      <c r="U147" s="258">
        <f t="shared" si="28"/>
        <v>0</v>
      </c>
      <c r="V147" s="259">
        <f t="shared" si="29"/>
        <v>0</v>
      </c>
      <c r="W147" s="312">
        <f>'To &amp; from Edu- trip % summary'!G152</f>
        <v>0</v>
      </c>
      <c r="X147" s="314">
        <f>'To &amp; from Edu- trip % summary'!I152</f>
        <v>0</v>
      </c>
      <c r="Y147" s="260">
        <f t="shared" si="30"/>
        <v>0</v>
      </c>
      <c r="Z147" s="259">
        <f t="shared" si="31"/>
        <v>0</v>
      </c>
      <c r="AA147" s="312">
        <f>'To &amp; from Edu- trip % summary'!L152</f>
        <v>0</v>
      </c>
      <c r="AB147" s="314">
        <f>'To &amp; from Edu- trip % summary'!N152</f>
        <v>0</v>
      </c>
      <c r="AC147" s="260">
        <f t="shared" si="32"/>
        <v>0</v>
      </c>
      <c r="AD147" s="259">
        <f t="shared" si="33"/>
        <v>0</v>
      </c>
      <c r="AE147" s="312">
        <f>'To &amp; from Edu- trip % summary'!Q152</f>
        <v>0</v>
      </c>
      <c r="AF147" s="314">
        <f>'To &amp; from Edu- trip % summary'!S152</f>
        <v>0</v>
      </c>
      <c r="AG147" s="260">
        <f t="shared" si="34"/>
        <v>0</v>
      </c>
      <c r="AH147" s="259">
        <f t="shared" si="35"/>
        <v>0</v>
      </c>
      <c r="AI147" s="312">
        <f>'To &amp; from Edu- trip % summary'!V152</f>
        <v>0</v>
      </c>
      <c r="AJ147" s="314">
        <f>'To &amp; from Edu- trip % summary'!X152</f>
        <v>0</v>
      </c>
      <c r="AK147" s="260">
        <f t="shared" si="36"/>
        <v>0</v>
      </c>
      <c r="AL147" s="259">
        <f t="shared" si="37"/>
        <v>0</v>
      </c>
      <c r="AM147" s="312">
        <f>'To &amp; from Edu- trip % summary'!AA152</f>
        <v>0</v>
      </c>
      <c r="AN147" s="314">
        <f>'To &amp; from Edu- trip % summary'!AC152</f>
        <v>0</v>
      </c>
      <c r="AO147" s="260">
        <f t="shared" si="38"/>
        <v>0</v>
      </c>
      <c r="AP147" s="259">
        <f t="shared" si="39"/>
        <v>0</v>
      </c>
      <c r="AQ147" s="312">
        <f>'To &amp; from Edu- trip % summary'!AF152</f>
        <v>0</v>
      </c>
      <c r="AR147" s="314">
        <f>'To &amp; from Edu- trip % summary'!AH152</f>
        <v>0</v>
      </c>
      <c r="AS147" s="260">
        <f t="shared" si="40"/>
        <v>0</v>
      </c>
      <c r="AT147" s="259">
        <f t="shared" si="41"/>
        <v>0</v>
      </c>
      <c r="AU147" s="261"/>
      <c r="AV147" s="248"/>
      <c r="AW147" s="248"/>
      <c r="AX147" s="248"/>
      <c r="AY147" s="248"/>
    </row>
    <row r="148" spans="1:51" x14ac:dyDescent="0.2">
      <c r="A148" s="248"/>
      <c r="B148" s="248"/>
      <c r="C148" s="248"/>
      <c r="D148" s="248"/>
      <c r="E148" s="248"/>
      <c r="F148" s="248"/>
      <c r="G148" s="248"/>
      <c r="H148" s="248"/>
      <c r="I148" s="248"/>
      <c r="J148" s="248"/>
      <c r="K148" s="248"/>
      <c r="L148" s="248"/>
      <c r="M148" s="248"/>
      <c r="N148" s="248"/>
      <c r="O148" s="248"/>
      <c r="P148" s="248"/>
      <c r="Q148" s="296"/>
      <c r="R148" s="256">
        <f>'To &amp; from Edu- trip % summary'!B153</f>
        <v>0</v>
      </c>
      <c r="S148" s="313">
        <f>'To &amp; from Edu- trip % summary'!D153</f>
        <v>0</v>
      </c>
      <c r="T148" s="257">
        <f>'Non-survey input values'!$B$31</f>
        <v>175.56</v>
      </c>
      <c r="U148" s="258">
        <f t="shared" si="28"/>
        <v>0</v>
      </c>
      <c r="V148" s="259">
        <f t="shared" si="29"/>
        <v>0</v>
      </c>
      <c r="W148" s="312">
        <f>'To &amp; from Edu- trip % summary'!G153</f>
        <v>0</v>
      </c>
      <c r="X148" s="314">
        <f>'To &amp; from Edu- trip % summary'!I153</f>
        <v>0</v>
      </c>
      <c r="Y148" s="260">
        <f t="shared" si="30"/>
        <v>0</v>
      </c>
      <c r="Z148" s="259">
        <f t="shared" si="31"/>
        <v>0</v>
      </c>
      <c r="AA148" s="312">
        <f>'To &amp; from Edu- trip % summary'!L153</f>
        <v>0</v>
      </c>
      <c r="AB148" s="314">
        <f>'To &amp; from Edu- trip % summary'!N153</f>
        <v>0</v>
      </c>
      <c r="AC148" s="260">
        <f t="shared" si="32"/>
        <v>0</v>
      </c>
      <c r="AD148" s="259">
        <f t="shared" si="33"/>
        <v>0</v>
      </c>
      <c r="AE148" s="312">
        <f>'To &amp; from Edu- trip % summary'!Q153</f>
        <v>0</v>
      </c>
      <c r="AF148" s="314">
        <f>'To &amp; from Edu- trip % summary'!S153</f>
        <v>0</v>
      </c>
      <c r="AG148" s="260">
        <f t="shared" si="34"/>
        <v>0</v>
      </c>
      <c r="AH148" s="259">
        <f t="shared" si="35"/>
        <v>0</v>
      </c>
      <c r="AI148" s="312">
        <f>'To &amp; from Edu- trip % summary'!V153</f>
        <v>0</v>
      </c>
      <c r="AJ148" s="314">
        <f>'To &amp; from Edu- trip % summary'!X153</f>
        <v>0</v>
      </c>
      <c r="AK148" s="260">
        <f t="shared" si="36"/>
        <v>0</v>
      </c>
      <c r="AL148" s="259">
        <f t="shared" si="37"/>
        <v>0</v>
      </c>
      <c r="AM148" s="312">
        <f>'To &amp; from Edu- trip % summary'!AA153</f>
        <v>0</v>
      </c>
      <c r="AN148" s="314">
        <f>'To &amp; from Edu- trip % summary'!AC153</f>
        <v>0</v>
      </c>
      <c r="AO148" s="260">
        <f t="shared" si="38"/>
        <v>0</v>
      </c>
      <c r="AP148" s="259">
        <f t="shared" si="39"/>
        <v>0</v>
      </c>
      <c r="AQ148" s="312">
        <f>'To &amp; from Edu- trip % summary'!AF153</f>
        <v>0</v>
      </c>
      <c r="AR148" s="314">
        <f>'To &amp; from Edu- trip % summary'!AH153</f>
        <v>0</v>
      </c>
      <c r="AS148" s="260">
        <f t="shared" si="40"/>
        <v>0</v>
      </c>
      <c r="AT148" s="259">
        <f t="shared" si="41"/>
        <v>0</v>
      </c>
      <c r="AU148" s="261"/>
      <c r="AV148" s="248"/>
      <c r="AW148" s="248"/>
      <c r="AX148" s="248"/>
      <c r="AY148" s="248"/>
    </row>
    <row r="149" spans="1:51" x14ac:dyDescent="0.2">
      <c r="A149" s="248"/>
      <c r="B149" s="248"/>
      <c r="C149" s="248"/>
      <c r="D149" s="248"/>
      <c r="E149" s="248"/>
      <c r="F149" s="248"/>
      <c r="G149" s="248"/>
      <c r="H149" s="248"/>
      <c r="I149" s="248"/>
      <c r="J149" s="248"/>
      <c r="K149" s="248"/>
      <c r="L149" s="248"/>
      <c r="M149" s="248"/>
      <c r="N149" s="248"/>
      <c r="O149" s="248"/>
      <c r="P149" s="248"/>
      <c r="Q149" s="296"/>
      <c r="R149" s="256">
        <f>'To &amp; from Edu- trip % summary'!B154</f>
        <v>0</v>
      </c>
      <c r="S149" s="313">
        <f>'To &amp; from Edu- trip % summary'!D154</f>
        <v>0</v>
      </c>
      <c r="T149" s="257">
        <f>'Non-survey input values'!$B$31</f>
        <v>175.56</v>
      </c>
      <c r="U149" s="258">
        <f t="shared" si="28"/>
        <v>0</v>
      </c>
      <c r="V149" s="259">
        <f t="shared" si="29"/>
        <v>0</v>
      </c>
      <c r="W149" s="312">
        <f>'To &amp; from Edu- trip % summary'!G154</f>
        <v>0</v>
      </c>
      <c r="X149" s="314">
        <f>'To &amp; from Edu- trip % summary'!I154</f>
        <v>0</v>
      </c>
      <c r="Y149" s="260">
        <f t="shared" si="30"/>
        <v>0</v>
      </c>
      <c r="Z149" s="259">
        <f t="shared" si="31"/>
        <v>0</v>
      </c>
      <c r="AA149" s="312">
        <f>'To &amp; from Edu- trip % summary'!L154</f>
        <v>0</v>
      </c>
      <c r="AB149" s="314">
        <f>'To &amp; from Edu- trip % summary'!N154</f>
        <v>0</v>
      </c>
      <c r="AC149" s="260">
        <f t="shared" si="32"/>
        <v>0</v>
      </c>
      <c r="AD149" s="259">
        <f t="shared" si="33"/>
        <v>0</v>
      </c>
      <c r="AE149" s="312">
        <f>'To &amp; from Edu- trip % summary'!Q154</f>
        <v>0</v>
      </c>
      <c r="AF149" s="314">
        <f>'To &amp; from Edu- trip % summary'!S154</f>
        <v>0</v>
      </c>
      <c r="AG149" s="260">
        <f t="shared" si="34"/>
        <v>0</v>
      </c>
      <c r="AH149" s="259">
        <f t="shared" si="35"/>
        <v>0</v>
      </c>
      <c r="AI149" s="312">
        <f>'To &amp; from Edu- trip % summary'!V154</f>
        <v>0</v>
      </c>
      <c r="AJ149" s="314">
        <f>'To &amp; from Edu- trip % summary'!X154</f>
        <v>0</v>
      </c>
      <c r="AK149" s="260">
        <f t="shared" si="36"/>
        <v>0</v>
      </c>
      <c r="AL149" s="259">
        <f t="shared" si="37"/>
        <v>0</v>
      </c>
      <c r="AM149" s="312">
        <f>'To &amp; from Edu- trip % summary'!AA154</f>
        <v>0</v>
      </c>
      <c r="AN149" s="314">
        <f>'To &amp; from Edu- trip % summary'!AC154</f>
        <v>0</v>
      </c>
      <c r="AO149" s="260">
        <f t="shared" si="38"/>
        <v>0</v>
      </c>
      <c r="AP149" s="259">
        <f t="shared" si="39"/>
        <v>0</v>
      </c>
      <c r="AQ149" s="312">
        <f>'To &amp; from Edu- trip % summary'!AF154</f>
        <v>0</v>
      </c>
      <c r="AR149" s="314">
        <f>'To &amp; from Edu- trip % summary'!AH154</f>
        <v>0</v>
      </c>
      <c r="AS149" s="260">
        <f t="shared" si="40"/>
        <v>0</v>
      </c>
      <c r="AT149" s="259">
        <f t="shared" si="41"/>
        <v>0</v>
      </c>
      <c r="AU149" s="261"/>
      <c r="AV149" s="248"/>
      <c r="AW149" s="248"/>
      <c r="AX149" s="248"/>
      <c r="AY149" s="248"/>
    </row>
    <row r="150" spans="1:51" x14ac:dyDescent="0.2">
      <c r="A150" s="248"/>
      <c r="B150" s="248"/>
      <c r="C150" s="248"/>
      <c r="D150" s="248"/>
      <c r="E150" s="248"/>
      <c r="F150" s="248"/>
      <c r="G150" s="248"/>
      <c r="H150" s="248"/>
      <c r="I150" s="248"/>
      <c r="J150" s="248"/>
      <c r="K150" s="248"/>
      <c r="L150" s="248"/>
      <c r="M150" s="248"/>
      <c r="N150" s="248"/>
      <c r="O150" s="248"/>
      <c r="P150" s="248"/>
      <c r="Q150" s="296"/>
      <c r="R150" s="256">
        <f>'To &amp; from Edu- trip % summary'!B155</f>
        <v>0</v>
      </c>
      <c r="S150" s="313">
        <f>'To &amp; from Edu- trip % summary'!D155</f>
        <v>0</v>
      </c>
      <c r="T150" s="257">
        <f>'Non-survey input values'!$B$31</f>
        <v>175.56</v>
      </c>
      <c r="U150" s="258">
        <f t="shared" si="28"/>
        <v>0</v>
      </c>
      <c r="V150" s="259">
        <f t="shared" si="29"/>
        <v>0</v>
      </c>
      <c r="W150" s="312">
        <f>'To &amp; from Edu- trip % summary'!G155</f>
        <v>0</v>
      </c>
      <c r="X150" s="314">
        <f>'To &amp; from Edu- trip % summary'!I155</f>
        <v>0</v>
      </c>
      <c r="Y150" s="260">
        <f t="shared" si="30"/>
        <v>0</v>
      </c>
      <c r="Z150" s="259">
        <f t="shared" si="31"/>
        <v>0</v>
      </c>
      <c r="AA150" s="312">
        <f>'To &amp; from Edu- trip % summary'!L155</f>
        <v>0</v>
      </c>
      <c r="AB150" s="314">
        <f>'To &amp; from Edu- trip % summary'!N155</f>
        <v>0</v>
      </c>
      <c r="AC150" s="260">
        <f t="shared" si="32"/>
        <v>0</v>
      </c>
      <c r="AD150" s="259">
        <f t="shared" si="33"/>
        <v>0</v>
      </c>
      <c r="AE150" s="312">
        <f>'To &amp; from Edu- trip % summary'!Q155</f>
        <v>0</v>
      </c>
      <c r="AF150" s="314">
        <f>'To &amp; from Edu- trip % summary'!S155</f>
        <v>0</v>
      </c>
      <c r="AG150" s="260">
        <f t="shared" si="34"/>
        <v>0</v>
      </c>
      <c r="AH150" s="259">
        <f t="shared" si="35"/>
        <v>0</v>
      </c>
      <c r="AI150" s="312">
        <f>'To &amp; from Edu- trip % summary'!V155</f>
        <v>0</v>
      </c>
      <c r="AJ150" s="314">
        <f>'To &amp; from Edu- trip % summary'!X155</f>
        <v>0</v>
      </c>
      <c r="AK150" s="260">
        <f t="shared" si="36"/>
        <v>0</v>
      </c>
      <c r="AL150" s="259">
        <f t="shared" si="37"/>
        <v>0</v>
      </c>
      <c r="AM150" s="312">
        <f>'To &amp; from Edu- trip % summary'!AA155</f>
        <v>0</v>
      </c>
      <c r="AN150" s="314">
        <f>'To &amp; from Edu- trip % summary'!AC155</f>
        <v>0</v>
      </c>
      <c r="AO150" s="260">
        <f t="shared" si="38"/>
        <v>0</v>
      </c>
      <c r="AP150" s="259">
        <f t="shared" si="39"/>
        <v>0</v>
      </c>
      <c r="AQ150" s="312">
        <f>'To &amp; from Edu- trip % summary'!AF155</f>
        <v>0</v>
      </c>
      <c r="AR150" s="314">
        <f>'To &amp; from Edu- trip % summary'!AH155</f>
        <v>0</v>
      </c>
      <c r="AS150" s="260">
        <f t="shared" si="40"/>
        <v>0</v>
      </c>
      <c r="AT150" s="259">
        <f t="shared" si="41"/>
        <v>0</v>
      </c>
      <c r="AU150" s="261"/>
      <c r="AV150" s="248"/>
      <c r="AW150" s="248"/>
      <c r="AX150" s="248"/>
      <c r="AY150" s="248"/>
    </row>
    <row r="151" spans="1:51" x14ac:dyDescent="0.2">
      <c r="A151" s="248"/>
      <c r="B151" s="248"/>
      <c r="C151" s="248"/>
      <c r="D151" s="248"/>
      <c r="E151" s="248"/>
      <c r="F151" s="248"/>
      <c r="G151" s="248"/>
      <c r="H151" s="248"/>
      <c r="I151" s="248"/>
      <c r="J151" s="248"/>
      <c r="K151" s="248"/>
      <c r="L151" s="248"/>
      <c r="M151" s="248"/>
      <c r="N151" s="248"/>
      <c r="O151" s="248"/>
      <c r="P151" s="248"/>
      <c r="Q151" s="296"/>
      <c r="R151" s="256">
        <f>'To &amp; from Edu- trip % summary'!B156</f>
        <v>0</v>
      </c>
      <c r="S151" s="313">
        <f>'To &amp; from Edu- trip % summary'!D156</f>
        <v>0</v>
      </c>
      <c r="T151" s="257">
        <f>'Non-survey input values'!$B$31</f>
        <v>175.56</v>
      </c>
      <c r="U151" s="258">
        <f t="shared" si="28"/>
        <v>0</v>
      </c>
      <c r="V151" s="259">
        <f t="shared" si="29"/>
        <v>0</v>
      </c>
      <c r="W151" s="312">
        <f>'To &amp; from Edu- trip % summary'!G156</f>
        <v>0</v>
      </c>
      <c r="X151" s="314">
        <f>'To &amp; from Edu- trip % summary'!I156</f>
        <v>0</v>
      </c>
      <c r="Y151" s="260">
        <f t="shared" si="30"/>
        <v>0</v>
      </c>
      <c r="Z151" s="259">
        <f t="shared" si="31"/>
        <v>0</v>
      </c>
      <c r="AA151" s="312">
        <f>'To &amp; from Edu- trip % summary'!L156</f>
        <v>0</v>
      </c>
      <c r="AB151" s="314">
        <f>'To &amp; from Edu- trip % summary'!N156</f>
        <v>0</v>
      </c>
      <c r="AC151" s="260">
        <f t="shared" si="32"/>
        <v>0</v>
      </c>
      <c r="AD151" s="259">
        <f t="shared" si="33"/>
        <v>0</v>
      </c>
      <c r="AE151" s="312">
        <f>'To &amp; from Edu- trip % summary'!Q156</f>
        <v>0</v>
      </c>
      <c r="AF151" s="314">
        <f>'To &amp; from Edu- trip % summary'!S156</f>
        <v>0</v>
      </c>
      <c r="AG151" s="260">
        <f t="shared" si="34"/>
        <v>0</v>
      </c>
      <c r="AH151" s="259">
        <f t="shared" si="35"/>
        <v>0</v>
      </c>
      <c r="AI151" s="312">
        <f>'To &amp; from Edu- trip % summary'!V156</f>
        <v>0</v>
      </c>
      <c r="AJ151" s="314">
        <f>'To &amp; from Edu- trip % summary'!X156</f>
        <v>0</v>
      </c>
      <c r="AK151" s="260">
        <f t="shared" si="36"/>
        <v>0</v>
      </c>
      <c r="AL151" s="259">
        <f t="shared" si="37"/>
        <v>0</v>
      </c>
      <c r="AM151" s="312">
        <f>'To &amp; from Edu- trip % summary'!AA156</f>
        <v>0</v>
      </c>
      <c r="AN151" s="314">
        <f>'To &amp; from Edu- trip % summary'!AC156</f>
        <v>0</v>
      </c>
      <c r="AO151" s="260">
        <f t="shared" si="38"/>
        <v>0</v>
      </c>
      <c r="AP151" s="259">
        <f t="shared" si="39"/>
        <v>0</v>
      </c>
      <c r="AQ151" s="312">
        <f>'To &amp; from Edu- trip % summary'!AF156</f>
        <v>0</v>
      </c>
      <c r="AR151" s="314">
        <f>'To &amp; from Edu- trip % summary'!AH156</f>
        <v>0</v>
      </c>
      <c r="AS151" s="260">
        <f t="shared" si="40"/>
        <v>0</v>
      </c>
      <c r="AT151" s="259">
        <f t="shared" si="41"/>
        <v>0</v>
      </c>
      <c r="AU151" s="261"/>
      <c r="AV151" s="248"/>
      <c r="AW151" s="248"/>
      <c r="AX151" s="248"/>
      <c r="AY151" s="248"/>
    </row>
    <row r="152" spans="1:51" x14ac:dyDescent="0.2">
      <c r="A152" s="248"/>
      <c r="B152" s="248"/>
      <c r="C152" s="248"/>
      <c r="D152" s="248"/>
      <c r="E152" s="248"/>
      <c r="F152" s="248"/>
      <c r="G152" s="248"/>
      <c r="H152" s="248"/>
      <c r="I152" s="248"/>
      <c r="J152" s="248"/>
      <c r="K152" s="248"/>
      <c r="L152" s="248"/>
      <c r="M152" s="248"/>
      <c r="N152" s="248"/>
      <c r="O152" s="248"/>
      <c r="P152" s="248"/>
      <c r="Q152" s="296"/>
      <c r="R152" s="256">
        <f>'To &amp; from Edu- trip % summary'!B157</f>
        <v>0</v>
      </c>
      <c r="S152" s="313">
        <f>'To &amp; from Edu- trip % summary'!D157</f>
        <v>0</v>
      </c>
      <c r="T152" s="257">
        <f>'Non-survey input values'!$B$31</f>
        <v>175.56</v>
      </c>
      <c r="U152" s="258">
        <f t="shared" si="28"/>
        <v>0</v>
      </c>
      <c r="V152" s="259">
        <f t="shared" si="29"/>
        <v>0</v>
      </c>
      <c r="W152" s="312">
        <f>'To &amp; from Edu- trip % summary'!G157</f>
        <v>0</v>
      </c>
      <c r="X152" s="314">
        <f>'To &amp; from Edu- trip % summary'!I157</f>
        <v>0</v>
      </c>
      <c r="Y152" s="260">
        <f t="shared" si="30"/>
        <v>0</v>
      </c>
      <c r="Z152" s="259">
        <f t="shared" si="31"/>
        <v>0</v>
      </c>
      <c r="AA152" s="312">
        <f>'To &amp; from Edu- trip % summary'!L157</f>
        <v>0</v>
      </c>
      <c r="AB152" s="314">
        <f>'To &amp; from Edu- trip % summary'!N157</f>
        <v>0</v>
      </c>
      <c r="AC152" s="260">
        <f t="shared" si="32"/>
        <v>0</v>
      </c>
      <c r="AD152" s="259">
        <f t="shared" si="33"/>
        <v>0</v>
      </c>
      <c r="AE152" s="312">
        <f>'To &amp; from Edu- trip % summary'!Q157</f>
        <v>0</v>
      </c>
      <c r="AF152" s="314">
        <f>'To &amp; from Edu- trip % summary'!S157</f>
        <v>0</v>
      </c>
      <c r="AG152" s="260">
        <f t="shared" si="34"/>
        <v>0</v>
      </c>
      <c r="AH152" s="259">
        <f t="shared" si="35"/>
        <v>0</v>
      </c>
      <c r="AI152" s="312">
        <f>'To &amp; from Edu- trip % summary'!V157</f>
        <v>0</v>
      </c>
      <c r="AJ152" s="314">
        <f>'To &amp; from Edu- trip % summary'!X157</f>
        <v>0</v>
      </c>
      <c r="AK152" s="260">
        <f t="shared" si="36"/>
        <v>0</v>
      </c>
      <c r="AL152" s="259">
        <f t="shared" si="37"/>
        <v>0</v>
      </c>
      <c r="AM152" s="312">
        <f>'To &amp; from Edu- trip % summary'!AA157</f>
        <v>0</v>
      </c>
      <c r="AN152" s="314">
        <f>'To &amp; from Edu- trip % summary'!AC157</f>
        <v>0</v>
      </c>
      <c r="AO152" s="260">
        <f t="shared" si="38"/>
        <v>0</v>
      </c>
      <c r="AP152" s="259">
        <f t="shared" si="39"/>
        <v>0</v>
      </c>
      <c r="AQ152" s="312">
        <f>'To &amp; from Edu- trip % summary'!AF157</f>
        <v>0</v>
      </c>
      <c r="AR152" s="314">
        <f>'To &amp; from Edu- trip % summary'!AH157</f>
        <v>0</v>
      </c>
      <c r="AS152" s="260">
        <f t="shared" si="40"/>
        <v>0</v>
      </c>
      <c r="AT152" s="259">
        <f t="shared" si="41"/>
        <v>0</v>
      </c>
      <c r="AU152" s="261"/>
      <c r="AV152" s="248"/>
      <c r="AW152" s="248"/>
      <c r="AX152" s="248"/>
      <c r="AY152" s="248"/>
    </row>
    <row r="153" spans="1:51" x14ac:dyDescent="0.2">
      <c r="A153" s="248"/>
      <c r="B153" s="248"/>
      <c r="C153" s="248"/>
      <c r="D153" s="248"/>
      <c r="E153" s="248"/>
      <c r="F153" s="248"/>
      <c r="G153" s="248"/>
      <c r="H153" s="248"/>
      <c r="I153" s="248"/>
      <c r="J153" s="248"/>
      <c r="K153" s="248"/>
      <c r="L153" s="248"/>
      <c r="M153" s="248"/>
      <c r="N153" s="248"/>
      <c r="O153" s="248"/>
      <c r="P153" s="248"/>
      <c r="Q153" s="296"/>
      <c r="R153" s="256">
        <f>'To &amp; from Edu- trip % summary'!B158</f>
        <v>0</v>
      </c>
      <c r="S153" s="313">
        <f>'To &amp; from Edu- trip % summary'!D158</f>
        <v>0</v>
      </c>
      <c r="T153" s="257">
        <f>'Non-survey input values'!$B$31</f>
        <v>175.56</v>
      </c>
      <c r="U153" s="258">
        <f t="shared" si="28"/>
        <v>0</v>
      </c>
      <c r="V153" s="259">
        <f t="shared" si="29"/>
        <v>0</v>
      </c>
      <c r="W153" s="312">
        <f>'To &amp; from Edu- trip % summary'!G158</f>
        <v>0</v>
      </c>
      <c r="X153" s="314">
        <f>'To &amp; from Edu- trip % summary'!I158</f>
        <v>0</v>
      </c>
      <c r="Y153" s="260">
        <f t="shared" si="30"/>
        <v>0</v>
      </c>
      <c r="Z153" s="259">
        <f t="shared" si="31"/>
        <v>0</v>
      </c>
      <c r="AA153" s="312">
        <f>'To &amp; from Edu- trip % summary'!L158</f>
        <v>0</v>
      </c>
      <c r="AB153" s="314">
        <f>'To &amp; from Edu- trip % summary'!N158</f>
        <v>0</v>
      </c>
      <c r="AC153" s="260">
        <f t="shared" si="32"/>
        <v>0</v>
      </c>
      <c r="AD153" s="259">
        <f t="shared" si="33"/>
        <v>0</v>
      </c>
      <c r="AE153" s="312">
        <f>'To &amp; from Edu- trip % summary'!Q158</f>
        <v>0</v>
      </c>
      <c r="AF153" s="314">
        <f>'To &amp; from Edu- trip % summary'!S158</f>
        <v>0</v>
      </c>
      <c r="AG153" s="260">
        <f t="shared" si="34"/>
        <v>0</v>
      </c>
      <c r="AH153" s="259">
        <f t="shared" si="35"/>
        <v>0</v>
      </c>
      <c r="AI153" s="312">
        <f>'To &amp; from Edu- trip % summary'!V158</f>
        <v>0</v>
      </c>
      <c r="AJ153" s="314">
        <f>'To &amp; from Edu- trip % summary'!X158</f>
        <v>0</v>
      </c>
      <c r="AK153" s="260">
        <f t="shared" si="36"/>
        <v>0</v>
      </c>
      <c r="AL153" s="259">
        <f t="shared" si="37"/>
        <v>0</v>
      </c>
      <c r="AM153" s="312">
        <f>'To &amp; from Edu- trip % summary'!AA158</f>
        <v>0</v>
      </c>
      <c r="AN153" s="314">
        <f>'To &amp; from Edu- trip % summary'!AC158</f>
        <v>0</v>
      </c>
      <c r="AO153" s="260">
        <f t="shared" si="38"/>
        <v>0</v>
      </c>
      <c r="AP153" s="259">
        <f t="shared" si="39"/>
        <v>0</v>
      </c>
      <c r="AQ153" s="312">
        <f>'To &amp; from Edu- trip % summary'!AF158</f>
        <v>0</v>
      </c>
      <c r="AR153" s="314">
        <f>'To &amp; from Edu- trip % summary'!AH158</f>
        <v>0</v>
      </c>
      <c r="AS153" s="260">
        <f t="shared" si="40"/>
        <v>0</v>
      </c>
      <c r="AT153" s="259">
        <f t="shared" si="41"/>
        <v>0</v>
      </c>
      <c r="AU153" s="261"/>
      <c r="AV153" s="248"/>
      <c r="AW153" s="248"/>
      <c r="AX153" s="248"/>
      <c r="AY153" s="248"/>
    </row>
    <row r="154" spans="1:51" x14ac:dyDescent="0.2">
      <c r="A154" s="248"/>
      <c r="B154" s="248"/>
      <c r="C154" s="248"/>
      <c r="D154" s="248"/>
      <c r="E154" s="248"/>
      <c r="F154" s="248"/>
      <c r="G154" s="248"/>
      <c r="H154" s="248"/>
      <c r="I154" s="248"/>
      <c r="J154" s="248"/>
      <c r="K154" s="248"/>
      <c r="L154" s="248"/>
      <c r="M154" s="248"/>
      <c r="N154" s="248"/>
      <c r="O154" s="248"/>
      <c r="P154" s="248"/>
      <c r="Q154" s="296"/>
      <c r="R154" s="256">
        <f>'To &amp; from Edu- trip % summary'!B159</f>
        <v>0</v>
      </c>
      <c r="S154" s="313">
        <f>'To &amp; from Edu- trip % summary'!D159</f>
        <v>0</v>
      </c>
      <c r="T154" s="257">
        <f>'Non-survey input values'!$B$31</f>
        <v>175.56</v>
      </c>
      <c r="U154" s="258">
        <f t="shared" si="28"/>
        <v>0</v>
      </c>
      <c r="V154" s="259">
        <f t="shared" si="29"/>
        <v>0</v>
      </c>
      <c r="W154" s="312">
        <f>'To &amp; from Edu- trip % summary'!G159</f>
        <v>0</v>
      </c>
      <c r="X154" s="314">
        <f>'To &amp; from Edu- trip % summary'!I159</f>
        <v>0</v>
      </c>
      <c r="Y154" s="260">
        <f t="shared" si="30"/>
        <v>0</v>
      </c>
      <c r="Z154" s="259">
        <f t="shared" si="31"/>
        <v>0</v>
      </c>
      <c r="AA154" s="312">
        <f>'To &amp; from Edu- trip % summary'!L159</f>
        <v>0</v>
      </c>
      <c r="AB154" s="314">
        <f>'To &amp; from Edu- trip % summary'!N159</f>
        <v>0</v>
      </c>
      <c r="AC154" s="260">
        <f t="shared" si="32"/>
        <v>0</v>
      </c>
      <c r="AD154" s="259">
        <f t="shared" si="33"/>
        <v>0</v>
      </c>
      <c r="AE154" s="312">
        <f>'To &amp; from Edu- trip % summary'!Q159</f>
        <v>0</v>
      </c>
      <c r="AF154" s="314">
        <f>'To &amp; from Edu- trip % summary'!S159</f>
        <v>0</v>
      </c>
      <c r="AG154" s="260">
        <f t="shared" si="34"/>
        <v>0</v>
      </c>
      <c r="AH154" s="259">
        <f t="shared" si="35"/>
        <v>0</v>
      </c>
      <c r="AI154" s="312">
        <f>'To &amp; from Edu- trip % summary'!V159</f>
        <v>0</v>
      </c>
      <c r="AJ154" s="314">
        <f>'To &amp; from Edu- trip % summary'!X159</f>
        <v>0</v>
      </c>
      <c r="AK154" s="260">
        <f t="shared" si="36"/>
        <v>0</v>
      </c>
      <c r="AL154" s="259">
        <f t="shared" si="37"/>
        <v>0</v>
      </c>
      <c r="AM154" s="312">
        <f>'To &amp; from Edu- trip % summary'!AA159</f>
        <v>0</v>
      </c>
      <c r="AN154" s="314">
        <f>'To &amp; from Edu- trip % summary'!AC159</f>
        <v>0</v>
      </c>
      <c r="AO154" s="260">
        <f t="shared" si="38"/>
        <v>0</v>
      </c>
      <c r="AP154" s="259">
        <f t="shared" si="39"/>
        <v>0</v>
      </c>
      <c r="AQ154" s="312">
        <f>'To &amp; from Edu- trip % summary'!AF159</f>
        <v>0</v>
      </c>
      <c r="AR154" s="314">
        <f>'To &amp; from Edu- trip % summary'!AH159</f>
        <v>0</v>
      </c>
      <c r="AS154" s="260">
        <f t="shared" si="40"/>
        <v>0</v>
      </c>
      <c r="AT154" s="259">
        <f t="shared" si="41"/>
        <v>0</v>
      </c>
      <c r="AU154" s="261"/>
      <c r="AV154" s="248"/>
      <c r="AW154" s="248"/>
      <c r="AX154" s="248"/>
      <c r="AY154" s="248"/>
    </row>
    <row r="155" spans="1:51" x14ac:dyDescent="0.2">
      <c r="A155" s="248"/>
      <c r="B155" s="248"/>
      <c r="C155" s="248"/>
      <c r="D155" s="248"/>
      <c r="E155" s="248"/>
      <c r="F155" s="248"/>
      <c r="G155" s="248"/>
      <c r="H155" s="248"/>
      <c r="I155" s="248"/>
      <c r="J155" s="248"/>
      <c r="K155" s="248"/>
      <c r="L155" s="248"/>
      <c r="M155" s="248"/>
      <c r="N155" s="248"/>
      <c r="O155" s="248"/>
      <c r="P155" s="248"/>
      <c r="Q155" s="296"/>
      <c r="R155" s="256">
        <f>'To &amp; from Edu- trip % summary'!B160</f>
        <v>0</v>
      </c>
      <c r="S155" s="313">
        <f>'To &amp; from Edu- trip % summary'!D160</f>
        <v>0</v>
      </c>
      <c r="T155" s="257">
        <f>'Non-survey input values'!$B$31</f>
        <v>175.56</v>
      </c>
      <c r="U155" s="258">
        <f t="shared" si="28"/>
        <v>0</v>
      </c>
      <c r="V155" s="259">
        <f t="shared" si="29"/>
        <v>0</v>
      </c>
      <c r="W155" s="312">
        <f>'To &amp; from Edu- trip % summary'!G160</f>
        <v>0</v>
      </c>
      <c r="X155" s="314">
        <f>'To &amp; from Edu- trip % summary'!I160</f>
        <v>0</v>
      </c>
      <c r="Y155" s="260">
        <f t="shared" si="30"/>
        <v>0</v>
      </c>
      <c r="Z155" s="259">
        <f t="shared" si="31"/>
        <v>0</v>
      </c>
      <c r="AA155" s="312">
        <f>'To &amp; from Edu- trip % summary'!L160</f>
        <v>0</v>
      </c>
      <c r="AB155" s="314">
        <f>'To &amp; from Edu- trip % summary'!N160</f>
        <v>0</v>
      </c>
      <c r="AC155" s="260">
        <f t="shared" si="32"/>
        <v>0</v>
      </c>
      <c r="AD155" s="259">
        <f t="shared" si="33"/>
        <v>0</v>
      </c>
      <c r="AE155" s="312">
        <f>'To &amp; from Edu- trip % summary'!Q160</f>
        <v>0</v>
      </c>
      <c r="AF155" s="314">
        <f>'To &amp; from Edu- trip % summary'!S160</f>
        <v>0</v>
      </c>
      <c r="AG155" s="260">
        <f t="shared" si="34"/>
        <v>0</v>
      </c>
      <c r="AH155" s="259">
        <f t="shared" si="35"/>
        <v>0</v>
      </c>
      <c r="AI155" s="312">
        <f>'To &amp; from Edu- trip % summary'!V160</f>
        <v>0</v>
      </c>
      <c r="AJ155" s="314">
        <f>'To &amp; from Edu- trip % summary'!X160</f>
        <v>0</v>
      </c>
      <c r="AK155" s="260">
        <f t="shared" si="36"/>
        <v>0</v>
      </c>
      <c r="AL155" s="259">
        <f t="shared" si="37"/>
        <v>0</v>
      </c>
      <c r="AM155" s="312">
        <f>'To &amp; from Edu- trip % summary'!AA160</f>
        <v>0</v>
      </c>
      <c r="AN155" s="314">
        <f>'To &amp; from Edu- trip % summary'!AC160</f>
        <v>0</v>
      </c>
      <c r="AO155" s="260">
        <f t="shared" si="38"/>
        <v>0</v>
      </c>
      <c r="AP155" s="259">
        <f t="shared" si="39"/>
        <v>0</v>
      </c>
      <c r="AQ155" s="312">
        <f>'To &amp; from Edu- trip % summary'!AF160</f>
        <v>0</v>
      </c>
      <c r="AR155" s="314">
        <f>'To &amp; from Edu- trip % summary'!AH160</f>
        <v>0</v>
      </c>
      <c r="AS155" s="260">
        <f t="shared" si="40"/>
        <v>0</v>
      </c>
      <c r="AT155" s="259">
        <f t="shared" si="41"/>
        <v>0</v>
      </c>
      <c r="AU155" s="261"/>
      <c r="AV155" s="248"/>
      <c r="AW155" s="248"/>
      <c r="AX155" s="248"/>
      <c r="AY155" s="248"/>
    </row>
    <row r="156" spans="1:51" x14ac:dyDescent="0.2">
      <c r="A156" s="248"/>
      <c r="B156" s="248"/>
      <c r="C156" s="248"/>
      <c r="D156" s="248"/>
      <c r="E156" s="248"/>
      <c r="F156" s="248"/>
      <c r="G156" s="248"/>
      <c r="H156" s="248"/>
      <c r="I156" s="248"/>
      <c r="J156" s="248"/>
      <c r="K156" s="248"/>
      <c r="L156" s="248"/>
      <c r="M156" s="248"/>
      <c r="N156" s="248"/>
      <c r="O156" s="248"/>
      <c r="P156" s="248"/>
      <c r="Q156" s="296"/>
      <c r="R156" s="256">
        <f>'To &amp; from Edu- trip % summary'!B161</f>
        <v>0</v>
      </c>
      <c r="S156" s="313">
        <f>'To &amp; from Edu- trip % summary'!D161</f>
        <v>0</v>
      </c>
      <c r="T156" s="257">
        <f>'Non-survey input values'!$B$31</f>
        <v>175.56</v>
      </c>
      <c r="U156" s="258">
        <f t="shared" si="28"/>
        <v>0</v>
      </c>
      <c r="V156" s="259">
        <f t="shared" si="29"/>
        <v>0</v>
      </c>
      <c r="W156" s="312">
        <f>'To &amp; from Edu- trip % summary'!G161</f>
        <v>0</v>
      </c>
      <c r="X156" s="314">
        <f>'To &amp; from Edu- trip % summary'!I161</f>
        <v>0</v>
      </c>
      <c r="Y156" s="260">
        <f t="shared" si="30"/>
        <v>0</v>
      </c>
      <c r="Z156" s="259">
        <f t="shared" si="31"/>
        <v>0</v>
      </c>
      <c r="AA156" s="312">
        <f>'To &amp; from Edu- trip % summary'!L161</f>
        <v>0</v>
      </c>
      <c r="AB156" s="314">
        <f>'To &amp; from Edu- trip % summary'!N161</f>
        <v>0</v>
      </c>
      <c r="AC156" s="260">
        <f t="shared" si="32"/>
        <v>0</v>
      </c>
      <c r="AD156" s="259">
        <f t="shared" si="33"/>
        <v>0</v>
      </c>
      <c r="AE156" s="312">
        <f>'To &amp; from Edu- trip % summary'!Q161</f>
        <v>0</v>
      </c>
      <c r="AF156" s="314">
        <f>'To &amp; from Edu- trip % summary'!S161</f>
        <v>0</v>
      </c>
      <c r="AG156" s="260">
        <f t="shared" si="34"/>
        <v>0</v>
      </c>
      <c r="AH156" s="259">
        <f t="shared" si="35"/>
        <v>0</v>
      </c>
      <c r="AI156" s="312">
        <f>'To &amp; from Edu- trip % summary'!V161</f>
        <v>0</v>
      </c>
      <c r="AJ156" s="314">
        <f>'To &amp; from Edu- trip % summary'!X161</f>
        <v>0</v>
      </c>
      <c r="AK156" s="260">
        <f t="shared" si="36"/>
        <v>0</v>
      </c>
      <c r="AL156" s="259">
        <f t="shared" si="37"/>
        <v>0</v>
      </c>
      <c r="AM156" s="312">
        <f>'To &amp; from Edu- trip % summary'!AA161</f>
        <v>0</v>
      </c>
      <c r="AN156" s="314">
        <f>'To &amp; from Edu- trip % summary'!AC161</f>
        <v>0</v>
      </c>
      <c r="AO156" s="260">
        <f t="shared" si="38"/>
        <v>0</v>
      </c>
      <c r="AP156" s="259">
        <f t="shared" si="39"/>
        <v>0</v>
      </c>
      <c r="AQ156" s="312">
        <f>'To &amp; from Edu- trip % summary'!AF161</f>
        <v>0</v>
      </c>
      <c r="AR156" s="314">
        <f>'To &amp; from Edu- trip % summary'!AH161</f>
        <v>0</v>
      </c>
      <c r="AS156" s="260">
        <f t="shared" si="40"/>
        <v>0</v>
      </c>
      <c r="AT156" s="259">
        <f t="shared" si="41"/>
        <v>0</v>
      </c>
      <c r="AU156" s="261"/>
      <c r="AV156" s="248"/>
      <c r="AW156" s="248"/>
      <c r="AX156" s="248"/>
      <c r="AY156" s="248"/>
    </row>
    <row r="157" spans="1:51" x14ac:dyDescent="0.2">
      <c r="A157" s="248"/>
      <c r="B157" s="248"/>
      <c r="C157" s="248"/>
      <c r="D157" s="248"/>
      <c r="E157" s="248"/>
      <c r="F157" s="248"/>
      <c r="G157" s="248"/>
      <c r="H157" s="248"/>
      <c r="I157" s="248"/>
      <c r="J157" s="248"/>
      <c r="K157" s="248"/>
      <c r="L157" s="248"/>
      <c r="M157" s="248"/>
      <c r="N157" s="248"/>
      <c r="O157" s="248"/>
      <c r="P157" s="248"/>
      <c r="Q157" s="296"/>
      <c r="R157" s="256">
        <f>'To &amp; from Edu- trip % summary'!B162</f>
        <v>0</v>
      </c>
      <c r="S157" s="313">
        <f>'To &amp; from Edu- trip % summary'!D162</f>
        <v>0</v>
      </c>
      <c r="T157" s="257">
        <f>'Non-survey input values'!$B$31</f>
        <v>175.56</v>
      </c>
      <c r="U157" s="258">
        <f t="shared" si="28"/>
        <v>0</v>
      </c>
      <c r="V157" s="259">
        <f t="shared" si="29"/>
        <v>0</v>
      </c>
      <c r="W157" s="312">
        <f>'To &amp; from Edu- trip % summary'!G162</f>
        <v>0</v>
      </c>
      <c r="X157" s="314">
        <f>'To &amp; from Edu- trip % summary'!I162</f>
        <v>0</v>
      </c>
      <c r="Y157" s="260">
        <f t="shared" si="30"/>
        <v>0</v>
      </c>
      <c r="Z157" s="259">
        <f t="shared" si="31"/>
        <v>0</v>
      </c>
      <c r="AA157" s="312">
        <f>'To &amp; from Edu- trip % summary'!L162</f>
        <v>0</v>
      </c>
      <c r="AB157" s="314">
        <f>'To &amp; from Edu- trip % summary'!N162</f>
        <v>0</v>
      </c>
      <c r="AC157" s="260">
        <f t="shared" si="32"/>
        <v>0</v>
      </c>
      <c r="AD157" s="259">
        <f t="shared" si="33"/>
        <v>0</v>
      </c>
      <c r="AE157" s="312">
        <f>'To &amp; from Edu- trip % summary'!Q162</f>
        <v>0</v>
      </c>
      <c r="AF157" s="314">
        <f>'To &amp; from Edu- trip % summary'!S162</f>
        <v>0</v>
      </c>
      <c r="AG157" s="260">
        <f t="shared" si="34"/>
        <v>0</v>
      </c>
      <c r="AH157" s="259">
        <f t="shared" si="35"/>
        <v>0</v>
      </c>
      <c r="AI157" s="312">
        <f>'To &amp; from Edu- trip % summary'!V162</f>
        <v>0</v>
      </c>
      <c r="AJ157" s="314">
        <f>'To &amp; from Edu- trip % summary'!X162</f>
        <v>0</v>
      </c>
      <c r="AK157" s="260">
        <f t="shared" si="36"/>
        <v>0</v>
      </c>
      <c r="AL157" s="259">
        <f t="shared" si="37"/>
        <v>0</v>
      </c>
      <c r="AM157" s="312">
        <f>'To &amp; from Edu- trip % summary'!AA162</f>
        <v>0</v>
      </c>
      <c r="AN157" s="314">
        <f>'To &amp; from Edu- trip % summary'!AC162</f>
        <v>0</v>
      </c>
      <c r="AO157" s="260">
        <f t="shared" si="38"/>
        <v>0</v>
      </c>
      <c r="AP157" s="259">
        <f t="shared" si="39"/>
        <v>0</v>
      </c>
      <c r="AQ157" s="312">
        <f>'To &amp; from Edu- trip % summary'!AF162</f>
        <v>0</v>
      </c>
      <c r="AR157" s="314">
        <f>'To &amp; from Edu- trip % summary'!AH162</f>
        <v>0</v>
      </c>
      <c r="AS157" s="260">
        <f t="shared" si="40"/>
        <v>0</v>
      </c>
      <c r="AT157" s="259">
        <f t="shared" si="41"/>
        <v>0</v>
      </c>
      <c r="AU157" s="261"/>
      <c r="AV157" s="248"/>
      <c r="AW157" s="248"/>
      <c r="AX157" s="248"/>
      <c r="AY157" s="248"/>
    </row>
    <row r="158" spans="1:51" x14ac:dyDescent="0.2">
      <c r="A158" s="248"/>
      <c r="B158" s="248"/>
      <c r="C158" s="248"/>
      <c r="D158" s="248"/>
      <c r="E158" s="248"/>
      <c r="F158" s="248"/>
      <c r="G158" s="248"/>
      <c r="H158" s="248"/>
      <c r="I158" s="248"/>
      <c r="J158" s="248"/>
      <c r="K158" s="248"/>
      <c r="L158" s="248"/>
      <c r="M158" s="248"/>
      <c r="N158" s="248"/>
      <c r="O158" s="248"/>
      <c r="P158" s="248"/>
      <c r="Q158" s="296"/>
      <c r="R158" s="256">
        <f>'To &amp; from Edu- trip % summary'!B163</f>
        <v>0</v>
      </c>
      <c r="S158" s="313">
        <f>'To &amp; from Edu- trip % summary'!D163</f>
        <v>0</v>
      </c>
      <c r="T158" s="257">
        <f>'Non-survey input values'!$B$31</f>
        <v>175.56</v>
      </c>
      <c r="U158" s="258">
        <f t="shared" si="28"/>
        <v>0</v>
      </c>
      <c r="V158" s="259">
        <f t="shared" si="29"/>
        <v>0</v>
      </c>
      <c r="W158" s="312">
        <f>'To &amp; from Edu- trip % summary'!G163</f>
        <v>0</v>
      </c>
      <c r="X158" s="314">
        <f>'To &amp; from Edu- trip % summary'!I163</f>
        <v>0</v>
      </c>
      <c r="Y158" s="260">
        <f t="shared" si="30"/>
        <v>0</v>
      </c>
      <c r="Z158" s="259">
        <f t="shared" si="31"/>
        <v>0</v>
      </c>
      <c r="AA158" s="312">
        <f>'To &amp; from Edu- trip % summary'!L163</f>
        <v>0</v>
      </c>
      <c r="AB158" s="314">
        <f>'To &amp; from Edu- trip % summary'!N163</f>
        <v>0</v>
      </c>
      <c r="AC158" s="260">
        <f t="shared" si="32"/>
        <v>0</v>
      </c>
      <c r="AD158" s="259">
        <f t="shared" si="33"/>
        <v>0</v>
      </c>
      <c r="AE158" s="312">
        <f>'To &amp; from Edu- trip % summary'!Q163</f>
        <v>0</v>
      </c>
      <c r="AF158" s="314">
        <f>'To &amp; from Edu- trip % summary'!S163</f>
        <v>0</v>
      </c>
      <c r="AG158" s="260">
        <f t="shared" si="34"/>
        <v>0</v>
      </c>
      <c r="AH158" s="259">
        <f t="shared" si="35"/>
        <v>0</v>
      </c>
      <c r="AI158" s="312">
        <f>'To &amp; from Edu- trip % summary'!V163</f>
        <v>0</v>
      </c>
      <c r="AJ158" s="314">
        <f>'To &amp; from Edu- trip % summary'!X163</f>
        <v>0</v>
      </c>
      <c r="AK158" s="260">
        <f t="shared" si="36"/>
        <v>0</v>
      </c>
      <c r="AL158" s="259">
        <f t="shared" si="37"/>
        <v>0</v>
      </c>
      <c r="AM158" s="312">
        <f>'To &amp; from Edu- trip % summary'!AA163</f>
        <v>0</v>
      </c>
      <c r="AN158" s="314">
        <f>'To &amp; from Edu- trip % summary'!AC163</f>
        <v>0</v>
      </c>
      <c r="AO158" s="260">
        <f t="shared" si="38"/>
        <v>0</v>
      </c>
      <c r="AP158" s="259">
        <f t="shared" si="39"/>
        <v>0</v>
      </c>
      <c r="AQ158" s="312">
        <f>'To &amp; from Edu- trip % summary'!AF163</f>
        <v>0</v>
      </c>
      <c r="AR158" s="314">
        <f>'To &amp; from Edu- trip % summary'!AH163</f>
        <v>0</v>
      </c>
      <c r="AS158" s="260">
        <f t="shared" si="40"/>
        <v>0</v>
      </c>
      <c r="AT158" s="259">
        <f t="shared" si="41"/>
        <v>0</v>
      </c>
      <c r="AU158" s="261"/>
      <c r="AV158" s="248"/>
      <c r="AW158" s="248"/>
      <c r="AX158" s="248"/>
      <c r="AY158" s="248"/>
    </row>
    <row r="159" spans="1:51" x14ac:dyDescent="0.2">
      <c r="A159" s="248"/>
      <c r="B159" s="248"/>
      <c r="C159" s="248"/>
      <c r="D159" s="248"/>
      <c r="E159" s="248"/>
      <c r="F159" s="248"/>
      <c r="G159" s="248"/>
      <c r="H159" s="248"/>
      <c r="I159" s="248"/>
      <c r="J159" s="248"/>
      <c r="K159" s="248"/>
      <c r="L159" s="248"/>
      <c r="M159" s="248"/>
      <c r="N159" s="248"/>
      <c r="O159" s="248"/>
      <c r="P159" s="248"/>
      <c r="Q159" s="296"/>
      <c r="R159" s="256">
        <f>'To &amp; from Edu- trip % summary'!B164</f>
        <v>0</v>
      </c>
      <c r="S159" s="313">
        <f>'To &amp; from Edu- trip % summary'!D164</f>
        <v>0</v>
      </c>
      <c r="T159" s="257">
        <f>'Non-survey input values'!$B$31</f>
        <v>175.56</v>
      </c>
      <c r="U159" s="258">
        <f t="shared" si="28"/>
        <v>0</v>
      </c>
      <c r="V159" s="259">
        <f t="shared" si="29"/>
        <v>0</v>
      </c>
      <c r="W159" s="312">
        <f>'To &amp; from Edu- trip % summary'!G164</f>
        <v>0</v>
      </c>
      <c r="X159" s="314">
        <f>'To &amp; from Edu- trip % summary'!I164</f>
        <v>0</v>
      </c>
      <c r="Y159" s="260">
        <f t="shared" si="30"/>
        <v>0</v>
      </c>
      <c r="Z159" s="259">
        <f t="shared" si="31"/>
        <v>0</v>
      </c>
      <c r="AA159" s="312">
        <f>'To &amp; from Edu- trip % summary'!L164</f>
        <v>0</v>
      </c>
      <c r="AB159" s="314">
        <f>'To &amp; from Edu- trip % summary'!N164</f>
        <v>0</v>
      </c>
      <c r="AC159" s="260">
        <f t="shared" si="32"/>
        <v>0</v>
      </c>
      <c r="AD159" s="259">
        <f t="shared" si="33"/>
        <v>0</v>
      </c>
      <c r="AE159" s="312">
        <f>'To &amp; from Edu- trip % summary'!Q164</f>
        <v>0</v>
      </c>
      <c r="AF159" s="314">
        <f>'To &amp; from Edu- trip % summary'!S164</f>
        <v>0</v>
      </c>
      <c r="AG159" s="260">
        <f t="shared" si="34"/>
        <v>0</v>
      </c>
      <c r="AH159" s="259">
        <f t="shared" si="35"/>
        <v>0</v>
      </c>
      <c r="AI159" s="312">
        <f>'To &amp; from Edu- trip % summary'!V164</f>
        <v>0</v>
      </c>
      <c r="AJ159" s="314">
        <f>'To &amp; from Edu- trip % summary'!X164</f>
        <v>0</v>
      </c>
      <c r="AK159" s="260">
        <f t="shared" si="36"/>
        <v>0</v>
      </c>
      <c r="AL159" s="259">
        <f t="shared" si="37"/>
        <v>0</v>
      </c>
      <c r="AM159" s="312">
        <f>'To &amp; from Edu- trip % summary'!AA164</f>
        <v>0</v>
      </c>
      <c r="AN159" s="314">
        <f>'To &amp; from Edu- trip % summary'!AC164</f>
        <v>0</v>
      </c>
      <c r="AO159" s="260">
        <f t="shared" si="38"/>
        <v>0</v>
      </c>
      <c r="AP159" s="259">
        <f t="shared" si="39"/>
        <v>0</v>
      </c>
      <c r="AQ159" s="312">
        <f>'To &amp; from Edu- trip % summary'!AF164</f>
        <v>0</v>
      </c>
      <c r="AR159" s="314">
        <f>'To &amp; from Edu- trip % summary'!AH164</f>
        <v>0</v>
      </c>
      <c r="AS159" s="260">
        <f t="shared" si="40"/>
        <v>0</v>
      </c>
      <c r="AT159" s="259">
        <f t="shared" si="41"/>
        <v>0</v>
      </c>
      <c r="AU159" s="261"/>
      <c r="AV159" s="248"/>
      <c r="AW159" s="248"/>
      <c r="AX159" s="248"/>
      <c r="AY159" s="248"/>
    </row>
    <row r="160" spans="1:51" x14ac:dyDescent="0.2">
      <c r="A160" s="248"/>
      <c r="B160" s="248"/>
      <c r="C160" s="248"/>
      <c r="D160" s="248"/>
      <c r="E160" s="248"/>
      <c r="F160" s="248"/>
      <c r="G160" s="248"/>
      <c r="H160" s="248"/>
      <c r="I160" s="248"/>
      <c r="J160" s="248"/>
      <c r="K160" s="248"/>
      <c r="L160" s="248"/>
      <c r="M160" s="248"/>
      <c r="N160" s="248"/>
      <c r="O160" s="248"/>
      <c r="P160" s="248"/>
      <c r="Q160" s="296"/>
      <c r="R160" s="256">
        <f>'To &amp; from Edu- trip % summary'!B165</f>
        <v>0</v>
      </c>
      <c r="S160" s="313">
        <f>'To &amp; from Edu- trip % summary'!D165</f>
        <v>0</v>
      </c>
      <c r="T160" s="257">
        <f>'Non-survey input values'!$B$31</f>
        <v>175.56</v>
      </c>
      <c r="U160" s="258">
        <f t="shared" si="28"/>
        <v>0</v>
      </c>
      <c r="V160" s="259">
        <f t="shared" si="29"/>
        <v>0</v>
      </c>
      <c r="W160" s="312">
        <f>'To &amp; from Edu- trip % summary'!G165</f>
        <v>0</v>
      </c>
      <c r="X160" s="314">
        <f>'To &amp; from Edu- trip % summary'!I165</f>
        <v>0</v>
      </c>
      <c r="Y160" s="260">
        <f t="shared" si="30"/>
        <v>0</v>
      </c>
      <c r="Z160" s="259">
        <f t="shared" si="31"/>
        <v>0</v>
      </c>
      <c r="AA160" s="312">
        <f>'To &amp; from Edu- trip % summary'!L165</f>
        <v>0</v>
      </c>
      <c r="AB160" s="314">
        <f>'To &amp; from Edu- trip % summary'!N165</f>
        <v>0</v>
      </c>
      <c r="AC160" s="260">
        <f t="shared" si="32"/>
        <v>0</v>
      </c>
      <c r="AD160" s="259">
        <f t="shared" si="33"/>
        <v>0</v>
      </c>
      <c r="AE160" s="312">
        <f>'To &amp; from Edu- trip % summary'!Q165</f>
        <v>0</v>
      </c>
      <c r="AF160" s="314">
        <f>'To &amp; from Edu- trip % summary'!S165</f>
        <v>0</v>
      </c>
      <c r="AG160" s="260">
        <f t="shared" si="34"/>
        <v>0</v>
      </c>
      <c r="AH160" s="259">
        <f t="shared" si="35"/>
        <v>0</v>
      </c>
      <c r="AI160" s="312">
        <f>'To &amp; from Edu- trip % summary'!V165</f>
        <v>0</v>
      </c>
      <c r="AJ160" s="314">
        <f>'To &amp; from Edu- trip % summary'!X165</f>
        <v>0</v>
      </c>
      <c r="AK160" s="260">
        <f t="shared" si="36"/>
        <v>0</v>
      </c>
      <c r="AL160" s="259">
        <f t="shared" si="37"/>
        <v>0</v>
      </c>
      <c r="AM160" s="312">
        <f>'To &amp; from Edu- trip % summary'!AA165</f>
        <v>0</v>
      </c>
      <c r="AN160" s="314">
        <f>'To &amp; from Edu- trip % summary'!AC165</f>
        <v>0</v>
      </c>
      <c r="AO160" s="260">
        <f t="shared" si="38"/>
        <v>0</v>
      </c>
      <c r="AP160" s="259">
        <f t="shared" si="39"/>
        <v>0</v>
      </c>
      <c r="AQ160" s="312">
        <f>'To &amp; from Edu- trip % summary'!AF165</f>
        <v>0</v>
      </c>
      <c r="AR160" s="314">
        <f>'To &amp; from Edu- trip % summary'!AH165</f>
        <v>0</v>
      </c>
      <c r="AS160" s="260">
        <f t="shared" si="40"/>
        <v>0</v>
      </c>
      <c r="AT160" s="259">
        <f t="shared" si="41"/>
        <v>0</v>
      </c>
      <c r="AU160" s="261"/>
      <c r="AV160" s="248"/>
      <c r="AW160" s="248"/>
      <c r="AX160" s="248"/>
      <c r="AY160" s="248"/>
    </row>
    <row r="161" spans="1:51" x14ac:dyDescent="0.2">
      <c r="A161" s="248"/>
      <c r="B161" s="248"/>
      <c r="C161" s="248"/>
      <c r="D161" s="248"/>
      <c r="E161" s="248"/>
      <c r="F161" s="248"/>
      <c r="G161" s="248"/>
      <c r="H161" s="248"/>
      <c r="I161" s="248"/>
      <c r="J161" s="248"/>
      <c r="K161" s="248"/>
      <c r="L161" s="248"/>
      <c r="M161" s="248"/>
      <c r="N161" s="248"/>
      <c r="O161" s="248"/>
      <c r="P161" s="248"/>
      <c r="Q161" s="296"/>
      <c r="R161" s="256">
        <f>'To &amp; from Edu- trip % summary'!B166</f>
        <v>0</v>
      </c>
      <c r="S161" s="313">
        <f>'To &amp; from Edu- trip % summary'!D166</f>
        <v>0</v>
      </c>
      <c r="T161" s="257">
        <f>'Non-survey input values'!$B$31</f>
        <v>175.56</v>
      </c>
      <c r="U161" s="258">
        <f t="shared" si="28"/>
        <v>0</v>
      </c>
      <c r="V161" s="259">
        <f t="shared" si="29"/>
        <v>0</v>
      </c>
      <c r="W161" s="312">
        <f>'To &amp; from Edu- trip % summary'!G166</f>
        <v>0</v>
      </c>
      <c r="X161" s="314">
        <f>'To &amp; from Edu- trip % summary'!I166</f>
        <v>0</v>
      </c>
      <c r="Y161" s="260">
        <f t="shared" si="30"/>
        <v>0</v>
      </c>
      <c r="Z161" s="259">
        <f t="shared" si="31"/>
        <v>0</v>
      </c>
      <c r="AA161" s="312">
        <f>'To &amp; from Edu- trip % summary'!L166</f>
        <v>0</v>
      </c>
      <c r="AB161" s="314">
        <f>'To &amp; from Edu- trip % summary'!N166</f>
        <v>0</v>
      </c>
      <c r="AC161" s="260">
        <f t="shared" si="32"/>
        <v>0</v>
      </c>
      <c r="AD161" s="259">
        <f t="shared" si="33"/>
        <v>0</v>
      </c>
      <c r="AE161" s="312">
        <f>'To &amp; from Edu- trip % summary'!Q166</f>
        <v>0</v>
      </c>
      <c r="AF161" s="314">
        <f>'To &amp; from Edu- trip % summary'!S166</f>
        <v>0</v>
      </c>
      <c r="AG161" s="260">
        <f t="shared" si="34"/>
        <v>0</v>
      </c>
      <c r="AH161" s="259">
        <f t="shared" si="35"/>
        <v>0</v>
      </c>
      <c r="AI161" s="312">
        <f>'To &amp; from Edu- trip % summary'!V166</f>
        <v>0</v>
      </c>
      <c r="AJ161" s="314">
        <f>'To &amp; from Edu- trip % summary'!X166</f>
        <v>0</v>
      </c>
      <c r="AK161" s="260">
        <f t="shared" si="36"/>
        <v>0</v>
      </c>
      <c r="AL161" s="259">
        <f t="shared" si="37"/>
        <v>0</v>
      </c>
      <c r="AM161" s="312">
        <f>'To &amp; from Edu- trip % summary'!AA166</f>
        <v>0</v>
      </c>
      <c r="AN161" s="314">
        <f>'To &amp; from Edu- trip % summary'!AC166</f>
        <v>0</v>
      </c>
      <c r="AO161" s="260">
        <f t="shared" si="38"/>
        <v>0</v>
      </c>
      <c r="AP161" s="259">
        <f t="shared" si="39"/>
        <v>0</v>
      </c>
      <c r="AQ161" s="312">
        <f>'To &amp; from Edu- trip % summary'!AF166</f>
        <v>0</v>
      </c>
      <c r="AR161" s="314">
        <f>'To &amp; from Edu- trip % summary'!AH166</f>
        <v>0</v>
      </c>
      <c r="AS161" s="260">
        <f t="shared" si="40"/>
        <v>0</v>
      </c>
      <c r="AT161" s="259">
        <f t="shared" si="41"/>
        <v>0</v>
      </c>
      <c r="AU161" s="261"/>
      <c r="AV161" s="248"/>
      <c r="AW161" s="248"/>
      <c r="AX161" s="248"/>
      <c r="AY161" s="248"/>
    </row>
    <row r="162" spans="1:51" x14ac:dyDescent="0.2">
      <c r="A162" s="248"/>
      <c r="B162" s="248"/>
      <c r="C162" s="248"/>
      <c r="D162" s="248"/>
      <c r="E162" s="248"/>
      <c r="F162" s="248"/>
      <c r="G162" s="248"/>
      <c r="H162" s="248"/>
      <c r="I162" s="248"/>
      <c r="J162" s="248"/>
      <c r="K162" s="248"/>
      <c r="L162" s="248"/>
      <c r="M162" s="248"/>
      <c r="N162" s="248"/>
      <c r="O162" s="248"/>
      <c r="P162" s="248"/>
      <c r="Q162" s="296"/>
      <c r="R162" s="256">
        <f>'To &amp; from Edu- trip % summary'!B167</f>
        <v>0</v>
      </c>
      <c r="S162" s="313">
        <f>'To &amp; from Edu- trip % summary'!D167</f>
        <v>0</v>
      </c>
      <c r="T162" s="257">
        <f>'Non-survey input values'!$B$31</f>
        <v>175.56</v>
      </c>
      <c r="U162" s="258">
        <f t="shared" si="28"/>
        <v>0</v>
      </c>
      <c r="V162" s="259">
        <f t="shared" si="29"/>
        <v>0</v>
      </c>
      <c r="W162" s="312">
        <f>'To &amp; from Edu- trip % summary'!G167</f>
        <v>0</v>
      </c>
      <c r="X162" s="314">
        <f>'To &amp; from Edu- trip % summary'!I167</f>
        <v>0</v>
      </c>
      <c r="Y162" s="260">
        <f t="shared" si="30"/>
        <v>0</v>
      </c>
      <c r="Z162" s="259">
        <f t="shared" si="31"/>
        <v>0</v>
      </c>
      <c r="AA162" s="312">
        <f>'To &amp; from Edu- trip % summary'!L167</f>
        <v>0</v>
      </c>
      <c r="AB162" s="314">
        <f>'To &amp; from Edu- trip % summary'!N167</f>
        <v>0</v>
      </c>
      <c r="AC162" s="260">
        <f t="shared" si="32"/>
        <v>0</v>
      </c>
      <c r="AD162" s="259">
        <f t="shared" si="33"/>
        <v>0</v>
      </c>
      <c r="AE162" s="312">
        <f>'To &amp; from Edu- trip % summary'!Q167</f>
        <v>0</v>
      </c>
      <c r="AF162" s="314">
        <f>'To &amp; from Edu- trip % summary'!S167</f>
        <v>0</v>
      </c>
      <c r="AG162" s="260">
        <f t="shared" si="34"/>
        <v>0</v>
      </c>
      <c r="AH162" s="259">
        <f t="shared" si="35"/>
        <v>0</v>
      </c>
      <c r="AI162" s="312">
        <f>'To &amp; from Edu- trip % summary'!V167</f>
        <v>0</v>
      </c>
      <c r="AJ162" s="314">
        <f>'To &amp; from Edu- trip % summary'!X167</f>
        <v>0</v>
      </c>
      <c r="AK162" s="260">
        <f t="shared" si="36"/>
        <v>0</v>
      </c>
      <c r="AL162" s="259">
        <f t="shared" si="37"/>
        <v>0</v>
      </c>
      <c r="AM162" s="312">
        <f>'To &amp; from Edu- trip % summary'!AA167</f>
        <v>0</v>
      </c>
      <c r="AN162" s="314">
        <f>'To &amp; from Edu- trip % summary'!AC167</f>
        <v>0</v>
      </c>
      <c r="AO162" s="260">
        <f t="shared" si="38"/>
        <v>0</v>
      </c>
      <c r="AP162" s="259">
        <f t="shared" si="39"/>
        <v>0</v>
      </c>
      <c r="AQ162" s="312">
        <f>'To &amp; from Edu- trip % summary'!AF167</f>
        <v>0</v>
      </c>
      <c r="AR162" s="314">
        <f>'To &amp; from Edu- trip % summary'!AH167</f>
        <v>0</v>
      </c>
      <c r="AS162" s="260">
        <f t="shared" si="40"/>
        <v>0</v>
      </c>
      <c r="AT162" s="259">
        <f t="shared" si="41"/>
        <v>0</v>
      </c>
      <c r="AU162" s="261"/>
      <c r="AV162" s="248"/>
      <c r="AW162" s="248"/>
      <c r="AX162" s="248"/>
      <c r="AY162" s="248"/>
    </row>
    <row r="163" spans="1:51" x14ac:dyDescent="0.2">
      <c r="A163" s="248"/>
      <c r="B163" s="248"/>
      <c r="C163" s="248"/>
      <c r="D163" s="248"/>
      <c r="E163" s="248"/>
      <c r="F163" s="248"/>
      <c r="G163" s="248"/>
      <c r="H163" s="248"/>
      <c r="I163" s="248"/>
      <c r="J163" s="248"/>
      <c r="K163" s="248"/>
      <c r="L163" s="248"/>
      <c r="M163" s="248"/>
      <c r="N163" s="248"/>
      <c r="O163" s="248"/>
      <c r="P163" s="248"/>
      <c r="Q163" s="296"/>
      <c r="R163" s="256">
        <f>'To &amp; from Edu- trip % summary'!B168</f>
        <v>0</v>
      </c>
      <c r="S163" s="313">
        <f>'To &amp; from Edu- trip % summary'!D168</f>
        <v>0</v>
      </c>
      <c r="T163" s="257">
        <f>'Non-survey input values'!$B$31</f>
        <v>175.56</v>
      </c>
      <c r="U163" s="258">
        <f t="shared" si="28"/>
        <v>0</v>
      </c>
      <c r="V163" s="259">
        <f t="shared" si="29"/>
        <v>0</v>
      </c>
      <c r="W163" s="312">
        <f>'To &amp; from Edu- trip % summary'!G168</f>
        <v>0</v>
      </c>
      <c r="X163" s="314">
        <f>'To &amp; from Edu- trip % summary'!I168</f>
        <v>0</v>
      </c>
      <c r="Y163" s="260">
        <f t="shared" si="30"/>
        <v>0</v>
      </c>
      <c r="Z163" s="259">
        <f t="shared" si="31"/>
        <v>0</v>
      </c>
      <c r="AA163" s="312">
        <f>'To &amp; from Edu- trip % summary'!L168</f>
        <v>0</v>
      </c>
      <c r="AB163" s="314">
        <f>'To &amp; from Edu- trip % summary'!N168</f>
        <v>0</v>
      </c>
      <c r="AC163" s="260">
        <f t="shared" si="32"/>
        <v>0</v>
      </c>
      <c r="AD163" s="259">
        <f t="shared" si="33"/>
        <v>0</v>
      </c>
      <c r="AE163" s="312">
        <f>'To &amp; from Edu- trip % summary'!Q168</f>
        <v>0</v>
      </c>
      <c r="AF163" s="314">
        <f>'To &amp; from Edu- trip % summary'!S168</f>
        <v>0</v>
      </c>
      <c r="AG163" s="260">
        <f t="shared" si="34"/>
        <v>0</v>
      </c>
      <c r="AH163" s="259">
        <f t="shared" si="35"/>
        <v>0</v>
      </c>
      <c r="AI163" s="312">
        <f>'To &amp; from Edu- trip % summary'!V168</f>
        <v>0</v>
      </c>
      <c r="AJ163" s="314">
        <f>'To &amp; from Edu- trip % summary'!X168</f>
        <v>0</v>
      </c>
      <c r="AK163" s="260">
        <f t="shared" si="36"/>
        <v>0</v>
      </c>
      <c r="AL163" s="259">
        <f t="shared" si="37"/>
        <v>0</v>
      </c>
      <c r="AM163" s="312">
        <f>'To &amp; from Edu- trip % summary'!AA168</f>
        <v>0</v>
      </c>
      <c r="AN163" s="314">
        <f>'To &amp; from Edu- trip % summary'!AC168</f>
        <v>0</v>
      </c>
      <c r="AO163" s="260">
        <f t="shared" si="38"/>
        <v>0</v>
      </c>
      <c r="AP163" s="259">
        <f t="shared" si="39"/>
        <v>0</v>
      </c>
      <c r="AQ163" s="312">
        <f>'To &amp; from Edu- trip % summary'!AF168</f>
        <v>0</v>
      </c>
      <c r="AR163" s="314">
        <f>'To &amp; from Edu- trip % summary'!AH168</f>
        <v>0</v>
      </c>
      <c r="AS163" s="260">
        <f t="shared" si="40"/>
        <v>0</v>
      </c>
      <c r="AT163" s="259">
        <f t="shared" si="41"/>
        <v>0</v>
      </c>
      <c r="AU163" s="261"/>
      <c r="AV163" s="248"/>
      <c r="AW163" s="248"/>
      <c r="AX163" s="248"/>
      <c r="AY163" s="248"/>
    </row>
    <row r="164" spans="1:51" x14ac:dyDescent="0.2">
      <c r="A164" s="248"/>
      <c r="B164" s="248"/>
      <c r="C164" s="248"/>
      <c r="D164" s="248"/>
      <c r="E164" s="248"/>
      <c r="F164" s="248"/>
      <c r="G164" s="248"/>
      <c r="H164" s="248"/>
      <c r="I164" s="248"/>
      <c r="J164" s="248"/>
      <c r="K164" s="248"/>
      <c r="L164" s="248"/>
      <c r="M164" s="248"/>
      <c r="N164" s="248"/>
      <c r="O164" s="248"/>
      <c r="P164" s="248"/>
      <c r="Q164" s="296"/>
      <c r="R164" s="256">
        <f>'To &amp; from Edu- trip % summary'!B169</f>
        <v>0</v>
      </c>
      <c r="S164" s="313">
        <f>'To &amp; from Edu- trip % summary'!D169</f>
        <v>0</v>
      </c>
      <c r="T164" s="257">
        <f>'Non-survey input values'!$B$31</f>
        <v>175.56</v>
      </c>
      <c r="U164" s="258">
        <f t="shared" si="28"/>
        <v>0</v>
      </c>
      <c r="V164" s="259">
        <f t="shared" si="29"/>
        <v>0</v>
      </c>
      <c r="W164" s="312">
        <f>'To &amp; from Edu- trip % summary'!G169</f>
        <v>0</v>
      </c>
      <c r="X164" s="314">
        <f>'To &amp; from Edu- trip % summary'!I169</f>
        <v>0</v>
      </c>
      <c r="Y164" s="260">
        <f t="shared" si="30"/>
        <v>0</v>
      </c>
      <c r="Z164" s="259">
        <f t="shared" si="31"/>
        <v>0</v>
      </c>
      <c r="AA164" s="312">
        <f>'To &amp; from Edu- trip % summary'!L169</f>
        <v>0</v>
      </c>
      <c r="AB164" s="314">
        <f>'To &amp; from Edu- trip % summary'!N169</f>
        <v>0</v>
      </c>
      <c r="AC164" s="260">
        <f t="shared" si="32"/>
        <v>0</v>
      </c>
      <c r="AD164" s="259">
        <f t="shared" si="33"/>
        <v>0</v>
      </c>
      <c r="AE164" s="312">
        <f>'To &amp; from Edu- trip % summary'!Q169</f>
        <v>0</v>
      </c>
      <c r="AF164" s="314">
        <f>'To &amp; from Edu- trip % summary'!S169</f>
        <v>0</v>
      </c>
      <c r="AG164" s="260">
        <f t="shared" si="34"/>
        <v>0</v>
      </c>
      <c r="AH164" s="259">
        <f t="shared" si="35"/>
        <v>0</v>
      </c>
      <c r="AI164" s="312">
        <f>'To &amp; from Edu- trip % summary'!V169</f>
        <v>0</v>
      </c>
      <c r="AJ164" s="314">
        <f>'To &amp; from Edu- trip % summary'!X169</f>
        <v>0</v>
      </c>
      <c r="AK164" s="260">
        <f t="shared" si="36"/>
        <v>0</v>
      </c>
      <c r="AL164" s="259">
        <f t="shared" si="37"/>
        <v>0</v>
      </c>
      <c r="AM164" s="312">
        <f>'To &amp; from Edu- trip % summary'!AA169</f>
        <v>0</v>
      </c>
      <c r="AN164" s="314">
        <f>'To &amp; from Edu- trip % summary'!AC169</f>
        <v>0</v>
      </c>
      <c r="AO164" s="260">
        <f t="shared" si="38"/>
        <v>0</v>
      </c>
      <c r="AP164" s="259">
        <f t="shared" si="39"/>
        <v>0</v>
      </c>
      <c r="AQ164" s="312">
        <f>'To &amp; from Edu- trip % summary'!AF169</f>
        <v>0</v>
      </c>
      <c r="AR164" s="314">
        <f>'To &amp; from Edu- trip % summary'!AH169</f>
        <v>0</v>
      </c>
      <c r="AS164" s="260">
        <f t="shared" si="40"/>
        <v>0</v>
      </c>
      <c r="AT164" s="259">
        <f t="shared" si="41"/>
        <v>0</v>
      </c>
      <c r="AU164" s="261"/>
      <c r="AV164" s="248"/>
      <c r="AW164" s="248"/>
      <c r="AX164" s="248"/>
      <c r="AY164" s="248"/>
    </row>
    <row r="165" spans="1:51" x14ac:dyDescent="0.2">
      <c r="A165" s="248"/>
      <c r="B165" s="248"/>
      <c r="C165" s="248"/>
      <c r="D165" s="248"/>
      <c r="E165" s="248"/>
      <c r="F165" s="248"/>
      <c r="G165" s="248"/>
      <c r="H165" s="248"/>
      <c r="I165" s="248"/>
      <c r="J165" s="248"/>
      <c r="K165" s="248"/>
      <c r="L165" s="248"/>
      <c r="M165" s="248"/>
      <c r="N165" s="248"/>
      <c r="O165" s="248"/>
      <c r="P165" s="248"/>
      <c r="Q165" s="296"/>
      <c r="R165" s="256">
        <f>'To &amp; from Edu- trip % summary'!B170</f>
        <v>0</v>
      </c>
      <c r="S165" s="313">
        <f>'To &amp; from Edu- trip % summary'!D170</f>
        <v>0</v>
      </c>
      <c r="T165" s="257">
        <f>'Non-survey input values'!$B$31</f>
        <v>175.56</v>
      </c>
      <c r="U165" s="258">
        <f t="shared" si="28"/>
        <v>0</v>
      </c>
      <c r="V165" s="259">
        <f t="shared" si="29"/>
        <v>0</v>
      </c>
      <c r="W165" s="312">
        <f>'To &amp; from Edu- trip % summary'!G170</f>
        <v>0</v>
      </c>
      <c r="X165" s="314">
        <f>'To &amp; from Edu- trip % summary'!I170</f>
        <v>0</v>
      </c>
      <c r="Y165" s="260">
        <f t="shared" si="30"/>
        <v>0</v>
      </c>
      <c r="Z165" s="259">
        <f t="shared" si="31"/>
        <v>0</v>
      </c>
      <c r="AA165" s="312">
        <f>'To &amp; from Edu- trip % summary'!L170</f>
        <v>0</v>
      </c>
      <c r="AB165" s="314">
        <f>'To &amp; from Edu- trip % summary'!N170</f>
        <v>0</v>
      </c>
      <c r="AC165" s="260">
        <f t="shared" si="32"/>
        <v>0</v>
      </c>
      <c r="AD165" s="259">
        <f t="shared" si="33"/>
        <v>0</v>
      </c>
      <c r="AE165" s="312">
        <f>'To &amp; from Edu- trip % summary'!Q170</f>
        <v>0</v>
      </c>
      <c r="AF165" s="314">
        <f>'To &amp; from Edu- trip % summary'!S170</f>
        <v>0</v>
      </c>
      <c r="AG165" s="260">
        <f t="shared" si="34"/>
        <v>0</v>
      </c>
      <c r="AH165" s="259">
        <f t="shared" si="35"/>
        <v>0</v>
      </c>
      <c r="AI165" s="312">
        <f>'To &amp; from Edu- trip % summary'!V170</f>
        <v>0</v>
      </c>
      <c r="AJ165" s="314">
        <f>'To &amp; from Edu- trip % summary'!X170</f>
        <v>0</v>
      </c>
      <c r="AK165" s="260">
        <f t="shared" si="36"/>
        <v>0</v>
      </c>
      <c r="AL165" s="259">
        <f t="shared" si="37"/>
        <v>0</v>
      </c>
      <c r="AM165" s="312">
        <f>'To &amp; from Edu- trip % summary'!AA170</f>
        <v>0</v>
      </c>
      <c r="AN165" s="314">
        <f>'To &amp; from Edu- trip % summary'!AC170</f>
        <v>0</v>
      </c>
      <c r="AO165" s="260">
        <f t="shared" si="38"/>
        <v>0</v>
      </c>
      <c r="AP165" s="259">
        <f t="shared" si="39"/>
        <v>0</v>
      </c>
      <c r="AQ165" s="312">
        <f>'To &amp; from Edu- trip % summary'!AF170</f>
        <v>0</v>
      </c>
      <c r="AR165" s="314">
        <f>'To &amp; from Edu- trip % summary'!AH170</f>
        <v>0</v>
      </c>
      <c r="AS165" s="260">
        <f t="shared" si="40"/>
        <v>0</v>
      </c>
      <c r="AT165" s="259">
        <f t="shared" si="41"/>
        <v>0</v>
      </c>
      <c r="AU165" s="261"/>
      <c r="AV165" s="248"/>
      <c r="AW165" s="248"/>
      <c r="AX165" s="248"/>
      <c r="AY165" s="248"/>
    </row>
    <row r="166" spans="1:51" x14ac:dyDescent="0.2">
      <c r="A166" s="248"/>
      <c r="B166" s="248"/>
      <c r="C166" s="248"/>
      <c r="D166" s="248"/>
      <c r="E166" s="248"/>
      <c r="F166" s="248"/>
      <c r="G166" s="248"/>
      <c r="H166" s="248"/>
      <c r="I166" s="248"/>
      <c r="J166" s="248"/>
      <c r="K166" s="248"/>
      <c r="L166" s="248"/>
      <c r="M166" s="248"/>
      <c r="N166" s="248"/>
      <c r="O166" s="248"/>
      <c r="P166" s="248"/>
      <c r="Q166" s="296"/>
      <c r="R166" s="256">
        <f>'To &amp; from Edu- trip % summary'!B171</f>
        <v>0</v>
      </c>
      <c r="S166" s="313">
        <f>'To &amp; from Edu- trip % summary'!D171</f>
        <v>0</v>
      </c>
      <c r="T166" s="257">
        <f>'Non-survey input values'!$B$31</f>
        <v>175.56</v>
      </c>
      <c r="U166" s="258">
        <f t="shared" si="28"/>
        <v>0</v>
      </c>
      <c r="V166" s="259">
        <f t="shared" si="29"/>
        <v>0</v>
      </c>
      <c r="W166" s="312">
        <f>'To &amp; from Edu- trip % summary'!G171</f>
        <v>0</v>
      </c>
      <c r="X166" s="314">
        <f>'To &amp; from Edu- trip % summary'!I171</f>
        <v>0</v>
      </c>
      <c r="Y166" s="260">
        <f t="shared" si="30"/>
        <v>0</v>
      </c>
      <c r="Z166" s="259">
        <f t="shared" si="31"/>
        <v>0</v>
      </c>
      <c r="AA166" s="312">
        <f>'To &amp; from Edu- trip % summary'!L171</f>
        <v>0</v>
      </c>
      <c r="AB166" s="314">
        <f>'To &amp; from Edu- trip % summary'!N171</f>
        <v>0</v>
      </c>
      <c r="AC166" s="260">
        <f t="shared" si="32"/>
        <v>0</v>
      </c>
      <c r="AD166" s="259">
        <f t="shared" si="33"/>
        <v>0</v>
      </c>
      <c r="AE166" s="312">
        <f>'To &amp; from Edu- trip % summary'!Q171</f>
        <v>0</v>
      </c>
      <c r="AF166" s="314">
        <f>'To &amp; from Edu- trip % summary'!S171</f>
        <v>0</v>
      </c>
      <c r="AG166" s="260">
        <f t="shared" si="34"/>
        <v>0</v>
      </c>
      <c r="AH166" s="259">
        <f t="shared" si="35"/>
        <v>0</v>
      </c>
      <c r="AI166" s="312">
        <f>'To &amp; from Edu- trip % summary'!V171</f>
        <v>0</v>
      </c>
      <c r="AJ166" s="314">
        <f>'To &amp; from Edu- trip % summary'!X171</f>
        <v>0</v>
      </c>
      <c r="AK166" s="260">
        <f t="shared" si="36"/>
        <v>0</v>
      </c>
      <c r="AL166" s="259">
        <f t="shared" si="37"/>
        <v>0</v>
      </c>
      <c r="AM166" s="312">
        <f>'To &amp; from Edu- trip % summary'!AA171</f>
        <v>0</v>
      </c>
      <c r="AN166" s="314">
        <f>'To &amp; from Edu- trip % summary'!AC171</f>
        <v>0</v>
      </c>
      <c r="AO166" s="260">
        <f t="shared" si="38"/>
        <v>0</v>
      </c>
      <c r="AP166" s="259">
        <f t="shared" si="39"/>
        <v>0</v>
      </c>
      <c r="AQ166" s="312">
        <f>'To &amp; from Edu- trip % summary'!AF171</f>
        <v>0</v>
      </c>
      <c r="AR166" s="314">
        <f>'To &amp; from Edu- trip % summary'!AH171</f>
        <v>0</v>
      </c>
      <c r="AS166" s="260">
        <f t="shared" si="40"/>
        <v>0</v>
      </c>
      <c r="AT166" s="259">
        <f t="shared" si="41"/>
        <v>0</v>
      </c>
      <c r="AU166" s="261"/>
      <c r="AV166" s="248"/>
      <c r="AW166" s="248"/>
      <c r="AX166" s="248"/>
      <c r="AY166" s="248"/>
    </row>
    <row r="167" spans="1:51" x14ac:dyDescent="0.2">
      <c r="A167" s="248"/>
      <c r="B167" s="248"/>
      <c r="C167" s="248"/>
      <c r="D167" s="248"/>
      <c r="E167" s="248"/>
      <c r="F167" s="248"/>
      <c r="G167" s="248"/>
      <c r="H167" s="248"/>
      <c r="I167" s="248"/>
      <c r="J167" s="248"/>
      <c r="K167" s="248"/>
      <c r="L167" s="248"/>
      <c r="M167" s="248"/>
      <c r="N167" s="248"/>
      <c r="O167" s="248"/>
      <c r="P167" s="248"/>
      <c r="Q167" s="296"/>
      <c r="R167" s="256">
        <f>'To &amp; from Edu- trip % summary'!B172</f>
        <v>0</v>
      </c>
      <c r="S167" s="313">
        <f>'To &amp; from Edu- trip % summary'!D172</f>
        <v>0</v>
      </c>
      <c r="T167" s="257">
        <f>'Non-survey input values'!$B$31</f>
        <v>175.56</v>
      </c>
      <c r="U167" s="258">
        <f t="shared" si="28"/>
        <v>0</v>
      </c>
      <c r="V167" s="259">
        <f t="shared" si="29"/>
        <v>0</v>
      </c>
      <c r="W167" s="312">
        <f>'To &amp; from Edu- trip % summary'!G172</f>
        <v>0</v>
      </c>
      <c r="X167" s="314">
        <f>'To &amp; from Edu- trip % summary'!I172</f>
        <v>0</v>
      </c>
      <c r="Y167" s="260">
        <f t="shared" si="30"/>
        <v>0</v>
      </c>
      <c r="Z167" s="259">
        <f t="shared" si="31"/>
        <v>0</v>
      </c>
      <c r="AA167" s="312">
        <f>'To &amp; from Edu- trip % summary'!L172</f>
        <v>0</v>
      </c>
      <c r="AB167" s="314">
        <f>'To &amp; from Edu- trip % summary'!N172</f>
        <v>0</v>
      </c>
      <c r="AC167" s="260">
        <f t="shared" si="32"/>
        <v>0</v>
      </c>
      <c r="AD167" s="259">
        <f t="shared" si="33"/>
        <v>0</v>
      </c>
      <c r="AE167" s="312">
        <f>'To &amp; from Edu- trip % summary'!Q172</f>
        <v>0</v>
      </c>
      <c r="AF167" s="314">
        <f>'To &amp; from Edu- trip % summary'!S172</f>
        <v>0</v>
      </c>
      <c r="AG167" s="260">
        <f t="shared" si="34"/>
        <v>0</v>
      </c>
      <c r="AH167" s="259">
        <f t="shared" si="35"/>
        <v>0</v>
      </c>
      <c r="AI167" s="312">
        <f>'To &amp; from Edu- trip % summary'!V172</f>
        <v>0</v>
      </c>
      <c r="AJ167" s="314">
        <f>'To &amp; from Edu- trip % summary'!X172</f>
        <v>0</v>
      </c>
      <c r="AK167" s="260">
        <f t="shared" si="36"/>
        <v>0</v>
      </c>
      <c r="AL167" s="259">
        <f t="shared" si="37"/>
        <v>0</v>
      </c>
      <c r="AM167" s="312">
        <f>'To &amp; from Edu- trip % summary'!AA172</f>
        <v>0</v>
      </c>
      <c r="AN167" s="314">
        <f>'To &amp; from Edu- trip % summary'!AC172</f>
        <v>0</v>
      </c>
      <c r="AO167" s="260">
        <f t="shared" si="38"/>
        <v>0</v>
      </c>
      <c r="AP167" s="259">
        <f t="shared" si="39"/>
        <v>0</v>
      </c>
      <c r="AQ167" s="312">
        <f>'To &amp; from Edu- trip % summary'!AF172</f>
        <v>0</v>
      </c>
      <c r="AR167" s="314">
        <f>'To &amp; from Edu- trip % summary'!AH172</f>
        <v>0</v>
      </c>
      <c r="AS167" s="260">
        <f t="shared" si="40"/>
        <v>0</v>
      </c>
      <c r="AT167" s="259">
        <f t="shared" si="41"/>
        <v>0</v>
      </c>
      <c r="AU167" s="261"/>
      <c r="AV167" s="248"/>
      <c r="AW167" s="248"/>
      <c r="AX167" s="248"/>
      <c r="AY167" s="248"/>
    </row>
    <row r="168" spans="1:51" x14ac:dyDescent="0.2">
      <c r="A168" s="248"/>
      <c r="B168" s="248"/>
      <c r="C168" s="248"/>
      <c r="D168" s="248"/>
      <c r="E168" s="248"/>
      <c r="F168" s="248"/>
      <c r="G168" s="248"/>
      <c r="H168" s="248"/>
      <c r="I168" s="248"/>
      <c r="J168" s="248"/>
      <c r="K168" s="248"/>
      <c r="L168" s="248"/>
      <c r="M168" s="248"/>
      <c r="N168" s="248"/>
      <c r="O168" s="248"/>
      <c r="P168" s="248"/>
      <c r="Q168" s="296"/>
      <c r="R168" s="256">
        <f>'To &amp; from Edu- trip % summary'!B173</f>
        <v>0</v>
      </c>
      <c r="S168" s="313">
        <f>'To &amp; from Edu- trip % summary'!D173</f>
        <v>0</v>
      </c>
      <c r="T168" s="257">
        <f>'Non-survey input values'!$B$31</f>
        <v>175.56</v>
      </c>
      <c r="U168" s="258">
        <f t="shared" si="28"/>
        <v>0</v>
      </c>
      <c r="V168" s="259">
        <f t="shared" si="29"/>
        <v>0</v>
      </c>
      <c r="W168" s="312">
        <f>'To &amp; from Edu- trip % summary'!G173</f>
        <v>0</v>
      </c>
      <c r="X168" s="314">
        <f>'To &amp; from Edu- trip % summary'!I173</f>
        <v>0</v>
      </c>
      <c r="Y168" s="260">
        <f t="shared" si="30"/>
        <v>0</v>
      </c>
      <c r="Z168" s="259">
        <f t="shared" si="31"/>
        <v>0</v>
      </c>
      <c r="AA168" s="312">
        <f>'To &amp; from Edu- trip % summary'!L173</f>
        <v>0</v>
      </c>
      <c r="AB168" s="314">
        <f>'To &amp; from Edu- trip % summary'!N173</f>
        <v>0</v>
      </c>
      <c r="AC168" s="260">
        <f t="shared" si="32"/>
        <v>0</v>
      </c>
      <c r="AD168" s="259">
        <f t="shared" si="33"/>
        <v>0</v>
      </c>
      <c r="AE168" s="312">
        <f>'To &amp; from Edu- trip % summary'!Q173</f>
        <v>0</v>
      </c>
      <c r="AF168" s="314">
        <f>'To &amp; from Edu- trip % summary'!S173</f>
        <v>0</v>
      </c>
      <c r="AG168" s="260">
        <f t="shared" si="34"/>
        <v>0</v>
      </c>
      <c r="AH168" s="259">
        <f t="shared" si="35"/>
        <v>0</v>
      </c>
      <c r="AI168" s="312">
        <f>'To &amp; from Edu- trip % summary'!V173</f>
        <v>0</v>
      </c>
      <c r="AJ168" s="314">
        <f>'To &amp; from Edu- trip % summary'!X173</f>
        <v>0</v>
      </c>
      <c r="AK168" s="260">
        <f t="shared" si="36"/>
        <v>0</v>
      </c>
      <c r="AL168" s="259">
        <f t="shared" si="37"/>
        <v>0</v>
      </c>
      <c r="AM168" s="312">
        <f>'To &amp; from Edu- trip % summary'!AA173</f>
        <v>0</v>
      </c>
      <c r="AN168" s="314">
        <f>'To &amp; from Edu- trip % summary'!AC173</f>
        <v>0</v>
      </c>
      <c r="AO168" s="260">
        <f t="shared" si="38"/>
        <v>0</v>
      </c>
      <c r="AP168" s="259">
        <f t="shared" si="39"/>
        <v>0</v>
      </c>
      <c r="AQ168" s="312">
        <f>'To &amp; from Edu- trip % summary'!AF173</f>
        <v>0</v>
      </c>
      <c r="AR168" s="314">
        <f>'To &amp; from Edu- trip % summary'!AH173</f>
        <v>0</v>
      </c>
      <c r="AS168" s="260">
        <f t="shared" si="40"/>
        <v>0</v>
      </c>
      <c r="AT168" s="259">
        <f t="shared" si="41"/>
        <v>0</v>
      </c>
      <c r="AU168" s="261"/>
      <c r="AV168" s="248"/>
      <c r="AW168" s="248"/>
      <c r="AX168" s="248"/>
      <c r="AY168" s="248"/>
    </row>
    <row r="169" spans="1:51" x14ac:dyDescent="0.2">
      <c r="A169" s="248"/>
      <c r="B169" s="248"/>
      <c r="C169" s="248"/>
      <c r="D169" s="248"/>
      <c r="E169" s="248"/>
      <c r="F169" s="248"/>
      <c r="G169" s="248"/>
      <c r="H169" s="248"/>
      <c r="I169" s="248"/>
      <c r="J169" s="248"/>
      <c r="K169" s="248"/>
      <c r="L169" s="248"/>
      <c r="M169" s="248"/>
      <c r="N169" s="248"/>
      <c r="O169" s="248"/>
      <c r="P169" s="248"/>
      <c r="Q169" s="296"/>
      <c r="R169" s="256">
        <f>'To &amp; from Edu- trip % summary'!B174</f>
        <v>0</v>
      </c>
      <c r="S169" s="313">
        <f>'To &amp; from Edu- trip % summary'!D174</f>
        <v>0</v>
      </c>
      <c r="T169" s="257">
        <f>'Non-survey input values'!$B$31</f>
        <v>175.56</v>
      </c>
      <c r="U169" s="258">
        <f t="shared" si="28"/>
        <v>0</v>
      </c>
      <c r="V169" s="259">
        <f t="shared" si="29"/>
        <v>0</v>
      </c>
      <c r="W169" s="312">
        <f>'To &amp; from Edu- trip % summary'!G174</f>
        <v>0</v>
      </c>
      <c r="X169" s="314">
        <f>'To &amp; from Edu- trip % summary'!I174</f>
        <v>0</v>
      </c>
      <c r="Y169" s="260">
        <f t="shared" si="30"/>
        <v>0</v>
      </c>
      <c r="Z169" s="259">
        <f t="shared" si="31"/>
        <v>0</v>
      </c>
      <c r="AA169" s="312">
        <f>'To &amp; from Edu- trip % summary'!L174</f>
        <v>0</v>
      </c>
      <c r="AB169" s="314">
        <f>'To &amp; from Edu- trip % summary'!N174</f>
        <v>0</v>
      </c>
      <c r="AC169" s="260">
        <f t="shared" si="32"/>
        <v>0</v>
      </c>
      <c r="AD169" s="259">
        <f t="shared" si="33"/>
        <v>0</v>
      </c>
      <c r="AE169" s="312">
        <f>'To &amp; from Edu- trip % summary'!Q174</f>
        <v>0</v>
      </c>
      <c r="AF169" s="314">
        <f>'To &amp; from Edu- trip % summary'!S174</f>
        <v>0</v>
      </c>
      <c r="AG169" s="260">
        <f t="shared" si="34"/>
        <v>0</v>
      </c>
      <c r="AH169" s="259">
        <f t="shared" si="35"/>
        <v>0</v>
      </c>
      <c r="AI169" s="312">
        <f>'To &amp; from Edu- trip % summary'!V174</f>
        <v>0</v>
      </c>
      <c r="AJ169" s="314">
        <f>'To &amp; from Edu- trip % summary'!X174</f>
        <v>0</v>
      </c>
      <c r="AK169" s="260">
        <f t="shared" si="36"/>
        <v>0</v>
      </c>
      <c r="AL169" s="259">
        <f t="shared" si="37"/>
        <v>0</v>
      </c>
      <c r="AM169" s="312">
        <f>'To &amp; from Edu- trip % summary'!AA174</f>
        <v>0</v>
      </c>
      <c r="AN169" s="314">
        <f>'To &amp; from Edu- trip % summary'!AC174</f>
        <v>0</v>
      </c>
      <c r="AO169" s="260">
        <f t="shared" si="38"/>
        <v>0</v>
      </c>
      <c r="AP169" s="259">
        <f t="shared" si="39"/>
        <v>0</v>
      </c>
      <c r="AQ169" s="312">
        <f>'To &amp; from Edu- trip % summary'!AF174</f>
        <v>0</v>
      </c>
      <c r="AR169" s="314">
        <f>'To &amp; from Edu- trip % summary'!AH174</f>
        <v>0</v>
      </c>
      <c r="AS169" s="260">
        <f t="shared" si="40"/>
        <v>0</v>
      </c>
      <c r="AT169" s="259">
        <f t="shared" si="41"/>
        <v>0</v>
      </c>
      <c r="AU169" s="261"/>
      <c r="AV169" s="248"/>
      <c r="AW169" s="248"/>
      <c r="AX169" s="248"/>
      <c r="AY169" s="248"/>
    </row>
    <row r="170" spans="1:51" x14ac:dyDescent="0.2">
      <c r="A170" s="248"/>
      <c r="B170" s="248"/>
      <c r="C170" s="248"/>
      <c r="D170" s="248"/>
      <c r="E170" s="248"/>
      <c r="F170" s="248"/>
      <c r="G170" s="248"/>
      <c r="H170" s="248"/>
      <c r="I170" s="248"/>
      <c r="J170" s="248"/>
      <c r="K170" s="248"/>
      <c r="L170" s="248"/>
      <c r="M170" s="248"/>
      <c r="N170" s="248"/>
      <c r="O170" s="248"/>
      <c r="P170" s="248"/>
      <c r="Q170" s="296"/>
      <c r="R170" s="256">
        <f>'To &amp; from Edu- trip % summary'!B175</f>
        <v>0</v>
      </c>
      <c r="S170" s="313">
        <f>'To &amp; from Edu- trip % summary'!D175</f>
        <v>0</v>
      </c>
      <c r="T170" s="257">
        <f>'Non-survey input values'!$B$31</f>
        <v>175.56</v>
      </c>
      <c r="U170" s="258">
        <f t="shared" si="28"/>
        <v>0</v>
      </c>
      <c r="V170" s="259">
        <f t="shared" si="29"/>
        <v>0</v>
      </c>
      <c r="W170" s="312">
        <f>'To &amp; from Edu- trip % summary'!G175</f>
        <v>0</v>
      </c>
      <c r="X170" s="314">
        <f>'To &amp; from Edu- trip % summary'!I175</f>
        <v>0</v>
      </c>
      <c r="Y170" s="260">
        <f t="shared" si="30"/>
        <v>0</v>
      </c>
      <c r="Z170" s="259">
        <f t="shared" si="31"/>
        <v>0</v>
      </c>
      <c r="AA170" s="312">
        <f>'To &amp; from Edu- trip % summary'!L175</f>
        <v>0</v>
      </c>
      <c r="AB170" s="314">
        <f>'To &amp; from Edu- trip % summary'!N175</f>
        <v>0</v>
      </c>
      <c r="AC170" s="260">
        <f t="shared" si="32"/>
        <v>0</v>
      </c>
      <c r="AD170" s="259">
        <f t="shared" si="33"/>
        <v>0</v>
      </c>
      <c r="AE170" s="312">
        <f>'To &amp; from Edu- trip % summary'!Q175</f>
        <v>0</v>
      </c>
      <c r="AF170" s="314">
        <f>'To &amp; from Edu- trip % summary'!S175</f>
        <v>0</v>
      </c>
      <c r="AG170" s="260">
        <f t="shared" si="34"/>
        <v>0</v>
      </c>
      <c r="AH170" s="259">
        <f t="shared" si="35"/>
        <v>0</v>
      </c>
      <c r="AI170" s="312">
        <f>'To &amp; from Edu- trip % summary'!V175</f>
        <v>0</v>
      </c>
      <c r="AJ170" s="314">
        <f>'To &amp; from Edu- trip % summary'!X175</f>
        <v>0</v>
      </c>
      <c r="AK170" s="260">
        <f t="shared" si="36"/>
        <v>0</v>
      </c>
      <c r="AL170" s="259">
        <f t="shared" si="37"/>
        <v>0</v>
      </c>
      <c r="AM170" s="312">
        <f>'To &amp; from Edu- trip % summary'!AA175</f>
        <v>0</v>
      </c>
      <c r="AN170" s="314">
        <f>'To &amp; from Edu- trip % summary'!AC175</f>
        <v>0</v>
      </c>
      <c r="AO170" s="260">
        <f t="shared" si="38"/>
        <v>0</v>
      </c>
      <c r="AP170" s="259">
        <f t="shared" si="39"/>
        <v>0</v>
      </c>
      <c r="AQ170" s="312">
        <f>'To &amp; from Edu- trip % summary'!AF175</f>
        <v>0</v>
      </c>
      <c r="AR170" s="314">
        <f>'To &amp; from Edu- trip % summary'!AH175</f>
        <v>0</v>
      </c>
      <c r="AS170" s="260">
        <f t="shared" si="40"/>
        <v>0</v>
      </c>
      <c r="AT170" s="259">
        <f t="shared" si="41"/>
        <v>0</v>
      </c>
      <c r="AU170" s="261"/>
      <c r="AV170" s="248"/>
      <c r="AW170" s="248"/>
      <c r="AX170" s="248"/>
      <c r="AY170" s="248"/>
    </row>
    <row r="171" spans="1:51" x14ac:dyDescent="0.2">
      <c r="A171" s="248"/>
      <c r="B171" s="248"/>
      <c r="C171" s="248"/>
      <c r="D171" s="248"/>
      <c r="E171" s="248"/>
      <c r="F171" s="248"/>
      <c r="G171" s="248"/>
      <c r="H171" s="248"/>
      <c r="I171" s="248"/>
      <c r="J171" s="248"/>
      <c r="K171" s="248"/>
      <c r="L171" s="248"/>
      <c r="M171" s="248"/>
      <c r="N171" s="248"/>
      <c r="O171" s="248"/>
      <c r="P171" s="248"/>
      <c r="Q171" s="296"/>
      <c r="R171" s="256">
        <f>'To &amp; from Edu- trip % summary'!B176</f>
        <v>0</v>
      </c>
      <c r="S171" s="313">
        <f>'To &amp; from Edu- trip % summary'!D176</f>
        <v>0</v>
      </c>
      <c r="T171" s="257">
        <f>'Non-survey input values'!$B$31</f>
        <v>175.56</v>
      </c>
      <c r="U171" s="258">
        <f t="shared" si="28"/>
        <v>0</v>
      </c>
      <c r="V171" s="259">
        <f t="shared" si="29"/>
        <v>0</v>
      </c>
      <c r="W171" s="312">
        <f>'To &amp; from Edu- trip % summary'!G176</f>
        <v>0</v>
      </c>
      <c r="X171" s="314">
        <f>'To &amp; from Edu- trip % summary'!I176</f>
        <v>0</v>
      </c>
      <c r="Y171" s="260">
        <f t="shared" si="30"/>
        <v>0</v>
      </c>
      <c r="Z171" s="259">
        <f t="shared" si="31"/>
        <v>0</v>
      </c>
      <c r="AA171" s="312">
        <f>'To &amp; from Edu- trip % summary'!L176</f>
        <v>0</v>
      </c>
      <c r="AB171" s="314">
        <f>'To &amp; from Edu- trip % summary'!N176</f>
        <v>0</v>
      </c>
      <c r="AC171" s="260">
        <f t="shared" si="32"/>
        <v>0</v>
      </c>
      <c r="AD171" s="259">
        <f t="shared" si="33"/>
        <v>0</v>
      </c>
      <c r="AE171" s="312">
        <f>'To &amp; from Edu- trip % summary'!Q176</f>
        <v>0</v>
      </c>
      <c r="AF171" s="314">
        <f>'To &amp; from Edu- trip % summary'!S176</f>
        <v>0</v>
      </c>
      <c r="AG171" s="260">
        <f t="shared" si="34"/>
        <v>0</v>
      </c>
      <c r="AH171" s="259">
        <f t="shared" si="35"/>
        <v>0</v>
      </c>
      <c r="AI171" s="312">
        <f>'To &amp; from Edu- trip % summary'!V176</f>
        <v>0</v>
      </c>
      <c r="AJ171" s="314">
        <f>'To &amp; from Edu- trip % summary'!X176</f>
        <v>0</v>
      </c>
      <c r="AK171" s="260">
        <f t="shared" si="36"/>
        <v>0</v>
      </c>
      <c r="AL171" s="259">
        <f t="shared" si="37"/>
        <v>0</v>
      </c>
      <c r="AM171" s="312">
        <f>'To &amp; from Edu- trip % summary'!AA176</f>
        <v>0</v>
      </c>
      <c r="AN171" s="314">
        <f>'To &amp; from Edu- trip % summary'!AC176</f>
        <v>0</v>
      </c>
      <c r="AO171" s="260">
        <f t="shared" si="38"/>
        <v>0</v>
      </c>
      <c r="AP171" s="259">
        <f t="shared" si="39"/>
        <v>0</v>
      </c>
      <c r="AQ171" s="312">
        <f>'To &amp; from Edu- trip % summary'!AF176</f>
        <v>0</v>
      </c>
      <c r="AR171" s="314">
        <f>'To &amp; from Edu- trip % summary'!AH176</f>
        <v>0</v>
      </c>
      <c r="AS171" s="260">
        <f t="shared" si="40"/>
        <v>0</v>
      </c>
      <c r="AT171" s="259">
        <f t="shared" si="41"/>
        <v>0</v>
      </c>
      <c r="AU171" s="261"/>
      <c r="AV171" s="248"/>
      <c r="AW171" s="248"/>
      <c r="AX171" s="248"/>
      <c r="AY171" s="248"/>
    </row>
    <row r="172" spans="1:51" x14ac:dyDescent="0.2">
      <c r="A172" s="248"/>
      <c r="B172" s="248"/>
      <c r="C172" s="248"/>
      <c r="D172" s="248"/>
      <c r="E172" s="248"/>
      <c r="F172" s="248"/>
      <c r="G172" s="248"/>
      <c r="H172" s="248"/>
      <c r="I172" s="248"/>
      <c r="J172" s="248"/>
      <c r="K172" s="248"/>
      <c r="L172" s="248"/>
      <c r="M172" s="248"/>
      <c r="N172" s="248"/>
      <c r="O172" s="248"/>
      <c r="P172" s="248"/>
      <c r="Q172" s="296"/>
      <c r="R172" s="256">
        <f>'To &amp; from Edu- trip % summary'!B177</f>
        <v>0</v>
      </c>
      <c r="S172" s="313">
        <f>'To &amp; from Edu- trip % summary'!D177</f>
        <v>0</v>
      </c>
      <c r="T172" s="257">
        <f>'Non-survey input values'!$B$31</f>
        <v>175.56</v>
      </c>
      <c r="U172" s="258">
        <f t="shared" si="28"/>
        <v>0</v>
      </c>
      <c r="V172" s="259">
        <f t="shared" si="29"/>
        <v>0</v>
      </c>
      <c r="W172" s="312">
        <f>'To &amp; from Edu- trip % summary'!G177</f>
        <v>0</v>
      </c>
      <c r="X172" s="314">
        <f>'To &amp; from Edu- trip % summary'!I177</f>
        <v>0</v>
      </c>
      <c r="Y172" s="260">
        <f t="shared" si="30"/>
        <v>0</v>
      </c>
      <c r="Z172" s="259">
        <f t="shared" si="31"/>
        <v>0</v>
      </c>
      <c r="AA172" s="312">
        <f>'To &amp; from Edu- trip % summary'!L177</f>
        <v>0</v>
      </c>
      <c r="AB172" s="314">
        <f>'To &amp; from Edu- trip % summary'!N177</f>
        <v>0</v>
      </c>
      <c r="AC172" s="260">
        <f t="shared" si="32"/>
        <v>0</v>
      </c>
      <c r="AD172" s="259">
        <f t="shared" si="33"/>
        <v>0</v>
      </c>
      <c r="AE172" s="312">
        <f>'To &amp; from Edu- trip % summary'!Q177</f>
        <v>0</v>
      </c>
      <c r="AF172" s="314">
        <f>'To &amp; from Edu- trip % summary'!S177</f>
        <v>0</v>
      </c>
      <c r="AG172" s="260">
        <f t="shared" si="34"/>
        <v>0</v>
      </c>
      <c r="AH172" s="259">
        <f t="shared" si="35"/>
        <v>0</v>
      </c>
      <c r="AI172" s="312">
        <f>'To &amp; from Edu- trip % summary'!V177</f>
        <v>0</v>
      </c>
      <c r="AJ172" s="314">
        <f>'To &amp; from Edu- trip % summary'!X177</f>
        <v>0</v>
      </c>
      <c r="AK172" s="260">
        <f t="shared" si="36"/>
        <v>0</v>
      </c>
      <c r="AL172" s="259">
        <f t="shared" si="37"/>
        <v>0</v>
      </c>
      <c r="AM172" s="312">
        <f>'To &amp; from Edu- trip % summary'!AA177</f>
        <v>0</v>
      </c>
      <c r="AN172" s="314">
        <f>'To &amp; from Edu- trip % summary'!AC177</f>
        <v>0</v>
      </c>
      <c r="AO172" s="260">
        <f t="shared" si="38"/>
        <v>0</v>
      </c>
      <c r="AP172" s="259">
        <f t="shared" si="39"/>
        <v>0</v>
      </c>
      <c r="AQ172" s="312">
        <f>'To &amp; from Edu- trip % summary'!AF177</f>
        <v>0</v>
      </c>
      <c r="AR172" s="314">
        <f>'To &amp; from Edu- trip % summary'!AH177</f>
        <v>0</v>
      </c>
      <c r="AS172" s="260">
        <f t="shared" si="40"/>
        <v>0</v>
      </c>
      <c r="AT172" s="259">
        <f t="shared" si="41"/>
        <v>0</v>
      </c>
      <c r="AU172" s="261"/>
      <c r="AV172" s="248"/>
      <c r="AW172" s="248"/>
      <c r="AX172" s="248"/>
      <c r="AY172" s="248"/>
    </row>
    <row r="173" spans="1:51" x14ac:dyDescent="0.2">
      <c r="A173" s="248"/>
      <c r="B173" s="248"/>
      <c r="C173" s="248"/>
      <c r="D173" s="248"/>
      <c r="E173" s="248"/>
      <c r="F173" s="248"/>
      <c r="G173" s="248"/>
      <c r="H173" s="248"/>
      <c r="I173" s="248"/>
      <c r="J173" s="248"/>
      <c r="K173" s="248"/>
      <c r="L173" s="248"/>
      <c r="M173" s="248"/>
      <c r="N173" s="248"/>
      <c r="O173" s="248"/>
      <c r="P173" s="248"/>
      <c r="Q173" s="296"/>
      <c r="R173" s="256">
        <f>'To &amp; from Edu- trip % summary'!B178</f>
        <v>0</v>
      </c>
      <c r="S173" s="313">
        <f>'To &amp; from Edu- trip % summary'!D178</f>
        <v>0</v>
      </c>
      <c r="T173" s="257">
        <f>'Non-survey input values'!$B$31</f>
        <v>175.56</v>
      </c>
      <c r="U173" s="258">
        <f t="shared" si="28"/>
        <v>0</v>
      </c>
      <c r="V173" s="259">
        <f t="shared" si="29"/>
        <v>0</v>
      </c>
      <c r="W173" s="312">
        <f>'To &amp; from Edu- trip % summary'!G178</f>
        <v>0</v>
      </c>
      <c r="X173" s="314">
        <f>'To &amp; from Edu- trip % summary'!I178</f>
        <v>0</v>
      </c>
      <c r="Y173" s="260">
        <f t="shared" si="30"/>
        <v>0</v>
      </c>
      <c r="Z173" s="259">
        <f t="shared" si="31"/>
        <v>0</v>
      </c>
      <c r="AA173" s="312">
        <f>'To &amp; from Edu- trip % summary'!L178</f>
        <v>0</v>
      </c>
      <c r="AB173" s="314">
        <f>'To &amp; from Edu- trip % summary'!N178</f>
        <v>0</v>
      </c>
      <c r="AC173" s="260">
        <f t="shared" si="32"/>
        <v>0</v>
      </c>
      <c r="AD173" s="259">
        <f t="shared" si="33"/>
        <v>0</v>
      </c>
      <c r="AE173" s="312">
        <f>'To &amp; from Edu- trip % summary'!Q178</f>
        <v>0</v>
      </c>
      <c r="AF173" s="314">
        <f>'To &amp; from Edu- trip % summary'!S178</f>
        <v>0</v>
      </c>
      <c r="AG173" s="260">
        <f t="shared" si="34"/>
        <v>0</v>
      </c>
      <c r="AH173" s="259">
        <f t="shared" si="35"/>
        <v>0</v>
      </c>
      <c r="AI173" s="312">
        <f>'To &amp; from Edu- trip % summary'!V178</f>
        <v>0</v>
      </c>
      <c r="AJ173" s="314">
        <f>'To &amp; from Edu- trip % summary'!X178</f>
        <v>0</v>
      </c>
      <c r="AK173" s="260">
        <f t="shared" si="36"/>
        <v>0</v>
      </c>
      <c r="AL173" s="259">
        <f t="shared" si="37"/>
        <v>0</v>
      </c>
      <c r="AM173" s="312">
        <f>'To &amp; from Edu- trip % summary'!AA178</f>
        <v>0</v>
      </c>
      <c r="AN173" s="314">
        <f>'To &amp; from Edu- trip % summary'!AC178</f>
        <v>0</v>
      </c>
      <c r="AO173" s="260">
        <f t="shared" si="38"/>
        <v>0</v>
      </c>
      <c r="AP173" s="259">
        <f t="shared" si="39"/>
        <v>0</v>
      </c>
      <c r="AQ173" s="312">
        <f>'To &amp; from Edu- trip % summary'!AF178</f>
        <v>0</v>
      </c>
      <c r="AR173" s="314">
        <f>'To &amp; from Edu- trip % summary'!AH178</f>
        <v>0</v>
      </c>
      <c r="AS173" s="260">
        <f t="shared" si="40"/>
        <v>0</v>
      </c>
      <c r="AT173" s="259">
        <f t="shared" si="41"/>
        <v>0</v>
      </c>
      <c r="AU173" s="261"/>
      <c r="AV173" s="248"/>
      <c r="AW173" s="248"/>
      <c r="AX173" s="248"/>
      <c r="AY173" s="248"/>
    </row>
    <row r="174" spans="1:51" x14ac:dyDescent="0.2">
      <c r="A174" s="248"/>
      <c r="B174" s="248"/>
      <c r="C174" s="248"/>
      <c r="D174" s="248"/>
      <c r="E174" s="248"/>
      <c r="F174" s="248"/>
      <c r="G174" s="248"/>
      <c r="H174" s="248"/>
      <c r="I174" s="248"/>
      <c r="J174" s="248"/>
      <c r="K174" s="248"/>
      <c r="L174" s="248"/>
      <c r="M174" s="248"/>
      <c r="N174" s="248"/>
      <c r="O174" s="248"/>
      <c r="P174" s="248"/>
      <c r="Q174" s="296"/>
      <c r="R174" s="256">
        <f>'To &amp; from Edu- trip % summary'!B179</f>
        <v>0</v>
      </c>
      <c r="S174" s="313">
        <f>'To &amp; from Edu- trip % summary'!D179</f>
        <v>0</v>
      </c>
      <c r="T174" s="257">
        <f>'Non-survey input values'!$B$31</f>
        <v>175.56</v>
      </c>
      <c r="U174" s="258">
        <f t="shared" si="28"/>
        <v>0</v>
      </c>
      <c r="V174" s="259">
        <f t="shared" si="29"/>
        <v>0</v>
      </c>
      <c r="W174" s="312">
        <f>'To &amp; from Edu- trip % summary'!G179</f>
        <v>0</v>
      </c>
      <c r="X174" s="314">
        <f>'To &amp; from Edu- trip % summary'!I179</f>
        <v>0</v>
      </c>
      <c r="Y174" s="260">
        <f t="shared" si="30"/>
        <v>0</v>
      </c>
      <c r="Z174" s="259">
        <f t="shared" si="31"/>
        <v>0</v>
      </c>
      <c r="AA174" s="312">
        <f>'To &amp; from Edu- trip % summary'!L179</f>
        <v>0</v>
      </c>
      <c r="AB174" s="314">
        <f>'To &amp; from Edu- trip % summary'!N179</f>
        <v>0</v>
      </c>
      <c r="AC174" s="260">
        <f t="shared" si="32"/>
        <v>0</v>
      </c>
      <c r="AD174" s="259">
        <f t="shared" si="33"/>
        <v>0</v>
      </c>
      <c r="AE174" s="312">
        <f>'To &amp; from Edu- trip % summary'!Q179</f>
        <v>0</v>
      </c>
      <c r="AF174" s="314">
        <f>'To &amp; from Edu- trip % summary'!S179</f>
        <v>0</v>
      </c>
      <c r="AG174" s="260">
        <f t="shared" si="34"/>
        <v>0</v>
      </c>
      <c r="AH174" s="259">
        <f t="shared" si="35"/>
        <v>0</v>
      </c>
      <c r="AI174" s="312">
        <f>'To &amp; from Edu- trip % summary'!V179</f>
        <v>0</v>
      </c>
      <c r="AJ174" s="314">
        <f>'To &amp; from Edu- trip % summary'!X179</f>
        <v>0</v>
      </c>
      <c r="AK174" s="260">
        <f t="shared" si="36"/>
        <v>0</v>
      </c>
      <c r="AL174" s="259">
        <f t="shared" si="37"/>
        <v>0</v>
      </c>
      <c r="AM174" s="312">
        <f>'To &amp; from Edu- trip % summary'!AA179</f>
        <v>0</v>
      </c>
      <c r="AN174" s="314">
        <f>'To &amp; from Edu- trip % summary'!AC179</f>
        <v>0</v>
      </c>
      <c r="AO174" s="260">
        <f t="shared" si="38"/>
        <v>0</v>
      </c>
      <c r="AP174" s="259">
        <f t="shared" si="39"/>
        <v>0</v>
      </c>
      <c r="AQ174" s="312">
        <f>'To &amp; from Edu- trip % summary'!AF179</f>
        <v>0</v>
      </c>
      <c r="AR174" s="314">
        <f>'To &amp; from Edu- trip % summary'!AH179</f>
        <v>0</v>
      </c>
      <c r="AS174" s="260">
        <f t="shared" si="40"/>
        <v>0</v>
      </c>
      <c r="AT174" s="259">
        <f t="shared" si="41"/>
        <v>0</v>
      </c>
      <c r="AU174" s="261"/>
      <c r="AV174" s="248"/>
      <c r="AW174" s="248"/>
      <c r="AX174" s="248"/>
      <c r="AY174" s="248"/>
    </row>
    <row r="175" spans="1:51" x14ac:dyDescent="0.2">
      <c r="A175" s="248"/>
      <c r="B175" s="248"/>
      <c r="C175" s="248"/>
      <c r="D175" s="248"/>
      <c r="E175" s="248"/>
      <c r="F175" s="248"/>
      <c r="G175" s="248"/>
      <c r="H175" s="248"/>
      <c r="I175" s="248"/>
      <c r="J175" s="248"/>
      <c r="K175" s="248"/>
      <c r="L175" s="248"/>
      <c r="M175" s="248"/>
      <c r="N175" s="248"/>
      <c r="O175" s="248"/>
      <c r="P175" s="248"/>
      <c r="Q175" s="296"/>
      <c r="R175" s="256">
        <f>'To &amp; from Edu- trip % summary'!B180</f>
        <v>0</v>
      </c>
      <c r="S175" s="313">
        <f>'To &amp; from Edu- trip % summary'!D180</f>
        <v>0</v>
      </c>
      <c r="T175" s="257">
        <f>'Non-survey input values'!$B$31</f>
        <v>175.56</v>
      </c>
      <c r="U175" s="258">
        <f t="shared" si="28"/>
        <v>0</v>
      </c>
      <c r="V175" s="259">
        <f t="shared" si="29"/>
        <v>0</v>
      </c>
      <c r="W175" s="312">
        <f>'To &amp; from Edu- trip % summary'!G180</f>
        <v>0</v>
      </c>
      <c r="X175" s="314">
        <f>'To &amp; from Edu- trip % summary'!I180</f>
        <v>0</v>
      </c>
      <c r="Y175" s="260">
        <f t="shared" si="30"/>
        <v>0</v>
      </c>
      <c r="Z175" s="259">
        <f t="shared" si="31"/>
        <v>0</v>
      </c>
      <c r="AA175" s="312">
        <f>'To &amp; from Edu- trip % summary'!L180</f>
        <v>0</v>
      </c>
      <c r="AB175" s="314">
        <f>'To &amp; from Edu- trip % summary'!N180</f>
        <v>0</v>
      </c>
      <c r="AC175" s="260">
        <f t="shared" si="32"/>
        <v>0</v>
      </c>
      <c r="AD175" s="259">
        <f t="shared" si="33"/>
        <v>0</v>
      </c>
      <c r="AE175" s="312">
        <f>'To &amp; from Edu- trip % summary'!Q180</f>
        <v>0</v>
      </c>
      <c r="AF175" s="314">
        <f>'To &amp; from Edu- trip % summary'!S180</f>
        <v>0</v>
      </c>
      <c r="AG175" s="260">
        <f t="shared" si="34"/>
        <v>0</v>
      </c>
      <c r="AH175" s="259">
        <f t="shared" si="35"/>
        <v>0</v>
      </c>
      <c r="AI175" s="312">
        <f>'To &amp; from Edu- trip % summary'!V180</f>
        <v>0</v>
      </c>
      <c r="AJ175" s="314">
        <f>'To &amp; from Edu- trip % summary'!X180</f>
        <v>0</v>
      </c>
      <c r="AK175" s="260">
        <f t="shared" si="36"/>
        <v>0</v>
      </c>
      <c r="AL175" s="259">
        <f t="shared" si="37"/>
        <v>0</v>
      </c>
      <c r="AM175" s="312">
        <f>'To &amp; from Edu- trip % summary'!AA180</f>
        <v>0</v>
      </c>
      <c r="AN175" s="314">
        <f>'To &amp; from Edu- trip % summary'!AC180</f>
        <v>0</v>
      </c>
      <c r="AO175" s="260">
        <f t="shared" si="38"/>
        <v>0</v>
      </c>
      <c r="AP175" s="259">
        <f t="shared" si="39"/>
        <v>0</v>
      </c>
      <c r="AQ175" s="312">
        <f>'To &amp; from Edu- trip % summary'!AF180</f>
        <v>0</v>
      </c>
      <c r="AR175" s="314">
        <f>'To &amp; from Edu- trip % summary'!AH180</f>
        <v>0</v>
      </c>
      <c r="AS175" s="260">
        <f t="shared" si="40"/>
        <v>0</v>
      </c>
      <c r="AT175" s="259">
        <f t="shared" si="41"/>
        <v>0</v>
      </c>
      <c r="AU175" s="261"/>
      <c r="AV175" s="248"/>
      <c r="AW175" s="248"/>
      <c r="AX175" s="248"/>
      <c r="AY175" s="248"/>
    </row>
    <row r="176" spans="1:51" x14ac:dyDescent="0.2">
      <c r="A176" s="248"/>
      <c r="B176" s="248"/>
      <c r="C176" s="248"/>
      <c r="D176" s="248"/>
      <c r="E176" s="248"/>
      <c r="F176" s="248"/>
      <c r="G176" s="248"/>
      <c r="H176" s="248"/>
      <c r="I176" s="248"/>
      <c r="J176" s="248"/>
      <c r="K176" s="248"/>
      <c r="L176" s="248"/>
      <c r="M176" s="248"/>
      <c r="N176" s="248"/>
      <c r="O176" s="248"/>
      <c r="P176" s="248"/>
      <c r="Q176" s="296"/>
      <c r="R176" s="256">
        <f>'To &amp; from Edu- trip % summary'!B181</f>
        <v>0</v>
      </c>
      <c r="S176" s="313">
        <f>'To &amp; from Edu- trip % summary'!D181</f>
        <v>0</v>
      </c>
      <c r="T176" s="257">
        <f>'Non-survey input values'!$B$31</f>
        <v>175.56</v>
      </c>
      <c r="U176" s="258">
        <f t="shared" si="28"/>
        <v>0</v>
      </c>
      <c r="V176" s="259">
        <f t="shared" si="29"/>
        <v>0</v>
      </c>
      <c r="W176" s="312">
        <f>'To &amp; from Edu- trip % summary'!G181</f>
        <v>0</v>
      </c>
      <c r="X176" s="314">
        <f>'To &amp; from Edu- trip % summary'!I181</f>
        <v>0</v>
      </c>
      <c r="Y176" s="260">
        <f t="shared" si="30"/>
        <v>0</v>
      </c>
      <c r="Z176" s="259">
        <f t="shared" si="31"/>
        <v>0</v>
      </c>
      <c r="AA176" s="312">
        <f>'To &amp; from Edu- trip % summary'!L181</f>
        <v>0</v>
      </c>
      <c r="AB176" s="314">
        <f>'To &amp; from Edu- trip % summary'!N181</f>
        <v>0</v>
      </c>
      <c r="AC176" s="260">
        <f t="shared" si="32"/>
        <v>0</v>
      </c>
      <c r="AD176" s="259">
        <f t="shared" si="33"/>
        <v>0</v>
      </c>
      <c r="AE176" s="312">
        <f>'To &amp; from Edu- trip % summary'!Q181</f>
        <v>0</v>
      </c>
      <c r="AF176" s="314">
        <f>'To &amp; from Edu- trip % summary'!S181</f>
        <v>0</v>
      </c>
      <c r="AG176" s="260">
        <f t="shared" si="34"/>
        <v>0</v>
      </c>
      <c r="AH176" s="259">
        <f t="shared" si="35"/>
        <v>0</v>
      </c>
      <c r="AI176" s="312">
        <f>'To &amp; from Edu- trip % summary'!V181</f>
        <v>0</v>
      </c>
      <c r="AJ176" s="314">
        <f>'To &amp; from Edu- trip % summary'!X181</f>
        <v>0</v>
      </c>
      <c r="AK176" s="260">
        <f t="shared" si="36"/>
        <v>0</v>
      </c>
      <c r="AL176" s="259">
        <f t="shared" si="37"/>
        <v>0</v>
      </c>
      <c r="AM176" s="312">
        <f>'To &amp; from Edu- trip % summary'!AA181</f>
        <v>0</v>
      </c>
      <c r="AN176" s="314">
        <f>'To &amp; from Edu- trip % summary'!AC181</f>
        <v>0</v>
      </c>
      <c r="AO176" s="260">
        <f t="shared" si="38"/>
        <v>0</v>
      </c>
      <c r="AP176" s="259">
        <f t="shared" si="39"/>
        <v>0</v>
      </c>
      <c r="AQ176" s="312">
        <f>'To &amp; from Edu- trip % summary'!AF181</f>
        <v>0</v>
      </c>
      <c r="AR176" s="314">
        <f>'To &amp; from Edu- trip % summary'!AH181</f>
        <v>0</v>
      </c>
      <c r="AS176" s="260">
        <f t="shared" si="40"/>
        <v>0</v>
      </c>
      <c r="AT176" s="259">
        <f t="shared" si="41"/>
        <v>0</v>
      </c>
      <c r="AU176" s="261"/>
      <c r="AV176" s="248"/>
      <c r="AW176" s="248"/>
      <c r="AX176" s="248"/>
      <c r="AY176" s="248"/>
    </row>
    <row r="177" spans="1:51" x14ac:dyDescent="0.2">
      <c r="A177" s="248"/>
      <c r="B177" s="248"/>
      <c r="C177" s="248"/>
      <c r="D177" s="248"/>
      <c r="E177" s="248"/>
      <c r="F177" s="248"/>
      <c r="G177" s="248"/>
      <c r="H177" s="248"/>
      <c r="I177" s="248"/>
      <c r="J177" s="248"/>
      <c r="K177" s="248"/>
      <c r="L177" s="248"/>
      <c r="M177" s="248"/>
      <c r="N177" s="248"/>
      <c r="O177" s="248"/>
      <c r="P177" s="248"/>
      <c r="Q177" s="296"/>
      <c r="R177" s="256">
        <f>'To &amp; from Edu- trip % summary'!B182</f>
        <v>0</v>
      </c>
      <c r="S177" s="313">
        <f>'To &amp; from Edu- trip % summary'!D182</f>
        <v>0</v>
      </c>
      <c r="T177" s="257">
        <f>'Non-survey input values'!$B$31</f>
        <v>175.56</v>
      </c>
      <c r="U177" s="258">
        <f t="shared" si="28"/>
        <v>0</v>
      </c>
      <c r="V177" s="259">
        <f t="shared" si="29"/>
        <v>0</v>
      </c>
      <c r="W177" s="312">
        <f>'To &amp; from Edu- trip % summary'!G182</f>
        <v>0</v>
      </c>
      <c r="X177" s="314">
        <f>'To &amp; from Edu- trip % summary'!I182</f>
        <v>0</v>
      </c>
      <c r="Y177" s="260">
        <f t="shared" si="30"/>
        <v>0</v>
      </c>
      <c r="Z177" s="259">
        <f t="shared" si="31"/>
        <v>0</v>
      </c>
      <c r="AA177" s="312">
        <f>'To &amp; from Edu- trip % summary'!L182</f>
        <v>0</v>
      </c>
      <c r="AB177" s="314">
        <f>'To &amp; from Edu- trip % summary'!N182</f>
        <v>0</v>
      </c>
      <c r="AC177" s="260">
        <f t="shared" si="32"/>
        <v>0</v>
      </c>
      <c r="AD177" s="259">
        <f t="shared" si="33"/>
        <v>0</v>
      </c>
      <c r="AE177" s="312">
        <f>'To &amp; from Edu- trip % summary'!Q182</f>
        <v>0</v>
      </c>
      <c r="AF177" s="314">
        <f>'To &amp; from Edu- trip % summary'!S182</f>
        <v>0</v>
      </c>
      <c r="AG177" s="260">
        <f t="shared" si="34"/>
        <v>0</v>
      </c>
      <c r="AH177" s="259">
        <f t="shared" si="35"/>
        <v>0</v>
      </c>
      <c r="AI177" s="312">
        <f>'To &amp; from Edu- trip % summary'!V182</f>
        <v>0</v>
      </c>
      <c r="AJ177" s="314">
        <f>'To &amp; from Edu- trip % summary'!X182</f>
        <v>0</v>
      </c>
      <c r="AK177" s="260">
        <f t="shared" si="36"/>
        <v>0</v>
      </c>
      <c r="AL177" s="259">
        <f t="shared" si="37"/>
        <v>0</v>
      </c>
      <c r="AM177" s="312">
        <f>'To &amp; from Edu- trip % summary'!AA182</f>
        <v>0</v>
      </c>
      <c r="AN177" s="314">
        <f>'To &amp; from Edu- trip % summary'!AC182</f>
        <v>0</v>
      </c>
      <c r="AO177" s="260">
        <f t="shared" si="38"/>
        <v>0</v>
      </c>
      <c r="AP177" s="259">
        <f t="shared" si="39"/>
        <v>0</v>
      </c>
      <c r="AQ177" s="312">
        <f>'To &amp; from Edu- trip % summary'!AF182</f>
        <v>0</v>
      </c>
      <c r="AR177" s="314">
        <f>'To &amp; from Edu- trip % summary'!AH182</f>
        <v>0</v>
      </c>
      <c r="AS177" s="260">
        <f t="shared" si="40"/>
        <v>0</v>
      </c>
      <c r="AT177" s="259">
        <f t="shared" si="41"/>
        <v>0</v>
      </c>
      <c r="AU177" s="261"/>
      <c r="AV177" s="248"/>
      <c r="AW177" s="248"/>
      <c r="AX177" s="248"/>
      <c r="AY177" s="248"/>
    </row>
    <row r="178" spans="1:51" x14ac:dyDescent="0.2">
      <c r="A178" s="248"/>
      <c r="B178" s="248"/>
      <c r="C178" s="248"/>
      <c r="D178" s="248"/>
      <c r="E178" s="248"/>
      <c r="F178" s="248"/>
      <c r="G178" s="248"/>
      <c r="H178" s="248"/>
      <c r="I178" s="248"/>
      <c r="J178" s="248"/>
      <c r="K178" s="248"/>
      <c r="L178" s="248"/>
      <c r="M178" s="248"/>
      <c r="N178" s="248"/>
      <c r="O178" s="248"/>
      <c r="P178" s="248"/>
      <c r="Q178" s="296"/>
      <c r="R178" s="256">
        <f>'To &amp; from Edu- trip % summary'!B183</f>
        <v>0</v>
      </c>
      <c r="S178" s="313">
        <f>'To &amp; from Edu- trip % summary'!D183</f>
        <v>0</v>
      </c>
      <c r="T178" s="257">
        <f>'Non-survey input values'!$B$31</f>
        <v>175.56</v>
      </c>
      <c r="U178" s="258">
        <f t="shared" si="28"/>
        <v>0</v>
      </c>
      <c r="V178" s="259">
        <f t="shared" si="29"/>
        <v>0</v>
      </c>
      <c r="W178" s="312">
        <f>'To &amp; from Edu- trip % summary'!G183</f>
        <v>0</v>
      </c>
      <c r="X178" s="314">
        <f>'To &amp; from Edu- trip % summary'!I183</f>
        <v>0</v>
      </c>
      <c r="Y178" s="260">
        <f t="shared" si="30"/>
        <v>0</v>
      </c>
      <c r="Z178" s="259">
        <f t="shared" si="31"/>
        <v>0</v>
      </c>
      <c r="AA178" s="312">
        <f>'To &amp; from Edu- trip % summary'!L183</f>
        <v>0</v>
      </c>
      <c r="AB178" s="314">
        <f>'To &amp; from Edu- trip % summary'!N183</f>
        <v>0</v>
      </c>
      <c r="AC178" s="260">
        <f t="shared" si="32"/>
        <v>0</v>
      </c>
      <c r="AD178" s="259">
        <f t="shared" si="33"/>
        <v>0</v>
      </c>
      <c r="AE178" s="312">
        <f>'To &amp; from Edu- trip % summary'!Q183</f>
        <v>0</v>
      </c>
      <c r="AF178" s="314">
        <f>'To &amp; from Edu- trip % summary'!S183</f>
        <v>0</v>
      </c>
      <c r="AG178" s="260">
        <f t="shared" si="34"/>
        <v>0</v>
      </c>
      <c r="AH178" s="259">
        <f t="shared" si="35"/>
        <v>0</v>
      </c>
      <c r="AI178" s="312">
        <f>'To &amp; from Edu- trip % summary'!V183</f>
        <v>0</v>
      </c>
      <c r="AJ178" s="314">
        <f>'To &amp; from Edu- trip % summary'!X183</f>
        <v>0</v>
      </c>
      <c r="AK178" s="260">
        <f t="shared" si="36"/>
        <v>0</v>
      </c>
      <c r="AL178" s="259">
        <f t="shared" si="37"/>
        <v>0</v>
      </c>
      <c r="AM178" s="312">
        <f>'To &amp; from Edu- trip % summary'!AA183</f>
        <v>0</v>
      </c>
      <c r="AN178" s="314">
        <f>'To &amp; from Edu- trip % summary'!AC183</f>
        <v>0</v>
      </c>
      <c r="AO178" s="260">
        <f t="shared" si="38"/>
        <v>0</v>
      </c>
      <c r="AP178" s="259">
        <f t="shared" si="39"/>
        <v>0</v>
      </c>
      <c r="AQ178" s="312">
        <f>'To &amp; from Edu- trip % summary'!AF183</f>
        <v>0</v>
      </c>
      <c r="AR178" s="314">
        <f>'To &amp; from Edu- trip % summary'!AH183</f>
        <v>0</v>
      </c>
      <c r="AS178" s="260">
        <f t="shared" si="40"/>
        <v>0</v>
      </c>
      <c r="AT178" s="259">
        <f t="shared" si="41"/>
        <v>0</v>
      </c>
      <c r="AU178" s="261"/>
      <c r="AV178" s="248"/>
      <c r="AW178" s="248"/>
      <c r="AX178" s="248"/>
      <c r="AY178" s="248"/>
    </row>
    <row r="179" spans="1:51" x14ac:dyDescent="0.2">
      <c r="A179" s="248"/>
      <c r="B179" s="248"/>
      <c r="C179" s="248"/>
      <c r="D179" s="248"/>
      <c r="E179" s="248"/>
      <c r="F179" s="248"/>
      <c r="G179" s="248"/>
      <c r="H179" s="248"/>
      <c r="I179" s="248"/>
      <c r="J179" s="248"/>
      <c r="K179" s="248"/>
      <c r="L179" s="248"/>
      <c r="M179" s="248"/>
      <c r="N179" s="248"/>
      <c r="O179" s="248"/>
      <c r="P179" s="248"/>
      <c r="Q179" s="296"/>
      <c r="R179" s="256">
        <f>'To &amp; from Edu- trip % summary'!B184</f>
        <v>0</v>
      </c>
      <c r="S179" s="313">
        <f>'To &amp; from Edu- trip % summary'!D184</f>
        <v>0</v>
      </c>
      <c r="T179" s="257">
        <f>'Non-survey input values'!$B$31</f>
        <v>175.56</v>
      </c>
      <c r="U179" s="258">
        <f t="shared" si="28"/>
        <v>0</v>
      </c>
      <c r="V179" s="259">
        <f t="shared" si="29"/>
        <v>0</v>
      </c>
      <c r="W179" s="312">
        <f>'To &amp; from Edu- trip % summary'!G184</f>
        <v>0</v>
      </c>
      <c r="X179" s="314">
        <f>'To &amp; from Edu- trip % summary'!I184</f>
        <v>0</v>
      </c>
      <c r="Y179" s="260">
        <f t="shared" si="30"/>
        <v>0</v>
      </c>
      <c r="Z179" s="259">
        <f t="shared" si="31"/>
        <v>0</v>
      </c>
      <c r="AA179" s="312">
        <f>'To &amp; from Edu- trip % summary'!L184</f>
        <v>0</v>
      </c>
      <c r="AB179" s="314">
        <f>'To &amp; from Edu- trip % summary'!N184</f>
        <v>0</v>
      </c>
      <c r="AC179" s="260">
        <f t="shared" si="32"/>
        <v>0</v>
      </c>
      <c r="AD179" s="259">
        <f t="shared" si="33"/>
        <v>0</v>
      </c>
      <c r="AE179" s="312">
        <f>'To &amp; from Edu- trip % summary'!Q184</f>
        <v>0</v>
      </c>
      <c r="AF179" s="314">
        <f>'To &amp; from Edu- trip % summary'!S184</f>
        <v>0</v>
      </c>
      <c r="AG179" s="260">
        <f t="shared" si="34"/>
        <v>0</v>
      </c>
      <c r="AH179" s="259">
        <f t="shared" si="35"/>
        <v>0</v>
      </c>
      <c r="AI179" s="312">
        <f>'To &amp; from Edu- trip % summary'!V184</f>
        <v>0</v>
      </c>
      <c r="AJ179" s="314">
        <f>'To &amp; from Edu- trip % summary'!X184</f>
        <v>0</v>
      </c>
      <c r="AK179" s="260">
        <f t="shared" si="36"/>
        <v>0</v>
      </c>
      <c r="AL179" s="259">
        <f t="shared" si="37"/>
        <v>0</v>
      </c>
      <c r="AM179" s="312">
        <f>'To &amp; from Edu- trip % summary'!AA184</f>
        <v>0</v>
      </c>
      <c r="AN179" s="314">
        <f>'To &amp; from Edu- trip % summary'!AC184</f>
        <v>0</v>
      </c>
      <c r="AO179" s="260">
        <f t="shared" si="38"/>
        <v>0</v>
      </c>
      <c r="AP179" s="259">
        <f t="shared" si="39"/>
        <v>0</v>
      </c>
      <c r="AQ179" s="312">
        <f>'To &amp; from Edu- trip % summary'!AF184</f>
        <v>0</v>
      </c>
      <c r="AR179" s="314">
        <f>'To &amp; from Edu- trip % summary'!AH184</f>
        <v>0</v>
      </c>
      <c r="AS179" s="260">
        <f t="shared" si="40"/>
        <v>0</v>
      </c>
      <c r="AT179" s="259">
        <f t="shared" si="41"/>
        <v>0</v>
      </c>
      <c r="AU179" s="261"/>
      <c r="AV179" s="248"/>
      <c r="AW179" s="248"/>
      <c r="AX179" s="248"/>
      <c r="AY179" s="248"/>
    </row>
    <row r="180" spans="1:51" x14ac:dyDescent="0.2">
      <c r="A180" s="248"/>
      <c r="B180" s="248"/>
      <c r="C180" s="248"/>
      <c r="D180" s="248"/>
      <c r="E180" s="248"/>
      <c r="F180" s="248"/>
      <c r="G180" s="248"/>
      <c r="H180" s="248"/>
      <c r="I180" s="248"/>
      <c r="J180" s="248"/>
      <c r="K180" s="248"/>
      <c r="L180" s="248"/>
      <c r="M180" s="248"/>
      <c r="N180" s="248"/>
      <c r="O180" s="248"/>
      <c r="P180" s="248"/>
      <c r="Q180" s="296"/>
      <c r="R180" s="256">
        <f>'To &amp; from Edu- trip % summary'!B185</f>
        <v>0</v>
      </c>
      <c r="S180" s="313">
        <f>'To &amp; from Edu- trip % summary'!D185</f>
        <v>0</v>
      </c>
      <c r="T180" s="257">
        <f>'Non-survey input values'!$B$31</f>
        <v>175.56</v>
      </c>
      <c r="U180" s="258">
        <f t="shared" si="28"/>
        <v>0</v>
      </c>
      <c r="V180" s="259">
        <f t="shared" si="29"/>
        <v>0</v>
      </c>
      <c r="W180" s="312">
        <f>'To &amp; from Edu- trip % summary'!G185</f>
        <v>0</v>
      </c>
      <c r="X180" s="314">
        <f>'To &amp; from Edu- trip % summary'!I185</f>
        <v>0</v>
      </c>
      <c r="Y180" s="260">
        <f t="shared" si="30"/>
        <v>0</v>
      </c>
      <c r="Z180" s="259">
        <f t="shared" si="31"/>
        <v>0</v>
      </c>
      <c r="AA180" s="312">
        <f>'To &amp; from Edu- trip % summary'!L185</f>
        <v>0</v>
      </c>
      <c r="AB180" s="314">
        <f>'To &amp; from Edu- trip % summary'!N185</f>
        <v>0</v>
      </c>
      <c r="AC180" s="260">
        <f t="shared" si="32"/>
        <v>0</v>
      </c>
      <c r="AD180" s="259">
        <f t="shared" si="33"/>
        <v>0</v>
      </c>
      <c r="AE180" s="312">
        <f>'To &amp; from Edu- trip % summary'!Q185</f>
        <v>0</v>
      </c>
      <c r="AF180" s="314">
        <f>'To &amp; from Edu- trip % summary'!S185</f>
        <v>0</v>
      </c>
      <c r="AG180" s="260">
        <f t="shared" si="34"/>
        <v>0</v>
      </c>
      <c r="AH180" s="259">
        <f t="shared" si="35"/>
        <v>0</v>
      </c>
      <c r="AI180" s="312">
        <f>'To &amp; from Edu- trip % summary'!V185</f>
        <v>0</v>
      </c>
      <c r="AJ180" s="314">
        <f>'To &amp; from Edu- trip % summary'!X185</f>
        <v>0</v>
      </c>
      <c r="AK180" s="260">
        <f t="shared" si="36"/>
        <v>0</v>
      </c>
      <c r="AL180" s="259">
        <f t="shared" si="37"/>
        <v>0</v>
      </c>
      <c r="AM180" s="312">
        <f>'To &amp; from Edu- trip % summary'!AA185</f>
        <v>0</v>
      </c>
      <c r="AN180" s="314">
        <f>'To &amp; from Edu- trip % summary'!AC185</f>
        <v>0</v>
      </c>
      <c r="AO180" s="260">
        <f t="shared" si="38"/>
        <v>0</v>
      </c>
      <c r="AP180" s="259">
        <f t="shared" si="39"/>
        <v>0</v>
      </c>
      <c r="AQ180" s="312">
        <f>'To &amp; from Edu- trip % summary'!AF185</f>
        <v>0</v>
      </c>
      <c r="AR180" s="314">
        <f>'To &amp; from Edu- trip % summary'!AH185</f>
        <v>0</v>
      </c>
      <c r="AS180" s="260">
        <f t="shared" si="40"/>
        <v>0</v>
      </c>
      <c r="AT180" s="259">
        <f t="shared" si="41"/>
        <v>0</v>
      </c>
      <c r="AU180" s="261"/>
      <c r="AV180" s="248"/>
      <c r="AW180" s="248"/>
      <c r="AX180" s="248"/>
      <c r="AY180" s="248"/>
    </row>
    <row r="181" spans="1:51" x14ac:dyDescent="0.2">
      <c r="A181" s="248"/>
      <c r="B181" s="248"/>
      <c r="C181" s="248"/>
      <c r="D181" s="248"/>
      <c r="E181" s="248"/>
      <c r="F181" s="248"/>
      <c r="G181" s="248"/>
      <c r="H181" s="248"/>
      <c r="I181" s="248"/>
      <c r="J181" s="248"/>
      <c r="K181" s="248"/>
      <c r="L181" s="248"/>
      <c r="M181" s="248"/>
      <c r="N181" s="248"/>
      <c r="O181" s="248"/>
      <c r="P181" s="248"/>
      <c r="Q181" s="296"/>
      <c r="R181" s="256">
        <f>'To &amp; from Edu- trip % summary'!B186</f>
        <v>0</v>
      </c>
      <c r="S181" s="313">
        <f>'To &amp; from Edu- trip % summary'!D186</f>
        <v>0</v>
      </c>
      <c r="T181" s="257">
        <f>'Non-survey input values'!$B$31</f>
        <v>175.56</v>
      </c>
      <c r="U181" s="258">
        <f t="shared" si="28"/>
        <v>0</v>
      </c>
      <c r="V181" s="259">
        <f t="shared" si="29"/>
        <v>0</v>
      </c>
      <c r="W181" s="312">
        <f>'To &amp; from Edu- trip % summary'!G186</f>
        <v>0</v>
      </c>
      <c r="X181" s="314">
        <f>'To &amp; from Edu- trip % summary'!I186</f>
        <v>0</v>
      </c>
      <c r="Y181" s="260">
        <f t="shared" si="30"/>
        <v>0</v>
      </c>
      <c r="Z181" s="259">
        <f t="shared" si="31"/>
        <v>0</v>
      </c>
      <c r="AA181" s="312">
        <f>'To &amp; from Edu- trip % summary'!L186</f>
        <v>0</v>
      </c>
      <c r="AB181" s="314">
        <f>'To &amp; from Edu- trip % summary'!N186</f>
        <v>0</v>
      </c>
      <c r="AC181" s="260">
        <f t="shared" si="32"/>
        <v>0</v>
      </c>
      <c r="AD181" s="259">
        <f t="shared" si="33"/>
        <v>0</v>
      </c>
      <c r="AE181" s="312">
        <f>'To &amp; from Edu- trip % summary'!Q186</f>
        <v>0</v>
      </c>
      <c r="AF181" s="314">
        <f>'To &amp; from Edu- trip % summary'!S186</f>
        <v>0</v>
      </c>
      <c r="AG181" s="260">
        <f t="shared" si="34"/>
        <v>0</v>
      </c>
      <c r="AH181" s="259">
        <f t="shared" si="35"/>
        <v>0</v>
      </c>
      <c r="AI181" s="312">
        <f>'To &amp; from Edu- trip % summary'!V186</f>
        <v>0</v>
      </c>
      <c r="AJ181" s="314">
        <f>'To &amp; from Edu- trip % summary'!X186</f>
        <v>0</v>
      </c>
      <c r="AK181" s="260">
        <f t="shared" si="36"/>
        <v>0</v>
      </c>
      <c r="AL181" s="259">
        <f t="shared" si="37"/>
        <v>0</v>
      </c>
      <c r="AM181" s="312">
        <f>'To &amp; from Edu- trip % summary'!AA186</f>
        <v>0</v>
      </c>
      <c r="AN181" s="314">
        <f>'To &amp; from Edu- trip % summary'!AC186</f>
        <v>0</v>
      </c>
      <c r="AO181" s="260">
        <f t="shared" si="38"/>
        <v>0</v>
      </c>
      <c r="AP181" s="259">
        <f t="shared" si="39"/>
        <v>0</v>
      </c>
      <c r="AQ181" s="312">
        <f>'To &amp; from Edu- trip % summary'!AF186</f>
        <v>0</v>
      </c>
      <c r="AR181" s="314">
        <f>'To &amp; from Edu- trip % summary'!AH186</f>
        <v>0</v>
      </c>
      <c r="AS181" s="260">
        <f t="shared" si="40"/>
        <v>0</v>
      </c>
      <c r="AT181" s="259">
        <f t="shared" si="41"/>
        <v>0</v>
      </c>
      <c r="AU181" s="261"/>
      <c r="AV181" s="248"/>
      <c r="AW181" s="248"/>
      <c r="AX181" s="248"/>
      <c r="AY181" s="248"/>
    </row>
    <row r="182" spans="1:51" x14ac:dyDescent="0.2">
      <c r="A182" s="248"/>
      <c r="B182" s="248"/>
      <c r="C182" s="248"/>
      <c r="D182" s="248"/>
      <c r="E182" s="248"/>
      <c r="F182" s="248"/>
      <c r="G182" s="248"/>
      <c r="H182" s="248"/>
      <c r="I182" s="248"/>
      <c r="J182" s="248"/>
      <c r="K182" s="248"/>
      <c r="L182" s="248"/>
      <c r="M182" s="248"/>
      <c r="N182" s="248"/>
      <c r="O182" s="248"/>
      <c r="P182" s="248"/>
      <c r="Q182" s="296"/>
      <c r="R182" s="256">
        <f>'To &amp; from Edu- trip % summary'!B187</f>
        <v>0</v>
      </c>
      <c r="S182" s="313">
        <f>'To &amp; from Edu- trip % summary'!D187</f>
        <v>0</v>
      </c>
      <c r="T182" s="257">
        <f>'Non-survey input values'!$B$31</f>
        <v>175.56</v>
      </c>
      <c r="U182" s="258">
        <f t="shared" si="28"/>
        <v>0</v>
      </c>
      <c r="V182" s="259">
        <f t="shared" si="29"/>
        <v>0</v>
      </c>
      <c r="W182" s="312">
        <f>'To &amp; from Edu- trip % summary'!G187</f>
        <v>0</v>
      </c>
      <c r="X182" s="314">
        <f>'To &amp; from Edu- trip % summary'!I187</f>
        <v>0</v>
      </c>
      <c r="Y182" s="260">
        <f t="shared" si="30"/>
        <v>0</v>
      </c>
      <c r="Z182" s="259">
        <f t="shared" si="31"/>
        <v>0</v>
      </c>
      <c r="AA182" s="312">
        <f>'To &amp; from Edu- trip % summary'!L187</f>
        <v>0</v>
      </c>
      <c r="AB182" s="314">
        <f>'To &amp; from Edu- trip % summary'!N187</f>
        <v>0</v>
      </c>
      <c r="AC182" s="260">
        <f t="shared" si="32"/>
        <v>0</v>
      </c>
      <c r="AD182" s="259">
        <f t="shared" si="33"/>
        <v>0</v>
      </c>
      <c r="AE182" s="312">
        <f>'To &amp; from Edu- trip % summary'!Q187</f>
        <v>0</v>
      </c>
      <c r="AF182" s="314">
        <f>'To &amp; from Edu- trip % summary'!S187</f>
        <v>0</v>
      </c>
      <c r="AG182" s="260">
        <f t="shared" si="34"/>
        <v>0</v>
      </c>
      <c r="AH182" s="259">
        <f t="shared" si="35"/>
        <v>0</v>
      </c>
      <c r="AI182" s="312">
        <f>'To &amp; from Edu- trip % summary'!V187</f>
        <v>0</v>
      </c>
      <c r="AJ182" s="314">
        <f>'To &amp; from Edu- trip % summary'!X187</f>
        <v>0</v>
      </c>
      <c r="AK182" s="260">
        <f t="shared" si="36"/>
        <v>0</v>
      </c>
      <c r="AL182" s="259">
        <f t="shared" si="37"/>
        <v>0</v>
      </c>
      <c r="AM182" s="312">
        <f>'To &amp; from Edu- trip % summary'!AA187</f>
        <v>0</v>
      </c>
      <c r="AN182" s="314">
        <f>'To &amp; from Edu- trip % summary'!AC187</f>
        <v>0</v>
      </c>
      <c r="AO182" s="260">
        <f t="shared" si="38"/>
        <v>0</v>
      </c>
      <c r="AP182" s="259">
        <f t="shared" si="39"/>
        <v>0</v>
      </c>
      <c r="AQ182" s="312">
        <f>'To &amp; from Edu- trip % summary'!AF187</f>
        <v>0</v>
      </c>
      <c r="AR182" s="314">
        <f>'To &amp; from Edu- trip % summary'!AH187</f>
        <v>0</v>
      </c>
      <c r="AS182" s="260">
        <f t="shared" si="40"/>
        <v>0</v>
      </c>
      <c r="AT182" s="259">
        <f t="shared" si="41"/>
        <v>0</v>
      </c>
      <c r="AU182" s="261"/>
      <c r="AV182" s="248"/>
      <c r="AW182" s="248"/>
      <c r="AX182" s="248"/>
      <c r="AY182" s="248"/>
    </row>
    <row r="183" spans="1:51" x14ac:dyDescent="0.2">
      <c r="A183" s="248"/>
      <c r="B183" s="248"/>
      <c r="C183" s="248"/>
      <c r="D183" s="248"/>
      <c r="E183" s="248"/>
      <c r="F183" s="248"/>
      <c r="G183" s="248"/>
      <c r="H183" s="248"/>
      <c r="I183" s="248"/>
      <c r="J183" s="248"/>
      <c r="K183" s="248"/>
      <c r="L183" s="248"/>
      <c r="M183" s="248"/>
      <c r="N183" s="248"/>
      <c r="O183" s="248"/>
      <c r="P183" s="248"/>
      <c r="Q183" s="296"/>
      <c r="R183" s="256">
        <f>'To &amp; from Edu- trip % summary'!B188</f>
        <v>0</v>
      </c>
      <c r="S183" s="313">
        <f>'To &amp; from Edu- trip % summary'!D188</f>
        <v>0</v>
      </c>
      <c r="T183" s="257">
        <f>'Non-survey input values'!$B$31</f>
        <v>175.56</v>
      </c>
      <c r="U183" s="258">
        <f t="shared" si="28"/>
        <v>0</v>
      </c>
      <c r="V183" s="259">
        <f t="shared" si="29"/>
        <v>0</v>
      </c>
      <c r="W183" s="312">
        <f>'To &amp; from Edu- trip % summary'!G188</f>
        <v>0</v>
      </c>
      <c r="X183" s="314">
        <f>'To &amp; from Edu- trip % summary'!I188</f>
        <v>0</v>
      </c>
      <c r="Y183" s="260">
        <f t="shared" si="30"/>
        <v>0</v>
      </c>
      <c r="Z183" s="259">
        <f t="shared" si="31"/>
        <v>0</v>
      </c>
      <c r="AA183" s="312">
        <f>'To &amp; from Edu- trip % summary'!L188</f>
        <v>0</v>
      </c>
      <c r="AB183" s="314">
        <f>'To &amp; from Edu- trip % summary'!N188</f>
        <v>0</v>
      </c>
      <c r="AC183" s="260">
        <f t="shared" si="32"/>
        <v>0</v>
      </c>
      <c r="AD183" s="259">
        <f t="shared" si="33"/>
        <v>0</v>
      </c>
      <c r="AE183" s="312">
        <f>'To &amp; from Edu- trip % summary'!Q188</f>
        <v>0</v>
      </c>
      <c r="AF183" s="314">
        <f>'To &amp; from Edu- trip % summary'!S188</f>
        <v>0</v>
      </c>
      <c r="AG183" s="260">
        <f t="shared" si="34"/>
        <v>0</v>
      </c>
      <c r="AH183" s="259">
        <f t="shared" si="35"/>
        <v>0</v>
      </c>
      <c r="AI183" s="312">
        <f>'To &amp; from Edu- trip % summary'!V188</f>
        <v>0</v>
      </c>
      <c r="AJ183" s="314">
        <f>'To &amp; from Edu- trip % summary'!X188</f>
        <v>0</v>
      </c>
      <c r="AK183" s="260">
        <f t="shared" si="36"/>
        <v>0</v>
      </c>
      <c r="AL183" s="259">
        <f t="shared" si="37"/>
        <v>0</v>
      </c>
      <c r="AM183" s="312">
        <f>'To &amp; from Edu- trip % summary'!AA188</f>
        <v>0</v>
      </c>
      <c r="AN183" s="314">
        <f>'To &amp; from Edu- trip % summary'!AC188</f>
        <v>0</v>
      </c>
      <c r="AO183" s="260">
        <f t="shared" si="38"/>
        <v>0</v>
      </c>
      <c r="AP183" s="259">
        <f t="shared" si="39"/>
        <v>0</v>
      </c>
      <c r="AQ183" s="312">
        <f>'To &amp; from Edu- trip % summary'!AF188</f>
        <v>0</v>
      </c>
      <c r="AR183" s="314">
        <f>'To &amp; from Edu- trip % summary'!AH188</f>
        <v>0</v>
      </c>
      <c r="AS183" s="260">
        <f t="shared" si="40"/>
        <v>0</v>
      </c>
      <c r="AT183" s="259">
        <f t="shared" si="41"/>
        <v>0</v>
      </c>
      <c r="AU183" s="261"/>
      <c r="AV183" s="248"/>
      <c r="AW183" s="248"/>
      <c r="AX183" s="248"/>
      <c r="AY183" s="248"/>
    </row>
    <row r="184" spans="1:51" x14ac:dyDescent="0.2">
      <c r="A184" s="248"/>
      <c r="B184" s="248"/>
      <c r="C184" s="248"/>
      <c r="D184" s="248"/>
      <c r="E184" s="248"/>
      <c r="F184" s="248"/>
      <c r="G184" s="248"/>
      <c r="H184" s="248"/>
      <c r="I184" s="248"/>
      <c r="J184" s="248"/>
      <c r="K184" s="248"/>
      <c r="L184" s="248"/>
      <c r="M184" s="248"/>
      <c r="N184" s="248"/>
      <c r="O184" s="248"/>
      <c r="P184" s="248"/>
      <c r="Q184" s="296"/>
      <c r="R184" s="256">
        <f>'To &amp; from Edu- trip % summary'!B189</f>
        <v>0</v>
      </c>
      <c r="S184" s="313">
        <f>'To &amp; from Edu- trip % summary'!D189</f>
        <v>0</v>
      </c>
      <c r="T184" s="257">
        <f>'Non-survey input values'!$B$31</f>
        <v>175.56</v>
      </c>
      <c r="U184" s="258">
        <f t="shared" si="28"/>
        <v>0</v>
      </c>
      <c r="V184" s="259">
        <f t="shared" si="29"/>
        <v>0</v>
      </c>
      <c r="W184" s="312">
        <f>'To &amp; from Edu- trip % summary'!G189</f>
        <v>0</v>
      </c>
      <c r="X184" s="314">
        <f>'To &amp; from Edu- trip % summary'!I189</f>
        <v>0</v>
      </c>
      <c r="Y184" s="260">
        <f t="shared" si="30"/>
        <v>0</v>
      </c>
      <c r="Z184" s="259">
        <f t="shared" si="31"/>
        <v>0</v>
      </c>
      <c r="AA184" s="312">
        <f>'To &amp; from Edu- trip % summary'!L189</f>
        <v>0</v>
      </c>
      <c r="AB184" s="314">
        <f>'To &amp; from Edu- trip % summary'!N189</f>
        <v>0</v>
      </c>
      <c r="AC184" s="260">
        <f t="shared" si="32"/>
        <v>0</v>
      </c>
      <c r="AD184" s="259">
        <f t="shared" si="33"/>
        <v>0</v>
      </c>
      <c r="AE184" s="312">
        <f>'To &amp; from Edu- trip % summary'!Q189</f>
        <v>0</v>
      </c>
      <c r="AF184" s="314">
        <f>'To &amp; from Edu- trip % summary'!S189</f>
        <v>0</v>
      </c>
      <c r="AG184" s="260">
        <f t="shared" si="34"/>
        <v>0</v>
      </c>
      <c r="AH184" s="259">
        <f t="shared" si="35"/>
        <v>0</v>
      </c>
      <c r="AI184" s="312">
        <f>'To &amp; from Edu- trip % summary'!V189</f>
        <v>0</v>
      </c>
      <c r="AJ184" s="314">
        <f>'To &amp; from Edu- trip % summary'!X189</f>
        <v>0</v>
      </c>
      <c r="AK184" s="260">
        <f t="shared" si="36"/>
        <v>0</v>
      </c>
      <c r="AL184" s="259">
        <f t="shared" si="37"/>
        <v>0</v>
      </c>
      <c r="AM184" s="312">
        <f>'To &amp; from Edu- trip % summary'!AA189</f>
        <v>0</v>
      </c>
      <c r="AN184" s="314">
        <f>'To &amp; from Edu- trip % summary'!AC189</f>
        <v>0</v>
      </c>
      <c r="AO184" s="260">
        <f t="shared" si="38"/>
        <v>0</v>
      </c>
      <c r="AP184" s="259">
        <f t="shared" si="39"/>
        <v>0</v>
      </c>
      <c r="AQ184" s="312">
        <f>'To &amp; from Edu- trip % summary'!AF189</f>
        <v>0</v>
      </c>
      <c r="AR184" s="314">
        <f>'To &amp; from Edu- trip % summary'!AH189</f>
        <v>0</v>
      </c>
      <c r="AS184" s="260">
        <f t="shared" si="40"/>
        <v>0</v>
      </c>
      <c r="AT184" s="259">
        <f t="shared" si="41"/>
        <v>0</v>
      </c>
      <c r="AU184" s="261"/>
      <c r="AV184" s="248"/>
      <c r="AW184" s="248"/>
      <c r="AX184" s="248"/>
      <c r="AY184" s="248"/>
    </row>
    <row r="185" spans="1:51" x14ac:dyDescent="0.2">
      <c r="A185" s="248"/>
      <c r="B185" s="248"/>
      <c r="C185" s="248"/>
      <c r="D185" s="248"/>
      <c r="E185" s="248"/>
      <c r="F185" s="248"/>
      <c r="G185" s="248"/>
      <c r="H185" s="248"/>
      <c r="I185" s="248"/>
      <c r="J185" s="248"/>
      <c r="K185" s="248"/>
      <c r="L185" s="248"/>
      <c r="M185" s="248"/>
      <c r="N185" s="248"/>
      <c r="O185" s="248"/>
      <c r="P185" s="248"/>
      <c r="Q185" s="296"/>
      <c r="R185" s="256">
        <f>'To &amp; from Edu- trip % summary'!B190</f>
        <v>0</v>
      </c>
      <c r="S185" s="313">
        <f>'To &amp; from Edu- trip % summary'!D190</f>
        <v>0</v>
      </c>
      <c r="T185" s="257">
        <f>'Non-survey input values'!$B$31</f>
        <v>175.56</v>
      </c>
      <c r="U185" s="258">
        <f t="shared" si="28"/>
        <v>0</v>
      </c>
      <c r="V185" s="259">
        <f t="shared" si="29"/>
        <v>0</v>
      </c>
      <c r="W185" s="312">
        <f>'To &amp; from Edu- trip % summary'!G190</f>
        <v>0</v>
      </c>
      <c r="X185" s="314">
        <f>'To &amp; from Edu- trip % summary'!I190</f>
        <v>0</v>
      </c>
      <c r="Y185" s="260">
        <f t="shared" si="30"/>
        <v>0</v>
      </c>
      <c r="Z185" s="259">
        <f t="shared" si="31"/>
        <v>0</v>
      </c>
      <c r="AA185" s="312">
        <f>'To &amp; from Edu- trip % summary'!L190</f>
        <v>0</v>
      </c>
      <c r="AB185" s="314">
        <f>'To &amp; from Edu- trip % summary'!N190</f>
        <v>0</v>
      </c>
      <c r="AC185" s="260">
        <f t="shared" si="32"/>
        <v>0</v>
      </c>
      <c r="AD185" s="259">
        <f t="shared" si="33"/>
        <v>0</v>
      </c>
      <c r="AE185" s="312">
        <f>'To &amp; from Edu- trip % summary'!Q190</f>
        <v>0</v>
      </c>
      <c r="AF185" s="314">
        <f>'To &amp; from Edu- trip % summary'!S190</f>
        <v>0</v>
      </c>
      <c r="AG185" s="260">
        <f t="shared" si="34"/>
        <v>0</v>
      </c>
      <c r="AH185" s="259">
        <f t="shared" si="35"/>
        <v>0</v>
      </c>
      <c r="AI185" s="312">
        <f>'To &amp; from Edu- trip % summary'!V190</f>
        <v>0</v>
      </c>
      <c r="AJ185" s="314">
        <f>'To &amp; from Edu- trip % summary'!X190</f>
        <v>0</v>
      </c>
      <c r="AK185" s="260">
        <f t="shared" si="36"/>
        <v>0</v>
      </c>
      <c r="AL185" s="259">
        <f t="shared" si="37"/>
        <v>0</v>
      </c>
      <c r="AM185" s="312">
        <f>'To &amp; from Edu- trip % summary'!AA190</f>
        <v>0</v>
      </c>
      <c r="AN185" s="314">
        <f>'To &amp; from Edu- trip % summary'!AC190</f>
        <v>0</v>
      </c>
      <c r="AO185" s="260">
        <f t="shared" si="38"/>
        <v>0</v>
      </c>
      <c r="AP185" s="259">
        <f t="shared" si="39"/>
        <v>0</v>
      </c>
      <c r="AQ185" s="312">
        <f>'To &amp; from Edu- trip % summary'!AF190</f>
        <v>0</v>
      </c>
      <c r="AR185" s="314">
        <f>'To &amp; from Edu- trip % summary'!AH190</f>
        <v>0</v>
      </c>
      <c r="AS185" s="260">
        <f t="shared" si="40"/>
        <v>0</v>
      </c>
      <c r="AT185" s="259">
        <f t="shared" si="41"/>
        <v>0</v>
      </c>
      <c r="AU185" s="261"/>
      <c r="AV185" s="248"/>
      <c r="AW185" s="248"/>
      <c r="AX185" s="248"/>
      <c r="AY185" s="248"/>
    </row>
    <row r="186" spans="1:51" x14ac:dyDescent="0.2">
      <c r="A186" s="248"/>
      <c r="B186" s="248"/>
      <c r="C186" s="248"/>
      <c r="D186" s="248"/>
      <c r="E186" s="248"/>
      <c r="F186" s="248"/>
      <c r="G186" s="248"/>
      <c r="H186" s="248"/>
      <c r="I186" s="248"/>
      <c r="J186" s="248"/>
      <c r="K186" s="248"/>
      <c r="L186" s="248"/>
      <c r="M186" s="248"/>
      <c r="N186" s="248"/>
      <c r="O186" s="248"/>
      <c r="P186" s="248"/>
      <c r="Q186" s="296"/>
      <c r="R186" s="256">
        <f>'To &amp; from Edu- trip % summary'!B191</f>
        <v>0</v>
      </c>
      <c r="S186" s="313">
        <f>'To &amp; from Edu- trip % summary'!D191</f>
        <v>0</v>
      </c>
      <c r="T186" s="257">
        <f>'Non-survey input values'!$B$31</f>
        <v>175.56</v>
      </c>
      <c r="U186" s="258">
        <f t="shared" si="28"/>
        <v>0</v>
      </c>
      <c r="V186" s="259">
        <f t="shared" si="29"/>
        <v>0</v>
      </c>
      <c r="W186" s="312">
        <f>'To &amp; from Edu- trip % summary'!G191</f>
        <v>0</v>
      </c>
      <c r="X186" s="314">
        <f>'To &amp; from Edu- trip % summary'!I191</f>
        <v>0</v>
      </c>
      <c r="Y186" s="260">
        <f t="shared" si="30"/>
        <v>0</v>
      </c>
      <c r="Z186" s="259">
        <f t="shared" si="31"/>
        <v>0</v>
      </c>
      <c r="AA186" s="312">
        <f>'To &amp; from Edu- trip % summary'!L191</f>
        <v>0</v>
      </c>
      <c r="AB186" s="314">
        <f>'To &amp; from Edu- trip % summary'!N191</f>
        <v>0</v>
      </c>
      <c r="AC186" s="260">
        <f t="shared" si="32"/>
        <v>0</v>
      </c>
      <c r="AD186" s="259">
        <f t="shared" si="33"/>
        <v>0</v>
      </c>
      <c r="AE186" s="312">
        <f>'To &amp; from Edu- trip % summary'!Q191</f>
        <v>0</v>
      </c>
      <c r="AF186" s="314">
        <f>'To &amp; from Edu- trip % summary'!S191</f>
        <v>0</v>
      </c>
      <c r="AG186" s="260">
        <f t="shared" si="34"/>
        <v>0</v>
      </c>
      <c r="AH186" s="259">
        <f t="shared" si="35"/>
        <v>0</v>
      </c>
      <c r="AI186" s="312">
        <f>'To &amp; from Edu- trip % summary'!V191</f>
        <v>0</v>
      </c>
      <c r="AJ186" s="314">
        <f>'To &amp; from Edu- trip % summary'!X191</f>
        <v>0</v>
      </c>
      <c r="AK186" s="260">
        <f t="shared" si="36"/>
        <v>0</v>
      </c>
      <c r="AL186" s="259">
        <f t="shared" si="37"/>
        <v>0</v>
      </c>
      <c r="AM186" s="312">
        <f>'To &amp; from Edu- trip % summary'!AA191</f>
        <v>0</v>
      </c>
      <c r="AN186" s="314">
        <f>'To &amp; from Edu- trip % summary'!AC191</f>
        <v>0</v>
      </c>
      <c r="AO186" s="260">
        <f t="shared" si="38"/>
        <v>0</v>
      </c>
      <c r="AP186" s="259">
        <f t="shared" si="39"/>
        <v>0</v>
      </c>
      <c r="AQ186" s="312">
        <f>'To &amp; from Edu- trip % summary'!AF191</f>
        <v>0</v>
      </c>
      <c r="AR186" s="314">
        <f>'To &amp; from Edu- trip % summary'!AH191</f>
        <v>0</v>
      </c>
      <c r="AS186" s="260">
        <f t="shared" si="40"/>
        <v>0</v>
      </c>
      <c r="AT186" s="259">
        <f t="shared" si="41"/>
        <v>0</v>
      </c>
      <c r="AU186" s="261"/>
      <c r="AV186" s="248"/>
      <c r="AW186" s="248"/>
      <c r="AX186" s="248"/>
      <c r="AY186" s="248"/>
    </row>
    <row r="187" spans="1:51" x14ac:dyDescent="0.2">
      <c r="A187" s="248"/>
      <c r="B187" s="248"/>
      <c r="C187" s="248"/>
      <c r="D187" s="248"/>
      <c r="E187" s="248"/>
      <c r="F187" s="248"/>
      <c r="G187" s="248"/>
      <c r="H187" s="248"/>
      <c r="I187" s="248"/>
      <c r="J187" s="248"/>
      <c r="K187" s="248"/>
      <c r="L187" s="248"/>
      <c r="M187" s="248"/>
      <c r="N187" s="248"/>
      <c r="O187" s="248"/>
      <c r="P187" s="248"/>
      <c r="Q187" s="296"/>
      <c r="R187" s="256">
        <f>'To &amp; from Edu- trip % summary'!B192</f>
        <v>0</v>
      </c>
      <c r="S187" s="313">
        <f>'To &amp; from Edu- trip % summary'!D192</f>
        <v>0</v>
      </c>
      <c r="T187" s="257">
        <f>'Non-survey input values'!$B$31</f>
        <v>175.56</v>
      </c>
      <c r="U187" s="258">
        <f t="shared" si="28"/>
        <v>0</v>
      </c>
      <c r="V187" s="259">
        <f t="shared" si="29"/>
        <v>0</v>
      </c>
      <c r="W187" s="312">
        <f>'To &amp; from Edu- trip % summary'!G192</f>
        <v>0</v>
      </c>
      <c r="X187" s="314">
        <f>'To &amp; from Edu- trip % summary'!I192</f>
        <v>0</v>
      </c>
      <c r="Y187" s="260">
        <f t="shared" si="30"/>
        <v>0</v>
      </c>
      <c r="Z187" s="259">
        <f t="shared" si="31"/>
        <v>0</v>
      </c>
      <c r="AA187" s="312">
        <f>'To &amp; from Edu- trip % summary'!L192</f>
        <v>0</v>
      </c>
      <c r="AB187" s="314">
        <f>'To &amp; from Edu- trip % summary'!N192</f>
        <v>0</v>
      </c>
      <c r="AC187" s="260">
        <f t="shared" si="32"/>
        <v>0</v>
      </c>
      <c r="AD187" s="259">
        <f t="shared" si="33"/>
        <v>0</v>
      </c>
      <c r="AE187" s="312">
        <f>'To &amp; from Edu- trip % summary'!Q192</f>
        <v>0</v>
      </c>
      <c r="AF187" s="314">
        <f>'To &amp; from Edu- trip % summary'!S192</f>
        <v>0</v>
      </c>
      <c r="AG187" s="260">
        <f t="shared" si="34"/>
        <v>0</v>
      </c>
      <c r="AH187" s="259">
        <f t="shared" si="35"/>
        <v>0</v>
      </c>
      <c r="AI187" s="312">
        <f>'To &amp; from Edu- trip % summary'!V192</f>
        <v>0</v>
      </c>
      <c r="AJ187" s="314">
        <f>'To &amp; from Edu- trip % summary'!X192</f>
        <v>0</v>
      </c>
      <c r="AK187" s="260">
        <f t="shared" si="36"/>
        <v>0</v>
      </c>
      <c r="AL187" s="259">
        <f t="shared" si="37"/>
        <v>0</v>
      </c>
      <c r="AM187" s="312">
        <f>'To &amp; from Edu- trip % summary'!AA192</f>
        <v>0</v>
      </c>
      <c r="AN187" s="314">
        <f>'To &amp; from Edu- trip % summary'!AC192</f>
        <v>0</v>
      </c>
      <c r="AO187" s="260">
        <f t="shared" si="38"/>
        <v>0</v>
      </c>
      <c r="AP187" s="259">
        <f t="shared" si="39"/>
        <v>0</v>
      </c>
      <c r="AQ187" s="312">
        <f>'To &amp; from Edu- trip % summary'!AF192</f>
        <v>0</v>
      </c>
      <c r="AR187" s="314">
        <f>'To &amp; from Edu- trip % summary'!AH192</f>
        <v>0</v>
      </c>
      <c r="AS187" s="260">
        <f t="shared" si="40"/>
        <v>0</v>
      </c>
      <c r="AT187" s="259">
        <f t="shared" si="41"/>
        <v>0</v>
      </c>
      <c r="AU187" s="261"/>
      <c r="AV187" s="248"/>
      <c r="AW187" s="248"/>
      <c r="AX187" s="248"/>
      <c r="AY187" s="248"/>
    </row>
    <row r="188" spans="1:51" x14ac:dyDescent="0.2">
      <c r="A188" s="248"/>
      <c r="B188" s="248"/>
      <c r="C188" s="248"/>
      <c r="D188" s="248"/>
      <c r="E188" s="248"/>
      <c r="F188" s="248"/>
      <c r="G188" s="248"/>
      <c r="H188" s="248"/>
      <c r="I188" s="248"/>
      <c r="J188" s="248"/>
      <c r="K188" s="248"/>
      <c r="L188" s="248"/>
      <c r="M188" s="248"/>
      <c r="N188" s="248"/>
      <c r="O188" s="248"/>
      <c r="P188" s="248"/>
      <c r="Q188" s="296"/>
      <c r="R188" s="256">
        <f>'To &amp; from Edu- trip % summary'!B193</f>
        <v>0</v>
      </c>
      <c r="S188" s="313">
        <f>'To &amp; from Edu- trip % summary'!D193</f>
        <v>0</v>
      </c>
      <c r="T188" s="257">
        <f>'Non-survey input values'!$B$31</f>
        <v>175.56</v>
      </c>
      <c r="U188" s="258">
        <f t="shared" si="28"/>
        <v>0</v>
      </c>
      <c r="V188" s="259">
        <f t="shared" si="29"/>
        <v>0</v>
      </c>
      <c r="W188" s="312">
        <f>'To &amp; from Edu- trip % summary'!G193</f>
        <v>0</v>
      </c>
      <c r="X188" s="314">
        <f>'To &amp; from Edu- trip % summary'!I193</f>
        <v>0</v>
      </c>
      <c r="Y188" s="260">
        <f t="shared" si="30"/>
        <v>0</v>
      </c>
      <c r="Z188" s="259">
        <f t="shared" si="31"/>
        <v>0</v>
      </c>
      <c r="AA188" s="312">
        <f>'To &amp; from Edu- trip % summary'!L193</f>
        <v>0</v>
      </c>
      <c r="AB188" s="314">
        <f>'To &amp; from Edu- trip % summary'!N193</f>
        <v>0</v>
      </c>
      <c r="AC188" s="260">
        <f t="shared" si="32"/>
        <v>0</v>
      </c>
      <c r="AD188" s="259">
        <f t="shared" si="33"/>
        <v>0</v>
      </c>
      <c r="AE188" s="312">
        <f>'To &amp; from Edu- trip % summary'!Q193</f>
        <v>0</v>
      </c>
      <c r="AF188" s="314">
        <f>'To &amp; from Edu- trip % summary'!S193</f>
        <v>0</v>
      </c>
      <c r="AG188" s="260">
        <f t="shared" si="34"/>
        <v>0</v>
      </c>
      <c r="AH188" s="259">
        <f t="shared" si="35"/>
        <v>0</v>
      </c>
      <c r="AI188" s="312">
        <f>'To &amp; from Edu- trip % summary'!V193</f>
        <v>0</v>
      </c>
      <c r="AJ188" s="314">
        <f>'To &amp; from Edu- trip % summary'!X193</f>
        <v>0</v>
      </c>
      <c r="AK188" s="260">
        <f t="shared" si="36"/>
        <v>0</v>
      </c>
      <c r="AL188" s="259">
        <f t="shared" si="37"/>
        <v>0</v>
      </c>
      <c r="AM188" s="312">
        <f>'To &amp; from Edu- trip % summary'!AA193</f>
        <v>0</v>
      </c>
      <c r="AN188" s="314">
        <f>'To &amp; from Edu- trip % summary'!AC193</f>
        <v>0</v>
      </c>
      <c r="AO188" s="260">
        <f t="shared" si="38"/>
        <v>0</v>
      </c>
      <c r="AP188" s="259">
        <f t="shared" si="39"/>
        <v>0</v>
      </c>
      <c r="AQ188" s="312">
        <f>'To &amp; from Edu- trip % summary'!AF193</f>
        <v>0</v>
      </c>
      <c r="AR188" s="314">
        <f>'To &amp; from Edu- trip % summary'!AH193</f>
        <v>0</v>
      </c>
      <c r="AS188" s="260">
        <f t="shared" si="40"/>
        <v>0</v>
      </c>
      <c r="AT188" s="259">
        <f t="shared" si="41"/>
        <v>0</v>
      </c>
      <c r="AU188" s="261"/>
      <c r="AV188" s="248"/>
      <c r="AW188" s="248"/>
      <c r="AX188" s="248"/>
      <c r="AY188" s="248"/>
    </row>
    <row r="189" spans="1:51" x14ac:dyDescent="0.2">
      <c r="A189" s="248"/>
      <c r="B189" s="248"/>
      <c r="C189" s="248"/>
      <c r="D189" s="248"/>
      <c r="E189" s="248"/>
      <c r="F189" s="248"/>
      <c r="G189" s="248"/>
      <c r="H189" s="248"/>
      <c r="I189" s="248"/>
      <c r="J189" s="248"/>
      <c r="K189" s="248"/>
      <c r="L189" s="248"/>
      <c r="M189" s="248"/>
      <c r="N189" s="248"/>
      <c r="O189" s="248"/>
      <c r="P189" s="248"/>
      <c r="Q189" s="296"/>
      <c r="R189" s="256">
        <f>'To &amp; from Edu- trip % summary'!B194</f>
        <v>0</v>
      </c>
      <c r="S189" s="313">
        <f>'To &amp; from Edu- trip % summary'!D194</f>
        <v>0</v>
      </c>
      <c r="T189" s="257">
        <f>'Non-survey input values'!$B$31</f>
        <v>175.56</v>
      </c>
      <c r="U189" s="258">
        <f t="shared" si="28"/>
        <v>0</v>
      </c>
      <c r="V189" s="259">
        <f t="shared" si="29"/>
        <v>0</v>
      </c>
      <c r="W189" s="312">
        <f>'To &amp; from Edu- trip % summary'!G194</f>
        <v>0</v>
      </c>
      <c r="X189" s="314">
        <f>'To &amp; from Edu- trip % summary'!I194</f>
        <v>0</v>
      </c>
      <c r="Y189" s="260">
        <f t="shared" si="30"/>
        <v>0</v>
      </c>
      <c r="Z189" s="259">
        <f t="shared" si="31"/>
        <v>0</v>
      </c>
      <c r="AA189" s="312">
        <f>'To &amp; from Edu- trip % summary'!L194</f>
        <v>0</v>
      </c>
      <c r="AB189" s="314">
        <f>'To &amp; from Edu- trip % summary'!N194</f>
        <v>0</v>
      </c>
      <c r="AC189" s="260">
        <f t="shared" si="32"/>
        <v>0</v>
      </c>
      <c r="AD189" s="259">
        <f t="shared" si="33"/>
        <v>0</v>
      </c>
      <c r="AE189" s="312">
        <f>'To &amp; from Edu- trip % summary'!Q194</f>
        <v>0</v>
      </c>
      <c r="AF189" s="314">
        <f>'To &amp; from Edu- trip % summary'!S194</f>
        <v>0</v>
      </c>
      <c r="AG189" s="260">
        <f t="shared" si="34"/>
        <v>0</v>
      </c>
      <c r="AH189" s="259">
        <f t="shared" si="35"/>
        <v>0</v>
      </c>
      <c r="AI189" s="312">
        <f>'To &amp; from Edu- trip % summary'!V194</f>
        <v>0</v>
      </c>
      <c r="AJ189" s="314">
        <f>'To &amp; from Edu- trip % summary'!X194</f>
        <v>0</v>
      </c>
      <c r="AK189" s="260">
        <f t="shared" si="36"/>
        <v>0</v>
      </c>
      <c r="AL189" s="259">
        <f t="shared" si="37"/>
        <v>0</v>
      </c>
      <c r="AM189" s="312">
        <f>'To &amp; from Edu- trip % summary'!AA194</f>
        <v>0</v>
      </c>
      <c r="AN189" s="314">
        <f>'To &amp; from Edu- trip % summary'!AC194</f>
        <v>0</v>
      </c>
      <c r="AO189" s="260">
        <f t="shared" si="38"/>
        <v>0</v>
      </c>
      <c r="AP189" s="259">
        <f t="shared" si="39"/>
        <v>0</v>
      </c>
      <c r="AQ189" s="312">
        <f>'To &amp; from Edu- trip % summary'!AF194</f>
        <v>0</v>
      </c>
      <c r="AR189" s="314">
        <f>'To &amp; from Edu- trip % summary'!AH194</f>
        <v>0</v>
      </c>
      <c r="AS189" s="260">
        <f t="shared" si="40"/>
        <v>0</v>
      </c>
      <c r="AT189" s="259">
        <f t="shared" si="41"/>
        <v>0</v>
      </c>
      <c r="AU189" s="261"/>
      <c r="AV189" s="248"/>
      <c r="AW189" s="248"/>
      <c r="AX189" s="248"/>
      <c r="AY189" s="248"/>
    </row>
    <row r="190" spans="1:51" x14ac:dyDescent="0.2">
      <c r="A190" s="248"/>
      <c r="B190" s="248"/>
      <c r="C190" s="248"/>
      <c r="D190" s="248"/>
      <c r="E190" s="248"/>
      <c r="F190" s="248"/>
      <c r="G190" s="248"/>
      <c r="H190" s="248"/>
      <c r="I190" s="248"/>
      <c r="J190" s="248"/>
      <c r="K190" s="248"/>
      <c r="L190" s="248"/>
      <c r="M190" s="248"/>
      <c r="N190" s="248"/>
      <c r="O190" s="248"/>
      <c r="P190" s="248"/>
      <c r="Q190" s="296"/>
      <c r="R190" s="256">
        <f>'To &amp; from Edu- trip % summary'!B195</f>
        <v>0</v>
      </c>
      <c r="S190" s="313">
        <f>'To &amp; from Edu- trip % summary'!D195</f>
        <v>0</v>
      </c>
      <c r="T190" s="257">
        <f>'Non-survey input values'!$B$31</f>
        <v>175.56</v>
      </c>
      <c r="U190" s="258">
        <f t="shared" si="28"/>
        <v>0</v>
      </c>
      <c r="V190" s="259">
        <f t="shared" si="29"/>
        <v>0</v>
      </c>
      <c r="W190" s="312">
        <f>'To &amp; from Edu- trip % summary'!G195</f>
        <v>0</v>
      </c>
      <c r="X190" s="314">
        <f>'To &amp; from Edu- trip % summary'!I195</f>
        <v>0</v>
      </c>
      <c r="Y190" s="260">
        <f t="shared" si="30"/>
        <v>0</v>
      </c>
      <c r="Z190" s="259">
        <f t="shared" si="31"/>
        <v>0</v>
      </c>
      <c r="AA190" s="312">
        <f>'To &amp; from Edu- trip % summary'!L195</f>
        <v>0</v>
      </c>
      <c r="AB190" s="314">
        <f>'To &amp; from Edu- trip % summary'!N195</f>
        <v>0</v>
      </c>
      <c r="AC190" s="260">
        <f t="shared" si="32"/>
        <v>0</v>
      </c>
      <c r="AD190" s="259">
        <f t="shared" si="33"/>
        <v>0</v>
      </c>
      <c r="AE190" s="312">
        <f>'To &amp; from Edu- trip % summary'!Q195</f>
        <v>0</v>
      </c>
      <c r="AF190" s="314">
        <f>'To &amp; from Edu- trip % summary'!S195</f>
        <v>0</v>
      </c>
      <c r="AG190" s="260">
        <f t="shared" si="34"/>
        <v>0</v>
      </c>
      <c r="AH190" s="259">
        <f t="shared" si="35"/>
        <v>0</v>
      </c>
      <c r="AI190" s="312">
        <f>'To &amp; from Edu- trip % summary'!V195</f>
        <v>0</v>
      </c>
      <c r="AJ190" s="314">
        <f>'To &amp; from Edu- trip % summary'!X195</f>
        <v>0</v>
      </c>
      <c r="AK190" s="260">
        <f t="shared" si="36"/>
        <v>0</v>
      </c>
      <c r="AL190" s="259">
        <f t="shared" si="37"/>
        <v>0</v>
      </c>
      <c r="AM190" s="312">
        <f>'To &amp; from Edu- trip % summary'!AA195</f>
        <v>0</v>
      </c>
      <c r="AN190" s="314">
        <f>'To &amp; from Edu- trip % summary'!AC195</f>
        <v>0</v>
      </c>
      <c r="AO190" s="260">
        <f t="shared" si="38"/>
        <v>0</v>
      </c>
      <c r="AP190" s="259">
        <f t="shared" si="39"/>
        <v>0</v>
      </c>
      <c r="AQ190" s="312">
        <f>'To &amp; from Edu- trip % summary'!AF195</f>
        <v>0</v>
      </c>
      <c r="AR190" s="314">
        <f>'To &amp; from Edu- trip % summary'!AH195</f>
        <v>0</v>
      </c>
      <c r="AS190" s="260">
        <f t="shared" si="40"/>
        <v>0</v>
      </c>
      <c r="AT190" s="259">
        <f t="shared" si="41"/>
        <v>0</v>
      </c>
      <c r="AU190" s="261"/>
      <c r="AV190" s="248"/>
      <c r="AW190" s="248"/>
      <c r="AX190" s="248"/>
      <c r="AY190" s="248"/>
    </row>
    <row r="191" spans="1:51" x14ac:dyDescent="0.2">
      <c r="A191" s="248"/>
      <c r="B191" s="248"/>
      <c r="C191" s="248"/>
      <c r="D191" s="248"/>
      <c r="E191" s="248"/>
      <c r="F191" s="248"/>
      <c r="G191" s="248"/>
      <c r="H191" s="248"/>
      <c r="I191" s="248"/>
      <c r="J191" s="248"/>
      <c r="K191" s="248"/>
      <c r="L191" s="248"/>
      <c r="M191" s="248"/>
      <c r="N191" s="248"/>
      <c r="O191" s="248"/>
      <c r="P191" s="248"/>
      <c r="Q191" s="296"/>
      <c r="R191" s="256">
        <f>'To &amp; from Edu- trip % summary'!B196</f>
        <v>0</v>
      </c>
      <c r="S191" s="313">
        <f>'To &amp; from Edu- trip % summary'!D196</f>
        <v>0</v>
      </c>
      <c r="T191" s="257">
        <f>'Non-survey input values'!$B$31</f>
        <v>175.56</v>
      </c>
      <c r="U191" s="258">
        <f t="shared" si="28"/>
        <v>0</v>
      </c>
      <c r="V191" s="259">
        <f t="shared" si="29"/>
        <v>0</v>
      </c>
      <c r="W191" s="312">
        <f>'To &amp; from Edu- trip % summary'!G196</f>
        <v>0</v>
      </c>
      <c r="X191" s="314">
        <f>'To &amp; from Edu- trip % summary'!I196</f>
        <v>0</v>
      </c>
      <c r="Y191" s="260">
        <f t="shared" si="30"/>
        <v>0</v>
      </c>
      <c r="Z191" s="259">
        <f t="shared" si="31"/>
        <v>0</v>
      </c>
      <c r="AA191" s="312">
        <f>'To &amp; from Edu- trip % summary'!L196</f>
        <v>0</v>
      </c>
      <c r="AB191" s="314">
        <f>'To &amp; from Edu- trip % summary'!N196</f>
        <v>0</v>
      </c>
      <c r="AC191" s="260">
        <f t="shared" si="32"/>
        <v>0</v>
      </c>
      <c r="AD191" s="259">
        <f t="shared" si="33"/>
        <v>0</v>
      </c>
      <c r="AE191" s="312">
        <f>'To &amp; from Edu- trip % summary'!Q196</f>
        <v>0</v>
      </c>
      <c r="AF191" s="314">
        <f>'To &amp; from Edu- trip % summary'!S196</f>
        <v>0</v>
      </c>
      <c r="AG191" s="260">
        <f t="shared" si="34"/>
        <v>0</v>
      </c>
      <c r="AH191" s="259">
        <f t="shared" si="35"/>
        <v>0</v>
      </c>
      <c r="AI191" s="312">
        <f>'To &amp; from Edu- trip % summary'!V196</f>
        <v>0</v>
      </c>
      <c r="AJ191" s="314">
        <f>'To &amp; from Edu- trip % summary'!X196</f>
        <v>0</v>
      </c>
      <c r="AK191" s="260">
        <f t="shared" si="36"/>
        <v>0</v>
      </c>
      <c r="AL191" s="259">
        <f t="shared" si="37"/>
        <v>0</v>
      </c>
      <c r="AM191" s="312">
        <f>'To &amp; from Edu- trip % summary'!AA196</f>
        <v>0</v>
      </c>
      <c r="AN191" s="314">
        <f>'To &amp; from Edu- trip % summary'!AC196</f>
        <v>0</v>
      </c>
      <c r="AO191" s="260">
        <f t="shared" si="38"/>
        <v>0</v>
      </c>
      <c r="AP191" s="259">
        <f t="shared" si="39"/>
        <v>0</v>
      </c>
      <c r="AQ191" s="312">
        <f>'To &amp; from Edu- trip % summary'!AF196</f>
        <v>0</v>
      </c>
      <c r="AR191" s="314">
        <f>'To &amp; from Edu- trip % summary'!AH196</f>
        <v>0</v>
      </c>
      <c r="AS191" s="260">
        <f t="shared" si="40"/>
        <v>0</v>
      </c>
      <c r="AT191" s="259">
        <f t="shared" si="41"/>
        <v>0</v>
      </c>
      <c r="AU191" s="261"/>
      <c r="AV191" s="248"/>
      <c r="AW191" s="248"/>
      <c r="AX191" s="248"/>
      <c r="AY191" s="248"/>
    </row>
    <row r="192" spans="1:51" x14ac:dyDescent="0.2">
      <c r="A192" s="248"/>
      <c r="B192" s="248"/>
      <c r="C192" s="248"/>
      <c r="D192" s="248"/>
      <c r="E192" s="248"/>
      <c r="F192" s="248"/>
      <c r="G192" s="248"/>
      <c r="H192" s="248"/>
      <c r="I192" s="248"/>
      <c r="J192" s="248"/>
      <c r="K192" s="248"/>
      <c r="L192" s="248"/>
      <c r="M192" s="248"/>
      <c r="N192" s="248"/>
      <c r="O192" s="248"/>
      <c r="P192" s="248"/>
      <c r="Q192" s="296"/>
      <c r="R192" s="256">
        <f>'To &amp; from Edu- trip % summary'!B197</f>
        <v>0</v>
      </c>
      <c r="S192" s="313">
        <f>'To &amp; from Edu- trip % summary'!D197</f>
        <v>0</v>
      </c>
      <c r="T192" s="257">
        <f>'Non-survey input values'!$B$31</f>
        <v>175.56</v>
      </c>
      <c r="U192" s="258">
        <f t="shared" si="28"/>
        <v>0</v>
      </c>
      <c r="V192" s="259">
        <f t="shared" si="29"/>
        <v>0</v>
      </c>
      <c r="W192" s="312">
        <f>'To &amp; from Edu- trip % summary'!G197</f>
        <v>0</v>
      </c>
      <c r="X192" s="314">
        <f>'To &amp; from Edu- trip % summary'!I197</f>
        <v>0</v>
      </c>
      <c r="Y192" s="260">
        <f t="shared" si="30"/>
        <v>0</v>
      </c>
      <c r="Z192" s="259">
        <f t="shared" si="31"/>
        <v>0</v>
      </c>
      <c r="AA192" s="312">
        <f>'To &amp; from Edu- trip % summary'!L197</f>
        <v>0</v>
      </c>
      <c r="AB192" s="314">
        <f>'To &amp; from Edu- trip % summary'!N197</f>
        <v>0</v>
      </c>
      <c r="AC192" s="260">
        <f t="shared" si="32"/>
        <v>0</v>
      </c>
      <c r="AD192" s="259">
        <f t="shared" si="33"/>
        <v>0</v>
      </c>
      <c r="AE192" s="312">
        <f>'To &amp; from Edu- trip % summary'!Q197</f>
        <v>0</v>
      </c>
      <c r="AF192" s="314">
        <f>'To &amp; from Edu- trip % summary'!S197</f>
        <v>0</v>
      </c>
      <c r="AG192" s="260">
        <f t="shared" si="34"/>
        <v>0</v>
      </c>
      <c r="AH192" s="259">
        <f t="shared" si="35"/>
        <v>0</v>
      </c>
      <c r="AI192" s="312">
        <f>'To &amp; from Edu- trip % summary'!V197</f>
        <v>0</v>
      </c>
      <c r="AJ192" s="314">
        <f>'To &amp; from Edu- trip % summary'!X197</f>
        <v>0</v>
      </c>
      <c r="AK192" s="260">
        <f t="shared" si="36"/>
        <v>0</v>
      </c>
      <c r="AL192" s="259">
        <f t="shared" si="37"/>
        <v>0</v>
      </c>
      <c r="AM192" s="312">
        <f>'To &amp; from Edu- trip % summary'!AA197</f>
        <v>0</v>
      </c>
      <c r="AN192" s="314">
        <f>'To &amp; from Edu- trip % summary'!AC197</f>
        <v>0</v>
      </c>
      <c r="AO192" s="260">
        <f t="shared" si="38"/>
        <v>0</v>
      </c>
      <c r="AP192" s="259">
        <f t="shared" si="39"/>
        <v>0</v>
      </c>
      <c r="AQ192" s="312">
        <f>'To &amp; from Edu- trip % summary'!AF197</f>
        <v>0</v>
      </c>
      <c r="AR192" s="314">
        <f>'To &amp; from Edu- trip % summary'!AH197</f>
        <v>0</v>
      </c>
      <c r="AS192" s="260">
        <f t="shared" si="40"/>
        <v>0</v>
      </c>
      <c r="AT192" s="259">
        <f t="shared" si="41"/>
        <v>0</v>
      </c>
      <c r="AU192" s="261"/>
      <c r="AV192" s="248"/>
      <c r="AW192" s="248"/>
      <c r="AX192" s="248"/>
      <c r="AY192" s="248"/>
    </row>
    <row r="193" spans="1:51" x14ac:dyDescent="0.2">
      <c r="A193" s="248"/>
      <c r="B193" s="248"/>
      <c r="C193" s="248"/>
      <c r="D193" s="248"/>
      <c r="E193" s="248"/>
      <c r="F193" s="248"/>
      <c r="G193" s="248"/>
      <c r="H193" s="248"/>
      <c r="I193" s="248"/>
      <c r="J193" s="248"/>
      <c r="K193" s="248"/>
      <c r="L193" s="248"/>
      <c r="M193" s="248"/>
      <c r="N193" s="248"/>
      <c r="O193" s="248"/>
      <c r="P193" s="248"/>
      <c r="Q193" s="296"/>
      <c r="R193" s="256">
        <f>'To &amp; from Edu- trip % summary'!B198</f>
        <v>0</v>
      </c>
      <c r="S193" s="313">
        <f>'To &amp; from Edu- trip % summary'!D198</f>
        <v>0</v>
      </c>
      <c r="T193" s="257">
        <f>'Non-survey input values'!$B$31</f>
        <v>175.56</v>
      </c>
      <c r="U193" s="258">
        <f t="shared" si="28"/>
        <v>0</v>
      </c>
      <c r="V193" s="259">
        <f t="shared" si="29"/>
        <v>0</v>
      </c>
      <c r="W193" s="312">
        <f>'To &amp; from Edu- trip % summary'!G198</f>
        <v>0</v>
      </c>
      <c r="X193" s="314">
        <f>'To &amp; from Edu- trip % summary'!I198</f>
        <v>0</v>
      </c>
      <c r="Y193" s="260">
        <f t="shared" si="30"/>
        <v>0</v>
      </c>
      <c r="Z193" s="259">
        <f t="shared" si="31"/>
        <v>0</v>
      </c>
      <c r="AA193" s="312">
        <f>'To &amp; from Edu- trip % summary'!L198</f>
        <v>0</v>
      </c>
      <c r="AB193" s="314">
        <f>'To &amp; from Edu- trip % summary'!N198</f>
        <v>0</v>
      </c>
      <c r="AC193" s="260">
        <f t="shared" si="32"/>
        <v>0</v>
      </c>
      <c r="AD193" s="259">
        <f t="shared" si="33"/>
        <v>0</v>
      </c>
      <c r="AE193" s="312">
        <f>'To &amp; from Edu- trip % summary'!Q198</f>
        <v>0</v>
      </c>
      <c r="AF193" s="314">
        <f>'To &amp; from Edu- trip % summary'!S198</f>
        <v>0</v>
      </c>
      <c r="AG193" s="260">
        <f t="shared" si="34"/>
        <v>0</v>
      </c>
      <c r="AH193" s="259">
        <f t="shared" si="35"/>
        <v>0</v>
      </c>
      <c r="AI193" s="312">
        <f>'To &amp; from Edu- trip % summary'!V198</f>
        <v>0</v>
      </c>
      <c r="AJ193" s="314">
        <f>'To &amp; from Edu- trip % summary'!X198</f>
        <v>0</v>
      </c>
      <c r="AK193" s="260">
        <f t="shared" si="36"/>
        <v>0</v>
      </c>
      <c r="AL193" s="259">
        <f t="shared" si="37"/>
        <v>0</v>
      </c>
      <c r="AM193" s="312">
        <f>'To &amp; from Edu- trip % summary'!AA198</f>
        <v>0</v>
      </c>
      <c r="AN193" s="314">
        <f>'To &amp; from Edu- trip % summary'!AC198</f>
        <v>0</v>
      </c>
      <c r="AO193" s="260">
        <f t="shared" si="38"/>
        <v>0</v>
      </c>
      <c r="AP193" s="259">
        <f t="shared" si="39"/>
        <v>0</v>
      </c>
      <c r="AQ193" s="312">
        <f>'To &amp; from Edu- trip % summary'!AF198</f>
        <v>0</v>
      </c>
      <c r="AR193" s="314">
        <f>'To &amp; from Edu- trip % summary'!AH198</f>
        <v>0</v>
      </c>
      <c r="AS193" s="260">
        <f t="shared" si="40"/>
        <v>0</v>
      </c>
      <c r="AT193" s="259">
        <f t="shared" si="41"/>
        <v>0</v>
      </c>
      <c r="AU193" s="261"/>
      <c r="AV193" s="248"/>
      <c r="AW193" s="248"/>
      <c r="AX193" s="248"/>
      <c r="AY193" s="248"/>
    </row>
    <row r="194" spans="1:51" x14ac:dyDescent="0.2">
      <c r="A194" s="248"/>
      <c r="B194" s="248"/>
      <c r="C194" s="248"/>
      <c r="D194" s="248"/>
      <c r="E194" s="248"/>
      <c r="F194" s="248"/>
      <c r="G194" s="248"/>
      <c r="H194" s="248"/>
      <c r="I194" s="248"/>
      <c r="J194" s="248"/>
      <c r="K194" s="248"/>
      <c r="L194" s="248"/>
      <c r="M194" s="248"/>
      <c r="N194" s="248"/>
      <c r="O194" s="248"/>
      <c r="P194" s="248"/>
      <c r="Q194" s="296"/>
      <c r="R194" s="256">
        <f>'To &amp; from Edu- trip % summary'!B199</f>
        <v>0</v>
      </c>
      <c r="S194" s="313">
        <f>'To &amp; from Edu- trip % summary'!D199</f>
        <v>0</v>
      </c>
      <c r="T194" s="257">
        <f>'Non-survey input values'!$B$31</f>
        <v>175.56</v>
      </c>
      <c r="U194" s="258">
        <f t="shared" si="28"/>
        <v>0</v>
      </c>
      <c r="V194" s="259">
        <f t="shared" si="29"/>
        <v>0</v>
      </c>
      <c r="W194" s="312">
        <f>'To &amp; from Edu- trip % summary'!G199</f>
        <v>0</v>
      </c>
      <c r="X194" s="314">
        <f>'To &amp; from Edu- trip % summary'!I199</f>
        <v>0</v>
      </c>
      <c r="Y194" s="260">
        <f t="shared" si="30"/>
        <v>0</v>
      </c>
      <c r="Z194" s="259">
        <f t="shared" si="31"/>
        <v>0</v>
      </c>
      <c r="AA194" s="312">
        <f>'To &amp; from Edu- trip % summary'!L199</f>
        <v>0</v>
      </c>
      <c r="AB194" s="314">
        <f>'To &amp; from Edu- trip % summary'!N199</f>
        <v>0</v>
      </c>
      <c r="AC194" s="260">
        <f t="shared" si="32"/>
        <v>0</v>
      </c>
      <c r="AD194" s="259">
        <f t="shared" si="33"/>
        <v>0</v>
      </c>
      <c r="AE194" s="312">
        <f>'To &amp; from Edu- trip % summary'!Q199</f>
        <v>0</v>
      </c>
      <c r="AF194" s="314">
        <f>'To &amp; from Edu- trip % summary'!S199</f>
        <v>0</v>
      </c>
      <c r="AG194" s="260">
        <f t="shared" si="34"/>
        <v>0</v>
      </c>
      <c r="AH194" s="259">
        <f t="shared" si="35"/>
        <v>0</v>
      </c>
      <c r="AI194" s="312">
        <f>'To &amp; from Edu- trip % summary'!V199</f>
        <v>0</v>
      </c>
      <c r="AJ194" s="314">
        <f>'To &amp; from Edu- trip % summary'!X199</f>
        <v>0</v>
      </c>
      <c r="AK194" s="260">
        <f t="shared" si="36"/>
        <v>0</v>
      </c>
      <c r="AL194" s="259">
        <f t="shared" si="37"/>
        <v>0</v>
      </c>
      <c r="AM194" s="312">
        <f>'To &amp; from Edu- trip % summary'!AA199</f>
        <v>0</v>
      </c>
      <c r="AN194" s="314">
        <f>'To &amp; from Edu- trip % summary'!AC199</f>
        <v>0</v>
      </c>
      <c r="AO194" s="260">
        <f t="shared" si="38"/>
        <v>0</v>
      </c>
      <c r="AP194" s="259">
        <f t="shared" si="39"/>
        <v>0</v>
      </c>
      <c r="AQ194" s="312">
        <f>'To &amp; from Edu- trip % summary'!AF199</f>
        <v>0</v>
      </c>
      <c r="AR194" s="314">
        <f>'To &amp; from Edu- trip % summary'!AH199</f>
        <v>0</v>
      </c>
      <c r="AS194" s="260">
        <f t="shared" si="40"/>
        <v>0</v>
      </c>
      <c r="AT194" s="259">
        <f t="shared" si="41"/>
        <v>0</v>
      </c>
      <c r="AU194" s="261"/>
      <c r="AV194" s="248"/>
      <c r="AW194" s="248"/>
      <c r="AX194" s="248"/>
      <c r="AY194" s="248"/>
    </row>
    <row r="195" spans="1:51" x14ac:dyDescent="0.2">
      <c r="A195" s="248"/>
      <c r="B195" s="248"/>
      <c r="C195" s="248"/>
      <c r="D195" s="248"/>
      <c r="E195" s="248"/>
      <c r="F195" s="248"/>
      <c r="G195" s="248"/>
      <c r="H195" s="248"/>
      <c r="I195" s="248"/>
      <c r="J195" s="248"/>
      <c r="K195" s="248"/>
      <c r="L195" s="248"/>
      <c r="M195" s="248"/>
      <c r="N195" s="248"/>
      <c r="O195" s="248"/>
      <c r="P195" s="248"/>
      <c r="Q195" s="296"/>
      <c r="R195" s="256">
        <f>'To &amp; from Edu- trip % summary'!B200</f>
        <v>0</v>
      </c>
      <c r="S195" s="313">
        <f>'To &amp; from Edu- trip % summary'!D200</f>
        <v>0</v>
      </c>
      <c r="T195" s="257">
        <f>'Non-survey input values'!$B$31</f>
        <v>175.56</v>
      </c>
      <c r="U195" s="258">
        <f t="shared" si="28"/>
        <v>0</v>
      </c>
      <c r="V195" s="259">
        <f t="shared" si="29"/>
        <v>0</v>
      </c>
      <c r="W195" s="312">
        <f>'To &amp; from Edu- trip % summary'!G200</f>
        <v>0</v>
      </c>
      <c r="X195" s="314">
        <f>'To &amp; from Edu- trip % summary'!I200</f>
        <v>0</v>
      </c>
      <c r="Y195" s="260">
        <f t="shared" si="30"/>
        <v>0</v>
      </c>
      <c r="Z195" s="259">
        <f t="shared" si="31"/>
        <v>0</v>
      </c>
      <c r="AA195" s="312">
        <f>'To &amp; from Edu- trip % summary'!L200</f>
        <v>0</v>
      </c>
      <c r="AB195" s="314">
        <f>'To &amp; from Edu- trip % summary'!N200</f>
        <v>0</v>
      </c>
      <c r="AC195" s="260">
        <f t="shared" si="32"/>
        <v>0</v>
      </c>
      <c r="AD195" s="259">
        <f t="shared" si="33"/>
        <v>0</v>
      </c>
      <c r="AE195" s="312">
        <f>'To &amp; from Edu- trip % summary'!Q200</f>
        <v>0</v>
      </c>
      <c r="AF195" s="314">
        <f>'To &amp; from Edu- trip % summary'!S200</f>
        <v>0</v>
      </c>
      <c r="AG195" s="260">
        <f t="shared" si="34"/>
        <v>0</v>
      </c>
      <c r="AH195" s="259">
        <f t="shared" si="35"/>
        <v>0</v>
      </c>
      <c r="AI195" s="312">
        <f>'To &amp; from Edu- trip % summary'!V200</f>
        <v>0</v>
      </c>
      <c r="AJ195" s="314">
        <f>'To &amp; from Edu- trip % summary'!X200</f>
        <v>0</v>
      </c>
      <c r="AK195" s="260">
        <f t="shared" si="36"/>
        <v>0</v>
      </c>
      <c r="AL195" s="259">
        <f t="shared" si="37"/>
        <v>0</v>
      </c>
      <c r="AM195" s="312">
        <f>'To &amp; from Edu- trip % summary'!AA200</f>
        <v>0</v>
      </c>
      <c r="AN195" s="314">
        <f>'To &amp; from Edu- trip % summary'!AC200</f>
        <v>0</v>
      </c>
      <c r="AO195" s="260">
        <f t="shared" si="38"/>
        <v>0</v>
      </c>
      <c r="AP195" s="259">
        <f t="shared" si="39"/>
        <v>0</v>
      </c>
      <c r="AQ195" s="312">
        <f>'To &amp; from Edu- trip % summary'!AF200</f>
        <v>0</v>
      </c>
      <c r="AR195" s="314">
        <f>'To &amp; from Edu- trip % summary'!AH200</f>
        <v>0</v>
      </c>
      <c r="AS195" s="260">
        <f t="shared" si="40"/>
        <v>0</v>
      </c>
      <c r="AT195" s="259">
        <f t="shared" si="41"/>
        <v>0</v>
      </c>
      <c r="AU195" s="261"/>
      <c r="AV195" s="248"/>
      <c r="AW195" s="248"/>
      <c r="AX195" s="248"/>
      <c r="AY195" s="248"/>
    </row>
    <row r="196" spans="1:51" x14ac:dyDescent="0.2">
      <c r="A196" s="248"/>
      <c r="B196" s="248"/>
      <c r="C196" s="248"/>
      <c r="D196" s="248"/>
      <c r="E196" s="248"/>
      <c r="F196" s="248"/>
      <c r="G196" s="248"/>
      <c r="H196" s="248"/>
      <c r="I196" s="248"/>
      <c r="J196" s="248"/>
      <c r="K196" s="248"/>
      <c r="L196" s="248"/>
      <c r="M196" s="248"/>
      <c r="N196" s="248"/>
      <c r="O196" s="248"/>
      <c r="P196" s="248"/>
      <c r="Q196" s="296"/>
      <c r="R196" s="256">
        <f>'To &amp; from Edu- trip % summary'!B201</f>
        <v>0</v>
      </c>
      <c r="S196" s="313">
        <f>'To &amp; from Edu- trip % summary'!D201</f>
        <v>0</v>
      </c>
      <c r="T196" s="257">
        <f>'Non-survey input values'!$B$31</f>
        <v>175.56</v>
      </c>
      <c r="U196" s="258">
        <f t="shared" si="28"/>
        <v>0</v>
      </c>
      <c r="V196" s="259">
        <f t="shared" si="29"/>
        <v>0</v>
      </c>
      <c r="W196" s="312">
        <f>'To &amp; from Edu- trip % summary'!G201</f>
        <v>0</v>
      </c>
      <c r="X196" s="314">
        <f>'To &amp; from Edu- trip % summary'!I201</f>
        <v>0</v>
      </c>
      <c r="Y196" s="260">
        <f t="shared" si="30"/>
        <v>0</v>
      </c>
      <c r="Z196" s="259">
        <f t="shared" si="31"/>
        <v>0</v>
      </c>
      <c r="AA196" s="312">
        <f>'To &amp; from Edu- trip % summary'!L201</f>
        <v>0</v>
      </c>
      <c r="AB196" s="314">
        <f>'To &amp; from Edu- trip % summary'!N201</f>
        <v>0</v>
      </c>
      <c r="AC196" s="260">
        <f t="shared" si="32"/>
        <v>0</v>
      </c>
      <c r="AD196" s="259">
        <f t="shared" si="33"/>
        <v>0</v>
      </c>
      <c r="AE196" s="312">
        <f>'To &amp; from Edu- trip % summary'!Q201</f>
        <v>0</v>
      </c>
      <c r="AF196" s="314">
        <f>'To &amp; from Edu- trip % summary'!S201</f>
        <v>0</v>
      </c>
      <c r="AG196" s="260">
        <f t="shared" si="34"/>
        <v>0</v>
      </c>
      <c r="AH196" s="259">
        <f t="shared" si="35"/>
        <v>0</v>
      </c>
      <c r="AI196" s="312">
        <f>'To &amp; from Edu- trip % summary'!V201</f>
        <v>0</v>
      </c>
      <c r="AJ196" s="314">
        <f>'To &amp; from Edu- trip % summary'!X201</f>
        <v>0</v>
      </c>
      <c r="AK196" s="260">
        <f t="shared" si="36"/>
        <v>0</v>
      </c>
      <c r="AL196" s="259">
        <f t="shared" si="37"/>
        <v>0</v>
      </c>
      <c r="AM196" s="312">
        <f>'To &amp; from Edu- trip % summary'!AA201</f>
        <v>0</v>
      </c>
      <c r="AN196" s="314">
        <f>'To &amp; from Edu- trip % summary'!AC201</f>
        <v>0</v>
      </c>
      <c r="AO196" s="260">
        <f t="shared" si="38"/>
        <v>0</v>
      </c>
      <c r="AP196" s="259">
        <f t="shared" si="39"/>
        <v>0</v>
      </c>
      <c r="AQ196" s="312">
        <f>'To &amp; from Edu- trip % summary'!AF201</f>
        <v>0</v>
      </c>
      <c r="AR196" s="314">
        <f>'To &amp; from Edu- trip % summary'!AH201</f>
        <v>0</v>
      </c>
      <c r="AS196" s="260">
        <f t="shared" si="40"/>
        <v>0</v>
      </c>
      <c r="AT196" s="259">
        <f t="shared" si="41"/>
        <v>0</v>
      </c>
      <c r="AU196" s="261"/>
      <c r="AV196" s="248"/>
      <c r="AW196" s="248"/>
      <c r="AX196" s="248"/>
      <c r="AY196" s="248"/>
    </row>
    <row r="197" spans="1:51" x14ac:dyDescent="0.2">
      <c r="A197" s="248"/>
      <c r="B197" s="248"/>
      <c r="C197" s="248"/>
      <c r="D197" s="248"/>
      <c r="E197" s="248"/>
      <c r="F197" s="248"/>
      <c r="G197" s="248"/>
      <c r="H197" s="248"/>
      <c r="I197" s="248"/>
      <c r="J197" s="248"/>
      <c r="K197" s="248"/>
      <c r="L197" s="248"/>
      <c r="M197" s="248"/>
      <c r="N197" s="248"/>
      <c r="O197" s="248"/>
      <c r="P197" s="248"/>
      <c r="Q197" s="296"/>
      <c r="R197" s="256">
        <f>'To &amp; from Edu- trip % summary'!B202</f>
        <v>0</v>
      </c>
      <c r="S197" s="313">
        <f>'To &amp; from Edu- trip % summary'!D202</f>
        <v>0</v>
      </c>
      <c r="T197" s="257">
        <f>'Non-survey input values'!$B$31</f>
        <v>175.56</v>
      </c>
      <c r="U197" s="258">
        <f t="shared" si="28"/>
        <v>0</v>
      </c>
      <c r="V197" s="259">
        <f t="shared" si="29"/>
        <v>0</v>
      </c>
      <c r="W197" s="312">
        <f>'To &amp; from Edu- trip % summary'!G202</f>
        <v>0</v>
      </c>
      <c r="X197" s="314">
        <f>'To &amp; from Edu- trip % summary'!I202</f>
        <v>0</v>
      </c>
      <c r="Y197" s="260">
        <f t="shared" si="30"/>
        <v>0</v>
      </c>
      <c r="Z197" s="259">
        <f t="shared" si="31"/>
        <v>0</v>
      </c>
      <c r="AA197" s="312">
        <f>'To &amp; from Edu- trip % summary'!L202</f>
        <v>0</v>
      </c>
      <c r="AB197" s="314">
        <f>'To &amp; from Edu- trip % summary'!N202</f>
        <v>0</v>
      </c>
      <c r="AC197" s="260">
        <f t="shared" si="32"/>
        <v>0</v>
      </c>
      <c r="AD197" s="259">
        <f t="shared" si="33"/>
        <v>0</v>
      </c>
      <c r="AE197" s="312">
        <f>'To &amp; from Edu- trip % summary'!Q202</f>
        <v>0</v>
      </c>
      <c r="AF197" s="314">
        <f>'To &amp; from Edu- trip % summary'!S202</f>
        <v>0</v>
      </c>
      <c r="AG197" s="260">
        <f t="shared" si="34"/>
        <v>0</v>
      </c>
      <c r="AH197" s="259">
        <f t="shared" si="35"/>
        <v>0</v>
      </c>
      <c r="AI197" s="312">
        <f>'To &amp; from Edu- trip % summary'!V202</f>
        <v>0</v>
      </c>
      <c r="AJ197" s="314">
        <f>'To &amp; from Edu- trip % summary'!X202</f>
        <v>0</v>
      </c>
      <c r="AK197" s="260">
        <f t="shared" si="36"/>
        <v>0</v>
      </c>
      <c r="AL197" s="259">
        <f t="shared" si="37"/>
        <v>0</v>
      </c>
      <c r="AM197" s="312">
        <f>'To &amp; from Edu- trip % summary'!AA202</f>
        <v>0</v>
      </c>
      <c r="AN197" s="314">
        <f>'To &amp; from Edu- trip % summary'!AC202</f>
        <v>0</v>
      </c>
      <c r="AO197" s="260">
        <f t="shared" si="38"/>
        <v>0</v>
      </c>
      <c r="AP197" s="259">
        <f t="shared" si="39"/>
        <v>0</v>
      </c>
      <c r="AQ197" s="312">
        <f>'To &amp; from Edu- trip % summary'!AF202</f>
        <v>0</v>
      </c>
      <c r="AR197" s="314">
        <f>'To &amp; from Edu- trip % summary'!AH202</f>
        <v>0</v>
      </c>
      <c r="AS197" s="260">
        <f t="shared" si="40"/>
        <v>0</v>
      </c>
      <c r="AT197" s="259">
        <f t="shared" si="41"/>
        <v>0</v>
      </c>
      <c r="AU197" s="261"/>
      <c r="AV197" s="248"/>
      <c r="AW197" s="248"/>
      <c r="AX197" s="248"/>
      <c r="AY197" s="248"/>
    </row>
    <row r="198" spans="1:51" x14ac:dyDescent="0.2">
      <c r="A198" s="248"/>
      <c r="B198" s="248"/>
      <c r="C198" s="248"/>
      <c r="D198" s="248"/>
      <c r="E198" s="248"/>
      <c r="F198" s="248"/>
      <c r="G198" s="248"/>
      <c r="H198" s="248"/>
      <c r="I198" s="248"/>
      <c r="J198" s="248"/>
      <c r="K198" s="248"/>
      <c r="L198" s="248"/>
      <c r="M198" s="248"/>
      <c r="N198" s="248"/>
      <c r="O198" s="248"/>
      <c r="P198" s="248"/>
      <c r="Q198" s="296"/>
      <c r="R198" s="256">
        <f>'To &amp; from Edu- trip % summary'!B203</f>
        <v>0</v>
      </c>
      <c r="S198" s="313">
        <f>'To &amp; from Edu- trip % summary'!D203</f>
        <v>0</v>
      </c>
      <c r="T198" s="257">
        <f>'Non-survey input values'!$B$31</f>
        <v>175.56</v>
      </c>
      <c r="U198" s="258">
        <f t="shared" si="28"/>
        <v>0</v>
      </c>
      <c r="V198" s="259">
        <f t="shared" si="29"/>
        <v>0</v>
      </c>
      <c r="W198" s="312">
        <f>'To &amp; from Edu- trip % summary'!G203</f>
        <v>0</v>
      </c>
      <c r="X198" s="314">
        <f>'To &amp; from Edu- trip % summary'!I203</f>
        <v>0</v>
      </c>
      <c r="Y198" s="260">
        <f t="shared" si="30"/>
        <v>0</v>
      </c>
      <c r="Z198" s="259">
        <f t="shared" si="31"/>
        <v>0</v>
      </c>
      <c r="AA198" s="312">
        <f>'To &amp; from Edu- trip % summary'!L203</f>
        <v>0</v>
      </c>
      <c r="AB198" s="314">
        <f>'To &amp; from Edu- trip % summary'!N203</f>
        <v>0</v>
      </c>
      <c r="AC198" s="260">
        <f t="shared" si="32"/>
        <v>0</v>
      </c>
      <c r="AD198" s="259">
        <f t="shared" si="33"/>
        <v>0</v>
      </c>
      <c r="AE198" s="312">
        <f>'To &amp; from Edu- trip % summary'!Q203</f>
        <v>0</v>
      </c>
      <c r="AF198" s="314">
        <f>'To &amp; from Edu- trip % summary'!S203</f>
        <v>0</v>
      </c>
      <c r="AG198" s="260">
        <f t="shared" si="34"/>
        <v>0</v>
      </c>
      <c r="AH198" s="259">
        <f t="shared" si="35"/>
        <v>0</v>
      </c>
      <c r="AI198" s="312">
        <f>'To &amp; from Edu- trip % summary'!V203</f>
        <v>0</v>
      </c>
      <c r="AJ198" s="314">
        <f>'To &amp; from Edu- trip % summary'!X203</f>
        <v>0</v>
      </c>
      <c r="AK198" s="260">
        <f t="shared" si="36"/>
        <v>0</v>
      </c>
      <c r="AL198" s="259">
        <f t="shared" si="37"/>
        <v>0</v>
      </c>
      <c r="AM198" s="312">
        <f>'To &amp; from Edu- trip % summary'!AA203</f>
        <v>0</v>
      </c>
      <c r="AN198" s="314">
        <f>'To &amp; from Edu- trip % summary'!AC203</f>
        <v>0</v>
      </c>
      <c r="AO198" s="260">
        <f t="shared" si="38"/>
        <v>0</v>
      </c>
      <c r="AP198" s="259">
        <f t="shared" si="39"/>
        <v>0</v>
      </c>
      <c r="AQ198" s="312">
        <f>'To &amp; from Edu- trip % summary'!AF203</f>
        <v>0</v>
      </c>
      <c r="AR198" s="314">
        <f>'To &amp; from Edu- trip % summary'!AH203</f>
        <v>0</v>
      </c>
      <c r="AS198" s="260">
        <f t="shared" si="40"/>
        <v>0</v>
      </c>
      <c r="AT198" s="259">
        <f t="shared" si="41"/>
        <v>0</v>
      </c>
      <c r="AU198" s="261"/>
      <c r="AV198" s="248"/>
      <c r="AW198" s="248"/>
      <c r="AX198" s="248"/>
      <c r="AY198" s="248"/>
    </row>
    <row r="199" spans="1:51" x14ac:dyDescent="0.2">
      <c r="A199" s="248"/>
      <c r="B199" s="248"/>
      <c r="C199" s="248"/>
      <c r="D199" s="248"/>
      <c r="E199" s="248"/>
      <c r="F199" s="248"/>
      <c r="G199" s="248"/>
      <c r="H199" s="248"/>
      <c r="I199" s="248"/>
      <c r="J199" s="248"/>
      <c r="K199" s="248"/>
      <c r="L199" s="248"/>
      <c r="M199" s="248"/>
      <c r="N199" s="248"/>
      <c r="O199" s="248"/>
      <c r="P199" s="248"/>
      <c r="Q199" s="296"/>
      <c r="R199" s="256">
        <f>'To &amp; from Edu- trip % summary'!B204</f>
        <v>0</v>
      </c>
      <c r="S199" s="313">
        <f>'To &amp; from Edu- trip % summary'!D204</f>
        <v>0</v>
      </c>
      <c r="T199" s="257">
        <f>'Non-survey input values'!$B$31</f>
        <v>175.56</v>
      </c>
      <c r="U199" s="258">
        <f t="shared" si="28"/>
        <v>0</v>
      </c>
      <c r="V199" s="259">
        <f t="shared" si="29"/>
        <v>0</v>
      </c>
      <c r="W199" s="312">
        <f>'To &amp; from Edu- trip % summary'!G204</f>
        <v>0</v>
      </c>
      <c r="X199" s="314">
        <f>'To &amp; from Edu- trip % summary'!I204</f>
        <v>0</v>
      </c>
      <c r="Y199" s="260">
        <f t="shared" si="30"/>
        <v>0</v>
      </c>
      <c r="Z199" s="259">
        <f t="shared" si="31"/>
        <v>0</v>
      </c>
      <c r="AA199" s="312">
        <f>'To &amp; from Edu- trip % summary'!L204</f>
        <v>0</v>
      </c>
      <c r="AB199" s="314">
        <f>'To &amp; from Edu- trip % summary'!N204</f>
        <v>0</v>
      </c>
      <c r="AC199" s="260">
        <f t="shared" si="32"/>
        <v>0</v>
      </c>
      <c r="AD199" s="259">
        <f t="shared" si="33"/>
        <v>0</v>
      </c>
      <c r="AE199" s="312">
        <f>'To &amp; from Edu- trip % summary'!Q204</f>
        <v>0</v>
      </c>
      <c r="AF199" s="314">
        <f>'To &amp; from Edu- trip % summary'!S204</f>
        <v>0</v>
      </c>
      <c r="AG199" s="260">
        <f t="shared" si="34"/>
        <v>0</v>
      </c>
      <c r="AH199" s="259">
        <f t="shared" si="35"/>
        <v>0</v>
      </c>
      <c r="AI199" s="312">
        <f>'To &amp; from Edu- trip % summary'!V204</f>
        <v>0</v>
      </c>
      <c r="AJ199" s="314">
        <f>'To &amp; from Edu- trip % summary'!X204</f>
        <v>0</v>
      </c>
      <c r="AK199" s="260">
        <f t="shared" si="36"/>
        <v>0</v>
      </c>
      <c r="AL199" s="259">
        <f t="shared" si="37"/>
        <v>0</v>
      </c>
      <c r="AM199" s="312">
        <f>'To &amp; from Edu- trip % summary'!AA204</f>
        <v>0</v>
      </c>
      <c r="AN199" s="314">
        <f>'To &amp; from Edu- trip % summary'!AC204</f>
        <v>0</v>
      </c>
      <c r="AO199" s="260">
        <f t="shared" si="38"/>
        <v>0</v>
      </c>
      <c r="AP199" s="259">
        <f t="shared" si="39"/>
        <v>0</v>
      </c>
      <c r="AQ199" s="312">
        <f>'To &amp; from Edu- trip % summary'!AF204</f>
        <v>0</v>
      </c>
      <c r="AR199" s="314">
        <f>'To &amp; from Edu- trip % summary'!AH204</f>
        <v>0</v>
      </c>
      <c r="AS199" s="260">
        <f t="shared" si="40"/>
        <v>0</v>
      </c>
      <c r="AT199" s="259">
        <f t="shared" si="41"/>
        <v>0</v>
      </c>
      <c r="AU199" s="261"/>
      <c r="AV199" s="248"/>
      <c r="AW199" s="248"/>
      <c r="AX199" s="248"/>
      <c r="AY199" s="248"/>
    </row>
    <row r="200" spans="1:51" x14ac:dyDescent="0.2">
      <c r="A200" s="248"/>
      <c r="B200" s="248"/>
      <c r="C200" s="248"/>
      <c r="D200" s="248"/>
      <c r="E200" s="248"/>
      <c r="F200" s="248"/>
      <c r="G200" s="248"/>
      <c r="H200" s="248"/>
      <c r="I200" s="248"/>
      <c r="J200" s="248"/>
      <c r="K200" s="248"/>
      <c r="L200" s="248"/>
      <c r="M200" s="248"/>
      <c r="N200" s="248"/>
      <c r="O200" s="248"/>
      <c r="P200" s="248"/>
      <c r="Q200" s="296"/>
      <c r="R200" s="256">
        <f>'To &amp; from Edu- trip % summary'!B205</f>
        <v>0</v>
      </c>
      <c r="S200" s="313">
        <f>'To &amp; from Edu- trip % summary'!D205</f>
        <v>0</v>
      </c>
      <c r="T200" s="257">
        <f>'Non-survey input values'!$B$31</f>
        <v>175.56</v>
      </c>
      <c r="U200" s="258">
        <f t="shared" si="28"/>
        <v>0</v>
      </c>
      <c r="V200" s="259">
        <f t="shared" si="29"/>
        <v>0</v>
      </c>
      <c r="W200" s="312">
        <f>'To &amp; from Edu- trip % summary'!G205</f>
        <v>0</v>
      </c>
      <c r="X200" s="314">
        <f>'To &amp; from Edu- trip % summary'!I205</f>
        <v>0</v>
      </c>
      <c r="Y200" s="260">
        <f t="shared" si="30"/>
        <v>0</v>
      </c>
      <c r="Z200" s="259">
        <f t="shared" si="31"/>
        <v>0</v>
      </c>
      <c r="AA200" s="312">
        <f>'To &amp; from Edu- trip % summary'!L205</f>
        <v>0</v>
      </c>
      <c r="AB200" s="314">
        <f>'To &amp; from Edu- trip % summary'!N205</f>
        <v>0</v>
      </c>
      <c r="AC200" s="260">
        <f t="shared" si="32"/>
        <v>0</v>
      </c>
      <c r="AD200" s="259">
        <f t="shared" si="33"/>
        <v>0</v>
      </c>
      <c r="AE200" s="312">
        <f>'To &amp; from Edu- trip % summary'!Q205</f>
        <v>0</v>
      </c>
      <c r="AF200" s="314">
        <f>'To &amp; from Edu- trip % summary'!S205</f>
        <v>0</v>
      </c>
      <c r="AG200" s="260">
        <f t="shared" si="34"/>
        <v>0</v>
      </c>
      <c r="AH200" s="259">
        <f t="shared" si="35"/>
        <v>0</v>
      </c>
      <c r="AI200" s="312">
        <f>'To &amp; from Edu- trip % summary'!V205</f>
        <v>0</v>
      </c>
      <c r="AJ200" s="314">
        <f>'To &amp; from Edu- trip % summary'!X205</f>
        <v>0</v>
      </c>
      <c r="AK200" s="260">
        <f t="shared" si="36"/>
        <v>0</v>
      </c>
      <c r="AL200" s="259">
        <f t="shared" si="37"/>
        <v>0</v>
      </c>
      <c r="AM200" s="312">
        <f>'To &amp; from Edu- trip % summary'!AA205</f>
        <v>0</v>
      </c>
      <c r="AN200" s="314">
        <f>'To &amp; from Edu- trip % summary'!AC205</f>
        <v>0</v>
      </c>
      <c r="AO200" s="260">
        <f t="shared" si="38"/>
        <v>0</v>
      </c>
      <c r="AP200" s="259">
        <f t="shared" si="39"/>
        <v>0</v>
      </c>
      <c r="AQ200" s="312">
        <f>'To &amp; from Edu- trip % summary'!AF205</f>
        <v>0</v>
      </c>
      <c r="AR200" s="314">
        <f>'To &amp; from Edu- trip % summary'!AH205</f>
        <v>0</v>
      </c>
      <c r="AS200" s="260">
        <f t="shared" si="40"/>
        <v>0</v>
      </c>
      <c r="AT200" s="259">
        <f t="shared" si="41"/>
        <v>0</v>
      </c>
      <c r="AU200" s="261"/>
      <c r="AV200" s="248"/>
      <c r="AW200" s="248"/>
      <c r="AX200" s="248"/>
      <c r="AY200" s="248"/>
    </row>
    <row r="201" spans="1:51" x14ac:dyDescent="0.2">
      <c r="A201" s="248"/>
      <c r="B201" s="248"/>
      <c r="C201" s="248"/>
      <c r="D201" s="248"/>
      <c r="E201" s="248"/>
      <c r="F201" s="248"/>
      <c r="G201" s="248"/>
      <c r="H201" s="248"/>
      <c r="I201" s="248"/>
      <c r="J201" s="248"/>
      <c r="K201" s="248"/>
      <c r="L201" s="248"/>
      <c r="M201" s="248"/>
      <c r="N201" s="248"/>
      <c r="O201" s="248"/>
      <c r="P201" s="248"/>
      <c r="Q201" s="296"/>
      <c r="R201" s="256">
        <f>'To &amp; from Edu- trip % summary'!B206</f>
        <v>0</v>
      </c>
      <c r="S201" s="313">
        <f>'To &amp; from Edu- trip % summary'!D206</f>
        <v>0</v>
      </c>
      <c r="T201" s="257">
        <f>'Non-survey input values'!$B$31</f>
        <v>175.56</v>
      </c>
      <c r="U201" s="258">
        <f t="shared" si="28"/>
        <v>0</v>
      </c>
      <c r="V201" s="259">
        <f t="shared" si="29"/>
        <v>0</v>
      </c>
      <c r="W201" s="312">
        <f>'To &amp; from Edu- trip % summary'!G206</f>
        <v>0</v>
      </c>
      <c r="X201" s="314">
        <f>'To &amp; from Edu- trip % summary'!I206</f>
        <v>0</v>
      </c>
      <c r="Y201" s="260">
        <f t="shared" si="30"/>
        <v>0</v>
      </c>
      <c r="Z201" s="259">
        <f t="shared" si="31"/>
        <v>0</v>
      </c>
      <c r="AA201" s="312">
        <f>'To &amp; from Edu- trip % summary'!L206</f>
        <v>0</v>
      </c>
      <c r="AB201" s="314">
        <f>'To &amp; from Edu- trip % summary'!N206</f>
        <v>0</v>
      </c>
      <c r="AC201" s="260">
        <f t="shared" si="32"/>
        <v>0</v>
      </c>
      <c r="AD201" s="259">
        <f t="shared" si="33"/>
        <v>0</v>
      </c>
      <c r="AE201" s="312">
        <f>'To &amp; from Edu- trip % summary'!Q206</f>
        <v>0</v>
      </c>
      <c r="AF201" s="314">
        <f>'To &amp; from Edu- trip % summary'!S206</f>
        <v>0</v>
      </c>
      <c r="AG201" s="260">
        <f t="shared" si="34"/>
        <v>0</v>
      </c>
      <c r="AH201" s="259">
        <f t="shared" si="35"/>
        <v>0</v>
      </c>
      <c r="AI201" s="312">
        <f>'To &amp; from Edu- trip % summary'!V206</f>
        <v>0</v>
      </c>
      <c r="AJ201" s="314">
        <f>'To &amp; from Edu- trip % summary'!X206</f>
        <v>0</v>
      </c>
      <c r="AK201" s="260">
        <f t="shared" si="36"/>
        <v>0</v>
      </c>
      <c r="AL201" s="259">
        <f t="shared" si="37"/>
        <v>0</v>
      </c>
      <c r="AM201" s="312">
        <f>'To &amp; from Edu- trip % summary'!AA206</f>
        <v>0</v>
      </c>
      <c r="AN201" s="314">
        <f>'To &amp; from Edu- trip % summary'!AC206</f>
        <v>0</v>
      </c>
      <c r="AO201" s="260">
        <f t="shared" si="38"/>
        <v>0</v>
      </c>
      <c r="AP201" s="259">
        <f t="shared" si="39"/>
        <v>0</v>
      </c>
      <c r="AQ201" s="312">
        <f>'To &amp; from Edu- trip % summary'!AF206</f>
        <v>0</v>
      </c>
      <c r="AR201" s="314">
        <f>'To &amp; from Edu- trip % summary'!AH206</f>
        <v>0</v>
      </c>
      <c r="AS201" s="260">
        <f t="shared" si="40"/>
        <v>0</v>
      </c>
      <c r="AT201" s="259">
        <f t="shared" si="41"/>
        <v>0</v>
      </c>
      <c r="AU201" s="261"/>
      <c r="AV201" s="248"/>
      <c r="AW201" s="248"/>
      <c r="AX201" s="248"/>
      <c r="AY201" s="248"/>
    </row>
    <row r="202" spans="1:51" x14ac:dyDescent="0.2">
      <c r="A202" s="248"/>
      <c r="B202" s="248"/>
      <c r="C202" s="248"/>
      <c r="D202" s="248"/>
      <c r="E202" s="248"/>
      <c r="F202" s="248"/>
      <c r="G202" s="248"/>
      <c r="H202" s="248"/>
      <c r="I202" s="248"/>
      <c r="J202" s="248"/>
      <c r="K202" s="248"/>
      <c r="L202" s="248"/>
      <c r="M202" s="248"/>
      <c r="N202" s="248"/>
      <c r="O202" s="248"/>
      <c r="P202" s="248"/>
      <c r="Q202" s="296"/>
      <c r="R202" s="256">
        <f>'To &amp; from Edu- trip % summary'!B207</f>
        <v>0</v>
      </c>
      <c r="S202" s="313">
        <f>'To &amp; from Edu- trip % summary'!D207</f>
        <v>0</v>
      </c>
      <c r="T202" s="257">
        <f>'Non-survey input values'!$B$31</f>
        <v>175.56</v>
      </c>
      <c r="U202" s="258">
        <f t="shared" si="28"/>
        <v>0</v>
      </c>
      <c r="V202" s="259">
        <f t="shared" si="29"/>
        <v>0</v>
      </c>
      <c r="W202" s="312">
        <f>'To &amp; from Edu- trip % summary'!G207</f>
        <v>0</v>
      </c>
      <c r="X202" s="314">
        <f>'To &amp; from Edu- trip % summary'!I207</f>
        <v>0</v>
      </c>
      <c r="Y202" s="260">
        <f t="shared" si="30"/>
        <v>0</v>
      </c>
      <c r="Z202" s="259">
        <f t="shared" si="31"/>
        <v>0</v>
      </c>
      <c r="AA202" s="312">
        <f>'To &amp; from Edu- trip % summary'!L207</f>
        <v>0</v>
      </c>
      <c r="AB202" s="314">
        <f>'To &amp; from Edu- trip % summary'!N207</f>
        <v>0</v>
      </c>
      <c r="AC202" s="260">
        <f t="shared" si="32"/>
        <v>0</v>
      </c>
      <c r="AD202" s="259">
        <f t="shared" si="33"/>
        <v>0</v>
      </c>
      <c r="AE202" s="312">
        <f>'To &amp; from Edu- trip % summary'!Q207</f>
        <v>0</v>
      </c>
      <c r="AF202" s="314">
        <f>'To &amp; from Edu- trip % summary'!S207</f>
        <v>0</v>
      </c>
      <c r="AG202" s="260">
        <f t="shared" si="34"/>
        <v>0</v>
      </c>
      <c r="AH202" s="259">
        <f t="shared" si="35"/>
        <v>0</v>
      </c>
      <c r="AI202" s="312">
        <f>'To &amp; from Edu- trip % summary'!V207</f>
        <v>0</v>
      </c>
      <c r="AJ202" s="314">
        <f>'To &amp; from Edu- trip % summary'!X207</f>
        <v>0</v>
      </c>
      <c r="AK202" s="260">
        <f t="shared" si="36"/>
        <v>0</v>
      </c>
      <c r="AL202" s="259">
        <f t="shared" si="37"/>
        <v>0</v>
      </c>
      <c r="AM202" s="312">
        <f>'To &amp; from Edu- trip % summary'!AA207</f>
        <v>0</v>
      </c>
      <c r="AN202" s="314">
        <f>'To &amp; from Edu- trip % summary'!AC207</f>
        <v>0</v>
      </c>
      <c r="AO202" s="260">
        <f t="shared" si="38"/>
        <v>0</v>
      </c>
      <c r="AP202" s="259">
        <f t="shared" si="39"/>
        <v>0</v>
      </c>
      <c r="AQ202" s="312">
        <f>'To &amp; from Edu- trip % summary'!AF207</f>
        <v>0</v>
      </c>
      <c r="AR202" s="314">
        <f>'To &amp; from Edu- trip % summary'!AH207</f>
        <v>0</v>
      </c>
      <c r="AS202" s="260">
        <f t="shared" si="40"/>
        <v>0</v>
      </c>
      <c r="AT202" s="259">
        <f t="shared" si="41"/>
        <v>0</v>
      </c>
      <c r="AU202" s="261"/>
      <c r="AV202" s="248"/>
      <c r="AW202" s="248"/>
      <c r="AX202" s="248"/>
      <c r="AY202" s="248"/>
    </row>
    <row r="203" spans="1:51" x14ac:dyDescent="0.2">
      <c r="A203" s="248"/>
      <c r="B203" s="248"/>
      <c r="C203" s="248"/>
      <c r="D203" s="248"/>
      <c r="E203" s="248"/>
      <c r="F203" s="248"/>
      <c r="G203" s="248"/>
      <c r="H203" s="248"/>
      <c r="I203" s="248"/>
      <c r="J203" s="248"/>
      <c r="K203" s="248"/>
      <c r="L203" s="248"/>
      <c r="M203" s="248"/>
      <c r="N203" s="248"/>
      <c r="O203" s="248"/>
      <c r="P203" s="248"/>
      <c r="Q203" s="296"/>
      <c r="R203" s="256">
        <f>'To &amp; from Edu- trip % summary'!B208</f>
        <v>0</v>
      </c>
      <c r="S203" s="313">
        <f>'To &amp; from Edu- trip % summary'!D208</f>
        <v>0</v>
      </c>
      <c r="T203" s="257">
        <f>'Non-survey input values'!$B$31</f>
        <v>175.56</v>
      </c>
      <c r="U203" s="258">
        <f t="shared" si="28"/>
        <v>0</v>
      </c>
      <c r="V203" s="259">
        <f t="shared" si="29"/>
        <v>0</v>
      </c>
      <c r="W203" s="312">
        <f>'To &amp; from Edu- trip % summary'!G208</f>
        <v>0</v>
      </c>
      <c r="X203" s="314">
        <f>'To &amp; from Edu- trip % summary'!I208</f>
        <v>0</v>
      </c>
      <c r="Y203" s="260">
        <f t="shared" si="30"/>
        <v>0</v>
      </c>
      <c r="Z203" s="259">
        <f t="shared" si="31"/>
        <v>0</v>
      </c>
      <c r="AA203" s="312">
        <f>'To &amp; from Edu- trip % summary'!L208</f>
        <v>0</v>
      </c>
      <c r="AB203" s="314">
        <f>'To &amp; from Edu- trip % summary'!N208</f>
        <v>0</v>
      </c>
      <c r="AC203" s="260">
        <f t="shared" si="32"/>
        <v>0</v>
      </c>
      <c r="AD203" s="259">
        <f t="shared" si="33"/>
        <v>0</v>
      </c>
      <c r="AE203" s="312">
        <f>'To &amp; from Edu- trip % summary'!Q208</f>
        <v>0</v>
      </c>
      <c r="AF203" s="314">
        <f>'To &amp; from Edu- trip % summary'!S208</f>
        <v>0</v>
      </c>
      <c r="AG203" s="260">
        <f t="shared" si="34"/>
        <v>0</v>
      </c>
      <c r="AH203" s="259">
        <f t="shared" si="35"/>
        <v>0</v>
      </c>
      <c r="AI203" s="312">
        <f>'To &amp; from Edu- trip % summary'!V208</f>
        <v>0</v>
      </c>
      <c r="AJ203" s="314">
        <f>'To &amp; from Edu- trip % summary'!X208</f>
        <v>0</v>
      </c>
      <c r="AK203" s="260">
        <f t="shared" si="36"/>
        <v>0</v>
      </c>
      <c r="AL203" s="259">
        <f t="shared" si="37"/>
        <v>0</v>
      </c>
      <c r="AM203" s="312">
        <f>'To &amp; from Edu- trip % summary'!AA208</f>
        <v>0</v>
      </c>
      <c r="AN203" s="314">
        <f>'To &amp; from Edu- trip % summary'!AC208</f>
        <v>0</v>
      </c>
      <c r="AO203" s="260">
        <f t="shared" si="38"/>
        <v>0</v>
      </c>
      <c r="AP203" s="259">
        <f t="shared" si="39"/>
        <v>0</v>
      </c>
      <c r="AQ203" s="312">
        <f>'To &amp; from Edu- trip % summary'!AF208</f>
        <v>0</v>
      </c>
      <c r="AR203" s="314">
        <f>'To &amp; from Edu- trip % summary'!AH208</f>
        <v>0</v>
      </c>
      <c r="AS203" s="260">
        <f t="shared" si="40"/>
        <v>0</v>
      </c>
      <c r="AT203" s="259">
        <f t="shared" si="41"/>
        <v>0</v>
      </c>
      <c r="AU203" s="261"/>
      <c r="AV203" s="248"/>
      <c r="AW203" s="248"/>
      <c r="AX203" s="248"/>
      <c r="AY203" s="248"/>
    </row>
    <row r="204" spans="1:51" x14ac:dyDescent="0.2">
      <c r="A204" s="248"/>
      <c r="B204" s="248"/>
      <c r="C204" s="248"/>
      <c r="D204" s="248"/>
      <c r="E204" s="248"/>
      <c r="F204" s="248"/>
      <c r="G204" s="248"/>
      <c r="H204" s="248"/>
      <c r="I204" s="248"/>
      <c r="J204" s="248"/>
      <c r="K204" s="248"/>
      <c r="L204" s="248"/>
      <c r="M204" s="248"/>
      <c r="N204" s="248"/>
      <c r="O204" s="248"/>
      <c r="P204" s="248"/>
      <c r="Q204" s="296"/>
      <c r="R204" s="256">
        <f>'To &amp; from Edu- trip % summary'!B209</f>
        <v>0</v>
      </c>
      <c r="S204" s="313">
        <f>'To &amp; from Edu- trip % summary'!D209</f>
        <v>0</v>
      </c>
      <c r="T204" s="257">
        <f>'Non-survey input values'!$B$31</f>
        <v>175.56</v>
      </c>
      <c r="U204" s="258">
        <f t="shared" ref="U204:U267" si="42">R204/5</f>
        <v>0</v>
      </c>
      <c r="V204" s="259">
        <f t="shared" ref="V204:V267" si="43">$B$5*$S204*$T204*U204</f>
        <v>0</v>
      </c>
      <c r="W204" s="312">
        <f>'To &amp; from Edu- trip % summary'!G209</f>
        <v>0</v>
      </c>
      <c r="X204" s="314">
        <f>'To &amp; from Edu- trip % summary'!I209</f>
        <v>0</v>
      </c>
      <c r="Y204" s="260">
        <f t="shared" ref="Y204:Y267" si="44">W204/5</f>
        <v>0</v>
      </c>
      <c r="Z204" s="259">
        <f t="shared" ref="Z204:Z267" si="45">$B$5*$X204*$T204*Y204</f>
        <v>0</v>
      </c>
      <c r="AA204" s="312">
        <f>'To &amp; from Edu- trip % summary'!L209</f>
        <v>0</v>
      </c>
      <c r="AB204" s="314">
        <f>'To &amp; from Edu- trip % summary'!N209</f>
        <v>0</v>
      </c>
      <c r="AC204" s="260">
        <f t="shared" ref="AC204:AC267" si="46">AA204/5</f>
        <v>0</v>
      </c>
      <c r="AD204" s="259">
        <f t="shared" ref="AD204:AD267" si="47">$B$5*$AB204*$T204*AC204</f>
        <v>0</v>
      </c>
      <c r="AE204" s="312">
        <f>'To &amp; from Edu- trip % summary'!Q209</f>
        <v>0</v>
      </c>
      <c r="AF204" s="314">
        <f>'To &amp; from Edu- trip % summary'!S209</f>
        <v>0</v>
      </c>
      <c r="AG204" s="260">
        <f t="shared" ref="AG204:AG267" si="48">AE204/5</f>
        <v>0</v>
      </c>
      <c r="AH204" s="259">
        <f t="shared" ref="AH204:AH267" si="49">$B$5*$AF204*$T204*AG204</f>
        <v>0</v>
      </c>
      <c r="AI204" s="312">
        <f>'To &amp; from Edu- trip % summary'!V209</f>
        <v>0</v>
      </c>
      <c r="AJ204" s="314">
        <f>'To &amp; from Edu- trip % summary'!X209</f>
        <v>0</v>
      </c>
      <c r="AK204" s="260">
        <f t="shared" ref="AK204:AK267" si="50">AI204/5</f>
        <v>0</v>
      </c>
      <c r="AL204" s="259">
        <f t="shared" ref="AL204:AL267" si="51">$B$5*$AJ204*$T204*AK204</f>
        <v>0</v>
      </c>
      <c r="AM204" s="312">
        <f>'To &amp; from Edu- trip % summary'!AA209</f>
        <v>0</v>
      </c>
      <c r="AN204" s="314">
        <f>'To &amp; from Edu- trip % summary'!AC209</f>
        <v>0</v>
      </c>
      <c r="AO204" s="260">
        <f t="shared" ref="AO204:AO267" si="52">AM204/5</f>
        <v>0</v>
      </c>
      <c r="AP204" s="259">
        <f t="shared" ref="AP204:AP267" si="53">$B$5*$AN204*$T204*AO204</f>
        <v>0</v>
      </c>
      <c r="AQ204" s="312">
        <f>'To &amp; from Edu- trip % summary'!AF209</f>
        <v>0</v>
      </c>
      <c r="AR204" s="314">
        <f>'To &amp; from Edu- trip % summary'!AH209</f>
        <v>0</v>
      </c>
      <c r="AS204" s="260">
        <f t="shared" ref="AS204:AS267" si="54">AQ204/5</f>
        <v>0</v>
      </c>
      <c r="AT204" s="259">
        <f t="shared" ref="AT204:AT267" si="55">$B$5*$AR204*$T204*AS204</f>
        <v>0</v>
      </c>
      <c r="AU204" s="261"/>
      <c r="AV204" s="248"/>
      <c r="AW204" s="248"/>
      <c r="AX204" s="248"/>
      <c r="AY204" s="248"/>
    </row>
    <row r="205" spans="1:51" x14ac:dyDescent="0.2">
      <c r="A205" s="248"/>
      <c r="B205" s="248"/>
      <c r="C205" s="248"/>
      <c r="D205" s="248"/>
      <c r="E205" s="248"/>
      <c r="F205" s="248"/>
      <c r="G205" s="248"/>
      <c r="H205" s="248"/>
      <c r="I205" s="248"/>
      <c r="J205" s="248"/>
      <c r="K205" s="248"/>
      <c r="L205" s="248"/>
      <c r="M205" s="248"/>
      <c r="N205" s="248"/>
      <c r="O205" s="248"/>
      <c r="P205" s="248"/>
      <c r="Q205" s="296"/>
      <c r="R205" s="256">
        <f>'To &amp; from Edu- trip % summary'!B210</f>
        <v>0</v>
      </c>
      <c r="S205" s="313">
        <f>'To &amp; from Edu- trip % summary'!D210</f>
        <v>0</v>
      </c>
      <c r="T205" s="257">
        <f>'Non-survey input values'!$B$31</f>
        <v>175.56</v>
      </c>
      <c r="U205" s="258">
        <f t="shared" si="42"/>
        <v>0</v>
      </c>
      <c r="V205" s="259">
        <f t="shared" si="43"/>
        <v>0</v>
      </c>
      <c r="W205" s="312">
        <f>'To &amp; from Edu- trip % summary'!G210</f>
        <v>0</v>
      </c>
      <c r="X205" s="314">
        <f>'To &amp; from Edu- trip % summary'!I210</f>
        <v>0</v>
      </c>
      <c r="Y205" s="260">
        <f t="shared" si="44"/>
        <v>0</v>
      </c>
      <c r="Z205" s="259">
        <f t="shared" si="45"/>
        <v>0</v>
      </c>
      <c r="AA205" s="312">
        <f>'To &amp; from Edu- trip % summary'!L210</f>
        <v>0</v>
      </c>
      <c r="AB205" s="314">
        <f>'To &amp; from Edu- trip % summary'!N210</f>
        <v>0</v>
      </c>
      <c r="AC205" s="260">
        <f t="shared" si="46"/>
        <v>0</v>
      </c>
      <c r="AD205" s="259">
        <f t="shared" si="47"/>
        <v>0</v>
      </c>
      <c r="AE205" s="312">
        <f>'To &amp; from Edu- trip % summary'!Q210</f>
        <v>0</v>
      </c>
      <c r="AF205" s="314">
        <f>'To &amp; from Edu- trip % summary'!S210</f>
        <v>0</v>
      </c>
      <c r="AG205" s="260">
        <f t="shared" si="48"/>
        <v>0</v>
      </c>
      <c r="AH205" s="259">
        <f t="shared" si="49"/>
        <v>0</v>
      </c>
      <c r="AI205" s="312">
        <f>'To &amp; from Edu- trip % summary'!V210</f>
        <v>0</v>
      </c>
      <c r="AJ205" s="314">
        <f>'To &amp; from Edu- trip % summary'!X210</f>
        <v>0</v>
      </c>
      <c r="AK205" s="260">
        <f t="shared" si="50"/>
        <v>0</v>
      </c>
      <c r="AL205" s="259">
        <f t="shared" si="51"/>
        <v>0</v>
      </c>
      <c r="AM205" s="312">
        <f>'To &amp; from Edu- trip % summary'!AA210</f>
        <v>0</v>
      </c>
      <c r="AN205" s="314">
        <f>'To &amp; from Edu- trip % summary'!AC210</f>
        <v>0</v>
      </c>
      <c r="AO205" s="260">
        <f t="shared" si="52"/>
        <v>0</v>
      </c>
      <c r="AP205" s="259">
        <f t="shared" si="53"/>
        <v>0</v>
      </c>
      <c r="AQ205" s="312">
        <f>'To &amp; from Edu- trip % summary'!AF210</f>
        <v>0</v>
      </c>
      <c r="AR205" s="314">
        <f>'To &amp; from Edu- trip % summary'!AH210</f>
        <v>0</v>
      </c>
      <c r="AS205" s="260">
        <f t="shared" si="54"/>
        <v>0</v>
      </c>
      <c r="AT205" s="259">
        <f t="shared" si="55"/>
        <v>0</v>
      </c>
      <c r="AU205" s="261"/>
      <c r="AV205" s="248"/>
      <c r="AW205" s="248"/>
      <c r="AX205" s="248"/>
      <c r="AY205" s="248"/>
    </row>
    <row r="206" spans="1:51" x14ac:dyDescent="0.2">
      <c r="A206" s="248"/>
      <c r="B206" s="248"/>
      <c r="C206" s="248"/>
      <c r="D206" s="248"/>
      <c r="E206" s="248"/>
      <c r="F206" s="248"/>
      <c r="G206" s="248"/>
      <c r="H206" s="248"/>
      <c r="I206" s="248"/>
      <c r="J206" s="248"/>
      <c r="K206" s="248"/>
      <c r="L206" s="248"/>
      <c r="M206" s="248"/>
      <c r="N206" s="248"/>
      <c r="O206" s="248"/>
      <c r="P206" s="248"/>
      <c r="Q206" s="296"/>
      <c r="R206" s="256">
        <f>'To &amp; from Edu- trip % summary'!B211</f>
        <v>0</v>
      </c>
      <c r="S206" s="313">
        <f>'To &amp; from Edu- trip % summary'!D211</f>
        <v>0</v>
      </c>
      <c r="T206" s="257">
        <f>'Non-survey input values'!$B$31</f>
        <v>175.56</v>
      </c>
      <c r="U206" s="258">
        <f t="shared" si="42"/>
        <v>0</v>
      </c>
      <c r="V206" s="259">
        <f t="shared" si="43"/>
        <v>0</v>
      </c>
      <c r="W206" s="312">
        <f>'To &amp; from Edu- trip % summary'!G211</f>
        <v>0</v>
      </c>
      <c r="X206" s="314">
        <f>'To &amp; from Edu- trip % summary'!I211</f>
        <v>0</v>
      </c>
      <c r="Y206" s="260">
        <f t="shared" si="44"/>
        <v>0</v>
      </c>
      <c r="Z206" s="259">
        <f t="shared" si="45"/>
        <v>0</v>
      </c>
      <c r="AA206" s="312">
        <f>'To &amp; from Edu- trip % summary'!L211</f>
        <v>0</v>
      </c>
      <c r="AB206" s="314">
        <f>'To &amp; from Edu- trip % summary'!N211</f>
        <v>0</v>
      </c>
      <c r="AC206" s="260">
        <f t="shared" si="46"/>
        <v>0</v>
      </c>
      <c r="AD206" s="259">
        <f t="shared" si="47"/>
        <v>0</v>
      </c>
      <c r="AE206" s="312">
        <f>'To &amp; from Edu- trip % summary'!Q211</f>
        <v>0</v>
      </c>
      <c r="AF206" s="314">
        <f>'To &amp; from Edu- trip % summary'!S211</f>
        <v>0</v>
      </c>
      <c r="AG206" s="260">
        <f t="shared" si="48"/>
        <v>0</v>
      </c>
      <c r="AH206" s="259">
        <f t="shared" si="49"/>
        <v>0</v>
      </c>
      <c r="AI206" s="312">
        <f>'To &amp; from Edu- trip % summary'!V211</f>
        <v>0</v>
      </c>
      <c r="AJ206" s="314">
        <f>'To &amp; from Edu- trip % summary'!X211</f>
        <v>0</v>
      </c>
      <c r="AK206" s="260">
        <f t="shared" si="50"/>
        <v>0</v>
      </c>
      <c r="AL206" s="259">
        <f t="shared" si="51"/>
        <v>0</v>
      </c>
      <c r="AM206" s="312">
        <f>'To &amp; from Edu- trip % summary'!AA211</f>
        <v>0</v>
      </c>
      <c r="AN206" s="314">
        <f>'To &amp; from Edu- trip % summary'!AC211</f>
        <v>0</v>
      </c>
      <c r="AO206" s="260">
        <f t="shared" si="52"/>
        <v>0</v>
      </c>
      <c r="AP206" s="259">
        <f t="shared" si="53"/>
        <v>0</v>
      </c>
      <c r="AQ206" s="312">
        <f>'To &amp; from Edu- trip % summary'!AF211</f>
        <v>0</v>
      </c>
      <c r="AR206" s="314">
        <f>'To &amp; from Edu- trip % summary'!AH211</f>
        <v>0</v>
      </c>
      <c r="AS206" s="260">
        <f t="shared" si="54"/>
        <v>0</v>
      </c>
      <c r="AT206" s="259">
        <f t="shared" si="55"/>
        <v>0</v>
      </c>
      <c r="AU206" s="261"/>
      <c r="AV206" s="248"/>
      <c r="AW206" s="248"/>
      <c r="AX206" s="248"/>
      <c r="AY206" s="248"/>
    </row>
    <row r="207" spans="1:51" x14ac:dyDescent="0.2">
      <c r="A207" s="248"/>
      <c r="B207" s="248"/>
      <c r="C207" s="248"/>
      <c r="D207" s="248"/>
      <c r="E207" s="248"/>
      <c r="F207" s="248"/>
      <c r="G207" s="248"/>
      <c r="H207" s="248"/>
      <c r="I207" s="248"/>
      <c r="J207" s="248"/>
      <c r="K207" s="248"/>
      <c r="L207" s="248"/>
      <c r="M207" s="248"/>
      <c r="N207" s="248"/>
      <c r="O207" s="248"/>
      <c r="P207" s="248"/>
      <c r="Q207" s="296"/>
      <c r="R207" s="256">
        <f>'To &amp; from Edu- trip % summary'!B212</f>
        <v>0</v>
      </c>
      <c r="S207" s="313">
        <f>'To &amp; from Edu- trip % summary'!D212</f>
        <v>0</v>
      </c>
      <c r="T207" s="257">
        <f>'Non-survey input values'!$B$31</f>
        <v>175.56</v>
      </c>
      <c r="U207" s="258">
        <f t="shared" si="42"/>
        <v>0</v>
      </c>
      <c r="V207" s="259">
        <f t="shared" si="43"/>
        <v>0</v>
      </c>
      <c r="W207" s="312">
        <f>'To &amp; from Edu- trip % summary'!G212</f>
        <v>0</v>
      </c>
      <c r="X207" s="314">
        <f>'To &amp; from Edu- trip % summary'!I212</f>
        <v>0</v>
      </c>
      <c r="Y207" s="260">
        <f t="shared" si="44"/>
        <v>0</v>
      </c>
      <c r="Z207" s="259">
        <f t="shared" si="45"/>
        <v>0</v>
      </c>
      <c r="AA207" s="312">
        <f>'To &amp; from Edu- trip % summary'!L212</f>
        <v>0</v>
      </c>
      <c r="AB207" s="314">
        <f>'To &amp; from Edu- trip % summary'!N212</f>
        <v>0</v>
      </c>
      <c r="AC207" s="260">
        <f t="shared" si="46"/>
        <v>0</v>
      </c>
      <c r="AD207" s="259">
        <f t="shared" si="47"/>
        <v>0</v>
      </c>
      <c r="AE207" s="312">
        <f>'To &amp; from Edu- trip % summary'!Q212</f>
        <v>0</v>
      </c>
      <c r="AF207" s="314">
        <f>'To &amp; from Edu- trip % summary'!S212</f>
        <v>0</v>
      </c>
      <c r="AG207" s="260">
        <f t="shared" si="48"/>
        <v>0</v>
      </c>
      <c r="AH207" s="259">
        <f t="shared" si="49"/>
        <v>0</v>
      </c>
      <c r="AI207" s="312">
        <f>'To &amp; from Edu- trip % summary'!V212</f>
        <v>0</v>
      </c>
      <c r="AJ207" s="314">
        <f>'To &amp; from Edu- trip % summary'!X212</f>
        <v>0</v>
      </c>
      <c r="AK207" s="260">
        <f t="shared" si="50"/>
        <v>0</v>
      </c>
      <c r="AL207" s="259">
        <f t="shared" si="51"/>
        <v>0</v>
      </c>
      <c r="AM207" s="312">
        <f>'To &amp; from Edu- trip % summary'!AA212</f>
        <v>0</v>
      </c>
      <c r="AN207" s="314">
        <f>'To &amp; from Edu- trip % summary'!AC212</f>
        <v>0</v>
      </c>
      <c r="AO207" s="260">
        <f t="shared" si="52"/>
        <v>0</v>
      </c>
      <c r="AP207" s="259">
        <f t="shared" si="53"/>
        <v>0</v>
      </c>
      <c r="AQ207" s="312">
        <f>'To &amp; from Edu- trip % summary'!AF212</f>
        <v>0</v>
      </c>
      <c r="AR207" s="314">
        <f>'To &amp; from Edu- trip % summary'!AH212</f>
        <v>0</v>
      </c>
      <c r="AS207" s="260">
        <f t="shared" si="54"/>
        <v>0</v>
      </c>
      <c r="AT207" s="259">
        <f t="shared" si="55"/>
        <v>0</v>
      </c>
      <c r="AU207" s="261"/>
      <c r="AV207" s="248"/>
      <c r="AW207" s="248"/>
      <c r="AX207" s="248"/>
      <c r="AY207" s="248"/>
    </row>
    <row r="208" spans="1:51" x14ac:dyDescent="0.2">
      <c r="A208" s="248"/>
      <c r="B208" s="248"/>
      <c r="C208" s="248"/>
      <c r="D208" s="248"/>
      <c r="E208" s="248"/>
      <c r="F208" s="248"/>
      <c r="G208" s="248"/>
      <c r="H208" s="248"/>
      <c r="I208" s="248"/>
      <c r="J208" s="248"/>
      <c r="K208" s="248"/>
      <c r="L208" s="248"/>
      <c r="M208" s="248"/>
      <c r="N208" s="248"/>
      <c r="O208" s="248"/>
      <c r="P208" s="248"/>
      <c r="Q208" s="296"/>
      <c r="R208" s="256">
        <f>'To &amp; from Edu- trip % summary'!B213</f>
        <v>0</v>
      </c>
      <c r="S208" s="313">
        <f>'To &amp; from Edu- trip % summary'!D213</f>
        <v>0</v>
      </c>
      <c r="T208" s="257">
        <f>'Non-survey input values'!$B$31</f>
        <v>175.56</v>
      </c>
      <c r="U208" s="258">
        <f t="shared" si="42"/>
        <v>0</v>
      </c>
      <c r="V208" s="259">
        <f t="shared" si="43"/>
        <v>0</v>
      </c>
      <c r="W208" s="312">
        <f>'To &amp; from Edu- trip % summary'!G213</f>
        <v>0</v>
      </c>
      <c r="X208" s="314">
        <f>'To &amp; from Edu- trip % summary'!I213</f>
        <v>0</v>
      </c>
      <c r="Y208" s="260">
        <f t="shared" si="44"/>
        <v>0</v>
      </c>
      <c r="Z208" s="259">
        <f t="shared" si="45"/>
        <v>0</v>
      </c>
      <c r="AA208" s="312">
        <f>'To &amp; from Edu- trip % summary'!L213</f>
        <v>0</v>
      </c>
      <c r="AB208" s="314">
        <f>'To &amp; from Edu- trip % summary'!N213</f>
        <v>0</v>
      </c>
      <c r="AC208" s="260">
        <f t="shared" si="46"/>
        <v>0</v>
      </c>
      <c r="AD208" s="259">
        <f t="shared" si="47"/>
        <v>0</v>
      </c>
      <c r="AE208" s="312">
        <f>'To &amp; from Edu- trip % summary'!Q213</f>
        <v>0</v>
      </c>
      <c r="AF208" s="314">
        <f>'To &amp; from Edu- trip % summary'!S213</f>
        <v>0</v>
      </c>
      <c r="AG208" s="260">
        <f t="shared" si="48"/>
        <v>0</v>
      </c>
      <c r="AH208" s="259">
        <f t="shared" si="49"/>
        <v>0</v>
      </c>
      <c r="AI208" s="312">
        <f>'To &amp; from Edu- trip % summary'!V213</f>
        <v>0</v>
      </c>
      <c r="AJ208" s="314">
        <f>'To &amp; from Edu- trip % summary'!X213</f>
        <v>0</v>
      </c>
      <c r="AK208" s="260">
        <f t="shared" si="50"/>
        <v>0</v>
      </c>
      <c r="AL208" s="259">
        <f t="shared" si="51"/>
        <v>0</v>
      </c>
      <c r="AM208" s="312">
        <f>'To &amp; from Edu- trip % summary'!AA213</f>
        <v>0</v>
      </c>
      <c r="AN208" s="314">
        <f>'To &amp; from Edu- trip % summary'!AC213</f>
        <v>0</v>
      </c>
      <c r="AO208" s="260">
        <f t="shared" si="52"/>
        <v>0</v>
      </c>
      <c r="AP208" s="259">
        <f t="shared" si="53"/>
        <v>0</v>
      </c>
      <c r="AQ208" s="312">
        <f>'To &amp; from Edu- trip % summary'!AF213</f>
        <v>0</v>
      </c>
      <c r="AR208" s="314">
        <f>'To &amp; from Edu- trip % summary'!AH213</f>
        <v>0</v>
      </c>
      <c r="AS208" s="260">
        <f t="shared" si="54"/>
        <v>0</v>
      </c>
      <c r="AT208" s="259">
        <f t="shared" si="55"/>
        <v>0</v>
      </c>
      <c r="AU208" s="261"/>
      <c r="AV208" s="248"/>
      <c r="AW208" s="248"/>
      <c r="AX208" s="248"/>
      <c r="AY208" s="248"/>
    </row>
    <row r="209" spans="1:51" x14ac:dyDescent="0.2">
      <c r="A209" s="248"/>
      <c r="B209" s="248"/>
      <c r="C209" s="248"/>
      <c r="D209" s="248"/>
      <c r="E209" s="248"/>
      <c r="F209" s="248"/>
      <c r="G209" s="248"/>
      <c r="H209" s="248"/>
      <c r="I209" s="248"/>
      <c r="J209" s="248"/>
      <c r="K209" s="248"/>
      <c r="L209" s="248"/>
      <c r="M209" s="248"/>
      <c r="N209" s="248"/>
      <c r="O209" s="248"/>
      <c r="P209" s="248"/>
      <c r="Q209" s="296"/>
      <c r="R209" s="256">
        <f>'To &amp; from Edu- trip % summary'!B214</f>
        <v>0</v>
      </c>
      <c r="S209" s="313">
        <f>'To &amp; from Edu- trip % summary'!D214</f>
        <v>0</v>
      </c>
      <c r="T209" s="257">
        <f>'Non-survey input values'!$B$31</f>
        <v>175.56</v>
      </c>
      <c r="U209" s="258">
        <f t="shared" si="42"/>
        <v>0</v>
      </c>
      <c r="V209" s="259">
        <f t="shared" si="43"/>
        <v>0</v>
      </c>
      <c r="W209" s="312">
        <f>'To &amp; from Edu- trip % summary'!G214</f>
        <v>0</v>
      </c>
      <c r="X209" s="314">
        <f>'To &amp; from Edu- trip % summary'!I214</f>
        <v>0</v>
      </c>
      <c r="Y209" s="260">
        <f t="shared" si="44"/>
        <v>0</v>
      </c>
      <c r="Z209" s="259">
        <f t="shared" si="45"/>
        <v>0</v>
      </c>
      <c r="AA209" s="312">
        <f>'To &amp; from Edu- trip % summary'!L214</f>
        <v>0</v>
      </c>
      <c r="AB209" s="314">
        <f>'To &amp; from Edu- trip % summary'!N214</f>
        <v>0</v>
      </c>
      <c r="AC209" s="260">
        <f t="shared" si="46"/>
        <v>0</v>
      </c>
      <c r="AD209" s="259">
        <f t="shared" si="47"/>
        <v>0</v>
      </c>
      <c r="AE209" s="312">
        <f>'To &amp; from Edu- trip % summary'!Q214</f>
        <v>0</v>
      </c>
      <c r="AF209" s="314">
        <f>'To &amp; from Edu- trip % summary'!S214</f>
        <v>0</v>
      </c>
      <c r="AG209" s="260">
        <f t="shared" si="48"/>
        <v>0</v>
      </c>
      <c r="AH209" s="259">
        <f t="shared" si="49"/>
        <v>0</v>
      </c>
      <c r="AI209" s="312">
        <f>'To &amp; from Edu- trip % summary'!V214</f>
        <v>0</v>
      </c>
      <c r="AJ209" s="314">
        <f>'To &amp; from Edu- trip % summary'!X214</f>
        <v>0</v>
      </c>
      <c r="AK209" s="260">
        <f t="shared" si="50"/>
        <v>0</v>
      </c>
      <c r="AL209" s="259">
        <f t="shared" si="51"/>
        <v>0</v>
      </c>
      <c r="AM209" s="312">
        <f>'To &amp; from Edu- trip % summary'!AA214</f>
        <v>0</v>
      </c>
      <c r="AN209" s="314">
        <f>'To &amp; from Edu- trip % summary'!AC214</f>
        <v>0</v>
      </c>
      <c r="AO209" s="260">
        <f t="shared" si="52"/>
        <v>0</v>
      </c>
      <c r="AP209" s="259">
        <f t="shared" si="53"/>
        <v>0</v>
      </c>
      <c r="AQ209" s="312">
        <f>'To &amp; from Edu- trip % summary'!AF214</f>
        <v>0</v>
      </c>
      <c r="AR209" s="314">
        <f>'To &amp; from Edu- trip % summary'!AH214</f>
        <v>0</v>
      </c>
      <c r="AS209" s="260">
        <f t="shared" si="54"/>
        <v>0</v>
      </c>
      <c r="AT209" s="259">
        <f t="shared" si="55"/>
        <v>0</v>
      </c>
      <c r="AU209" s="261"/>
      <c r="AV209" s="248"/>
      <c r="AW209" s="248"/>
      <c r="AX209" s="248"/>
      <c r="AY209" s="248"/>
    </row>
    <row r="210" spans="1:51" x14ac:dyDescent="0.2">
      <c r="A210" s="248"/>
      <c r="B210" s="248"/>
      <c r="C210" s="248"/>
      <c r="D210" s="248"/>
      <c r="E210" s="248"/>
      <c r="F210" s="248"/>
      <c r="G210" s="248"/>
      <c r="H210" s="248"/>
      <c r="I210" s="248"/>
      <c r="J210" s="248"/>
      <c r="K210" s="248"/>
      <c r="L210" s="248"/>
      <c r="M210" s="248"/>
      <c r="N210" s="248"/>
      <c r="O210" s="248"/>
      <c r="P210" s="248"/>
      <c r="Q210" s="296"/>
      <c r="R210" s="256">
        <f>'To &amp; from Edu- trip % summary'!B215</f>
        <v>0</v>
      </c>
      <c r="S210" s="313">
        <f>'To &amp; from Edu- trip % summary'!D215</f>
        <v>0</v>
      </c>
      <c r="T210" s="257">
        <f>'Non-survey input values'!$B$31</f>
        <v>175.56</v>
      </c>
      <c r="U210" s="258">
        <f t="shared" si="42"/>
        <v>0</v>
      </c>
      <c r="V210" s="259">
        <f t="shared" si="43"/>
        <v>0</v>
      </c>
      <c r="W210" s="312">
        <f>'To &amp; from Edu- trip % summary'!G215</f>
        <v>0</v>
      </c>
      <c r="X210" s="314">
        <f>'To &amp; from Edu- trip % summary'!I215</f>
        <v>0</v>
      </c>
      <c r="Y210" s="260">
        <f t="shared" si="44"/>
        <v>0</v>
      </c>
      <c r="Z210" s="259">
        <f t="shared" si="45"/>
        <v>0</v>
      </c>
      <c r="AA210" s="312">
        <f>'To &amp; from Edu- trip % summary'!L215</f>
        <v>0</v>
      </c>
      <c r="AB210" s="314">
        <f>'To &amp; from Edu- trip % summary'!N215</f>
        <v>0</v>
      </c>
      <c r="AC210" s="260">
        <f t="shared" si="46"/>
        <v>0</v>
      </c>
      <c r="AD210" s="259">
        <f t="shared" si="47"/>
        <v>0</v>
      </c>
      <c r="AE210" s="312">
        <f>'To &amp; from Edu- trip % summary'!Q215</f>
        <v>0</v>
      </c>
      <c r="AF210" s="314">
        <f>'To &amp; from Edu- trip % summary'!S215</f>
        <v>0</v>
      </c>
      <c r="AG210" s="260">
        <f t="shared" si="48"/>
        <v>0</v>
      </c>
      <c r="AH210" s="259">
        <f t="shared" si="49"/>
        <v>0</v>
      </c>
      <c r="AI210" s="312">
        <f>'To &amp; from Edu- trip % summary'!V215</f>
        <v>0</v>
      </c>
      <c r="AJ210" s="314">
        <f>'To &amp; from Edu- trip % summary'!X215</f>
        <v>0</v>
      </c>
      <c r="AK210" s="260">
        <f t="shared" si="50"/>
        <v>0</v>
      </c>
      <c r="AL210" s="259">
        <f t="shared" si="51"/>
        <v>0</v>
      </c>
      <c r="AM210" s="312">
        <f>'To &amp; from Edu- trip % summary'!AA215</f>
        <v>0</v>
      </c>
      <c r="AN210" s="314">
        <f>'To &amp; from Edu- trip % summary'!AC215</f>
        <v>0</v>
      </c>
      <c r="AO210" s="260">
        <f t="shared" si="52"/>
        <v>0</v>
      </c>
      <c r="AP210" s="259">
        <f t="shared" si="53"/>
        <v>0</v>
      </c>
      <c r="AQ210" s="312">
        <f>'To &amp; from Edu- trip % summary'!AF215</f>
        <v>0</v>
      </c>
      <c r="AR210" s="314">
        <f>'To &amp; from Edu- trip % summary'!AH215</f>
        <v>0</v>
      </c>
      <c r="AS210" s="260">
        <f t="shared" si="54"/>
        <v>0</v>
      </c>
      <c r="AT210" s="259">
        <f t="shared" si="55"/>
        <v>0</v>
      </c>
      <c r="AU210" s="261"/>
      <c r="AV210" s="248"/>
      <c r="AW210" s="248"/>
      <c r="AX210" s="248"/>
      <c r="AY210" s="248"/>
    </row>
    <row r="211" spans="1:51" x14ac:dyDescent="0.2">
      <c r="A211" s="248"/>
      <c r="B211" s="248"/>
      <c r="C211" s="248"/>
      <c r="D211" s="248"/>
      <c r="E211" s="248"/>
      <c r="F211" s="248"/>
      <c r="G211" s="248"/>
      <c r="H211" s="248"/>
      <c r="I211" s="248"/>
      <c r="J211" s="248"/>
      <c r="K211" s="248"/>
      <c r="L211" s="248"/>
      <c r="M211" s="248"/>
      <c r="N211" s="248"/>
      <c r="O211" s="248"/>
      <c r="P211" s="248"/>
      <c r="Q211" s="296"/>
      <c r="R211" s="256">
        <f>'To &amp; from Edu- trip % summary'!B216</f>
        <v>0</v>
      </c>
      <c r="S211" s="313">
        <f>'To &amp; from Edu- trip % summary'!D216</f>
        <v>0</v>
      </c>
      <c r="T211" s="257">
        <f>'Non-survey input values'!$B$31</f>
        <v>175.56</v>
      </c>
      <c r="U211" s="258">
        <f t="shared" si="42"/>
        <v>0</v>
      </c>
      <c r="V211" s="259">
        <f t="shared" si="43"/>
        <v>0</v>
      </c>
      <c r="W211" s="312">
        <f>'To &amp; from Edu- trip % summary'!G216</f>
        <v>0</v>
      </c>
      <c r="X211" s="314">
        <f>'To &amp; from Edu- trip % summary'!I216</f>
        <v>0</v>
      </c>
      <c r="Y211" s="260">
        <f t="shared" si="44"/>
        <v>0</v>
      </c>
      <c r="Z211" s="259">
        <f t="shared" si="45"/>
        <v>0</v>
      </c>
      <c r="AA211" s="312">
        <f>'To &amp; from Edu- trip % summary'!L216</f>
        <v>0</v>
      </c>
      <c r="AB211" s="314">
        <f>'To &amp; from Edu- trip % summary'!N216</f>
        <v>0</v>
      </c>
      <c r="AC211" s="260">
        <f t="shared" si="46"/>
        <v>0</v>
      </c>
      <c r="AD211" s="259">
        <f t="shared" si="47"/>
        <v>0</v>
      </c>
      <c r="AE211" s="312">
        <f>'To &amp; from Edu- trip % summary'!Q216</f>
        <v>0</v>
      </c>
      <c r="AF211" s="314">
        <f>'To &amp; from Edu- trip % summary'!S216</f>
        <v>0</v>
      </c>
      <c r="AG211" s="260">
        <f t="shared" si="48"/>
        <v>0</v>
      </c>
      <c r="AH211" s="259">
        <f t="shared" si="49"/>
        <v>0</v>
      </c>
      <c r="AI211" s="312">
        <f>'To &amp; from Edu- trip % summary'!V216</f>
        <v>0</v>
      </c>
      <c r="AJ211" s="314">
        <f>'To &amp; from Edu- trip % summary'!X216</f>
        <v>0</v>
      </c>
      <c r="AK211" s="260">
        <f t="shared" si="50"/>
        <v>0</v>
      </c>
      <c r="AL211" s="259">
        <f t="shared" si="51"/>
        <v>0</v>
      </c>
      <c r="AM211" s="312">
        <f>'To &amp; from Edu- trip % summary'!AA216</f>
        <v>0</v>
      </c>
      <c r="AN211" s="314">
        <f>'To &amp; from Edu- trip % summary'!AC216</f>
        <v>0</v>
      </c>
      <c r="AO211" s="260">
        <f t="shared" si="52"/>
        <v>0</v>
      </c>
      <c r="AP211" s="259">
        <f t="shared" si="53"/>
        <v>0</v>
      </c>
      <c r="AQ211" s="312">
        <f>'To &amp; from Edu- trip % summary'!AF216</f>
        <v>0</v>
      </c>
      <c r="AR211" s="314">
        <f>'To &amp; from Edu- trip % summary'!AH216</f>
        <v>0</v>
      </c>
      <c r="AS211" s="260">
        <f t="shared" si="54"/>
        <v>0</v>
      </c>
      <c r="AT211" s="259">
        <f t="shared" si="55"/>
        <v>0</v>
      </c>
      <c r="AU211" s="261"/>
      <c r="AV211" s="248"/>
      <c r="AW211" s="248"/>
      <c r="AX211" s="248"/>
      <c r="AY211" s="248"/>
    </row>
    <row r="212" spans="1:51" x14ac:dyDescent="0.2">
      <c r="A212" s="248"/>
      <c r="B212" s="248"/>
      <c r="C212" s="248"/>
      <c r="D212" s="248"/>
      <c r="E212" s="248"/>
      <c r="F212" s="248"/>
      <c r="G212" s="248"/>
      <c r="H212" s="248"/>
      <c r="I212" s="248"/>
      <c r="J212" s="248"/>
      <c r="K212" s="248"/>
      <c r="L212" s="248"/>
      <c r="M212" s="248"/>
      <c r="N212" s="248"/>
      <c r="O212" s="248"/>
      <c r="P212" s="248"/>
      <c r="Q212" s="296"/>
      <c r="R212" s="256">
        <f>'To &amp; from Edu- trip % summary'!B217</f>
        <v>0</v>
      </c>
      <c r="S212" s="313">
        <f>'To &amp; from Edu- trip % summary'!D217</f>
        <v>0</v>
      </c>
      <c r="T212" s="257">
        <f>'Non-survey input values'!$B$31</f>
        <v>175.56</v>
      </c>
      <c r="U212" s="258">
        <f t="shared" si="42"/>
        <v>0</v>
      </c>
      <c r="V212" s="259">
        <f t="shared" si="43"/>
        <v>0</v>
      </c>
      <c r="W212" s="312">
        <f>'To &amp; from Edu- trip % summary'!G217</f>
        <v>0</v>
      </c>
      <c r="X212" s="314">
        <f>'To &amp; from Edu- trip % summary'!I217</f>
        <v>0</v>
      </c>
      <c r="Y212" s="260">
        <f t="shared" si="44"/>
        <v>0</v>
      </c>
      <c r="Z212" s="259">
        <f t="shared" si="45"/>
        <v>0</v>
      </c>
      <c r="AA212" s="312">
        <f>'To &amp; from Edu- trip % summary'!L217</f>
        <v>0</v>
      </c>
      <c r="AB212" s="314">
        <f>'To &amp; from Edu- trip % summary'!N217</f>
        <v>0</v>
      </c>
      <c r="AC212" s="260">
        <f t="shared" si="46"/>
        <v>0</v>
      </c>
      <c r="AD212" s="259">
        <f t="shared" si="47"/>
        <v>0</v>
      </c>
      <c r="AE212" s="312">
        <f>'To &amp; from Edu- trip % summary'!Q217</f>
        <v>0</v>
      </c>
      <c r="AF212" s="314">
        <f>'To &amp; from Edu- trip % summary'!S217</f>
        <v>0</v>
      </c>
      <c r="AG212" s="260">
        <f t="shared" si="48"/>
        <v>0</v>
      </c>
      <c r="AH212" s="259">
        <f t="shared" si="49"/>
        <v>0</v>
      </c>
      <c r="AI212" s="312">
        <f>'To &amp; from Edu- trip % summary'!V217</f>
        <v>0</v>
      </c>
      <c r="AJ212" s="314">
        <f>'To &amp; from Edu- trip % summary'!X217</f>
        <v>0</v>
      </c>
      <c r="AK212" s="260">
        <f t="shared" si="50"/>
        <v>0</v>
      </c>
      <c r="AL212" s="259">
        <f t="shared" si="51"/>
        <v>0</v>
      </c>
      <c r="AM212" s="312">
        <f>'To &amp; from Edu- trip % summary'!AA217</f>
        <v>0</v>
      </c>
      <c r="AN212" s="314">
        <f>'To &amp; from Edu- trip % summary'!AC217</f>
        <v>0</v>
      </c>
      <c r="AO212" s="260">
        <f t="shared" si="52"/>
        <v>0</v>
      </c>
      <c r="AP212" s="259">
        <f t="shared" si="53"/>
        <v>0</v>
      </c>
      <c r="AQ212" s="312">
        <f>'To &amp; from Edu- trip % summary'!AF217</f>
        <v>0</v>
      </c>
      <c r="AR212" s="314">
        <f>'To &amp; from Edu- trip % summary'!AH217</f>
        <v>0</v>
      </c>
      <c r="AS212" s="260">
        <f t="shared" si="54"/>
        <v>0</v>
      </c>
      <c r="AT212" s="259">
        <f t="shared" si="55"/>
        <v>0</v>
      </c>
      <c r="AU212" s="261"/>
      <c r="AV212" s="248"/>
      <c r="AW212" s="248"/>
      <c r="AX212" s="248"/>
      <c r="AY212" s="248"/>
    </row>
    <row r="213" spans="1:51" x14ac:dyDescent="0.2">
      <c r="A213" s="248"/>
      <c r="B213" s="248"/>
      <c r="C213" s="248"/>
      <c r="D213" s="248"/>
      <c r="E213" s="248"/>
      <c r="F213" s="248"/>
      <c r="G213" s="248"/>
      <c r="H213" s="248"/>
      <c r="I213" s="248"/>
      <c r="J213" s="248"/>
      <c r="K213" s="248"/>
      <c r="L213" s="248"/>
      <c r="M213" s="248"/>
      <c r="N213" s="248"/>
      <c r="O213" s="248"/>
      <c r="P213" s="248"/>
      <c r="Q213" s="296"/>
      <c r="R213" s="256">
        <f>'To &amp; from Edu- trip % summary'!B218</f>
        <v>0</v>
      </c>
      <c r="S213" s="313">
        <f>'To &amp; from Edu- trip % summary'!D218</f>
        <v>0</v>
      </c>
      <c r="T213" s="257">
        <f>'Non-survey input values'!$B$31</f>
        <v>175.56</v>
      </c>
      <c r="U213" s="258">
        <f t="shared" si="42"/>
        <v>0</v>
      </c>
      <c r="V213" s="259">
        <f t="shared" si="43"/>
        <v>0</v>
      </c>
      <c r="W213" s="312">
        <f>'To &amp; from Edu- trip % summary'!G218</f>
        <v>0</v>
      </c>
      <c r="X213" s="314">
        <f>'To &amp; from Edu- trip % summary'!I218</f>
        <v>0</v>
      </c>
      <c r="Y213" s="260">
        <f t="shared" si="44"/>
        <v>0</v>
      </c>
      <c r="Z213" s="259">
        <f t="shared" si="45"/>
        <v>0</v>
      </c>
      <c r="AA213" s="312">
        <f>'To &amp; from Edu- trip % summary'!L218</f>
        <v>0</v>
      </c>
      <c r="AB213" s="314">
        <f>'To &amp; from Edu- trip % summary'!N218</f>
        <v>0</v>
      </c>
      <c r="AC213" s="260">
        <f t="shared" si="46"/>
        <v>0</v>
      </c>
      <c r="AD213" s="259">
        <f t="shared" si="47"/>
        <v>0</v>
      </c>
      <c r="AE213" s="312">
        <f>'To &amp; from Edu- trip % summary'!Q218</f>
        <v>0</v>
      </c>
      <c r="AF213" s="314">
        <f>'To &amp; from Edu- trip % summary'!S218</f>
        <v>0</v>
      </c>
      <c r="AG213" s="260">
        <f t="shared" si="48"/>
        <v>0</v>
      </c>
      <c r="AH213" s="259">
        <f t="shared" si="49"/>
        <v>0</v>
      </c>
      <c r="AI213" s="312">
        <f>'To &amp; from Edu- trip % summary'!V218</f>
        <v>0</v>
      </c>
      <c r="AJ213" s="314">
        <f>'To &amp; from Edu- trip % summary'!X218</f>
        <v>0</v>
      </c>
      <c r="AK213" s="260">
        <f t="shared" si="50"/>
        <v>0</v>
      </c>
      <c r="AL213" s="259">
        <f t="shared" si="51"/>
        <v>0</v>
      </c>
      <c r="AM213" s="312">
        <f>'To &amp; from Edu- trip % summary'!AA218</f>
        <v>0</v>
      </c>
      <c r="AN213" s="314">
        <f>'To &amp; from Edu- trip % summary'!AC218</f>
        <v>0</v>
      </c>
      <c r="AO213" s="260">
        <f t="shared" si="52"/>
        <v>0</v>
      </c>
      <c r="AP213" s="259">
        <f t="shared" si="53"/>
        <v>0</v>
      </c>
      <c r="AQ213" s="312">
        <f>'To &amp; from Edu- trip % summary'!AF218</f>
        <v>0</v>
      </c>
      <c r="AR213" s="314">
        <f>'To &amp; from Edu- trip % summary'!AH218</f>
        <v>0</v>
      </c>
      <c r="AS213" s="260">
        <f t="shared" si="54"/>
        <v>0</v>
      </c>
      <c r="AT213" s="259">
        <f t="shared" si="55"/>
        <v>0</v>
      </c>
      <c r="AU213" s="261"/>
      <c r="AV213" s="248"/>
      <c r="AW213" s="248"/>
      <c r="AX213" s="248"/>
      <c r="AY213" s="248"/>
    </row>
    <row r="214" spans="1:51" x14ac:dyDescent="0.2">
      <c r="A214" s="248"/>
      <c r="B214" s="248"/>
      <c r="C214" s="248"/>
      <c r="D214" s="248"/>
      <c r="E214" s="248"/>
      <c r="F214" s="248"/>
      <c r="G214" s="248"/>
      <c r="H214" s="248"/>
      <c r="I214" s="248"/>
      <c r="J214" s="248"/>
      <c r="K214" s="248"/>
      <c r="L214" s="248"/>
      <c r="M214" s="248"/>
      <c r="N214" s="248"/>
      <c r="O214" s="248"/>
      <c r="P214" s="248"/>
      <c r="Q214" s="296"/>
      <c r="R214" s="256">
        <f>'To &amp; from Edu- trip % summary'!B219</f>
        <v>0</v>
      </c>
      <c r="S214" s="313">
        <f>'To &amp; from Edu- trip % summary'!D219</f>
        <v>0</v>
      </c>
      <c r="T214" s="257">
        <f>'Non-survey input values'!$B$31</f>
        <v>175.56</v>
      </c>
      <c r="U214" s="258">
        <f t="shared" si="42"/>
        <v>0</v>
      </c>
      <c r="V214" s="259">
        <f t="shared" si="43"/>
        <v>0</v>
      </c>
      <c r="W214" s="312">
        <f>'To &amp; from Edu- trip % summary'!G219</f>
        <v>0</v>
      </c>
      <c r="X214" s="314">
        <f>'To &amp; from Edu- trip % summary'!I219</f>
        <v>0</v>
      </c>
      <c r="Y214" s="260">
        <f t="shared" si="44"/>
        <v>0</v>
      </c>
      <c r="Z214" s="259">
        <f t="shared" si="45"/>
        <v>0</v>
      </c>
      <c r="AA214" s="312">
        <f>'To &amp; from Edu- trip % summary'!L219</f>
        <v>0</v>
      </c>
      <c r="AB214" s="314">
        <f>'To &amp; from Edu- trip % summary'!N219</f>
        <v>0</v>
      </c>
      <c r="AC214" s="260">
        <f t="shared" si="46"/>
        <v>0</v>
      </c>
      <c r="AD214" s="259">
        <f t="shared" si="47"/>
        <v>0</v>
      </c>
      <c r="AE214" s="312">
        <f>'To &amp; from Edu- trip % summary'!Q219</f>
        <v>0</v>
      </c>
      <c r="AF214" s="314">
        <f>'To &amp; from Edu- trip % summary'!S219</f>
        <v>0</v>
      </c>
      <c r="AG214" s="260">
        <f t="shared" si="48"/>
        <v>0</v>
      </c>
      <c r="AH214" s="259">
        <f t="shared" si="49"/>
        <v>0</v>
      </c>
      <c r="AI214" s="312">
        <f>'To &amp; from Edu- trip % summary'!V219</f>
        <v>0</v>
      </c>
      <c r="AJ214" s="314">
        <f>'To &amp; from Edu- trip % summary'!X219</f>
        <v>0</v>
      </c>
      <c r="AK214" s="260">
        <f t="shared" si="50"/>
        <v>0</v>
      </c>
      <c r="AL214" s="259">
        <f t="shared" si="51"/>
        <v>0</v>
      </c>
      <c r="AM214" s="312">
        <f>'To &amp; from Edu- trip % summary'!AA219</f>
        <v>0</v>
      </c>
      <c r="AN214" s="314">
        <f>'To &amp; from Edu- trip % summary'!AC219</f>
        <v>0</v>
      </c>
      <c r="AO214" s="260">
        <f t="shared" si="52"/>
        <v>0</v>
      </c>
      <c r="AP214" s="259">
        <f t="shared" si="53"/>
        <v>0</v>
      </c>
      <c r="AQ214" s="312">
        <f>'To &amp; from Edu- trip % summary'!AF219</f>
        <v>0</v>
      </c>
      <c r="AR214" s="314">
        <f>'To &amp; from Edu- trip % summary'!AH219</f>
        <v>0</v>
      </c>
      <c r="AS214" s="260">
        <f t="shared" si="54"/>
        <v>0</v>
      </c>
      <c r="AT214" s="259">
        <f t="shared" si="55"/>
        <v>0</v>
      </c>
      <c r="AU214" s="261"/>
      <c r="AV214" s="248"/>
      <c r="AW214" s="248"/>
      <c r="AX214" s="248"/>
      <c r="AY214" s="248"/>
    </row>
    <row r="215" spans="1:51" x14ac:dyDescent="0.2">
      <c r="A215" s="248"/>
      <c r="B215" s="248"/>
      <c r="C215" s="248"/>
      <c r="D215" s="248"/>
      <c r="E215" s="248"/>
      <c r="F215" s="248"/>
      <c r="G215" s="248"/>
      <c r="H215" s="248"/>
      <c r="I215" s="248"/>
      <c r="J215" s="248"/>
      <c r="K215" s="248"/>
      <c r="L215" s="248"/>
      <c r="M215" s="248"/>
      <c r="N215" s="248"/>
      <c r="O215" s="248"/>
      <c r="P215" s="248"/>
      <c r="Q215" s="296"/>
      <c r="R215" s="256">
        <f>'To &amp; from Edu- trip % summary'!B220</f>
        <v>0</v>
      </c>
      <c r="S215" s="313">
        <f>'To &amp; from Edu- trip % summary'!D220</f>
        <v>0</v>
      </c>
      <c r="T215" s="257">
        <f>'Non-survey input values'!$B$31</f>
        <v>175.56</v>
      </c>
      <c r="U215" s="258">
        <f t="shared" si="42"/>
        <v>0</v>
      </c>
      <c r="V215" s="259">
        <f t="shared" si="43"/>
        <v>0</v>
      </c>
      <c r="W215" s="312">
        <f>'To &amp; from Edu- trip % summary'!G220</f>
        <v>0</v>
      </c>
      <c r="X215" s="314">
        <f>'To &amp; from Edu- trip % summary'!I220</f>
        <v>0</v>
      </c>
      <c r="Y215" s="260">
        <f t="shared" si="44"/>
        <v>0</v>
      </c>
      <c r="Z215" s="259">
        <f t="shared" si="45"/>
        <v>0</v>
      </c>
      <c r="AA215" s="312">
        <f>'To &amp; from Edu- trip % summary'!L220</f>
        <v>0</v>
      </c>
      <c r="AB215" s="314">
        <f>'To &amp; from Edu- trip % summary'!N220</f>
        <v>0</v>
      </c>
      <c r="AC215" s="260">
        <f t="shared" si="46"/>
        <v>0</v>
      </c>
      <c r="AD215" s="259">
        <f t="shared" si="47"/>
        <v>0</v>
      </c>
      <c r="AE215" s="312">
        <f>'To &amp; from Edu- trip % summary'!Q220</f>
        <v>0</v>
      </c>
      <c r="AF215" s="314">
        <f>'To &amp; from Edu- trip % summary'!S220</f>
        <v>0</v>
      </c>
      <c r="AG215" s="260">
        <f t="shared" si="48"/>
        <v>0</v>
      </c>
      <c r="AH215" s="259">
        <f t="shared" si="49"/>
        <v>0</v>
      </c>
      <c r="AI215" s="312">
        <f>'To &amp; from Edu- trip % summary'!V220</f>
        <v>0</v>
      </c>
      <c r="AJ215" s="314">
        <f>'To &amp; from Edu- trip % summary'!X220</f>
        <v>0</v>
      </c>
      <c r="AK215" s="260">
        <f t="shared" si="50"/>
        <v>0</v>
      </c>
      <c r="AL215" s="259">
        <f t="shared" si="51"/>
        <v>0</v>
      </c>
      <c r="AM215" s="312">
        <f>'To &amp; from Edu- trip % summary'!AA220</f>
        <v>0</v>
      </c>
      <c r="AN215" s="314">
        <f>'To &amp; from Edu- trip % summary'!AC220</f>
        <v>0</v>
      </c>
      <c r="AO215" s="260">
        <f t="shared" si="52"/>
        <v>0</v>
      </c>
      <c r="AP215" s="259">
        <f t="shared" si="53"/>
        <v>0</v>
      </c>
      <c r="AQ215" s="312">
        <f>'To &amp; from Edu- trip % summary'!AF220</f>
        <v>0</v>
      </c>
      <c r="AR215" s="314">
        <f>'To &amp; from Edu- trip % summary'!AH220</f>
        <v>0</v>
      </c>
      <c r="AS215" s="260">
        <f t="shared" si="54"/>
        <v>0</v>
      </c>
      <c r="AT215" s="259">
        <f t="shared" si="55"/>
        <v>0</v>
      </c>
      <c r="AU215" s="261"/>
      <c r="AV215" s="248"/>
      <c r="AW215" s="248"/>
      <c r="AX215" s="248"/>
      <c r="AY215" s="248"/>
    </row>
    <row r="216" spans="1:51" x14ac:dyDescent="0.2">
      <c r="A216" s="248"/>
      <c r="B216" s="248"/>
      <c r="C216" s="248"/>
      <c r="D216" s="248"/>
      <c r="E216" s="248"/>
      <c r="F216" s="248"/>
      <c r="G216" s="248"/>
      <c r="H216" s="248"/>
      <c r="I216" s="248"/>
      <c r="J216" s="248"/>
      <c r="K216" s="248"/>
      <c r="L216" s="248"/>
      <c r="M216" s="248"/>
      <c r="N216" s="248"/>
      <c r="O216" s="248"/>
      <c r="P216" s="248"/>
      <c r="Q216" s="296"/>
      <c r="R216" s="256">
        <f>'To &amp; from Edu- trip % summary'!B221</f>
        <v>0</v>
      </c>
      <c r="S216" s="313">
        <f>'To &amp; from Edu- trip % summary'!D221</f>
        <v>0</v>
      </c>
      <c r="T216" s="257">
        <f>'Non-survey input values'!$B$31</f>
        <v>175.56</v>
      </c>
      <c r="U216" s="258">
        <f t="shared" si="42"/>
        <v>0</v>
      </c>
      <c r="V216" s="259">
        <f t="shared" si="43"/>
        <v>0</v>
      </c>
      <c r="W216" s="312">
        <f>'To &amp; from Edu- trip % summary'!G221</f>
        <v>0</v>
      </c>
      <c r="X216" s="314">
        <f>'To &amp; from Edu- trip % summary'!I221</f>
        <v>0</v>
      </c>
      <c r="Y216" s="260">
        <f t="shared" si="44"/>
        <v>0</v>
      </c>
      <c r="Z216" s="259">
        <f t="shared" si="45"/>
        <v>0</v>
      </c>
      <c r="AA216" s="312">
        <f>'To &amp; from Edu- trip % summary'!L221</f>
        <v>0</v>
      </c>
      <c r="AB216" s="314">
        <f>'To &amp; from Edu- trip % summary'!N221</f>
        <v>0</v>
      </c>
      <c r="AC216" s="260">
        <f t="shared" si="46"/>
        <v>0</v>
      </c>
      <c r="AD216" s="259">
        <f t="shared" si="47"/>
        <v>0</v>
      </c>
      <c r="AE216" s="312">
        <f>'To &amp; from Edu- trip % summary'!Q221</f>
        <v>0</v>
      </c>
      <c r="AF216" s="314">
        <f>'To &amp; from Edu- trip % summary'!S221</f>
        <v>0</v>
      </c>
      <c r="AG216" s="260">
        <f t="shared" si="48"/>
        <v>0</v>
      </c>
      <c r="AH216" s="259">
        <f t="shared" si="49"/>
        <v>0</v>
      </c>
      <c r="AI216" s="312">
        <f>'To &amp; from Edu- trip % summary'!V221</f>
        <v>0</v>
      </c>
      <c r="AJ216" s="314">
        <f>'To &amp; from Edu- trip % summary'!X221</f>
        <v>0</v>
      </c>
      <c r="AK216" s="260">
        <f t="shared" si="50"/>
        <v>0</v>
      </c>
      <c r="AL216" s="259">
        <f t="shared" si="51"/>
        <v>0</v>
      </c>
      <c r="AM216" s="312">
        <f>'To &amp; from Edu- trip % summary'!AA221</f>
        <v>0</v>
      </c>
      <c r="AN216" s="314">
        <f>'To &amp; from Edu- trip % summary'!AC221</f>
        <v>0</v>
      </c>
      <c r="AO216" s="260">
        <f t="shared" si="52"/>
        <v>0</v>
      </c>
      <c r="AP216" s="259">
        <f t="shared" si="53"/>
        <v>0</v>
      </c>
      <c r="AQ216" s="312">
        <f>'To &amp; from Edu- trip % summary'!AF221</f>
        <v>0</v>
      </c>
      <c r="AR216" s="314">
        <f>'To &amp; from Edu- trip % summary'!AH221</f>
        <v>0</v>
      </c>
      <c r="AS216" s="260">
        <f t="shared" si="54"/>
        <v>0</v>
      </c>
      <c r="AT216" s="259">
        <f t="shared" si="55"/>
        <v>0</v>
      </c>
      <c r="AU216" s="261"/>
      <c r="AV216" s="248"/>
      <c r="AW216" s="248"/>
      <c r="AX216" s="248"/>
      <c r="AY216" s="248"/>
    </row>
    <row r="217" spans="1:51" x14ac:dyDescent="0.2">
      <c r="A217" s="248"/>
      <c r="B217" s="248"/>
      <c r="C217" s="248"/>
      <c r="D217" s="248"/>
      <c r="E217" s="248"/>
      <c r="F217" s="248"/>
      <c r="G217" s="248"/>
      <c r="H217" s="248"/>
      <c r="I217" s="248"/>
      <c r="J217" s="248"/>
      <c r="K217" s="248"/>
      <c r="L217" s="248"/>
      <c r="M217" s="248"/>
      <c r="N217" s="248"/>
      <c r="O217" s="248"/>
      <c r="P217" s="248"/>
      <c r="Q217" s="296"/>
      <c r="R217" s="256">
        <f>'To &amp; from Edu- trip % summary'!B222</f>
        <v>0</v>
      </c>
      <c r="S217" s="313">
        <f>'To &amp; from Edu- trip % summary'!D222</f>
        <v>0</v>
      </c>
      <c r="T217" s="257">
        <f>'Non-survey input values'!$B$31</f>
        <v>175.56</v>
      </c>
      <c r="U217" s="258">
        <f t="shared" si="42"/>
        <v>0</v>
      </c>
      <c r="V217" s="259">
        <f t="shared" si="43"/>
        <v>0</v>
      </c>
      <c r="W217" s="312">
        <f>'To &amp; from Edu- trip % summary'!G222</f>
        <v>0</v>
      </c>
      <c r="X217" s="314">
        <f>'To &amp; from Edu- trip % summary'!I222</f>
        <v>0</v>
      </c>
      <c r="Y217" s="260">
        <f t="shared" si="44"/>
        <v>0</v>
      </c>
      <c r="Z217" s="259">
        <f t="shared" si="45"/>
        <v>0</v>
      </c>
      <c r="AA217" s="312">
        <f>'To &amp; from Edu- trip % summary'!L222</f>
        <v>0</v>
      </c>
      <c r="AB217" s="314">
        <f>'To &amp; from Edu- trip % summary'!N222</f>
        <v>0</v>
      </c>
      <c r="AC217" s="260">
        <f t="shared" si="46"/>
        <v>0</v>
      </c>
      <c r="AD217" s="259">
        <f t="shared" si="47"/>
        <v>0</v>
      </c>
      <c r="AE217" s="312">
        <f>'To &amp; from Edu- trip % summary'!Q222</f>
        <v>0</v>
      </c>
      <c r="AF217" s="314">
        <f>'To &amp; from Edu- trip % summary'!S222</f>
        <v>0</v>
      </c>
      <c r="AG217" s="260">
        <f t="shared" si="48"/>
        <v>0</v>
      </c>
      <c r="AH217" s="259">
        <f t="shared" si="49"/>
        <v>0</v>
      </c>
      <c r="AI217" s="312">
        <f>'To &amp; from Edu- trip % summary'!V222</f>
        <v>0</v>
      </c>
      <c r="AJ217" s="314">
        <f>'To &amp; from Edu- trip % summary'!X222</f>
        <v>0</v>
      </c>
      <c r="AK217" s="260">
        <f t="shared" si="50"/>
        <v>0</v>
      </c>
      <c r="AL217" s="259">
        <f t="shared" si="51"/>
        <v>0</v>
      </c>
      <c r="AM217" s="312">
        <f>'To &amp; from Edu- trip % summary'!AA222</f>
        <v>0</v>
      </c>
      <c r="AN217" s="314">
        <f>'To &amp; from Edu- trip % summary'!AC222</f>
        <v>0</v>
      </c>
      <c r="AO217" s="260">
        <f t="shared" si="52"/>
        <v>0</v>
      </c>
      <c r="AP217" s="259">
        <f t="shared" si="53"/>
        <v>0</v>
      </c>
      <c r="AQ217" s="312">
        <f>'To &amp; from Edu- trip % summary'!AF222</f>
        <v>0</v>
      </c>
      <c r="AR217" s="314">
        <f>'To &amp; from Edu- trip % summary'!AH222</f>
        <v>0</v>
      </c>
      <c r="AS217" s="260">
        <f t="shared" si="54"/>
        <v>0</v>
      </c>
      <c r="AT217" s="259">
        <f t="shared" si="55"/>
        <v>0</v>
      </c>
      <c r="AU217" s="261"/>
      <c r="AV217" s="248"/>
      <c r="AW217" s="248"/>
      <c r="AX217" s="248"/>
      <c r="AY217" s="248"/>
    </row>
    <row r="218" spans="1:51" x14ac:dyDescent="0.2">
      <c r="A218" s="248"/>
      <c r="B218" s="248"/>
      <c r="C218" s="248"/>
      <c r="D218" s="248"/>
      <c r="E218" s="248"/>
      <c r="F218" s="248"/>
      <c r="G218" s="248"/>
      <c r="H218" s="248"/>
      <c r="I218" s="248"/>
      <c r="J218" s="248"/>
      <c r="K218" s="248"/>
      <c r="L218" s="248"/>
      <c r="M218" s="248"/>
      <c r="N218" s="248"/>
      <c r="O218" s="248"/>
      <c r="P218" s="248"/>
      <c r="Q218" s="296"/>
      <c r="R218" s="256">
        <f>'To &amp; from Edu- trip % summary'!B223</f>
        <v>0</v>
      </c>
      <c r="S218" s="313">
        <f>'To &amp; from Edu- trip % summary'!D223</f>
        <v>0</v>
      </c>
      <c r="T218" s="257">
        <f>'Non-survey input values'!$B$31</f>
        <v>175.56</v>
      </c>
      <c r="U218" s="258">
        <f t="shared" si="42"/>
        <v>0</v>
      </c>
      <c r="V218" s="259">
        <f t="shared" si="43"/>
        <v>0</v>
      </c>
      <c r="W218" s="312">
        <f>'To &amp; from Edu- trip % summary'!G223</f>
        <v>0</v>
      </c>
      <c r="X218" s="314">
        <f>'To &amp; from Edu- trip % summary'!I223</f>
        <v>0</v>
      </c>
      <c r="Y218" s="260">
        <f t="shared" si="44"/>
        <v>0</v>
      </c>
      <c r="Z218" s="259">
        <f t="shared" si="45"/>
        <v>0</v>
      </c>
      <c r="AA218" s="312">
        <f>'To &amp; from Edu- trip % summary'!L223</f>
        <v>0</v>
      </c>
      <c r="AB218" s="314">
        <f>'To &amp; from Edu- trip % summary'!N223</f>
        <v>0</v>
      </c>
      <c r="AC218" s="260">
        <f t="shared" si="46"/>
        <v>0</v>
      </c>
      <c r="AD218" s="259">
        <f t="shared" si="47"/>
        <v>0</v>
      </c>
      <c r="AE218" s="312">
        <f>'To &amp; from Edu- trip % summary'!Q223</f>
        <v>0</v>
      </c>
      <c r="AF218" s="314">
        <f>'To &amp; from Edu- trip % summary'!S223</f>
        <v>0</v>
      </c>
      <c r="AG218" s="260">
        <f t="shared" si="48"/>
        <v>0</v>
      </c>
      <c r="AH218" s="259">
        <f t="shared" si="49"/>
        <v>0</v>
      </c>
      <c r="AI218" s="312">
        <f>'To &amp; from Edu- trip % summary'!V223</f>
        <v>0</v>
      </c>
      <c r="AJ218" s="314">
        <f>'To &amp; from Edu- trip % summary'!X223</f>
        <v>0</v>
      </c>
      <c r="AK218" s="260">
        <f t="shared" si="50"/>
        <v>0</v>
      </c>
      <c r="AL218" s="259">
        <f t="shared" si="51"/>
        <v>0</v>
      </c>
      <c r="AM218" s="312">
        <f>'To &amp; from Edu- trip % summary'!AA223</f>
        <v>0</v>
      </c>
      <c r="AN218" s="314">
        <f>'To &amp; from Edu- trip % summary'!AC223</f>
        <v>0</v>
      </c>
      <c r="AO218" s="260">
        <f t="shared" si="52"/>
        <v>0</v>
      </c>
      <c r="AP218" s="259">
        <f t="shared" si="53"/>
        <v>0</v>
      </c>
      <c r="AQ218" s="312">
        <f>'To &amp; from Edu- trip % summary'!AF223</f>
        <v>0</v>
      </c>
      <c r="AR218" s="314">
        <f>'To &amp; from Edu- trip % summary'!AH223</f>
        <v>0</v>
      </c>
      <c r="AS218" s="260">
        <f t="shared" si="54"/>
        <v>0</v>
      </c>
      <c r="AT218" s="259">
        <f t="shared" si="55"/>
        <v>0</v>
      </c>
      <c r="AU218" s="261"/>
      <c r="AV218" s="248"/>
      <c r="AW218" s="248"/>
      <c r="AX218" s="248"/>
      <c r="AY218" s="248"/>
    </row>
    <row r="219" spans="1:51" x14ac:dyDescent="0.2">
      <c r="A219" s="248"/>
      <c r="B219" s="248"/>
      <c r="C219" s="248"/>
      <c r="D219" s="248"/>
      <c r="E219" s="248"/>
      <c r="F219" s="248"/>
      <c r="G219" s="248"/>
      <c r="H219" s="248"/>
      <c r="I219" s="248"/>
      <c r="J219" s="248"/>
      <c r="K219" s="248"/>
      <c r="L219" s="248"/>
      <c r="M219" s="248"/>
      <c r="N219" s="248"/>
      <c r="O219" s="248"/>
      <c r="P219" s="248"/>
      <c r="Q219" s="296"/>
      <c r="R219" s="256">
        <f>'To &amp; from Edu- trip % summary'!B224</f>
        <v>0</v>
      </c>
      <c r="S219" s="313">
        <f>'To &amp; from Edu- trip % summary'!D224</f>
        <v>0</v>
      </c>
      <c r="T219" s="257">
        <f>'Non-survey input values'!$B$31</f>
        <v>175.56</v>
      </c>
      <c r="U219" s="258">
        <f t="shared" si="42"/>
        <v>0</v>
      </c>
      <c r="V219" s="259">
        <f t="shared" si="43"/>
        <v>0</v>
      </c>
      <c r="W219" s="312">
        <f>'To &amp; from Edu- trip % summary'!G224</f>
        <v>0</v>
      </c>
      <c r="X219" s="314">
        <f>'To &amp; from Edu- trip % summary'!I224</f>
        <v>0</v>
      </c>
      <c r="Y219" s="260">
        <f t="shared" si="44"/>
        <v>0</v>
      </c>
      <c r="Z219" s="259">
        <f t="shared" si="45"/>
        <v>0</v>
      </c>
      <c r="AA219" s="312">
        <f>'To &amp; from Edu- trip % summary'!L224</f>
        <v>0</v>
      </c>
      <c r="AB219" s="314">
        <f>'To &amp; from Edu- trip % summary'!N224</f>
        <v>0</v>
      </c>
      <c r="AC219" s="260">
        <f t="shared" si="46"/>
        <v>0</v>
      </c>
      <c r="AD219" s="259">
        <f t="shared" si="47"/>
        <v>0</v>
      </c>
      <c r="AE219" s="312">
        <f>'To &amp; from Edu- trip % summary'!Q224</f>
        <v>0</v>
      </c>
      <c r="AF219" s="314">
        <f>'To &amp; from Edu- trip % summary'!S224</f>
        <v>0</v>
      </c>
      <c r="AG219" s="260">
        <f t="shared" si="48"/>
        <v>0</v>
      </c>
      <c r="AH219" s="259">
        <f t="shared" si="49"/>
        <v>0</v>
      </c>
      <c r="AI219" s="312">
        <f>'To &amp; from Edu- trip % summary'!V224</f>
        <v>0</v>
      </c>
      <c r="AJ219" s="314">
        <f>'To &amp; from Edu- trip % summary'!X224</f>
        <v>0</v>
      </c>
      <c r="AK219" s="260">
        <f t="shared" si="50"/>
        <v>0</v>
      </c>
      <c r="AL219" s="259">
        <f t="shared" si="51"/>
        <v>0</v>
      </c>
      <c r="AM219" s="312">
        <f>'To &amp; from Edu- trip % summary'!AA224</f>
        <v>0</v>
      </c>
      <c r="AN219" s="314">
        <f>'To &amp; from Edu- trip % summary'!AC224</f>
        <v>0</v>
      </c>
      <c r="AO219" s="260">
        <f t="shared" si="52"/>
        <v>0</v>
      </c>
      <c r="AP219" s="259">
        <f t="shared" si="53"/>
        <v>0</v>
      </c>
      <c r="AQ219" s="312">
        <f>'To &amp; from Edu- trip % summary'!AF224</f>
        <v>0</v>
      </c>
      <c r="AR219" s="314">
        <f>'To &amp; from Edu- trip % summary'!AH224</f>
        <v>0</v>
      </c>
      <c r="AS219" s="260">
        <f t="shared" si="54"/>
        <v>0</v>
      </c>
      <c r="AT219" s="259">
        <f t="shared" si="55"/>
        <v>0</v>
      </c>
      <c r="AU219" s="261"/>
      <c r="AV219" s="248"/>
      <c r="AW219" s="248"/>
      <c r="AX219" s="248"/>
      <c r="AY219" s="248"/>
    </row>
    <row r="220" spans="1:51" x14ac:dyDescent="0.2">
      <c r="A220" s="248"/>
      <c r="B220" s="248"/>
      <c r="C220" s="248"/>
      <c r="D220" s="248"/>
      <c r="E220" s="248"/>
      <c r="F220" s="248"/>
      <c r="G220" s="248"/>
      <c r="H220" s="248"/>
      <c r="I220" s="248"/>
      <c r="J220" s="248"/>
      <c r="K220" s="248"/>
      <c r="L220" s="248"/>
      <c r="M220" s="248"/>
      <c r="N220" s="248"/>
      <c r="O220" s="248"/>
      <c r="P220" s="248"/>
      <c r="Q220" s="296"/>
      <c r="R220" s="256">
        <f>'To &amp; from Edu- trip % summary'!B225</f>
        <v>0</v>
      </c>
      <c r="S220" s="313">
        <f>'To &amp; from Edu- trip % summary'!D225</f>
        <v>0</v>
      </c>
      <c r="T220" s="257">
        <f>'Non-survey input values'!$B$31</f>
        <v>175.56</v>
      </c>
      <c r="U220" s="258">
        <f t="shared" si="42"/>
        <v>0</v>
      </c>
      <c r="V220" s="259">
        <f t="shared" si="43"/>
        <v>0</v>
      </c>
      <c r="W220" s="312">
        <f>'To &amp; from Edu- trip % summary'!G225</f>
        <v>0</v>
      </c>
      <c r="X220" s="314">
        <f>'To &amp; from Edu- trip % summary'!I225</f>
        <v>0</v>
      </c>
      <c r="Y220" s="260">
        <f t="shared" si="44"/>
        <v>0</v>
      </c>
      <c r="Z220" s="259">
        <f t="shared" si="45"/>
        <v>0</v>
      </c>
      <c r="AA220" s="312">
        <f>'To &amp; from Edu- trip % summary'!L225</f>
        <v>0</v>
      </c>
      <c r="AB220" s="314">
        <f>'To &amp; from Edu- trip % summary'!N225</f>
        <v>0</v>
      </c>
      <c r="AC220" s="260">
        <f t="shared" si="46"/>
        <v>0</v>
      </c>
      <c r="AD220" s="259">
        <f t="shared" si="47"/>
        <v>0</v>
      </c>
      <c r="AE220" s="312">
        <f>'To &amp; from Edu- trip % summary'!Q225</f>
        <v>0</v>
      </c>
      <c r="AF220" s="314">
        <f>'To &amp; from Edu- trip % summary'!S225</f>
        <v>0</v>
      </c>
      <c r="AG220" s="260">
        <f t="shared" si="48"/>
        <v>0</v>
      </c>
      <c r="AH220" s="259">
        <f t="shared" si="49"/>
        <v>0</v>
      </c>
      <c r="AI220" s="312">
        <f>'To &amp; from Edu- trip % summary'!V225</f>
        <v>0</v>
      </c>
      <c r="AJ220" s="314">
        <f>'To &amp; from Edu- trip % summary'!X225</f>
        <v>0</v>
      </c>
      <c r="AK220" s="260">
        <f t="shared" si="50"/>
        <v>0</v>
      </c>
      <c r="AL220" s="259">
        <f t="shared" si="51"/>
        <v>0</v>
      </c>
      <c r="AM220" s="312">
        <f>'To &amp; from Edu- trip % summary'!AA225</f>
        <v>0</v>
      </c>
      <c r="AN220" s="314">
        <f>'To &amp; from Edu- trip % summary'!AC225</f>
        <v>0</v>
      </c>
      <c r="AO220" s="260">
        <f t="shared" si="52"/>
        <v>0</v>
      </c>
      <c r="AP220" s="259">
        <f t="shared" si="53"/>
        <v>0</v>
      </c>
      <c r="AQ220" s="312">
        <f>'To &amp; from Edu- trip % summary'!AF225</f>
        <v>0</v>
      </c>
      <c r="AR220" s="314">
        <f>'To &amp; from Edu- trip % summary'!AH225</f>
        <v>0</v>
      </c>
      <c r="AS220" s="260">
        <f t="shared" si="54"/>
        <v>0</v>
      </c>
      <c r="AT220" s="259">
        <f t="shared" si="55"/>
        <v>0</v>
      </c>
      <c r="AU220" s="261"/>
      <c r="AV220" s="248"/>
      <c r="AW220" s="248"/>
      <c r="AX220" s="248"/>
      <c r="AY220" s="248"/>
    </row>
    <row r="221" spans="1:51" x14ac:dyDescent="0.2">
      <c r="A221" s="248"/>
      <c r="B221" s="248"/>
      <c r="C221" s="248"/>
      <c r="D221" s="248"/>
      <c r="E221" s="248"/>
      <c r="F221" s="248"/>
      <c r="G221" s="248"/>
      <c r="H221" s="248"/>
      <c r="I221" s="248"/>
      <c r="J221" s="248"/>
      <c r="K221" s="248"/>
      <c r="L221" s="248"/>
      <c r="M221" s="248"/>
      <c r="N221" s="248"/>
      <c r="O221" s="248"/>
      <c r="P221" s="248"/>
      <c r="Q221" s="296"/>
      <c r="R221" s="256">
        <f>'To &amp; from Edu- trip % summary'!B226</f>
        <v>0</v>
      </c>
      <c r="S221" s="313">
        <f>'To &amp; from Edu- trip % summary'!D226</f>
        <v>0</v>
      </c>
      <c r="T221" s="257">
        <f>'Non-survey input values'!$B$31</f>
        <v>175.56</v>
      </c>
      <c r="U221" s="258">
        <f t="shared" si="42"/>
        <v>0</v>
      </c>
      <c r="V221" s="259">
        <f t="shared" si="43"/>
        <v>0</v>
      </c>
      <c r="W221" s="312">
        <f>'To &amp; from Edu- trip % summary'!G226</f>
        <v>0</v>
      </c>
      <c r="X221" s="314">
        <f>'To &amp; from Edu- trip % summary'!I226</f>
        <v>0</v>
      </c>
      <c r="Y221" s="260">
        <f t="shared" si="44"/>
        <v>0</v>
      </c>
      <c r="Z221" s="259">
        <f t="shared" si="45"/>
        <v>0</v>
      </c>
      <c r="AA221" s="312">
        <f>'To &amp; from Edu- trip % summary'!L226</f>
        <v>0</v>
      </c>
      <c r="AB221" s="314">
        <f>'To &amp; from Edu- trip % summary'!N226</f>
        <v>0</v>
      </c>
      <c r="AC221" s="260">
        <f t="shared" si="46"/>
        <v>0</v>
      </c>
      <c r="AD221" s="259">
        <f t="shared" si="47"/>
        <v>0</v>
      </c>
      <c r="AE221" s="312">
        <f>'To &amp; from Edu- trip % summary'!Q226</f>
        <v>0</v>
      </c>
      <c r="AF221" s="314">
        <f>'To &amp; from Edu- trip % summary'!S226</f>
        <v>0</v>
      </c>
      <c r="AG221" s="260">
        <f t="shared" si="48"/>
        <v>0</v>
      </c>
      <c r="AH221" s="259">
        <f t="shared" si="49"/>
        <v>0</v>
      </c>
      <c r="AI221" s="312">
        <f>'To &amp; from Edu- trip % summary'!V226</f>
        <v>0</v>
      </c>
      <c r="AJ221" s="314">
        <f>'To &amp; from Edu- trip % summary'!X226</f>
        <v>0</v>
      </c>
      <c r="AK221" s="260">
        <f t="shared" si="50"/>
        <v>0</v>
      </c>
      <c r="AL221" s="259">
        <f t="shared" si="51"/>
        <v>0</v>
      </c>
      <c r="AM221" s="312">
        <f>'To &amp; from Edu- trip % summary'!AA226</f>
        <v>0</v>
      </c>
      <c r="AN221" s="314">
        <f>'To &amp; from Edu- trip % summary'!AC226</f>
        <v>0</v>
      </c>
      <c r="AO221" s="260">
        <f t="shared" si="52"/>
        <v>0</v>
      </c>
      <c r="AP221" s="259">
        <f t="shared" si="53"/>
        <v>0</v>
      </c>
      <c r="AQ221" s="312">
        <f>'To &amp; from Edu- trip % summary'!AF226</f>
        <v>0</v>
      </c>
      <c r="AR221" s="314">
        <f>'To &amp; from Edu- trip % summary'!AH226</f>
        <v>0</v>
      </c>
      <c r="AS221" s="260">
        <f t="shared" si="54"/>
        <v>0</v>
      </c>
      <c r="AT221" s="259">
        <f t="shared" si="55"/>
        <v>0</v>
      </c>
      <c r="AU221" s="261"/>
      <c r="AV221" s="248"/>
      <c r="AW221" s="248"/>
      <c r="AX221" s="248"/>
      <c r="AY221" s="248"/>
    </row>
    <row r="222" spans="1:51" x14ac:dyDescent="0.2">
      <c r="A222" s="248"/>
      <c r="B222" s="248"/>
      <c r="C222" s="248"/>
      <c r="D222" s="248"/>
      <c r="E222" s="248"/>
      <c r="F222" s="248"/>
      <c r="G222" s="248"/>
      <c r="H222" s="248"/>
      <c r="I222" s="248"/>
      <c r="J222" s="248"/>
      <c r="K222" s="248"/>
      <c r="L222" s="248"/>
      <c r="M222" s="248"/>
      <c r="N222" s="248"/>
      <c r="O222" s="248"/>
      <c r="P222" s="248"/>
      <c r="Q222" s="296"/>
      <c r="R222" s="256">
        <f>'To &amp; from Edu- trip % summary'!B227</f>
        <v>0</v>
      </c>
      <c r="S222" s="313">
        <f>'To &amp; from Edu- trip % summary'!D227</f>
        <v>0</v>
      </c>
      <c r="T222" s="257">
        <f>'Non-survey input values'!$B$31</f>
        <v>175.56</v>
      </c>
      <c r="U222" s="258">
        <f t="shared" si="42"/>
        <v>0</v>
      </c>
      <c r="V222" s="259">
        <f t="shared" si="43"/>
        <v>0</v>
      </c>
      <c r="W222" s="312">
        <f>'To &amp; from Edu- trip % summary'!G227</f>
        <v>0</v>
      </c>
      <c r="X222" s="314">
        <f>'To &amp; from Edu- trip % summary'!I227</f>
        <v>0</v>
      </c>
      <c r="Y222" s="260">
        <f t="shared" si="44"/>
        <v>0</v>
      </c>
      <c r="Z222" s="259">
        <f t="shared" si="45"/>
        <v>0</v>
      </c>
      <c r="AA222" s="312">
        <f>'To &amp; from Edu- trip % summary'!L227</f>
        <v>0</v>
      </c>
      <c r="AB222" s="314">
        <f>'To &amp; from Edu- trip % summary'!N227</f>
        <v>0</v>
      </c>
      <c r="AC222" s="260">
        <f t="shared" si="46"/>
        <v>0</v>
      </c>
      <c r="AD222" s="259">
        <f t="shared" si="47"/>
        <v>0</v>
      </c>
      <c r="AE222" s="312">
        <f>'To &amp; from Edu- trip % summary'!Q227</f>
        <v>0</v>
      </c>
      <c r="AF222" s="314">
        <f>'To &amp; from Edu- trip % summary'!S227</f>
        <v>0</v>
      </c>
      <c r="AG222" s="260">
        <f t="shared" si="48"/>
        <v>0</v>
      </c>
      <c r="AH222" s="259">
        <f t="shared" si="49"/>
        <v>0</v>
      </c>
      <c r="AI222" s="312">
        <f>'To &amp; from Edu- trip % summary'!V227</f>
        <v>0</v>
      </c>
      <c r="AJ222" s="314">
        <f>'To &amp; from Edu- trip % summary'!X227</f>
        <v>0</v>
      </c>
      <c r="AK222" s="260">
        <f t="shared" si="50"/>
        <v>0</v>
      </c>
      <c r="AL222" s="259">
        <f t="shared" si="51"/>
        <v>0</v>
      </c>
      <c r="AM222" s="312">
        <f>'To &amp; from Edu- trip % summary'!AA227</f>
        <v>0</v>
      </c>
      <c r="AN222" s="314">
        <f>'To &amp; from Edu- trip % summary'!AC227</f>
        <v>0</v>
      </c>
      <c r="AO222" s="260">
        <f t="shared" si="52"/>
        <v>0</v>
      </c>
      <c r="AP222" s="259">
        <f t="shared" si="53"/>
        <v>0</v>
      </c>
      <c r="AQ222" s="312">
        <f>'To &amp; from Edu- trip % summary'!AF227</f>
        <v>0</v>
      </c>
      <c r="AR222" s="314">
        <f>'To &amp; from Edu- trip % summary'!AH227</f>
        <v>0</v>
      </c>
      <c r="AS222" s="260">
        <f t="shared" si="54"/>
        <v>0</v>
      </c>
      <c r="AT222" s="259">
        <f t="shared" si="55"/>
        <v>0</v>
      </c>
      <c r="AU222" s="261"/>
      <c r="AV222" s="248"/>
      <c r="AW222" s="248"/>
      <c r="AX222" s="248"/>
      <c r="AY222" s="248"/>
    </row>
    <row r="223" spans="1:51" x14ac:dyDescent="0.2">
      <c r="A223" s="248"/>
      <c r="B223" s="248"/>
      <c r="C223" s="248"/>
      <c r="D223" s="248"/>
      <c r="E223" s="248"/>
      <c r="F223" s="248"/>
      <c r="G223" s="248"/>
      <c r="H223" s="248"/>
      <c r="I223" s="248"/>
      <c r="J223" s="248"/>
      <c r="K223" s="248"/>
      <c r="L223" s="248"/>
      <c r="M223" s="248"/>
      <c r="N223" s="248"/>
      <c r="O223" s="248"/>
      <c r="P223" s="248"/>
      <c r="Q223" s="296"/>
      <c r="R223" s="256">
        <f>'To &amp; from Edu- trip % summary'!B228</f>
        <v>0</v>
      </c>
      <c r="S223" s="313">
        <f>'To &amp; from Edu- trip % summary'!D228</f>
        <v>0</v>
      </c>
      <c r="T223" s="257">
        <f>'Non-survey input values'!$B$31</f>
        <v>175.56</v>
      </c>
      <c r="U223" s="258">
        <f t="shared" si="42"/>
        <v>0</v>
      </c>
      <c r="V223" s="259">
        <f t="shared" si="43"/>
        <v>0</v>
      </c>
      <c r="W223" s="312">
        <f>'To &amp; from Edu- trip % summary'!G228</f>
        <v>0</v>
      </c>
      <c r="X223" s="314">
        <f>'To &amp; from Edu- trip % summary'!I228</f>
        <v>0</v>
      </c>
      <c r="Y223" s="260">
        <f t="shared" si="44"/>
        <v>0</v>
      </c>
      <c r="Z223" s="259">
        <f t="shared" si="45"/>
        <v>0</v>
      </c>
      <c r="AA223" s="312">
        <f>'To &amp; from Edu- trip % summary'!L228</f>
        <v>0</v>
      </c>
      <c r="AB223" s="314">
        <f>'To &amp; from Edu- trip % summary'!N228</f>
        <v>0</v>
      </c>
      <c r="AC223" s="260">
        <f t="shared" si="46"/>
        <v>0</v>
      </c>
      <c r="AD223" s="259">
        <f t="shared" si="47"/>
        <v>0</v>
      </c>
      <c r="AE223" s="312">
        <f>'To &amp; from Edu- trip % summary'!Q228</f>
        <v>0</v>
      </c>
      <c r="AF223" s="314">
        <f>'To &amp; from Edu- trip % summary'!S228</f>
        <v>0</v>
      </c>
      <c r="AG223" s="260">
        <f t="shared" si="48"/>
        <v>0</v>
      </c>
      <c r="AH223" s="259">
        <f t="shared" si="49"/>
        <v>0</v>
      </c>
      <c r="AI223" s="312">
        <f>'To &amp; from Edu- trip % summary'!V228</f>
        <v>0</v>
      </c>
      <c r="AJ223" s="314">
        <f>'To &amp; from Edu- trip % summary'!X228</f>
        <v>0</v>
      </c>
      <c r="AK223" s="260">
        <f t="shared" si="50"/>
        <v>0</v>
      </c>
      <c r="AL223" s="259">
        <f t="shared" si="51"/>
        <v>0</v>
      </c>
      <c r="AM223" s="312">
        <f>'To &amp; from Edu- trip % summary'!AA228</f>
        <v>0</v>
      </c>
      <c r="AN223" s="314">
        <f>'To &amp; from Edu- trip % summary'!AC228</f>
        <v>0</v>
      </c>
      <c r="AO223" s="260">
        <f t="shared" si="52"/>
        <v>0</v>
      </c>
      <c r="AP223" s="259">
        <f t="shared" si="53"/>
        <v>0</v>
      </c>
      <c r="AQ223" s="312">
        <f>'To &amp; from Edu- trip % summary'!AF228</f>
        <v>0</v>
      </c>
      <c r="AR223" s="314">
        <f>'To &amp; from Edu- trip % summary'!AH228</f>
        <v>0</v>
      </c>
      <c r="AS223" s="260">
        <f t="shared" si="54"/>
        <v>0</v>
      </c>
      <c r="AT223" s="259">
        <f t="shared" si="55"/>
        <v>0</v>
      </c>
      <c r="AU223" s="261"/>
      <c r="AV223" s="248"/>
      <c r="AW223" s="248"/>
      <c r="AX223" s="248"/>
      <c r="AY223" s="248"/>
    </row>
    <row r="224" spans="1:51" x14ac:dyDescent="0.2">
      <c r="A224" s="248"/>
      <c r="B224" s="248"/>
      <c r="C224" s="248"/>
      <c r="D224" s="248"/>
      <c r="E224" s="248"/>
      <c r="F224" s="248"/>
      <c r="G224" s="248"/>
      <c r="H224" s="248"/>
      <c r="I224" s="248"/>
      <c r="J224" s="248"/>
      <c r="K224" s="248"/>
      <c r="L224" s="248"/>
      <c r="M224" s="248"/>
      <c r="N224" s="248"/>
      <c r="O224" s="248"/>
      <c r="P224" s="248"/>
      <c r="Q224" s="296"/>
      <c r="R224" s="256">
        <f>'To &amp; from Edu- trip % summary'!B229</f>
        <v>0</v>
      </c>
      <c r="S224" s="313">
        <f>'To &amp; from Edu- trip % summary'!D229</f>
        <v>0</v>
      </c>
      <c r="T224" s="257">
        <f>'Non-survey input values'!$B$31</f>
        <v>175.56</v>
      </c>
      <c r="U224" s="258">
        <f t="shared" si="42"/>
        <v>0</v>
      </c>
      <c r="V224" s="259">
        <f t="shared" si="43"/>
        <v>0</v>
      </c>
      <c r="W224" s="312">
        <f>'To &amp; from Edu- trip % summary'!G229</f>
        <v>0</v>
      </c>
      <c r="X224" s="314">
        <f>'To &amp; from Edu- trip % summary'!I229</f>
        <v>0</v>
      </c>
      <c r="Y224" s="260">
        <f t="shared" si="44"/>
        <v>0</v>
      </c>
      <c r="Z224" s="259">
        <f t="shared" si="45"/>
        <v>0</v>
      </c>
      <c r="AA224" s="312">
        <f>'To &amp; from Edu- trip % summary'!L229</f>
        <v>0</v>
      </c>
      <c r="AB224" s="314">
        <f>'To &amp; from Edu- trip % summary'!N229</f>
        <v>0</v>
      </c>
      <c r="AC224" s="260">
        <f t="shared" si="46"/>
        <v>0</v>
      </c>
      <c r="AD224" s="259">
        <f t="shared" si="47"/>
        <v>0</v>
      </c>
      <c r="AE224" s="312">
        <f>'To &amp; from Edu- trip % summary'!Q229</f>
        <v>0</v>
      </c>
      <c r="AF224" s="314">
        <f>'To &amp; from Edu- trip % summary'!S229</f>
        <v>0</v>
      </c>
      <c r="AG224" s="260">
        <f t="shared" si="48"/>
        <v>0</v>
      </c>
      <c r="AH224" s="259">
        <f t="shared" si="49"/>
        <v>0</v>
      </c>
      <c r="AI224" s="312">
        <f>'To &amp; from Edu- trip % summary'!V229</f>
        <v>0</v>
      </c>
      <c r="AJ224" s="314">
        <f>'To &amp; from Edu- trip % summary'!X229</f>
        <v>0</v>
      </c>
      <c r="AK224" s="260">
        <f t="shared" si="50"/>
        <v>0</v>
      </c>
      <c r="AL224" s="259">
        <f t="shared" si="51"/>
        <v>0</v>
      </c>
      <c r="AM224" s="312">
        <f>'To &amp; from Edu- trip % summary'!AA229</f>
        <v>0</v>
      </c>
      <c r="AN224" s="314">
        <f>'To &amp; from Edu- trip % summary'!AC229</f>
        <v>0</v>
      </c>
      <c r="AO224" s="260">
        <f t="shared" si="52"/>
        <v>0</v>
      </c>
      <c r="AP224" s="259">
        <f t="shared" si="53"/>
        <v>0</v>
      </c>
      <c r="AQ224" s="312">
        <f>'To &amp; from Edu- trip % summary'!AF229</f>
        <v>0</v>
      </c>
      <c r="AR224" s="314">
        <f>'To &amp; from Edu- trip % summary'!AH229</f>
        <v>0</v>
      </c>
      <c r="AS224" s="260">
        <f t="shared" si="54"/>
        <v>0</v>
      </c>
      <c r="AT224" s="259">
        <f t="shared" si="55"/>
        <v>0</v>
      </c>
      <c r="AU224" s="261"/>
      <c r="AV224" s="248"/>
      <c r="AW224" s="248"/>
      <c r="AX224" s="248"/>
      <c r="AY224" s="248"/>
    </row>
    <row r="225" spans="1:51" x14ac:dyDescent="0.2">
      <c r="A225" s="248"/>
      <c r="B225" s="248"/>
      <c r="C225" s="248"/>
      <c r="D225" s="248"/>
      <c r="E225" s="248"/>
      <c r="F225" s="248"/>
      <c r="G225" s="248"/>
      <c r="H225" s="248"/>
      <c r="I225" s="248"/>
      <c r="J225" s="248"/>
      <c r="K225" s="248"/>
      <c r="L225" s="248"/>
      <c r="M225" s="248"/>
      <c r="N225" s="248"/>
      <c r="O225" s="248"/>
      <c r="P225" s="248"/>
      <c r="Q225" s="296"/>
      <c r="R225" s="256">
        <f>'To &amp; from Edu- trip % summary'!B230</f>
        <v>0</v>
      </c>
      <c r="S225" s="313">
        <f>'To &amp; from Edu- trip % summary'!D230</f>
        <v>0</v>
      </c>
      <c r="T225" s="257">
        <f>'Non-survey input values'!$B$31</f>
        <v>175.56</v>
      </c>
      <c r="U225" s="258">
        <f t="shared" si="42"/>
        <v>0</v>
      </c>
      <c r="V225" s="259">
        <f t="shared" si="43"/>
        <v>0</v>
      </c>
      <c r="W225" s="312">
        <f>'To &amp; from Edu- trip % summary'!G230</f>
        <v>0</v>
      </c>
      <c r="X225" s="314">
        <f>'To &amp; from Edu- trip % summary'!I230</f>
        <v>0</v>
      </c>
      <c r="Y225" s="260">
        <f t="shared" si="44"/>
        <v>0</v>
      </c>
      <c r="Z225" s="259">
        <f t="shared" si="45"/>
        <v>0</v>
      </c>
      <c r="AA225" s="312">
        <f>'To &amp; from Edu- trip % summary'!L230</f>
        <v>0</v>
      </c>
      <c r="AB225" s="314">
        <f>'To &amp; from Edu- trip % summary'!N230</f>
        <v>0</v>
      </c>
      <c r="AC225" s="260">
        <f t="shared" si="46"/>
        <v>0</v>
      </c>
      <c r="AD225" s="259">
        <f t="shared" si="47"/>
        <v>0</v>
      </c>
      <c r="AE225" s="312">
        <f>'To &amp; from Edu- trip % summary'!Q230</f>
        <v>0</v>
      </c>
      <c r="AF225" s="314">
        <f>'To &amp; from Edu- trip % summary'!S230</f>
        <v>0</v>
      </c>
      <c r="AG225" s="260">
        <f t="shared" si="48"/>
        <v>0</v>
      </c>
      <c r="AH225" s="259">
        <f t="shared" si="49"/>
        <v>0</v>
      </c>
      <c r="AI225" s="312">
        <f>'To &amp; from Edu- trip % summary'!V230</f>
        <v>0</v>
      </c>
      <c r="AJ225" s="314">
        <f>'To &amp; from Edu- trip % summary'!X230</f>
        <v>0</v>
      </c>
      <c r="AK225" s="260">
        <f t="shared" si="50"/>
        <v>0</v>
      </c>
      <c r="AL225" s="259">
        <f t="shared" si="51"/>
        <v>0</v>
      </c>
      <c r="AM225" s="312">
        <f>'To &amp; from Edu- trip % summary'!AA230</f>
        <v>0</v>
      </c>
      <c r="AN225" s="314">
        <f>'To &amp; from Edu- trip % summary'!AC230</f>
        <v>0</v>
      </c>
      <c r="AO225" s="260">
        <f t="shared" si="52"/>
        <v>0</v>
      </c>
      <c r="AP225" s="259">
        <f t="shared" si="53"/>
        <v>0</v>
      </c>
      <c r="AQ225" s="312">
        <f>'To &amp; from Edu- trip % summary'!AF230</f>
        <v>0</v>
      </c>
      <c r="AR225" s="314">
        <f>'To &amp; from Edu- trip % summary'!AH230</f>
        <v>0</v>
      </c>
      <c r="AS225" s="260">
        <f t="shared" si="54"/>
        <v>0</v>
      </c>
      <c r="AT225" s="259">
        <f t="shared" si="55"/>
        <v>0</v>
      </c>
      <c r="AU225" s="261"/>
      <c r="AV225" s="248"/>
      <c r="AW225" s="248"/>
      <c r="AX225" s="248"/>
      <c r="AY225" s="248"/>
    </row>
    <row r="226" spans="1:51" x14ac:dyDescent="0.2">
      <c r="A226" s="248"/>
      <c r="B226" s="248"/>
      <c r="C226" s="248"/>
      <c r="D226" s="248"/>
      <c r="E226" s="248"/>
      <c r="F226" s="248"/>
      <c r="G226" s="248"/>
      <c r="H226" s="248"/>
      <c r="I226" s="248"/>
      <c r="J226" s="248"/>
      <c r="K226" s="248"/>
      <c r="L226" s="248"/>
      <c r="M226" s="248"/>
      <c r="N226" s="248"/>
      <c r="O226" s="248"/>
      <c r="P226" s="248"/>
      <c r="Q226" s="296"/>
      <c r="R226" s="256">
        <f>'To &amp; from Edu- trip % summary'!B231</f>
        <v>0</v>
      </c>
      <c r="S226" s="313">
        <f>'To &amp; from Edu- trip % summary'!D231</f>
        <v>0</v>
      </c>
      <c r="T226" s="257">
        <f>'Non-survey input values'!$B$31</f>
        <v>175.56</v>
      </c>
      <c r="U226" s="258">
        <f t="shared" si="42"/>
        <v>0</v>
      </c>
      <c r="V226" s="259">
        <f t="shared" si="43"/>
        <v>0</v>
      </c>
      <c r="W226" s="312">
        <f>'To &amp; from Edu- trip % summary'!G231</f>
        <v>0</v>
      </c>
      <c r="X226" s="314">
        <f>'To &amp; from Edu- trip % summary'!I231</f>
        <v>0</v>
      </c>
      <c r="Y226" s="260">
        <f t="shared" si="44"/>
        <v>0</v>
      </c>
      <c r="Z226" s="259">
        <f t="shared" si="45"/>
        <v>0</v>
      </c>
      <c r="AA226" s="312">
        <f>'To &amp; from Edu- trip % summary'!L231</f>
        <v>0</v>
      </c>
      <c r="AB226" s="314">
        <f>'To &amp; from Edu- trip % summary'!N231</f>
        <v>0</v>
      </c>
      <c r="AC226" s="260">
        <f t="shared" si="46"/>
        <v>0</v>
      </c>
      <c r="AD226" s="259">
        <f t="shared" si="47"/>
        <v>0</v>
      </c>
      <c r="AE226" s="312">
        <f>'To &amp; from Edu- trip % summary'!Q231</f>
        <v>0</v>
      </c>
      <c r="AF226" s="314">
        <f>'To &amp; from Edu- trip % summary'!S231</f>
        <v>0</v>
      </c>
      <c r="AG226" s="260">
        <f t="shared" si="48"/>
        <v>0</v>
      </c>
      <c r="AH226" s="259">
        <f t="shared" si="49"/>
        <v>0</v>
      </c>
      <c r="AI226" s="312">
        <f>'To &amp; from Edu- trip % summary'!V231</f>
        <v>0</v>
      </c>
      <c r="AJ226" s="314">
        <f>'To &amp; from Edu- trip % summary'!X231</f>
        <v>0</v>
      </c>
      <c r="AK226" s="260">
        <f t="shared" si="50"/>
        <v>0</v>
      </c>
      <c r="AL226" s="259">
        <f t="shared" si="51"/>
        <v>0</v>
      </c>
      <c r="AM226" s="312">
        <f>'To &amp; from Edu- trip % summary'!AA231</f>
        <v>0</v>
      </c>
      <c r="AN226" s="314">
        <f>'To &amp; from Edu- trip % summary'!AC231</f>
        <v>0</v>
      </c>
      <c r="AO226" s="260">
        <f t="shared" si="52"/>
        <v>0</v>
      </c>
      <c r="AP226" s="259">
        <f t="shared" si="53"/>
        <v>0</v>
      </c>
      <c r="AQ226" s="312">
        <f>'To &amp; from Edu- trip % summary'!AF231</f>
        <v>0</v>
      </c>
      <c r="AR226" s="314">
        <f>'To &amp; from Edu- trip % summary'!AH231</f>
        <v>0</v>
      </c>
      <c r="AS226" s="260">
        <f t="shared" si="54"/>
        <v>0</v>
      </c>
      <c r="AT226" s="259">
        <f t="shared" si="55"/>
        <v>0</v>
      </c>
      <c r="AU226" s="261"/>
      <c r="AV226" s="248"/>
      <c r="AW226" s="248"/>
      <c r="AX226" s="248"/>
      <c r="AY226" s="248"/>
    </row>
    <row r="227" spans="1:51" x14ac:dyDescent="0.2">
      <c r="A227" s="248"/>
      <c r="B227" s="248"/>
      <c r="C227" s="248"/>
      <c r="D227" s="248"/>
      <c r="E227" s="248"/>
      <c r="F227" s="248"/>
      <c r="G227" s="248"/>
      <c r="H227" s="248"/>
      <c r="I227" s="248"/>
      <c r="J227" s="248"/>
      <c r="K227" s="248"/>
      <c r="L227" s="248"/>
      <c r="M227" s="248"/>
      <c r="N227" s="248"/>
      <c r="O227" s="248"/>
      <c r="P227" s="248"/>
      <c r="Q227" s="296"/>
      <c r="R227" s="256">
        <f>'To &amp; from Edu- trip % summary'!B232</f>
        <v>0</v>
      </c>
      <c r="S227" s="313">
        <f>'To &amp; from Edu- trip % summary'!D232</f>
        <v>0</v>
      </c>
      <c r="T227" s="257">
        <f>'Non-survey input values'!$B$31</f>
        <v>175.56</v>
      </c>
      <c r="U227" s="258">
        <f t="shared" si="42"/>
        <v>0</v>
      </c>
      <c r="V227" s="259">
        <f t="shared" si="43"/>
        <v>0</v>
      </c>
      <c r="W227" s="312">
        <f>'To &amp; from Edu- trip % summary'!G232</f>
        <v>0</v>
      </c>
      <c r="X227" s="314">
        <f>'To &amp; from Edu- trip % summary'!I232</f>
        <v>0</v>
      </c>
      <c r="Y227" s="260">
        <f t="shared" si="44"/>
        <v>0</v>
      </c>
      <c r="Z227" s="259">
        <f t="shared" si="45"/>
        <v>0</v>
      </c>
      <c r="AA227" s="312">
        <f>'To &amp; from Edu- trip % summary'!L232</f>
        <v>0</v>
      </c>
      <c r="AB227" s="314">
        <f>'To &amp; from Edu- trip % summary'!N232</f>
        <v>0</v>
      </c>
      <c r="AC227" s="260">
        <f t="shared" si="46"/>
        <v>0</v>
      </c>
      <c r="AD227" s="259">
        <f t="shared" si="47"/>
        <v>0</v>
      </c>
      <c r="AE227" s="312">
        <f>'To &amp; from Edu- trip % summary'!Q232</f>
        <v>0</v>
      </c>
      <c r="AF227" s="314">
        <f>'To &amp; from Edu- trip % summary'!S232</f>
        <v>0</v>
      </c>
      <c r="AG227" s="260">
        <f t="shared" si="48"/>
        <v>0</v>
      </c>
      <c r="AH227" s="259">
        <f t="shared" si="49"/>
        <v>0</v>
      </c>
      <c r="AI227" s="312">
        <f>'To &amp; from Edu- trip % summary'!V232</f>
        <v>0</v>
      </c>
      <c r="AJ227" s="314">
        <f>'To &amp; from Edu- trip % summary'!X232</f>
        <v>0</v>
      </c>
      <c r="AK227" s="260">
        <f t="shared" si="50"/>
        <v>0</v>
      </c>
      <c r="AL227" s="259">
        <f t="shared" si="51"/>
        <v>0</v>
      </c>
      <c r="AM227" s="312">
        <f>'To &amp; from Edu- trip % summary'!AA232</f>
        <v>0</v>
      </c>
      <c r="AN227" s="314">
        <f>'To &amp; from Edu- trip % summary'!AC232</f>
        <v>0</v>
      </c>
      <c r="AO227" s="260">
        <f t="shared" si="52"/>
        <v>0</v>
      </c>
      <c r="AP227" s="259">
        <f t="shared" si="53"/>
        <v>0</v>
      </c>
      <c r="AQ227" s="312">
        <f>'To &amp; from Edu- trip % summary'!AF232</f>
        <v>0</v>
      </c>
      <c r="AR227" s="314">
        <f>'To &amp; from Edu- trip % summary'!AH232</f>
        <v>0</v>
      </c>
      <c r="AS227" s="260">
        <f t="shared" si="54"/>
        <v>0</v>
      </c>
      <c r="AT227" s="259">
        <f t="shared" si="55"/>
        <v>0</v>
      </c>
      <c r="AU227" s="261"/>
      <c r="AV227" s="248"/>
      <c r="AW227" s="248"/>
      <c r="AX227" s="248"/>
      <c r="AY227" s="248"/>
    </row>
    <row r="228" spans="1:51" x14ac:dyDescent="0.2">
      <c r="A228" s="248"/>
      <c r="B228" s="248"/>
      <c r="C228" s="248"/>
      <c r="D228" s="248"/>
      <c r="E228" s="248"/>
      <c r="F228" s="248"/>
      <c r="G228" s="248"/>
      <c r="H228" s="248"/>
      <c r="I228" s="248"/>
      <c r="J228" s="248"/>
      <c r="K228" s="248"/>
      <c r="L228" s="248"/>
      <c r="M228" s="248"/>
      <c r="N228" s="248"/>
      <c r="O228" s="248"/>
      <c r="P228" s="248"/>
      <c r="Q228" s="296"/>
      <c r="R228" s="256">
        <f>'To &amp; from Edu- trip % summary'!B233</f>
        <v>0</v>
      </c>
      <c r="S228" s="313">
        <f>'To &amp; from Edu- trip % summary'!D233</f>
        <v>0</v>
      </c>
      <c r="T228" s="257">
        <f>'Non-survey input values'!$B$31</f>
        <v>175.56</v>
      </c>
      <c r="U228" s="258">
        <f t="shared" si="42"/>
        <v>0</v>
      </c>
      <c r="V228" s="259">
        <f t="shared" si="43"/>
        <v>0</v>
      </c>
      <c r="W228" s="312">
        <f>'To &amp; from Edu- trip % summary'!G233</f>
        <v>0</v>
      </c>
      <c r="X228" s="314">
        <f>'To &amp; from Edu- trip % summary'!I233</f>
        <v>0</v>
      </c>
      <c r="Y228" s="260">
        <f t="shared" si="44"/>
        <v>0</v>
      </c>
      <c r="Z228" s="259">
        <f t="shared" si="45"/>
        <v>0</v>
      </c>
      <c r="AA228" s="312">
        <f>'To &amp; from Edu- trip % summary'!L233</f>
        <v>0</v>
      </c>
      <c r="AB228" s="314">
        <f>'To &amp; from Edu- trip % summary'!N233</f>
        <v>0</v>
      </c>
      <c r="AC228" s="260">
        <f t="shared" si="46"/>
        <v>0</v>
      </c>
      <c r="AD228" s="259">
        <f t="shared" si="47"/>
        <v>0</v>
      </c>
      <c r="AE228" s="312">
        <f>'To &amp; from Edu- trip % summary'!Q233</f>
        <v>0</v>
      </c>
      <c r="AF228" s="314">
        <f>'To &amp; from Edu- trip % summary'!S233</f>
        <v>0</v>
      </c>
      <c r="AG228" s="260">
        <f t="shared" si="48"/>
        <v>0</v>
      </c>
      <c r="AH228" s="259">
        <f t="shared" si="49"/>
        <v>0</v>
      </c>
      <c r="AI228" s="312">
        <f>'To &amp; from Edu- trip % summary'!V233</f>
        <v>0</v>
      </c>
      <c r="AJ228" s="314">
        <f>'To &amp; from Edu- trip % summary'!X233</f>
        <v>0</v>
      </c>
      <c r="AK228" s="260">
        <f t="shared" si="50"/>
        <v>0</v>
      </c>
      <c r="AL228" s="259">
        <f t="shared" si="51"/>
        <v>0</v>
      </c>
      <c r="AM228" s="312">
        <f>'To &amp; from Edu- trip % summary'!AA233</f>
        <v>0</v>
      </c>
      <c r="AN228" s="314">
        <f>'To &amp; from Edu- trip % summary'!AC233</f>
        <v>0</v>
      </c>
      <c r="AO228" s="260">
        <f t="shared" si="52"/>
        <v>0</v>
      </c>
      <c r="AP228" s="259">
        <f t="shared" si="53"/>
        <v>0</v>
      </c>
      <c r="AQ228" s="312">
        <f>'To &amp; from Edu- trip % summary'!AF233</f>
        <v>0</v>
      </c>
      <c r="AR228" s="314">
        <f>'To &amp; from Edu- trip % summary'!AH233</f>
        <v>0</v>
      </c>
      <c r="AS228" s="260">
        <f t="shared" si="54"/>
        <v>0</v>
      </c>
      <c r="AT228" s="259">
        <f t="shared" si="55"/>
        <v>0</v>
      </c>
      <c r="AU228" s="261"/>
      <c r="AV228" s="248"/>
      <c r="AW228" s="248"/>
      <c r="AX228" s="248"/>
      <c r="AY228" s="248"/>
    </row>
    <row r="229" spans="1:51" x14ac:dyDescent="0.2">
      <c r="A229" s="248"/>
      <c r="B229" s="248"/>
      <c r="C229" s="248"/>
      <c r="D229" s="248"/>
      <c r="E229" s="248"/>
      <c r="F229" s="248"/>
      <c r="G229" s="248"/>
      <c r="H229" s="248"/>
      <c r="I229" s="248"/>
      <c r="J229" s="248"/>
      <c r="K229" s="248"/>
      <c r="L229" s="248"/>
      <c r="M229" s="248"/>
      <c r="N229" s="248"/>
      <c r="O229" s="248"/>
      <c r="P229" s="248"/>
      <c r="Q229" s="296"/>
      <c r="R229" s="256">
        <f>'To &amp; from Edu- trip % summary'!B234</f>
        <v>0</v>
      </c>
      <c r="S229" s="313">
        <f>'To &amp; from Edu- trip % summary'!D234</f>
        <v>0</v>
      </c>
      <c r="T229" s="257">
        <f>'Non-survey input values'!$B$31</f>
        <v>175.56</v>
      </c>
      <c r="U229" s="258">
        <f t="shared" si="42"/>
        <v>0</v>
      </c>
      <c r="V229" s="259">
        <f t="shared" si="43"/>
        <v>0</v>
      </c>
      <c r="W229" s="312">
        <f>'To &amp; from Edu- trip % summary'!G234</f>
        <v>0</v>
      </c>
      <c r="X229" s="314">
        <f>'To &amp; from Edu- trip % summary'!I234</f>
        <v>0</v>
      </c>
      <c r="Y229" s="260">
        <f t="shared" si="44"/>
        <v>0</v>
      </c>
      <c r="Z229" s="259">
        <f t="shared" si="45"/>
        <v>0</v>
      </c>
      <c r="AA229" s="312">
        <f>'To &amp; from Edu- trip % summary'!L234</f>
        <v>0</v>
      </c>
      <c r="AB229" s="314">
        <f>'To &amp; from Edu- trip % summary'!N234</f>
        <v>0</v>
      </c>
      <c r="AC229" s="260">
        <f t="shared" si="46"/>
        <v>0</v>
      </c>
      <c r="AD229" s="259">
        <f t="shared" si="47"/>
        <v>0</v>
      </c>
      <c r="AE229" s="312">
        <f>'To &amp; from Edu- trip % summary'!Q234</f>
        <v>0</v>
      </c>
      <c r="AF229" s="314">
        <f>'To &amp; from Edu- trip % summary'!S234</f>
        <v>0</v>
      </c>
      <c r="AG229" s="260">
        <f t="shared" si="48"/>
        <v>0</v>
      </c>
      <c r="AH229" s="259">
        <f t="shared" si="49"/>
        <v>0</v>
      </c>
      <c r="AI229" s="312">
        <f>'To &amp; from Edu- trip % summary'!V234</f>
        <v>0</v>
      </c>
      <c r="AJ229" s="314">
        <f>'To &amp; from Edu- trip % summary'!X234</f>
        <v>0</v>
      </c>
      <c r="AK229" s="260">
        <f t="shared" si="50"/>
        <v>0</v>
      </c>
      <c r="AL229" s="259">
        <f t="shared" si="51"/>
        <v>0</v>
      </c>
      <c r="AM229" s="312">
        <f>'To &amp; from Edu- trip % summary'!AA234</f>
        <v>0</v>
      </c>
      <c r="AN229" s="314">
        <f>'To &amp; from Edu- trip % summary'!AC234</f>
        <v>0</v>
      </c>
      <c r="AO229" s="260">
        <f t="shared" si="52"/>
        <v>0</v>
      </c>
      <c r="AP229" s="259">
        <f t="shared" si="53"/>
        <v>0</v>
      </c>
      <c r="AQ229" s="312">
        <f>'To &amp; from Edu- trip % summary'!AF234</f>
        <v>0</v>
      </c>
      <c r="AR229" s="314">
        <f>'To &amp; from Edu- trip % summary'!AH234</f>
        <v>0</v>
      </c>
      <c r="AS229" s="260">
        <f t="shared" si="54"/>
        <v>0</v>
      </c>
      <c r="AT229" s="259">
        <f t="shared" si="55"/>
        <v>0</v>
      </c>
      <c r="AU229" s="261"/>
      <c r="AV229" s="248"/>
      <c r="AW229" s="248"/>
      <c r="AX229" s="248"/>
      <c r="AY229" s="248"/>
    </row>
    <row r="230" spans="1:51" x14ac:dyDescent="0.2">
      <c r="A230" s="248"/>
      <c r="B230" s="248"/>
      <c r="C230" s="248"/>
      <c r="D230" s="248"/>
      <c r="E230" s="248"/>
      <c r="F230" s="248"/>
      <c r="G230" s="248"/>
      <c r="H230" s="248"/>
      <c r="I230" s="248"/>
      <c r="J230" s="248"/>
      <c r="K230" s="248"/>
      <c r="L230" s="248"/>
      <c r="M230" s="248"/>
      <c r="N230" s="248"/>
      <c r="O230" s="248"/>
      <c r="P230" s="248"/>
      <c r="Q230" s="296"/>
      <c r="R230" s="256">
        <f>'To &amp; from Edu- trip % summary'!B235</f>
        <v>0</v>
      </c>
      <c r="S230" s="313">
        <f>'To &amp; from Edu- trip % summary'!D235</f>
        <v>0</v>
      </c>
      <c r="T230" s="257">
        <f>'Non-survey input values'!$B$31</f>
        <v>175.56</v>
      </c>
      <c r="U230" s="258">
        <f t="shared" si="42"/>
        <v>0</v>
      </c>
      <c r="V230" s="259">
        <f t="shared" si="43"/>
        <v>0</v>
      </c>
      <c r="W230" s="312">
        <f>'To &amp; from Edu- trip % summary'!G235</f>
        <v>0</v>
      </c>
      <c r="X230" s="314">
        <f>'To &amp; from Edu- trip % summary'!I235</f>
        <v>0</v>
      </c>
      <c r="Y230" s="260">
        <f t="shared" si="44"/>
        <v>0</v>
      </c>
      <c r="Z230" s="259">
        <f t="shared" si="45"/>
        <v>0</v>
      </c>
      <c r="AA230" s="312">
        <f>'To &amp; from Edu- trip % summary'!L235</f>
        <v>0</v>
      </c>
      <c r="AB230" s="314">
        <f>'To &amp; from Edu- trip % summary'!N235</f>
        <v>0</v>
      </c>
      <c r="AC230" s="260">
        <f t="shared" si="46"/>
        <v>0</v>
      </c>
      <c r="AD230" s="259">
        <f t="shared" si="47"/>
        <v>0</v>
      </c>
      <c r="AE230" s="312">
        <f>'To &amp; from Edu- trip % summary'!Q235</f>
        <v>0</v>
      </c>
      <c r="AF230" s="314">
        <f>'To &amp; from Edu- trip % summary'!S235</f>
        <v>0</v>
      </c>
      <c r="AG230" s="260">
        <f t="shared" si="48"/>
        <v>0</v>
      </c>
      <c r="AH230" s="259">
        <f t="shared" si="49"/>
        <v>0</v>
      </c>
      <c r="AI230" s="312">
        <f>'To &amp; from Edu- trip % summary'!V235</f>
        <v>0</v>
      </c>
      <c r="AJ230" s="314">
        <f>'To &amp; from Edu- trip % summary'!X235</f>
        <v>0</v>
      </c>
      <c r="AK230" s="260">
        <f t="shared" si="50"/>
        <v>0</v>
      </c>
      <c r="AL230" s="259">
        <f t="shared" si="51"/>
        <v>0</v>
      </c>
      <c r="AM230" s="312">
        <f>'To &amp; from Edu- trip % summary'!AA235</f>
        <v>0</v>
      </c>
      <c r="AN230" s="314">
        <f>'To &amp; from Edu- trip % summary'!AC235</f>
        <v>0</v>
      </c>
      <c r="AO230" s="260">
        <f t="shared" si="52"/>
        <v>0</v>
      </c>
      <c r="AP230" s="259">
        <f t="shared" si="53"/>
        <v>0</v>
      </c>
      <c r="AQ230" s="312">
        <f>'To &amp; from Edu- trip % summary'!AF235</f>
        <v>0</v>
      </c>
      <c r="AR230" s="314">
        <f>'To &amp; from Edu- trip % summary'!AH235</f>
        <v>0</v>
      </c>
      <c r="AS230" s="260">
        <f t="shared" si="54"/>
        <v>0</v>
      </c>
      <c r="AT230" s="259">
        <f t="shared" si="55"/>
        <v>0</v>
      </c>
      <c r="AU230" s="261"/>
      <c r="AV230" s="248"/>
      <c r="AW230" s="248"/>
      <c r="AX230" s="248"/>
      <c r="AY230" s="248"/>
    </row>
    <row r="231" spans="1:51" x14ac:dyDescent="0.2">
      <c r="A231" s="248"/>
      <c r="B231" s="248"/>
      <c r="C231" s="248"/>
      <c r="D231" s="248"/>
      <c r="E231" s="248"/>
      <c r="F231" s="248"/>
      <c r="G231" s="248"/>
      <c r="H231" s="248"/>
      <c r="I231" s="248"/>
      <c r="J231" s="248"/>
      <c r="K231" s="248"/>
      <c r="L231" s="248"/>
      <c r="M231" s="248"/>
      <c r="N231" s="248"/>
      <c r="O231" s="248"/>
      <c r="P231" s="248"/>
      <c r="Q231" s="296"/>
      <c r="R231" s="256">
        <f>'To &amp; from Edu- trip % summary'!B236</f>
        <v>0</v>
      </c>
      <c r="S231" s="313">
        <f>'To &amp; from Edu- trip % summary'!D236</f>
        <v>0</v>
      </c>
      <c r="T231" s="257">
        <f>'Non-survey input values'!$B$31</f>
        <v>175.56</v>
      </c>
      <c r="U231" s="258">
        <f t="shared" si="42"/>
        <v>0</v>
      </c>
      <c r="V231" s="259">
        <f t="shared" si="43"/>
        <v>0</v>
      </c>
      <c r="W231" s="312">
        <f>'To &amp; from Edu- trip % summary'!G236</f>
        <v>0</v>
      </c>
      <c r="X231" s="314">
        <f>'To &amp; from Edu- trip % summary'!I236</f>
        <v>0</v>
      </c>
      <c r="Y231" s="260">
        <f t="shared" si="44"/>
        <v>0</v>
      </c>
      <c r="Z231" s="259">
        <f t="shared" si="45"/>
        <v>0</v>
      </c>
      <c r="AA231" s="312">
        <f>'To &amp; from Edu- trip % summary'!L236</f>
        <v>0</v>
      </c>
      <c r="AB231" s="314">
        <f>'To &amp; from Edu- trip % summary'!N236</f>
        <v>0</v>
      </c>
      <c r="AC231" s="260">
        <f t="shared" si="46"/>
        <v>0</v>
      </c>
      <c r="AD231" s="259">
        <f t="shared" si="47"/>
        <v>0</v>
      </c>
      <c r="AE231" s="312">
        <f>'To &amp; from Edu- trip % summary'!Q236</f>
        <v>0</v>
      </c>
      <c r="AF231" s="314">
        <f>'To &amp; from Edu- trip % summary'!S236</f>
        <v>0</v>
      </c>
      <c r="AG231" s="260">
        <f t="shared" si="48"/>
        <v>0</v>
      </c>
      <c r="AH231" s="259">
        <f t="shared" si="49"/>
        <v>0</v>
      </c>
      <c r="AI231" s="312">
        <f>'To &amp; from Edu- trip % summary'!V236</f>
        <v>0</v>
      </c>
      <c r="AJ231" s="314">
        <f>'To &amp; from Edu- trip % summary'!X236</f>
        <v>0</v>
      </c>
      <c r="AK231" s="260">
        <f t="shared" si="50"/>
        <v>0</v>
      </c>
      <c r="AL231" s="259">
        <f t="shared" si="51"/>
        <v>0</v>
      </c>
      <c r="AM231" s="312">
        <f>'To &amp; from Edu- trip % summary'!AA236</f>
        <v>0</v>
      </c>
      <c r="AN231" s="314">
        <f>'To &amp; from Edu- trip % summary'!AC236</f>
        <v>0</v>
      </c>
      <c r="AO231" s="260">
        <f t="shared" si="52"/>
        <v>0</v>
      </c>
      <c r="AP231" s="259">
        <f t="shared" si="53"/>
        <v>0</v>
      </c>
      <c r="AQ231" s="312">
        <f>'To &amp; from Edu- trip % summary'!AF236</f>
        <v>0</v>
      </c>
      <c r="AR231" s="314">
        <f>'To &amp; from Edu- trip % summary'!AH236</f>
        <v>0</v>
      </c>
      <c r="AS231" s="260">
        <f t="shared" si="54"/>
        <v>0</v>
      </c>
      <c r="AT231" s="259">
        <f t="shared" si="55"/>
        <v>0</v>
      </c>
      <c r="AU231" s="261"/>
      <c r="AV231" s="248"/>
      <c r="AW231" s="248"/>
      <c r="AX231" s="248"/>
      <c r="AY231" s="248"/>
    </row>
    <row r="232" spans="1:51" x14ac:dyDescent="0.2">
      <c r="A232" s="248"/>
      <c r="B232" s="248"/>
      <c r="C232" s="248"/>
      <c r="D232" s="248"/>
      <c r="E232" s="248"/>
      <c r="F232" s="248"/>
      <c r="G232" s="248"/>
      <c r="H232" s="248"/>
      <c r="I232" s="248"/>
      <c r="J232" s="248"/>
      <c r="K232" s="248"/>
      <c r="L232" s="248"/>
      <c r="M232" s="248"/>
      <c r="N232" s="248"/>
      <c r="O232" s="248"/>
      <c r="P232" s="248"/>
      <c r="Q232" s="296"/>
      <c r="R232" s="256">
        <f>'To &amp; from Edu- trip % summary'!B237</f>
        <v>0</v>
      </c>
      <c r="S232" s="313">
        <f>'To &amp; from Edu- trip % summary'!D237</f>
        <v>0</v>
      </c>
      <c r="T232" s="257">
        <f>'Non-survey input values'!$B$31</f>
        <v>175.56</v>
      </c>
      <c r="U232" s="258">
        <f t="shared" si="42"/>
        <v>0</v>
      </c>
      <c r="V232" s="259">
        <f t="shared" si="43"/>
        <v>0</v>
      </c>
      <c r="W232" s="312">
        <f>'To &amp; from Edu- trip % summary'!G237</f>
        <v>0</v>
      </c>
      <c r="X232" s="314">
        <f>'To &amp; from Edu- trip % summary'!I237</f>
        <v>0</v>
      </c>
      <c r="Y232" s="260">
        <f t="shared" si="44"/>
        <v>0</v>
      </c>
      <c r="Z232" s="259">
        <f t="shared" si="45"/>
        <v>0</v>
      </c>
      <c r="AA232" s="312">
        <f>'To &amp; from Edu- trip % summary'!L237</f>
        <v>0</v>
      </c>
      <c r="AB232" s="314">
        <f>'To &amp; from Edu- trip % summary'!N237</f>
        <v>0</v>
      </c>
      <c r="AC232" s="260">
        <f t="shared" si="46"/>
        <v>0</v>
      </c>
      <c r="AD232" s="259">
        <f t="shared" si="47"/>
        <v>0</v>
      </c>
      <c r="AE232" s="312">
        <f>'To &amp; from Edu- trip % summary'!Q237</f>
        <v>0</v>
      </c>
      <c r="AF232" s="314">
        <f>'To &amp; from Edu- trip % summary'!S237</f>
        <v>0</v>
      </c>
      <c r="AG232" s="260">
        <f t="shared" si="48"/>
        <v>0</v>
      </c>
      <c r="AH232" s="259">
        <f t="shared" si="49"/>
        <v>0</v>
      </c>
      <c r="AI232" s="312">
        <f>'To &amp; from Edu- trip % summary'!V237</f>
        <v>0</v>
      </c>
      <c r="AJ232" s="314">
        <f>'To &amp; from Edu- trip % summary'!X237</f>
        <v>0</v>
      </c>
      <c r="AK232" s="260">
        <f t="shared" si="50"/>
        <v>0</v>
      </c>
      <c r="AL232" s="259">
        <f t="shared" si="51"/>
        <v>0</v>
      </c>
      <c r="AM232" s="312">
        <f>'To &amp; from Edu- trip % summary'!AA237</f>
        <v>0</v>
      </c>
      <c r="AN232" s="314">
        <f>'To &amp; from Edu- trip % summary'!AC237</f>
        <v>0</v>
      </c>
      <c r="AO232" s="260">
        <f t="shared" si="52"/>
        <v>0</v>
      </c>
      <c r="AP232" s="259">
        <f t="shared" si="53"/>
        <v>0</v>
      </c>
      <c r="AQ232" s="312">
        <f>'To &amp; from Edu- trip % summary'!AF237</f>
        <v>0</v>
      </c>
      <c r="AR232" s="314">
        <f>'To &amp; from Edu- trip % summary'!AH237</f>
        <v>0</v>
      </c>
      <c r="AS232" s="260">
        <f t="shared" si="54"/>
        <v>0</v>
      </c>
      <c r="AT232" s="259">
        <f t="shared" si="55"/>
        <v>0</v>
      </c>
      <c r="AU232" s="261"/>
      <c r="AV232" s="248"/>
      <c r="AW232" s="248"/>
      <c r="AX232" s="248"/>
      <c r="AY232" s="248"/>
    </row>
    <row r="233" spans="1:51" x14ac:dyDescent="0.2">
      <c r="A233" s="248"/>
      <c r="B233" s="248"/>
      <c r="C233" s="248"/>
      <c r="D233" s="248"/>
      <c r="E233" s="248"/>
      <c r="F233" s="248"/>
      <c r="G233" s="248"/>
      <c r="H233" s="248"/>
      <c r="I233" s="248"/>
      <c r="J233" s="248"/>
      <c r="K233" s="248"/>
      <c r="L233" s="248"/>
      <c r="M233" s="248"/>
      <c r="N233" s="248"/>
      <c r="O233" s="248"/>
      <c r="P233" s="248"/>
      <c r="Q233" s="296"/>
      <c r="R233" s="256">
        <f>'To &amp; from Edu- trip % summary'!B238</f>
        <v>0</v>
      </c>
      <c r="S233" s="313">
        <f>'To &amp; from Edu- trip % summary'!D238</f>
        <v>0</v>
      </c>
      <c r="T233" s="257">
        <f>'Non-survey input values'!$B$31</f>
        <v>175.56</v>
      </c>
      <c r="U233" s="258">
        <f t="shared" si="42"/>
        <v>0</v>
      </c>
      <c r="V233" s="259">
        <f t="shared" si="43"/>
        <v>0</v>
      </c>
      <c r="W233" s="312">
        <f>'To &amp; from Edu- trip % summary'!G238</f>
        <v>0</v>
      </c>
      <c r="X233" s="314">
        <f>'To &amp; from Edu- trip % summary'!I238</f>
        <v>0</v>
      </c>
      <c r="Y233" s="260">
        <f t="shared" si="44"/>
        <v>0</v>
      </c>
      <c r="Z233" s="259">
        <f t="shared" si="45"/>
        <v>0</v>
      </c>
      <c r="AA233" s="312">
        <f>'To &amp; from Edu- trip % summary'!L238</f>
        <v>0</v>
      </c>
      <c r="AB233" s="314">
        <f>'To &amp; from Edu- trip % summary'!N238</f>
        <v>0</v>
      </c>
      <c r="AC233" s="260">
        <f t="shared" si="46"/>
        <v>0</v>
      </c>
      <c r="AD233" s="259">
        <f t="shared" si="47"/>
        <v>0</v>
      </c>
      <c r="AE233" s="312">
        <f>'To &amp; from Edu- trip % summary'!Q238</f>
        <v>0</v>
      </c>
      <c r="AF233" s="314">
        <f>'To &amp; from Edu- trip % summary'!S238</f>
        <v>0</v>
      </c>
      <c r="AG233" s="260">
        <f t="shared" si="48"/>
        <v>0</v>
      </c>
      <c r="AH233" s="259">
        <f t="shared" si="49"/>
        <v>0</v>
      </c>
      <c r="AI233" s="312">
        <f>'To &amp; from Edu- trip % summary'!V238</f>
        <v>0</v>
      </c>
      <c r="AJ233" s="314">
        <f>'To &amp; from Edu- trip % summary'!X238</f>
        <v>0</v>
      </c>
      <c r="AK233" s="260">
        <f t="shared" si="50"/>
        <v>0</v>
      </c>
      <c r="AL233" s="259">
        <f t="shared" si="51"/>
        <v>0</v>
      </c>
      <c r="AM233" s="312">
        <f>'To &amp; from Edu- trip % summary'!AA238</f>
        <v>0</v>
      </c>
      <c r="AN233" s="314">
        <f>'To &amp; from Edu- trip % summary'!AC238</f>
        <v>0</v>
      </c>
      <c r="AO233" s="260">
        <f t="shared" si="52"/>
        <v>0</v>
      </c>
      <c r="AP233" s="259">
        <f t="shared" si="53"/>
        <v>0</v>
      </c>
      <c r="AQ233" s="312">
        <f>'To &amp; from Edu- trip % summary'!AF238</f>
        <v>0</v>
      </c>
      <c r="AR233" s="314">
        <f>'To &amp; from Edu- trip % summary'!AH238</f>
        <v>0</v>
      </c>
      <c r="AS233" s="260">
        <f t="shared" si="54"/>
        <v>0</v>
      </c>
      <c r="AT233" s="259">
        <f t="shared" si="55"/>
        <v>0</v>
      </c>
      <c r="AU233" s="261"/>
      <c r="AV233" s="248"/>
      <c r="AW233" s="248"/>
      <c r="AX233" s="248"/>
      <c r="AY233" s="248"/>
    </row>
    <row r="234" spans="1:51" x14ac:dyDescent="0.2">
      <c r="A234" s="248"/>
      <c r="B234" s="248"/>
      <c r="C234" s="248"/>
      <c r="D234" s="248"/>
      <c r="E234" s="248"/>
      <c r="F234" s="248"/>
      <c r="G234" s="248"/>
      <c r="H234" s="248"/>
      <c r="I234" s="248"/>
      <c r="J234" s="248"/>
      <c r="K234" s="248"/>
      <c r="L234" s="248"/>
      <c r="M234" s="248"/>
      <c r="N234" s="248"/>
      <c r="O234" s="248"/>
      <c r="P234" s="248"/>
      <c r="Q234" s="296"/>
      <c r="R234" s="256">
        <f>'To &amp; from Edu- trip % summary'!B239</f>
        <v>0</v>
      </c>
      <c r="S234" s="313">
        <f>'To &amp; from Edu- trip % summary'!D239</f>
        <v>0</v>
      </c>
      <c r="T234" s="257">
        <f>'Non-survey input values'!$B$31</f>
        <v>175.56</v>
      </c>
      <c r="U234" s="258">
        <f t="shared" si="42"/>
        <v>0</v>
      </c>
      <c r="V234" s="259">
        <f t="shared" si="43"/>
        <v>0</v>
      </c>
      <c r="W234" s="312">
        <f>'To &amp; from Edu- trip % summary'!G239</f>
        <v>0</v>
      </c>
      <c r="X234" s="314">
        <f>'To &amp; from Edu- trip % summary'!I239</f>
        <v>0</v>
      </c>
      <c r="Y234" s="260">
        <f t="shared" si="44"/>
        <v>0</v>
      </c>
      <c r="Z234" s="259">
        <f t="shared" si="45"/>
        <v>0</v>
      </c>
      <c r="AA234" s="312">
        <f>'To &amp; from Edu- trip % summary'!L239</f>
        <v>0</v>
      </c>
      <c r="AB234" s="314">
        <f>'To &amp; from Edu- trip % summary'!N239</f>
        <v>0</v>
      </c>
      <c r="AC234" s="260">
        <f t="shared" si="46"/>
        <v>0</v>
      </c>
      <c r="AD234" s="259">
        <f t="shared" si="47"/>
        <v>0</v>
      </c>
      <c r="AE234" s="312">
        <f>'To &amp; from Edu- trip % summary'!Q239</f>
        <v>0</v>
      </c>
      <c r="AF234" s="314">
        <f>'To &amp; from Edu- trip % summary'!S239</f>
        <v>0</v>
      </c>
      <c r="AG234" s="260">
        <f t="shared" si="48"/>
        <v>0</v>
      </c>
      <c r="AH234" s="259">
        <f t="shared" si="49"/>
        <v>0</v>
      </c>
      <c r="AI234" s="312">
        <f>'To &amp; from Edu- trip % summary'!V239</f>
        <v>0</v>
      </c>
      <c r="AJ234" s="314">
        <f>'To &amp; from Edu- trip % summary'!X239</f>
        <v>0</v>
      </c>
      <c r="AK234" s="260">
        <f t="shared" si="50"/>
        <v>0</v>
      </c>
      <c r="AL234" s="259">
        <f t="shared" si="51"/>
        <v>0</v>
      </c>
      <c r="AM234" s="312">
        <f>'To &amp; from Edu- trip % summary'!AA239</f>
        <v>0</v>
      </c>
      <c r="AN234" s="314">
        <f>'To &amp; from Edu- trip % summary'!AC239</f>
        <v>0</v>
      </c>
      <c r="AO234" s="260">
        <f t="shared" si="52"/>
        <v>0</v>
      </c>
      <c r="AP234" s="259">
        <f t="shared" si="53"/>
        <v>0</v>
      </c>
      <c r="AQ234" s="312">
        <f>'To &amp; from Edu- trip % summary'!AF239</f>
        <v>0</v>
      </c>
      <c r="AR234" s="314">
        <f>'To &amp; from Edu- trip % summary'!AH239</f>
        <v>0</v>
      </c>
      <c r="AS234" s="260">
        <f t="shared" si="54"/>
        <v>0</v>
      </c>
      <c r="AT234" s="259">
        <f t="shared" si="55"/>
        <v>0</v>
      </c>
      <c r="AU234" s="261"/>
      <c r="AV234" s="248"/>
      <c r="AW234" s="248"/>
      <c r="AX234" s="248"/>
      <c r="AY234" s="248"/>
    </row>
    <row r="235" spans="1:51" x14ac:dyDescent="0.2">
      <c r="A235" s="248"/>
      <c r="B235" s="248"/>
      <c r="C235" s="248"/>
      <c r="D235" s="248"/>
      <c r="E235" s="248"/>
      <c r="F235" s="248"/>
      <c r="G235" s="248"/>
      <c r="H235" s="248"/>
      <c r="I235" s="248"/>
      <c r="J235" s="248"/>
      <c r="K235" s="248"/>
      <c r="L235" s="248"/>
      <c r="M235" s="248"/>
      <c r="N235" s="248"/>
      <c r="O235" s="248"/>
      <c r="P235" s="248"/>
      <c r="Q235" s="296"/>
      <c r="R235" s="256">
        <f>'To &amp; from Edu- trip % summary'!B240</f>
        <v>0</v>
      </c>
      <c r="S235" s="313">
        <f>'To &amp; from Edu- trip % summary'!D240</f>
        <v>0</v>
      </c>
      <c r="T235" s="257">
        <f>'Non-survey input values'!$B$31</f>
        <v>175.56</v>
      </c>
      <c r="U235" s="258">
        <f t="shared" si="42"/>
        <v>0</v>
      </c>
      <c r="V235" s="259">
        <f t="shared" si="43"/>
        <v>0</v>
      </c>
      <c r="W235" s="312">
        <f>'To &amp; from Edu- trip % summary'!G240</f>
        <v>0</v>
      </c>
      <c r="X235" s="314">
        <f>'To &amp; from Edu- trip % summary'!I240</f>
        <v>0</v>
      </c>
      <c r="Y235" s="260">
        <f t="shared" si="44"/>
        <v>0</v>
      </c>
      <c r="Z235" s="259">
        <f t="shared" si="45"/>
        <v>0</v>
      </c>
      <c r="AA235" s="312">
        <f>'To &amp; from Edu- trip % summary'!L240</f>
        <v>0</v>
      </c>
      <c r="AB235" s="314">
        <f>'To &amp; from Edu- trip % summary'!N240</f>
        <v>0</v>
      </c>
      <c r="AC235" s="260">
        <f t="shared" si="46"/>
        <v>0</v>
      </c>
      <c r="AD235" s="259">
        <f t="shared" si="47"/>
        <v>0</v>
      </c>
      <c r="AE235" s="312">
        <f>'To &amp; from Edu- trip % summary'!Q240</f>
        <v>0</v>
      </c>
      <c r="AF235" s="314">
        <f>'To &amp; from Edu- trip % summary'!S240</f>
        <v>0</v>
      </c>
      <c r="AG235" s="260">
        <f t="shared" si="48"/>
        <v>0</v>
      </c>
      <c r="AH235" s="259">
        <f t="shared" si="49"/>
        <v>0</v>
      </c>
      <c r="AI235" s="312">
        <f>'To &amp; from Edu- trip % summary'!V240</f>
        <v>0</v>
      </c>
      <c r="AJ235" s="314">
        <f>'To &amp; from Edu- trip % summary'!X240</f>
        <v>0</v>
      </c>
      <c r="AK235" s="260">
        <f t="shared" si="50"/>
        <v>0</v>
      </c>
      <c r="AL235" s="259">
        <f t="shared" si="51"/>
        <v>0</v>
      </c>
      <c r="AM235" s="312">
        <f>'To &amp; from Edu- trip % summary'!AA240</f>
        <v>0</v>
      </c>
      <c r="AN235" s="314">
        <f>'To &amp; from Edu- trip % summary'!AC240</f>
        <v>0</v>
      </c>
      <c r="AO235" s="260">
        <f t="shared" si="52"/>
        <v>0</v>
      </c>
      <c r="AP235" s="259">
        <f t="shared" si="53"/>
        <v>0</v>
      </c>
      <c r="AQ235" s="312">
        <f>'To &amp; from Edu- trip % summary'!AF240</f>
        <v>0</v>
      </c>
      <c r="AR235" s="314">
        <f>'To &amp; from Edu- trip % summary'!AH240</f>
        <v>0</v>
      </c>
      <c r="AS235" s="260">
        <f t="shared" si="54"/>
        <v>0</v>
      </c>
      <c r="AT235" s="259">
        <f t="shared" si="55"/>
        <v>0</v>
      </c>
      <c r="AU235" s="261"/>
      <c r="AV235" s="248"/>
      <c r="AW235" s="248"/>
      <c r="AX235" s="248"/>
      <c r="AY235" s="248"/>
    </row>
    <row r="236" spans="1:51" x14ac:dyDescent="0.2">
      <c r="A236" s="248"/>
      <c r="B236" s="248"/>
      <c r="C236" s="248"/>
      <c r="D236" s="248"/>
      <c r="E236" s="248"/>
      <c r="F236" s="248"/>
      <c r="G236" s="248"/>
      <c r="H236" s="248"/>
      <c r="I236" s="248"/>
      <c r="J236" s="248"/>
      <c r="K236" s="248"/>
      <c r="L236" s="248"/>
      <c r="M236" s="248"/>
      <c r="N236" s="248"/>
      <c r="O236" s="248"/>
      <c r="P236" s="248"/>
      <c r="Q236" s="296"/>
      <c r="R236" s="256">
        <f>'To &amp; from Edu- trip % summary'!B241</f>
        <v>0</v>
      </c>
      <c r="S236" s="313">
        <f>'To &amp; from Edu- trip % summary'!D241</f>
        <v>0</v>
      </c>
      <c r="T236" s="257">
        <f>'Non-survey input values'!$B$31</f>
        <v>175.56</v>
      </c>
      <c r="U236" s="258">
        <f t="shared" si="42"/>
        <v>0</v>
      </c>
      <c r="V236" s="259">
        <f t="shared" si="43"/>
        <v>0</v>
      </c>
      <c r="W236" s="312">
        <f>'To &amp; from Edu- trip % summary'!G241</f>
        <v>0</v>
      </c>
      <c r="X236" s="314">
        <f>'To &amp; from Edu- trip % summary'!I241</f>
        <v>0</v>
      </c>
      <c r="Y236" s="260">
        <f t="shared" si="44"/>
        <v>0</v>
      </c>
      <c r="Z236" s="259">
        <f t="shared" si="45"/>
        <v>0</v>
      </c>
      <c r="AA236" s="312">
        <f>'To &amp; from Edu- trip % summary'!L241</f>
        <v>0</v>
      </c>
      <c r="AB236" s="314">
        <f>'To &amp; from Edu- trip % summary'!N241</f>
        <v>0</v>
      </c>
      <c r="AC236" s="260">
        <f t="shared" si="46"/>
        <v>0</v>
      </c>
      <c r="AD236" s="259">
        <f t="shared" si="47"/>
        <v>0</v>
      </c>
      <c r="AE236" s="312">
        <f>'To &amp; from Edu- trip % summary'!Q241</f>
        <v>0</v>
      </c>
      <c r="AF236" s="314">
        <f>'To &amp; from Edu- trip % summary'!S241</f>
        <v>0</v>
      </c>
      <c r="AG236" s="260">
        <f t="shared" si="48"/>
        <v>0</v>
      </c>
      <c r="AH236" s="259">
        <f t="shared" si="49"/>
        <v>0</v>
      </c>
      <c r="AI236" s="312">
        <f>'To &amp; from Edu- trip % summary'!V241</f>
        <v>0</v>
      </c>
      <c r="AJ236" s="314">
        <f>'To &amp; from Edu- trip % summary'!X241</f>
        <v>0</v>
      </c>
      <c r="AK236" s="260">
        <f t="shared" si="50"/>
        <v>0</v>
      </c>
      <c r="AL236" s="259">
        <f t="shared" si="51"/>
        <v>0</v>
      </c>
      <c r="AM236" s="312">
        <f>'To &amp; from Edu- trip % summary'!AA241</f>
        <v>0</v>
      </c>
      <c r="AN236" s="314">
        <f>'To &amp; from Edu- trip % summary'!AC241</f>
        <v>0</v>
      </c>
      <c r="AO236" s="260">
        <f t="shared" si="52"/>
        <v>0</v>
      </c>
      <c r="AP236" s="259">
        <f t="shared" si="53"/>
        <v>0</v>
      </c>
      <c r="AQ236" s="312">
        <f>'To &amp; from Edu- trip % summary'!AF241</f>
        <v>0</v>
      </c>
      <c r="AR236" s="314">
        <f>'To &amp; from Edu- trip % summary'!AH241</f>
        <v>0</v>
      </c>
      <c r="AS236" s="260">
        <f t="shared" si="54"/>
        <v>0</v>
      </c>
      <c r="AT236" s="259">
        <f t="shared" si="55"/>
        <v>0</v>
      </c>
      <c r="AU236" s="261"/>
      <c r="AV236" s="248"/>
      <c r="AW236" s="248"/>
      <c r="AX236" s="248"/>
      <c r="AY236" s="248"/>
    </row>
    <row r="237" spans="1:51" x14ac:dyDescent="0.2">
      <c r="A237" s="248"/>
      <c r="B237" s="248"/>
      <c r="C237" s="248"/>
      <c r="D237" s="248"/>
      <c r="E237" s="248"/>
      <c r="F237" s="248"/>
      <c r="G237" s="248"/>
      <c r="H237" s="248"/>
      <c r="I237" s="248"/>
      <c r="J237" s="248"/>
      <c r="K237" s="248"/>
      <c r="L237" s="248"/>
      <c r="M237" s="248"/>
      <c r="N237" s="248"/>
      <c r="O237" s="248"/>
      <c r="P237" s="248"/>
      <c r="Q237" s="296"/>
      <c r="R237" s="256">
        <f>'To &amp; from Edu- trip % summary'!B242</f>
        <v>0</v>
      </c>
      <c r="S237" s="313">
        <f>'To &amp; from Edu- trip % summary'!D242</f>
        <v>0</v>
      </c>
      <c r="T237" s="257">
        <f>'Non-survey input values'!$B$31</f>
        <v>175.56</v>
      </c>
      <c r="U237" s="258">
        <f t="shared" si="42"/>
        <v>0</v>
      </c>
      <c r="V237" s="259">
        <f t="shared" si="43"/>
        <v>0</v>
      </c>
      <c r="W237" s="312">
        <f>'To &amp; from Edu- trip % summary'!G242</f>
        <v>0</v>
      </c>
      <c r="X237" s="314">
        <f>'To &amp; from Edu- trip % summary'!I242</f>
        <v>0</v>
      </c>
      <c r="Y237" s="260">
        <f t="shared" si="44"/>
        <v>0</v>
      </c>
      <c r="Z237" s="259">
        <f t="shared" si="45"/>
        <v>0</v>
      </c>
      <c r="AA237" s="312">
        <f>'To &amp; from Edu- trip % summary'!L242</f>
        <v>0</v>
      </c>
      <c r="AB237" s="314">
        <f>'To &amp; from Edu- trip % summary'!N242</f>
        <v>0</v>
      </c>
      <c r="AC237" s="260">
        <f t="shared" si="46"/>
        <v>0</v>
      </c>
      <c r="AD237" s="259">
        <f t="shared" si="47"/>
        <v>0</v>
      </c>
      <c r="AE237" s="312">
        <f>'To &amp; from Edu- trip % summary'!Q242</f>
        <v>0</v>
      </c>
      <c r="AF237" s="314">
        <f>'To &amp; from Edu- trip % summary'!S242</f>
        <v>0</v>
      </c>
      <c r="AG237" s="260">
        <f t="shared" si="48"/>
        <v>0</v>
      </c>
      <c r="AH237" s="259">
        <f t="shared" si="49"/>
        <v>0</v>
      </c>
      <c r="AI237" s="312">
        <f>'To &amp; from Edu- trip % summary'!V242</f>
        <v>0</v>
      </c>
      <c r="AJ237" s="314">
        <f>'To &amp; from Edu- trip % summary'!X242</f>
        <v>0</v>
      </c>
      <c r="AK237" s="260">
        <f t="shared" si="50"/>
        <v>0</v>
      </c>
      <c r="AL237" s="259">
        <f t="shared" si="51"/>
        <v>0</v>
      </c>
      <c r="AM237" s="312">
        <f>'To &amp; from Edu- trip % summary'!AA242</f>
        <v>0</v>
      </c>
      <c r="AN237" s="314">
        <f>'To &amp; from Edu- trip % summary'!AC242</f>
        <v>0</v>
      </c>
      <c r="AO237" s="260">
        <f t="shared" si="52"/>
        <v>0</v>
      </c>
      <c r="AP237" s="259">
        <f t="shared" si="53"/>
        <v>0</v>
      </c>
      <c r="AQ237" s="312">
        <f>'To &amp; from Edu- trip % summary'!AF242</f>
        <v>0</v>
      </c>
      <c r="AR237" s="314">
        <f>'To &amp; from Edu- trip % summary'!AH242</f>
        <v>0</v>
      </c>
      <c r="AS237" s="260">
        <f t="shared" si="54"/>
        <v>0</v>
      </c>
      <c r="AT237" s="259">
        <f t="shared" si="55"/>
        <v>0</v>
      </c>
      <c r="AU237" s="261"/>
      <c r="AV237" s="248"/>
      <c r="AW237" s="248"/>
      <c r="AX237" s="248"/>
      <c r="AY237" s="248"/>
    </row>
    <row r="238" spans="1:51" x14ac:dyDescent="0.2">
      <c r="A238" s="248"/>
      <c r="B238" s="248"/>
      <c r="C238" s="248"/>
      <c r="D238" s="248"/>
      <c r="E238" s="248"/>
      <c r="F238" s="248"/>
      <c r="G238" s="248"/>
      <c r="H238" s="248"/>
      <c r="I238" s="248"/>
      <c r="J238" s="248"/>
      <c r="K238" s="248"/>
      <c r="L238" s="248"/>
      <c r="M238" s="248"/>
      <c r="N238" s="248"/>
      <c r="O238" s="248"/>
      <c r="P238" s="248"/>
      <c r="Q238" s="296"/>
      <c r="R238" s="256">
        <f>'To &amp; from Edu- trip % summary'!B243</f>
        <v>0</v>
      </c>
      <c r="S238" s="313">
        <f>'To &amp; from Edu- trip % summary'!D243</f>
        <v>0</v>
      </c>
      <c r="T238" s="257">
        <f>'Non-survey input values'!$B$31</f>
        <v>175.56</v>
      </c>
      <c r="U238" s="258">
        <f t="shared" si="42"/>
        <v>0</v>
      </c>
      <c r="V238" s="259">
        <f t="shared" si="43"/>
        <v>0</v>
      </c>
      <c r="W238" s="312">
        <f>'To &amp; from Edu- trip % summary'!G243</f>
        <v>0</v>
      </c>
      <c r="X238" s="314">
        <f>'To &amp; from Edu- trip % summary'!I243</f>
        <v>0</v>
      </c>
      <c r="Y238" s="260">
        <f t="shared" si="44"/>
        <v>0</v>
      </c>
      <c r="Z238" s="259">
        <f t="shared" si="45"/>
        <v>0</v>
      </c>
      <c r="AA238" s="312">
        <f>'To &amp; from Edu- trip % summary'!L243</f>
        <v>0</v>
      </c>
      <c r="AB238" s="314">
        <f>'To &amp; from Edu- trip % summary'!N243</f>
        <v>0</v>
      </c>
      <c r="AC238" s="260">
        <f t="shared" si="46"/>
        <v>0</v>
      </c>
      <c r="AD238" s="259">
        <f t="shared" si="47"/>
        <v>0</v>
      </c>
      <c r="AE238" s="312">
        <f>'To &amp; from Edu- trip % summary'!Q243</f>
        <v>0</v>
      </c>
      <c r="AF238" s="314">
        <f>'To &amp; from Edu- trip % summary'!S243</f>
        <v>0</v>
      </c>
      <c r="AG238" s="260">
        <f t="shared" si="48"/>
        <v>0</v>
      </c>
      <c r="AH238" s="259">
        <f t="shared" si="49"/>
        <v>0</v>
      </c>
      <c r="AI238" s="312">
        <f>'To &amp; from Edu- trip % summary'!V243</f>
        <v>0</v>
      </c>
      <c r="AJ238" s="314">
        <f>'To &amp; from Edu- trip % summary'!X243</f>
        <v>0</v>
      </c>
      <c r="AK238" s="260">
        <f t="shared" si="50"/>
        <v>0</v>
      </c>
      <c r="AL238" s="259">
        <f t="shared" si="51"/>
        <v>0</v>
      </c>
      <c r="AM238" s="312">
        <f>'To &amp; from Edu- trip % summary'!AA243</f>
        <v>0</v>
      </c>
      <c r="AN238" s="314">
        <f>'To &amp; from Edu- trip % summary'!AC243</f>
        <v>0</v>
      </c>
      <c r="AO238" s="260">
        <f t="shared" si="52"/>
        <v>0</v>
      </c>
      <c r="AP238" s="259">
        <f t="shared" si="53"/>
        <v>0</v>
      </c>
      <c r="AQ238" s="312">
        <f>'To &amp; from Edu- trip % summary'!AF243</f>
        <v>0</v>
      </c>
      <c r="AR238" s="314">
        <f>'To &amp; from Edu- trip % summary'!AH243</f>
        <v>0</v>
      </c>
      <c r="AS238" s="260">
        <f t="shared" si="54"/>
        <v>0</v>
      </c>
      <c r="AT238" s="259">
        <f t="shared" si="55"/>
        <v>0</v>
      </c>
      <c r="AU238" s="261"/>
      <c r="AV238" s="248"/>
      <c r="AW238" s="248"/>
      <c r="AX238" s="248"/>
      <c r="AY238" s="248"/>
    </row>
    <row r="239" spans="1:51" x14ac:dyDescent="0.2">
      <c r="A239" s="248"/>
      <c r="B239" s="248"/>
      <c r="C239" s="248"/>
      <c r="D239" s="248"/>
      <c r="E239" s="248"/>
      <c r="F239" s="248"/>
      <c r="G239" s="248"/>
      <c r="H239" s="248"/>
      <c r="I239" s="248"/>
      <c r="J239" s="248"/>
      <c r="K239" s="248"/>
      <c r="L239" s="248"/>
      <c r="M239" s="248"/>
      <c r="N239" s="248"/>
      <c r="O239" s="248"/>
      <c r="P239" s="248"/>
      <c r="Q239" s="296"/>
      <c r="R239" s="256">
        <f>'To &amp; from Edu- trip % summary'!B244</f>
        <v>0</v>
      </c>
      <c r="S239" s="313">
        <f>'To &amp; from Edu- trip % summary'!D244</f>
        <v>0</v>
      </c>
      <c r="T239" s="257">
        <f>'Non-survey input values'!$B$31</f>
        <v>175.56</v>
      </c>
      <c r="U239" s="258">
        <f t="shared" si="42"/>
        <v>0</v>
      </c>
      <c r="V239" s="259">
        <f t="shared" si="43"/>
        <v>0</v>
      </c>
      <c r="W239" s="312">
        <f>'To &amp; from Edu- trip % summary'!G244</f>
        <v>0</v>
      </c>
      <c r="X239" s="314">
        <f>'To &amp; from Edu- trip % summary'!I244</f>
        <v>0</v>
      </c>
      <c r="Y239" s="260">
        <f t="shared" si="44"/>
        <v>0</v>
      </c>
      <c r="Z239" s="259">
        <f t="shared" si="45"/>
        <v>0</v>
      </c>
      <c r="AA239" s="312">
        <f>'To &amp; from Edu- trip % summary'!L244</f>
        <v>0</v>
      </c>
      <c r="AB239" s="314">
        <f>'To &amp; from Edu- trip % summary'!N244</f>
        <v>0</v>
      </c>
      <c r="AC239" s="260">
        <f t="shared" si="46"/>
        <v>0</v>
      </c>
      <c r="AD239" s="259">
        <f t="shared" si="47"/>
        <v>0</v>
      </c>
      <c r="AE239" s="312">
        <f>'To &amp; from Edu- trip % summary'!Q244</f>
        <v>0</v>
      </c>
      <c r="AF239" s="314">
        <f>'To &amp; from Edu- trip % summary'!S244</f>
        <v>0</v>
      </c>
      <c r="AG239" s="260">
        <f t="shared" si="48"/>
        <v>0</v>
      </c>
      <c r="AH239" s="259">
        <f t="shared" si="49"/>
        <v>0</v>
      </c>
      <c r="AI239" s="312">
        <f>'To &amp; from Edu- trip % summary'!V244</f>
        <v>0</v>
      </c>
      <c r="AJ239" s="314">
        <f>'To &amp; from Edu- trip % summary'!X244</f>
        <v>0</v>
      </c>
      <c r="AK239" s="260">
        <f t="shared" si="50"/>
        <v>0</v>
      </c>
      <c r="AL239" s="259">
        <f t="shared" si="51"/>
        <v>0</v>
      </c>
      <c r="AM239" s="312">
        <f>'To &amp; from Edu- trip % summary'!AA244</f>
        <v>0</v>
      </c>
      <c r="AN239" s="314">
        <f>'To &amp; from Edu- trip % summary'!AC244</f>
        <v>0</v>
      </c>
      <c r="AO239" s="260">
        <f t="shared" si="52"/>
        <v>0</v>
      </c>
      <c r="AP239" s="259">
        <f t="shared" si="53"/>
        <v>0</v>
      </c>
      <c r="AQ239" s="312">
        <f>'To &amp; from Edu- trip % summary'!AF244</f>
        <v>0</v>
      </c>
      <c r="AR239" s="314">
        <f>'To &amp; from Edu- trip % summary'!AH244</f>
        <v>0</v>
      </c>
      <c r="AS239" s="260">
        <f t="shared" si="54"/>
        <v>0</v>
      </c>
      <c r="AT239" s="259">
        <f t="shared" si="55"/>
        <v>0</v>
      </c>
      <c r="AU239" s="261"/>
      <c r="AV239" s="248"/>
      <c r="AW239" s="248"/>
      <c r="AX239" s="248"/>
      <c r="AY239" s="248"/>
    </row>
    <row r="240" spans="1:51" x14ac:dyDescent="0.2">
      <c r="A240" s="248"/>
      <c r="B240" s="248"/>
      <c r="C240" s="248"/>
      <c r="D240" s="248"/>
      <c r="E240" s="248"/>
      <c r="F240" s="248"/>
      <c r="G240" s="248"/>
      <c r="H240" s="248"/>
      <c r="I240" s="248"/>
      <c r="J240" s="248"/>
      <c r="K240" s="248"/>
      <c r="L240" s="248"/>
      <c r="M240" s="248"/>
      <c r="N240" s="248"/>
      <c r="O240" s="248"/>
      <c r="P240" s="248"/>
      <c r="Q240" s="296"/>
      <c r="R240" s="256">
        <f>'To &amp; from Edu- trip % summary'!B245</f>
        <v>0</v>
      </c>
      <c r="S240" s="313">
        <f>'To &amp; from Edu- trip % summary'!D245</f>
        <v>0</v>
      </c>
      <c r="T240" s="257">
        <f>'Non-survey input values'!$B$31</f>
        <v>175.56</v>
      </c>
      <c r="U240" s="258">
        <f t="shared" si="42"/>
        <v>0</v>
      </c>
      <c r="V240" s="259">
        <f t="shared" si="43"/>
        <v>0</v>
      </c>
      <c r="W240" s="312">
        <f>'To &amp; from Edu- trip % summary'!G245</f>
        <v>0</v>
      </c>
      <c r="X240" s="314">
        <f>'To &amp; from Edu- trip % summary'!I245</f>
        <v>0</v>
      </c>
      <c r="Y240" s="260">
        <f t="shared" si="44"/>
        <v>0</v>
      </c>
      <c r="Z240" s="259">
        <f t="shared" si="45"/>
        <v>0</v>
      </c>
      <c r="AA240" s="312">
        <f>'To &amp; from Edu- trip % summary'!L245</f>
        <v>0</v>
      </c>
      <c r="AB240" s="314">
        <f>'To &amp; from Edu- trip % summary'!N245</f>
        <v>0</v>
      </c>
      <c r="AC240" s="260">
        <f t="shared" si="46"/>
        <v>0</v>
      </c>
      <c r="AD240" s="259">
        <f t="shared" si="47"/>
        <v>0</v>
      </c>
      <c r="AE240" s="312">
        <f>'To &amp; from Edu- trip % summary'!Q245</f>
        <v>0</v>
      </c>
      <c r="AF240" s="314">
        <f>'To &amp; from Edu- trip % summary'!S245</f>
        <v>0</v>
      </c>
      <c r="AG240" s="260">
        <f t="shared" si="48"/>
        <v>0</v>
      </c>
      <c r="AH240" s="259">
        <f t="shared" si="49"/>
        <v>0</v>
      </c>
      <c r="AI240" s="312">
        <f>'To &amp; from Edu- trip % summary'!V245</f>
        <v>0</v>
      </c>
      <c r="AJ240" s="314">
        <f>'To &amp; from Edu- trip % summary'!X245</f>
        <v>0</v>
      </c>
      <c r="AK240" s="260">
        <f t="shared" si="50"/>
        <v>0</v>
      </c>
      <c r="AL240" s="259">
        <f t="shared" si="51"/>
        <v>0</v>
      </c>
      <c r="AM240" s="312">
        <f>'To &amp; from Edu- trip % summary'!AA245</f>
        <v>0</v>
      </c>
      <c r="AN240" s="314">
        <f>'To &amp; from Edu- trip % summary'!AC245</f>
        <v>0</v>
      </c>
      <c r="AO240" s="260">
        <f t="shared" si="52"/>
        <v>0</v>
      </c>
      <c r="AP240" s="259">
        <f t="shared" si="53"/>
        <v>0</v>
      </c>
      <c r="AQ240" s="312">
        <f>'To &amp; from Edu- trip % summary'!AF245</f>
        <v>0</v>
      </c>
      <c r="AR240" s="314">
        <f>'To &amp; from Edu- trip % summary'!AH245</f>
        <v>0</v>
      </c>
      <c r="AS240" s="260">
        <f t="shared" si="54"/>
        <v>0</v>
      </c>
      <c r="AT240" s="259">
        <f t="shared" si="55"/>
        <v>0</v>
      </c>
      <c r="AU240" s="261"/>
      <c r="AV240" s="248"/>
      <c r="AW240" s="248"/>
      <c r="AX240" s="248"/>
      <c r="AY240" s="248"/>
    </row>
    <row r="241" spans="1:51" x14ac:dyDescent="0.2">
      <c r="A241" s="248"/>
      <c r="B241" s="248"/>
      <c r="C241" s="248"/>
      <c r="D241" s="248"/>
      <c r="E241" s="248"/>
      <c r="F241" s="248"/>
      <c r="G241" s="248"/>
      <c r="H241" s="248"/>
      <c r="I241" s="248"/>
      <c r="J241" s="248"/>
      <c r="K241" s="248"/>
      <c r="L241" s="248"/>
      <c r="M241" s="248"/>
      <c r="N241" s="248"/>
      <c r="O241" s="248"/>
      <c r="P241" s="248"/>
      <c r="Q241" s="296"/>
      <c r="R241" s="256">
        <f>'To &amp; from Edu- trip % summary'!B246</f>
        <v>0</v>
      </c>
      <c r="S241" s="313">
        <f>'To &amp; from Edu- trip % summary'!D246</f>
        <v>0</v>
      </c>
      <c r="T241" s="257">
        <f>'Non-survey input values'!$B$31</f>
        <v>175.56</v>
      </c>
      <c r="U241" s="258">
        <f t="shared" si="42"/>
        <v>0</v>
      </c>
      <c r="V241" s="259">
        <f t="shared" si="43"/>
        <v>0</v>
      </c>
      <c r="W241" s="312">
        <f>'To &amp; from Edu- trip % summary'!G246</f>
        <v>0</v>
      </c>
      <c r="X241" s="314">
        <f>'To &amp; from Edu- trip % summary'!I246</f>
        <v>0</v>
      </c>
      <c r="Y241" s="260">
        <f t="shared" si="44"/>
        <v>0</v>
      </c>
      <c r="Z241" s="259">
        <f t="shared" si="45"/>
        <v>0</v>
      </c>
      <c r="AA241" s="312">
        <f>'To &amp; from Edu- trip % summary'!L246</f>
        <v>0</v>
      </c>
      <c r="AB241" s="314">
        <f>'To &amp; from Edu- trip % summary'!N246</f>
        <v>0</v>
      </c>
      <c r="AC241" s="260">
        <f t="shared" si="46"/>
        <v>0</v>
      </c>
      <c r="AD241" s="259">
        <f t="shared" si="47"/>
        <v>0</v>
      </c>
      <c r="AE241" s="312">
        <f>'To &amp; from Edu- trip % summary'!Q246</f>
        <v>0</v>
      </c>
      <c r="AF241" s="314">
        <f>'To &amp; from Edu- trip % summary'!S246</f>
        <v>0</v>
      </c>
      <c r="AG241" s="260">
        <f t="shared" si="48"/>
        <v>0</v>
      </c>
      <c r="AH241" s="259">
        <f t="shared" si="49"/>
        <v>0</v>
      </c>
      <c r="AI241" s="312">
        <f>'To &amp; from Edu- trip % summary'!V246</f>
        <v>0</v>
      </c>
      <c r="AJ241" s="314">
        <f>'To &amp; from Edu- trip % summary'!X246</f>
        <v>0</v>
      </c>
      <c r="AK241" s="260">
        <f t="shared" si="50"/>
        <v>0</v>
      </c>
      <c r="AL241" s="259">
        <f t="shared" si="51"/>
        <v>0</v>
      </c>
      <c r="AM241" s="312">
        <f>'To &amp; from Edu- trip % summary'!AA246</f>
        <v>0</v>
      </c>
      <c r="AN241" s="314">
        <f>'To &amp; from Edu- trip % summary'!AC246</f>
        <v>0</v>
      </c>
      <c r="AO241" s="260">
        <f t="shared" si="52"/>
        <v>0</v>
      </c>
      <c r="AP241" s="259">
        <f t="shared" si="53"/>
        <v>0</v>
      </c>
      <c r="AQ241" s="312">
        <f>'To &amp; from Edu- trip % summary'!AF246</f>
        <v>0</v>
      </c>
      <c r="AR241" s="314">
        <f>'To &amp; from Edu- trip % summary'!AH246</f>
        <v>0</v>
      </c>
      <c r="AS241" s="260">
        <f t="shared" si="54"/>
        <v>0</v>
      </c>
      <c r="AT241" s="259">
        <f t="shared" si="55"/>
        <v>0</v>
      </c>
      <c r="AU241" s="261"/>
      <c r="AV241" s="248"/>
      <c r="AW241" s="248"/>
      <c r="AX241" s="248"/>
      <c r="AY241" s="248"/>
    </row>
    <row r="242" spans="1:51" x14ac:dyDescent="0.2">
      <c r="A242" s="248"/>
      <c r="B242" s="248"/>
      <c r="C242" s="248"/>
      <c r="D242" s="248"/>
      <c r="E242" s="248"/>
      <c r="F242" s="248"/>
      <c r="G242" s="248"/>
      <c r="H242" s="248"/>
      <c r="I242" s="248"/>
      <c r="J242" s="248"/>
      <c r="K242" s="248"/>
      <c r="L242" s="248"/>
      <c r="M242" s="248"/>
      <c r="N242" s="248"/>
      <c r="O242" s="248"/>
      <c r="P242" s="248"/>
      <c r="Q242" s="296"/>
      <c r="R242" s="256">
        <f>'To &amp; from Edu- trip % summary'!B247</f>
        <v>0</v>
      </c>
      <c r="S242" s="313">
        <f>'To &amp; from Edu- trip % summary'!D247</f>
        <v>0</v>
      </c>
      <c r="T242" s="257">
        <f>'Non-survey input values'!$B$31</f>
        <v>175.56</v>
      </c>
      <c r="U242" s="258">
        <f t="shared" si="42"/>
        <v>0</v>
      </c>
      <c r="V242" s="259">
        <f t="shared" si="43"/>
        <v>0</v>
      </c>
      <c r="W242" s="312">
        <f>'To &amp; from Edu- trip % summary'!G247</f>
        <v>0</v>
      </c>
      <c r="X242" s="314">
        <f>'To &amp; from Edu- trip % summary'!I247</f>
        <v>0</v>
      </c>
      <c r="Y242" s="260">
        <f t="shared" si="44"/>
        <v>0</v>
      </c>
      <c r="Z242" s="259">
        <f t="shared" si="45"/>
        <v>0</v>
      </c>
      <c r="AA242" s="312">
        <f>'To &amp; from Edu- trip % summary'!L247</f>
        <v>0</v>
      </c>
      <c r="AB242" s="314">
        <f>'To &amp; from Edu- trip % summary'!N247</f>
        <v>0</v>
      </c>
      <c r="AC242" s="260">
        <f t="shared" si="46"/>
        <v>0</v>
      </c>
      <c r="AD242" s="259">
        <f t="shared" si="47"/>
        <v>0</v>
      </c>
      <c r="AE242" s="312">
        <f>'To &amp; from Edu- trip % summary'!Q247</f>
        <v>0</v>
      </c>
      <c r="AF242" s="314">
        <f>'To &amp; from Edu- trip % summary'!S247</f>
        <v>0</v>
      </c>
      <c r="AG242" s="260">
        <f t="shared" si="48"/>
        <v>0</v>
      </c>
      <c r="AH242" s="259">
        <f t="shared" si="49"/>
        <v>0</v>
      </c>
      <c r="AI242" s="312">
        <f>'To &amp; from Edu- trip % summary'!V247</f>
        <v>0</v>
      </c>
      <c r="AJ242" s="314">
        <f>'To &amp; from Edu- trip % summary'!X247</f>
        <v>0</v>
      </c>
      <c r="AK242" s="260">
        <f t="shared" si="50"/>
        <v>0</v>
      </c>
      <c r="AL242" s="259">
        <f t="shared" si="51"/>
        <v>0</v>
      </c>
      <c r="AM242" s="312">
        <f>'To &amp; from Edu- trip % summary'!AA247</f>
        <v>0</v>
      </c>
      <c r="AN242" s="314">
        <f>'To &amp; from Edu- trip % summary'!AC247</f>
        <v>0</v>
      </c>
      <c r="AO242" s="260">
        <f t="shared" si="52"/>
        <v>0</v>
      </c>
      <c r="AP242" s="259">
        <f t="shared" si="53"/>
        <v>0</v>
      </c>
      <c r="AQ242" s="312">
        <f>'To &amp; from Edu- trip % summary'!AF247</f>
        <v>0</v>
      </c>
      <c r="AR242" s="314">
        <f>'To &amp; from Edu- trip % summary'!AH247</f>
        <v>0</v>
      </c>
      <c r="AS242" s="260">
        <f t="shared" si="54"/>
        <v>0</v>
      </c>
      <c r="AT242" s="259">
        <f t="shared" si="55"/>
        <v>0</v>
      </c>
      <c r="AU242" s="261"/>
      <c r="AV242" s="248"/>
      <c r="AW242" s="248"/>
      <c r="AX242" s="248"/>
      <c r="AY242" s="248"/>
    </row>
    <row r="243" spans="1:51" x14ac:dyDescent="0.2">
      <c r="A243" s="248"/>
      <c r="B243" s="248"/>
      <c r="C243" s="248"/>
      <c r="D243" s="248"/>
      <c r="E243" s="248"/>
      <c r="F243" s="248"/>
      <c r="G243" s="248"/>
      <c r="H243" s="248"/>
      <c r="I243" s="248"/>
      <c r="J243" s="248"/>
      <c r="K243" s="248"/>
      <c r="L243" s="248"/>
      <c r="M243" s="248"/>
      <c r="N243" s="248"/>
      <c r="O243" s="248"/>
      <c r="P243" s="248"/>
      <c r="Q243" s="296"/>
      <c r="R243" s="256">
        <f>'To &amp; from Edu- trip % summary'!B248</f>
        <v>0</v>
      </c>
      <c r="S243" s="313">
        <f>'To &amp; from Edu- trip % summary'!D248</f>
        <v>0</v>
      </c>
      <c r="T243" s="257">
        <f>'Non-survey input values'!$B$31</f>
        <v>175.56</v>
      </c>
      <c r="U243" s="258">
        <f t="shared" si="42"/>
        <v>0</v>
      </c>
      <c r="V243" s="259">
        <f t="shared" si="43"/>
        <v>0</v>
      </c>
      <c r="W243" s="312">
        <f>'To &amp; from Edu- trip % summary'!G248</f>
        <v>0</v>
      </c>
      <c r="X243" s="314">
        <f>'To &amp; from Edu- trip % summary'!I248</f>
        <v>0</v>
      </c>
      <c r="Y243" s="260">
        <f t="shared" si="44"/>
        <v>0</v>
      </c>
      <c r="Z243" s="259">
        <f t="shared" si="45"/>
        <v>0</v>
      </c>
      <c r="AA243" s="312">
        <f>'To &amp; from Edu- trip % summary'!L248</f>
        <v>0</v>
      </c>
      <c r="AB243" s="314">
        <f>'To &amp; from Edu- trip % summary'!N248</f>
        <v>0</v>
      </c>
      <c r="AC243" s="260">
        <f t="shared" si="46"/>
        <v>0</v>
      </c>
      <c r="AD243" s="259">
        <f t="shared" si="47"/>
        <v>0</v>
      </c>
      <c r="AE243" s="312">
        <f>'To &amp; from Edu- trip % summary'!Q248</f>
        <v>0</v>
      </c>
      <c r="AF243" s="314">
        <f>'To &amp; from Edu- trip % summary'!S248</f>
        <v>0</v>
      </c>
      <c r="AG243" s="260">
        <f t="shared" si="48"/>
        <v>0</v>
      </c>
      <c r="AH243" s="259">
        <f t="shared" si="49"/>
        <v>0</v>
      </c>
      <c r="AI243" s="312">
        <f>'To &amp; from Edu- trip % summary'!V248</f>
        <v>0</v>
      </c>
      <c r="AJ243" s="314">
        <f>'To &amp; from Edu- trip % summary'!X248</f>
        <v>0</v>
      </c>
      <c r="AK243" s="260">
        <f t="shared" si="50"/>
        <v>0</v>
      </c>
      <c r="AL243" s="259">
        <f t="shared" si="51"/>
        <v>0</v>
      </c>
      <c r="AM243" s="312">
        <f>'To &amp; from Edu- trip % summary'!AA248</f>
        <v>0</v>
      </c>
      <c r="AN243" s="314">
        <f>'To &amp; from Edu- trip % summary'!AC248</f>
        <v>0</v>
      </c>
      <c r="AO243" s="260">
        <f t="shared" si="52"/>
        <v>0</v>
      </c>
      <c r="AP243" s="259">
        <f t="shared" si="53"/>
        <v>0</v>
      </c>
      <c r="AQ243" s="312">
        <f>'To &amp; from Edu- trip % summary'!AF248</f>
        <v>0</v>
      </c>
      <c r="AR243" s="314">
        <f>'To &amp; from Edu- trip % summary'!AH248</f>
        <v>0</v>
      </c>
      <c r="AS243" s="260">
        <f t="shared" si="54"/>
        <v>0</v>
      </c>
      <c r="AT243" s="259">
        <f t="shared" si="55"/>
        <v>0</v>
      </c>
      <c r="AU243" s="261"/>
      <c r="AV243" s="248"/>
      <c r="AW243" s="248"/>
      <c r="AX243" s="248"/>
      <c r="AY243" s="248"/>
    </row>
    <row r="244" spans="1:51" x14ac:dyDescent="0.2">
      <c r="A244" s="248"/>
      <c r="B244" s="248"/>
      <c r="C244" s="248"/>
      <c r="D244" s="248"/>
      <c r="E244" s="248"/>
      <c r="F244" s="248"/>
      <c r="G244" s="248"/>
      <c r="H244" s="248"/>
      <c r="I244" s="248"/>
      <c r="J244" s="248"/>
      <c r="K244" s="248"/>
      <c r="L244" s="248"/>
      <c r="M244" s="248"/>
      <c r="N244" s="248"/>
      <c r="O244" s="248"/>
      <c r="P244" s="248"/>
      <c r="Q244" s="296"/>
      <c r="R244" s="256">
        <f>'To &amp; from Edu- trip % summary'!B249</f>
        <v>0</v>
      </c>
      <c r="S244" s="313">
        <f>'To &amp; from Edu- trip % summary'!D249</f>
        <v>0</v>
      </c>
      <c r="T244" s="257">
        <f>'Non-survey input values'!$B$31</f>
        <v>175.56</v>
      </c>
      <c r="U244" s="258">
        <f t="shared" si="42"/>
        <v>0</v>
      </c>
      <c r="V244" s="259">
        <f t="shared" si="43"/>
        <v>0</v>
      </c>
      <c r="W244" s="312">
        <f>'To &amp; from Edu- trip % summary'!G249</f>
        <v>0</v>
      </c>
      <c r="X244" s="314">
        <f>'To &amp; from Edu- trip % summary'!I249</f>
        <v>0</v>
      </c>
      <c r="Y244" s="260">
        <f t="shared" si="44"/>
        <v>0</v>
      </c>
      <c r="Z244" s="259">
        <f t="shared" si="45"/>
        <v>0</v>
      </c>
      <c r="AA244" s="312">
        <f>'To &amp; from Edu- trip % summary'!L249</f>
        <v>0</v>
      </c>
      <c r="AB244" s="314">
        <f>'To &amp; from Edu- trip % summary'!N249</f>
        <v>0</v>
      </c>
      <c r="AC244" s="260">
        <f t="shared" si="46"/>
        <v>0</v>
      </c>
      <c r="AD244" s="259">
        <f t="shared" si="47"/>
        <v>0</v>
      </c>
      <c r="AE244" s="312">
        <f>'To &amp; from Edu- trip % summary'!Q249</f>
        <v>0</v>
      </c>
      <c r="AF244" s="314">
        <f>'To &amp; from Edu- trip % summary'!S249</f>
        <v>0</v>
      </c>
      <c r="AG244" s="260">
        <f t="shared" si="48"/>
        <v>0</v>
      </c>
      <c r="AH244" s="259">
        <f t="shared" si="49"/>
        <v>0</v>
      </c>
      <c r="AI244" s="312">
        <f>'To &amp; from Edu- trip % summary'!V249</f>
        <v>0</v>
      </c>
      <c r="AJ244" s="314">
        <f>'To &amp; from Edu- trip % summary'!X249</f>
        <v>0</v>
      </c>
      <c r="AK244" s="260">
        <f t="shared" si="50"/>
        <v>0</v>
      </c>
      <c r="AL244" s="259">
        <f t="shared" si="51"/>
        <v>0</v>
      </c>
      <c r="AM244" s="312">
        <f>'To &amp; from Edu- trip % summary'!AA249</f>
        <v>0</v>
      </c>
      <c r="AN244" s="314">
        <f>'To &amp; from Edu- trip % summary'!AC249</f>
        <v>0</v>
      </c>
      <c r="AO244" s="260">
        <f t="shared" si="52"/>
        <v>0</v>
      </c>
      <c r="AP244" s="259">
        <f t="shared" si="53"/>
        <v>0</v>
      </c>
      <c r="AQ244" s="312">
        <f>'To &amp; from Edu- trip % summary'!AF249</f>
        <v>0</v>
      </c>
      <c r="AR244" s="314">
        <f>'To &amp; from Edu- trip % summary'!AH249</f>
        <v>0</v>
      </c>
      <c r="AS244" s="260">
        <f t="shared" si="54"/>
        <v>0</v>
      </c>
      <c r="AT244" s="259">
        <f t="shared" si="55"/>
        <v>0</v>
      </c>
      <c r="AU244" s="261"/>
      <c r="AV244" s="248"/>
      <c r="AW244" s="248"/>
      <c r="AX244" s="248"/>
      <c r="AY244" s="248"/>
    </row>
    <row r="245" spans="1:51" x14ac:dyDescent="0.2">
      <c r="A245" s="248"/>
      <c r="B245" s="248"/>
      <c r="C245" s="248"/>
      <c r="D245" s="248"/>
      <c r="E245" s="248"/>
      <c r="F245" s="248"/>
      <c r="G245" s="248"/>
      <c r="H245" s="248"/>
      <c r="I245" s="248"/>
      <c r="J245" s="248"/>
      <c r="K245" s="248"/>
      <c r="L245" s="248"/>
      <c r="M245" s="248"/>
      <c r="N245" s="248"/>
      <c r="O245" s="248"/>
      <c r="P245" s="248"/>
      <c r="Q245" s="296"/>
      <c r="R245" s="256">
        <f>'To &amp; from Edu- trip % summary'!B250</f>
        <v>0</v>
      </c>
      <c r="S245" s="313">
        <f>'To &amp; from Edu- trip % summary'!D250</f>
        <v>0</v>
      </c>
      <c r="T245" s="257">
        <f>'Non-survey input values'!$B$31</f>
        <v>175.56</v>
      </c>
      <c r="U245" s="258">
        <f t="shared" si="42"/>
        <v>0</v>
      </c>
      <c r="V245" s="259">
        <f t="shared" si="43"/>
        <v>0</v>
      </c>
      <c r="W245" s="312">
        <f>'To &amp; from Edu- trip % summary'!G250</f>
        <v>0</v>
      </c>
      <c r="X245" s="314">
        <f>'To &amp; from Edu- trip % summary'!I250</f>
        <v>0</v>
      </c>
      <c r="Y245" s="260">
        <f t="shared" si="44"/>
        <v>0</v>
      </c>
      <c r="Z245" s="259">
        <f t="shared" si="45"/>
        <v>0</v>
      </c>
      <c r="AA245" s="312">
        <f>'To &amp; from Edu- trip % summary'!L250</f>
        <v>0</v>
      </c>
      <c r="AB245" s="314">
        <f>'To &amp; from Edu- trip % summary'!N250</f>
        <v>0</v>
      </c>
      <c r="AC245" s="260">
        <f t="shared" si="46"/>
        <v>0</v>
      </c>
      <c r="AD245" s="259">
        <f t="shared" si="47"/>
        <v>0</v>
      </c>
      <c r="AE245" s="312">
        <f>'To &amp; from Edu- trip % summary'!Q250</f>
        <v>0</v>
      </c>
      <c r="AF245" s="314">
        <f>'To &amp; from Edu- trip % summary'!S250</f>
        <v>0</v>
      </c>
      <c r="AG245" s="260">
        <f t="shared" si="48"/>
        <v>0</v>
      </c>
      <c r="AH245" s="259">
        <f t="shared" si="49"/>
        <v>0</v>
      </c>
      <c r="AI245" s="312">
        <f>'To &amp; from Edu- trip % summary'!V250</f>
        <v>0</v>
      </c>
      <c r="AJ245" s="314">
        <f>'To &amp; from Edu- trip % summary'!X250</f>
        <v>0</v>
      </c>
      <c r="AK245" s="260">
        <f t="shared" si="50"/>
        <v>0</v>
      </c>
      <c r="AL245" s="259">
        <f t="shared" si="51"/>
        <v>0</v>
      </c>
      <c r="AM245" s="312">
        <f>'To &amp; from Edu- trip % summary'!AA250</f>
        <v>0</v>
      </c>
      <c r="AN245" s="314">
        <f>'To &amp; from Edu- trip % summary'!AC250</f>
        <v>0</v>
      </c>
      <c r="AO245" s="260">
        <f t="shared" si="52"/>
        <v>0</v>
      </c>
      <c r="AP245" s="259">
        <f t="shared" si="53"/>
        <v>0</v>
      </c>
      <c r="AQ245" s="312">
        <f>'To &amp; from Edu- trip % summary'!AF250</f>
        <v>0</v>
      </c>
      <c r="AR245" s="314">
        <f>'To &amp; from Edu- trip % summary'!AH250</f>
        <v>0</v>
      </c>
      <c r="AS245" s="260">
        <f t="shared" si="54"/>
        <v>0</v>
      </c>
      <c r="AT245" s="259">
        <f t="shared" si="55"/>
        <v>0</v>
      </c>
      <c r="AU245" s="261"/>
      <c r="AV245" s="248"/>
      <c r="AW245" s="248"/>
      <c r="AX245" s="248"/>
      <c r="AY245" s="248"/>
    </row>
    <row r="246" spans="1:51" x14ac:dyDescent="0.2">
      <c r="A246" s="248"/>
      <c r="B246" s="248"/>
      <c r="C246" s="248"/>
      <c r="D246" s="248"/>
      <c r="E246" s="248"/>
      <c r="F246" s="248"/>
      <c r="G246" s="248"/>
      <c r="H246" s="248"/>
      <c r="I246" s="248"/>
      <c r="J246" s="248"/>
      <c r="K246" s="248"/>
      <c r="L246" s="248"/>
      <c r="M246" s="248"/>
      <c r="N246" s="248"/>
      <c r="O246" s="248"/>
      <c r="P246" s="248"/>
      <c r="Q246" s="296"/>
      <c r="R246" s="256">
        <f>'To &amp; from Edu- trip % summary'!B251</f>
        <v>0</v>
      </c>
      <c r="S246" s="313">
        <f>'To &amp; from Edu- trip % summary'!D251</f>
        <v>0</v>
      </c>
      <c r="T246" s="257">
        <f>'Non-survey input values'!$B$31</f>
        <v>175.56</v>
      </c>
      <c r="U246" s="258">
        <f t="shared" si="42"/>
        <v>0</v>
      </c>
      <c r="V246" s="259">
        <f t="shared" si="43"/>
        <v>0</v>
      </c>
      <c r="W246" s="312">
        <f>'To &amp; from Edu- trip % summary'!G251</f>
        <v>0</v>
      </c>
      <c r="X246" s="314">
        <f>'To &amp; from Edu- trip % summary'!I251</f>
        <v>0</v>
      </c>
      <c r="Y246" s="260">
        <f t="shared" si="44"/>
        <v>0</v>
      </c>
      <c r="Z246" s="259">
        <f t="shared" si="45"/>
        <v>0</v>
      </c>
      <c r="AA246" s="312">
        <f>'To &amp; from Edu- trip % summary'!L251</f>
        <v>0</v>
      </c>
      <c r="AB246" s="314">
        <f>'To &amp; from Edu- trip % summary'!N251</f>
        <v>0</v>
      </c>
      <c r="AC246" s="260">
        <f t="shared" si="46"/>
        <v>0</v>
      </c>
      <c r="AD246" s="259">
        <f t="shared" si="47"/>
        <v>0</v>
      </c>
      <c r="AE246" s="312">
        <f>'To &amp; from Edu- trip % summary'!Q251</f>
        <v>0</v>
      </c>
      <c r="AF246" s="314">
        <f>'To &amp; from Edu- trip % summary'!S251</f>
        <v>0</v>
      </c>
      <c r="AG246" s="260">
        <f t="shared" si="48"/>
        <v>0</v>
      </c>
      <c r="AH246" s="259">
        <f t="shared" si="49"/>
        <v>0</v>
      </c>
      <c r="AI246" s="312">
        <f>'To &amp; from Edu- trip % summary'!V251</f>
        <v>0</v>
      </c>
      <c r="AJ246" s="314">
        <f>'To &amp; from Edu- trip % summary'!X251</f>
        <v>0</v>
      </c>
      <c r="AK246" s="260">
        <f t="shared" si="50"/>
        <v>0</v>
      </c>
      <c r="AL246" s="259">
        <f t="shared" si="51"/>
        <v>0</v>
      </c>
      <c r="AM246" s="312">
        <f>'To &amp; from Edu- trip % summary'!AA251</f>
        <v>0</v>
      </c>
      <c r="AN246" s="314">
        <f>'To &amp; from Edu- trip % summary'!AC251</f>
        <v>0</v>
      </c>
      <c r="AO246" s="260">
        <f t="shared" si="52"/>
        <v>0</v>
      </c>
      <c r="AP246" s="259">
        <f t="shared" si="53"/>
        <v>0</v>
      </c>
      <c r="AQ246" s="312">
        <f>'To &amp; from Edu- trip % summary'!AF251</f>
        <v>0</v>
      </c>
      <c r="AR246" s="314">
        <f>'To &amp; from Edu- trip % summary'!AH251</f>
        <v>0</v>
      </c>
      <c r="AS246" s="260">
        <f t="shared" si="54"/>
        <v>0</v>
      </c>
      <c r="AT246" s="259">
        <f t="shared" si="55"/>
        <v>0</v>
      </c>
      <c r="AU246" s="261"/>
      <c r="AV246" s="248"/>
      <c r="AW246" s="248"/>
      <c r="AX246" s="248"/>
      <c r="AY246" s="248"/>
    </row>
    <row r="247" spans="1:51" x14ac:dyDescent="0.2">
      <c r="A247" s="248"/>
      <c r="B247" s="248"/>
      <c r="C247" s="248"/>
      <c r="D247" s="248"/>
      <c r="E247" s="248"/>
      <c r="F247" s="248"/>
      <c r="G247" s="248"/>
      <c r="H247" s="248"/>
      <c r="I247" s="248"/>
      <c r="J247" s="248"/>
      <c r="K247" s="248"/>
      <c r="L247" s="248"/>
      <c r="M247" s="248"/>
      <c r="N247" s="248"/>
      <c r="O247" s="248"/>
      <c r="P247" s="248"/>
      <c r="Q247" s="296"/>
      <c r="R247" s="256">
        <f>'To &amp; from Edu- trip % summary'!B252</f>
        <v>0</v>
      </c>
      <c r="S247" s="313">
        <f>'To &amp; from Edu- trip % summary'!D252</f>
        <v>0</v>
      </c>
      <c r="T247" s="257">
        <f>'Non-survey input values'!$B$31</f>
        <v>175.56</v>
      </c>
      <c r="U247" s="258">
        <f t="shared" si="42"/>
        <v>0</v>
      </c>
      <c r="V247" s="259">
        <f t="shared" si="43"/>
        <v>0</v>
      </c>
      <c r="W247" s="312">
        <f>'To &amp; from Edu- trip % summary'!G252</f>
        <v>0</v>
      </c>
      <c r="X247" s="314">
        <f>'To &amp; from Edu- trip % summary'!I252</f>
        <v>0</v>
      </c>
      <c r="Y247" s="260">
        <f t="shared" si="44"/>
        <v>0</v>
      </c>
      <c r="Z247" s="259">
        <f t="shared" si="45"/>
        <v>0</v>
      </c>
      <c r="AA247" s="312">
        <f>'To &amp; from Edu- trip % summary'!L252</f>
        <v>0</v>
      </c>
      <c r="AB247" s="314">
        <f>'To &amp; from Edu- trip % summary'!N252</f>
        <v>0</v>
      </c>
      <c r="AC247" s="260">
        <f t="shared" si="46"/>
        <v>0</v>
      </c>
      <c r="AD247" s="259">
        <f t="shared" si="47"/>
        <v>0</v>
      </c>
      <c r="AE247" s="312">
        <f>'To &amp; from Edu- trip % summary'!Q252</f>
        <v>0</v>
      </c>
      <c r="AF247" s="314">
        <f>'To &amp; from Edu- trip % summary'!S252</f>
        <v>0</v>
      </c>
      <c r="AG247" s="260">
        <f t="shared" si="48"/>
        <v>0</v>
      </c>
      <c r="AH247" s="259">
        <f t="shared" si="49"/>
        <v>0</v>
      </c>
      <c r="AI247" s="312">
        <f>'To &amp; from Edu- trip % summary'!V252</f>
        <v>0</v>
      </c>
      <c r="AJ247" s="314">
        <f>'To &amp; from Edu- trip % summary'!X252</f>
        <v>0</v>
      </c>
      <c r="AK247" s="260">
        <f t="shared" si="50"/>
        <v>0</v>
      </c>
      <c r="AL247" s="259">
        <f t="shared" si="51"/>
        <v>0</v>
      </c>
      <c r="AM247" s="312">
        <f>'To &amp; from Edu- trip % summary'!AA252</f>
        <v>0</v>
      </c>
      <c r="AN247" s="314">
        <f>'To &amp; from Edu- trip % summary'!AC252</f>
        <v>0</v>
      </c>
      <c r="AO247" s="260">
        <f t="shared" si="52"/>
        <v>0</v>
      </c>
      <c r="AP247" s="259">
        <f t="shared" si="53"/>
        <v>0</v>
      </c>
      <c r="AQ247" s="312">
        <f>'To &amp; from Edu- trip % summary'!AF252</f>
        <v>0</v>
      </c>
      <c r="AR247" s="314">
        <f>'To &amp; from Edu- trip % summary'!AH252</f>
        <v>0</v>
      </c>
      <c r="AS247" s="260">
        <f t="shared" si="54"/>
        <v>0</v>
      </c>
      <c r="AT247" s="259">
        <f t="shared" si="55"/>
        <v>0</v>
      </c>
      <c r="AU247" s="261"/>
      <c r="AV247" s="248"/>
      <c r="AW247" s="248"/>
      <c r="AX247" s="248"/>
      <c r="AY247" s="248"/>
    </row>
    <row r="248" spans="1:51" x14ac:dyDescent="0.2">
      <c r="A248" s="248"/>
      <c r="B248" s="248"/>
      <c r="C248" s="248"/>
      <c r="D248" s="248"/>
      <c r="E248" s="248"/>
      <c r="F248" s="248"/>
      <c r="G248" s="248"/>
      <c r="H248" s="248"/>
      <c r="I248" s="248"/>
      <c r="J248" s="248"/>
      <c r="K248" s="248"/>
      <c r="L248" s="248"/>
      <c r="M248" s="248"/>
      <c r="N248" s="248"/>
      <c r="O248" s="248"/>
      <c r="P248" s="248"/>
      <c r="Q248" s="296"/>
      <c r="R248" s="256">
        <f>'To &amp; from Edu- trip % summary'!B253</f>
        <v>0</v>
      </c>
      <c r="S248" s="313">
        <f>'To &amp; from Edu- trip % summary'!D253</f>
        <v>0</v>
      </c>
      <c r="T248" s="257">
        <f>'Non-survey input values'!$B$31</f>
        <v>175.56</v>
      </c>
      <c r="U248" s="258">
        <f t="shared" si="42"/>
        <v>0</v>
      </c>
      <c r="V248" s="259">
        <f t="shared" si="43"/>
        <v>0</v>
      </c>
      <c r="W248" s="312">
        <f>'To &amp; from Edu- trip % summary'!G253</f>
        <v>0</v>
      </c>
      <c r="X248" s="314">
        <f>'To &amp; from Edu- trip % summary'!I253</f>
        <v>0</v>
      </c>
      <c r="Y248" s="260">
        <f t="shared" si="44"/>
        <v>0</v>
      </c>
      <c r="Z248" s="259">
        <f t="shared" si="45"/>
        <v>0</v>
      </c>
      <c r="AA248" s="312">
        <f>'To &amp; from Edu- trip % summary'!L253</f>
        <v>0</v>
      </c>
      <c r="AB248" s="314">
        <f>'To &amp; from Edu- trip % summary'!N253</f>
        <v>0</v>
      </c>
      <c r="AC248" s="260">
        <f t="shared" si="46"/>
        <v>0</v>
      </c>
      <c r="AD248" s="259">
        <f t="shared" si="47"/>
        <v>0</v>
      </c>
      <c r="AE248" s="312">
        <f>'To &amp; from Edu- trip % summary'!Q253</f>
        <v>0</v>
      </c>
      <c r="AF248" s="314">
        <f>'To &amp; from Edu- trip % summary'!S253</f>
        <v>0</v>
      </c>
      <c r="AG248" s="260">
        <f t="shared" si="48"/>
        <v>0</v>
      </c>
      <c r="AH248" s="259">
        <f t="shared" si="49"/>
        <v>0</v>
      </c>
      <c r="AI248" s="312">
        <f>'To &amp; from Edu- trip % summary'!V253</f>
        <v>0</v>
      </c>
      <c r="AJ248" s="314">
        <f>'To &amp; from Edu- trip % summary'!X253</f>
        <v>0</v>
      </c>
      <c r="AK248" s="260">
        <f t="shared" si="50"/>
        <v>0</v>
      </c>
      <c r="AL248" s="259">
        <f t="shared" si="51"/>
        <v>0</v>
      </c>
      <c r="AM248" s="312">
        <f>'To &amp; from Edu- trip % summary'!AA253</f>
        <v>0</v>
      </c>
      <c r="AN248" s="314">
        <f>'To &amp; from Edu- trip % summary'!AC253</f>
        <v>0</v>
      </c>
      <c r="AO248" s="260">
        <f t="shared" si="52"/>
        <v>0</v>
      </c>
      <c r="AP248" s="259">
        <f t="shared" si="53"/>
        <v>0</v>
      </c>
      <c r="AQ248" s="312">
        <f>'To &amp; from Edu- trip % summary'!AF253</f>
        <v>0</v>
      </c>
      <c r="AR248" s="314">
        <f>'To &amp; from Edu- trip % summary'!AH253</f>
        <v>0</v>
      </c>
      <c r="AS248" s="260">
        <f t="shared" si="54"/>
        <v>0</v>
      </c>
      <c r="AT248" s="259">
        <f t="shared" si="55"/>
        <v>0</v>
      </c>
      <c r="AU248" s="261"/>
      <c r="AV248" s="248"/>
      <c r="AW248" s="248"/>
      <c r="AX248" s="248"/>
      <c r="AY248" s="248"/>
    </row>
    <row r="249" spans="1:51" x14ac:dyDescent="0.2">
      <c r="A249" s="248"/>
      <c r="B249" s="248"/>
      <c r="C249" s="248"/>
      <c r="D249" s="248"/>
      <c r="E249" s="248"/>
      <c r="F249" s="248"/>
      <c r="G249" s="248"/>
      <c r="H249" s="248"/>
      <c r="I249" s="248"/>
      <c r="J249" s="248"/>
      <c r="K249" s="248"/>
      <c r="L249" s="248"/>
      <c r="M249" s="248"/>
      <c r="N249" s="248"/>
      <c r="O249" s="248"/>
      <c r="P249" s="248"/>
      <c r="Q249" s="296"/>
      <c r="R249" s="256">
        <f>'To &amp; from Edu- trip % summary'!B254</f>
        <v>0</v>
      </c>
      <c r="S249" s="313">
        <f>'To &amp; from Edu- trip % summary'!D254</f>
        <v>0</v>
      </c>
      <c r="T249" s="257">
        <f>'Non-survey input values'!$B$31</f>
        <v>175.56</v>
      </c>
      <c r="U249" s="258">
        <f t="shared" si="42"/>
        <v>0</v>
      </c>
      <c r="V249" s="259">
        <f t="shared" si="43"/>
        <v>0</v>
      </c>
      <c r="W249" s="312">
        <f>'To &amp; from Edu- trip % summary'!G254</f>
        <v>0</v>
      </c>
      <c r="X249" s="314">
        <f>'To &amp; from Edu- trip % summary'!I254</f>
        <v>0</v>
      </c>
      <c r="Y249" s="260">
        <f t="shared" si="44"/>
        <v>0</v>
      </c>
      <c r="Z249" s="259">
        <f t="shared" si="45"/>
        <v>0</v>
      </c>
      <c r="AA249" s="312">
        <f>'To &amp; from Edu- trip % summary'!L254</f>
        <v>0</v>
      </c>
      <c r="AB249" s="314">
        <f>'To &amp; from Edu- trip % summary'!N254</f>
        <v>0</v>
      </c>
      <c r="AC249" s="260">
        <f t="shared" si="46"/>
        <v>0</v>
      </c>
      <c r="AD249" s="259">
        <f t="shared" si="47"/>
        <v>0</v>
      </c>
      <c r="AE249" s="312">
        <f>'To &amp; from Edu- trip % summary'!Q254</f>
        <v>0</v>
      </c>
      <c r="AF249" s="314">
        <f>'To &amp; from Edu- trip % summary'!S254</f>
        <v>0</v>
      </c>
      <c r="AG249" s="260">
        <f t="shared" si="48"/>
        <v>0</v>
      </c>
      <c r="AH249" s="259">
        <f t="shared" si="49"/>
        <v>0</v>
      </c>
      <c r="AI249" s="312">
        <f>'To &amp; from Edu- trip % summary'!V254</f>
        <v>0</v>
      </c>
      <c r="AJ249" s="314">
        <f>'To &amp; from Edu- trip % summary'!X254</f>
        <v>0</v>
      </c>
      <c r="AK249" s="260">
        <f t="shared" si="50"/>
        <v>0</v>
      </c>
      <c r="AL249" s="259">
        <f t="shared" si="51"/>
        <v>0</v>
      </c>
      <c r="AM249" s="312">
        <f>'To &amp; from Edu- trip % summary'!AA254</f>
        <v>0</v>
      </c>
      <c r="AN249" s="314">
        <f>'To &amp; from Edu- trip % summary'!AC254</f>
        <v>0</v>
      </c>
      <c r="AO249" s="260">
        <f t="shared" si="52"/>
        <v>0</v>
      </c>
      <c r="AP249" s="259">
        <f t="shared" si="53"/>
        <v>0</v>
      </c>
      <c r="AQ249" s="312">
        <f>'To &amp; from Edu- trip % summary'!AF254</f>
        <v>0</v>
      </c>
      <c r="AR249" s="314">
        <f>'To &amp; from Edu- trip % summary'!AH254</f>
        <v>0</v>
      </c>
      <c r="AS249" s="260">
        <f t="shared" si="54"/>
        <v>0</v>
      </c>
      <c r="AT249" s="259">
        <f t="shared" si="55"/>
        <v>0</v>
      </c>
      <c r="AU249" s="261"/>
      <c r="AV249" s="248"/>
      <c r="AW249" s="248"/>
      <c r="AX249" s="248"/>
      <c r="AY249" s="248"/>
    </row>
    <row r="250" spans="1:51" x14ac:dyDescent="0.2">
      <c r="A250" s="248"/>
      <c r="B250" s="248"/>
      <c r="C250" s="248"/>
      <c r="D250" s="248"/>
      <c r="E250" s="248"/>
      <c r="F250" s="248"/>
      <c r="G250" s="248"/>
      <c r="H250" s="248"/>
      <c r="I250" s="248"/>
      <c r="J250" s="248"/>
      <c r="K250" s="248"/>
      <c r="L250" s="248"/>
      <c r="M250" s="248"/>
      <c r="N250" s="248"/>
      <c r="O250" s="248"/>
      <c r="P250" s="248"/>
      <c r="Q250" s="296"/>
      <c r="R250" s="256">
        <f>'To &amp; from Edu- trip % summary'!B255</f>
        <v>0</v>
      </c>
      <c r="S250" s="313">
        <f>'To &amp; from Edu- trip % summary'!D255</f>
        <v>0</v>
      </c>
      <c r="T250" s="257">
        <f>'Non-survey input values'!$B$31</f>
        <v>175.56</v>
      </c>
      <c r="U250" s="258">
        <f t="shared" si="42"/>
        <v>0</v>
      </c>
      <c r="V250" s="259">
        <f t="shared" si="43"/>
        <v>0</v>
      </c>
      <c r="W250" s="312">
        <f>'To &amp; from Edu- trip % summary'!G255</f>
        <v>0</v>
      </c>
      <c r="X250" s="314">
        <f>'To &amp; from Edu- trip % summary'!I255</f>
        <v>0</v>
      </c>
      <c r="Y250" s="260">
        <f t="shared" si="44"/>
        <v>0</v>
      </c>
      <c r="Z250" s="259">
        <f t="shared" si="45"/>
        <v>0</v>
      </c>
      <c r="AA250" s="312">
        <f>'To &amp; from Edu- trip % summary'!L255</f>
        <v>0</v>
      </c>
      <c r="AB250" s="314">
        <f>'To &amp; from Edu- trip % summary'!N255</f>
        <v>0</v>
      </c>
      <c r="AC250" s="260">
        <f t="shared" si="46"/>
        <v>0</v>
      </c>
      <c r="AD250" s="259">
        <f t="shared" si="47"/>
        <v>0</v>
      </c>
      <c r="AE250" s="312">
        <f>'To &amp; from Edu- trip % summary'!Q255</f>
        <v>0</v>
      </c>
      <c r="AF250" s="314">
        <f>'To &amp; from Edu- trip % summary'!S255</f>
        <v>0</v>
      </c>
      <c r="AG250" s="260">
        <f t="shared" si="48"/>
        <v>0</v>
      </c>
      <c r="AH250" s="259">
        <f t="shared" si="49"/>
        <v>0</v>
      </c>
      <c r="AI250" s="312">
        <f>'To &amp; from Edu- trip % summary'!V255</f>
        <v>0</v>
      </c>
      <c r="AJ250" s="314">
        <f>'To &amp; from Edu- trip % summary'!X255</f>
        <v>0</v>
      </c>
      <c r="AK250" s="260">
        <f t="shared" si="50"/>
        <v>0</v>
      </c>
      <c r="AL250" s="259">
        <f t="shared" si="51"/>
        <v>0</v>
      </c>
      <c r="AM250" s="312">
        <f>'To &amp; from Edu- trip % summary'!AA255</f>
        <v>0</v>
      </c>
      <c r="AN250" s="314">
        <f>'To &amp; from Edu- trip % summary'!AC255</f>
        <v>0</v>
      </c>
      <c r="AO250" s="260">
        <f t="shared" si="52"/>
        <v>0</v>
      </c>
      <c r="AP250" s="259">
        <f t="shared" si="53"/>
        <v>0</v>
      </c>
      <c r="AQ250" s="312">
        <f>'To &amp; from Edu- trip % summary'!AF255</f>
        <v>0</v>
      </c>
      <c r="AR250" s="314">
        <f>'To &amp; from Edu- trip % summary'!AH255</f>
        <v>0</v>
      </c>
      <c r="AS250" s="260">
        <f t="shared" si="54"/>
        <v>0</v>
      </c>
      <c r="AT250" s="259">
        <f t="shared" si="55"/>
        <v>0</v>
      </c>
      <c r="AU250" s="261"/>
      <c r="AV250" s="248"/>
      <c r="AW250" s="248"/>
      <c r="AX250" s="248"/>
      <c r="AY250" s="248"/>
    </row>
    <row r="251" spans="1:51" x14ac:dyDescent="0.2">
      <c r="A251" s="248"/>
      <c r="B251" s="248"/>
      <c r="C251" s="248"/>
      <c r="D251" s="248"/>
      <c r="E251" s="248"/>
      <c r="F251" s="248"/>
      <c r="G251" s="248"/>
      <c r="H251" s="248"/>
      <c r="I251" s="248"/>
      <c r="J251" s="248"/>
      <c r="K251" s="248"/>
      <c r="L251" s="248"/>
      <c r="M251" s="248"/>
      <c r="N251" s="248"/>
      <c r="O251" s="248"/>
      <c r="P251" s="248"/>
      <c r="Q251" s="296"/>
      <c r="R251" s="256">
        <f>'To &amp; from Edu- trip % summary'!B256</f>
        <v>0</v>
      </c>
      <c r="S251" s="313">
        <f>'To &amp; from Edu- trip % summary'!D256</f>
        <v>0</v>
      </c>
      <c r="T251" s="257">
        <f>'Non-survey input values'!$B$31</f>
        <v>175.56</v>
      </c>
      <c r="U251" s="258">
        <f t="shared" si="42"/>
        <v>0</v>
      </c>
      <c r="V251" s="259">
        <f t="shared" si="43"/>
        <v>0</v>
      </c>
      <c r="W251" s="312">
        <f>'To &amp; from Edu- trip % summary'!G256</f>
        <v>0</v>
      </c>
      <c r="X251" s="314">
        <f>'To &amp; from Edu- trip % summary'!I256</f>
        <v>0</v>
      </c>
      <c r="Y251" s="260">
        <f t="shared" si="44"/>
        <v>0</v>
      </c>
      <c r="Z251" s="259">
        <f t="shared" si="45"/>
        <v>0</v>
      </c>
      <c r="AA251" s="312">
        <f>'To &amp; from Edu- trip % summary'!L256</f>
        <v>0</v>
      </c>
      <c r="AB251" s="314">
        <f>'To &amp; from Edu- trip % summary'!N256</f>
        <v>0</v>
      </c>
      <c r="AC251" s="260">
        <f t="shared" si="46"/>
        <v>0</v>
      </c>
      <c r="AD251" s="259">
        <f t="shared" si="47"/>
        <v>0</v>
      </c>
      <c r="AE251" s="312">
        <f>'To &amp; from Edu- trip % summary'!Q256</f>
        <v>0</v>
      </c>
      <c r="AF251" s="314">
        <f>'To &amp; from Edu- trip % summary'!S256</f>
        <v>0</v>
      </c>
      <c r="AG251" s="260">
        <f t="shared" si="48"/>
        <v>0</v>
      </c>
      <c r="AH251" s="259">
        <f t="shared" si="49"/>
        <v>0</v>
      </c>
      <c r="AI251" s="312">
        <f>'To &amp; from Edu- trip % summary'!V256</f>
        <v>0</v>
      </c>
      <c r="AJ251" s="314">
        <f>'To &amp; from Edu- trip % summary'!X256</f>
        <v>0</v>
      </c>
      <c r="AK251" s="260">
        <f t="shared" si="50"/>
        <v>0</v>
      </c>
      <c r="AL251" s="259">
        <f t="shared" si="51"/>
        <v>0</v>
      </c>
      <c r="AM251" s="312">
        <f>'To &amp; from Edu- trip % summary'!AA256</f>
        <v>0</v>
      </c>
      <c r="AN251" s="314">
        <f>'To &amp; from Edu- trip % summary'!AC256</f>
        <v>0</v>
      </c>
      <c r="AO251" s="260">
        <f t="shared" si="52"/>
        <v>0</v>
      </c>
      <c r="AP251" s="259">
        <f t="shared" si="53"/>
        <v>0</v>
      </c>
      <c r="AQ251" s="312">
        <f>'To &amp; from Edu- trip % summary'!AF256</f>
        <v>0</v>
      </c>
      <c r="AR251" s="314">
        <f>'To &amp; from Edu- trip % summary'!AH256</f>
        <v>0</v>
      </c>
      <c r="AS251" s="260">
        <f t="shared" si="54"/>
        <v>0</v>
      </c>
      <c r="AT251" s="259">
        <f t="shared" si="55"/>
        <v>0</v>
      </c>
      <c r="AU251" s="261"/>
      <c r="AV251" s="248"/>
      <c r="AW251" s="248"/>
      <c r="AX251" s="248"/>
      <c r="AY251" s="248"/>
    </row>
    <row r="252" spans="1:51" x14ac:dyDescent="0.2">
      <c r="A252" s="248"/>
      <c r="B252" s="248"/>
      <c r="C252" s="248"/>
      <c r="D252" s="248"/>
      <c r="E252" s="248"/>
      <c r="F252" s="248"/>
      <c r="G252" s="248"/>
      <c r="H252" s="248"/>
      <c r="I252" s="248"/>
      <c r="J252" s="248"/>
      <c r="K252" s="248"/>
      <c r="L252" s="248"/>
      <c r="M252" s="248"/>
      <c r="N252" s="248"/>
      <c r="O252" s="248"/>
      <c r="P252" s="248"/>
      <c r="Q252" s="296"/>
      <c r="R252" s="256">
        <f>'To &amp; from Edu- trip % summary'!B257</f>
        <v>0</v>
      </c>
      <c r="S252" s="313">
        <f>'To &amp; from Edu- trip % summary'!D257</f>
        <v>0</v>
      </c>
      <c r="T252" s="257">
        <f>'Non-survey input values'!$B$31</f>
        <v>175.56</v>
      </c>
      <c r="U252" s="258">
        <f t="shared" si="42"/>
        <v>0</v>
      </c>
      <c r="V252" s="259">
        <f t="shared" si="43"/>
        <v>0</v>
      </c>
      <c r="W252" s="312">
        <f>'To &amp; from Edu- trip % summary'!G257</f>
        <v>0</v>
      </c>
      <c r="X252" s="314">
        <f>'To &amp; from Edu- trip % summary'!I257</f>
        <v>0</v>
      </c>
      <c r="Y252" s="260">
        <f t="shared" si="44"/>
        <v>0</v>
      </c>
      <c r="Z252" s="259">
        <f t="shared" si="45"/>
        <v>0</v>
      </c>
      <c r="AA252" s="312">
        <f>'To &amp; from Edu- trip % summary'!L257</f>
        <v>0</v>
      </c>
      <c r="AB252" s="314">
        <f>'To &amp; from Edu- trip % summary'!N257</f>
        <v>0</v>
      </c>
      <c r="AC252" s="260">
        <f t="shared" si="46"/>
        <v>0</v>
      </c>
      <c r="AD252" s="259">
        <f t="shared" si="47"/>
        <v>0</v>
      </c>
      <c r="AE252" s="312">
        <f>'To &amp; from Edu- trip % summary'!Q257</f>
        <v>0</v>
      </c>
      <c r="AF252" s="314">
        <f>'To &amp; from Edu- trip % summary'!S257</f>
        <v>0</v>
      </c>
      <c r="AG252" s="260">
        <f t="shared" si="48"/>
        <v>0</v>
      </c>
      <c r="AH252" s="259">
        <f t="shared" si="49"/>
        <v>0</v>
      </c>
      <c r="AI252" s="312">
        <f>'To &amp; from Edu- trip % summary'!V257</f>
        <v>0</v>
      </c>
      <c r="AJ252" s="314">
        <f>'To &amp; from Edu- trip % summary'!X257</f>
        <v>0</v>
      </c>
      <c r="AK252" s="260">
        <f t="shared" si="50"/>
        <v>0</v>
      </c>
      <c r="AL252" s="259">
        <f t="shared" si="51"/>
        <v>0</v>
      </c>
      <c r="AM252" s="312">
        <f>'To &amp; from Edu- trip % summary'!AA257</f>
        <v>0</v>
      </c>
      <c r="AN252" s="314">
        <f>'To &amp; from Edu- trip % summary'!AC257</f>
        <v>0</v>
      </c>
      <c r="AO252" s="260">
        <f t="shared" si="52"/>
        <v>0</v>
      </c>
      <c r="AP252" s="259">
        <f t="shared" si="53"/>
        <v>0</v>
      </c>
      <c r="AQ252" s="312">
        <f>'To &amp; from Edu- trip % summary'!AF257</f>
        <v>0</v>
      </c>
      <c r="AR252" s="314">
        <f>'To &amp; from Edu- trip % summary'!AH257</f>
        <v>0</v>
      </c>
      <c r="AS252" s="260">
        <f t="shared" si="54"/>
        <v>0</v>
      </c>
      <c r="AT252" s="259">
        <f t="shared" si="55"/>
        <v>0</v>
      </c>
      <c r="AU252" s="261"/>
      <c r="AV252" s="248"/>
      <c r="AW252" s="248"/>
      <c r="AX252" s="248"/>
      <c r="AY252" s="248"/>
    </row>
    <row r="253" spans="1:51" x14ac:dyDescent="0.2">
      <c r="A253" s="248"/>
      <c r="B253" s="248"/>
      <c r="C253" s="248"/>
      <c r="D253" s="248"/>
      <c r="E253" s="248"/>
      <c r="F253" s="248"/>
      <c r="G253" s="248"/>
      <c r="H253" s="248"/>
      <c r="I253" s="248"/>
      <c r="J253" s="248"/>
      <c r="K253" s="248"/>
      <c r="L253" s="248"/>
      <c r="M253" s="248"/>
      <c r="N253" s="248"/>
      <c r="O253" s="248"/>
      <c r="P253" s="248"/>
      <c r="Q253" s="296"/>
      <c r="R253" s="256">
        <f>'To &amp; from Edu- trip % summary'!B258</f>
        <v>0</v>
      </c>
      <c r="S253" s="313">
        <f>'To &amp; from Edu- trip % summary'!D258</f>
        <v>0</v>
      </c>
      <c r="T253" s="257">
        <f>'Non-survey input values'!$B$31</f>
        <v>175.56</v>
      </c>
      <c r="U253" s="258">
        <f t="shared" si="42"/>
        <v>0</v>
      </c>
      <c r="V253" s="259">
        <f t="shared" si="43"/>
        <v>0</v>
      </c>
      <c r="W253" s="312">
        <f>'To &amp; from Edu- trip % summary'!G258</f>
        <v>0</v>
      </c>
      <c r="X253" s="314">
        <f>'To &amp; from Edu- trip % summary'!I258</f>
        <v>0</v>
      </c>
      <c r="Y253" s="260">
        <f t="shared" si="44"/>
        <v>0</v>
      </c>
      <c r="Z253" s="259">
        <f t="shared" si="45"/>
        <v>0</v>
      </c>
      <c r="AA253" s="312">
        <f>'To &amp; from Edu- trip % summary'!L258</f>
        <v>0</v>
      </c>
      <c r="AB253" s="314">
        <f>'To &amp; from Edu- trip % summary'!N258</f>
        <v>0</v>
      </c>
      <c r="AC253" s="260">
        <f t="shared" si="46"/>
        <v>0</v>
      </c>
      <c r="AD253" s="259">
        <f t="shared" si="47"/>
        <v>0</v>
      </c>
      <c r="AE253" s="312">
        <f>'To &amp; from Edu- trip % summary'!Q258</f>
        <v>0</v>
      </c>
      <c r="AF253" s="314">
        <f>'To &amp; from Edu- trip % summary'!S258</f>
        <v>0</v>
      </c>
      <c r="AG253" s="260">
        <f t="shared" si="48"/>
        <v>0</v>
      </c>
      <c r="AH253" s="259">
        <f t="shared" si="49"/>
        <v>0</v>
      </c>
      <c r="AI253" s="312">
        <f>'To &amp; from Edu- trip % summary'!V258</f>
        <v>0</v>
      </c>
      <c r="AJ253" s="314">
        <f>'To &amp; from Edu- trip % summary'!X258</f>
        <v>0</v>
      </c>
      <c r="AK253" s="260">
        <f t="shared" si="50"/>
        <v>0</v>
      </c>
      <c r="AL253" s="259">
        <f t="shared" si="51"/>
        <v>0</v>
      </c>
      <c r="AM253" s="312">
        <f>'To &amp; from Edu- trip % summary'!AA258</f>
        <v>0</v>
      </c>
      <c r="AN253" s="314">
        <f>'To &amp; from Edu- trip % summary'!AC258</f>
        <v>0</v>
      </c>
      <c r="AO253" s="260">
        <f t="shared" si="52"/>
        <v>0</v>
      </c>
      <c r="AP253" s="259">
        <f t="shared" si="53"/>
        <v>0</v>
      </c>
      <c r="AQ253" s="312">
        <f>'To &amp; from Edu- trip % summary'!AF258</f>
        <v>0</v>
      </c>
      <c r="AR253" s="314">
        <f>'To &amp; from Edu- trip % summary'!AH258</f>
        <v>0</v>
      </c>
      <c r="AS253" s="260">
        <f t="shared" si="54"/>
        <v>0</v>
      </c>
      <c r="AT253" s="259">
        <f t="shared" si="55"/>
        <v>0</v>
      </c>
      <c r="AU253" s="261"/>
      <c r="AV253" s="248"/>
      <c r="AW253" s="248"/>
      <c r="AX253" s="248"/>
      <c r="AY253" s="248"/>
    </row>
    <row r="254" spans="1:51" x14ac:dyDescent="0.2">
      <c r="A254" s="248"/>
      <c r="B254" s="248"/>
      <c r="C254" s="248"/>
      <c r="D254" s="248"/>
      <c r="E254" s="248"/>
      <c r="F254" s="248"/>
      <c r="G254" s="248"/>
      <c r="H254" s="248"/>
      <c r="I254" s="248"/>
      <c r="J254" s="248"/>
      <c r="K254" s="248"/>
      <c r="L254" s="248"/>
      <c r="M254" s="248"/>
      <c r="N254" s="248"/>
      <c r="O254" s="248"/>
      <c r="P254" s="248"/>
      <c r="Q254" s="296"/>
      <c r="R254" s="256">
        <f>'To &amp; from Edu- trip % summary'!B259</f>
        <v>0</v>
      </c>
      <c r="S254" s="313">
        <f>'To &amp; from Edu- trip % summary'!D259</f>
        <v>0</v>
      </c>
      <c r="T254" s="257">
        <f>'Non-survey input values'!$B$31</f>
        <v>175.56</v>
      </c>
      <c r="U254" s="258">
        <f t="shared" si="42"/>
        <v>0</v>
      </c>
      <c r="V254" s="259">
        <f t="shared" si="43"/>
        <v>0</v>
      </c>
      <c r="W254" s="312">
        <f>'To &amp; from Edu- trip % summary'!G259</f>
        <v>0</v>
      </c>
      <c r="X254" s="314">
        <f>'To &amp; from Edu- trip % summary'!I259</f>
        <v>0</v>
      </c>
      <c r="Y254" s="260">
        <f t="shared" si="44"/>
        <v>0</v>
      </c>
      <c r="Z254" s="259">
        <f t="shared" si="45"/>
        <v>0</v>
      </c>
      <c r="AA254" s="312">
        <f>'To &amp; from Edu- trip % summary'!L259</f>
        <v>0</v>
      </c>
      <c r="AB254" s="314">
        <f>'To &amp; from Edu- trip % summary'!N259</f>
        <v>0</v>
      </c>
      <c r="AC254" s="260">
        <f t="shared" si="46"/>
        <v>0</v>
      </c>
      <c r="AD254" s="259">
        <f t="shared" si="47"/>
        <v>0</v>
      </c>
      <c r="AE254" s="312">
        <f>'To &amp; from Edu- trip % summary'!Q259</f>
        <v>0</v>
      </c>
      <c r="AF254" s="314">
        <f>'To &amp; from Edu- trip % summary'!S259</f>
        <v>0</v>
      </c>
      <c r="AG254" s="260">
        <f t="shared" si="48"/>
        <v>0</v>
      </c>
      <c r="AH254" s="259">
        <f t="shared" si="49"/>
        <v>0</v>
      </c>
      <c r="AI254" s="312">
        <f>'To &amp; from Edu- trip % summary'!V259</f>
        <v>0</v>
      </c>
      <c r="AJ254" s="314">
        <f>'To &amp; from Edu- trip % summary'!X259</f>
        <v>0</v>
      </c>
      <c r="AK254" s="260">
        <f t="shared" si="50"/>
        <v>0</v>
      </c>
      <c r="AL254" s="259">
        <f t="shared" si="51"/>
        <v>0</v>
      </c>
      <c r="AM254" s="312">
        <f>'To &amp; from Edu- trip % summary'!AA259</f>
        <v>0</v>
      </c>
      <c r="AN254" s="314">
        <f>'To &amp; from Edu- trip % summary'!AC259</f>
        <v>0</v>
      </c>
      <c r="AO254" s="260">
        <f t="shared" si="52"/>
        <v>0</v>
      </c>
      <c r="AP254" s="259">
        <f t="shared" si="53"/>
        <v>0</v>
      </c>
      <c r="AQ254" s="312">
        <f>'To &amp; from Edu- trip % summary'!AF259</f>
        <v>0</v>
      </c>
      <c r="AR254" s="314">
        <f>'To &amp; from Edu- trip % summary'!AH259</f>
        <v>0</v>
      </c>
      <c r="AS254" s="260">
        <f t="shared" si="54"/>
        <v>0</v>
      </c>
      <c r="AT254" s="259">
        <f t="shared" si="55"/>
        <v>0</v>
      </c>
      <c r="AU254" s="261"/>
      <c r="AV254" s="248"/>
      <c r="AW254" s="248"/>
      <c r="AX254" s="248"/>
      <c r="AY254" s="248"/>
    </row>
    <row r="255" spans="1:51" x14ac:dyDescent="0.2">
      <c r="A255" s="248"/>
      <c r="B255" s="248"/>
      <c r="C255" s="248"/>
      <c r="D255" s="248"/>
      <c r="E255" s="248"/>
      <c r="F255" s="248"/>
      <c r="G255" s="248"/>
      <c r="H255" s="248"/>
      <c r="I255" s="248"/>
      <c r="J255" s="248"/>
      <c r="K255" s="248"/>
      <c r="L255" s="248"/>
      <c r="M255" s="248"/>
      <c r="N255" s="248"/>
      <c r="O255" s="248"/>
      <c r="P255" s="248"/>
      <c r="Q255" s="296"/>
      <c r="R255" s="256">
        <f>'To &amp; from Edu- trip % summary'!B260</f>
        <v>0</v>
      </c>
      <c r="S255" s="313">
        <f>'To &amp; from Edu- trip % summary'!D260</f>
        <v>0</v>
      </c>
      <c r="T255" s="257">
        <f>'Non-survey input values'!$B$31</f>
        <v>175.56</v>
      </c>
      <c r="U255" s="258">
        <f t="shared" si="42"/>
        <v>0</v>
      </c>
      <c r="V255" s="259">
        <f t="shared" si="43"/>
        <v>0</v>
      </c>
      <c r="W255" s="312">
        <f>'To &amp; from Edu- trip % summary'!G260</f>
        <v>0</v>
      </c>
      <c r="X255" s="314">
        <f>'To &amp; from Edu- trip % summary'!I260</f>
        <v>0</v>
      </c>
      <c r="Y255" s="260">
        <f t="shared" si="44"/>
        <v>0</v>
      </c>
      <c r="Z255" s="259">
        <f t="shared" si="45"/>
        <v>0</v>
      </c>
      <c r="AA255" s="312">
        <f>'To &amp; from Edu- trip % summary'!L260</f>
        <v>0</v>
      </c>
      <c r="AB255" s="314">
        <f>'To &amp; from Edu- trip % summary'!N260</f>
        <v>0</v>
      </c>
      <c r="AC255" s="260">
        <f t="shared" si="46"/>
        <v>0</v>
      </c>
      <c r="AD255" s="259">
        <f t="shared" si="47"/>
        <v>0</v>
      </c>
      <c r="AE255" s="312">
        <f>'To &amp; from Edu- trip % summary'!Q260</f>
        <v>0</v>
      </c>
      <c r="AF255" s="314">
        <f>'To &amp; from Edu- trip % summary'!S260</f>
        <v>0</v>
      </c>
      <c r="AG255" s="260">
        <f t="shared" si="48"/>
        <v>0</v>
      </c>
      <c r="AH255" s="259">
        <f t="shared" si="49"/>
        <v>0</v>
      </c>
      <c r="AI255" s="312">
        <f>'To &amp; from Edu- trip % summary'!V260</f>
        <v>0</v>
      </c>
      <c r="AJ255" s="314">
        <f>'To &amp; from Edu- trip % summary'!X260</f>
        <v>0</v>
      </c>
      <c r="AK255" s="260">
        <f t="shared" si="50"/>
        <v>0</v>
      </c>
      <c r="AL255" s="259">
        <f t="shared" si="51"/>
        <v>0</v>
      </c>
      <c r="AM255" s="312">
        <f>'To &amp; from Edu- trip % summary'!AA260</f>
        <v>0</v>
      </c>
      <c r="AN255" s="314">
        <f>'To &amp; from Edu- trip % summary'!AC260</f>
        <v>0</v>
      </c>
      <c r="AO255" s="260">
        <f t="shared" si="52"/>
        <v>0</v>
      </c>
      <c r="AP255" s="259">
        <f t="shared" si="53"/>
        <v>0</v>
      </c>
      <c r="AQ255" s="312">
        <f>'To &amp; from Edu- trip % summary'!AF260</f>
        <v>0</v>
      </c>
      <c r="AR255" s="314">
        <f>'To &amp; from Edu- trip % summary'!AH260</f>
        <v>0</v>
      </c>
      <c r="AS255" s="260">
        <f t="shared" si="54"/>
        <v>0</v>
      </c>
      <c r="AT255" s="259">
        <f t="shared" si="55"/>
        <v>0</v>
      </c>
      <c r="AU255" s="261"/>
      <c r="AV255" s="248"/>
      <c r="AW255" s="248"/>
      <c r="AX255" s="248"/>
      <c r="AY255" s="248"/>
    </row>
    <row r="256" spans="1:51" x14ac:dyDescent="0.2">
      <c r="A256" s="248"/>
      <c r="B256" s="248"/>
      <c r="C256" s="248"/>
      <c r="D256" s="248"/>
      <c r="E256" s="248"/>
      <c r="F256" s="248"/>
      <c r="G256" s="248"/>
      <c r="H256" s="248"/>
      <c r="I256" s="248"/>
      <c r="J256" s="248"/>
      <c r="K256" s="248"/>
      <c r="L256" s="248"/>
      <c r="M256" s="248"/>
      <c r="N256" s="248"/>
      <c r="O256" s="248"/>
      <c r="P256" s="248"/>
      <c r="Q256" s="296"/>
      <c r="R256" s="256">
        <f>'To &amp; from Edu- trip % summary'!B261</f>
        <v>0</v>
      </c>
      <c r="S256" s="313">
        <f>'To &amp; from Edu- trip % summary'!D261</f>
        <v>0</v>
      </c>
      <c r="T256" s="257">
        <f>'Non-survey input values'!$B$31</f>
        <v>175.56</v>
      </c>
      <c r="U256" s="258">
        <f t="shared" si="42"/>
        <v>0</v>
      </c>
      <c r="V256" s="259">
        <f t="shared" si="43"/>
        <v>0</v>
      </c>
      <c r="W256" s="312">
        <f>'To &amp; from Edu- trip % summary'!G261</f>
        <v>0</v>
      </c>
      <c r="X256" s="314">
        <f>'To &amp; from Edu- trip % summary'!I261</f>
        <v>0</v>
      </c>
      <c r="Y256" s="260">
        <f t="shared" si="44"/>
        <v>0</v>
      </c>
      <c r="Z256" s="259">
        <f t="shared" si="45"/>
        <v>0</v>
      </c>
      <c r="AA256" s="312">
        <f>'To &amp; from Edu- trip % summary'!L261</f>
        <v>0</v>
      </c>
      <c r="AB256" s="314">
        <f>'To &amp; from Edu- trip % summary'!N261</f>
        <v>0</v>
      </c>
      <c r="AC256" s="260">
        <f t="shared" si="46"/>
        <v>0</v>
      </c>
      <c r="AD256" s="259">
        <f t="shared" si="47"/>
        <v>0</v>
      </c>
      <c r="AE256" s="312">
        <f>'To &amp; from Edu- trip % summary'!Q261</f>
        <v>0</v>
      </c>
      <c r="AF256" s="314">
        <f>'To &amp; from Edu- trip % summary'!S261</f>
        <v>0</v>
      </c>
      <c r="AG256" s="260">
        <f t="shared" si="48"/>
        <v>0</v>
      </c>
      <c r="AH256" s="259">
        <f t="shared" si="49"/>
        <v>0</v>
      </c>
      <c r="AI256" s="312">
        <f>'To &amp; from Edu- trip % summary'!V261</f>
        <v>0</v>
      </c>
      <c r="AJ256" s="314">
        <f>'To &amp; from Edu- trip % summary'!X261</f>
        <v>0</v>
      </c>
      <c r="AK256" s="260">
        <f t="shared" si="50"/>
        <v>0</v>
      </c>
      <c r="AL256" s="259">
        <f t="shared" si="51"/>
        <v>0</v>
      </c>
      <c r="AM256" s="312">
        <f>'To &amp; from Edu- trip % summary'!AA261</f>
        <v>0</v>
      </c>
      <c r="AN256" s="314">
        <f>'To &amp; from Edu- trip % summary'!AC261</f>
        <v>0</v>
      </c>
      <c r="AO256" s="260">
        <f t="shared" si="52"/>
        <v>0</v>
      </c>
      <c r="AP256" s="259">
        <f t="shared" si="53"/>
        <v>0</v>
      </c>
      <c r="AQ256" s="312">
        <f>'To &amp; from Edu- trip % summary'!AF261</f>
        <v>0</v>
      </c>
      <c r="AR256" s="314">
        <f>'To &amp; from Edu- trip % summary'!AH261</f>
        <v>0</v>
      </c>
      <c r="AS256" s="260">
        <f t="shared" si="54"/>
        <v>0</v>
      </c>
      <c r="AT256" s="259">
        <f t="shared" si="55"/>
        <v>0</v>
      </c>
      <c r="AU256" s="261"/>
      <c r="AV256" s="248"/>
      <c r="AW256" s="248"/>
      <c r="AX256" s="248"/>
      <c r="AY256" s="248"/>
    </row>
    <row r="257" spans="1:51" x14ac:dyDescent="0.2">
      <c r="A257" s="248"/>
      <c r="B257" s="248"/>
      <c r="C257" s="248"/>
      <c r="D257" s="248"/>
      <c r="E257" s="248"/>
      <c r="F257" s="248"/>
      <c r="G257" s="248"/>
      <c r="H257" s="248"/>
      <c r="I257" s="248"/>
      <c r="J257" s="248"/>
      <c r="K257" s="248"/>
      <c r="L257" s="248"/>
      <c r="M257" s="248"/>
      <c r="N257" s="248"/>
      <c r="O257" s="248"/>
      <c r="P257" s="248"/>
      <c r="Q257" s="296"/>
      <c r="R257" s="256">
        <f>'To &amp; from Edu- trip % summary'!B262</f>
        <v>0</v>
      </c>
      <c r="S257" s="313">
        <f>'To &amp; from Edu- trip % summary'!D262</f>
        <v>0</v>
      </c>
      <c r="T257" s="257">
        <f>'Non-survey input values'!$B$31</f>
        <v>175.56</v>
      </c>
      <c r="U257" s="258">
        <f t="shared" si="42"/>
        <v>0</v>
      </c>
      <c r="V257" s="259">
        <f t="shared" si="43"/>
        <v>0</v>
      </c>
      <c r="W257" s="312">
        <f>'To &amp; from Edu- trip % summary'!G262</f>
        <v>0</v>
      </c>
      <c r="X257" s="314">
        <f>'To &amp; from Edu- trip % summary'!I262</f>
        <v>0</v>
      </c>
      <c r="Y257" s="260">
        <f t="shared" si="44"/>
        <v>0</v>
      </c>
      <c r="Z257" s="259">
        <f t="shared" si="45"/>
        <v>0</v>
      </c>
      <c r="AA257" s="312">
        <f>'To &amp; from Edu- trip % summary'!L262</f>
        <v>0</v>
      </c>
      <c r="AB257" s="314">
        <f>'To &amp; from Edu- trip % summary'!N262</f>
        <v>0</v>
      </c>
      <c r="AC257" s="260">
        <f t="shared" si="46"/>
        <v>0</v>
      </c>
      <c r="AD257" s="259">
        <f t="shared" si="47"/>
        <v>0</v>
      </c>
      <c r="AE257" s="312">
        <f>'To &amp; from Edu- trip % summary'!Q262</f>
        <v>0</v>
      </c>
      <c r="AF257" s="314">
        <f>'To &amp; from Edu- trip % summary'!S262</f>
        <v>0</v>
      </c>
      <c r="AG257" s="260">
        <f t="shared" si="48"/>
        <v>0</v>
      </c>
      <c r="AH257" s="259">
        <f t="shared" si="49"/>
        <v>0</v>
      </c>
      <c r="AI257" s="312">
        <f>'To &amp; from Edu- trip % summary'!V262</f>
        <v>0</v>
      </c>
      <c r="AJ257" s="314">
        <f>'To &amp; from Edu- trip % summary'!X262</f>
        <v>0</v>
      </c>
      <c r="AK257" s="260">
        <f t="shared" si="50"/>
        <v>0</v>
      </c>
      <c r="AL257" s="259">
        <f t="shared" si="51"/>
        <v>0</v>
      </c>
      <c r="AM257" s="312">
        <f>'To &amp; from Edu- trip % summary'!AA262</f>
        <v>0</v>
      </c>
      <c r="AN257" s="314">
        <f>'To &amp; from Edu- trip % summary'!AC262</f>
        <v>0</v>
      </c>
      <c r="AO257" s="260">
        <f t="shared" si="52"/>
        <v>0</v>
      </c>
      <c r="AP257" s="259">
        <f t="shared" si="53"/>
        <v>0</v>
      </c>
      <c r="AQ257" s="312">
        <f>'To &amp; from Edu- trip % summary'!AF262</f>
        <v>0</v>
      </c>
      <c r="AR257" s="314">
        <f>'To &amp; from Edu- trip % summary'!AH262</f>
        <v>0</v>
      </c>
      <c r="AS257" s="260">
        <f t="shared" si="54"/>
        <v>0</v>
      </c>
      <c r="AT257" s="259">
        <f t="shared" si="55"/>
        <v>0</v>
      </c>
      <c r="AU257" s="261"/>
      <c r="AV257" s="248"/>
      <c r="AW257" s="248"/>
      <c r="AX257" s="248"/>
      <c r="AY257" s="248"/>
    </row>
    <row r="258" spans="1:51" x14ac:dyDescent="0.2">
      <c r="A258" s="248"/>
      <c r="B258" s="248"/>
      <c r="C258" s="248"/>
      <c r="D258" s="248"/>
      <c r="E258" s="248"/>
      <c r="F258" s="248"/>
      <c r="G258" s="248"/>
      <c r="H258" s="248"/>
      <c r="I258" s="248"/>
      <c r="J258" s="248"/>
      <c r="K258" s="248"/>
      <c r="L258" s="248"/>
      <c r="M258" s="248"/>
      <c r="N258" s="248"/>
      <c r="O258" s="248"/>
      <c r="P258" s="248"/>
      <c r="Q258" s="296"/>
      <c r="R258" s="256">
        <f>'To &amp; from Edu- trip % summary'!B263</f>
        <v>0</v>
      </c>
      <c r="S258" s="313">
        <f>'To &amp; from Edu- trip % summary'!D263</f>
        <v>0</v>
      </c>
      <c r="T258" s="257">
        <f>'Non-survey input values'!$B$31</f>
        <v>175.56</v>
      </c>
      <c r="U258" s="258">
        <f t="shared" si="42"/>
        <v>0</v>
      </c>
      <c r="V258" s="259">
        <f t="shared" si="43"/>
        <v>0</v>
      </c>
      <c r="W258" s="312">
        <f>'To &amp; from Edu- trip % summary'!G263</f>
        <v>0</v>
      </c>
      <c r="X258" s="314">
        <f>'To &amp; from Edu- trip % summary'!I263</f>
        <v>0</v>
      </c>
      <c r="Y258" s="260">
        <f t="shared" si="44"/>
        <v>0</v>
      </c>
      <c r="Z258" s="259">
        <f t="shared" si="45"/>
        <v>0</v>
      </c>
      <c r="AA258" s="312">
        <f>'To &amp; from Edu- trip % summary'!L263</f>
        <v>0</v>
      </c>
      <c r="AB258" s="314">
        <f>'To &amp; from Edu- trip % summary'!N263</f>
        <v>0</v>
      </c>
      <c r="AC258" s="260">
        <f t="shared" si="46"/>
        <v>0</v>
      </c>
      <c r="AD258" s="259">
        <f t="shared" si="47"/>
        <v>0</v>
      </c>
      <c r="AE258" s="312">
        <f>'To &amp; from Edu- trip % summary'!Q263</f>
        <v>0</v>
      </c>
      <c r="AF258" s="314">
        <f>'To &amp; from Edu- trip % summary'!S263</f>
        <v>0</v>
      </c>
      <c r="AG258" s="260">
        <f t="shared" si="48"/>
        <v>0</v>
      </c>
      <c r="AH258" s="259">
        <f t="shared" si="49"/>
        <v>0</v>
      </c>
      <c r="AI258" s="312">
        <f>'To &amp; from Edu- trip % summary'!V263</f>
        <v>0</v>
      </c>
      <c r="AJ258" s="314">
        <f>'To &amp; from Edu- trip % summary'!X263</f>
        <v>0</v>
      </c>
      <c r="AK258" s="260">
        <f t="shared" si="50"/>
        <v>0</v>
      </c>
      <c r="AL258" s="259">
        <f t="shared" si="51"/>
        <v>0</v>
      </c>
      <c r="AM258" s="312">
        <f>'To &amp; from Edu- trip % summary'!AA263</f>
        <v>0</v>
      </c>
      <c r="AN258" s="314">
        <f>'To &amp; from Edu- trip % summary'!AC263</f>
        <v>0</v>
      </c>
      <c r="AO258" s="260">
        <f t="shared" si="52"/>
        <v>0</v>
      </c>
      <c r="AP258" s="259">
        <f t="shared" si="53"/>
        <v>0</v>
      </c>
      <c r="AQ258" s="312">
        <f>'To &amp; from Edu- trip % summary'!AF263</f>
        <v>0</v>
      </c>
      <c r="AR258" s="314">
        <f>'To &amp; from Edu- trip % summary'!AH263</f>
        <v>0</v>
      </c>
      <c r="AS258" s="260">
        <f t="shared" si="54"/>
        <v>0</v>
      </c>
      <c r="AT258" s="259">
        <f t="shared" si="55"/>
        <v>0</v>
      </c>
      <c r="AU258" s="261"/>
      <c r="AV258" s="248"/>
      <c r="AW258" s="248"/>
      <c r="AX258" s="248"/>
      <c r="AY258" s="248"/>
    </row>
    <row r="259" spans="1:51" x14ac:dyDescent="0.2">
      <c r="A259" s="248"/>
      <c r="B259" s="248"/>
      <c r="C259" s="248"/>
      <c r="D259" s="248"/>
      <c r="E259" s="248"/>
      <c r="F259" s="248"/>
      <c r="G259" s="248"/>
      <c r="H259" s="248"/>
      <c r="I259" s="248"/>
      <c r="J259" s="248"/>
      <c r="K259" s="248"/>
      <c r="L259" s="248"/>
      <c r="M259" s="248"/>
      <c r="N259" s="248"/>
      <c r="O259" s="248"/>
      <c r="P259" s="248"/>
      <c r="Q259" s="296"/>
      <c r="R259" s="256">
        <f>'To &amp; from Edu- trip % summary'!B264</f>
        <v>0</v>
      </c>
      <c r="S259" s="313">
        <f>'To &amp; from Edu- trip % summary'!D264</f>
        <v>0</v>
      </c>
      <c r="T259" s="257">
        <f>'Non-survey input values'!$B$31</f>
        <v>175.56</v>
      </c>
      <c r="U259" s="258">
        <f t="shared" si="42"/>
        <v>0</v>
      </c>
      <c r="V259" s="259">
        <f t="shared" si="43"/>
        <v>0</v>
      </c>
      <c r="W259" s="312">
        <f>'To &amp; from Edu- trip % summary'!G264</f>
        <v>0</v>
      </c>
      <c r="X259" s="314">
        <f>'To &amp; from Edu- trip % summary'!I264</f>
        <v>0</v>
      </c>
      <c r="Y259" s="260">
        <f t="shared" si="44"/>
        <v>0</v>
      </c>
      <c r="Z259" s="259">
        <f t="shared" si="45"/>
        <v>0</v>
      </c>
      <c r="AA259" s="312">
        <f>'To &amp; from Edu- trip % summary'!L264</f>
        <v>0</v>
      </c>
      <c r="AB259" s="314">
        <f>'To &amp; from Edu- trip % summary'!N264</f>
        <v>0</v>
      </c>
      <c r="AC259" s="260">
        <f t="shared" si="46"/>
        <v>0</v>
      </c>
      <c r="AD259" s="259">
        <f t="shared" si="47"/>
        <v>0</v>
      </c>
      <c r="AE259" s="312">
        <f>'To &amp; from Edu- trip % summary'!Q264</f>
        <v>0</v>
      </c>
      <c r="AF259" s="314">
        <f>'To &amp; from Edu- trip % summary'!S264</f>
        <v>0</v>
      </c>
      <c r="AG259" s="260">
        <f t="shared" si="48"/>
        <v>0</v>
      </c>
      <c r="AH259" s="259">
        <f t="shared" si="49"/>
        <v>0</v>
      </c>
      <c r="AI259" s="312">
        <f>'To &amp; from Edu- trip % summary'!V264</f>
        <v>0</v>
      </c>
      <c r="AJ259" s="314">
        <f>'To &amp; from Edu- trip % summary'!X264</f>
        <v>0</v>
      </c>
      <c r="AK259" s="260">
        <f t="shared" si="50"/>
        <v>0</v>
      </c>
      <c r="AL259" s="259">
        <f t="shared" si="51"/>
        <v>0</v>
      </c>
      <c r="AM259" s="312">
        <f>'To &amp; from Edu- trip % summary'!AA264</f>
        <v>0</v>
      </c>
      <c r="AN259" s="314">
        <f>'To &amp; from Edu- trip % summary'!AC264</f>
        <v>0</v>
      </c>
      <c r="AO259" s="260">
        <f t="shared" si="52"/>
        <v>0</v>
      </c>
      <c r="AP259" s="259">
        <f t="shared" si="53"/>
        <v>0</v>
      </c>
      <c r="AQ259" s="312">
        <f>'To &amp; from Edu- trip % summary'!AF264</f>
        <v>0</v>
      </c>
      <c r="AR259" s="314">
        <f>'To &amp; from Edu- trip % summary'!AH264</f>
        <v>0</v>
      </c>
      <c r="AS259" s="260">
        <f t="shared" si="54"/>
        <v>0</v>
      </c>
      <c r="AT259" s="259">
        <f t="shared" si="55"/>
        <v>0</v>
      </c>
      <c r="AU259" s="261"/>
      <c r="AV259" s="248"/>
      <c r="AW259" s="248"/>
      <c r="AX259" s="248"/>
      <c r="AY259" s="248"/>
    </row>
    <row r="260" spans="1:51" x14ac:dyDescent="0.2">
      <c r="A260" s="248"/>
      <c r="B260" s="248"/>
      <c r="C260" s="248"/>
      <c r="D260" s="248"/>
      <c r="E260" s="248"/>
      <c r="F260" s="248"/>
      <c r="G260" s="248"/>
      <c r="H260" s="248"/>
      <c r="I260" s="248"/>
      <c r="J260" s="248"/>
      <c r="K260" s="248"/>
      <c r="L260" s="248"/>
      <c r="M260" s="248"/>
      <c r="N260" s="248"/>
      <c r="O260" s="248"/>
      <c r="P260" s="248"/>
      <c r="Q260" s="296"/>
      <c r="R260" s="256">
        <f>'To &amp; from Edu- trip % summary'!B265</f>
        <v>0</v>
      </c>
      <c r="S260" s="313">
        <f>'To &amp; from Edu- trip % summary'!D265</f>
        <v>0</v>
      </c>
      <c r="T260" s="257">
        <f>'Non-survey input values'!$B$31</f>
        <v>175.56</v>
      </c>
      <c r="U260" s="258">
        <f t="shared" si="42"/>
        <v>0</v>
      </c>
      <c r="V260" s="259">
        <f t="shared" si="43"/>
        <v>0</v>
      </c>
      <c r="W260" s="312">
        <f>'To &amp; from Edu- trip % summary'!G265</f>
        <v>0</v>
      </c>
      <c r="X260" s="314">
        <f>'To &amp; from Edu- trip % summary'!I265</f>
        <v>0</v>
      </c>
      <c r="Y260" s="260">
        <f t="shared" si="44"/>
        <v>0</v>
      </c>
      <c r="Z260" s="259">
        <f t="shared" si="45"/>
        <v>0</v>
      </c>
      <c r="AA260" s="312">
        <f>'To &amp; from Edu- trip % summary'!L265</f>
        <v>0</v>
      </c>
      <c r="AB260" s="314">
        <f>'To &amp; from Edu- trip % summary'!N265</f>
        <v>0</v>
      </c>
      <c r="AC260" s="260">
        <f t="shared" si="46"/>
        <v>0</v>
      </c>
      <c r="AD260" s="259">
        <f t="shared" si="47"/>
        <v>0</v>
      </c>
      <c r="AE260" s="312">
        <f>'To &amp; from Edu- trip % summary'!Q265</f>
        <v>0</v>
      </c>
      <c r="AF260" s="314">
        <f>'To &amp; from Edu- trip % summary'!S265</f>
        <v>0</v>
      </c>
      <c r="AG260" s="260">
        <f t="shared" si="48"/>
        <v>0</v>
      </c>
      <c r="AH260" s="259">
        <f t="shared" si="49"/>
        <v>0</v>
      </c>
      <c r="AI260" s="312">
        <f>'To &amp; from Edu- trip % summary'!V265</f>
        <v>0</v>
      </c>
      <c r="AJ260" s="314">
        <f>'To &amp; from Edu- trip % summary'!X265</f>
        <v>0</v>
      </c>
      <c r="AK260" s="260">
        <f t="shared" si="50"/>
        <v>0</v>
      </c>
      <c r="AL260" s="259">
        <f t="shared" si="51"/>
        <v>0</v>
      </c>
      <c r="AM260" s="312">
        <f>'To &amp; from Edu- trip % summary'!AA265</f>
        <v>0</v>
      </c>
      <c r="AN260" s="314">
        <f>'To &amp; from Edu- trip % summary'!AC265</f>
        <v>0</v>
      </c>
      <c r="AO260" s="260">
        <f t="shared" si="52"/>
        <v>0</v>
      </c>
      <c r="AP260" s="259">
        <f t="shared" si="53"/>
        <v>0</v>
      </c>
      <c r="AQ260" s="312">
        <f>'To &amp; from Edu- trip % summary'!AF265</f>
        <v>0</v>
      </c>
      <c r="AR260" s="314">
        <f>'To &amp; from Edu- trip % summary'!AH265</f>
        <v>0</v>
      </c>
      <c r="AS260" s="260">
        <f t="shared" si="54"/>
        <v>0</v>
      </c>
      <c r="AT260" s="259">
        <f t="shared" si="55"/>
        <v>0</v>
      </c>
      <c r="AU260" s="261"/>
      <c r="AV260" s="248"/>
      <c r="AW260" s="248"/>
      <c r="AX260" s="248"/>
      <c r="AY260" s="248"/>
    </row>
    <row r="261" spans="1:51" x14ac:dyDescent="0.2">
      <c r="A261" s="248"/>
      <c r="B261" s="248"/>
      <c r="C261" s="248"/>
      <c r="D261" s="248"/>
      <c r="E261" s="248"/>
      <c r="F261" s="248"/>
      <c r="G261" s="248"/>
      <c r="H261" s="248"/>
      <c r="I261" s="248"/>
      <c r="J261" s="248"/>
      <c r="K261" s="248"/>
      <c r="L261" s="248"/>
      <c r="M261" s="248"/>
      <c r="N261" s="248"/>
      <c r="O261" s="248"/>
      <c r="P261" s="248"/>
      <c r="Q261" s="296"/>
      <c r="R261" s="256">
        <f>'To &amp; from Edu- trip % summary'!B266</f>
        <v>0</v>
      </c>
      <c r="S261" s="313">
        <f>'To &amp; from Edu- trip % summary'!D266</f>
        <v>0</v>
      </c>
      <c r="T261" s="257">
        <f>'Non-survey input values'!$B$31</f>
        <v>175.56</v>
      </c>
      <c r="U261" s="258">
        <f t="shared" si="42"/>
        <v>0</v>
      </c>
      <c r="V261" s="259">
        <f t="shared" si="43"/>
        <v>0</v>
      </c>
      <c r="W261" s="312">
        <f>'To &amp; from Edu- trip % summary'!G266</f>
        <v>0</v>
      </c>
      <c r="X261" s="314">
        <f>'To &amp; from Edu- trip % summary'!I266</f>
        <v>0</v>
      </c>
      <c r="Y261" s="260">
        <f t="shared" si="44"/>
        <v>0</v>
      </c>
      <c r="Z261" s="259">
        <f t="shared" si="45"/>
        <v>0</v>
      </c>
      <c r="AA261" s="312">
        <f>'To &amp; from Edu- trip % summary'!L266</f>
        <v>0</v>
      </c>
      <c r="AB261" s="314">
        <f>'To &amp; from Edu- trip % summary'!N266</f>
        <v>0</v>
      </c>
      <c r="AC261" s="260">
        <f t="shared" si="46"/>
        <v>0</v>
      </c>
      <c r="AD261" s="259">
        <f t="shared" si="47"/>
        <v>0</v>
      </c>
      <c r="AE261" s="312">
        <f>'To &amp; from Edu- trip % summary'!Q266</f>
        <v>0</v>
      </c>
      <c r="AF261" s="314">
        <f>'To &amp; from Edu- trip % summary'!S266</f>
        <v>0</v>
      </c>
      <c r="AG261" s="260">
        <f t="shared" si="48"/>
        <v>0</v>
      </c>
      <c r="AH261" s="259">
        <f t="shared" si="49"/>
        <v>0</v>
      </c>
      <c r="AI261" s="312">
        <f>'To &amp; from Edu- trip % summary'!V266</f>
        <v>0</v>
      </c>
      <c r="AJ261" s="314">
        <f>'To &amp; from Edu- trip % summary'!X266</f>
        <v>0</v>
      </c>
      <c r="AK261" s="260">
        <f t="shared" si="50"/>
        <v>0</v>
      </c>
      <c r="AL261" s="259">
        <f t="shared" si="51"/>
        <v>0</v>
      </c>
      <c r="AM261" s="312">
        <f>'To &amp; from Edu- trip % summary'!AA266</f>
        <v>0</v>
      </c>
      <c r="AN261" s="314">
        <f>'To &amp; from Edu- trip % summary'!AC266</f>
        <v>0</v>
      </c>
      <c r="AO261" s="260">
        <f t="shared" si="52"/>
        <v>0</v>
      </c>
      <c r="AP261" s="259">
        <f t="shared" si="53"/>
        <v>0</v>
      </c>
      <c r="AQ261" s="312">
        <f>'To &amp; from Edu- trip % summary'!AF266</f>
        <v>0</v>
      </c>
      <c r="AR261" s="314">
        <f>'To &amp; from Edu- trip % summary'!AH266</f>
        <v>0</v>
      </c>
      <c r="AS261" s="260">
        <f t="shared" si="54"/>
        <v>0</v>
      </c>
      <c r="AT261" s="259">
        <f t="shared" si="55"/>
        <v>0</v>
      </c>
      <c r="AU261" s="261"/>
      <c r="AV261" s="248"/>
      <c r="AW261" s="248"/>
      <c r="AX261" s="248"/>
      <c r="AY261" s="248"/>
    </row>
    <row r="262" spans="1:51" x14ac:dyDescent="0.2">
      <c r="A262" s="248"/>
      <c r="B262" s="248"/>
      <c r="C262" s="248"/>
      <c r="D262" s="248"/>
      <c r="E262" s="248"/>
      <c r="F262" s="248"/>
      <c r="G262" s="248"/>
      <c r="H262" s="248"/>
      <c r="I262" s="248"/>
      <c r="J262" s="248"/>
      <c r="K262" s="248"/>
      <c r="L262" s="248"/>
      <c r="M262" s="248"/>
      <c r="N262" s="248"/>
      <c r="O262" s="248"/>
      <c r="P262" s="248"/>
      <c r="Q262" s="296"/>
      <c r="R262" s="256">
        <f>'To &amp; from Edu- trip % summary'!B267</f>
        <v>0</v>
      </c>
      <c r="S262" s="313">
        <f>'To &amp; from Edu- trip % summary'!D267</f>
        <v>0</v>
      </c>
      <c r="T262" s="257">
        <f>'Non-survey input values'!$B$31</f>
        <v>175.56</v>
      </c>
      <c r="U262" s="258">
        <f t="shared" si="42"/>
        <v>0</v>
      </c>
      <c r="V262" s="259">
        <f t="shared" si="43"/>
        <v>0</v>
      </c>
      <c r="W262" s="312">
        <f>'To &amp; from Edu- trip % summary'!G267</f>
        <v>0</v>
      </c>
      <c r="X262" s="314">
        <f>'To &amp; from Edu- trip % summary'!I267</f>
        <v>0</v>
      </c>
      <c r="Y262" s="260">
        <f t="shared" si="44"/>
        <v>0</v>
      </c>
      <c r="Z262" s="259">
        <f t="shared" si="45"/>
        <v>0</v>
      </c>
      <c r="AA262" s="312">
        <f>'To &amp; from Edu- trip % summary'!L267</f>
        <v>0</v>
      </c>
      <c r="AB262" s="314">
        <f>'To &amp; from Edu- trip % summary'!N267</f>
        <v>0</v>
      </c>
      <c r="AC262" s="260">
        <f t="shared" si="46"/>
        <v>0</v>
      </c>
      <c r="AD262" s="259">
        <f t="shared" si="47"/>
        <v>0</v>
      </c>
      <c r="AE262" s="312">
        <f>'To &amp; from Edu- trip % summary'!Q267</f>
        <v>0</v>
      </c>
      <c r="AF262" s="314">
        <f>'To &amp; from Edu- trip % summary'!S267</f>
        <v>0</v>
      </c>
      <c r="AG262" s="260">
        <f t="shared" si="48"/>
        <v>0</v>
      </c>
      <c r="AH262" s="259">
        <f t="shared" si="49"/>
        <v>0</v>
      </c>
      <c r="AI262" s="312">
        <f>'To &amp; from Edu- trip % summary'!V267</f>
        <v>0</v>
      </c>
      <c r="AJ262" s="314">
        <f>'To &amp; from Edu- trip % summary'!X267</f>
        <v>0</v>
      </c>
      <c r="AK262" s="260">
        <f t="shared" si="50"/>
        <v>0</v>
      </c>
      <c r="AL262" s="259">
        <f t="shared" si="51"/>
        <v>0</v>
      </c>
      <c r="AM262" s="312">
        <f>'To &amp; from Edu- trip % summary'!AA267</f>
        <v>0</v>
      </c>
      <c r="AN262" s="314">
        <f>'To &amp; from Edu- trip % summary'!AC267</f>
        <v>0</v>
      </c>
      <c r="AO262" s="260">
        <f t="shared" si="52"/>
        <v>0</v>
      </c>
      <c r="AP262" s="259">
        <f t="shared" si="53"/>
        <v>0</v>
      </c>
      <c r="AQ262" s="312">
        <f>'To &amp; from Edu- trip % summary'!AF267</f>
        <v>0</v>
      </c>
      <c r="AR262" s="314">
        <f>'To &amp; from Edu- trip % summary'!AH267</f>
        <v>0</v>
      </c>
      <c r="AS262" s="260">
        <f t="shared" si="54"/>
        <v>0</v>
      </c>
      <c r="AT262" s="259">
        <f t="shared" si="55"/>
        <v>0</v>
      </c>
      <c r="AU262" s="261"/>
      <c r="AV262" s="248"/>
      <c r="AW262" s="248"/>
      <c r="AX262" s="248"/>
      <c r="AY262" s="248"/>
    </row>
    <row r="263" spans="1:51" x14ac:dyDescent="0.2">
      <c r="A263" s="248"/>
      <c r="B263" s="248"/>
      <c r="C263" s="248"/>
      <c r="D263" s="248"/>
      <c r="E263" s="248"/>
      <c r="F263" s="248"/>
      <c r="G263" s="248"/>
      <c r="H263" s="248"/>
      <c r="I263" s="248"/>
      <c r="J263" s="248"/>
      <c r="K263" s="248"/>
      <c r="L263" s="248"/>
      <c r="M263" s="248"/>
      <c r="N263" s="248"/>
      <c r="O263" s="248"/>
      <c r="P263" s="248"/>
      <c r="Q263" s="296"/>
      <c r="R263" s="256">
        <f>'To &amp; from Edu- trip % summary'!B268</f>
        <v>0</v>
      </c>
      <c r="S263" s="313">
        <f>'To &amp; from Edu- trip % summary'!D268</f>
        <v>0</v>
      </c>
      <c r="T263" s="257">
        <f>'Non-survey input values'!$B$31</f>
        <v>175.56</v>
      </c>
      <c r="U263" s="258">
        <f t="shared" si="42"/>
        <v>0</v>
      </c>
      <c r="V263" s="259">
        <f t="shared" si="43"/>
        <v>0</v>
      </c>
      <c r="W263" s="312">
        <f>'To &amp; from Edu- trip % summary'!G268</f>
        <v>0</v>
      </c>
      <c r="X263" s="314">
        <f>'To &amp; from Edu- trip % summary'!I268</f>
        <v>0</v>
      </c>
      <c r="Y263" s="260">
        <f t="shared" si="44"/>
        <v>0</v>
      </c>
      <c r="Z263" s="259">
        <f t="shared" si="45"/>
        <v>0</v>
      </c>
      <c r="AA263" s="312">
        <f>'To &amp; from Edu- trip % summary'!L268</f>
        <v>0</v>
      </c>
      <c r="AB263" s="314">
        <f>'To &amp; from Edu- trip % summary'!N268</f>
        <v>0</v>
      </c>
      <c r="AC263" s="260">
        <f t="shared" si="46"/>
        <v>0</v>
      </c>
      <c r="AD263" s="259">
        <f t="shared" si="47"/>
        <v>0</v>
      </c>
      <c r="AE263" s="312">
        <f>'To &amp; from Edu- trip % summary'!Q268</f>
        <v>0</v>
      </c>
      <c r="AF263" s="314">
        <f>'To &amp; from Edu- trip % summary'!S268</f>
        <v>0</v>
      </c>
      <c r="AG263" s="260">
        <f t="shared" si="48"/>
        <v>0</v>
      </c>
      <c r="AH263" s="259">
        <f t="shared" si="49"/>
        <v>0</v>
      </c>
      <c r="AI263" s="312">
        <f>'To &amp; from Edu- trip % summary'!V268</f>
        <v>0</v>
      </c>
      <c r="AJ263" s="314">
        <f>'To &amp; from Edu- trip % summary'!X268</f>
        <v>0</v>
      </c>
      <c r="AK263" s="260">
        <f t="shared" si="50"/>
        <v>0</v>
      </c>
      <c r="AL263" s="259">
        <f t="shared" si="51"/>
        <v>0</v>
      </c>
      <c r="AM263" s="312">
        <f>'To &amp; from Edu- trip % summary'!AA268</f>
        <v>0</v>
      </c>
      <c r="AN263" s="314">
        <f>'To &amp; from Edu- trip % summary'!AC268</f>
        <v>0</v>
      </c>
      <c r="AO263" s="260">
        <f t="shared" si="52"/>
        <v>0</v>
      </c>
      <c r="AP263" s="259">
        <f t="shared" si="53"/>
        <v>0</v>
      </c>
      <c r="AQ263" s="312">
        <f>'To &amp; from Edu- trip % summary'!AF268</f>
        <v>0</v>
      </c>
      <c r="AR263" s="314">
        <f>'To &amp; from Edu- trip % summary'!AH268</f>
        <v>0</v>
      </c>
      <c r="AS263" s="260">
        <f t="shared" si="54"/>
        <v>0</v>
      </c>
      <c r="AT263" s="259">
        <f t="shared" si="55"/>
        <v>0</v>
      </c>
      <c r="AU263" s="261"/>
      <c r="AV263" s="248"/>
      <c r="AW263" s="248"/>
      <c r="AX263" s="248"/>
      <c r="AY263" s="248"/>
    </row>
    <row r="264" spans="1:51" x14ac:dyDescent="0.2">
      <c r="A264" s="248"/>
      <c r="B264" s="248"/>
      <c r="C264" s="248"/>
      <c r="D264" s="248"/>
      <c r="E264" s="248"/>
      <c r="F264" s="248"/>
      <c r="G264" s="248"/>
      <c r="H264" s="248"/>
      <c r="I264" s="248"/>
      <c r="J264" s="248"/>
      <c r="K264" s="248"/>
      <c r="L264" s="248"/>
      <c r="M264" s="248"/>
      <c r="N264" s="248"/>
      <c r="O264" s="248"/>
      <c r="P264" s="248"/>
      <c r="Q264" s="296"/>
      <c r="R264" s="256">
        <f>'To &amp; from Edu- trip % summary'!B269</f>
        <v>0</v>
      </c>
      <c r="S264" s="313">
        <f>'To &amp; from Edu- trip % summary'!D269</f>
        <v>0</v>
      </c>
      <c r="T264" s="257">
        <f>'Non-survey input values'!$B$31</f>
        <v>175.56</v>
      </c>
      <c r="U264" s="258">
        <f t="shared" si="42"/>
        <v>0</v>
      </c>
      <c r="V264" s="259">
        <f t="shared" si="43"/>
        <v>0</v>
      </c>
      <c r="W264" s="312">
        <f>'To &amp; from Edu- trip % summary'!G269</f>
        <v>0</v>
      </c>
      <c r="X264" s="314">
        <f>'To &amp; from Edu- trip % summary'!I269</f>
        <v>0</v>
      </c>
      <c r="Y264" s="260">
        <f t="shared" si="44"/>
        <v>0</v>
      </c>
      <c r="Z264" s="259">
        <f t="shared" si="45"/>
        <v>0</v>
      </c>
      <c r="AA264" s="312">
        <f>'To &amp; from Edu- trip % summary'!L269</f>
        <v>0</v>
      </c>
      <c r="AB264" s="314">
        <f>'To &amp; from Edu- trip % summary'!N269</f>
        <v>0</v>
      </c>
      <c r="AC264" s="260">
        <f t="shared" si="46"/>
        <v>0</v>
      </c>
      <c r="AD264" s="259">
        <f t="shared" si="47"/>
        <v>0</v>
      </c>
      <c r="AE264" s="312">
        <f>'To &amp; from Edu- trip % summary'!Q269</f>
        <v>0</v>
      </c>
      <c r="AF264" s="314">
        <f>'To &amp; from Edu- trip % summary'!S269</f>
        <v>0</v>
      </c>
      <c r="AG264" s="260">
        <f t="shared" si="48"/>
        <v>0</v>
      </c>
      <c r="AH264" s="259">
        <f t="shared" si="49"/>
        <v>0</v>
      </c>
      <c r="AI264" s="312">
        <f>'To &amp; from Edu- trip % summary'!V269</f>
        <v>0</v>
      </c>
      <c r="AJ264" s="314">
        <f>'To &amp; from Edu- trip % summary'!X269</f>
        <v>0</v>
      </c>
      <c r="AK264" s="260">
        <f t="shared" si="50"/>
        <v>0</v>
      </c>
      <c r="AL264" s="259">
        <f t="shared" si="51"/>
        <v>0</v>
      </c>
      <c r="AM264" s="312">
        <f>'To &amp; from Edu- trip % summary'!AA269</f>
        <v>0</v>
      </c>
      <c r="AN264" s="314">
        <f>'To &amp; from Edu- trip % summary'!AC269</f>
        <v>0</v>
      </c>
      <c r="AO264" s="260">
        <f t="shared" si="52"/>
        <v>0</v>
      </c>
      <c r="AP264" s="259">
        <f t="shared" si="53"/>
        <v>0</v>
      </c>
      <c r="AQ264" s="312">
        <f>'To &amp; from Edu- trip % summary'!AF269</f>
        <v>0</v>
      </c>
      <c r="AR264" s="314">
        <f>'To &amp; from Edu- trip % summary'!AH269</f>
        <v>0</v>
      </c>
      <c r="AS264" s="260">
        <f t="shared" si="54"/>
        <v>0</v>
      </c>
      <c r="AT264" s="259">
        <f t="shared" si="55"/>
        <v>0</v>
      </c>
      <c r="AU264" s="261"/>
      <c r="AV264" s="248"/>
      <c r="AW264" s="248"/>
      <c r="AX264" s="248"/>
      <c r="AY264" s="248"/>
    </row>
    <row r="265" spans="1:51" x14ac:dyDescent="0.2">
      <c r="A265" s="248"/>
      <c r="B265" s="248"/>
      <c r="C265" s="248"/>
      <c r="D265" s="248"/>
      <c r="E265" s="248"/>
      <c r="F265" s="248"/>
      <c r="G265" s="248"/>
      <c r="H265" s="248"/>
      <c r="I265" s="248"/>
      <c r="J265" s="248"/>
      <c r="K265" s="248"/>
      <c r="L265" s="248"/>
      <c r="M265" s="248"/>
      <c r="N265" s="248"/>
      <c r="O265" s="248"/>
      <c r="P265" s="248"/>
      <c r="Q265" s="296"/>
      <c r="R265" s="256">
        <f>'To &amp; from Edu- trip % summary'!B270</f>
        <v>0</v>
      </c>
      <c r="S265" s="313">
        <f>'To &amp; from Edu- trip % summary'!D270</f>
        <v>0</v>
      </c>
      <c r="T265" s="257">
        <f>'Non-survey input values'!$B$31</f>
        <v>175.56</v>
      </c>
      <c r="U265" s="258">
        <f t="shared" si="42"/>
        <v>0</v>
      </c>
      <c r="V265" s="259">
        <f t="shared" si="43"/>
        <v>0</v>
      </c>
      <c r="W265" s="312">
        <f>'To &amp; from Edu- trip % summary'!G270</f>
        <v>0</v>
      </c>
      <c r="X265" s="314">
        <f>'To &amp; from Edu- trip % summary'!I270</f>
        <v>0</v>
      </c>
      <c r="Y265" s="260">
        <f t="shared" si="44"/>
        <v>0</v>
      </c>
      <c r="Z265" s="259">
        <f t="shared" si="45"/>
        <v>0</v>
      </c>
      <c r="AA265" s="312">
        <f>'To &amp; from Edu- trip % summary'!L270</f>
        <v>0</v>
      </c>
      <c r="AB265" s="314">
        <f>'To &amp; from Edu- trip % summary'!N270</f>
        <v>0</v>
      </c>
      <c r="AC265" s="260">
        <f t="shared" si="46"/>
        <v>0</v>
      </c>
      <c r="AD265" s="259">
        <f t="shared" si="47"/>
        <v>0</v>
      </c>
      <c r="AE265" s="312">
        <f>'To &amp; from Edu- trip % summary'!Q270</f>
        <v>0</v>
      </c>
      <c r="AF265" s="314">
        <f>'To &amp; from Edu- trip % summary'!S270</f>
        <v>0</v>
      </c>
      <c r="AG265" s="260">
        <f t="shared" si="48"/>
        <v>0</v>
      </c>
      <c r="AH265" s="259">
        <f t="shared" si="49"/>
        <v>0</v>
      </c>
      <c r="AI265" s="312">
        <f>'To &amp; from Edu- trip % summary'!V270</f>
        <v>0</v>
      </c>
      <c r="AJ265" s="314">
        <f>'To &amp; from Edu- trip % summary'!X270</f>
        <v>0</v>
      </c>
      <c r="AK265" s="260">
        <f t="shared" si="50"/>
        <v>0</v>
      </c>
      <c r="AL265" s="259">
        <f t="shared" si="51"/>
        <v>0</v>
      </c>
      <c r="AM265" s="312">
        <f>'To &amp; from Edu- trip % summary'!AA270</f>
        <v>0</v>
      </c>
      <c r="AN265" s="314">
        <f>'To &amp; from Edu- trip % summary'!AC270</f>
        <v>0</v>
      </c>
      <c r="AO265" s="260">
        <f t="shared" si="52"/>
        <v>0</v>
      </c>
      <c r="AP265" s="259">
        <f t="shared" si="53"/>
        <v>0</v>
      </c>
      <c r="AQ265" s="312">
        <f>'To &amp; from Edu- trip % summary'!AF270</f>
        <v>0</v>
      </c>
      <c r="AR265" s="314">
        <f>'To &amp; from Edu- trip % summary'!AH270</f>
        <v>0</v>
      </c>
      <c r="AS265" s="260">
        <f t="shared" si="54"/>
        <v>0</v>
      </c>
      <c r="AT265" s="259">
        <f t="shared" si="55"/>
        <v>0</v>
      </c>
      <c r="AU265" s="261"/>
      <c r="AV265" s="248"/>
      <c r="AW265" s="248"/>
      <c r="AX265" s="248"/>
      <c r="AY265" s="248"/>
    </row>
    <row r="266" spans="1:51" x14ac:dyDescent="0.2">
      <c r="A266" s="248"/>
      <c r="B266" s="248"/>
      <c r="C266" s="248"/>
      <c r="D266" s="248"/>
      <c r="E266" s="248"/>
      <c r="F266" s="248"/>
      <c r="G266" s="248"/>
      <c r="H266" s="248"/>
      <c r="I266" s="248"/>
      <c r="J266" s="248"/>
      <c r="K266" s="248"/>
      <c r="L266" s="248"/>
      <c r="M266" s="248"/>
      <c r="N266" s="248"/>
      <c r="O266" s="248"/>
      <c r="P266" s="248"/>
      <c r="Q266" s="296"/>
      <c r="R266" s="256">
        <f>'To &amp; from Edu- trip % summary'!B271</f>
        <v>0</v>
      </c>
      <c r="S266" s="313">
        <f>'To &amp; from Edu- trip % summary'!D271</f>
        <v>0</v>
      </c>
      <c r="T266" s="257">
        <f>'Non-survey input values'!$B$31</f>
        <v>175.56</v>
      </c>
      <c r="U266" s="258">
        <f t="shared" si="42"/>
        <v>0</v>
      </c>
      <c r="V266" s="259">
        <f t="shared" si="43"/>
        <v>0</v>
      </c>
      <c r="W266" s="312">
        <f>'To &amp; from Edu- trip % summary'!G271</f>
        <v>0</v>
      </c>
      <c r="X266" s="314">
        <f>'To &amp; from Edu- trip % summary'!I271</f>
        <v>0</v>
      </c>
      <c r="Y266" s="260">
        <f t="shared" si="44"/>
        <v>0</v>
      </c>
      <c r="Z266" s="259">
        <f t="shared" si="45"/>
        <v>0</v>
      </c>
      <c r="AA266" s="312">
        <f>'To &amp; from Edu- trip % summary'!L271</f>
        <v>0</v>
      </c>
      <c r="AB266" s="314">
        <f>'To &amp; from Edu- trip % summary'!N271</f>
        <v>0</v>
      </c>
      <c r="AC266" s="260">
        <f t="shared" si="46"/>
        <v>0</v>
      </c>
      <c r="AD266" s="259">
        <f t="shared" si="47"/>
        <v>0</v>
      </c>
      <c r="AE266" s="312">
        <f>'To &amp; from Edu- trip % summary'!Q271</f>
        <v>0</v>
      </c>
      <c r="AF266" s="314">
        <f>'To &amp; from Edu- trip % summary'!S271</f>
        <v>0</v>
      </c>
      <c r="AG266" s="260">
        <f t="shared" si="48"/>
        <v>0</v>
      </c>
      <c r="AH266" s="259">
        <f t="shared" si="49"/>
        <v>0</v>
      </c>
      <c r="AI266" s="312">
        <f>'To &amp; from Edu- trip % summary'!V271</f>
        <v>0</v>
      </c>
      <c r="AJ266" s="314">
        <f>'To &amp; from Edu- trip % summary'!X271</f>
        <v>0</v>
      </c>
      <c r="AK266" s="260">
        <f t="shared" si="50"/>
        <v>0</v>
      </c>
      <c r="AL266" s="259">
        <f t="shared" si="51"/>
        <v>0</v>
      </c>
      <c r="AM266" s="312">
        <f>'To &amp; from Edu- trip % summary'!AA271</f>
        <v>0</v>
      </c>
      <c r="AN266" s="314">
        <f>'To &amp; from Edu- trip % summary'!AC271</f>
        <v>0</v>
      </c>
      <c r="AO266" s="260">
        <f t="shared" si="52"/>
        <v>0</v>
      </c>
      <c r="AP266" s="259">
        <f t="shared" si="53"/>
        <v>0</v>
      </c>
      <c r="AQ266" s="312">
        <f>'To &amp; from Edu- trip % summary'!AF271</f>
        <v>0</v>
      </c>
      <c r="AR266" s="314">
        <f>'To &amp; from Edu- trip % summary'!AH271</f>
        <v>0</v>
      </c>
      <c r="AS266" s="260">
        <f t="shared" si="54"/>
        <v>0</v>
      </c>
      <c r="AT266" s="259">
        <f t="shared" si="55"/>
        <v>0</v>
      </c>
      <c r="AU266" s="261"/>
      <c r="AV266" s="248"/>
      <c r="AW266" s="248"/>
      <c r="AX266" s="248"/>
      <c r="AY266" s="248"/>
    </row>
    <row r="267" spans="1:51" x14ac:dyDescent="0.2">
      <c r="A267" s="248"/>
      <c r="B267" s="248"/>
      <c r="C267" s="248"/>
      <c r="D267" s="248"/>
      <c r="E267" s="248"/>
      <c r="F267" s="248"/>
      <c r="G267" s="248"/>
      <c r="H267" s="248"/>
      <c r="I267" s="248"/>
      <c r="J267" s="248"/>
      <c r="K267" s="248"/>
      <c r="L267" s="248"/>
      <c r="M267" s="248"/>
      <c r="N267" s="248"/>
      <c r="O267" s="248"/>
      <c r="P267" s="248"/>
      <c r="Q267" s="296"/>
      <c r="R267" s="256">
        <f>'To &amp; from Edu- trip % summary'!B272</f>
        <v>0</v>
      </c>
      <c r="S267" s="313">
        <f>'To &amp; from Edu- trip % summary'!D272</f>
        <v>0</v>
      </c>
      <c r="T267" s="257">
        <f>'Non-survey input values'!$B$31</f>
        <v>175.56</v>
      </c>
      <c r="U267" s="258">
        <f t="shared" si="42"/>
        <v>0</v>
      </c>
      <c r="V267" s="259">
        <f t="shared" si="43"/>
        <v>0</v>
      </c>
      <c r="W267" s="312">
        <f>'To &amp; from Edu- trip % summary'!G272</f>
        <v>0</v>
      </c>
      <c r="X267" s="314">
        <f>'To &amp; from Edu- trip % summary'!I272</f>
        <v>0</v>
      </c>
      <c r="Y267" s="260">
        <f t="shared" si="44"/>
        <v>0</v>
      </c>
      <c r="Z267" s="259">
        <f t="shared" si="45"/>
        <v>0</v>
      </c>
      <c r="AA267" s="312">
        <f>'To &amp; from Edu- trip % summary'!L272</f>
        <v>0</v>
      </c>
      <c r="AB267" s="314">
        <f>'To &amp; from Edu- trip % summary'!N272</f>
        <v>0</v>
      </c>
      <c r="AC267" s="260">
        <f t="shared" si="46"/>
        <v>0</v>
      </c>
      <c r="AD267" s="259">
        <f t="shared" si="47"/>
        <v>0</v>
      </c>
      <c r="AE267" s="312">
        <f>'To &amp; from Edu- trip % summary'!Q272</f>
        <v>0</v>
      </c>
      <c r="AF267" s="314">
        <f>'To &amp; from Edu- trip % summary'!S272</f>
        <v>0</v>
      </c>
      <c r="AG267" s="260">
        <f t="shared" si="48"/>
        <v>0</v>
      </c>
      <c r="AH267" s="259">
        <f t="shared" si="49"/>
        <v>0</v>
      </c>
      <c r="AI267" s="312">
        <f>'To &amp; from Edu- trip % summary'!V272</f>
        <v>0</v>
      </c>
      <c r="AJ267" s="314">
        <f>'To &amp; from Edu- trip % summary'!X272</f>
        <v>0</v>
      </c>
      <c r="AK267" s="260">
        <f t="shared" si="50"/>
        <v>0</v>
      </c>
      <c r="AL267" s="259">
        <f t="shared" si="51"/>
        <v>0</v>
      </c>
      <c r="AM267" s="312">
        <f>'To &amp; from Edu- trip % summary'!AA272</f>
        <v>0</v>
      </c>
      <c r="AN267" s="314">
        <f>'To &amp; from Edu- trip % summary'!AC272</f>
        <v>0</v>
      </c>
      <c r="AO267" s="260">
        <f t="shared" si="52"/>
        <v>0</v>
      </c>
      <c r="AP267" s="259">
        <f t="shared" si="53"/>
        <v>0</v>
      </c>
      <c r="AQ267" s="312">
        <f>'To &amp; from Edu- trip % summary'!AF272</f>
        <v>0</v>
      </c>
      <c r="AR267" s="314">
        <f>'To &amp; from Edu- trip % summary'!AH272</f>
        <v>0</v>
      </c>
      <c r="AS267" s="260">
        <f t="shared" si="54"/>
        <v>0</v>
      </c>
      <c r="AT267" s="259">
        <f t="shared" si="55"/>
        <v>0</v>
      </c>
      <c r="AU267" s="261"/>
      <c r="AV267" s="248"/>
      <c r="AW267" s="248"/>
      <c r="AX267" s="248"/>
      <c r="AY267" s="248"/>
    </row>
    <row r="268" spans="1:51" x14ac:dyDescent="0.2">
      <c r="A268" s="248"/>
      <c r="B268" s="248"/>
      <c r="C268" s="248"/>
      <c r="D268" s="248"/>
      <c r="E268" s="248"/>
      <c r="F268" s="248"/>
      <c r="G268" s="248"/>
      <c r="H268" s="248"/>
      <c r="I268" s="248"/>
      <c r="J268" s="248"/>
      <c r="K268" s="248"/>
      <c r="L268" s="248"/>
      <c r="M268" s="248"/>
      <c r="N268" s="248"/>
      <c r="O268" s="248"/>
      <c r="P268" s="248"/>
      <c r="Q268" s="296"/>
      <c r="R268" s="256">
        <f>'To &amp; from Edu- trip % summary'!B273</f>
        <v>0</v>
      </c>
      <c r="S268" s="313">
        <f>'To &amp; from Edu- trip % summary'!D273</f>
        <v>0</v>
      </c>
      <c r="T268" s="257">
        <f>'Non-survey input values'!$B$31</f>
        <v>175.56</v>
      </c>
      <c r="U268" s="258">
        <f t="shared" ref="U268:U331" si="56">R268/5</f>
        <v>0</v>
      </c>
      <c r="V268" s="259">
        <f t="shared" ref="V268:V331" si="57">$B$5*$S268*$T268*U268</f>
        <v>0</v>
      </c>
      <c r="W268" s="312">
        <f>'To &amp; from Edu- trip % summary'!G273</f>
        <v>0</v>
      </c>
      <c r="X268" s="314">
        <f>'To &amp; from Edu- trip % summary'!I273</f>
        <v>0</v>
      </c>
      <c r="Y268" s="260">
        <f t="shared" ref="Y268:Y331" si="58">W268/5</f>
        <v>0</v>
      </c>
      <c r="Z268" s="259">
        <f t="shared" ref="Z268:Z331" si="59">$B$5*$X268*$T268*Y268</f>
        <v>0</v>
      </c>
      <c r="AA268" s="312">
        <f>'To &amp; from Edu- trip % summary'!L273</f>
        <v>0</v>
      </c>
      <c r="AB268" s="314">
        <f>'To &amp; from Edu- trip % summary'!N273</f>
        <v>0</v>
      </c>
      <c r="AC268" s="260">
        <f t="shared" ref="AC268:AC331" si="60">AA268/5</f>
        <v>0</v>
      </c>
      <c r="AD268" s="259">
        <f t="shared" ref="AD268:AD331" si="61">$B$5*$AB268*$T268*AC268</f>
        <v>0</v>
      </c>
      <c r="AE268" s="312">
        <f>'To &amp; from Edu- trip % summary'!Q273</f>
        <v>0</v>
      </c>
      <c r="AF268" s="314">
        <f>'To &amp; from Edu- trip % summary'!S273</f>
        <v>0</v>
      </c>
      <c r="AG268" s="260">
        <f t="shared" ref="AG268:AG331" si="62">AE268/5</f>
        <v>0</v>
      </c>
      <c r="AH268" s="259">
        <f t="shared" ref="AH268:AH331" si="63">$B$5*$AF268*$T268*AG268</f>
        <v>0</v>
      </c>
      <c r="AI268" s="312">
        <f>'To &amp; from Edu- trip % summary'!V273</f>
        <v>0</v>
      </c>
      <c r="AJ268" s="314">
        <f>'To &amp; from Edu- trip % summary'!X273</f>
        <v>0</v>
      </c>
      <c r="AK268" s="260">
        <f t="shared" ref="AK268:AK331" si="64">AI268/5</f>
        <v>0</v>
      </c>
      <c r="AL268" s="259">
        <f t="shared" ref="AL268:AL331" si="65">$B$5*$AJ268*$T268*AK268</f>
        <v>0</v>
      </c>
      <c r="AM268" s="312">
        <f>'To &amp; from Edu- trip % summary'!AA273</f>
        <v>0</v>
      </c>
      <c r="AN268" s="314">
        <f>'To &amp; from Edu- trip % summary'!AC273</f>
        <v>0</v>
      </c>
      <c r="AO268" s="260">
        <f t="shared" ref="AO268:AO331" si="66">AM268/5</f>
        <v>0</v>
      </c>
      <c r="AP268" s="259">
        <f t="shared" ref="AP268:AP331" si="67">$B$5*$AN268*$T268*AO268</f>
        <v>0</v>
      </c>
      <c r="AQ268" s="312">
        <f>'To &amp; from Edu- trip % summary'!AF273</f>
        <v>0</v>
      </c>
      <c r="AR268" s="314">
        <f>'To &amp; from Edu- trip % summary'!AH273</f>
        <v>0</v>
      </c>
      <c r="AS268" s="260">
        <f t="shared" ref="AS268:AS331" si="68">AQ268/5</f>
        <v>0</v>
      </c>
      <c r="AT268" s="259">
        <f t="shared" ref="AT268:AT331" si="69">$B$5*$AR268*$T268*AS268</f>
        <v>0</v>
      </c>
      <c r="AU268" s="261"/>
      <c r="AV268" s="248"/>
      <c r="AW268" s="248"/>
      <c r="AX268" s="248"/>
      <c r="AY268" s="248"/>
    </row>
    <row r="269" spans="1:51" x14ac:dyDescent="0.2">
      <c r="A269" s="248"/>
      <c r="B269" s="248"/>
      <c r="C269" s="248"/>
      <c r="D269" s="248"/>
      <c r="E269" s="248"/>
      <c r="F269" s="248"/>
      <c r="G269" s="248"/>
      <c r="H269" s="248"/>
      <c r="I269" s="248"/>
      <c r="J269" s="248"/>
      <c r="K269" s="248"/>
      <c r="L269" s="248"/>
      <c r="M269" s="248"/>
      <c r="N269" s="248"/>
      <c r="O269" s="248"/>
      <c r="P269" s="248"/>
      <c r="Q269" s="296"/>
      <c r="R269" s="256">
        <f>'To &amp; from Edu- trip % summary'!B274</f>
        <v>0</v>
      </c>
      <c r="S269" s="313">
        <f>'To &amp; from Edu- trip % summary'!D274</f>
        <v>0</v>
      </c>
      <c r="T269" s="257">
        <f>'Non-survey input values'!$B$31</f>
        <v>175.56</v>
      </c>
      <c r="U269" s="258">
        <f t="shared" si="56"/>
        <v>0</v>
      </c>
      <c r="V269" s="259">
        <f t="shared" si="57"/>
        <v>0</v>
      </c>
      <c r="W269" s="312">
        <f>'To &amp; from Edu- trip % summary'!G274</f>
        <v>0</v>
      </c>
      <c r="X269" s="314">
        <f>'To &amp; from Edu- trip % summary'!I274</f>
        <v>0</v>
      </c>
      <c r="Y269" s="260">
        <f t="shared" si="58"/>
        <v>0</v>
      </c>
      <c r="Z269" s="259">
        <f t="shared" si="59"/>
        <v>0</v>
      </c>
      <c r="AA269" s="312">
        <f>'To &amp; from Edu- trip % summary'!L274</f>
        <v>0</v>
      </c>
      <c r="AB269" s="314">
        <f>'To &amp; from Edu- trip % summary'!N274</f>
        <v>0</v>
      </c>
      <c r="AC269" s="260">
        <f t="shared" si="60"/>
        <v>0</v>
      </c>
      <c r="AD269" s="259">
        <f t="shared" si="61"/>
        <v>0</v>
      </c>
      <c r="AE269" s="312">
        <f>'To &amp; from Edu- trip % summary'!Q274</f>
        <v>0</v>
      </c>
      <c r="AF269" s="314">
        <f>'To &amp; from Edu- trip % summary'!S274</f>
        <v>0</v>
      </c>
      <c r="AG269" s="260">
        <f t="shared" si="62"/>
        <v>0</v>
      </c>
      <c r="AH269" s="259">
        <f t="shared" si="63"/>
        <v>0</v>
      </c>
      <c r="AI269" s="312">
        <f>'To &amp; from Edu- trip % summary'!V274</f>
        <v>0</v>
      </c>
      <c r="AJ269" s="314">
        <f>'To &amp; from Edu- trip % summary'!X274</f>
        <v>0</v>
      </c>
      <c r="AK269" s="260">
        <f t="shared" si="64"/>
        <v>0</v>
      </c>
      <c r="AL269" s="259">
        <f t="shared" si="65"/>
        <v>0</v>
      </c>
      <c r="AM269" s="312">
        <f>'To &amp; from Edu- trip % summary'!AA274</f>
        <v>0</v>
      </c>
      <c r="AN269" s="314">
        <f>'To &amp; from Edu- trip % summary'!AC274</f>
        <v>0</v>
      </c>
      <c r="AO269" s="260">
        <f t="shared" si="66"/>
        <v>0</v>
      </c>
      <c r="AP269" s="259">
        <f t="shared" si="67"/>
        <v>0</v>
      </c>
      <c r="AQ269" s="312">
        <f>'To &amp; from Edu- trip % summary'!AF274</f>
        <v>0</v>
      </c>
      <c r="AR269" s="314">
        <f>'To &amp; from Edu- trip % summary'!AH274</f>
        <v>0</v>
      </c>
      <c r="AS269" s="260">
        <f t="shared" si="68"/>
        <v>0</v>
      </c>
      <c r="AT269" s="259">
        <f t="shared" si="69"/>
        <v>0</v>
      </c>
      <c r="AU269" s="261"/>
      <c r="AV269" s="248"/>
      <c r="AW269" s="248"/>
      <c r="AX269" s="248"/>
      <c r="AY269" s="248"/>
    </row>
    <row r="270" spans="1:51" x14ac:dyDescent="0.2">
      <c r="A270" s="248"/>
      <c r="B270" s="248"/>
      <c r="C270" s="248"/>
      <c r="D270" s="248"/>
      <c r="E270" s="248"/>
      <c r="F270" s="248"/>
      <c r="G270" s="248"/>
      <c r="H270" s="248"/>
      <c r="I270" s="248"/>
      <c r="J270" s="248"/>
      <c r="K270" s="248"/>
      <c r="L270" s="248"/>
      <c r="M270" s="248"/>
      <c r="N270" s="248"/>
      <c r="O270" s="248"/>
      <c r="P270" s="248"/>
      <c r="Q270" s="296"/>
      <c r="R270" s="256">
        <f>'To &amp; from Edu- trip % summary'!B275</f>
        <v>0</v>
      </c>
      <c r="S270" s="313">
        <f>'To &amp; from Edu- trip % summary'!D275</f>
        <v>0</v>
      </c>
      <c r="T270" s="257">
        <f>'Non-survey input values'!$B$31</f>
        <v>175.56</v>
      </c>
      <c r="U270" s="258">
        <f t="shared" si="56"/>
        <v>0</v>
      </c>
      <c r="V270" s="259">
        <f t="shared" si="57"/>
        <v>0</v>
      </c>
      <c r="W270" s="312">
        <f>'To &amp; from Edu- trip % summary'!G275</f>
        <v>0</v>
      </c>
      <c r="X270" s="314">
        <f>'To &amp; from Edu- trip % summary'!I275</f>
        <v>0</v>
      </c>
      <c r="Y270" s="260">
        <f t="shared" si="58"/>
        <v>0</v>
      </c>
      <c r="Z270" s="259">
        <f t="shared" si="59"/>
        <v>0</v>
      </c>
      <c r="AA270" s="312">
        <f>'To &amp; from Edu- trip % summary'!L275</f>
        <v>0</v>
      </c>
      <c r="AB270" s="314">
        <f>'To &amp; from Edu- trip % summary'!N275</f>
        <v>0</v>
      </c>
      <c r="AC270" s="260">
        <f t="shared" si="60"/>
        <v>0</v>
      </c>
      <c r="AD270" s="259">
        <f t="shared" si="61"/>
        <v>0</v>
      </c>
      <c r="AE270" s="312">
        <f>'To &amp; from Edu- trip % summary'!Q275</f>
        <v>0</v>
      </c>
      <c r="AF270" s="314">
        <f>'To &amp; from Edu- trip % summary'!S275</f>
        <v>0</v>
      </c>
      <c r="AG270" s="260">
        <f t="shared" si="62"/>
        <v>0</v>
      </c>
      <c r="AH270" s="259">
        <f t="shared" si="63"/>
        <v>0</v>
      </c>
      <c r="AI270" s="312">
        <f>'To &amp; from Edu- trip % summary'!V275</f>
        <v>0</v>
      </c>
      <c r="AJ270" s="314">
        <f>'To &amp; from Edu- trip % summary'!X275</f>
        <v>0</v>
      </c>
      <c r="AK270" s="260">
        <f t="shared" si="64"/>
        <v>0</v>
      </c>
      <c r="AL270" s="259">
        <f t="shared" si="65"/>
        <v>0</v>
      </c>
      <c r="AM270" s="312">
        <f>'To &amp; from Edu- trip % summary'!AA275</f>
        <v>0</v>
      </c>
      <c r="AN270" s="314">
        <f>'To &amp; from Edu- trip % summary'!AC275</f>
        <v>0</v>
      </c>
      <c r="AO270" s="260">
        <f t="shared" si="66"/>
        <v>0</v>
      </c>
      <c r="AP270" s="259">
        <f t="shared" si="67"/>
        <v>0</v>
      </c>
      <c r="AQ270" s="312">
        <f>'To &amp; from Edu- trip % summary'!AF275</f>
        <v>0</v>
      </c>
      <c r="AR270" s="314">
        <f>'To &amp; from Edu- trip % summary'!AH275</f>
        <v>0</v>
      </c>
      <c r="AS270" s="260">
        <f t="shared" si="68"/>
        <v>0</v>
      </c>
      <c r="AT270" s="259">
        <f t="shared" si="69"/>
        <v>0</v>
      </c>
      <c r="AU270" s="261"/>
      <c r="AV270" s="248"/>
      <c r="AW270" s="248"/>
      <c r="AX270" s="248"/>
      <c r="AY270" s="248"/>
    </row>
    <row r="271" spans="1:51" x14ac:dyDescent="0.2">
      <c r="A271" s="248"/>
      <c r="B271" s="248"/>
      <c r="C271" s="248"/>
      <c r="D271" s="248"/>
      <c r="E271" s="248"/>
      <c r="F271" s="248"/>
      <c r="G271" s="248"/>
      <c r="H271" s="248"/>
      <c r="I271" s="248"/>
      <c r="J271" s="248"/>
      <c r="K271" s="248"/>
      <c r="L271" s="248"/>
      <c r="M271" s="248"/>
      <c r="N271" s="248"/>
      <c r="O271" s="248"/>
      <c r="P271" s="248"/>
      <c r="Q271" s="296"/>
      <c r="R271" s="256">
        <f>'To &amp; from Edu- trip % summary'!B276</f>
        <v>0</v>
      </c>
      <c r="S271" s="313">
        <f>'To &amp; from Edu- trip % summary'!D276</f>
        <v>0</v>
      </c>
      <c r="T271" s="257">
        <f>'Non-survey input values'!$B$31</f>
        <v>175.56</v>
      </c>
      <c r="U271" s="258">
        <f t="shared" si="56"/>
        <v>0</v>
      </c>
      <c r="V271" s="259">
        <f t="shared" si="57"/>
        <v>0</v>
      </c>
      <c r="W271" s="312">
        <f>'To &amp; from Edu- trip % summary'!G276</f>
        <v>0</v>
      </c>
      <c r="X271" s="314">
        <f>'To &amp; from Edu- trip % summary'!I276</f>
        <v>0</v>
      </c>
      <c r="Y271" s="260">
        <f t="shared" si="58"/>
        <v>0</v>
      </c>
      <c r="Z271" s="259">
        <f t="shared" si="59"/>
        <v>0</v>
      </c>
      <c r="AA271" s="312">
        <f>'To &amp; from Edu- trip % summary'!L276</f>
        <v>0</v>
      </c>
      <c r="AB271" s="314">
        <f>'To &amp; from Edu- trip % summary'!N276</f>
        <v>0</v>
      </c>
      <c r="AC271" s="260">
        <f t="shared" si="60"/>
        <v>0</v>
      </c>
      <c r="AD271" s="259">
        <f t="shared" si="61"/>
        <v>0</v>
      </c>
      <c r="AE271" s="312">
        <f>'To &amp; from Edu- trip % summary'!Q276</f>
        <v>0</v>
      </c>
      <c r="AF271" s="314">
        <f>'To &amp; from Edu- trip % summary'!S276</f>
        <v>0</v>
      </c>
      <c r="AG271" s="260">
        <f t="shared" si="62"/>
        <v>0</v>
      </c>
      <c r="AH271" s="259">
        <f t="shared" si="63"/>
        <v>0</v>
      </c>
      <c r="AI271" s="312">
        <f>'To &amp; from Edu- trip % summary'!V276</f>
        <v>0</v>
      </c>
      <c r="AJ271" s="314">
        <f>'To &amp; from Edu- trip % summary'!X276</f>
        <v>0</v>
      </c>
      <c r="AK271" s="260">
        <f t="shared" si="64"/>
        <v>0</v>
      </c>
      <c r="AL271" s="259">
        <f t="shared" si="65"/>
        <v>0</v>
      </c>
      <c r="AM271" s="312">
        <f>'To &amp; from Edu- trip % summary'!AA276</f>
        <v>0</v>
      </c>
      <c r="AN271" s="314">
        <f>'To &amp; from Edu- trip % summary'!AC276</f>
        <v>0</v>
      </c>
      <c r="AO271" s="260">
        <f t="shared" si="66"/>
        <v>0</v>
      </c>
      <c r="AP271" s="259">
        <f t="shared" si="67"/>
        <v>0</v>
      </c>
      <c r="AQ271" s="312">
        <f>'To &amp; from Edu- trip % summary'!AF276</f>
        <v>0</v>
      </c>
      <c r="AR271" s="314">
        <f>'To &amp; from Edu- trip % summary'!AH276</f>
        <v>0</v>
      </c>
      <c r="AS271" s="260">
        <f t="shared" si="68"/>
        <v>0</v>
      </c>
      <c r="AT271" s="259">
        <f t="shared" si="69"/>
        <v>0</v>
      </c>
      <c r="AU271" s="261"/>
      <c r="AV271" s="248"/>
      <c r="AW271" s="248"/>
      <c r="AX271" s="248"/>
      <c r="AY271" s="248"/>
    </row>
    <row r="272" spans="1:51" x14ac:dyDescent="0.2">
      <c r="A272" s="248"/>
      <c r="B272" s="248"/>
      <c r="C272" s="248"/>
      <c r="D272" s="248"/>
      <c r="E272" s="248"/>
      <c r="F272" s="248"/>
      <c r="G272" s="248"/>
      <c r="H272" s="248"/>
      <c r="I272" s="248"/>
      <c r="J272" s="248"/>
      <c r="K272" s="248"/>
      <c r="L272" s="248"/>
      <c r="M272" s="248"/>
      <c r="N272" s="248"/>
      <c r="O272" s="248"/>
      <c r="P272" s="248"/>
      <c r="Q272" s="296"/>
      <c r="R272" s="256">
        <f>'To &amp; from Edu- trip % summary'!B277</f>
        <v>0</v>
      </c>
      <c r="S272" s="313">
        <f>'To &amp; from Edu- trip % summary'!D277</f>
        <v>0</v>
      </c>
      <c r="T272" s="257">
        <f>'Non-survey input values'!$B$31</f>
        <v>175.56</v>
      </c>
      <c r="U272" s="258">
        <f t="shared" si="56"/>
        <v>0</v>
      </c>
      <c r="V272" s="259">
        <f t="shared" si="57"/>
        <v>0</v>
      </c>
      <c r="W272" s="312">
        <f>'To &amp; from Edu- trip % summary'!G277</f>
        <v>0</v>
      </c>
      <c r="X272" s="314">
        <f>'To &amp; from Edu- trip % summary'!I277</f>
        <v>0</v>
      </c>
      <c r="Y272" s="260">
        <f t="shared" si="58"/>
        <v>0</v>
      </c>
      <c r="Z272" s="259">
        <f t="shared" si="59"/>
        <v>0</v>
      </c>
      <c r="AA272" s="312">
        <f>'To &amp; from Edu- trip % summary'!L277</f>
        <v>0</v>
      </c>
      <c r="AB272" s="314">
        <f>'To &amp; from Edu- trip % summary'!N277</f>
        <v>0</v>
      </c>
      <c r="AC272" s="260">
        <f t="shared" si="60"/>
        <v>0</v>
      </c>
      <c r="AD272" s="259">
        <f t="shared" si="61"/>
        <v>0</v>
      </c>
      <c r="AE272" s="312">
        <f>'To &amp; from Edu- trip % summary'!Q277</f>
        <v>0</v>
      </c>
      <c r="AF272" s="314">
        <f>'To &amp; from Edu- trip % summary'!S277</f>
        <v>0</v>
      </c>
      <c r="AG272" s="260">
        <f t="shared" si="62"/>
        <v>0</v>
      </c>
      <c r="AH272" s="259">
        <f t="shared" si="63"/>
        <v>0</v>
      </c>
      <c r="AI272" s="312">
        <f>'To &amp; from Edu- trip % summary'!V277</f>
        <v>0</v>
      </c>
      <c r="AJ272" s="314">
        <f>'To &amp; from Edu- trip % summary'!X277</f>
        <v>0</v>
      </c>
      <c r="AK272" s="260">
        <f t="shared" si="64"/>
        <v>0</v>
      </c>
      <c r="AL272" s="259">
        <f t="shared" si="65"/>
        <v>0</v>
      </c>
      <c r="AM272" s="312">
        <f>'To &amp; from Edu- trip % summary'!AA277</f>
        <v>0</v>
      </c>
      <c r="AN272" s="314">
        <f>'To &amp; from Edu- trip % summary'!AC277</f>
        <v>0</v>
      </c>
      <c r="AO272" s="260">
        <f t="shared" si="66"/>
        <v>0</v>
      </c>
      <c r="AP272" s="259">
        <f t="shared" si="67"/>
        <v>0</v>
      </c>
      <c r="AQ272" s="312">
        <f>'To &amp; from Edu- trip % summary'!AF277</f>
        <v>0</v>
      </c>
      <c r="AR272" s="314">
        <f>'To &amp; from Edu- trip % summary'!AH277</f>
        <v>0</v>
      </c>
      <c r="AS272" s="260">
        <f t="shared" si="68"/>
        <v>0</v>
      </c>
      <c r="AT272" s="259">
        <f t="shared" si="69"/>
        <v>0</v>
      </c>
      <c r="AU272" s="261"/>
      <c r="AV272" s="248"/>
      <c r="AW272" s="248"/>
      <c r="AX272" s="248"/>
      <c r="AY272" s="248"/>
    </row>
    <row r="273" spans="1:51" x14ac:dyDescent="0.2">
      <c r="A273" s="248"/>
      <c r="B273" s="248"/>
      <c r="C273" s="248"/>
      <c r="D273" s="248"/>
      <c r="E273" s="248"/>
      <c r="F273" s="248"/>
      <c r="G273" s="248"/>
      <c r="H273" s="248"/>
      <c r="I273" s="248"/>
      <c r="J273" s="248"/>
      <c r="K273" s="248"/>
      <c r="L273" s="248"/>
      <c r="M273" s="248"/>
      <c r="N273" s="248"/>
      <c r="O273" s="248"/>
      <c r="P273" s="248"/>
      <c r="Q273" s="296"/>
      <c r="R273" s="256">
        <f>'To &amp; from Edu- trip % summary'!B278</f>
        <v>0</v>
      </c>
      <c r="S273" s="313">
        <f>'To &amp; from Edu- trip % summary'!D278</f>
        <v>0</v>
      </c>
      <c r="T273" s="257">
        <f>'Non-survey input values'!$B$31</f>
        <v>175.56</v>
      </c>
      <c r="U273" s="258">
        <f t="shared" si="56"/>
        <v>0</v>
      </c>
      <c r="V273" s="259">
        <f t="shared" si="57"/>
        <v>0</v>
      </c>
      <c r="W273" s="312">
        <f>'To &amp; from Edu- trip % summary'!G278</f>
        <v>0</v>
      </c>
      <c r="X273" s="314">
        <f>'To &amp; from Edu- trip % summary'!I278</f>
        <v>0</v>
      </c>
      <c r="Y273" s="260">
        <f t="shared" si="58"/>
        <v>0</v>
      </c>
      <c r="Z273" s="259">
        <f t="shared" si="59"/>
        <v>0</v>
      </c>
      <c r="AA273" s="312">
        <f>'To &amp; from Edu- trip % summary'!L278</f>
        <v>0</v>
      </c>
      <c r="AB273" s="314">
        <f>'To &amp; from Edu- trip % summary'!N278</f>
        <v>0</v>
      </c>
      <c r="AC273" s="260">
        <f t="shared" si="60"/>
        <v>0</v>
      </c>
      <c r="AD273" s="259">
        <f t="shared" si="61"/>
        <v>0</v>
      </c>
      <c r="AE273" s="312">
        <f>'To &amp; from Edu- trip % summary'!Q278</f>
        <v>0</v>
      </c>
      <c r="AF273" s="314">
        <f>'To &amp; from Edu- trip % summary'!S278</f>
        <v>0</v>
      </c>
      <c r="AG273" s="260">
        <f t="shared" si="62"/>
        <v>0</v>
      </c>
      <c r="AH273" s="259">
        <f t="shared" si="63"/>
        <v>0</v>
      </c>
      <c r="AI273" s="312">
        <f>'To &amp; from Edu- trip % summary'!V278</f>
        <v>0</v>
      </c>
      <c r="AJ273" s="314">
        <f>'To &amp; from Edu- trip % summary'!X278</f>
        <v>0</v>
      </c>
      <c r="AK273" s="260">
        <f t="shared" si="64"/>
        <v>0</v>
      </c>
      <c r="AL273" s="259">
        <f t="shared" si="65"/>
        <v>0</v>
      </c>
      <c r="AM273" s="312">
        <f>'To &amp; from Edu- trip % summary'!AA278</f>
        <v>0</v>
      </c>
      <c r="AN273" s="314">
        <f>'To &amp; from Edu- trip % summary'!AC278</f>
        <v>0</v>
      </c>
      <c r="AO273" s="260">
        <f t="shared" si="66"/>
        <v>0</v>
      </c>
      <c r="AP273" s="259">
        <f t="shared" si="67"/>
        <v>0</v>
      </c>
      <c r="AQ273" s="312">
        <f>'To &amp; from Edu- trip % summary'!AF278</f>
        <v>0</v>
      </c>
      <c r="AR273" s="314">
        <f>'To &amp; from Edu- trip % summary'!AH278</f>
        <v>0</v>
      </c>
      <c r="AS273" s="260">
        <f t="shared" si="68"/>
        <v>0</v>
      </c>
      <c r="AT273" s="259">
        <f t="shared" si="69"/>
        <v>0</v>
      </c>
      <c r="AU273" s="261"/>
      <c r="AV273" s="248"/>
      <c r="AW273" s="248"/>
      <c r="AX273" s="248"/>
      <c r="AY273" s="248"/>
    </row>
    <row r="274" spans="1:51" x14ac:dyDescent="0.2">
      <c r="A274" s="248"/>
      <c r="B274" s="248"/>
      <c r="C274" s="248"/>
      <c r="D274" s="248"/>
      <c r="E274" s="248"/>
      <c r="F274" s="248"/>
      <c r="G274" s="248"/>
      <c r="H274" s="248"/>
      <c r="I274" s="248"/>
      <c r="J274" s="248"/>
      <c r="K274" s="248"/>
      <c r="L274" s="248"/>
      <c r="M274" s="248"/>
      <c r="N274" s="248"/>
      <c r="O274" s="248"/>
      <c r="P274" s="248"/>
      <c r="Q274" s="296"/>
      <c r="R274" s="256">
        <f>'To &amp; from Edu- trip % summary'!B279</f>
        <v>0</v>
      </c>
      <c r="S274" s="313">
        <f>'To &amp; from Edu- trip % summary'!D279</f>
        <v>0</v>
      </c>
      <c r="T274" s="257">
        <f>'Non-survey input values'!$B$31</f>
        <v>175.56</v>
      </c>
      <c r="U274" s="258">
        <f t="shared" si="56"/>
        <v>0</v>
      </c>
      <c r="V274" s="259">
        <f t="shared" si="57"/>
        <v>0</v>
      </c>
      <c r="W274" s="312">
        <f>'To &amp; from Edu- trip % summary'!G279</f>
        <v>0</v>
      </c>
      <c r="X274" s="314">
        <f>'To &amp; from Edu- trip % summary'!I279</f>
        <v>0</v>
      </c>
      <c r="Y274" s="260">
        <f t="shared" si="58"/>
        <v>0</v>
      </c>
      <c r="Z274" s="259">
        <f t="shared" si="59"/>
        <v>0</v>
      </c>
      <c r="AA274" s="312">
        <f>'To &amp; from Edu- trip % summary'!L279</f>
        <v>0</v>
      </c>
      <c r="AB274" s="314">
        <f>'To &amp; from Edu- trip % summary'!N279</f>
        <v>0</v>
      </c>
      <c r="AC274" s="260">
        <f t="shared" si="60"/>
        <v>0</v>
      </c>
      <c r="AD274" s="259">
        <f t="shared" si="61"/>
        <v>0</v>
      </c>
      <c r="AE274" s="312">
        <f>'To &amp; from Edu- trip % summary'!Q279</f>
        <v>0</v>
      </c>
      <c r="AF274" s="314">
        <f>'To &amp; from Edu- trip % summary'!S279</f>
        <v>0</v>
      </c>
      <c r="AG274" s="260">
        <f t="shared" si="62"/>
        <v>0</v>
      </c>
      <c r="AH274" s="259">
        <f t="shared" si="63"/>
        <v>0</v>
      </c>
      <c r="AI274" s="312">
        <f>'To &amp; from Edu- trip % summary'!V279</f>
        <v>0</v>
      </c>
      <c r="AJ274" s="314">
        <f>'To &amp; from Edu- trip % summary'!X279</f>
        <v>0</v>
      </c>
      <c r="AK274" s="260">
        <f t="shared" si="64"/>
        <v>0</v>
      </c>
      <c r="AL274" s="259">
        <f t="shared" si="65"/>
        <v>0</v>
      </c>
      <c r="AM274" s="312">
        <f>'To &amp; from Edu- trip % summary'!AA279</f>
        <v>0</v>
      </c>
      <c r="AN274" s="314">
        <f>'To &amp; from Edu- trip % summary'!AC279</f>
        <v>0</v>
      </c>
      <c r="AO274" s="260">
        <f t="shared" si="66"/>
        <v>0</v>
      </c>
      <c r="AP274" s="259">
        <f t="shared" si="67"/>
        <v>0</v>
      </c>
      <c r="AQ274" s="312">
        <f>'To &amp; from Edu- trip % summary'!AF279</f>
        <v>0</v>
      </c>
      <c r="AR274" s="314">
        <f>'To &amp; from Edu- trip % summary'!AH279</f>
        <v>0</v>
      </c>
      <c r="AS274" s="260">
        <f t="shared" si="68"/>
        <v>0</v>
      </c>
      <c r="AT274" s="259">
        <f t="shared" si="69"/>
        <v>0</v>
      </c>
      <c r="AU274" s="261"/>
      <c r="AV274" s="248"/>
      <c r="AW274" s="248"/>
      <c r="AX274" s="248"/>
      <c r="AY274" s="248"/>
    </row>
    <row r="275" spans="1:51" x14ac:dyDescent="0.2">
      <c r="A275" s="248"/>
      <c r="B275" s="248"/>
      <c r="C275" s="248"/>
      <c r="D275" s="248"/>
      <c r="E275" s="248"/>
      <c r="F275" s="248"/>
      <c r="G275" s="248"/>
      <c r="H275" s="248"/>
      <c r="I275" s="248"/>
      <c r="J275" s="248"/>
      <c r="K275" s="248"/>
      <c r="L275" s="248"/>
      <c r="M275" s="248"/>
      <c r="N275" s="248"/>
      <c r="O275" s="248"/>
      <c r="P275" s="248"/>
      <c r="Q275" s="296"/>
      <c r="R275" s="256">
        <f>'To &amp; from Edu- trip % summary'!B280</f>
        <v>0</v>
      </c>
      <c r="S275" s="313">
        <f>'To &amp; from Edu- trip % summary'!D280</f>
        <v>0</v>
      </c>
      <c r="T275" s="257">
        <f>'Non-survey input values'!$B$31</f>
        <v>175.56</v>
      </c>
      <c r="U275" s="258">
        <f t="shared" si="56"/>
        <v>0</v>
      </c>
      <c r="V275" s="259">
        <f t="shared" si="57"/>
        <v>0</v>
      </c>
      <c r="W275" s="312">
        <f>'To &amp; from Edu- trip % summary'!G280</f>
        <v>0</v>
      </c>
      <c r="X275" s="314">
        <f>'To &amp; from Edu- trip % summary'!I280</f>
        <v>0</v>
      </c>
      <c r="Y275" s="260">
        <f t="shared" si="58"/>
        <v>0</v>
      </c>
      <c r="Z275" s="259">
        <f t="shared" si="59"/>
        <v>0</v>
      </c>
      <c r="AA275" s="312">
        <f>'To &amp; from Edu- trip % summary'!L280</f>
        <v>0</v>
      </c>
      <c r="AB275" s="314">
        <f>'To &amp; from Edu- trip % summary'!N280</f>
        <v>0</v>
      </c>
      <c r="AC275" s="260">
        <f t="shared" si="60"/>
        <v>0</v>
      </c>
      <c r="AD275" s="259">
        <f t="shared" si="61"/>
        <v>0</v>
      </c>
      <c r="AE275" s="312">
        <f>'To &amp; from Edu- trip % summary'!Q280</f>
        <v>0</v>
      </c>
      <c r="AF275" s="314">
        <f>'To &amp; from Edu- trip % summary'!S280</f>
        <v>0</v>
      </c>
      <c r="AG275" s="260">
        <f t="shared" si="62"/>
        <v>0</v>
      </c>
      <c r="AH275" s="259">
        <f t="shared" si="63"/>
        <v>0</v>
      </c>
      <c r="AI275" s="312">
        <f>'To &amp; from Edu- trip % summary'!V280</f>
        <v>0</v>
      </c>
      <c r="AJ275" s="314">
        <f>'To &amp; from Edu- trip % summary'!X280</f>
        <v>0</v>
      </c>
      <c r="AK275" s="260">
        <f t="shared" si="64"/>
        <v>0</v>
      </c>
      <c r="AL275" s="259">
        <f t="shared" si="65"/>
        <v>0</v>
      </c>
      <c r="AM275" s="312">
        <f>'To &amp; from Edu- trip % summary'!AA280</f>
        <v>0</v>
      </c>
      <c r="AN275" s="314">
        <f>'To &amp; from Edu- trip % summary'!AC280</f>
        <v>0</v>
      </c>
      <c r="AO275" s="260">
        <f t="shared" si="66"/>
        <v>0</v>
      </c>
      <c r="AP275" s="259">
        <f t="shared" si="67"/>
        <v>0</v>
      </c>
      <c r="AQ275" s="312">
        <f>'To &amp; from Edu- trip % summary'!AF280</f>
        <v>0</v>
      </c>
      <c r="AR275" s="314">
        <f>'To &amp; from Edu- trip % summary'!AH280</f>
        <v>0</v>
      </c>
      <c r="AS275" s="260">
        <f t="shared" si="68"/>
        <v>0</v>
      </c>
      <c r="AT275" s="259">
        <f t="shared" si="69"/>
        <v>0</v>
      </c>
      <c r="AU275" s="261"/>
      <c r="AV275" s="248"/>
      <c r="AW275" s="248"/>
      <c r="AX275" s="248"/>
      <c r="AY275" s="248"/>
    </row>
    <row r="276" spans="1:51" x14ac:dyDescent="0.2">
      <c r="A276" s="248"/>
      <c r="B276" s="248"/>
      <c r="C276" s="248"/>
      <c r="D276" s="248"/>
      <c r="E276" s="248"/>
      <c r="F276" s="248"/>
      <c r="G276" s="248"/>
      <c r="H276" s="248"/>
      <c r="I276" s="248"/>
      <c r="J276" s="248"/>
      <c r="K276" s="248"/>
      <c r="L276" s="248"/>
      <c r="M276" s="248"/>
      <c r="N276" s="248"/>
      <c r="O276" s="248"/>
      <c r="P276" s="248"/>
      <c r="Q276" s="296"/>
      <c r="R276" s="256">
        <f>'To &amp; from Edu- trip % summary'!B281</f>
        <v>0</v>
      </c>
      <c r="S276" s="313">
        <f>'To &amp; from Edu- trip % summary'!D281</f>
        <v>0</v>
      </c>
      <c r="T276" s="257">
        <f>'Non-survey input values'!$B$31</f>
        <v>175.56</v>
      </c>
      <c r="U276" s="258">
        <f t="shared" si="56"/>
        <v>0</v>
      </c>
      <c r="V276" s="259">
        <f t="shared" si="57"/>
        <v>0</v>
      </c>
      <c r="W276" s="312">
        <f>'To &amp; from Edu- trip % summary'!G281</f>
        <v>0</v>
      </c>
      <c r="X276" s="314">
        <f>'To &amp; from Edu- trip % summary'!I281</f>
        <v>0</v>
      </c>
      <c r="Y276" s="260">
        <f t="shared" si="58"/>
        <v>0</v>
      </c>
      <c r="Z276" s="259">
        <f t="shared" si="59"/>
        <v>0</v>
      </c>
      <c r="AA276" s="312">
        <f>'To &amp; from Edu- trip % summary'!L281</f>
        <v>0</v>
      </c>
      <c r="AB276" s="314">
        <f>'To &amp; from Edu- trip % summary'!N281</f>
        <v>0</v>
      </c>
      <c r="AC276" s="260">
        <f t="shared" si="60"/>
        <v>0</v>
      </c>
      <c r="AD276" s="259">
        <f t="shared" si="61"/>
        <v>0</v>
      </c>
      <c r="AE276" s="312">
        <f>'To &amp; from Edu- trip % summary'!Q281</f>
        <v>0</v>
      </c>
      <c r="AF276" s="314">
        <f>'To &amp; from Edu- trip % summary'!S281</f>
        <v>0</v>
      </c>
      <c r="AG276" s="260">
        <f t="shared" si="62"/>
        <v>0</v>
      </c>
      <c r="AH276" s="259">
        <f t="shared" si="63"/>
        <v>0</v>
      </c>
      <c r="AI276" s="312">
        <f>'To &amp; from Edu- trip % summary'!V281</f>
        <v>0</v>
      </c>
      <c r="AJ276" s="314">
        <f>'To &amp; from Edu- trip % summary'!X281</f>
        <v>0</v>
      </c>
      <c r="AK276" s="260">
        <f t="shared" si="64"/>
        <v>0</v>
      </c>
      <c r="AL276" s="259">
        <f t="shared" si="65"/>
        <v>0</v>
      </c>
      <c r="AM276" s="312">
        <f>'To &amp; from Edu- trip % summary'!AA281</f>
        <v>0</v>
      </c>
      <c r="AN276" s="314">
        <f>'To &amp; from Edu- trip % summary'!AC281</f>
        <v>0</v>
      </c>
      <c r="AO276" s="260">
        <f t="shared" si="66"/>
        <v>0</v>
      </c>
      <c r="AP276" s="259">
        <f t="shared" si="67"/>
        <v>0</v>
      </c>
      <c r="AQ276" s="312">
        <f>'To &amp; from Edu- trip % summary'!AF281</f>
        <v>0</v>
      </c>
      <c r="AR276" s="314">
        <f>'To &amp; from Edu- trip % summary'!AH281</f>
        <v>0</v>
      </c>
      <c r="AS276" s="260">
        <f t="shared" si="68"/>
        <v>0</v>
      </c>
      <c r="AT276" s="259">
        <f t="shared" si="69"/>
        <v>0</v>
      </c>
      <c r="AU276" s="261"/>
      <c r="AV276" s="248"/>
      <c r="AW276" s="248"/>
      <c r="AX276" s="248"/>
      <c r="AY276" s="248"/>
    </row>
    <row r="277" spans="1:51" x14ac:dyDescent="0.2">
      <c r="A277" s="248"/>
      <c r="B277" s="248"/>
      <c r="C277" s="248"/>
      <c r="D277" s="248"/>
      <c r="E277" s="248"/>
      <c r="F277" s="248"/>
      <c r="G277" s="248"/>
      <c r="H277" s="248"/>
      <c r="I277" s="248"/>
      <c r="J277" s="248"/>
      <c r="K277" s="248"/>
      <c r="L277" s="248"/>
      <c r="M277" s="248"/>
      <c r="N277" s="248"/>
      <c r="O277" s="248"/>
      <c r="P277" s="248"/>
      <c r="Q277" s="296"/>
      <c r="R277" s="256">
        <f>'To &amp; from Edu- trip % summary'!B282</f>
        <v>0</v>
      </c>
      <c r="S277" s="313">
        <f>'To &amp; from Edu- trip % summary'!D282</f>
        <v>0</v>
      </c>
      <c r="T277" s="257">
        <f>'Non-survey input values'!$B$31</f>
        <v>175.56</v>
      </c>
      <c r="U277" s="258">
        <f t="shared" si="56"/>
        <v>0</v>
      </c>
      <c r="V277" s="259">
        <f t="shared" si="57"/>
        <v>0</v>
      </c>
      <c r="W277" s="312">
        <f>'To &amp; from Edu- trip % summary'!G282</f>
        <v>0</v>
      </c>
      <c r="X277" s="314">
        <f>'To &amp; from Edu- trip % summary'!I282</f>
        <v>0</v>
      </c>
      <c r="Y277" s="260">
        <f t="shared" si="58"/>
        <v>0</v>
      </c>
      <c r="Z277" s="259">
        <f t="shared" si="59"/>
        <v>0</v>
      </c>
      <c r="AA277" s="312">
        <f>'To &amp; from Edu- trip % summary'!L282</f>
        <v>0</v>
      </c>
      <c r="AB277" s="314">
        <f>'To &amp; from Edu- trip % summary'!N282</f>
        <v>0</v>
      </c>
      <c r="AC277" s="260">
        <f t="shared" si="60"/>
        <v>0</v>
      </c>
      <c r="AD277" s="259">
        <f t="shared" si="61"/>
        <v>0</v>
      </c>
      <c r="AE277" s="312">
        <f>'To &amp; from Edu- trip % summary'!Q282</f>
        <v>0</v>
      </c>
      <c r="AF277" s="314">
        <f>'To &amp; from Edu- trip % summary'!S282</f>
        <v>0</v>
      </c>
      <c r="AG277" s="260">
        <f t="shared" si="62"/>
        <v>0</v>
      </c>
      <c r="AH277" s="259">
        <f t="shared" si="63"/>
        <v>0</v>
      </c>
      <c r="AI277" s="312">
        <f>'To &amp; from Edu- trip % summary'!V282</f>
        <v>0</v>
      </c>
      <c r="AJ277" s="314">
        <f>'To &amp; from Edu- trip % summary'!X282</f>
        <v>0</v>
      </c>
      <c r="AK277" s="260">
        <f t="shared" si="64"/>
        <v>0</v>
      </c>
      <c r="AL277" s="259">
        <f t="shared" si="65"/>
        <v>0</v>
      </c>
      <c r="AM277" s="312">
        <f>'To &amp; from Edu- trip % summary'!AA282</f>
        <v>0</v>
      </c>
      <c r="AN277" s="314">
        <f>'To &amp; from Edu- trip % summary'!AC282</f>
        <v>0</v>
      </c>
      <c r="AO277" s="260">
        <f t="shared" si="66"/>
        <v>0</v>
      </c>
      <c r="AP277" s="259">
        <f t="shared" si="67"/>
        <v>0</v>
      </c>
      <c r="AQ277" s="312">
        <f>'To &amp; from Edu- trip % summary'!AF282</f>
        <v>0</v>
      </c>
      <c r="AR277" s="314">
        <f>'To &amp; from Edu- trip % summary'!AH282</f>
        <v>0</v>
      </c>
      <c r="AS277" s="260">
        <f t="shared" si="68"/>
        <v>0</v>
      </c>
      <c r="AT277" s="259">
        <f t="shared" si="69"/>
        <v>0</v>
      </c>
      <c r="AU277" s="261"/>
      <c r="AV277" s="248"/>
      <c r="AW277" s="248"/>
      <c r="AX277" s="248"/>
      <c r="AY277" s="248"/>
    </row>
    <row r="278" spans="1:51" x14ac:dyDescent="0.2">
      <c r="A278" s="248"/>
      <c r="B278" s="248"/>
      <c r="C278" s="248"/>
      <c r="D278" s="248"/>
      <c r="E278" s="248"/>
      <c r="F278" s="248"/>
      <c r="G278" s="248"/>
      <c r="H278" s="248"/>
      <c r="I278" s="248"/>
      <c r="J278" s="248"/>
      <c r="K278" s="248"/>
      <c r="L278" s="248"/>
      <c r="M278" s="248"/>
      <c r="N278" s="248"/>
      <c r="O278" s="248"/>
      <c r="P278" s="248"/>
      <c r="Q278" s="296"/>
      <c r="R278" s="256">
        <f>'To &amp; from Edu- trip % summary'!B283</f>
        <v>0</v>
      </c>
      <c r="S278" s="313">
        <f>'To &amp; from Edu- trip % summary'!D283</f>
        <v>0</v>
      </c>
      <c r="T278" s="257">
        <f>'Non-survey input values'!$B$31</f>
        <v>175.56</v>
      </c>
      <c r="U278" s="258">
        <f t="shared" si="56"/>
        <v>0</v>
      </c>
      <c r="V278" s="259">
        <f t="shared" si="57"/>
        <v>0</v>
      </c>
      <c r="W278" s="312">
        <f>'To &amp; from Edu- trip % summary'!G283</f>
        <v>0</v>
      </c>
      <c r="X278" s="314">
        <f>'To &amp; from Edu- trip % summary'!I283</f>
        <v>0</v>
      </c>
      <c r="Y278" s="260">
        <f t="shared" si="58"/>
        <v>0</v>
      </c>
      <c r="Z278" s="259">
        <f t="shared" si="59"/>
        <v>0</v>
      </c>
      <c r="AA278" s="312">
        <f>'To &amp; from Edu- trip % summary'!L283</f>
        <v>0</v>
      </c>
      <c r="AB278" s="314">
        <f>'To &amp; from Edu- trip % summary'!N283</f>
        <v>0</v>
      </c>
      <c r="AC278" s="260">
        <f t="shared" si="60"/>
        <v>0</v>
      </c>
      <c r="AD278" s="259">
        <f t="shared" si="61"/>
        <v>0</v>
      </c>
      <c r="AE278" s="312">
        <f>'To &amp; from Edu- trip % summary'!Q283</f>
        <v>0</v>
      </c>
      <c r="AF278" s="314">
        <f>'To &amp; from Edu- trip % summary'!S283</f>
        <v>0</v>
      </c>
      <c r="AG278" s="260">
        <f t="shared" si="62"/>
        <v>0</v>
      </c>
      <c r="AH278" s="259">
        <f t="shared" si="63"/>
        <v>0</v>
      </c>
      <c r="AI278" s="312">
        <f>'To &amp; from Edu- trip % summary'!V283</f>
        <v>0</v>
      </c>
      <c r="AJ278" s="314">
        <f>'To &amp; from Edu- trip % summary'!X283</f>
        <v>0</v>
      </c>
      <c r="AK278" s="260">
        <f t="shared" si="64"/>
        <v>0</v>
      </c>
      <c r="AL278" s="259">
        <f t="shared" si="65"/>
        <v>0</v>
      </c>
      <c r="AM278" s="312">
        <f>'To &amp; from Edu- trip % summary'!AA283</f>
        <v>0</v>
      </c>
      <c r="AN278" s="314">
        <f>'To &amp; from Edu- trip % summary'!AC283</f>
        <v>0</v>
      </c>
      <c r="AO278" s="260">
        <f t="shared" si="66"/>
        <v>0</v>
      </c>
      <c r="AP278" s="259">
        <f t="shared" si="67"/>
        <v>0</v>
      </c>
      <c r="AQ278" s="312">
        <f>'To &amp; from Edu- trip % summary'!AF283</f>
        <v>0</v>
      </c>
      <c r="AR278" s="314">
        <f>'To &amp; from Edu- trip % summary'!AH283</f>
        <v>0</v>
      </c>
      <c r="AS278" s="260">
        <f t="shared" si="68"/>
        <v>0</v>
      </c>
      <c r="AT278" s="259">
        <f t="shared" si="69"/>
        <v>0</v>
      </c>
      <c r="AU278" s="261"/>
      <c r="AV278" s="248"/>
      <c r="AW278" s="248"/>
      <c r="AX278" s="248"/>
      <c r="AY278" s="248"/>
    </row>
    <row r="279" spans="1:51" x14ac:dyDescent="0.2">
      <c r="A279" s="248"/>
      <c r="B279" s="248"/>
      <c r="C279" s="248"/>
      <c r="D279" s="248"/>
      <c r="E279" s="248"/>
      <c r="F279" s="248"/>
      <c r="G279" s="248"/>
      <c r="H279" s="248"/>
      <c r="I279" s="248"/>
      <c r="J279" s="248"/>
      <c r="K279" s="248"/>
      <c r="L279" s="248"/>
      <c r="M279" s="248"/>
      <c r="N279" s="248"/>
      <c r="O279" s="248"/>
      <c r="P279" s="248"/>
      <c r="Q279" s="296"/>
      <c r="R279" s="256">
        <f>'To &amp; from Edu- trip % summary'!B284</f>
        <v>0</v>
      </c>
      <c r="S279" s="313">
        <f>'To &amp; from Edu- trip % summary'!D284</f>
        <v>0</v>
      </c>
      <c r="T279" s="257">
        <f>'Non-survey input values'!$B$31</f>
        <v>175.56</v>
      </c>
      <c r="U279" s="258">
        <f t="shared" si="56"/>
        <v>0</v>
      </c>
      <c r="V279" s="259">
        <f t="shared" si="57"/>
        <v>0</v>
      </c>
      <c r="W279" s="312">
        <f>'To &amp; from Edu- trip % summary'!G284</f>
        <v>0</v>
      </c>
      <c r="X279" s="314">
        <f>'To &amp; from Edu- trip % summary'!I284</f>
        <v>0</v>
      </c>
      <c r="Y279" s="260">
        <f t="shared" si="58"/>
        <v>0</v>
      </c>
      <c r="Z279" s="259">
        <f t="shared" si="59"/>
        <v>0</v>
      </c>
      <c r="AA279" s="312">
        <f>'To &amp; from Edu- trip % summary'!L284</f>
        <v>0</v>
      </c>
      <c r="AB279" s="314">
        <f>'To &amp; from Edu- trip % summary'!N284</f>
        <v>0</v>
      </c>
      <c r="AC279" s="260">
        <f t="shared" si="60"/>
        <v>0</v>
      </c>
      <c r="AD279" s="259">
        <f t="shared" si="61"/>
        <v>0</v>
      </c>
      <c r="AE279" s="312">
        <f>'To &amp; from Edu- trip % summary'!Q284</f>
        <v>0</v>
      </c>
      <c r="AF279" s="314">
        <f>'To &amp; from Edu- trip % summary'!S284</f>
        <v>0</v>
      </c>
      <c r="AG279" s="260">
        <f t="shared" si="62"/>
        <v>0</v>
      </c>
      <c r="AH279" s="259">
        <f t="shared" si="63"/>
        <v>0</v>
      </c>
      <c r="AI279" s="312">
        <f>'To &amp; from Edu- trip % summary'!V284</f>
        <v>0</v>
      </c>
      <c r="AJ279" s="314">
        <f>'To &amp; from Edu- trip % summary'!X284</f>
        <v>0</v>
      </c>
      <c r="AK279" s="260">
        <f t="shared" si="64"/>
        <v>0</v>
      </c>
      <c r="AL279" s="259">
        <f t="shared" si="65"/>
        <v>0</v>
      </c>
      <c r="AM279" s="312">
        <f>'To &amp; from Edu- trip % summary'!AA284</f>
        <v>0</v>
      </c>
      <c r="AN279" s="314">
        <f>'To &amp; from Edu- trip % summary'!AC284</f>
        <v>0</v>
      </c>
      <c r="AO279" s="260">
        <f t="shared" si="66"/>
        <v>0</v>
      </c>
      <c r="AP279" s="259">
        <f t="shared" si="67"/>
        <v>0</v>
      </c>
      <c r="AQ279" s="312">
        <f>'To &amp; from Edu- trip % summary'!AF284</f>
        <v>0</v>
      </c>
      <c r="AR279" s="314">
        <f>'To &amp; from Edu- trip % summary'!AH284</f>
        <v>0</v>
      </c>
      <c r="AS279" s="260">
        <f t="shared" si="68"/>
        <v>0</v>
      </c>
      <c r="AT279" s="259">
        <f t="shared" si="69"/>
        <v>0</v>
      </c>
      <c r="AU279" s="261"/>
      <c r="AV279" s="248"/>
      <c r="AW279" s="248"/>
      <c r="AX279" s="248"/>
      <c r="AY279" s="248"/>
    </row>
    <row r="280" spans="1:51" x14ac:dyDescent="0.2">
      <c r="A280" s="248"/>
      <c r="B280" s="248"/>
      <c r="C280" s="248"/>
      <c r="D280" s="248"/>
      <c r="E280" s="248"/>
      <c r="F280" s="248"/>
      <c r="G280" s="248"/>
      <c r="H280" s="248"/>
      <c r="I280" s="248"/>
      <c r="J280" s="248"/>
      <c r="K280" s="248"/>
      <c r="L280" s="248"/>
      <c r="M280" s="248"/>
      <c r="N280" s="248"/>
      <c r="O280" s="248"/>
      <c r="P280" s="248"/>
      <c r="Q280" s="296"/>
      <c r="R280" s="256">
        <f>'To &amp; from Edu- trip % summary'!B285</f>
        <v>0</v>
      </c>
      <c r="S280" s="313">
        <f>'To &amp; from Edu- trip % summary'!D285</f>
        <v>0</v>
      </c>
      <c r="T280" s="257">
        <f>'Non-survey input values'!$B$31</f>
        <v>175.56</v>
      </c>
      <c r="U280" s="258">
        <f t="shared" si="56"/>
        <v>0</v>
      </c>
      <c r="V280" s="259">
        <f t="shared" si="57"/>
        <v>0</v>
      </c>
      <c r="W280" s="312">
        <f>'To &amp; from Edu- trip % summary'!G285</f>
        <v>0</v>
      </c>
      <c r="X280" s="314">
        <f>'To &amp; from Edu- trip % summary'!I285</f>
        <v>0</v>
      </c>
      <c r="Y280" s="260">
        <f t="shared" si="58"/>
        <v>0</v>
      </c>
      <c r="Z280" s="259">
        <f t="shared" si="59"/>
        <v>0</v>
      </c>
      <c r="AA280" s="312">
        <f>'To &amp; from Edu- trip % summary'!L285</f>
        <v>0</v>
      </c>
      <c r="AB280" s="314">
        <f>'To &amp; from Edu- trip % summary'!N285</f>
        <v>0</v>
      </c>
      <c r="AC280" s="260">
        <f t="shared" si="60"/>
        <v>0</v>
      </c>
      <c r="AD280" s="259">
        <f t="shared" si="61"/>
        <v>0</v>
      </c>
      <c r="AE280" s="312">
        <f>'To &amp; from Edu- trip % summary'!Q285</f>
        <v>0</v>
      </c>
      <c r="AF280" s="314">
        <f>'To &amp; from Edu- trip % summary'!S285</f>
        <v>0</v>
      </c>
      <c r="AG280" s="260">
        <f t="shared" si="62"/>
        <v>0</v>
      </c>
      <c r="AH280" s="259">
        <f t="shared" si="63"/>
        <v>0</v>
      </c>
      <c r="AI280" s="312">
        <f>'To &amp; from Edu- trip % summary'!V285</f>
        <v>0</v>
      </c>
      <c r="AJ280" s="314">
        <f>'To &amp; from Edu- trip % summary'!X285</f>
        <v>0</v>
      </c>
      <c r="AK280" s="260">
        <f t="shared" si="64"/>
        <v>0</v>
      </c>
      <c r="AL280" s="259">
        <f t="shared" si="65"/>
        <v>0</v>
      </c>
      <c r="AM280" s="312">
        <f>'To &amp; from Edu- trip % summary'!AA285</f>
        <v>0</v>
      </c>
      <c r="AN280" s="314">
        <f>'To &amp; from Edu- trip % summary'!AC285</f>
        <v>0</v>
      </c>
      <c r="AO280" s="260">
        <f t="shared" si="66"/>
        <v>0</v>
      </c>
      <c r="AP280" s="259">
        <f t="shared" si="67"/>
        <v>0</v>
      </c>
      <c r="AQ280" s="312">
        <f>'To &amp; from Edu- trip % summary'!AF285</f>
        <v>0</v>
      </c>
      <c r="AR280" s="314">
        <f>'To &amp; from Edu- trip % summary'!AH285</f>
        <v>0</v>
      </c>
      <c r="AS280" s="260">
        <f t="shared" si="68"/>
        <v>0</v>
      </c>
      <c r="AT280" s="259">
        <f t="shared" si="69"/>
        <v>0</v>
      </c>
      <c r="AU280" s="261"/>
      <c r="AV280" s="248"/>
      <c r="AW280" s="248"/>
      <c r="AX280" s="248"/>
      <c r="AY280" s="248"/>
    </row>
    <row r="281" spans="1:51" x14ac:dyDescent="0.2">
      <c r="A281" s="248"/>
      <c r="B281" s="248"/>
      <c r="C281" s="248"/>
      <c r="D281" s="248"/>
      <c r="E281" s="248"/>
      <c r="F281" s="248"/>
      <c r="G281" s="248"/>
      <c r="H281" s="248"/>
      <c r="I281" s="248"/>
      <c r="J281" s="248"/>
      <c r="K281" s="248"/>
      <c r="L281" s="248"/>
      <c r="M281" s="248"/>
      <c r="N281" s="248"/>
      <c r="O281" s="248"/>
      <c r="P281" s="248"/>
      <c r="Q281" s="296"/>
      <c r="R281" s="256">
        <f>'To &amp; from Edu- trip % summary'!B286</f>
        <v>0</v>
      </c>
      <c r="S281" s="313">
        <f>'To &amp; from Edu- trip % summary'!D286</f>
        <v>0</v>
      </c>
      <c r="T281" s="257">
        <f>'Non-survey input values'!$B$31</f>
        <v>175.56</v>
      </c>
      <c r="U281" s="258">
        <f t="shared" si="56"/>
        <v>0</v>
      </c>
      <c r="V281" s="259">
        <f t="shared" si="57"/>
        <v>0</v>
      </c>
      <c r="W281" s="312">
        <f>'To &amp; from Edu- trip % summary'!G286</f>
        <v>0</v>
      </c>
      <c r="X281" s="314">
        <f>'To &amp; from Edu- trip % summary'!I286</f>
        <v>0</v>
      </c>
      <c r="Y281" s="260">
        <f t="shared" si="58"/>
        <v>0</v>
      </c>
      <c r="Z281" s="259">
        <f t="shared" si="59"/>
        <v>0</v>
      </c>
      <c r="AA281" s="312">
        <f>'To &amp; from Edu- trip % summary'!L286</f>
        <v>0</v>
      </c>
      <c r="AB281" s="314">
        <f>'To &amp; from Edu- trip % summary'!N286</f>
        <v>0</v>
      </c>
      <c r="AC281" s="260">
        <f t="shared" si="60"/>
        <v>0</v>
      </c>
      <c r="AD281" s="259">
        <f t="shared" si="61"/>
        <v>0</v>
      </c>
      <c r="AE281" s="312">
        <f>'To &amp; from Edu- trip % summary'!Q286</f>
        <v>0</v>
      </c>
      <c r="AF281" s="314">
        <f>'To &amp; from Edu- trip % summary'!S286</f>
        <v>0</v>
      </c>
      <c r="AG281" s="260">
        <f t="shared" si="62"/>
        <v>0</v>
      </c>
      <c r="AH281" s="259">
        <f t="shared" si="63"/>
        <v>0</v>
      </c>
      <c r="AI281" s="312">
        <f>'To &amp; from Edu- trip % summary'!V286</f>
        <v>0</v>
      </c>
      <c r="AJ281" s="314">
        <f>'To &amp; from Edu- trip % summary'!X286</f>
        <v>0</v>
      </c>
      <c r="AK281" s="260">
        <f t="shared" si="64"/>
        <v>0</v>
      </c>
      <c r="AL281" s="259">
        <f t="shared" si="65"/>
        <v>0</v>
      </c>
      <c r="AM281" s="312">
        <f>'To &amp; from Edu- trip % summary'!AA286</f>
        <v>0</v>
      </c>
      <c r="AN281" s="314">
        <f>'To &amp; from Edu- trip % summary'!AC286</f>
        <v>0</v>
      </c>
      <c r="AO281" s="260">
        <f t="shared" si="66"/>
        <v>0</v>
      </c>
      <c r="AP281" s="259">
        <f t="shared" si="67"/>
        <v>0</v>
      </c>
      <c r="AQ281" s="312">
        <f>'To &amp; from Edu- trip % summary'!AF286</f>
        <v>0</v>
      </c>
      <c r="AR281" s="314">
        <f>'To &amp; from Edu- trip % summary'!AH286</f>
        <v>0</v>
      </c>
      <c r="AS281" s="260">
        <f t="shared" si="68"/>
        <v>0</v>
      </c>
      <c r="AT281" s="259">
        <f t="shared" si="69"/>
        <v>0</v>
      </c>
      <c r="AU281" s="261"/>
      <c r="AV281" s="248"/>
      <c r="AW281" s="248"/>
      <c r="AX281" s="248"/>
      <c r="AY281" s="248"/>
    </row>
    <row r="282" spans="1:51" x14ac:dyDescent="0.2">
      <c r="A282" s="248"/>
      <c r="B282" s="248"/>
      <c r="C282" s="248"/>
      <c r="D282" s="248"/>
      <c r="E282" s="248"/>
      <c r="F282" s="248"/>
      <c r="G282" s="248"/>
      <c r="H282" s="248"/>
      <c r="I282" s="248"/>
      <c r="J282" s="248"/>
      <c r="K282" s="248"/>
      <c r="L282" s="248"/>
      <c r="M282" s="248"/>
      <c r="N282" s="248"/>
      <c r="O282" s="248"/>
      <c r="P282" s="248"/>
      <c r="Q282" s="296"/>
      <c r="R282" s="256">
        <f>'To &amp; from Edu- trip % summary'!B287</f>
        <v>0</v>
      </c>
      <c r="S282" s="313">
        <f>'To &amp; from Edu- trip % summary'!D287</f>
        <v>0</v>
      </c>
      <c r="T282" s="257">
        <f>'Non-survey input values'!$B$31</f>
        <v>175.56</v>
      </c>
      <c r="U282" s="258">
        <f t="shared" si="56"/>
        <v>0</v>
      </c>
      <c r="V282" s="259">
        <f t="shared" si="57"/>
        <v>0</v>
      </c>
      <c r="W282" s="312">
        <f>'To &amp; from Edu- trip % summary'!G287</f>
        <v>0</v>
      </c>
      <c r="X282" s="314">
        <f>'To &amp; from Edu- trip % summary'!I287</f>
        <v>0</v>
      </c>
      <c r="Y282" s="260">
        <f t="shared" si="58"/>
        <v>0</v>
      </c>
      <c r="Z282" s="259">
        <f t="shared" si="59"/>
        <v>0</v>
      </c>
      <c r="AA282" s="312">
        <f>'To &amp; from Edu- trip % summary'!L287</f>
        <v>0</v>
      </c>
      <c r="AB282" s="314">
        <f>'To &amp; from Edu- trip % summary'!N287</f>
        <v>0</v>
      </c>
      <c r="AC282" s="260">
        <f t="shared" si="60"/>
        <v>0</v>
      </c>
      <c r="AD282" s="259">
        <f t="shared" si="61"/>
        <v>0</v>
      </c>
      <c r="AE282" s="312">
        <f>'To &amp; from Edu- trip % summary'!Q287</f>
        <v>0</v>
      </c>
      <c r="AF282" s="314">
        <f>'To &amp; from Edu- trip % summary'!S287</f>
        <v>0</v>
      </c>
      <c r="AG282" s="260">
        <f t="shared" si="62"/>
        <v>0</v>
      </c>
      <c r="AH282" s="259">
        <f t="shared" si="63"/>
        <v>0</v>
      </c>
      <c r="AI282" s="312">
        <f>'To &amp; from Edu- trip % summary'!V287</f>
        <v>0</v>
      </c>
      <c r="AJ282" s="314">
        <f>'To &amp; from Edu- trip % summary'!X287</f>
        <v>0</v>
      </c>
      <c r="AK282" s="260">
        <f t="shared" si="64"/>
        <v>0</v>
      </c>
      <c r="AL282" s="259">
        <f t="shared" si="65"/>
        <v>0</v>
      </c>
      <c r="AM282" s="312">
        <f>'To &amp; from Edu- trip % summary'!AA287</f>
        <v>0</v>
      </c>
      <c r="AN282" s="314">
        <f>'To &amp; from Edu- trip % summary'!AC287</f>
        <v>0</v>
      </c>
      <c r="AO282" s="260">
        <f t="shared" si="66"/>
        <v>0</v>
      </c>
      <c r="AP282" s="259">
        <f t="shared" si="67"/>
        <v>0</v>
      </c>
      <c r="AQ282" s="312">
        <f>'To &amp; from Edu- trip % summary'!AF287</f>
        <v>0</v>
      </c>
      <c r="AR282" s="314">
        <f>'To &amp; from Edu- trip % summary'!AH287</f>
        <v>0</v>
      </c>
      <c r="AS282" s="260">
        <f t="shared" si="68"/>
        <v>0</v>
      </c>
      <c r="AT282" s="259">
        <f t="shared" si="69"/>
        <v>0</v>
      </c>
      <c r="AU282" s="261"/>
      <c r="AV282" s="248"/>
      <c r="AW282" s="248"/>
      <c r="AX282" s="248"/>
      <c r="AY282" s="248"/>
    </row>
    <row r="283" spans="1:51" x14ac:dyDescent="0.2">
      <c r="A283" s="248"/>
      <c r="B283" s="248"/>
      <c r="C283" s="248"/>
      <c r="D283" s="248"/>
      <c r="E283" s="248"/>
      <c r="F283" s="248"/>
      <c r="G283" s="248"/>
      <c r="H283" s="248"/>
      <c r="I283" s="248"/>
      <c r="J283" s="248"/>
      <c r="K283" s="248"/>
      <c r="L283" s="248"/>
      <c r="M283" s="248"/>
      <c r="N283" s="248"/>
      <c r="O283" s="248"/>
      <c r="P283" s="248"/>
      <c r="Q283" s="296"/>
      <c r="R283" s="256">
        <f>'To &amp; from Edu- trip % summary'!B288</f>
        <v>0</v>
      </c>
      <c r="S283" s="313">
        <f>'To &amp; from Edu- trip % summary'!D288</f>
        <v>0</v>
      </c>
      <c r="T283" s="257">
        <f>'Non-survey input values'!$B$31</f>
        <v>175.56</v>
      </c>
      <c r="U283" s="258">
        <f t="shared" si="56"/>
        <v>0</v>
      </c>
      <c r="V283" s="259">
        <f t="shared" si="57"/>
        <v>0</v>
      </c>
      <c r="W283" s="312">
        <f>'To &amp; from Edu- trip % summary'!G288</f>
        <v>0</v>
      </c>
      <c r="X283" s="314">
        <f>'To &amp; from Edu- trip % summary'!I288</f>
        <v>0</v>
      </c>
      <c r="Y283" s="260">
        <f t="shared" si="58"/>
        <v>0</v>
      </c>
      <c r="Z283" s="259">
        <f t="shared" si="59"/>
        <v>0</v>
      </c>
      <c r="AA283" s="312">
        <f>'To &amp; from Edu- trip % summary'!L288</f>
        <v>0</v>
      </c>
      <c r="AB283" s="314">
        <f>'To &amp; from Edu- trip % summary'!N288</f>
        <v>0</v>
      </c>
      <c r="AC283" s="260">
        <f t="shared" si="60"/>
        <v>0</v>
      </c>
      <c r="AD283" s="259">
        <f t="shared" si="61"/>
        <v>0</v>
      </c>
      <c r="AE283" s="312">
        <f>'To &amp; from Edu- trip % summary'!Q288</f>
        <v>0</v>
      </c>
      <c r="AF283" s="314">
        <f>'To &amp; from Edu- trip % summary'!S288</f>
        <v>0</v>
      </c>
      <c r="AG283" s="260">
        <f t="shared" si="62"/>
        <v>0</v>
      </c>
      <c r="AH283" s="259">
        <f t="shared" si="63"/>
        <v>0</v>
      </c>
      <c r="AI283" s="312">
        <f>'To &amp; from Edu- trip % summary'!V288</f>
        <v>0</v>
      </c>
      <c r="AJ283" s="314">
        <f>'To &amp; from Edu- trip % summary'!X288</f>
        <v>0</v>
      </c>
      <c r="AK283" s="260">
        <f t="shared" si="64"/>
        <v>0</v>
      </c>
      <c r="AL283" s="259">
        <f t="shared" si="65"/>
        <v>0</v>
      </c>
      <c r="AM283" s="312">
        <f>'To &amp; from Edu- trip % summary'!AA288</f>
        <v>0</v>
      </c>
      <c r="AN283" s="314">
        <f>'To &amp; from Edu- trip % summary'!AC288</f>
        <v>0</v>
      </c>
      <c r="AO283" s="260">
        <f t="shared" si="66"/>
        <v>0</v>
      </c>
      <c r="AP283" s="259">
        <f t="shared" si="67"/>
        <v>0</v>
      </c>
      <c r="AQ283" s="312">
        <f>'To &amp; from Edu- trip % summary'!AF288</f>
        <v>0</v>
      </c>
      <c r="AR283" s="314">
        <f>'To &amp; from Edu- trip % summary'!AH288</f>
        <v>0</v>
      </c>
      <c r="AS283" s="260">
        <f t="shared" si="68"/>
        <v>0</v>
      </c>
      <c r="AT283" s="259">
        <f t="shared" si="69"/>
        <v>0</v>
      </c>
      <c r="AU283" s="261"/>
      <c r="AV283" s="248"/>
      <c r="AW283" s="248"/>
      <c r="AX283" s="248"/>
      <c r="AY283" s="248"/>
    </row>
    <row r="284" spans="1:51" x14ac:dyDescent="0.2">
      <c r="A284" s="248"/>
      <c r="B284" s="248"/>
      <c r="C284" s="248"/>
      <c r="D284" s="248"/>
      <c r="E284" s="248"/>
      <c r="F284" s="248"/>
      <c r="G284" s="248"/>
      <c r="H284" s="248"/>
      <c r="I284" s="248"/>
      <c r="J284" s="248"/>
      <c r="K284" s="248"/>
      <c r="L284" s="248"/>
      <c r="M284" s="248"/>
      <c r="N284" s="248"/>
      <c r="O284" s="248"/>
      <c r="P284" s="248"/>
      <c r="Q284" s="296"/>
      <c r="R284" s="256">
        <f>'To &amp; from Edu- trip % summary'!B289</f>
        <v>0</v>
      </c>
      <c r="S284" s="313">
        <f>'To &amp; from Edu- trip % summary'!D289</f>
        <v>0</v>
      </c>
      <c r="T284" s="257">
        <f>'Non-survey input values'!$B$31</f>
        <v>175.56</v>
      </c>
      <c r="U284" s="258">
        <f t="shared" si="56"/>
        <v>0</v>
      </c>
      <c r="V284" s="259">
        <f t="shared" si="57"/>
        <v>0</v>
      </c>
      <c r="W284" s="312">
        <f>'To &amp; from Edu- trip % summary'!G289</f>
        <v>0</v>
      </c>
      <c r="X284" s="314">
        <f>'To &amp; from Edu- trip % summary'!I289</f>
        <v>0</v>
      </c>
      <c r="Y284" s="260">
        <f t="shared" si="58"/>
        <v>0</v>
      </c>
      <c r="Z284" s="259">
        <f t="shared" si="59"/>
        <v>0</v>
      </c>
      <c r="AA284" s="312">
        <f>'To &amp; from Edu- trip % summary'!L289</f>
        <v>0</v>
      </c>
      <c r="AB284" s="314">
        <f>'To &amp; from Edu- trip % summary'!N289</f>
        <v>0</v>
      </c>
      <c r="AC284" s="260">
        <f t="shared" si="60"/>
        <v>0</v>
      </c>
      <c r="AD284" s="259">
        <f t="shared" si="61"/>
        <v>0</v>
      </c>
      <c r="AE284" s="312">
        <f>'To &amp; from Edu- trip % summary'!Q289</f>
        <v>0</v>
      </c>
      <c r="AF284" s="314">
        <f>'To &amp; from Edu- trip % summary'!S289</f>
        <v>0</v>
      </c>
      <c r="AG284" s="260">
        <f t="shared" si="62"/>
        <v>0</v>
      </c>
      <c r="AH284" s="259">
        <f t="shared" si="63"/>
        <v>0</v>
      </c>
      <c r="AI284" s="312">
        <f>'To &amp; from Edu- trip % summary'!V289</f>
        <v>0</v>
      </c>
      <c r="AJ284" s="314">
        <f>'To &amp; from Edu- trip % summary'!X289</f>
        <v>0</v>
      </c>
      <c r="AK284" s="260">
        <f t="shared" si="64"/>
        <v>0</v>
      </c>
      <c r="AL284" s="259">
        <f t="shared" si="65"/>
        <v>0</v>
      </c>
      <c r="AM284" s="312">
        <f>'To &amp; from Edu- trip % summary'!AA289</f>
        <v>0</v>
      </c>
      <c r="AN284" s="314">
        <f>'To &amp; from Edu- trip % summary'!AC289</f>
        <v>0</v>
      </c>
      <c r="AO284" s="260">
        <f t="shared" si="66"/>
        <v>0</v>
      </c>
      <c r="AP284" s="259">
        <f t="shared" si="67"/>
        <v>0</v>
      </c>
      <c r="AQ284" s="312">
        <f>'To &amp; from Edu- trip % summary'!AF289</f>
        <v>0</v>
      </c>
      <c r="AR284" s="314">
        <f>'To &amp; from Edu- trip % summary'!AH289</f>
        <v>0</v>
      </c>
      <c r="AS284" s="260">
        <f t="shared" si="68"/>
        <v>0</v>
      </c>
      <c r="AT284" s="259">
        <f t="shared" si="69"/>
        <v>0</v>
      </c>
      <c r="AU284" s="261"/>
      <c r="AV284" s="248"/>
      <c r="AW284" s="248"/>
      <c r="AX284" s="248"/>
      <c r="AY284" s="248"/>
    </row>
    <row r="285" spans="1:51" x14ac:dyDescent="0.2">
      <c r="A285" s="248"/>
      <c r="B285" s="248"/>
      <c r="C285" s="248"/>
      <c r="D285" s="248"/>
      <c r="E285" s="248"/>
      <c r="F285" s="248"/>
      <c r="G285" s="248"/>
      <c r="H285" s="248"/>
      <c r="I285" s="248"/>
      <c r="J285" s="248"/>
      <c r="K285" s="248"/>
      <c r="L285" s="248"/>
      <c r="M285" s="248"/>
      <c r="N285" s="248"/>
      <c r="O285" s="248"/>
      <c r="P285" s="248"/>
      <c r="Q285" s="296"/>
      <c r="R285" s="256">
        <f>'To &amp; from Edu- trip % summary'!B290</f>
        <v>0</v>
      </c>
      <c r="S285" s="313">
        <f>'To &amp; from Edu- trip % summary'!D290</f>
        <v>0</v>
      </c>
      <c r="T285" s="257">
        <f>'Non-survey input values'!$B$31</f>
        <v>175.56</v>
      </c>
      <c r="U285" s="258">
        <f t="shared" si="56"/>
        <v>0</v>
      </c>
      <c r="V285" s="259">
        <f t="shared" si="57"/>
        <v>0</v>
      </c>
      <c r="W285" s="312">
        <f>'To &amp; from Edu- trip % summary'!G290</f>
        <v>0</v>
      </c>
      <c r="X285" s="314">
        <f>'To &amp; from Edu- trip % summary'!I290</f>
        <v>0</v>
      </c>
      <c r="Y285" s="260">
        <f t="shared" si="58"/>
        <v>0</v>
      </c>
      <c r="Z285" s="259">
        <f t="shared" si="59"/>
        <v>0</v>
      </c>
      <c r="AA285" s="312">
        <f>'To &amp; from Edu- trip % summary'!L290</f>
        <v>0</v>
      </c>
      <c r="AB285" s="314">
        <f>'To &amp; from Edu- trip % summary'!N290</f>
        <v>0</v>
      </c>
      <c r="AC285" s="260">
        <f t="shared" si="60"/>
        <v>0</v>
      </c>
      <c r="AD285" s="259">
        <f t="shared" si="61"/>
        <v>0</v>
      </c>
      <c r="AE285" s="312">
        <f>'To &amp; from Edu- trip % summary'!Q290</f>
        <v>0</v>
      </c>
      <c r="AF285" s="314">
        <f>'To &amp; from Edu- trip % summary'!S290</f>
        <v>0</v>
      </c>
      <c r="AG285" s="260">
        <f t="shared" si="62"/>
        <v>0</v>
      </c>
      <c r="AH285" s="259">
        <f t="shared" si="63"/>
        <v>0</v>
      </c>
      <c r="AI285" s="312">
        <f>'To &amp; from Edu- trip % summary'!V290</f>
        <v>0</v>
      </c>
      <c r="AJ285" s="314">
        <f>'To &amp; from Edu- trip % summary'!X290</f>
        <v>0</v>
      </c>
      <c r="AK285" s="260">
        <f t="shared" si="64"/>
        <v>0</v>
      </c>
      <c r="AL285" s="259">
        <f t="shared" si="65"/>
        <v>0</v>
      </c>
      <c r="AM285" s="312">
        <f>'To &amp; from Edu- trip % summary'!AA290</f>
        <v>0</v>
      </c>
      <c r="AN285" s="314">
        <f>'To &amp; from Edu- trip % summary'!AC290</f>
        <v>0</v>
      </c>
      <c r="AO285" s="260">
        <f t="shared" si="66"/>
        <v>0</v>
      </c>
      <c r="AP285" s="259">
        <f t="shared" si="67"/>
        <v>0</v>
      </c>
      <c r="AQ285" s="312">
        <f>'To &amp; from Edu- trip % summary'!AF290</f>
        <v>0</v>
      </c>
      <c r="AR285" s="314">
        <f>'To &amp; from Edu- trip % summary'!AH290</f>
        <v>0</v>
      </c>
      <c r="AS285" s="260">
        <f t="shared" si="68"/>
        <v>0</v>
      </c>
      <c r="AT285" s="259">
        <f t="shared" si="69"/>
        <v>0</v>
      </c>
      <c r="AU285" s="261"/>
      <c r="AV285" s="248"/>
      <c r="AW285" s="248"/>
      <c r="AX285" s="248"/>
      <c r="AY285" s="248"/>
    </row>
    <row r="286" spans="1:51" x14ac:dyDescent="0.2">
      <c r="A286" s="248"/>
      <c r="B286" s="248"/>
      <c r="C286" s="248"/>
      <c r="D286" s="248"/>
      <c r="E286" s="248"/>
      <c r="F286" s="248"/>
      <c r="G286" s="248"/>
      <c r="H286" s="248"/>
      <c r="I286" s="248"/>
      <c r="J286" s="248"/>
      <c r="K286" s="248"/>
      <c r="L286" s="248"/>
      <c r="M286" s="248"/>
      <c r="N286" s="248"/>
      <c r="O286" s="248"/>
      <c r="P286" s="248"/>
      <c r="Q286" s="296"/>
      <c r="R286" s="256">
        <f>'To &amp; from Edu- trip % summary'!B291</f>
        <v>0</v>
      </c>
      <c r="S286" s="313">
        <f>'To &amp; from Edu- trip % summary'!D291</f>
        <v>0</v>
      </c>
      <c r="T286" s="257">
        <f>'Non-survey input values'!$B$31</f>
        <v>175.56</v>
      </c>
      <c r="U286" s="258">
        <f t="shared" si="56"/>
        <v>0</v>
      </c>
      <c r="V286" s="259">
        <f t="shared" si="57"/>
        <v>0</v>
      </c>
      <c r="W286" s="312">
        <f>'To &amp; from Edu- trip % summary'!G291</f>
        <v>0</v>
      </c>
      <c r="X286" s="314">
        <f>'To &amp; from Edu- trip % summary'!I291</f>
        <v>0</v>
      </c>
      <c r="Y286" s="260">
        <f t="shared" si="58"/>
        <v>0</v>
      </c>
      <c r="Z286" s="259">
        <f t="shared" si="59"/>
        <v>0</v>
      </c>
      <c r="AA286" s="312">
        <f>'To &amp; from Edu- trip % summary'!L291</f>
        <v>0</v>
      </c>
      <c r="AB286" s="314">
        <f>'To &amp; from Edu- trip % summary'!N291</f>
        <v>0</v>
      </c>
      <c r="AC286" s="260">
        <f t="shared" si="60"/>
        <v>0</v>
      </c>
      <c r="AD286" s="259">
        <f t="shared" si="61"/>
        <v>0</v>
      </c>
      <c r="AE286" s="312">
        <f>'To &amp; from Edu- trip % summary'!Q291</f>
        <v>0</v>
      </c>
      <c r="AF286" s="314">
        <f>'To &amp; from Edu- trip % summary'!S291</f>
        <v>0</v>
      </c>
      <c r="AG286" s="260">
        <f t="shared" si="62"/>
        <v>0</v>
      </c>
      <c r="AH286" s="259">
        <f t="shared" si="63"/>
        <v>0</v>
      </c>
      <c r="AI286" s="312">
        <f>'To &amp; from Edu- trip % summary'!V291</f>
        <v>0</v>
      </c>
      <c r="AJ286" s="314">
        <f>'To &amp; from Edu- trip % summary'!X291</f>
        <v>0</v>
      </c>
      <c r="AK286" s="260">
        <f t="shared" si="64"/>
        <v>0</v>
      </c>
      <c r="AL286" s="259">
        <f t="shared" si="65"/>
        <v>0</v>
      </c>
      <c r="AM286" s="312">
        <f>'To &amp; from Edu- trip % summary'!AA291</f>
        <v>0</v>
      </c>
      <c r="AN286" s="314">
        <f>'To &amp; from Edu- trip % summary'!AC291</f>
        <v>0</v>
      </c>
      <c r="AO286" s="260">
        <f t="shared" si="66"/>
        <v>0</v>
      </c>
      <c r="AP286" s="259">
        <f t="shared" si="67"/>
        <v>0</v>
      </c>
      <c r="AQ286" s="312">
        <f>'To &amp; from Edu- trip % summary'!AF291</f>
        <v>0</v>
      </c>
      <c r="AR286" s="314">
        <f>'To &amp; from Edu- trip % summary'!AH291</f>
        <v>0</v>
      </c>
      <c r="AS286" s="260">
        <f t="shared" si="68"/>
        <v>0</v>
      </c>
      <c r="AT286" s="259">
        <f t="shared" si="69"/>
        <v>0</v>
      </c>
      <c r="AU286" s="261"/>
      <c r="AV286" s="248"/>
      <c r="AW286" s="248"/>
      <c r="AX286" s="248"/>
      <c r="AY286" s="248"/>
    </row>
    <row r="287" spans="1:51" x14ac:dyDescent="0.2">
      <c r="A287" s="248"/>
      <c r="B287" s="248"/>
      <c r="C287" s="248"/>
      <c r="D287" s="248"/>
      <c r="E287" s="248"/>
      <c r="F287" s="248"/>
      <c r="G287" s="248"/>
      <c r="H287" s="248"/>
      <c r="I287" s="248"/>
      <c r="J287" s="248"/>
      <c r="K287" s="248"/>
      <c r="L287" s="248"/>
      <c r="M287" s="248"/>
      <c r="N287" s="248"/>
      <c r="O287" s="248"/>
      <c r="P287" s="248"/>
      <c r="Q287" s="296"/>
      <c r="R287" s="256">
        <f>'To &amp; from Edu- trip % summary'!B292</f>
        <v>0</v>
      </c>
      <c r="S287" s="313">
        <f>'To &amp; from Edu- trip % summary'!D292</f>
        <v>0</v>
      </c>
      <c r="T287" s="257">
        <f>'Non-survey input values'!$B$31</f>
        <v>175.56</v>
      </c>
      <c r="U287" s="258">
        <f t="shared" si="56"/>
        <v>0</v>
      </c>
      <c r="V287" s="259">
        <f t="shared" si="57"/>
        <v>0</v>
      </c>
      <c r="W287" s="312">
        <f>'To &amp; from Edu- trip % summary'!G292</f>
        <v>0</v>
      </c>
      <c r="X287" s="314">
        <f>'To &amp; from Edu- trip % summary'!I292</f>
        <v>0</v>
      </c>
      <c r="Y287" s="260">
        <f t="shared" si="58"/>
        <v>0</v>
      </c>
      <c r="Z287" s="259">
        <f t="shared" si="59"/>
        <v>0</v>
      </c>
      <c r="AA287" s="312">
        <f>'To &amp; from Edu- trip % summary'!L292</f>
        <v>0</v>
      </c>
      <c r="AB287" s="314">
        <f>'To &amp; from Edu- trip % summary'!N292</f>
        <v>0</v>
      </c>
      <c r="AC287" s="260">
        <f t="shared" si="60"/>
        <v>0</v>
      </c>
      <c r="AD287" s="259">
        <f t="shared" si="61"/>
        <v>0</v>
      </c>
      <c r="AE287" s="312">
        <f>'To &amp; from Edu- trip % summary'!Q292</f>
        <v>0</v>
      </c>
      <c r="AF287" s="314">
        <f>'To &amp; from Edu- trip % summary'!S292</f>
        <v>0</v>
      </c>
      <c r="AG287" s="260">
        <f t="shared" si="62"/>
        <v>0</v>
      </c>
      <c r="AH287" s="259">
        <f t="shared" si="63"/>
        <v>0</v>
      </c>
      <c r="AI287" s="312">
        <f>'To &amp; from Edu- trip % summary'!V292</f>
        <v>0</v>
      </c>
      <c r="AJ287" s="314">
        <f>'To &amp; from Edu- trip % summary'!X292</f>
        <v>0</v>
      </c>
      <c r="AK287" s="260">
        <f t="shared" si="64"/>
        <v>0</v>
      </c>
      <c r="AL287" s="259">
        <f t="shared" si="65"/>
        <v>0</v>
      </c>
      <c r="AM287" s="312">
        <f>'To &amp; from Edu- trip % summary'!AA292</f>
        <v>0</v>
      </c>
      <c r="AN287" s="314">
        <f>'To &amp; from Edu- trip % summary'!AC292</f>
        <v>0</v>
      </c>
      <c r="AO287" s="260">
        <f t="shared" si="66"/>
        <v>0</v>
      </c>
      <c r="AP287" s="259">
        <f t="shared" si="67"/>
        <v>0</v>
      </c>
      <c r="AQ287" s="312">
        <f>'To &amp; from Edu- trip % summary'!AF292</f>
        <v>0</v>
      </c>
      <c r="AR287" s="314">
        <f>'To &amp; from Edu- trip % summary'!AH292</f>
        <v>0</v>
      </c>
      <c r="AS287" s="260">
        <f t="shared" si="68"/>
        <v>0</v>
      </c>
      <c r="AT287" s="259">
        <f t="shared" si="69"/>
        <v>0</v>
      </c>
      <c r="AU287" s="261"/>
      <c r="AV287" s="248"/>
      <c r="AW287" s="248"/>
      <c r="AX287" s="248"/>
      <c r="AY287" s="248"/>
    </row>
    <row r="288" spans="1:51" x14ac:dyDescent="0.2">
      <c r="A288" s="248"/>
      <c r="B288" s="248"/>
      <c r="C288" s="248"/>
      <c r="D288" s="248"/>
      <c r="E288" s="248"/>
      <c r="F288" s="248"/>
      <c r="G288" s="248"/>
      <c r="H288" s="248"/>
      <c r="I288" s="248"/>
      <c r="J288" s="248"/>
      <c r="K288" s="248"/>
      <c r="L288" s="248"/>
      <c r="M288" s="248"/>
      <c r="N288" s="248"/>
      <c r="O288" s="248"/>
      <c r="P288" s="248"/>
      <c r="Q288" s="296"/>
      <c r="R288" s="256">
        <f>'To &amp; from Edu- trip % summary'!B293</f>
        <v>0</v>
      </c>
      <c r="S288" s="313">
        <f>'To &amp; from Edu- trip % summary'!D293</f>
        <v>0</v>
      </c>
      <c r="T288" s="257">
        <f>'Non-survey input values'!$B$31</f>
        <v>175.56</v>
      </c>
      <c r="U288" s="258">
        <f t="shared" si="56"/>
        <v>0</v>
      </c>
      <c r="V288" s="259">
        <f t="shared" si="57"/>
        <v>0</v>
      </c>
      <c r="W288" s="312">
        <f>'To &amp; from Edu- trip % summary'!G293</f>
        <v>0</v>
      </c>
      <c r="X288" s="314">
        <f>'To &amp; from Edu- trip % summary'!I293</f>
        <v>0</v>
      </c>
      <c r="Y288" s="260">
        <f t="shared" si="58"/>
        <v>0</v>
      </c>
      <c r="Z288" s="259">
        <f t="shared" si="59"/>
        <v>0</v>
      </c>
      <c r="AA288" s="312">
        <f>'To &amp; from Edu- trip % summary'!L293</f>
        <v>0</v>
      </c>
      <c r="AB288" s="314">
        <f>'To &amp; from Edu- trip % summary'!N293</f>
        <v>0</v>
      </c>
      <c r="AC288" s="260">
        <f t="shared" si="60"/>
        <v>0</v>
      </c>
      <c r="AD288" s="259">
        <f t="shared" si="61"/>
        <v>0</v>
      </c>
      <c r="AE288" s="312">
        <f>'To &amp; from Edu- trip % summary'!Q293</f>
        <v>0</v>
      </c>
      <c r="AF288" s="314">
        <f>'To &amp; from Edu- trip % summary'!S293</f>
        <v>0</v>
      </c>
      <c r="AG288" s="260">
        <f t="shared" si="62"/>
        <v>0</v>
      </c>
      <c r="AH288" s="259">
        <f t="shared" si="63"/>
        <v>0</v>
      </c>
      <c r="AI288" s="312">
        <f>'To &amp; from Edu- trip % summary'!V293</f>
        <v>0</v>
      </c>
      <c r="AJ288" s="314">
        <f>'To &amp; from Edu- trip % summary'!X293</f>
        <v>0</v>
      </c>
      <c r="AK288" s="260">
        <f t="shared" si="64"/>
        <v>0</v>
      </c>
      <c r="AL288" s="259">
        <f t="shared" si="65"/>
        <v>0</v>
      </c>
      <c r="AM288" s="312">
        <f>'To &amp; from Edu- trip % summary'!AA293</f>
        <v>0</v>
      </c>
      <c r="AN288" s="314">
        <f>'To &amp; from Edu- trip % summary'!AC293</f>
        <v>0</v>
      </c>
      <c r="AO288" s="260">
        <f t="shared" si="66"/>
        <v>0</v>
      </c>
      <c r="AP288" s="259">
        <f t="shared" si="67"/>
        <v>0</v>
      </c>
      <c r="AQ288" s="312">
        <f>'To &amp; from Edu- trip % summary'!AF293</f>
        <v>0</v>
      </c>
      <c r="AR288" s="314">
        <f>'To &amp; from Edu- trip % summary'!AH293</f>
        <v>0</v>
      </c>
      <c r="AS288" s="260">
        <f t="shared" si="68"/>
        <v>0</v>
      </c>
      <c r="AT288" s="259">
        <f t="shared" si="69"/>
        <v>0</v>
      </c>
      <c r="AU288" s="261"/>
      <c r="AV288" s="248"/>
      <c r="AW288" s="248"/>
      <c r="AX288" s="248"/>
      <c r="AY288" s="248"/>
    </row>
    <row r="289" spans="1:51" x14ac:dyDescent="0.2">
      <c r="A289" s="248"/>
      <c r="B289" s="248"/>
      <c r="C289" s="248"/>
      <c r="D289" s="248"/>
      <c r="E289" s="248"/>
      <c r="F289" s="248"/>
      <c r="G289" s="248"/>
      <c r="H289" s="248"/>
      <c r="I289" s="248"/>
      <c r="J289" s="248"/>
      <c r="K289" s="248"/>
      <c r="L289" s="248"/>
      <c r="M289" s="248"/>
      <c r="N289" s="248"/>
      <c r="O289" s="248"/>
      <c r="P289" s="248"/>
      <c r="Q289" s="296"/>
      <c r="R289" s="256">
        <f>'To &amp; from Edu- trip % summary'!B294</f>
        <v>0</v>
      </c>
      <c r="S289" s="313">
        <f>'To &amp; from Edu- trip % summary'!D294</f>
        <v>0</v>
      </c>
      <c r="T289" s="257">
        <f>'Non-survey input values'!$B$31</f>
        <v>175.56</v>
      </c>
      <c r="U289" s="258">
        <f t="shared" si="56"/>
        <v>0</v>
      </c>
      <c r="V289" s="259">
        <f t="shared" si="57"/>
        <v>0</v>
      </c>
      <c r="W289" s="312">
        <f>'To &amp; from Edu- trip % summary'!G294</f>
        <v>0</v>
      </c>
      <c r="X289" s="314">
        <f>'To &amp; from Edu- trip % summary'!I294</f>
        <v>0</v>
      </c>
      <c r="Y289" s="260">
        <f t="shared" si="58"/>
        <v>0</v>
      </c>
      <c r="Z289" s="259">
        <f t="shared" si="59"/>
        <v>0</v>
      </c>
      <c r="AA289" s="312">
        <f>'To &amp; from Edu- trip % summary'!L294</f>
        <v>0</v>
      </c>
      <c r="AB289" s="314">
        <f>'To &amp; from Edu- trip % summary'!N294</f>
        <v>0</v>
      </c>
      <c r="AC289" s="260">
        <f t="shared" si="60"/>
        <v>0</v>
      </c>
      <c r="AD289" s="259">
        <f t="shared" si="61"/>
        <v>0</v>
      </c>
      <c r="AE289" s="312">
        <f>'To &amp; from Edu- trip % summary'!Q294</f>
        <v>0</v>
      </c>
      <c r="AF289" s="314">
        <f>'To &amp; from Edu- trip % summary'!S294</f>
        <v>0</v>
      </c>
      <c r="AG289" s="260">
        <f t="shared" si="62"/>
        <v>0</v>
      </c>
      <c r="AH289" s="259">
        <f t="shared" si="63"/>
        <v>0</v>
      </c>
      <c r="AI289" s="312">
        <f>'To &amp; from Edu- trip % summary'!V294</f>
        <v>0</v>
      </c>
      <c r="AJ289" s="314">
        <f>'To &amp; from Edu- trip % summary'!X294</f>
        <v>0</v>
      </c>
      <c r="AK289" s="260">
        <f t="shared" si="64"/>
        <v>0</v>
      </c>
      <c r="AL289" s="259">
        <f t="shared" si="65"/>
        <v>0</v>
      </c>
      <c r="AM289" s="312">
        <f>'To &amp; from Edu- trip % summary'!AA294</f>
        <v>0</v>
      </c>
      <c r="AN289" s="314">
        <f>'To &amp; from Edu- trip % summary'!AC294</f>
        <v>0</v>
      </c>
      <c r="AO289" s="260">
        <f t="shared" si="66"/>
        <v>0</v>
      </c>
      <c r="AP289" s="259">
        <f t="shared" si="67"/>
        <v>0</v>
      </c>
      <c r="AQ289" s="312">
        <f>'To &amp; from Edu- trip % summary'!AF294</f>
        <v>0</v>
      </c>
      <c r="AR289" s="314">
        <f>'To &amp; from Edu- trip % summary'!AH294</f>
        <v>0</v>
      </c>
      <c r="AS289" s="260">
        <f t="shared" si="68"/>
        <v>0</v>
      </c>
      <c r="AT289" s="259">
        <f t="shared" si="69"/>
        <v>0</v>
      </c>
      <c r="AU289" s="261"/>
      <c r="AV289" s="248"/>
      <c r="AW289" s="248"/>
      <c r="AX289" s="248"/>
      <c r="AY289" s="248"/>
    </row>
    <row r="290" spans="1:51" x14ac:dyDescent="0.2">
      <c r="A290" s="248"/>
      <c r="B290" s="248"/>
      <c r="C290" s="248"/>
      <c r="D290" s="248"/>
      <c r="E290" s="248"/>
      <c r="F290" s="248"/>
      <c r="G290" s="248"/>
      <c r="H290" s="248"/>
      <c r="I290" s="248"/>
      <c r="J290" s="248"/>
      <c r="K290" s="248"/>
      <c r="L290" s="248"/>
      <c r="M290" s="248"/>
      <c r="N290" s="248"/>
      <c r="O290" s="248"/>
      <c r="P290" s="248"/>
      <c r="Q290" s="296"/>
      <c r="R290" s="256">
        <f>'To &amp; from Edu- trip % summary'!B295</f>
        <v>0</v>
      </c>
      <c r="S290" s="313">
        <f>'To &amp; from Edu- trip % summary'!D295</f>
        <v>0</v>
      </c>
      <c r="T290" s="257">
        <f>'Non-survey input values'!$B$31</f>
        <v>175.56</v>
      </c>
      <c r="U290" s="258">
        <f t="shared" si="56"/>
        <v>0</v>
      </c>
      <c r="V290" s="259">
        <f t="shared" si="57"/>
        <v>0</v>
      </c>
      <c r="W290" s="312">
        <f>'To &amp; from Edu- trip % summary'!G295</f>
        <v>0</v>
      </c>
      <c r="X290" s="314">
        <f>'To &amp; from Edu- trip % summary'!I295</f>
        <v>0</v>
      </c>
      <c r="Y290" s="260">
        <f t="shared" si="58"/>
        <v>0</v>
      </c>
      <c r="Z290" s="259">
        <f t="shared" si="59"/>
        <v>0</v>
      </c>
      <c r="AA290" s="312">
        <f>'To &amp; from Edu- trip % summary'!L295</f>
        <v>0</v>
      </c>
      <c r="AB290" s="314">
        <f>'To &amp; from Edu- trip % summary'!N295</f>
        <v>0</v>
      </c>
      <c r="AC290" s="260">
        <f t="shared" si="60"/>
        <v>0</v>
      </c>
      <c r="AD290" s="259">
        <f t="shared" si="61"/>
        <v>0</v>
      </c>
      <c r="AE290" s="312">
        <f>'To &amp; from Edu- trip % summary'!Q295</f>
        <v>0</v>
      </c>
      <c r="AF290" s="314">
        <f>'To &amp; from Edu- trip % summary'!S295</f>
        <v>0</v>
      </c>
      <c r="AG290" s="260">
        <f t="shared" si="62"/>
        <v>0</v>
      </c>
      <c r="AH290" s="259">
        <f t="shared" si="63"/>
        <v>0</v>
      </c>
      <c r="AI290" s="312">
        <f>'To &amp; from Edu- trip % summary'!V295</f>
        <v>0</v>
      </c>
      <c r="AJ290" s="314">
        <f>'To &amp; from Edu- trip % summary'!X295</f>
        <v>0</v>
      </c>
      <c r="AK290" s="260">
        <f t="shared" si="64"/>
        <v>0</v>
      </c>
      <c r="AL290" s="259">
        <f t="shared" si="65"/>
        <v>0</v>
      </c>
      <c r="AM290" s="312">
        <f>'To &amp; from Edu- trip % summary'!AA295</f>
        <v>0</v>
      </c>
      <c r="AN290" s="314">
        <f>'To &amp; from Edu- trip % summary'!AC295</f>
        <v>0</v>
      </c>
      <c r="AO290" s="260">
        <f t="shared" si="66"/>
        <v>0</v>
      </c>
      <c r="AP290" s="259">
        <f t="shared" si="67"/>
        <v>0</v>
      </c>
      <c r="AQ290" s="312">
        <f>'To &amp; from Edu- trip % summary'!AF295</f>
        <v>0</v>
      </c>
      <c r="AR290" s="314">
        <f>'To &amp; from Edu- trip % summary'!AH295</f>
        <v>0</v>
      </c>
      <c r="AS290" s="260">
        <f t="shared" si="68"/>
        <v>0</v>
      </c>
      <c r="AT290" s="259">
        <f t="shared" si="69"/>
        <v>0</v>
      </c>
      <c r="AU290" s="261"/>
      <c r="AV290" s="248"/>
      <c r="AW290" s="248"/>
      <c r="AX290" s="248"/>
      <c r="AY290" s="248"/>
    </row>
    <row r="291" spans="1:51" x14ac:dyDescent="0.2">
      <c r="A291" s="248"/>
      <c r="B291" s="248"/>
      <c r="C291" s="248"/>
      <c r="D291" s="248"/>
      <c r="E291" s="248"/>
      <c r="F291" s="248"/>
      <c r="G291" s="248"/>
      <c r="H291" s="248"/>
      <c r="I291" s="248"/>
      <c r="J291" s="248"/>
      <c r="K291" s="248"/>
      <c r="L291" s="248"/>
      <c r="M291" s="248"/>
      <c r="N291" s="248"/>
      <c r="O291" s="248"/>
      <c r="P291" s="248"/>
      <c r="Q291" s="296"/>
      <c r="R291" s="256">
        <f>'To &amp; from Edu- trip % summary'!B296</f>
        <v>0</v>
      </c>
      <c r="S291" s="313">
        <f>'To &amp; from Edu- trip % summary'!D296</f>
        <v>0</v>
      </c>
      <c r="T291" s="257">
        <f>'Non-survey input values'!$B$31</f>
        <v>175.56</v>
      </c>
      <c r="U291" s="258">
        <f t="shared" si="56"/>
        <v>0</v>
      </c>
      <c r="V291" s="259">
        <f t="shared" si="57"/>
        <v>0</v>
      </c>
      <c r="W291" s="312">
        <f>'To &amp; from Edu- trip % summary'!G296</f>
        <v>0</v>
      </c>
      <c r="X291" s="314">
        <f>'To &amp; from Edu- trip % summary'!I296</f>
        <v>0</v>
      </c>
      <c r="Y291" s="260">
        <f t="shared" si="58"/>
        <v>0</v>
      </c>
      <c r="Z291" s="259">
        <f t="shared" si="59"/>
        <v>0</v>
      </c>
      <c r="AA291" s="312">
        <f>'To &amp; from Edu- trip % summary'!L296</f>
        <v>0</v>
      </c>
      <c r="AB291" s="314">
        <f>'To &amp; from Edu- trip % summary'!N296</f>
        <v>0</v>
      </c>
      <c r="AC291" s="260">
        <f t="shared" si="60"/>
        <v>0</v>
      </c>
      <c r="AD291" s="259">
        <f t="shared" si="61"/>
        <v>0</v>
      </c>
      <c r="AE291" s="312">
        <f>'To &amp; from Edu- trip % summary'!Q296</f>
        <v>0</v>
      </c>
      <c r="AF291" s="314">
        <f>'To &amp; from Edu- trip % summary'!S296</f>
        <v>0</v>
      </c>
      <c r="AG291" s="260">
        <f t="shared" si="62"/>
        <v>0</v>
      </c>
      <c r="AH291" s="259">
        <f t="shared" si="63"/>
        <v>0</v>
      </c>
      <c r="AI291" s="312">
        <f>'To &amp; from Edu- trip % summary'!V296</f>
        <v>0</v>
      </c>
      <c r="AJ291" s="314">
        <f>'To &amp; from Edu- trip % summary'!X296</f>
        <v>0</v>
      </c>
      <c r="AK291" s="260">
        <f t="shared" si="64"/>
        <v>0</v>
      </c>
      <c r="AL291" s="259">
        <f t="shared" si="65"/>
        <v>0</v>
      </c>
      <c r="AM291" s="312">
        <f>'To &amp; from Edu- trip % summary'!AA296</f>
        <v>0</v>
      </c>
      <c r="AN291" s="314">
        <f>'To &amp; from Edu- trip % summary'!AC296</f>
        <v>0</v>
      </c>
      <c r="AO291" s="260">
        <f t="shared" si="66"/>
        <v>0</v>
      </c>
      <c r="AP291" s="259">
        <f t="shared" si="67"/>
        <v>0</v>
      </c>
      <c r="AQ291" s="312">
        <f>'To &amp; from Edu- trip % summary'!AF296</f>
        <v>0</v>
      </c>
      <c r="AR291" s="314">
        <f>'To &amp; from Edu- trip % summary'!AH296</f>
        <v>0</v>
      </c>
      <c r="AS291" s="260">
        <f t="shared" si="68"/>
        <v>0</v>
      </c>
      <c r="AT291" s="259">
        <f t="shared" si="69"/>
        <v>0</v>
      </c>
      <c r="AU291" s="261"/>
      <c r="AV291" s="248"/>
      <c r="AW291" s="248"/>
      <c r="AX291" s="248"/>
      <c r="AY291" s="248"/>
    </row>
    <row r="292" spans="1:51" x14ac:dyDescent="0.2">
      <c r="A292" s="248"/>
      <c r="B292" s="248"/>
      <c r="C292" s="248"/>
      <c r="D292" s="248"/>
      <c r="E292" s="248"/>
      <c r="F292" s="248"/>
      <c r="G292" s="248"/>
      <c r="H292" s="248"/>
      <c r="I292" s="248"/>
      <c r="J292" s="248"/>
      <c r="K292" s="248"/>
      <c r="L292" s="248"/>
      <c r="M292" s="248"/>
      <c r="N292" s="248"/>
      <c r="O292" s="248"/>
      <c r="P292" s="248"/>
      <c r="Q292" s="296"/>
      <c r="R292" s="256">
        <f>'To &amp; from Edu- trip % summary'!B297</f>
        <v>0</v>
      </c>
      <c r="S292" s="313">
        <f>'To &amp; from Edu- trip % summary'!D297</f>
        <v>0</v>
      </c>
      <c r="T292" s="257">
        <f>'Non-survey input values'!$B$31</f>
        <v>175.56</v>
      </c>
      <c r="U292" s="258">
        <f t="shared" si="56"/>
        <v>0</v>
      </c>
      <c r="V292" s="259">
        <f t="shared" si="57"/>
        <v>0</v>
      </c>
      <c r="W292" s="312">
        <f>'To &amp; from Edu- trip % summary'!G297</f>
        <v>0</v>
      </c>
      <c r="X292" s="314">
        <f>'To &amp; from Edu- trip % summary'!I297</f>
        <v>0</v>
      </c>
      <c r="Y292" s="260">
        <f t="shared" si="58"/>
        <v>0</v>
      </c>
      <c r="Z292" s="259">
        <f t="shared" si="59"/>
        <v>0</v>
      </c>
      <c r="AA292" s="312">
        <f>'To &amp; from Edu- trip % summary'!L297</f>
        <v>0</v>
      </c>
      <c r="AB292" s="314">
        <f>'To &amp; from Edu- trip % summary'!N297</f>
        <v>0</v>
      </c>
      <c r="AC292" s="260">
        <f t="shared" si="60"/>
        <v>0</v>
      </c>
      <c r="AD292" s="259">
        <f t="shared" si="61"/>
        <v>0</v>
      </c>
      <c r="AE292" s="312">
        <f>'To &amp; from Edu- trip % summary'!Q297</f>
        <v>0</v>
      </c>
      <c r="AF292" s="314">
        <f>'To &amp; from Edu- trip % summary'!S297</f>
        <v>0</v>
      </c>
      <c r="AG292" s="260">
        <f t="shared" si="62"/>
        <v>0</v>
      </c>
      <c r="AH292" s="259">
        <f t="shared" si="63"/>
        <v>0</v>
      </c>
      <c r="AI292" s="312">
        <f>'To &amp; from Edu- trip % summary'!V297</f>
        <v>0</v>
      </c>
      <c r="AJ292" s="314">
        <f>'To &amp; from Edu- trip % summary'!X297</f>
        <v>0</v>
      </c>
      <c r="AK292" s="260">
        <f t="shared" si="64"/>
        <v>0</v>
      </c>
      <c r="AL292" s="259">
        <f t="shared" si="65"/>
        <v>0</v>
      </c>
      <c r="AM292" s="312">
        <f>'To &amp; from Edu- trip % summary'!AA297</f>
        <v>0</v>
      </c>
      <c r="AN292" s="314">
        <f>'To &amp; from Edu- trip % summary'!AC297</f>
        <v>0</v>
      </c>
      <c r="AO292" s="260">
        <f t="shared" si="66"/>
        <v>0</v>
      </c>
      <c r="AP292" s="259">
        <f t="shared" si="67"/>
        <v>0</v>
      </c>
      <c r="AQ292" s="312">
        <f>'To &amp; from Edu- trip % summary'!AF297</f>
        <v>0</v>
      </c>
      <c r="AR292" s="314">
        <f>'To &amp; from Edu- trip % summary'!AH297</f>
        <v>0</v>
      </c>
      <c r="AS292" s="260">
        <f t="shared" si="68"/>
        <v>0</v>
      </c>
      <c r="AT292" s="259">
        <f t="shared" si="69"/>
        <v>0</v>
      </c>
      <c r="AU292" s="261"/>
      <c r="AV292" s="248"/>
      <c r="AW292" s="248"/>
      <c r="AX292" s="248"/>
      <c r="AY292" s="248"/>
    </row>
    <row r="293" spans="1:51" x14ac:dyDescent="0.2">
      <c r="A293" s="248"/>
      <c r="B293" s="248"/>
      <c r="C293" s="248"/>
      <c r="D293" s="248"/>
      <c r="E293" s="248"/>
      <c r="F293" s="248"/>
      <c r="G293" s="248"/>
      <c r="H293" s="248"/>
      <c r="I293" s="248"/>
      <c r="J293" s="248"/>
      <c r="K293" s="248"/>
      <c r="L293" s="248"/>
      <c r="M293" s="248"/>
      <c r="N293" s="248"/>
      <c r="O293" s="248"/>
      <c r="P293" s="248"/>
      <c r="Q293" s="296"/>
      <c r="R293" s="256">
        <f>'To &amp; from Edu- trip % summary'!B298</f>
        <v>0</v>
      </c>
      <c r="S293" s="313">
        <f>'To &amp; from Edu- trip % summary'!D298</f>
        <v>0</v>
      </c>
      <c r="T293" s="257">
        <f>'Non-survey input values'!$B$31</f>
        <v>175.56</v>
      </c>
      <c r="U293" s="258">
        <f t="shared" si="56"/>
        <v>0</v>
      </c>
      <c r="V293" s="259">
        <f t="shared" si="57"/>
        <v>0</v>
      </c>
      <c r="W293" s="312">
        <f>'To &amp; from Edu- trip % summary'!G298</f>
        <v>0</v>
      </c>
      <c r="X293" s="314">
        <f>'To &amp; from Edu- trip % summary'!I298</f>
        <v>0</v>
      </c>
      <c r="Y293" s="260">
        <f t="shared" si="58"/>
        <v>0</v>
      </c>
      <c r="Z293" s="259">
        <f t="shared" si="59"/>
        <v>0</v>
      </c>
      <c r="AA293" s="312">
        <f>'To &amp; from Edu- trip % summary'!L298</f>
        <v>0</v>
      </c>
      <c r="AB293" s="314">
        <f>'To &amp; from Edu- trip % summary'!N298</f>
        <v>0</v>
      </c>
      <c r="AC293" s="260">
        <f t="shared" si="60"/>
        <v>0</v>
      </c>
      <c r="AD293" s="259">
        <f t="shared" si="61"/>
        <v>0</v>
      </c>
      <c r="AE293" s="312">
        <f>'To &amp; from Edu- trip % summary'!Q298</f>
        <v>0</v>
      </c>
      <c r="AF293" s="314">
        <f>'To &amp; from Edu- trip % summary'!S298</f>
        <v>0</v>
      </c>
      <c r="AG293" s="260">
        <f t="shared" si="62"/>
        <v>0</v>
      </c>
      <c r="AH293" s="259">
        <f t="shared" si="63"/>
        <v>0</v>
      </c>
      <c r="AI293" s="312">
        <f>'To &amp; from Edu- trip % summary'!V298</f>
        <v>0</v>
      </c>
      <c r="AJ293" s="314">
        <f>'To &amp; from Edu- trip % summary'!X298</f>
        <v>0</v>
      </c>
      <c r="AK293" s="260">
        <f t="shared" si="64"/>
        <v>0</v>
      </c>
      <c r="AL293" s="259">
        <f t="shared" si="65"/>
        <v>0</v>
      </c>
      <c r="AM293" s="312">
        <f>'To &amp; from Edu- trip % summary'!AA298</f>
        <v>0</v>
      </c>
      <c r="AN293" s="314">
        <f>'To &amp; from Edu- trip % summary'!AC298</f>
        <v>0</v>
      </c>
      <c r="AO293" s="260">
        <f t="shared" si="66"/>
        <v>0</v>
      </c>
      <c r="AP293" s="259">
        <f t="shared" si="67"/>
        <v>0</v>
      </c>
      <c r="AQ293" s="312">
        <f>'To &amp; from Edu- trip % summary'!AF298</f>
        <v>0</v>
      </c>
      <c r="AR293" s="314">
        <f>'To &amp; from Edu- trip % summary'!AH298</f>
        <v>0</v>
      </c>
      <c r="AS293" s="260">
        <f t="shared" si="68"/>
        <v>0</v>
      </c>
      <c r="AT293" s="259">
        <f t="shared" si="69"/>
        <v>0</v>
      </c>
      <c r="AU293" s="261"/>
      <c r="AV293" s="248"/>
      <c r="AW293" s="248"/>
      <c r="AX293" s="248"/>
      <c r="AY293" s="248"/>
    </row>
    <row r="294" spans="1:51" x14ac:dyDescent="0.2">
      <c r="A294" s="248"/>
      <c r="B294" s="248"/>
      <c r="C294" s="248"/>
      <c r="D294" s="248"/>
      <c r="E294" s="248"/>
      <c r="F294" s="248"/>
      <c r="G294" s="248"/>
      <c r="H294" s="248"/>
      <c r="I294" s="248"/>
      <c r="J294" s="248"/>
      <c r="K294" s="248"/>
      <c r="L294" s="248"/>
      <c r="M294" s="248"/>
      <c r="N294" s="248"/>
      <c r="O294" s="248"/>
      <c r="P294" s="248"/>
      <c r="Q294" s="296"/>
      <c r="R294" s="256">
        <f>'To &amp; from Edu- trip % summary'!B299</f>
        <v>0</v>
      </c>
      <c r="S294" s="313">
        <f>'To &amp; from Edu- trip % summary'!D299</f>
        <v>0</v>
      </c>
      <c r="T294" s="257">
        <f>'Non-survey input values'!$B$31</f>
        <v>175.56</v>
      </c>
      <c r="U294" s="258">
        <f t="shared" si="56"/>
        <v>0</v>
      </c>
      <c r="V294" s="259">
        <f t="shared" si="57"/>
        <v>0</v>
      </c>
      <c r="W294" s="312">
        <f>'To &amp; from Edu- trip % summary'!G299</f>
        <v>0</v>
      </c>
      <c r="X294" s="314">
        <f>'To &amp; from Edu- trip % summary'!I299</f>
        <v>0</v>
      </c>
      <c r="Y294" s="260">
        <f t="shared" si="58"/>
        <v>0</v>
      </c>
      <c r="Z294" s="259">
        <f t="shared" si="59"/>
        <v>0</v>
      </c>
      <c r="AA294" s="312">
        <f>'To &amp; from Edu- trip % summary'!L299</f>
        <v>0</v>
      </c>
      <c r="AB294" s="314">
        <f>'To &amp; from Edu- trip % summary'!N299</f>
        <v>0</v>
      </c>
      <c r="AC294" s="260">
        <f t="shared" si="60"/>
        <v>0</v>
      </c>
      <c r="AD294" s="259">
        <f t="shared" si="61"/>
        <v>0</v>
      </c>
      <c r="AE294" s="312">
        <f>'To &amp; from Edu- trip % summary'!Q299</f>
        <v>0</v>
      </c>
      <c r="AF294" s="314">
        <f>'To &amp; from Edu- trip % summary'!S299</f>
        <v>0</v>
      </c>
      <c r="AG294" s="260">
        <f t="shared" si="62"/>
        <v>0</v>
      </c>
      <c r="AH294" s="259">
        <f t="shared" si="63"/>
        <v>0</v>
      </c>
      <c r="AI294" s="312">
        <f>'To &amp; from Edu- trip % summary'!V299</f>
        <v>0</v>
      </c>
      <c r="AJ294" s="314">
        <f>'To &amp; from Edu- trip % summary'!X299</f>
        <v>0</v>
      </c>
      <c r="AK294" s="260">
        <f t="shared" si="64"/>
        <v>0</v>
      </c>
      <c r="AL294" s="259">
        <f t="shared" si="65"/>
        <v>0</v>
      </c>
      <c r="AM294" s="312">
        <f>'To &amp; from Edu- trip % summary'!AA299</f>
        <v>0</v>
      </c>
      <c r="AN294" s="314">
        <f>'To &amp; from Edu- trip % summary'!AC299</f>
        <v>0</v>
      </c>
      <c r="AO294" s="260">
        <f t="shared" si="66"/>
        <v>0</v>
      </c>
      <c r="AP294" s="259">
        <f t="shared" si="67"/>
        <v>0</v>
      </c>
      <c r="AQ294" s="312">
        <f>'To &amp; from Edu- trip % summary'!AF299</f>
        <v>0</v>
      </c>
      <c r="AR294" s="314">
        <f>'To &amp; from Edu- trip % summary'!AH299</f>
        <v>0</v>
      </c>
      <c r="AS294" s="260">
        <f t="shared" si="68"/>
        <v>0</v>
      </c>
      <c r="AT294" s="259">
        <f t="shared" si="69"/>
        <v>0</v>
      </c>
      <c r="AU294" s="261"/>
      <c r="AV294" s="248"/>
      <c r="AW294" s="248"/>
      <c r="AX294" s="248"/>
      <c r="AY294" s="248"/>
    </row>
    <row r="295" spans="1:51" x14ac:dyDescent="0.2">
      <c r="A295" s="248"/>
      <c r="B295" s="248"/>
      <c r="C295" s="248"/>
      <c r="D295" s="248"/>
      <c r="E295" s="248"/>
      <c r="F295" s="248"/>
      <c r="G295" s="248"/>
      <c r="H295" s="248"/>
      <c r="I295" s="248"/>
      <c r="J295" s="248"/>
      <c r="K295" s="248"/>
      <c r="L295" s="248"/>
      <c r="M295" s="248"/>
      <c r="N295" s="248"/>
      <c r="O295" s="248"/>
      <c r="P295" s="248"/>
      <c r="Q295" s="296"/>
      <c r="R295" s="256">
        <f>'To &amp; from Edu- trip % summary'!B300</f>
        <v>0</v>
      </c>
      <c r="S295" s="313">
        <f>'To &amp; from Edu- trip % summary'!D300</f>
        <v>0</v>
      </c>
      <c r="T295" s="257">
        <f>'Non-survey input values'!$B$31</f>
        <v>175.56</v>
      </c>
      <c r="U295" s="258">
        <f t="shared" si="56"/>
        <v>0</v>
      </c>
      <c r="V295" s="259">
        <f t="shared" si="57"/>
        <v>0</v>
      </c>
      <c r="W295" s="312">
        <f>'To &amp; from Edu- trip % summary'!G300</f>
        <v>0</v>
      </c>
      <c r="X295" s="314">
        <f>'To &amp; from Edu- trip % summary'!I300</f>
        <v>0</v>
      </c>
      <c r="Y295" s="260">
        <f t="shared" si="58"/>
        <v>0</v>
      </c>
      <c r="Z295" s="259">
        <f t="shared" si="59"/>
        <v>0</v>
      </c>
      <c r="AA295" s="312">
        <f>'To &amp; from Edu- trip % summary'!L300</f>
        <v>0</v>
      </c>
      <c r="AB295" s="314">
        <f>'To &amp; from Edu- trip % summary'!N300</f>
        <v>0</v>
      </c>
      <c r="AC295" s="260">
        <f t="shared" si="60"/>
        <v>0</v>
      </c>
      <c r="AD295" s="259">
        <f t="shared" si="61"/>
        <v>0</v>
      </c>
      <c r="AE295" s="312">
        <f>'To &amp; from Edu- trip % summary'!Q300</f>
        <v>0</v>
      </c>
      <c r="AF295" s="314">
        <f>'To &amp; from Edu- trip % summary'!S300</f>
        <v>0</v>
      </c>
      <c r="AG295" s="260">
        <f t="shared" si="62"/>
        <v>0</v>
      </c>
      <c r="AH295" s="259">
        <f t="shared" si="63"/>
        <v>0</v>
      </c>
      <c r="AI295" s="312">
        <f>'To &amp; from Edu- trip % summary'!V300</f>
        <v>0</v>
      </c>
      <c r="AJ295" s="314">
        <f>'To &amp; from Edu- trip % summary'!X300</f>
        <v>0</v>
      </c>
      <c r="AK295" s="260">
        <f t="shared" si="64"/>
        <v>0</v>
      </c>
      <c r="AL295" s="259">
        <f t="shared" si="65"/>
        <v>0</v>
      </c>
      <c r="AM295" s="312">
        <f>'To &amp; from Edu- trip % summary'!AA300</f>
        <v>0</v>
      </c>
      <c r="AN295" s="314">
        <f>'To &amp; from Edu- trip % summary'!AC300</f>
        <v>0</v>
      </c>
      <c r="AO295" s="260">
        <f t="shared" si="66"/>
        <v>0</v>
      </c>
      <c r="AP295" s="259">
        <f t="shared" si="67"/>
        <v>0</v>
      </c>
      <c r="AQ295" s="312">
        <f>'To &amp; from Edu- trip % summary'!AF300</f>
        <v>0</v>
      </c>
      <c r="AR295" s="314">
        <f>'To &amp; from Edu- trip % summary'!AH300</f>
        <v>0</v>
      </c>
      <c r="AS295" s="260">
        <f t="shared" si="68"/>
        <v>0</v>
      </c>
      <c r="AT295" s="259">
        <f t="shared" si="69"/>
        <v>0</v>
      </c>
      <c r="AU295" s="261"/>
      <c r="AV295" s="248"/>
      <c r="AW295" s="248"/>
      <c r="AX295" s="248"/>
      <c r="AY295" s="248"/>
    </row>
    <row r="296" spans="1:51" x14ac:dyDescent="0.2">
      <c r="A296" s="248"/>
      <c r="B296" s="248"/>
      <c r="C296" s="248"/>
      <c r="D296" s="248"/>
      <c r="E296" s="248"/>
      <c r="F296" s="248"/>
      <c r="G296" s="248"/>
      <c r="H296" s="248"/>
      <c r="I296" s="248"/>
      <c r="J296" s="248"/>
      <c r="K296" s="248"/>
      <c r="L296" s="248"/>
      <c r="M296" s="248"/>
      <c r="N296" s="248"/>
      <c r="O296" s="248"/>
      <c r="P296" s="248"/>
      <c r="Q296" s="296"/>
      <c r="R296" s="256">
        <f>'To &amp; from Edu- trip % summary'!B301</f>
        <v>0</v>
      </c>
      <c r="S296" s="313">
        <f>'To &amp; from Edu- trip % summary'!D301</f>
        <v>0</v>
      </c>
      <c r="T296" s="257">
        <f>'Non-survey input values'!$B$31</f>
        <v>175.56</v>
      </c>
      <c r="U296" s="258">
        <f t="shared" si="56"/>
        <v>0</v>
      </c>
      <c r="V296" s="259">
        <f t="shared" si="57"/>
        <v>0</v>
      </c>
      <c r="W296" s="312">
        <f>'To &amp; from Edu- trip % summary'!G301</f>
        <v>0</v>
      </c>
      <c r="X296" s="314">
        <f>'To &amp; from Edu- trip % summary'!I301</f>
        <v>0</v>
      </c>
      <c r="Y296" s="260">
        <f t="shared" si="58"/>
        <v>0</v>
      </c>
      <c r="Z296" s="259">
        <f t="shared" si="59"/>
        <v>0</v>
      </c>
      <c r="AA296" s="312">
        <f>'To &amp; from Edu- trip % summary'!L301</f>
        <v>0</v>
      </c>
      <c r="AB296" s="314">
        <f>'To &amp; from Edu- trip % summary'!N301</f>
        <v>0</v>
      </c>
      <c r="AC296" s="260">
        <f t="shared" si="60"/>
        <v>0</v>
      </c>
      <c r="AD296" s="259">
        <f t="shared" si="61"/>
        <v>0</v>
      </c>
      <c r="AE296" s="312">
        <f>'To &amp; from Edu- trip % summary'!Q301</f>
        <v>0</v>
      </c>
      <c r="AF296" s="314">
        <f>'To &amp; from Edu- trip % summary'!S301</f>
        <v>0</v>
      </c>
      <c r="AG296" s="260">
        <f t="shared" si="62"/>
        <v>0</v>
      </c>
      <c r="AH296" s="259">
        <f t="shared" si="63"/>
        <v>0</v>
      </c>
      <c r="AI296" s="312">
        <f>'To &amp; from Edu- trip % summary'!V301</f>
        <v>0</v>
      </c>
      <c r="AJ296" s="314">
        <f>'To &amp; from Edu- trip % summary'!X301</f>
        <v>0</v>
      </c>
      <c r="AK296" s="260">
        <f t="shared" si="64"/>
        <v>0</v>
      </c>
      <c r="AL296" s="259">
        <f t="shared" si="65"/>
        <v>0</v>
      </c>
      <c r="AM296" s="312">
        <f>'To &amp; from Edu- trip % summary'!AA301</f>
        <v>0</v>
      </c>
      <c r="AN296" s="314">
        <f>'To &amp; from Edu- trip % summary'!AC301</f>
        <v>0</v>
      </c>
      <c r="AO296" s="260">
        <f t="shared" si="66"/>
        <v>0</v>
      </c>
      <c r="AP296" s="259">
        <f t="shared" si="67"/>
        <v>0</v>
      </c>
      <c r="AQ296" s="312">
        <f>'To &amp; from Edu- trip % summary'!AF301</f>
        <v>0</v>
      </c>
      <c r="AR296" s="314">
        <f>'To &amp; from Edu- trip % summary'!AH301</f>
        <v>0</v>
      </c>
      <c r="AS296" s="260">
        <f t="shared" si="68"/>
        <v>0</v>
      </c>
      <c r="AT296" s="259">
        <f t="shared" si="69"/>
        <v>0</v>
      </c>
      <c r="AU296" s="261"/>
      <c r="AV296" s="248"/>
      <c r="AW296" s="248"/>
      <c r="AX296" s="248"/>
      <c r="AY296" s="248"/>
    </row>
    <row r="297" spans="1:51" x14ac:dyDescent="0.2">
      <c r="A297" s="248"/>
      <c r="B297" s="248"/>
      <c r="C297" s="248"/>
      <c r="D297" s="248"/>
      <c r="E297" s="248"/>
      <c r="F297" s="248"/>
      <c r="G297" s="248"/>
      <c r="H297" s="248"/>
      <c r="I297" s="248"/>
      <c r="J297" s="248"/>
      <c r="K297" s="248"/>
      <c r="L297" s="248"/>
      <c r="M297" s="248"/>
      <c r="N297" s="248"/>
      <c r="O297" s="248"/>
      <c r="P297" s="248"/>
      <c r="Q297" s="296"/>
      <c r="R297" s="256">
        <f>'To &amp; from Edu- trip % summary'!B302</f>
        <v>0</v>
      </c>
      <c r="S297" s="313">
        <f>'To &amp; from Edu- trip % summary'!D302</f>
        <v>0</v>
      </c>
      <c r="T297" s="257">
        <f>'Non-survey input values'!$B$31</f>
        <v>175.56</v>
      </c>
      <c r="U297" s="258">
        <f t="shared" si="56"/>
        <v>0</v>
      </c>
      <c r="V297" s="259">
        <f t="shared" si="57"/>
        <v>0</v>
      </c>
      <c r="W297" s="312">
        <f>'To &amp; from Edu- trip % summary'!G302</f>
        <v>0</v>
      </c>
      <c r="X297" s="314">
        <f>'To &amp; from Edu- trip % summary'!I302</f>
        <v>0</v>
      </c>
      <c r="Y297" s="260">
        <f t="shared" si="58"/>
        <v>0</v>
      </c>
      <c r="Z297" s="259">
        <f t="shared" si="59"/>
        <v>0</v>
      </c>
      <c r="AA297" s="312">
        <f>'To &amp; from Edu- trip % summary'!L302</f>
        <v>0</v>
      </c>
      <c r="AB297" s="314">
        <f>'To &amp; from Edu- trip % summary'!N302</f>
        <v>0</v>
      </c>
      <c r="AC297" s="260">
        <f t="shared" si="60"/>
        <v>0</v>
      </c>
      <c r="AD297" s="259">
        <f t="shared" si="61"/>
        <v>0</v>
      </c>
      <c r="AE297" s="312">
        <f>'To &amp; from Edu- trip % summary'!Q302</f>
        <v>0</v>
      </c>
      <c r="AF297" s="314">
        <f>'To &amp; from Edu- trip % summary'!S302</f>
        <v>0</v>
      </c>
      <c r="AG297" s="260">
        <f t="shared" si="62"/>
        <v>0</v>
      </c>
      <c r="AH297" s="259">
        <f t="shared" si="63"/>
        <v>0</v>
      </c>
      <c r="AI297" s="312">
        <f>'To &amp; from Edu- trip % summary'!V302</f>
        <v>0</v>
      </c>
      <c r="AJ297" s="314">
        <f>'To &amp; from Edu- trip % summary'!X302</f>
        <v>0</v>
      </c>
      <c r="AK297" s="260">
        <f t="shared" si="64"/>
        <v>0</v>
      </c>
      <c r="AL297" s="259">
        <f t="shared" si="65"/>
        <v>0</v>
      </c>
      <c r="AM297" s="312">
        <f>'To &amp; from Edu- trip % summary'!AA302</f>
        <v>0</v>
      </c>
      <c r="AN297" s="314">
        <f>'To &amp; from Edu- trip % summary'!AC302</f>
        <v>0</v>
      </c>
      <c r="AO297" s="260">
        <f t="shared" si="66"/>
        <v>0</v>
      </c>
      <c r="AP297" s="259">
        <f t="shared" si="67"/>
        <v>0</v>
      </c>
      <c r="AQ297" s="312">
        <f>'To &amp; from Edu- trip % summary'!AF302</f>
        <v>0</v>
      </c>
      <c r="AR297" s="314">
        <f>'To &amp; from Edu- trip % summary'!AH302</f>
        <v>0</v>
      </c>
      <c r="AS297" s="260">
        <f t="shared" si="68"/>
        <v>0</v>
      </c>
      <c r="AT297" s="259">
        <f t="shared" si="69"/>
        <v>0</v>
      </c>
      <c r="AU297" s="261"/>
      <c r="AV297" s="248"/>
      <c r="AW297" s="248"/>
      <c r="AX297" s="248"/>
      <c r="AY297" s="248"/>
    </row>
    <row r="298" spans="1:51" x14ac:dyDescent="0.2">
      <c r="A298" s="248"/>
      <c r="B298" s="248"/>
      <c r="C298" s="248"/>
      <c r="D298" s="248"/>
      <c r="E298" s="248"/>
      <c r="F298" s="248"/>
      <c r="G298" s="248"/>
      <c r="H298" s="248"/>
      <c r="I298" s="248"/>
      <c r="J298" s="248"/>
      <c r="K298" s="248"/>
      <c r="L298" s="248"/>
      <c r="M298" s="248"/>
      <c r="N298" s="248"/>
      <c r="O298" s="248"/>
      <c r="P298" s="248"/>
      <c r="Q298" s="296"/>
      <c r="R298" s="256">
        <f>'To &amp; from Edu- trip % summary'!B303</f>
        <v>0</v>
      </c>
      <c r="S298" s="313">
        <f>'To &amp; from Edu- trip % summary'!D303</f>
        <v>0</v>
      </c>
      <c r="T298" s="257">
        <f>'Non-survey input values'!$B$31</f>
        <v>175.56</v>
      </c>
      <c r="U298" s="258">
        <f t="shared" si="56"/>
        <v>0</v>
      </c>
      <c r="V298" s="259">
        <f t="shared" si="57"/>
        <v>0</v>
      </c>
      <c r="W298" s="312">
        <f>'To &amp; from Edu- trip % summary'!G303</f>
        <v>0</v>
      </c>
      <c r="X298" s="314">
        <f>'To &amp; from Edu- trip % summary'!I303</f>
        <v>0</v>
      </c>
      <c r="Y298" s="260">
        <f t="shared" si="58"/>
        <v>0</v>
      </c>
      <c r="Z298" s="259">
        <f t="shared" si="59"/>
        <v>0</v>
      </c>
      <c r="AA298" s="312">
        <f>'To &amp; from Edu- trip % summary'!L303</f>
        <v>0</v>
      </c>
      <c r="AB298" s="314">
        <f>'To &amp; from Edu- trip % summary'!N303</f>
        <v>0</v>
      </c>
      <c r="AC298" s="260">
        <f t="shared" si="60"/>
        <v>0</v>
      </c>
      <c r="AD298" s="259">
        <f t="shared" si="61"/>
        <v>0</v>
      </c>
      <c r="AE298" s="312">
        <f>'To &amp; from Edu- trip % summary'!Q303</f>
        <v>0</v>
      </c>
      <c r="AF298" s="314">
        <f>'To &amp; from Edu- trip % summary'!S303</f>
        <v>0</v>
      </c>
      <c r="AG298" s="260">
        <f t="shared" si="62"/>
        <v>0</v>
      </c>
      <c r="AH298" s="259">
        <f t="shared" si="63"/>
        <v>0</v>
      </c>
      <c r="AI298" s="312">
        <f>'To &amp; from Edu- trip % summary'!V303</f>
        <v>0</v>
      </c>
      <c r="AJ298" s="314">
        <f>'To &amp; from Edu- trip % summary'!X303</f>
        <v>0</v>
      </c>
      <c r="AK298" s="260">
        <f t="shared" si="64"/>
        <v>0</v>
      </c>
      <c r="AL298" s="259">
        <f t="shared" si="65"/>
        <v>0</v>
      </c>
      <c r="AM298" s="312">
        <f>'To &amp; from Edu- trip % summary'!AA303</f>
        <v>0</v>
      </c>
      <c r="AN298" s="314">
        <f>'To &amp; from Edu- trip % summary'!AC303</f>
        <v>0</v>
      </c>
      <c r="AO298" s="260">
        <f t="shared" si="66"/>
        <v>0</v>
      </c>
      <c r="AP298" s="259">
        <f t="shared" si="67"/>
        <v>0</v>
      </c>
      <c r="AQ298" s="312">
        <f>'To &amp; from Edu- trip % summary'!AF303</f>
        <v>0</v>
      </c>
      <c r="AR298" s="314">
        <f>'To &amp; from Edu- trip % summary'!AH303</f>
        <v>0</v>
      </c>
      <c r="AS298" s="260">
        <f t="shared" si="68"/>
        <v>0</v>
      </c>
      <c r="AT298" s="259">
        <f t="shared" si="69"/>
        <v>0</v>
      </c>
      <c r="AU298" s="261"/>
      <c r="AV298" s="248"/>
      <c r="AW298" s="248"/>
      <c r="AX298" s="248"/>
      <c r="AY298" s="248"/>
    </row>
    <row r="299" spans="1:51" x14ac:dyDescent="0.2">
      <c r="A299" s="248"/>
      <c r="B299" s="248"/>
      <c r="C299" s="248"/>
      <c r="D299" s="248"/>
      <c r="E299" s="248"/>
      <c r="F299" s="248"/>
      <c r="G299" s="248"/>
      <c r="H299" s="248"/>
      <c r="I299" s="248"/>
      <c r="J299" s="248"/>
      <c r="K299" s="248"/>
      <c r="L299" s="248"/>
      <c r="M299" s="248"/>
      <c r="N299" s="248"/>
      <c r="O299" s="248"/>
      <c r="P299" s="248"/>
      <c r="Q299" s="296"/>
      <c r="R299" s="256">
        <f>'To &amp; from Edu- trip % summary'!B304</f>
        <v>0</v>
      </c>
      <c r="S299" s="313">
        <f>'To &amp; from Edu- trip % summary'!D304</f>
        <v>0</v>
      </c>
      <c r="T299" s="257">
        <f>'Non-survey input values'!$B$31</f>
        <v>175.56</v>
      </c>
      <c r="U299" s="258">
        <f t="shared" si="56"/>
        <v>0</v>
      </c>
      <c r="V299" s="259">
        <f t="shared" si="57"/>
        <v>0</v>
      </c>
      <c r="W299" s="312">
        <f>'To &amp; from Edu- trip % summary'!G304</f>
        <v>0</v>
      </c>
      <c r="X299" s="314">
        <f>'To &amp; from Edu- trip % summary'!I304</f>
        <v>0</v>
      </c>
      <c r="Y299" s="260">
        <f t="shared" si="58"/>
        <v>0</v>
      </c>
      <c r="Z299" s="259">
        <f t="shared" si="59"/>
        <v>0</v>
      </c>
      <c r="AA299" s="312">
        <f>'To &amp; from Edu- trip % summary'!L304</f>
        <v>0</v>
      </c>
      <c r="AB299" s="314">
        <f>'To &amp; from Edu- trip % summary'!N304</f>
        <v>0</v>
      </c>
      <c r="AC299" s="260">
        <f t="shared" si="60"/>
        <v>0</v>
      </c>
      <c r="AD299" s="259">
        <f t="shared" si="61"/>
        <v>0</v>
      </c>
      <c r="AE299" s="312">
        <f>'To &amp; from Edu- trip % summary'!Q304</f>
        <v>0</v>
      </c>
      <c r="AF299" s="314">
        <f>'To &amp; from Edu- trip % summary'!S304</f>
        <v>0</v>
      </c>
      <c r="AG299" s="260">
        <f t="shared" si="62"/>
        <v>0</v>
      </c>
      <c r="AH299" s="259">
        <f t="shared" si="63"/>
        <v>0</v>
      </c>
      <c r="AI299" s="312">
        <f>'To &amp; from Edu- trip % summary'!V304</f>
        <v>0</v>
      </c>
      <c r="AJ299" s="314">
        <f>'To &amp; from Edu- trip % summary'!X304</f>
        <v>0</v>
      </c>
      <c r="AK299" s="260">
        <f t="shared" si="64"/>
        <v>0</v>
      </c>
      <c r="AL299" s="259">
        <f t="shared" si="65"/>
        <v>0</v>
      </c>
      <c r="AM299" s="312">
        <f>'To &amp; from Edu- trip % summary'!AA304</f>
        <v>0</v>
      </c>
      <c r="AN299" s="314">
        <f>'To &amp; from Edu- trip % summary'!AC304</f>
        <v>0</v>
      </c>
      <c r="AO299" s="260">
        <f t="shared" si="66"/>
        <v>0</v>
      </c>
      <c r="AP299" s="259">
        <f t="shared" si="67"/>
        <v>0</v>
      </c>
      <c r="AQ299" s="312">
        <f>'To &amp; from Edu- trip % summary'!AF304</f>
        <v>0</v>
      </c>
      <c r="AR299" s="314">
        <f>'To &amp; from Edu- trip % summary'!AH304</f>
        <v>0</v>
      </c>
      <c r="AS299" s="260">
        <f t="shared" si="68"/>
        <v>0</v>
      </c>
      <c r="AT299" s="259">
        <f t="shared" si="69"/>
        <v>0</v>
      </c>
      <c r="AU299" s="261"/>
      <c r="AV299" s="248"/>
      <c r="AW299" s="248"/>
      <c r="AX299" s="248"/>
      <c r="AY299" s="248"/>
    </row>
    <row r="300" spans="1:51" x14ac:dyDescent="0.2">
      <c r="A300" s="248"/>
      <c r="B300" s="248"/>
      <c r="C300" s="248"/>
      <c r="D300" s="248"/>
      <c r="E300" s="248"/>
      <c r="F300" s="248"/>
      <c r="G300" s="248"/>
      <c r="H300" s="248"/>
      <c r="I300" s="248"/>
      <c r="J300" s="248"/>
      <c r="K300" s="248"/>
      <c r="L300" s="248"/>
      <c r="M300" s="248"/>
      <c r="N300" s="248"/>
      <c r="O300" s="248"/>
      <c r="P300" s="248"/>
      <c r="Q300" s="296"/>
      <c r="R300" s="256">
        <f>'To &amp; from Edu- trip % summary'!B305</f>
        <v>0</v>
      </c>
      <c r="S300" s="313">
        <f>'To &amp; from Edu- trip % summary'!D305</f>
        <v>0</v>
      </c>
      <c r="T300" s="257">
        <f>'Non-survey input values'!$B$31</f>
        <v>175.56</v>
      </c>
      <c r="U300" s="258">
        <f t="shared" si="56"/>
        <v>0</v>
      </c>
      <c r="V300" s="259">
        <f t="shared" si="57"/>
        <v>0</v>
      </c>
      <c r="W300" s="312">
        <f>'To &amp; from Edu- trip % summary'!G305</f>
        <v>0</v>
      </c>
      <c r="X300" s="314">
        <f>'To &amp; from Edu- trip % summary'!I305</f>
        <v>0</v>
      </c>
      <c r="Y300" s="260">
        <f t="shared" si="58"/>
        <v>0</v>
      </c>
      <c r="Z300" s="259">
        <f t="shared" si="59"/>
        <v>0</v>
      </c>
      <c r="AA300" s="312">
        <f>'To &amp; from Edu- trip % summary'!L305</f>
        <v>0</v>
      </c>
      <c r="AB300" s="314">
        <f>'To &amp; from Edu- trip % summary'!N305</f>
        <v>0</v>
      </c>
      <c r="AC300" s="260">
        <f t="shared" si="60"/>
        <v>0</v>
      </c>
      <c r="AD300" s="259">
        <f t="shared" si="61"/>
        <v>0</v>
      </c>
      <c r="AE300" s="312">
        <f>'To &amp; from Edu- trip % summary'!Q305</f>
        <v>0</v>
      </c>
      <c r="AF300" s="314">
        <f>'To &amp; from Edu- trip % summary'!S305</f>
        <v>0</v>
      </c>
      <c r="AG300" s="260">
        <f t="shared" si="62"/>
        <v>0</v>
      </c>
      <c r="AH300" s="259">
        <f t="shared" si="63"/>
        <v>0</v>
      </c>
      <c r="AI300" s="312">
        <f>'To &amp; from Edu- trip % summary'!V305</f>
        <v>0</v>
      </c>
      <c r="AJ300" s="314">
        <f>'To &amp; from Edu- trip % summary'!X305</f>
        <v>0</v>
      </c>
      <c r="AK300" s="260">
        <f t="shared" si="64"/>
        <v>0</v>
      </c>
      <c r="AL300" s="259">
        <f t="shared" si="65"/>
        <v>0</v>
      </c>
      <c r="AM300" s="312">
        <f>'To &amp; from Edu- trip % summary'!AA305</f>
        <v>0</v>
      </c>
      <c r="AN300" s="314">
        <f>'To &amp; from Edu- trip % summary'!AC305</f>
        <v>0</v>
      </c>
      <c r="AO300" s="260">
        <f t="shared" si="66"/>
        <v>0</v>
      </c>
      <c r="AP300" s="259">
        <f t="shared" si="67"/>
        <v>0</v>
      </c>
      <c r="AQ300" s="312">
        <f>'To &amp; from Edu- trip % summary'!AF305</f>
        <v>0</v>
      </c>
      <c r="AR300" s="314">
        <f>'To &amp; from Edu- trip % summary'!AH305</f>
        <v>0</v>
      </c>
      <c r="AS300" s="260">
        <f t="shared" si="68"/>
        <v>0</v>
      </c>
      <c r="AT300" s="259">
        <f t="shared" si="69"/>
        <v>0</v>
      </c>
      <c r="AU300" s="261"/>
      <c r="AV300" s="248"/>
      <c r="AW300" s="248"/>
      <c r="AX300" s="248"/>
      <c r="AY300" s="248"/>
    </row>
    <row r="301" spans="1:51" x14ac:dyDescent="0.2">
      <c r="A301" s="248"/>
      <c r="B301" s="248"/>
      <c r="C301" s="248"/>
      <c r="D301" s="248"/>
      <c r="E301" s="248"/>
      <c r="F301" s="248"/>
      <c r="G301" s="248"/>
      <c r="H301" s="248"/>
      <c r="I301" s="248"/>
      <c r="J301" s="248"/>
      <c r="K301" s="248"/>
      <c r="L301" s="248"/>
      <c r="M301" s="248"/>
      <c r="N301" s="248"/>
      <c r="O301" s="248"/>
      <c r="P301" s="248"/>
      <c r="Q301" s="296"/>
      <c r="R301" s="256">
        <f>'To &amp; from Edu- trip % summary'!B306</f>
        <v>0</v>
      </c>
      <c r="S301" s="313">
        <f>'To &amp; from Edu- trip % summary'!D306</f>
        <v>0</v>
      </c>
      <c r="T301" s="257">
        <f>'Non-survey input values'!$B$31</f>
        <v>175.56</v>
      </c>
      <c r="U301" s="258">
        <f t="shared" si="56"/>
        <v>0</v>
      </c>
      <c r="V301" s="259">
        <f t="shared" si="57"/>
        <v>0</v>
      </c>
      <c r="W301" s="312">
        <f>'To &amp; from Edu- trip % summary'!G306</f>
        <v>0</v>
      </c>
      <c r="X301" s="314">
        <f>'To &amp; from Edu- trip % summary'!I306</f>
        <v>0</v>
      </c>
      <c r="Y301" s="260">
        <f t="shared" si="58"/>
        <v>0</v>
      </c>
      <c r="Z301" s="259">
        <f t="shared" si="59"/>
        <v>0</v>
      </c>
      <c r="AA301" s="312">
        <f>'To &amp; from Edu- trip % summary'!L306</f>
        <v>0</v>
      </c>
      <c r="AB301" s="314">
        <f>'To &amp; from Edu- trip % summary'!N306</f>
        <v>0</v>
      </c>
      <c r="AC301" s="260">
        <f t="shared" si="60"/>
        <v>0</v>
      </c>
      <c r="AD301" s="259">
        <f t="shared" si="61"/>
        <v>0</v>
      </c>
      <c r="AE301" s="312">
        <f>'To &amp; from Edu- trip % summary'!Q306</f>
        <v>0</v>
      </c>
      <c r="AF301" s="314">
        <f>'To &amp; from Edu- trip % summary'!S306</f>
        <v>0</v>
      </c>
      <c r="AG301" s="260">
        <f t="shared" si="62"/>
        <v>0</v>
      </c>
      <c r="AH301" s="259">
        <f t="shared" si="63"/>
        <v>0</v>
      </c>
      <c r="AI301" s="312">
        <f>'To &amp; from Edu- trip % summary'!V306</f>
        <v>0</v>
      </c>
      <c r="AJ301" s="314">
        <f>'To &amp; from Edu- trip % summary'!X306</f>
        <v>0</v>
      </c>
      <c r="AK301" s="260">
        <f t="shared" si="64"/>
        <v>0</v>
      </c>
      <c r="AL301" s="259">
        <f t="shared" si="65"/>
        <v>0</v>
      </c>
      <c r="AM301" s="312">
        <f>'To &amp; from Edu- trip % summary'!AA306</f>
        <v>0</v>
      </c>
      <c r="AN301" s="314">
        <f>'To &amp; from Edu- trip % summary'!AC306</f>
        <v>0</v>
      </c>
      <c r="AO301" s="260">
        <f t="shared" si="66"/>
        <v>0</v>
      </c>
      <c r="AP301" s="259">
        <f t="shared" si="67"/>
        <v>0</v>
      </c>
      <c r="AQ301" s="312">
        <f>'To &amp; from Edu- trip % summary'!AF306</f>
        <v>0</v>
      </c>
      <c r="AR301" s="314">
        <f>'To &amp; from Edu- trip % summary'!AH306</f>
        <v>0</v>
      </c>
      <c r="AS301" s="260">
        <f t="shared" si="68"/>
        <v>0</v>
      </c>
      <c r="AT301" s="259">
        <f t="shared" si="69"/>
        <v>0</v>
      </c>
      <c r="AU301" s="261"/>
      <c r="AV301" s="248"/>
      <c r="AW301" s="248"/>
      <c r="AX301" s="248"/>
      <c r="AY301" s="248"/>
    </row>
    <row r="302" spans="1:51" x14ac:dyDescent="0.2">
      <c r="A302" s="248"/>
      <c r="B302" s="248"/>
      <c r="C302" s="248"/>
      <c r="D302" s="248"/>
      <c r="E302" s="248"/>
      <c r="F302" s="248"/>
      <c r="G302" s="248"/>
      <c r="H302" s="248"/>
      <c r="I302" s="248"/>
      <c r="J302" s="248"/>
      <c r="K302" s="248"/>
      <c r="L302" s="248"/>
      <c r="M302" s="248"/>
      <c r="N302" s="248"/>
      <c r="O302" s="248"/>
      <c r="P302" s="248"/>
      <c r="Q302" s="296"/>
      <c r="R302" s="256">
        <f>'To &amp; from Edu- trip % summary'!B307</f>
        <v>0</v>
      </c>
      <c r="S302" s="313">
        <f>'To &amp; from Edu- trip % summary'!D307</f>
        <v>0</v>
      </c>
      <c r="T302" s="257">
        <f>'Non-survey input values'!$B$31</f>
        <v>175.56</v>
      </c>
      <c r="U302" s="258">
        <f t="shared" si="56"/>
        <v>0</v>
      </c>
      <c r="V302" s="259">
        <f t="shared" si="57"/>
        <v>0</v>
      </c>
      <c r="W302" s="312">
        <f>'To &amp; from Edu- trip % summary'!G307</f>
        <v>0</v>
      </c>
      <c r="X302" s="314">
        <f>'To &amp; from Edu- trip % summary'!I307</f>
        <v>0</v>
      </c>
      <c r="Y302" s="260">
        <f t="shared" si="58"/>
        <v>0</v>
      </c>
      <c r="Z302" s="259">
        <f t="shared" si="59"/>
        <v>0</v>
      </c>
      <c r="AA302" s="312">
        <f>'To &amp; from Edu- trip % summary'!L307</f>
        <v>0</v>
      </c>
      <c r="AB302" s="314">
        <f>'To &amp; from Edu- trip % summary'!N307</f>
        <v>0</v>
      </c>
      <c r="AC302" s="260">
        <f t="shared" si="60"/>
        <v>0</v>
      </c>
      <c r="AD302" s="259">
        <f t="shared" si="61"/>
        <v>0</v>
      </c>
      <c r="AE302" s="312">
        <f>'To &amp; from Edu- trip % summary'!Q307</f>
        <v>0</v>
      </c>
      <c r="AF302" s="314">
        <f>'To &amp; from Edu- trip % summary'!S307</f>
        <v>0</v>
      </c>
      <c r="AG302" s="260">
        <f t="shared" si="62"/>
        <v>0</v>
      </c>
      <c r="AH302" s="259">
        <f t="shared" si="63"/>
        <v>0</v>
      </c>
      <c r="AI302" s="312">
        <f>'To &amp; from Edu- trip % summary'!V307</f>
        <v>0</v>
      </c>
      <c r="AJ302" s="314">
        <f>'To &amp; from Edu- trip % summary'!X307</f>
        <v>0</v>
      </c>
      <c r="AK302" s="260">
        <f t="shared" si="64"/>
        <v>0</v>
      </c>
      <c r="AL302" s="259">
        <f t="shared" si="65"/>
        <v>0</v>
      </c>
      <c r="AM302" s="312">
        <f>'To &amp; from Edu- trip % summary'!AA307</f>
        <v>0</v>
      </c>
      <c r="AN302" s="314">
        <f>'To &amp; from Edu- trip % summary'!AC307</f>
        <v>0</v>
      </c>
      <c r="AO302" s="260">
        <f t="shared" si="66"/>
        <v>0</v>
      </c>
      <c r="AP302" s="259">
        <f t="shared" si="67"/>
        <v>0</v>
      </c>
      <c r="AQ302" s="312">
        <f>'To &amp; from Edu- trip % summary'!AF307</f>
        <v>0</v>
      </c>
      <c r="AR302" s="314">
        <f>'To &amp; from Edu- trip % summary'!AH307</f>
        <v>0</v>
      </c>
      <c r="AS302" s="260">
        <f t="shared" si="68"/>
        <v>0</v>
      </c>
      <c r="AT302" s="259">
        <f t="shared" si="69"/>
        <v>0</v>
      </c>
      <c r="AU302" s="261"/>
      <c r="AV302" s="248"/>
      <c r="AW302" s="248"/>
      <c r="AX302" s="248"/>
      <c r="AY302" s="248"/>
    </row>
    <row r="303" spans="1:51" x14ac:dyDescent="0.2">
      <c r="A303" s="248"/>
      <c r="B303" s="248"/>
      <c r="C303" s="248"/>
      <c r="D303" s="248"/>
      <c r="E303" s="248"/>
      <c r="F303" s="248"/>
      <c r="G303" s="248"/>
      <c r="H303" s="248"/>
      <c r="I303" s="248"/>
      <c r="J303" s="248"/>
      <c r="K303" s="248"/>
      <c r="L303" s="248"/>
      <c r="M303" s="248"/>
      <c r="N303" s="248"/>
      <c r="O303" s="248"/>
      <c r="P303" s="248"/>
      <c r="Q303" s="296"/>
      <c r="R303" s="256">
        <f>'To &amp; from Edu- trip % summary'!B308</f>
        <v>0</v>
      </c>
      <c r="S303" s="313">
        <f>'To &amp; from Edu- trip % summary'!D308</f>
        <v>0</v>
      </c>
      <c r="T303" s="257">
        <f>'Non-survey input values'!$B$31</f>
        <v>175.56</v>
      </c>
      <c r="U303" s="258">
        <f t="shared" si="56"/>
        <v>0</v>
      </c>
      <c r="V303" s="259">
        <f t="shared" si="57"/>
        <v>0</v>
      </c>
      <c r="W303" s="312">
        <f>'To &amp; from Edu- trip % summary'!G308</f>
        <v>0</v>
      </c>
      <c r="X303" s="314">
        <f>'To &amp; from Edu- trip % summary'!I308</f>
        <v>0</v>
      </c>
      <c r="Y303" s="260">
        <f t="shared" si="58"/>
        <v>0</v>
      </c>
      <c r="Z303" s="259">
        <f t="shared" si="59"/>
        <v>0</v>
      </c>
      <c r="AA303" s="312">
        <f>'To &amp; from Edu- trip % summary'!L308</f>
        <v>0</v>
      </c>
      <c r="AB303" s="314">
        <f>'To &amp; from Edu- trip % summary'!N308</f>
        <v>0</v>
      </c>
      <c r="AC303" s="260">
        <f t="shared" si="60"/>
        <v>0</v>
      </c>
      <c r="AD303" s="259">
        <f t="shared" si="61"/>
        <v>0</v>
      </c>
      <c r="AE303" s="312">
        <f>'To &amp; from Edu- trip % summary'!Q308</f>
        <v>0</v>
      </c>
      <c r="AF303" s="314">
        <f>'To &amp; from Edu- trip % summary'!S308</f>
        <v>0</v>
      </c>
      <c r="AG303" s="260">
        <f t="shared" si="62"/>
        <v>0</v>
      </c>
      <c r="AH303" s="259">
        <f t="shared" si="63"/>
        <v>0</v>
      </c>
      <c r="AI303" s="312">
        <f>'To &amp; from Edu- trip % summary'!V308</f>
        <v>0</v>
      </c>
      <c r="AJ303" s="314">
        <f>'To &amp; from Edu- trip % summary'!X308</f>
        <v>0</v>
      </c>
      <c r="AK303" s="260">
        <f t="shared" si="64"/>
        <v>0</v>
      </c>
      <c r="AL303" s="259">
        <f t="shared" si="65"/>
        <v>0</v>
      </c>
      <c r="AM303" s="312">
        <f>'To &amp; from Edu- trip % summary'!AA308</f>
        <v>0</v>
      </c>
      <c r="AN303" s="314">
        <f>'To &amp; from Edu- trip % summary'!AC308</f>
        <v>0</v>
      </c>
      <c r="AO303" s="260">
        <f t="shared" si="66"/>
        <v>0</v>
      </c>
      <c r="AP303" s="259">
        <f t="shared" si="67"/>
        <v>0</v>
      </c>
      <c r="AQ303" s="312">
        <f>'To &amp; from Edu- trip % summary'!AF308</f>
        <v>0</v>
      </c>
      <c r="AR303" s="314">
        <f>'To &amp; from Edu- trip % summary'!AH308</f>
        <v>0</v>
      </c>
      <c r="AS303" s="260">
        <f t="shared" si="68"/>
        <v>0</v>
      </c>
      <c r="AT303" s="259">
        <f t="shared" si="69"/>
        <v>0</v>
      </c>
      <c r="AU303" s="261"/>
      <c r="AV303" s="248"/>
      <c r="AW303" s="248"/>
      <c r="AX303" s="248"/>
      <c r="AY303" s="248"/>
    </row>
    <row r="304" spans="1:51" x14ac:dyDescent="0.2">
      <c r="A304" s="248"/>
      <c r="B304" s="248"/>
      <c r="C304" s="248"/>
      <c r="D304" s="248"/>
      <c r="E304" s="248"/>
      <c r="F304" s="248"/>
      <c r="G304" s="248"/>
      <c r="H304" s="248"/>
      <c r="I304" s="248"/>
      <c r="J304" s="248"/>
      <c r="K304" s="248"/>
      <c r="L304" s="248"/>
      <c r="M304" s="248"/>
      <c r="N304" s="248"/>
      <c r="O304" s="248"/>
      <c r="P304" s="248"/>
      <c r="Q304" s="296"/>
      <c r="R304" s="256">
        <f>'To &amp; from Edu- trip % summary'!B309</f>
        <v>0</v>
      </c>
      <c r="S304" s="313">
        <f>'To &amp; from Edu- trip % summary'!D309</f>
        <v>0</v>
      </c>
      <c r="T304" s="257">
        <f>'Non-survey input values'!$B$31</f>
        <v>175.56</v>
      </c>
      <c r="U304" s="258">
        <f t="shared" si="56"/>
        <v>0</v>
      </c>
      <c r="V304" s="259">
        <f t="shared" si="57"/>
        <v>0</v>
      </c>
      <c r="W304" s="312">
        <f>'To &amp; from Edu- trip % summary'!G309</f>
        <v>0</v>
      </c>
      <c r="X304" s="314">
        <f>'To &amp; from Edu- trip % summary'!I309</f>
        <v>0</v>
      </c>
      <c r="Y304" s="260">
        <f t="shared" si="58"/>
        <v>0</v>
      </c>
      <c r="Z304" s="259">
        <f t="shared" si="59"/>
        <v>0</v>
      </c>
      <c r="AA304" s="312">
        <f>'To &amp; from Edu- trip % summary'!L309</f>
        <v>0</v>
      </c>
      <c r="AB304" s="314">
        <f>'To &amp; from Edu- trip % summary'!N309</f>
        <v>0</v>
      </c>
      <c r="AC304" s="260">
        <f t="shared" si="60"/>
        <v>0</v>
      </c>
      <c r="AD304" s="259">
        <f t="shared" si="61"/>
        <v>0</v>
      </c>
      <c r="AE304" s="312">
        <f>'To &amp; from Edu- trip % summary'!Q309</f>
        <v>0</v>
      </c>
      <c r="AF304" s="314">
        <f>'To &amp; from Edu- trip % summary'!S309</f>
        <v>0</v>
      </c>
      <c r="AG304" s="260">
        <f t="shared" si="62"/>
        <v>0</v>
      </c>
      <c r="AH304" s="259">
        <f t="shared" si="63"/>
        <v>0</v>
      </c>
      <c r="AI304" s="312">
        <f>'To &amp; from Edu- trip % summary'!V309</f>
        <v>0</v>
      </c>
      <c r="AJ304" s="314">
        <f>'To &amp; from Edu- trip % summary'!X309</f>
        <v>0</v>
      </c>
      <c r="AK304" s="260">
        <f t="shared" si="64"/>
        <v>0</v>
      </c>
      <c r="AL304" s="259">
        <f t="shared" si="65"/>
        <v>0</v>
      </c>
      <c r="AM304" s="312">
        <f>'To &amp; from Edu- trip % summary'!AA309</f>
        <v>0</v>
      </c>
      <c r="AN304" s="314">
        <f>'To &amp; from Edu- trip % summary'!AC309</f>
        <v>0</v>
      </c>
      <c r="AO304" s="260">
        <f t="shared" si="66"/>
        <v>0</v>
      </c>
      <c r="AP304" s="259">
        <f t="shared" si="67"/>
        <v>0</v>
      </c>
      <c r="AQ304" s="312">
        <f>'To &amp; from Edu- trip % summary'!AF309</f>
        <v>0</v>
      </c>
      <c r="AR304" s="314">
        <f>'To &amp; from Edu- trip % summary'!AH309</f>
        <v>0</v>
      </c>
      <c r="AS304" s="260">
        <f t="shared" si="68"/>
        <v>0</v>
      </c>
      <c r="AT304" s="259">
        <f t="shared" si="69"/>
        <v>0</v>
      </c>
      <c r="AU304" s="261"/>
      <c r="AV304" s="248"/>
      <c r="AW304" s="248"/>
      <c r="AX304" s="248"/>
      <c r="AY304" s="248"/>
    </row>
    <row r="305" spans="1:51" x14ac:dyDescent="0.2">
      <c r="A305" s="248"/>
      <c r="B305" s="248"/>
      <c r="C305" s="248"/>
      <c r="D305" s="248"/>
      <c r="E305" s="248"/>
      <c r="F305" s="248"/>
      <c r="G305" s="248"/>
      <c r="H305" s="248"/>
      <c r="I305" s="248"/>
      <c r="J305" s="248"/>
      <c r="K305" s="248"/>
      <c r="L305" s="248"/>
      <c r="M305" s="248"/>
      <c r="N305" s="248"/>
      <c r="O305" s="248"/>
      <c r="P305" s="248"/>
      <c r="Q305" s="296"/>
      <c r="R305" s="256">
        <f>'To &amp; from Edu- trip % summary'!B310</f>
        <v>0</v>
      </c>
      <c r="S305" s="313">
        <f>'To &amp; from Edu- trip % summary'!D310</f>
        <v>0</v>
      </c>
      <c r="T305" s="257">
        <f>'Non-survey input values'!$B$31</f>
        <v>175.56</v>
      </c>
      <c r="U305" s="258">
        <f t="shared" si="56"/>
        <v>0</v>
      </c>
      <c r="V305" s="259">
        <f t="shared" si="57"/>
        <v>0</v>
      </c>
      <c r="W305" s="312">
        <f>'To &amp; from Edu- trip % summary'!G310</f>
        <v>0</v>
      </c>
      <c r="X305" s="314">
        <f>'To &amp; from Edu- trip % summary'!I310</f>
        <v>0</v>
      </c>
      <c r="Y305" s="260">
        <f t="shared" si="58"/>
        <v>0</v>
      </c>
      <c r="Z305" s="259">
        <f t="shared" si="59"/>
        <v>0</v>
      </c>
      <c r="AA305" s="312">
        <f>'To &amp; from Edu- trip % summary'!L310</f>
        <v>0</v>
      </c>
      <c r="AB305" s="314">
        <f>'To &amp; from Edu- trip % summary'!N310</f>
        <v>0</v>
      </c>
      <c r="AC305" s="260">
        <f t="shared" si="60"/>
        <v>0</v>
      </c>
      <c r="AD305" s="259">
        <f t="shared" si="61"/>
        <v>0</v>
      </c>
      <c r="AE305" s="312">
        <f>'To &amp; from Edu- trip % summary'!Q310</f>
        <v>0</v>
      </c>
      <c r="AF305" s="314">
        <f>'To &amp; from Edu- trip % summary'!S310</f>
        <v>0</v>
      </c>
      <c r="AG305" s="260">
        <f t="shared" si="62"/>
        <v>0</v>
      </c>
      <c r="AH305" s="259">
        <f t="shared" si="63"/>
        <v>0</v>
      </c>
      <c r="AI305" s="312">
        <f>'To &amp; from Edu- trip % summary'!V310</f>
        <v>0</v>
      </c>
      <c r="AJ305" s="314">
        <f>'To &amp; from Edu- trip % summary'!X310</f>
        <v>0</v>
      </c>
      <c r="AK305" s="260">
        <f t="shared" si="64"/>
        <v>0</v>
      </c>
      <c r="AL305" s="259">
        <f t="shared" si="65"/>
        <v>0</v>
      </c>
      <c r="AM305" s="312">
        <f>'To &amp; from Edu- trip % summary'!AA310</f>
        <v>0</v>
      </c>
      <c r="AN305" s="314">
        <f>'To &amp; from Edu- trip % summary'!AC310</f>
        <v>0</v>
      </c>
      <c r="AO305" s="260">
        <f t="shared" si="66"/>
        <v>0</v>
      </c>
      <c r="AP305" s="259">
        <f t="shared" si="67"/>
        <v>0</v>
      </c>
      <c r="AQ305" s="312">
        <f>'To &amp; from Edu- trip % summary'!AF310</f>
        <v>0</v>
      </c>
      <c r="AR305" s="314">
        <f>'To &amp; from Edu- trip % summary'!AH310</f>
        <v>0</v>
      </c>
      <c r="AS305" s="260">
        <f t="shared" si="68"/>
        <v>0</v>
      </c>
      <c r="AT305" s="259">
        <f t="shared" si="69"/>
        <v>0</v>
      </c>
      <c r="AU305" s="261"/>
      <c r="AV305" s="248"/>
      <c r="AW305" s="248"/>
      <c r="AX305" s="248"/>
      <c r="AY305" s="248"/>
    </row>
    <row r="306" spans="1:51" x14ac:dyDescent="0.2">
      <c r="A306" s="248"/>
      <c r="B306" s="248"/>
      <c r="C306" s="248"/>
      <c r="D306" s="248"/>
      <c r="E306" s="248"/>
      <c r="F306" s="248"/>
      <c r="G306" s="248"/>
      <c r="H306" s="248"/>
      <c r="I306" s="248"/>
      <c r="J306" s="248"/>
      <c r="K306" s="248"/>
      <c r="L306" s="248"/>
      <c r="M306" s="248"/>
      <c r="N306" s="248"/>
      <c r="O306" s="248"/>
      <c r="P306" s="248"/>
      <c r="Q306" s="296"/>
      <c r="R306" s="256">
        <f>'To &amp; from Edu- trip % summary'!B311</f>
        <v>0</v>
      </c>
      <c r="S306" s="313">
        <f>'To &amp; from Edu- trip % summary'!D311</f>
        <v>0</v>
      </c>
      <c r="T306" s="257">
        <f>'Non-survey input values'!$B$31</f>
        <v>175.56</v>
      </c>
      <c r="U306" s="258">
        <f t="shared" si="56"/>
        <v>0</v>
      </c>
      <c r="V306" s="259">
        <f t="shared" si="57"/>
        <v>0</v>
      </c>
      <c r="W306" s="312">
        <f>'To &amp; from Edu- trip % summary'!G311</f>
        <v>0</v>
      </c>
      <c r="X306" s="314">
        <f>'To &amp; from Edu- trip % summary'!I311</f>
        <v>0</v>
      </c>
      <c r="Y306" s="260">
        <f t="shared" si="58"/>
        <v>0</v>
      </c>
      <c r="Z306" s="259">
        <f t="shared" si="59"/>
        <v>0</v>
      </c>
      <c r="AA306" s="312">
        <f>'To &amp; from Edu- trip % summary'!L311</f>
        <v>0</v>
      </c>
      <c r="AB306" s="314">
        <f>'To &amp; from Edu- trip % summary'!N311</f>
        <v>0</v>
      </c>
      <c r="AC306" s="260">
        <f t="shared" si="60"/>
        <v>0</v>
      </c>
      <c r="AD306" s="259">
        <f t="shared" si="61"/>
        <v>0</v>
      </c>
      <c r="AE306" s="312">
        <f>'To &amp; from Edu- trip % summary'!Q311</f>
        <v>0</v>
      </c>
      <c r="AF306" s="314">
        <f>'To &amp; from Edu- trip % summary'!S311</f>
        <v>0</v>
      </c>
      <c r="AG306" s="260">
        <f t="shared" si="62"/>
        <v>0</v>
      </c>
      <c r="AH306" s="259">
        <f t="shared" si="63"/>
        <v>0</v>
      </c>
      <c r="AI306" s="312">
        <f>'To &amp; from Edu- trip % summary'!V311</f>
        <v>0</v>
      </c>
      <c r="AJ306" s="314">
        <f>'To &amp; from Edu- trip % summary'!X311</f>
        <v>0</v>
      </c>
      <c r="AK306" s="260">
        <f t="shared" si="64"/>
        <v>0</v>
      </c>
      <c r="AL306" s="259">
        <f t="shared" si="65"/>
        <v>0</v>
      </c>
      <c r="AM306" s="312">
        <f>'To &amp; from Edu- trip % summary'!AA311</f>
        <v>0</v>
      </c>
      <c r="AN306" s="314">
        <f>'To &amp; from Edu- trip % summary'!AC311</f>
        <v>0</v>
      </c>
      <c r="AO306" s="260">
        <f t="shared" si="66"/>
        <v>0</v>
      </c>
      <c r="AP306" s="259">
        <f t="shared" si="67"/>
        <v>0</v>
      </c>
      <c r="AQ306" s="312">
        <f>'To &amp; from Edu- trip % summary'!AF311</f>
        <v>0</v>
      </c>
      <c r="AR306" s="314">
        <f>'To &amp; from Edu- trip % summary'!AH311</f>
        <v>0</v>
      </c>
      <c r="AS306" s="260">
        <f t="shared" si="68"/>
        <v>0</v>
      </c>
      <c r="AT306" s="259">
        <f t="shared" si="69"/>
        <v>0</v>
      </c>
      <c r="AU306" s="261"/>
      <c r="AV306" s="248"/>
      <c r="AW306" s="248"/>
      <c r="AX306" s="248"/>
      <c r="AY306" s="248"/>
    </row>
    <row r="307" spans="1:51" x14ac:dyDescent="0.2">
      <c r="A307" s="248"/>
      <c r="B307" s="248"/>
      <c r="C307" s="248"/>
      <c r="D307" s="248"/>
      <c r="E307" s="248"/>
      <c r="F307" s="248"/>
      <c r="G307" s="248"/>
      <c r="H307" s="248"/>
      <c r="I307" s="248"/>
      <c r="J307" s="248"/>
      <c r="K307" s="248"/>
      <c r="L307" s="248"/>
      <c r="M307" s="248"/>
      <c r="N307" s="248"/>
      <c r="O307" s="248"/>
      <c r="P307" s="248"/>
      <c r="Q307" s="296"/>
      <c r="R307" s="256">
        <f>'To &amp; from Edu- trip % summary'!B312</f>
        <v>0</v>
      </c>
      <c r="S307" s="313">
        <f>'To &amp; from Edu- trip % summary'!D312</f>
        <v>0</v>
      </c>
      <c r="T307" s="257">
        <f>'Non-survey input values'!$B$31</f>
        <v>175.56</v>
      </c>
      <c r="U307" s="258">
        <f t="shared" si="56"/>
        <v>0</v>
      </c>
      <c r="V307" s="259">
        <f t="shared" si="57"/>
        <v>0</v>
      </c>
      <c r="W307" s="312">
        <f>'To &amp; from Edu- trip % summary'!G312</f>
        <v>0</v>
      </c>
      <c r="X307" s="314">
        <f>'To &amp; from Edu- trip % summary'!I312</f>
        <v>0</v>
      </c>
      <c r="Y307" s="260">
        <f t="shared" si="58"/>
        <v>0</v>
      </c>
      <c r="Z307" s="259">
        <f t="shared" si="59"/>
        <v>0</v>
      </c>
      <c r="AA307" s="312">
        <f>'To &amp; from Edu- trip % summary'!L312</f>
        <v>0</v>
      </c>
      <c r="AB307" s="314">
        <f>'To &amp; from Edu- trip % summary'!N312</f>
        <v>0</v>
      </c>
      <c r="AC307" s="260">
        <f t="shared" si="60"/>
        <v>0</v>
      </c>
      <c r="AD307" s="259">
        <f t="shared" si="61"/>
        <v>0</v>
      </c>
      <c r="AE307" s="312">
        <f>'To &amp; from Edu- trip % summary'!Q312</f>
        <v>0</v>
      </c>
      <c r="AF307" s="314">
        <f>'To &amp; from Edu- trip % summary'!S312</f>
        <v>0</v>
      </c>
      <c r="AG307" s="260">
        <f t="shared" si="62"/>
        <v>0</v>
      </c>
      <c r="AH307" s="259">
        <f t="shared" si="63"/>
        <v>0</v>
      </c>
      <c r="AI307" s="312">
        <f>'To &amp; from Edu- trip % summary'!V312</f>
        <v>0</v>
      </c>
      <c r="AJ307" s="314">
        <f>'To &amp; from Edu- trip % summary'!X312</f>
        <v>0</v>
      </c>
      <c r="AK307" s="260">
        <f t="shared" si="64"/>
        <v>0</v>
      </c>
      <c r="AL307" s="259">
        <f t="shared" si="65"/>
        <v>0</v>
      </c>
      <c r="AM307" s="312">
        <f>'To &amp; from Edu- trip % summary'!AA312</f>
        <v>0</v>
      </c>
      <c r="AN307" s="314">
        <f>'To &amp; from Edu- trip % summary'!AC312</f>
        <v>0</v>
      </c>
      <c r="AO307" s="260">
        <f t="shared" si="66"/>
        <v>0</v>
      </c>
      <c r="AP307" s="259">
        <f t="shared" si="67"/>
        <v>0</v>
      </c>
      <c r="AQ307" s="312">
        <f>'To &amp; from Edu- trip % summary'!AF312</f>
        <v>0</v>
      </c>
      <c r="AR307" s="314">
        <f>'To &amp; from Edu- trip % summary'!AH312</f>
        <v>0</v>
      </c>
      <c r="AS307" s="260">
        <f t="shared" si="68"/>
        <v>0</v>
      </c>
      <c r="AT307" s="259">
        <f t="shared" si="69"/>
        <v>0</v>
      </c>
      <c r="AU307" s="261"/>
      <c r="AV307" s="248"/>
      <c r="AW307" s="248"/>
      <c r="AX307" s="248"/>
      <c r="AY307" s="248"/>
    </row>
    <row r="308" spans="1:51" x14ac:dyDescent="0.2">
      <c r="A308" s="248"/>
      <c r="B308" s="248"/>
      <c r="C308" s="248"/>
      <c r="D308" s="248"/>
      <c r="E308" s="248"/>
      <c r="F308" s="248"/>
      <c r="G308" s="248"/>
      <c r="H308" s="248"/>
      <c r="I308" s="248"/>
      <c r="J308" s="248"/>
      <c r="K308" s="248"/>
      <c r="L308" s="248"/>
      <c r="M308" s="248"/>
      <c r="N308" s="248"/>
      <c r="O308" s="248"/>
      <c r="P308" s="248"/>
      <c r="Q308" s="296"/>
      <c r="R308" s="256">
        <f>'To &amp; from Edu- trip % summary'!B313</f>
        <v>0</v>
      </c>
      <c r="S308" s="313">
        <f>'To &amp; from Edu- trip % summary'!D313</f>
        <v>0</v>
      </c>
      <c r="T308" s="257">
        <f>'Non-survey input values'!$B$31</f>
        <v>175.56</v>
      </c>
      <c r="U308" s="258">
        <f t="shared" si="56"/>
        <v>0</v>
      </c>
      <c r="V308" s="259">
        <f t="shared" si="57"/>
        <v>0</v>
      </c>
      <c r="W308" s="312">
        <f>'To &amp; from Edu- trip % summary'!G313</f>
        <v>0</v>
      </c>
      <c r="X308" s="314">
        <f>'To &amp; from Edu- trip % summary'!I313</f>
        <v>0</v>
      </c>
      <c r="Y308" s="260">
        <f t="shared" si="58"/>
        <v>0</v>
      </c>
      <c r="Z308" s="259">
        <f t="shared" si="59"/>
        <v>0</v>
      </c>
      <c r="AA308" s="312">
        <f>'To &amp; from Edu- trip % summary'!L313</f>
        <v>0</v>
      </c>
      <c r="AB308" s="314">
        <f>'To &amp; from Edu- trip % summary'!N313</f>
        <v>0</v>
      </c>
      <c r="AC308" s="260">
        <f t="shared" si="60"/>
        <v>0</v>
      </c>
      <c r="AD308" s="259">
        <f t="shared" si="61"/>
        <v>0</v>
      </c>
      <c r="AE308" s="312">
        <f>'To &amp; from Edu- trip % summary'!Q313</f>
        <v>0</v>
      </c>
      <c r="AF308" s="314">
        <f>'To &amp; from Edu- trip % summary'!S313</f>
        <v>0</v>
      </c>
      <c r="AG308" s="260">
        <f t="shared" si="62"/>
        <v>0</v>
      </c>
      <c r="AH308" s="259">
        <f t="shared" si="63"/>
        <v>0</v>
      </c>
      <c r="AI308" s="312">
        <f>'To &amp; from Edu- trip % summary'!V313</f>
        <v>0</v>
      </c>
      <c r="AJ308" s="314">
        <f>'To &amp; from Edu- trip % summary'!X313</f>
        <v>0</v>
      </c>
      <c r="AK308" s="260">
        <f t="shared" si="64"/>
        <v>0</v>
      </c>
      <c r="AL308" s="259">
        <f t="shared" si="65"/>
        <v>0</v>
      </c>
      <c r="AM308" s="312">
        <f>'To &amp; from Edu- trip % summary'!AA313</f>
        <v>0</v>
      </c>
      <c r="AN308" s="314">
        <f>'To &amp; from Edu- trip % summary'!AC313</f>
        <v>0</v>
      </c>
      <c r="AO308" s="260">
        <f t="shared" si="66"/>
        <v>0</v>
      </c>
      <c r="AP308" s="259">
        <f t="shared" si="67"/>
        <v>0</v>
      </c>
      <c r="AQ308" s="312">
        <f>'To &amp; from Edu- trip % summary'!AF313</f>
        <v>0</v>
      </c>
      <c r="AR308" s="314">
        <f>'To &amp; from Edu- trip % summary'!AH313</f>
        <v>0</v>
      </c>
      <c r="AS308" s="260">
        <f t="shared" si="68"/>
        <v>0</v>
      </c>
      <c r="AT308" s="259">
        <f t="shared" si="69"/>
        <v>0</v>
      </c>
      <c r="AU308" s="261"/>
      <c r="AV308" s="248"/>
      <c r="AW308" s="248"/>
      <c r="AX308" s="248"/>
      <c r="AY308" s="248"/>
    </row>
    <row r="309" spans="1:51" x14ac:dyDescent="0.2">
      <c r="A309" s="248"/>
      <c r="B309" s="248"/>
      <c r="C309" s="248"/>
      <c r="D309" s="248"/>
      <c r="E309" s="248"/>
      <c r="F309" s="248"/>
      <c r="G309" s="248"/>
      <c r="H309" s="248"/>
      <c r="I309" s="248"/>
      <c r="J309" s="248"/>
      <c r="K309" s="248"/>
      <c r="L309" s="248"/>
      <c r="M309" s="248"/>
      <c r="N309" s="248"/>
      <c r="O309" s="248"/>
      <c r="P309" s="248"/>
      <c r="Q309" s="296"/>
      <c r="R309" s="256">
        <f>'To &amp; from Edu- trip % summary'!B314</f>
        <v>0</v>
      </c>
      <c r="S309" s="313">
        <f>'To &amp; from Edu- trip % summary'!D314</f>
        <v>0</v>
      </c>
      <c r="T309" s="257">
        <f>'Non-survey input values'!$B$31</f>
        <v>175.56</v>
      </c>
      <c r="U309" s="258">
        <f t="shared" si="56"/>
        <v>0</v>
      </c>
      <c r="V309" s="259">
        <f t="shared" si="57"/>
        <v>0</v>
      </c>
      <c r="W309" s="312">
        <f>'To &amp; from Edu- trip % summary'!G314</f>
        <v>0</v>
      </c>
      <c r="X309" s="314">
        <f>'To &amp; from Edu- trip % summary'!I314</f>
        <v>0</v>
      </c>
      <c r="Y309" s="260">
        <f t="shared" si="58"/>
        <v>0</v>
      </c>
      <c r="Z309" s="259">
        <f t="shared" si="59"/>
        <v>0</v>
      </c>
      <c r="AA309" s="312">
        <f>'To &amp; from Edu- trip % summary'!L314</f>
        <v>0</v>
      </c>
      <c r="AB309" s="314">
        <f>'To &amp; from Edu- trip % summary'!N314</f>
        <v>0</v>
      </c>
      <c r="AC309" s="260">
        <f t="shared" si="60"/>
        <v>0</v>
      </c>
      <c r="AD309" s="259">
        <f t="shared" si="61"/>
        <v>0</v>
      </c>
      <c r="AE309" s="312">
        <f>'To &amp; from Edu- trip % summary'!Q314</f>
        <v>0</v>
      </c>
      <c r="AF309" s="314">
        <f>'To &amp; from Edu- trip % summary'!S314</f>
        <v>0</v>
      </c>
      <c r="AG309" s="260">
        <f t="shared" si="62"/>
        <v>0</v>
      </c>
      <c r="AH309" s="259">
        <f t="shared" si="63"/>
        <v>0</v>
      </c>
      <c r="AI309" s="312">
        <f>'To &amp; from Edu- trip % summary'!V314</f>
        <v>0</v>
      </c>
      <c r="AJ309" s="314">
        <f>'To &amp; from Edu- trip % summary'!X314</f>
        <v>0</v>
      </c>
      <c r="AK309" s="260">
        <f t="shared" si="64"/>
        <v>0</v>
      </c>
      <c r="AL309" s="259">
        <f t="shared" si="65"/>
        <v>0</v>
      </c>
      <c r="AM309" s="312">
        <f>'To &amp; from Edu- trip % summary'!AA314</f>
        <v>0</v>
      </c>
      <c r="AN309" s="314">
        <f>'To &amp; from Edu- trip % summary'!AC314</f>
        <v>0</v>
      </c>
      <c r="AO309" s="260">
        <f t="shared" si="66"/>
        <v>0</v>
      </c>
      <c r="AP309" s="259">
        <f t="shared" si="67"/>
        <v>0</v>
      </c>
      <c r="AQ309" s="312">
        <f>'To &amp; from Edu- trip % summary'!AF314</f>
        <v>0</v>
      </c>
      <c r="AR309" s="314">
        <f>'To &amp; from Edu- trip % summary'!AH314</f>
        <v>0</v>
      </c>
      <c r="AS309" s="260">
        <f t="shared" si="68"/>
        <v>0</v>
      </c>
      <c r="AT309" s="259">
        <f t="shared" si="69"/>
        <v>0</v>
      </c>
      <c r="AU309" s="261"/>
      <c r="AV309" s="248"/>
      <c r="AW309" s="248"/>
      <c r="AX309" s="248"/>
      <c r="AY309" s="248"/>
    </row>
    <row r="310" spans="1:51" x14ac:dyDescent="0.2">
      <c r="A310" s="248"/>
      <c r="B310" s="248"/>
      <c r="C310" s="248"/>
      <c r="D310" s="248"/>
      <c r="E310" s="248"/>
      <c r="F310" s="248"/>
      <c r="G310" s="248"/>
      <c r="H310" s="248"/>
      <c r="I310" s="248"/>
      <c r="J310" s="248"/>
      <c r="K310" s="248"/>
      <c r="L310" s="248"/>
      <c r="M310" s="248"/>
      <c r="N310" s="248"/>
      <c r="O310" s="248"/>
      <c r="P310" s="248"/>
      <c r="Q310" s="296"/>
      <c r="R310" s="256">
        <f>'To &amp; from Edu- trip % summary'!B315</f>
        <v>0</v>
      </c>
      <c r="S310" s="313">
        <f>'To &amp; from Edu- trip % summary'!D315</f>
        <v>0</v>
      </c>
      <c r="T310" s="257">
        <f>'Non-survey input values'!$B$31</f>
        <v>175.56</v>
      </c>
      <c r="U310" s="258">
        <f t="shared" si="56"/>
        <v>0</v>
      </c>
      <c r="V310" s="259">
        <f t="shared" si="57"/>
        <v>0</v>
      </c>
      <c r="W310" s="312">
        <f>'To &amp; from Edu- trip % summary'!G315</f>
        <v>0</v>
      </c>
      <c r="X310" s="314">
        <f>'To &amp; from Edu- trip % summary'!I315</f>
        <v>0</v>
      </c>
      <c r="Y310" s="260">
        <f t="shared" si="58"/>
        <v>0</v>
      </c>
      <c r="Z310" s="259">
        <f t="shared" si="59"/>
        <v>0</v>
      </c>
      <c r="AA310" s="312">
        <f>'To &amp; from Edu- trip % summary'!L315</f>
        <v>0</v>
      </c>
      <c r="AB310" s="314">
        <f>'To &amp; from Edu- trip % summary'!N315</f>
        <v>0</v>
      </c>
      <c r="AC310" s="260">
        <f t="shared" si="60"/>
        <v>0</v>
      </c>
      <c r="AD310" s="259">
        <f t="shared" si="61"/>
        <v>0</v>
      </c>
      <c r="AE310" s="312">
        <f>'To &amp; from Edu- trip % summary'!Q315</f>
        <v>0</v>
      </c>
      <c r="AF310" s="314">
        <f>'To &amp; from Edu- trip % summary'!S315</f>
        <v>0</v>
      </c>
      <c r="AG310" s="260">
        <f t="shared" si="62"/>
        <v>0</v>
      </c>
      <c r="AH310" s="259">
        <f t="shared" si="63"/>
        <v>0</v>
      </c>
      <c r="AI310" s="312">
        <f>'To &amp; from Edu- trip % summary'!V315</f>
        <v>0</v>
      </c>
      <c r="AJ310" s="314">
        <f>'To &amp; from Edu- trip % summary'!X315</f>
        <v>0</v>
      </c>
      <c r="AK310" s="260">
        <f t="shared" si="64"/>
        <v>0</v>
      </c>
      <c r="AL310" s="259">
        <f t="shared" si="65"/>
        <v>0</v>
      </c>
      <c r="AM310" s="312">
        <f>'To &amp; from Edu- trip % summary'!AA315</f>
        <v>0</v>
      </c>
      <c r="AN310" s="314">
        <f>'To &amp; from Edu- trip % summary'!AC315</f>
        <v>0</v>
      </c>
      <c r="AO310" s="260">
        <f t="shared" si="66"/>
        <v>0</v>
      </c>
      <c r="AP310" s="259">
        <f t="shared" si="67"/>
        <v>0</v>
      </c>
      <c r="AQ310" s="312">
        <f>'To &amp; from Edu- trip % summary'!AF315</f>
        <v>0</v>
      </c>
      <c r="AR310" s="314">
        <f>'To &amp; from Edu- trip % summary'!AH315</f>
        <v>0</v>
      </c>
      <c r="AS310" s="260">
        <f t="shared" si="68"/>
        <v>0</v>
      </c>
      <c r="AT310" s="259">
        <f t="shared" si="69"/>
        <v>0</v>
      </c>
      <c r="AU310" s="261"/>
      <c r="AV310" s="248"/>
      <c r="AW310" s="248"/>
      <c r="AX310" s="248"/>
      <c r="AY310" s="248"/>
    </row>
    <row r="311" spans="1:51" x14ac:dyDescent="0.2">
      <c r="A311" s="248"/>
      <c r="B311" s="248"/>
      <c r="C311" s="248"/>
      <c r="D311" s="248"/>
      <c r="E311" s="248"/>
      <c r="F311" s="248"/>
      <c r="G311" s="248"/>
      <c r="H311" s="248"/>
      <c r="I311" s="248"/>
      <c r="J311" s="248"/>
      <c r="K311" s="248"/>
      <c r="L311" s="248"/>
      <c r="M311" s="248"/>
      <c r="N311" s="248"/>
      <c r="O311" s="248"/>
      <c r="P311" s="248"/>
      <c r="Q311" s="296"/>
      <c r="R311" s="256">
        <f>'To &amp; from Edu- trip % summary'!B316</f>
        <v>0</v>
      </c>
      <c r="S311" s="313">
        <f>'To &amp; from Edu- trip % summary'!D316</f>
        <v>0</v>
      </c>
      <c r="T311" s="257">
        <f>'Non-survey input values'!$B$31</f>
        <v>175.56</v>
      </c>
      <c r="U311" s="258">
        <f t="shared" si="56"/>
        <v>0</v>
      </c>
      <c r="V311" s="259">
        <f t="shared" si="57"/>
        <v>0</v>
      </c>
      <c r="W311" s="312">
        <f>'To &amp; from Edu- trip % summary'!G316</f>
        <v>0</v>
      </c>
      <c r="X311" s="314">
        <f>'To &amp; from Edu- trip % summary'!I316</f>
        <v>0</v>
      </c>
      <c r="Y311" s="260">
        <f t="shared" si="58"/>
        <v>0</v>
      </c>
      <c r="Z311" s="259">
        <f t="shared" si="59"/>
        <v>0</v>
      </c>
      <c r="AA311" s="312">
        <f>'To &amp; from Edu- trip % summary'!L316</f>
        <v>0</v>
      </c>
      <c r="AB311" s="314">
        <f>'To &amp; from Edu- trip % summary'!N316</f>
        <v>0</v>
      </c>
      <c r="AC311" s="260">
        <f t="shared" si="60"/>
        <v>0</v>
      </c>
      <c r="AD311" s="259">
        <f t="shared" si="61"/>
        <v>0</v>
      </c>
      <c r="AE311" s="312">
        <f>'To &amp; from Edu- trip % summary'!Q316</f>
        <v>0</v>
      </c>
      <c r="AF311" s="314">
        <f>'To &amp; from Edu- trip % summary'!S316</f>
        <v>0</v>
      </c>
      <c r="AG311" s="260">
        <f t="shared" si="62"/>
        <v>0</v>
      </c>
      <c r="AH311" s="259">
        <f t="shared" si="63"/>
        <v>0</v>
      </c>
      <c r="AI311" s="312">
        <f>'To &amp; from Edu- trip % summary'!V316</f>
        <v>0</v>
      </c>
      <c r="AJ311" s="314">
        <f>'To &amp; from Edu- trip % summary'!X316</f>
        <v>0</v>
      </c>
      <c r="AK311" s="260">
        <f t="shared" si="64"/>
        <v>0</v>
      </c>
      <c r="AL311" s="259">
        <f t="shared" si="65"/>
        <v>0</v>
      </c>
      <c r="AM311" s="312">
        <f>'To &amp; from Edu- trip % summary'!AA316</f>
        <v>0</v>
      </c>
      <c r="AN311" s="314">
        <f>'To &amp; from Edu- trip % summary'!AC316</f>
        <v>0</v>
      </c>
      <c r="AO311" s="260">
        <f t="shared" si="66"/>
        <v>0</v>
      </c>
      <c r="AP311" s="259">
        <f t="shared" si="67"/>
        <v>0</v>
      </c>
      <c r="AQ311" s="312">
        <f>'To &amp; from Edu- trip % summary'!AF316</f>
        <v>0</v>
      </c>
      <c r="AR311" s="314">
        <f>'To &amp; from Edu- trip % summary'!AH316</f>
        <v>0</v>
      </c>
      <c r="AS311" s="260">
        <f t="shared" si="68"/>
        <v>0</v>
      </c>
      <c r="AT311" s="259">
        <f t="shared" si="69"/>
        <v>0</v>
      </c>
      <c r="AU311" s="261"/>
      <c r="AV311" s="248"/>
      <c r="AW311" s="248"/>
      <c r="AX311" s="248"/>
      <c r="AY311" s="248"/>
    </row>
    <row r="312" spans="1:51" x14ac:dyDescent="0.2">
      <c r="A312" s="248"/>
      <c r="B312" s="248"/>
      <c r="C312" s="248"/>
      <c r="D312" s="248"/>
      <c r="E312" s="248"/>
      <c r="F312" s="248"/>
      <c r="G312" s="248"/>
      <c r="H312" s="248"/>
      <c r="I312" s="248"/>
      <c r="J312" s="248"/>
      <c r="K312" s="248"/>
      <c r="L312" s="248"/>
      <c r="M312" s="248"/>
      <c r="N312" s="248"/>
      <c r="O312" s="248"/>
      <c r="P312" s="248"/>
      <c r="Q312" s="296"/>
      <c r="R312" s="256">
        <f>'To &amp; from Edu- trip % summary'!B317</f>
        <v>0</v>
      </c>
      <c r="S312" s="313">
        <f>'To &amp; from Edu- trip % summary'!D317</f>
        <v>0</v>
      </c>
      <c r="T312" s="257">
        <f>'Non-survey input values'!$B$31</f>
        <v>175.56</v>
      </c>
      <c r="U312" s="258">
        <f t="shared" si="56"/>
        <v>0</v>
      </c>
      <c r="V312" s="259">
        <f t="shared" si="57"/>
        <v>0</v>
      </c>
      <c r="W312" s="312">
        <f>'To &amp; from Edu- trip % summary'!G317</f>
        <v>0</v>
      </c>
      <c r="X312" s="314">
        <f>'To &amp; from Edu- trip % summary'!I317</f>
        <v>0</v>
      </c>
      <c r="Y312" s="260">
        <f t="shared" si="58"/>
        <v>0</v>
      </c>
      <c r="Z312" s="259">
        <f t="shared" si="59"/>
        <v>0</v>
      </c>
      <c r="AA312" s="312">
        <f>'To &amp; from Edu- trip % summary'!L317</f>
        <v>0</v>
      </c>
      <c r="AB312" s="314">
        <f>'To &amp; from Edu- trip % summary'!N317</f>
        <v>0</v>
      </c>
      <c r="AC312" s="260">
        <f t="shared" si="60"/>
        <v>0</v>
      </c>
      <c r="AD312" s="259">
        <f t="shared" si="61"/>
        <v>0</v>
      </c>
      <c r="AE312" s="312">
        <f>'To &amp; from Edu- trip % summary'!Q317</f>
        <v>0</v>
      </c>
      <c r="AF312" s="314">
        <f>'To &amp; from Edu- trip % summary'!S317</f>
        <v>0</v>
      </c>
      <c r="AG312" s="260">
        <f t="shared" si="62"/>
        <v>0</v>
      </c>
      <c r="AH312" s="259">
        <f t="shared" si="63"/>
        <v>0</v>
      </c>
      <c r="AI312" s="312">
        <f>'To &amp; from Edu- trip % summary'!V317</f>
        <v>0</v>
      </c>
      <c r="AJ312" s="314">
        <f>'To &amp; from Edu- trip % summary'!X317</f>
        <v>0</v>
      </c>
      <c r="AK312" s="260">
        <f t="shared" si="64"/>
        <v>0</v>
      </c>
      <c r="AL312" s="259">
        <f t="shared" si="65"/>
        <v>0</v>
      </c>
      <c r="AM312" s="312">
        <f>'To &amp; from Edu- trip % summary'!AA317</f>
        <v>0</v>
      </c>
      <c r="AN312" s="314">
        <f>'To &amp; from Edu- trip % summary'!AC317</f>
        <v>0</v>
      </c>
      <c r="AO312" s="260">
        <f t="shared" si="66"/>
        <v>0</v>
      </c>
      <c r="AP312" s="259">
        <f t="shared" si="67"/>
        <v>0</v>
      </c>
      <c r="AQ312" s="312">
        <f>'To &amp; from Edu- trip % summary'!AF317</f>
        <v>0</v>
      </c>
      <c r="AR312" s="314">
        <f>'To &amp; from Edu- trip % summary'!AH317</f>
        <v>0</v>
      </c>
      <c r="AS312" s="260">
        <f t="shared" si="68"/>
        <v>0</v>
      </c>
      <c r="AT312" s="259">
        <f t="shared" si="69"/>
        <v>0</v>
      </c>
      <c r="AU312" s="261"/>
      <c r="AV312" s="248"/>
      <c r="AW312" s="248"/>
      <c r="AX312" s="248"/>
      <c r="AY312" s="248"/>
    </row>
    <row r="313" spans="1:51" x14ac:dyDescent="0.2">
      <c r="A313" s="248"/>
      <c r="B313" s="248"/>
      <c r="C313" s="248"/>
      <c r="D313" s="248"/>
      <c r="E313" s="248"/>
      <c r="F313" s="248"/>
      <c r="G313" s="248"/>
      <c r="H313" s="248"/>
      <c r="I313" s="248"/>
      <c r="J313" s="248"/>
      <c r="K313" s="248"/>
      <c r="L313" s="248"/>
      <c r="M313" s="248"/>
      <c r="N313" s="248"/>
      <c r="O313" s="248"/>
      <c r="P313" s="248"/>
      <c r="Q313" s="296"/>
      <c r="R313" s="256">
        <f>'To &amp; from Edu- trip % summary'!B318</f>
        <v>0</v>
      </c>
      <c r="S313" s="313">
        <f>'To &amp; from Edu- trip % summary'!D318</f>
        <v>0</v>
      </c>
      <c r="T313" s="257">
        <f>'Non-survey input values'!$B$31</f>
        <v>175.56</v>
      </c>
      <c r="U313" s="258">
        <f t="shared" si="56"/>
        <v>0</v>
      </c>
      <c r="V313" s="259">
        <f t="shared" si="57"/>
        <v>0</v>
      </c>
      <c r="W313" s="312">
        <f>'To &amp; from Edu- trip % summary'!G318</f>
        <v>0</v>
      </c>
      <c r="X313" s="314">
        <f>'To &amp; from Edu- trip % summary'!I318</f>
        <v>0</v>
      </c>
      <c r="Y313" s="260">
        <f t="shared" si="58"/>
        <v>0</v>
      </c>
      <c r="Z313" s="259">
        <f t="shared" si="59"/>
        <v>0</v>
      </c>
      <c r="AA313" s="312">
        <f>'To &amp; from Edu- trip % summary'!L318</f>
        <v>0</v>
      </c>
      <c r="AB313" s="314">
        <f>'To &amp; from Edu- trip % summary'!N318</f>
        <v>0</v>
      </c>
      <c r="AC313" s="260">
        <f t="shared" si="60"/>
        <v>0</v>
      </c>
      <c r="AD313" s="259">
        <f t="shared" si="61"/>
        <v>0</v>
      </c>
      <c r="AE313" s="312">
        <f>'To &amp; from Edu- trip % summary'!Q318</f>
        <v>0</v>
      </c>
      <c r="AF313" s="314">
        <f>'To &amp; from Edu- trip % summary'!S318</f>
        <v>0</v>
      </c>
      <c r="AG313" s="260">
        <f t="shared" si="62"/>
        <v>0</v>
      </c>
      <c r="AH313" s="259">
        <f t="shared" si="63"/>
        <v>0</v>
      </c>
      <c r="AI313" s="312">
        <f>'To &amp; from Edu- trip % summary'!V318</f>
        <v>0</v>
      </c>
      <c r="AJ313" s="314">
        <f>'To &amp; from Edu- trip % summary'!X318</f>
        <v>0</v>
      </c>
      <c r="AK313" s="260">
        <f t="shared" si="64"/>
        <v>0</v>
      </c>
      <c r="AL313" s="259">
        <f t="shared" si="65"/>
        <v>0</v>
      </c>
      <c r="AM313" s="312">
        <f>'To &amp; from Edu- trip % summary'!AA318</f>
        <v>0</v>
      </c>
      <c r="AN313" s="314">
        <f>'To &amp; from Edu- trip % summary'!AC318</f>
        <v>0</v>
      </c>
      <c r="AO313" s="260">
        <f t="shared" si="66"/>
        <v>0</v>
      </c>
      <c r="AP313" s="259">
        <f t="shared" si="67"/>
        <v>0</v>
      </c>
      <c r="AQ313" s="312">
        <f>'To &amp; from Edu- trip % summary'!AF318</f>
        <v>0</v>
      </c>
      <c r="AR313" s="314">
        <f>'To &amp; from Edu- trip % summary'!AH318</f>
        <v>0</v>
      </c>
      <c r="AS313" s="260">
        <f t="shared" si="68"/>
        <v>0</v>
      </c>
      <c r="AT313" s="259">
        <f t="shared" si="69"/>
        <v>0</v>
      </c>
      <c r="AU313" s="261"/>
      <c r="AV313" s="248"/>
      <c r="AW313" s="248"/>
      <c r="AX313" s="248"/>
      <c r="AY313" s="248"/>
    </row>
    <row r="314" spans="1:51" x14ac:dyDescent="0.2">
      <c r="A314" s="248"/>
      <c r="B314" s="248"/>
      <c r="C314" s="248"/>
      <c r="D314" s="248"/>
      <c r="E314" s="248"/>
      <c r="F314" s="248"/>
      <c r="G314" s="248"/>
      <c r="H314" s="248"/>
      <c r="I314" s="248"/>
      <c r="J314" s="248"/>
      <c r="K314" s="248"/>
      <c r="L314" s="248"/>
      <c r="M314" s="248"/>
      <c r="N314" s="248"/>
      <c r="O314" s="248"/>
      <c r="P314" s="248"/>
      <c r="Q314" s="296"/>
      <c r="R314" s="256">
        <f>'To &amp; from Edu- trip % summary'!B319</f>
        <v>0</v>
      </c>
      <c r="S314" s="313">
        <f>'To &amp; from Edu- trip % summary'!D319</f>
        <v>0</v>
      </c>
      <c r="T314" s="257">
        <f>'Non-survey input values'!$B$31</f>
        <v>175.56</v>
      </c>
      <c r="U314" s="258">
        <f t="shared" si="56"/>
        <v>0</v>
      </c>
      <c r="V314" s="259">
        <f t="shared" si="57"/>
        <v>0</v>
      </c>
      <c r="W314" s="312">
        <f>'To &amp; from Edu- trip % summary'!G319</f>
        <v>0</v>
      </c>
      <c r="X314" s="314">
        <f>'To &amp; from Edu- trip % summary'!I319</f>
        <v>0</v>
      </c>
      <c r="Y314" s="260">
        <f t="shared" si="58"/>
        <v>0</v>
      </c>
      <c r="Z314" s="259">
        <f t="shared" si="59"/>
        <v>0</v>
      </c>
      <c r="AA314" s="312">
        <f>'To &amp; from Edu- trip % summary'!L319</f>
        <v>0</v>
      </c>
      <c r="AB314" s="314">
        <f>'To &amp; from Edu- trip % summary'!N319</f>
        <v>0</v>
      </c>
      <c r="AC314" s="260">
        <f t="shared" si="60"/>
        <v>0</v>
      </c>
      <c r="AD314" s="259">
        <f t="shared" si="61"/>
        <v>0</v>
      </c>
      <c r="AE314" s="312">
        <f>'To &amp; from Edu- trip % summary'!Q319</f>
        <v>0</v>
      </c>
      <c r="AF314" s="314">
        <f>'To &amp; from Edu- trip % summary'!S319</f>
        <v>0</v>
      </c>
      <c r="AG314" s="260">
        <f t="shared" si="62"/>
        <v>0</v>
      </c>
      <c r="AH314" s="259">
        <f t="shared" si="63"/>
        <v>0</v>
      </c>
      <c r="AI314" s="312">
        <f>'To &amp; from Edu- trip % summary'!V319</f>
        <v>0</v>
      </c>
      <c r="AJ314" s="314">
        <f>'To &amp; from Edu- trip % summary'!X319</f>
        <v>0</v>
      </c>
      <c r="AK314" s="260">
        <f t="shared" si="64"/>
        <v>0</v>
      </c>
      <c r="AL314" s="259">
        <f t="shared" si="65"/>
        <v>0</v>
      </c>
      <c r="AM314" s="312">
        <f>'To &amp; from Edu- trip % summary'!AA319</f>
        <v>0</v>
      </c>
      <c r="AN314" s="314">
        <f>'To &amp; from Edu- trip % summary'!AC319</f>
        <v>0</v>
      </c>
      <c r="AO314" s="260">
        <f t="shared" si="66"/>
        <v>0</v>
      </c>
      <c r="AP314" s="259">
        <f t="shared" si="67"/>
        <v>0</v>
      </c>
      <c r="AQ314" s="312">
        <f>'To &amp; from Edu- trip % summary'!AF319</f>
        <v>0</v>
      </c>
      <c r="AR314" s="314">
        <f>'To &amp; from Edu- trip % summary'!AH319</f>
        <v>0</v>
      </c>
      <c r="AS314" s="260">
        <f t="shared" si="68"/>
        <v>0</v>
      </c>
      <c r="AT314" s="259">
        <f t="shared" si="69"/>
        <v>0</v>
      </c>
      <c r="AU314" s="261"/>
      <c r="AV314" s="248"/>
      <c r="AW314" s="248"/>
      <c r="AX314" s="248"/>
      <c r="AY314" s="248"/>
    </row>
    <row r="315" spans="1:51" x14ac:dyDescent="0.2">
      <c r="A315" s="248"/>
      <c r="B315" s="248"/>
      <c r="C315" s="248"/>
      <c r="D315" s="248"/>
      <c r="E315" s="248"/>
      <c r="F315" s="248"/>
      <c r="G315" s="248"/>
      <c r="H315" s="248"/>
      <c r="I315" s="248"/>
      <c r="J315" s="248"/>
      <c r="K315" s="248"/>
      <c r="L315" s="248"/>
      <c r="M315" s="248"/>
      <c r="N315" s="248"/>
      <c r="O315" s="248"/>
      <c r="P315" s="248"/>
      <c r="Q315" s="296"/>
      <c r="R315" s="256">
        <f>'To &amp; from Edu- trip % summary'!B320</f>
        <v>0</v>
      </c>
      <c r="S315" s="313">
        <f>'To &amp; from Edu- trip % summary'!D320</f>
        <v>0</v>
      </c>
      <c r="T315" s="257">
        <f>'Non-survey input values'!$B$31</f>
        <v>175.56</v>
      </c>
      <c r="U315" s="258">
        <f t="shared" si="56"/>
        <v>0</v>
      </c>
      <c r="V315" s="259">
        <f t="shared" si="57"/>
        <v>0</v>
      </c>
      <c r="W315" s="312">
        <f>'To &amp; from Edu- trip % summary'!G320</f>
        <v>0</v>
      </c>
      <c r="X315" s="314">
        <f>'To &amp; from Edu- trip % summary'!I320</f>
        <v>0</v>
      </c>
      <c r="Y315" s="260">
        <f t="shared" si="58"/>
        <v>0</v>
      </c>
      <c r="Z315" s="259">
        <f t="shared" si="59"/>
        <v>0</v>
      </c>
      <c r="AA315" s="312">
        <f>'To &amp; from Edu- trip % summary'!L320</f>
        <v>0</v>
      </c>
      <c r="AB315" s="314">
        <f>'To &amp; from Edu- trip % summary'!N320</f>
        <v>0</v>
      </c>
      <c r="AC315" s="260">
        <f t="shared" si="60"/>
        <v>0</v>
      </c>
      <c r="AD315" s="259">
        <f t="shared" si="61"/>
        <v>0</v>
      </c>
      <c r="AE315" s="312">
        <f>'To &amp; from Edu- trip % summary'!Q320</f>
        <v>0</v>
      </c>
      <c r="AF315" s="314">
        <f>'To &amp; from Edu- trip % summary'!S320</f>
        <v>0</v>
      </c>
      <c r="AG315" s="260">
        <f t="shared" si="62"/>
        <v>0</v>
      </c>
      <c r="AH315" s="259">
        <f t="shared" si="63"/>
        <v>0</v>
      </c>
      <c r="AI315" s="312">
        <f>'To &amp; from Edu- trip % summary'!V320</f>
        <v>0</v>
      </c>
      <c r="AJ315" s="314">
        <f>'To &amp; from Edu- trip % summary'!X320</f>
        <v>0</v>
      </c>
      <c r="AK315" s="260">
        <f t="shared" si="64"/>
        <v>0</v>
      </c>
      <c r="AL315" s="259">
        <f t="shared" si="65"/>
        <v>0</v>
      </c>
      <c r="AM315" s="312">
        <f>'To &amp; from Edu- trip % summary'!AA320</f>
        <v>0</v>
      </c>
      <c r="AN315" s="314">
        <f>'To &amp; from Edu- trip % summary'!AC320</f>
        <v>0</v>
      </c>
      <c r="AO315" s="260">
        <f t="shared" si="66"/>
        <v>0</v>
      </c>
      <c r="AP315" s="259">
        <f t="shared" si="67"/>
        <v>0</v>
      </c>
      <c r="AQ315" s="312">
        <f>'To &amp; from Edu- trip % summary'!AF320</f>
        <v>0</v>
      </c>
      <c r="AR315" s="314">
        <f>'To &amp; from Edu- trip % summary'!AH320</f>
        <v>0</v>
      </c>
      <c r="AS315" s="260">
        <f t="shared" si="68"/>
        <v>0</v>
      </c>
      <c r="AT315" s="259">
        <f t="shared" si="69"/>
        <v>0</v>
      </c>
      <c r="AU315" s="261"/>
      <c r="AV315" s="248"/>
      <c r="AW315" s="248"/>
      <c r="AX315" s="248"/>
      <c r="AY315" s="248"/>
    </row>
    <row r="316" spans="1:51" x14ac:dyDescent="0.2">
      <c r="A316" s="248"/>
      <c r="B316" s="248"/>
      <c r="C316" s="248"/>
      <c r="D316" s="248"/>
      <c r="E316" s="248"/>
      <c r="F316" s="248"/>
      <c r="G316" s="248"/>
      <c r="H316" s="248"/>
      <c r="I316" s="248"/>
      <c r="J316" s="248"/>
      <c r="K316" s="248"/>
      <c r="L316" s="248"/>
      <c r="M316" s="248"/>
      <c r="N316" s="248"/>
      <c r="O316" s="248"/>
      <c r="P316" s="248"/>
      <c r="Q316" s="296"/>
      <c r="R316" s="256">
        <f>'To &amp; from Edu- trip % summary'!B321</f>
        <v>0</v>
      </c>
      <c r="S316" s="313">
        <f>'To &amp; from Edu- trip % summary'!D321</f>
        <v>0</v>
      </c>
      <c r="T316" s="257">
        <f>'Non-survey input values'!$B$31</f>
        <v>175.56</v>
      </c>
      <c r="U316" s="258">
        <f t="shared" si="56"/>
        <v>0</v>
      </c>
      <c r="V316" s="259">
        <f t="shared" si="57"/>
        <v>0</v>
      </c>
      <c r="W316" s="312">
        <f>'To &amp; from Edu- trip % summary'!G321</f>
        <v>0</v>
      </c>
      <c r="X316" s="314">
        <f>'To &amp; from Edu- trip % summary'!I321</f>
        <v>0</v>
      </c>
      <c r="Y316" s="260">
        <f t="shared" si="58"/>
        <v>0</v>
      </c>
      <c r="Z316" s="259">
        <f t="shared" si="59"/>
        <v>0</v>
      </c>
      <c r="AA316" s="312">
        <f>'To &amp; from Edu- trip % summary'!L321</f>
        <v>0</v>
      </c>
      <c r="AB316" s="314">
        <f>'To &amp; from Edu- trip % summary'!N321</f>
        <v>0</v>
      </c>
      <c r="AC316" s="260">
        <f t="shared" si="60"/>
        <v>0</v>
      </c>
      <c r="AD316" s="259">
        <f t="shared" si="61"/>
        <v>0</v>
      </c>
      <c r="AE316" s="312">
        <f>'To &amp; from Edu- trip % summary'!Q321</f>
        <v>0</v>
      </c>
      <c r="AF316" s="314">
        <f>'To &amp; from Edu- trip % summary'!S321</f>
        <v>0</v>
      </c>
      <c r="AG316" s="260">
        <f t="shared" si="62"/>
        <v>0</v>
      </c>
      <c r="AH316" s="259">
        <f t="shared" si="63"/>
        <v>0</v>
      </c>
      <c r="AI316" s="312">
        <f>'To &amp; from Edu- trip % summary'!V321</f>
        <v>0</v>
      </c>
      <c r="AJ316" s="314">
        <f>'To &amp; from Edu- trip % summary'!X321</f>
        <v>0</v>
      </c>
      <c r="AK316" s="260">
        <f t="shared" si="64"/>
        <v>0</v>
      </c>
      <c r="AL316" s="259">
        <f t="shared" si="65"/>
        <v>0</v>
      </c>
      <c r="AM316" s="312">
        <f>'To &amp; from Edu- trip % summary'!AA321</f>
        <v>0</v>
      </c>
      <c r="AN316" s="314">
        <f>'To &amp; from Edu- trip % summary'!AC321</f>
        <v>0</v>
      </c>
      <c r="AO316" s="260">
        <f t="shared" si="66"/>
        <v>0</v>
      </c>
      <c r="AP316" s="259">
        <f t="shared" si="67"/>
        <v>0</v>
      </c>
      <c r="AQ316" s="312">
        <f>'To &amp; from Edu- trip % summary'!AF321</f>
        <v>0</v>
      </c>
      <c r="AR316" s="314">
        <f>'To &amp; from Edu- trip % summary'!AH321</f>
        <v>0</v>
      </c>
      <c r="AS316" s="260">
        <f t="shared" si="68"/>
        <v>0</v>
      </c>
      <c r="AT316" s="259">
        <f t="shared" si="69"/>
        <v>0</v>
      </c>
      <c r="AU316" s="261"/>
      <c r="AV316" s="248"/>
      <c r="AW316" s="248"/>
      <c r="AX316" s="248"/>
      <c r="AY316" s="248"/>
    </row>
    <row r="317" spans="1:51" x14ac:dyDescent="0.2">
      <c r="A317" s="248"/>
      <c r="B317" s="248"/>
      <c r="C317" s="248"/>
      <c r="D317" s="248"/>
      <c r="E317" s="248"/>
      <c r="F317" s="248"/>
      <c r="G317" s="248"/>
      <c r="H317" s="248"/>
      <c r="I317" s="248"/>
      <c r="J317" s="248"/>
      <c r="K317" s="248"/>
      <c r="L317" s="248"/>
      <c r="M317" s="248"/>
      <c r="N317" s="248"/>
      <c r="O317" s="248"/>
      <c r="P317" s="248"/>
      <c r="Q317" s="296"/>
      <c r="R317" s="256">
        <f>'To &amp; from Edu- trip % summary'!B322</f>
        <v>0</v>
      </c>
      <c r="S317" s="313">
        <f>'To &amp; from Edu- trip % summary'!D322</f>
        <v>0</v>
      </c>
      <c r="T317" s="257">
        <f>'Non-survey input values'!$B$31</f>
        <v>175.56</v>
      </c>
      <c r="U317" s="258">
        <f t="shared" si="56"/>
        <v>0</v>
      </c>
      <c r="V317" s="259">
        <f t="shared" si="57"/>
        <v>0</v>
      </c>
      <c r="W317" s="312">
        <f>'To &amp; from Edu- trip % summary'!G322</f>
        <v>0</v>
      </c>
      <c r="X317" s="314">
        <f>'To &amp; from Edu- trip % summary'!I322</f>
        <v>0</v>
      </c>
      <c r="Y317" s="260">
        <f t="shared" si="58"/>
        <v>0</v>
      </c>
      <c r="Z317" s="259">
        <f t="shared" si="59"/>
        <v>0</v>
      </c>
      <c r="AA317" s="312">
        <f>'To &amp; from Edu- trip % summary'!L322</f>
        <v>0</v>
      </c>
      <c r="AB317" s="314">
        <f>'To &amp; from Edu- trip % summary'!N322</f>
        <v>0</v>
      </c>
      <c r="AC317" s="260">
        <f t="shared" si="60"/>
        <v>0</v>
      </c>
      <c r="AD317" s="259">
        <f t="shared" si="61"/>
        <v>0</v>
      </c>
      <c r="AE317" s="312">
        <f>'To &amp; from Edu- trip % summary'!Q322</f>
        <v>0</v>
      </c>
      <c r="AF317" s="314">
        <f>'To &amp; from Edu- trip % summary'!S322</f>
        <v>0</v>
      </c>
      <c r="AG317" s="260">
        <f t="shared" si="62"/>
        <v>0</v>
      </c>
      <c r="AH317" s="259">
        <f t="shared" si="63"/>
        <v>0</v>
      </c>
      <c r="AI317" s="312">
        <f>'To &amp; from Edu- trip % summary'!V322</f>
        <v>0</v>
      </c>
      <c r="AJ317" s="314">
        <f>'To &amp; from Edu- trip % summary'!X322</f>
        <v>0</v>
      </c>
      <c r="AK317" s="260">
        <f t="shared" si="64"/>
        <v>0</v>
      </c>
      <c r="AL317" s="259">
        <f t="shared" si="65"/>
        <v>0</v>
      </c>
      <c r="AM317" s="312">
        <f>'To &amp; from Edu- trip % summary'!AA322</f>
        <v>0</v>
      </c>
      <c r="AN317" s="314">
        <f>'To &amp; from Edu- trip % summary'!AC322</f>
        <v>0</v>
      </c>
      <c r="AO317" s="260">
        <f t="shared" si="66"/>
        <v>0</v>
      </c>
      <c r="AP317" s="259">
        <f t="shared" si="67"/>
        <v>0</v>
      </c>
      <c r="AQ317" s="312">
        <f>'To &amp; from Edu- trip % summary'!AF322</f>
        <v>0</v>
      </c>
      <c r="AR317" s="314">
        <f>'To &amp; from Edu- trip % summary'!AH322</f>
        <v>0</v>
      </c>
      <c r="AS317" s="260">
        <f t="shared" si="68"/>
        <v>0</v>
      </c>
      <c r="AT317" s="259">
        <f t="shared" si="69"/>
        <v>0</v>
      </c>
      <c r="AU317" s="261"/>
      <c r="AV317" s="248"/>
      <c r="AW317" s="248"/>
      <c r="AX317" s="248"/>
      <c r="AY317" s="248"/>
    </row>
    <row r="318" spans="1:51" x14ac:dyDescent="0.2">
      <c r="A318" s="248"/>
      <c r="B318" s="248"/>
      <c r="C318" s="248"/>
      <c r="D318" s="248"/>
      <c r="E318" s="248"/>
      <c r="F318" s="248"/>
      <c r="G318" s="248"/>
      <c r="H318" s="248"/>
      <c r="I318" s="248"/>
      <c r="J318" s="248"/>
      <c r="K318" s="248"/>
      <c r="L318" s="248"/>
      <c r="M318" s="248"/>
      <c r="N318" s="248"/>
      <c r="O318" s="248"/>
      <c r="P318" s="248"/>
      <c r="Q318" s="296"/>
      <c r="R318" s="256">
        <f>'To &amp; from Edu- trip % summary'!B323</f>
        <v>0</v>
      </c>
      <c r="S318" s="313">
        <f>'To &amp; from Edu- trip % summary'!D323</f>
        <v>0</v>
      </c>
      <c r="T318" s="257">
        <f>'Non-survey input values'!$B$31</f>
        <v>175.56</v>
      </c>
      <c r="U318" s="258">
        <f t="shared" si="56"/>
        <v>0</v>
      </c>
      <c r="V318" s="259">
        <f t="shared" si="57"/>
        <v>0</v>
      </c>
      <c r="W318" s="312">
        <f>'To &amp; from Edu- trip % summary'!G323</f>
        <v>0</v>
      </c>
      <c r="X318" s="314">
        <f>'To &amp; from Edu- trip % summary'!I323</f>
        <v>0</v>
      </c>
      <c r="Y318" s="260">
        <f t="shared" si="58"/>
        <v>0</v>
      </c>
      <c r="Z318" s="259">
        <f t="shared" si="59"/>
        <v>0</v>
      </c>
      <c r="AA318" s="312">
        <f>'To &amp; from Edu- trip % summary'!L323</f>
        <v>0</v>
      </c>
      <c r="AB318" s="314">
        <f>'To &amp; from Edu- trip % summary'!N323</f>
        <v>0</v>
      </c>
      <c r="AC318" s="260">
        <f t="shared" si="60"/>
        <v>0</v>
      </c>
      <c r="AD318" s="259">
        <f t="shared" si="61"/>
        <v>0</v>
      </c>
      <c r="AE318" s="312">
        <f>'To &amp; from Edu- trip % summary'!Q323</f>
        <v>0</v>
      </c>
      <c r="AF318" s="314">
        <f>'To &amp; from Edu- trip % summary'!S323</f>
        <v>0</v>
      </c>
      <c r="AG318" s="260">
        <f t="shared" si="62"/>
        <v>0</v>
      </c>
      <c r="AH318" s="259">
        <f t="shared" si="63"/>
        <v>0</v>
      </c>
      <c r="AI318" s="312">
        <f>'To &amp; from Edu- trip % summary'!V323</f>
        <v>0</v>
      </c>
      <c r="AJ318" s="314">
        <f>'To &amp; from Edu- trip % summary'!X323</f>
        <v>0</v>
      </c>
      <c r="AK318" s="260">
        <f t="shared" si="64"/>
        <v>0</v>
      </c>
      <c r="AL318" s="259">
        <f t="shared" si="65"/>
        <v>0</v>
      </c>
      <c r="AM318" s="312">
        <f>'To &amp; from Edu- trip % summary'!AA323</f>
        <v>0</v>
      </c>
      <c r="AN318" s="314">
        <f>'To &amp; from Edu- trip % summary'!AC323</f>
        <v>0</v>
      </c>
      <c r="AO318" s="260">
        <f t="shared" si="66"/>
        <v>0</v>
      </c>
      <c r="AP318" s="259">
        <f t="shared" si="67"/>
        <v>0</v>
      </c>
      <c r="AQ318" s="312">
        <f>'To &amp; from Edu- trip % summary'!AF323</f>
        <v>0</v>
      </c>
      <c r="AR318" s="314">
        <f>'To &amp; from Edu- trip % summary'!AH323</f>
        <v>0</v>
      </c>
      <c r="AS318" s="260">
        <f t="shared" si="68"/>
        <v>0</v>
      </c>
      <c r="AT318" s="259">
        <f t="shared" si="69"/>
        <v>0</v>
      </c>
      <c r="AU318" s="261"/>
      <c r="AV318" s="248"/>
      <c r="AW318" s="248"/>
      <c r="AX318" s="248"/>
      <c r="AY318" s="248"/>
    </row>
    <row r="319" spans="1:51" x14ac:dyDescent="0.2">
      <c r="A319" s="248"/>
      <c r="B319" s="248"/>
      <c r="C319" s="248"/>
      <c r="D319" s="248"/>
      <c r="E319" s="248"/>
      <c r="F319" s="248"/>
      <c r="G319" s="248"/>
      <c r="H319" s="248"/>
      <c r="I319" s="248"/>
      <c r="J319" s="248"/>
      <c r="K319" s="248"/>
      <c r="L319" s="248"/>
      <c r="M319" s="248"/>
      <c r="N319" s="248"/>
      <c r="O319" s="248"/>
      <c r="P319" s="248"/>
      <c r="Q319" s="296"/>
      <c r="R319" s="256">
        <f>'To &amp; from Edu- trip % summary'!B324</f>
        <v>0</v>
      </c>
      <c r="S319" s="313">
        <f>'To &amp; from Edu- trip % summary'!D324</f>
        <v>0</v>
      </c>
      <c r="T319" s="257">
        <f>'Non-survey input values'!$B$31</f>
        <v>175.56</v>
      </c>
      <c r="U319" s="258">
        <f t="shared" si="56"/>
        <v>0</v>
      </c>
      <c r="V319" s="259">
        <f t="shared" si="57"/>
        <v>0</v>
      </c>
      <c r="W319" s="312">
        <f>'To &amp; from Edu- trip % summary'!G324</f>
        <v>0</v>
      </c>
      <c r="X319" s="314">
        <f>'To &amp; from Edu- trip % summary'!I324</f>
        <v>0</v>
      </c>
      <c r="Y319" s="260">
        <f t="shared" si="58"/>
        <v>0</v>
      </c>
      <c r="Z319" s="259">
        <f t="shared" si="59"/>
        <v>0</v>
      </c>
      <c r="AA319" s="312">
        <f>'To &amp; from Edu- trip % summary'!L324</f>
        <v>0</v>
      </c>
      <c r="AB319" s="314">
        <f>'To &amp; from Edu- trip % summary'!N324</f>
        <v>0</v>
      </c>
      <c r="AC319" s="260">
        <f t="shared" si="60"/>
        <v>0</v>
      </c>
      <c r="AD319" s="259">
        <f t="shared" si="61"/>
        <v>0</v>
      </c>
      <c r="AE319" s="312">
        <f>'To &amp; from Edu- trip % summary'!Q324</f>
        <v>0</v>
      </c>
      <c r="AF319" s="314">
        <f>'To &amp; from Edu- trip % summary'!S324</f>
        <v>0</v>
      </c>
      <c r="AG319" s="260">
        <f t="shared" si="62"/>
        <v>0</v>
      </c>
      <c r="AH319" s="259">
        <f t="shared" si="63"/>
        <v>0</v>
      </c>
      <c r="AI319" s="312">
        <f>'To &amp; from Edu- trip % summary'!V324</f>
        <v>0</v>
      </c>
      <c r="AJ319" s="314">
        <f>'To &amp; from Edu- trip % summary'!X324</f>
        <v>0</v>
      </c>
      <c r="AK319" s="260">
        <f t="shared" si="64"/>
        <v>0</v>
      </c>
      <c r="AL319" s="259">
        <f t="shared" si="65"/>
        <v>0</v>
      </c>
      <c r="AM319" s="312">
        <f>'To &amp; from Edu- trip % summary'!AA324</f>
        <v>0</v>
      </c>
      <c r="AN319" s="314">
        <f>'To &amp; from Edu- trip % summary'!AC324</f>
        <v>0</v>
      </c>
      <c r="AO319" s="260">
        <f t="shared" si="66"/>
        <v>0</v>
      </c>
      <c r="AP319" s="259">
        <f t="shared" si="67"/>
        <v>0</v>
      </c>
      <c r="AQ319" s="312">
        <f>'To &amp; from Edu- trip % summary'!AF324</f>
        <v>0</v>
      </c>
      <c r="AR319" s="314">
        <f>'To &amp; from Edu- trip % summary'!AH324</f>
        <v>0</v>
      </c>
      <c r="AS319" s="260">
        <f t="shared" si="68"/>
        <v>0</v>
      </c>
      <c r="AT319" s="259">
        <f t="shared" si="69"/>
        <v>0</v>
      </c>
      <c r="AU319" s="261"/>
      <c r="AV319" s="248"/>
      <c r="AW319" s="248"/>
      <c r="AX319" s="248"/>
      <c r="AY319" s="248"/>
    </row>
    <row r="320" spans="1:51" x14ac:dyDescent="0.2">
      <c r="A320" s="248"/>
      <c r="B320" s="248"/>
      <c r="C320" s="248"/>
      <c r="D320" s="248"/>
      <c r="E320" s="248"/>
      <c r="F320" s="248"/>
      <c r="G320" s="248"/>
      <c r="H320" s="248"/>
      <c r="I320" s="248"/>
      <c r="J320" s="248"/>
      <c r="K320" s="248"/>
      <c r="L320" s="248"/>
      <c r="M320" s="248"/>
      <c r="N320" s="248"/>
      <c r="O320" s="248"/>
      <c r="P320" s="248"/>
      <c r="Q320" s="296"/>
      <c r="R320" s="256">
        <f>'To &amp; from Edu- trip % summary'!B325</f>
        <v>0</v>
      </c>
      <c r="S320" s="313">
        <f>'To &amp; from Edu- trip % summary'!D325</f>
        <v>0</v>
      </c>
      <c r="T320" s="257">
        <f>'Non-survey input values'!$B$31</f>
        <v>175.56</v>
      </c>
      <c r="U320" s="258">
        <f t="shared" si="56"/>
        <v>0</v>
      </c>
      <c r="V320" s="259">
        <f t="shared" si="57"/>
        <v>0</v>
      </c>
      <c r="W320" s="312">
        <f>'To &amp; from Edu- trip % summary'!G325</f>
        <v>0</v>
      </c>
      <c r="X320" s="314">
        <f>'To &amp; from Edu- trip % summary'!I325</f>
        <v>0</v>
      </c>
      <c r="Y320" s="260">
        <f t="shared" si="58"/>
        <v>0</v>
      </c>
      <c r="Z320" s="259">
        <f t="shared" si="59"/>
        <v>0</v>
      </c>
      <c r="AA320" s="312">
        <f>'To &amp; from Edu- trip % summary'!L325</f>
        <v>0</v>
      </c>
      <c r="AB320" s="314">
        <f>'To &amp; from Edu- trip % summary'!N325</f>
        <v>0</v>
      </c>
      <c r="AC320" s="260">
        <f t="shared" si="60"/>
        <v>0</v>
      </c>
      <c r="AD320" s="259">
        <f t="shared" si="61"/>
        <v>0</v>
      </c>
      <c r="AE320" s="312">
        <f>'To &amp; from Edu- trip % summary'!Q325</f>
        <v>0</v>
      </c>
      <c r="AF320" s="314">
        <f>'To &amp; from Edu- trip % summary'!S325</f>
        <v>0</v>
      </c>
      <c r="AG320" s="260">
        <f t="shared" si="62"/>
        <v>0</v>
      </c>
      <c r="AH320" s="259">
        <f t="shared" si="63"/>
        <v>0</v>
      </c>
      <c r="AI320" s="312">
        <f>'To &amp; from Edu- trip % summary'!V325</f>
        <v>0</v>
      </c>
      <c r="AJ320" s="314">
        <f>'To &amp; from Edu- trip % summary'!X325</f>
        <v>0</v>
      </c>
      <c r="AK320" s="260">
        <f t="shared" si="64"/>
        <v>0</v>
      </c>
      <c r="AL320" s="259">
        <f t="shared" si="65"/>
        <v>0</v>
      </c>
      <c r="AM320" s="312">
        <f>'To &amp; from Edu- trip % summary'!AA325</f>
        <v>0</v>
      </c>
      <c r="AN320" s="314">
        <f>'To &amp; from Edu- trip % summary'!AC325</f>
        <v>0</v>
      </c>
      <c r="AO320" s="260">
        <f t="shared" si="66"/>
        <v>0</v>
      </c>
      <c r="AP320" s="259">
        <f t="shared" si="67"/>
        <v>0</v>
      </c>
      <c r="AQ320" s="312">
        <f>'To &amp; from Edu- trip % summary'!AF325</f>
        <v>0</v>
      </c>
      <c r="AR320" s="314">
        <f>'To &amp; from Edu- trip % summary'!AH325</f>
        <v>0</v>
      </c>
      <c r="AS320" s="260">
        <f t="shared" si="68"/>
        <v>0</v>
      </c>
      <c r="AT320" s="259">
        <f t="shared" si="69"/>
        <v>0</v>
      </c>
      <c r="AU320" s="261"/>
      <c r="AV320" s="248"/>
      <c r="AW320" s="248"/>
      <c r="AX320" s="248"/>
      <c r="AY320" s="248"/>
    </row>
    <row r="321" spans="1:51" x14ac:dyDescent="0.2">
      <c r="A321" s="248"/>
      <c r="B321" s="248"/>
      <c r="C321" s="248"/>
      <c r="D321" s="248"/>
      <c r="E321" s="248"/>
      <c r="F321" s="248"/>
      <c r="G321" s="248"/>
      <c r="H321" s="248"/>
      <c r="I321" s="248"/>
      <c r="J321" s="248"/>
      <c r="K321" s="248"/>
      <c r="L321" s="248"/>
      <c r="M321" s="248"/>
      <c r="N321" s="248"/>
      <c r="O321" s="248"/>
      <c r="P321" s="248"/>
      <c r="Q321" s="296"/>
      <c r="R321" s="256">
        <f>'To &amp; from Edu- trip % summary'!B326</f>
        <v>0</v>
      </c>
      <c r="S321" s="313">
        <f>'To &amp; from Edu- trip % summary'!D326</f>
        <v>0</v>
      </c>
      <c r="T321" s="257">
        <f>'Non-survey input values'!$B$31</f>
        <v>175.56</v>
      </c>
      <c r="U321" s="258">
        <f t="shared" si="56"/>
        <v>0</v>
      </c>
      <c r="V321" s="259">
        <f t="shared" si="57"/>
        <v>0</v>
      </c>
      <c r="W321" s="312">
        <f>'To &amp; from Edu- trip % summary'!G326</f>
        <v>0</v>
      </c>
      <c r="X321" s="314">
        <f>'To &amp; from Edu- trip % summary'!I326</f>
        <v>0</v>
      </c>
      <c r="Y321" s="260">
        <f t="shared" si="58"/>
        <v>0</v>
      </c>
      <c r="Z321" s="259">
        <f t="shared" si="59"/>
        <v>0</v>
      </c>
      <c r="AA321" s="312">
        <f>'To &amp; from Edu- trip % summary'!L326</f>
        <v>0</v>
      </c>
      <c r="AB321" s="314">
        <f>'To &amp; from Edu- trip % summary'!N326</f>
        <v>0</v>
      </c>
      <c r="AC321" s="260">
        <f t="shared" si="60"/>
        <v>0</v>
      </c>
      <c r="AD321" s="259">
        <f t="shared" si="61"/>
        <v>0</v>
      </c>
      <c r="AE321" s="312">
        <f>'To &amp; from Edu- trip % summary'!Q326</f>
        <v>0</v>
      </c>
      <c r="AF321" s="314">
        <f>'To &amp; from Edu- trip % summary'!S326</f>
        <v>0</v>
      </c>
      <c r="AG321" s="260">
        <f t="shared" si="62"/>
        <v>0</v>
      </c>
      <c r="AH321" s="259">
        <f t="shared" si="63"/>
        <v>0</v>
      </c>
      <c r="AI321" s="312">
        <f>'To &amp; from Edu- trip % summary'!V326</f>
        <v>0</v>
      </c>
      <c r="AJ321" s="314">
        <f>'To &amp; from Edu- trip % summary'!X326</f>
        <v>0</v>
      </c>
      <c r="AK321" s="260">
        <f t="shared" si="64"/>
        <v>0</v>
      </c>
      <c r="AL321" s="259">
        <f t="shared" si="65"/>
        <v>0</v>
      </c>
      <c r="AM321" s="312">
        <f>'To &amp; from Edu- trip % summary'!AA326</f>
        <v>0</v>
      </c>
      <c r="AN321" s="314">
        <f>'To &amp; from Edu- trip % summary'!AC326</f>
        <v>0</v>
      </c>
      <c r="AO321" s="260">
        <f t="shared" si="66"/>
        <v>0</v>
      </c>
      <c r="AP321" s="259">
        <f t="shared" si="67"/>
        <v>0</v>
      </c>
      <c r="AQ321" s="312">
        <f>'To &amp; from Edu- trip % summary'!AF326</f>
        <v>0</v>
      </c>
      <c r="AR321" s="314">
        <f>'To &amp; from Edu- trip % summary'!AH326</f>
        <v>0</v>
      </c>
      <c r="AS321" s="260">
        <f t="shared" si="68"/>
        <v>0</v>
      </c>
      <c r="AT321" s="259">
        <f t="shared" si="69"/>
        <v>0</v>
      </c>
      <c r="AU321" s="261"/>
      <c r="AV321" s="248"/>
      <c r="AW321" s="248"/>
      <c r="AX321" s="248"/>
      <c r="AY321" s="248"/>
    </row>
    <row r="322" spans="1:51" x14ac:dyDescent="0.2">
      <c r="A322" s="248"/>
      <c r="B322" s="248"/>
      <c r="C322" s="248"/>
      <c r="D322" s="248"/>
      <c r="E322" s="248"/>
      <c r="F322" s="248"/>
      <c r="G322" s="248"/>
      <c r="H322" s="248"/>
      <c r="I322" s="248"/>
      <c r="J322" s="248"/>
      <c r="K322" s="248"/>
      <c r="L322" s="248"/>
      <c r="M322" s="248"/>
      <c r="N322" s="248"/>
      <c r="O322" s="248"/>
      <c r="P322" s="248"/>
      <c r="Q322" s="296"/>
      <c r="R322" s="256">
        <f>'To &amp; from Edu- trip % summary'!B327</f>
        <v>0</v>
      </c>
      <c r="S322" s="313">
        <f>'To &amp; from Edu- trip % summary'!D327</f>
        <v>0</v>
      </c>
      <c r="T322" s="257">
        <f>'Non-survey input values'!$B$31</f>
        <v>175.56</v>
      </c>
      <c r="U322" s="258">
        <f t="shared" si="56"/>
        <v>0</v>
      </c>
      <c r="V322" s="259">
        <f t="shared" si="57"/>
        <v>0</v>
      </c>
      <c r="W322" s="312">
        <f>'To &amp; from Edu- trip % summary'!G327</f>
        <v>0</v>
      </c>
      <c r="X322" s="314">
        <f>'To &amp; from Edu- trip % summary'!I327</f>
        <v>0</v>
      </c>
      <c r="Y322" s="260">
        <f t="shared" si="58"/>
        <v>0</v>
      </c>
      <c r="Z322" s="259">
        <f t="shared" si="59"/>
        <v>0</v>
      </c>
      <c r="AA322" s="312">
        <f>'To &amp; from Edu- trip % summary'!L327</f>
        <v>0</v>
      </c>
      <c r="AB322" s="314">
        <f>'To &amp; from Edu- trip % summary'!N327</f>
        <v>0</v>
      </c>
      <c r="AC322" s="260">
        <f t="shared" si="60"/>
        <v>0</v>
      </c>
      <c r="AD322" s="259">
        <f t="shared" si="61"/>
        <v>0</v>
      </c>
      <c r="AE322" s="312">
        <f>'To &amp; from Edu- trip % summary'!Q327</f>
        <v>0</v>
      </c>
      <c r="AF322" s="314">
        <f>'To &amp; from Edu- trip % summary'!S327</f>
        <v>0</v>
      </c>
      <c r="AG322" s="260">
        <f t="shared" si="62"/>
        <v>0</v>
      </c>
      <c r="AH322" s="259">
        <f t="shared" si="63"/>
        <v>0</v>
      </c>
      <c r="AI322" s="312">
        <f>'To &amp; from Edu- trip % summary'!V327</f>
        <v>0</v>
      </c>
      <c r="AJ322" s="314">
        <f>'To &amp; from Edu- trip % summary'!X327</f>
        <v>0</v>
      </c>
      <c r="AK322" s="260">
        <f t="shared" si="64"/>
        <v>0</v>
      </c>
      <c r="AL322" s="259">
        <f t="shared" si="65"/>
        <v>0</v>
      </c>
      <c r="AM322" s="312">
        <f>'To &amp; from Edu- trip % summary'!AA327</f>
        <v>0</v>
      </c>
      <c r="AN322" s="314">
        <f>'To &amp; from Edu- trip % summary'!AC327</f>
        <v>0</v>
      </c>
      <c r="AO322" s="260">
        <f t="shared" si="66"/>
        <v>0</v>
      </c>
      <c r="AP322" s="259">
        <f t="shared" si="67"/>
        <v>0</v>
      </c>
      <c r="AQ322" s="312">
        <f>'To &amp; from Edu- trip % summary'!AF327</f>
        <v>0</v>
      </c>
      <c r="AR322" s="314">
        <f>'To &amp; from Edu- trip % summary'!AH327</f>
        <v>0</v>
      </c>
      <c r="AS322" s="260">
        <f t="shared" si="68"/>
        <v>0</v>
      </c>
      <c r="AT322" s="259">
        <f t="shared" si="69"/>
        <v>0</v>
      </c>
      <c r="AU322" s="261"/>
      <c r="AV322" s="248"/>
      <c r="AW322" s="248"/>
      <c r="AX322" s="248"/>
      <c r="AY322" s="248"/>
    </row>
    <row r="323" spans="1:51" x14ac:dyDescent="0.2">
      <c r="A323" s="248"/>
      <c r="B323" s="248"/>
      <c r="C323" s="248"/>
      <c r="D323" s="248"/>
      <c r="E323" s="248"/>
      <c r="F323" s="248"/>
      <c r="G323" s="248"/>
      <c r="H323" s="248"/>
      <c r="I323" s="248"/>
      <c r="J323" s="248"/>
      <c r="K323" s="248"/>
      <c r="L323" s="248"/>
      <c r="M323" s="248"/>
      <c r="N323" s="248"/>
      <c r="O323" s="248"/>
      <c r="P323" s="248"/>
      <c r="Q323" s="296"/>
      <c r="R323" s="256">
        <f>'To &amp; from Edu- trip % summary'!B328</f>
        <v>0</v>
      </c>
      <c r="S323" s="313">
        <f>'To &amp; from Edu- trip % summary'!D328</f>
        <v>0</v>
      </c>
      <c r="T323" s="257">
        <f>'Non-survey input values'!$B$31</f>
        <v>175.56</v>
      </c>
      <c r="U323" s="258">
        <f t="shared" si="56"/>
        <v>0</v>
      </c>
      <c r="V323" s="259">
        <f t="shared" si="57"/>
        <v>0</v>
      </c>
      <c r="W323" s="312">
        <f>'To &amp; from Edu- trip % summary'!G328</f>
        <v>0</v>
      </c>
      <c r="X323" s="314">
        <f>'To &amp; from Edu- trip % summary'!I328</f>
        <v>0</v>
      </c>
      <c r="Y323" s="260">
        <f t="shared" si="58"/>
        <v>0</v>
      </c>
      <c r="Z323" s="259">
        <f t="shared" si="59"/>
        <v>0</v>
      </c>
      <c r="AA323" s="312">
        <f>'To &amp; from Edu- trip % summary'!L328</f>
        <v>0</v>
      </c>
      <c r="AB323" s="314">
        <f>'To &amp; from Edu- trip % summary'!N328</f>
        <v>0</v>
      </c>
      <c r="AC323" s="260">
        <f t="shared" si="60"/>
        <v>0</v>
      </c>
      <c r="AD323" s="259">
        <f t="shared" si="61"/>
        <v>0</v>
      </c>
      <c r="AE323" s="312">
        <f>'To &amp; from Edu- trip % summary'!Q328</f>
        <v>0</v>
      </c>
      <c r="AF323" s="314">
        <f>'To &amp; from Edu- trip % summary'!S328</f>
        <v>0</v>
      </c>
      <c r="AG323" s="260">
        <f t="shared" si="62"/>
        <v>0</v>
      </c>
      <c r="AH323" s="259">
        <f t="shared" si="63"/>
        <v>0</v>
      </c>
      <c r="AI323" s="312">
        <f>'To &amp; from Edu- trip % summary'!V328</f>
        <v>0</v>
      </c>
      <c r="AJ323" s="314">
        <f>'To &amp; from Edu- trip % summary'!X328</f>
        <v>0</v>
      </c>
      <c r="AK323" s="260">
        <f t="shared" si="64"/>
        <v>0</v>
      </c>
      <c r="AL323" s="259">
        <f t="shared" si="65"/>
        <v>0</v>
      </c>
      <c r="AM323" s="312">
        <f>'To &amp; from Edu- trip % summary'!AA328</f>
        <v>0</v>
      </c>
      <c r="AN323" s="314">
        <f>'To &amp; from Edu- trip % summary'!AC328</f>
        <v>0</v>
      </c>
      <c r="AO323" s="260">
        <f t="shared" si="66"/>
        <v>0</v>
      </c>
      <c r="AP323" s="259">
        <f t="shared" si="67"/>
        <v>0</v>
      </c>
      <c r="AQ323" s="312">
        <f>'To &amp; from Edu- trip % summary'!AF328</f>
        <v>0</v>
      </c>
      <c r="AR323" s="314">
        <f>'To &amp; from Edu- trip % summary'!AH328</f>
        <v>0</v>
      </c>
      <c r="AS323" s="260">
        <f t="shared" si="68"/>
        <v>0</v>
      </c>
      <c r="AT323" s="259">
        <f t="shared" si="69"/>
        <v>0</v>
      </c>
      <c r="AU323" s="261"/>
      <c r="AV323" s="248"/>
      <c r="AW323" s="248"/>
      <c r="AX323" s="248"/>
      <c r="AY323" s="248"/>
    </row>
    <row r="324" spans="1:51" x14ac:dyDescent="0.2">
      <c r="A324" s="248"/>
      <c r="B324" s="248"/>
      <c r="C324" s="248"/>
      <c r="D324" s="248"/>
      <c r="E324" s="248"/>
      <c r="F324" s="248"/>
      <c r="G324" s="248"/>
      <c r="H324" s="248"/>
      <c r="I324" s="248"/>
      <c r="J324" s="248"/>
      <c r="K324" s="248"/>
      <c r="L324" s="248"/>
      <c r="M324" s="248"/>
      <c r="N324" s="248"/>
      <c r="O324" s="248"/>
      <c r="P324" s="248"/>
      <c r="Q324" s="296"/>
      <c r="R324" s="256">
        <f>'To &amp; from Edu- trip % summary'!B329</f>
        <v>0</v>
      </c>
      <c r="S324" s="313">
        <f>'To &amp; from Edu- trip % summary'!D329</f>
        <v>0</v>
      </c>
      <c r="T324" s="257">
        <f>'Non-survey input values'!$B$31</f>
        <v>175.56</v>
      </c>
      <c r="U324" s="258">
        <f t="shared" si="56"/>
        <v>0</v>
      </c>
      <c r="V324" s="259">
        <f t="shared" si="57"/>
        <v>0</v>
      </c>
      <c r="W324" s="312">
        <f>'To &amp; from Edu- trip % summary'!G329</f>
        <v>0</v>
      </c>
      <c r="X324" s="314">
        <f>'To &amp; from Edu- trip % summary'!I329</f>
        <v>0</v>
      </c>
      <c r="Y324" s="260">
        <f t="shared" si="58"/>
        <v>0</v>
      </c>
      <c r="Z324" s="259">
        <f t="shared" si="59"/>
        <v>0</v>
      </c>
      <c r="AA324" s="312">
        <f>'To &amp; from Edu- trip % summary'!L329</f>
        <v>0</v>
      </c>
      <c r="AB324" s="314">
        <f>'To &amp; from Edu- trip % summary'!N329</f>
        <v>0</v>
      </c>
      <c r="AC324" s="260">
        <f t="shared" si="60"/>
        <v>0</v>
      </c>
      <c r="AD324" s="259">
        <f t="shared" si="61"/>
        <v>0</v>
      </c>
      <c r="AE324" s="312">
        <f>'To &amp; from Edu- trip % summary'!Q329</f>
        <v>0</v>
      </c>
      <c r="AF324" s="314">
        <f>'To &amp; from Edu- trip % summary'!S329</f>
        <v>0</v>
      </c>
      <c r="AG324" s="260">
        <f t="shared" si="62"/>
        <v>0</v>
      </c>
      <c r="AH324" s="259">
        <f t="shared" si="63"/>
        <v>0</v>
      </c>
      <c r="AI324" s="312">
        <f>'To &amp; from Edu- trip % summary'!V329</f>
        <v>0</v>
      </c>
      <c r="AJ324" s="314">
        <f>'To &amp; from Edu- trip % summary'!X329</f>
        <v>0</v>
      </c>
      <c r="AK324" s="260">
        <f t="shared" si="64"/>
        <v>0</v>
      </c>
      <c r="AL324" s="259">
        <f t="shared" si="65"/>
        <v>0</v>
      </c>
      <c r="AM324" s="312">
        <f>'To &amp; from Edu- trip % summary'!AA329</f>
        <v>0</v>
      </c>
      <c r="AN324" s="314">
        <f>'To &amp; from Edu- trip % summary'!AC329</f>
        <v>0</v>
      </c>
      <c r="AO324" s="260">
        <f t="shared" si="66"/>
        <v>0</v>
      </c>
      <c r="AP324" s="259">
        <f t="shared" si="67"/>
        <v>0</v>
      </c>
      <c r="AQ324" s="312">
        <f>'To &amp; from Edu- trip % summary'!AF329</f>
        <v>0</v>
      </c>
      <c r="AR324" s="314">
        <f>'To &amp; from Edu- trip % summary'!AH329</f>
        <v>0</v>
      </c>
      <c r="AS324" s="260">
        <f t="shared" si="68"/>
        <v>0</v>
      </c>
      <c r="AT324" s="259">
        <f t="shared" si="69"/>
        <v>0</v>
      </c>
      <c r="AU324" s="261"/>
      <c r="AV324" s="248"/>
      <c r="AW324" s="248"/>
      <c r="AX324" s="248"/>
      <c r="AY324" s="248"/>
    </row>
    <row r="325" spans="1:51" x14ac:dyDescent="0.2">
      <c r="A325" s="248"/>
      <c r="B325" s="248"/>
      <c r="C325" s="248"/>
      <c r="D325" s="248"/>
      <c r="E325" s="248"/>
      <c r="F325" s="248"/>
      <c r="G325" s="248"/>
      <c r="H325" s="248"/>
      <c r="I325" s="248"/>
      <c r="J325" s="248"/>
      <c r="K325" s="248"/>
      <c r="L325" s="248"/>
      <c r="M325" s="248"/>
      <c r="N325" s="248"/>
      <c r="O325" s="248"/>
      <c r="P325" s="248"/>
      <c r="Q325" s="296"/>
      <c r="R325" s="256">
        <f>'To &amp; from Edu- trip % summary'!B330</f>
        <v>0</v>
      </c>
      <c r="S325" s="313">
        <f>'To &amp; from Edu- trip % summary'!D330</f>
        <v>0</v>
      </c>
      <c r="T325" s="257">
        <f>'Non-survey input values'!$B$31</f>
        <v>175.56</v>
      </c>
      <c r="U325" s="258">
        <f t="shared" si="56"/>
        <v>0</v>
      </c>
      <c r="V325" s="259">
        <f t="shared" si="57"/>
        <v>0</v>
      </c>
      <c r="W325" s="312">
        <f>'To &amp; from Edu- trip % summary'!G330</f>
        <v>0</v>
      </c>
      <c r="X325" s="314">
        <f>'To &amp; from Edu- trip % summary'!I330</f>
        <v>0</v>
      </c>
      <c r="Y325" s="260">
        <f t="shared" si="58"/>
        <v>0</v>
      </c>
      <c r="Z325" s="259">
        <f t="shared" si="59"/>
        <v>0</v>
      </c>
      <c r="AA325" s="312">
        <f>'To &amp; from Edu- trip % summary'!L330</f>
        <v>0</v>
      </c>
      <c r="AB325" s="314">
        <f>'To &amp; from Edu- trip % summary'!N330</f>
        <v>0</v>
      </c>
      <c r="AC325" s="260">
        <f t="shared" si="60"/>
        <v>0</v>
      </c>
      <c r="AD325" s="259">
        <f t="shared" si="61"/>
        <v>0</v>
      </c>
      <c r="AE325" s="312">
        <f>'To &amp; from Edu- trip % summary'!Q330</f>
        <v>0</v>
      </c>
      <c r="AF325" s="314">
        <f>'To &amp; from Edu- trip % summary'!S330</f>
        <v>0</v>
      </c>
      <c r="AG325" s="260">
        <f t="shared" si="62"/>
        <v>0</v>
      </c>
      <c r="AH325" s="259">
        <f t="shared" si="63"/>
        <v>0</v>
      </c>
      <c r="AI325" s="312">
        <f>'To &amp; from Edu- trip % summary'!V330</f>
        <v>0</v>
      </c>
      <c r="AJ325" s="314">
        <f>'To &amp; from Edu- trip % summary'!X330</f>
        <v>0</v>
      </c>
      <c r="AK325" s="260">
        <f t="shared" si="64"/>
        <v>0</v>
      </c>
      <c r="AL325" s="259">
        <f t="shared" si="65"/>
        <v>0</v>
      </c>
      <c r="AM325" s="312">
        <f>'To &amp; from Edu- trip % summary'!AA330</f>
        <v>0</v>
      </c>
      <c r="AN325" s="314">
        <f>'To &amp; from Edu- trip % summary'!AC330</f>
        <v>0</v>
      </c>
      <c r="AO325" s="260">
        <f t="shared" si="66"/>
        <v>0</v>
      </c>
      <c r="AP325" s="259">
        <f t="shared" si="67"/>
        <v>0</v>
      </c>
      <c r="AQ325" s="312">
        <f>'To &amp; from Edu- trip % summary'!AF330</f>
        <v>0</v>
      </c>
      <c r="AR325" s="314">
        <f>'To &amp; from Edu- trip % summary'!AH330</f>
        <v>0</v>
      </c>
      <c r="AS325" s="260">
        <f t="shared" si="68"/>
        <v>0</v>
      </c>
      <c r="AT325" s="259">
        <f t="shared" si="69"/>
        <v>0</v>
      </c>
      <c r="AU325" s="261"/>
      <c r="AV325" s="248"/>
      <c r="AW325" s="248"/>
      <c r="AX325" s="248"/>
      <c r="AY325" s="248"/>
    </row>
    <row r="326" spans="1:51" x14ac:dyDescent="0.2">
      <c r="A326" s="248"/>
      <c r="B326" s="248"/>
      <c r="C326" s="248"/>
      <c r="D326" s="248"/>
      <c r="E326" s="248"/>
      <c r="F326" s="248"/>
      <c r="G326" s="248"/>
      <c r="H326" s="248"/>
      <c r="I326" s="248"/>
      <c r="J326" s="248"/>
      <c r="K326" s="248"/>
      <c r="L326" s="248"/>
      <c r="M326" s="248"/>
      <c r="N326" s="248"/>
      <c r="O326" s="248"/>
      <c r="P326" s="248"/>
      <c r="Q326" s="296"/>
      <c r="R326" s="256">
        <f>'To &amp; from Edu- trip % summary'!B331</f>
        <v>0</v>
      </c>
      <c r="S326" s="313">
        <f>'To &amp; from Edu- trip % summary'!D331</f>
        <v>0</v>
      </c>
      <c r="T326" s="257">
        <f>'Non-survey input values'!$B$31</f>
        <v>175.56</v>
      </c>
      <c r="U326" s="258">
        <f t="shared" si="56"/>
        <v>0</v>
      </c>
      <c r="V326" s="259">
        <f t="shared" si="57"/>
        <v>0</v>
      </c>
      <c r="W326" s="312">
        <f>'To &amp; from Edu- trip % summary'!G331</f>
        <v>0</v>
      </c>
      <c r="X326" s="314">
        <f>'To &amp; from Edu- trip % summary'!I331</f>
        <v>0</v>
      </c>
      <c r="Y326" s="260">
        <f t="shared" si="58"/>
        <v>0</v>
      </c>
      <c r="Z326" s="259">
        <f t="shared" si="59"/>
        <v>0</v>
      </c>
      <c r="AA326" s="312">
        <f>'To &amp; from Edu- trip % summary'!L331</f>
        <v>0</v>
      </c>
      <c r="AB326" s="314">
        <f>'To &amp; from Edu- trip % summary'!N331</f>
        <v>0</v>
      </c>
      <c r="AC326" s="260">
        <f t="shared" si="60"/>
        <v>0</v>
      </c>
      <c r="AD326" s="259">
        <f t="shared" si="61"/>
        <v>0</v>
      </c>
      <c r="AE326" s="312">
        <f>'To &amp; from Edu- trip % summary'!Q331</f>
        <v>0</v>
      </c>
      <c r="AF326" s="314">
        <f>'To &amp; from Edu- trip % summary'!S331</f>
        <v>0</v>
      </c>
      <c r="AG326" s="260">
        <f t="shared" si="62"/>
        <v>0</v>
      </c>
      <c r="AH326" s="259">
        <f t="shared" si="63"/>
        <v>0</v>
      </c>
      <c r="AI326" s="312">
        <f>'To &amp; from Edu- trip % summary'!V331</f>
        <v>0</v>
      </c>
      <c r="AJ326" s="314">
        <f>'To &amp; from Edu- trip % summary'!X331</f>
        <v>0</v>
      </c>
      <c r="AK326" s="260">
        <f t="shared" si="64"/>
        <v>0</v>
      </c>
      <c r="AL326" s="259">
        <f t="shared" si="65"/>
        <v>0</v>
      </c>
      <c r="AM326" s="312">
        <f>'To &amp; from Edu- trip % summary'!AA331</f>
        <v>0</v>
      </c>
      <c r="AN326" s="314">
        <f>'To &amp; from Edu- trip % summary'!AC331</f>
        <v>0</v>
      </c>
      <c r="AO326" s="260">
        <f t="shared" si="66"/>
        <v>0</v>
      </c>
      <c r="AP326" s="259">
        <f t="shared" si="67"/>
        <v>0</v>
      </c>
      <c r="AQ326" s="312">
        <f>'To &amp; from Edu- trip % summary'!AF331</f>
        <v>0</v>
      </c>
      <c r="AR326" s="314">
        <f>'To &amp; from Edu- trip % summary'!AH331</f>
        <v>0</v>
      </c>
      <c r="AS326" s="260">
        <f t="shared" si="68"/>
        <v>0</v>
      </c>
      <c r="AT326" s="259">
        <f t="shared" si="69"/>
        <v>0</v>
      </c>
      <c r="AU326" s="261"/>
      <c r="AV326" s="248"/>
      <c r="AW326" s="248"/>
      <c r="AX326" s="248"/>
      <c r="AY326" s="248"/>
    </row>
    <row r="327" spans="1:51" x14ac:dyDescent="0.2">
      <c r="A327" s="248"/>
      <c r="B327" s="248"/>
      <c r="C327" s="248"/>
      <c r="D327" s="248"/>
      <c r="E327" s="248"/>
      <c r="F327" s="248"/>
      <c r="G327" s="248"/>
      <c r="H327" s="248"/>
      <c r="I327" s="248"/>
      <c r="J327" s="248"/>
      <c r="K327" s="248"/>
      <c r="L327" s="248"/>
      <c r="M327" s="248"/>
      <c r="N327" s="248"/>
      <c r="O327" s="248"/>
      <c r="P327" s="248"/>
      <c r="Q327" s="296"/>
      <c r="R327" s="256">
        <f>'To &amp; from Edu- trip % summary'!B332</f>
        <v>0</v>
      </c>
      <c r="S327" s="313">
        <f>'To &amp; from Edu- trip % summary'!D332</f>
        <v>0</v>
      </c>
      <c r="T327" s="257">
        <f>'Non-survey input values'!$B$31</f>
        <v>175.56</v>
      </c>
      <c r="U327" s="258">
        <f t="shared" si="56"/>
        <v>0</v>
      </c>
      <c r="V327" s="259">
        <f t="shared" si="57"/>
        <v>0</v>
      </c>
      <c r="W327" s="312">
        <f>'To &amp; from Edu- trip % summary'!G332</f>
        <v>0</v>
      </c>
      <c r="X327" s="314">
        <f>'To &amp; from Edu- trip % summary'!I332</f>
        <v>0</v>
      </c>
      <c r="Y327" s="260">
        <f t="shared" si="58"/>
        <v>0</v>
      </c>
      <c r="Z327" s="259">
        <f t="shared" si="59"/>
        <v>0</v>
      </c>
      <c r="AA327" s="312">
        <f>'To &amp; from Edu- trip % summary'!L332</f>
        <v>0</v>
      </c>
      <c r="AB327" s="314">
        <f>'To &amp; from Edu- trip % summary'!N332</f>
        <v>0</v>
      </c>
      <c r="AC327" s="260">
        <f t="shared" si="60"/>
        <v>0</v>
      </c>
      <c r="AD327" s="259">
        <f t="shared" si="61"/>
        <v>0</v>
      </c>
      <c r="AE327" s="312">
        <f>'To &amp; from Edu- trip % summary'!Q332</f>
        <v>0</v>
      </c>
      <c r="AF327" s="314">
        <f>'To &amp; from Edu- trip % summary'!S332</f>
        <v>0</v>
      </c>
      <c r="AG327" s="260">
        <f t="shared" si="62"/>
        <v>0</v>
      </c>
      <c r="AH327" s="259">
        <f t="shared" si="63"/>
        <v>0</v>
      </c>
      <c r="AI327" s="312">
        <f>'To &amp; from Edu- trip % summary'!V332</f>
        <v>0</v>
      </c>
      <c r="AJ327" s="314">
        <f>'To &amp; from Edu- trip % summary'!X332</f>
        <v>0</v>
      </c>
      <c r="AK327" s="260">
        <f t="shared" si="64"/>
        <v>0</v>
      </c>
      <c r="AL327" s="259">
        <f t="shared" si="65"/>
        <v>0</v>
      </c>
      <c r="AM327" s="312">
        <f>'To &amp; from Edu- trip % summary'!AA332</f>
        <v>0</v>
      </c>
      <c r="AN327" s="314">
        <f>'To &amp; from Edu- trip % summary'!AC332</f>
        <v>0</v>
      </c>
      <c r="AO327" s="260">
        <f t="shared" si="66"/>
        <v>0</v>
      </c>
      <c r="AP327" s="259">
        <f t="shared" si="67"/>
        <v>0</v>
      </c>
      <c r="AQ327" s="312">
        <f>'To &amp; from Edu- trip % summary'!AF332</f>
        <v>0</v>
      </c>
      <c r="AR327" s="314">
        <f>'To &amp; from Edu- trip % summary'!AH332</f>
        <v>0</v>
      </c>
      <c r="AS327" s="260">
        <f t="shared" si="68"/>
        <v>0</v>
      </c>
      <c r="AT327" s="259">
        <f t="shared" si="69"/>
        <v>0</v>
      </c>
      <c r="AU327" s="261"/>
      <c r="AV327" s="248"/>
      <c r="AW327" s="248"/>
      <c r="AX327" s="248"/>
      <c r="AY327" s="248"/>
    </row>
    <row r="328" spans="1:51" x14ac:dyDescent="0.2">
      <c r="A328" s="248"/>
      <c r="B328" s="248"/>
      <c r="C328" s="248"/>
      <c r="D328" s="248"/>
      <c r="E328" s="248"/>
      <c r="F328" s="248"/>
      <c r="G328" s="248"/>
      <c r="H328" s="248"/>
      <c r="I328" s="248"/>
      <c r="J328" s="248"/>
      <c r="K328" s="248"/>
      <c r="L328" s="248"/>
      <c r="M328" s="248"/>
      <c r="N328" s="248"/>
      <c r="O328" s="248"/>
      <c r="P328" s="248"/>
      <c r="Q328" s="296"/>
      <c r="R328" s="256">
        <f>'To &amp; from Edu- trip % summary'!B333</f>
        <v>0</v>
      </c>
      <c r="S328" s="313">
        <f>'To &amp; from Edu- trip % summary'!D333</f>
        <v>0</v>
      </c>
      <c r="T328" s="257">
        <f>'Non-survey input values'!$B$31</f>
        <v>175.56</v>
      </c>
      <c r="U328" s="258">
        <f t="shared" si="56"/>
        <v>0</v>
      </c>
      <c r="V328" s="259">
        <f t="shared" si="57"/>
        <v>0</v>
      </c>
      <c r="W328" s="312">
        <f>'To &amp; from Edu- trip % summary'!G333</f>
        <v>0</v>
      </c>
      <c r="X328" s="314">
        <f>'To &amp; from Edu- trip % summary'!I333</f>
        <v>0</v>
      </c>
      <c r="Y328" s="260">
        <f t="shared" si="58"/>
        <v>0</v>
      </c>
      <c r="Z328" s="259">
        <f t="shared" si="59"/>
        <v>0</v>
      </c>
      <c r="AA328" s="312">
        <f>'To &amp; from Edu- trip % summary'!L333</f>
        <v>0</v>
      </c>
      <c r="AB328" s="314">
        <f>'To &amp; from Edu- trip % summary'!N333</f>
        <v>0</v>
      </c>
      <c r="AC328" s="260">
        <f t="shared" si="60"/>
        <v>0</v>
      </c>
      <c r="AD328" s="259">
        <f t="shared" si="61"/>
        <v>0</v>
      </c>
      <c r="AE328" s="312">
        <f>'To &amp; from Edu- trip % summary'!Q333</f>
        <v>0</v>
      </c>
      <c r="AF328" s="314">
        <f>'To &amp; from Edu- trip % summary'!S333</f>
        <v>0</v>
      </c>
      <c r="AG328" s="260">
        <f t="shared" si="62"/>
        <v>0</v>
      </c>
      <c r="AH328" s="259">
        <f t="shared" si="63"/>
        <v>0</v>
      </c>
      <c r="AI328" s="312">
        <f>'To &amp; from Edu- trip % summary'!V333</f>
        <v>0</v>
      </c>
      <c r="AJ328" s="314">
        <f>'To &amp; from Edu- trip % summary'!X333</f>
        <v>0</v>
      </c>
      <c r="AK328" s="260">
        <f t="shared" si="64"/>
        <v>0</v>
      </c>
      <c r="AL328" s="259">
        <f t="shared" si="65"/>
        <v>0</v>
      </c>
      <c r="AM328" s="312">
        <f>'To &amp; from Edu- trip % summary'!AA333</f>
        <v>0</v>
      </c>
      <c r="AN328" s="314">
        <f>'To &amp; from Edu- trip % summary'!AC333</f>
        <v>0</v>
      </c>
      <c r="AO328" s="260">
        <f t="shared" si="66"/>
        <v>0</v>
      </c>
      <c r="AP328" s="259">
        <f t="shared" si="67"/>
        <v>0</v>
      </c>
      <c r="AQ328" s="312">
        <f>'To &amp; from Edu- trip % summary'!AF333</f>
        <v>0</v>
      </c>
      <c r="AR328" s="314">
        <f>'To &amp; from Edu- trip % summary'!AH333</f>
        <v>0</v>
      </c>
      <c r="AS328" s="260">
        <f t="shared" si="68"/>
        <v>0</v>
      </c>
      <c r="AT328" s="259">
        <f t="shared" si="69"/>
        <v>0</v>
      </c>
      <c r="AU328" s="261"/>
      <c r="AV328" s="248"/>
      <c r="AW328" s="248"/>
      <c r="AX328" s="248"/>
      <c r="AY328" s="248"/>
    </row>
    <row r="329" spans="1:51" x14ac:dyDescent="0.2">
      <c r="A329" s="248"/>
      <c r="B329" s="248"/>
      <c r="C329" s="248"/>
      <c r="D329" s="248"/>
      <c r="E329" s="248"/>
      <c r="F329" s="248"/>
      <c r="G329" s="248"/>
      <c r="H329" s="248"/>
      <c r="I329" s="248"/>
      <c r="J329" s="248"/>
      <c r="K329" s="248"/>
      <c r="L329" s="248"/>
      <c r="M329" s="248"/>
      <c r="N329" s="248"/>
      <c r="O329" s="248"/>
      <c r="P329" s="248"/>
      <c r="Q329" s="296"/>
      <c r="R329" s="256">
        <f>'To &amp; from Edu- trip % summary'!B334</f>
        <v>0</v>
      </c>
      <c r="S329" s="313">
        <f>'To &amp; from Edu- trip % summary'!D334</f>
        <v>0</v>
      </c>
      <c r="T329" s="257">
        <f>'Non-survey input values'!$B$31</f>
        <v>175.56</v>
      </c>
      <c r="U329" s="258">
        <f t="shared" si="56"/>
        <v>0</v>
      </c>
      <c r="V329" s="259">
        <f t="shared" si="57"/>
        <v>0</v>
      </c>
      <c r="W329" s="312">
        <f>'To &amp; from Edu- trip % summary'!G334</f>
        <v>0</v>
      </c>
      <c r="X329" s="314">
        <f>'To &amp; from Edu- trip % summary'!I334</f>
        <v>0</v>
      </c>
      <c r="Y329" s="260">
        <f t="shared" si="58"/>
        <v>0</v>
      </c>
      <c r="Z329" s="259">
        <f t="shared" si="59"/>
        <v>0</v>
      </c>
      <c r="AA329" s="312">
        <f>'To &amp; from Edu- trip % summary'!L334</f>
        <v>0</v>
      </c>
      <c r="AB329" s="314">
        <f>'To &amp; from Edu- trip % summary'!N334</f>
        <v>0</v>
      </c>
      <c r="AC329" s="260">
        <f t="shared" si="60"/>
        <v>0</v>
      </c>
      <c r="AD329" s="259">
        <f t="shared" si="61"/>
        <v>0</v>
      </c>
      <c r="AE329" s="312">
        <f>'To &amp; from Edu- trip % summary'!Q334</f>
        <v>0</v>
      </c>
      <c r="AF329" s="314">
        <f>'To &amp; from Edu- trip % summary'!S334</f>
        <v>0</v>
      </c>
      <c r="AG329" s="260">
        <f t="shared" si="62"/>
        <v>0</v>
      </c>
      <c r="AH329" s="259">
        <f t="shared" si="63"/>
        <v>0</v>
      </c>
      <c r="AI329" s="312">
        <f>'To &amp; from Edu- trip % summary'!V334</f>
        <v>0</v>
      </c>
      <c r="AJ329" s="314">
        <f>'To &amp; from Edu- trip % summary'!X334</f>
        <v>0</v>
      </c>
      <c r="AK329" s="260">
        <f t="shared" si="64"/>
        <v>0</v>
      </c>
      <c r="AL329" s="259">
        <f t="shared" si="65"/>
        <v>0</v>
      </c>
      <c r="AM329" s="312">
        <f>'To &amp; from Edu- trip % summary'!AA334</f>
        <v>0</v>
      </c>
      <c r="AN329" s="314">
        <f>'To &amp; from Edu- trip % summary'!AC334</f>
        <v>0</v>
      </c>
      <c r="AO329" s="260">
        <f t="shared" si="66"/>
        <v>0</v>
      </c>
      <c r="AP329" s="259">
        <f t="shared" si="67"/>
        <v>0</v>
      </c>
      <c r="AQ329" s="312">
        <f>'To &amp; from Edu- trip % summary'!AF334</f>
        <v>0</v>
      </c>
      <c r="AR329" s="314">
        <f>'To &amp; from Edu- trip % summary'!AH334</f>
        <v>0</v>
      </c>
      <c r="AS329" s="260">
        <f t="shared" si="68"/>
        <v>0</v>
      </c>
      <c r="AT329" s="259">
        <f t="shared" si="69"/>
        <v>0</v>
      </c>
      <c r="AU329" s="261"/>
      <c r="AV329" s="248"/>
      <c r="AW329" s="248"/>
      <c r="AX329" s="248"/>
      <c r="AY329" s="248"/>
    </row>
    <row r="330" spans="1:51" x14ac:dyDescent="0.2">
      <c r="A330" s="248"/>
      <c r="B330" s="248"/>
      <c r="C330" s="248"/>
      <c r="D330" s="248"/>
      <c r="E330" s="248"/>
      <c r="F330" s="248"/>
      <c r="G330" s="248"/>
      <c r="H330" s="248"/>
      <c r="I330" s="248"/>
      <c r="J330" s="248"/>
      <c r="K330" s="248"/>
      <c r="L330" s="248"/>
      <c r="M330" s="248"/>
      <c r="N330" s="248"/>
      <c r="O330" s="248"/>
      <c r="P330" s="248"/>
      <c r="Q330" s="296"/>
      <c r="R330" s="256">
        <f>'To &amp; from Edu- trip % summary'!B335</f>
        <v>0</v>
      </c>
      <c r="S330" s="313">
        <f>'To &amp; from Edu- trip % summary'!D335</f>
        <v>0</v>
      </c>
      <c r="T330" s="257">
        <f>'Non-survey input values'!$B$31</f>
        <v>175.56</v>
      </c>
      <c r="U330" s="258">
        <f t="shared" si="56"/>
        <v>0</v>
      </c>
      <c r="V330" s="259">
        <f t="shared" si="57"/>
        <v>0</v>
      </c>
      <c r="W330" s="312">
        <f>'To &amp; from Edu- trip % summary'!G335</f>
        <v>0</v>
      </c>
      <c r="X330" s="314">
        <f>'To &amp; from Edu- trip % summary'!I335</f>
        <v>0</v>
      </c>
      <c r="Y330" s="260">
        <f t="shared" si="58"/>
        <v>0</v>
      </c>
      <c r="Z330" s="259">
        <f t="shared" si="59"/>
        <v>0</v>
      </c>
      <c r="AA330" s="312">
        <f>'To &amp; from Edu- trip % summary'!L335</f>
        <v>0</v>
      </c>
      <c r="AB330" s="314">
        <f>'To &amp; from Edu- trip % summary'!N335</f>
        <v>0</v>
      </c>
      <c r="AC330" s="260">
        <f t="shared" si="60"/>
        <v>0</v>
      </c>
      <c r="AD330" s="259">
        <f t="shared" si="61"/>
        <v>0</v>
      </c>
      <c r="AE330" s="312">
        <f>'To &amp; from Edu- trip % summary'!Q335</f>
        <v>0</v>
      </c>
      <c r="AF330" s="314">
        <f>'To &amp; from Edu- trip % summary'!S335</f>
        <v>0</v>
      </c>
      <c r="AG330" s="260">
        <f t="shared" si="62"/>
        <v>0</v>
      </c>
      <c r="AH330" s="259">
        <f t="shared" si="63"/>
        <v>0</v>
      </c>
      <c r="AI330" s="312">
        <f>'To &amp; from Edu- trip % summary'!V335</f>
        <v>0</v>
      </c>
      <c r="AJ330" s="314">
        <f>'To &amp; from Edu- trip % summary'!X335</f>
        <v>0</v>
      </c>
      <c r="AK330" s="260">
        <f t="shared" si="64"/>
        <v>0</v>
      </c>
      <c r="AL330" s="259">
        <f t="shared" si="65"/>
        <v>0</v>
      </c>
      <c r="AM330" s="312">
        <f>'To &amp; from Edu- trip % summary'!AA335</f>
        <v>0</v>
      </c>
      <c r="AN330" s="314">
        <f>'To &amp; from Edu- trip % summary'!AC335</f>
        <v>0</v>
      </c>
      <c r="AO330" s="260">
        <f t="shared" si="66"/>
        <v>0</v>
      </c>
      <c r="AP330" s="259">
        <f t="shared" si="67"/>
        <v>0</v>
      </c>
      <c r="AQ330" s="312">
        <f>'To &amp; from Edu- trip % summary'!AF335</f>
        <v>0</v>
      </c>
      <c r="AR330" s="314">
        <f>'To &amp; from Edu- trip % summary'!AH335</f>
        <v>0</v>
      </c>
      <c r="AS330" s="260">
        <f t="shared" si="68"/>
        <v>0</v>
      </c>
      <c r="AT330" s="259">
        <f t="shared" si="69"/>
        <v>0</v>
      </c>
      <c r="AU330" s="261"/>
      <c r="AV330" s="248"/>
      <c r="AW330" s="248"/>
      <c r="AX330" s="248"/>
      <c r="AY330" s="248"/>
    </row>
    <row r="331" spans="1:51" x14ac:dyDescent="0.2">
      <c r="A331" s="248"/>
      <c r="B331" s="248"/>
      <c r="C331" s="248"/>
      <c r="D331" s="248"/>
      <c r="E331" s="248"/>
      <c r="F331" s="248"/>
      <c r="G331" s="248"/>
      <c r="H331" s="248"/>
      <c r="I331" s="248"/>
      <c r="J331" s="248"/>
      <c r="K331" s="248"/>
      <c r="L331" s="248"/>
      <c r="M331" s="248"/>
      <c r="N331" s="248"/>
      <c r="O331" s="248"/>
      <c r="P331" s="248"/>
      <c r="Q331" s="296"/>
      <c r="R331" s="256">
        <f>'To &amp; from Edu- trip % summary'!B336</f>
        <v>0</v>
      </c>
      <c r="S331" s="313">
        <f>'To &amp; from Edu- trip % summary'!D336</f>
        <v>0</v>
      </c>
      <c r="T331" s="257">
        <f>'Non-survey input values'!$B$31</f>
        <v>175.56</v>
      </c>
      <c r="U331" s="258">
        <f t="shared" si="56"/>
        <v>0</v>
      </c>
      <c r="V331" s="259">
        <f t="shared" si="57"/>
        <v>0</v>
      </c>
      <c r="W331" s="312">
        <f>'To &amp; from Edu- trip % summary'!G336</f>
        <v>0</v>
      </c>
      <c r="X331" s="314">
        <f>'To &amp; from Edu- trip % summary'!I336</f>
        <v>0</v>
      </c>
      <c r="Y331" s="260">
        <f t="shared" si="58"/>
        <v>0</v>
      </c>
      <c r="Z331" s="259">
        <f t="shared" si="59"/>
        <v>0</v>
      </c>
      <c r="AA331" s="312">
        <f>'To &amp; from Edu- trip % summary'!L336</f>
        <v>0</v>
      </c>
      <c r="AB331" s="314">
        <f>'To &amp; from Edu- trip % summary'!N336</f>
        <v>0</v>
      </c>
      <c r="AC331" s="260">
        <f t="shared" si="60"/>
        <v>0</v>
      </c>
      <c r="AD331" s="259">
        <f t="shared" si="61"/>
        <v>0</v>
      </c>
      <c r="AE331" s="312">
        <f>'To &amp; from Edu- trip % summary'!Q336</f>
        <v>0</v>
      </c>
      <c r="AF331" s="314">
        <f>'To &amp; from Edu- trip % summary'!S336</f>
        <v>0</v>
      </c>
      <c r="AG331" s="260">
        <f t="shared" si="62"/>
        <v>0</v>
      </c>
      <c r="AH331" s="259">
        <f t="shared" si="63"/>
        <v>0</v>
      </c>
      <c r="AI331" s="312">
        <f>'To &amp; from Edu- trip % summary'!V336</f>
        <v>0</v>
      </c>
      <c r="AJ331" s="314">
        <f>'To &amp; from Edu- trip % summary'!X336</f>
        <v>0</v>
      </c>
      <c r="AK331" s="260">
        <f t="shared" si="64"/>
        <v>0</v>
      </c>
      <c r="AL331" s="259">
        <f t="shared" si="65"/>
        <v>0</v>
      </c>
      <c r="AM331" s="312">
        <f>'To &amp; from Edu- trip % summary'!AA336</f>
        <v>0</v>
      </c>
      <c r="AN331" s="314">
        <f>'To &amp; from Edu- trip % summary'!AC336</f>
        <v>0</v>
      </c>
      <c r="AO331" s="260">
        <f t="shared" si="66"/>
        <v>0</v>
      </c>
      <c r="AP331" s="259">
        <f t="shared" si="67"/>
        <v>0</v>
      </c>
      <c r="AQ331" s="312">
        <f>'To &amp; from Edu- trip % summary'!AF336</f>
        <v>0</v>
      </c>
      <c r="AR331" s="314">
        <f>'To &amp; from Edu- trip % summary'!AH336</f>
        <v>0</v>
      </c>
      <c r="AS331" s="260">
        <f t="shared" si="68"/>
        <v>0</v>
      </c>
      <c r="AT331" s="259">
        <f t="shared" si="69"/>
        <v>0</v>
      </c>
      <c r="AU331" s="261"/>
      <c r="AV331" s="248"/>
      <c r="AW331" s="248"/>
      <c r="AX331" s="248"/>
      <c r="AY331" s="248"/>
    </row>
    <row r="332" spans="1:51" x14ac:dyDescent="0.2">
      <c r="A332" s="248"/>
      <c r="B332" s="248"/>
      <c r="C332" s="248"/>
      <c r="D332" s="248"/>
      <c r="E332" s="248"/>
      <c r="F332" s="248"/>
      <c r="G332" s="248"/>
      <c r="H332" s="248"/>
      <c r="I332" s="248"/>
      <c r="J332" s="248"/>
      <c r="K332" s="248"/>
      <c r="L332" s="248"/>
      <c r="M332" s="248"/>
      <c r="N332" s="248"/>
      <c r="O332" s="248"/>
      <c r="P332" s="248"/>
      <c r="Q332" s="296"/>
      <c r="R332" s="256">
        <f>'To &amp; from Edu- trip % summary'!B337</f>
        <v>0</v>
      </c>
      <c r="S332" s="313">
        <f>'To &amp; from Edu- trip % summary'!D337</f>
        <v>0</v>
      </c>
      <c r="T332" s="257">
        <f>'Non-survey input values'!$B$31</f>
        <v>175.56</v>
      </c>
      <c r="U332" s="258">
        <f t="shared" ref="U332:U395" si="70">R332/5</f>
        <v>0</v>
      </c>
      <c r="V332" s="259">
        <f t="shared" ref="V332:V395" si="71">$B$5*$S332*$T332*U332</f>
        <v>0</v>
      </c>
      <c r="W332" s="312">
        <f>'To &amp; from Edu- trip % summary'!G337</f>
        <v>0</v>
      </c>
      <c r="X332" s="314">
        <f>'To &amp; from Edu- trip % summary'!I337</f>
        <v>0</v>
      </c>
      <c r="Y332" s="260">
        <f t="shared" ref="Y332:Y395" si="72">W332/5</f>
        <v>0</v>
      </c>
      <c r="Z332" s="259">
        <f t="shared" ref="Z332:Z395" si="73">$B$5*$X332*$T332*Y332</f>
        <v>0</v>
      </c>
      <c r="AA332" s="312">
        <f>'To &amp; from Edu- trip % summary'!L337</f>
        <v>0</v>
      </c>
      <c r="AB332" s="314">
        <f>'To &amp; from Edu- trip % summary'!N337</f>
        <v>0</v>
      </c>
      <c r="AC332" s="260">
        <f t="shared" ref="AC332:AC395" si="74">AA332/5</f>
        <v>0</v>
      </c>
      <c r="AD332" s="259">
        <f t="shared" ref="AD332:AD395" si="75">$B$5*$AB332*$T332*AC332</f>
        <v>0</v>
      </c>
      <c r="AE332" s="312">
        <f>'To &amp; from Edu- trip % summary'!Q337</f>
        <v>0</v>
      </c>
      <c r="AF332" s="314">
        <f>'To &amp; from Edu- trip % summary'!S337</f>
        <v>0</v>
      </c>
      <c r="AG332" s="260">
        <f t="shared" ref="AG332:AG395" si="76">AE332/5</f>
        <v>0</v>
      </c>
      <c r="AH332" s="259">
        <f t="shared" ref="AH332:AH395" si="77">$B$5*$AF332*$T332*AG332</f>
        <v>0</v>
      </c>
      <c r="AI332" s="312">
        <f>'To &amp; from Edu- trip % summary'!V337</f>
        <v>0</v>
      </c>
      <c r="AJ332" s="314">
        <f>'To &amp; from Edu- trip % summary'!X337</f>
        <v>0</v>
      </c>
      <c r="AK332" s="260">
        <f t="shared" ref="AK332:AK395" si="78">AI332/5</f>
        <v>0</v>
      </c>
      <c r="AL332" s="259">
        <f t="shared" ref="AL332:AL395" si="79">$B$5*$AJ332*$T332*AK332</f>
        <v>0</v>
      </c>
      <c r="AM332" s="312">
        <f>'To &amp; from Edu- trip % summary'!AA337</f>
        <v>0</v>
      </c>
      <c r="AN332" s="314">
        <f>'To &amp; from Edu- trip % summary'!AC337</f>
        <v>0</v>
      </c>
      <c r="AO332" s="260">
        <f t="shared" ref="AO332:AO395" si="80">AM332/5</f>
        <v>0</v>
      </c>
      <c r="AP332" s="259">
        <f t="shared" ref="AP332:AP395" si="81">$B$5*$AN332*$T332*AO332</f>
        <v>0</v>
      </c>
      <c r="AQ332" s="312">
        <f>'To &amp; from Edu- trip % summary'!AF337</f>
        <v>0</v>
      </c>
      <c r="AR332" s="314">
        <f>'To &amp; from Edu- trip % summary'!AH337</f>
        <v>0</v>
      </c>
      <c r="AS332" s="260">
        <f t="shared" ref="AS332:AS395" si="82">AQ332/5</f>
        <v>0</v>
      </c>
      <c r="AT332" s="259">
        <f t="shared" ref="AT332:AT395" si="83">$B$5*$AR332*$T332*AS332</f>
        <v>0</v>
      </c>
      <c r="AU332" s="261"/>
      <c r="AV332" s="248"/>
      <c r="AW332" s="248"/>
      <c r="AX332" s="248"/>
      <c r="AY332" s="248"/>
    </row>
    <row r="333" spans="1:51" x14ac:dyDescent="0.2">
      <c r="A333" s="248"/>
      <c r="B333" s="248"/>
      <c r="C333" s="248"/>
      <c r="D333" s="248"/>
      <c r="E333" s="248"/>
      <c r="F333" s="248"/>
      <c r="G333" s="248"/>
      <c r="H333" s="248"/>
      <c r="I333" s="248"/>
      <c r="J333" s="248"/>
      <c r="K333" s="248"/>
      <c r="L333" s="248"/>
      <c r="M333" s="248"/>
      <c r="N333" s="248"/>
      <c r="O333" s="248"/>
      <c r="P333" s="248"/>
      <c r="Q333" s="296"/>
      <c r="R333" s="256">
        <f>'To &amp; from Edu- trip % summary'!B338</f>
        <v>0</v>
      </c>
      <c r="S333" s="313">
        <f>'To &amp; from Edu- trip % summary'!D338</f>
        <v>0</v>
      </c>
      <c r="T333" s="257">
        <f>'Non-survey input values'!$B$31</f>
        <v>175.56</v>
      </c>
      <c r="U333" s="258">
        <f t="shared" si="70"/>
        <v>0</v>
      </c>
      <c r="V333" s="259">
        <f t="shared" si="71"/>
        <v>0</v>
      </c>
      <c r="W333" s="312">
        <f>'To &amp; from Edu- trip % summary'!G338</f>
        <v>0</v>
      </c>
      <c r="X333" s="314">
        <f>'To &amp; from Edu- trip % summary'!I338</f>
        <v>0</v>
      </c>
      <c r="Y333" s="260">
        <f t="shared" si="72"/>
        <v>0</v>
      </c>
      <c r="Z333" s="259">
        <f t="shared" si="73"/>
        <v>0</v>
      </c>
      <c r="AA333" s="312">
        <f>'To &amp; from Edu- trip % summary'!L338</f>
        <v>0</v>
      </c>
      <c r="AB333" s="314">
        <f>'To &amp; from Edu- trip % summary'!N338</f>
        <v>0</v>
      </c>
      <c r="AC333" s="260">
        <f t="shared" si="74"/>
        <v>0</v>
      </c>
      <c r="AD333" s="259">
        <f t="shared" si="75"/>
        <v>0</v>
      </c>
      <c r="AE333" s="312">
        <f>'To &amp; from Edu- trip % summary'!Q338</f>
        <v>0</v>
      </c>
      <c r="AF333" s="314">
        <f>'To &amp; from Edu- trip % summary'!S338</f>
        <v>0</v>
      </c>
      <c r="AG333" s="260">
        <f t="shared" si="76"/>
        <v>0</v>
      </c>
      <c r="AH333" s="259">
        <f t="shared" si="77"/>
        <v>0</v>
      </c>
      <c r="AI333" s="312">
        <f>'To &amp; from Edu- trip % summary'!V338</f>
        <v>0</v>
      </c>
      <c r="AJ333" s="314">
        <f>'To &amp; from Edu- trip % summary'!X338</f>
        <v>0</v>
      </c>
      <c r="AK333" s="260">
        <f t="shared" si="78"/>
        <v>0</v>
      </c>
      <c r="AL333" s="259">
        <f t="shared" si="79"/>
        <v>0</v>
      </c>
      <c r="AM333" s="312">
        <f>'To &amp; from Edu- trip % summary'!AA338</f>
        <v>0</v>
      </c>
      <c r="AN333" s="314">
        <f>'To &amp; from Edu- trip % summary'!AC338</f>
        <v>0</v>
      </c>
      <c r="AO333" s="260">
        <f t="shared" si="80"/>
        <v>0</v>
      </c>
      <c r="AP333" s="259">
        <f t="shared" si="81"/>
        <v>0</v>
      </c>
      <c r="AQ333" s="312">
        <f>'To &amp; from Edu- trip % summary'!AF338</f>
        <v>0</v>
      </c>
      <c r="AR333" s="314">
        <f>'To &amp; from Edu- trip % summary'!AH338</f>
        <v>0</v>
      </c>
      <c r="AS333" s="260">
        <f t="shared" si="82"/>
        <v>0</v>
      </c>
      <c r="AT333" s="259">
        <f t="shared" si="83"/>
        <v>0</v>
      </c>
      <c r="AU333" s="261"/>
      <c r="AV333" s="248"/>
      <c r="AW333" s="248"/>
      <c r="AX333" s="248"/>
      <c r="AY333" s="248"/>
    </row>
    <row r="334" spans="1:51" x14ac:dyDescent="0.2">
      <c r="A334" s="248"/>
      <c r="B334" s="248"/>
      <c r="C334" s="248"/>
      <c r="D334" s="248"/>
      <c r="E334" s="248"/>
      <c r="F334" s="248"/>
      <c r="G334" s="248"/>
      <c r="H334" s="248"/>
      <c r="I334" s="248"/>
      <c r="J334" s="248"/>
      <c r="K334" s="248"/>
      <c r="L334" s="248"/>
      <c r="M334" s="248"/>
      <c r="N334" s="248"/>
      <c r="O334" s="248"/>
      <c r="P334" s="248"/>
      <c r="Q334" s="296"/>
      <c r="R334" s="256">
        <f>'To &amp; from Edu- trip % summary'!B339</f>
        <v>0</v>
      </c>
      <c r="S334" s="313">
        <f>'To &amp; from Edu- trip % summary'!D339</f>
        <v>0</v>
      </c>
      <c r="T334" s="257">
        <f>'Non-survey input values'!$B$31</f>
        <v>175.56</v>
      </c>
      <c r="U334" s="258">
        <f t="shared" si="70"/>
        <v>0</v>
      </c>
      <c r="V334" s="259">
        <f t="shared" si="71"/>
        <v>0</v>
      </c>
      <c r="W334" s="312">
        <f>'To &amp; from Edu- trip % summary'!G339</f>
        <v>0</v>
      </c>
      <c r="X334" s="314">
        <f>'To &amp; from Edu- trip % summary'!I339</f>
        <v>0</v>
      </c>
      <c r="Y334" s="260">
        <f t="shared" si="72"/>
        <v>0</v>
      </c>
      <c r="Z334" s="259">
        <f t="shared" si="73"/>
        <v>0</v>
      </c>
      <c r="AA334" s="312">
        <f>'To &amp; from Edu- trip % summary'!L339</f>
        <v>0</v>
      </c>
      <c r="AB334" s="314">
        <f>'To &amp; from Edu- trip % summary'!N339</f>
        <v>0</v>
      </c>
      <c r="AC334" s="260">
        <f t="shared" si="74"/>
        <v>0</v>
      </c>
      <c r="AD334" s="259">
        <f t="shared" si="75"/>
        <v>0</v>
      </c>
      <c r="AE334" s="312">
        <f>'To &amp; from Edu- trip % summary'!Q339</f>
        <v>0</v>
      </c>
      <c r="AF334" s="314">
        <f>'To &amp; from Edu- trip % summary'!S339</f>
        <v>0</v>
      </c>
      <c r="AG334" s="260">
        <f t="shared" si="76"/>
        <v>0</v>
      </c>
      <c r="AH334" s="259">
        <f t="shared" si="77"/>
        <v>0</v>
      </c>
      <c r="AI334" s="312">
        <f>'To &amp; from Edu- trip % summary'!V339</f>
        <v>0</v>
      </c>
      <c r="AJ334" s="314">
        <f>'To &amp; from Edu- trip % summary'!X339</f>
        <v>0</v>
      </c>
      <c r="AK334" s="260">
        <f t="shared" si="78"/>
        <v>0</v>
      </c>
      <c r="AL334" s="259">
        <f t="shared" si="79"/>
        <v>0</v>
      </c>
      <c r="AM334" s="312">
        <f>'To &amp; from Edu- trip % summary'!AA339</f>
        <v>0</v>
      </c>
      <c r="AN334" s="314">
        <f>'To &amp; from Edu- trip % summary'!AC339</f>
        <v>0</v>
      </c>
      <c r="AO334" s="260">
        <f t="shared" si="80"/>
        <v>0</v>
      </c>
      <c r="AP334" s="259">
        <f t="shared" si="81"/>
        <v>0</v>
      </c>
      <c r="AQ334" s="312">
        <f>'To &amp; from Edu- trip % summary'!AF339</f>
        <v>0</v>
      </c>
      <c r="AR334" s="314">
        <f>'To &amp; from Edu- trip % summary'!AH339</f>
        <v>0</v>
      </c>
      <c r="AS334" s="260">
        <f t="shared" si="82"/>
        <v>0</v>
      </c>
      <c r="AT334" s="259">
        <f t="shared" si="83"/>
        <v>0</v>
      </c>
      <c r="AU334" s="261"/>
      <c r="AV334" s="248"/>
      <c r="AW334" s="248"/>
      <c r="AX334" s="248"/>
      <c r="AY334" s="248"/>
    </row>
    <row r="335" spans="1:51" x14ac:dyDescent="0.2">
      <c r="A335" s="248"/>
      <c r="B335" s="248"/>
      <c r="C335" s="248"/>
      <c r="D335" s="248"/>
      <c r="E335" s="248"/>
      <c r="F335" s="248"/>
      <c r="G335" s="248"/>
      <c r="H335" s="248"/>
      <c r="I335" s="248"/>
      <c r="J335" s="248"/>
      <c r="K335" s="248"/>
      <c r="L335" s="248"/>
      <c r="M335" s="248"/>
      <c r="N335" s="248"/>
      <c r="O335" s="248"/>
      <c r="P335" s="248"/>
      <c r="Q335" s="296"/>
      <c r="R335" s="256">
        <f>'To &amp; from Edu- trip % summary'!B340</f>
        <v>0</v>
      </c>
      <c r="S335" s="313">
        <f>'To &amp; from Edu- trip % summary'!D340</f>
        <v>0</v>
      </c>
      <c r="T335" s="257">
        <f>'Non-survey input values'!$B$31</f>
        <v>175.56</v>
      </c>
      <c r="U335" s="258">
        <f t="shared" si="70"/>
        <v>0</v>
      </c>
      <c r="V335" s="259">
        <f t="shared" si="71"/>
        <v>0</v>
      </c>
      <c r="W335" s="312">
        <f>'To &amp; from Edu- trip % summary'!G340</f>
        <v>0</v>
      </c>
      <c r="X335" s="314">
        <f>'To &amp; from Edu- trip % summary'!I340</f>
        <v>0</v>
      </c>
      <c r="Y335" s="260">
        <f t="shared" si="72"/>
        <v>0</v>
      </c>
      <c r="Z335" s="259">
        <f t="shared" si="73"/>
        <v>0</v>
      </c>
      <c r="AA335" s="312">
        <f>'To &amp; from Edu- trip % summary'!L340</f>
        <v>0</v>
      </c>
      <c r="AB335" s="314">
        <f>'To &amp; from Edu- trip % summary'!N340</f>
        <v>0</v>
      </c>
      <c r="AC335" s="260">
        <f t="shared" si="74"/>
        <v>0</v>
      </c>
      <c r="AD335" s="259">
        <f t="shared" si="75"/>
        <v>0</v>
      </c>
      <c r="AE335" s="312">
        <f>'To &amp; from Edu- trip % summary'!Q340</f>
        <v>0</v>
      </c>
      <c r="AF335" s="314">
        <f>'To &amp; from Edu- trip % summary'!S340</f>
        <v>0</v>
      </c>
      <c r="AG335" s="260">
        <f t="shared" si="76"/>
        <v>0</v>
      </c>
      <c r="AH335" s="259">
        <f t="shared" si="77"/>
        <v>0</v>
      </c>
      <c r="AI335" s="312">
        <f>'To &amp; from Edu- trip % summary'!V340</f>
        <v>0</v>
      </c>
      <c r="AJ335" s="314">
        <f>'To &amp; from Edu- trip % summary'!X340</f>
        <v>0</v>
      </c>
      <c r="AK335" s="260">
        <f t="shared" si="78"/>
        <v>0</v>
      </c>
      <c r="AL335" s="259">
        <f t="shared" si="79"/>
        <v>0</v>
      </c>
      <c r="AM335" s="312">
        <f>'To &amp; from Edu- trip % summary'!AA340</f>
        <v>0</v>
      </c>
      <c r="AN335" s="314">
        <f>'To &amp; from Edu- trip % summary'!AC340</f>
        <v>0</v>
      </c>
      <c r="AO335" s="260">
        <f t="shared" si="80"/>
        <v>0</v>
      </c>
      <c r="AP335" s="259">
        <f t="shared" si="81"/>
        <v>0</v>
      </c>
      <c r="AQ335" s="312">
        <f>'To &amp; from Edu- trip % summary'!AF340</f>
        <v>0</v>
      </c>
      <c r="AR335" s="314">
        <f>'To &amp; from Edu- trip % summary'!AH340</f>
        <v>0</v>
      </c>
      <c r="AS335" s="260">
        <f t="shared" si="82"/>
        <v>0</v>
      </c>
      <c r="AT335" s="259">
        <f t="shared" si="83"/>
        <v>0</v>
      </c>
      <c r="AU335" s="261"/>
      <c r="AV335" s="248"/>
      <c r="AW335" s="248"/>
      <c r="AX335" s="248"/>
      <c r="AY335" s="248"/>
    </row>
    <row r="336" spans="1:51" x14ac:dyDescent="0.2">
      <c r="A336" s="248"/>
      <c r="B336" s="248"/>
      <c r="C336" s="248"/>
      <c r="D336" s="248"/>
      <c r="E336" s="248"/>
      <c r="F336" s="248"/>
      <c r="G336" s="248"/>
      <c r="H336" s="248"/>
      <c r="I336" s="248"/>
      <c r="J336" s="248"/>
      <c r="K336" s="248"/>
      <c r="L336" s="248"/>
      <c r="M336" s="248"/>
      <c r="N336" s="248"/>
      <c r="O336" s="248"/>
      <c r="P336" s="248"/>
      <c r="Q336" s="296"/>
      <c r="R336" s="256">
        <f>'To &amp; from Edu- trip % summary'!B341</f>
        <v>0</v>
      </c>
      <c r="S336" s="313">
        <f>'To &amp; from Edu- trip % summary'!D341</f>
        <v>0</v>
      </c>
      <c r="T336" s="257">
        <f>'Non-survey input values'!$B$31</f>
        <v>175.56</v>
      </c>
      <c r="U336" s="258">
        <f t="shared" si="70"/>
        <v>0</v>
      </c>
      <c r="V336" s="259">
        <f t="shared" si="71"/>
        <v>0</v>
      </c>
      <c r="W336" s="312">
        <f>'To &amp; from Edu- trip % summary'!G341</f>
        <v>0</v>
      </c>
      <c r="X336" s="314">
        <f>'To &amp; from Edu- trip % summary'!I341</f>
        <v>0</v>
      </c>
      <c r="Y336" s="260">
        <f t="shared" si="72"/>
        <v>0</v>
      </c>
      <c r="Z336" s="259">
        <f t="shared" si="73"/>
        <v>0</v>
      </c>
      <c r="AA336" s="312">
        <f>'To &amp; from Edu- trip % summary'!L341</f>
        <v>0</v>
      </c>
      <c r="AB336" s="314">
        <f>'To &amp; from Edu- trip % summary'!N341</f>
        <v>0</v>
      </c>
      <c r="AC336" s="260">
        <f t="shared" si="74"/>
        <v>0</v>
      </c>
      <c r="AD336" s="259">
        <f t="shared" si="75"/>
        <v>0</v>
      </c>
      <c r="AE336" s="312">
        <f>'To &amp; from Edu- trip % summary'!Q341</f>
        <v>0</v>
      </c>
      <c r="AF336" s="314">
        <f>'To &amp; from Edu- trip % summary'!S341</f>
        <v>0</v>
      </c>
      <c r="AG336" s="260">
        <f t="shared" si="76"/>
        <v>0</v>
      </c>
      <c r="AH336" s="259">
        <f t="shared" si="77"/>
        <v>0</v>
      </c>
      <c r="AI336" s="312">
        <f>'To &amp; from Edu- trip % summary'!V341</f>
        <v>0</v>
      </c>
      <c r="AJ336" s="314">
        <f>'To &amp; from Edu- trip % summary'!X341</f>
        <v>0</v>
      </c>
      <c r="AK336" s="260">
        <f t="shared" si="78"/>
        <v>0</v>
      </c>
      <c r="AL336" s="259">
        <f t="shared" si="79"/>
        <v>0</v>
      </c>
      <c r="AM336" s="312">
        <f>'To &amp; from Edu- trip % summary'!AA341</f>
        <v>0</v>
      </c>
      <c r="AN336" s="314">
        <f>'To &amp; from Edu- trip % summary'!AC341</f>
        <v>0</v>
      </c>
      <c r="AO336" s="260">
        <f t="shared" si="80"/>
        <v>0</v>
      </c>
      <c r="AP336" s="259">
        <f t="shared" si="81"/>
        <v>0</v>
      </c>
      <c r="AQ336" s="312">
        <f>'To &amp; from Edu- trip % summary'!AF341</f>
        <v>0</v>
      </c>
      <c r="AR336" s="314">
        <f>'To &amp; from Edu- trip % summary'!AH341</f>
        <v>0</v>
      </c>
      <c r="AS336" s="260">
        <f t="shared" si="82"/>
        <v>0</v>
      </c>
      <c r="AT336" s="259">
        <f t="shared" si="83"/>
        <v>0</v>
      </c>
      <c r="AU336" s="261"/>
      <c r="AV336" s="248"/>
      <c r="AW336" s="248"/>
      <c r="AX336" s="248"/>
      <c r="AY336" s="248"/>
    </row>
    <row r="337" spans="1:51" x14ac:dyDescent="0.2">
      <c r="A337" s="248"/>
      <c r="B337" s="248"/>
      <c r="C337" s="248"/>
      <c r="D337" s="248"/>
      <c r="E337" s="248"/>
      <c r="F337" s="248"/>
      <c r="G337" s="248"/>
      <c r="H337" s="248"/>
      <c r="I337" s="248"/>
      <c r="J337" s="248"/>
      <c r="K337" s="248"/>
      <c r="L337" s="248"/>
      <c r="M337" s="248"/>
      <c r="N337" s="248"/>
      <c r="O337" s="248"/>
      <c r="P337" s="248"/>
      <c r="Q337" s="296"/>
      <c r="R337" s="256">
        <f>'To &amp; from Edu- trip % summary'!B342</f>
        <v>0</v>
      </c>
      <c r="S337" s="313">
        <f>'To &amp; from Edu- trip % summary'!D342</f>
        <v>0</v>
      </c>
      <c r="T337" s="257">
        <f>'Non-survey input values'!$B$31</f>
        <v>175.56</v>
      </c>
      <c r="U337" s="258">
        <f t="shared" si="70"/>
        <v>0</v>
      </c>
      <c r="V337" s="259">
        <f t="shared" si="71"/>
        <v>0</v>
      </c>
      <c r="W337" s="312">
        <f>'To &amp; from Edu- trip % summary'!G342</f>
        <v>0</v>
      </c>
      <c r="X337" s="314">
        <f>'To &amp; from Edu- trip % summary'!I342</f>
        <v>0</v>
      </c>
      <c r="Y337" s="260">
        <f t="shared" si="72"/>
        <v>0</v>
      </c>
      <c r="Z337" s="259">
        <f t="shared" si="73"/>
        <v>0</v>
      </c>
      <c r="AA337" s="312">
        <f>'To &amp; from Edu- trip % summary'!L342</f>
        <v>0</v>
      </c>
      <c r="AB337" s="314">
        <f>'To &amp; from Edu- trip % summary'!N342</f>
        <v>0</v>
      </c>
      <c r="AC337" s="260">
        <f t="shared" si="74"/>
        <v>0</v>
      </c>
      <c r="AD337" s="259">
        <f t="shared" si="75"/>
        <v>0</v>
      </c>
      <c r="AE337" s="312">
        <f>'To &amp; from Edu- trip % summary'!Q342</f>
        <v>0</v>
      </c>
      <c r="AF337" s="314">
        <f>'To &amp; from Edu- trip % summary'!S342</f>
        <v>0</v>
      </c>
      <c r="AG337" s="260">
        <f t="shared" si="76"/>
        <v>0</v>
      </c>
      <c r="AH337" s="259">
        <f t="shared" si="77"/>
        <v>0</v>
      </c>
      <c r="AI337" s="312">
        <f>'To &amp; from Edu- trip % summary'!V342</f>
        <v>0</v>
      </c>
      <c r="AJ337" s="314">
        <f>'To &amp; from Edu- trip % summary'!X342</f>
        <v>0</v>
      </c>
      <c r="AK337" s="260">
        <f t="shared" si="78"/>
        <v>0</v>
      </c>
      <c r="AL337" s="259">
        <f t="shared" si="79"/>
        <v>0</v>
      </c>
      <c r="AM337" s="312">
        <f>'To &amp; from Edu- trip % summary'!AA342</f>
        <v>0</v>
      </c>
      <c r="AN337" s="314">
        <f>'To &amp; from Edu- trip % summary'!AC342</f>
        <v>0</v>
      </c>
      <c r="AO337" s="260">
        <f t="shared" si="80"/>
        <v>0</v>
      </c>
      <c r="AP337" s="259">
        <f t="shared" si="81"/>
        <v>0</v>
      </c>
      <c r="AQ337" s="312">
        <f>'To &amp; from Edu- trip % summary'!AF342</f>
        <v>0</v>
      </c>
      <c r="AR337" s="314">
        <f>'To &amp; from Edu- trip % summary'!AH342</f>
        <v>0</v>
      </c>
      <c r="AS337" s="260">
        <f t="shared" si="82"/>
        <v>0</v>
      </c>
      <c r="AT337" s="259">
        <f t="shared" si="83"/>
        <v>0</v>
      </c>
      <c r="AU337" s="261"/>
      <c r="AV337" s="248"/>
      <c r="AW337" s="248"/>
      <c r="AX337" s="248"/>
      <c r="AY337" s="248"/>
    </row>
    <row r="338" spans="1:51" x14ac:dyDescent="0.2">
      <c r="A338" s="248"/>
      <c r="B338" s="248"/>
      <c r="C338" s="248"/>
      <c r="D338" s="248"/>
      <c r="E338" s="248"/>
      <c r="F338" s="248"/>
      <c r="G338" s="248"/>
      <c r="H338" s="248"/>
      <c r="I338" s="248"/>
      <c r="J338" s="248"/>
      <c r="K338" s="248"/>
      <c r="L338" s="248"/>
      <c r="M338" s="248"/>
      <c r="N338" s="248"/>
      <c r="O338" s="248"/>
      <c r="P338" s="248"/>
      <c r="Q338" s="296"/>
      <c r="R338" s="256">
        <f>'To &amp; from Edu- trip % summary'!B343</f>
        <v>0</v>
      </c>
      <c r="S338" s="313">
        <f>'To &amp; from Edu- trip % summary'!D343</f>
        <v>0</v>
      </c>
      <c r="T338" s="257">
        <f>'Non-survey input values'!$B$31</f>
        <v>175.56</v>
      </c>
      <c r="U338" s="258">
        <f t="shared" si="70"/>
        <v>0</v>
      </c>
      <c r="V338" s="259">
        <f t="shared" si="71"/>
        <v>0</v>
      </c>
      <c r="W338" s="312">
        <f>'To &amp; from Edu- trip % summary'!G343</f>
        <v>0</v>
      </c>
      <c r="X338" s="314">
        <f>'To &amp; from Edu- trip % summary'!I343</f>
        <v>0</v>
      </c>
      <c r="Y338" s="260">
        <f t="shared" si="72"/>
        <v>0</v>
      </c>
      <c r="Z338" s="259">
        <f t="shared" si="73"/>
        <v>0</v>
      </c>
      <c r="AA338" s="312">
        <f>'To &amp; from Edu- trip % summary'!L343</f>
        <v>0</v>
      </c>
      <c r="AB338" s="314">
        <f>'To &amp; from Edu- trip % summary'!N343</f>
        <v>0</v>
      </c>
      <c r="AC338" s="260">
        <f t="shared" si="74"/>
        <v>0</v>
      </c>
      <c r="AD338" s="259">
        <f t="shared" si="75"/>
        <v>0</v>
      </c>
      <c r="AE338" s="312">
        <f>'To &amp; from Edu- trip % summary'!Q343</f>
        <v>0</v>
      </c>
      <c r="AF338" s="314">
        <f>'To &amp; from Edu- trip % summary'!S343</f>
        <v>0</v>
      </c>
      <c r="AG338" s="260">
        <f t="shared" si="76"/>
        <v>0</v>
      </c>
      <c r="AH338" s="259">
        <f t="shared" si="77"/>
        <v>0</v>
      </c>
      <c r="AI338" s="312">
        <f>'To &amp; from Edu- trip % summary'!V343</f>
        <v>0</v>
      </c>
      <c r="AJ338" s="314">
        <f>'To &amp; from Edu- trip % summary'!X343</f>
        <v>0</v>
      </c>
      <c r="AK338" s="260">
        <f t="shared" si="78"/>
        <v>0</v>
      </c>
      <c r="AL338" s="259">
        <f t="shared" si="79"/>
        <v>0</v>
      </c>
      <c r="AM338" s="312">
        <f>'To &amp; from Edu- trip % summary'!AA343</f>
        <v>0</v>
      </c>
      <c r="AN338" s="314">
        <f>'To &amp; from Edu- trip % summary'!AC343</f>
        <v>0</v>
      </c>
      <c r="AO338" s="260">
        <f t="shared" si="80"/>
        <v>0</v>
      </c>
      <c r="AP338" s="259">
        <f t="shared" si="81"/>
        <v>0</v>
      </c>
      <c r="AQ338" s="312">
        <f>'To &amp; from Edu- trip % summary'!AF343</f>
        <v>0</v>
      </c>
      <c r="AR338" s="314">
        <f>'To &amp; from Edu- trip % summary'!AH343</f>
        <v>0</v>
      </c>
      <c r="AS338" s="260">
        <f t="shared" si="82"/>
        <v>0</v>
      </c>
      <c r="AT338" s="259">
        <f t="shared" si="83"/>
        <v>0</v>
      </c>
      <c r="AU338" s="261"/>
      <c r="AV338" s="248"/>
      <c r="AW338" s="248"/>
      <c r="AX338" s="248"/>
      <c r="AY338" s="248"/>
    </row>
    <row r="339" spans="1:51" x14ac:dyDescent="0.2">
      <c r="A339" s="248"/>
      <c r="B339" s="248"/>
      <c r="C339" s="248"/>
      <c r="D339" s="248"/>
      <c r="E339" s="248"/>
      <c r="F339" s="248"/>
      <c r="G339" s="248"/>
      <c r="H339" s="248"/>
      <c r="I339" s="248"/>
      <c r="J339" s="248"/>
      <c r="K339" s="248"/>
      <c r="L339" s="248"/>
      <c r="M339" s="248"/>
      <c r="N339" s="248"/>
      <c r="O339" s="248"/>
      <c r="P339" s="248"/>
      <c r="Q339" s="296"/>
      <c r="R339" s="256">
        <f>'To &amp; from Edu- trip % summary'!B344</f>
        <v>0</v>
      </c>
      <c r="S339" s="313">
        <f>'To &amp; from Edu- trip % summary'!D344</f>
        <v>0</v>
      </c>
      <c r="T339" s="257">
        <f>'Non-survey input values'!$B$31</f>
        <v>175.56</v>
      </c>
      <c r="U339" s="258">
        <f t="shared" si="70"/>
        <v>0</v>
      </c>
      <c r="V339" s="259">
        <f t="shared" si="71"/>
        <v>0</v>
      </c>
      <c r="W339" s="312">
        <f>'To &amp; from Edu- trip % summary'!G344</f>
        <v>0</v>
      </c>
      <c r="X339" s="314">
        <f>'To &amp; from Edu- trip % summary'!I344</f>
        <v>0</v>
      </c>
      <c r="Y339" s="260">
        <f t="shared" si="72"/>
        <v>0</v>
      </c>
      <c r="Z339" s="259">
        <f t="shared" si="73"/>
        <v>0</v>
      </c>
      <c r="AA339" s="312">
        <f>'To &amp; from Edu- trip % summary'!L344</f>
        <v>0</v>
      </c>
      <c r="AB339" s="314">
        <f>'To &amp; from Edu- trip % summary'!N344</f>
        <v>0</v>
      </c>
      <c r="AC339" s="260">
        <f t="shared" si="74"/>
        <v>0</v>
      </c>
      <c r="AD339" s="259">
        <f t="shared" si="75"/>
        <v>0</v>
      </c>
      <c r="AE339" s="312">
        <f>'To &amp; from Edu- trip % summary'!Q344</f>
        <v>0</v>
      </c>
      <c r="AF339" s="314">
        <f>'To &amp; from Edu- trip % summary'!S344</f>
        <v>0</v>
      </c>
      <c r="AG339" s="260">
        <f t="shared" si="76"/>
        <v>0</v>
      </c>
      <c r="AH339" s="259">
        <f t="shared" si="77"/>
        <v>0</v>
      </c>
      <c r="AI339" s="312">
        <f>'To &amp; from Edu- trip % summary'!V344</f>
        <v>0</v>
      </c>
      <c r="AJ339" s="314">
        <f>'To &amp; from Edu- trip % summary'!X344</f>
        <v>0</v>
      </c>
      <c r="AK339" s="260">
        <f t="shared" si="78"/>
        <v>0</v>
      </c>
      <c r="AL339" s="259">
        <f t="shared" si="79"/>
        <v>0</v>
      </c>
      <c r="AM339" s="312">
        <f>'To &amp; from Edu- trip % summary'!AA344</f>
        <v>0</v>
      </c>
      <c r="AN339" s="314">
        <f>'To &amp; from Edu- trip % summary'!AC344</f>
        <v>0</v>
      </c>
      <c r="AO339" s="260">
        <f t="shared" si="80"/>
        <v>0</v>
      </c>
      <c r="AP339" s="259">
        <f t="shared" si="81"/>
        <v>0</v>
      </c>
      <c r="AQ339" s="312">
        <f>'To &amp; from Edu- trip % summary'!AF344</f>
        <v>0</v>
      </c>
      <c r="AR339" s="314">
        <f>'To &amp; from Edu- trip % summary'!AH344</f>
        <v>0</v>
      </c>
      <c r="AS339" s="260">
        <f t="shared" si="82"/>
        <v>0</v>
      </c>
      <c r="AT339" s="259">
        <f t="shared" si="83"/>
        <v>0</v>
      </c>
      <c r="AU339" s="261"/>
      <c r="AV339" s="248"/>
      <c r="AW339" s="248"/>
      <c r="AX339" s="248"/>
      <c r="AY339" s="248"/>
    </row>
    <row r="340" spans="1:51" x14ac:dyDescent="0.2">
      <c r="A340" s="248"/>
      <c r="B340" s="248"/>
      <c r="C340" s="248"/>
      <c r="D340" s="248"/>
      <c r="E340" s="248"/>
      <c r="F340" s="248"/>
      <c r="G340" s="248"/>
      <c r="H340" s="248"/>
      <c r="I340" s="248"/>
      <c r="J340" s="248"/>
      <c r="K340" s="248"/>
      <c r="L340" s="248"/>
      <c r="M340" s="248"/>
      <c r="N340" s="248"/>
      <c r="O340" s="248"/>
      <c r="P340" s="248"/>
      <c r="Q340" s="296"/>
      <c r="R340" s="256">
        <f>'To &amp; from Edu- trip % summary'!B345</f>
        <v>0</v>
      </c>
      <c r="S340" s="313">
        <f>'To &amp; from Edu- trip % summary'!D345</f>
        <v>0</v>
      </c>
      <c r="T340" s="257">
        <f>'Non-survey input values'!$B$31</f>
        <v>175.56</v>
      </c>
      <c r="U340" s="258">
        <f t="shared" si="70"/>
        <v>0</v>
      </c>
      <c r="V340" s="259">
        <f t="shared" si="71"/>
        <v>0</v>
      </c>
      <c r="W340" s="312">
        <f>'To &amp; from Edu- trip % summary'!G345</f>
        <v>0</v>
      </c>
      <c r="X340" s="314">
        <f>'To &amp; from Edu- trip % summary'!I345</f>
        <v>0</v>
      </c>
      <c r="Y340" s="260">
        <f t="shared" si="72"/>
        <v>0</v>
      </c>
      <c r="Z340" s="259">
        <f t="shared" si="73"/>
        <v>0</v>
      </c>
      <c r="AA340" s="312">
        <f>'To &amp; from Edu- trip % summary'!L345</f>
        <v>0</v>
      </c>
      <c r="AB340" s="314">
        <f>'To &amp; from Edu- trip % summary'!N345</f>
        <v>0</v>
      </c>
      <c r="AC340" s="260">
        <f t="shared" si="74"/>
        <v>0</v>
      </c>
      <c r="AD340" s="259">
        <f t="shared" si="75"/>
        <v>0</v>
      </c>
      <c r="AE340" s="312">
        <f>'To &amp; from Edu- trip % summary'!Q345</f>
        <v>0</v>
      </c>
      <c r="AF340" s="314">
        <f>'To &amp; from Edu- trip % summary'!S345</f>
        <v>0</v>
      </c>
      <c r="AG340" s="260">
        <f t="shared" si="76"/>
        <v>0</v>
      </c>
      <c r="AH340" s="259">
        <f t="shared" si="77"/>
        <v>0</v>
      </c>
      <c r="AI340" s="312">
        <f>'To &amp; from Edu- trip % summary'!V345</f>
        <v>0</v>
      </c>
      <c r="AJ340" s="314">
        <f>'To &amp; from Edu- trip % summary'!X345</f>
        <v>0</v>
      </c>
      <c r="AK340" s="260">
        <f t="shared" si="78"/>
        <v>0</v>
      </c>
      <c r="AL340" s="259">
        <f t="shared" si="79"/>
        <v>0</v>
      </c>
      <c r="AM340" s="312">
        <f>'To &amp; from Edu- trip % summary'!AA345</f>
        <v>0</v>
      </c>
      <c r="AN340" s="314">
        <f>'To &amp; from Edu- trip % summary'!AC345</f>
        <v>0</v>
      </c>
      <c r="AO340" s="260">
        <f t="shared" si="80"/>
        <v>0</v>
      </c>
      <c r="AP340" s="259">
        <f t="shared" si="81"/>
        <v>0</v>
      </c>
      <c r="AQ340" s="312">
        <f>'To &amp; from Edu- trip % summary'!AF345</f>
        <v>0</v>
      </c>
      <c r="AR340" s="314">
        <f>'To &amp; from Edu- trip % summary'!AH345</f>
        <v>0</v>
      </c>
      <c r="AS340" s="260">
        <f t="shared" si="82"/>
        <v>0</v>
      </c>
      <c r="AT340" s="259">
        <f t="shared" si="83"/>
        <v>0</v>
      </c>
      <c r="AU340" s="261"/>
      <c r="AV340" s="248"/>
      <c r="AW340" s="248"/>
      <c r="AX340" s="248"/>
      <c r="AY340" s="248"/>
    </row>
    <row r="341" spans="1:51" x14ac:dyDescent="0.2">
      <c r="A341" s="248"/>
      <c r="B341" s="248"/>
      <c r="C341" s="248"/>
      <c r="D341" s="248"/>
      <c r="E341" s="248"/>
      <c r="F341" s="248"/>
      <c r="G341" s="248"/>
      <c r="H341" s="248"/>
      <c r="I341" s="248"/>
      <c r="J341" s="248"/>
      <c r="K341" s="248"/>
      <c r="L341" s="248"/>
      <c r="M341" s="248"/>
      <c r="N341" s="248"/>
      <c r="O341" s="248"/>
      <c r="P341" s="248"/>
      <c r="Q341" s="296"/>
      <c r="R341" s="256">
        <f>'To &amp; from Edu- trip % summary'!B346</f>
        <v>0</v>
      </c>
      <c r="S341" s="313">
        <f>'To &amp; from Edu- trip % summary'!D346</f>
        <v>0</v>
      </c>
      <c r="T341" s="257">
        <f>'Non-survey input values'!$B$31</f>
        <v>175.56</v>
      </c>
      <c r="U341" s="258">
        <f t="shared" si="70"/>
        <v>0</v>
      </c>
      <c r="V341" s="259">
        <f t="shared" si="71"/>
        <v>0</v>
      </c>
      <c r="W341" s="312">
        <f>'To &amp; from Edu- trip % summary'!G346</f>
        <v>0</v>
      </c>
      <c r="X341" s="314">
        <f>'To &amp; from Edu- trip % summary'!I346</f>
        <v>0</v>
      </c>
      <c r="Y341" s="260">
        <f t="shared" si="72"/>
        <v>0</v>
      </c>
      <c r="Z341" s="259">
        <f t="shared" si="73"/>
        <v>0</v>
      </c>
      <c r="AA341" s="312">
        <f>'To &amp; from Edu- trip % summary'!L346</f>
        <v>0</v>
      </c>
      <c r="AB341" s="314">
        <f>'To &amp; from Edu- trip % summary'!N346</f>
        <v>0</v>
      </c>
      <c r="AC341" s="260">
        <f t="shared" si="74"/>
        <v>0</v>
      </c>
      <c r="AD341" s="259">
        <f t="shared" si="75"/>
        <v>0</v>
      </c>
      <c r="AE341" s="312">
        <f>'To &amp; from Edu- trip % summary'!Q346</f>
        <v>0</v>
      </c>
      <c r="AF341" s="314">
        <f>'To &amp; from Edu- trip % summary'!S346</f>
        <v>0</v>
      </c>
      <c r="AG341" s="260">
        <f t="shared" si="76"/>
        <v>0</v>
      </c>
      <c r="AH341" s="259">
        <f t="shared" si="77"/>
        <v>0</v>
      </c>
      <c r="AI341" s="312">
        <f>'To &amp; from Edu- trip % summary'!V346</f>
        <v>0</v>
      </c>
      <c r="AJ341" s="314">
        <f>'To &amp; from Edu- trip % summary'!X346</f>
        <v>0</v>
      </c>
      <c r="AK341" s="260">
        <f t="shared" si="78"/>
        <v>0</v>
      </c>
      <c r="AL341" s="259">
        <f t="shared" si="79"/>
        <v>0</v>
      </c>
      <c r="AM341" s="312">
        <f>'To &amp; from Edu- trip % summary'!AA346</f>
        <v>0</v>
      </c>
      <c r="AN341" s="314">
        <f>'To &amp; from Edu- trip % summary'!AC346</f>
        <v>0</v>
      </c>
      <c r="AO341" s="260">
        <f t="shared" si="80"/>
        <v>0</v>
      </c>
      <c r="AP341" s="259">
        <f t="shared" si="81"/>
        <v>0</v>
      </c>
      <c r="AQ341" s="312">
        <f>'To &amp; from Edu- trip % summary'!AF346</f>
        <v>0</v>
      </c>
      <c r="AR341" s="314">
        <f>'To &amp; from Edu- trip % summary'!AH346</f>
        <v>0</v>
      </c>
      <c r="AS341" s="260">
        <f t="shared" si="82"/>
        <v>0</v>
      </c>
      <c r="AT341" s="259">
        <f t="shared" si="83"/>
        <v>0</v>
      </c>
      <c r="AU341" s="261"/>
      <c r="AV341" s="248"/>
      <c r="AW341" s="248"/>
      <c r="AX341" s="248"/>
      <c r="AY341" s="248"/>
    </row>
    <row r="342" spans="1:51" x14ac:dyDescent="0.2">
      <c r="A342" s="248"/>
      <c r="B342" s="248"/>
      <c r="C342" s="248"/>
      <c r="D342" s="248"/>
      <c r="E342" s="248"/>
      <c r="F342" s="248"/>
      <c r="G342" s="248"/>
      <c r="H342" s="248"/>
      <c r="I342" s="248"/>
      <c r="J342" s="248"/>
      <c r="K342" s="248"/>
      <c r="L342" s="248"/>
      <c r="M342" s="248"/>
      <c r="N342" s="248"/>
      <c r="O342" s="248"/>
      <c r="P342" s="248"/>
      <c r="Q342" s="296"/>
      <c r="R342" s="256">
        <f>'To &amp; from Edu- trip % summary'!B347</f>
        <v>0</v>
      </c>
      <c r="S342" s="313">
        <f>'To &amp; from Edu- trip % summary'!D347</f>
        <v>0</v>
      </c>
      <c r="T342" s="257">
        <f>'Non-survey input values'!$B$31</f>
        <v>175.56</v>
      </c>
      <c r="U342" s="258">
        <f t="shared" si="70"/>
        <v>0</v>
      </c>
      <c r="V342" s="259">
        <f t="shared" si="71"/>
        <v>0</v>
      </c>
      <c r="W342" s="312">
        <f>'To &amp; from Edu- trip % summary'!G347</f>
        <v>0</v>
      </c>
      <c r="X342" s="314">
        <f>'To &amp; from Edu- trip % summary'!I347</f>
        <v>0</v>
      </c>
      <c r="Y342" s="260">
        <f t="shared" si="72"/>
        <v>0</v>
      </c>
      <c r="Z342" s="259">
        <f t="shared" si="73"/>
        <v>0</v>
      </c>
      <c r="AA342" s="312">
        <f>'To &amp; from Edu- trip % summary'!L347</f>
        <v>0</v>
      </c>
      <c r="AB342" s="314">
        <f>'To &amp; from Edu- trip % summary'!N347</f>
        <v>0</v>
      </c>
      <c r="AC342" s="260">
        <f t="shared" si="74"/>
        <v>0</v>
      </c>
      <c r="AD342" s="259">
        <f t="shared" si="75"/>
        <v>0</v>
      </c>
      <c r="AE342" s="312">
        <f>'To &amp; from Edu- trip % summary'!Q347</f>
        <v>0</v>
      </c>
      <c r="AF342" s="314">
        <f>'To &amp; from Edu- trip % summary'!S347</f>
        <v>0</v>
      </c>
      <c r="AG342" s="260">
        <f t="shared" si="76"/>
        <v>0</v>
      </c>
      <c r="AH342" s="259">
        <f t="shared" si="77"/>
        <v>0</v>
      </c>
      <c r="AI342" s="312">
        <f>'To &amp; from Edu- trip % summary'!V347</f>
        <v>0</v>
      </c>
      <c r="AJ342" s="314">
        <f>'To &amp; from Edu- trip % summary'!X347</f>
        <v>0</v>
      </c>
      <c r="AK342" s="260">
        <f t="shared" si="78"/>
        <v>0</v>
      </c>
      <c r="AL342" s="259">
        <f t="shared" si="79"/>
        <v>0</v>
      </c>
      <c r="AM342" s="312">
        <f>'To &amp; from Edu- trip % summary'!AA347</f>
        <v>0</v>
      </c>
      <c r="AN342" s="314">
        <f>'To &amp; from Edu- trip % summary'!AC347</f>
        <v>0</v>
      </c>
      <c r="AO342" s="260">
        <f t="shared" si="80"/>
        <v>0</v>
      </c>
      <c r="AP342" s="259">
        <f t="shared" si="81"/>
        <v>0</v>
      </c>
      <c r="AQ342" s="312">
        <f>'To &amp; from Edu- trip % summary'!AF347</f>
        <v>0</v>
      </c>
      <c r="AR342" s="314">
        <f>'To &amp; from Edu- trip % summary'!AH347</f>
        <v>0</v>
      </c>
      <c r="AS342" s="260">
        <f t="shared" si="82"/>
        <v>0</v>
      </c>
      <c r="AT342" s="259">
        <f t="shared" si="83"/>
        <v>0</v>
      </c>
      <c r="AU342" s="261"/>
      <c r="AV342" s="248"/>
      <c r="AW342" s="248"/>
      <c r="AX342" s="248"/>
      <c r="AY342" s="248"/>
    </row>
    <row r="343" spans="1:51" x14ac:dyDescent="0.2">
      <c r="A343" s="248"/>
      <c r="B343" s="248"/>
      <c r="C343" s="248"/>
      <c r="D343" s="248"/>
      <c r="E343" s="248"/>
      <c r="F343" s="248"/>
      <c r="G343" s="248"/>
      <c r="H343" s="248"/>
      <c r="I343" s="248"/>
      <c r="J343" s="248"/>
      <c r="K343" s="248"/>
      <c r="L343" s="248"/>
      <c r="M343" s="248"/>
      <c r="N343" s="248"/>
      <c r="O343" s="248"/>
      <c r="P343" s="248"/>
      <c r="Q343" s="296"/>
      <c r="R343" s="256">
        <f>'To &amp; from Edu- trip % summary'!B348</f>
        <v>0</v>
      </c>
      <c r="S343" s="313">
        <f>'To &amp; from Edu- trip % summary'!D348</f>
        <v>0</v>
      </c>
      <c r="T343" s="257">
        <f>'Non-survey input values'!$B$31</f>
        <v>175.56</v>
      </c>
      <c r="U343" s="258">
        <f t="shared" si="70"/>
        <v>0</v>
      </c>
      <c r="V343" s="259">
        <f t="shared" si="71"/>
        <v>0</v>
      </c>
      <c r="W343" s="312">
        <f>'To &amp; from Edu- trip % summary'!G348</f>
        <v>0</v>
      </c>
      <c r="X343" s="314">
        <f>'To &amp; from Edu- trip % summary'!I348</f>
        <v>0</v>
      </c>
      <c r="Y343" s="260">
        <f t="shared" si="72"/>
        <v>0</v>
      </c>
      <c r="Z343" s="259">
        <f t="shared" si="73"/>
        <v>0</v>
      </c>
      <c r="AA343" s="312">
        <f>'To &amp; from Edu- trip % summary'!L348</f>
        <v>0</v>
      </c>
      <c r="AB343" s="314">
        <f>'To &amp; from Edu- trip % summary'!N348</f>
        <v>0</v>
      </c>
      <c r="AC343" s="260">
        <f t="shared" si="74"/>
        <v>0</v>
      </c>
      <c r="AD343" s="259">
        <f t="shared" si="75"/>
        <v>0</v>
      </c>
      <c r="AE343" s="312">
        <f>'To &amp; from Edu- trip % summary'!Q348</f>
        <v>0</v>
      </c>
      <c r="AF343" s="314">
        <f>'To &amp; from Edu- trip % summary'!S348</f>
        <v>0</v>
      </c>
      <c r="AG343" s="260">
        <f t="shared" si="76"/>
        <v>0</v>
      </c>
      <c r="AH343" s="259">
        <f t="shared" si="77"/>
        <v>0</v>
      </c>
      <c r="AI343" s="312">
        <f>'To &amp; from Edu- trip % summary'!V348</f>
        <v>0</v>
      </c>
      <c r="AJ343" s="314">
        <f>'To &amp; from Edu- trip % summary'!X348</f>
        <v>0</v>
      </c>
      <c r="AK343" s="260">
        <f t="shared" si="78"/>
        <v>0</v>
      </c>
      <c r="AL343" s="259">
        <f t="shared" si="79"/>
        <v>0</v>
      </c>
      <c r="AM343" s="312">
        <f>'To &amp; from Edu- trip % summary'!AA348</f>
        <v>0</v>
      </c>
      <c r="AN343" s="314">
        <f>'To &amp; from Edu- trip % summary'!AC348</f>
        <v>0</v>
      </c>
      <c r="AO343" s="260">
        <f t="shared" si="80"/>
        <v>0</v>
      </c>
      <c r="AP343" s="259">
        <f t="shared" si="81"/>
        <v>0</v>
      </c>
      <c r="AQ343" s="312">
        <f>'To &amp; from Edu- trip % summary'!AF348</f>
        <v>0</v>
      </c>
      <c r="AR343" s="314">
        <f>'To &amp; from Edu- trip % summary'!AH348</f>
        <v>0</v>
      </c>
      <c r="AS343" s="260">
        <f t="shared" si="82"/>
        <v>0</v>
      </c>
      <c r="AT343" s="259">
        <f t="shared" si="83"/>
        <v>0</v>
      </c>
      <c r="AU343" s="261"/>
      <c r="AV343" s="248"/>
      <c r="AW343" s="248"/>
      <c r="AX343" s="248"/>
      <c r="AY343" s="248"/>
    </row>
    <row r="344" spans="1:51" x14ac:dyDescent="0.2">
      <c r="A344" s="248"/>
      <c r="B344" s="248"/>
      <c r="C344" s="248"/>
      <c r="D344" s="248"/>
      <c r="E344" s="248"/>
      <c r="F344" s="248"/>
      <c r="G344" s="248"/>
      <c r="H344" s="248"/>
      <c r="I344" s="248"/>
      <c r="J344" s="248"/>
      <c r="K344" s="248"/>
      <c r="L344" s="248"/>
      <c r="M344" s="248"/>
      <c r="N344" s="248"/>
      <c r="O344" s="248"/>
      <c r="P344" s="248"/>
      <c r="Q344" s="296"/>
      <c r="R344" s="256">
        <f>'To &amp; from Edu- trip % summary'!B349</f>
        <v>0</v>
      </c>
      <c r="S344" s="313">
        <f>'To &amp; from Edu- trip % summary'!D349</f>
        <v>0</v>
      </c>
      <c r="T344" s="257">
        <f>'Non-survey input values'!$B$31</f>
        <v>175.56</v>
      </c>
      <c r="U344" s="258">
        <f t="shared" si="70"/>
        <v>0</v>
      </c>
      <c r="V344" s="259">
        <f t="shared" si="71"/>
        <v>0</v>
      </c>
      <c r="W344" s="312">
        <f>'To &amp; from Edu- trip % summary'!G349</f>
        <v>0</v>
      </c>
      <c r="X344" s="314">
        <f>'To &amp; from Edu- trip % summary'!I349</f>
        <v>0</v>
      </c>
      <c r="Y344" s="260">
        <f t="shared" si="72"/>
        <v>0</v>
      </c>
      <c r="Z344" s="259">
        <f t="shared" si="73"/>
        <v>0</v>
      </c>
      <c r="AA344" s="312">
        <f>'To &amp; from Edu- trip % summary'!L349</f>
        <v>0</v>
      </c>
      <c r="AB344" s="314">
        <f>'To &amp; from Edu- trip % summary'!N349</f>
        <v>0</v>
      </c>
      <c r="AC344" s="260">
        <f t="shared" si="74"/>
        <v>0</v>
      </c>
      <c r="AD344" s="259">
        <f t="shared" si="75"/>
        <v>0</v>
      </c>
      <c r="AE344" s="312">
        <f>'To &amp; from Edu- trip % summary'!Q349</f>
        <v>0</v>
      </c>
      <c r="AF344" s="314">
        <f>'To &amp; from Edu- trip % summary'!S349</f>
        <v>0</v>
      </c>
      <c r="AG344" s="260">
        <f t="shared" si="76"/>
        <v>0</v>
      </c>
      <c r="AH344" s="259">
        <f t="shared" si="77"/>
        <v>0</v>
      </c>
      <c r="AI344" s="312">
        <f>'To &amp; from Edu- trip % summary'!V349</f>
        <v>0</v>
      </c>
      <c r="AJ344" s="314">
        <f>'To &amp; from Edu- trip % summary'!X349</f>
        <v>0</v>
      </c>
      <c r="AK344" s="260">
        <f t="shared" si="78"/>
        <v>0</v>
      </c>
      <c r="AL344" s="259">
        <f t="shared" si="79"/>
        <v>0</v>
      </c>
      <c r="AM344" s="312">
        <f>'To &amp; from Edu- trip % summary'!AA349</f>
        <v>0</v>
      </c>
      <c r="AN344" s="314">
        <f>'To &amp; from Edu- trip % summary'!AC349</f>
        <v>0</v>
      </c>
      <c r="AO344" s="260">
        <f t="shared" si="80"/>
        <v>0</v>
      </c>
      <c r="AP344" s="259">
        <f t="shared" si="81"/>
        <v>0</v>
      </c>
      <c r="AQ344" s="312">
        <f>'To &amp; from Edu- trip % summary'!AF349</f>
        <v>0</v>
      </c>
      <c r="AR344" s="314">
        <f>'To &amp; from Edu- trip % summary'!AH349</f>
        <v>0</v>
      </c>
      <c r="AS344" s="260">
        <f t="shared" si="82"/>
        <v>0</v>
      </c>
      <c r="AT344" s="259">
        <f t="shared" si="83"/>
        <v>0</v>
      </c>
      <c r="AU344" s="261"/>
      <c r="AV344" s="248"/>
      <c r="AW344" s="248"/>
      <c r="AX344" s="248"/>
      <c r="AY344" s="248"/>
    </row>
    <row r="345" spans="1:51" x14ac:dyDescent="0.2">
      <c r="A345" s="248"/>
      <c r="B345" s="248"/>
      <c r="C345" s="248"/>
      <c r="D345" s="248"/>
      <c r="E345" s="248"/>
      <c r="F345" s="248"/>
      <c r="G345" s="248"/>
      <c r="H345" s="248"/>
      <c r="I345" s="248"/>
      <c r="J345" s="248"/>
      <c r="K345" s="248"/>
      <c r="L345" s="248"/>
      <c r="M345" s="248"/>
      <c r="N345" s="248"/>
      <c r="O345" s="248"/>
      <c r="P345" s="248"/>
      <c r="Q345" s="296"/>
      <c r="R345" s="256">
        <f>'To &amp; from Edu- trip % summary'!B350</f>
        <v>0</v>
      </c>
      <c r="S345" s="313">
        <f>'To &amp; from Edu- trip % summary'!D350</f>
        <v>0</v>
      </c>
      <c r="T345" s="257">
        <f>'Non-survey input values'!$B$31</f>
        <v>175.56</v>
      </c>
      <c r="U345" s="258">
        <f t="shared" si="70"/>
        <v>0</v>
      </c>
      <c r="V345" s="259">
        <f t="shared" si="71"/>
        <v>0</v>
      </c>
      <c r="W345" s="312">
        <f>'To &amp; from Edu- trip % summary'!G350</f>
        <v>0</v>
      </c>
      <c r="X345" s="314">
        <f>'To &amp; from Edu- trip % summary'!I350</f>
        <v>0</v>
      </c>
      <c r="Y345" s="260">
        <f t="shared" si="72"/>
        <v>0</v>
      </c>
      <c r="Z345" s="259">
        <f t="shared" si="73"/>
        <v>0</v>
      </c>
      <c r="AA345" s="312">
        <f>'To &amp; from Edu- trip % summary'!L350</f>
        <v>0</v>
      </c>
      <c r="AB345" s="314">
        <f>'To &amp; from Edu- trip % summary'!N350</f>
        <v>0</v>
      </c>
      <c r="AC345" s="260">
        <f t="shared" si="74"/>
        <v>0</v>
      </c>
      <c r="AD345" s="259">
        <f t="shared" si="75"/>
        <v>0</v>
      </c>
      <c r="AE345" s="312">
        <f>'To &amp; from Edu- trip % summary'!Q350</f>
        <v>0</v>
      </c>
      <c r="AF345" s="314">
        <f>'To &amp; from Edu- trip % summary'!S350</f>
        <v>0</v>
      </c>
      <c r="AG345" s="260">
        <f t="shared" si="76"/>
        <v>0</v>
      </c>
      <c r="AH345" s="259">
        <f t="shared" si="77"/>
        <v>0</v>
      </c>
      <c r="AI345" s="312">
        <f>'To &amp; from Edu- trip % summary'!V350</f>
        <v>0</v>
      </c>
      <c r="AJ345" s="314">
        <f>'To &amp; from Edu- trip % summary'!X350</f>
        <v>0</v>
      </c>
      <c r="AK345" s="260">
        <f t="shared" si="78"/>
        <v>0</v>
      </c>
      <c r="AL345" s="259">
        <f t="shared" si="79"/>
        <v>0</v>
      </c>
      <c r="AM345" s="312">
        <f>'To &amp; from Edu- trip % summary'!AA350</f>
        <v>0</v>
      </c>
      <c r="AN345" s="314">
        <f>'To &amp; from Edu- trip % summary'!AC350</f>
        <v>0</v>
      </c>
      <c r="AO345" s="260">
        <f t="shared" si="80"/>
        <v>0</v>
      </c>
      <c r="AP345" s="259">
        <f t="shared" si="81"/>
        <v>0</v>
      </c>
      <c r="AQ345" s="312">
        <f>'To &amp; from Edu- trip % summary'!AF350</f>
        <v>0</v>
      </c>
      <c r="AR345" s="314">
        <f>'To &amp; from Edu- trip % summary'!AH350</f>
        <v>0</v>
      </c>
      <c r="AS345" s="260">
        <f t="shared" si="82"/>
        <v>0</v>
      </c>
      <c r="AT345" s="259">
        <f t="shared" si="83"/>
        <v>0</v>
      </c>
      <c r="AU345" s="261"/>
      <c r="AV345" s="248"/>
      <c r="AW345" s="248"/>
      <c r="AX345" s="248"/>
      <c r="AY345" s="248"/>
    </row>
    <row r="346" spans="1:51" x14ac:dyDescent="0.2">
      <c r="A346" s="248"/>
      <c r="B346" s="248"/>
      <c r="C346" s="248"/>
      <c r="D346" s="248"/>
      <c r="E346" s="248"/>
      <c r="F346" s="248"/>
      <c r="G346" s="248"/>
      <c r="H346" s="248"/>
      <c r="I346" s="248"/>
      <c r="J346" s="248"/>
      <c r="K346" s="248"/>
      <c r="L346" s="248"/>
      <c r="M346" s="248"/>
      <c r="N346" s="248"/>
      <c r="O346" s="248"/>
      <c r="P346" s="248"/>
      <c r="Q346" s="296"/>
      <c r="R346" s="256">
        <f>'To &amp; from Edu- trip % summary'!B351</f>
        <v>0</v>
      </c>
      <c r="S346" s="313">
        <f>'To &amp; from Edu- trip % summary'!D351</f>
        <v>0</v>
      </c>
      <c r="T346" s="257">
        <f>'Non-survey input values'!$B$31</f>
        <v>175.56</v>
      </c>
      <c r="U346" s="258">
        <f t="shared" si="70"/>
        <v>0</v>
      </c>
      <c r="V346" s="259">
        <f t="shared" si="71"/>
        <v>0</v>
      </c>
      <c r="W346" s="312">
        <f>'To &amp; from Edu- trip % summary'!G351</f>
        <v>0</v>
      </c>
      <c r="X346" s="314">
        <f>'To &amp; from Edu- trip % summary'!I351</f>
        <v>0</v>
      </c>
      <c r="Y346" s="260">
        <f t="shared" si="72"/>
        <v>0</v>
      </c>
      <c r="Z346" s="259">
        <f t="shared" si="73"/>
        <v>0</v>
      </c>
      <c r="AA346" s="312">
        <f>'To &amp; from Edu- trip % summary'!L351</f>
        <v>0</v>
      </c>
      <c r="AB346" s="314">
        <f>'To &amp; from Edu- trip % summary'!N351</f>
        <v>0</v>
      </c>
      <c r="AC346" s="260">
        <f t="shared" si="74"/>
        <v>0</v>
      </c>
      <c r="AD346" s="259">
        <f t="shared" si="75"/>
        <v>0</v>
      </c>
      <c r="AE346" s="312">
        <f>'To &amp; from Edu- trip % summary'!Q351</f>
        <v>0</v>
      </c>
      <c r="AF346" s="314">
        <f>'To &amp; from Edu- trip % summary'!S351</f>
        <v>0</v>
      </c>
      <c r="AG346" s="260">
        <f t="shared" si="76"/>
        <v>0</v>
      </c>
      <c r="AH346" s="259">
        <f t="shared" si="77"/>
        <v>0</v>
      </c>
      <c r="AI346" s="312">
        <f>'To &amp; from Edu- trip % summary'!V351</f>
        <v>0</v>
      </c>
      <c r="AJ346" s="314">
        <f>'To &amp; from Edu- trip % summary'!X351</f>
        <v>0</v>
      </c>
      <c r="AK346" s="260">
        <f t="shared" si="78"/>
        <v>0</v>
      </c>
      <c r="AL346" s="259">
        <f t="shared" si="79"/>
        <v>0</v>
      </c>
      <c r="AM346" s="312">
        <f>'To &amp; from Edu- trip % summary'!AA351</f>
        <v>0</v>
      </c>
      <c r="AN346" s="314">
        <f>'To &amp; from Edu- trip % summary'!AC351</f>
        <v>0</v>
      </c>
      <c r="AO346" s="260">
        <f t="shared" si="80"/>
        <v>0</v>
      </c>
      <c r="AP346" s="259">
        <f t="shared" si="81"/>
        <v>0</v>
      </c>
      <c r="AQ346" s="312">
        <f>'To &amp; from Edu- trip % summary'!AF351</f>
        <v>0</v>
      </c>
      <c r="AR346" s="314">
        <f>'To &amp; from Edu- trip % summary'!AH351</f>
        <v>0</v>
      </c>
      <c r="AS346" s="260">
        <f t="shared" si="82"/>
        <v>0</v>
      </c>
      <c r="AT346" s="259">
        <f t="shared" si="83"/>
        <v>0</v>
      </c>
      <c r="AU346" s="261"/>
      <c r="AV346" s="248"/>
      <c r="AW346" s="248"/>
      <c r="AX346" s="248"/>
      <c r="AY346" s="248"/>
    </row>
    <row r="347" spans="1:51" x14ac:dyDescent="0.2">
      <c r="A347" s="248"/>
      <c r="B347" s="248"/>
      <c r="C347" s="248"/>
      <c r="D347" s="248"/>
      <c r="E347" s="248"/>
      <c r="F347" s="248"/>
      <c r="G347" s="248"/>
      <c r="H347" s="248"/>
      <c r="I347" s="248"/>
      <c r="J347" s="248"/>
      <c r="K347" s="248"/>
      <c r="L347" s="248"/>
      <c r="M347" s="248"/>
      <c r="N347" s="248"/>
      <c r="O347" s="248"/>
      <c r="P347" s="248"/>
      <c r="Q347" s="296"/>
      <c r="R347" s="256">
        <f>'To &amp; from Edu- trip % summary'!B352</f>
        <v>0</v>
      </c>
      <c r="S347" s="313">
        <f>'To &amp; from Edu- trip % summary'!D352</f>
        <v>0</v>
      </c>
      <c r="T347" s="257">
        <f>'Non-survey input values'!$B$31</f>
        <v>175.56</v>
      </c>
      <c r="U347" s="258">
        <f t="shared" si="70"/>
        <v>0</v>
      </c>
      <c r="V347" s="259">
        <f t="shared" si="71"/>
        <v>0</v>
      </c>
      <c r="W347" s="312">
        <f>'To &amp; from Edu- trip % summary'!G352</f>
        <v>0</v>
      </c>
      <c r="X347" s="314">
        <f>'To &amp; from Edu- trip % summary'!I352</f>
        <v>0</v>
      </c>
      <c r="Y347" s="260">
        <f t="shared" si="72"/>
        <v>0</v>
      </c>
      <c r="Z347" s="259">
        <f t="shared" si="73"/>
        <v>0</v>
      </c>
      <c r="AA347" s="312">
        <f>'To &amp; from Edu- trip % summary'!L352</f>
        <v>0</v>
      </c>
      <c r="AB347" s="314">
        <f>'To &amp; from Edu- trip % summary'!N352</f>
        <v>0</v>
      </c>
      <c r="AC347" s="260">
        <f t="shared" si="74"/>
        <v>0</v>
      </c>
      <c r="AD347" s="259">
        <f t="shared" si="75"/>
        <v>0</v>
      </c>
      <c r="AE347" s="312">
        <f>'To &amp; from Edu- trip % summary'!Q352</f>
        <v>0</v>
      </c>
      <c r="AF347" s="314">
        <f>'To &amp; from Edu- trip % summary'!S352</f>
        <v>0</v>
      </c>
      <c r="AG347" s="260">
        <f t="shared" si="76"/>
        <v>0</v>
      </c>
      <c r="AH347" s="259">
        <f t="shared" si="77"/>
        <v>0</v>
      </c>
      <c r="AI347" s="312">
        <f>'To &amp; from Edu- trip % summary'!V352</f>
        <v>0</v>
      </c>
      <c r="AJ347" s="314">
        <f>'To &amp; from Edu- trip % summary'!X352</f>
        <v>0</v>
      </c>
      <c r="AK347" s="260">
        <f t="shared" si="78"/>
        <v>0</v>
      </c>
      <c r="AL347" s="259">
        <f t="shared" si="79"/>
        <v>0</v>
      </c>
      <c r="AM347" s="312">
        <f>'To &amp; from Edu- trip % summary'!AA352</f>
        <v>0</v>
      </c>
      <c r="AN347" s="314">
        <f>'To &amp; from Edu- trip % summary'!AC352</f>
        <v>0</v>
      </c>
      <c r="AO347" s="260">
        <f t="shared" si="80"/>
        <v>0</v>
      </c>
      <c r="AP347" s="259">
        <f t="shared" si="81"/>
        <v>0</v>
      </c>
      <c r="AQ347" s="312">
        <f>'To &amp; from Edu- trip % summary'!AF352</f>
        <v>0</v>
      </c>
      <c r="AR347" s="314">
        <f>'To &amp; from Edu- trip % summary'!AH352</f>
        <v>0</v>
      </c>
      <c r="AS347" s="260">
        <f t="shared" si="82"/>
        <v>0</v>
      </c>
      <c r="AT347" s="259">
        <f t="shared" si="83"/>
        <v>0</v>
      </c>
      <c r="AU347" s="261"/>
      <c r="AV347" s="248"/>
      <c r="AW347" s="248"/>
      <c r="AX347" s="248"/>
      <c r="AY347" s="248"/>
    </row>
    <row r="348" spans="1:51" x14ac:dyDescent="0.2">
      <c r="A348" s="248"/>
      <c r="B348" s="248"/>
      <c r="C348" s="248"/>
      <c r="D348" s="248"/>
      <c r="E348" s="248"/>
      <c r="F348" s="248"/>
      <c r="G348" s="248"/>
      <c r="H348" s="248"/>
      <c r="I348" s="248"/>
      <c r="J348" s="248"/>
      <c r="K348" s="248"/>
      <c r="L348" s="248"/>
      <c r="M348" s="248"/>
      <c r="N348" s="248"/>
      <c r="O348" s="248"/>
      <c r="P348" s="248"/>
      <c r="Q348" s="296"/>
      <c r="R348" s="256">
        <f>'To &amp; from Edu- trip % summary'!B353</f>
        <v>0</v>
      </c>
      <c r="S348" s="313">
        <f>'To &amp; from Edu- trip % summary'!D353</f>
        <v>0</v>
      </c>
      <c r="T348" s="257">
        <f>'Non-survey input values'!$B$31</f>
        <v>175.56</v>
      </c>
      <c r="U348" s="258">
        <f t="shared" si="70"/>
        <v>0</v>
      </c>
      <c r="V348" s="259">
        <f t="shared" si="71"/>
        <v>0</v>
      </c>
      <c r="W348" s="312">
        <f>'To &amp; from Edu- trip % summary'!G353</f>
        <v>0</v>
      </c>
      <c r="X348" s="314">
        <f>'To &amp; from Edu- trip % summary'!I353</f>
        <v>0</v>
      </c>
      <c r="Y348" s="260">
        <f t="shared" si="72"/>
        <v>0</v>
      </c>
      <c r="Z348" s="259">
        <f t="shared" si="73"/>
        <v>0</v>
      </c>
      <c r="AA348" s="312">
        <f>'To &amp; from Edu- trip % summary'!L353</f>
        <v>0</v>
      </c>
      <c r="AB348" s="314">
        <f>'To &amp; from Edu- trip % summary'!N353</f>
        <v>0</v>
      </c>
      <c r="AC348" s="260">
        <f t="shared" si="74"/>
        <v>0</v>
      </c>
      <c r="AD348" s="259">
        <f t="shared" si="75"/>
        <v>0</v>
      </c>
      <c r="AE348" s="312">
        <f>'To &amp; from Edu- trip % summary'!Q353</f>
        <v>0</v>
      </c>
      <c r="AF348" s="314">
        <f>'To &amp; from Edu- trip % summary'!S353</f>
        <v>0</v>
      </c>
      <c r="AG348" s="260">
        <f t="shared" si="76"/>
        <v>0</v>
      </c>
      <c r="AH348" s="259">
        <f t="shared" si="77"/>
        <v>0</v>
      </c>
      <c r="AI348" s="312">
        <f>'To &amp; from Edu- trip % summary'!V353</f>
        <v>0</v>
      </c>
      <c r="AJ348" s="314">
        <f>'To &amp; from Edu- trip % summary'!X353</f>
        <v>0</v>
      </c>
      <c r="AK348" s="260">
        <f t="shared" si="78"/>
        <v>0</v>
      </c>
      <c r="AL348" s="259">
        <f t="shared" si="79"/>
        <v>0</v>
      </c>
      <c r="AM348" s="312">
        <f>'To &amp; from Edu- trip % summary'!AA353</f>
        <v>0</v>
      </c>
      <c r="AN348" s="314">
        <f>'To &amp; from Edu- trip % summary'!AC353</f>
        <v>0</v>
      </c>
      <c r="AO348" s="260">
        <f t="shared" si="80"/>
        <v>0</v>
      </c>
      <c r="AP348" s="259">
        <f t="shared" si="81"/>
        <v>0</v>
      </c>
      <c r="AQ348" s="312">
        <f>'To &amp; from Edu- trip % summary'!AF353</f>
        <v>0</v>
      </c>
      <c r="AR348" s="314">
        <f>'To &amp; from Edu- trip % summary'!AH353</f>
        <v>0</v>
      </c>
      <c r="AS348" s="260">
        <f t="shared" si="82"/>
        <v>0</v>
      </c>
      <c r="AT348" s="259">
        <f t="shared" si="83"/>
        <v>0</v>
      </c>
      <c r="AU348" s="261"/>
      <c r="AV348" s="248"/>
      <c r="AW348" s="248"/>
      <c r="AX348" s="248"/>
      <c r="AY348" s="248"/>
    </row>
    <row r="349" spans="1:51" x14ac:dyDescent="0.2">
      <c r="A349" s="248"/>
      <c r="B349" s="248"/>
      <c r="C349" s="248"/>
      <c r="D349" s="248"/>
      <c r="E349" s="248"/>
      <c r="F349" s="248"/>
      <c r="G349" s="248"/>
      <c r="H349" s="248"/>
      <c r="I349" s="248"/>
      <c r="J349" s="248"/>
      <c r="K349" s="248"/>
      <c r="L349" s="248"/>
      <c r="M349" s="248"/>
      <c r="N349" s="248"/>
      <c r="O349" s="248"/>
      <c r="P349" s="248"/>
      <c r="Q349" s="296"/>
      <c r="R349" s="256">
        <f>'To &amp; from Edu- trip % summary'!B354</f>
        <v>0</v>
      </c>
      <c r="S349" s="313">
        <f>'To &amp; from Edu- trip % summary'!D354</f>
        <v>0</v>
      </c>
      <c r="T349" s="257">
        <f>'Non-survey input values'!$B$31</f>
        <v>175.56</v>
      </c>
      <c r="U349" s="258">
        <f t="shared" si="70"/>
        <v>0</v>
      </c>
      <c r="V349" s="259">
        <f t="shared" si="71"/>
        <v>0</v>
      </c>
      <c r="W349" s="312">
        <f>'To &amp; from Edu- trip % summary'!G354</f>
        <v>0</v>
      </c>
      <c r="X349" s="314">
        <f>'To &amp; from Edu- trip % summary'!I354</f>
        <v>0</v>
      </c>
      <c r="Y349" s="260">
        <f t="shared" si="72"/>
        <v>0</v>
      </c>
      <c r="Z349" s="259">
        <f t="shared" si="73"/>
        <v>0</v>
      </c>
      <c r="AA349" s="312">
        <f>'To &amp; from Edu- trip % summary'!L354</f>
        <v>0</v>
      </c>
      <c r="AB349" s="314">
        <f>'To &amp; from Edu- trip % summary'!N354</f>
        <v>0</v>
      </c>
      <c r="AC349" s="260">
        <f t="shared" si="74"/>
        <v>0</v>
      </c>
      <c r="AD349" s="259">
        <f t="shared" si="75"/>
        <v>0</v>
      </c>
      <c r="AE349" s="312">
        <f>'To &amp; from Edu- trip % summary'!Q354</f>
        <v>0</v>
      </c>
      <c r="AF349" s="314">
        <f>'To &amp; from Edu- trip % summary'!S354</f>
        <v>0</v>
      </c>
      <c r="AG349" s="260">
        <f t="shared" si="76"/>
        <v>0</v>
      </c>
      <c r="AH349" s="259">
        <f t="shared" si="77"/>
        <v>0</v>
      </c>
      <c r="AI349" s="312">
        <f>'To &amp; from Edu- trip % summary'!V354</f>
        <v>0</v>
      </c>
      <c r="AJ349" s="314">
        <f>'To &amp; from Edu- trip % summary'!X354</f>
        <v>0</v>
      </c>
      <c r="AK349" s="260">
        <f t="shared" si="78"/>
        <v>0</v>
      </c>
      <c r="AL349" s="259">
        <f t="shared" si="79"/>
        <v>0</v>
      </c>
      <c r="AM349" s="312">
        <f>'To &amp; from Edu- trip % summary'!AA354</f>
        <v>0</v>
      </c>
      <c r="AN349" s="314">
        <f>'To &amp; from Edu- trip % summary'!AC354</f>
        <v>0</v>
      </c>
      <c r="AO349" s="260">
        <f t="shared" si="80"/>
        <v>0</v>
      </c>
      <c r="AP349" s="259">
        <f t="shared" si="81"/>
        <v>0</v>
      </c>
      <c r="AQ349" s="312">
        <f>'To &amp; from Edu- trip % summary'!AF354</f>
        <v>0</v>
      </c>
      <c r="AR349" s="314">
        <f>'To &amp; from Edu- trip % summary'!AH354</f>
        <v>0</v>
      </c>
      <c r="AS349" s="260">
        <f t="shared" si="82"/>
        <v>0</v>
      </c>
      <c r="AT349" s="259">
        <f t="shared" si="83"/>
        <v>0</v>
      </c>
      <c r="AU349" s="261"/>
      <c r="AV349" s="248"/>
      <c r="AW349" s="248"/>
      <c r="AX349" s="248"/>
      <c r="AY349" s="248"/>
    </row>
    <row r="350" spans="1:51" x14ac:dyDescent="0.2">
      <c r="A350" s="248"/>
      <c r="B350" s="248"/>
      <c r="C350" s="248"/>
      <c r="D350" s="248"/>
      <c r="E350" s="248"/>
      <c r="F350" s="248"/>
      <c r="G350" s="248"/>
      <c r="H350" s="248"/>
      <c r="I350" s="248"/>
      <c r="J350" s="248"/>
      <c r="K350" s="248"/>
      <c r="L350" s="248"/>
      <c r="M350" s="248"/>
      <c r="N350" s="248"/>
      <c r="O350" s="248"/>
      <c r="P350" s="248"/>
      <c r="Q350" s="296"/>
      <c r="R350" s="256">
        <f>'To &amp; from Edu- trip % summary'!B355</f>
        <v>0</v>
      </c>
      <c r="S350" s="313">
        <f>'To &amp; from Edu- trip % summary'!D355</f>
        <v>0</v>
      </c>
      <c r="T350" s="257">
        <f>'Non-survey input values'!$B$31</f>
        <v>175.56</v>
      </c>
      <c r="U350" s="258">
        <f t="shared" si="70"/>
        <v>0</v>
      </c>
      <c r="V350" s="259">
        <f t="shared" si="71"/>
        <v>0</v>
      </c>
      <c r="W350" s="312">
        <f>'To &amp; from Edu- trip % summary'!G355</f>
        <v>0</v>
      </c>
      <c r="X350" s="314">
        <f>'To &amp; from Edu- trip % summary'!I355</f>
        <v>0</v>
      </c>
      <c r="Y350" s="260">
        <f t="shared" si="72"/>
        <v>0</v>
      </c>
      <c r="Z350" s="259">
        <f t="shared" si="73"/>
        <v>0</v>
      </c>
      <c r="AA350" s="312">
        <f>'To &amp; from Edu- trip % summary'!L355</f>
        <v>0</v>
      </c>
      <c r="AB350" s="314">
        <f>'To &amp; from Edu- trip % summary'!N355</f>
        <v>0</v>
      </c>
      <c r="AC350" s="260">
        <f t="shared" si="74"/>
        <v>0</v>
      </c>
      <c r="AD350" s="259">
        <f t="shared" si="75"/>
        <v>0</v>
      </c>
      <c r="AE350" s="312">
        <f>'To &amp; from Edu- trip % summary'!Q355</f>
        <v>0</v>
      </c>
      <c r="AF350" s="314">
        <f>'To &amp; from Edu- trip % summary'!S355</f>
        <v>0</v>
      </c>
      <c r="AG350" s="260">
        <f t="shared" si="76"/>
        <v>0</v>
      </c>
      <c r="AH350" s="259">
        <f t="shared" si="77"/>
        <v>0</v>
      </c>
      <c r="AI350" s="312">
        <f>'To &amp; from Edu- trip % summary'!V355</f>
        <v>0</v>
      </c>
      <c r="AJ350" s="314">
        <f>'To &amp; from Edu- trip % summary'!X355</f>
        <v>0</v>
      </c>
      <c r="AK350" s="260">
        <f t="shared" si="78"/>
        <v>0</v>
      </c>
      <c r="AL350" s="259">
        <f t="shared" si="79"/>
        <v>0</v>
      </c>
      <c r="AM350" s="312">
        <f>'To &amp; from Edu- trip % summary'!AA355</f>
        <v>0</v>
      </c>
      <c r="AN350" s="314">
        <f>'To &amp; from Edu- trip % summary'!AC355</f>
        <v>0</v>
      </c>
      <c r="AO350" s="260">
        <f t="shared" si="80"/>
        <v>0</v>
      </c>
      <c r="AP350" s="259">
        <f t="shared" si="81"/>
        <v>0</v>
      </c>
      <c r="AQ350" s="312">
        <f>'To &amp; from Edu- trip % summary'!AF355</f>
        <v>0</v>
      </c>
      <c r="AR350" s="314">
        <f>'To &amp; from Edu- trip % summary'!AH355</f>
        <v>0</v>
      </c>
      <c r="AS350" s="260">
        <f t="shared" si="82"/>
        <v>0</v>
      </c>
      <c r="AT350" s="259">
        <f t="shared" si="83"/>
        <v>0</v>
      </c>
      <c r="AU350" s="261"/>
      <c r="AV350" s="248"/>
      <c r="AW350" s="248"/>
      <c r="AX350" s="248"/>
      <c r="AY350" s="248"/>
    </row>
    <row r="351" spans="1:51" x14ac:dyDescent="0.2">
      <c r="A351" s="248"/>
      <c r="B351" s="248"/>
      <c r="C351" s="248"/>
      <c r="D351" s="248"/>
      <c r="E351" s="248"/>
      <c r="F351" s="248"/>
      <c r="G351" s="248"/>
      <c r="H351" s="248"/>
      <c r="I351" s="248"/>
      <c r="J351" s="248"/>
      <c r="K351" s="248"/>
      <c r="L351" s="248"/>
      <c r="M351" s="248"/>
      <c r="N351" s="248"/>
      <c r="O351" s="248"/>
      <c r="P351" s="248"/>
      <c r="Q351" s="296"/>
      <c r="R351" s="256">
        <f>'To &amp; from Edu- trip % summary'!B356</f>
        <v>0</v>
      </c>
      <c r="S351" s="313">
        <f>'To &amp; from Edu- trip % summary'!D356</f>
        <v>0</v>
      </c>
      <c r="T351" s="257">
        <f>'Non-survey input values'!$B$31</f>
        <v>175.56</v>
      </c>
      <c r="U351" s="258">
        <f t="shared" si="70"/>
        <v>0</v>
      </c>
      <c r="V351" s="259">
        <f t="shared" si="71"/>
        <v>0</v>
      </c>
      <c r="W351" s="312">
        <f>'To &amp; from Edu- trip % summary'!G356</f>
        <v>0</v>
      </c>
      <c r="X351" s="314">
        <f>'To &amp; from Edu- trip % summary'!I356</f>
        <v>0</v>
      </c>
      <c r="Y351" s="260">
        <f t="shared" si="72"/>
        <v>0</v>
      </c>
      <c r="Z351" s="259">
        <f t="shared" si="73"/>
        <v>0</v>
      </c>
      <c r="AA351" s="312">
        <f>'To &amp; from Edu- trip % summary'!L356</f>
        <v>0</v>
      </c>
      <c r="AB351" s="314">
        <f>'To &amp; from Edu- trip % summary'!N356</f>
        <v>0</v>
      </c>
      <c r="AC351" s="260">
        <f t="shared" si="74"/>
        <v>0</v>
      </c>
      <c r="AD351" s="259">
        <f t="shared" si="75"/>
        <v>0</v>
      </c>
      <c r="AE351" s="312">
        <f>'To &amp; from Edu- trip % summary'!Q356</f>
        <v>0</v>
      </c>
      <c r="AF351" s="314">
        <f>'To &amp; from Edu- trip % summary'!S356</f>
        <v>0</v>
      </c>
      <c r="AG351" s="260">
        <f t="shared" si="76"/>
        <v>0</v>
      </c>
      <c r="AH351" s="259">
        <f t="shared" si="77"/>
        <v>0</v>
      </c>
      <c r="AI351" s="312">
        <f>'To &amp; from Edu- trip % summary'!V356</f>
        <v>0</v>
      </c>
      <c r="AJ351" s="314">
        <f>'To &amp; from Edu- trip % summary'!X356</f>
        <v>0</v>
      </c>
      <c r="AK351" s="260">
        <f t="shared" si="78"/>
        <v>0</v>
      </c>
      <c r="AL351" s="259">
        <f t="shared" si="79"/>
        <v>0</v>
      </c>
      <c r="AM351" s="312">
        <f>'To &amp; from Edu- trip % summary'!AA356</f>
        <v>0</v>
      </c>
      <c r="AN351" s="314">
        <f>'To &amp; from Edu- trip % summary'!AC356</f>
        <v>0</v>
      </c>
      <c r="AO351" s="260">
        <f t="shared" si="80"/>
        <v>0</v>
      </c>
      <c r="AP351" s="259">
        <f t="shared" si="81"/>
        <v>0</v>
      </c>
      <c r="AQ351" s="312">
        <f>'To &amp; from Edu- trip % summary'!AF356</f>
        <v>0</v>
      </c>
      <c r="AR351" s="314">
        <f>'To &amp; from Edu- trip % summary'!AH356</f>
        <v>0</v>
      </c>
      <c r="AS351" s="260">
        <f t="shared" si="82"/>
        <v>0</v>
      </c>
      <c r="AT351" s="259">
        <f t="shared" si="83"/>
        <v>0</v>
      </c>
      <c r="AU351" s="261"/>
      <c r="AV351" s="248"/>
      <c r="AW351" s="248"/>
      <c r="AX351" s="248"/>
      <c r="AY351" s="248"/>
    </row>
    <row r="352" spans="1:51" x14ac:dyDescent="0.2">
      <c r="A352" s="248"/>
      <c r="B352" s="248"/>
      <c r="C352" s="248"/>
      <c r="D352" s="248"/>
      <c r="E352" s="248"/>
      <c r="F352" s="248"/>
      <c r="G352" s="248"/>
      <c r="H352" s="248"/>
      <c r="I352" s="248"/>
      <c r="J352" s="248"/>
      <c r="K352" s="248"/>
      <c r="L352" s="248"/>
      <c r="M352" s="248"/>
      <c r="N352" s="248"/>
      <c r="O352" s="248"/>
      <c r="P352" s="248"/>
      <c r="Q352" s="296"/>
      <c r="R352" s="256">
        <f>'To &amp; from Edu- trip % summary'!B357</f>
        <v>0</v>
      </c>
      <c r="S352" s="313">
        <f>'To &amp; from Edu- trip % summary'!D357</f>
        <v>0</v>
      </c>
      <c r="T352" s="257">
        <f>'Non-survey input values'!$B$31</f>
        <v>175.56</v>
      </c>
      <c r="U352" s="258">
        <f t="shared" si="70"/>
        <v>0</v>
      </c>
      <c r="V352" s="259">
        <f t="shared" si="71"/>
        <v>0</v>
      </c>
      <c r="W352" s="312">
        <f>'To &amp; from Edu- trip % summary'!G357</f>
        <v>0</v>
      </c>
      <c r="X352" s="314">
        <f>'To &amp; from Edu- trip % summary'!I357</f>
        <v>0</v>
      </c>
      <c r="Y352" s="260">
        <f t="shared" si="72"/>
        <v>0</v>
      </c>
      <c r="Z352" s="259">
        <f t="shared" si="73"/>
        <v>0</v>
      </c>
      <c r="AA352" s="312">
        <f>'To &amp; from Edu- trip % summary'!L357</f>
        <v>0</v>
      </c>
      <c r="AB352" s="314">
        <f>'To &amp; from Edu- trip % summary'!N357</f>
        <v>0</v>
      </c>
      <c r="AC352" s="260">
        <f t="shared" si="74"/>
        <v>0</v>
      </c>
      <c r="AD352" s="259">
        <f t="shared" si="75"/>
        <v>0</v>
      </c>
      <c r="AE352" s="312">
        <f>'To &amp; from Edu- trip % summary'!Q357</f>
        <v>0</v>
      </c>
      <c r="AF352" s="314">
        <f>'To &amp; from Edu- trip % summary'!S357</f>
        <v>0</v>
      </c>
      <c r="AG352" s="260">
        <f t="shared" si="76"/>
        <v>0</v>
      </c>
      <c r="AH352" s="259">
        <f t="shared" si="77"/>
        <v>0</v>
      </c>
      <c r="AI352" s="312">
        <f>'To &amp; from Edu- trip % summary'!V357</f>
        <v>0</v>
      </c>
      <c r="AJ352" s="314">
        <f>'To &amp; from Edu- trip % summary'!X357</f>
        <v>0</v>
      </c>
      <c r="AK352" s="260">
        <f t="shared" si="78"/>
        <v>0</v>
      </c>
      <c r="AL352" s="259">
        <f t="shared" si="79"/>
        <v>0</v>
      </c>
      <c r="AM352" s="312">
        <f>'To &amp; from Edu- trip % summary'!AA357</f>
        <v>0</v>
      </c>
      <c r="AN352" s="314">
        <f>'To &amp; from Edu- trip % summary'!AC357</f>
        <v>0</v>
      </c>
      <c r="AO352" s="260">
        <f t="shared" si="80"/>
        <v>0</v>
      </c>
      <c r="AP352" s="259">
        <f t="shared" si="81"/>
        <v>0</v>
      </c>
      <c r="AQ352" s="312">
        <f>'To &amp; from Edu- trip % summary'!AF357</f>
        <v>0</v>
      </c>
      <c r="AR352" s="314">
        <f>'To &amp; from Edu- trip % summary'!AH357</f>
        <v>0</v>
      </c>
      <c r="AS352" s="260">
        <f t="shared" si="82"/>
        <v>0</v>
      </c>
      <c r="AT352" s="259">
        <f t="shared" si="83"/>
        <v>0</v>
      </c>
      <c r="AU352" s="261"/>
      <c r="AV352" s="248"/>
      <c r="AW352" s="248"/>
      <c r="AX352" s="248"/>
      <c r="AY352" s="248"/>
    </row>
    <row r="353" spans="1:51" x14ac:dyDescent="0.2">
      <c r="A353" s="248"/>
      <c r="B353" s="248"/>
      <c r="C353" s="248"/>
      <c r="D353" s="248"/>
      <c r="E353" s="248"/>
      <c r="F353" s="248"/>
      <c r="G353" s="248"/>
      <c r="H353" s="248"/>
      <c r="I353" s="248"/>
      <c r="J353" s="248"/>
      <c r="K353" s="248"/>
      <c r="L353" s="248"/>
      <c r="M353" s="248"/>
      <c r="N353" s="248"/>
      <c r="O353" s="248"/>
      <c r="P353" s="248"/>
      <c r="Q353" s="296"/>
      <c r="R353" s="256">
        <f>'To &amp; from Edu- trip % summary'!B358</f>
        <v>0</v>
      </c>
      <c r="S353" s="313">
        <f>'To &amp; from Edu- trip % summary'!D358</f>
        <v>0</v>
      </c>
      <c r="T353" s="257">
        <f>'Non-survey input values'!$B$31</f>
        <v>175.56</v>
      </c>
      <c r="U353" s="258">
        <f t="shared" si="70"/>
        <v>0</v>
      </c>
      <c r="V353" s="259">
        <f t="shared" si="71"/>
        <v>0</v>
      </c>
      <c r="W353" s="312">
        <f>'To &amp; from Edu- trip % summary'!G358</f>
        <v>0</v>
      </c>
      <c r="X353" s="314">
        <f>'To &amp; from Edu- trip % summary'!I358</f>
        <v>0</v>
      </c>
      <c r="Y353" s="260">
        <f t="shared" si="72"/>
        <v>0</v>
      </c>
      <c r="Z353" s="259">
        <f t="shared" si="73"/>
        <v>0</v>
      </c>
      <c r="AA353" s="312">
        <f>'To &amp; from Edu- trip % summary'!L358</f>
        <v>0</v>
      </c>
      <c r="AB353" s="314">
        <f>'To &amp; from Edu- trip % summary'!N358</f>
        <v>0</v>
      </c>
      <c r="AC353" s="260">
        <f t="shared" si="74"/>
        <v>0</v>
      </c>
      <c r="AD353" s="259">
        <f t="shared" si="75"/>
        <v>0</v>
      </c>
      <c r="AE353" s="312">
        <f>'To &amp; from Edu- trip % summary'!Q358</f>
        <v>0</v>
      </c>
      <c r="AF353" s="314">
        <f>'To &amp; from Edu- trip % summary'!S358</f>
        <v>0</v>
      </c>
      <c r="AG353" s="260">
        <f t="shared" si="76"/>
        <v>0</v>
      </c>
      <c r="AH353" s="259">
        <f t="shared" si="77"/>
        <v>0</v>
      </c>
      <c r="AI353" s="312">
        <f>'To &amp; from Edu- trip % summary'!V358</f>
        <v>0</v>
      </c>
      <c r="AJ353" s="314">
        <f>'To &amp; from Edu- trip % summary'!X358</f>
        <v>0</v>
      </c>
      <c r="AK353" s="260">
        <f t="shared" si="78"/>
        <v>0</v>
      </c>
      <c r="AL353" s="259">
        <f t="shared" si="79"/>
        <v>0</v>
      </c>
      <c r="AM353" s="312">
        <f>'To &amp; from Edu- trip % summary'!AA358</f>
        <v>0</v>
      </c>
      <c r="AN353" s="314">
        <f>'To &amp; from Edu- trip % summary'!AC358</f>
        <v>0</v>
      </c>
      <c r="AO353" s="260">
        <f t="shared" si="80"/>
        <v>0</v>
      </c>
      <c r="AP353" s="259">
        <f t="shared" si="81"/>
        <v>0</v>
      </c>
      <c r="AQ353" s="312">
        <f>'To &amp; from Edu- trip % summary'!AF358</f>
        <v>0</v>
      </c>
      <c r="AR353" s="314">
        <f>'To &amp; from Edu- trip % summary'!AH358</f>
        <v>0</v>
      </c>
      <c r="AS353" s="260">
        <f t="shared" si="82"/>
        <v>0</v>
      </c>
      <c r="AT353" s="259">
        <f t="shared" si="83"/>
        <v>0</v>
      </c>
      <c r="AU353" s="261"/>
      <c r="AV353" s="248"/>
      <c r="AW353" s="248"/>
      <c r="AX353" s="248"/>
      <c r="AY353" s="248"/>
    </row>
    <row r="354" spans="1:51" x14ac:dyDescent="0.2">
      <c r="A354" s="248"/>
      <c r="B354" s="248"/>
      <c r="C354" s="248"/>
      <c r="D354" s="248"/>
      <c r="E354" s="248"/>
      <c r="F354" s="248"/>
      <c r="G354" s="248"/>
      <c r="H354" s="248"/>
      <c r="I354" s="248"/>
      <c r="J354" s="248"/>
      <c r="K354" s="248"/>
      <c r="L354" s="248"/>
      <c r="M354" s="248"/>
      <c r="N354" s="248"/>
      <c r="O354" s="248"/>
      <c r="P354" s="248"/>
      <c r="Q354" s="296"/>
      <c r="R354" s="256">
        <f>'To &amp; from Edu- trip % summary'!B359</f>
        <v>0</v>
      </c>
      <c r="S354" s="313">
        <f>'To &amp; from Edu- trip % summary'!D359</f>
        <v>0</v>
      </c>
      <c r="T354" s="257">
        <f>'Non-survey input values'!$B$31</f>
        <v>175.56</v>
      </c>
      <c r="U354" s="258">
        <f t="shared" si="70"/>
        <v>0</v>
      </c>
      <c r="V354" s="259">
        <f t="shared" si="71"/>
        <v>0</v>
      </c>
      <c r="W354" s="312">
        <f>'To &amp; from Edu- trip % summary'!G359</f>
        <v>0</v>
      </c>
      <c r="X354" s="314">
        <f>'To &amp; from Edu- trip % summary'!I359</f>
        <v>0</v>
      </c>
      <c r="Y354" s="260">
        <f t="shared" si="72"/>
        <v>0</v>
      </c>
      <c r="Z354" s="259">
        <f t="shared" si="73"/>
        <v>0</v>
      </c>
      <c r="AA354" s="312">
        <f>'To &amp; from Edu- trip % summary'!L359</f>
        <v>0</v>
      </c>
      <c r="AB354" s="314">
        <f>'To &amp; from Edu- trip % summary'!N359</f>
        <v>0</v>
      </c>
      <c r="AC354" s="260">
        <f t="shared" si="74"/>
        <v>0</v>
      </c>
      <c r="AD354" s="259">
        <f t="shared" si="75"/>
        <v>0</v>
      </c>
      <c r="AE354" s="312">
        <f>'To &amp; from Edu- trip % summary'!Q359</f>
        <v>0</v>
      </c>
      <c r="AF354" s="314">
        <f>'To &amp; from Edu- trip % summary'!S359</f>
        <v>0</v>
      </c>
      <c r="AG354" s="260">
        <f t="shared" si="76"/>
        <v>0</v>
      </c>
      <c r="AH354" s="259">
        <f t="shared" si="77"/>
        <v>0</v>
      </c>
      <c r="AI354" s="312">
        <f>'To &amp; from Edu- trip % summary'!V359</f>
        <v>0</v>
      </c>
      <c r="AJ354" s="314">
        <f>'To &amp; from Edu- trip % summary'!X359</f>
        <v>0</v>
      </c>
      <c r="AK354" s="260">
        <f t="shared" si="78"/>
        <v>0</v>
      </c>
      <c r="AL354" s="259">
        <f t="shared" si="79"/>
        <v>0</v>
      </c>
      <c r="AM354" s="312">
        <f>'To &amp; from Edu- trip % summary'!AA359</f>
        <v>0</v>
      </c>
      <c r="AN354" s="314">
        <f>'To &amp; from Edu- trip % summary'!AC359</f>
        <v>0</v>
      </c>
      <c r="AO354" s="260">
        <f t="shared" si="80"/>
        <v>0</v>
      </c>
      <c r="AP354" s="259">
        <f t="shared" si="81"/>
        <v>0</v>
      </c>
      <c r="AQ354" s="312">
        <f>'To &amp; from Edu- trip % summary'!AF359</f>
        <v>0</v>
      </c>
      <c r="AR354" s="314">
        <f>'To &amp; from Edu- trip % summary'!AH359</f>
        <v>0</v>
      </c>
      <c r="AS354" s="260">
        <f t="shared" si="82"/>
        <v>0</v>
      </c>
      <c r="AT354" s="259">
        <f t="shared" si="83"/>
        <v>0</v>
      </c>
      <c r="AU354" s="261"/>
      <c r="AV354" s="248"/>
      <c r="AW354" s="248"/>
      <c r="AX354" s="248"/>
      <c r="AY354" s="248"/>
    </row>
    <row r="355" spans="1:51" x14ac:dyDescent="0.2">
      <c r="A355" s="248"/>
      <c r="B355" s="248"/>
      <c r="C355" s="248"/>
      <c r="D355" s="248"/>
      <c r="E355" s="248"/>
      <c r="F355" s="248"/>
      <c r="G355" s="248"/>
      <c r="H355" s="248"/>
      <c r="I355" s="248"/>
      <c r="J355" s="248"/>
      <c r="K355" s="248"/>
      <c r="L355" s="248"/>
      <c r="M355" s="248"/>
      <c r="N355" s="248"/>
      <c r="O355" s="248"/>
      <c r="P355" s="248"/>
      <c r="Q355" s="296"/>
      <c r="R355" s="256">
        <f>'To &amp; from Edu- trip % summary'!B360</f>
        <v>0</v>
      </c>
      <c r="S355" s="313">
        <f>'To &amp; from Edu- trip % summary'!D360</f>
        <v>0</v>
      </c>
      <c r="T355" s="257">
        <f>'Non-survey input values'!$B$31</f>
        <v>175.56</v>
      </c>
      <c r="U355" s="258">
        <f t="shared" si="70"/>
        <v>0</v>
      </c>
      <c r="V355" s="259">
        <f t="shared" si="71"/>
        <v>0</v>
      </c>
      <c r="W355" s="312">
        <f>'To &amp; from Edu- trip % summary'!G360</f>
        <v>0</v>
      </c>
      <c r="X355" s="314">
        <f>'To &amp; from Edu- trip % summary'!I360</f>
        <v>0</v>
      </c>
      <c r="Y355" s="260">
        <f t="shared" si="72"/>
        <v>0</v>
      </c>
      <c r="Z355" s="259">
        <f t="shared" si="73"/>
        <v>0</v>
      </c>
      <c r="AA355" s="312">
        <f>'To &amp; from Edu- trip % summary'!L360</f>
        <v>0</v>
      </c>
      <c r="AB355" s="314">
        <f>'To &amp; from Edu- trip % summary'!N360</f>
        <v>0</v>
      </c>
      <c r="AC355" s="260">
        <f t="shared" si="74"/>
        <v>0</v>
      </c>
      <c r="AD355" s="259">
        <f t="shared" si="75"/>
        <v>0</v>
      </c>
      <c r="AE355" s="312">
        <f>'To &amp; from Edu- trip % summary'!Q360</f>
        <v>0</v>
      </c>
      <c r="AF355" s="314">
        <f>'To &amp; from Edu- trip % summary'!S360</f>
        <v>0</v>
      </c>
      <c r="AG355" s="260">
        <f t="shared" si="76"/>
        <v>0</v>
      </c>
      <c r="AH355" s="259">
        <f t="shared" si="77"/>
        <v>0</v>
      </c>
      <c r="AI355" s="312">
        <f>'To &amp; from Edu- trip % summary'!V360</f>
        <v>0</v>
      </c>
      <c r="AJ355" s="314">
        <f>'To &amp; from Edu- trip % summary'!X360</f>
        <v>0</v>
      </c>
      <c r="AK355" s="260">
        <f t="shared" si="78"/>
        <v>0</v>
      </c>
      <c r="AL355" s="259">
        <f t="shared" si="79"/>
        <v>0</v>
      </c>
      <c r="AM355" s="312">
        <f>'To &amp; from Edu- trip % summary'!AA360</f>
        <v>0</v>
      </c>
      <c r="AN355" s="314">
        <f>'To &amp; from Edu- trip % summary'!AC360</f>
        <v>0</v>
      </c>
      <c r="AO355" s="260">
        <f t="shared" si="80"/>
        <v>0</v>
      </c>
      <c r="AP355" s="259">
        <f t="shared" si="81"/>
        <v>0</v>
      </c>
      <c r="AQ355" s="312">
        <f>'To &amp; from Edu- trip % summary'!AF360</f>
        <v>0</v>
      </c>
      <c r="AR355" s="314">
        <f>'To &amp; from Edu- trip % summary'!AH360</f>
        <v>0</v>
      </c>
      <c r="AS355" s="260">
        <f t="shared" si="82"/>
        <v>0</v>
      </c>
      <c r="AT355" s="259">
        <f t="shared" si="83"/>
        <v>0</v>
      </c>
      <c r="AU355" s="261"/>
      <c r="AV355" s="248"/>
      <c r="AW355" s="248"/>
      <c r="AX355" s="248"/>
      <c r="AY355" s="248"/>
    </row>
    <row r="356" spans="1:51" x14ac:dyDescent="0.2">
      <c r="A356" s="248"/>
      <c r="B356" s="248"/>
      <c r="C356" s="248"/>
      <c r="D356" s="248"/>
      <c r="E356" s="248"/>
      <c r="F356" s="248"/>
      <c r="G356" s="248"/>
      <c r="H356" s="248"/>
      <c r="I356" s="248"/>
      <c r="J356" s="248"/>
      <c r="K356" s="248"/>
      <c r="L356" s="248"/>
      <c r="M356" s="248"/>
      <c r="N356" s="248"/>
      <c r="O356" s="248"/>
      <c r="P356" s="248"/>
      <c r="Q356" s="296"/>
      <c r="R356" s="256">
        <f>'To &amp; from Edu- trip % summary'!B361</f>
        <v>0</v>
      </c>
      <c r="S356" s="313">
        <f>'To &amp; from Edu- trip % summary'!D361</f>
        <v>0</v>
      </c>
      <c r="T356" s="257">
        <f>'Non-survey input values'!$B$31</f>
        <v>175.56</v>
      </c>
      <c r="U356" s="258">
        <f t="shared" si="70"/>
        <v>0</v>
      </c>
      <c r="V356" s="259">
        <f t="shared" si="71"/>
        <v>0</v>
      </c>
      <c r="W356" s="312">
        <f>'To &amp; from Edu- trip % summary'!G361</f>
        <v>0</v>
      </c>
      <c r="X356" s="314">
        <f>'To &amp; from Edu- trip % summary'!I361</f>
        <v>0</v>
      </c>
      <c r="Y356" s="260">
        <f t="shared" si="72"/>
        <v>0</v>
      </c>
      <c r="Z356" s="259">
        <f t="shared" si="73"/>
        <v>0</v>
      </c>
      <c r="AA356" s="312">
        <f>'To &amp; from Edu- trip % summary'!L361</f>
        <v>0</v>
      </c>
      <c r="AB356" s="314">
        <f>'To &amp; from Edu- trip % summary'!N361</f>
        <v>0</v>
      </c>
      <c r="AC356" s="260">
        <f t="shared" si="74"/>
        <v>0</v>
      </c>
      <c r="AD356" s="259">
        <f t="shared" si="75"/>
        <v>0</v>
      </c>
      <c r="AE356" s="312">
        <f>'To &amp; from Edu- trip % summary'!Q361</f>
        <v>0</v>
      </c>
      <c r="AF356" s="314">
        <f>'To &amp; from Edu- trip % summary'!S361</f>
        <v>0</v>
      </c>
      <c r="AG356" s="260">
        <f t="shared" si="76"/>
        <v>0</v>
      </c>
      <c r="AH356" s="259">
        <f t="shared" si="77"/>
        <v>0</v>
      </c>
      <c r="AI356" s="312">
        <f>'To &amp; from Edu- trip % summary'!V361</f>
        <v>0</v>
      </c>
      <c r="AJ356" s="314">
        <f>'To &amp; from Edu- trip % summary'!X361</f>
        <v>0</v>
      </c>
      <c r="AK356" s="260">
        <f t="shared" si="78"/>
        <v>0</v>
      </c>
      <c r="AL356" s="259">
        <f t="shared" si="79"/>
        <v>0</v>
      </c>
      <c r="AM356" s="312">
        <f>'To &amp; from Edu- trip % summary'!AA361</f>
        <v>0</v>
      </c>
      <c r="AN356" s="314">
        <f>'To &amp; from Edu- trip % summary'!AC361</f>
        <v>0</v>
      </c>
      <c r="AO356" s="260">
        <f t="shared" si="80"/>
        <v>0</v>
      </c>
      <c r="AP356" s="259">
        <f t="shared" si="81"/>
        <v>0</v>
      </c>
      <c r="AQ356" s="312">
        <f>'To &amp; from Edu- trip % summary'!AF361</f>
        <v>0</v>
      </c>
      <c r="AR356" s="314">
        <f>'To &amp; from Edu- trip % summary'!AH361</f>
        <v>0</v>
      </c>
      <c r="AS356" s="260">
        <f t="shared" si="82"/>
        <v>0</v>
      </c>
      <c r="AT356" s="259">
        <f t="shared" si="83"/>
        <v>0</v>
      </c>
      <c r="AU356" s="261"/>
      <c r="AV356" s="248"/>
      <c r="AW356" s="248"/>
      <c r="AX356" s="248"/>
      <c r="AY356" s="248"/>
    </row>
    <row r="357" spans="1:51" x14ac:dyDescent="0.2">
      <c r="A357" s="248"/>
      <c r="B357" s="248"/>
      <c r="C357" s="248"/>
      <c r="D357" s="248"/>
      <c r="E357" s="248"/>
      <c r="F357" s="248"/>
      <c r="G357" s="248"/>
      <c r="H357" s="248"/>
      <c r="I357" s="248"/>
      <c r="J357" s="248"/>
      <c r="K357" s="248"/>
      <c r="L357" s="248"/>
      <c r="M357" s="248"/>
      <c r="N357" s="248"/>
      <c r="O357" s="248"/>
      <c r="P357" s="248"/>
      <c r="Q357" s="296"/>
      <c r="R357" s="256">
        <f>'To &amp; from Edu- trip % summary'!B362</f>
        <v>0</v>
      </c>
      <c r="S357" s="313">
        <f>'To &amp; from Edu- trip % summary'!D362</f>
        <v>0</v>
      </c>
      <c r="T357" s="257">
        <f>'Non-survey input values'!$B$31</f>
        <v>175.56</v>
      </c>
      <c r="U357" s="258">
        <f t="shared" si="70"/>
        <v>0</v>
      </c>
      <c r="V357" s="259">
        <f t="shared" si="71"/>
        <v>0</v>
      </c>
      <c r="W357" s="312">
        <f>'To &amp; from Edu- trip % summary'!G362</f>
        <v>0</v>
      </c>
      <c r="X357" s="314">
        <f>'To &amp; from Edu- trip % summary'!I362</f>
        <v>0</v>
      </c>
      <c r="Y357" s="260">
        <f t="shared" si="72"/>
        <v>0</v>
      </c>
      <c r="Z357" s="259">
        <f t="shared" si="73"/>
        <v>0</v>
      </c>
      <c r="AA357" s="312">
        <f>'To &amp; from Edu- trip % summary'!L362</f>
        <v>0</v>
      </c>
      <c r="AB357" s="314">
        <f>'To &amp; from Edu- trip % summary'!N362</f>
        <v>0</v>
      </c>
      <c r="AC357" s="260">
        <f t="shared" si="74"/>
        <v>0</v>
      </c>
      <c r="AD357" s="259">
        <f t="shared" si="75"/>
        <v>0</v>
      </c>
      <c r="AE357" s="312">
        <f>'To &amp; from Edu- trip % summary'!Q362</f>
        <v>0</v>
      </c>
      <c r="AF357" s="314">
        <f>'To &amp; from Edu- trip % summary'!S362</f>
        <v>0</v>
      </c>
      <c r="AG357" s="260">
        <f t="shared" si="76"/>
        <v>0</v>
      </c>
      <c r="AH357" s="259">
        <f t="shared" si="77"/>
        <v>0</v>
      </c>
      <c r="AI357" s="312">
        <f>'To &amp; from Edu- trip % summary'!V362</f>
        <v>0</v>
      </c>
      <c r="AJ357" s="314">
        <f>'To &amp; from Edu- trip % summary'!X362</f>
        <v>0</v>
      </c>
      <c r="AK357" s="260">
        <f t="shared" si="78"/>
        <v>0</v>
      </c>
      <c r="AL357" s="259">
        <f t="shared" si="79"/>
        <v>0</v>
      </c>
      <c r="AM357" s="312">
        <f>'To &amp; from Edu- trip % summary'!AA362</f>
        <v>0</v>
      </c>
      <c r="AN357" s="314">
        <f>'To &amp; from Edu- trip % summary'!AC362</f>
        <v>0</v>
      </c>
      <c r="AO357" s="260">
        <f t="shared" si="80"/>
        <v>0</v>
      </c>
      <c r="AP357" s="259">
        <f t="shared" si="81"/>
        <v>0</v>
      </c>
      <c r="AQ357" s="312">
        <f>'To &amp; from Edu- trip % summary'!AF362</f>
        <v>0</v>
      </c>
      <c r="AR357" s="314">
        <f>'To &amp; from Edu- trip % summary'!AH362</f>
        <v>0</v>
      </c>
      <c r="AS357" s="260">
        <f t="shared" si="82"/>
        <v>0</v>
      </c>
      <c r="AT357" s="259">
        <f t="shared" si="83"/>
        <v>0</v>
      </c>
      <c r="AU357" s="261"/>
      <c r="AV357" s="248"/>
      <c r="AW357" s="248"/>
      <c r="AX357" s="248"/>
      <c r="AY357" s="248"/>
    </row>
    <row r="358" spans="1:51" x14ac:dyDescent="0.2">
      <c r="A358" s="248"/>
      <c r="B358" s="248"/>
      <c r="C358" s="248"/>
      <c r="D358" s="248"/>
      <c r="E358" s="248"/>
      <c r="F358" s="248"/>
      <c r="G358" s="248"/>
      <c r="H358" s="248"/>
      <c r="I358" s="248"/>
      <c r="J358" s="248"/>
      <c r="K358" s="248"/>
      <c r="L358" s="248"/>
      <c r="M358" s="248"/>
      <c r="N358" s="248"/>
      <c r="O358" s="248"/>
      <c r="P358" s="248"/>
      <c r="Q358" s="296"/>
      <c r="R358" s="256">
        <f>'To &amp; from Edu- trip % summary'!B363</f>
        <v>0</v>
      </c>
      <c r="S358" s="313">
        <f>'To &amp; from Edu- trip % summary'!D363</f>
        <v>0</v>
      </c>
      <c r="T358" s="257">
        <f>'Non-survey input values'!$B$31</f>
        <v>175.56</v>
      </c>
      <c r="U358" s="258">
        <f t="shared" si="70"/>
        <v>0</v>
      </c>
      <c r="V358" s="259">
        <f t="shared" si="71"/>
        <v>0</v>
      </c>
      <c r="W358" s="312">
        <f>'To &amp; from Edu- trip % summary'!G363</f>
        <v>0</v>
      </c>
      <c r="X358" s="314">
        <f>'To &amp; from Edu- trip % summary'!I363</f>
        <v>0</v>
      </c>
      <c r="Y358" s="260">
        <f t="shared" si="72"/>
        <v>0</v>
      </c>
      <c r="Z358" s="259">
        <f t="shared" si="73"/>
        <v>0</v>
      </c>
      <c r="AA358" s="312">
        <f>'To &amp; from Edu- trip % summary'!L363</f>
        <v>0</v>
      </c>
      <c r="AB358" s="314">
        <f>'To &amp; from Edu- trip % summary'!N363</f>
        <v>0</v>
      </c>
      <c r="AC358" s="260">
        <f t="shared" si="74"/>
        <v>0</v>
      </c>
      <c r="AD358" s="259">
        <f t="shared" si="75"/>
        <v>0</v>
      </c>
      <c r="AE358" s="312">
        <f>'To &amp; from Edu- trip % summary'!Q363</f>
        <v>0</v>
      </c>
      <c r="AF358" s="314">
        <f>'To &amp; from Edu- trip % summary'!S363</f>
        <v>0</v>
      </c>
      <c r="AG358" s="260">
        <f t="shared" si="76"/>
        <v>0</v>
      </c>
      <c r="AH358" s="259">
        <f t="shared" si="77"/>
        <v>0</v>
      </c>
      <c r="AI358" s="312">
        <f>'To &amp; from Edu- trip % summary'!V363</f>
        <v>0</v>
      </c>
      <c r="AJ358" s="314">
        <f>'To &amp; from Edu- trip % summary'!X363</f>
        <v>0</v>
      </c>
      <c r="AK358" s="260">
        <f t="shared" si="78"/>
        <v>0</v>
      </c>
      <c r="AL358" s="259">
        <f t="shared" si="79"/>
        <v>0</v>
      </c>
      <c r="AM358" s="312">
        <f>'To &amp; from Edu- trip % summary'!AA363</f>
        <v>0</v>
      </c>
      <c r="AN358" s="314">
        <f>'To &amp; from Edu- trip % summary'!AC363</f>
        <v>0</v>
      </c>
      <c r="AO358" s="260">
        <f t="shared" si="80"/>
        <v>0</v>
      </c>
      <c r="AP358" s="259">
        <f t="shared" si="81"/>
        <v>0</v>
      </c>
      <c r="AQ358" s="312">
        <f>'To &amp; from Edu- trip % summary'!AF363</f>
        <v>0</v>
      </c>
      <c r="AR358" s="314">
        <f>'To &amp; from Edu- trip % summary'!AH363</f>
        <v>0</v>
      </c>
      <c r="AS358" s="260">
        <f t="shared" si="82"/>
        <v>0</v>
      </c>
      <c r="AT358" s="259">
        <f t="shared" si="83"/>
        <v>0</v>
      </c>
      <c r="AU358" s="261"/>
      <c r="AV358" s="248"/>
      <c r="AW358" s="248"/>
      <c r="AX358" s="248"/>
      <c r="AY358" s="248"/>
    </row>
    <row r="359" spans="1:51" x14ac:dyDescent="0.2">
      <c r="A359" s="248"/>
      <c r="B359" s="248"/>
      <c r="C359" s="248"/>
      <c r="D359" s="248"/>
      <c r="E359" s="248"/>
      <c r="F359" s="248"/>
      <c r="G359" s="248"/>
      <c r="H359" s="248"/>
      <c r="I359" s="248"/>
      <c r="J359" s="248"/>
      <c r="K359" s="248"/>
      <c r="L359" s="248"/>
      <c r="M359" s="248"/>
      <c r="N359" s="248"/>
      <c r="O359" s="248"/>
      <c r="P359" s="248"/>
      <c r="Q359" s="296"/>
      <c r="R359" s="256">
        <f>'To &amp; from Edu- trip % summary'!B364</f>
        <v>0</v>
      </c>
      <c r="S359" s="313">
        <f>'To &amp; from Edu- trip % summary'!D364</f>
        <v>0</v>
      </c>
      <c r="T359" s="257">
        <f>'Non-survey input values'!$B$31</f>
        <v>175.56</v>
      </c>
      <c r="U359" s="258">
        <f t="shared" si="70"/>
        <v>0</v>
      </c>
      <c r="V359" s="259">
        <f t="shared" si="71"/>
        <v>0</v>
      </c>
      <c r="W359" s="312">
        <f>'To &amp; from Edu- trip % summary'!G364</f>
        <v>0</v>
      </c>
      <c r="X359" s="314">
        <f>'To &amp; from Edu- trip % summary'!I364</f>
        <v>0</v>
      </c>
      <c r="Y359" s="260">
        <f t="shared" si="72"/>
        <v>0</v>
      </c>
      <c r="Z359" s="259">
        <f t="shared" si="73"/>
        <v>0</v>
      </c>
      <c r="AA359" s="312">
        <f>'To &amp; from Edu- trip % summary'!L364</f>
        <v>0</v>
      </c>
      <c r="AB359" s="314">
        <f>'To &amp; from Edu- trip % summary'!N364</f>
        <v>0</v>
      </c>
      <c r="AC359" s="260">
        <f t="shared" si="74"/>
        <v>0</v>
      </c>
      <c r="AD359" s="259">
        <f t="shared" si="75"/>
        <v>0</v>
      </c>
      <c r="AE359" s="312">
        <f>'To &amp; from Edu- trip % summary'!Q364</f>
        <v>0</v>
      </c>
      <c r="AF359" s="314">
        <f>'To &amp; from Edu- trip % summary'!S364</f>
        <v>0</v>
      </c>
      <c r="AG359" s="260">
        <f t="shared" si="76"/>
        <v>0</v>
      </c>
      <c r="AH359" s="259">
        <f t="shared" si="77"/>
        <v>0</v>
      </c>
      <c r="AI359" s="312">
        <f>'To &amp; from Edu- trip % summary'!V364</f>
        <v>0</v>
      </c>
      <c r="AJ359" s="314">
        <f>'To &amp; from Edu- trip % summary'!X364</f>
        <v>0</v>
      </c>
      <c r="AK359" s="260">
        <f t="shared" si="78"/>
        <v>0</v>
      </c>
      <c r="AL359" s="259">
        <f t="shared" si="79"/>
        <v>0</v>
      </c>
      <c r="AM359" s="312">
        <f>'To &amp; from Edu- trip % summary'!AA364</f>
        <v>0</v>
      </c>
      <c r="AN359" s="314">
        <f>'To &amp; from Edu- trip % summary'!AC364</f>
        <v>0</v>
      </c>
      <c r="AO359" s="260">
        <f t="shared" si="80"/>
        <v>0</v>
      </c>
      <c r="AP359" s="259">
        <f t="shared" si="81"/>
        <v>0</v>
      </c>
      <c r="AQ359" s="312">
        <f>'To &amp; from Edu- trip % summary'!AF364</f>
        <v>0</v>
      </c>
      <c r="AR359" s="314">
        <f>'To &amp; from Edu- trip % summary'!AH364</f>
        <v>0</v>
      </c>
      <c r="AS359" s="260">
        <f t="shared" si="82"/>
        <v>0</v>
      </c>
      <c r="AT359" s="259">
        <f t="shared" si="83"/>
        <v>0</v>
      </c>
      <c r="AU359" s="261"/>
      <c r="AV359" s="248"/>
      <c r="AW359" s="248"/>
      <c r="AX359" s="248"/>
      <c r="AY359" s="248"/>
    </row>
    <row r="360" spans="1:51" x14ac:dyDescent="0.2">
      <c r="A360" s="248"/>
      <c r="B360" s="248"/>
      <c r="C360" s="248"/>
      <c r="D360" s="248"/>
      <c r="E360" s="248"/>
      <c r="F360" s="248"/>
      <c r="G360" s="248"/>
      <c r="H360" s="248"/>
      <c r="I360" s="248"/>
      <c r="J360" s="248"/>
      <c r="K360" s="248"/>
      <c r="L360" s="248"/>
      <c r="M360" s="248"/>
      <c r="N360" s="248"/>
      <c r="O360" s="248"/>
      <c r="P360" s="248"/>
      <c r="Q360" s="296"/>
      <c r="R360" s="256">
        <f>'To &amp; from Edu- trip % summary'!B365</f>
        <v>0</v>
      </c>
      <c r="S360" s="313">
        <f>'To &amp; from Edu- trip % summary'!D365</f>
        <v>0</v>
      </c>
      <c r="T360" s="257">
        <f>'Non-survey input values'!$B$31</f>
        <v>175.56</v>
      </c>
      <c r="U360" s="258">
        <f t="shared" si="70"/>
        <v>0</v>
      </c>
      <c r="V360" s="259">
        <f t="shared" si="71"/>
        <v>0</v>
      </c>
      <c r="W360" s="312">
        <f>'To &amp; from Edu- trip % summary'!G365</f>
        <v>0</v>
      </c>
      <c r="X360" s="314">
        <f>'To &amp; from Edu- trip % summary'!I365</f>
        <v>0</v>
      </c>
      <c r="Y360" s="260">
        <f t="shared" si="72"/>
        <v>0</v>
      </c>
      <c r="Z360" s="259">
        <f t="shared" si="73"/>
        <v>0</v>
      </c>
      <c r="AA360" s="312">
        <f>'To &amp; from Edu- trip % summary'!L365</f>
        <v>0</v>
      </c>
      <c r="AB360" s="314">
        <f>'To &amp; from Edu- trip % summary'!N365</f>
        <v>0</v>
      </c>
      <c r="AC360" s="260">
        <f t="shared" si="74"/>
        <v>0</v>
      </c>
      <c r="AD360" s="259">
        <f t="shared" si="75"/>
        <v>0</v>
      </c>
      <c r="AE360" s="312">
        <f>'To &amp; from Edu- trip % summary'!Q365</f>
        <v>0</v>
      </c>
      <c r="AF360" s="314">
        <f>'To &amp; from Edu- trip % summary'!S365</f>
        <v>0</v>
      </c>
      <c r="AG360" s="260">
        <f t="shared" si="76"/>
        <v>0</v>
      </c>
      <c r="AH360" s="259">
        <f t="shared" si="77"/>
        <v>0</v>
      </c>
      <c r="AI360" s="312">
        <f>'To &amp; from Edu- trip % summary'!V365</f>
        <v>0</v>
      </c>
      <c r="AJ360" s="314">
        <f>'To &amp; from Edu- trip % summary'!X365</f>
        <v>0</v>
      </c>
      <c r="AK360" s="260">
        <f t="shared" si="78"/>
        <v>0</v>
      </c>
      <c r="AL360" s="259">
        <f t="shared" si="79"/>
        <v>0</v>
      </c>
      <c r="AM360" s="312">
        <f>'To &amp; from Edu- trip % summary'!AA365</f>
        <v>0</v>
      </c>
      <c r="AN360" s="314">
        <f>'To &amp; from Edu- trip % summary'!AC365</f>
        <v>0</v>
      </c>
      <c r="AO360" s="260">
        <f t="shared" si="80"/>
        <v>0</v>
      </c>
      <c r="AP360" s="259">
        <f t="shared" si="81"/>
        <v>0</v>
      </c>
      <c r="AQ360" s="312">
        <f>'To &amp; from Edu- trip % summary'!AF365</f>
        <v>0</v>
      </c>
      <c r="AR360" s="314">
        <f>'To &amp; from Edu- trip % summary'!AH365</f>
        <v>0</v>
      </c>
      <c r="AS360" s="260">
        <f t="shared" si="82"/>
        <v>0</v>
      </c>
      <c r="AT360" s="259">
        <f t="shared" si="83"/>
        <v>0</v>
      </c>
      <c r="AU360" s="261"/>
      <c r="AV360" s="248"/>
      <c r="AW360" s="248"/>
      <c r="AX360" s="248"/>
      <c r="AY360" s="248"/>
    </row>
    <row r="361" spans="1:51" x14ac:dyDescent="0.2">
      <c r="A361" s="248"/>
      <c r="B361" s="248"/>
      <c r="C361" s="248"/>
      <c r="D361" s="248"/>
      <c r="E361" s="248"/>
      <c r="F361" s="248"/>
      <c r="G361" s="248"/>
      <c r="H361" s="248"/>
      <c r="I361" s="248"/>
      <c r="J361" s="248"/>
      <c r="K361" s="248"/>
      <c r="L361" s="248"/>
      <c r="M361" s="248"/>
      <c r="N361" s="248"/>
      <c r="O361" s="248"/>
      <c r="P361" s="248"/>
      <c r="Q361" s="296"/>
      <c r="R361" s="256">
        <f>'To &amp; from Edu- trip % summary'!B366</f>
        <v>0</v>
      </c>
      <c r="S361" s="313">
        <f>'To &amp; from Edu- trip % summary'!D366</f>
        <v>0</v>
      </c>
      <c r="T361" s="257">
        <f>'Non-survey input values'!$B$31</f>
        <v>175.56</v>
      </c>
      <c r="U361" s="258">
        <f t="shared" si="70"/>
        <v>0</v>
      </c>
      <c r="V361" s="259">
        <f t="shared" si="71"/>
        <v>0</v>
      </c>
      <c r="W361" s="312">
        <f>'To &amp; from Edu- trip % summary'!G366</f>
        <v>0</v>
      </c>
      <c r="X361" s="314">
        <f>'To &amp; from Edu- trip % summary'!I366</f>
        <v>0</v>
      </c>
      <c r="Y361" s="260">
        <f t="shared" si="72"/>
        <v>0</v>
      </c>
      <c r="Z361" s="259">
        <f t="shared" si="73"/>
        <v>0</v>
      </c>
      <c r="AA361" s="312">
        <f>'To &amp; from Edu- trip % summary'!L366</f>
        <v>0</v>
      </c>
      <c r="AB361" s="314">
        <f>'To &amp; from Edu- trip % summary'!N366</f>
        <v>0</v>
      </c>
      <c r="AC361" s="260">
        <f t="shared" si="74"/>
        <v>0</v>
      </c>
      <c r="AD361" s="259">
        <f t="shared" si="75"/>
        <v>0</v>
      </c>
      <c r="AE361" s="312">
        <f>'To &amp; from Edu- trip % summary'!Q366</f>
        <v>0</v>
      </c>
      <c r="AF361" s="314">
        <f>'To &amp; from Edu- trip % summary'!S366</f>
        <v>0</v>
      </c>
      <c r="AG361" s="260">
        <f t="shared" si="76"/>
        <v>0</v>
      </c>
      <c r="AH361" s="259">
        <f t="shared" si="77"/>
        <v>0</v>
      </c>
      <c r="AI361" s="312">
        <f>'To &amp; from Edu- trip % summary'!V366</f>
        <v>0</v>
      </c>
      <c r="AJ361" s="314">
        <f>'To &amp; from Edu- trip % summary'!X366</f>
        <v>0</v>
      </c>
      <c r="AK361" s="260">
        <f t="shared" si="78"/>
        <v>0</v>
      </c>
      <c r="AL361" s="259">
        <f t="shared" si="79"/>
        <v>0</v>
      </c>
      <c r="AM361" s="312">
        <f>'To &amp; from Edu- trip % summary'!AA366</f>
        <v>0</v>
      </c>
      <c r="AN361" s="314">
        <f>'To &amp; from Edu- trip % summary'!AC366</f>
        <v>0</v>
      </c>
      <c r="AO361" s="260">
        <f t="shared" si="80"/>
        <v>0</v>
      </c>
      <c r="AP361" s="259">
        <f t="shared" si="81"/>
        <v>0</v>
      </c>
      <c r="AQ361" s="312">
        <f>'To &amp; from Edu- trip % summary'!AF366</f>
        <v>0</v>
      </c>
      <c r="AR361" s="314">
        <f>'To &amp; from Edu- trip % summary'!AH366</f>
        <v>0</v>
      </c>
      <c r="AS361" s="260">
        <f t="shared" si="82"/>
        <v>0</v>
      </c>
      <c r="AT361" s="259">
        <f t="shared" si="83"/>
        <v>0</v>
      </c>
      <c r="AU361" s="261"/>
      <c r="AV361" s="248"/>
      <c r="AW361" s="248"/>
      <c r="AX361" s="248"/>
      <c r="AY361" s="248"/>
    </row>
    <row r="362" spans="1:51" x14ac:dyDescent="0.2">
      <c r="A362" s="248"/>
      <c r="B362" s="248"/>
      <c r="C362" s="248"/>
      <c r="D362" s="248"/>
      <c r="E362" s="248"/>
      <c r="F362" s="248"/>
      <c r="G362" s="248"/>
      <c r="H362" s="248"/>
      <c r="I362" s="248"/>
      <c r="J362" s="248"/>
      <c r="K362" s="248"/>
      <c r="L362" s="248"/>
      <c r="M362" s="248"/>
      <c r="N362" s="248"/>
      <c r="O362" s="248"/>
      <c r="P362" s="248"/>
      <c r="Q362" s="296"/>
      <c r="R362" s="256">
        <f>'To &amp; from Edu- trip % summary'!B367</f>
        <v>0</v>
      </c>
      <c r="S362" s="313">
        <f>'To &amp; from Edu- trip % summary'!D367</f>
        <v>0</v>
      </c>
      <c r="T362" s="257">
        <f>'Non-survey input values'!$B$31</f>
        <v>175.56</v>
      </c>
      <c r="U362" s="258">
        <f t="shared" si="70"/>
        <v>0</v>
      </c>
      <c r="V362" s="259">
        <f t="shared" si="71"/>
        <v>0</v>
      </c>
      <c r="W362" s="312">
        <f>'To &amp; from Edu- trip % summary'!G367</f>
        <v>0</v>
      </c>
      <c r="X362" s="314">
        <f>'To &amp; from Edu- trip % summary'!I367</f>
        <v>0</v>
      </c>
      <c r="Y362" s="260">
        <f t="shared" si="72"/>
        <v>0</v>
      </c>
      <c r="Z362" s="259">
        <f t="shared" si="73"/>
        <v>0</v>
      </c>
      <c r="AA362" s="312">
        <f>'To &amp; from Edu- trip % summary'!L367</f>
        <v>0</v>
      </c>
      <c r="AB362" s="314">
        <f>'To &amp; from Edu- trip % summary'!N367</f>
        <v>0</v>
      </c>
      <c r="AC362" s="260">
        <f t="shared" si="74"/>
        <v>0</v>
      </c>
      <c r="AD362" s="259">
        <f t="shared" si="75"/>
        <v>0</v>
      </c>
      <c r="AE362" s="312">
        <f>'To &amp; from Edu- trip % summary'!Q367</f>
        <v>0</v>
      </c>
      <c r="AF362" s="314">
        <f>'To &amp; from Edu- trip % summary'!S367</f>
        <v>0</v>
      </c>
      <c r="AG362" s="260">
        <f t="shared" si="76"/>
        <v>0</v>
      </c>
      <c r="AH362" s="259">
        <f t="shared" si="77"/>
        <v>0</v>
      </c>
      <c r="AI362" s="312">
        <f>'To &amp; from Edu- trip % summary'!V367</f>
        <v>0</v>
      </c>
      <c r="AJ362" s="314">
        <f>'To &amp; from Edu- trip % summary'!X367</f>
        <v>0</v>
      </c>
      <c r="AK362" s="260">
        <f t="shared" si="78"/>
        <v>0</v>
      </c>
      <c r="AL362" s="259">
        <f t="shared" si="79"/>
        <v>0</v>
      </c>
      <c r="AM362" s="312">
        <f>'To &amp; from Edu- trip % summary'!AA367</f>
        <v>0</v>
      </c>
      <c r="AN362" s="314">
        <f>'To &amp; from Edu- trip % summary'!AC367</f>
        <v>0</v>
      </c>
      <c r="AO362" s="260">
        <f t="shared" si="80"/>
        <v>0</v>
      </c>
      <c r="AP362" s="259">
        <f t="shared" si="81"/>
        <v>0</v>
      </c>
      <c r="AQ362" s="312">
        <f>'To &amp; from Edu- trip % summary'!AF367</f>
        <v>0</v>
      </c>
      <c r="AR362" s="314">
        <f>'To &amp; from Edu- trip % summary'!AH367</f>
        <v>0</v>
      </c>
      <c r="AS362" s="260">
        <f t="shared" si="82"/>
        <v>0</v>
      </c>
      <c r="AT362" s="259">
        <f t="shared" si="83"/>
        <v>0</v>
      </c>
      <c r="AU362" s="261"/>
      <c r="AV362" s="248"/>
      <c r="AW362" s="248"/>
      <c r="AX362" s="248"/>
      <c r="AY362" s="248"/>
    </row>
    <row r="363" spans="1:51" x14ac:dyDescent="0.2">
      <c r="A363" s="248"/>
      <c r="B363" s="248"/>
      <c r="C363" s="248"/>
      <c r="D363" s="248"/>
      <c r="E363" s="248"/>
      <c r="F363" s="248"/>
      <c r="G363" s="248"/>
      <c r="H363" s="248"/>
      <c r="I363" s="248"/>
      <c r="J363" s="248"/>
      <c r="K363" s="248"/>
      <c r="L363" s="248"/>
      <c r="M363" s="248"/>
      <c r="N363" s="248"/>
      <c r="O363" s="248"/>
      <c r="P363" s="248"/>
      <c r="Q363" s="296"/>
      <c r="R363" s="256">
        <f>'To &amp; from Edu- trip % summary'!B368</f>
        <v>0</v>
      </c>
      <c r="S363" s="313">
        <f>'To &amp; from Edu- trip % summary'!D368</f>
        <v>0</v>
      </c>
      <c r="T363" s="257">
        <f>'Non-survey input values'!$B$31</f>
        <v>175.56</v>
      </c>
      <c r="U363" s="258">
        <f t="shared" si="70"/>
        <v>0</v>
      </c>
      <c r="V363" s="259">
        <f t="shared" si="71"/>
        <v>0</v>
      </c>
      <c r="W363" s="312">
        <f>'To &amp; from Edu- trip % summary'!G368</f>
        <v>0</v>
      </c>
      <c r="X363" s="314">
        <f>'To &amp; from Edu- trip % summary'!I368</f>
        <v>0</v>
      </c>
      <c r="Y363" s="260">
        <f t="shared" si="72"/>
        <v>0</v>
      </c>
      <c r="Z363" s="259">
        <f t="shared" si="73"/>
        <v>0</v>
      </c>
      <c r="AA363" s="312">
        <f>'To &amp; from Edu- trip % summary'!L368</f>
        <v>0</v>
      </c>
      <c r="AB363" s="314">
        <f>'To &amp; from Edu- trip % summary'!N368</f>
        <v>0</v>
      </c>
      <c r="AC363" s="260">
        <f t="shared" si="74"/>
        <v>0</v>
      </c>
      <c r="AD363" s="259">
        <f t="shared" si="75"/>
        <v>0</v>
      </c>
      <c r="AE363" s="312">
        <f>'To &amp; from Edu- trip % summary'!Q368</f>
        <v>0</v>
      </c>
      <c r="AF363" s="314">
        <f>'To &amp; from Edu- trip % summary'!S368</f>
        <v>0</v>
      </c>
      <c r="AG363" s="260">
        <f t="shared" si="76"/>
        <v>0</v>
      </c>
      <c r="AH363" s="259">
        <f t="shared" si="77"/>
        <v>0</v>
      </c>
      <c r="AI363" s="312">
        <f>'To &amp; from Edu- trip % summary'!V368</f>
        <v>0</v>
      </c>
      <c r="AJ363" s="314">
        <f>'To &amp; from Edu- trip % summary'!X368</f>
        <v>0</v>
      </c>
      <c r="AK363" s="260">
        <f t="shared" si="78"/>
        <v>0</v>
      </c>
      <c r="AL363" s="259">
        <f t="shared" si="79"/>
        <v>0</v>
      </c>
      <c r="AM363" s="312">
        <f>'To &amp; from Edu- trip % summary'!AA368</f>
        <v>0</v>
      </c>
      <c r="AN363" s="314">
        <f>'To &amp; from Edu- trip % summary'!AC368</f>
        <v>0</v>
      </c>
      <c r="AO363" s="260">
        <f t="shared" si="80"/>
        <v>0</v>
      </c>
      <c r="AP363" s="259">
        <f t="shared" si="81"/>
        <v>0</v>
      </c>
      <c r="AQ363" s="312">
        <f>'To &amp; from Edu- trip % summary'!AF368</f>
        <v>0</v>
      </c>
      <c r="AR363" s="314">
        <f>'To &amp; from Edu- trip % summary'!AH368</f>
        <v>0</v>
      </c>
      <c r="AS363" s="260">
        <f t="shared" si="82"/>
        <v>0</v>
      </c>
      <c r="AT363" s="259">
        <f t="shared" si="83"/>
        <v>0</v>
      </c>
      <c r="AU363" s="261"/>
      <c r="AV363" s="248"/>
      <c r="AW363" s="248"/>
      <c r="AX363" s="248"/>
      <c r="AY363" s="248"/>
    </row>
    <row r="364" spans="1:51" x14ac:dyDescent="0.2">
      <c r="A364" s="248"/>
      <c r="B364" s="248"/>
      <c r="C364" s="248"/>
      <c r="D364" s="248"/>
      <c r="E364" s="248"/>
      <c r="F364" s="248"/>
      <c r="G364" s="248"/>
      <c r="H364" s="248"/>
      <c r="I364" s="248"/>
      <c r="J364" s="248"/>
      <c r="K364" s="248"/>
      <c r="L364" s="248"/>
      <c r="M364" s="248"/>
      <c r="N364" s="248"/>
      <c r="O364" s="248"/>
      <c r="P364" s="248"/>
      <c r="Q364" s="296"/>
      <c r="R364" s="256">
        <f>'To &amp; from Edu- trip % summary'!B369</f>
        <v>0</v>
      </c>
      <c r="S364" s="313">
        <f>'To &amp; from Edu- trip % summary'!D369</f>
        <v>0</v>
      </c>
      <c r="T364" s="257">
        <f>'Non-survey input values'!$B$31</f>
        <v>175.56</v>
      </c>
      <c r="U364" s="258">
        <f t="shared" si="70"/>
        <v>0</v>
      </c>
      <c r="V364" s="259">
        <f t="shared" si="71"/>
        <v>0</v>
      </c>
      <c r="W364" s="312">
        <f>'To &amp; from Edu- trip % summary'!G369</f>
        <v>0</v>
      </c>
      <c r="X364" s="314">
        <f>'To &amp; from Edu- trip % summary'!I369</f>
        <v>0</v>
      </c>
      <c r="Y364" s="260">
        <f t="shared" si="72"/>
        <v>0</v>
      </c>
      <c r="Z364" s="259">
        <f t="shared" si="73"/>
        <v>0</v>
      </c>
      <c r="AA364" s="312">
        <f>'To &amp; from Edu- trip % summary'!L369</f>
        <v>0</v>
      </c>
      <c r="AB364" s="314">
        <f>'To &amp; from Edu- trip % summary'!N369</f>
        <v>0</v>
      </c>
      <c r="AC364" s="260">
        <f t="shared" si="74"/>
        <v>0</v>
      </c>
      <c r="AD364" s="259">
        <f t="shared" si="75"/>
        <v>0</v>
      </c>
      <c r="AE364" s="312">
        <f>'To &amp; from Edu- trip % summary'!Q369</f>
        <v>0</v>
      </c>
      <c r="AF364" s="314">
        <f>'To &amp; from Edu- trip % summary'!S369</f>
        <v>0</v>
      </c>
      <c r="AG364" s="260">
        <f t="shared" si="76"/>
        <v>0</v>
      </c>
      <c r="AH364" s="259">
        <f t="shared" si="77"/>
        <v>0</v>
      </c>
      <c r="AI364" s="312">
        <f>'To &amp; from Edu- trip % summary'!V369</f>
        <v>0</v>
      </c>
      <c r="AJ364" s="314">
        <f>'To &amp; from Edu- trip % summary'!X369</f>
        <v>0</v>
      </c>
      <c r="AK364" s="260">
        <f t="shared" si="78"/>
        <v>0</v>
      </c>
      <c r="AL364" s="259">
        <f t="shared" si="79"/>
        <v>0</v>
      </c>
      <c r="AM364" s="312">
        <f>'To &amp; from Edu- trip % summary'!AA369</f>
        <v>0</v>
      </c>
      <c r="AN364" s="314">
        <f>'To &amp; from Edu- trip % summary'!AC369</f>
        <v>0</v>
      </c>
      <c r="AO364" s="260">
        <f t="shared" si="80"/>
        <v>0</v>
      </c>
      <c r="AP364" s="259">
        <f t="shared" si="81"/>
        <v>0</v>
      </c>
      <c r="AQ364" s="312">
        <f>'To &amp; from Edu- trip % summary'!AF369</f>
        <v>0</v>
      </c>
      <c r="AR364" s="314">
        <f>'To &amp; from Edu- trip % summary'!AH369</f>
        <v>0</v>
      </c>
      <c r="AS364" s="260">
        <f t="shared" si="82"/>
        <v>0</v>
      </c>
      <c r="AT364" s="259">
        <f t="shared" si="83"/>
        <v>0</v>
      </c>
      <c r="AU364" s="261"/>
      <c r="AV364" s="248"/>
      <c r="AW364" s="248"/>
      <c r="AX364" s="248"/>
      <c r="AY364" s="248"/>
    </row>
    <row r="365" spans="1:51" x14ac:dyDescent="0.2">
      <c r="A365" s="248"/>
      <c r="B365" s="248"/>
      <c r="C365" s="248"/>
      <c r="D365" s="248"/>
      <c r="E365" s="248"/>
      <c r="F365" s="248"/>
      <c r="G365" s="248"/>
      <c r="H365" s="248"/>
      <c r="I365" s="248"/>
      <c r="J365" s="248"/>
      <c r="K365" s="248"/>
      <c r="L365" s="248"/>
      <c r="M365" s="248"/>
      <c r="N365" s="248"/>
      <c r="O365" s="248"/>
      <c r="P365" s="248"/>
      <c r="Q365" s="296"/>
      <c r="R365" s="256">
        <f>'To &amp; from Edu- trip % summary'!B370</f>
        <v>0</v>
      </c>
      <c r="S365" s="313">
        <f>'To &amp; from Edu- trip % summary'!D370</f>
        <v>0</v>
      </c>
      <c r="T365" s="257">
        <f>'Non-survey input values'!$B$31</f>
        <v>175.56</v>
      </c>
      <c r="U365" s="258">
        <f t="shared" si="70"/>
        <v>0</v>
      </c>
      <c r="V365" s="259">
        <f t="shared" si="71"/>
        <v>0</v>
      </c>
      <c r="W365" s="312">
        <f>'To &amp; from Edu- trip % summary'!G370</f>
        <v>0</v>
      </c>
      <c r="X365" s="314">
        <f>'To &amp; from Edu- trip % summary'!I370</f>
        <v>0</v>
      </c>
      <c r="Y365" s="260">
        <f t="shared" si="72"/>
        <v>0</v>
      </c>
      <c r="Z365" s="259">
        <f t="shared" si="73"/>
        <v>0</v>
      </c>
      <c r="AA365" s="312">
        <f>'To &amp; from Edu- trip % summary'!L370</f>
        <v>0</v>
      </c>
      <c r="AB365" s="314">
        <f>'To &amp; from Edu- trip % summary'!N370</f>
        <v>0</v>
      </c>
      <c r="AC365" s="260">
        <f t="shared" si="74"/>
        <v>0</v>
      </c>
      <c r="AD365" s="259">
        <f t="shared" si="75"/>
        <v>0</v>
      </c>
      <c r="AE365" s="312">
        <f>'To &amp; from Edu- trip % summary'!Q370</f>
        <v>0</v>
      </c>
      <c r="AF365" s="314">
        <f>'To &amp; from Edu- trip % summary'!S370</f>
        <v>0</v>
      </c>
      <c r="AG365" s="260">
        <f t="shared" si="76"/>
        <v>0</v>
      </c>
      <c r="AH365" s="259">
        <f t="shared" si="77"/>
        <v>0</v>
      </c>
      <c r="AI365" s="312">
        <f>'To &amp; from Edu- trip % summary'!V370</f>
        <v>0</v>
      </c>
      <c r="AJ365" s="314">
        <f>'To &amp; from Edu- trip % summary'!X370</f>
        <v>0</v>
      </c>
      <c r="AK365" s="260">
        <f t="shared" si="78"/>
        <v>0</v>
      </c>
      <c r="AL365" s="259">
        <f t="shared" si="79"/>
        <v>0</v>
      </c>
      <c r="AM365" s="312">
        <f>'To &amp; from Edu- trip % summary'!AA370</f>
        <v>0</v>
      </c>
      <c r="AN365" s="314">
        <f>'To &amp; from Edu- trip % summary'!AC370</f>
        <v>0</v>
      </c>
      <c r="AO365" s="260">
        <f t="shared" si="80"/>
        <v>0</v>
      </c>
      <c r="AP365" s="259">
        <f t="shared" si="81"/>
        <v>0</v>
      </c>
      <c r="AQ365" s="312">
        <f>'To &amp; from Edu- trip % summary'!AF370</f>
        <v>0</v>
      </c>
      <c r="AR365" s="314">
        <f>'To &amp; from Edu- trip % summary'!AH370</f>
        <v>0</v>
      </c>
      <c r="AS365" s="260">
        <f t="shared" si="82"/>
        <v>0</v>
      </c>
      <c r="AT365" s="259">
        <f t="shared" si="83"/>
        <v>0</v>
      </c>
      <c r="AU365" s="261"/>
      <c r="AV365" s="248"/>
      <c r="AW365" s="248"/>
      <c r="AX365" s="248"/>
      <c r="AY365" s="248"/>
    </row>
    <row r="366" spans="1:51" x14ac:dyDescent="0.2">
      <c r="A366" s="248"/>
      <c r="B366" s="248"/>
      <c r="C366" s="248"/>
      <c r="D366" s="248"/>
      <c r="E366" s="248"/>
      <c r="F366" s="248"/>
      <c r="G366" s="248"/>
      <c r="H366" s="248"/>
      <c r="I366" s="248"/>
      <c r="J366" s="248"/>
      <c r="K366" s="248"/>
      <c r="L366" s="248"/>
      <c r="M366" s="248"/>
      <c r="N366" s="248"/>
      <c r="O366" s="248"/>
      <c r="P366" s="248"/>
      <c r="Q366" s="296"/>
      <c r="R366" s="256">
        <f>'To &amp; from Edu- trip % summary'!B371</f>
        <v>0</v>
      </c>
      <c r="S366" s="313">
        <f>'To &amp; from Edu- trip % summary'!D371</f>
        <v>0</v>
      </c>
      <c r="T366" s="257">
        <f>'Non-survey input values'!$B$31</f>
        <v>175.56</v>
      </c>
      <c r="U366" s="258">
        <f t="shared" si="70"/>
        <v>0</v>
      </c>
      <c r="V366" s="259">
        <f t="shared" si="71"/>
        <v>0</v>
      </c>
      <c r="W366" s="312">
        <f>'To &amp; from Edu- trip % summary'!G371</f>
        <v>0</v>
      </c>
      <c r="X366" s="314">
        <f>'To &amp; from Edu- trip % summary'!I371</f>
        <v>0</v>
      </c>
      <c r="Y366" s="260">
        <f t="shared" si="72"/>
        <v>0</v>
      </c>
      <c r="Z366" s="259">
        <f t="shared" si="73"/>
        <v>0</v>
      </c>
      <c r="AA366" s="312">
        <f>'To &amp; from Edu- trip % summary'!L371</f>
        <v>0</v>
      </c>
      <c r="AB366" s="314">
        <f>'To &amp; from Edu- trip % summary'!N371</f>
        <v>0</v>
      </c>
      <c r="AC366" s="260">
        <f t="shared" si="74"/>
        <v>0</v>
      </c>
      <c r="AD366" s="259">
        <f t="shared" si="75"/>
        <v>0</v>
      </c>
      <c r="AE366" s="312">
        <f>'To &amp; from Edu- trip % summary'!Q371</f>
        <v>0</v>
      </c>
      <c r="AF366" s="314">
        <f>'To &amp; from Edu- trip % summary'!S371</f>
        <v>0</v>
      </c>
      <c r="AG366" s="260">
        <f t="shared" si="76"/>
        <v>0</v>
      </c>
      <c r="AH366" s="259">
        <f t="shared" si="77"/>
        <v>0</v>
      </c>
      <c r="AI366" s="312">
        <f>'To &amp; from Edu- trip % summary'!V371</f>
        <v>0</v>
      </c>
      <c r="AJ366" s="314">
        <f>'To &amp; from Edu- trip % summary'!X371</f>
        <v>0</v>
      </c>
      <c r="AK366" s="260">
        <f t="shared" si="78"/>
        <v>0</v>
      </c>
      <c r="AL366" s="259">
        <f t="shared" si="79"/>
        <v>0</v>
      </c>
      <c r="AM366" s="312">
        <f>'To &amp; from Edu- trip % summary'!AA371</f>
        <v>0</v>
      </c>
      <c r="AN366" s="314">
        <f>'To &amp; from Edu- trip % summary'!AC371</f>
        <v>0</v>
      </c>
      <c r="AO366" s="260">
        <f t="shared" si="80"/>
        <v>0</v>
      </c>
      <c r="AP366" s="259">
        <f t="shared" si="81"/>
        <v>0</v>
      </c>
      <c r="AQ366" s="312">
        <f>'To &amp; from Edu- trip % summary'!AF371</f>
        <v>0</v>
      </c>
      <c r="AR366" s="314">
        <f>'To &amp; from Edu- trip % summary'!AH371</f>
        <v>0</v>
      </c>
      <c r="AS366" s="260">
        <f t="shared" si="82"/>
        <v>0</v>
      </c>
      <c r="AT366" s="259">
        <f t="shared" si="83"/>
        <v>0</v>
      </c>
      <c r="AU366" s="261"/>
      <c r="AV366" s="248"/>
      <c r="AW366" s="248"/>
      <c r="AX366" s="248"/>
      <c r="AY366" s="248"/>
    </row>
    <row r="367" spans="1:51" x14ac:dyDescent="0.2">
      <c r="A367" s="248"/>
      <c r="B367" s="248"/>
      <c r="C367" s="248"/>
      <c r="D367" s="248"/>
      <c r="E367" s="248"/>
      <c r="F367" s="248"/>
      <c r="G367" s="248"/>
      <c r="H367" s="248"/>
      <c r="I367" s="248"/>
      <c r="J367" s="248"/>
      <c r="K367" s="248"/>
      <c r="L367" s="248"/>
      <c r="M367" s="248"/>
      <c r="N367" s="248"/>
      <c r="O367" s="248"/>
      <c r="P367" s="248"/>
      <c r="Q367" s="296"/>
      <c r="R367" s="256">
        <f>'To &amp; from Edu- trip % summary'!B372</f>
        <v>0</v>
      </c>
      <c r="S367" s="313">
        <f>'To &amp; from Edu- trip % summary'!D372</f>
        <v>0</v>
      </c>
      <c r="T367" s="257">
        <f>'Non-survey input values'!$B$31</f>
        <v>175.56</v>
      </c>
      <c r="U367" s="258">
        <f t="shared" si="70"/>
        <v>0</v>
      </c>
      <c r="V367" s="259">
        <f t="shared" si="71"/>
        <v>0</v>
      </c>
      <c r="W367" s="312">
        <f>'To &amp; from Edu- trip % summary'!G372</f>
        <v>0</v>
      </c>
      <c r="X367" s="314">
        <f>'To &amp; from Edu- trip % summary'!I372</f>
        <v>0</v>
      </c>
      <c r="Y367" s="260">
        <f t="shared" si="72"/>
        <v>0</v>
      </c>
      <c r="Z367" s="259">
        <f t="shared" si="73"/>
        <v>0</v>
      </c>
      <c r="AA367" s="312">
        <f>'To &amp; from Edu- trip % summary'!L372</f>
        <v>0</v>
      </c>
      <c r="AB367" s="314">
        <f>'To &amp; from Edu- trip % summary'!N372</f>
        <v>0</v>
      </c>
      <c r="AC367" s="260">
        <f t="shared" si="74"/>
        <v>0</v>
      </c>
      <c r="AD367" s="259">
        <f t="shared" si="75"/>
        <v>0</v>
      </c>
      <c r="AE367" s="312">
        <f>'To &amp; from Edu- trip % summary'!Q372</f>
        <v>0</v>
      </c>
      <c r="AF367" s="314">
        <f>'To &amp; from Edu- trip % summary'!S372</f>
        <v>0</v>
      </c>
      <c r="AG367" s="260">
        <f t="shared" si="76"/>
        <v>0</v>
      </c>
      <c r="AH367" s="259">
        <f t="shared" si="77"/>
        <v>0</v>
      </c>
      <c r="AI367" s="312">
        <f>'To &amp; from Edu- trip % summary'!V372</f>
        <v>0</v>
      </c>
      <c r="AJ367" s="314">
        <f>'To &amp; from Edu- trip % summary'!X372</f>
        <v>0</v>
      </c>
      <c r="AK367" s="260">
        <f t="shared" si="78"/>
        <v>0</v>
      </c>
      <c r="AL367" s="259">
        <f t="shared" si="79"/>
        <v>0</v>
      </c>
      <c r="AM367" s="312">
        <f>'To &amp; from Edu- trip % summary'!AA372</f>
        <v>0</v>
      </c>
      <c r="AN367" s="314">
        <f>'To &amp; from Edu- trip % summary'!AC372</f>
        <v>0</v>
      </c>
      <c r="AO367" s="260">
        <f t="shared" si="80"/>
        <v>0</v>
      </c>
      <c r="AP367" s="259">
        <f t="shared" si="81"/>
        <v>0</v>
      </c>
      <c r="AQ367" s="312">
        <f>'To &amp; from Edu- trip % summary'!AF372</f>
        <v>0</v>
      </c>
      <c r="AR367" s="314">
        <f>'To &amp; from Edu- trip % summary'!AH372</f>
        <v>0</v>
      </c>
      <c r="AS367" s="260">
        <f t="shared" si="82"/>
        <v>0</v>
      </c>
      <c r="AT367" s="259">
        <f t="shared" si="83"/>
        <v>0</v>
      </c>
      <c r="AU367" s="261"/>
      <c r="AV367" s="248"/>
      <c r="AW367" s="248"/>
      <c r="AX367" s="248"/>
      <c r="AY367" s="248"/>
    </row>
    <row r="368" spans="1:51" x14ac:dyDescent="0.2">
      <c r="A368" s="248"/>
      <c r="B368" s="248"/>
      <c r="C368" s="248"/>
      <c r="D368" s="248"/>
      <c r="E368" s="248"/>
      <c r="F368" s="248"/>
      <c r="G368" s="248"/>
      <c r="H368" s="248"/>
      <c r="I368" s="248"/>
      <c r="J368" s="248"/>
      <c r="K368" s="248"/>
      <c r="L368" s="248"/>
      <c r="M368" s="248"/>
      <c r="N368" s="248"/>
      <c r="O368" s="248"/>
      <c r="P368" s="248"/>
      <c r="Q368" s="296"/>
      <c r="R368" s="256">
        <f>'To &amp; from Edu- trip % summary'!B373</f>
        <v>0</v>
      </c>
      <c r="S368" s="313">
        <f>'To &amp; from Edu- trip % summary'!D373</f>
        <v>0</v>
      </c>
      <c r="T368" s="257">
        <f>'Non-survey input values'!$B$31</f>
        <v>175.56</v>
      </c>
      <c r="U368" s="258">
        <f t="shared" si="70"/>
        <v>0</v>
      </c>
      <c r="V368" s="259">
        <f t="shared" si="71"/>
        <v>0</v>
      </c>
      <c r="W368" s="312">
        <f>'To &amp; from Edu- trip % summary'!G373</f>
        <v>0</v>
      </c>
      <c r="X368" s="314">
        <f>'To &amp; from Edu- trip % summary'!I373</f>
        <v>0</v>
      </c>
      <c r="Y368" s="260">
        <f t="shared" si="72"/>
        <v>0</v>
      </c>
      <c r="Z368" s="259">
        <f t="shared" si="73"/>
        <v>0</v>
      </c>
      <c r="AA368" s="312">
        <f>'To &amp; from Edu- trip % summary'!L373</f>
        <v>0</v>
      </c>
      <c r="AB368" s="314">
        <f>'To &amp; from Edu- trip % summary'!N373</f>
        <v>0</v>
      </c>
      <c r="AC368" s="260">
        <f t="shared" si="74"/>
        <v>0</v>
      </c>
      <c r="AD368" s="259">
        <f t="shared" si="75"/>
        <v>0</v>
      </c>
      <c r="AE368" s="312">
        <f>'To &amp; from Edu- trip % summary'!Q373</f>
        <v>0</v>
      </c>
      <c r="AF368" s="314">
        <f>'To &amp; from Edu- trip % summary'!S373</f>
        <v>0</v>
      </c>
      <c r="AG368" s="260">
        <f t="shared" si="76"/>
        <v>0</v>
      </c>
      <c r="AH368" s="259">
        <f t="shared" si="77"/>
        <v>0</v>
      </c>
      <c r="AI368" s="312">
        <f>'To &amp; from Edu- trip % summary'!V373</f>
        <v>0</v>
      </c>
      <c r="AJ368" s="314">
        <f>'To &amp; from Edu- trip % summary'!X373</f>
        <v>0</v>
      </c>
      <c r="AK368" s="260">
        <f t="shared" si="78"/>
        <v>0</v>
      </c>
      <c r="AL368" s="259">
        <f t="shared" si="79"/>
        <v>0</v>
      </c>
      <c r="AM368" s="312">
        <f>'To &amp; from Edu- trip % summary'!AA373</f>
        <v>0</v>
      </c>
      <c r="AN368" s="314">
        <f>'To &amp; from Edu- trip % summary'!AC373</f>
        <v>0</v>
      </c>
      <c r="AO368" s="260">
        <f t="shared" si="80"/>
        <v>0</v>
      </c>
      <c r="AP368" s="259">
        <f t="shared" si="81"/>
        <v>0</v>
      </c>
      <c r="AQ368" s="312">
        <f>'To &amp; from Edu- trip % summary'!AF373</f>
        <v>0</v>
      </c>
      <c r="AR368" s="314">
        <f>'To &amp; from Edu- trip % summary'!AH373</f>
        <v>0</v>
      </c>
      <c r="AS368" s="260">
        <f t="shared" si="82"/>
        <v>0</v>
      </c>
      <c r="AT368" s="259">
        <f t="shared" si="83"/>
        <v>0</v>
      </c>
      <c r="AU368" s="261"/>
      <c r="AV368" s="248"/>
      <c r="AW368" s="248"/>
      <c r="AX368" s="248"/>
      <c r="AY368" s="248"/>
    </row>
    <row r="369" spans="1:51" x14ac:dyDescent="0.2">
      <c r="A369" s="248"/>
      <c r="B369" s="248"/>
      <c r="C369" s="248"/>
      <c r="D369" s="248"/>
      <c r="E369" s="248"/>
      <c r="F369" s="248"/>
      <c r="G369" s="248"/>
      <c r="H369" s="248"/>
      <c r="I369" s="248"/>
      <c r="J369" s="248"/>
      <c r="K369" s="248"/>
      <c r="L369" s="248"/>
      <c r="M369" s="248"/>
      <c r="N369" s="248"/>
      <c r="O369" s="248"/>
      <c r="P369" s="248"/>
      <c r="Q369" s="296"/>
      <c r="R369" s="256">
        <f>'To &amp; from Edu- trip % summary'!B374</f>
        <v>0</v>
      </c>
      <c r="S369" s="313">
        <f>'To &amp; from Edu- trip % summary'!D374</f>
        <v>0</v>
      </c>
      <c r="T369" s="257">
        <f>'Non-survey input values'!$B$31</f>
        <v>175.56</v>
      </c>
      <c r="U369" s="258">
        <f t="shared" si="70"/>
        <v>0</v>
      </c>
      <c r="V369" s="259">
        <f t="shared" si="71"/>
        <v>0</v>
      </c>
      <c r="W369" s="312">
        <f>'To &amp; from Edu- trip % summary'!G374</f>
        <v>0</v>
      </c>
      <c r="X369" s="314">
        <f>'To &amp; from Edu- trip % summary'!I374</f>
        <v>0</v>
      </c>
      <c r="Y369" s="260">
        <f t="shared" si="72"/>
        <v>0</v>
      </c>
      <c r="Z369" s="259">
        <f t="shared" si="73"/>
        <v>0</v>
      </c>
      <c r="AA369" s="312">
        <f>'To &amp; from Edu- trip % summary'!L374</f>
        <v>0</v>
      </c>
      <c r="AB369" s="314">
        <f>'To &amp; from Edu- trip % summary'!N374</f>
        <v>0</v>
      </c>
      <c r="AC369" s="260">
        <f t="shared" si="74"/>
        <v>0</v>
      </c>
      <c r="AD369" s="259">
        <f t="shared" si="75"/>
        <v>0</v>
      </c>
      <c r="AE369" s="312">
        <f>'To &amp; from Edu- trip % summary'!Q374</f>
        <v>0</v>
      </c>
      <c r="AF369" s="314">
        <f>'To &amp; from Edu- trip % summary'!S374</f>
        <v>0</v>
      </c>
      <c r="AG369" s="260">
        <f t="shared" si="76"/>
        <v>0</v>
      </c>
      <c r="AH369" s="259">
        <f t="shared" si="77"/>
        <v>0</v>
      </c>
      <c r="AI369" s="312">
        <f>'To &amp; from Edu- trip % summary'!V374</f>
        <v>0</v>
      </c>
      <c r="AJ369" s="314">
        <f>'To &amp; from Edu- trip % summary'!X374</f>
        <v>0</v>
      </c>
      <c r="AK369" s="260">
        <f t="shared" si="78"/>
        <v>0</v>
      </c>
      <c r="AL369" s="259">
        <f t="shared" si="79"/>
        <v>0</v>
      </c>
      <c r="AM369" s="312">
        <f>'To &amp; from Edu- trip % summary'!AA374</f>
        <v>0</v>
      </c>
      <c r="AN369" s="314">
        <f>'To &amp; from Edu- trip % summary'!AC374</f>
        <v>0</v>
      </c>
      <c r="AO369" s="260">
        <f t="shared" si="80"/>
        <v>0</v>
      </c>
      <c r="AP369" s="259">
        <f t="shared" si="81"/>
        <v>0</v>
      </c>
      <c r="AQ369" s="312">
        <f>'To &amp; from Edu- trip % summary'!AF374</f>
        <v>0</v>
      </c>
      <c r="AR369" s="314">
        <f>'To &amp; from Edu- trip % summary'!AH374</f>
        <v>0</v>
      </c>
      <c r="AS369" s="260">
        <f t="shared" si="82"/>
        <v>0</v>
      </c>
      <c r="AT369" s="259">
        <f t="shared" si="83"/>
        <v>0</v>
      </c>
      <c r="AU369" s="261"/>
      <c r="AV369" s="248"/>
      <c r="AW369" s="248"/>
      <c r="AX369" s="248"/>
      <c r="AY369" s="248"/>
    </row>
    <row r="370" spans="1:51" x14ac:dyDescent="0.2">
      <c r="A370" s="248"/>
      <c r="B370" s="248"/>
      <c r="C370" s="248"/>
      <c r="D370" s="248"/>
      <c r="E370" s="248"/>
      <c r="F370" s="248"/>
      <c r="G370" s="248"/>
      <c r="H370" s="248"/>
      <c r="I370" s="248"/>
      <c r="J370" s="248"/>
      <c r="K370" s="248"/>
      <c r="L370" s="248"/>
      <c r="M370" s="248"/>
      <c r="N370" s="248"/>
      <c r="O370" s="248"/>
      <c r="P370" s="248"/>
      <c r="Q370" s="296"/>
      <c r="R370" s="256">
        <f>'To &amp; from Edu- trip % summary'!B375</f>
        <v>0</v>
      </c>
      <c r="S370" s="313">
        <f>'To &amp; from Edu- trip % summary'!D375</f>
        <v>0</v>
      </c>
      <c r="T370" s="257">
        <f>'Non-survey input values'!$B$31</f>
        <v>175.56</v>
      </c>
      <c r="U370" s="258">
        <f t="shared" si="70"/>
        <v>0</v>
      </c>
      <c r="V370" s="259">
        <f t="shared" si="71"/>
        <v>0</v>
      </c>
      <c r="W370" s="312">
        <f>'To &amp; from Edu- trip % summary'!G375</f>
        <v>0</v>
      </c>
      <c r="X370" s="314">
        <f>'To &amp; from Edu- trip % summary'!I375</f>
        <v>0</v>
      </c>
      <c r="Y370" s="260">
        <f t="shared" si="72"/>
        <v>0</v>
      </c>
      <c r="Z370" s="259">
        <f t="shared" si="73"/>
        <v>0</v>
      </c>
      <c r="AA370" s="312">
        <f>'To &amp; from Edu- trip % summary'!L375</f>
        <v>0</v>
      </c>
      <c r="AB370" s="314">
        <f>'To &amp; from Edu- trip % summary'!N375</f>
        <v>0</v>
      </c>
      <c r="AC370" s="260">
        <f t="shared" si="74"/>
        <v>0</v>
      </c>
      <c r="AD370" s="259">
        <f t="shared" si="75"/>
        <v>0</v>
      </c>
      <c r="AE370" s="312">
        <f>'To &amp; from Edu- trip % summary'!Q375</f>
        <v>0</v>
      </c>
      <c r="AF370" s="314">
        <f>'To &amp; from Edu- trip % summary'!S375</f>
        <v>0</v>
      </c>
      <c r="AG370" s="260">
        <f t="shared" si="76"/>
        <v>0</v>
      </c>
      <c r="AH370" s="259">
        <f t="shared" si="77"/>
        <v>0</v>
      </c>
      <c r="AI370" s="312">
        <f>'To &amp; from Edu- trip % summary'!V375</f>
        <v>0</v>
      </c>
      <c r="AJ370" s="314">
        <f>'To &amp; from Edu- trip % summary'!X375</f>
        <v>0</v>
      </c>
      <c r="AK370" s="260">
        <f t="shared" si="78"/>
        <v>0</v>
      </c>
      <c r="AL370" s="259">
        <f t="shared" si="79"/>
        <v>0</v>
      </c>
      <c r="AM370" s="312">
        <f>'To &amp; from Edu- trip % summary'!AA375</f>
        <v>0</v>
      </c>
      <c r="AN370" s="314">
        <f>'To &amp; from Edu- trip % summary'!AC375</f>
        <v>0</v>
      </c>
      <c r="AO370" s="260">
        <f t="shared" si="80"/>
        <v>0</v>
      </c>
      <c r="AP370" s="259">
        <f t="shared" si="81"/>
        <v>0</v>
      </c>
      <c r="AQ370" s="312">
        <f>'To &amp; from Edu- trip % summary'!AF375</f>
        <v>0</v>
      </c>
      <c r="AR370" s="314">
        <f>'To &amp; from Edu- trip % summary'!AH375</f>
        <v>0</v>
      </c>
      <c r="AS370" s="260">
        <f t="shared" si="82"/>
        <v>0</v>
      </c>
      <c r="AT370" s="259">
        <f t="shared" si="83"/>
        <v>0</v>
      </c>
      <c r="AU370" s="261"/>
      <c r="AV370" s="248"/>
      <c r="AW370" s="248"/>
      <c r="AX370" s="248"/>
      <c r="AY370" s="248"/>
    </row>
    <row r="371" spans="1:51" x14ac:dyDescent="0.2">
      <c r="A371" s="248"/>
      <c r="B371" s="248"/>
      <c r="C371" s="248"/>
      <c r="D371" s="248"/>
      <c r="E371" s="248"/>
      <c r="F371" s="248"/>
      <c r="G371" s="248"/>
      <c r="H371" s="248"/>
      <c r="I371" s="248"/>
      <c r="J371" s="248"/>
      <c r="K371" s="248"/>
      <c r="L371" s="248"/>
      <c r="M371" s="248"/>
      <c r="N371" s="248"/>
      <c r="O371" s="248"/>
      <c r="P371" s="248"/>
      <c r="Q371" s="296"/>
      <c r="R371" s="256">
        <f>'To &amp; from Edu- trip % summary'!B376</f>
        <v>0</v>
      </c>
      <c r="S371" s="313">
        <f>'To &amp; from Edu- trip % summary'!D376</f>
        <v>0</v>
      </c>
      <c r="T371" s="257">
        <f>'Non-survey input values'!$B$31</f>
        <v>175.56</v>
      </c>
      <c r="U371" s="258">
        <f t="shared" si="70"/>
        <v>0</v>
      </c>
      <c r="V371" s="259">
        <f t="shared" si="71"/>
        <v>0</v>
      </c>
      <c r="W371" s="312">
        <f>'To &amp; from Edu- trip % summary'!G376</f>
        <v>0</v>
      </c>
      <c r="X371" s="314">
        <f>'To &amp; from Edu- trip % summary'!I376</f>
        <v>0</v>
      </c>
      <c r="Y371" s="260">
        <f t="shared" si="72"/>
        <v>0</v>
      </c>
      <c r="Z371" s="259">
        <f t="shared" si="73"/>
        <v>0</v>
      </c>
      <c r="AA371" s="312">
        <f>'To &amp; from Edu- trip % summary'!L376</f>
        <v>0</v>
      </c>
      <c r="AB371" s="314">
        <f>'To &amp; from Edu- trip % summary'!N376</f>
        <v>0</v>
      </c>
      <c r="AC371" s="260">
        <f t="shared" si="74"/>
        <v>0</v>
      </c>
      <c r="AD371" s="259">
        <f t="shared" si="75"/>
        <v>0</v>
      </c>
      <c r="AE371" s="312">
        <f>'To &amp; from Edu- trip % summary'!Q376</f>
        <v>0</v>
      </c>
      <c r="AF371" s="314">
        <f>'To &amp; from Edu- trip % summary'!S376</f>
        <v>0</v>
      </c>
      <c r="AG371" s="260">
        <f t="shared" si="76"/>
        <v>0</v>
      </c>
      <c r="AH371" s="259">
        <f t="shared" si="77"/>
        <v>0</v>
      </c>
      <c r="AI371" s="312">
        <f>'To &amp; from Edu- trip % summary'!V376</f>
        <v>0</v>
      </c>
      <c r="AJ371" s="314">
        <f>'To &amp; from Edu- trip % summary'!X376</f>
        <v>0</v>
      </c>
      <c r="AK371" s="260">
        <f t="shared" si="78"/>
        <v>0</v>
      </c>
      <c r="AL371" s="259">
        <f t="shared" si="79"/>
        <v>0</v>
      </c>
      <c r="AM371" s="312">
        <f>'To &amp; from Edu- trip % summary'!AA376</f>
        <v>0</v>
      </c>
      <c r="AN371" s="314">
        <f>'To &amp; from Edu- trip % summary'!AC376</f>
        <v>0</v>
      </c>
      <c r="AO371" s="260">
        <f t="shared" si="80"/>
        <v>0</v>
      </c>
      <c r="AP371" s="259">
        <f t="shared" si="81"/>
        <v>0</v>
      </c>
      <c r="AQ371" s="312">
        <f>'To &amp; from Edu- trip % summary'!AF376</f>
        <v>0</v>
      </c>
      <c r="AR371" s="314">
        <f>'To &amp; from Edu- trip % summary'!AH376</f>
        <v>0</v>
      </c>
      <c r="AS371" s="260">
        <f t="shared" si="82"/>
        <v>0</v>
      </c>
      <c r="AT371" s="259">
        <f t="shared" si="83"/>
        <v>0</v>
      </c>
      <c r="AU371" s="261"/>
      <c r="AV371" s="248"/>
      <c r="AW371" s="248"/>
      <c r="AX371" s="248"/>
      <c r="AY371" s="248"/>
    </row>
    <row r="372" spans="1:51" x14ac:dyDescent="0.2">
      <c r="A372" s="248"/>
      <c r="B372" s="248"/>
      <c r="C372" s="248"/>
      <c r="D372" s="248"/>
      <c r="E372" s="248"/>
      <c r="F372" s="248"/>
      <c r="G372" s="248"/>
      <c r="H372" s="248"/>
      <c r="I372" s="248"/>
      <c r="J372" s="248"/>
      <c r="K372" s="248"/>
      <c r="L372" s="248"/>
      <c r="M372" s="248"/>
      <c r="N372" s="248"/>
      <c r="O372" s="248"/>
      <c r="P372" s="248"/>
      <c r="Q372" s="296"/>
      <c r="R372" s="256">
        <f>'To &amp; from Edu- trip % summary'!B377</f>
        <v>0</v>
      </c>
      <c r="S372" s="313">
        <f>'To &amp; from Edu- trip % summary'!D377</f>
        <v>0</v>
      </c>
      <c r="T372" s="257">
        <f>'Non-survey input values'!$B$31</f>
        <v>175.56</v>
      </c>
      <c r="U372" s="258">
        <f t="shared" si="70"/>
        <v>0</v>
      </c>
      <c r="V372" s="259">
        <f t="shared" si="71"/>
        <v>0</v>
      </c>
      <c r="W372" s="312">
        <f>'To &amp; from Edu- trip % summary'!G377</f>
        <v>0</v>
      </c>
      <c r="X372" s="314">
        <f>'To &amp; from Edu- trip % summary'!I377</f>
        <v>0</v>
      </c>
      <c r="Y372" s="260">
        <f t="shared" si="72"/>
        <v>0</v>
      </c>
      <c r="Z372" s="259">
        <f t="shared" si="73"/>
        <v>0</v>
      </c>
      <c r="AA372" s="312">
        <f>'To &amp; from Edu- trip % summary'!L377</f>
        <v>0</v>
      </c>
      <c r="AB372" s="314">
        <f>'To &amp; from Edu- trip % summary'!N377</f>
        <v>0</v>
      </c>
      <c r="AC372" s="260">
        <f t="shared" si="74"/>
        <v>0</v>
      </c>
      <c r="AD372" s="259">
        <f t="shared" si="75"/>
        <v>0</v>
      </c>
      <c r="AE372" s="312">
        <f>'To &amp; from Edu- trip % summary'!Q377</f>
        <v>0</v>
      </c>
      <c r="AF372" s="314">
        <f>'To &amp; from Edu- trip % summary'!S377</f>
        <v>0</v>
      </c>
      <c r="AG372" s="260">
        <f t="shared" si="76"/>
        <v>0</v>
      </c>
      <c r="AH372" s="259">
        <f t="shared" si="77"/>
        <v>0</v>
      </c>
      <c r="AI372" s="312">
        <f>'To &amp; from Edu- trip % summary'!V377</f>
        <v>0</v>
      </c>
      <c r="AJ372" s="314">
        <f>'To &amp; from Edu- trip % summary'!X377</f>
        <v>0</v>
      </c>
      <c r="AK372" s="260">
        <f t="shared" si="78"/>
        <v>0</v>
      </c>
      <c r="AL372" s="259">
        <f t="shared" si="79"/>
        <v>0</v>
      </c>
      <c r="AM372" s="312">
        <f>'To &amp; from Edu- trip % summary'!AA377</f>
        <v>0</v>
      </c>
      <c r="AN372" s="314">
        <f>'To &amp; from Edu- trip % summary'!AC377</f>
        <v>0</v>
      </c>
      <c r="AO372" s="260">
        <f t="shared" si="80"/>
        <v>0</v>
      </c>
      <c r="AP372" s="259">
        <f t="shared" si="81"/>
        <v>0</v>
      </c>
      <c r="AQ372" s="312">
        <f>'To &amp; from Edu- trip % summary'!AF377</f>
        <v>0</v>
      </c>
      <c r="AR372" s="314">
        <f>'To &amp; from Edu- trip % summary'!AH377</f>
        <v>0</v>
      </c>
      <c r="AS372" s="260">
        <f t="shared" si="82"/>
        <v>0</v>
      </c>
      <c r="AT372" s="259">
        <f t="shared" si="83"/>
        <v>0</v>
      </c>
      <c r="AU372" s="261"/>
      <c r="AV372" s="248"/>
      <c r="AW372" s="248"/>
      <c r="AX372" s="248"/>
      <c r="AY372" s="248"/>
    </row>
    <row r="373" spans="1:51" x14ac:dyDescent="0.2">
      <c r="A373" s="248"/>
      <c r="B373" s="248"/>
      <c r="C373" s="248"/>
      <c r="D373" s="248"/>
      <c r="E373" s="248"/>
      <c r="F373" s="248"/>
      <c r="G373" s="248"/>
      <c r="H373" s="248"/>
      <c r="I373" s="248"/>
      <c r="J373" s="248"/>
      <c r="K373" s="248"/>
      <c r="L373" s="248"/>
      <c r="M373" s="248"/>
      <c r="N373" s="248"/>
      <c r="O373" s="248"/>
      <c r="P373" s="248"/>
      <c r="Q373" s="296"/>
      <c r="R373" s="256">
        <f>'To &amp; from Edu- trip % summary'!B378</f>
        <v>0</v>
      </c>
      <c r="S373" s="313">
        <f>'To &amp; from Edu- trip % summary'!D378</f>
        <v>0</v>
      </c>
      <c r="T373" s="257">
        <f>'Non-survey input values'!$B$31</f>
        <v>175.56</v>
      </c>
      <c r="U373" s="258">
        <f t="shared" si="70"/>
        <v>0</v>
      </c>
      <c r="V373" s="259">
        <f t="shared" si="71"/>
        <v>0</v>
      </c>
      <c r="W373" s="312">
        <f>'To &amp; from Edu- trip % summary'!G378</f>
        <v>0</v>
      </c>
      <c r="X373" s="314">
        <f>'To &amp; from Edu- trip % summary'!I378</f>
        <v>0</v>
      </c>
      <c r="Y373" s="260">
        <f t="shared" si="72"/>
        <v>0</v>
      </c>
      <c r="Z373" s="259">
        <f t="shared" si="73"/>
        <v>0</v>
      </c>
      <c r="AA373" s="312">
        <f>'To &amp; from Edu- trip % summary'!L378</f>
        <v>0</v>
      </c>
      <c r="AB373" s="314">
        <f>'To &amp; from Edu- trip % summary'!N378</f>
        <v>0</v>
      </c>
      <c r="AC373" s="260">
        <f t="shared" si="74"/>
        <v>0</v>
      </c>
      <c r="AD373" s="259">
        <f t="shared" si="75"/>
        <v>0</v>
      </c>
      <c r="AE373" s="312">
        <f>'To &amp; from Edu- trip % summary'!Q378</f>
        <v>0</v>
      </c>
      <c r="AF373" s="314">
        <f>'To &amp; from Edu- trip % summary'!S378</f>
        <v>0</v>
      </c>
      <c r="AG373" s="260">
        <f t="shared" si="76"/>
        <v>0</v>
      </c>
      <c r="AH373" s="259">
        <f t="shared" si="77"/>
        <v>0</v>
      </c>
      <c r="AI373" s="312">
        <f>'To &amp; from Edu- trip % summary'!V378</f>
        <v>0</v>
      </c>
      <c r="AJ373" s="314">
        <f>'To &amp; from Edu- trip % summary'!X378</f>
        <v>0</v>
      </c>
      <c r="AK373" s="260">
        <f t="shared" si="78"/>
        <v>0</v>
      </c>
      <c r="AL373" s="259">
        <f t="shared" si="79"/>
        <v>0</v>
      </c>
      <c r="AM373" s="312">
        <f>'To &amp; from Edu- trip % summary'!AA378</f>
        <v>0</v>
      </c>
      <c r="AN373" s="314">
        <f>'To &amp; from Edu- trip % summary'!AC378</f>
        <v>0</v>
      </c>
      <c r="AO373" s="260">
        <f t="shared" si="80"/>
        <v>0</v>
      </c>
      <c r="AP373" s="259">
        <f t="shared" si="81"/>
        <v>0</v>
      </c>
      <c r="AQ373" s="312">
        <f>'To &amp; from Edu- trip % summary'!AF378</f>
        <v>0</v>
      </c>
      <c r="AR373" s="314">
        <f>'To &amp; from Edu- trip % summary'!AH378</f>
        <v>0</v>
      </c>
      <c r="AS373" s="260">
        <f t="shared" si="82"/>
        <v>0</v>
      </c>
      <c r="AT373" s="259">
        <f t="shared" si="83"/>
        <v>0</v>
      </c>
      <c r="AU373" s="261"/>
      <c r="AV373" s="248"/>
      <c r="AW373" s="248"/>
      <c r="AX373" s="248"/>
      <c r="AY373" s="248"/>
    </row>
    <row r="374" spans="1:51" x14ac:dyDescent="0.2">
      <c r="A374" s="248"/>
      <c r="B374" s="248"/>
      <c r="C374" s="248"/>
      <c r="D374" s="248"/>
      <c r="E374" s="248"/>
      <c r="F374" s="248"/>
      <c r="G374" s="248"/>
      <c r="H374" s="248"/>
      <c r="I374" s="248"/>
      <c r="J374" s="248"/>
      <c r="K374" s="248"/>
      <c r="L374" s="248"/>
      <c r="M374" s="248"/>
      <c r="N374" s="248"/>
      <c r="O374" s="248"/>
      <c r="P374" s="248"/>
      <c r="Q374" s="296"/>
      <c r="R374" s="256">
        <f>'To &amp; from Edu- trip % summary'!B379</f>
        <v>0</v>
      </c>
      <c r="S374" s="313">
        <f>'To &amp; from Edu- trip % summary'!D379</f>
        <v>0</v>
      </c>
      <c r="T374" s="257">
        <f>'Non-survey input values'!$B$31</f>
        <v>175.56</v>
      </c>
      <c r="U374" s="258">
        <f t="shared" si="70"/>
        <v>0</v>
      </c>
      <c r="V374" s="259">
        <f t="shared" si="71"/>
        <v>0</v>
      </c>
      <c r="W374" s="312">
        <f>'To &amp; from Edu- trip % summary'!G379</f>
        <v>0</v>
      </c>
      <c r="X374" s="314">
        <f>'To &amp; from Edu- trip % summary'!I379</f>
        <v>0</v>
      </c>
      <c r="Y374" s="260">
        <f t="shared" si="72"/>
        <v>0</v>
      </c>
      <c r="Z374" s="259">
        <f t="shared" si="73"/>
        <v>0</v>
      </c>
      <c r="AA374" s="312">
        <f>'To &amp; from Edu- trip % summary'!L379</f>
        <v>0</v>
      </c>
      <c r="AB374" s="314">
        <f>'To &amp; from Edu- trip % summary'!N379</f>
        <v>0</v>
      </c>
      <c r="AC374" s="260">
        <f t="shared" si="74"/>
        <v>0</v>
      </c>
      <c r="AD374" s="259">
        <f t="shared" si="75"/>
        <v>0</v>
      </c>
      <c r="AE374" s="312">
        <f>'To &amp; from Edu- trip % summary'!Q379</f>
        <v>0</v>
      </c>
      <c r="AF374" s="314">
        <f>'To &amp; from Edu- trip % summary'!S379</f>
        <v>0</v>
      </c>
      <c r="AG374" s="260">
        <f t="shared" si="76"/>
        <v>0</v>
      </c>
      <c r="AH374" s="259">
        <f t="shared" si="77"/>
        <v>0</v>
      </c>
      <c r="AI374" s="312">
        <f>'To &amp; from Edu- trip % summary'!V379</f>
        <v>0</v>
      </c>
      <c r="AJ374" s="314">
        <f>'To &amp; from Edu- trip % summary'!X379</f>
        <v>0</v>
      </c>
      <c r="AK374" s="260">
        <f t="shared" si="78"/>
        <v>0</v>
      </c>
      <c r="AL374" s="259">
        <f t="shared" si="79"/>
        <v>0</v>
      </c>
      <c r="AM374" s="312">
        <f>'To &amp; from Edu- trip % summary'!AA379</f>
        <v>0</v>
      </c>
      <c r="AN374" s="314">
        <f>'To &amp; from Edu- trip % summary'!AC379</f>
        <v>0</v>
      </c>
      <c r="AO374" s="260">
        <f t="shared" si="80"/>
        <v>0</v>
      </c>
      <c r="AP374" s="259">
        <f t="shared" si="81"/>
        <v>0</v>
      </c>
      <c r="AQ374" s="312">
        <f>'To &amp; from Edu- trip % summary'!AF379</f>
        <v>0</v>
      </c>
      <c r="AR374" s="314">
        <f>'To &amp; from Edu- trip % summary'!AH379</f>
        <v>0</v>
      </c>
      <c r="AS374" s="260">
        <f t="shared" si="82"/>
        <v>0</v>
      </c>
      <c r="AT374" s="259">
        <f t="shared" si="83"/>
        <v>0</v>
      </c>
      <c r="AU374" s="261"/>
      <c r="AV374" s="248"/>
      <c r="AW374" s="248"/>
      <c r="AX374" s="248"/>
      <c r="AY374" s="248"/>
    </row>
    <row r="375" spans="1:51" x14ac:dyDescent="0.2">
      <c r="A375" s="248"/>
      <c r="B375" s="248"/>
      <c r="C375" s="248"/>
      <c r="D375" s="248"/>
      <c r="E375" s="248"/>
      <c r="F375" s="248"/>
      <c r="G375" s="248"/>
      <c r="H375" s="248"/>
      <c r="I375" s="248"/>
      <c r="J375" s="248"/>
      <c r="K375" s="248"/>
      <c r="L375" s="248"/>
      <c r="M375" s="248"/>
      <c r="N375" s="248"/>
      <c r="O375" s="248"/>
      <c r="P375" s="248"/>
      <c r="Q375" s="296"/>
      <c r="R375" s="256">
        <f>'To &amp; from Edu- trip % summary'!B380</f>
        <v>0</v>
      </c>
      <c r="S375" s="313">
        <f>'To &amp; from Edu- trip % summary'!D380</f>
        <v>0</v>
      </c>
      <c r="T375" s="257">
        <f>'Non-survey input values'!$B$31</f>
        <v>175.56</v>
      </c>
      <c r="U375" s="258">
        <f t="shared" si="70"/>
        <v>0</v>
      </c>
      <c r="V375" s="259">
        <f t="shared" si="71"/>
        <v>0</v>
      </c>
      <c r="W375" s="312">
        <f>'To &amp; from Edu- trip % summary'!G380</f>
        <v>0</v>
      </c>
      <c r="X375" s="314">
        <f>'To &amp; from Edu- trip % summary'!I380</f>
        <v>0</v>
      </c>
      <c r="Y375" s="260">
        <f t="shared" si="72"/>
        <v>0</v>
      </c>
      <c r="Z375" s="259">
        <f t="shared" si="73"/>
        <v>0</v>
      </c>
      <c r="AA375" s="312">
        <f>'To &amp; from Edu- trip % summary'!L380</f>
        <v>0</v>
      </c>
      <c r="AB375" s="314">
        <f>'To &amp; from Edu- trip % summary'!N380</f>
        <v>0</v>
      </c>
      <c r="AC375" s="260">
        <f t="shared" si="74"/>
        <v>0</v>
      </c>
      <c r="AD375" s="259">
        <f t="shared" si="75"/>
        <v>0</v>
      </c>
      <c r="AE375" s="312">
        <f>'To &amp; from Edu- trip % summary'!Q380</f>
        <v>0</v>
      </c>
      <c r="AF375" s="314">
        <f>'To &amp; from Edu- trip % summary'!S380</f>
        <v>0</v>
      </c>
      <c r="AG375" s="260">
        <f t="shared" si="76"/>
        <v>0</v>
      </c>
      <c r="AH375" s="259">
        <f t="shared" si="77"/>
        <v>0</v>
      </c>
      <c r="AI375" s="312">
        <f>'To &amp; from Edu- trip % summary'!V380</f>
        <v>0</v>
      </c>
      <c r="AJ375" s="314">
        <f>'To &amp; from Edu- trip % summary'!X380</f>
        <v>0</v>
      </c>
      <c r="AK375" s="260">
        <f t="shared" si="78"/>
        <v>0</v>
      </c>
      <c r="AL375" s="259">
        <f t="shared" si="79"/>
        <v>0</v>
      </c>
      <c r="AM375" s="312">
        <f>'To &amp; from Edu- trip % summary'!AA380</f>
        <v>0</v>
      </c>
      <c r="AN375" s="314">
        <f>'To &amp; from Edu- trip % summary'!AC380</f>
        <v>0</v>
      </c>
      <c r="AO375" s="260">
        <f t="shared" si="80"/>
        <v>0</v>
      </c>
      <c r="AP375" s="259">
        <f t="shared" si="81"/>
        <v>0</v>
      </c>
      <c r="AQ375" s="312">
        <f>'To &amp; from Edu- trip % summary'!AF380</f>
        <v>0</v>
      </c>
      <c r="AR375" s="314">
        <f>'To &amp; from Edu- trip % summary'!AH380</f>
        <v>0</v>
      </c>
      <c r="AS375" s="260">
        <f t="shared" si="82"/>
        <v>0</v>
      </c>
      <c r="AT375" s="259">
        <f t="shared" si="83"/>
        <v>0</v>
      </c>
      <c r="AU375" s="261"/>
      <c r="AV375" s="248"/>
      <c r="AW375" s="248"/>
      <c r="AX375" s="248"/>
      <c r="AY375" s="248"/>
    </row>
    <row r="376" spans="1:51" x14ac:dyDescent="0.2">
      <c r="A376" s="248"/>
      <c r="B376" s="248"/>
      <c r="C376" s="248"/>
      <c r="D376" s="248"/>
      <c r="E376" s="248"/>
      <c r="F376" s="248"/>
      <c r="G376" s="248"/>
      <c r="H376" s="248"/>
      <c r="I376" s="248"/>
      <c r="J376" s="248"/>
      <c r="K376" s="248"/>
      <c r="L376" s="248"/>
      <c r="M376" s="248"/>
      <c r="N376" s="248"/>
      <c r="O376" s="248"/>
      <c r="P376" s="248"/>
      <c r="Q376" s="296"/>
      <c r="R376" s="256">
        <f>'To &amp; from Edu- trip % summary'!B381</f>
        <v>0</v>
      </c>
      <c r="S376" s="313">
        <f>'To &amp; from Edu- trip % summary'!D381</f>
        <v>0</v>
      </c>
      <c r="T376" s="257">
        <f>'Non-survey input values'!$B$31</f>
        <v>175.56</v>
      </c>
      <c r="U376" s="258">
        <f t="shared" si="70"/>
        <v>0</v>
      </c>
      <c r="V376" s="259">
        <f t="shared" si="71"/>
        <v>0</v>
      </c>
      <c r="W376" s="312">
        <f>'To &amp; from Edu- trip % summary'!G381</f>
        <v>0</v>
      </c>
      <c r="X376" s="314">
        <f>'To &amp; from Edu- trip % summary'!I381</f>
        <v>0</v>
      </c>
      <c r="Y376" s="260">
        <f t="shared" si="72"/>
        <v>0</v>
      </c>
      <c r="Z376" s="259">
        <f t="shared" si="73"/>
        <v>0</v>
      </c>
      <c r="AA376" s="312">
        <f>'To &amp; from Edu- trip % summary'!L381</f>
        <v>0</v>
      </c>
      <c r="AB376" s="314">
        <f>'To &amp; from Edu- trip % summary'!N381</f>
        <v>0</v>
      </c>
      <c r="AC376" s="260">
        <f t="shared" si="74"/>
        <v>0</v>
      </c>
      <c r="AD376" s="259">
        <f t="shared" si="75"/>
        <v>0</v>
      </c>
      <c r="AE376" s="312">
        <f>'To &amp; from Edu- trip % summary'!Q381</f>
        <v>0</v>
      </c>
      <c r="AF376" s="314">
        <f>'To &amp; from Edu- trip % summary'!S381</f>
        <v>0</v>
      </c>
      <c r="AG376" s="260">
        <f t="shared" si="76"/>
        <v>0</v>
      </c>
      <c r="AH376" s="259">
        <f t="shared" si="77"/>
        <v>0</v>
      </c>
      <c r="AI376" s="312">
        <f>'To &amp; from Edu- trip % summary'!V381</f>
        <v>0</v>
      </c>
      <c r="AJ376" s="314">
        <f>'To &amp; from Edu- trip % summary'!X381</f>
        <v>0</v>
      </c>
      <c r="AK376" s="260">
        <f t="shared" si="78"/>
        <v>0</v>
      </c>
      <c r="AL376" s="259">
        <f t="shared" si="79"/>
        <v>0</v>
      </c>
      <c r="AM376" s="312">
        <f>'To &amp; from Edu- trip % summary'!AA381</f>
        <v>0</v>
      </c>
      <c r="AN376" s="314">
        <f>'To &amp; from Edu- trip % summary'!AC381</f>
        <v>0</v>
      </c>
      <c r="AO376" s="260">
        <f t="shared" si="80"/>
        <v>0</v>
      </c>
      <c r="AP376" s="259">
        <f t="shared" si="81"/>
        <v>0</v>
      </c>
      <c r="AQ376" s="312">
        <f>'To &amp; from Edu- trip % summary'!AF381</f>
        <v>0</v>
      </c>
      <c r="AR376" s="314">
        <f>'To &amp; from Edu- trip % summary'!AH381</f>
        <v>0</v>
      </c>
      <c r="AS376" s="260">
        <f t="shared" si="82"/>
        <v>0</v>
      </c>
      <c r="AT376" s="259">
        <f t="shared" si="83"/>
        <v>0</v>
      </c>
      <c r="AU376" s="261"/>
      <c r="AV376" s="248"/>
      <c r="AW376" s="248"/>
      <c r="AX376" s="248"/>
      <c r="AY376" s="248"/>
    </row>
    <row r="377" spans="1:51" x14ac:dyDescent="0.2">
      <c r="A377" s="248"/>
      <c r="B377" s="248"/>
      <c r="C377" s="248"/>
      <c r="D377" s="248"/>
      <c r="E377" s="248"/>
      <c r="F377" s="248"/>
      <c r="G377" s="248"/>
      <c r="H377" s="248"/>
      <c r="I377" s="248"/>
      <c r="J377" s="248"/>
      <c r="K377" s="248"/>
      <c r="L377" s="248"/>
      <c r="M377" s="248"/>
      <c r="N377" s="248"/>
      <c r="O377" s="248"/>
      <c r="P377" s="248"/>
      <c r="Q377" s="296"/>
      <c r="R377" s="256">
        <f>'To &amp; from Edu- trip % summary'!B382</f>
        <v>0</v>
      </c>
      <c r="S377" s="313">
        <f>'To &amp; from Edu- trip % summary'!D382</f>
        <v>0</v>
      </c>
      <c r="T377" s="257">
        <f>'Non-survey input values'!$B$31</f>
        <v>175.56</v>
      </c>
      <c r="U377" s="258">
        <f t="shared" si="70"/>
        <v>0</v>
      </c>
      <c r="V377" s="259">
        <f t="shared" si="71"/>
        <v>0</v>
      </c>
      <c r="W377" s="312">
        <f>'To &amp; from Edu- trip % summary'!G382</f>
        <v>0</v>
      </c>
      <c r="X377" s="314">
        <f>'To &amp; from Edu- trip % summary'!I382</f>
        <v>0</v>
      </c>
      <c r="Y377" s="260">
        <f t="shared" si="72"/>
        <v>0</v>
      </c>
      <c r="Z377" s="259">
        <f t="shared" si="73"/>
        <v>0</v>
      </c>
      <c r="AA377" s="312">
        <f>'To &amp; from Edu- trip % summary'!L382</f>
        <v>0</v>
      </c>
      <c r="AB377" s="314">
        <f>'To &amp; from Edu- trip % summary'!N382</f>
        <v>0</v>
      </c>
      <c r="AC377" s="260">
        <f t="shared" si="74"/>
        <v>0</v>
      </c>
      <c r="AD377" s="259">
        <f t="shared" si="75"/>
        <v>0</v>
      </c>
      <c r="AE377" s="312">
        <f>'To &amp; from Edu- trip % summary'!Q382</f>
        <v>0</v>
      </c>
      <c r="AF377" s="314">
        <f>'To &amp; from Edu- trip % summary'!S382</f>
        <v>0</v>
      </c>
      <c r="AG377" s="260">
        <f t="shared" si="76"/>
        <v>0</v>
      </c>
      <c r="AH377" s="259">
        <f t="shared" si="77"/>
        <v>0</v>
      </c>
      <c r="AI377" s="312">
        <f>'To &amp; from Edu- trip % summary'!V382</f>
        <v>0</v>
      </c>
      <c r="AJ377" s="314">
        <f>'To &amp; from Edu- trip % summary'!X382</f>
        <v>0</v>
      </c>
      <c r="AK377" s="260">
        <f t="shared" si="78"/>
        <v>0</v>
      </c>
      <c r="AL377" s="259">
        <f t="shared" si="79"/>
        <v>0</v>
      </c>
      <c r="AM377" s="312">
        <f>'To &amp; from Edu- trip % summary'!AA382</f>
        <v>0</v>
      </c>
      <c r="AN377" s="314">
        <f>'To &amp; from Edu- trip % summary'!AC382</f>
        <v>0</v>
      </c>
      <c r="AO377" s="260">
        <f t="shared" si="80"/>
        <v>0</v>
      </c>
      <c r="AP377" s="259">
        <f t="shared" si="81"/>
        <v>0</v>
      </c>
      <c r="AQ377" s="312">
        <f>'To &amp; from Edu- trip % summary'!AF382</f>
        <v>0</v>
      </c>
      <c r="AR377" s="314">
        <f>'To &amp; from Edu- trip % summary'!AH382</f>
        <v>0</v>
      </c>
      <c r="AS377" s="260">
        <f t="shared" si="82"/>
        <v>0</v>
      </c>
      <c r="AT377" s="259">
        <f t="shared" si="83"/>
        <v>0</v>
      </c>
      <c r="AU377" s="261"/>
      <c r="AV377" s="248"/>
      <c r="AW377" s="248"/>
      <c r="AX377" s="248"/>
      <c r="AY377" s="248"/>
    </row>
    <row r="378" spans="1:51" x14ac:dyDescent="0.2">
      <c r="A378" s="248"/>
      <c r="B378" s="248"/>
      <c r="C378" s="248"/>
      <c r="D378" s="248"/>
      <c r="E378" s="248"/>
      <c r="F378" s="248"/>
      <c r="G378" s="248"/>
      <c r="H378" s="248"/>
      <c r="I378" s="248"/>
      <c r="J378" s="248"/>
      <c r="K378" s="248"/>
      <c r="L378" s="248"/>
      <c r="M378" s="248"/>
      <c r="N378" s="248"/>
      <c r="O378" s="248"/>
      <c r="P378" s="248"/>
      <c r="Q378" s="296"/>
      <c r="R378" s="256">
        <f>'To &amp; from Edu- trip % summary'!B383</f>
        <v>0</v>
      </c>
      <c r="S378" s="313">
        <f>'To &amp; from Edu- trip % summary'!D383</f>
        <v>0</v>
      </c>
      <c r="T378" s="257">
        <f>'Non-survey input values'!$B$31</f>
        <v>175.56</v>
      </c>
      <c r="U378" s="258">
        <f t="shared" si="70"/>
        <v>0</v>
      </c>
      <c r="V378" s="259">
        <f t="shared" si="71"/>
        <v>0</v>
      </c>
      <c r="W378" s="312">
        <f>'To &amp; from Edu- trip % summary'!G383</f>
        <v>0</v>
      </c>
      <c r="X378" s="314">
        <f>'To &amp; from Edu- trip % summary'!I383</f>
        <v>0</v>
      </c>
      <c r="Y378" s="260">
        <f t="shared" si="72"/>
        <v>0</v>
      </c>
      <c r="Z378" s="259">
        <f t="shared" si="73"/>
        <v>0</v>
      </c>
      <c r="AA378" s="312">
        <f>'To &amp; from Edu- trip % summary'!L383</f>
        <v>0</v>
      </c>
      <c r="AB378" s="314">
        <f>'To &amp; from Edu- trip % summary'!N383</f>
        <v>0</v>
      </c>
      <c r="AC378" s="260">
        <f t="shared" si="74"/>
        <v>0</v>
      </c>
      <c r="AD378" s="259">
        <f t="shared" si="75"/>
        <v>0</v>
      </c>
      <c r="AE378" s="312">
        <f>'To &amp; from Edu- trip % summary'!Q383</f>
        <v>0</v>
      </c>
      <c r="AF378" s="314">
        <f>'To &amp; from Edu- trip % summary'!S383</f>
        <v>0</v>
      </c>
      <c r="AG378" s="260">
        <f t="shared" si="76"/>
        <v>0</v>
      </c>
      <c r="AH378" s="259">
        <f t="shared" si="77"/>
        <v>0</v>
      </c>
      <c r="AI378" s="312">
        <f>'To &amp; from Edu- trip % summary'!V383</f>
        <v>0</v>
      </c>
      <c r="AJ378" s="314">
        <f>'To &amp; from Edu- trip % summary'!X383</f>
        <v>0</v>
      </c>
      <c r="AK378" s="260">
        <f t="shared" si="78"/>
        <v>0</v>
      </c>
      <c r="AL378" s="259">
        <f t="shared" si="79"/>
        <v>0</v>
      </c>
      <c r="AM378" s="312">
        <f>'To &amp; from Edu- trip % summary'!AA383</f>
        <v>0</v>
      </c>
      <c r="AN378" s="314">
        <f>'To &amp; from Edu- trip % summary'!AC383</f>
        <v>0</v>
      </c>
      <c r="AO378" s="260">
        <f t="shared" si="80"/>
        <v>0</v>
      </c>
      <c r="AP378" s="259">
        <f t="shared" si="81"/>
        <v>0</v>
      </c>
      <c r="AQ378" s="312">
        <f>'To &amp; from Edu- trip % summary'!AF383</f>
        <v>0</v>
      </c>
      <c r="AR378" s="314">
        <f>'To &amp; from Edu- trip % summary'!AH383</f>
        <v>0</v>
      </c>
      <c r="AS378" s="260">
        <f t="shared" si="82"/>
        <v>0</v>
      </c>
      <c r="AT378" s="259">
        <f t="shared" si="83"/>
        <v>0</v>
      </c>
      <c r="AU378" s="261"/>
      <c r="AV378" s="248"/>
      <c r="AW378" s="248"/>
      <c r="AX378" s="248"/>
      <c r="AY378" s="248"/>
    </row>
    <row r="379" spans="1:51" x14ac:dyDescent="0.2">
      <c r="A379" s="248"/>
      <c r="B379" s="248"/>
      <c r="C379" s="248"/>
      <c r="D379" s="248"/>
      <c r="E379" s="248"/>
      <c r="F379" s="248"/>
      <c r="G379" s="248"/>
      <c r="H379" s="248"/>
      <c r="I379" s="248"/>
      <c r="J379" s="248"/>
      <c r="K379" s="248"/>
      <c r="L379" s="248"/>
      <c r="M379" s="248"/>
      <c r="N379" s="248"/>
      <c r="O379" s="248"/>
      <c r="P379" s="248"/>
      <c r="Q379" s="296"/>
      <c r="R379" s="256">
        <f>'To &amp; from Edu- trip % summary'!B384</f>
        <v>0</v>
      </c>
      <c r="S379" s="313">
        <f>'To &amp; from Edu- trip % summary'!D384</f>
        <v>0</v>
      </c>
      <c r="T379" s="257">
        <f>'Non-survey input values'!$B$31</f>
        <v>175.56</v>
      </c>
      <c r="U379" s="258">
        <f t="shared" si="70"/>
        <v>0</v>
      </c>
      <c r="V379" s="259">
        <f t="shared" si="71"/>
        <v>0</v>
      </c>
      <c r="W379" s="312">
        <f>'To &amp; from Edu- trip % summary'!G384</f>
        <v>0</v>
      </c>
      <c r="X379" s="314">
        <f>'To &amp; from Edu- trip % summary'!I384</f>
        <v>0</v>
      </c>
      <c r="Y379" s="260">
        <f t="shared" si="72"/>
        <v>0</v>
      </c>
      <c r="Z379" s="259">
        <f t="shared" si="73"/>
        <v>0</v>
      </c>
      <c r="AA379" s="312">
        <f>'To &amp; from Edu- trip % summary'!L384</f>
        <v>0</v>
      </c>
      <c r="AB379" s="314">
        <f>'To &amp; from Edu- trip % summary'!N384</f>
        <v>0</v>
      </c>
      <c r="AC379" s="260">
        <f t="shared" si="74"/>
        <v>0</v>
      </c>
      <c r="AD379" s="259">
        <f t="shared" si="75"/>
        <v>0</v>
      </c>
      <c r="AE379" s="312">
        <f>'To &amp; from Edu- trip % summary'!Q384</f>
        <v>0</v>
      </c>
      <c r="AF379" s="314">
        <f>'To &amp; from Edu- trip % summary'!S384</f>
        <v>0</v>
      </c>
      <c r="AG379" s="260">
        <f t="shared" si="76"/>
        <v>0</v>
      </c>
      <c r="AH379" s="259">
        <f t="shared" si="77"/>
        <v>0</v>
      </c>
      <c r="AI379" s="312">
        <f>'To &amp; from Edu- trip % summary'!V384</f>
        <v>0</v>
      </c>
      <c r="AJ379" s="314">
        <f>'To &amp; from Edu- trip % summary'!X384</f>
        <v>0</v>
      </c>
      <c r="AK379" s="260">
        <f t="shared" si="78"/>
        <v>0</v>
      </c>
      <c r="AL379" s="259">
        <f t="shared" si="79"/>
        <v>0</v>
      </c>
      <c r="AM379" s="312">
        <f>'To &amp; from Edu- trip % summary'!AA384</f>
        <v>0</v>
      </c>
      <c r="AN379" s="314">
        <f>'To &amp; from Edu- trip % summary'!AC384</f>
        <v>0</v>
      </c>
      <c r="AO379" s="260">
        <f t="shared" si="80"/>
        <v>0</v>
      </c>
      <c r="AP379" s="259">
        <f t="shared" si="81"/>
        <v>0</v>
      </c>
      <c r="AQ379" s="312">
        <f>'To &amp; from Edu- trip % summary'!AF384</f>
        <v>0</v>
      </c>
      <c r="AR379" s="314">
        <f>'To &amp; from Edu- trip % summary'!AH384</f>
        <v>0</v>
      </c>
      <c r="AS379" s="260">
        <f t="shared" si="82"/>
        <v>0</v>
      </c>
      <c r="AT379" s="259">
        <f t="shared" si="83"/>
        <v>0</v>
      </c>
      <c r="AU379" s="261"/>
      <c r="AV379" s="248"/>
      <c r="AW379" s="248"/>
      <c r="AX379" s="248"/>
      <c r="AY379" s="248"/>
    </row>
    <row r="380" spans="1:51" x14ac:dyDescent="0.2">
      <c r="A380" s="248"/>
      <c r="B380" s="248"/>
      <c r="C380" s="248"/>
      <c r="D380" s="248"/>
      <c r="E380" s="248"/>
      <c r="F380" s="248"/>
      <c r="G380" s="248"/>
      <c r="H380" s="248"/>
      <c r="I380" s="248"/>
      <c r="J380" s="248"/>
      <c r="K380" s="248"/>
      <c r="L380" s="248"/>
      <c r="M380" s="248"/>
      <c r="N380" s="248"/>
      <c r="O380" s="248"/>
      <c r="P380" s="248"/>
      <c r="Q380" s="296"/>
      <c r="R380" s="256">
        <f>'To &amp; from Edu- trip % summary'!B385</f>
        <v>0</v>
      </c>
      <c r="S380" s="313">
        <f>'To &amp; from Edu- trip % summary'!D385</f>
        <v>0</v>
      </c>
      <c r="T380" s="257">
        <f>'Non-survey input values'!$B$31</f>
        <v>175.56</v>
      </c>
      <c r="U380" s="258">
        <f t="shared" si="70"/>
        <v>0</v>
      </c>
      <c r="V380" s="259">
        <f t="shared" si="71"/>
        <v>0</v>
      </c>
      <c r="W380" s="312">
        <f>'To &amp; from Edu- trip % summary'!G385</f>
        <v>0</v>
      </c>
      <c r="X380" s="314">
        <f>'To &amp; from Edu- trip % summary'!I385</f>
        <v>0</v>
      </c>
      <c r="Y380" s="260">
        <f t="shared" si="72"/>
        <v>0</v>
      </c>
      <c r="Z380" s="259">
        <f t="shared" si="73"/>
        <v>0</v>
      </c>
      <c r="AA380" s="312">
        <f>'To &amp; from Edu- trip % summary'!L385</f>
        <v>0</v>
      </c>
      <c r="AB380" s="314">
        <f>'To &amp; from Edu- trip % summary'!N385</f>
        <v>0</v>
      </c>
      <c r="AC380" s="260">
        <f t="shared" si="74"/>
        <v>0</v>
      </c>
      <c r="AD380" s="259">
        <f t="shared" si="75"/>
        <v>0</v>
      </c>
      <c r="AE380" s="312">
        <f>'To &amp; from Edu- trip % summary'!Q385</f>
        <v>0</v>
      </c>
      <c r="AF380" s="314">
        <f>'To &amp; from Edu- trip % summary'!S385</f>
        <v>0</v>
      </c>
      <c r="AG380" s="260">
        <f t="shared" si="76"/>
        <v>0</v>
      </c>
      <c r="AH380" s="259">
        <f t="shared" si="77"/>
        <v>0</v>
      </c>
      <c r="AI380" s="312">
        <f>'To &amp; from Edu- trip % summary'!V385</f>
        <v>0</v>
      </c>
      <c r="AJ380" s="314">
        <f>'To &amp; from Edu- trip % summary'!X385</f>
        <v>0</v>
      </c>
      <c r="AK380" s="260">
        <f t="shared" si="78"/>
        <v>0</v>
      </c>
      <c r="AL380" s="259">
        <f t="shared" si="79"/>
        <v>0</v>
      </c>
      <c r="AM380" s="312">
        <f>'To &amp; from Edu- trip % summary'!AA385</f>
        <v>0</v>
      </c>
      <c r="AN380" s="314">
        <f>'To &amp; from Edu- trip % summary'!AC385</f>
        <v>0</v>
      </c>
      <c r="AO380" s="260">
        <f t="shared" si="80"/>
        <v>0</v>
      </c>
      <c r="AP380" s="259">
        <f t="shared" si="81"/>
        <v>0</v>
      </c>
      <c r="AQ380" s="312">
        <f>'To &amp; from Edu- trip % summary'!AF385</f>
        <v>0</v>
      </c>
      <c r="AR380" s="314">
        <f>'To &amp; from Edu- trip % summary'!AH385</f>
        <v>0</v>
      </c>
      <c r="AS380" s="260">
        <f t="shared" si="82"/>
        <v>0</v>
      </c>
      <c r="AT380" s="259">
        <f t="shared" si="83"/>
        <v>0</v>
      </c>
      <c r="AU380" s="261"/>
      <c r="AV380" s="248"/>
      <c r="AW380" s="248"/>
      <c r="AX380" s="248"/>
      <c r="AY380" s="248"/>
    </row>
    <row r="381" spans="1:51" x14ac:dyDescent="0.2">
      <c r="A381" s="248"/>
      <c r="B381" s="248"/>
      <c r="C381" s="248"/>
      <c r="D381" s="248"/>
      <c r="E381" s="248"/>
      <c r="F381" s="248"/>
      <c r="G381" s="248"/>
      <c r="H381" s="248"/>
      <c r="I381" s="248"/>
      <c r="J381" s="248"/>
      <c r="K381" s="248"/>
      <c r="L381" s="248"/>
      <c r="M381" s="248"/>
      <c r="N381" s="248"/>
      <c r="O381" s="248"/>
      <c r="P381" s="248"/>
      <c r="Q381" s="296"/>
      <c r="R381" s="256">
        <f>'To &amp; from Edu- trip % summary'!B386</f>
        <v>0</v>
      </c>
      <c r="S381" s="313">
        <f>'To &amp; from Edu- trip % summary'!D386</f>
        <v>0</v>
      </c>
      <c r="T381" s="257">
        <f>'Non-survey input values'!$B$31</f>
        <v>175.56</v>
      </c>
      <c r="U381" s="258">
        <f t="shared" si="70"/>
        <v>0</v>
      </c>
      <c r="V381" s="259">
        <f t="shared" si="71"/>
        <v>0</v>
      </c>
      <c r="W381" s="312">
        <f>'To &amp; from Edu- trip % summary'!G386</f>
        <v>0</v>
      </c>
      <c r="X381" s="314">
        <f>'To &amp; from Edu- trip % summary'!I386</f>
        <v>0</v>
      </c>
      <c r="Y381" s="260">
        <f t="shared" si="72"/>
        <v>0</v>
      </c>
      <c r="Z381" s="259">
        <f t="shared" si="73"/>
        <v>0</v>
      </c>
      <c r="AA381" s="312">
        <f>'To &amp; from Edu- trip % summary'!L386</f>
        <v>0</v>
      </c>
      <c r="AB381" s="314">
        <f>'To &amp; from Edu- trip % summary'!N386</f>
        <v>0</v>
      </c>
      <c r="AC381" s="260">
        <f t="shared" si="74"/>
        <v>0</v>
      </c>
      <c r="AD381" s="259">
        <f t="shared" si="75"/>
        <v>0</v>
      </c>
      <c r="AE381" s="312">
        <f>'To &amp; from Edu- trip % summary'!Q386</f>
        <v>0</v>
      </c>
      <c r="AF381" s="314">
        <f>'To &amp; from Edu- trip % summary'!S386</f>
        <v>0</v>
      </c>
      <c r="AG381" s="260">
        <f t="shared" si="76"/>
        <v>0</v>
      </c>
      <c r="AH381" s="259">
        <f t="shared" si="77"/>
        <v>0</v>
      </c>
      <c r="AI381" s="312">
        <f>'To &amp; from Edu- trip % summary'!V386</f>
        <v>0</v>
      </c>
      <c r="AJ381" s="314">
        <f>'To &amp; from Edu- trip % summary'!X386</f>
        <v>0</v>
      </c>
      <c r="AK381" s="260">
        <f t="shared" si="78"/>
        <v>0</v>
      </c>
      <c r="AL381" s="259">
        <f t="shared" si="79"/>
        <v>0</v>
      </c>
      <c r="AM381" s="312">
        <f>'To &amp; from Edu- trip % summary'!AA386</f>
        <v>0</v>
      </c>
      <c r="AN381" s="314">
        <f>'To &amp; from Edu- trip % summary'!AC386</f>
        <v>0</v>
      </c>
      <c r="AO381" s="260">
        <f t="shared" si="80"/>
        <v>0</v>
      </c>
      <c r="AP381" s="259">
        <f t="shared" si="81"/>
        <v>0</v>
      </c>
      <c r="AQ381" s="312">
        <f>'To &amp; from Edu- trip % summary'!AF386</f>
        <v>0</v>
      </c>
      <c r="AR381" s="314">
        <f>'To &amp; from Edu- trip % summary'!AH386</f>
        <v>0</v>
      </c>
      <c r="AS381" s="260">
        <f t="shared" si="82"/>
        <v>0</v>
      </c>
      <c r="AT381" s="259">
        <f t="shared" si="83"/>
        <v>0</v>
      </c>
      <c r="AU381" s="261"/>
      <c r="AV381" s="248"/>
      <c r="AW381" s="248"/>
      <c r="AX381" s="248"/>
      <c r="AY381" s="248"/>
    </row>
    <row r="382" spans="1:51" x14ac:dyDescent="0.2">
      <c r="A382" s="248"/>
      <c r="B382" s="248"/>
      <c r="C382" s="248"/>
      <c r="D382" s="248"/>
      <c r="E382" s="248"/>
      <c r="F382" s="248"/>
      <c r="G382" s="248"/>
      <c r="H382" s="248"/>
      <c r="I382" s="248"/>
      <c r="J382" s="248"/>
      <c r="K382" s="248"/>
      <c r="L382" s="248"/>
      <c r="M382" s="248"/>
      <c r="N382" s="248"/>
      <c r="O382" s="248"/>
      <c r="P382" s="248"/>
      <c r="Q382" s="296"/>
      <c r="R382" s="256">
        <f>'To &amp; from Edu- trip % summary'!B387</f>
        <v>0</v>
      </c>
      <c r="S382" s="313">
        <f>'To &amp; from Edu- trip % summary'!D387</f>
        <v>0</v>
      </c>
      <c r="T382" s="257">
        <f>'Non-survey input values'!$B$31</f>
        <v>175.56</v>
      </c>
      <c r="U382" s="258">
        <f t="shared" si="70"/>
        <v>0</v>
      </c>
      <c r="V382" s="259">
        <f t="shared" si="71"/>
        <v>0</v>
      </c>
      <c r="W382" s="312">
        <f>'To &amp; from Edu- trip % summary'!G387</f>
        <v>0</v>
      </c>
      <c r="X382" s="314">
        <f>'To &amp; from Edu- trip % summary'!I387</f>
        <v>0</v>
      </c>
      <c r="Y382" s="260">
        <f t="shared" si="72"/>
        <v>0</v>
      </c>
      <c r="Z382" s="259">
        <f t="shared" si="73"/>
        <v>0</v>
      </c>
      <c r="AA382" s="312">
        <f>'To &amp; from Edu- trip % summary'!L387</f>
        <v>0</v>
      </c>
      <c r="AB382" s="314">
        <f>'To &amp; from Edu- trip % summary'!N387</f>
        <v>0</v>
      </c>
      <c r="AC382" s="260">
        <f t="shared" si="74"/>
        <v>0</v>
      </c>
      <c r="AD382" s="259">
        <f t="shared" si="75"/>
        <v>0</v>
      </c>
      <c r="AE382" s="312">
        <f>'To &amp; from Edu- trip % summary'!Q387</f>
        <v>0</v>
      </c>
      <c r="AF382" s="314">
        <f>'To &amp; from Edu- trip % summary'!S387</f>
        <v>0</v>
      </c>
      <c r="AG382" s="260">
        <f t="shared" si="76"/>
        <v>0</v>
      </c>
      <c r="AH382" s="259">
        <f t="shared" si="77"/>
        <v>0</v>
      </c>
      <c r="AI382" s="312">
        <f>'To &amp; from Edu- trip % summary'!V387</f>
        <v>0</v>
      </c>
      <c r="AJ382" s="314">
        <f>'To &amp; from Edu- trip % summary'!X387</f>
        <v>0</v>
      </c>
      <c r="AK382" s="260">
        <f t="shared" si="78"/>
        <v>0</v>
      </c>
      <c r="AL382" s="259">
        <f t="shared" si="79"/>
        <v>0</v>
      </c>
      <c r="AM382" s="312">
        <f>'To &amp; from Edu- trip % summary'!AA387</f>
        <v>0</v>
      </c>
      <c r="AN382" s="314">
        <f>'To &amp; from Edu- trip % summary'!AC387</f>
        <v>0</v>
      </c>
      <c r="AO382" s="260">
        <f t="shared" si="80"/>
        <v>0</v>
      </c>
      <c r="AP382" s="259">
        <f t="shared" si="81"/>
        <v>0</v>
      </c>
      <c r="AQ382" s="312">
        <f>'To &amp; from Edu- trip % summary'!AF387</f>
        <v>0</v>
      </c>
      <c r="AR382" s="314">
        <f>'To &amp; from Edu- trip % summary'!AH387</f>
        <v>0</v>
      </c>
      <c r="AS382" s="260">
        <f t="shared" si="82"/>
        <v>0</v>
      </c>
      <c r="AT382" s="259">
        <f t="shared" si="83"/>
        <v>0</v>
      </c>
      <c r="AU382" s="261"/>
      <c r="AV382" s="248"/>
      <c r="AW382" s="248"/>
      <c r="AX382" s="248"/>
      <c r="AY382" s="248"/>
    </row>
    <row r="383" spans="1:51" x14ac:dyDescent="0.2">
      <c r="A383" s="248"/>
      <c r="B383" s="248"/>
      <c r="C383" s="248"/>
      <c r="D383" s="248"/>
      <c r="E383" s="248"/>
      <c r="F383" s="248"/>
      <c r="G383" s="248"/>
      <c r="H383" s="248"/>
      <c r="I383" s="248"/>
      <c r="J383" s="248"/>
      <c r="K383" s="248"/>
      <c r="L383" s="248"/>
      <c r="M383" s="248"/>
      <c r="N383" s="248"/>
      <c r="O383" s="248"/>
      <c r="P383" s="248"/>
      <c r="Q383" s="296"/>
      <c r="R383" s="256">
        <f>'To &amp; from Edu- trip % summary'!B388</f>
        <v>0</v>
      </c>
      <c r="S383" s="313">
        <f>'To &amp; from Edu- trip % summary'!D388</f>
        <v>0</v>
      </c>
      <c r="T383" s="257">
        <f>'Non-survey input values'!$B$31</f>
        <v>175.56</v>
      </c>
      <c r="U383" s="258">
        <f t="shared" si="70"/>
        <v>0</v>
      </c>
      <c r="V383" s="259">
        <f t="shared" si="71"/>
        <v>0</v>
      </c>
      <c r="W383" s="312">
        <f>'To &amp; from Edu- trip % summary'!G388</f>
        <v>0</v>
      </c>
      <c r="X383" s="314">
        <f>'To &amp; from Edu- trip % summary'!I388</f>
        <v>0</v>
      </c>
      <c r="Y383" s="260">
        <f t="shared" si="72"/>
        <v>0</v>
      </c>
      <c r="Z383" s="259">
        <f t="shared" si="73"/>
        <v>0</v>
      </c>
      <c r="AA383" s="312">
        <f>'To &amp; from Edu- trip % summary'!L388</f>
        <v>0</v>
      </c>
      <c r="AB383" s="314">
        <f>'To &amp; from Edu- trip % summary'!N388</f>
        <v>0</v>
      </c>
      <c r="AC383" s="260">
        <f t="shared" si="74"/>
        <v>0</v>
      </c>
      <c r="AD383" s="259">
        <f t="shared" si="75"/>
        <v>0</v>
      </c>
      <c r="AE383" s="312">
        <f>'To &amp; from Edu- trip % summary'!Q388</f>
        <v>0</v>
      </c>
      <c r="AF383" s="314">
        <f>'To &amp; from Edu- trip % summary'!S388</f>
        <v>0</v>
      </c>
      <c r="AG383" s="260">
        <f t="shared" si="76"/>
        <v>0</v>
      </c>
      <c r="AH383" s="259">
        <f t="shared" si="77"/>
        <v>0</v>
      </c>
      <c r="AI383" s="312">
        <f>'To &amp; from Edu- trip % summary'!V388</f>
        <v>0</v>
      </c>
      <c r="AJ383" s="314">
        <f>'To &amp; from Edu- trip % summary'!X388</f>
        <v>0</v>
      </c>
      <c r="AK383" s="260">
        <f t="shared" si="78"/>
        <v>0</v>
      </c>
      <c r="AL383" s="259">
        <f t="shared" si="79"/>
        <v>0</v>
      </c>
      <c r="AM383" s="312">
        <f>'To &amp; from Edu- trip % summary'!AA388</f>
        <v>0</v>
      </c>
      <c r="AN383" s="314">
        <f>'To &amp; from Edu- trip % summary'!AC388</f>
        <v>0</v>
      </c>
      <c r="AO383" s="260">
        <f t="shared" si="80"/>
        <v>0</v>
      </c>
      <c r="AP383" s="259">
        <f t="shared" si="81"/>
        <v>0</v>
      </c>
      <c r="AQ383" s="312">
        <f>'To &amp; from Edu- trip % summary'!AF388</f>
        <v>0</v>
      </c>
      <c r="AR383" s="314">
        <f>'To &amp; from Edu- trip % summary'!AH388</f>
        <v>0</v>
      </c>
      <c r="AS383" s="260">
        <f t="shared" si="82"/>
        <v>0</v>
      </c>
      <c r="AT383" s="259">
        <f t="shared" si="83"/>
        <v>0</v>
      </c>
      <c r="AU383" s="261"/>
      <c r="AV383" s="248"/>
      <c r="AW383" s="248"/>
      <c r="AX383" s="248"/>
      <c r="AY383" s="248"/>
    </row>
    <row r="384" spans="1:51" x14ac:dyDescent="0.2">
      <c r="A384" s="248"/>
      <c r="B384" s="248"/>
      <c r="C384" s="248"/>
      <c r="D384" s="248"/>
      <c r="E384" s="248"/>
      <c r="F384" s="248"/>
      <c r="G384" s="248"/>
      <c r="H384" s="248"/>
      <c r="I384" s="248"/>
      <c r="J384" s="248"/>
      <c r="K384" s="248"/>
      <c r="L384" s="248"/>
      <c r="M384" s="248"/>
      <c r="N384" s="248"/>
      <c r="O384" s="248"/>
      <c r="P384" s="248"/>
      <c r="Q384" s="296"/>
      <c r="R384" s="256">
        <f>'To &amp; from Edu- trip % summary'!B389</f>
        <v>0</v>
      </c>
      <c r="S384" s="313">
        <f>'To &amp; from Edu- trip % summary'!D389</f>
        <v>0</v>
      </c>
      <c r="T384" s="257">
        <f>'Non-survey input values'!$B$31</f>
        <v>175.56</v>
      </c>
      <c r="U384" s="258">
        <f t="shared" si="70"/>
        <v>0</v>
      </c>
      <c r="V384" s="259">
        <f t="shared" si="71"/>
        <v>0</v>
      </c>
      <c r="W384" s="312">
        <f>'To &amp; from Edu- trip % summary'!G389</f>
        <v>0</v>
      </c>
      <c r="X384" s="314">
        <f>'To &amp; from Edu- trip % summary'!I389</f>
        <v>0</v>
      </c>
      <c r="Y384" s="260">
        <f t="shared" si="72"/>
        <v>0</v>
      </c>
      <c r="Z384" s="259">
        <f t="shared" si="73"/>
        <v>0</v>
      </c>
      <c r="AA384" s="312">
        <f>'To &amp; from Edu- trip % summary'!L389</f>
        <v>0</v>
      </c>
      <c r="AB384" s="314">
        <f>'To &amp; from Edu- trip % summary'!N389</f>
        <v>0</v>
      </c>
      <c r="AC384" s="260">
        <f t="shared" si="74"/>
        <v>0</v>
      </c>
      <c r="AD384" s="259">
        <f t="shared" si="75"/>
        <v>0</v>
      </c>
      <c r="AE384" s="312">
        <f>'To &amp; from Edu- trip % summary'!Q389</f>
        <v>0</v>
      </c>
      <c r="AF384" s="314">
        <f>'To &amp; from Edu- trip % summary'!S389</f>
        <v>0</v>
      </c>
      <c r="AG384" s="260">
        <f t="shared" si="76"/>
        <v>0</v>
      </c>
      <c r="AH384" s="259">
        <f t="shared" si="77"/>
        <v>0</v>
      </c>
      <c r="AI384" s="312">
        <f>'To &amp; from Edu- trip % summary'!V389</f>
        <v>0</v>
      </c>
      <c r="AJ384" s="314">
        <f>'To &amp; from Edu- trip % summary'!X389</f>
        <v>0</v>
      </c>
      <c r="AK384" s="260">
        <f t="shared" si="78"/>
        <v>0</v>
      </c>
      <c r="AL384" s="259">
        <f t="shared" si="79"/>
        <v>0</v>
      </c>
      <c r="AM384" s="312">
        <f>'To &amp; from Edu- trip % summary'!AA389</f>
        <v>0</v>
      </c>
      <c r="AN384" s="314">
        <f>'To &amp; from Edu- trip % summary'!AC389</f>
        <v>0</v>
      </c>
      <c r="AO384" s="260">
        <f t="shared" si="80"/>
        <v>0</v>
      </c>
      <c r="AP384" s="259">
        <f t="shared" si="81"/>
        <v>0</v>
      </c>
      <c r="AQ384" s="312">
        <f>'To &amp; from Edu- trip % summary'!AF389</f>
        <v>0</v>
      </c>
      <c r="AR384" s="314">
        <f>'To &amp; from Edu- trip % summary'!AH389</f>
        <v>0</v>
      </c>
      <c r="AS384" s="260">
        <f t="shared" si="82"/>
        <v>0</v>
      </c>
      <c r="AT384" s="259">
        <f t="shared" si="83"/>
        <v>0</v>
      </c>
      <c r="AU384" s="261"/>
      <c r="AV384" s="248"/>
      <c r="AW384" s="248"/>
      <c r="AX384" s="248"/>
      <c r="AY384" s="248"/>
    </row>
    <row r="385" spans="1:51" x14ac:dyDescent="0.2">
      <c r="A385" s="248"/>
      <c r="B385" s="248"/>
      <c r="C385" s="248"/>
      <c r="D385" s="248"/>
      <c r="E385" s="248"/>
      <c r="F385" s="248"/>
      <c r="G385" s="248"/>
      <c r="H385" s="248"/>
      <c r="I385" s="248"/>
      <c r="J385" s="248"/>
      <c r="K385" s="248"/>
      <c r="L385" s="248"/>
      <c r="M385" s="248"/>
      <c r="N385" s="248"/>
      <c r="O385" s="248"/>
      <c r="P385" s="248"/>
      <c r="Q385" s="296"/>
      <c r="R385" s="256">
        <f>'To &amp; from Edu- trip % summary'!B390</f>
        <v>0</v>
      </c>
      <c r="S385" s="313">
        <f>'To &amp; from Edu- trip % summary'!D390</f>
        <v>0</v>
      </c>
      <c r="T385" s="257">
        <f>'Non-survey input values'!$B$31</f>
        <v>175.56</v>
      </c>
      <c r="U385" s="258">
        <f t="shared" si="70"/>
        <v>0</v>
      </c>
      <c r="V385" s="259">
        <f t="shared" si="71"/>
        <v>0</v>
      </c>
      <c r="W385" s="312">
        <f>'To &amp; from Edu- trip % summary'!G390</f>
        <v>0</v>
      </c>
      <c r="X385" s="314">
        <f>'To &amp; from Edu- trip % summary'!I390</f>
        <v>0</v>
      </c>
      <c r="Y385" s="260">
        <f t="shared" si="72"/>
        <v>0</v>
      </c>
      <c r="Z385" s="259">
        <f t="shared" si="73"/>
        <v>0</v>
      </c>
      <c r="AA385" s="312">
        <f>'To &amp; from Edu- trip % summary'!L390</f>
        <v>0</v>
      </c>
      <c r="AB385" s="314">
        <f>'To &amp; from Edu- trip % summary'!N390</f>
        <v>0</v>
      </c>
      <c r="AC385" s="260">
        <f t="shared" si="74"/>
        <v>0</v>
      </c>
      <c r="AD385" s="259">
        <f t="shared" si="75"/>
        <v>0</v>
      </c>
      <c r="AE385" s="312">
        <f>'To &amp; from Edu- trip % summary'!Q390</f>
        <v>0</v>
      </c>
      <c r="AF385" s="314">
        <f>'To &amp; from Edu- trip % summary'!S390</f>
        <v>0</v>
      </c>
      <c r="AG385" s="260">
        <f t="shared" si="76"/>
        <v>0</v>
      </c>
      <c r="AH385" s="259">
        <f t="shared" si="77"/>
        <v>0</v>
      </c>
      <c r="AI385" s="312">
        <f>'To &amp; from Edu- trip % summary'!V390</f>
        <v>0</v>
      </c>
      <c r="AJ385" s="314">
        <f>'To &amp; from Edu- trip % summary'!X390</f>
        <v>0</v>
      </c>
      <c r="AK385" s="260">
        <f t="shared" si="78"/>
        <v>0</v>
      </c>
      <c r="AL385" s="259">
        <f t="shared" si="79"/>
        <v>0</v>
      </c>
      <c r="AM385" s="312">
        <f>'To &amp; from Edu- trip % summary'!AA390</f>
        <v>0</v>
      </c>
      <c r="AN385" s="314">
        <f>'To &amp; from Edu- trip % summary'!AC390</f>
        <v>0</v>
      </c>
      <c r="AO385" s="260">
        <f t="shared" si="80"/>
        <v>0</v>
      </c>
      <c r="AP385" s="259">
        <f t="shared" si="81"/>
        <v>0</v>
      </c>
      <c r="AQ385" s="312">
        <f>'To &amp; from Edu- trip % summary'!AF390</f>
        <v>0</v>
      </c>
      <c r="AR385" s="314">
        <f>'To &amp; from Edu- trip % summary'!AH390</f>
        <v>0</v>
      </c>
      <c r="AS385" s="260">
        <f t="shared" si="82"/>
        <v>0</v>
      </c>
      <c r="AT385" s="259">
        <f t="shared" si="83"/>
        <v>0</v>
      </c>
      <c r="AU385" s="261"/>
      <c r="AV385" s="248"/>
      <c r="AW385" s="248"/>
      <c r="AX385" s="248"/>
      <c r="AY385" s="248"/>
    </row>
    <row r="386" spans="1:51" x14ac:dyDescent="0.2">
      <c r="A386" s="248"/>
      <c r="B386" s="248"/>
      <c r="C386" s="248"/>
      <c r="D386" s="248"/>
      <c r="E386" s="248"/>
      <c r="F386" s="248"/>
      <c r="G386" s="248"/>
      <c r="H386" s="248"/>
      <c r="I386" s="248"/>
      <c r="J386" s="248"/>
      <c r="K386" s="248"/>
      <c r="L386" s="248"/>
      <c r="M386" s="248"/>
      <c r="N386" s="248"/>
      <c r="O386" s="248"/>
      <c r="P386" s="248"/>
      <c r="Q386" s="296"/>
      <c r="R386" s="256">
        <f>'To &amp; from Edu- trip % summary'!B391</f>
        <v>0</v>
      </c>
      <c r="S386" s="313">
        <f>'To &amp; from Edu- trip % summary'!D391</f>
        <v>0</v>
      </c>
      <c r="T386" s="257">
        <f>'Non-survey input values'!$B$31</f>
        <v>175.56</v>
      </c>
      <c r="U386" s="258">
        <f t="shared" si="70"/>
        <v>0</v>
      </c>
      <c r="V386" s="259">
        <f t="shared" si="71"/>
        <v>0</v>
      </c>
      <c r="W386" s="312">
        <f>'To &amp; from Edu- trip % summary'!G391</f>
        <v>0</v>
      </c>
      <c r="X386" s="314">
        <f>'To &amp; from Edu- trip % summary'!I391</f>
        <v>0</v>
      </c>
      <c r="Y386" s="260">
        <f t="shared" si="72"/>
        <v>0</v>
      </c>
      <c r="Z386" s="259">
        <f t="shared" si="73"/>
        <v>0</v>
      </c>
      <c r="AA386" s="312">
        <f>'To &amp; from Edu- trip % summary'!L391</f>
        <v>0</v>
      </c>
      <c r="AB386" s="314">
        <f>'To &amp; from Edu- trip % summary'!N391</f>
        <v>0</v>
      </c>
      <c r="AC386" s="260">
        <f t="shared" si="74"/>
        <v>0</v>
      </c>
      <c r="AD386" s="259">
        <f t="shared" si="75"/>
        <v>0</v>
      </c>
      <c r="AE386" s="312">
        <f>'To &amp; from Edu- trip % summary'!Q391</f>
        <v>0</v>
      </c>
      <c r="AF386" s="314">
        <f>'To &amp; from Edu- trip % summary'!S391</f>
        <v>0</v>
      </c>
      <c r="AG386" s="260">
        <f t="shared" si="76"/>
        <v>0</v>
      </c>
      <c r="AH386" s="259">
        <f t="shared" si="77"/>
        <v>0</v>
      </c>
      <c r="AI386" s="312">
        <f>'To &amp; from Edu- trip % summary'!V391</f>
        <v>0</v>
      </c>
      <c r="AJ386" s="314">
        <f>'To &amp; from Edu- trip % summary'!X391</f>
        <v>0</v>
      </c>
      <c r="AK386" s="260">
        <f t="shared" si="78"/>
        <v>0</v>
      </c>
      <c r="AL386" s="259">
        <f t="shared" si="79"/>
        <v>0</v>
      </c>
      <c r="AM386" s="312">
        <f>'To &amp; from Edu- trip % summary'!AA391</f>
        <v>0</v>
      </c>
      <c r="AN386" s="314">
        <f>'To &amp; from Edu- trip % summary'!AC391</f>
        <v>0</v>
      </c>
      <c r="AO386" s="260">
        <f t="shared" si="80"/>
        <v>0</v>
      </c>
      <c r="AP386" s="259">
        <f t="shared" si="81"/>
        <v>0</v>
      </c>
      <c r="AQ386" s="312">
        <f>'To &amp; from Edu- trip % summary'!AF391</f>
        <v>0</v>
      </c>
      <c r="AR386" s="314">
        <f>'To &amp; from Edu- trip % summary'!AH391</f>
        <v>0</v>
      </c>
      <c r="AS386" s="260">
        <f t="shared" si="82"/>
        <v>0</v>
      </c>
      <c r="AT386" s="259">
        <f t="shared" si="83"/>
        <v>0</v>
      </c>
      <c r="AU386" s="261"/>
      <c r="AV386" s="248"/>
      <c r="AW386" s="248"/>
      <c r="AX386" s="248"/>
      <c r="AY386" s="248"/>
    </row>
    <row r="387" spans="1:51" x14ac:dyDescent="0.2">
      <c r="A387" s="248"/>
      <c r="B387" s="248"/>
      <c r="C387" s="248"/>
      <c r="D387" s="248"/>
      <c r="E387" s="248"/>
      <c r="F387" s="248"/>
      <c r="G387" s="248"/>
      <c r="H387" s="248"/>
      <c r="I387" s="248"/>
      <c r="J387" s="248"/>
      <c r="K387" s="248"/>
      <c r="L387" s="248"/>
      <c r="M387" s="248"/>
      <c r="N387" s="248"/>
      <c r="O387" s="248"/>
      <c r="P387" s="248"/>
      <c r="Q387" s="296"/>
      <c r="R387" s="256">
        <f>'To &amp; from Edu- trip % summary'!B392</f>
        <v>0</v>
      </c>
      <c r="S387" s="313">
        <f>'To &amp; from Edu- trip % summary'!D392</f>
        <v>0</v>
      </c>
      <c r="T387" s="257">
        <f>'Non-survey input values'!$B$31</f>
        <v>175.56</v>
      </c>
      <c r="U387" s="258">
        <f t="shared" si="70"/>
        <v>0</v>
      </c>
      <c r="V387" s="259">
        <f t="shared" si="71"/>
        <v>0</v>
      </c>
      <c r="W387" s="312">
        <f>'To &amp; from Edu- trip % summary'!G392</f>
        <v>0</v>
      </c>
      <c r="X387" s="314">
        <f>'To &amp; from Edu- trip % summary'!I392</f>
        <v>0</v>
      </c>
      <c r="Y387" s="260">
        <f t="shared" si="72"/>
        <v>0</v>
      </c>
      <c r="Z387" s="259">
        <f t="shared" si="73"/>
        <v>0</v>
      </c>
      <c r="AA387" s="312">
        <f>'To &amp; from Edu- trip % summary'!L392</f>
        <v>0</v>
      </c>
      <c r="AB387" s="314">
        <f>'To &amp; from Edu- trip % summary'!N392</f>
        <v>0</v>
      </c>
      <c r="AC387" s="260">
        <f t="shared" si="74"/>
        <v>0</v>
      </c>
      <c r="AD387" s="259">
        <f t="shared" si="75"/>
        <v>0</v>
      </c>
      <c r="AE387" s="312">
        <f>'To &amp; from Edu- trip % summary'!Q392</f>
        <v>0</v>
      </c>
      <c r="AF387" s="314">
        <f>'To &amp; from Edu- trip % summary'!S392</f>
        <v>0</v>
      </c>
      <c r="AG387" s="260">
        <f t="shared" si="76"/>
        <v>0</v>
      </c>
      <c r="AH387" s="259">
        <f t="shared" si="77"/>
        <v>0</v>
      </c>
      <c r="AI387" s="312">
        <f>'To &amp; from Edu- trip % summary'!V392</f>
        <v>0</v>
      </c>
      <c r="AJ387" s="314">
        <f>'To &amp; from Edu- trip % summary'!X392</f>
        <v>0</v>
      </c>
      <c r="AK387" s="260">
        <f t="shared" si="78"/>
        <v>0</v>
      </c>
      <c r="AL387" s="259">
        <f t="shared" si="79"/>
        <v>0</v>
      </c>
      <c r="AM387" s="312">
        <f>'To &amp; from Edu- trip % summary'!AA392</f>
        <v>0</v>
      </c>
      <c r="AN387" s="314">
        <f>'To &amp; from Edu- trip % summary'!AC392</f>
        <v>0</v>
      </c>
      <c r="AO387" s="260">
        <f t="shared" si="80"/>
        <v>0</v>
      </c>
      <c r="AP387" s="259">
        <f t="shared" si="81"/>
        <v>0</v>
      </c>
      <c r="AQ387" s="312">
        <f>'To &amp; from Edu- trip % summary'!AF392</f>
        <v>0</v>
      </c>
      <c r="AR387" s="314">
        <f>'To &amp; from Edu- trip % summary'!AH392</f>
        <v>0</v>
      </c>
      <c r="AS387" s="260">
        <f t="shared" si="82"/>
        <v>0</v>
      </c>
      <c r="AT387" s="259">
        <f t="shared" si="83"/>
        <v>0</v>
      </c>
      <c r="AU387" s="261"/>
      <c r="AV387" s="248"/>
      <c r="AW387" s="248"/>
      <c r="AX387" s="248"/>
      <c r="AY387" s="248"/>
    </row>
    <row r="388" spans="1:51" x14ac:dyDescent="0.2">
      <c r="A388" s="248"/>
      <c r="B388" s="248"/>
      <c r="C388" s="248"/>
      <c r="D388" s="248"/>
      <c r="E388" s="248"/>
      <c r="F388" s="248"/>
      <c r="G388" s="248"/>
      <c r="H388" s="248"/>
      <c r="I388" s="248"/>
      <c r="J388" s="248"/>
      <c r="K388" s="248"/>
      <c r="L388" s="248"/>
      <c r="M388" s="248"/>
      <c r="N388" s="248"/>
      <c r="O388" s="248"/>
      <c r="P388" s="248"/>
      <c r="Q388" s="296"/>
      <c r="R388" s="256">
        <f>'To &amp; from Edu- trip % summary'!B393</f>
        <v>0</v>
      </c>
      <c r="S388" s="313">
        <f>'To &amp; from Edu- trip % summary'!D393</f>
        <v>0</v>
      </c>
      <c r="T388" s="257">
        <f>'Non-survey input values'!$B$31</f>
        <v>175.56</v>
      </c>
      <c r="U388" s="258">
        <f t="shared" si="70"/>
        <v>0</v>
      </c>
      <c r="V388" s="259">
        <f t="shared" si="71"/>
        <v>0</v>
      </c>
      <c r="W388" s="312">
        <f>'To &amp; from Edu- trip % summary'!G393</f>
        <v>0</v>
      </c>
      <c r="X388" s="314">
        <f>'To &amp; from Edu- trip % summary'!I393</f>
        <v>0</v>
      </c>
      <c r="Y388" s="260">
        <f t="shared" si="72"/>
        <v>0</v>
      </c>
      <c r="Z388" s="259">
        <f t="shared" si="73"/>
        <v>0</v>
      </c>
      <c r="AA388" s="312">
        <f>'To &amp; from Edu- trip % summary'!L393</f>
        <v>0</v>
      </c>
      <c r="AB388" s="314">
        <f>'To &amp; from Edu- trip % summary'!N393</f>
        <v>0</v>
      </c>
      <c r="AC388" s="260">
        <f t="shared" si="74"/>
        <v>0</v>
      </c>
      <c r="AD388" s="259">
        <f t="shared" si="75"/>
        <v>0</v>
      </c>
      <c r="AE388" s="312">
        <f>'To &amp; from Edu- trip % summary'!Q393</f>
        <v>0</v>
      </c>
      <c r="AF388" s="314">
        <f>'To &amp; from Edu- trip % summary'!S393</f>
        <v>0</v>
      </c>
      <c r="AG388" s="260">
        <f t="shared" si="76"/>
        <v>0</v>
      </c>
      <c r="AH388" s="259">
        <f t="shared" si="77"/>
        <v>0</v>
      </c>
      <c r="AI388" s="312">
        <f>'To &amp; from Edu- trip % summary'!V393</f>
        <v>0</v>
      </c>
      <c r="AJ388" s="314">
        <f>'To &amp; from Edu- trip % summary'!X393</f>
        <v>0</v>
      </c>
      <c r="AK388" s="260">
        <f t="shared" si="78"/>
        <v>0</v>
      </c>
      <c r="AL388" s="259">
        <f t="shared" si="79"/>
        <v>0</v>
      </c>
      <c r="AM388" s="312">
        <f>'To &amp; from Edu- trip % summary'!AA393</f>
        <v>0</v>
      </c>
      <c r="AN388" s="314">
        <f>'To &amp; from Edu- trip % summary'!AC393</f>
        <v>0</v>
      </c>
      <c r="AO388" s="260">
        <f t="shared" si="80"/>
        <v>0</v>
      </c>
      <c r="AP388" s="259">
        <f t="shared" si="81"/>
        <v>0</v>
      </c>
      <c r="AQ388" s="312">
        <f>'To &amp; from Edu- trip % summary'!AF393</f>
        <v>0</v>
      </c>
      <c r="AR388" s="314">
        <f>'To &amp; from Edu- trip % summary'!AH393</f>
        <v>0</v>
      </c>
      <c r="AS388" s="260">
        <f t="shared" si="82"/>
        <v>0</v>
      </c>
      <c r="AT388" s="259">
        <f t="shared" si="83"/>
        <v>0</v>
      </c>
      <c r="AU388" s="261"/>
      <c r="AV388" s="248"/>
      <c r="AW388" s="248"/>
      <c r="AX388" s="248"/>
      <c r="AY388" s="248"/>
    </row>
    <row r="389" spans="1:51" x14ac:dyDescent="0.2">
      <c r="A389" s="248"/>
      <c r="B389" s="248"/>
      <c r="C389" s="248"/>
      <c r="D389" s="248"/>
      <c r="E389" s="248"/>
      <c r="F389" s="248"/>
      <c r="G389" s="248"/>
      <c r="H389" s="248"/>
      <c r="I389" s="248"/>
      <c r="J389" s="248"/>
      <c r="K389" s="248"/>
      <c r="L389" s="248"/>
      <c r="M389" s="248"/>
      <c r="N389" s="248"/>
      <c r="O389" s="248"/>
      <c r="P389" s="248"/>
      <c r="Q389" s="296"/>
      <c r="R389" s="256">
        <f>'To &amp; from Edu- trip % summary'!B394</f>
        <v>0</v>
      </c>
      <c r="S389" s="313">
        <f>'To &amp; from Edu- trip % summary'!D394</f>
        <v>0</v>
      </c>
      <c r="T389" s="257">
        <f>'Non-survey input values'!$B$31</f>
        <v>175.56</v>
      </c>
      <c r="U389" s="258">
        <f t="shared" si="70"/>
        <v>0</v>
      </c>
      <c r="V389" s="259">
        <f t="shared" si="71"/>
        <v>0</v>
      </c>
      <c r="W389" s="312">
        <f>'To &amp; from Edu- trip % summary'!G394</f>
        <v>0</v>
      </c>
      <c r="X389" s="314">
        <f>'To &amp; from Edu- trip % summary'!I394</f>
        <v>0</v>
      </c>
      <c r="Y389" s="260">
        <f t="shared" si="72"/>
        <v>0</v>
      </c>
      <c r="Z389" s="259">
        <f t="shared" si="73"/>
        <v>0</v>
      </c>
      <c r="AA389" s="312">
        <f>'To &amp; from Edu- trip % summary'!L394</f>
        <v>0</v>
      </c>
      <c r="AB389" s="314">
        <f>'To &amp; from Edu- trip % summary'!N394</f>
        <v>0</v>
      </c>
      <c r="AC389" s="260">
        <f t="shared" si="74"/>
        <v>0</v>
      </c>
      <c r="AD389" s="259">
        <f t="shared" si="75"/>
        <v>0</v>
      </c>
      <c r="AE389" s="312">
        <f>'To &amp; from Edu- trip % summary'!Q394</f>
        <v>0</v>
      </c>
      <c r="AF389" s="314">
        <f>'To &amp; from Edu- trip % summary'!S394</f>
        <v>0</v>
      </c>
      <c r="AG389" s="260">
        <f t="shared" si="76"/>
        <v>0</v>
      </c>
      <c r="AH389" s="259">
        <f t="shared" si="77"/>
        <v>0</v>
      </c>
      <c r="AI389" s="312">
        <f>'To &amp; from Edu- trip % summary'!V394</f>
        <v>0</v>
      </c>
      <c r="AJ389" s="314">
        <f>'To &amp; from Edu- trip % summary'!X394</f>
        <v>0</v>
      </c>
      <c r="AK389" s="260">
        <f t="shared" si="78"/>
        <v>0</v>
      </c>
      <c r="AL389" s="259">
        <f t="shared" si="79"/>
        <v>0</v>
      </c>
      <c r="AM389" s="312">
        <f>'To &amp; from Edu- trip % summary'!AA394</f>
        <v>0</v>
      </c>
      <c r="AN389" s="314">
        <f>'To &amp; from Edu- trip % summary'!AC394</f>
        <v>0</v>
      </c>
      <c r="AO389" s="260">
        <f t="shared" si="80"/>
        <v>0</v>
      </c>
      <c r="AP389" s="259">
        <f t="shared" si="81"/>
        <v>0</v>
      </c>
      <c r="AQ389" s="312">
        <f>'To &amp; from Edu- trip % summary'!AF394</f>
        <v>0</v>
      </c>
      <c r="AR389" s="314">
        <f>'To &amp; from Edu- trip % summary'!AH394</f>
        <v>0</v>
      </c>
      <c r="AS389" s="260">
        <f t="shared" si="82"/>
        <v>0</v>
      </c>
      <c r="AT389" s="259">
        <f t="shared" si="83"/>
        <v>0</v>
      </c>
      <c r="AU389" s="261"/>
      <c r="AV389" s="248"/>
      <c r="AW389" s="248"/>
      <c r="AX389" s="248"/>
      <c r="AY389" s="248"/>
    </row>
    <row r="390" spans="1:51" x14ac:dyDescent="0.2">
      <c r="A390" s="248"/>
      <c r="B390" s="248"/>
      <c r="C390" s="248"/>
      <c r="D390" s="248"/>
      <c r="E390" s="248"/>
      <c r="F390" s="248"/>
      <c r="G390" s="248"/>
      <c r="H390" s="248"/>
      <c r="I390" s="248"/>
      <c r="J390" s="248"/>
      <c r="K390" s="248"/>
      <c r="L390" s="248"/>
      <c r="M390" s="248"/>
      <c r="N390" s="248"/>
      <c r="O390" s="248"/>
      <c r="P390" s="248"/>
      <c r="Q390" s="296"/>
      <c r="R390" s="256">
        <f>'To &amp; from Edu- trip % summary'!B395</f>
        <v>0</v>
      </c>
      <c r="S390" s="313">
        <f>'To &amp; from Edu- trip % summary'!D395</f>
        <v>0</v>
      </c>
      <c r="T390" s="257">
        <f>'Non-survey input values'!$B$31</f>
        <v>175.56</v>
      </c>
      <c r="U390" s="258">
        <f t="shared" si="70"/>
        <v>0</v>
      </c>
      <c r="V390" s="259">
        <f t="shared" si="71"/>
        <v>0</v>
      </c>
      <c r="W390" s="312">
        <f>'To &amp; from Edu- trip % summary'!G395</f>
        <v>0</v>
      </c>
      <c r="X390" s="314">
        <f>'To &amp; from Edu- trip % summary'!I395</f>
        <v>0</v>
      </c>
      <c r="Y390" s="260">
        <f t="shared" si="72"/>
        <v>0</v>
      </c>
      <c r="Z390" s="259">
        <f t="shared" si="73"/>
        <v>0</v>
      </c>
      <c r="AA390" s="312">
        <f>'To &amp; from Edu- trip % summary'!L395</f>
        <v>0</v>
      </c>
      <c r="AB390" s="314">
        <f>'To &amp; from Edu- trip % summary'!N395</f>
        <v>0</v>
      </c>
      <c r="AC390" s="260">
        <f t="shared" si="74"/>
        <v>0</v>
      </c>
      <c r="AD390" s="259">
        <f t="shared" si="75"/>
        <v>0</v>
      </c>
      <c r="AE390" s="312">
        <f>'To &amp; from Edu- trip % summary'!Q395</f>
        <v>0</v>
      </c>
      <c r="AF390" s="314">
        <f>'To &amp; from Edu- trip % summary'!S395</f>
        <v>0</v>
      </c>
      <c r="AG390" s="260">
        <f t="shared" si="76"/>
        <v>0</v>
      </c>
      <c r="AH390" s="259">
        <f t="shared" si="77"/>
        <v>0</v>
      </c>
      <c r="AI390" s="312">
        <f>'To &amp; from Edu- trip % summary'!V395</f>
        <v>0</v>
      </c>
      <c r="AJ390" s="314">
        <f>'To &amp; from Edu- trip % summary'!X395</f>
        <v>0</v>
      </c>
      <c r="AK390" s="260">
        <f t="shared" si="78"/>
        <v>0</v>
      </c>
      <c r="AL390" s="259">
        <f t="shared" si="79"/>
        <v>0</v>
      </c>
      <c r="AM390" s="312">
        <f>'To &amp; from Edu- trip % summary'!AA395</f>
        <v>0</v>
      </c>
      <c r="AN390" s="314">
        <f>'To &amp; from Edu- trip % summary'!AC395</f>
        <v>0</v>
      </c>
      <c r="AO390" s="260">
        <f t="shared" si="80"/>
        <v>0</v>
      </c>
      <c r="AP390" s="259">
        <f t="shared" si="81"/>
        <v>0</v>
      </c>
      <c r="AQ390" s="312">
        <f>'To &amp; from Edu- trip % summary'!AF395</f>
        <v>0</v>
      </c>
      <c r="AR390" s="314">
        <f>'To &amp; from Edu- trip % summary'!AH395</f>
        <v>0</v>
      </c>
      <c r="AS390" s="260">
        <f t="shared" si="82"/>
        <v>0</v>
      </c>
      <c r="AT390" s="259">
        <f t="shared" si="83"/>
        <v>0</v>
      </c>
      <c r="AU390" s="261"/>
      <c r="AV390" s="248"/>
      <c r="AW390" s="248"/>
      <c r="AX390" s="248"/>
      <c r="AY390" s="248"/>
    </row>
    <row r="391" spans="1:51" x14ac:dyDescent="0.2">
      <c r="A391" s="248"/>
      <c r="B391" s="248"/>
      <c r="C391" s="248"/>
      <c r="D391" s="248"/>
      <c r="E391" s="248"/>
      <c r="F391" s="248"/>
      <c r="G391" s="248"/>
      <c r="H391" s="248"/>
      <c r="I391" s="248"/>
      <c r="J391" s="248"/>
      <c r="K391" s="248"/>
      <c r="L391" s="248"/>
      <c r="M391" s="248"/>
      <c r="N391" s="248"/>
      <c r="O391" s="248"/>
      <c r="P391" s="248"/>
      <c r="Q391" s="296"/>
      <c r="R391" s="256">
        <f>'To &amp; from Edu- trip % summary'!B396</f>
        <v>0</v>
      </c>
      <c r="S391" s="313">
        <f>'To &amp; from Edu- trip % summary'!D396</f>
        <v>0</v>
      </c>
      <c r="T391" s="257">
        <f>'Non-survey input values'!$B$31</f>
        <v>175.56</v>
      </c>
      <c r="U391" s="258">
        <f t="shared" si="70"/>
        <v>0</v>
      </c>
      <c r="V391" s="259">
        <f t="shared" si="71"/>
        <v>0</v>
      </c>
      <c r="W391" s="312">
        <f>'To &amp; from Edu- trip % summary'!G396</f>
        <v>0</v>
      </c>
      <c r="X391" s="314">
        <f>'To &amp; from Edu- trip % summary'!I396</f>
        <v>0</v>
      </c>
      <c r="Y391" s="260">
        <f t="shared" si="72"/>
        <v>0</v>
      </c>
      <c r="Z391" s="259">
        <f t="shared" si="73"/>
        <v>0</v>
      </c>
      <c r="AA391" s="312">
        <f>'To &amp; from Edu- trip % summary'!L396</f>
        <v>0</v>
      </c>
      <c r="AB391" s="314">
        <f>'To &amp; from Edu- trip % summary'!N396</f>
        <v>0</v>
      </c>
      <c r="AC391" s="260">
        <f t="shared" si="74"/>
        <v>0</v>
      </c>
      <c r="AD391" s="259">
        <f t="shared" si="75"/>
        <v>0</v>
      </c>
      <c r="AE391" s="312">
        <f>'To &amp; from Edu- trip % summary'!Q396</f>
        <v>0</v>
      </c>
      <c r="AF391" s="314">
        <f>'To &amp; from Edu- trip % summary'!S396</f>
        <v>0</v>
      </c>
      <c r="AG391" s="260">
        <f t="shared" si="76"/>
        <v>0</v>
      </c>
      <c r="AH391" s="259">
        <f t="shared" si="77"/>
        <v>0</v>
      </c>
      <c r="AI391" s="312">
        <f>'To &amp; from Edu- trip % summary'!V396</f>
        <v>0</v>
      </c>
      <c r="AJ391" s="314">
        <f>'To &amp; from Edu- trip % summary'!X396</f>
        <v>0</v>
      </c>
      <c r="AK391" s="260">
        <f t="shared" si="78"/>
        <v>0</v>
      </c>
      <c r="AL391" s="259">
        <f t="shared" si="79"/>
        <v>0</v>
      </c>
      <c r="AM391" s="312">
        <f>'To &amp; from Edu- trip % summary'!AA396</f>
        <v>0</v>
      </c>
      <c r="AN391" s="314">
        <f>'To &amp; from Edu- trip % summary'!AC396</f>
        <v>0</v>
      </c>
      <c r="AO391" s="260">
        <f t="shared" si="80"/>
        <v>0</v>
      </c>
      <c r="AP391" s="259">
        <f t="shared" si="81"/>
        <v>0</v>
      </c>
      <c r="AQ391" s="312">
        <f>'To &amp; from Edu- trip % summary'!AF396</f>
        <v>0</v>
      </c>
      <c r="AR391" s="314">
        <f>'To &amp; from Edu- trip % summary'!AH396</f>
        <v>0</v>
      </c>
      <c r="AS391" s="260">
        <f t="shared" si="82"/>
        <v>0</v>
      </c>
      <c r="AT391" s="259">
        <f t="shared" si="83"/>
        <v>0</v>
      </c>
      <c r="AU391" s="261"/>
      <c r="AV391" s="248"/>
      <c r="AW391" s="248"/>
      <c r="AX391" s="248"/>
      <c r="AY391" s="248"/>
    </row>
    <row r="392" spans="1:51" x14ac:dyDescent="0.2">
      <c r="A392" s="248"/>
      <c r="B392" s="248"/>
      <c r="C392" s="248"/>
      <c r="D392" s="248"/>
      <c r="E392" s="248"/>
      <c r="F392" s="248"/>
      <c r="G392" s="248"/>
      <c r="H392" s="248"/>
      <c r="I392" s="248"/>
      <c r="J392" s="248"/>
      <c r="K392" s="248"/>
      <c r="L392" s="248"/>
      <c r="M392" s="248"/>
      <c r="N392" s="248"/>
      <c r="O392" s="248"/>
      <c r="P392" s="248"/>
      <c r="Q392" s="296"/>
      <c r="R392" s="256">
        <f>'To &amp; from Edu- trip % summary'!B397</f>
        <v>0</v>
      </c>
      <c r="S392" s="313">
        <f>'To &amp; from Edu- trip % summary'!D397</f>
        <v>0</v>
      </c>
      <c r="T392" s="257">
        <f>'Non-survey input values'!$B$31</f>
        <v>175.56</v>
      </c>
      <c r="U392" s="258">
        <f t="shared" si="70"/>
        <v>0</v>
      </c>
      <c r="V392" s="259">
        <f t="shared" si="71"/>
        <v>0</v>
      </c>
      <c r="W392" s="312">
        <f>'To &amp; from Edu- trip % summary'!G397</f>
        <v>0</v>
      </c>
      <c r="X392" s="314">
        <f>'To &amp; from Edu- trip % summary'!I397</f>
        <v>0</v>
      </c>
      <c r="Y392" s="260">
        <f t="shared" si="72"/>
        <v>0</v>
      </c>
      <c r="Z392" s="259">
        <f t="shared" si="73"/>
        <v>0</v>
      </c>
      <c r="AA392" s="312">
        <f>'To &amp; from Edu- trip % summary'!L397</f>
        <v>0</v>
      </c>
      <c r="AB392" s="314">
        <f>'To &amp; from Edu- trip % summary'!N397</f>
        <v>0</v>
      </c>
      <c r="AC392" s="260">
        <f t="shared" si="74"/>
        <v>0</v>
      </c>
      <c r="AD392" s="259">
        <f t="shared" si="75"/>
        <v>0</v>
      </c>
      <c r="AE392" s="312">
        <f>'To &amp; from Edu- trip % summary'!Q397</f>
        <v>0</v>
      </c>
      <c r="AF392" s="314">
        <f>'To &amp; from Edu- trip % summary'!S397</f>
        <v>0</v>
      </c>
      <c r="AG392" s="260">
        <f t="shared" si="76"/>
        <v>0</v>
      </c>
      <c r="AH392" s="259">
        <f t="shared" si="77"/>
        <v>0</v>
      </c>
      <c r="AI392" s="312">
        <f>'To &amp; from Edu- trip % summary'!V397</f>
        <v>0</v>
      </c>
      <c r="AJ392" s="314">
        <f>'To &amp; from Edu- trip % summary'!X397</f>
        <v>0</v>
      </c>
      <c r="AK392" s="260">
        <f t="shared" si="78"/>
        <v>0</v>
      </c>
      <c r="AL392" s="259">
        <f t="shared" si="79"/>
        <v>0</v>
      </c>
      <c r="AM392" s="312">
        <f>'To &amp; from Edu- trip % summary'!AA397</f>
        <v>0</v>
      </c>
      <c r="AN392" s="314">
        <f>'To &amp; from Edu- trip % summary'!AC397</f>
        <v>0</v>
      </c>
      <c r="AO392" s="260">
        <f t="shared" si="80"/>
        <v>0</v>
      </c>
      <c r="AP392" s="259">
        <f t="shared" si="81"/>
        <v>0</v>
      </c>
      <c r="AQ392" s="312">
        <f>'To &amp; from Edu- trip % summary'!AF397</f>
        <v>0</v>
      </c>
      <c r="AR392" s="314">
        <f>'To &amp; from Edu- trip % summary'!AH397</f>
        <v>0</v>
      </c>
      <c r="AS392" s="260">
        <f t="shared" si="82"/>
        <v>0</v>
      </c>
      <c r="AT392" s="259">
        <f t="shared" si="83"/>
        <v>0</v>
      </c>
      <c r="AU392" s="261"/>
      <c r="AV392" s="248"/>
      <c r="AW392" s="248"/>
      <c r="AX392" s="248"/>
      <c r="AY392" s="248"/>
    </row>
    <row r="393" spans="1:51" x14ac:dyDescent="0.2">
      <c r="A393" s="248"/>
      <c r="B393" s="248"/>
      <c r="C393" s="248"/>
      <c r="D393" s="248"/>
      <c r="E393" s="248"/>
      <c r="F393" s="248"/>
      <c r="G393" s="248"/>
      <c r="H393" s="248"/>
      <c r="I393" s="248"/>
      <c r="J393" s="248"/>
      <c r="K393" s="248"/>
      <c r="L393" s="248"/>
      <c r="M393" s="248"/>
      <c r="N393" s="248"/>
      <c r="O393" s="248"/>
      <c r="P393" s="248"/>
      <c r="Q393" s="296"/>
      <c r="R393" s="256">
        <f>'To &amp; from Edu- trip % summary'!B398</f>
        <v>0</v>
      </c>
      <c r="S393" s="313">
        <f>'To &amp; from Edu- trip % summary'!D398</f>
        <v>0</v>
      </c>
      <c r="T393" s="257">
        <f>'Non-survey input values'!$B$31</f>
        <v>175.56</v>
      </c>
      <c r="U393" s="258">
        <f t="shared" si="70"/>
        <v>0</v>
      </c>
      <c r="V393" s="259">
        <f t="shared" si="71"/>
        <v>0</v>
      </c>
      <c r="W393" s="312">
        <f>'To &amp; from Edu- trip % summary'!G398</f>
        <v>0</v>
      </c>
      <c r="X393" s="314">
        <f>'To &amp; from Edu- trip % summary'!I398</f>
        <v>0</v>
      </c>
      <c r="Y393" s="260">
        <f t="shared" si="72"/>
        <v>0</v>
      </c>
      <c r="Z393" s="259">
        <f t="shared" si="73"/>
        <v>0</v>
      </c>
      <c r="AA393" s="312">
        <f>'To &amp; from Edu- trip % summary'!L398</f>
        <v>0</v>
      </c>
      <c r="AB393" s="314">
        <f>'To &amp; from Edu- trip % summary'!N398</f>
        <v>0</v>
      </c>
      <c r="AC393" s="260">
        <f t="shared" si="74"/>
        <v>0</v>
      </c>
      <c r="AD393" s="259">
        <f t="shared" si="75"/>
        <v>0</v>
      </c>
      <c r="AE393" s="312">
        <f>'To &amp; from Edu- trip % summary'!Q398</f>
        <v>0</v>
      </c>
      <c r="AF393" s="314">
        <f>'To &amp; from Edu- trip % summary'!S398</f>
        <v>0</v>
      </c>
      <c r="AG393" s="260">
        <f t="shared" si="76"/>
        <v>0</v>
      </c>
      <c r="AH393" s="259">
        <f t="shared" si="77"/>
        <v>0</v>
      </c>
      <c r="AI393" s="312">
        <f>'To &amp; from Edu- trip % summary'!V398</f>
        <v>0</v>
      </c>
      <c r="AJ393" s="314">
        <f>'To &amp; from Edu- trip % summary'!X398</f>
        <v>0</v>
      </c>
      <c r="AK393" s="260">
        <f t="shared" si="78"/>
        <v>0</v>
      </c>
      <c r="AL393" s="259">
        <f t="shared" si="79"/>
        <v>0</v>
      </c>
      <c r="AM393" s="312">
        <f>'To &amp; from Edu- trip % summary'!AA398</f>
        <v>0</v>
      </c>
      <c r="AN393" s="314">
        <f>'To &amp; from Edu- trip % summary'!AC398</f>
        <v>0</v>
      </c>
      <c r="AO393" s="260">
        <f t="shared" si="80"/>
        <v>0</v>
      </c>
      <c r="AP393" s="259">
        <f t="shared" si="81"/>
        <v>0</v>
      </c>
      <c r="AQ393" s="312">
        <f>'To &amp; from Edu- trip % summary'!AF398</f>
        <v>0</v>
      </c>
      <c r="AR393" s="314">
        <f>'To &amp; from Edu- trip % summary'!AH398</f>
        <v>0</v>
      </c>
      <c r="AS393" s="260">
        <f t="shared" si="82"/>
        <v>0</v>
      </c>
      <c r="AT393" s="259">
        <f t="shared" si="83"/>
        <v>0</v>
      </c>
      <c r="AU393" s="261"/>
      <c r="AV393" s="248"/>
      <c r="AW393" s="248"/>
      <c r="AX393" s="248"/>
      <c r="AY393" s="248"/>
    </row>
    <row r="394" spans="1:51" x14ac:dyDescent="0.2">
      <c r="A394" s="248"/>
      <c r="B394" s="248"/>
      <c r="C394" s="248"/>
      <c r="D394" s="248"/>
      <c r="E394" s="248"/>
      <c r="F394" s="248"/>
      <c r="G394" s="248"/>
      <c r="H394" s="248"/>
      <c r="I394" s="248"/>
      <c r="J394" s="248"/>
      <c r="K394" s="248"/>
      <c r="L394" s="248"/>
      <c r="M394" s="248"/>
      <c r="N394" s="248"/>
      <c r="O394" s="248"/>
      <c r="P394" s="248"/>
      <c r="Q394" s="296"/>
      <c r="R394" s="256">
        <f>'To &amp; from Edu- trip % summary'!B399</f>
        <v>0</v>
      </c>
      <c r="S394" s="313">
        <f>'To &amp; from Edu- trip % summary'!D399</f>
        <v>0</v>
      </c>
      <c r="T394" s="257">
        <f>'Non-survey input values'!$B$31</f>
        <v>175.56</v>
      </c>
      <c r="U394" s="258">
        <f t="shared" si="70"/>
        <v>0</v>
      </c>
      <c r="V394" s="259">
        <f t="shared" si="71"/>
        <v>0</v>
      </c>
      <c r="W394" s="312">
        <f>'To &amp; from Edu- trip % summary'!G399</f>
        <v>0</v>
      </c>
      <c r="X394" s="314">
        <f>'To &amp; from Edu- trip % summary'!I399</f>
        <v>0</v>
      </c>
      <c r="Y394" s="260">
        <f t="shared" si="72"/>
        <v>0</v>
      </c>
      <c r="Z394" s="259">
        <f t="shared" si="73"/>
        <v>0</v>
      </c>
      <c r="AA394" s="312">
        <f>'To &amp; from Edu- trip % summary'!L399</f>
        <v>0</v>
      </c>
      <c r="AB394" s="314">
        <f>'To &amp; from Edu- trip % summary'!N399</f>
        <v>0</v>
      </c>
      <c r="AC394" s="260">
        <f t="shared" si="74"/>
        <v>0</v>
      </c>
      <c r="AD394" s="259">
        <f t="shared" si="75"/>
        <v>0</v>
      </c>
      <c r="AE394" s="312">
        <f>'To &amp; from Edu- trip % summary'!Q399</f>
        <v>0</v>
      </c>
      <c r="AF394" s="314">
        <f>'To &amp; from Edu- trip % summary'!S399</f>
        <v>0</v>
      </c>
      <c r="AG394" s="260">
        <f t="shared" si="76"/>
        <v>0</v>
      </c>
      <c r="AH394" s="259">
        <f t="shared" si="77"/>
        <v>0</v>
      </c>
      <c r="AI394" s="312">
        <f>'To &amp; from Edu- trip % summary'!V399</f>
        <v>0</v>
      </c>
      <c r="AJ394" s="314">
        <f>'To &amp; from Edu- trip % summary'!X399</f>
        <v>0</v>
      </c>
      <c r="AK394" s="260">
        <f t="shared" si="78"/>
        <v>0</v>
      </c>
      <c r="AL394" s="259">
        <f t="shared" si="79"/>
        <v>0</v>
      </c>
      <c r="AM394" s="312">
        <f>'To &amp; from Edu- trip % summary'!AA399</f>
        <v>0</v>
      </c>
      <c r="AN394" s="314">
        <f>'To &amp; from Edu- trip % summary'!AC399</f>
        <v>0</v>
      </c>
      <c r="AO394" s="260">
        <f t="shared" si="80"/>
        <v>0</v>
      </c>
      <c r="AP394" s="259">
        <f t="shared" si="81"/>
        <v>0</v>
      </c>
      <c r="AQ394" s="312">
        <f>'To &amp; from Edu- trip % summary'!AF399</f>
        <v>0</v>
      </c>
      <c r="AR394" s="314">
        <f>'To &amp; from Edu- trip % summary'!AH399</f>
        <v>0</v>
      </c>
      <c r="AS394" s="260">
        <f t="shared" si="82"/>
        <v>0</v>
      </c>
      <c r="AT394" s="259">
        <f t="shared" si="83"/>
        <v>0</v>
      </c>
      <c r="AU394" s="261"/>
      <c r="AV394" s="248"/>
      <c r="AW394" s="248"/>
      <c r="AX394" s="248"/>
      <c r="AY394" s="248"/>
    </row>
    <row r="395" spans="1:51" x14ac:dyDescent="0.2">
      <c r="A395" s="248"/>
      <c r="B395" s="248"/>
      <c r="C395" s="248"/>
      <c r="D395" s="248"/>
      <c r="E395" s="248"/>
      <c r="F395" s="248"/>
      <c r="G395" s="248"/>
      <c r="H395" s="248"/>
      <c r="I395" s="248"/>
      <c r="J395" s="248"/>
      <c r="K395" s="248"/>
      <c r="L395" s="248"/>
      <c r="M395" s="248"/>
      <c r="N395" s="248"/>
      <c r="O395" s="248"/>
      <c r="P395" s="248"/>
      <c r="Q395" s="296"/>
      <c r="R395" s="256">
        <f>'To &amp; from Edu- trip % summary'!B400</f>
        <v>0</v>
      </c>
      <c r="S395" s="313">
        <f>'To &amp; from Edu- trip % summary'!D400</f>
        <v>0</v>
      </c>
      <c r="T395" s="257">
        <f>'Non-survey input values'!$B$31</f>
        <v>175.56</v>
      </c>
      <c r="U395" s="258">
        <f t="shared" si="70"/>
        <v>0</v>
      </c>
      <c r="V395" s="259">
        <f t="shared" si="71"/>
        <v>0</v>
      </c>
      <c r="W395" s="312">
        <f>'To &amp; from Edu- trip % summary'!G400</f>
        <v>0</v>
      </c>
      <c r="X395" s="314">
        <f>'To &amp; from Edu- trip % summary'!I400</f>
        <v>0</v>
      </c>
      <c r="Y395" s="260">
        <f t="shared" si="72"/>
        <v>0</v>
      </c>
      <c r="Z395" s="259">
        <f t="shared" si="73"/>
        <v>0</v>
      </c>
      <c r="AA395" s="312">
        <f>'To &amp; from Edu- trip % summary'!L400</f>
        <v>0</v>
      </c>
      <c r="AB395" s="314">
        <f>'To &amp; from Edu- trip % summary'!N400</f>
        <v>0</v>
      </c>
      <c r="AC395" s="260">
        <f t="shared" si="74"/>
        <v>0</v>
      </c>
      <c r="AD395" s="259">
        <f t="shared" si="75"/>
        <v>0</v>
      </c>
      <c r="AE395" s="312">
        <f>'To &amp; from Edu- trip % summary'!Q400</f>
        <v>0</v>
      </c>
      <c r="AF395" s="314">
        <f>'To &amp; from Edu- trip % summary'!S400</f>
        <v>0</v>
      </c>
      <c r="AG395" s="260">
        <f t="shared" si="76"/>
        <v>0</v>
      </c>
      <c r="AH395" s="259">
        <f t="shared" si="77"/>
        <v>0</v>
      </c>
      <c r="AI395" s="312">
        <f>'To &amp; from Edu- trip % summary'!V400</f>
        <v>0</v>
      </c>
      <c r="AJ395" s="314">
        <f>'To &amp; from Edu- trip % summary'!X400</f>
        <v>0</v>
      </c>
      <c r="AK395" s="260">
        <f t="shared" si="78"/>
        <v>0</v>
      </c>
      <c r="AL395" s="259">
        <f t="shared" si="79"/>
        <v>0</v>
      </c>
      <c r="AM395" s="312">
        <f>'To &amp; from Edu- trip % summary'!AA400</f>
        <v>0</v>
      </c>
      <c r="AN395" s="314">
        <f>'To &amp; from Edu- trip % summary'!AC400</f>
        <v>0</v>
      </c>
      <c r="AO395" s="260">
        <f t="shared" si="80"/>
        <v>0</v>
      </c>
      <c r="AP395" s="259">
        <f t="shared" si="81"/>
        <v>0</v>
      </c>
      <c r="AQ395" s="312">
        <f>'To &amp; from Edu- trip % summary'!AF400</f>
        <v>0</v>
      </c>
      <c r="AR395" s="314">
        <f>'To &amp; from Edu- trip % summary'!AH400</f>
        <v>0</v>
      </c>
      <c r="AS395" s="260">
        <f t="shared" si="82"/>
        <v>0</v>
      </c>
      <c r="AT395" s="259">
        <f t="shared" si="83"/>
        <v>0</v>
      </c>
      <c r="AU395" s="261"/>
      <c r="AV395" s="248"/>
      <c r="AW395" s="248"/>
      <c r="AX395" s="248"/>
      <c r="AY395" s="248"/>
    </row>
    <row r="396" spans="1:51" x14ac:dyDescent="0.2">
      <c r="A396" s="248"/>
      <c r="B396" s="248"/>
      <c r="C396" s="248"/>
      <c r="D396" s="248"/>
      <c r="E396" s="248"/>
      <c r="F396" s="248"/>
      <c r="G396" s="248"/>
      <c r="H396" s="248"/>
      <c r="I396" s="248"/>
      <c r="J396" s="248"/>
      <c r="K396" s="248"/>
      <c r="L396" s="248"/>
      <c r="M396" s="248"/>
      <c r="N396" s="248"/>
      <c r="O396" s="248"/>
      <c r="P396" s="248"/>
      <c r="Q396" s="296"/>
      <c r="R396" s="256">
        <f>'To &amp; from Edu- trip % summary'!B401</f>
        <v>0</v>
      </c>
      <c r="S396" s="313">
        <f>'To &amp; from Edu- trip % summary'!D401</f>
        <v>0</v>
      </c>
      <c r="T396" s="257">
        <f>'Non-survey input values'!$B$31</f>
        <v>175.56</v>
      </c>
      <c r="U396" s="258">
        <f t="shared" ref="U396:U459" si="84">R396/5</f>
        <v>0</v>
      </c>
      <c r="V396" s="259">
        <f t="shared" ref="V396:V459" si="85">$B$5*$S396*$T396*U396</f>
        <v>0</v>
      </c>
      <c r="W396" s="312">
        <f>'To &amp; from Edu- trip % summary'!G401</f>
        <v>0</v>
      </c>
      <c r="X396" s="314">
        <f>'To &amp; from Edu- trip % summary'!I401</f>
        <v>0</v>
      </c>
      <c r="Y396" s="260">
        <f t="shared" ref="Y396:Y459" si="86">W396/5</f>
        <v>0</v>
      </c>
      <c r="Z396" s="259">
        <f t="shared" ref="Z396:Z459" si="87">$B$5*$X396*$T396*Y396</f>
        <v>0</v>
      </c>
      <c r="AA396" s="312">
        <f>'To &amp; from Edu- trip % summary'!L401</f>
        <v>0</v>
      </c>
      <c r="AB396" s="314">
        <f>'To &amp; from Edu- trip % summary'!N401</f>
        <v>0</v>
      </c>
      <c r="AC396" s="260">
        <f t="shared" ref="AC396:AC459" si="88">AA396/5</f>
        <v>0</v>
      </c>
      <c r="AD396" s="259">
        <f t="shared" ref="AD396:AD459" si="89">$B$5*$AB396*$T396*AC396</f>
        <v>0</v>
      </c>
      <c r="AE396" s="312">
        <f>'To &amp; from Edu- trip % summary'!Q401</f>
        <v>0</v>
      </c>
      <c r="AF396" s="314">
        <f>'To &amp; from Edu- trip % summary'!S401</f>
        <v>0</v>
      </c>
      <c r="AG396" s="260">
        <f t="shared" ref="AG396:AG459" si="90">AE396/5</f>
        <v>0</v>
      </c>
      <c r="AH396" s="259">
        <f t="shared" ref="AH396:AH459" si="91">$B$5*$AF396*$T396*AG396</f>
        <v>0</v>
      </c>
      <c r="AI396" s="312">
        <f>'To &amp; from Edu- trip % summary'!V401</f>
        <v>0</v>
      </c>
      <c r="AJ396" s="314">
        <f>'To &amp; from Edu- trip % summary'!X401</f>
        <v>0</v>
      </c>
      <c r="AK396" s="260">
        <f t="shared" ref="AK396:AK459" si="92">AI396/5</f>
        <v>0</v>
      </c>
      <c r="AL396" s="259">
        <f t="shared" ref="AL396:AL459" si="93">$B$5*$AJ396*$T396*AK396</f>
        <v>0</v>
      </c>
      <c r="AM396" s="312">
        <f>'To &amp; from Edu- trip % summary'!AA401</f>
        <v>0</v>
      </c>
      <c r="AN396" s="314">
        <f>'To &amp; from Edu- trip % summary'!AC401</f>
        <v>0</v>
      </c>
      <c r="AO396" s="260">
        <f t="shared" ref="AO396:AO459" si="94">AM396/5</f>
        <v>0</v>
      </c>
      <c r="AP396" s="259">
        <f t="shared" ref="AP396:AP459" si="95">$B$5*$AN396*$T396*AO396</f>
        <v>0</v>
      </c>
      <c r="AQ396" s="312">
        <f>'To &amp; from Edu- trip % summary'!AF401</f>
        <v>0</v>
      </c>
      <c r="AR396" s="314">
        <f>'To &amp; from Edu- trip % summary'!AH401</f>
        <v>0</v>
      </c>
      <c r="AS396" s="260">
        <f t="shared" ref="AS396:AS459" si="96">AQ396/5</f>
        <v>0</v>
      </c>
      <c r="AT396" s="259">
        <f t="shared" ref="AT396:AT459" si="97">$B$5*$AR396*$T396*AS396</f>
        <v>0</v>
      </c>
      <c r="AU396" s="261"/>
      <c r="AV396" s="248"/>
      <c r="AW396" s="248"/>
      <c r="AX396" s="248"/>
      <c r="AY396" s="248"/>
    </row>
    <row r="397" spans="1:51" x14ac:dyDescent="0.2">
      <c r="A397" s="248"/>
      <c r="B397" s="248"/>
      <c r="C397" s="248"/>
      <c r="D397" s="248"/>
      <c r="E397" s="248"/>
      <c r="F397" s="248"/>
      <c r="G397" s="248"/>
      <c r="H397" s="248"/>
      <c r="I397" s="248"/>
      <c r="J397" s="248"/>
      <c r="K397" s="248"/>
      <c r="L397" s="248"/>
      <c r="M397" s="248"/>
      <c r="N397" s="248"/>
      <c r="O397" s="248"/>
      <c r="P397" s="248"/>
      <c r="Q397" s="296"/>
      <c r="R397" s="256">
        <f>'To &amp; from Edu- trip % summary'!B402</f>
        <v>0</v>
      </c>
      <c r="S397" s="313">
        <f>'To &amp; from Edu- trip % summary'!D402</f>
        <v>0</v>
      </c>
      <c r="T397" s="257">
        <f>'Non-survey input values'!$B$31</f>
        <v>175.56</v>
      </c>
      <c r="U397" s="258">
        <f t="shared" si="84"/>
        <v>0</v>
      </c>
      <c r="V397" s="259">
        <f t="shared" si="85"/>
        <v>0</v>
      </c>
      <c r="W397" s="312">
        <f>'To &amp; from Edu- trip % summary'!G402</f>
        <v>0</v>
      </c>
      <c r="X397" s="314">
        <f>'To &amp; from Edu- trip % summary'!I402</f>
        <v>0</v>
      </c>
      <c r="Y397" s="260">
        <f t="shared" si="86"/>
        <v>0</v>
      </c>
      <c r="Z397" s="259">
        <f t="shared" si="87"/>
        <v>0</v>
      </c>
      <c r="AA397" s="312">
        <f>'To &amp; from Edu- trip % summary'!L402</f>
        <v>0</v>
      </c>
      <c r="AB397" s="314">
        <f>'To &amp; from Edu- trip % summary'!N402</f>
        <v>0</v>
      </c>
      <c r="AC397" s="260">
        <f t="shared" si="88"/>
        <v>0</v>
      </c>
      <c r="AD397" s="259">
        <f t="shared" si="89"/>
        <v>0</v>
      </c>
      <c r="AE397" s="312">
        <f>'To &amp; from Edu- trip % summary'!Q402</f>
        <v>0</v>
      </c>
      <c r="AF397" s="314">
        <f>'To &amp; from Edu- trip % summary'!S402</f>
        <v>0</v>
      </c>
      <c r="AG397" s="260">
        <f t="shared" si="90"/>
        <v>0</v>
      </c>
      <c r="AH397" s="259">
        <f t="shared" si="91"/>
        <v>0</v>
      </c>
      <c r="AI397" s="312">
        <f>'To &amp; from Edu- trip % summary'!V402</f>
        <v>0</v>
      </c>
      <c r="AJ397" s="314">
        <f>'To &amp; from Edu- trip % summary'!X402</f>
        <v>0</v>
      </c>
      <c r="AK397" s="260">
        <f t="shared" si="92"/>
        <v>0</v>
      </c>
      <c r="AL397" s="259">
        <f t="shared" si="93"/>
        <v>0</v>
      </c>
      <c r="AM397" s="312">
        <f>'To &amp; from Edu- trip % summary'!AA402</f>
        <v>0</v>
      </c>
      <c r="AN397" s="314">
        <f>'To &amp; from Edu- trip % summary'!AC402</f>
        <v>0</v>
      </c>
      <c r="AO397" s="260">
        <f t="shared" si="94"/>
        <v>0</v>
      </c>
      <c r="AP397" s="259">
        <f t="shared" si="95"/>
        <v>0</v>
      </c>
      <c r="AQ397" s="312">
        <f>'To &amp; from Edu- trip % summary'!AF402</f>
        <v>0</v>
      </c>
      <c r="AR397" s="314">
        <f>'To &amp; from Edu- trip % summary'!AH402</f>
        <v>0</v>
      </c>
      <c r="AS397" s="260">
        <f t="shared" si="96"/>
        <v>0</v>
      </c>
      <c r="AT397" s="259">
        <f t="shared" si="97"/>
        <v>0</v>
      </c>
      <c r="AU397" s="261"/>
      <c r="AV397" s="248"/>
      <c r="AW397" s="248"/>
      <c r="AX397" s="248"/>
      <c r="AY397" s="248"/>
    </row>
    <row r="398" spans="1:51" x14ac:dyDescent="0.2">
      <c r="A398" s="248"/>
      <c r="B398" s="248"/>
      <c r="C398" s="248"/>
      <c r="D398" s="248"/>
      <c r="E398" s="248"/>
      <c r="F398" s="248"/>
      <c r="G398" s="248"/>
      <c r="H398" s="248"/>
      <c r="I398" s="248"/>
      <c r="J398" s="248"/>
      <c r="K398" s="248"/>
      <c r="L398" s="248"/>
      <c r="M398" s="248"/>
      <c r="N398" s="248"/>
      <c r="O398" s="248"/>
      <c r="P398" s="248"/>
      <c r="Q398" s="296"/>
      <c r="R398" s="256">
        <f>'To &amp; from Edu- trip % summary'!B403</f>
        <v>0</v>
      </c>
      <c r="S398" s="313">
        <f>'To &amp; from Edu- trip % summary'!D403</f>
        <v>0</v>
      </c>
      <c r="T398" s="257">
        <f>'Non-survey input values'!$B$31</f>
        <v>175.56</v>
      </c>
      <c r="U398" s="258">
        <f t="shared" si="84"/>
        <v>0</v>
      </c>
      <c r="V398" s="259">
        <f t="shared" si="85"/>
        <v>0</v>
      </c>
      <c r="W398" s="312">
        <f>'To &amp; from Edu- trip % summary'!G403</f>
        <v>0</v>
      </c>
      <c r="X398" s="314">
        <f>'To &amp; from Edu- trip % summary'!I403</f>
        <v>0</v>
      </c>
      <c r="Y398" s="260">
        <f t="shared" si="86"/>
        <v>0</v>
      </c>
      <c r="Z398" s="259">
        <f t="shared" si="87"/>
        <v>0</v>
      </c>
      <c r="AA398" s="312">
        <f>'To &amp; from Edu- trip % summary'!L403</f>
        <v>0</v>
      </c>
      <c r="AB398" s="314">
        <f>'To &amp; from Edu- trip % summary'!N403</f>
        <v>0</v>
      </c>
      <c r="AC398" s="260">
        <f t="shared" si="88"/>
        <v>0</v>
      </c>
      <c r="AD398" s="259">
        <f t="shared" si="89"/>
        <v>0</v>
      </c>
      <c r="AE398" s="312">
        <f>'To &amp; from Edu- trip % summary'!Q403</f>
        <v>0</v>
      </c>
      <c r="AF398" s="314">
        <f>'To &amp; from Edu- trip % summary'!S403</f>
        <v>0</v>
      </c>
      <c r="AG398" s="260">
        <f t="shared" si="90"/>
        <v>0</v>
      </c>
      <c r="AH398" s="259">
        <f t="shared" si="91"/>
        <v>0</v>
      </c>
      <c r="AI398" s="312">
        <f>'To &amp; from Edu- trip % summary'!V403</f>
        <v>0</v>
      </c>
      <c r="AJ398" s="314">
        <f>'To &amp; from Edu- trip % summary'!X403</f>
        <v>0</v>
      </c>
      <c r="AK398" s="260">
        <f t="shared" si="92"/>
        <v>0</v>
      </c>
      <c r="AL398" s="259">
        <f t="shared" si="93"/>
        <v>0</v>
      </c>
      <c r="AM398" s="312">
        <f>'To &amp; from Edu- trip % summary'!AA403</f>
        <v>0</v>
      </c>
      <c r="AN398" s="314">
        <f>'To &amp; from Edu- trip % summary'!AC403</f>
        <v>0</v>
      </c>
      <c r="AO398" s="260">
        <f t="shared" si="94"/>
        <v>0</v>
      </c>
      <c r="AP398" s="259">
        <f t="shared" si="95"/>
        <v>0</v>
      </c>
      <c r="AQ398" s="312">
        <f>'To &amp; from Edu- trip % summary'!AF403</f>
        <v>0</v>
      </c>
      <c r="AR398" s="314">
        <f>'To &amp; from Edu- trip % summary'!AH403</f>
        <v>0</v>
      </c>
      <c r="AS398" s="260">
        <f t="shared" si="96"/>
        <v>0</v>
      </c>
      <c r="AT398" s="259">
        <f t="shared" si="97"/>
        <v>0</v>
      </c>
      <c r="AU398" s="261"/>
      <c r="AV398" s="248"/>
      <c r="AW398" s="248"/>
      <c r="AX398" s="248"/>
      <c r="AY398" s="248"/>
    </row>
    <row r="399" spans="1:51" x14ac:dyDescent="0.2">
      <c r="A399" s="248"/>
      <c r="B399" s="248"/>
      <c r="C399" s="248"/>
      <c r="D399" s="248"/>
      <c r="E399" s="248"/>
      <c r="F399" s="248"/>
      <c r="G399" s="248"/>
      <c r="H399" s="248"/>
      <c r="I399" s="248"/>
      <c r="J399" s="248"/>
      <c r="K399" s="248"/>
      <c r="L399" s="248"/>
      <c r="M399" s="248"/>
      <c r="N399" s="248"/>
      <c r="O399" s="248"/>
      <c r="P399" s="248"/>
      <c r="Q399" s="296"/>
      <c r="R399" s="256">
        <f>'To &amp; from Edu- trip % summary'!B404</f>
        <v>0</v>
      </c>
      <c r="S399" s="313">
        <f>'To &amp; from Edu- trip % summary'!D404</f>
        <v>0</v>
      </c>
      <c r="T399" s="257">
        <f>'Non-survey input values'!$B$31</f>
        <v>175.56</v>
      </c>
      <c r="U399" s="258">
        <f t="shared" si="84"/>
        <v>0</v>
      </c>
      <c r="V399" s="259">
        <f t="shared" si="85"/>
        <v>0</v>
      </c>
      <c r="W399" s="312">
        <f>'To &amp; from Edu- trip % summary'!G404</f>
        <v>0</v>
      </c>
      <c r="X399" s="314">
        <f>'To &amp; from Edu- trip % summary'!I404</f>
        <v>0</v>
      </c>
      <c r="Y399" s="260">
        <f t="shared" si="86"/>
        <v>0</v>
      </c>
      <c r="Z399" s="259">
        <f t="shared" si="87"/>
        <v>0</v>
      </c>
      <c r="AA399" s="312">
        <f>'To &amp; from Edu- trip % summary'!L404</f>
        <v>0</v>
      </c>
      <c r="AB399" s="314">
        <f>'To &amp; from Edu- trip % summary'!N404</f>
        <v>0</v>
      </c>
      <c r="AC399" s="260">
        <f t="shared" si="88"/>
        <v>0</v>
      </c>
      <c r="AD399" s="259">
        <f t="shared" si="89"/>
        <v>0</v>
      </c>
      <c r="AE399" s="312">
        <f>'To &amp; from Edu- trip % summary'!Q404</f>
        <v>0</v>
      </c>
      <c r="AF399" s="314">
        <f>'To &amp; from Edu- trip % summary'!S404</f>
        <v>0</v>
      </c>
      <c r="AG399" s="260">
        <f t="shared" si="90"/>
        <v>0</v>
      </c>
      <c r="AH399" s="259">
        <f t="shared" si="91"/>
        <v>0</v>
      </c>
      <c r="AI399" s="312">
        <f>'To &amp; from Edu- trip % summary'!V404</f>
        <v>0</v>
      </c>
      <c r="AJ399" s="314">
        <f>'To &amp; from Edu- trip % summary'!X404</f>
        <v>0</v>
      </c>
      <c r="AK399" s="260">
        <f t="shared" si="92"/>
        <v>0</v>
      </c>
      <c r="AL399" s="259">
        <f t="shared" si="93"/>
        <v>0</v>
      </c>
      <c r="AM399" s="312">
        <f>'To &amp; from Edu- trip % summary'!AA404</f>
        <v>0</v>
      </c>
      <c r="AN399" s="314">
        <f>'To &amp; from Edu- trip % summary'!AC404</f>
        <v>0</v>
      </c>
      <c r="AO399" s="260">
        <f t="shared" si="94"/>
        <v>0</v>
      </c>
      <c r="AP399" s="259">
        <f t="shared" si="95"/>
        <v>0</v>
      </c>
      <c r="AQ399" s="312">
        <f>'To &amp; from Edu- trip % summary'!AF404</f>
        <v>0</v>
      </c>
      <c r="AR399" s="314">
        <f>'To &amp; from Edu- trip % summary'!AH404</f>
        <v>0</v>
      </c>
      <c r="AS399" s="260">
        <f t="shared" si="96"/>
        <v>0</v>
      </c>
      <c r="AT399" s="259">
        <f t="shared" si="97"/>
        <v>0</v>
      </c>
      <c r="AU399" s="261"/>
      <c r="AV399" s="248"/>
      <c r="AW399" s="248"/>
      <c r="AX399" s="248"/>
      <c r="AY399" s="248"/>
    </row>
    <row r="400" spans="1:51" x14ac:dyDescent="0.2">
      <c r="A400" s="248"/>
      <c r="B400" s="248"/>
      <c r="C400" s="248"/>
      <c r="D400" s="248"/>
      <c r="E400" s="248"/>
      <c r="F400" s="248"/>
      <c r="G400" s="248"/>
      <c r="H400" s="248"/>
      <c r="I400" s="248"/>
      <c r="J400" s="248"/>
      <c r="K400" s="248"/>
      <c r="L400" s="248"/>
      <c r="M400" s="248"/>
      <c r="N400" s="248"/>
      <c r="O400" s="248"/>
      <c r="P400" s="248"/>
      <c r="Q400" s="296"/>
      <c r="R400" s="256">
        <f>'To &amp; from Edu- trip % summary'!B405</f>
        <v>0</v>
      </c>
      <c r="S400" s="313">
        <f>'To &amp; from Edu- trip % summary'!D405</f>
        <v>0</v>
      </c>
      <c r="T400" s="257">
        <f>'Non-survey input values'!$B$31</f>
        <v>175.56</v>
      </c>
      <c r="U400" s="258">
        <f t="shared" si="84"/>
        <v>0</v>
      </c>
      <c r="V400" s="259">
        <f t="shared" si="85"/>
        <v>0</v>
      </c>
      <c r="W400" s="312">
        <f>'To &amp; from Edu- trip % summary'!G405</f>
        <v>0</v>
      </c>
      <c r="X400" s="314">
        <f>'To &amp; from Edu- trip % summary'!I405</f>
        <v>0</v>
      </c>
      <c r="Y400" s="260">
        <f t="shared" si="86"/>
        <v>0</v>
      </c>
      <c r="Z400" s="259">
        <f t="shared" si="87"/>
        <v>0</v>
      </c>
      <c r="AA400" s="312">
        <f>'To &amp; from Edu- trip % summary'!L405</f>
        <v>0</v>
      </c>
      <c r="AB400" s="314">
        <f>'To &amp; from Edu- trip % summary'!N405</f>
        <v>0</v>
      </c>
      <c r="AC400" s="260">
        <f t="shared" si="88"/>
        <v>0</v>
      </c>
      <c r="AD400" s="259">
        <f t="shared" si="89"/>
        <v>0</v>
      </c>
      <c r="AE400" s="312">
        <f>'To &amp; from Edu- trip % summary'!Q405</f>
        <v>0</v>
      </c>
      <c r="AF400" s="314">
        <f>'To &amp; from Edu- trip % summary'!S405</f>
        <v>0</v>
      </c>
      <c r="AG400" s="260">
        <f t="shared" si="90"/>
        <v>0</v>
      </c>
      <c r="AH400" s="259">
        <f t="shared" si="91"/>
        <v>0</v>
      </c>
      <c r="AI400" s="312">
        <f>'To &amp; from Edu- trip % summary'!V405</f>
        <v>0</v>
      </c>
      <c r="AJ400" s="314">
        <f>'To &amp; from Edu- trip % summary'!X405</f>
        <v>0</v>
      </c>
      <c r="AK400" s="260">
        <f t="shared" si="92"/>
        <v>0</v>
      </c>
      <c r="AL400" s="259">
        <f t="shared" si="93"/>
        <v>0</v>
      </c>
      <c r="AM400" s="312">
        <f>'To &amp; from Edu- trip % summary'!AA405</f>
        <v>0</v>
      </c>
      <c r="AN400" s="314">
        <f>'To &amp; from Edu- trip % summary'!AC405</f>
        <v>0</v>
      </c>
      <c r="AO400" s="260">
        <f t="shared" si="94"/>
        <v>0</v>
      </c>
      <c r="AP400" s="259">
        <f t="shared" si="95"/>
        <v>0</v>
      </c>
      <c r="AQ400" s="312">
        <f>'To &amp; from Edu- trip % summary'!AF405</f>
        <v>0</v>
      </c>
      <c r="AR400" s="314">
        <f>'To &amp; from Edu- trip % summary'!AH405</f>
        <v>0</v>
      </c>
      <c r="AS400" s="260">
        <f t="shared" si="96"/>
        <v>0</v>
      </c>
      <c r="AT400" s="259">
        <f t="shared" si="97"/>
        <v>0</v>
      </c>
      <c r="AU400" s="261"/>
      <c r="AV400" s="248"/>
      <c r="AW400" s="248"/>
      <c r="AX400" s="248"/>
      <c r="AY400" s="248"/>
    </row>
    <row r="401" spans="1:51" x14ac:dyDescent="0.2">
      <c r="A401" s="248"/>
      <c r="B401" s="248"/>
      <c r="C401" s="248"/>
      <c r="D401" s="248"/>
      <c r="E401" s="248"/>
      <c r="F401" s="248"/>
      <c r="G401" s="248"/>
      <c r="H401" s="248"/>
      <c r="I401" s="248"/>
      <c r="J401" s="248"/>
      <c r="K401" s="248"/>
      <c r="L401" s="248"/>
      <c r="M401" s="248"/>
      <c r="N401" s="248"/>
      <c r="O401" s="248"/>
      <c r="P401" s="248"/>
      <c r="Q401" s="296"/>
      <c r="R401" s="256">
        <f>'To &amp; from Edu- trip % summary'!B406</f>
        <v>0</v>
      </c>
      <c r="S401" s="313">
        <f>'To &amp; from Edu- trip % summary'!D406</f>
        <v>0</v>
      </c>
      <c r="T401" s="257">
        <f>'Non-survey input values'!$B$31</f>
        <v>175.56</v>
      </c>
      <c r="U401" s="258">
        <f t="shared" si="84"/>
        <v>0</v>
      </c>
      <c r="V401" s="259">
        <f t="shared" si="85"/>
        <v>0</v>
      </c>
      <c r="W401" s="312">
        <f>'To &amp; from Edu- trip % summary'!G406</f>
        <v>0</v>
      </c>
      <c r="X401" s="314">
        <f>'To &amp; from Edu- trip % summary'!I406</f>
        <v>0</v>
      </c>
      <c r="Y401" s="260">
        <f t="shared" si="86"/>
        <v>0</v>
      </c>
      <c r="Z401" s="259">
        <f t="shared" si="87"/>
        <v>0</v>
      </c>
      <c r="AA401" s="312">
        <f>'To &amp; from Edu- trip % summary'!L406</f>
        <v>0</v>
      </c>
      <c r="AB401" s="314">
        <f>'To &amp; from Edu- trip % summary'!N406</f>
        <v>0</v>
      </c>
      <c r="AC401" s="260">
        <f t="shared" si="88"/>
        <v>0</v>
      </c>
      <c r="AD401" s="259">
        <f t="shared" si="89"/>
        <v>0</v>
      </c>
      <c r="AE401" s="312">
        <f>'To &amp; from Edu- trip % summary'!Q406</f>
        <v>0</v>
      </c>
      <c r="AF401" s="314">
        <f>'To &amp; from Edu- trip % summary'!S406</f>
        <v>0</v>
      </c>
      <c r="AG401" s="260">
        <f t="shared" si="90"/>
        <v>0</v>
      </c>
      <c r="AH401" s="259">
        <f t="shared" si="91"/>
        <v>0</v>
      </c>
      <c r="AI401" s="312">
        <f>'To &amp; from Edu- trip % summary'!V406</f>
        <v>0</v>
      </c>
      <c r="AJ401" s="314">
        <f>'To &amp; from Edu- trip % summary'!X406</f>
        <v>0</v>
      </c>
      <c r="AK401" s="260">
        <f t="shared" si="92"/>
        <v>0</v>
      </c>
      <c r="AL401" s="259">
        <f t="shared" si="93"/>
        <v>0</v>
      </c>
      <c r="AM401" s="312">
        <f>'To &amp; from Edu- trip % summary'!AA406</f>
        <v>0</v>
      </c>
      <c r="AN401" s="314">
        <f>'To &amp; from Edu- trip % summary'!AC406</f>
        <v>0</v>
      </c>
      <c r="AO401" s="260">
        <f t="shared" si="94"/>
        <v>0</v>
      </c>
      <c r="AP401" s="259">
        <f t="shared" si="95"/>
        <v>0</v>
      </c>
      <c r="AQ401" s="312">
        <f>'To &amp; from Edu- trip % summary'!AF406</f>
        <v>0</v>
      </c>
      <c r="AR401" s="314">
        <f>'To &amp; from Edu- trip % summary'!AH406</f>
        <v>0</v>
      </c>
      <c r="AS401" s="260">
        <f t="shared" si="96"/>
        <v>0</v>
      </c>
      <c r="AT401" s="259">
        <f t="shared" si="97"/>
        <v>0</v>
      </c>
      <c r="AU401" s="261"/>
      <c r="AV401" s="248"/>
      <c r="AW401" s="248"/>
      <c r="AX401" s="248"/>
      <c r="AY401" s="248"/>
    </row>
    <row r="402" spans="1:51" x14ac:dyDescent="0.2">
      <c r="A402" s="248"/>
      <c r="B402" s="248"/>
      <c r="C402" s="248"/>
      <c r="D402" s="248"/>
      <c r="E402" s="248"/>
      <c r="F402" s="248"/>
      <c r="G402" s="248"/>
      <c r="H402" s="248"/>
      <c r="I402" s="248"/>
      <c r="J402" s="248"/>
      <c r="K402" s="248"/>
      <c r="L402" s="248"/>
      <c r="M402" s="248"/>
      <c r="N402" s="248"/>
      <c r="O402" s="248"/>
      <c r="P402" s="248"/>
      <c r="Q402" s="296"/>
      <c r="R402" s="256">
        <f>'To &amp; from Edu- trip % summary'!B407</f>
        <v>0</v>
      </c>
      <c r="S402" s="313">
        <f>'To &amp; from Edu- trip % summary'!D407</f>
        <v>0</v>
      </c>
      <c r="T402" s="257">
        <f>'Non-survey input values'!$B$31</f>
        <v>175.56</v>
      </c>
      <c r="U402" s="258">
        <f t="shared" si="84"/>
        <v>0</v>
      </c>
      <c r="V402" s="259">
        <f t="shared" si="85"/>
        <v>0</v>
      </c>
      <c r="W402" s="312">
        <f>'To &amp; from Edu- trip % summary'!G407</f>
        <v>0</v>
      </c>
      <c r="X402" s="314">
        <f>'To &amp; from Edu- trip % summary'!I407</f>
        <v>0</v>
      </c>
      <c r="Y402" s="260">
        <f t="shared" si="86"/>
        <v>0</v>
      </c>
      <c r="Z402" s="259">
        <f t="shared" si="87"/>
        <v>0</v>
      </c>
      <c r="AA402" s="312">
        <f>'To &amp; from Edu- trip % summary'!L407</f>
        <v>0</v>
      </c>
      <c r="AB402" s="314">
        <f>'To &amp; from Edu- trip % summary'!N407</f>
        <v>0</v>
      </c>
      <c r="AC402" s="260">
        <f t="shared" si="88"/>
        <v>0</v>
      </c>
      <c r="AD402" s="259">
        <f t="shared" si="89"/>
        <v>0</v>
      </c>
      <c r="AE402" s="312">
        <f>'To &amp; from Edu- trip % summary'!Q407</f>
        <v>0</v>
      </c>
      <c r="AF402" s="314">
        <f>'To &amp; from Edu- trip % summary'!S407</f>
        <v>0</v>
      </c>
      <c r="AG402" s="260">
        <f t="shared" si="90"/>
        <v>0</v>
      </c>
      <c r="AH402" s="259">
        <f t="shared" si="91"/>
        <v>0</v>
      </c>
      <c r="AI402" s="312">
        <f>'To &amp; from Edu- trip % summary'!V407</f>
        <v>0</v>
      </c>
      <c r="AJ402" s="314">
        <f>'To &amp; from Edu- trip % summary'!X407</f>
        <v>0</v>
      </c>
      <c r="AK402" s="260">
        <f t="shared" si="92"/>
        <v>0</v>
      </c>
      <c r="AL402" s="259">
        <f t="shared" si="93"/>
        <v>0</v>
      </c>
      <c r="AM402" s="312">
        <f>'To &amp; from Edu- trip % summary'!AA407</f>
        <v>0</v>
      </c>
      <c r="AN402" s="314">
        <f>'To &amp; from Edu- trip % summary'!AC407</f>
        <v>0</v>
      </c>
      <c r="AO402" s="260">
        <f t="shared" si="94"/>
        <v>0</v>
      </c>
      <c r="AP402" s="259">
        <f t="shared" si="95"/>
        <v>0</v>
      </c>
      <c r="AQ402" s="312">
        <f>'To &amp; from Edu- trip % summary'!AF407</f>
        <v>0</v>
      </c>
      <c r="AR402" s="314">
        <f>'To &amp; from Edu- trip % summary'!AH407</f>
        <v>0</v>
      </c>
      <c r="AS402" s="260">
        <f t="shared" si="96"/>
        <v>0</v>
      </c>
      <c r="AT402" s="259">
        <f t="shared" si="97"/>
        <v>0</v>
      </c>
      <c r="AU402" s="261"/>
      <c r="AV402" s="248"/>
      <c r="AW402" s="248"/>
      <c r="AX402" s="248"/>
      <c r="AY402" s="248"/>
    </row>
    <row r="403" spans="1:51" x14ac:dyDescent="0.2">
      <c r="A403" s="248"/>
      <c r="B403" s="248"/>
      <c r="C403" s="248"/>
      <c r="D403" s="248"/>
      <c r="E403" s="248"/>
      <c r="F403" s="248"/>
      <c r="G403" s="248"/>
      <c r="H403" s="248"/>
      <c r="I403" s="248"/>
      <c r="J403" s="248"/>
      <c r="K403" s="248"/>
      <c r="L403" s="248"/>
      <c r="M403" s="248"/>
      <c r="N403" s="248"/>
      <c r="O403" s="248"/>
      <c r="P403" s="248"/>
      <c r="Q403" s="296"/>
      <c r="R403" s="256">
        <f>'To &amp; from Edu- trip % summary'!B408</f>
        <v>0</v>
      </c>
      <c r="S403" s="313">
        <f>'To &amp; from Edu- trip % summary'!D408</f>
        <v>0</v>
      </c>
      <c r="T403" s="257">
        <f>'Non-survey input values'!$B$31</f>
        <v>175.56</v>
      </c>
      <c r="U403" s="258">
        <f t="shared" si="84"/>
        <v>0</v>
      </c>
      <c r="V403" s="259">
        <f t="shared" si="85"/>
        <v>0</v>
      </c>
      <c r="W403" s="312">
        <f>'To &amp; from Edu- trip % summary'!G408</f>
        <v>0</v>
      </c>
      <c r="X403" s="314">
        <f>'To &amp; from Edu- trip % summary'!I408</f>
        <v>0</v>
      </c>
      <c r="Y403" s="260">
        <f t="shared" si="86"/>
        <v>0</v>
      </c>
      <c r="Z403" s="259">
        <f t="shared" si="87"/>
        <v>0</v>
      </c>
      <c r="AA403" s="312">
        <f>'To &amp; from Edu- trip % summary'!L408</f>
        <v>0</v>
      </c>
      <c r="AB403" s="314">
        <f>'To &amp; from Edu- trip % summary'!N408</f>
        <v>0</v>
      </c>
      <c r="AC403" s="260">
        <f t="shared" si="88"/>
        <v>0</v>
      </c>
      <c r="AD403" s="259">
        <f t="shared" si="89"/>
        <v>0</v>
      </c>
      <c r="AE403" s="312">
        <f>'To &amp; from Edu- trip % summary'!Q408</f>
        <v>0</v>
      </c>
      <c r="AF403" s="314">
        <f>'To &amp; from Edu- trip % summary'!S408</f>
        <v>0</v>
      </c>
      <c r="AG403" s="260">
        <f t="shared" si="90"/>
        <v>0</v>
      </c>
      <c r="AH403" s="259">
        <f t="shared" si="91"/>
        <v>0</v>
      </c>
      <c r="AI403" s="312">
        <f>'To &amp; from Edu- trip % summary'!V408</f>
        <v>0</v>
      </c>
      <c r="AJ403" s="314">
        <f>'To &amp; from Edu- trip % summary'!X408</f>
        <v>0</v>
      </c>
      <c r="AK403" s="260">
        <f t="shared" si="92"/>
        <v>0</v>
      </c>
      <c r="AL403" s="259">
        <f t="shared" si="93"/>
        <v>0</v>
      </c>
      <c r="AM403" s="312">
        <f>'To &amp; from Edu- trip % summary'!AA408</f>
        <v>0</v>
      </c>
      <c r="AN403" s="314">
        <f>'To &amp; from Edu- trip % summary'!AC408</f>
        <v>0</v>
      </c>
      <c r="AO403" s="260">
        <f t="shared" si="94"/>
        <v>0</v>
      </c>
      <c r="AP403" s="259">
        <f t="shared" si="95"/>
        <v>0</v>
      </c>
      <c r="AQ403" s="312">
        <f>'To &amp; from Edu- trip % summary'!AF408</f>
        <v>0</v>
      </c>
      <c r="AR403" s="314">
        <f>'To &amp; from Edu- trip % summary'!AH408</f>
        <v>0</v>
      </c>
      <c r="AS403" s="260">
        <f t="shared" si="96"/>
        <v>0</v>
      </c>
      <c r="AT403" s="259">
        <f t="shared" si="97"/>
        <v>0</v>
      </c>
      <c r="AU403" s="261"/>
      <c r="AV403" s="248"/>
      <c r="AW403" s="248"/>
      <c r="AX403" s="248"/>
      <c r="AY403" s="248"/>
    </row>
    <row r="404" spans="1:51" x14ac:dyDescent="0.2">
      <c r="A404" s="248"/>
      <c r="B404" s="248"/>
      <c r="C404" s="248"/>
      <c r="D404" s="248"/>
      <c r="E404" s="248"/>
      <c r="F404" s="248"/>
      <c r="G404" s="248"/>
      <c r="H404" s="248"/>
      <c r="I404" s="248"/>
      <c r="J404" s="248"/>
      <c r="K404" s="248"/>
      <c r="L404" s="248"/>
      <c r="M404" s="248"/>
      <c r="N404" s="248"/>
      <c r="O404" s="248"/>
      <c r="P404" s="248"/>
      <c r="Q404" s="296"/>
      <c r="R404" s="256">
        <f>'To &amp; from Edu- trip % summary'!B409</f>
        <v>0</v>
      </c>
      <c r="S404" s="313">
        <f>'To &amp; from Edu- trip % summary'!D409</f>
        <v>0</v>
      </c>
      <c r="T404" s="257">
        <f>'Non-survey input values'!$B$31</f>
        <v>175.56</v>
      </c>
      <c r="U404" s="258">
        <f t="shared" si="84"/>
        <v>0</v>
      </c>
      <c r="V404" s="259">
        <f t="shared" si="85"/>
        <v>0</v>
      </c>
      <c r="W404" s="312">
        <f>'To &amp; from Edu- trip % summary'!G409</f>
        <v>0</v>
      </c>
      <c r="X404" s="314">
        <f>'To &amp; from Edu- trip % summary'!I409</f>
        <v>0</v>
      </c>
      <c r="Y404" s="260">
        <f t="shared" si="86"/>
        <v>0</v>
      </c>
      <c r="Z404" s="259">
        <f t="shared" si="87"/>
        <v>0</v>
      </c>
      <c r="AA404" s="312">
        <f>'To &amp; from Edu- trip % summary'!L409</f>
        <v>0</v>
      </c>
      <c r="AB404" s="314">
        <f>'To &amp; from Edu- trip % summary'!N409</f>
        <v>0</v>
      </c>
      <c r="AC404" s="260">
        <f t="shared" si="88"/>
        <v>0</v>
      </c>
      <c r="AD404" s="259">
        <f t="shared" si="89"/>
        <v>0</v>
      </c>
      <c r="AE404" s="312">
        <f>'To &amp; from Edu- trip % summary'!Q409</f>
        <v>0</v>
      </c>
      <c r="AF404" s="314">
        <f>'To &amp; from Edu- trip % summary'!S409</f>
        <v>0</v>
      </c>
      <c r="AG404" s="260">
        <f t="shared" si="90"/>
        <v>0</v>
      </c>
      <c r="AH404" s="259">
        <f t="shared" si="91"/>
        <v>0</v>
      </c>
      <c r="AI404" s="312">
        <f>'To &amp; from Edu- trip % summary'!V409</f>
        <v>0</v>
      </c>
      <c r="AJ404" s="314">
        <f>'To &amp; from Edu- trip % summary'!X409</f>
        <v>0</v>
      </c>
      <c r="AK404" s="260">
        <f t="shared" si="92"/>
        <v>0</v>
      </c>
      <c r="AL404" s="259">
        <f t="shared" si="93"/>
        <v>0</v>
      </c>
      <c r="AM404" s="312">
        <f>'To &amp; from Edu- trip % summary'!AA409</f>
        <v>0</v>
      </c>
      <c r="AN404" s="314">
        <f>'To &amp; from Edu- trip % summary'!AC409</f>
        <v>0</v>
      </c>
      <c r="AO404" s="260">
        <f t="shared" si="94"/>
        <v>0</v>
      </c>
      <c r="AP404" s="259">
        <f t="shared" si="95"/>
        <v>0</v>
      </c>
      <c r="AQ404" s="312">
        <f>'To &amp; from Edu- trip % summary'!AF409</f>
        <v>0</v>
      </c>
      <c r="AR404" s="314">
        <f>'To &amp; from Edu- trip % summary'!AH409</f>
        <v>0</v>
      </c>
      <c r="AS404" s="260">
        <f t="shared" si="96"/>
        <v>0</v>
      </c>
      <c r="AT404" s="259">
        <f t="shared" si="97"/>
        <v>0</v>
      </c>
      <c r="AU404" s="261"/>
      <c r="AV404" s="248"/>
      <c r="AW404" s="248"/>
      <c r="AX404" s="248"/>
      <c r="AY404" s="248"/>
    </row>
    <row r="405" spans="1:51" x14ac:dyDescent="0.2">
      <c r="A405" s="248"/>
      <c r="B405" s="248"/>
      <c r="C405" s="248"/>
      <c r="D405" s="248"/>
      <c r="E405" s="248"/>
      <c r="F405" s="248"/>
      <c r="G405" s="248"/>
      <c r="H405" s="248"/>
      <c r="I405" s="248"/>
      <c r="J405" s="248"/>
      <c r="K405" s="248"/>
      <c r="L405" s="248"/>
      <c r="M405" s="248"/>
      <c r="N405" s="248"/>
      <c r="O405" s="248"/>
      <c r="P405" s="248"/>
      <c r="Q405" s="296"/>
      <c r="R405" s="256">
        <f>'To &amp; from Edu- trip % summary'!B410</f>
        <v>0</v>
      </c>
      <c r="S405" s="313">
        <f>'To &amp; from Edu- trip % summary'!D410</f>
        <v>0</v>
      </c>
      <c r="T405" s="257">
        <f>'Non-survey input values'!$B$31</f>
        <v>175.56</v>
      </c>
      <c r="U405" s="258">
        <f t="shared" si="84"/>
        <v>0</v>
      </c>
      <c r="V405" s="259">
        <f t="shared" si="85"/>
        <v>0</v>
      </c>
      <c r="W405" s="312">
        <f>'To &amp; from Edu- trip % summary'!G410</f>
        <v>0</v>
      </c>
      <c r="X405" s="314">
        <f>'To &amp; from Edu- trip % summary'!I410</f>
        <v>0</v>
      </c>
      <c r="Y405" s="260">
        <f t="shared" si="86"/>
        <v>0</v>
      </c>
      <c r="Z405" s="259">
        <f t="shared" si="87"/>
        <v>0</v>
      </c>
      <c r="AA405" s="312">
        <f>'To &amp; from Edu- trip % summary'!L410</f>
        <v>0</v>
      </c>
      <c r="AB405" s="314">
        <f>'To &amp; from Edu- trip % summary'!N410</f>
        <v>0</v>
      </c>
      <c r="AC405" s="260">
        <f t="shared" si="88"/>
        <v>0</v>
      </c>
      <c r="AD405" s="259">
        <f t="shared" si="89"/>
        <v>0</v>
      </c>
      <c r="AE405" s="312">
        <f>'To &amp; from Edu- trip % summary'!Q410</f>
        <v>0</v>
      </c>
      <c r="AF405" s="314">
        <f>'To &amp; from Edu- trip % summary'!S410</f>
        <v>0</v>
      </c>
      <c r="AG405" s="260">
        <f t="shared" si="90"/>
        <v>0</v>
      </c>
      <c r="AH405" s="259">
        <f t="shared" si="91"/>
        <v>0</v>
      </c>
      <c r="AI405" s="312">
        <f>'To &amp; from Edu- trip % summary'!V410</f>
        <v>0</v>
      </c>
      <c r="AJ405" s="314">
        <f>'To &amp; from Edu- trip % summary'!X410</f>
        <v>0</v>
      </c>
      <c r="AK405" s="260">
        <f t="shared" si="92"/>
        <v>0</v>
      </c>
      <c r="AL405" s="259">
        <f t="shared" si="93"/>
        <v>0</v>
      </c>
      <c r="AM405" s="312">
        <f>'To &amp; from Edu- trip % summary'!AA410</f>
        <v>0</v>
      </c>
      <c r="AN405" s="314">
        <f>'To &amp; from Edu- trip % summary'!AC410</f>
        <v>0</v>
      </c>
      <c r="AO405" s="260">
        <f t="shared" si="94"/>
        <v>0</v>
      </c>
      <c r="AP405" s="259">
        <f t="shared" si="95"/>
        <v>0</v>
      </c>
      <c r="AQ405" s="312">
        <f>'To &amp; from Edu- trip % summary'!AF410</f>
        <v>0</v>
      </c>
      <c r="AR405" s="314">
        <f>'To &amp; from Edu- trip % summary'!AH410</f>
        <v>0</v>
      </c>
      <c r="AS405" s="260">
        <f t="shared" si="96"/>
        <v>0</v>
      </c>
      <c r="AT405" s="259">
        <f t="shared" si="97"/>
        <v>0</v>
      </c>
      <c r="AU405" s="261"/>
      <c r="AV405" s="248"/>
      <c r="AW405" s="248"/>
      <c r="AX405" s="248"/>
      <c r="AY405" s="248"/>
    </row>
    <row r="406" spans="1:51" x14ac:dyDescent="0.2">
      <c r="A406" s="248"/>
      <c r="B406" s="248"/>
      <c r="C406" s="248"/>
      <c r="D406" s="248"/>
      <c r="E406" s="248"/>
      <c r="F406" s="248"/>
      <c r="G406" s="248"/>
      <c r="H406" s="248"/>
      <c r="I406" s="248"/>
      <c r="J406" s="248"/>
      <c r="K406" s="248"/>
      <c r="L406" s="248"/>
      <c r="M406" s="248"/>
      <c r="N406" s="248"/>
      <c r="O406" s="248"/>
      <c r="P406" s="248"/>
      <c r="Q406" s="296"/>
      <c r="R406" s="256">
        <f>'To &amp; from Edu- trip % summary'!B411</f>
        <v>0</v>
      </c>
      <c r="S406" s="313">
        <f>'To &amp; from Edu- trip % summary'!D411</f>
        <v>0</v>
      </c>
      <c r="T406" s="257">
        <f>'Non-survey input values'!$B$31</f>
        <v>175.56</v>
      </c>
      <c r="U406" s="258">
        <f t="shared" si="84"/>
        <v>0</v>
      </c>
      <c r="V406" s="259">
        <f t="shared" si="85"/>
        <v>0</v>
      </c>
      <c r="W406" s="312">
        <f>'To &amp; from Edu- trip % summary'!G411</f>
        <v>0</v>
      </c>
      <c r="X406" s="314">
        <f>'To &amp; from Edu- trip % summary'!I411</f>
        <v>0</v>
      </c>
      <c r="Y406" s="260">
        <f t="shared" si="86"/>
        <v>0</v>
      </c>
      <c r="Z406" s="259">
        <f t="shared" si="87"/>
        <v>0</v>
      </c>
      <c r="AA406" s="312">
        <f>'To &amp; from Edu- trip % summary'!L411</f>
        <v>0</v>
      </c>
      <c r="AB406" s="314">
        <f>'To &amp; from Edu- trip % summary'!N411</f>
        <v>0</v>
      </c>
      <c r="AC406" s="260">
        <f t="shared" si="88"/>
        <v>0</v>
      </c>
      <c r="AD406" s="259">
        <f t="shared" si="89"/>
        <v>0</v>
      </c>
      <c r="AE406" s="312">
        <f>'To &amp; from Edu- trip % summary'!Q411</f>
        <v>0</v>
      </c>
      <c r="AF406" s="314">
        <f>'To &amp; from Edu- trip % summary'!S411</f>
        <v>0</v>
      </c>
      <c r="AG406" s="260">
        <f t="shared" si="90"/>
        <v>0</v>
      </c>
      <c r="AH406" s="259">
        <f t="shared" si="91"/>
        <v>0</v>
      </c>
      <c r="AI406" s="312">
        <f>'To &amp; from Edu- trip % summary'!V411</f>
        <v>0</v>
      </c>
      <c r="AJ406" s="314">
        <f>'To &amp; from Edu- trip % summary'!X411</f>
        <v>0</v>
      </c>
      <c r="AK406" s="260">
        <f t="shared" si="92"/>
        <v>0</v>
      </c>
      <c r="AL406" s="259">
        <f t="shared" si="93"/>
        <v>0</v>
      </c>
      <c r="AM406" s="312">
        <f>'To &amp; from Edu- trip % summary'!AA411</f>
        <v>0</v>
      </c>
      <c r="AN406" s="314">
        <f>'To &amp; from Edu- trip % summary'!AC411</f>
        <v>0</v>
      </c>
      <c r="AO406" s="260">
        <f t="shared" si="94"/>
        <v>0</v>
      </c>
      <c r="AP406" s="259">
        <f t="shared" si="95"/>
        <v>0</v>
      </c>
      <c r="AQ406" s="312">
        <f>'To &amp; from Edu- trip % summary'!AF411</f>
        <v>0</v>
      </c>
      <c r="AR406" s="314">
        <f>'To &amp; from Edu- trip % summary'!AH411</f>
        <v>0</v>
      </c>
      <c r="AS406" s="260">
        <f t="shared" si="96"/>
        <v>0</v>
      </c>
      <c r="AT406" s="259">
        <f t="shared" si="97"/>
        <v>0</v>
      </c>
      <c r="AU406" s="261"/>
      <c r="AV406" s="248"/>
      <c r="AW406" s="248"/>
      <c r="AX406" s="248"/>
      <c r="AY406" s="248"/>
    </row>
    <row r="407" spans="1:51" x14ac:dyDescent="0.2">
      <c r="A407" s="248"/>
      <c r="B407" s="248"/>
      <c r="C407" s="248"/>
      <c r="D407" s="248"/>
      <c r="E407" s="248"/>
      <c r="F407" s="248"/>
      <c r="G407" s="248"/>
      <c r="H407" s="248"/>
      <c r="I407" s="248"/>
      <c r="J407" s="248"/>
      <c r="K407" s="248"/>
      <c r="L407" s="248"/>
      <c r="M407" s="248"/>
      <c r="N407" s="248"/>
      <c r="O407" s="248"/>
      <c r="P407" s="248"/>
      <c r="Q407" s="296"/>
      <c r="R407" s="256">
        <f>'To &amp; from Edu- trip % summary'!B412</f>
        <v>0</v>
      </c>
      <c r="S407" s="313">
        <f>'To &amp; from Edu- trip % summary'!D412</f>
        <v>0</v>
      </c>
      <c r="T407" s="257">
        <f>'Non-survey input values'!$B$31</f>
        <v>175.56</v>
      </c>
      <c r="U407" s="258">
        <f t="shared" si="84"/>
        <v>0</v>
      </c>
      <c r="V407" s="259">
        <f t="shared" si="85"/>
        <v>0</v>
      </c>
      <c r="W407" s="312">
        <f>'To &amp; from Edu- trip % summary'!G412</f>
        <v>0</v>
      </c>
      <c r="X407" s="314">
        <f>'To &amp; from Edu- trip % summary'!I412</f>
        <v>0</v>
      </c>
      <c r="Y407" s="260">
        <f t="shared" si="86"/>
        <v>0</v>
      </c>
      <c r="Z407" s="259">
        <f t="shared" si="87"/>
        <v>0</v>
      </c>
      <c r="AA407" s="312">
        <f>'To &amp; from Edu- trip % summary'!L412</f>
        <v>0</v>
      </c>
      <c r="AB407" s="314">
        <f>'To &amp; from Edu- trip % summary'!N412</f>
        <v>0</v>
      </c>
      <c r="AC407" s="260">
        <f t="shared" si="88"/>
        <v>0</v>
      </c>
      <c r="AD407" s="259">
        <f t="shared" si="89"/>
        <v>0</v>
      </c>
      <c r="AE407" s="312">
        <f>'To &amp; from Edu- trip % summary'!Q412</f>
        <v>0</v>
      </c>
      <c r="AF407" s="314">
        <f>'To &amp; from Edu- trip % summary'!S412</f>
        <v>0</v>
      </c>
      <c r="AG407" s="260">
        <f t="shared" si="90"/>
        <v>0</v>
      </c>
      <c r="AH407" s="259">
        <f t="shared" si="91"/>
        <v>0</v>
      </c>
      <c r="AI407" s="312">
        <f>'To &amp; from Edu- trip % summary'!V412</f>
        <v>0</v>
      </c>
      <c r="AJ407" s="314">
        <f>'To &amp; from Edu- trip % summary'!X412</f>
        <v>0</v>
      </c>
      <c r="AK407" s="260">
        <f t="shared" si="92"/>
        <v>0</v>
      </c>
      <c r="AL407" s="259">
        <f t="shared" si="93"/>
        <v>0</v>
      </c>
      <c r="AM407" s="312">
        <f>'To &amp; from Edu- trip % summary'!AA412</f>
        <v>0</v>
      </c>
      <c r="AN407" s="314">
        <f>'To &amp; from Edu- trip % summary'!AC412</f>
        <v>0</v>
      </c>
      <c r="AO407" s="260">
        <f t="shared" si="94"/>
        <v>0</v>
      </c>
      <c r="AP407" s="259">
        <f t="shared" si="95"/>
        <v>0</v>
      </c>
      <c r="AQ407" s="312">
        <f>'To &amp; from Edu- trip % summary'!AF412</f>
        <v>0</v>
      </c>
      <c r="AR407" s="314">
        <f>'To &amp; from Edu- trip % summary'!AH412</f>
        <v>0</v>
      </c>
      <c r="AS407" s="260">
        <f t="shared" si="96"/>
        <v>0</v>
      </c>
      <c r="AT407" s="259">
        <f t="shared" si="97"/>
        <v>0</v>
      </c>
      <c r="AU407" s="261"/>
      <c r="AV407" s="248"/>
      <c r="AW407" s="248"/>
      <c r="AX407" s="248"/>
      <c r="AY407" s="248"/>
    </row>
    <row r="408" spans="1:51" x14ac:dyDescent="0.2">
      <c r="A408" s="248"/>
      <c r="B408" s="248"/>
      <c r="C408" s="248"/>
      <c r="D408" s="248"/>
      <c r="E408" s="248"/>
      <c r="F408" s="248"/>
      <c r="G408" s="248"/>
      <c r="H408" s="248"/>
      <c r="I408" s="248"/>
      <c r="J408" s="248"/>
      <c r="K408" s="248"/>
      <c r="L408" s="248"/>
      <c r="M408" s="248"/>
      <c r="N408" s="248"/>
      <c r="O408" s="248"/>
      <c r="P408" s="248"/>
      <c r="Q408" s="296"/>
      <c r="R408" s="256">
        <f>'To &amp; from Edu- trip % summary'!B413</f>
        <v>0</v>
      </c>
      <c r="S408" s="313">
        <f>'To &amp; from Edu- trip % summary'!D413</f>
        <v>0</v>
      </c>
      <c r="T408" s="257">
        <f>'Non-survey input values'!$B$31</f>
        <v>175.56</v>
      </c>
      <c r="U408" s="258">
        <f t="shared" si="84"/>
        <v>0</v>
      </c>
      <c r="V408" s="259">
        <f t="shared" si="85"/>
        <v>0</v>
      </c>
      <c r="W408" s="312">
        <f>'To &amp; from Edu- trip % summary'!G413</f>
        <v>0</v>
      </c>
      <c r="X408" s="314">
        <f>'To &amp; from Edu- trip % summary'!I413</f>
        <v>0</v>
      </c>
      <c r="Y408" s="260">
        <f t="shared" si="86"/>
        <v>0</v>
      </c>
      <c r="Z408" s="259">
        <f t="shared" si="87"/>
        <v>0</v>
      </c>
      <c r="AA408" s="312">
        <f>'To &amp; from Edu- trip % summary'!L413</f>
        <v>0</v>
      </c>
      <c r="AB408" s="314">
        <f>'To &amp; from Edu- trip % summary'!N413</f>
        <v>0</v>
      </c>
      <c r="AC408" s="260">
        <f t="shared" si="88"/>
        <v>0</v>
      </c>
      <c r="AD408" s="259">
        <f t="shared" si="89"/>
        <v>0</v>
      </c>
      <c r="AE408" s="312">
        <f>'To &amp; from Edu- trip % summary'!Q413</f>
        <v>0</v>
      </c>
      <c r="AF408" s="314">
        <f>'To &amp; from Edu- trip % summary'!S413</f>
        <v>0</v>
      </c>
      <c r="AG408" s="260">
        <f t="shared" si="90"/>
        <v>0</v>
      </c>
      <c r="AH408" s="259">
        <f t="shared" si="91"/>
        <v>0</v>
      </c>
      <c r="AI408" s="312">
        <f>'To &amp; from Edu- trip % summary'!V413</f>
        <v>0</v>
      </c>
      <c r="AJ408" s="314">
        <f>'To &amp; from Edu- trip % summary'!X413</f>
        <v>0</v>
      </c>
      <c r="AK408" s="260">
        <f t="shared" si="92"/>
        <v>0</v>
      </c>
      <c r="AL408" s="259">
        <f t="shared" si="93"/>
        <v>0</v>
      </c>
      <c r="AM408" s="312">
        <f>'To &amp; from Edu- trip % summary'!AA413</f>
        <v>0</v>
      </c>
      <c r="AN408" s="314">
        <f>'To &amp; from Edu- trip % summary'!AC413</f>
        <v>0</v>
      </c>
      <c r="AO408" s="260">
        <f t="shared" si="94"/>
        <v>0</v>
      </c>
      <c r="AP408" s="259">
        <f t="shared" si="95"/>
        <v>0</v>
      </c>
      <c r="AQ408" s="312">
        <f>'To &amp; from Edu- trip % summary'!AF413</f>
        <v>0</v>
      </c>
      <c r="AR408" s="314">
        <f>'To &amp; from Edu- trip % summary'!AH413</f>
        <v>0</v>
      </c>
      <c r="AS408" s="260">
        <f t="shared" si="96"/>
        <v>0</v>
      </c>
      <c r="AT408" s="259">
        <f t="shared" si="97"/>
        <v>0</v>
      </c>
      <c r="AU408" s="261"/>
      <c r="AV408" s="248"/>
      <c r="AW408" s="248"/>
      <c r="AX408" s="248"/>
      <c r="AY408" s="248"/>
    </row>
    <row r="409" spans="1:51" x14ac:dyDescent="0.2">
      <c r="A409" s="248"/>
      <c r="B409" s="248"/>
      <c r="C409" s="248"/>
      <c r="D409" s="248"/>
      <c r="E409" s="248"/>
      <c r="F409" s="248"/>
      <c r="G409" s="248"/>
      <c r="H409" s="248"/>
      <c r="I409" s="248"/>
      <c r="J409" s="248"/>
      <c r="K409" s="248"/>
      <c r="L409" s="248"/>
      <c r="M409" s="248"/>
      <c r="N409" s="248"/>
      <c r="O409" s="248"/>
      <c r="P409" s="248"/>
      <c r="Q409" s="296"/>
      <c r="R409" s="256">
        <f>'To &amp; from Edu- trip % summary'!B414</f>
        <v>0</v>
      </c>
      <c r="S409" s="313">
        <f>'To &amp; from Edu- trip % summary'!D414</f>
        <v>0</v>
      </c>
      <c r="T409" s="257">
        <f>'Non-survey input values'!$B$31</f>
        <v>175.56</v>
      </c>
      <c r="U409" s="258">
        <f t="shared" si="84"/>
        <v>0</v>
      </c>
      <c r="V409" s="259">
        <f t="shared" si="85"/>
        <v>0</v>
      </c>
      <c r="W409" s="312">
        <f>'To &amp; from Edu- trip % summary'!G414</f>
        <v>0</v>
      </c>
      <c r="X409" s="314">
        <f>'To &amp; from Edu- trip % summary'!I414</f>
        <v>0</v>
      </c>
      <c r="Y409" s="260">
        <f t="shared" si="86"/>
        <v>0</v>
      </c>
      <c r="Z409" s="259">
        <f t="shared" si="87"/>
        <v>0</v>
      </c>
      <c r="AA409" s="312">
        <f>'To &amp; from Edu- trip % summary'!L414</f>
        <v>0</v>
      </c>
      <c r="AB409" s="314">
        <f>'To &amp; from Edu- trip % summary'!N414</f>
        <v>0</v>
      </c>
      <c r="AC409" s="260">
        <f t="shared" si="88"/>
        <v>0</v>
      </c>
      <c r="AD409" s="259">
        <f t="shared" si="89"/>
        <v>0</v>
      </c>
      <c r="AE409" s="312">
        <f>'To &amp; from Edu- trip % summary'!Q414</f>
        <v>0</v>
      </c>
      <c r="AF409" s="314">
        <f>'To &amp; from Edu- trip % summary'!S414</f>
        <v>0</v>
      </c>
      <c r="AG409" s="260">
        <f t="shared" si="90"/>
        <v>0</v>
      </c>
      <c r="AH409" s="259">
        <f t="shared" si="91"/>
        <v>0</v>
      </c>
      <c r="AI409" s="312">
        <f>'To &amp; from Edu- trip % summary'!V414</f>
        <v>0</v>
      </c>
      <c r="AJ409" s="314">
        <f>'To &amp; from Edu- trip % summary'!X414</f>
        <v>0</v>
      </c>
      <c r="AK409" s="260">
        <f t="shared" si="92"/>
        <v>0</v>
      </c>
      <c r="AL409" s="259">
        <f t="shared" si="93"/>
        <v>0</v>
      </c>
      <c r="AM409" s="312">
        <f>'To &amp; from Edu- trip % summary'!AA414</f>
        <v>0</v>
      </c>
      <c r="AN409" s="314">
        <f>'To &amp; from Edu- trip % summary'!AC414</f>
        <v>0</v>
      </c>
      <c r="AO409" s="260">
        <f t="shared" si="94"/>
        <v>0</v>
      </c>
      <c r="AP409" s="259">
        <f t="shared" si="95"/>
        <v>0</v>
      </c>
      <c r="AQ409" s="312">
        <f>'To &amp; from Edu- trip % summary'!AF414</f>
        <v>0</v>
      </c>
      <c r="AR409" s="314">
        <f>'To &amp; from Edu- trip % summary'!AH414</f>
        <v>0</v>
      </c>
      <c r="AS409" s="260">
        <f t="shared" si="96"/>
        <v>0</v>
      </c>
      <c r="AT409" s="259">
        <f t="shared" si="97"/>
        <v>0</v>
      </c>
      <c r="AU409" s="261"/>
      <c r="AV409" s="248"/>
      <c r="AW409" s="248"/>
      <c r="AX409" s="248"/>
      <c r="AY409" s="248"/>
    </row>
    <row r="410" spans="1:51" x14ac:dyDescent="0.2">
      <c r="A410" s="248"/>
      <c r="B410" s="248"/>
      <c r="C410" s="248"/>
      <c r="D410" s="248"/>
      <c r="E410" s="248"/>
      <c r="F410" s="248"/>
      <c r="G410" s="248"/>
      <c r="H410" s="248"/>
      <c r="I410" s="248"/>
      <c r="J410" s="248"/>
      <c r="K410" s="248"/>
      <c r="L410" s="248"/>
      <c r="M410" s="248"/>
      <c r="N410" s="248"/>
      <c r="O410" s="248"/>
      <c r="P410" s="248"/>
      <c r="Q410" s="296"/>
      <c r="R410" s="256">
        <f>'To &amp; from Edu- trip % summary'!B415</f>
        <v>0</v>
      </c>
      <c r="S410" s="313">
        <f>'To &amp; from Edu- trip % summary'!D415</f>
        <v>0</v>
      </c>
      <c r="T410" s="257">
        <f>'Non-survey input values'!$B$31</f>
        <v>175.56</v>
      </c>
      <c r="U410" s="258">
        <f t="shared" si="84"/>
        <v>0</v>
      </c>
      <c r="V410" s="259">
        <f t="shared" si="85"/>
        <v>0</v>
      </c>
      <c r="W410" s="312">
        <f>'To &amp; from Edu- trip % summary'!G415</f>
        <v>0</v>
      </c>
      <c r="X410" s="314">
        <f>'To &amp; from Edu- trip % summary'!I415</f>
        <v>0</v>
      </c>
      <c r="Y410" s="260">
        <f t="shared" si="86"/>
        <v>0</v>
      </c>
      <c r="Z410" s="259">
        <f t="shared" si="87"/>
        <v>0</v>
      </c>
      <c r="AA410" s="312">
        <f>'To &amp; from Edu- trip % summary'!L415</f>
        <v>0</v>
      </c>
      <c r="AB410" s="314">
        <f>'To &amp; from Edu- trip % summary'!N415</f>
        <v>0</v>
      </c>
      <c r="AC410" s="260">
        <f t="shared" si="88"/>
        <v>0</v>
      </c>
      <c r="AD410" s="259">
        <f t="shared" si="89"/>
        <v>0</v>
      </c>
      <c r="AE410" s="312">
        <f>'To &amp; from Edu- trip % summary'!Q415</f>
        <v>0</v>
      </c>
      <c r="AF410" s="314">
        <f>'To &amp; from Edu- trip % summary'!S415</f>
        <v>0</v>
      </c>
      <c r="AG410" s="260">
        <f t="shared" si="90"/>
        <v>0</v>
      </c>
      <c r="AH410" s="259">
        <f t="shared" si="91"/>
        <v>0</v>
      </c>
      <c r="AI410" s="312">
        <f>'To &amp; from Edu- trip % summary'!V415</f>
        <v>0</v>
      </c>
      <c r="AJ410" s="314">
        <f>'To &amp; from Edu- trip % summary'!X415</f>
        <v>0</v>
      </c>
      <c r="AK410" s="260">
        <f t="shared" si="92"/>
        <v>0</v>
      </c>
      <c r="AL410" s="259">
        <f t="shared" si="93"/>
        <v>0</v>
      </c>
      <c r="AM410" s="312">
        <f>'To &amp; from Edu- trip % summary'!AA415</f>
        <v>0</v>
      </c>
      <c r="AN410" s="314">
        <f>'To &amp; from Edu- trip % summary'!AC415</f>
        <v>0</v>
      </c>
      <c r="AO410" s="260">
        <f t="shared" si="94"/>
        <v>0</v>
      </c>
      <c r="AP410" s="259">
        <f t="shared" si="95"/>
        <v>0</v>
      </c>
      <c r="AQ410" s="312">
        <f>'To &amp; from Edu- trip % summary'!AF415</f>
        <v>0</v>
      </c>
      <c r="AR410" s="314">
        <f>'To &amp; from Edu- trip % summary'!AH415</f>
        <v>0</v>
      </c>
      <c r="AS410" s="260">
        <f t="shared" si="96"/>
        <v>0</v>
      </c>
      <c r="AT410" s="259">
        <f t="shared" si="97"/>
        <v>0</v>
      </c>
      <c r="AU410" s="261"/>
      <c r="AV410" s="248"/>
      <c r="AW410" s="248"/>
      <c r="AX410" s="248"/>
      <c r="AY410" s="248"/>
    </row>
    <row r="411" spans="1:51" x14ac:dyDescent="0.2">
      <c r="A411" s="248"/>
      <c r="B411" s="248"/>
      <c r="C411" s="248"/>
      <c r="D411" s="248"/>
      <c r="E411" s="248"/>
      <c r="F411" s="248"/>
      <c r="G411" s="248"/>
      <c r="H411" s="248"/>
      <c r="I411" s="248"/>
      <c r="J411" s="248"/>
      <c r="K411" s="248"/>
      <c r="L411" s="248"/>
      <c r="M411" s="248"/>
      <c r="N411" s="248"/>
      <c r="O411" s="248"/>
      <c r="P411" s="248"/>
      <c r="Q411" s="296"/>
      <c r="R411" s="256">
        <f>'To &amp; from Edu- trip % summary'!B416</f>
        <v>0</v>
      </c>
      <c r="S411" s="313">
        <f>'To &amp; from Edu- trip % summary'!D416</f>
        <v>0</v>
      </c>
      <c r="T411" s="257">
        <f>'Non-survey input values'!$B$31</f>
        <v>175.56</v>
      </c>
      <c r="U411" s="258">
        <f t="shared" si="84"/>
        <v>0</v>
      </c>
      <c r="V411" s="259">
        <f t="shared" si="85"/>
        <v>0</v>
      </c>
      <c r="W411" s="312">
        <f>'To &amp; from Edu- trip % summary'!G416</f>
        <v>0</v>
      </c>
      <c r="X411" s="314">
        <f>'To &amp; from Edu- trip % summary'!I416</f>
        <v>0</v>
      </c>
      <c r="Y411" s="260">
        <f t="shared" si="86"/>
        <v>0</v>
      </c>
      <c r="Z411" s="259">
        <f t="shared" si="87"/>
        <v>0</v>
      </c>
      <c r="AA411" s="312">
        <f>'To &amp; from Edu- trip % summary'!L416</f>
        <v>0</v>
      </c>
      <c r="AB411" s="314">
        <f>'To &amp; from Edu- trip % summary'!N416</f>
        <v>0</v>
      </c>
      <c r="AC411" s="260">
        <f t="shared" si="88"/>
        <v>0</v>
      </c>
      <c r="AD411" s="259">
        <f t="shared" si="89"/>
        <v>0</v>
      </c>
      <c r="AE411" s="312">
        <f>'To &amp; from Edu- trip % summary'!Q416</f>
        <v>0</v>
      </c>
      <c r="AF411" s="314">
        <f>'To &amp; from Edu- trip % summary'!S416</f>
        <v>0</v>
      </c>
      <c r="AG411" s="260">
        <f t="shared" si="90"/>
        <v>0</v>
      </c>
      <c r="AH411" s="259">
        <f t="shared" si="91"/>
        <v>0</v>
      </c>
      <c r="AI411" s="312">
        <f>'To &amp; from Edu- trip % summary'!V416</f>
        <v>0</v>
      </c>
      <c r="AJ411" s="314">
        <f>'To &amp; from Edu- trip % summary'!X416</f>
        <v>0</v>
      </c>
      <c r="AK411" s="260">
        <f t="shared" si="92"/>
        <v>0</v>
      </c>
      <c r="AL411" s="259">
        <f t="shared" si="93"/>
        <v>0</v>
      </c>
      <c r="AM411" s="312">
        <f>'To &amp; from Edu- trip % summary'!AA416</f>
        <v>0</v>
      </c>
      <c r="AN411" s="314">
        <f>'To &amp; from Edu- trip % summary'!AC416</f>
        <v>0</v>
      </c>
      <c r="AO411" s="260">
        <f t="shared" si="94"/>
        <v>0</v>
      </c>
      <c r="AP411" s="259">
        <f t="shared" si="95"/>
        <v>0</v>
      </c>
      <c r="AQ411" s="312">
        <f>'To &amp; from Edu- trip % summary'!AF416</f>
        <v>0</v>
      </c>
      <c r="AR411" s="314">
        <f>'To &amp; from Edu- trip % summary'!AH416</f>
        <v>0</v>
      </c>
      <c r="AS411" s="260">
        <f t="shared" si="96"/>
        <v>0</v>
      </c>
      <c r="AT411" s="259">
        <f t="shared" si="97"/>
        <v>0</v>
      </c>
      <c r="AU411" s="261"/>
      <c r="AV411" s="248"/>
      <c r="AW411" s="248"/>
      <c r="AX411" s="248"/>
      <c r="AY411" s="248"/>
    </row>
    <row r="412" spans="1:51" x14ac:dyDescent="0.2">
      <c r="A412" s="248"/>
      <c r="B412" s="248"/>
      <c r="C412" s="248"/>
      <c r="D412" s="248"/>
      <c r="E412" s="248"/>
      <c r="F412" s="248"/>
      <c r="G412" s="248"/>
      <c r="H412" s="248"/>
      <c r="I412" s="248"/>
      <c r="J412" s="248"/>
      <c r="K412" s="248"/>
      <c r="L412" s="248"/>
      <c r="M412" s="248"/>
      <c r="N412" s="248"/>
      <c r="O412" s="248"/>
      <c r="P412" s="248"/>
      <c r="Q412" s="296"/>
      <c r="R412" s="256">
        <f>'To &amp; from Edu- trip % summary'!B417</f>
        <v>0</v>
      </c>
      <c r="S412" s="313">
        <f>'To &amp; from Edu- trip % summary'!D417</f>
        <v>0</v>
      </c>
      <c r="T412" s="257">
        <f>'Non-survey input values'!$B$31</f>
        <v>175.56</v>
      </c>
      <c r="U412" s="258">
        <f t="shared" si="84"/>
        <v>0</v>
      </c>
      <c r="V412" s="259">
        <f t="shared" si="85"/>
        <v>0</v>
      </c>
      <c r="W412" s="312">
        <f>'To &amp; from Edu- trip % summary'!G417</f>
        <v>0</v>
      </c>
      <c r="X412" s="314">
        <f>'To &amp; from Edu- trip % summary'!I417</f>
        <v>0</v>
      </c>
      <c r="Y412" s="260">
        <f t="shared" si="86"/>
        <v>0</v>
      </c>
      <c r="Z412" s="259">
        <f t="shared" si="87"/>
        <v>0</v>
      </c>
      <c r="AA412" s="312">
        <f>'To &amp; from Edu- trip % summary'!L417</f>
        <v>0</v>
      </c>
      <c r="AB412" s="314">
        <f>'To &amp; from Edu- trip % summary'!N417</f>
        <v>0</v>
      </c>
      <c r="AC412" s="260">
        <f t="shared" si="88"/>
        <v>0</v>
      </c>
      <c r="AD412" s="259">
        <f t="shared" si="89"/>
        <v>0</v>
      </c>
      <c r="AE412" s="312">
        <f>'To &amp; from Edu- trip % summary'!Q417</f>
        <v>0</v>
      </c>
      <c r="AF412" s="314">
        <f>'To &amp; from Edu- trip % summary'!S417</f>
        <v>0</v>
      </c>
      <c r="AG412" s="260">
        <f t="shared" si="90"/>
        <v>0</v>
      </c>
      <c r="AH412" s="259">
        <f t="shared" si="91"/>
        <v>0</v>
      </c>
      <c r="AI412" s="312">
        <f>'To &amp; from Edu- trip % summary'!V417</f>
        <v>0</v>
      </c>
      <c r="AJ412" s="314">
        <f>'To &amp; from Edu- trip % summary'!X417</f>
        <v>0</v>
      </c>
      <c r="AK412" s="260">
        <f t="shared" si="92"/>
        <v>0</v>
      </c>
      <c r="AL412" s="259">
        <f t="shared" si="93"/>
        <v>0</v>
      </c>
      <c r="AM412" s="312">
        <f>'To &amp; from Edu- trip % summary'!AA417</f>
        <v>0</v>
      </c>
      <c r="AN412" s="314">
        <f>'To &amp; from Edu- trip % summary'!AC417</f>
        <v>0</v>
      </c>
      <c r="AO412" s="260">
        <f t="shared" si="94"/>
        <v>0</v>
      </c>
      <c r="AP412" s="259">
        <f t="shared" si="95"/>
        <v>0</v>
      </c>
      <c r="AQ412" s="312">
        <f>'To &amp; from Edu- trip % summary'!AF417</f>
        <v>0</v>
      </c>
      <c r="AR412" s="314">
        <f>'To &amp; from Edu- trip % summary'!AH417</f>
        <v>0</v>
      </c>
      <c r="AS412" s="260">
        <f t="shared" si="96"/>
        <v>0</v>
      </c>
      <c r="AT412" s="259">
        <f t="shared" si="97"/>
        <v>0</v>
      </c>
      <c r="AU412" s="261"/>
      <c r="AV412" s="248"/>
      <c r="AW412" s="248"/>
      <c r="AX412" s="248"/>
      <c r="AY412" s="248"/>
    </row>
    <row r="413" spans="1:51" x14ac:dyDescent="0.2">
      <c r="A413" s="248"/>
      <c r="B413" s="248"/>
      <c r="C413" s="248"/>
      <c r="D413" s="248"/>
      <c r="E413" s="248"/>
      <c r="F413" s="248"/>
      <c r="G413" s="248"/>
      <c r="H413" s="248"/>
      <c r="I413" s="248"/>
      <c r="J413" s="248"/>
      <c r="K413" s="248"/>
      <c r="L413" s="248"/>
      <c r="M413" s="248"/>
      <c r="N413" s="248"/>
      <c r="O413" s="248"/>
      <c r="P413" s="248"/>
      <c r="Q413" s="296"/>
      <c r="R413" s="256">
        <f>'To &amp; from Edu- trip % summary'!B418</f>
        <v>0</v>
      </c>
      <c r="S413" s="313">
        <f>'To &amp; from Edu- trip % summary'!D418</f>
        <v>0</v>
      </c>
      <c r="T413" s="257">
        <f>'Non-survey input values'!$B$31</f>
        <v>175.56</v>
      </c>
      <c r="U413" s="258">
        <f t="shared" si="84"/>
        <v>0</v>
      </c>
      <c r="V413" s="259">
        <f t="shared" si="85"/>
        <v>0</v>
      </c>
      <c r="W413" s="312">
        <f>'To &amp; from Edu- trip % summary'!G418</f>
        <v>0</v>
      </c>
      <c r="X413" s="314">
        <f>'To &amp; from Edu- trip % summary'!I418</f>
        <v>0</v>
      </c>
      <c r="Y413" s="260">
        <f t="shared" si="86"/>
        <v>0</v>
      </c>
      <c r="Z413" s="259">
        <f t="shared" si="87"/>
        <v>0</v>
      </c>
      <c r="AA413" s="312">
        <f>'To &amp; from Edu- trip % summary'!L418</f>
        <v>0</v>
      </c>
      <c r="AB413" s="314">
        <f>'To &amp; from Edu- trip % summary'!N418</f>
        <v>0</v>
      </c>
      <c r="AC413" s="260">
        <f t="shared" si="88"/>
        <v>0</v>
      </c>
      <c r="AD413" s="259">
        <f t="shared" si="89"/>
        <v>0</v>
      </c>
      <c r="AE413" s="312">
        <f>'To &amp; from Edu- trip % summary'!Q418</f>
        <v>0</v>
      </c>
      <c r="AF413" s="314">
        <f>'To &amp; from Edu- trip % summary'!S418</f>
        <v>0</v>
      </c>
      <c r="AG413" s="260">
        <f t="shared" si="90"/>
        <v>0</v>
      </c>
      <c r="AH413" s="259">
        <f t="shared" si="91"/>
        <v>0</v>
      </c>
      <c r="AI413" s="312">
        <f>'To &amp; from Edu- trip % summary'!V418</f>
        <v>0</v>
      </c>
      <c r="AJ413" s="314">
        <f>'To &amp; from Edu- trip % summary'!X418</f>
        <v>0</v>
      </c>
      <c r="AK413" s="260">
        <f t="shared" si="92"/>
        <v>0</v>
      </c>
      <c r="AL413" s="259">
        <f t="shared" si="93"/>
        <v>0</v>
      </c>
      <c r="AM413" s="312">
        <f>'To &amp; from Edu- trip % summary'!AA418</f>
        <v>0</v>
      </c>
      <c r="AN413" s="314">
        <f>'To &amp; from Edu- trip % summary'!AC418</f>
        <v>0</v>
      </c>
      <c r="AO413" s="260">
        <f t="shared" si="94"/>
        <v>0</v>
      </c>
      <c r="AP413" s="259">
        <f t="shared" si="95"/>
        <v>0</v>
      </c>
      <c r="AQ413" s="312">
        <f>'To &amp; from Edu- trip % summary'!AF418</f>
        <v>0</v>
      </c>
      <c r="AR413" s="314">
        <f>'To &amp; from Edu- trip % summary'!AH418</f>
        <v>0</v>
      </c>
      <c r="AS413" s="260">
        <f t="shared" si="96"/>
        <v>0</v>
      </c>
      <c r="AT413" s="259">
        <f t="shared" si="97"/>
        <v>0</v>
      </c>
      <c r="AU413" s="261"/>
      <c r="AV413" s="248"/>
      <c r="AW413" s="248"/>
      <c r="AX413" s="248"/>
      <c r="AY413" s="248"/>
    </row>
    <row r="414" spans="1:51" x14ac:dyDescent="0.2">
      <c r="A414" s="248"/>
      <c r="B414" s="248"/>
      <c r="C414" s="248"/>
      <c r="D414" s="248"/>
      <c r="E414" s="248"/>
      <c r="F414" s="248"/>
      <c r="G414" s="248"/>
      <c r="H414" s="248"/>
      <c r="I414" s="248"/>
      <c r="J414" s="248"/>
      <c r="K414" s="248"/>
      <c r="L414" s="248"/>
      <c r="M414" s="248"/>
      <c r="N414" s="248"/>
      <c r="O414" s="248"/>
      <c r="P414" s="248"/>
      <c r="Q414" s="296"/>
      <c r="R414" s="256">
        <f>'To &amp; from Edu- trip % summary'!B419</f>
        <v>0</v>
      </c>
      <c r="S414" s="313">
        <f>'To &amp; from Edu- trip % summary'!D419</f>
        <v>0</v>
      </c>
      <c r="T414" s="257">
        <f>'Non-survey input values'!$B$31</f>
        <v>175.56</v>
      </c>
      <c r="U414" s="258">
        <f t="shared" si="84"/>
        <v>0</v>
      </c>
      <c r="V414" s="259">
        <f t="shared" si="85"/>
        <v>0</v>
      </c>
      <c r="W414" s="312">
        <f>'To &amp; from Edu- trip % summary'!G419</f>
        <v>0</v>
      </c>
      <c r="X414" s="314">
        <f>'To &amp; from Edu- trip % summary'!I419</f>
        <v>0</v>
      </c>
      <c r="Y414" s="260">
        <f t="shared" si="86"/>
        <v>0</v>
      </c>
      <c r="Z414" s="259">
        <f t="shared" si="87"/>
        <v>0</v>
      </c>
      <c r="AA414" s="312">
        <f>'To &amp; from Edu- trip % summary'!L419</f>
        <v>0</v>
      </c>
      <c r="AB414" s="314">
        <f>'To &amp; from Edu- trip % summary'!N419</f>
        <v>0</v>
      </c>
      <c r="AC414" s="260">
        <f t="shared" si="88"/>
        <v>0</v>
      </c>
      <c r="AD414" s="259">
        <f t="shared" si="89"/>
        <v>0</v>
      </c>
      <c r="AE414" s="312">
        <f>'To &amp; from Edu- trip % summary'!Q419</f>
        <v>0</v>
      </c>
      <c r="AF414" s="314">
        <f>'To &amp; from Edu- trip % summary'!S419</f>
        <v>0</v>
      </c>
      <c r="AG414" s="260">
        <f t="shared" si="90"/>
        <v>0</v>
      </c>
      <c r="AH414" s="259">
        <f t="shared" si="91"/>
        <v>0</v>
      </c>
      <c r="AI414" s="312">
        <f>'To &amp; from Edu- trip % summary'!V419</f>
        <v>0</v>
      </c>
      <c r="AJ414" s="314">
        <f>'To &amp; from Edu- trip % summary'!X419</f>
        <v>0</v>
      </c>
      <c r="AK414" s="260">
        <f t="shared" si="92"/>
        <v>0</v>
      </c>
      <c r="AL414" s="259">
        <f t="shared" si="93"/>
        <v>0</v>
      </c>
      <c r="AM414" s="312">
        <f>'To &amp; from Edu- trip % summary'!AA419</f>
        <v>0</v>
      </c>
      <c r="AN414" s="314">
        <f>'To &amp; from Edu- trip % summary'!AC419</f>
        <v>0</v>
      </c>
      <c r="AO414" s="260">
        <f t="shared" si="94"/>
        <v>0</v>
      </c>
      <c r="AP414" s="259">
        <f t="shared" si="95"/>
        <v>0</v>
      </c>
      <c r="AQ414" s="312">
        <f>'To &amp; from Edu- trip % summary'!AF419</f>
        <v>0</v>
      </c>
      <c r="AR414" s="314">
        <f>'To &amp; from Edu- trip % summary'!AH419</f>
        <v>0</v>
      </c>
      <c r="AS414" s="260">
        <f t="shared" si="96"/>
        <v>0</v>
      </c>
      <c r="AT414" s="259">
        <f t="shared" si="97"/>
        <v>0</v>
      </c>
      <c r="AU414" s="261"/>
      <c r="AV414" s="248"/>
      <c r="AW414" s="248"/>
      <c r="AX414" s="248"/>
      <c r="AY414" s="248"/>
    </row>
    <row r="415" spans="1:51" x14ac:dyDescent="0.2">
      <c r="A415" s="248"/>
      <c r="B415" s="248"/>
      <c r="C415" s="248"/>
      <c r="D415" s="248"/>
      <c r="E415" s="248"/>
      <c r="F415" s="248"/>
      <c r="G415" s="248"/>
      <c r="H415" s="248"/>
      <c r="I415" s="248"/>
      <c r="J415" s="248"/>
      <c r="K415" s="248"/>
      <c r="L415" s="248"/>
      <c r="M415" s="248"/>
      <c r="N415" s="248"/>
      <c r="O415" s="248"/>
      <c r="P415" s="248"/>
      <c r="Q415" s="296"/>
      <c r="R415" s="256">
        <f>'To &amp; from Edu- trip % summary'!B420</f>
        <v>0</v>
      </c>
      <c r="S415" s="313">
        <f>'To &amp; from Edu- trip % summary'!D420</f>
        <v>0</v>
      </c>
      <c r="T415" s="257">
        <f>'Non-survey input values'!$B$31</f>
        <v>175.56</v>
      </c>
      <c r="U415" s="258">
        <f t="shared" si="84"/>
        <v>0</v>
      </c>
      <c r="V415" s="259">
        <f t="shared" si="85"/>
        <v>0</v>
      </c>
      <c r="W415" s="312">
        <f>'To &amp; from Edu- trip % summary'!G420</f>
        <v>0</v>
      </c>
      <c r="X415" s="314">
        <f>'To &amp; from Edu- trip % summary'!I420</f>
        <v>0</v>
      </c>
      <c r="Y415" s="260">
        <f t="shared" si="86"/>
        <v>0</v>
      </c>
      <c r="Z415" s="259">
        <f t="shared" si="87"/>
        <v>0</v>
      </c>
      <c r="AA415" s="312">
        <f>'To &amp; from Edu- trip % summary'!L420</f>
        <v>0</v>
      </c>
      <c r="AB415" s="314">
        <f>'To &amp; from Edu- trip % summary'!N420</f>
        <v>0</v>
      </c>
      <c r="AC415" s="260">
        <f t="shared" si="88"/>
        <v>0</v>
      </c>
      <c r="AD415" s="259">
        <f t="shared" si="89"/>
        <v>0</v>
      </c>
      <c r="AE415" s="312">
        <f>'To &amp; from Edu- trip % summary'!Q420</f>
        <v>0</v>
      </c>
      <c r="AF415" s="314">
        <f>'To &amp; from Edu- trip % summary'!S420</f>
        <v>0</v>
      </c>
      <c r="AG415" s="260">
        <f t="shared" si="90"/>
        <v>0</v>
      </c>
      <c r="AH415" s="259">
        <f t="shared" si="91"/>
        <v>0</v>
      </c>
      <c r="AI415" s="312">
        <f>'To &amp; from Edu- trip % summary'!V420</f>
        <v>0</v>
      </c>
      <c r="AJ415" s="314">
        <f>'To &amp; from Edu- trip % summary'!X420</f>
        <v>0</v>
      </c>
      <c r="AK415" s="260">
        <f t="shared" si="92"/>
        <v>0</v>
      </c>
      <c r="AL415" s="259">
        <f t="shared" si="93"/>
        <v>0</v>
      </c>
      <c r="AM415" s="312">
        <f>'To &amp; from Edu- trip % summary'!AA420</f>
        <v>0</v>
      </c>
      <c r="AN415" s="314">
        <f>'To &amp; from Edu- trip % summary'!AC420</f>
        <v>0</v>
      </c>
      <c r="AO415" s="260">
        <f t="shared" si="94"/>
        <v>0</v>
      </c>
      <c r="AP415" s="259">
        <f t="shared" si="95"/>
        <v>0</v>
      </c>
      <c r="AQ415" s="312">
        <f>'To &amp; from Edu- trip % summary'!AF420</f>
        <v>0</v>
      </c>
      <c r="AR415" s="314">
        <f>'To &amp; from Edu- trip % summary'!AH420</f>
        <v>0</v>
      </c>
      <c r="AS415" s="260">
        <f t="shared" si="96"/>
        <v>0</v>
      </c>
      <c r="AT415" s="259">
        <f t="shared" si="97"/>
        <v>0</v>
      </c>
      <c r="AU415" s="261"/>
      <c r="AV415" s="248"/>
      <c r="AW415" s="248"/>
      <c r="AX415" s="248"/>
      <c r="AY415" s="248"/>
    </row>
    <row r="416" spans="1:51" x14ac:dyDescent="0.2">
      <c r="A416" s="248"/>
      <c r="B416" s="248"/>
      <c r="C416" s="248"/>
      <c r="D416" s="248"/>
      <c r="E416" s="248"/>
      <c r="F416" s="248"/>
      <c r="G416" s="248"/>
      <c r="H416" s="248"/>
      <c r="I416" s="248"/>
      <c r="J416" s="248"/>
      <c r="K416" s="248"/>
      <c r="L416" s="248"/>
      <c r="M416" s="248"/>
      <c r="N416" s="248"/>
      <c r="O416" s="248"/>
      <c r="P416" s="248"/>
      <c r="Q416" s="296"/>
      <c r="R416" s="256">
        <f>'To &amp; from Edu- trip % summary'!B421</f>
        <v>0</v>
      </c>
      <c r="S416" s="313">
        <f>'To &amp; from Edu- trip % summary'!D421</f>
        <v>0</v>
      </c>
      <c r="T416" s="257">
        <f>'Non-survey input values'!$B$31</f>
        <v>175.56</v>
      </c>
      <c r="U416" s="258">
        <f t="shared" si="84"/>
        <v>0</v>
      </c>
      <c r="V416" s="259">
        <f t="shared" si="85"/>
        <v>0</v>
      </c>
      <c r="W416" s="312">
        <f>'To &amp; from Edu- trip % summary'!G421</f>
        <v>0</v>
      </c>
      <c r="X416" s="314">
        <f>'To &amp; from Edu- trip % summary'!I421</f>
        <v>0</v>
      </c>
      <c r="Y416" s="260">
        <f t="shared" si="86"/>
        <v>0</v>
      </c>
      <c r="Z416" s="259">
        <f t="shared" si="87"/>
        <v>0</v>
      </c>
      <c r="AA416" s="312">
        <f>'To &amp; from Edu- trip % summary'!L421</f>
        <v>0</v>
      </c>
      <c r="AB416" s="314">
        <f>'To &amp; from Edu- trip % summary'!N421</f>
        <v>0</v>
      </c>
      <c r="AC416" s="260">
        <f t="shared" si="88"/>
        <v>0</v>
      </c>
      <c r="AD416" s="259">
        <f t="shared" si="89"/>
        <v>0</v>
      </c>
      <c r="AE416" s="312">
        <f>'To &amp; from Edu- trip % summary'!Q421</f>
        <v>0</v>
      </c>
      <c r="AF416" s="314">
        <f>'To &amp; from Edu- trip % summary'!S421</f>
        <v>0</v>
      </c>
      <c r="AG416" s="260">
        <f t="shared" si="90"/>
        <v>0</v>
      </c>
      <c r="AH416" s="259">
        <f t="shared" si="91"/>
        <v>0</v>
      </c>
      <c r="AI416" s="312">
        <f>'To &amp; from Edu- trip % summary'!V421</f>
        <v>0</v>
      </c>
      <c r="AJ416" s="314">
        <f>'To &amp; from Edu- trip % summary'!X421</f>
        <v>0</v>
      </c>
      <c r="AK416" s="260">
        <f t="shared" si="92"/>
        <v>0</v>
      </c>
      <c r="AL416" s="259">
        <f t="shared" si="93"/>
        <v>0</v>
      </c>
      <c r="AM416" s="312">
        <f>'To &amp; from Edu- trip % summary'!AA421</f>
        <v>0</v>
      </c>
      <c r="AN416" s="314">
        <f>'To &amp; from Edu- trip % summary'!AC421</f>
        <v>0</v>
      </c>
      <c r="AO416" s="260">
        <f t="shared" si="94"/>
        <v>0</v>
      </c>
      <c r="AP416" s="259">
        <f t="shared" si="95"/>
        <v>0</v>
      </c>
      <c r="AQ416" s="312">
        <f>'To &amp; from Edu- trip % summary'!AF421</f>
        <v>0</v>
      </c>
      <c r="AR416" s="314">
        <f>'To &amp; from Edu- trip % summary'!AH421</f>
        <v>0</v>
      </c>
      <c r="AS416" s="260">
        <f t="shared" si="96"/>
        <v>0</v>
      </c>
      <c r="AT416" s="259">
        <f t="shared" si="97"/>
        <v>0</v>
      </c>
      <c r="AU416" s="261"/>
      <c r="AV416" s="248"/>
      <c r="AW416" s="248"/>
      <c r="AX416" s="248"/>
      <c r="AY416" s="248"/>
    </row>
    <row r="417" spans="1:51" x14ac:dyDescent="0.2">
      <c r="A417" s="248"/>
      <c r="B417" s="248"/>
      <c r="C417" s="248"/>
      <c r="D417" s="248"/>
      <c r="E417" s="248"/>
      <c r="F417" s="248"/>
      <c r="G417" s="248"/>
      <c r="H417" s="248"/>
      <c r="I417" s="248"/>
      <c r="J417" s="248"/>
      <c r="K417" s="248"/>
      <c r="L417" s="248"/>
      <c r="M417" s="248"/>
      <c r="N417" s="248"/>
      <c r="O417" s="248"/>
      <c r="P417" s="248"/>
      <c r="Q417" s="296"/>
      <c r="R417" s="256">
        <f>'To &amp; from Edu- trip % summary'!B422</f>
        <v>0</v>
      </c>
      <c r="S417" s="313">
        <f>'To &amp; from Edu- trip % summary'!D422</f>
        <v>0</v>
      </c>
      <c r="T417" s="257">
        <f>'Non-survey input values'!$B$31</f>
        <v>175.56</v>
      </c>
      <c r="U417" s="258">
        <f t="shared" si="84"/>
        <v>0</v>
      </c>
      <c r="V417" s="259">
        <f t="shared" si="85"/>
        <v>0</v>
      </c>
      <c r="W417" s="312">
        <f>'To &amp; from Edu- trip % summary'!G422</f>
        <v>0</v>
      </c>
      <c r="X417" s="314">
        <f>'To &amp; from Edu- trip % summary'!I422</f>
        <v>0</v>
      </c>
      <c r="Y417" s="260">
        <f t="shared" si="86"/>
        <v>0</v>
      </c>
      <c r="Z417" s="259">
        <f t="shared" si="87"/>
        <v>0</v>
      </c>
      <c r="AA417" s="312">
        <f>'To &amp; from Edu- trip % summary'!L422</f>
        <v>0</v>
      </c>
      <c r="AB417" s="314">
        <f>'To &amp; from Edu- trip % summary'!N422</f>
        <v>0</v>
      </c>
      <c r="AC417" s="260">
        <f t="shared" si="88"/>
        <v>0</v>
      </c>
      <c r="AD417" s="259">
        <f t="shared" si="89"/>
        <v>0</v>
      </c>
      <c r="AE417" s="312">
        <f>'To &amp; from Edu- trip % summary'!Q422</f>
        <v>0</v>
      </c>
      <c r="AF417" s="314">
        <f>'To &amp; from Edu- trip % summary'!S422</f>
        <v>0</v>
      </c>
      <c r="AG417" s="260">
        <f t="shared" si="90"/>
        <v>0</v>
      </c>
      <c r="AH417" s="259">
        <f t="shared" si="91"/>
        <v>0</v>
      </c>
      <c r="AI417" s="312">
        <f>'To &amp; from Edu- trip % summary'!V422</f>
        <v>0</v>
      </c>
      <c r="AJ417" s="314">
        <f>'To &amp; from Edu- trip % summary'!X422</f>
        <v>0</v>
      </c>
      <c r="AK417" s="260">
        <f t="shared" si="92"/>
        <v>0</v>
      </c>
      <c r="AL417" s="259">
        <f t="shared" si="93"/>
        <v>0</v>
      </c>
      <c r="AM417" s="312">
        <f>'To &amp; from Edu- trip % summary'!AA422</f>
        <v>0</v>
      </c>
      <c r="AN417" s="314">
        <f>'To &amp; from Edu- trip % summary'!AC422</f>
        <v>0</v>
      </c>
      <c r="AO417" s="260">
        <f t="shared" si="94"/>
        <v>0</v>
      </c>
      <c r="AP417" s="259">
        <f t="shared" si="95"/>
        <v>0</v>
      </c>
      <c r="AQ417" s="312">
        <f>'To &amp; from Edu- trip % summary'!AF422</f>
        <v>0</v>
      </c>
      <c r="AR417" s="314">
        <f>'To &amp; from Edu- trip % summary'!AH422</f>
        <v>0</v>
      </c>
      <c r="AS417" s="260">
        <f t="shared" si="96"/>
        <v>0</v>
      </c>
      <c r="AT417" s="259">
        <f t="shared" si="97"/>
        <v>0</v>
      </c>
      <c r="AU417" s="261"/>
      <c r="AV417" s="248"/>
      <c r="AW417" s="248"/>
      <c r="AX417" s="248"/>
      <c r="AY417" s="248"/>
    </row>
    <row r="418" spans="1:51" x14ac:dyDescent="0.2">
      <c r="A418" s="248"/>
      <c r="B418" s="248"/>
      <c r="C418" s="248"/>
      <c r="D418" s="248"/>
      <c r="E418" s="248"/>
      <c r="F418" s="248"/>
      <c r="G418" s="248"/>
      <c r="H418" s="248"/>
      <c r="I418" s="248"/>
      <c r="J418" s="248"/>
      <c r="K418" s="248"/>
      <c r="L418" s="248"/>
      <c r="M418" s="248"/>
      <c r="N418" s="248"/>
      <c r="O418" s="248"/>
      <c r="P418" s="248"/>
      <c r="Q418" s="296"/>
      <c r="R418" s="256">
        <f>'To &amp; from Edu- trip % summary'!B423</f>
        <v>0</v>
      </c>
      <c r="S418" s="313">
        <f>'To &amp; from Edu- trip % summary'!D423</f>
        <v>0</v>
      </c>
      <c r="T418" s="257">
        <f>'Non-survey input values'!$B$31</f>
        <v>175.56</v>
      </c>
      <c r="U418" s="258">
        <f t="shared" si="84"/>
        <v>0</v>
      </c>
      <c r="V418" s="259">
        <f t="shared" si="85"/>
        <v>0</v>
      </c>
      <c r="W418" s="312">
        <f>'To &amp; from Edu- trip % summary'!G423</f>
        <v>0</v>
      </c>
      <c r="X418" s="314">
        <f>'To &amp; from Edu- trip % summary'!I423</f>
        <v>0</v>
      </c>
      <c r="Y418" s="260">
        <f t="shared" si="86"/>
        <v>0</v>
      </c>
      <c r="Z418" s="259">
        <f t="shared" si="87"/>
        <v>0</v>
      </c>
      <c r="AA418" s="312">
        <f>'To &amp; from Edu- trip % summary'!L423</f>
        <v>0</v>
      </c>
      <c r="AB418" s="314">
        <f>'To &amp; from Edu- trip % summary'!N423</f>
        <v>0</v>
      </c>
      <c r="AC418" s="260">
        <f t="shared" si="88"/>
        <v>0</v>
      </c>
      <c r="AD418" s="259">
        <f t="shared" si="89"/>
        <v>0</v>
      </c>
      <c r="AE418" s="312">
        <f>'To &amp; from Edu- trip % summary'!Q423</f>
        <v>0</v>
      </c>
      <c r="AF418" s="314">
        <f>'To &amp; from Edu- trip % summary'!S423</f>
        <v>0</v>
      </c>
      <c r="AG418" s="260">
        <f t="shared" si="90"/>
        <v>0</v>
      </c>
      <c r="AH418" s="259">
        <f t="shared" si="91"/>
        <v>0</v>
      </c>
      <c r="AI418" s="312">
        <f>'To &amp; from Edu- trip % summary'!V423</f>
        <v>0</v>
      </c>
      <c r="AJ418" s="314">
        <f>'To &amp; from Edu- trip % summary'!X423</f>
        <v>0</v>
      </c>
      <c r="AK418" s="260">
        <f t="shared" si="92"/>
        <v>0</v>
      </c>
      <c r="AL418" s="259">
        <f t="shared" si="93"/>
        <v>0</v>
      </c>
      <c r="AM418" s="312">
        <f>'To &amp; from Edu- trip % summary'!AA423</f>
        <v>0</v>
      </c>
      <c r="AN418" s="314">
        <f>'To &amp; from Edu- trip % summary'!AC423</f>
        <v>0</v>
      </c>
      <c r="AO418" s="260">
        <f t="shared" si="94"/>
        <v>0</v>
      </c>
      <c r="AP418" s="259">
        <f t="shared" si="95"/>
        <v>0</v>
      </c>
      <c r="AQ418" s="312">
        <f>'To &amp; from Edu- trip % summary'!AF423</f>
        <v>0</v>
      </c>
      <c r="AR418" s="314">
        <f>'To &amp; from Edu- trip % summary'!AH423</f>
        <v>0</v>
      </c>
      <c r="AS418" s="260">
        <f t="shared" si="96"/>
        <v>0</v>
      </c>
      <c r="AT418" s="259">
        <f t="shared" si="97"/>
        <v>0</v>
      </c>
      <c r="AU418" s="261"/>
      <c r="AV418" s="248"/>
      <c r="AW418" s="248"/>
      <c r="AX418" s="248"/>
      <c r="AY418" s="248"/>
    </row>
    <row r="419" spans="1:51" x14ac:dyDescent="0.2">
      <c r="A419" s="248"/>
      <c r="B419" s="248"/>
      <c r="C419" s="248"/>
      <c r="D419" s="248"/>
      <c r="E419" s="248"/>
      <c r="F419" s="248"/>
      <c r="G419" s="248"/>
      <c r="H419" s="248"/>
      <c r="I419" s="248"/>
      <c r="J419" s="248"/>
      <c r="K419" s="248"/>
      <c r="L419" s="248"/>
      <c r="M419" s="248"/>
      <c r="N419" s="248"/>
      <c r="O419" s="248"/>
      <c r="P419" s="248"/>
      <c r="Q419" s="296"/>
      <c r="R419" s="256">
        <f>'To &amp; from Edu- trip % summary'!B424</f>
        <v>0</v>
      </c>
      <c r="S419" s="313">
        <f>'To &amp; from Edu- trip % summary'!D424</f>
        <v>0</v>
      </c>
      <c r="T419" s="257">
        <f>'Non-survey input values'!$B$31</f>
        <v>175.56</v>
      </c>
      <c r="U419" s="258">
        <f t="shared" si="84"/>
        <v>0</v>
      </c>
      <c r="V419" s="259">
        <f t="shared" si="85"/>
        <v>0</v>
      </c>
      <c r="W419" s="312">
        <f>'To &amp; from Edu- trip % summary'!G424</f>
        <v>0</v>
      </c>
      <c r="X419" s="314">
        <f>'To &amp; from Edu- trip % summary'!I424</f>
        <v>0</v>
      </c>
      <c r="Y419" s="260">
        <f t="shared" si="86"/>
        <v>0</v>
      </c>
      <c r="Z419" s="259">
        <f t="shared" si="87"/>
        <v>0</v>
      </c>
      <c r="AA419" s="312">
        <f>'To &amp; from Edu- trip % summary'!L424</f>
        <v>0</v>
      </c>
      <c r="AB419" s="314">
        <f>'To &amp; from Edu- trip % summary'!N424</f>
        <v>0</v>
      </c>
      <c r="AC419" s="260">
        <f t="shared" si="88"/>
        <v>0</v>
      </c>
      <c r="AD419" s="259">
        <f t="shared" si="89"/>
        <v>0</v>
      </c>
      <c r="AE419" s="312">
        <f>'To &amp; from Edu- trip % summary'!Q424</f>
        <v>0</v>
      </c>
      <c r="AF419" s="314">
        <f>'To &amp; from Edu- trip % summary'!S424</f>
        <v>0</v>
      </c>
      <c r="AG419" s="260">
        <f t="shared" si="90"/>
        <v>0</v>
      </c>
      <c r="AH419" s="259">
        <f t="shared" si="91"/>
        <v>0</v>
      </c>
      <c r="AI419" s="312">
        <f>'To &amp; from Edu- trip % summary'!V424</f>
        <v>0</v>
      </c>
      <c r="AJ419" s="314">
        <f>'To &amp; from Edu- trip % summary'!X424</f>
        <v>0</v>
      </c>
      <c r="AK419" s="260">
        <f t="shared" si="92"/>
        <v>0</v>
      </c>
      <c r="AL419" s="259">
        <f t="shared" si="93"/>
        <v>0</v>
      </c>
      <c r="AM419" s="312">
        <f>'To &amp; from Edu- trip % summary'!AA424</f>
        <v>0</v>
      </c>
      <c r="AN419" s="314">
        <f>'To &amp; from Edu- trip % summary'!AC424</f>
        <v>0</v>
      </c>
      <c r="AO419" s="260">
        <f t="shared" si="94"/>
        <v>0</v>
      </c>
      <c r="AP419" s="259">
        <f t="shared" si="95"/>
        <v>0</v>
      </c>
      <c r="AQ419" s="312">
        <f>'To &amp; from Edu- trip % summary'!AF424</f>
        <v>0</v>
      </c>
      <c r="AR419" s="314">
        <f>'To &amp; from Edu- trip % summary'!AH424</f>
        <v>0</v>
      </c>
      <c r="AS419" s="260">
        <f t="shared" si="96"/>
        <v>0</v>
      </c>
      <c r="AT419" s="259">
        <f t="shared" si="97"/>
        <v>0</v>
      </c>
      <c r="AU419" s="261"/>
      <c r="AV419" s="248"/>
      <c r="AW419" s="248"/>
      <c r="AX419" s="248"/>
      <c r="AY419" s="248"/>
    </row>
    <row r="420" spans="1:51" x14ac:dyDescent="0.2">
      <c r="A420" s="248"/>
      <c r="B420" s="248"/>
      <c r="C420" s="248"/>
      <c r="D420" s="248"/>
      <c r="E420" s="248"/>
      <c r="F420" s="248"/>
      <c r="G420" s="248"/>
      <c r="H420" s="248"/>
      <c r="I420" s="248"/>
      <c r="J420" s="248"/>
      <c r="K420" s="248"/>
      <c r="L420" s="248"/>
      <c r="M420" s="248"/>
      <c r="N420" s="248"/>
      <c r="O420" s="248"/>
      <c r="P420" s="248"/>
      <c r="Q420" s="296"/>
      <c r="R420" s="256">
        <f>'To &amp; from Edu- trip % summary'!B425</f>
        <v>0</v>
      </c>
      <c r="S420" s="313">
        <f>'To &amp; from Edu- trip % summary'!D425</f>
        <v>0</v>
      </c>
      <c r="T420" s="257">
        <f>'Non-survey input values'!$B$31</f>
        <v>175.56</v>
      </c>
      <c r="U420" s="258">
        <f t="shared" si="84"/>
        <v>0</v>
      </c>
      <c r="V420" s="259">
        <f t="shared" si="85"/>
        <v>0</v>
      </c>
      <c r="W420" s="312">
        <f>'To &amp; from Edu- trip % summary'!G425</f>
        <v>0</v>
      </c>
      <c r="X420" s="314">
        <f>'To &amp; from Edu- trip % summary'!I425</f>
        <v>0</v>
      </c>
      <c r="Y420" s="260">
        <f t="shared" si="86"/>
        <v>0</v>
      </c>
      <c r="Z420" s="259">
        <f t="shared" si="87"/>
        <v>0</v>
      </c>
      <c r="AA420" s="312">
        <f>'To &amp; from Edu- trip % summary'!L425</f>
        <v>0</v>
      </c>
      <c r="AB420" s="314">
        <f>'To &amp; from Edu- trip % summary'!N425</f>
        <v>0</v>
      </c>
      <c r="AC420" s="260">
        <f t="shared" si="88"/>
        <v>0</v>
      </c>
      <c r="AD420" s="259">
        <f t="shared" si="89"/>
        <v>0</v>
      </c>
      <c r="AE420" s="312">
        <f>'To &amp; from Edu- trip % summary'!Q425</f>
        <v>0</v>
      </c>
      <c r="AF420" s="314">
        <f>'To &amp; from Edu- trip % summary'!S425</f>
        <v>0</v>
      </c>
      <c r="AG420" s="260">
        <f t="shared" si="90"/>
        <v>0</v>
      </c>
      <c r="AH420" s="259">
        <f t="shared" si="91"/>
        <v>0</v>
      </c>
      <c r="AI420" s="312">
        <f>'To &amp; from Edu- trip % summary'!V425</f>
        <v>0</v>
      </c>
      <c r="AJ420" s="314">
        <f>'To &amp; from Edu- trip % summary'!X425</f>
        <v>0</v>
      </c>
      <c r="AK420" s="260">
        <f t="shared" si="92"/>
        <v>0</v>
      </c>
      <c r="AL420" s="259">
        <f t="shared" si="93"/>
        <v>0</v>
      </c>
      <c r="AM420" s="312">
        <f>'To &amp; from Edu- trip % summary'!AA425</f>
        <v>0</v>
      </c>
      <c r="AN420" s="314">
        <f>'To &amp; from Edu- trip % summary'!AC425</f>
        <v>0</v>
      </c>
      <c r="AO420" s="260">
        <f t="shared" si="94"/>
        <v>0</v>
      </c>
      <c r="AP420" s="259">
        <f t="shared" si="95"/>
        <v>0</v>
      </c>
      <c r="AQ420" s="312">
        <f>'To &amp; from Edu- trip % summary'!AF425</f>
        <v>0</v>
      </c>
      <c r="AR420" s="314">
        <f>'To &amp; from Edu- trip % summary'!AH425</f>
        <v>0</v>
      </c>
      <c r="AS420" s="260">
        <f t="shared" si="96"/>
        <v>0</v>
      </c>
      <c r="AT420" s="259">
        <f t="shared" si="97"/>
        <v>0</v>
      </c>
      <c r="AU420" s="261"/>
      <c r="AV420" s="248"/>
      <c r="AW420" s="248"/>
      <c r="AX420" s="248"/>
      <c r="AY420" s="248"/>
    </row>
    <row r="421" spans="1:51" x14ac:dyDescent="0.2">
      <c r="A421" s="248"/>
      <c r="B421" s="248"/>
      <c r="C421" s="248"/>
      <c r="D421" s="248"/>
      <c r="E421" s="248"/>
      <c r="F421" s="248"/>
      <c r="G421" s="248"/>
      <c r="H421" s="248"/>
      <c r="I421" s="248"/>
      <c r="J421" s="248"/>
      <c r="K421" s="248"/>
      <c r="L421" s="248"/>
      <c r="M421" s="248"/>
      <c r="N421" s="248"/>
      <c r="O421" s="248"/>
      <c r="P421" s="248"/>
      <c r="Q421" s="296"/>
      <c r="R421" s="256">
        <f>'To &amp; from Edu- trip % summary'!B426</f>
        <v>0</v>
      </c>
      <c r="S421" s="313">
        <f>'To &amp; from Edu- trip % summary'!D426</f>
        <v>0</v>
      </c>
      <c r="T421" s="257">
        <f>'Non-survey input values'!$B$31</f>
        <v>175.56</v>
      </c>
      <c r="U421" s="258">
        <f t="shared" si="84"/>
        <v>0</v>
      </c>
      <c r="V421" s="259">
        <f t="shared" si="85"/>
        <v>0</v>
      </c>
      <c r="W421" s="312">
        <f>'To &amp; from Edu- trip % summary'!G426</f>
        <v>0</v>
      </c>
      <c r="X421" s="314">
        <f>'To &amp; from Edu- trip % summary'!I426</f>
        <v>0</v>
      </c>
      <c r="Y421" s="260">
        <f t="shared" si="86"/>
        <v>0</v>
      </c>
      <c r="Z421" s="259">
        <f t="shared" si="87"/>
        <v>0</v>
      </c>
      <c r="AA421" s="312">
        <f>'To &amp; from Edu- trip % summary'!L426</f>
        <v>0</v>
      </c>
      <c r="AB421" s="314">
        <f>'To &amp; from Edu- trip % summary'!N426</f>
        <v>0</v>
      </c>
      <c r="AC421" s="260">
        <f t="shared" si="88"/>
        <v>0</v>
      </c>
      <c r="AD421" s="259">
        <f t="shared" si="89"/>
        <v>0</v>
      </c>
      <c r="AE421" s="312">
        <f>'To &amp; from Edu- trip % summary'!Q426</f>
        <v>0</v>
      </c>
      <c r="AF421" s="314">
        <f>'To &amp; from Edu- trip % summary'!S426</f>
        <v>0</v>
      </c>
      <c r="AG421" s="260">
        <f t="shared" si="90"/>
        <v>0</v>
      </c>
      <c r="AH421" s="259">
        <f t="shared" si="91"/>
        <v>0</v>
      </c>
      <c r="AI421" s="312">
        <f>'To &amp; from Edu- trip % summary'!V426</f>
        <v>0</v>
      </c>
      <c r="AJ421" s="314">
        <f>'To &amp; from Edu- trip % summary'!X426</f>
        <v>0</v>
      </c>
      <c r="AK421" s="260">
        <f t="shared" si="92"/>
        <v>0</v>
      </c>
      <c r="AL421" s="259">
        <f t="shared" si="93"/>
        <v>0</v>
      </c>
      <c r="AM421" s="312">
        <f>'To &amp; from Edu- trip % summary'!AA426</f>
        <v>0</v>
      </c>
      <c r="AN421" s="314">
        <f>'To &amp; from Edu- trip % summary'!AC426</f>
        <v>0</v>
      </c>
      <c r="AO421" s="260">
        <f t="shared" si="94"/>
        <v>0</v>
      </c>
      <c r="AP421" s="259">
        <f t="shared" si="95"/>
        <v>0</v>
      </c>
      <c r="AQ421" s="312">
        <f>'To &amp; from Edu- trip % summary'!AF426</f>
        <v>0</v>
      </c>
      <c r="AR421" s="314">
        <f>'To &amp; from Edu- trip % summary'!AH426</f>
        <v>0</v>
      </c>
      <c r="AS421" s="260">
        <f t="shared" si="96"/>
        <v>0</v>
      </c>
      <c r="AT421" s="259">
        <f t="shared" si="97"/>
        <v>0</v>
      </c>
      <c r="AU421" s="261"/>
      <c r="AV421" s="248"/>
      <c r="AW421" s="248"/>
      <c r="AX421" s="248"/>
      <c r="AY421" s="248"/>
    </row>
    <row r="422" spans="1:51" x14ac:dyDescent="0.2">
      <c r="A422" s="248"/>
      <c r="B422" s="248"/>
      <c r="C422" s="248"/>
      <c r="D422" s="248"/>
      <c r="E422" s="248"/>
      <c r="F422" s="248"/>
      <c r="G422" s="248"/>
      <c r="H422" s="248"/>
      <c r="I422" s="248"/>
      <c r="J422" s="248"/>
      <c r="K422" s="248"/>
      <c r="L422" s="248"/>
      <c r="M422" s="248"/>
      <c r="N422" s="248"/>
      <c r="O422" s="248"/>
      <c r="P422" s="248"/>
      <c r="Q422" s="296"/>
      <c r="R422" s="256">
        <f>'To &amp; from Edu- trip % summary'!B427</f>
        <v>0</v>
      </c>
      <c r="S422" s="313">
        <f>'To &amp; from Edu- trip % summary'!D427</f>
        <v>0</v>
      </c>
      <c r="T422" s="257">
        <f>'Non-survey input values'!$B$31</f>
        <v>175.56</v>
      </c>
      <c r="U422" s="258">
        <f t="shared" si="84"/>
        <v>0</v>
      </c>
      <c r="V422" s="259">
        <f t="shared" si="85"/>
        <v>0</v>
      </c>
      <c r="W422" s="312">
        <f>'To &amp; from Edu- trip % summary'!G427</f>
        <v>0</v>
      </c>
      <c r="X422" s="314">
        <f>'To &amp; from Edu- trip % summary'!I427</f>
        <v>0</v>
      </c>
      <c r="Y422" s="260">
        <f t="shared" si="86"/>
        <v>0</v>
      </c>
      <c r="Z422" s="259">
        <f t="shared" si="87"/>
        <v>0</v>
      </c>
      <c r="AA422" s="312">
        <f>'To &amp; from Edu- trip % summary'!L427</f>
        <v>0</v>
      </c>
      <c r="AB422" s="314">
        <f>'To &amp; from Edu- trip % summary'!N427</f>
        <v>0</v>
      </c>
      <c r="AC422" s="260">
        <f t="shared" si="88"/>
        <v>0</v>
      </c>
      <c r="AD422" s="259">
        <f t="shared" si="89"/>
        <v>0</v>
      </c>
      <c r="AE422" s="312">
        <f>'To &amp; from Edu- trip % summary'!Q427</f>
        <v>0</v>
      </c>
      <c r="AF422" s="314">
        <f>'To &amp; from Edu- trip % summary'!S427</f>
        <v>0</v>
      </c>
      <c r="AG422" s="260">
        <f t="shared" si="90"/>
        <v>0</v>
      </c>
      <c r="AH422" s="259">
        <f t="shared" si="91"/>
        <v>0</v>
      </c>
      <c r="AI422" s="312">
        <f>'To &amp; from Edu- trip % summary'!V427</f>
        <v>0</v>
      </c>
      <c r="AJ422" s="314">
        <f>'To &amp; from Edu- trip % summary'!X427</f>
        <v>0</v>
      </c>
      <c r="AK422" s="260">
        <f t="shared" si="92"/>
        <v>0</v>
      </c>
      <c r="AL422" s="259">
        <f t="shared" si="93"/>
        <v>0</v>
      </c>
      <c r="AM422" s="312">
        <f>'To &amp; from Edu- trip % summary'!AA427</f>
        <v>0</v>
      </c>
      <c r="AN422" s="314">
        <f>'To &amp; from Edu- trip % summary'!AC427</f>
        <v>0</v>
      </c>
      <c r="AO422" s="260">
        <f t="shared" si="94"/>
        <v>0</v>
      </c>
      <c r="AP422" s="259">
        <f t="shared" si="95"/>
        <v>0</v>
      </c>
      <c r="AQ422" s="312">
        <f>'To &amp; from Edu- trip % summary'!AF427</f>
        <v>0</v>
      </c>
      <c r="AR422" s="314">
        <f>'To &amp; from Edu- trip % summary'!AH427</f>
        <v>0</v>
      </c>
      <c r="AS422" s="260">
        <f t="shared" si="96"/>
        <v>0</v>
      </c>
      <c r="AT422" s="259">
        <f t="shared" si="97"/>
        <v>0</v>
      </c>
      <c r="AU422" s="261"/>
      <c r="AV422" s="248"/>
      <c r="AW422" s="248"/>
      <c r="AX422" s="248"/>
      <c r="AY422" s="248"/>
    </row>
    <row r="423" spans="1:51" x14ac:dyDescent="0.2">
      <c r="A423" s="248"/>
      <c r="B423" s="248"/>
      <c r="C423" s="248"/>
      <c r="D423" s="248"/>
      <c r="E423" s="248"/>
      <c r="F423" s="248"/>
      <c r="G423" s="248"/>
      <c r="H423" s="248"/>
      <c r="I423" s="248"/>
      <c r="J423" s="248"/>
      <c r="K423" s="248"/>
      <c r="L423" s="248"/>
      <c r="M423" s="248"/>
      <c r="N423" s="248"/>
      <c r="O423" s="248"/>
      <c r="P423" s="248"/>
      <c r="Q423" s="296"/>
      <c r="R423" s="256">
        <f>'To &amp; from Edu- trip % summary'!B428</f>
        <v>0</v>
      </c>
      <c r="S423" s="313">
        <f>'To &amp; from Edu- trip % summary'!D428</f>
        <v>0</v>
      </c>
      <c r="T423" s="257">
        <f>'Non-survey input values'!$B$31</f>
        <v>175.56</v>
      </c>
      <c r="U423" s="258">
        <f t="shared" si="84"/>
        <v>0</v>
      </c>
      <c r="V423" s="259">
        <f t="shared" si="85"/>
        <v>0</v>
      </c>
      <c r="W423" s="312">
        <f>'To &amp; from Edu- trip % summary'!G428</f>
        <v>0</v>
      </c>
      <c r="X423" s="314">
        <f>'To &amp; from Edu- trip % summary'!I428</f>
        <v>0</v>
      </c>
      <c r="Y423" s="260">
        <f t="shared" si="86"/>
        <v>0</v>
      </c>
      <c r="Z423" s="259">
        <f t="shared" si="87"/>
        <v>0</v>
      </c>
      <c r="AA423" s="312">
        <f>'To &amp; from Edu- trip % summary'!L428</f>
        <v>0</v>
      </c>
      <c r="AB423" s="314">
        <f>'To &amp; from Edu- trip % summary'!N428</f>
        <v>0</v>
      </c>
      <c r="AC423" s="260">
        <f t="shared" si="88"/>
        <v>0</v>
      </c>
      <c r="AD423" s="259">
        <f t="shared" si="89"/>
        <v>0</v>
      </c>
      <c r="AE423" s="312">
        <f>'To &amp; from Edu- trip % summary'!Q428</f>
        <v>0</v>
      </c>
      <c r="AF423" s="314">
        <f>'To &amp; from Edu- trip % summary'!S428</f>
        <v>0</v>
      </c>
      <c r="AG423" s="260">
        <f t="shared" si="90"/>
        <v>0</v>
      </c>
      <c r="AH423" s="259">
        <f t="shared" si="91"/>
        <v>0</v>
      </c>
      <c r="AI423" s="312">
        <f>'To &amp; from Edu- trip % summary'!V428</f>
        <v>0</v>
      </c>
      <c r="AJ423" s="314">
        <f>'To &amp; from Edu- trip % summary'!X428</f>
        <v>0</v>
      </c>
      <c r="AK423" s="260">
        <f t="shared" si="92"/>
        <v>0</v>
      </c>
      <c r="AL423" s="259">
        <f t="shared" si="93"/>
        <v>0</v>
      </c>
      <c r="AM423" s="312">
        <f>'To &amp; from Edu- trip % summary'!AA428</f>
        <v>0</v>
      </c>
      <c r="AN423" s="314">
        <f>'To &amp; from Edu- trip % summary'!AC428</f>
        <v>0</v>
      </c>
      <c r="AO423" s="260">
        <f t="shared" si="94"/>
        <v>0</v>
      </c>
      <c r="AP423" s="259">
        <f t="shared" si="95"/>
        <v>0</v>
      </c>
      <c r="AQ423" s="312">
        <f>'To &amp; from Edu- trip % summary'!AF428</f>
        <v>0</v>
      </c>
      <c r="AR423" s="314">
        <f>'To &amp; from Edu- trip % summary'!AH428</f>
        <v>0</v>
      </c>
      <c r="AS423" s="260">
        <f t="shared" si="96"/>
        <v>0</v>
      </c>
      <c r="AT423" s="259">
        <f t="shared" si="97"/>
        <v>0</v>
      </c>
      <c r="AU423" s="261"/>
      <c r="AV423" s="248"/>
      <c r="AW423" s="248"/>
      <c r="AX423" s="248"/>
      <c r="AY423" s="248"/>
    </row>
    <row r="424" spans="1:51" x14ac:dyDescent="0.2">
      <c r="A424" s="248"/>
      <c r="B424" s="248"/>
      <c r="C424" s="248"/>
      <c r="D424" s="248"/>
      <c r="E424" s="248"/>
      <c r="F424" s="248"/>
      <c r="G424" s="248"/>
      <c r="H424" s="248"/>
      <c r="I424" s="248"/>
      <c r="J424" s="248"/>
      <c r="K424" s="248"/>
      <c r="L424" s="248"/>
      <c r="M424" s="248"/>
      <c r="N424" s="248"/>
      <c r="O424" s="248"/>
      <c r="P424" s="248"/>
      <c r="Q424" s="296"/>
      <c r="R424" s="256">
        <f>'To &amp; from Edu- trip % summary'!B429</f>
        <v>0</v>
      </c>
      <c r="S424" s="313">
        <f>'To &amp; from Edu- trip % summary'!D429</f>
        <v>0</v>
      </c>
      <c r="T424" s="257">
        <f>'Non-survey input values'!$B$31</f>
        <v>175.56</v>
      </c>
      <c r="U424" s="258">
        <f t="shared" si="84"/>
        <v>0</v>
      </c>
      <c r="V424" s="259">
        <f t="shared" si="85"/>
        <v>0</v>
      </c>
      <c r="W424" s="312">
        <f>'To &amp; from Edu- trip % summary'!G429</f>
        <v>0</v>
      </c>
      <c r="X424" s="314">
        <f>'To &amp; from Edu- trip % summary'!I429</f>
        <v>0</v>
      </c>
      <c r="Y424" s="260">
        <f t="shared" si="86"/>
        <v>0</v>
      </c>
      <c r="Z424" s="259">
        <f t="shared" si="87"/>
        <v>0</v>
      </c>
      <c r="AA424" s="312">
        <f>'To &amp; from Edu- trip % summary'!L429</f>
        <v>0</v>
      </c>
      <c r="AB424" s="314">
        <f>'To &amp; from Edu- trip % summary'!N429</f>
        <v>0</v>
      </c>
      <c r="AC424" s="260">
        <f t="shared" si="88"/>
        <v>0</v>
      </c>
      <c r="AD424" s="259">
        <f t="shared" si="89"/>
        <v>0</v>
      </c>
      <c r="AE424" s="312">
        <f>'To &amp; from Edu- trip % summary'!Q429</f>
        <v>0</v>
      </c>
      <c r="AF424" s="314">
        <f>'To &amp; from Edu- trip % summary'!S429</f>
        <v>0</v>
      </c>
      <c r="AG424" s="260">
        <f t="shared" si="90"/>
        <v>0</v>
      </c>
      <c r="AH424" s="259">
        <f t="shared" si="91"/>
        <v>0</v>
      </c>
      <c r="AI424" s="312">
        <f>'To &amp; from Edu- trip % summary'!V429</f>
        <v>0</v>
      </c>
      <c r="AJ424" s="314">
        <f>'To &amp; from Edu- trip % summary'!X429</f>
        <v>0</v>
      </c>
      <c r="AK424" s="260">
        <f t="shared" si="92"/>
        <v>0</v>
      </c>
      <c r="AL424" s="259">
        <f t="shared" si="93"/>
        <v>0</v>
      </c>
      <c r="AM424" s="312">
        <f>'To &amp; from Edu- trip % summary'!AA429</f>
        <v>0</v>
      </c>
      <c r="AN424" s="314">
        <f>'To &amp; from Edu- trip % summary'!AC429</f>
        <v>0</v>
      </c>
      <c r="AO424" s="260">
        <f t="shared" si="94"/>
        <v>0</v>
      </c>
      <c r="AP424" s="259">
        <f t="shared" si="95"/>
        <v>0</v>
      </c>
      <c r="AQ424" s="312">
        <f>'To &amp; from Edu- trip % summary'!AF429</f>
        <v>0</v>
      </c>
      <c r="AR424" s="314">
        <f>'To &amp; from Edu- trip % summary'!AH429</f>
        <v>0</v>
      </c>
      <c r="AS424" s="260">
        <f t="shared" si="96"/>
        <v>0</v>
      </c>
      <c r="AT424" s="259">
        <f t="shared" si="97"/>
        <v>0</v>
      </c>
      <c r="AU424" s="261"/>
      <c r="AV424" s="248"/>
      <c r="AW424" s="248"/>
      <c r="AX424" s="248"/>
      <c r="AY424" s="248"/>
    </row>
    <row r="425" spans="1:51" x14ac:dyDescent="0.2">
      <c r="A425" s="248"/>
      <c r="B425" s="248"/>
      <c r="C425" s="248"/>
      <c r="D425" s="248"/>
      <c r="E425" s="248"/>
      <c r="F425" s="248"/>
      <c r="G425" s="248"/>
      <c r="H425" s="248"/>
      <c r="I425" s="248"/>
      <c r="J425" s="248"/>
      <c r="K425" s="248"/>
      <c r="L425" s="248"/>
      <c r="M425" s="248"/>
      <c r="N425" s="248"/>
      <c r="O425" s="248"/>
      <c r="P425" s="248"/>
      <c r="Q425" s="296"/>
      <c r="R425" s="256">
        <f>'To &amp; from Edu- trip % summary'!B430</f>
        <v>0</v>
      </c>
      <c r="S425" s="313">
        <f>'To &amp; from Edu- trip % summary'!D430</f>
        <v>0</v>
      </c>
      <c r="T425" s="257">
        <f>'Non-survey input values'!$B$31</f>
        <v>175.56</v>
      </c>
      <c r="U425" s="258">
        <f t="shared" si="84"/>
        <v>0</v>
      </c>
      <c r="V425" s="259">
        <f t="shared" si="85"/>
        <v>0</v>
      </c>
      <c r="W425" s="312">
        <f>'To &amp; from Edu- trip % summary'!G430</f>
        <v>0</v>
      </c>
      <c r="X425" s="314">
        <f>'To &amp; from Edu- trip % summary'!I430</f>
        <v>0</v>
      </c>
      <c r="Y425" s="260">
        <f t="shared" si="86"/>
        <v>0</v>
      </c>
      <c r="Z425" s="259">
        <f t="shared" si="87"/>
        <v>0</v>
      </c>
      <c r="AA425" s="312">
        <f>'To &amp; from Edu- trip % summary'!L430</f>
        <v>0</v>
      </c>
      <c r="AB425" s="314">
        <f>'To &amp; from Edu- trip % summary'!N430</f>
        <v>0</v>
      </c>
      <c r="AC425" s="260">
        <f t="shared" si="88"/>
        <v>0</v>
      </c>
      <c r="AD425" s="259">
        <f t="shared" si="89"/>
        <v>0</v>
      </c>
      <c r="AE425" s="312">
        <f>'To &amp; from Edu- trip % summary'!Q430</f>
        <v>0</v>
      </c>
      <c r="AF425" s="314">
        <f>'To &amp; from Edu- trip % summary'!S430</f>
        <v>0</v>
      </c>
      <c r="AG425" s="260">
        <f t="shared" si="90"/>
        <v>0</v>
      </c>
      <c r="AH425" s="259">
        <f t="shared" si="91"/>
        <v>0</v>
      </c>
      <c r="AI425" s="312">
        <f>'To &amp; from Edu- trip % summary'!V430</f>
        <v>0</v>
      </c>
      <c r="AJ425" s="314">
        <f>'To &amp; from Edu- trip % summary'!X430</f>
        <v>0</v>
      </c>
      <c r="AK425" s="260">
        <f t="shared" si="92"/>
        <v>0</v>
      </c>
      <c r="AL425" s="259">
        <f t="shared" si="93"/>
        <v>0</v>
      </c>
      <c r="AM425" s="312">
        <f>'To &amp; from Edu- trip % summary'!AA430</f>
        <v>0</v>
      </c>
      <c r="AN425" s="314">
        <f>'To &amp; from Edu- trip % summary'!AC430</f>
        <v>0</v>
      </c>
      <c r="AO425" s="260">
        <f t="shared" si="94"/>
        <v>0</v>
      </c>
      <c r="AP425" s="259">
        <f t="shared" si="95"/>
        <v>0</v>
      </c>
      <c r="AQ425" s="312">
        <f>'To &amp; from Edu- trip % summary'!AF430</f>
        <v>0</v>
      </c>
      <c r="AR425" s="314">
        <f>'To &amp; from Edu- trip % summary'!AH430</f>
        <v>0</v>
      </c>
      <c r="AS425" s="260">
        <f t="shared" si="96"/>
        <v>0</v>
      </c>
      <c r="AT425" s="259">
        <f t="shared" si="97"/>
        <v>0</v>
      </c>
      <c r="AU425" s="261"/>
      <c r="AV425" s="248"/>
      <c r="AW425" s="248"/>
      <c r="AX425" s="248"/>
      <c r="AY425" s="248"/>
    </row>
    <row r="426" spans="1:51" x14ac:dyDescent="0.2">
      <c r="A426" s="248"/>
      <c r="B426" s="248"/>
      <c r="C426" s="248"/>
      <c r="D426" s="248"/>
      <c r="E426" s="248"/>
      <c r="F426" s="248"/>
      <c r="G426" s="248"/>
      <c r="H426" s="248"/>
      <c r="I426" s="248"/>
      <c r="J426" s="248"/>
      <c r="K426" s="248"/>
      <c r="L426" s="248"/>
      <c r="M426" s="248"/>
      <c r="N426" s="248"/>
      <c r="O426" s="248"/>
      <c r="P426" s="248"/>
      <c r="Q426" s="296"/>
      <c r="R426" s="256">
        <f>'To &amp; from Edu- trip % summary'!B431</f>
        <v>0</v>
      </c>
      <c r="S426" s="313">
        <f>'To &amp; from Edu- trip % summary'!D431</f>
        <v>0</v>
      </c>
      <c r="T426" s="257">
        <f>'Non-survey input values'!$B$31</f>
        <v>175.56</v>
      </c>
      <c r="U426" s="258">
        <f t="shared" si="84"/>
        <v>0</v>
      </c>
      <c r="V426" s="259">
        <f t="shared" si="85"/>
        <v>0</v>
      </c>
      <c r="W426" s="312">
        <f>'To &amp; from Edu- trip % summary'!G431</f>
        <v>0</v>
      </c>
      <c r="X426" s="314">
        <f>'To &amp; from Edu- trip % summary'!I431</f>
        <v>0</v>
      </c>
      <c r="Y426" s="260">
        <f t="shared" si="86"/>
        <v>0</v>
      </c>
      <c r="Z426" s="259">
        <f t="shared" si="87"/>
        <v>0</v>
      </c>
      <c r="AA426" s="312">
        <f>'To &amp; from Edu- trip % summary'!L431</f>
        <v>0</v>
      </c>
      <c r="AB426" s="314">
        <f>'To &amp; from Edu- trip % summary'!N431</f>
        <v>0</v>
      </c>
      <c r="AC426" s="260">
        <f t="shared" si="88"/>
        <v>0</v>
      </c>
      <c r="AD426" s="259">
        <f t="shared" si="89"/>
        <v>0</v>
      </c>
      <c r="AE426" s="312">
        <f>'To &amp; from Edu- trip % summary'!Q431</f>
        <v>0</v>
      </c>
      <c r="AF426" s="314">
        <f>'To &amp; from Edu- trip % summary'!S431</f>
        <v>0</v>
      </c>
      <c r="AG426" s="260">
        <f t="shared" si="90"/>
        <v>0</v>
      </c>
      <c r="AH426" s="259">
        <f t="shared" si="91"/>
        <v>0</v>
      </c>
      <c r="AI426" s="312">
        <f>'To &amp; from Edu- trip % summary'!V431</f>
        <v>0</v>
      </c>
      <c r="AJ426" s="314">
        <f>'To &amp; from Edu- trip % summary'!X431</f>
        <v>0</v>
      </c>
      <c r="AK426" s="260">
        <f t="shared" si="92"/>
        <v>0</v>
      </c>
      <c r="AL426" s="259">
        <f t="shared" si="93"/>
        <v>0</v>
      </c>
      <c r="AM426" s="312">
        <f>'To &amp; from Edu- trip % summary'!AA431</f>
        <v>0</v>
      </c>
      <c r="AN426" s="314">
        <f>'To &amp; from Edu- trip % summary'!AC431</f>
        <v>0</v>
      </c>
      <c r="AO426" s="260">
        <f t="shared" si="94"/>
        <v>0</v>
      </c>
      <c r="AP426" s="259">
        <f t="shared" si="95"/>
        <v>0</v>
      </c>
      <c r="AQ426" s="312">
        <f>'To &amp; from Edu- trip % summary'!AF431</f>
        <v>0</v>
      </c>
      <c r="AR426" s="314">
        <f>'To &amp; from Edu- trip % summary'!AH431</f>
        <v>0</v>
      </c>
      <c r="AS426" s="260">
        <f t="shared" si="96"/>
        <v>0</v>
      </c>
      <c r="AT426" s="259">
        <f t="shared" si="97"/>
        <v>0</v>
      </c>
      <c r="AU426" s="261"/>
      <c r="AV426" s="248"/>
      <c r="AW426" s="248"/>
      <c r="AX426" s="248"/>
      <c r="AY426" s="248"/>
    </row>
    <row r="427" spans="1:51" x14ac:dyDescent="0.2">
      <c r="A427" s="248"/>
      <c r="B427" s="248"/>
      <c r="C427" s="248"/>
      <c r="D427" s="248"/>
      <c r="E427" s="248"/>
      <c r="F427" s="248"/>
      <c r="G427" s="248"/>
      <c r="H427" s="248"/>
      <c r="I427" s="248"/>
      <c r="J427" s="248"/>
      <c r="K427" s="248"/>
      <c r="L427" s="248"/>
      <c r="M427" s="248"/>
      <c r="N427" s="248"/>
      <c r="O427" s="248"/>
      <c r="P427" s="248"/>
      <c r="Q427" s="296"/>
      <c r="R427" s="256">
        <f>'To &amp; from Edu- trip % summary'!B432</f>
        <v>0</v>
      </c>
      <c r="S427" s="313">
        <f>'To &amp; from Edu- trip % summary'!D432</f>
        <v>0</v>
      </c>
      <c r="T427" s="257">
        <f>'Non-survey input values'!$B$31</f>
        <v>175.56</v>
      </c>
      <c r="U427" s="258">
        <f t="shared" si="84"/>
        <v>0</v>
      </c>
      <c r="V427" s="259">
        <f t="shared" si="85"/>
        <v>0</v>
      </c>
      <c r="W427" s="312">
        <f>'To &amp; from Edu- trip % summary'!G432</f>
        <v>0</v>
      </c>
      <c r="X427" s="314">
        <f>'To &amp; from Edu- trip % summary'!I432</f>
        <v>0</v>
      </c>
      <c r="Y427" s="260">
        <f t="shared" si="86"/>
        <v>0</v>
      </c>
      <c r="Z427" s="259">
        <f t="shared" si="87"/>
        <v>0</v>
      </c>
      <c r="AA427" s="312">
        <f>'To &amp; from Edu- trip % summary'!L432</f>
        <v>0</v>
      </c>
      <c r="AB427" s="314">
        <f>'To &amp; from Edu- trip % summary'!N432</f>
        <v>0</v>
      </c>
      <c r="AC427" s="260">
        <f t="shared" si="88"/>
        <v>0</v>
      </c>
      <c r="AD427" s="259">
        <f t="shared" si="89"/>
        <v>0</v>
      </c>
      <c r="AE427" s="312">
        <f>'To &amp; from Edu- trip % summary'!Q432</f>
        <v>0</v>
      </c>
      <c r="AF427" s="314">
        <f>'To &amp; from Edu- trip % summary'!S432</f>
        <v>0</v>
      </c>
      <c r="AG427" s="260">
        <f t="shared" si="90"/>
        <v>0</v>
      </c>
      <c r="AH427" s="259">
        <f t="shared" si="91"/>
        <v>0</v>
      </c>
      <c r="AI427" s="312">
        <f>'To &amp; from Edu- trip % summary'!V432</f>
        <v>0</v>
      </c>
      <c r="AJ427" s="314">
        <f>'To &amp; from Edu- trip % summary'!X432</f>
        <v>0</v>
      </c>
      <c r="AK427" s="260">
        <f t="shared" si="92"/>
        <v>0</v>
      </c>
      <c r="AL427" s="259">
        <f t="shared" si="93"/>
        <v>0</v>
      </c>
      <c r="AM427" s="312">
        <f>'To &amp; from Edu- trip % summary'!AA432</f>
        <v>0</v>
      </c>
      <c r="AN427" s="314">
        <f>'To &amp; from Edu- trip % summary'!AC432</f>
        <v>0</v>
      </c>
      <c r="AO427" s="260">
        <f t="shared" si="94"/>
        <v>0</v>
      </c>
      <c r="AP427" s="259">
        <f t="shared" si="95"/>
        <v>0</v>
      </c>
      <c r="AQ427" s="312">
        <f>'To &amp; from Edu- trip % summary'!AF432</f>
        <v>0</v>
      </c>
      <c r="AR427" s="314">
        <f>'To &amp; from Edu- trip % summary'!AH432</f>
        <v>0</v>
      </c>
      <c r="AS427" s="260">
        <f t="shared" si="96"/>
        <v>0</v>
      </c>
      <c r="AT427" s="259">
        <f t="shared" si="97"/>
        <v>0</v>
      </c>
      <c r="AU427" s="261"/>
      <c r="AV427" s="248"/>
      <c r="AW427" s="248"/>
      <c r="AX427" s="248"/>
      <c r="AY427" s="248"/>
    </row>
    <row r="428" spans="1:51" x14ac:dyDescent="0.2">
      <c r="A428" s="248"/>
      <c r="B428" s="248"/>
      <c r="C428" s="248"/>
      <c r="D428" s="248"/>
      <c r="E428" s="248"/>
      <c r="F428" s="248"/>
      <c r="G428" s="248"/>
      <c r="H428" s="248"/>
      <c r="I428" s="248"/>
      <c r="J428" s="248"/>
      <c r="K428" s="248"/>
      <c r="L428" s="248"/>
      <c r="M428" s="248"/>
      <c r="N428" s="248"/>
      <c r="O428" s="248"/>
      <c r="P428" s="248"/>
      <c r="Q428" s="296"/>
      <c r="R428" s="256">
        <f>'To &amp; from Edu- trip % summary'!B433</f>
        <v>0</v>
      </c>
      <c r="S428" s="313">
        <f>'To &amp; from Edu- trip % summary'!D433</f>
        <v>0</v>
      </c>
      <c r="T428" s="257">
        <f>'Non-survey input values'!$B$31</f>
        <v>175.56</v>
      </c>
      <c r="U428" s="258">
        <f t="shared" si="84"/>
        <v>0</v>
      </c>
      <c r="V428" s="259">
        <f t="shared" si="85"/>
        <v>0</v>
      </c>
      <c r="W428" s="312">
        <f>'To &amp; from Edu- trip % summary'!G433</f>
        <v>0</v>
      </c>
      <c r="X428" s="314">
        <f>'To &amp; from Edu- trip % summary'!I433</f>
        <v>0</v>
      </c>
      <c r="Y428" s="260">
        <f t="shared" si="86"/>
        <v>0</v>
      </c>
      <c r="Z428" s="259">
        <f t="shared" si="87"/>
        <v>0</v>
      </c>
      <c r="AA428" s="312">
        <f>'To &amp; from Edu- trip % summary'!L433</f>
        <v>0</v>
      </c>
      <c r="AB428" s="314">
        <f>'To &amp; from Edu- trip % summary'!N433</f>
        <v>0</v>
      </c>
      <c r="AC428" s="260">
        <f t="shared" si="88"/>
        <v>0</v>
      </c>
      <c r="AD428" s="259">
        <f t="shared" si="89"/>
        <v>0</v>
      </c>
      <c r="AE428" s="312">
        <f>'To &amp; from Edu- trip % summary'!Q433</f>
        <v>0</v>
      </c>
      <c r="AF428" s="314">
        <f>'To &amp; from Edu- trip % summary'!S433</f>
        <v>0</v>
      </c>
      <c r="AG428" s="260">
        <f t="shared" si="90"/>
        <v>0</v>
      </c>
      <c r="AH428" s="259">
        <f t="shared" si="91"/>
        <v>0</v>
      </c>
      <c r="AI428" s="312">
        <f>'To &amp; from Edu- trip % summary'!V433</f>
        <v>0</v>
      </c>
      <c r="AJ428" s="314">
        <f>'To &amp; from Edu- trip % summary'!X433</f>
        <v>0</v>
      </c>
      <c r="AK428" s="260">
        <f t="shared" si="92"/>
        <v>0</v>
      </c>
      <c r="AL428" s="259">
        <f t="shared" si="93"/>
        <v>0</v>
      </c>
      <c r="AM428" s="312">
        <f>'To &amp; from Edu- trip % summary'!AA433</f>
        <v>0</v>
      </c>
      <c r="AN428" s="314">
        <f>'To &amp; from Edu- trip % summary'!AC433</f>
        <v>0</v>
      </c>
      <c r="AO428" s="260">
        <f t="shared" si="94"/>
        <v>0</v>
      </c>
      <c r="AP428" s="259">
        <f t="shared" si="95"/>
        <v>0</v>
      </c>
      <c r="AQ428" s="312">
        <f>'To &amp; from Edu- trip % summary'!AF433</f>
        <v>0</v>
      </c>
      <c r="AR428" s="314">
        <f>'To &amp; from Edu- trip % summary'!AH433</f>
        <v>0</v>
      </c>
      <c r="AS428" s="260">
        <f t="shared" si="96"/>
        <v>0</v>
      </c>
      <c r="AT428" s="259">
        <f t="shared" si="97"/>
        <v>0</v>
      </c>
      <c r="AU428" s="261"/>
      <c r="AV428" s="248"/>
      <c r="AW428" s="248"/>
      <c r="AX428" s="248"/>
      <c r="AY428" s="248"/>
    </row>
    <row r="429" spans="1:51" x14ac:dyDescent="0.2">
      <c r="A429" s="248"/>
      <c r="B429" s="248"/>
      <c r="C429" s="248"/>
      <c r="D429" s="248"/>
      <c r="E429" s="248"/>
      <c r="F429" s="248"/>
      <c r="G429" s="248"/>
      <c r="H429" s="248"/>
      <c r="I429" s="248"/>
      <c r="J429" s="248"/>
      <c r="K429" s="248"/>
      <c r="L429" s="248"/>
      <c r="M429" s="248"/>
      <c r="N429" s="248"/>
      <c r="O429" s="248"/>
      <c r="P429" s="248"/>
      <c r="Q429" s="296"/>
      <c r="R429" s="256">
        <f>'To &amp; from Edu- trip % summary'!B434</f>
        <v>0</v>
      </c>
      <c r="S429" s="313">
        <f>'To &amp; from Edu- trip % summary'!D434</f>
        <v>0</v>
      </c>
      <c r="T429" s="257">
        <f>'Non-survey input values'!$B$31</f>
        <v>175.56</v>
      </c>
      <c r="U429" s="258">
        <f t="shared" si="84"/>
        <v>0</v>
      </c>
      <c r="V429" s="259">
        <f t="shared" si="85"/>
        <v>0</v>
      </c>
      <c r="W429" s="312">
        <f>'To &amp; from Edu- trip % summary'!G434</f>
        <v>0</v>
      </c>
      <c r="X429" s="314">
        <f>'To &amp; from Edu- trip % summary'!I434</f>
        <v>0</v>
      </c>
      <c r="Y429" s="260">
        <f t="shared" si="86"/>
        <v>0</v>
      </c>
      <c r="Z429" s="259">
        <f t="shared" si="87"/>
        <v>0</v>
      </c>
      <c r="AA429" s="312">
        <f>'To &amp; from Edu- trip % summary'!L434</f>
        <v>0</v>
      </c>
      <c r="AB429" s="314">
        <f>'To &amp; from Edu- trip % summary'!N434</f>
        <v>0</v>
      </c>
      <c r="AC429" s="260">
        <f t="shared" si="88"/>
        <v>0</v>
      </c>
      <c r="AD429" s="259">
        <f t="shared" si="89"/>
        <v>0</v>
      </c>
      <c r="AE429" s="312">
        <f>'To &amp; from Edu- trip % summary'!Q434</f>
        <v>0</v>
      </c>
      <c r="AF429" s="314">
        <f>'To &amp; from Edu- trip % summary'!S434</f>
        <v>0</v>
      </c>
      <c r="AG429" s="260">
        <f t="shared" si="90"/>
        <v>0</v>
      </c>
      <c r="AH429" s="259">
        <f t="shared" si="91"/>
        <v>0</v>
      </c>
      <c r="AI429" s="312">
        <f>'To &amp; from Edu- trip % summary'!V434</f>
        <v>0</v>
      </c>
      <c r="AJ429" s="314">
        <f>'To &amp; from Edu- trip % summary'!X434</f>
        <v>0</v>
      </c>
      <c r="AK429" s="260">
        <f t="shared" si="92"/>
        <v>0</v>
      </c>
      <c r="AL429" s="259">
        <f t="shared" si="93"/>
        <v>0</v>
      </c>
      <c r="AM429" s="312">
        <f>'To &amp; from Edu- trip % summary'!AA434</f>
        <v>0</v>
      </c>
      <c r="AN429" s="314">
        <f>'To &amp; from Edu- trip % summary'!AC434</f>
        <v>0</v>
      </c>
      <c r="AO429" s="260">
        <f t="shared" si="94"/>
        <v>0</v>
      </c>
      <c r="AP429" s="259">
        <f t="shared" si="95"/>
        <v>0</v>
      </c>
      <c r="AQ429" s="312">
        <f>'To &amp; from Edu- trip % summary'!AF434</f>
        <v>0</v>
      </c>
      <c r="AR429" s="314">
        <f>'To &amp; from Edu- trip % summary'!AH434</f>
        <v>0</v>
      </c>
      <c r="AS429" s="260">
        <f t="shared" si="96"/>
        <v>0</v>
      </c>
      <c r="AT429" s="259">
        <f t="shared" si="97"/>
        <v>0</v>
      </c>
      <c r="AU429" s="261"/>
      <c r="AV429" s="248"/>
      <c r="AW429" s="248"/>
      <c r="AX429" s="248"/>
      <c r="AY429" s="248"/>
    </row>
    <row r="430" spans="1:51" x14ac:dyDescent="0.2">
      <c r="A430" s="248"/>
      <c r="B430" s="248"/>
      <c r="C430" s="248"/>
      <c r="D430" s="248"/>
      <c r="E430" s="248"/>
      <c r="F430" s="248"/>
      <c r="G430" s="248"/>
      <c r="H430" s="248"/>
      <c r="I430" s="248"/>
      <c r="J430" s="248"/>
      <c r="K430" s="248"/>
      <c r="L430" s="248"/>
      <c r="M430" s="248"/>
      <c r="N430" s="248"/>
      <c r="O430" s="248"/>
      <c r="P430" s="248"/>
      <c r="Q430" s="296"/>
      <c r="R430" s="256">
        <f>'To &amp; from Edu- trip % summary'!B435</f>
        <v>0</v>
      </c>
      <c r="S430" s="313">
        <f>'To &amp; from Edu- trip % summary'!D435</f>
        <v>0</v>
      </c>
      <c r="T430" s="257">
        <f>'Non-survey input values'!$B$31</f>
        <v>175.56</v>
      </c>
      <c r="U430" s="258">
        <f t="shared" si="84"/>
        <v>0</v>
      </c>
      <c r="V430" s="259">
        <f t="shared" si="85"/>
        <v>0</v>
      </c>
      <c r="W430" s="312">
        <f>'To &amp; from Edu- trip % summary'!G435</f>
        <v>0</v>
      </c>
      <c r="X430" s="314">
        <f>'To &amp; from Edu- trip % summary'!I435</f>
        <v>0</v>
      </c>
      <c r="Y430" s="260">
        <f t="shared" si="86"/>
        <v>0</v>
      </c>
      <c r="Z430" s="259">
        <f t="shared" si="87"/>
        <v>0</v>
      </c>
      <c r="AA430" s="312">
        <f>'To &amp; from Edu- trip % summary'!L435</f>
        <v>0</v>
      </c>
      <c r="AB430" s="314">
        <f>'To &amp; from Edu- trip % summary'!N435</f>
        <v>0</v>
      </c>
      <c r="AC430" s="260">
        <f t="shared" si="88"/>
        <v>0</v>
      </c>
      <c r="AD430" s="259">
        <f t="shared" si="89"/>
        <v>0</v>
      </c>
      <c r="AE430" s="312">
        <f>'To &amp; from Edu- trip % summary'!Q435</f>
        <v>0</v>
      </c>
      <c r="AF430" s="314">
        <f>'To &amp; from Edu- trip % summary'!S435</f>
        <v>0</v>
      </c>
      <c r="AG430" s="260">
        <f t="shared" si="90"/>
        <v>0</v>
      </c>
      <c r="AH430" s="259">
        <f t="shared" si="91"/>
        <v>0</v>
      </c>
      <c r="AI430" s="312">
        <f>'To &amp; from Edu- trip % summary'!V435</f>
        <v>0</v>
      </c>
      <c r="AJ430" s="314">
        <f>'To &amp; from Edu- trip % summary'!X435</f>
        <v>0</v>
      </c>
      <c r="AK430" s="260">
        <f t="shared" si="92"/>
        <v>0</v>
      </c>
      <c r="AL430" s="259">
        <f t="shared" si="93"/>
        <v>0</v>
      </c>
      <c r="AM430" s="312">
        <f>'To &amp; from Edu- trip % summary'!AA435</f>
        <v>0</v>
      </c>
      <c r="AN430" s="314">
        <f>'To &amp; from Edu- trip % summary'!AC435</f>
        <v>0</v>
      </c>
      <c r="AO430" s="260">
        <f t="shared" si="94"/>
        <v>0</v>
      </c>
      <c r="AP430" s="259">
        <f t="shared" si="95"/>
        <v>0</v>
      </c>
      <c r="AQ430" s="312">
        <f>'To &amp; from Edu- trip % summary'!AF435</f>
        <v>0</v>
      </c>
      <c r="AR430" s="314">
        <f>'To &amp; from Edu- trip % summary'!AH435</f>
        <v>0</v>
      </c>
      <c r="AS430" s="260">
        <f t="shared" si="96"/>
        <v>0</v>
      </c>
      <c r="AT430" s="259">
        <f t="shared" si="97"/>
        <v>0</v>
      </c>
      <c r="AU430" s="261"/>
      <c r="AV430" s="248"/>
      <c r="AW430" s="248"/>
      <c r="AX430" s="248"/>
      <c r="AY430" s="248"/>
    </row>
    <row r="431" spans="1:51" x14ac:dyDescent="0.2">
      <c r="A431" s="248"/>
      <c r="B431" s="248"/>
      <c r="C431" s="248"/>
      <c r="D431" s="248"/>
      <c r="E431" s="248"/>
      <c r="F431" s="248"/>
      <c r="G431" s="248"/>
      <c r="H431" s="248"/>
      <c r="I431" s="248"/>
      <c r="J431" s="248"/>
      <c r="K431" s="248"/>
      <c r="L431" s="248"/>
      <c r="M431" s="248"/>
      <c r="N431" s="248"/>
      <c r="O431" s="248"/>
      <c r="P431" s="248"/>
      <c r="Q431" s="296"/>
      <c r="R431" s="256">
        <f>'To &amp; from Edu- trip % summary'!B436</f>
        <v>0</v>
      </c>
      <c r="S431" s="313">
        <f>'To &amp; from Edu- trip % summary'!D436</f>
        <v>0</v>
      </c>
      <c r="T431" s="257">
        <f>'Non-survey input values'!$B$31</f>
        <v>175.56</v>
      </c>
      <c r="U431" s="258">
        <f t="shared" si="84"/>
        <v>0</v>
      </c>
      <c r="V431" s="259">
        <f t="shared" si="85"/>
        <v>0</v>
      </c>
      <c r="W431" s="312">
        <f>'To &amp; from Edu- trip % summary'!G436</f>
        <v>0</v>
      </c>
      <c r="X431" s="314">
        <f>'To &amp; from Edu- trip % summary'!I436</f>
        <v>0</v>
      </c>
      <c r="Y431" s="260">
        <f t="shared" si="86"/>
        <v>0</v>
      </c>
      <c r="Z431" s="259">
        <f t="shared" si="87"/>
        <v>0</v>
      </c>
      <c r="AA431" s="312">
        <f>'To &amp; from Edu- trip % summary'!L436</f>
        <v>0</v>
      </c>
      <c r="AB431" s="314">
        <f>'To &amp; from Edu- trip % summary'!N436</f>
        <v>0</v>
      </c>
      <c r="AC431" s="260">
        <f t="shared" si="88"/>
        <v>0</v>
      </c>
      <c r="AD431" s="259">
        <f t="shared" si="89"/>
        <v>0</v>
      </c>
      <c r="AE431" s="312">
        <f>'To &amp; from Edu- trip % summary'!Q436</f>
        <v>0</v>
      </c>
      <c r="AF431" s="314">
        <f>'To &amp; from Edu- trip % summary'!S436</f>
        <v>0</v>
      </c>
      <c r="AG431" s="260">
        <f t="shared" si="90"/>
        <v>0</v>
      </c>
      <c r="AH431" s="259">
        <f t="shared" si="91"/>
        <v>0</v>
      </c>
      <c r="AI431" s="312">
        <f>'To &amp; from Edu- trip % summary'!V436</f>
        <v>0</v>
      </c>
      <c r="AJ431" s="314">
        <f>'To &amp; from Edu- trip % summary'!X436</f>
        <v>0</v>
      </c>
      <c r="AK431" s="260">
        <f t="shared" si="92"/>
        <v>0</v>
      </c>
      <c r="AL431" s="259">
        <f t="shared" si="93"/>
        <v>0</v>
      </c>
      <c r="AM431" s="312">
        <f>'To &amp; from Edu- trip % summary'!AA436</f>
        <v>0</v>
      </c>
      <c r="AN431" s="314">
        <f>'To &amp; from Edu- trip % summary'!AC436</f>
        <v>0</v>
      </c>
      <c r="AO431" s="260">
        <f t="shared" si="94"/>
        <v>0</v>
      </c>
      <c r="AP431" s="259">
        <f t="shared" si="95"/>
        <v>0</v>
      </c>
      <c r="AQ431" s="312">
        <f>'To &amp; from Edu- trip % summary'!AF436</f>
        <v>0</v>
      </c>
      <c r="AR431" s="314">
        <f>'To &amp; from Edu- trip % summary'!AH436</f>
        <v>0</v>
      </c>
      <c r="AS431" s="260">
        <f t="shared" si="96"/>
        <v>0</v>
      </c>
      <c r="AT431" s="259">
        <f t="shared" si="97"/>
        <v>0</v>
      </c>
      <c r="AU431" s="261"/>
      <c r="AV431" s="248"/>
      <c r="AW431" s="248"/>
      <c r="AX431" s="248"/>
      <c r="AY431" s="248"/>
    </row>
    <row r="432" spans="1:51" x14ac:dyDescent="0.2">
      <c r="A432" s="248"/>
      <c r="B432" s="248"/>
      <c r="C432" s="248"/>
      <c r="D432" s="248"/>
      <c r="E432" s="248"/>
      <c r="F432" s="248"/>
      <c r="G432" s="248"/>
      <c r="H432" s="248"/>
      <c r="I432" s="248"/>
      <c r="J432" s="248"/>
      <c r="K432" s="248"/>
      <c r="L432" s="248"/>
      <c r="M432" s="248"/>
      <c r="N432" s="248"/>
      <c r="O432" s="248"/>
      <c r="P432" s="248"/>
      <c r="Q432" s="296"/>
      <c r="R432" s="256">
        <f>'To &amp; from Edu- trip % summary'!B437</f>
        <v>0</v>
      </c>
      <c r="S432" s="313">
        <f>'To &amp; from Edu- trip % summary'!D437</f>
        <v>0</v>
      </c>
      <c r="T432" s="257">
        <f>'Non-survey input values'!$B$31</f>
        <v>175.56</v>
      </c>
      <c r="U432" s="258">
        <f t="shared" si="84"/>
        <v>0</v>
      </c>
      <c r="V432" s="259">
        <f t="shared" si="85"/>
        <v>0</v>
      </c>
      <c r="W432" s="312">
        <f>'To &amp; from Edu- trip % summary'!G437</f>
        <v>0</v>
      </c>
      <c r="X432" s="314">
        <f>'To &amp; from Edu- trip % summary'!I437</f>
        <v>0</v>
      </c>
      <c r="Y432" s="260">
        <f t="shared" si="86"/>
        <v>0</v>
      </c>
      <c r="Z432" s="259">
        <f t="shared" si="87"/>
        <v>0</v>
      </c>
      <c r="AA432" s="312">
        <f>'To &amp; from Edu- trip % summary'!L437</f>
        <v>0</v>
      </c>
      <c r="AB432" s="314">
        <f>'To &amp; from Edu- trip % summary'!N437</f>
        <v>0</v>
      </c>
      <c r="AC432" s="260">
        <f t="shared" si="88"/>
        <v>0</v>
      </c>
      <c r="AD432" s="259">
        <f t="shared" si="89"/>
        <v>0</v>
      </c>
      <c r="AE432" s="312">
        <f>'To &amp; from Edu- trip % summary'!Q437</f>
        <v>0</v>
      </c>
      <c r="AF432" s="314">
        <f>'To &amp; from Edu- trip % summary'!S437</f>
        <v>0</v>
      </c>
      <c r="AG432" s="260">
        <f t="shared" si="90"/>
        <v>0</v>
      </c>
      <c r="AH432" s="259">
        <f t="shared" si="91"/>
        <v>0</v>
      </c>
      <c r="AI432" s="312">
        <f>'To &amp; from Edu- trip % summary'!V437</f>
        <v>0</v>
      </c>
      <c r="AJ432" s="314">
        <f>'To &amp; from Edu- trip % summary'!X437</f>
        <v>0</v>
      </c>
      <c r="AK432" s="260">
        <f t="shared" si="92"/>
        <v>0</v>
      </c>
      <c r="AL432" s="259">
        <f t="shared" si="93"/>
        <v>0</v>
      </c>
      <c r="AM432" s="312">
        <f>'To &amp; from Edu- trip % summary'!AA437</f>
        <v>0</v>
      </c>
      <c r="AN432" s="314">
        <f>'To &amp; from Edu- trip % summary'!AC437</f>
        <v>0</v>
      </c>
      <c r="AO432" s="260">
        <f t="shared" si="94"/>
        <v>0</v>
      </c>
      <c r="AP432" s="259">
        <f t="shared" si="95"/>
        <v>0</v>
      </c>
      <c r="AQ432" s="312">
        <f>'To &amp; from Edu- trip % summary'!AF437</f>
        <v>0</v>
      </c>
      <c r="AR432" s="314">
        <f>'To &amp; from Edu- trip % summary'!AH437</f>
        <v>0</v>
      </c>
      <c r="AS432" s="260">
        <f t="shared" si="96"/>
        <v>0</v>
      </c>
      <c r="AT432" s="259">
        <f t="shared" si="97"/>
        <v>0</v>
      </c>
      <c r="AU432" s="261"/>
      <c r="AV432" s="248"/>
      <c r="AW432" s="248"/>
      <c r="AX432" s="248"/>
      <c r="AY432" s="248"/>
    </row>
    <row r="433" spans="1:51" x14ac:dyDescent="0.2">
      <c r="A433" s="248"/>
      <c r="B433" s="248"/>
      <c r="C433" s="248"/>
      <c r="D433" s="248"/>
      <c r="E433" s="248"/>
      <c r="F433" s="248"/>
      <c r="G433" s="248"/>
      <c r="H433" s="248"/>
      <c r="I433" s="248"/>
      <c r="J433" s="248"/>
      <c r="K433" s="248"/>
      <c r="L433" s="248"/>
      <c r="M433" s="248"/>
      <c r="N433" s="248"/>
      <c r="O433" s="248"/>
      <c r="P433" s="248"/>
      <c r="Q433" s="296"/>
      <c r="R433" s="256">
        <f>'To &amp; from Edu- trip % summary'!B438</f>
        <v>0</v>
      </c>
      <c r="S433" s="313">
        <f>'To &amp; from Edu- trip % summary'!D438</f>
        <v>0</v>
      </c>
      <c r="T433" s="257">
        <f>'Non-survey input values'!$B$31</f>
        <v>175.56</v>
      </c>
      <c r="U433" s="258">
        <f t="shared" si="84"/>
        <v>0</v>
      </c>
      <c r="V433" s="259">
        <f t="shared" si="85"/>
        <v>0</v>
      </c>
      <c r="W433" s="312">
        <f>'To &amp; from Edu- trip % summary'!G438</f>
        <v>0</v>
      </c>
      <c r="X433" s="314">
        <f>'To &amp; from Edu- trip % summary'!I438</f>
        <v>0</v>
      </c>
      <c r="Y433" s="260">
        <f t="shared" si="86"/>
        <v>0</v>
      </c>
      <c r="Z433" s="259">
        <f t="shared" si="87"/>
        <v>0</v>
      </c>
      <c r="AA433" s="312">
        <f>'To &amp; from Edu- trip % summary'!L438</f>
        <v>0</v>
      </c>
      <c r="AB433" s="314">
        <f>'To &amp; from Edu- trip % summary'!N438</f>
        <v>0</v>
      </c>
      <c r="AC433" s="260">
        <f t="shared" si="88"/>
        <v>0</v>
      </c>
      <c r="AD433" s="259">
        <f t="shared" si="89"/>
        <v>0</v>
      </c>
      <c r="AE433" s="312">
        <f>'To &amp; from Edu- trip % summary'!Q438</f>
        <v>0</v>
      </c>
      <c r="AF433" s="314">
        <f>'To &amp; from Edu- trip % summary'!S438</f>
        <v>0</v>
      </c>
      <c r="AG433" s="260">
        <f t="shared" si="90"/>
        <v>0</v>
      </c>
      <c r="AH433" s="259">
        <f t="shared" si="91"/>
        <v>0</v>
      </c>
      <c r="AI433" s="312">
        <f>'To &amp; from Edu- trip % summary'!V438</f>
        <v>0</v>
      </c>
      <c r="AJ433" s="314">
        <f>'To &amp; from Edu- trip % summary'!X438</f>
        <v>0</v>
      </c>
      <c r="AK433" s="260">
        <f t="shared" si="92"/>
        <v>0</v>
      </c>
      <c r="AL433" s="259">
        <f t="shared" si="93"/>
        <v>0</v>
      </c>
      <c r="AM433" s="312">
        <f>'To &amp; from Edu- trip % summary'!AA438</f>
        <v>0</v>
      </c>
      <c r="AN433" s="314">
        <f>'To &amp; from Edu- trip % summary'!AC438</f>
        <v>0</v>
      </c>
      <c r="AO433" s="260">
        <f t="shared" si="94"/>
        <v>0</v>
      </c>
      <c r="AP433" s="259">
        <f t="shared" si="95"/>
        <v>0</v>
      </c>
      <c r="AQ433" s="312">
        <f>'To &amp; from Edu- trip % summary'!AF438</f>
        <v>0</v>
      </c>
      <c r="AR433" s="314">
        <f>'To &amp; from Edu- trip % summary'!AH438</f>
        <v>0</v>
      </c>
      <c r="AS433" s="260">
        <f t="shared" si="96"/>
        <v>0</v>
      </c>
      <c r="AT433" s="259">
        <f t="shared" si="97"/>
        <v>0</v>
      </c>
      <c r="AU433" s="261"/>
      <c r="AV433" s="248"/>
      <c r="AW433" s="248"/>
      <c r="AX433" s="248"/>
      <c r="AY433" s="248"/>
    </row>
    <row r="434" spans="1:51" x14ac:dyDescent="0.2">
      <c r="A434" s="248"/>
      <c r="B434" s="248"/>
      <c r="C434" s="248"/>
      <c r="D434" s="248"/>
      <c r="E434" s="248"/>
      <c r="F434" s="248"/>
      <c r="G434" s="248"/>
      <c r="H434" s="248"/>
      <c r="I434" s="248"/>
      <c r="J434" s="248"/>
      <c r="K434" s="248"/>
      <c r="L434" s="248"/>
      <c r="M434" s="248"/>
      <c r="N434" s="248"/>
      <c r="O434" s="248"/>
      <c r="P434" s="248"/>
      <c r="Q434" s="296"/>
      <c r="R434" s="256">
        <f>'To &amp; from Edu- trip % summary'!B439</f>
        <v>0</v>
      </c>
      <c r="S434" s="313">
        <f>'To &amp; from Edu- trip % summary'!D439</f>
        <v>0</v>
      </c>
      <c r="T434" s="257">
        <f>'Non-survey input values'!$B$31</f>
        <v>175.56</v>
      </c>
      <c r="U434" s="258">
        <f t="shared" si="84"/>
        <v>0</v>
      </c>
      <c r="V434" s="259">
        <f t="shared" si="85"/>
        <v>0</v>
      </c>
      <c r="W434" s="312">
        <f>'To &amp; from Edu- trip % summary'!G439</f>
        <v>0</v>
      </c>
      <c r="X434" s="314">
        <f>'To &amp; from Edu- trip % summary'!I439</f>
        <v>0</v>
      </c>
      <c r="Y434" s="260">
        <f t="shared" si="86"/>
        <v>0</v>
      </c>
      <c r="Z434" s="259">
        <f t="shared" si="87"/>
        <v>0</v>
      </c>
      <c r="AA434" s="312">
        <f>'To &amp; from Edu- trip % summary'!L439</f>
        <v>0</v>
      </c>
      <c r="AB434" s="314">
        <f>'To &amp; from Edu- trip % summary'!N439</f>
        <v>0</v>
      </c>
      <c r="AC434" s="260">
        <f t="shared" si="88"/>
        <v>0</v>
      </c>
      <c r="AD434" s="259">
        <f t="shared" si="89"/>
        <v>0</v>
      </c>
      <c r="AE434" s="312">
        <f>'To &amp; from Edu- trip % summary'!Q439</f>
        <v>0</v>
      </c>
      <c r="AF434" s="314">
        <f>'To &amp; from Edu- trip % summary'!S439</f>
        <v>0</v>
      </c>
      <c r="AG434" s="260">
        <f t="shared" si="90"/>
        <v>0</v>
      </c>
      <c r="AH434" s="259">
        <f t="shared" si="91"/>
        <v>0</v>
      </c>
      <c r="AI434" s="312">
        <f>'To &amp; from Edu- trip % summary'!V439</f>
        <v>0</v>
      </c>
      <c r="AJ434" s="314">
        <f>'To &amp; from Edu- trip % summary'!X439</f>
        <v>0</v>
      </c>
      <c r="AK434" s="260">
        <f t="shared" si="92"/>
        <v>0</v>
      </c>
      <c r="AL434" s="259">
        <f t="shared" si="93"/>
        <v>0</v>
      </c>
      <c r="AM434" s="312">
        <f>'To &amp; from Edu- trip % summary'!AA439</f>
        <v>0</v>
      </c>
      <c r="AN434" s="314">
        <f>'To &amp; from Edu- trip % summary'!AC439</f>
        <v>0</v>
      </c>
      <c r="AO434" s="260">
        <f t="shared" si="94"/>
        <v>0</v>
      </c>
      <c r="AP434" s="259">
        <f t="shared" si="95"/>
        <v>0</v>
      </c>
      <c r="AQ434" s="312">
        <f>'To &amp; from Edu- trip % summary'!AF439</f>
        <v>0</v>
      </c>
      <c r="AR434" s="314">
        <f>'To &amp; from Edu- trip % summary'!AH439</f>
        <v>0</v>
      </c>
      <c r="AS434" s="260">
        <f t="shared" si="96"/>
        <v>0</v>
      </c>
      <c r="AT434" s="259">
        <f t="shared" si="97"/>
        <v>0</v>
      </c>
      <c r="AU434" s="261"/>
      <c r="AV434" s="248"/>
      <c r="AW434" s="248"/>
      <c r="AX434" s="248"/>
      <c r="AY434" s="248"/>
    </row>
    <row r="435" spans="1:51" x14ac:dyDescent="0.2">
      <c r="A435" s="248"/>
      <c r="B435" s="248"/>
      <c r="C435" s="248"/>
      <c r="D435" s="248"/>
      <c r="E435" s="248"/>
      <c r="F435" s="248"/>
      <c r="G435" s="248"/>
      <c r="H435" s="248"/>
      <c r="I435" s="248"/>
      <c r="J435" s="248"/>
      <c r="K435" s="248"/>
      <c r="L435" s="248"/>
      <c r="M435" s="248"/>
      <c r="N435" s="248"/>
      <c r="O435" s="248"/>
      <c r="P435" s="248"/>
      <c r="Q435" s="296"/>
      <c r="R435" s="256">
        <f>'To &amp; from Edu- trip % summary'!B440</f>
        <v>0</v>
      </c>
      <c r="S435" s="313">
        <f>'To &amp; from Edu- trip % summary'!D440</f>
        <v>0</v>
      </c>
      <c r="T435" s="257">
        <f>'Non-survey input values'!$B$31</f>
        <v>175.56</v>
      </c>
      <c r="U435" s="258">
        <f t="shared" si="84"/>
        <v>0</v>
      </c>
      <c r="V435" s="259">
        <f t="shared" si="85"/>
        <v>0</v>
      </c>
      <c r="W435" s="312">
        <f>'To &amp; from Edu- trip % summary'!G440</f>
        <v>0</v>
      </c>
      <c r="X435" s="314">
        <f>'To &amp; from Edu- trip % summary'!I440</f>
        <v>0</v>
      </c>
      <c r="Y435" s="260">
        <f t="shared" si="86"/>
        <v>0</v>
      </c>
      <c r="Z435" s="259">
        <f t="shared" si="87"/>
        <v>0</v>
      </c>
      <c r="AA435" s="312">
        <f>'To &amp; from Edu- trip % summary'!L440</f>
        <v>0</v>
      </c>
      <c r="AB435" s="314">
        <f>'To &amp; from Edu- trip % summary'!N440</f>
        <v>0</v>
      </c>
      <c r="AC435" s="260">
        <f t="shared" si="88"/>
        <v>0</v>
      </c>
      <c r="AD435" s="259">
        <f t="shared" si="89"/>
        <v>0</v>
      </c>
      <c r="AE435" s="312">
        <f>'To &amp; from Edu- trip % summary'!Q440</f>
        <v>0</v>
      </c>
      <c r="AF435" s="314">
        <f>'To &amp; from Edu- trip % summary'!S440</f>
        <v>0</v>
      </c>
      <c r="AG435" s="260">
        <f t="shared" si="90"/>
        <v>0</v>
      </c>
      <c r="AH435" s="259">
        <f t="shared" si="91"/>
        <v>0</v>
      </c>
      <c r="AI435" s="312">
        <f>'To &amp; from Edu- trip % summary'!V440</f>
        <v>0</v>
      </c>
      <c r="AJ435" s="314">
        <f>'To &amp; from Edu- trip % summary'!X440</f>
        <v>0</v>
      </c>
      <c r="AK435" s="260">
        <f t="shared" si="92"/>
        <v>0</v>
      </c>
      <c r="AL435" s="259">
        <f t="shared" si="93"/>
        <v>0</v>
      </c>
      <c r="AM435" s="312">
        <f>'To &amp; from Edu- trip % summary'!AA440</f>
        <v>0</v>
      </c>
      <c r="AN435" s="314">
        <f>'To &amp; from Edu- trip % summary'!AC440</f>
        <v>0</v>
      </c>
      <c r="AO435" s="260">
        <f t="shared" si="94"/>
        <v>0</v>
      </c>
      <c r="AP435" s="259">
        <f t="shared" si="95"/>
        <v>0</v>
      </c>
      <c r="AQ435" s="312">
        <f>'To &amp; from Edu- trip % summary'!AF440</f>
        <v>0</v>
      </c>
      <c r="AR435" s="314">
        <f>'To &amp; from Edu- trip % summary'!AH440</f>
        <v>0</v>
      </c>
      <c r="AS435" s="260">
        <f t="shared" si="96"/>
        <v>0</v>
      </c>
      <c r="AT435" s="259">
        <f t="shared" si="97"/>
        <v>0</v>
      </c>
      <c r="AU435" s="261"/>
      <c r="AV435" s="248"/>
      <c r="AW435" s="248"/>
      <c r="AX435" s="248"/>
      <c r="AY435" s="248"/>
    </row>
    <row r="436" spans="1:51" x14ac:dyDescent="0.2">
      <c r="A436" s="248"/>
      <c r="B436" s="248"/>
      <c r="C436" s="248"/>
      <c r="D436" s="248"/>
      <c r="E436" s="248"/>
      <c r="F436" s="248"/>
      <c r="G436" s="248"/>
      <c r="H436" s="248"/>
      <c r="I436" s="248"/>
      <c r="J436" s="248"/>
      <c r="K436" s="248"/>
      <c r="L436" s="248"/>
      <c r="M436" s="248"/>
      <c r="N436" s="248"/>
      <c r="O436" s="248"/>
      <c r="P436" s="248"/>
      <c r="Q436" s="296"/>
      <c r="R436" s="256">
        <f>'To &amp; from Edu- trip % summary'!B441</f>
        <v>0</v>
      </c>
      <c r="S436" s="313">
        <f>'To &amp; from Edu- trip % summary'!D441</f>
        <v>0</v>
      </c>
      <c r="T436" s="257">
        <f>'Non-survey input values'!$B$31</f>
        <v>175.56</v>
      </c>
      <c r="U436" s="258">
        <f t="shared" si="84"/>
        <v>0</v>
      </c>
      <c r="V436" s="259">
        <f t="shared" si="85"/>
        <v>0</v>
      </c>
      <c r="W436" s="312">
        <f>'To &amp; from Edu- trip % summary'!G441</f>
        <v>0</v>
      </c>
      <c r="X436" s="314">
        <f>'To &amp; from Edu- trip % summary'!I441</f>
        <v>0</v>
      </c>
      <c r="Y436" s="260">
        <f t="shared" si="86"/>
        <v>0</v>
      </c>
      <c r="Z436" s="259">
        <f t="shared" si="87"/>
        <v>0</v>
      </c>
      <c r="AA436" s="312">
        <f>'To &amp; from Edu- trip % summary'!L441</f>
        <v>0</v>
      </c>
      <c r="AB436" s="314">
        <f>'To &amp; from Edu- trip % summary'!N441</f>
        <v>0</v>
      </c>
      <c r="AC436" s="260">
        <f t="shared" si="88"/>
        <v>0</v>
      </c>
      <c r="AD436" s="259">
        <f t="shared" si="89"/>
        <v>0</v>
      </c>
      <c r="AE436" s="312">
        <f>'To &amp; from Edu- trip % summary'!Q441</f>
        <v>0</v>
      </c>
      <c r="AF436" s="314">
        <f>'To &amp; from Edu- trip % summary'!S441</f>
        <v>0</v>
      </c>
      <c r="AG436" s="260">
        <f t="shared" si="90"/>
        <v>0</v>
      </c>
      <c r="AH436" s="259">
        <f t="shared" si="91"/>
        <v>0</v>
      </c>
      <c r="AI436" s="312">
        <f>'To &amp; from Edu- trip % summary'!V441</f>
        <v>0</v>
      </c>
      <c r="AJ436" s="314">
        <f>'To &amp; from Edu- trip % summary'!X441</f>
        <v>0</v>
      </c>
      <c r="AK436" s="260">
        <f t="shared" si="92"/>
        <v>0</v>
      </c>
      <c r="AL436" s="259">
        <f t="shared" si="93"/>
        <v>0</v>
      </c>
      <c r="AM436" s="312">
        <f>'To &amp; from Edu- trip % summary'!AA441</f>
        <v>0</v>
      </c>
      <c r="AN436" s="314">
        <f>'To &amp; from Edu- trip % summary'!AC441</f>
        <v>0</v>
      </c>
      <c r="AO436" s="260">
        <f t="shared" si="94"/>
        <v>0</v>
      </c>
      <c r="AP436" s="259">
        <f t="shared" si="95"/>
        <v>0</v>
      </c>
      <c r="AQ436" s="312">
        <f>'To &amp; from Edu- trip % summary'!AF441</f>
        <v>0</v>
      </c>
      <c r="AR436" s="314">
        <f>'To &amp; from Edu- trip % summary'!AH441</f>
        <v>0</v>
      </c>
      <c r="AS436" s="260">
        <f t="shared" si="96"/>
        <v>0</v>
      </c>
      <c r="AT436" s="259">
        <f t="shared" si="97"/>
        <v>0</v>
      </c>
      <c r="AU436" s="261"/>
      <c r="AV436" s="248"/>
      <c r="AW436" s="248"/>
      <c r="AX436" s="248"/>
      <c r="AY436" s="248"/>
    </row>
    <row r="437" spans="1:51" x14ac:dyDescent="0.2">
      <c r="A437" s="248"/>
      <c r="B437" s="248"/>
      <c r="C437" s="248"/>
      <c r="D437" s="248"/>
      <c r="E437" s="248"/>
      <c r="F437" s="248"/>
      <c r="G437" s="248"/>
      <c r="H437" s="248"/>
      <c r="I437" s="248"/>
      <c r="J437" s="248"/>
      <c r="K437" s="248"/>
      <c r="L437" s="248"/>
      <c r="M437" s="248"/>
      <c r="N437" s="248"/>
      <c r="O437" s="248"/>
      <c r="P437" s="248"/>
      <c r="Q437" s="296"/>
      <c r="R437" s="256">
        <f>'To &amp; from Edu- trip % summary'!B442</f>
        <v>0</v>
      </c>
      <c r="S437" s="313">
        <f>'To &amp; from Edu- trip % summary'!D442</f>
        <v>0</v>
      </c>
      <c r="T437" s="257">
        <f>'Non-survey input values'!$B$31</f>
        <v>175.56</v>
      </c>
      <c r="U437" s="258">
        <f t="shared" si="84"/>
        <v>0</v>
      </c>
      <c r="V437" s="259">
        <f t="shared" si="85"/>
        <v>0</v>
      </c>
      <c r="W437" s="312">
        <f>'To &amp; from Edu- trip % summary'!G442</f>
        <v>0</v>
      </c>
      <c r="X437" s="314">
        <f>'To &amp; from Edu- trip % summary'!I442</f>
        <v>0</v>
      </c>
      <c r="Y437" s="260">
        <f t="shared" si="86"/>
        <v>0</v>
      </c>
      <c r="Z437" s="259">
        <f t="shared" si="87"/>
        <v>0</v>
      </c>
      <c r="AA437" s="312">
        <f>'To &amp; from Edu- trip % summary'!L442</f>
        <v>0</v>
      </c>
      <c r="AB437" s="314">
        <f>'To &amp; from Edu- trip % summary'!N442</f>
        <v>0</v>
      </c>
      <c r="AC437" s="260">
        <f t="shared" si="88"/>
        <v>0</v>
      </c>
      <c r="AD437" s="259">
        <f t="shared" si="89"/>
        <v>0</v>
      </c>
      <c r="AE437" s="312">
        <f>'To &amp; from Edu- trip % summary'!Q442</f>
        <v>0</v>
      </c>
      <c r="AF437" s="314">
        <f>'To &amp; from Edu- trip % summary'!S442</f>
        <v>0</v>
      </c>
      <c r="AG437" s="260">
        <f t="shared" si="90"/>
        <v>0</v>
      </c>
      <c r="AH437" s="259">
        <f t="shared" si="91"/>
        <v>0</v>
      </c>
      <c r="AI437" s="312">
        <f>'To &amp; from Edu- trip % summary'!V442</f>
        <v>0</v>
      </c>
      <c r="AJ437" s="314">
        <f>'To &amp; from Edu- trip % summary'!X442</f>
        <v>0</v>
      </c>
      <c r="AK437" s="260">
        <f t="shared" si="92"/>
        <v>0</v>
      </c>
      <c r="AL437" s="259">
        <f t="shared" si="93"/>
        <v>0</v>
      </c>
      <c r="AM437" s="312">
        <f>'To &amp; from Edu- trip % summary'!AA442</f>
        <v>0</v>
      </c>
      <c r="AN437" s="314">
        <f>'To &amp; from Edu- trip % summary'!AC442</f>
        <v>0</v>
      </c>
      <c r="AO437" s="260">
        <f t="shared" si="94"/>
        <v>0</v>
      </c>
      <c r="AP437" s="259">
        <f t="shared" si="95"/>
        <v>0</v>
      </c>
      <c r="AQ437" s="312">
        <f>'To &amp; from Edu- trip % summary'!AF442</f>
        <v>0</v>
      </c>
      <c r="AR437" s="314">
        <f>'To &amp; from Edu- trip % summary'!AH442</f>
        <v>0</v>
      </c>
      <c r="AS437" s="260">
        <f t="shared" si="96"/>
        <v>0</v>
      </c>
      <c r="AT437" s="259">
        <f t="shared" si="97"/>
        <v>0</v>
      </c>
      <c r="AU437" s="261"/>
      <c r="AV437" s="248"/>
      <c r="AW437" s="248"/>
      <c r="AX437" s="248"/>
      <c r="AY437" s="248"/>
    </row>
    <row r="438" spans="1:51" x14ac:dyDescent="0.2">
      <c r="A438" s="248"/>
      <c r="B438" s="248"/>
      <c r="C438" s="248"/>
      <c r="D438" s="248"/>
      <c r="E438" s="248"/>
      <c r="F438" s="248"/>
      <c r="G438" s="248"/>
      <c r="H438" s="248"/>
      <c r="I438" s="248"/>
      <c r="J438" s="248"/>
      <c r="K438" s="248"/>
      <c r="L438" s="248"/>
      <c r="M438" s="248"/>
      <c r="N438" s="248"/>
      <c r="O438" s="248"/>
      <c r="P438" s="248"/>
      <c r="Q438" s="296"/>
      <c r="R438" s="256">
        <f>'To &amp; from Edu- trip % summary'!B443</f>
        <v>0</v>
      </c>
      <c r="S438" s="313">
        <f>'To &amp; from Edu- trip % summary'!D443</f>
        <v>0</v>
      </c>
      <c r="T438" s="257">
        <f>'Non-survey input values'!$B$31</f>
        <v>175.56</v>
      </c>
      <c r="U438" s="258">
        <f t="shared" si="84"/>
        <v>0</v>
      </c>
      <c r="V438" s="259">
        <f t="shared" si="85"/>
        <v>0</v>
      </c>
      <c r="W438" s="312">
        <f>'To &amp; from Edu- trip % summary'!G443</f>
        <v>0</v>
      </c>
      <c r="X438" s="314">
        <f>'To &amp; from Edu- trip % summary'!I443</f>
        <v>0</v>
      </c>
      <c r="Y438" s="260">
        <f t="shared" si="86"/>
        <v>0</v>
      </c>
      <c r="Z438" s="259">
        <f t="shared" si="87"/>
        <v>0</v>
      </c>
      <c r="AA438" s="312">
        <f>'To &amp; from Edu- trip % summary'!L443</f>
        <v>0</v>
      </c>
      <c r="AB438" s="314">
        <f>'To &amp; from Edu- trip % summary'!N443</f>
        <v>0</v>
      </c>
      <c r="AC438" s="260">
        <f t="shared" si="88"/>
        <v>0</v>
      </c>
      <c r="AD438" s="259">
        <f t="shared" si="89"/>
        <v>0</v>
      </c>
      <c r="AE438" s="312">
        <f>'To &amp; from Edu- trip % summary'!Q443</f>
        <v>0</v>
      </c>
      <c r="AF438" s="314">
        <f>'To &amp; from Edu- trip % summary'!S443</f>
        <v>0</v>
      </c>
      <c r="AG438" s="260">
        <f t="shared" si="90"/>
        <v>0</v>
      </c>
      <c r="AH438" s="259">
        <f t="shared" si="91"/>
        <v>0</v>
      </c>
      <c r="AI438" s="312">
        <f>'To &amp; from Edu- trip % summary'!V443</f>
        <v>0</v>
      </c>
      <c r="AJ438" s="314">
        <f>'To &amp; from Edu- trip % summary'!X443</f>
        <v>0</v>
      </c>
      <c r="AK438" s="260">
        <f t="shared" si="92"/>
        <v>0</v>
      </c>
      <c r="AL438" s="259">
        <f t="shared" si="93"/>
        <v>0</v>
      </c>
      <c r="AM438" s="312">
        <f>'To &amp; from Edu- trip % summary'!AA443</f>
        <v>0</v>
      </c>
      <c r="AN438" s="314">
        <f>'To &amp; from Edu- trip % summary'!AC443</f>
        <v>0</v>
      </c>
      <c r="AO438" s="260">
        <f t="shared" si="94"/>
        <v>0</v>
      </c>
      <c r="AP438" s="259">
        <f t="shared" si="95"/>
        <v>0</v>
      </c>
      <c r="AQ438" s="312">
        <f>'To &amp; from Edu- trip % summary'!AF443</f>
        <v>0</v>
      </c>
      <c r="AR438" s="314">
        <f>'To &amp; from Edu- trip % summary'!AH443</f>
        <v>0</v>
      </c>
      <c r="AS438" s="260">
        <f t="shared" si="96"/>
        <v>0</v>
      </c>
      <c r="AT438" s="259">
        <f t="shared" si="97"/>
        <v>0</v>
      </c>
      <c r="AU438" s="261"/>
      <c r="AV438" s="248"/>
      <c r="AW438" s="248"/>
      <c r="AX438" s="248"/>
      <c r="AY438" s="248"/>
    </row>
    <row r="439" spans="1:51" x14ac:dyDescent="0.2">
      <c r="A439" s="248"/>
      <c r="B439" s="248"/>
      <c r="C439" s="248"/>
      <c r="D439" s="248"/>
      <c r="E439" s="248"/>
      <c r="F439" s="248"/>
      <c r="G439" s="248"/>
      <c r="H439" s="248"/>
      <c r="I439" s="248"/>
      <c r="J439" s="248"/>
      <c r="K439" s="248"/>
      <c r="L439" s="248"/>
      <c r="M439" s="248"/>
      <c r="N439" s="248"/>
      <c r="O439" s="248"/>
      <c r="P439" s="248"/>
      <c r="Q439" s="296"/>
      <c r="R439" s="256">
        <f>'To &amp; from Edu- trip % summary'!B444</f>
        <v>0</v>
      </c>
      <c r="S439" s="313">
        <f>'To &amp; from Edu- trip % summary'!D444</f>
        <v>0</v>
      </c>
      <c r="T439" s="257">
        <f>'Non-survey input values'!$B$31</f>
        <v>175.56</v>
      </c>
      <c r="U439" s="258">
        <f t="shared" si="84"/>
        <v>0</v>
      </c>
      <c r="V439" s="259">
        <f t="shared" si="85"/>
        <v>0</v>
      </c>
      <c r="W439" s="312">
        <f>'To &amp; from Edu- trip % summary'!G444</f>
        <v>0</v>
      </c>
      <c r="X439" s="314">
        <f>'To &amp; from Edu- trip % summary'!I444</f>
        <v>0</v>
      </c>
      <c r="Y439" s="260">
        <f t="shared" si="86"/>
        <v>0</v>
      </c>
      <c r="Z439" s="259">
        <f t="shared" si="87"/>
        <v>0</v>
      </c>
      <c r="AA439" s="312">
        <f>'To &amp; from Edu- trip % summary'!L444</f>
        <v>0</v>
      </c>
      <c r="AB439" s="314">
        <f>'To &amp; from Edu- trip % summary'!N444</f>
        <v>0</v>
      </c>
      <c r="AC439" s="260">
        <f t="shared" si="88"/>
        <v>0</v>
      </c>
      <c r="AD439" s="259">
        <f t="shared" si="89"/>
        <v>0</v>
      </c>
      <c r="AE439" s="312">
        <f>'To &amp; from Edu- trip % summary'!Q444</f>
        <v>0</v>
      </c>
      <c r="AF439" s="314">
        <f>'To &amp; from Edu- trip % summary'!S444</f>
        <v>0</v>
      </c>
      <c r="AG439" s="260">
        <f t="shared" si="90"/>
        <v>0</v>
      </c>
      <c r="AH439" s="259">
        <f t="shared" si="91"/>
        <v>0</v>
      </c>
      <c r="AI439" s="312">
        <f>'To &amp; from Edu- trip % summary'!V444</f>
        <v>0</v>
      </c>
      <c r="AJ439" s="314">
        <f>'To &amp; from Edu- trip % summary'!X444</f>
        <v>0</v>
      </c>
      <c r="AK439" s="260">
        <f t="shared" si="92"/>
        <v>0</v>
      </c>
      <c r="AL439" s="259">
        <f t="shared" si="93"/>
        <v>0</v>
      </c>
      <c r="AM439" s="312">
        <f>'To &amp; from Edu- trip % summary'!AA444</f>
        <v>0</v>
      </c>
      <c r="AN439" s="314">
        <f>'To &amp; from Edu- trip % summary'!AC444</f>
        <v>0</v>
      </c>
      <c r="AO439" s="260">
        <f t="shared" si="94"/>
        <v>0</v>
      </c>
      <c r="AP439" s="259">
        <f t="shared" si="95"/>
        <v>0</v>
      </c>
      <c r="AQ439" s="312">
        <f>'To &amp; from Edu- trip % summary'!AF444</f>
        <v>0</v>
      </c>
      <c r="AR439" s="314">
        <f>'To &amp; from Edu- trip % summary'!AH444</f>
        <v>0</v>
      </c>
      <c r="AS439" s="260">
        <f t="shared" si="96"/>
        <v>0</v>
      </c>
      <c r="AT439" s="259">
        <f t="shared" si="97"/>
        <v>0</v>
      </c>
      <c r="AU439" s="261"/>
      <c r="AV439" s="248"/>
      <c r="AW439" s="248"/>
      <c r="AX439" s="248"/>
      <c r="AY439" s="248"/>
    </row>
    <row r="440" spans="1:51" x14ac:dyDescent="0.2">
      <c r="A440" s="248"/>
      <c r="B440" s="248"/>
      <c r="C440" s="248"/>
      <c r="D440" s="248"/>
      <c r="E440" s="248"/>
      <c r="F440" s="248"/>
      <c r="G440" s="248"/>
      <c r="H440" s="248"/>
      <c r="I440" s="248"/>
      <c r="J440" s="248"/>
      <c r="K440" s="248"/>
      <c r="L440" s="248"/>
      <c r="M440" s="248"/>
      <c r="N440" s="248"/>
      <c r="O440" s="248"/>
      <c r="P440" s="248"/>
      <c r="Q440" s="296"/>
      <c r="R440" s="256">
        <f>'To &amp; from Edu- trip % summary'!B445</f>
        <v>0</v>
      </c>
      <c r="S440" s="313">
        <f>'To &amp; from Edu- trip % summary'!D445</f>
        <v>0</v>
      </c>
      <c r="T440" s="257">
        <f>'Non-survey input values'!$B$31</f>
        <v>175.56</v>
      </c>
      <c r="U440" s="258">
        <f t="shared" si="84"/>
        <v>0</v>
      </c>
      <c r="V440" s="259">
        <f t="shared" si="85"/>
        <v>0</v>
      </c>
      <c r="W440" s="312">
        <f>'To &amp; from Edu- trip % summary'!G445</f>
        <v>0</v>
      </c>
      <c r="X440" s="314">
        <f>'To &amp; from Edu- trip % summary'!I445</f>
        <v>0</v>
      </c>
      <c r="Y440" s="260">
        <f t="shared" si="86"/>
        <v>0</v>
      </c>
      <c r="Z440" s="259">
        <f t="shared" si="87"/>
        <v>0</v>
      </c>
      <c r="AA440" s="312">
        <f>'To &amp; from Edu- trip % summary'!L445</f>
        <v>0</v>
      </c>
      <c r="AB440" s="314">
        <f>'To &amp; from Edu- trip % summary'!N445</f>
        <v>0</v>
      </c>
      <c r="AC440" s="260">
        <f t="shared" si="88"/>
        <v>0</v>
      </c>
      <c r="AD440" s="259">
        <f t="shared" si="89"/>
        <v>0</v>
      </c>
      <c r="AE440" s="312">
        <f>'To &amp; from Edu- trip % summary'!Q445</f>
        <v>0</v>
      </c>
      <c r="AF440" s="314">
        <f>'To &amp; from Edu- trip % summary'!S445</f>
        <v>0</v>
      </c>
      <c r="AG440" s="260">
        <f t="shared" si="90"/>
        <v>0</v>
      </c>
      <c r="AH440" s="259">
        <f t="shared" si="91"/>
        <v>0</v>
      </c>
      <c r="AI440" s="312">
        <f>'To &amp; from Edu- trip % summary'!V445</f>
        <v>0</v>
      </c>
      <c r="AJ440" s="314">
        <f>'To &amp; from Edu- trip % summary'!X445</f>
        <v>0</v>
      </c>
      <c r="AK440" s="260">
        <f t="shared" si="92"/>
        <v>0</v>
      </c>
      <c r="AL440" s="259">
        <f t="shared" si="93"/>
        <v>0</v>
      </c>
      <c r="AM440" s="312">
        <f>'To &amp; from Edu- trip % summary'!AA445</f>
        <v>0</v>
      </c>
      <c r="AN440" s="314">
        <f>'To &amp; from Edu- trip % summary'!AC445</f>
        <v>0</v>
      </c>
      <c r="AO440" s="260">
        <f t="shared" si="94"/>
        <v>0</v>
      </c>
      <c r="AP440" s="259">
        <f t="shared" si="95"/>
        <v>0</v>
      </c>
      <c r="AQ440" s="312">
        <f>'To &amp; from Edu- trip % summary'!AF445</f>
        <v>0</v>
      </c>
      <c r="AR440" s="314">
        <f>'To &amp; from Edu- trip % summary'!AH445</f>
        <v>0</v>
      </c>
      <c r="AS440" s="260">
        <f t="shared" si="96"/>
        <v>0</v>
      </c>
      <c r="AT440" s="259">
        <f t="shared" si="97"/>
        <v>0</v>
      </c>
      <c r="AU440" s="261"/>
      <c r="AV440" s="248"/>
      <c r="AW440" s="248"/>
      <c r="AX440" s="248"/>
      <c r="AY440" s="248"/>
    </row>
    <row r="441" spans="1:51" x14ac:dyDescent="0.2">
      <c r="A441" s="248"/>
      <c r="B441" s="248"/>
      <c r="C441" s="248"/>
      <c r="D441" s="248"/>
      <c r="E441" s="248"/>
      <c r="F441" s="248"/>
      <c r="G441" s="248"/>
      <c r="H441" s="248"/>
      <c r="I441" s="248"/>
      <c r="J441" s="248"/>
      <c r="K441" s="248"/>
      <c r="L441" s="248"/>
      <c r="M441" s="248"/>
      <c r="N441" s="248"/>
      <c r="O441" s="248"/>
      <c r="P441" s="248"/>
      <c r="Q441" s="296"/>
      <c r="R441" s="256">
        <f>'To &amp; from Edu- trip % summary'!B446</f>
        <v>0</v>
      </c>
      <c r="S441" s="313">
        <f>'To &amp; from Edu- trip % summary'!D446</f>
        <v>0</v>
      </c>
      <c r="T441" s="257">
        <f>'Non-survey input values'!$B$31</f>
        <v>175.56</v>
      </c>
      <c r="U441" s="258">
        <f t="shared" si="84"/>
        <v>0</v>
      </c>
      <c r="V441" s="259">
        <f t="shared" si="85"/>
        <v>0</v>
      </c>
      <c r="W441" s="312">
        <f>'To &amp; from Edu- trip % summary'!G446</f>
        <v>0</v>
      </c>
      <c r="X441" s="314">
        <f>'To &amp; from Edu- trip % summary'!I446</f>
        <v>0</v>
      </c>
      <c r="Y441" s="260">
        <f t="shared" si="86"/>
        <v>0</v>
      </c>
      <c r="Z441" s="259">
        <f t="shared" si="87"/>
        <v>0</v>
      </c>
      <c r="AA441" s="312">
        <f>'To &amp; from Edu- trip % summary'!L446</f>
        <v>0</v>
      </c>
      <c r="AB441" s="314">
        <f>'To &amp; from Edu- trip % summary'!N446</f>
        <v>0</v>
      </c>
      <c r="AC441" s="260">
        <f t="shared" si="88"/>
        <v>0</v>
      </c>
      <c r="AD441" s="259">
        <f t="shared" si="89"/>
        <v>0</v>
      </c>
      <c r="AE441" s="312">
        <f>'To &amp; from Edu- trip % summary'!Q446</f>
        <v>0</v>
      </c>
      <c r="AF441" s="314">
        <f>'To &amp; from Edu- trip % summary'!S446</f>
        <v>0</v>
      </c>
      <c r="AG441" s="260">
        <f t="shared" si="90"/>
        <v>0</v>
      </c>
      <c r="AH441" s="259">
        <f t="shared" si="91"/>
        <v>0</v>
      </c>
      <c r="AI441" s="312">
        <f>'To &amp; from Edu- trip % summary'!V446</f>
        <v>0</v>
      </c>
      <c r="AJ441" s="314">
        <f>'To &amp; from Edu- trip % summary'!X446</f>
        <v>0</v>
      </c>
      <c r="AK441" s="260">
        <f t="shared" si="92"/>
        <v>0</v>
      </c>
      <c r="AL441" s="259">
        <f t="shared" si="93"/>
        <v>0</v>
      </c>
      <c r="AM441" s="312">
        <f>'To &amp; from Edu- trip % summary'!AA446</f>
        <v>0</v>
      </c>
      <c r="AN441" s="314">
        <f>'To &amp; from Edu- trip % summary'!AC446</f>
        <v>0</v>
      </c>
      <c r="AO441" s="260">
        <f t="shared" si="94"/>
        <v>0</v>
      </c>
      <c r="AP441" s="259">
        <f t="shared" si="95"/>
        <v>0</v>
      </c>
      <c r="AQ441" s="312">
        <f>'To &amp; from Edu- trip % summary'!AF446</f>
        <v>0</v>
      </c>
      <c r="AR441" s="314">
        <f>'To &amp; from Edu- trip % summary'!AH446</f>
        <v>0</v>
      </c>
      <c r="AS441" s="260">
        <f t="shared" si="96"/>
        <v>0</v>
      </c>
      <c r="AT441" s="259">
        <f t="shared" si="97"/>
        <v>0</v>
      </c>
      <c r="AU441" s="261"/>
      <c r="AV441" s="248"/>
      <c r="AW441" s="248"/>
      <c r="AX441" s="248"/>
      <c r="AY441" s="248"/>
    </row>
    <row r="442" spans="1:51" x14ac:dyDescent="0.2">
      <c r="A442" s="248"/>
      <c r="B442" s="248"/>
      <c r="C442" s="248"/>
      <c r="D442" s="248"/>
      <c r="E442" s="248"/>
      <c r="F442" s="248"/>
      <c r="G442" s="248"/>
      <c r="H442" s="248"/>
      <c r="I442" s="248"/>
      <c r="J442" s="248"/>
      <c r="K442" s="248"/>
      <c r="L442" s="248"/>
      <c r="M442" s="248"/>
      <c r="N442" s="248"/>
      <c r="O442" s="248"/>
      <c r="P442" s="248"/>
      <c r="Q442" s="296"/>
      <c r="R442" s="256">
        <f>'To &amp; from Edu- trip % summary'!B447</f>
        <v>0</v>
      </c>
      <c r="S442" s="313">
        <f>'To &amp; from Edu- trip % summary'!D447</f>
        <v>0</v>
      </c>
      <c r="T442" s="257">
        <f>'Non-survey input values'!$B$31</f>
        <v>175.56</v>
      </c>
      <c r="U442" s="258">
        <f t="shared" si="84"/>
        <v>0</v>
      </c>
      <c r="V442" s="259">
        <f t="shared" si="85"/>
        <v>0</v>
      </c>
      <c r="W442" s="312">
        <f>'To &amp; from Edu- trip % summary'!G447</f>
        <v>0</v>
      </c>
      <c r="X442" s="314">
        <f>'To &amp; from Edu- trip % summary'!I447</f>
        <v>0</v>
      </c>
      <c r="Y442" s="260">
        <f t="shared" si="86"/>
        <v>0</v>
      </c>
      <c r="Z442" s="259">
        <f t="shared" si="87"/>
        <v>0</v>
      </c>
      <c r="AA442" s="312">
        <f>'To &amp; from Edu- trip % summary'!L447</f>
        <v>0</v>
      </c>
      <c r="AB442" s="314">
        <f>'To &amp; from Edu- trip % summary'!N447</f>
        <v>0</v>
      </c>
      <c r="AC442" s="260">
        <f t="shared" si="88"/>
        <v>0</v>
      </c>
      <c r="AD442" s="259">
        <f t="shared" si="89"/>
        <v>0</v>
      </c>
      <c r="AE442" s="312">
        <f>'To &amp; from Edu- trip % summary'!Q447</f>
        <v>0</v>
      </c>
      <c r="AF442" s="314">
        <f>'To &amp; from Edu- trip % summary'!S447</f>
        <v>0</v>
      </c>
      <c r="AG442" s="260">
        <f t="shared" si="90"/>
        <v>0</v>
      </c>
      <c r="AH442" s="259">
        <f t="shared" si="91"/>
        <v>0</v>
      </c>
      <c r="AI442" s="312">
        <f>'To &amp; from Edu- trip % summary'!V447</f>
        <v>0</v>
      </c>
      <c r="AJ442" s="314">
        <f>'To &amp; from Edu- trip % summary'!X447</f>
        <v>0</v>
      </c>
      <c r="AK442" s="260">
        <f t="shared" si="92"/>
        <v>0</v>
      </c>
      <c r="AL442" s="259">
        <f t="shared" si="93"/>
        <v>0</v>
      </c>
      <c r="AM442" s="312">
        <f>'To &amp; from Edu- trip % summary'!AA447</f>
        <v>0</v>
      </c>
      <c r="AN442" s="314">
        <f>'To &amp; from Edu- trip % summary'!AC447</f>
        <v>0</v>
      </c>
      <c r="AO442" s="260">
        <f t="shared" si="94"/>
        <v>0</v>
      </c>
      <c r="AP442" s="259">
        <f t="shared" si="95"/>
        <v>0</v>
      </c>
      <c r="AQ442" s="312">
        <f>'To &amp; from Edu- trip % summary'!AF447</f>
        <v>0</v>
      </c>
      <c r="AR442" s="314">
        <f>'To &amp; from Edu- trip % summary'!AH447</f>
        <v>0</v>
      </c>
      <c r="AS442" s="260">
        <f t="shared" si="96"/>
        <v>0</v>
      </c>
      <c r="AT442" s="259">
        <f t="shared" si="97"/>
        <v>0</v>
      </c>
      <c r="AU442" s="261"/>
      <c r="AV442" s="248"/>
      <c r="AW442" s="248"/>
      <c r="AX442" s="248"/>
      <c r="AY442" s="248"/>
    </row>
    <row r="443" spans="1:51" x14ac:dyDescent="0.2">
      <c r="A443" s="248"/>
      <c r="B443" s="248"/>
      <c r="C443" s="248"/>
      <c r="D443" s="248"/>
      <c r="E443" s="248"/>
      <c r="F443" s="248"/>
      <c r="G443" s="248"/>
      <c r="H443" s="248"/>
      <c r="I443" s="248"/>
      <c r="J443" s="248"/>
      <c r="K443" s="248"/>
      <c r="L443" s="248"/>
      <c r="M443" s="248"/>
      <c r="N443" s="248"/>
      <c r="O443" s="248"/>
      <c r="P443" s="248"/>
      <c r="Q443" s="296"/>
      <c r="R443" s="256">
        <f>'To &amp; from Edu- trip % summary'!B448</f>
        <v>0</v>
      </c>
      <c r="S443" s="313">
        <f>'To &amp; from Edu- trip % summary'!D448</f>
        <v>0</v>
      </c>
      <c r="T443" s="257">
        <f>'Non-survey input values'!$B$31</f>
        <v>175.56</v>
      </c>
      <c r="U443" s="258">
        <f t="shared" si="84"/>
        <v>0</v>
      </c>
      <c r="V443" s="259">
        <f t="shared" si="85"/>
        <v>0</v>
      </c>
      <c r="W443" s="312">
        <f>'To &amp; from Edu- trip % summary'!G448</f>
        <v>0</v>
      </c>
      <c r="X443" s="314">
        <f>'To &amp; from Edu- trip % summary'!I448</f>
        <v>0</v>
      </c>
      <c r="Y443" s="260">
        <f t="shared" si="86"/>
        <v>0</v>
      </c>
      <c r="Z443" s="259">
        <f t="shared" si="87"/>
        <v>0</v>
      </c>
      <c r="AA443" s="312">
        <f>'To &amp; from Edu- trip % summary'!L448</f>
        <v>0</v>
      </c>
      <c r="AB443" s="314">
        <f>'To &amp; from Edu- trip % summary'!N448</f>
        <v>0</v>
      </c>
      <c r="AC443" s="260">
        <f t="shared" si="88"/>
        <v>0</v>
      </c>
      <c r="AD443" s="259">
        <f t="shared" si="89"/>
        <v>0</v>
      </c>
      <c r="AE443" s="312">
        <f>'To &amp; from Edu- trip % summary'!Q448</f>
        <v>0</v>
      </c>
      <c r="AF443" s="314">
        <f>'To &amp; from Edu- trip % summary'!S448</f>
        <v>0</v>
      </c>
      <c r="AG443" s="260">
        <f t="shared" si="90"/>
        <v>0</v>
      </c>
      <c r="AH443" s="259">
        <f t="shared" si="91"/>
        <v>0</v>
      </c>
      <c r="AI443" s="312">
        <f>'To &amp; from Edu- trip % summary'!V448</f>
        <v>0</v>
      </c>
      <c r="AJ443" s="314">
        <f>'To &amp; from Edu- trip % summary'!X448</f>
        <v>0</v>
      </c>
      <c r="AK443" s="260">
        <f t="shared" si="92"/>
        <v>0</v>
      </c>
      <c r="AL443" s="259">
        <f t="shared" si="93"/>
        <v>0</v>
      </c>
      <c r="AM443" s="312">
        <f>'To &amp; from Edu- trip % summary'!AA448</f>
        <v>0</v>
      </c>
      <c r="AN443" s="314">
        <f>'To &amp; from Edu- trip % summary'!AC448</f>
        <v>0</v>
      </c>
      <c r="AO443" s="260">
        <f t="shared" si="94"/>
        <v>0</v>
      </c>
      <c r="AP443" s="259">
        <f t="shared" si="95"/>
        <v>0</v>
      </c>
      <c r="AQ443" s="312">
        <f>'To &amp; from Edu- trip % summary'!AF448</f>
        <v>0</v>
      </c>
      <c r="AR443" s="314">
        <f>'To &amp; from Edu- trip % summary'!AH448</f>
        <v>0</v>
      </c>
      <c r="AS443" s="260">
        <f t="shared" si="96"/>
        <v>0</v>
      </c>
      <c r="AT443" s="259">
        <f t="shared" si="97"/>
        <v>0</v>
      </c>
      <c r="AU443" s="261"/>
      <c r="AV443" s="248"/>
      <c r="AW443" s="248"/>
      <c r="AX443" s="248"/>
      <c r="AY443" s="248"/>
    </row>
    <row r="444" spans="1:51" x14ac:dyDescent="0.2">
      <c r="A444" s="248"/>
      <c r="B444" s="248"/>
      <c r="C444" s="248"/>
      <c r="D444" s="248"/>
      <c r="E444" s="248"/>
      <c r="F444" s="248"/>
      <c r="G444" s="248"/>
      <c r="H444" s="248"/>
      <c r="I444" s="248"/>
      <c r="J444" s="248"/>
      <c r="K444" s="248"/>
      <c r="L444" s="248"/>
      <c r="M444" s="248"/>
      <c r="N444" s="248"/>
      <c r="O444" s="248"/>
      <c r="P444" s="248"/>
      <c r="Q444" s="296"/>
      <c r="R444" s="256">
        <f>'To &amp; from Edu- trip % summary'!B449</f>
        <v>0</v>
      </c>
      <c r="S444" s="313">
        <f>'To &amp; from Edu- trip % summary'!D449</f>
        <v>0</v>
      </c>
      <c r="T444" s="257">
        <f>'Non-survey input values'!$B$31</f>
        <v>175.56</v>
      </c>
      <c r="U444" s="258">
        <f t="shared" si="84"/>
        <v>0</v>
      </c>
      <c r="V444" s="259">
        <f t="shared" si="85"/>
        <v>0</v>
      </c>
      <c r="W444" s="312">
        <f>'To &amp; from Edu- trip % summary'!G449</f>
        <v>0</v>
      </c>
      <c r="X444" s="314">
        <f>'To &amp; from Edu- trip % summary'!I449</f>
        <v>0</v>
      </c>
      <c r="Y444" s="260">
        <f t="shared" si="86"/>
        <v>0</v>
      </c>
      <c r="Z444" s="259">
        <f t="shared" si="87"/>
        <v>0</v>
      </c>
      <c r="AA444" s="312">
        <f>'To &amp; from Edu- trip % summary'!L449</f>
        <v>0</v>
      </c>
      <c r="AB444" s="314">
        <f>'To &amp; from Edu- trip % summary'!N449</f>
        <v>0</v>
      </c>
      <c r="AC444" s="260">
        <f t="shared" si="88"/>
        <v>0</v>
      </c>
      <c r="AD444" s="259">
        <f t="shared" si="89"/>
        <v>0</v>
      </c>
      <c r="AE444" s="312">
        <f>'To &amp; from Edu- trip % summary'!Q449</f>
        <v>0</v>
      </c>
      <c r="AF444" s="314">
        <f>'To &amp; from Edu- trip % summary'!S449</f>
        <v>0</v>
      </c>
      <c r="AG444" s="260">
        <f t="shared" si="90"/>
        <v>0</v>
      </c>
      <c r="AH444" s="259">
        <f t="shared" si="91"/>
        <v>0</v>
      </c>
      <c r="AI444" s="312">
        <f>'To &amp; from Edu- trip % summary'!V449</f>
        <v>0</v>
      </c>
      <c r="AJ444" s="314">
        <f>'To &amp; from Edu- trip % summary'!X449</f>
        <v>0</v>
      </c>
      <c r="AK444" s="260">
        <f t="shared" si="92"/>
        <v>0</v>
      </c>
      <c r="AL444" s="259">
        <f t="shared" si="93"/>
        <v>0</v>
      </c>
      <c r="AM444" s="312">
        <f>'To &amp; from Edu- trip % summary'!AA449</f>
        <v>0</v>
      </c>
      <c r="AN444" s="314">
        <f>'To &amp; from Edu- trip % summary'!AC449</f>
        <v>0</v>
      </c>
      <c r="AO444" s="260">
        <f t="shared" si="94"/>
        <v>0</v>
      </c>
      <c r="AP444" s="259">
        <f t="shared" si="95"/>
        <v>0</v>
      </c>
      <c r="AQ444" s="312">
        <f>'To &amp; from Edu- trip % summary'!AF449</f>
        <v>0</v>
      </c>
      <c r="AR444" s="314">
        <f>'To &amp; from Edu- trip % summary'!AH449</f>
        <v>0</v>
      </c>
      <c r="AS444" s="260">
        <f t="shared" si="96"/>
        <v>0</v>
      </c>
      <c r="AT444" s="259">
        <f t="shared" si="97"/>
        <v>0</v>
      </c>
      <c r="AU444" s="261"/>
      <c r="AV444" s="248"/>
      <c r="AW444" s="248"/>
      <c r="AX444" s="248"/>
      <c r="AY444" s="248"/>
    </row>
    <row r="445" spans="1:51" x14ac:dyDescent="0.2">
      <c r="A445" s="248"/>
      <c r="B445" s="248"/>
      <c r="C445" s="248"/>
      <c r="D445" s="248"/>
      <c r="E445" s="248"/>
      <c r="F445" s="248"/>
      <c r="G445" s="248"/>
      <c r="H445" s="248"/>
      <c r="I445" s="248"/>
      <c r="J445" s="248"/>
      <c r="K445" s="248"/>
      <c r="L445" s="248"/>
      <c r="M445" s="248"/>
      <c r="N445" s="248"/>
      <c r="O445" s="248"/>
      <c r="P445" s="248"/>
      <c r="Q445" s="296"/>
      <c r="R445" s="256">
        <f>'To &amp; from Edu- trip % summary'!B450</f>
        <v>0</v>
      </c>
      <c r="S445" s="313">
        <f>'To &amp; from Edu- trip % summary'!D450</f>
        <v>0</v>
      </c>
      <c r="T445" s="257">
        <f>'Non-survey input values'!$B$31</f>
        <v>175.56</v>
      </c>
      <c r="U445" s="258">
        <f t="shared" si="84"/>
        <v>0</v>
      </c>
      <c r="V445" s="259">
        <f t="shared" si="85"/>
        <v>0</v>
      </c>
      <c r="W445" s="312">
        <f>'To &amp; from Edu- trip % summary'!G450</f>
        <v>0</v>
      </c>
      <c r="X445" s="314">
        <f>'To &amp; from Edu- trip % summary'!I450</f>
        <v>0</v>
      </c>
      <c r="Y445" s="260">
        <f t="shared" si="86"/>
        <v>0</v>
      </c>
      <c r="Z445" s="259">
        <f t="shared" si="87"/>
        <v>0</v>
      </c>
      <c r="AA445" s="312">
        <f>'To &amp; from Edu- trip % summary'!L450</f>
        <v>0</v>
      </c>
      <c r="AB445" s="314">
        <f>'To &amp; from Edu- trip % summary'!N450</f>
        <v>0</v>
      </c>
      <c r="AC445" s="260">
        <f t="shared" si="88"/>
        <v>0</v>
      </c>
      <c r="AD445" s="259">
        <f t="shared" si="89"/>
        <v>0</v>
      </c>
      <c r="AE445" s="312">
        <f>'To &amp; from Edu- trip % summary'!Q450</f>
        <v>0</v>
      </c>
      <c r="AF445" s="314">
        <f>'To &amp; from Edu- trip % summary'!S450</f>
        <v>0</v>
      </c>
      <c r="AG445" s="260">
        <f t="shared" si="90"/>
        <v>0</v>
      </c>
      <c r="AH445" s="259">
        <f t="shared" si="91"/>
        <v>0</v>
      </c>
      <c r="AI445" s="312">
        <f>'To &amp; from Edu- trip % summary'!V450</f>
        <v>0</v>
      </c>
      <c r="AJ445" s="314">
        <f>'To &amp; from Edu- trip % summary'!X450</f>
        <v>0</v>
      </c>
      <c r="AK445" s="260">
        <f t="shared" si="92"/>
        <v>0</v>
      </c>
      <c r="AL445" s="259">
        <f t="shared" si="93"/>
        <v>0</v>
      </c>
      <c r="AM445" s="312">
        <f>'To &amp; from Edu- trip % summary'!AA450</f>
        <v>0</v>
      </c>
      <c r="AN445" s="314">
        <f>'To &amp; from Edu- trip % summary'!AC450</f>
        <v>0</v>
      </c>
      <c r="AO445" s="260">
        <f t="shared" si="94"/>
        <v>0</v>
      </c>
      <c r="AP445" s="259">
        <f t="shared" si="95"/>
        <v>0</v>
      </c>
      <c r="AQ445" s="312">
        <f>'To &amp; from Edu- trip % summary'!AF450</f>
        <v>0</v>
      </c>
      <c r="AR445" s="314">
        <f>'To &amp; from Edu- trip % summary'!AH450</f>
        <v>0</v>
      </c>
      <c r="AS445" s="260">
        <f t="shared" si="96"/>
        <v>0</v>
      </c>
      <c r="AT445" s="259">
        <f t="shared" si="97"/>
        <v>0</v>
      </c>
      <c r="AU445" s="261"/>
      <c r="AV445" s="248"/>
      <c r="AW445" s="248"/>
      <c r="AX445" s="248"/>
      <c r="AY445" s="248"/>
    </row>
    <row r="446" spans="1:51" x14ac:dyDescent="0.2">
      <c r="A446" s="248"/>
      <c r="B446" s="248"/>
      <c r="C446" s="248"/>
      <c r="D446" s="248"/>
      <c r="E446" s="248"/>
      <c r="F446" s="248"/>
      <c r="G446" s="248"/>
      <c r="H446" s="248"/>
      <c r="I446" s="248"/>
      <c r="J446" s="248"/>
      <c r="K446" s="248"/>
      <c r="L446" s="248"/>
      <c r="M446" s="248"/>
      <c r="N446" s="248"/>
      <c r="O446" s="248"/>
      <c r="P446" s="248"/>
      <c r="Q446" s="296"/>
      <c r="R446" s="256">
        <f>'To &amp; from Edu- trip % summary'!B451</f>
        <v>0</v>
      </c>
      <c r="S446" s="313">
        <f>'To &amp; from Edu- trip % summary'!D451</f>
        <v>0</v>
      </c>
      <c r="T446" s="257">
        <f>'Non-survey input values'!$B$31</f>
        <v>175.56</v>
      </c>
      <c r="U446" s="258">
        <f t="shared" si="84"/>
        <v>0</v>
      </c>
      <c r="V446" s="259">
        <f t="shared" si="85"/>
        <v>0</v>
      </c>
      <c r="W446" s="312">
        <f>'To &amp; from Edu- trip % summary'!G451</f>
        <v>0</v>
      </c>
      <c r="X446" s="314">
        <f>'To &amp; from Edu- trip % summary'!I451</f>
        <v>0</v>
      </c>
      <c r="Y446" s="260">
        <f t="shared" si="86"/>
        <v>0</v>
      </c>
      <c r="Z446" s="259">
        <f t="shared" si="87"/>
        <v>0</v>
      </c>
      <c r="AA446" s="312">
        <f>'To &amp; from Edu- trip % summary'!L451</f>
        <v>0</v>
      </c>
      <c r="AB446" s="314">
        <f>'To &amp; from Edu- trip % summary'!N451</f>
        <v>0</v>
      </c>
      <c r="AC446" s="260">
        <f t="shared" si="88"/>
        <v>0</v>
      </c>
      <c r="AD446" s="259">
        <f t="shared" si="89"/>
        <v>0</v>
      </c>
      <c r="AE446" s="312">
        <f>'To &amp; from Edu- trip % summary'!Q451</f>
        <v>0</v>
      </c>
      <c r="AF446" s="314">
        <f>'To &amp; from Edu- trip % summary'!S451</f>
        <v>0</v>
      </c>
      <c r="AG446" s="260">
        <f t="shared" si="90"/>
        <v>0</v>
      </c>
      <c r="AH446" s="259">
        <f t="shared" si="91"/>
        <v>0</v>
      </c>
      <c r="AI446" s="312">
        <f>'To &amp; from Edu- trip % summary'!V451</f>
        <v>0</v>
      </c>
      <c r="AJ446" s="314">
        <f>'To &amp; from Edu- trip % summary'!X451</f>
        <v>0</v>
      </c>
      <c r="AK446" s="260">
        <f t="shared" si="92"/>
        <v>0</v>
      </c>
      <c r="AL446" s="259">
        <f t="shared" si="93"/>
        <v>0</v>
      </c>
      <c r="AM446" s="312">
        <f>'To &amp; from Edu- trip % summary'!AA451</f>
        <v>0</v>
      </c>
      <c r="AN446" s="314">
        <f>'To &amp; from Edu- trip % summary'!AC451</f>
        <v>0</v>
      </c>
      <c r="AO446" s="260">
        <f t="shared" si="94"/>
        <v>0</v>
      </c>
      <c r="AP446" s="259">
        <f t="shared" si="95"/>
        <v>0</v>
      </c>
      <c r="AQ446" s="312">
        <f>'To &amp; from Edu- trip % summary'!AF451</f>
        <v>0</v>
      </c>
      <c r="AR446" s="314">
        <f>'To &amp; from Edu- trip % summary'!AH451</f>
        <v>0</v>
      </c>
      <c r="AS446" s="260">
        <f t="shared" si="96"/>
        <v>0</v>
      </c>
      <c r="AT446" s="259">
        <f t="shared" si="97"/>
        <v>0</v>
      </c>
      <c r="AU446" s="261"/>
      <c r="AV446" s="248"/>
      <c r="AW446" s="248"/>
      <c r="AX446" s="248"/>
      <c r="AY446" s="248"/>
    </row>
    <row r="447" spans="1:51" x14ac:dyDescent="0.2">
      <c r="A447" s="248"/>
      <c r="B447" s="248"/>
      <c r="C447" s="248"/>
      <c r="D447" s="248"/>
      <c r="E447" s="248"/>
      <c r="F447" s="248"/>
      <c r="G447" s="248"/>
      <c r="H447" s="248"/>
      <c r="I447" s="248"/>
      <c r="J447" s="248"/>
      <c r="K447" s="248"/>
      <c r="L447" s="248"/>
      <c r="M447" s="248"/>
      <c r="N447" s="248"/>
      <c r="O447" s="248"/>
      <c r="P447" s="248"/>
      <c r="Q447" s="296"/>
      <c r="R447" s="256">
        <f>'To &amp; from Edu- trip % summary'!B452</f>
        <v>0</v>
      </c>
      <c r="S447" s="313">
        <f>'To &amp; from Edu- trip % summary'!D452</f>
        <v>0</v>
      </c>
      <c r="T447" s="257">
        <f>'Non-survey input values'!$B$31</f>
        <v>175.56</v>
      </c>
      <c r="U447" s="258">
        <f t="shared" si="84"/>
        <v>0</v>
      </c>
      <c r="V447" s="259">
        <f t="shared" si="85"/>
        <v>0</v>
      </c>
      <c r="W447" s="312">
        <f>'To &amp; from Edu- trip % summary'!G452</f>
        <v>0</v>
      </c>
      <c r="X447" s="314">
        <f>'To &amp; from Edu- trip % summary'!I452</f>
        <v>0</v>
      </c>
      <c r="Y447" s="260">
        <f t="shared" si="86"/>
        <v>0</v>
      </c>
      <c r="Z447" s="259">
        <f t="shared" si="87"/>
        <v>0</v>
      </c>
      <c r="AA447" s="312">
        <f>'To &amp; from Edu- trip % summary'!L452</f>
        <v>0</v>
      </c>
      <c r="AB447" s="314">
        <f>'To &amp; from Edu- trip % summary'!N452</f>
        <v>0</v>
      </c>
      <c r="AC447" s="260">
        <f t="shared" si="88"/>
        <v>0</v>
      </c>
      <c r="AD447" s="259">
        <f t="shared" si="89"/>
        <v>0</v>
      </c>
      <c r="AE447" s="312">
        <f>'To &amp; from Edu- trip % summary'!Q452</f>
        <v>0</v>
      </c>
      <c r="AF447" s="314">
        <f>'To &amp; from Edu- trip % summary'!S452</f>
        <v>0</v>
      </c>
      <c r="AG447" s="260">
        <f t="shared" si="90"/>
        <v>0</v>
      </c>
      <c r="AH447" s="259">
        <f t="shared" si="91"/>
        <v>0</v>
      </c>
      <c r="AI447" s="312">
        <f>'To &amp; from Edu- trip % summary'!V452</f>
        <v>0</v>
      </c>
      <c r="AJ447" s="314">
        <f>'To &amp; from Edu- trip % summary'!X452</f>
        <v>0</v>
      </c>
      <c r="AK447" s="260">
        <f t="shared" si="92"/>
        <v>0</v>
      </c>
      <c r="AL447" s="259">
        <f t="shared" si="93"/>
        <v>0</v>
      </c>
      <c r="AM447" s="312">
        <f>'To &amp; from Edu- trip % summary'!AA452</f>
        <v>0</v>
      </c>
      <c r="AN447" s="314">
        <f>'To &amp; from Edu- trip % summary'!AC452</f>
        <v>0</v>
      </c>
      <c r="AO447" s="260">
        <f t="shared" si="94"/>
        <v>0</v>
      </c>
      <c r="AP447" s="259">
        <f t="shared" si="95"/>
        <v>0</v>
      </c>
      <c r="AQ447" s="312">
        <f>'To &amp; from Edu- trip % summary'!AF452</f>
        <v>0</v>
      </c>
      <c r="AR447" s="314">
        <f>'To &amp; from Edu- trip % summary'!AH452</f>
        <v>0</v>
      </c>
      <c r="AS447" s="260">
        <f t="shared" si="96"/>
        <v>0</v>
      </c>
      <c r="AT447" s="259">
        <f t="shared" si="97"/>
        <v>0</v>
      </c>
      <c r="AU447" s="261"/>
      <c r="AV447" s="248"/>
      <c r="AW447" s="248"/>
      <c r="AX447" s="248"/>
      <c r="AY447" s="248"/>
    </row>
    <row r="448" spans="1:51" x14ac:dyDescent="0.2">
      <c r="A448" s="248"/>
      <c r="B448" s="248"/>
      <c r="C448" s="248"/>
      <c r="D448" s="248"/>
      <c r="E448" s="248"/>
      <c r="F448" s="248"/>
      <c r="G448" s="248"/>
      <c r="H448" s="248"/>
      <c r="I448" s="248"/>
      <c r="J448" s="248"/>
      <c r="K448" s="248"/>
      <c r="L448" s="248"/>
      <c r="M448" s="248"/>
      <c r="N448" s="248"/>
      <c r="O448" s="248"/>
      <c r="P448" s="248"/>
      <c r="Q448" s="296"/>
      <c r="R448" s="256">
        <f>'To &amp; from Edu- trip % summary'!B453</f>
        <v>0</v>
      </c>
      <c r="S448" s="313">
        <f>'To &amp; from Edu- trip % summary'!D453</f>
        <v>0</v>
      </c>
      <c r="T448" s="257">
        <f>'Non-survey input values'!$B$31</f>
        <v>175.56</v>
      </c>
      <c r="U448" s="258">
        <f t="shared" si="84"/>
        <v>0</v>
      </c>
      <c r="V448" s="259">
        <f t="shared" si="85"/>
        <v>0</v>
      </c>
      <c r="W448" s="312">
        <f>'To &amp; from Edu- trip % summary'!G453</f>
        <v>0</v>
      </c>
      <c r="X448" s="314">
        <f>'To &amp; from Edu- trip % summary'!I453</f>
        <v>0</v>
      </c>
      <c r="Y448" s="260">
        <f t="shared" si="86"/>
        <v>0</v>
      </c>
      <c r="Z448" s="259">
        <f t="shared" si="87"/>
        <v>0</v>
      </c>
      <c r="AA448" s="312">
        <f>'To &amp; from Edu- trip % summary'!L453</f>
        <v>0</v>
      </c>
      <c r="AB448" s="314">
        <f>'To &amp; from Edu- trip % summary'!N453</f>
        <v>0</v>
      </c>
      <c r="AC448" s="260">
        <f t="shared" si="88"/>
        <v>0</v>
      </c>
      <c r="AD448" s="259">
        <f t="shared" si="89"/>
        <v>0</v>
      </c>
      <c r="AE448" s="312">
        <f>'To &amp; from Edu- trip % summary'!Q453</f>
        <v>0</v>
      </c>
      <c r="AF448" s="314">
        <f>'To &amp; from Edu- trip % summary'!S453</f>
        <v>0</v>
      </c>
      <c r="AG448" s="260">
        <f t="shared" si="90"/>
        <v>0</v>
      </c>
      <c r="AH448" s="259">
        <f t="shared" si="91"/>
        <v>0</v>
      </c>
      <c r="AI448" s="312">
        <f>'To &amp; from Edu- trip % summary'!V453</f>
        <v>0</v>
      </c>
      <c r="AJ448" s="314">
        <f>'To &amp; from Edu- trip % summary'!X453</f>
        <v>0</v>
      </c>
      <c r="AK448" s="260">
        <f t="shared" si="92"/>
        <v>0</v>
      </c>
      <c r="AL448" s="259">
        <f t="shared" si="93"/>
        <v>0</v>
      </c>
      <c r="AM448" s="312">
        <f>'To &amp; from Edu- trip % summary'!AA453</f>
        <v>0</v>
      </c>
      <c r="AN448" s="314">
        <f>'To &amp; from Edu- trip % summary'!AC453</f>
        <v>0</v>
      </c>
      <c r="AO448" s="260">
        <f t="shared" si="94"/>
        <v>0</v>
      </c>
      <c r="AP448" s="259">
        <f t="shared" si="95"/>
        <v>0</v>
      </c>
      <c r="AQ448" s="312">
        <f>'To &amp; from Edu- trip % summary'!AF453</f>
        <v>0</v>
      </c>
      <c r="AR448" s="314">
        <f>'To &amp; from Edu- trip % summary'!AH453</f>
        <v>0</v>
      </c>
      <c r="AS448" s="260">
        <f t="shared" si="96"/>
        <v>0</v>
      </c>
      <c r="AT448" s="259">
        <f t="shared" si="97"/>
        <v>0</v>
      </c>
      <c r="AU448" s="261"/>
      <c r="AV448" s="248"/>
      <c r="AW448" s="248"/>
      <c r="AX448" s="248"/>
      <c r="AY448" s="248"/>
    </row>
    <row r="449" spans="1:51" x14ac:dyDescent="0.2">
      <c r="A449" s="248"/>
      <c r="B449" s="248"/>
      <c r="C449" s="248"/>
      <c r="D449" s="248"/>
      <c r="E449" s="248"/>
      <c r="F449" s="248"/>
      <c r="G449" s="248"/>
      <c r="H449" s="248"/>
      <c r="I449" s="248"/>
      <c r="J449" s="248"/>
      <c r="K449" s="248"/>
      <c r="L449" s="248"/>
      <c r="M449" s="248"/>
      <c r="N449" s="248"/>
      <c r="O449" s="248"/>
      <c r="P449" s="248"/>
      <c r="Q449" s="296"/>
      <c r="R449" s="256">
        <f>'To &amp; from Edu- trip % summary'!B454</f>
        <v>0</v>
      </c>
      <c r="S449" s="313">
        <f>'To &amp; from Edu- trip % summary'!D454</f>
        <v>0</v>
      </c>
      <c r="T449" s="257">
        <f>'Non-survey input values'!$B$31</f>
        <v>175.56</v>
      </c>
      <c r="U449" s="258">
        <f t="shared" si="84"/>
        <v>0</v>
      </c>
      <c r="V449" s="259">
        <f t="shared" si="85"/>
        <v>0</v>
      </c>
      <c r="W449" s="312">
        <f>'To &amp; from Edu- trip % summary'!G454</f>
        <v>0</v>
      </c>
      <c r="X449" s="314">
        <f>'To &amp; from Edu- trip % summary'!I454</f>
        <v>0</v>
      </c>
      <c r="Y449" s="260">
        <f t="shared" si="86"/>
        <v>0</v>
      </c>
      <c r="Z449" s="259">
        <f t="shared" si="87"/>
        <v>0</v>
      </c>
      <c r="AA449" s="312">
        <f>'To &amp; from Edu- trip % summary'!L454</f>
        <v>0</v>
      </c>
      <c r="AB449" s="314">
        <f>'To &amp; from Edu- trip % summary'!N454</f>
        <v>0</v>
      </c>
      <c r="AC449" s="260">
        <f t="shared" si="88"/>
        <v>0</v>
      </c>
      <c r="AD449" s="259">
        <f t="shared" si="89"/>
        <v>0</v>
      </c>
      <c r="AE449" s="312">
        <f>'To &amp; from Edu- trip % summary'!Q454</f>
        <v>0</v>
      </c>
      <c r="AF449" s="314">
        <f>'To &amp; from Edu- trip % summary'!S454</f>
        <v>0</v>
      </c>
      <c r="AG449" s="260">
        <f t="shared" si="90"/>
        <v>0</v>
      </c>
      <c r="AH449" s="259">
        <f t="shared" si="91"/>
        <v>0</v>
      </c>
      <c r="AI449" s="312">
        <f>'To &amp; from Edu- trip % summary'!V454</f>
        <v>0</v>
      </c>
      <c r="AJ449" s="314">
        <f>'To &amp; from Edu- trip % summary'!X454</f>
        <v>0</v>
      </c>
      <c r="AK449" s="260">
        <f t="shared" si="92"/>
        <v>0</v>
      </c>
      <c r="AL449" s="259">
        <f t="shared" si="93"/>
        <v>0</v>
      </c>
      <c r="AM449" s="312">
        <f>'To &amp; from Edu- trip % summary'!AA454</f>
        <v>0</v>
      </c>
      <c r="AN449" s="314">
        <f>'To &amp; from Edu- trip % summary'!AC454</f>
        <v>0</v>
      </c>
      <c r="AO449" s="260">
        <f t="shared" si="94"/>
        <v>0</v>
      </c>
      <c r="AP449" s="259">
        <f t="shared" si="95"/>
        <v>0</v>
      </c>
      <c r="AQ449" s="312">
        <f>'To &amp; from Edu- trip % summary'!AF454</f>
        <v>0</v>
      </c>
      <c r="AR449" s="314">
        <f>'To &amp; from Edu- trip % summary'!AH454</f>
        <v>0</v>
      </c>
      <c r="AS449" s="260">
        <f t="shared" si="96"/>
        <v>0</v>
      </c>
      <c r="AT449" s="259">
        <f t="shared" si="97"/>
        <v>0</v>
      </c>
      <c r="AU449" s="261"/>
      <c r="AV449" s="248"/>
      <c r="AW449" s="248"/>
      <c r="AX449" s="248"/>
      <c r="AY449" s="248"/>
    </row>
    <row r="450" spans="1:51" x14ac:dyDescent="0.2">
      <c r="A450" s="248"/>
      <c r="B450" s="248"/>
      <c r="C450" s="248"/>
      <c r="D450" s="248"/>
      <c r="E450" s="248"/>
      <c r="F450" s="248"/>
      <c r="G450" s="248"/>
      <c r="H450" s="248"/>
      <c r="I450" s="248"/>
      <c r="J450" s="248"/>
      <c r="K450" s="248"/>
      <c r="L450" s="248"/>
      <c r="M450" s="248"/>
      <c r="N450" s="248"/>
      <c r="O450" s="248"/>
      <c r="P450" s="248"/>
      <c r="Q450" s="296"/>
      <c r="R450" s="256">
        <f>'To &amp; from Edu- trip % summary'!B455</f>
        <v>0</v>
      </c>
      <c r="S450" s="313">
        <f>'To &amp; from Edu- trip % summary'!D455</f>
        <v>0</v>
      </c>
      <c r="T450" s="257">
        <f>'Non-survey input values'!$B$31</f>
        <v>175.56</v>
      </c>
      <c r="U450" s="258">
        <f t="shared" si="84"/>
        <v>0</v>
      </c>
      <c r="V450" s="259">
        <f t="shared" si="85"/>
        <v>0</v>
      </c>
      <c r="W450" s="312">
        <f>'To &amp; from Edu- trip % summary'!G455</f>
        <v>0</v>
      </c>
      <c r="X450" s="314">
        <f>'To &amp; from Edu- trip % summary'!I455</f>
        <v>0</v>
      </c>
      <c r="Y450" s="260">
        <f t="shared" si="86"/>
        <v>0</v>
      </c>
      <c r="Z450" s="259">
        <f t="shared" si="87"/>
        <v>0</v>
      </c>
      <c r="AA450" s="312">
        <f>'To &amp; from Edu- trip % summary'!L455</f>
        <v>0</v>
      </c>
      <c r="AB450" s="314">
        <f>'To &amp; from Edu- trip % summary'!N455</f>
        <v>0</v>
      </c>
      <c r="AC450" s="260">
        <f t="shared" si="88"/>
        <v>0</v>
      </c>
      <c r="AD450" s="259">
        <f t="shared" si="89"/>
        <v>0</v>
      </c>
      <c r="AE450" s="312">
        <f>'To &amp; from Edu- trip % summary'!Q455</f>
        <v>0</v>
      </c>
      <c r="AF450" s="314">
        <f>'To &amp; from Edu- trip % summary'!S455</f>
        <v>0</v>
      </c>
      <c r="AG450" s="260">
        <f t="shared" si="90"/>
        <v>0</v>
      </c>
      <c r="AH450" s="259">
        <f t="shared" si="91"/>
        <v>0</v>
      </c>
      <c r="AI450" s="312">
        <f>'To &amp; from Edu- trip % summary'!V455</f>
        <v>0</v>
      </c>
      <c r="AJ450" s="314">
        <f>'To &amp; from Edu- trip % summary'!X455</f>
        <v>0</v>
      </c>
      <c r="AK450" s="260">
        <f t="shared" si="92"/>
        <v>0</v>
      </c>
      <c r="AL450" s="259">
        <f t="shared" si="93"/>
        <v>0</v>
      </c>
      <c r="AM450" s="312">
        <f>'To &amp; from Edu- trip % summary'!AA455</f>
        <v>0</v>
      </c>
      <c r="AN450" s="314">
        <f>'To &amp; from Edu- trip % summary'!AC455</f>
        <v>0</v>
      </c>
      <c r="AO450" s="260">
        <f t="shared" si="94"/>
        <v>0</v>
      </c>
      <c r="AP450" s="259">
        <f t="shared" si="95"/>
        <v>0</v>
      </c>
      <c r="AQ450" s="312">
        <f>'To &amp; from Edu- trip % summary'!AF455</f>
        <v>0</v>
      </c>
      <c r="AR450" s="314">
        <f>'To &amp; from Edu- trip % summary'!AH455</f>
        <v>0</v>
      </c>
      <c r="AS450" s="260">
        <f t="shared" si="96"/>
        <v>0</v>
      </c>
      <c r="AT450" s="259">
        <f t="shared" si="97"/>
        <v>0</v>
      </c>
      <c r="AU450" s="261"/>
      <c r="AV450" s="248"/>
      <c r="AW450" s="248"/>
      <c r="AX450" s="248"/>
      <c r="AY450" s="248"/>
    </row>
    <row r="451" spans="1:51" x14ac:dyDescent="0.2">
      <c r="A451" s="248"/>
      <c r="B451" s="248"/>
      <c r="C451" s="248"/>
      <c r="D451" s="248"/>
      <c r="E451" s="248"/>
      <c r="F451" s="248"/>
      <c r="G451" s="248"/>
      <c r="H451" s="248"/>
      <c r="I451" s="248"/>
      <c r="J451" s="248"/>
      <c r="K451" s="248"/>
      <c r="L451" s="248"/>
      <c r="M451" s="248"/>
      <c r="N451" s="248"/>
      <c r="O451" s="248"/>
      <c r="P451" s="248"/>
      <c r="Q451" s="296"/>
      <c r="R451" s="256">
        <f>'To &amp; from Edu- trip % summary'!B456</f>
        <v>0</v>
      </c>
      <c r="S451" s="313">
        <f>'To &amp; from Edu- trip % summary'!D456</f>
        <v>0</v>
      </c>
      <c r="T451" s="257">
        <f>'Non-survey input values'!$B$31</f>
        <v>175.56</v>
      </c>
      <c r="U451" s="258">
        <f t="shared" si="84"/>
        <v>0</v>
      </c>
      <c r="V451" s="259">
        <f t="shared" si="85"/>
        <v>0</v>
      </c>
      <c r="W451" s="312">
        <f>'To &amp; from Edu- trip % summary'!G456</f>
        <v>0</v>
      </c>
      <c r="X451" s="314">
        <f>'To &amp; from Edu- trip % summary'!I456</f>
        <v>0</v>
      </c>
      <c r="Y451" s="260">
        <f t="shared" si="86"/>
        <v>0</v>
      </c>
      <c r="Z451" s="259">
        <f t="shared" si="87"/>
        <v>0</v>
      </c>
      <c r="AA451" s="312">
        <f>'To &amp; from Edu- trip % summary'!L456</f>
        <v>0</v>
      </c>
      <c r="AB451" s="314">
        <f>'To &amp; from Edu- trip % summary'!N456</f>
        <v>0</v>
      </c>
      <c r="AC451" s="260">
        <f t="shared" si="88"/>
        <v>0</v>
      </c>
      <c r="AD451" s="259">
        <f t="shared" si="89"/>
        <v>0</v>
      </c>
      <c r="AE451" s="312">
        <f>'To &amp; from Edu- trip % summary'!Q456</f>
        <v>0</v>
      </c>
      <c r="AF451" s="314">
        <f>'To &amp; from Edu- trip % summary'!S456</f>
        <v>0</v>
      </c>
      <c r="AG451" s="260">
        <f t="shared" si="90"/>
        <v>0</v>
      </c>
      <c r="AH451" s="259">
        <f t="shared" si="91"/>
        <v>0</v>
      </c>
      <c r="AI451" s="312">
        <f>'To &amp; from Edu- trip % summary'!V456</f>
        <v>0</v>
      </c>
      <c r="AJ451" s="314">
        <f>'To &amp; from Edu- trip % summary'!X456</f>
        <v>0</v>
      </c>
      <c r="AK451" s="260">
        <f t="shared" si="92"/>
        <v>0</v>
      </c>
      <c r="AL451" s="259">
        <f t="shared" si="93"/>
        <v>0</v>
      </c>
      <c r="AM451" s="312">
        <f>'To &amp; from Edu- trip % summary'!AA456</f>
        <v>0</v>
      </c>
      <c r="AN451" s="314">
        <f>'To &amp; from Edu- trip % summary'!AC456</f>
        <v>0</v>
      </c>
      <c r="AO451" s="260">
        <f t="shared" si="94"/>
        <v>0</v>
      </c>
      <c r="AP451" s="259">
        <f t="shared" si="95"/>
        <v>0</v>
      </c>
      <c r="AQ451" s="312">
        <f>'To &amp; from Edu- trip % summary'!AF456</f>
        <v>0</v>
      </c>
      <c r="AR451" s="314">
        <f>'To &amp; from Edu- trip % summary'!AH456</f>
        <v>0</v>
      </c>
      <c r="AS451" s="260">
        <f t="shared" si="96"/>
        <v>0</v>
      </c>
      <c r="AT451" s="259">
        <f t="shared" si="97"/>
        <v>0</v>
      </c>
      <c r="AU451" s="261"/>
      <c r="AV451" s="248"/>
      <c r="AW451" s="248"/>
      <c r="AX451" s="248"/>
      <c r="AY451" s="248"/>
    </row>
    <row r="452" spans="1:51" x14ac:dyDescent="0.2">
      <c r="A452" s="248"/>
      <c r="B452" s="248"/>
      <c r="C452" s="248"/>
      <c r="D452" s="248"/>
      <c r="E452" s="248"/>
      <c r="F452" s="248"/>
      <c r="G452" s="248"/>
      <c r="H452" s="248"/>
      <c r="I452" s="248"/>
      <c r="J452" s="248"/>
      <c r="K452" s="248"/>
      <c r="L452" s="248"/>
      <c r="M452" s="248"/>
      <c r="N452" s="248"/>
      <c r="O452" s="248"/>
      <c r="P452" s="248"/>
      <c r="Q452" s="296"/>
      <c r="R452" s="256">
        <f>'To &amp; from Edu- trip % summary'!B457</f>
        <v>0</v>
      </c>
      <c r="S452" s="313">
        <f>'To &amp; from Edu- trip % summary'!D457</f>
        <v>0</v>
      </c>
      <c r="T452" s="257">
        <f>'Non-survey input values'!$B$31</f>
        <v>175.56</v>
      </c>
      <c r="U452" s="258">
        <f t="shared" si="84"/>
        <v>0</v>
      </c>
      <c r="V452" s="259">
        <f t="shared" si="85"/>
        <v>0</v>
      </c>
      <c r="W452" s="312">
        <f>'To &amp; from Edu- trip % summary'!G457</f>
        <v>0</v>
      </c>
      <c r="X452" s="314">
        <f>'To &amp; from Edu- trip % summary'!I457</f>
        <v>0</v>
      </c>
      <c r="Y452" s="260">
        <f t="shared" si="86"/>
        <v>0</v>
      </c>
      <c r="Z452" s="259">
        <f t="shared" si="87"/>
        <v>0</v>
      </c>
      <c r="AA452" s="312">
        <f>'To &amp; from Edu- trip % summary'!L457</f>
        <v>0</v>
      </c>
      <c r="AB452" s="314">
        <f>'To &amp; from Edu- trip % summary'!N457</f>
        <v>0</v>
      </c>
      <c r="AC452" s="260">
        <f t="shared" si="88"/>
        <v>0</v>
      </c>
      <c r="AD452" s="259">
        <f t="shared" si="89"/>
        <v>0</v>
      </c>
      <c r="AE452" s="312">
        <f>'To &amp; from Edu- trip % summary'!Q457</f>
        <v>0</v>
      </c>
      <c r="AF452" s="314">
        <f>'To &amp; from Edu- trip % summary'!S457</f>
        <v>0</v>
      </c>
      <c r="AG452" s="260">
        <f t="shared" si="90"/>
        <v>0</v>
      </c>
      <c r="AH452" s="259">
        <f t="shared" si="91"/>
        <v>0</v>
      </c>
      <c r="AI452" s="312">
        <f>'To &amp; from Edu- trip % summary'!V457</f>
        <v>0</v>
      </c>
      <c r="AJ452" s="314">
        <f>'To &amp; from Edu- trip % summary'!X457</f>
        <v>0</v>
      </c>
      <c r="AK452" s="260">
        <f t="shared" si="92"/>
        <v>0</v>
      </c>
      <c r="AL452" s="259">
        <f t="shared" si="93"/>
        <v>0</v>
      </c>
      <c r="AM452" s="312">
        <f>'To &amp; from Edu- trip % summary'!AA457</f>
        <v>0</v>
      </c>
      <c r="AN452" s="314">
        <f>'To &amp; from Edu- trip % summary'!AC457</f>
        <v>0</v>
      </c>
      <c r="AO452" s="260">
        <f t="shared" si="94"/>
        <v>0</v>
      </c>
      <c r="AP452" s="259">
        <f t="shared" si="95"/>
        <v>0</v>
      </c>
      <c r="AQ452" s="312">
        <f>'To &amp; from Edu- trip % summary'!AF457</f>
        <v>0</v>
      </c>
      <c r="AR452" s="314">
        <f>'To &amp; from Edu- trip % summary'!AH457</f>
        <v>0</v>
      </c>
      <c r="AS452" s="260">
        <f t="shared" si="96"/>
        <v>0</v>
      </c>
      <c r="AT452" s="259">
        <f t="shared" si="97"/>
        <v>0</v>
      </c>
      <c r="AU452" s="261"/>
      <c r="AV452" s="248"/>
      <c r="AW452" s="248"/>
      <c r="AX452" s="248"/>
      <c r="AY452" s="248"/>
    </row>
    <row r="453" spans="1:51" x14ac:dyDescent="0.2">
      <c r="A453" s="248"/>
      <c r="B453" s="248"/>
      <c r="C453" s="248"/>
      <c r="D453" s="248"/>
      <c r="E453" s="248"/>
      <c r="F453" s="248"/>
      <c r="G453" s="248"/>
      <c r="H453" s="248"/>
      <c r="I453" s="248"/>
      <c r="J453" s="248"/>
      <c r="K453" s="248"/>
      <c r="L453" s="248"/>
      <c r="M453" s="248"/>
      <c r="N453" s="248"/>
      <c r="O453" s="248"/>
      <c r="P453" s="248"/>
      <c r="Q453" s="296"/>
      <c r="R453" s="256">
        <f>'To &amp; from Edu- trip % summary'!B458</f>
        <v>0</v>
      </c>
      <c r="S453" s="313">
        <f>'To &amp; from Edu- trip % summary'!D458</f>
        <v>0</v>
      </c>
      <c r="T453" s="257">
        <f>'Non-survey input values'!$B$31</f>
        <v>175.56</v>
      </c>
      <c r="U453" s="258">
        <f t="shared" si="84"/>
        <v>0</v>
      </c>
      <c r="V453" s="259">
        <f t="shared" si="85"/>
        <v>0</v>
      </c>
      <c r="W453" s="312">
        <f>'To &amp; from Edu- trip % summary'!G458</f>
        <v>0</v>
      </c>
      <c r="X453" s="314">
        <f>'To &amp; from Edu- trip % summary'!I458</f>
        <v>0</v>
      </c>
      <c r="Y453" s="260">
        <f t="shared" si="86"/>
        <v>0</v>
      </c>
      <c r="Z453" s="259">
        <f t="shared" si="87"/>
        <v>0</v>
      </c>
      <c r="AA453" s="312">
        <f>'To &amp; from Edu- trip % summary'!L458</f>
        <v>0</v>
      </c>
      <c r="AB453" s="314">
        <f>'To &amp; from Edu- trip % summary'!N458</f>
        <v>0</v>
      </c>
      <c r="AC453" s="260">
        <f t="shared" si="88"/>
        <v>0</v>
      </c>
      <c r="AD453" s="259">
        <f t="shared" si="89"/>
        <v>0</v>
      </c>
      <c r="AE453" s="312">
        <f>'To &amp; from Edu- trip % summary'!Q458</f>
        <v>0</v>
      </c>
      <c r="AF453" s="314">
        <f>'To &amp; from Edu- trip % summary'!S458</f>
        <v>0</v>
      </c>
      <c r="AG453" s="260">
        <f t="shared" si="90"/>
        <v>0</v>
      </c>
      <c r="AH453" s="259">
        <f t="shared" si="91"/>
        <v>0</v>
      </c>
      <c r="AI453" s="312">
        <f>'To &amp; from Edu- trip % summary'!V458</f>
        <v>0</v>
      </c>
      <c r="AJ453" s="314">
        <f>'To &amp; from Edu- trip % summary'!X458</f>
        <v>0</v>
      </c>
      <c r="AK453" s="260">
        <f t="shared" si="92"/>
        <v>0</v>
      </c>
      <c r="AL453" s="259">
        <f t="shared" si="93"/>
        <v>0</v>
      </c>
      <c r="AM453" s="312">
        <f>'To &amp; from Edu- trip % summary'!AA458</f>
        <v>0</v>
      </c>
      <c r="AN453" s="314">
        <f>'To &amp; from Edu- trip % summary'!AC458</f>
        <v>0</v>
      </c>
      <c r="AO453" s="260">
        <f t="shared" si="94"/>
        <v>0</v>
      </c>
      <c r="AP453" s="259">
        <f t="shared" si="95"/>
        <v>0</v>
      </c>
      <c r="AQ453" s="312">
        <f>'To &amp; from Edu- trip % summary'!AF458</f>
        <v>0</v>
      </c>
      <c r="AR453" s="314">
        <f>'To &amp; from Edu- trip % summary'!AH458</f>
        <v>0</v>
      </c>
      <c r="AS453" s="260">
        <f t="shared" si="96"/>
        <v>0</v>
      </c>
      <c r="AT453" s="259">
        <f t="shared" si="97"/>
        <v>0</v>
      </c>
      <c r="AU453" s="261"/>
      <c r="AV453" s="248"/>
      <c r="AW453" s="248"/>
      <c r="AX453" s="248"/>
      <c r="AY453" s="248"/>
    </row>
    <row r="454" spans="1:51" x14ac:dyDescent="0.2">
      <c r="A454" s="248"/>
      <c r="B454" s="248"/>
      <c r="C454" s="248"/>
      <c r="D454" s="248"/>
      <c r="E454" s="248"/>
      <c r="F454" s="248"/>
      <c r="G454" s="248"/>
      <c r="H454" s="248"/>
      <c r="I454" s="248"/>
      <c r="J454" s="248"/>
      <c r="K454" s="248"/>
      <c r="L454" s="248"/>
      <c r="M454" s="248"/>
      <c r="N454" s="248"/>
      <c r="O454" s="248"/>
      <c r="P454" s="248"/>
      <c r="Q454" s="296"/>
      <c r="R454" s="256">
        <f>'To &amp; from Edu- trip % summary'!B459</f>
        <v>0</v>
      </c>
      <c r="S454" s="313">
        <f>'To &amp; from Edu- trip % summary'!D459</f>
        <v>0</v>
      </c>
      <c r="T454" s="257">
        <f>'Non-survey input values'!$B$31</f>
        <v>175.56</v>
      </c>
      <c r="U454" s="258">
        <f t="shared" si="84"/>
        <v>0</v>
      </c>
      <c r="V454" s="259">
        <f t="shared" si="85"/>
        <v>0</v>
      </c>
      <c r="W454" s="312">
        <f>'To &amp; from Edu- trip % summary'!G459</f>
        <v>0</v>
      </c>
      <c r="X454" s="314">
        <f>'To &amp; from Edu- trip % summary'!I459</f>
        <v>0</v>
      </c>
      <c r="Y454" s="260">
        <f t="shared" si="86"/>
        <v>0</v>
      </c>
      <c r="Z454" s="259">
        <f t="shared" si="87"/>
        <v>0</v>
      </c>
      <c r="AA454" s="312">
        <f>'To &amp; from Edu- trip % summary'!L459</f>
        <v>0</v>
      </c>
      <c r="AB454" s="314">
        <f>'To &amp; from Edu- trip % summary'!N459</f>
        <v>0</v>
      </c>
      <c r="AC454" s="260">
        <f t="shared" si="88"/>
        <v>0</v>
      </c>
      <c r="AD454" s="259">
        <f t="shared" si="89"/>
        <v>0</v>
      </c>
      <c r="AE454" s="312">
        <f>'To &amp; from Edu- trip % summary'!Q459</f>
        <v>0</v>
      </c>
      <c r="AF454" s="314">
        <f>'To &amp; from Edu- trip % summary'!S459</f>
        <v>0</v>
      </c>
      <c r="AG454" s="260">
        <f t="shared" si="90"/>
        <v>0</v>
      </c>
      <c r="AH454" s="259">
        <f t="shared" si="91"/>
        <v>0</v>
      </c>
      <c r="AI454" s="312">
        <f>'To &amp; from Edu- trip % summary'!V459</f>
        <v>0</v>
      </c>
      <c r="AJ454" s="314">
        <f>'To &amp; from Edu- trip % summary'!X459</f>
        <v>0</v>
      </c>
      <c r="AK454" s="260">
        <f t="shared" si="92"/>
        <v>0</v>
      </c>
      <c r="AL454" s="259">
        <f t="shared" si="93"/>
        <v>0</v>
      </c>
      <c r="AM454" s="312">
        <f>'To &amp; from Edu- trip % summary'!AA459</f>
        <v>0</v>
      </c>
      <c r="AN454" s="314">
        <f>'To &amp; from Edu- trip % summary'!AC459</f>
        <v>0</v>
      </c>
      <c r="AO454" s="260">
        <f t="shared" si="94"/>
        <v>0</v>
      </c>
      <c r="AP454" s="259">
        <f t="shared" si="95"/>
        <v>0</v>
      </c>
      <c r="AQ454" s="312">
        <f>'To &amp; from Edu- trip % summary'!AF459</f>
        <v>0</v>
      </c>
      <c r="AR454" s="314">
        <f>'To &amp; from Edu- trip % summary'!AH459</f>
        <v>0</v>
      </c>
      <c r="AS454" s="260">
        <f t="shared" si="96"/>
        <v>0</v>
      </c>
      <c r="AT454" s="259">
        <f t="shared" si="97"/>
        <v>0</v>
      </c>
      <c r="AU454" s="261"/>
      <c r="AV454" s="248"/>
      <c r="AW454" s="248"/>
      <c r="AX454" s="248"/>
      <c r="AY454" s="248"/>
    </row>
    <row r="455" spans="1:51" x14ac:dyDescent="0.2">
      <c r="A455" s="248"/>
      <c r="B455" s="248"/>
      <c r="C455" s="248"/>
      <c r="D455" s="248"/>
      <c r="E455" s="248"/>
      <c r="F455" s="248"/>
      <c r="G455" s="248"/>
      <c r="H455" s="248"/>
      <c r="I455" s="248"/>
      <c r="J455" s="248"/>
      <c r="K455" s="248"/>
      <c r="L455" s="248"/>
      <c r="M455" s="248"/>
      <c r="N455" s="248"/>
      <c r="O455" s="248"/>
      <c r="P455" s="248"/>
      <c r="Q455" s="296"/>
      <c r="R455" s="256">
        <f>'To &amp; from Edu- trip % summary'!B460</f>
        <v>0</v>
      </c>
      <c r="S455" s="313">
        <f>'To &amp; from Edu- trip % summary'!D460</f>
        <v>0</v>
      </c>
      <c r="T455" s="257">
        <f>'Non-survey input values'!$B$31</f>
        <v>175.56</v>
      </c>
      <c r="U455" s="258">
        <f t="shared" si="84"/>
        <v>0</v>
      </c>
      <c r="V455" s="259">
        <f t="shared" si="85"/>
        <v>0</v>
      </c>
      <c r="W455" s="312">
        <f>'To &amp; from Edu- trip % summary'!G460</f>
        <v>0</v>
      </c>
      <c r="X455" s="314">
        <f>'To &amp; from Edu- trip % summary'!I460</f>
        <v>0</v>
      </c>
      <c r="Y455" s="260">
        <f t="shared" si="86"/>
        <v>0</v>
      </c>
      <c r="Z455" s="259">
        <f t="shared" si="87"/>
        <v>0</v>
      </c>
      <c r="AA455" s="312">
        <f>'To &amp; from Edu- trip % summary'!L460</f>
        <v>0</v>
      </c>
      <c r="AB455" s="314">
        <f>'To &amp; from Edu- trip % summary'!N460</f>
        <v>0</v>
      </c>
      <c r="AC455" s="260">
        <f t="shared" si="88"/>
        <v>0</v>
      </c>
      <c r="AD455" s="259">
        <f t="shared" si="89"/>
        <v>0</v>
      </c>
      <c r="AE455" s="312">
        <f>'To &amp; from Edu- trip % summary'!Q460</f>
        <v>0</v>
      </c>
      <c r="AF455" s="314">
        <f>'To &amp; from Edu- trip % summary'!S460</f>
        <v>0</v>
      </c>
      <c r="AG455" s="260">
        <f t="shared" si="90"/>
        <v>0</v>
      </c>
      <c r="AH455" s="259">
        <f t="shared" si="91"/>
        <v>0</v>
      </c>
      <c r="AI455" s="312">
        <f>'To &amp; from Edu- trip % summary'!V460</f>
        <v>0</v>
      </c>
      <c r="AJ455" s="314">
        <f>'To &amp; from Edu- trip % summary'!X460</f>
        <v>0</v>
      </c>
      <c r="AK455" s="260">
        <f t="shared" si="92"/>
        <v>0</v>
      </c>
      <c r="AL455" s="259">
        <f t="shared" si="93"/>
        <v>0</v>
      </c>
      <c r="AM455" s="312">
        <f>'To &amp; from Edu- trip % summary'!AA460</f>
        <v>0</v>
      </c>
      <c r="AN455" s="314">
        <f>'To &amp; from Edu- trip % summary'!AC460</f>
        <v>0</v>
      </c>
      <c r="AO455" s="260">
        <f t="shared" si="94"/>
        <v>0</v>
      </c>
      <c r="AP455" s="259">
        <f t="shared" si="95"/>
        <v>0</v>
      </c>
      <c r="AQ455" s="312">
        <f>'To &amp; from Edu- trip % summary'!AF460</f>
        <v>0</v>
      </c>
      <c r="AR455" s="314">
        <f>'To &amp; from Edu- trip % summary'!AH460</f>
        <v>0</v>
      </c>
      <c r="AS455" s="260">
        <f t="shared" si="96"/>
        <v>0</v>
      </c>
      <c r="AT455" s="259">
        <f t="shared" si="97"/>
        <v>0</v>
      </c>
      <c r="AU455" s="261"/>
      <c r="AV455" s="248"/>
      <c r="AW455" s="248"/>
      <c r="AX455" s="248"/>
      <c r="AY455" s="248"/>
    </row>
    <row r="456" spans="1:51" x14ac:dyDescent="0.2">
      <c r="A456" s="248"/>
      <c r="B456" s="248"/>
      <c r="C456" s="248"/>
      <c r="D456" s="248"/>
      <c r="E456" s="248"/>
      <c r="F456" s="248"/>
      <c r="G456" s="248"/>
      <c r="H456" s="248"/>
      <c r="I456" s="248"/>
      <c r="J456" s="248"/>
      <c r="K456" s="248"/>
      <c r="L456" s="248"/>
      <c r="M456" s="248"/>
      <c r="N456" s="248"/>
      <c r="O456" s="248"/>
      <c r="P456" s="248"/>
      <c r="Q456" s="296"/>
      <c r="R456" s="256">
        <f>'To &amp; from Edu- trip % summary'!B461</f>
        <v>0</v>
      </c>
      <c r="S456" s="313">
        <f>'To &amp; from Edu- trip % summary'!D461</f>
        <v>0</v>
      </c>
      <c r="T456" s="257">
        <f>'Non-survey input values'!$B$31</f>
        <v>175.56</v>
      </c>
      <c r="U456" s="258">
        <f t="shared" si="84"/>
        <v>0</v>
      </c>
      <c r="V456" s="259">
        <f t="shared" si="85"/>
        <v>0</v>
      </c>
      <c r="W456" s="312">
        <f>'To &amp; from Edu- trip % summary'!G461</f>
        <v>0</v>
      </c>
      <c r="X456" s="314">
        <f>'To &amp; from Edu- trip % summary'!I461</f>
        <v>0</v>
      </c>
      <c r="Y456" s="260">
        <f t="shared" si="86"/>
        <v>0</v>
      </c>
      <c r="Z456" s="259">
        <f t="shared" si="87"/>
        <v>0</v>
      </c>
      <c r="AA456" s="312">
        <f>'To &amp; from Edu- trip % summary'!L461</f>
        <v>0</v>
      </c>
      <c r="AB456" s="314">
        <f>'To &amp; from Edu- trip % summary'!N461</f>
        <v>0</v>
      </c>
      <c r="AC456" s="260">
        <f t="shared" si="88"/>
        <v>0</v>
      </c>
      <c r="AD456" s="259">
        <f t="shared" si="89"/>
        <v>0</v>
      </c>
      <c r="AE456" s="312">
        <f>'To &amp; from Edu- trip % summary'!Q461</f>
        <v>0</v>
      </c>
      <c r="AF456" s="314">
        <f>'To &amp; from Edu- trip % summary'!S461</f>
        <v>0</v>
      </c>
      <c r="AG456" s="260">
        <f t="shared" si="90"/>
        <v>0</v>
      </c>
      <c r="AH456" s="259">
        <f t="shared" si="91"/>
        <v>0</v>
      </c>
      <c r="AI456" s="312">
        <f>'To &amp; from Edu- trip % summary'!V461</f>
        <v>0</v>
      </c>
      <c r="AJ456" s="314">
        <f>'To &amp; from Edu- trip % summary'!X461</f>
        <v>0</v>
      </c>
      <c r="AK456" s="260">
        <f t="shared" si="92"/>
        <v>0</v>
      </c>
      <c r="AL456" s="259">
        <f t="shared" si="93"/>
        <v>0</v>
      </c>
      <c r="AM456" s="312">
        <f>'To &amp; from Edu- trip % summary'!AA461</f>
        <v>0</v>
      </c>
      <c r="AN456" s="314">
        <f>'To &amp; from Edu- trip % summary'!AC461</f>
        <v>0</v>
      </c>
      <c r="AO456" s="260">
        <f t="shared" si="94"/>
        <v>0</v>
      </c>
      <c r="AP456" s="259">
        <f t="shared" si="95"/>
        <v>0</v>
      </c>
      <c r="AQ456" s="312">
        <f>'To &amp; from Edu- trip % summary'!AF461</f>
        <v>0</v>
      </c>
      <c r="AR456" s="314">
        <f>'To &amp; from Edu- trip % summary'!AH461</f>
        <v>0</v>
      </c>
      <c r="AS456" s="260">
        <f t="shared" si="96"/>
        <v>0</v>
      </c>
      <c r="AT456" s="259">
        <f t="shared" si="97"/>
        <v>0</v>
      </c>
      <c r="AU456" s="261"/>
      <c r="AV456" s="248"/>
      <c r="AW456" s="248"/>
      <c r="AX456" s="248"/>
      <c r="AY456" s="248"/>
    </row>
    <row r="457" spans="1:51" x14ac:dyDescent="0.2">
      <c r="A457" s="248"/>
      <c r="B457" s="248"/>
      <c r="C457" s="248"/>
      <c r="D457" s="248"/>
      <c r="E457" s="248"/>
      <c r="F457" s="248"/>
      <c r="G457" s="248"/>
      <c r="H457" s="248"/>
      <c r="I457" s="248"/>
      <c r="J457" s="248"/>
      <c r="K457" s="248"/>
      <c r="L457" s="248"/>
      <c r="M457" s="248"/>
      <c r="N457" s="248"/>
      <c r="O457" s="248"/>
      <c r="P457" s="248"/>
      <c r="Q457" s="296"/>
      <c r="R457" s="256">
        <f>'To &amp; from Edu- trip % summary'!B462</f>
        <v>0</v>
      </c>
      <c r="S457" s="313">
        <f>'To &amp; from Edu- trip % summary'!D462</f>
        <v>0</v>
      </c>
      <c r="T457" s="257">
        <f>'Non-survey input values'!$B$31</f>
        <v>175.56</v>
      </c>
      <c r="U457" s="258">
        <f t="shared" si="84"/>
        <v>0</v>
      </c>
      <c r="V457" s="259">
        <f t="shared" si="85"/>
        <v>0</v>
      </c>
      <c r="W457" s="312">
        <f>'To &amp; from Edu- trip % summary'!G462</f>
        <v>0</v>
      </c>
      <c r="X457" s="314">
        <f>'To &amp; from Edu- trip % summary'!I462</f>
        <v>0</v>
      </c>
      <c r="Y457" s="260">
        <f t="shared" si="86"/>
        <v>0</v>
      </c>
      <c r="Z457" s="259">
        <f t="shared" si="87"/>
        <v>0</v>
      </c>
      <c r="AA457" s="312">
        <f>'To &amp; from Edu- trip % summary'!L462</f>
        <v>0</v>
      </c>
      <c r="AB457" s="314">
        <f>'To &amp; from Edu- trip % summary'!N462</f>
        <v>0</v>
      </c>
      <c r="AC457" s="260">
        <f t="shared" si="88"/>
        <v>0</v>
      </c>
      <c r="AD457" s="259">
        <f t="shared" si="89"/>
        <v>0</v>
      </c>
      <c r="AE457" s="312">
        <f>'To &amp; from Edu- trip % summary'!Q462</f>
        <v>0</v>
      </c>
      <c r="AF457" s="314">
        <f>'To &amp; from Edu- trip % summary'!S462</f>
        <v>0</v>
      </c>
      <c r="AG457" s="260">
        <f t="shared" si="90"/>
        <v>0</v>
      </c>
      <c r="AH457" s="259">
        <f t="shared" si="91"/>
        <v>0</v>
      </c>
      <c r="AI457" s="312">
        <f>'To &amp; from Edu- trip % summary'!V462</f>
        <v>0</v>
      </c>
      <c r="AJ457" s="314">
        <f>'To &amp; from Edu- trip % summary'!X462</f>
        <v>0</v>
      </c>
      <c r="AK457" s="260">
        <f t="shared" si="92"/>
        <v>0</v>
      </c>
      <c r="AL457" s="259">
        <f t="shared" si="93"/>
        <v>0</v>
      </c>
      <c r="AM457" s="312">
        <f>'To &amp; from Edu- trip % summary'!AA462</f>
        <v>0</v>
      </c>
      <c r="AN457" s="314">
        <f>'To &amp; from Edu- trip % summary'!AC462</f>
        <v>0</v>
      </c>
      <c r="AO457" s="260">
        <f t="shared" si="94"/>
        <v>0</v>
      </c>
      <c r="AP457" s="259">
        <f t="shared" si="95"/>
        <v>0</v>
      </c>
      <c r="AQ457" s="312">
        <f>'To &amp; from Edu- trip % summary'!AF462</f>
        <v>0</v>
      </c>
      <c r="AR457" s="314">
        <f>'To &amp; from Edu- trip % summary'!AH462</f>
        <v>0</v>
      </c>
      <c r="AS457" s="260">
        <f t="shared" si="96"/>
        <v>0</v>
      </c>
      <c r="AT457" s="259">
        <f t="shared" si="97"/>
        <v>0</v>
      </c>
      <c r="AU457" s="261"/>
      <c r="AV457" s="248"/>
      <c r="AW457" s="248"/>
      <c r="AX457" s="248"/>
      <c r="AY457" s="248"/>
    </row>
    <row r="458" spans="1:51" x14ac:dyDescent="0.2">
      <c r="A458" s="248"/>
      <c r="B458" s="248"/>
      <c r="C458" s="248"/>
      <c r="D458" s="248"/>
      <c r="E458" s="248"/>
      <c r="F458" s="248"/>
      <c r="G458" s="248"/>
      <c r="H458" s="248"/>
      <c r="I458" s="248"/>
      <c r="J458" s="248"/>
      <c r="K458" s="248"/>
      <c r="L458" s="248"/>
      <c r="M458" s="248"/>
      <c r="N458" s="248"/>
      <c r="O458" s="248"/>
      <c r="P458" s="248"/>
      <c r="Q458" s="296"/>
      <c r="R458" s="256">
        <f>'To &amp; from Edu- trip % summary'!B463</f>
        <v>0</v>
      </c>
      <c r="S458" s="313">
        <f>'To &amp; from Edu- trip % summary'!D463</f>
        <v>0</v>
      </c>
      <c r="T458" s="257">
        <f>'Non-survey input values'!$B$31</f>
        <v>175.56</v>
      </c>
      <c r="U458" s="258">
        <f t="shared" si="84"/>
        <v>0</v>
      </c>
      <c r="V458" s="259">
        <f t="shared" si="85"/>
        <v>0</v>
      </c>
      <c r="W458" s="312">
        <f>'To &amp; from Edu- trip % summary'!G463</f>
        <v>0</v>
      </c>
      <c r="X458" s="314">
        <f>'To &amp; from Edu- trip % summary'!I463</f>
        <v>0</v>
      </c>
      <c r="Y458" s="260">
        <f t="shared" si="86"/>
        <v>0</v>
      </c>
      <c r="Z458" s="259">
        <f t="shared" si="87"/>
        <v>0</v>
      </c>
      <c r="AA458" s="312">
        <f>'To &amp; from Edu- trip % summary'!L463</f>
        <v>0</v>
      </c>
      <c r="AB458" s="314">
        <f>'To &amp; from Edu- trip % summary'!N463</f>
        <v>0</v>
      </c>
      <c r="AC458" s="260">
        <f t="shared" si="88"/>
        <v>0</v>
      </c>
      <c r="AD458" s="259">
        <f t="shared" si="89"/>
        <v>0</v>
      </c>
      <c r="AE458" s="312">
        <f>'To &amp; from Edu- trip % summary'!Q463</f>
        <v>0</v>
      </c>
      <c r="AF458" s="314">
        <f>'To &amp; from Edu- trip % summary'!S463</f>
        <v>0</v>
      </c>
      <c r="AG458" s="260">
        <f t="shared" si="90"/>
        <v>0</v>
      </c>
      <c r="AH458" s="259">
        <f t="shared" si="91"/>
        <v>0</v>
      </c>
      <c r="AI458" s="312">
        <f>'To &amp; from Edu- trip % summary'!V463</f>
        <v>0</v>
      </c>
      <c r="AJ458" s="314">
        <f>'To &amp; from Edu- trip % summary'!X463</f>
        <v>0</v>
      </c>
      <c r="AK458" s="260">
        <f t="shared" si="92"/>
        <v>0</v>
      </c>
      <c r="AL458" s="259">
        <f t="shared" si="93"/>
        <v>0</v>
      </c>
      <c r="AM458" s="312">
        <f>'To &amp; from Edu- trip % summary'!AA463</f>
        <v>0</v>
      </c>
      <c r="AN458" s="314">
        <f>'To &amp; from Edu- trip % summary'!AC463</f>
        <v>0</v>
      </c>
      <c r="AO458" s="260">
        <f t="shared" si="94"/>
        <v>0</v>
      </c>
      <c r="AP458" s="259">
        <f t="shared" si="95"/>
        <v>0</v>
      </c>
      <c r="AQ458" s="312">
        <f>'To &amp; from Edu- trip % summary'!AF463</f>
        <v>0</v>
      </c>
      <c r="AR458" s="314">
        <f>'To &amp; from Edu- trip % summary'!AH463</f>
        <v>0</v>
      </c>
      <c r="AS458" s="260">
        <f t="shared" si="96"/>
        <v>0</v>
      </c>
      <c r="AT458" s="259">
        <f t="shared" si="97"/>
        <v>0</v>
      </c>
      <c r="AU458" s="261"/>
      <c r="AV458" s="248"/>
      <c r="AW458" s="248"/>
      <c r="AX458" s="248"/>
      <c r="AY458" s="248"/>
    </row>
    <row r="459" spans="1:51" x14ac:dyDescent="0.2">
      <c r="A459" s="248"/>
      <c r="B459" s="248"/>
      <c r="C459" s="248"/>
      <c r="D459" s="248"/>
      <c r="E459" s="248"/>
      <c r="F459" s="248"/>
      <c r="G459" s="248"/>
      <c r="H459" s="248"/>
      <c r="I459" s="248"/>
      <c r="J459" s="248"/>
      <c r="K459" s="248"/>
      <c r="L459" s="248"/>
      <c r="M459" s="248"/>
      <c r="N459" s="248"/>
      <c r="O459" s="248"/>
      <c r="P459" s="248"/>
      <c r="Q459" s="296"/>
      <c r="R459" s="256">
        <f>'To &amp; from Edu- trip % summary'!B464</f>
        <v>0</v>
      </c>
      <c r="S459" s="313">
        <f>'To &amp; from Edu- trip % summary'!D464</f>
        <v>0</v>
      </c>
      <c r="T459" s="257">
        <f>'Non-survey input values'!$B$31</f>
        <v>175.56</v>
      </c>
      <c r="U459" s="258">
        <f t="shared" si="84"/>
        <v>0</v>
      </c>
      <c r="V459" s="259">
        <f t="shared" si="85"/>
        <v>0</v>
      </c>
      <c r="W459" s="312">
        <f>'To &amp; from Edu- trip % summary'!G464</f>
        <v>0</v>
      </c>
      <c r="X459" s="314">
        <f>'To &amp; from Edu- trip % summary'!I464</f>
        <v>0</v>
      </c>
      <c r="Y459" s="260">
        <f t="shared" si="86"/>
        <v>0</v>
      </c>
      <c r="Z459" s="259">
        <f t="shared" si="87"/>
        <v>0</v>
      </c>
      <c r="AA459" s="312">
        <f>'To &amp; from Edu- trip % summary'!L464</f>
        <v>0</v>
      </c>
      <c r="AB459" s="314">
        <f>'To &amp; from Edu- trip % summary'!N464</f>
        <v>0</v>
      </c>
      <c r="AC459" s="260">
        <f t="shared" si="88"/>
        <v>0</v>
      </c>
      <c r="AD459" s="259">
        <f t="shared" si="89"/>
        <v>0</v>
      </c>
      <c r="AE459" s="312">
        <f>'To &amp; from Edu- trip % summary'!Q464</f>
        <v>0</v>
      </c>
      <c r="AF459" s="314">
        <f>'To &amp; from Edu- trip % summary'!S464</f>
        <v>0</v>
      </c>
      <c r="AG459" s="260">
        <f t="shared" si="90"/>
        <v>0</v>
      </c>
      <c r="AH459" s="259">
        <f t="shared" si="91"/>
        <v>0</v>
      </c>
      <c r="AI459" s="312">
        <f>'To &amp; from Edu- trip % summary'!V464</f>
        <v>0</v>
      </c>
      <c r="AJ459" s="314">
        <f>'To &amp; from Edu- trip % summary'!X464</f>
        <v>0</v>
      </c>
      <c r="AK459" s="260">
        <f t="shared" si="92"/>
        <v>0</v>
      </c>
      <c r="AL459" s="259">
        <f t="shared" si="93"/>
        <v>0</v>
      </c>
      <c r="AM459" s="312">
        <f>'To &amp; from Edu- trip % summary'!AA464</f>
        <v>0</v>
      </c>
      <c r="AN459" s="314">
        <f>'To &amp; from Edu- trip % summary'!AC464</f>
        <v>0</v>
      </c>
      <c r="AO459" s="260">
        <f t="shared" si="94"/>
        <v>0</v>
      </c>
      <c r="AP459" s="259">
        <f t="shared" si="95"/>
        <v>0</v>
      </c>
      <c r="AQ459" s="312">
        <f>'To &amp; from Edu- trip % summary'!AF464</f>
        <v>0</v>
      </c>
      <c r="AR459" s="314">
        <f>'To &amp; from Edu- trip % summary'!AH464</f>
        <v>0</v>
      </c>
      <c r="AS459" s="260">
        <f t="shared" si="96"/>
        <v>0</v>
      </c>
      <c r="AT459" s="259">
        <f t="shared" si="97"/>
        <v>0</v>
      </c>
      <c r="AU459" s="261"/>
      <c r="AV459" s="248"/>
      <c r="AW459" s="248"/>
      <c r="AX459" s="248"/>
      <c r="AY459" s="248"/>
    </row>
    <row r="460" spans="1:51" x14ac:dyDescent="0.2">
      <c r="A460" s="248"/>
      <c r="B460" s="248"/>
      <c r="C460" s="248"/>
      <c r="D460" s="248"/>
      <c r="E460" s="248"/>
      <c r="F460" s="248"/>
      <c r="G460" s="248"/>
      <c r="H460" s="248"/>
      <c r="I460" s="248"/>
      <c r="J460" s="248"/>
      <c r="K460" s="248"/>
      <c r="L460" s="248"/>
      <c r="M460" s="248"/>
      <c r="N460" s="248"/>
      <c r="O460" s="248"/>
      <c r="P460" s="248"/>
      <c r="Q460" s="296"/>
      <c r="R460" s="256">
        <f>'To &amp; from Edu- trip % summary'!B465</f>
        <v>0</v>
      </c>
      <c r="S460" s="313">
        <f>'To &amp; from Edu- trip % summary'!D465</f>
        <v>0</v>
      </c>
      <c r="T460" s="257">
        <f>'Non-survey input values'!$B$31</f>
        <v>175.56</v>
      </c>
      <c r="U460" s="258">
        <f t="shared" ref="U460:U523" si="98">R460/5</f>
        <v>0</v>
      </c>
      <c r="V460" s="259">
        <f t="shared" ref="V460:V523" si="99">$B$5*$S460*$T460*U460</f>
        <v>0</v>
      </c>
      <c r="W460" s="312">
        <f>'To &amp; from Edu- trip % summary'!G465</f>
        <v>0</v>
      </c>
      <c r="X460" s="314">
        <f>'To &amp; from Edu- trip % summary'!I465</f>
        <v>0</v>
      </c>
      <c r="Y460" s="260">
        <f t="shared" ref="Y460:Y523" si="100">W460/5</f>
        <v>0</v>
      </c>
      <c r="Z460" s="259">
        <f t="shared" ref="Z460:Z523" si="101">$B$5*$X460*$T460*Y460</f>
        <v>0</v>
      </c>
      <c r="AA460" s="312">
        <f>'To &amp; from Edu- trip % summary'!L465</f>
        <v>0</v>
      </c>
      <c r="AB460" s="314">
        <f>'To &amp; from Edu- trip % summary'!N465</f>
        <v>0</v>
      </c>
      <c r="AC460" s="260">
        <f t="shared" ref="AC460:AC523" si="102">AA460/5</f>
        <v>0</v>
      </c>
      <c r="AD460" s="259">
        <f t="shared" ref="AD460:AD523" si="103">$B$5*$AB460*$T460*AC460</f>
        <v>0</v>
      </c>
      <c r="AE460" s="312">
        <f>'To &amp; from Edu- trip % summary'!Q465</f>
        <v>0</v>
      </c>
      <c r="AF460" s="314">
        <f>'To &amp; from Edu- trip % summary'!S465</f>
        <v>0</v>
      </c>
      <c r="AG460" s="260">
        <f t="shared" ref="AG460:AG523" si="104">AE460/5</f>
        <v>0</v>
      </c>
      <c r="AH460" s="259">
        <f t="shared" ref="AH460:AH523" si="105">$B$5*$AF460*$T460*AG460</f>
        <v>0</v>
      </c>
      <c r="AI460" s="312">
        <f>'To &amp; from Edu- trip % summary'!V465</f>
        <v>0</v>
      </c>
      <c r="AJ460" s="314">
        <f>'To &amp; from Edu- trip % summary'!X465</f>
        <v>0</v>
      </c>
      <c r="AK460" s="260">
        <f t="shared" ref="AK460:AK523" si="106">AI460/5</f>
        <v>0</v>
      </c>
      <c r="AL460" s="259">
        <f t="shared" ref="AL460:AL523" si="107">$B$5*$AJ460*$T460*AK460</f>
        <v>0</v>
      </c>
      <c r="AM460" s="312">
        <f>'To &amp; from Edu- trip % summary'!AA465</f>
        <v>0</v>
      </c>
      <c r="AN460" s="314">
        <f>'To &amp; from Edu- trip % summary'!AC465</f>
        <v>0</v>
      </c>
      <c r="AO460" s="260">
        <f t="shared" ref="AO460:AO523" si="108">AM460/5</f>
        <v>0</v>
      </c>
      <c r="AP460" s="259">
        <f t="shared" ref="AP460:AP523" si="109">$B$5*$AN460*$T460*AO460</f>
        <v>0</v>
      </c>
      <c r="AQ460" s="312">
        <f>'To &amp; from Edu- trip % summary'!AF465</f>
        <v>0</v>
      </c>
      <c r="AR460" s="314">
        <f>'To &amp; from Edu- trip % summary'!AH465</f>
        <v>0</v>
      </c>
      <c r="AS460" s="260">
        <f t="shared" ref="AS460:AS523" si="110">AQ460/5</f>
        <v>0</v>
      </c>
      <c r="AT460" s="259">
        <f t="shared" ref="AT460:AT523" si="111">$B$5*$AR460*$T460*AS460</f>
        <v>0</v>
      </c>
      <c r="AU460" s="261"/>
      <c r="AV460" s="248"/>
      <c r="AW460" s="248"/>
      <c r="AX460" s="248"/>
      <c r="AY460" s="248"/>
    </row>
    <row r="461" spans="1:51" x14ac:dyDescent="0.2">
      <c r="A461" s="248"/>
      <c r="B461" s="248"/>
      <c r="C461" s="248"/>
      <c r="D461" s="248"/>
      <c r="E461" s="248"/>
      <c r="F461" s="248"/>
      <c r="G461" s="248"/>
      <c r="H461" s="248"/>
      <c r="I461" s="248"/>
      <c r="J461" s="248"/>
      <c r="K461" s="248"/>
      <c r="L461" s="248"/>
      <c r="M461" s="248"/>
      <c r="N461" s="248"/>
      <c r="O461" s="248"/>
      <c r="P461" s="248"/>
      <c r="Q461" s="296"/>
      <c r="R461" s="256">
        <f>'To &amp; from Edu- trip % summary'!B466</f>
        <v>0</v>
      </c>
      <c r="S461" s="313">
        <f>'To &amp; from Edu- trip % summary'!D466</f>
        <v>0</v>
      </c>
      <c r="T461" s="257">
        <f>'Non-survey input values'!$B$31</f>
        <v>175.56</v>
      </c>
      <c r="U461" s="258">
        <f t="shared" si="98"/>
        <v>0</v>
      </c>
      <c r="V461" s="259">
        <f t="shared" si="99"/>
        <v>0</v>
      </c>
      <c r="W461" s="312">
        <f>'To &amp; from Edu- trip % summary'!G466</f>
        <v>0</v>
      </c>
      <c r="X461" s="314">
        <f>'To &amp; from Edu- trip % summary'!I466</f>
        <v>0</v>
      </c>
      <c r="Y461" s="260">
        <f t="shared" si="100"/>
        <v>0</v>
      </c>
      <c r="Z461" s="259">
        <f t="shared" si="101"/>
        <v>0</v>
      </c>
      <c r="AA461" s="312">
        <f>'To &amp; from Edu- trip % summary'!L466</f>
        <v>0</v>
      </c>
      <c r="AB461" s="314">
        <f>'To &amp; from Edu- trip % summary'!N466</f>
        <v>0</v>
      </c>
      <c r="AC461" s="260">
        <f t="shared" si="102"/>
        <v>0</v>
      </c>
      <c r="AD461" s="259">
        <f t="shared" si="103"/>
        <v>0</v>
      </c>
      <c r="AE461" s="312">
        <f>'To &amp; from Edu- trip % summary'!Q466</f>
        <v>0</v>
      </c>
      <c r="AF461" s="314">
        <f>'To &amp; from Edu- trip % summary'!S466</f>
        <v>0</v>
      </c>
      <c r="AG461" s="260">
        <f t="shared" si="104"/>
        <v>0</v>
      </c>
      <c r="AH461" s="259">
        <f t="shared" si="105"/>
        <v>0</v>
      </c>
      <c r="AI461" s="312">
        <f>'To &amp; from Edu- trip % summary'!V466</f>
        <v>0</v>
      </c>
      <c r="AJ461" s="314">
        <f>'To &amp; from Edu- trip % summary'!X466</f>
        <v>0</v>
      </c>
      <c r="AK461" s="260">
        <f t="shared" si="106"/>
        <v>0</v>
      </c>
      <c r="AL461" s="259">
        <f t="shared" si="107"/>
        <v>0</v>
      </c>
      <c r="AM461" s="312">
        <f>'To &amp; from Edu- trip % summary'!AA466</f>
        <v>0</v>
      </c>
      <c r="AN461" s="314">
        <f>'To &amp; from Edu- trip % summary'!AC466</f>
        <v>0</v>
      </c>
      <c r="AO461" s="260">
        <f t="shared" si="108"/>
        <v>0</v>
      </c>
      <c r="AP461" s="259">
        <f t="shared" si="109"/>
        <v>0</v>
      </c>
      <c r="AQ461" s="312">
        <f>'To &amp; from Edu- trip % summary'!AF466</f>
        <v>0</v>
      </c>
      <c r="AR461" s="314">
        <f>'To &amp; from Edu- trip % summary'!AH466</f>
        <v>0</v>
      </c>
      <c r="AS461" s="260">
        <f t="shared" si="110"/>
        <v>0</v>
      </c>
      <c r="AT461" s="259">
        <f t="shared" si="111"/>
        <v>0</v>
      </c>
      <c r="AU461" s="261"/>
      <c r="AV461" s="248"/>
      <c r="AW461" s="248"/>
      <c r="AX461" s="248"/>
      <c r="AY461" s="248"/>
    </row>
    <row r="462" spans="1:51" x14ac:dyDescent="0.2">
      <c r="A462" s="248"/>
      <c r="B462" s="248"/>
      <c r="C462" s="248"/>
      <c r="D462" s="248"/>
      <c r="E462" s="248"/>
      <c r="F462" s="248"/>
      <c r="G462" s="248"/>
      <c r="H462" s="248"/>
      <c r="I462" s="248"/>
      <c r="J462" s="248"/>
      <c r="K462" s="248"/>
      <c r="L462" s="248"/>
      <c r="M462" s="248"/>
      <c r="N462" s="248"/>
      <c r="O462" s="248"/>
      <c r="P462" s="248"/>
      <c r="Q462" s="296"/>
      <c r="R462" s="256">
        <f>'To &amp; from Edu- trip % summary'!B467</f>
        <v>0</v>
      </c>
      <c r="S462" s="313">
        <f>'To &amp; from Edu- trip % summary'!D467</f>
        <v>0</v>
      </c>
      <c r="T462" s="257">
        <f>'Non-survey input values'!$B$31</f>
        <v>175.56</v>
      </c>
      <c r="U462" s="258">
        <f t="shared" si="98"/>
        <v>0</v>
      </c>
      <c r="V462" s="259">
        <f t="shared" si="99"/>
        <v>0</v>
      </c>
      <c r="W462" s="312">
        <f>'To &amp; from Edu- trip % summary'!G467</f>
        <v>0</v>
      </c>
      <c r="X462" s="314">
        <f>'To &amp; from Edu- trip % summary'!I467</f>
        <v>0</v>
      </c>
      <c r="Y462" s="260">
        <f t="shared" si="100"/>
        <v>0</v>
      </c>
      <c r="Z462" s="259">
        <f t="shared" si="101"/>
        <v>0</v>
      </c>
      <c r="AA462" s="312">
        <f>'To &amp; from Edu- trip % summary'!L467</f>
        <v>0</v>
      </c>
      <c r="AB462" s="314">
        <f>'To &amp; from Edu- trip % summary'!N467</f>
        <v>0</v>
      </c>
      <c r="AC462" s="260">
        <f t="shared" si="102"/>
        <v>0</v>
      </c>
      <c r="AD462" s="259">
        <f t="shared" si="103"/>
        <v>0</v>
      </c>
      <c r="AE462" s="312">
        <f>'To &amp; from Edu- trip % summary'!Q467</f>
        <v>0</v>
      </c>
      <c r="AF462" s="314">
        <f>'To &amp; from Edu- trip % summary'!S467</f>
        <v>0</v>
      </c>
      <c r="AG462" s="260">
        <f t="shared" si="104"/>
        <v>0</v>
      </c>
      <c r="AH462" s="259">
        <f t="shared" si="105"/>
        <v>0</v>
      </c>
      <c r="AI462" s="312">
        <f>'To &amp; from Edu- trip % summary'!V467</f>
        <v>0</v>
      </c>
      <c r="AJ462" s="314">
        <f>'To &amp; from Edu- trip % summary'!X467</f>
        <v>0</v>
      </c>
      <c r="AK462" s="260">
        <f t="shared" si="106"/>
        <v>0</v>
      </c>
      <c r="AL462" s="259">
        <f t="shared" si="107"/>
        <v>0</v>
      </c>
      <c r="AM462" s="312">
        <f>'To &amp; from Edu- trip % summary'!AA467</f>
        <v>0</v>
      </c>
      <c r="AN462" s="314">
        <f>'To &amp; from Edu- trip % summary'!AC467</f>
        <v>0</v>
      </c>
      <c r="AO462" s="260">
        <f t="shared" si="108"/>
        <v>0</v>
      </c>
      <c r="AP462" s="259">
        <f t="shared" si="109"/>
        <v>0</v>
      </c>
      <c r="AQ462" s="312">
        <f>'To &amp; from Edu- trip % summary'!AF467</f>
        <v>0</v>
      </c>
      <c r="AR462" s="314">
        <f>'To &amp; from Edu- trip % summary'!AH467</f>
        <v>0</v>
      </c>
      <c r="AS462" s="260">
        <f t="shared" si="110"/>
        <v>0</v>
      </c>
      <c r="AT462" s="259">
        <f t="shared" si="111"/>
        <v>0</v>
      </c>
      <c r="AU462" s="261"/>
      <c r="AV462" s="248"/>
      <c r="AW462" s="248"/>
      <c r="AX462" s="248"/>
      <c r="AY462" s="248"/>
    </row>
    <row r="463" spans="1:51" x14ac:dyDescent="0.2">
      <c r="A463" s="248"/>
      <c r="B463" s="248"/>
      <c r="C463" s="248"/>
      <c r="D463" s="248"/>
      <c r="E463" s="248"/>
      <c r="F463" s="248"/>
      <c r="G463" s="248"/>
      <c r="H463" s="248"/>
      <c r="I463" s="248"/>
      <c r="J463" s="248"/>
      <c r="K463" s="248"/>
      <c r="L463" s="248"/>
      <c r="M463" s="248"/>
      <c r="N463" s="248"/>
      <c r="O463" s="248"/>
      <c r="P463" s="248"/>
      <c r="Q463" s="296"/>
      <c r="R463" s="256">
        <f>'To &amp; from Edu- trip % summary'!B468</f>
        <v>0</v>
      </c>
      <c r="S463" s="313">
        <f>'To &amp; from Edu- trip % summary'!D468</f>
        <v>0</v>
      </c>
      <c r="T463" s="257">
        <f>'Non-survey input values'!$B$31</f>
        <v>175.56</v>
      </c>
      <c r="U463" s="258">
        <f t="shared" si="98"/>
        <v>0</v>
      </c>
      <c r="V463" s="259">
        <f t="shared" si="99"/>
        <v>0</v>
      </c>
      <c r="W463" s="312">
        <f>'To &amp; from Edu- trip % summary'!G468</f>
        <v>0</v>
      </c>
      <c r="X463" s="314">
        <f>'To &amp; from Edu- trip % summary'!I468</f>
        <v>0</v>
      </c>
      <c r="Y463" s="260">
        <f t="shared" si="100"/>
        <v>0</v>
      </c>
      <c r="Z463" s="259">
        <f t="shared" si="101"/>
        <v>0</v>
      </c>
      <c r="AA463" s="312">
        <f>'To &amp; from Edu- trip % summary'!L468</f>
        <v>0</v>
      </c>
      <c r="AB463" s="314">
        <f>'To &amp; from Edu- trip % summary'!N468</f>
        <v>0</v>
      </c>
      <c r="AC463" s="260">
        <f t="shared" si="102"/>
        <v>0</v>
      </c>
      <c r="AD463" s="259">
        <f t="shared" si="103"/>
        <v>0</v>
      </c>
      <c r="AE463" s="312">
        <f>'To &amp; from Edu- trip % summary'!Q468</f>
        <v>0</v>
      </c>
      <c r="AF463" s="314">
        <f>'To &amp; from Edu- trip % summary'!S468</f>
        <v>0</v>
      </c>
      <c r="AG463" s="260">
        <f t="shared" si="104"/>
        <v>0</v>
      </c>
      <c r="AH463" s="259">
        <f t="shared" si="105"/>
        <v>0</v>
      </c>
      <c r="AI463" s="312">
        <f>'To &amp; from Edu- trip % summary'!V468</f>
        <v>0</v>
      </c>
      <c r="AJ463" s="314">
        <f>'To &amp; from Edu- trip % summary'!X468</f>
        <v>0</v>
      </c>
      <c r="AK463" s="260">
        <f t="shared" si="106"/>
        <v>0</v>
      </c>
      <c r="AL463" s="259">
        <f t="shared" si="107"/>
        <v>0</v>
      </c>
      <c r="AM463" s="312">
        <f>'To &amp; from Edu- trip % summary'!AA468</f>
        <v>0</v>
      </c>
      <c r="AN463" s="314">
        <f>'To &amp; from Edu- trip % summary'!AC468</f>
        <v>0</v>
      </c>
      <c r="AO463" s="260">
        <f t="shared" si="108"/>
        <v>0</v>
      </c>
      <c r="AP463" s="259">
        <f t="shared" si="109"/>
        <v>0</v>
      </c>
      <c r="AQ463" s="312">
        <f>'To &amp; from Edu- trip % summary'!AF468</f>
        <v>0</v>
      </c>
      <c r="AR463" s="314">
        <f>'To &amp; from Edu- trip % summary'!AH468</f>
        <v>0</v>
      </c>
      <c r="AS463" s="260">
        <f t="shared" si="110"/>
        <v>0</v>
      </c>
      <c r="AT463" s="259">
        <f t="shared" si="111"/>
        <v>0</v>
      </c>
      <c r="AU463" s="261"/>
      <c r="AV463" s="248"/>
      <c r="AW463" s="248"/>
      <c r="AX463" s="248"/>
      <c r="AY463" s="248"/>
    </row>
    <row r="464" spans="1:51" x14ac:dyDescent="0.2">
      <c r="A464" s="248"/>
      <c r="B464" s="248"/>
      <c r="C464" s="248"/>
      <c r="D464" s="248"/>
      <c r="E464" s="248"/>
      <c r="F464" s="248"/>
      <c r="G464" s="248"/>
      <c r="H464" s="248"/>
      <c r="I464" s="248"/>
      <c r="J464" s="248"/>
      <c r="K464" s="248"/>
      <c r="L464" s="248"/>
      <c r="M464" s="248"/>
      <c r="N464" s="248"/>
      <c r="O464" s="248"/>
      <c r="P464" s="248"/>
      <c r="Q464" s="296"/>
      <c r="R464" s="256">
        <f>'To &amp; from Edu- trip % summary'!B469</f>
        <v>0</v>
      </c>
      <c r="S464" s="313">
        <f>'To &amp; from Edu- trip % summary'!D469</f>
        <v>0</v>
      </c>
      <c r="T464" s="257">
        <f>'Non-survey input values'!$B$31</f>
        <v>175.56</v>
      </c>
      <c r="U464" s="258">
        <f t="shared" si="98"/>
        <v>0</v>
      </c>
      <c r="V464" s="259">
        <f t="shared" si="99"/>
        <v>0</v>
      </c>
      <c r="W464" s="312">
        <f>'To &amp; from Edu- trip % summary'!G469</f>
        <v>0</v>
      </c>
      <c r="X464" s="314">
        <f>'To &amp; from Edu- trip % summary'!I469</f>
        <v>0</v>
      </c>
      <c r="Y464" s="260">
        <f t="shared" si="100"/>
        <v>0</v>
      </c>
      <c r="Z464" s="259">
        <f t="shared" si="101"/>
        <v>0</v>
      </c>
      <c r="AA464" s="312">
        <f>'To &amp; from Edu- trip % summary'!L469</f>
        <v>0</v>
      </c>
      <c r="AB464" s="314">
        <f>'To &amp; from Edu- trip % summary'!N469</f>
        <v>0</v>
      </c>
      <c r="AC464" s="260">
        <f t="shared" si="102"/>
        <v>0</v>
      </c>
      <c r="AD464" s="259">
        <f t="shared" si="103"/>
        <v>0</v>
      </c>
      <c r="AE464" s="312">
        <f>'To &amp; from Edu- trip % summary'!Q469</f>
        <v>0</v>
      </c>
      <c r="AF464" s="314">
        <f>'To &amp; from Edu- trip % summary'!S469</f>
        <v>0</v>
      </c>
      <c r="AG464" s="260">
        <f t="shared" si="104"/>
        <v>0</v>
      </c>
      <c r="AH464" s="259">
        <f t="shared" si="105"/>
        <v>0</v>
      </c>
      <c r="AI464" s="312">
        <f>'To &amp; from Edu- trip % summary'!V469</f>
        <v>0</v>
      </c>
      <c r="AJ464" s="314">
        <f>'To &amp; from Edu- trip % summary'!X469</f>
        <v>0</v>
      </c>
      <c r="AK464" s="260">
        <f t="shared" si="106"/>
        <v>0</v>
      </c>
      <c r="AL464" s="259">
        <f t="shared" si="107"/>
        <v>0</v>
      </c>
      <c r="AM464" s="312">
        <f>'To &amp; from Edu- trip % summary'!AA469</f>
        <v>0</v>
      </c>
      <c r="AN464" s="314">
        <f>'To &amp; from Edu- trip % summary'!AC469</f>
        <v>0</v>
      </c>
      <c r="AO464" s="260">
        <f t="shared" si="108"/>
        <v>0</v>
      </c>
      <c r="AP464" s="259">
        <f t="shared" si="109"/>
        <v>0</v>
      </c>
      <c r="AQ464" s="312">
        <f>'To &amp; from Edu- trip % summary'!AF469</f>
        <v>0</v>
      </c>
      <c r="AR464" s="314">
        <f>'To &amp; from Edu- trip % summary'!AH469</f>
        <v>0</v>
      </c>
      <c r="AS464" s="260">
        <f t="shared" si="110"/>
        <v>0</v>
      </c>
      <c r="AT464" s="259">
        <f t="shared" si="111"/>
        <v>0</v>
      </c>
      <c r="AU464" s="261"/>
      <c r="AV464" s="248"/>
      <c r="AW464" s="248"/>
      <c r="AX464" s="248"/>
      <c r="AY464" s="248"/>
    </row>
    <row r="465" spans="1:51" x14ac:dyDescent="0.2">
      <c r="A465" s="248"/>
      <c r="B465" s="248"/>
      <c r="C465" s="248"/>
      <c r="D465" s="248"/>
      <c r="E465" s="248"/>
      <c r="F465" s="248"/>
      <c r="G465" s="248"/>
      <c r="H465" s="248"/>
      <c r="I465" s="248"/>
      <c r="J465" s="248"/>
      <c r="K465" s="248"/>
      <c r="L465" s="248"/>
      <c r="M465" s="248"/>
      <c r="N465" s="248"/>
      <c r="O465" s="248"/>
      <c r="P465" s="248"/>
      <c r="Q465" s="296"/>
      <c r="R465" s="256">
        <f>'To &amp; from Edu- trip % summary'!B470</f>
        <v>0</v>
      </c>
      <c r="S465" s="313">
        <f>'To &amp; from Edu- trip % summary'!D470</f>
        <v>0</v>
      </c>
      <c r="T465" s="257">
        <f>'Non-survey input values'!$B$31</f>
        <v>175.56</v>
      </c>
      <c r="U465" s="258">
        <f t="shared" si="98"/>
        <v>0</v>
      </c>
      <c r="V465" s="259">
        <f t="shared" si="99"/>
        <v>0</v>
      </c>
      <c r="W465" s="312">
        <f>'To &amp; from Edu- trip % summary'!G470</f>
        <v>0</v>
      </c>
      <c r="X465" s="314">
        <f>'To &amp; from Edu- trip % summary'!I470</f>
        <v>0</v>
      </c>
      <c r="Y465" s="260">
        <f t="shared" si="100"/>
        <v>0</v>
      </c>
      <c r="Z465" s="259">
        <f t="shared" si="101"/>
        <v>0</v>
      </c>
      <c r="AA465" s="312">
        <f>'To &amp; from Edu- trip % summary'!L470</f>
        <v>0</v>
      </c>
      <c r="AB465" s="314">
        <f>'To &amp; from Edu- trip % summary'!N470</f>
        <v>0</v>
      </c>
      <c r="AC465" s="260">
        <f t="shared" si="102"/>
        <v>0</v>
      </c>
      <c r="AD465" s="259">
        <f t="shared" si="103"/>
        <v>0</v>
      </c>
      <c r="AE465" s="312">
        <f>'To &amp; from Edu- trip % summary'!Q470</f>
        <v>0</v>
      </c>
      <c r="AF465" s="314">
        <f>'To &amp; from Edu- trip % summary'!S470</f>
        <v>0</v>
      </c>
      <c r="AG465" s="260">
        <f t="shared" si="104"/>
        <v>0</v>
      </c>
      <c r="AH465" s="259">
        <f t="shared" si="105"/>
        <v>0</v>
      </c>
      <c r="AI465" s="312">
        <f>'To &amp; from Edu- trip % summary'!V470</f>
        <v>0</v>
      </c>
      <c r="AJ465" s="314">
        <f>'To &amp; from Edu- trip % summary'!X470</f>
        <v>0</v>
      </c>
      <c r="AK465" s="260">
        <f t="shared" si="106"/>
        <v>0</v>
      </c>
      <c r="AL465" s="259">
        <f t="shared" si="107"/>
        <v>0</v>
      </c>
      <c r="AM465" s="312">
        <f>'To &amp; from Edu- trip % summary'!AA470</f>
        <v>0</v>
      </c>
      <c r="AN465" s="314">
        <f>'To &amp; from Edu- trip % summary'!AC470</f>
        <v>0</v>
      </c>
      <c r="AO465" s="260">
        <f t="shared" si="108"/>
        <v>0</v>
      </c>
      <c r="AP465" s="259">
        <f t="shared" si="109"/>
        <v>0</v>
      </c>
      <c r="AQ465" s="312">
        <f>'To &amp; from Edu- trip % summary'!AF470</f>
        <v>0</v>
      </c>
      <c r="AR465" s="314">
        <f>'To &amp; from Edu- trip % summary'!AH470</f>
        <v>0</v>
      </c>
      <c r="AS465" s="260">
        <f t="shared" si="110"/>
        <v>0</v>
      </c>
      <c r="AT465" s="259">
        <f t="shared" si="111"/>
        <v>0</v>
      </c>
      <c r="AU465" s="261"/>
      <c r="AV465" s="248"/>
      <c r="AW465" s="248"/>
      <c r="AX465" s="248"/>
      <c r="AY465" s="248"/>
    </row>
    <row r="466" spans="1:51" x14ac:dyDescent="0.2">
      <c r="A466" s="248"/>
      <c r="B466" s="248"/>
      <c r="C466" s="248"/>
      <c r="D466" s="248"/>
      <c r="E466" s="248"/>
      <c r="F466" s="248"/>
      <c r="G466" s="248"/>
      <c r="H466" s="248"/>
      <c r="I466" s="248"/>
      <c r="J466" s="248"/>
      <c r="K466" s="248"/>
      <c r="L466" s="248"/>
      <c r="M466" s="248"/>
      <c r="N466" s="248"/>
      <c r="O466" s="248"/>
      <c r="P466" s="248"/>
      <c r="Q466" s="296"/>
      <c r="R466" s="256">
        <f>'To &amp; from Edu- trip % summary'!B471</f>
        <v>0</v>
      </c>
      <c r="S466" s="313">
        <f>'To &amp; from Edu- trip % summary'!D471</f>
        <v>0</v>
      </c>
      <c r="T466" s="257">
        <f>'Non-survey input values'!$B$31</f>
        <v>175.56</v>
      </c>
      <c r="U466" s="258">
        <f t="shared" si="98"/>
        <v>0</v>
      </c>
      <c r="V466" s="259">
        <f t="shared" si="99"/>
        <v>0</v>
      </c>
      <c r="W466" s="312">
        <f>'To &amp; from Edu- trip % summary'!G471</f>
        <v>0</v>
      </c>
      <c r="X466" s="314">
        <f>'To &amp; from Edu- trip % summary'!I471</f>
        <v>0</v>
      </c>
      <c r="Y466" s="260">
        <f t="shared" si="100"/>
        <v>0</v>
      </c>
      <c r="Z466" s="259">
        <f t="shared" si="101"/>
        <v>0</v>
      </c>
      <c r="AA466" s="312">
        <f>'To &amp; from Edu- trip % summary'!L471</f>
        <v>0</v>
      </c>
      <c r="AB466" s="314">
        <f>'To &amp; from Edu- trip % summary'!N471</f>
        <v>0</v>
      </c>
      <c r="AC466" s="260">
        <f t="shared" si="102"/>
        <v>0</v>
      </c>
      <c r="AD466" s="259">
        <f t="shared" si="103"/>
        <v>0</v>
      </c>
      <c r="AE466" s="312">
        <f>'To &amp; from Edu- trip % summary'!Q471</f>
        <v>0</v>
      </c>
      <c r="AF466" s="314">
        <f>'To &amp; from Edu- trip % summary'!S471</f>
        <v>0</v>
      </c>
      <c r="AG466" s="260">
        <f t="shared" si="104"/>
        <v>0</v>
      </c>
      <c r="AH466" s="259">
        <f t="shared" si="105"/>
        <v>0</v>
      </c>
      <c r="AI466" s="312">
        <f>'To &amp; from Edu- trip % summary'!V471</f>
        <v>0</v>
      </c>
      <c r="AJ466" s="314">
        <f>'To &amp; from Edu- trip % summary'!X471</f>
        <v>0</v>
      </c>
      <c r="AK466" s="260">
        <f t="shared" si="106"/>
        <v>0</v>
      </c>
      <c r="AL466" s="259">
        <f t="shared" si="107"/>
        <v>0</v>
      </c>
      <c r="AM466" s="312">
        <f>'To &amp; from Edu- trip % summary'!AA471</f>
        <v>0</v>
      </c>
      <c r="AN466" s="314">
        <f>'To &amp; from Edu- trip % summary'!AC471</f>
        <v>0</v>
      </c>
      <c r="AO466" s="260">
        <f t="shared" si="108"/>
        <v>0</v>
      </c>
      <c r="AP466" s="259">
        <f t="shared" si="109"/>
        <v>0</v>
      </c>
      <c r="AQ466" s="312">
        <f>'To &amp; from Edu- trip % summary'!AF471</f>
        <v>0</v>
      </c>
      <c r="AR466" s="314">
        <f>'To &amp; from Edu- trip % summary'!AH471</f>
        <v>0</v>
      </c>
      <c r="AS466" s="260">
        <f t="shared" si="110"/>
        <v>0</v>
      </c>
      <c r="AT466" s="259">
        <f t="shared" si="111"/>
        <v>0</v>
      </c>
      <c r="AU466" s="261"/>
      <c r="AV466" s="248"/>
      <c r="AW466" s="248"/>
      <c r="AX466" s="248"/>
      <c r="AY466" s="248"/>
    </row>
    <row r="467" spans="1:51" x14ac:dyDescent="0.2">
      <c r="A467" s="248"/>
      <c r="B467" s="248"/>
      <c r="C467" s="248"/>
      <c r="D467" s="248"/>
      <c r="E467" s="248"/>
      <c r="F467" s="248"/>
      <c r="G467" s="248"/>
      <c r="H467" s="248"/>
      <c r="I467" s="248"/>
      <c r="J467" s="248"/>
      <c r="K467" s="248"/>
      <c r="L467" s="248"/>
      <c r="M467" s="248"/>
      <c r="N467" s="248"/>
      <c r="O467" s="248"/>
      <c r="P467" s="248"/>
      <c r="Q467" s="296"/>
      <c r="R467" s="256">
        <f>'To &amp; from Edu- trip % summary'!B472</f>
        <v>0</v>
      </c>
      <c r="S467" s="313">
        <f>'To &amp; from Edu- trip % summary'!D472</f>
        <v>0</v>
      </c>
      <c r="T467" s="257">
        <f>'Non-survey input values'!$B$31</f>
        <v>175.56</v>
      </c>
      <c r="U467" s="258">
        <f t="shared" si="98"/>
        <v>0</v>
      </c>
      <c r="V467" s="259">
        <f t="shared" si="99"/>
        <v>0</v>
      </c>
      <c r="W467" s="312">
        <f>'To &amp; from Edu- trip % summary'!G472</f>
        <v>0</v>
      </c>
      <c r="X467" s="314">
        <f>'To &amp; from Edu- trip % summary'!I472</f>
        <v>0</v>
      </c>
      <c r="Y467" s="260">
        <f t="shared" si="100"/>
        <v>0</v>
      </c>
      <c r="Z467" s="259">
        <f t="shared" si="101"/>
        <v>0</v>
      </c>
      <c r="AA467" s="312">
        <f>'To &amp; from Edu- trip % summary'!L472</f>
        <v>0</v>
      </c>
      <c r="AB467" s="314">
        <f>'To &amp; from Edu- trip % summary'!N472</f>
        <v>0</v>
      </c>
      <c r="AC467" s="260">
        <f t="shared" si="102"/>
        <v>0</v>
      </c>
      <c r="AD467" s="259">
        <f t="shared" si="103"/>
        <v>0</v>
      </c>
      <c r="AE467" s="312">
        <f>'To &amp; from Edu- trip % summary'!Q472</f>
        <v>0</v>
      </c>
      <c r="AF467" s="314">
        <f>'To &amp; from Edu- trip % summary'!S472</f>
        <v>0</v>
      </c>
      <c r="AG467" s="260">
        <f t="shared" si="104"/>
        <v>0</v>
      </c>
      <c r="AH467" s="259">
        <f t="shared" si="105"/>
        <v>0</v>
      </c>
      <c r="AI467" s="312">
        <f>'To &amp; from Edu- trip % summary'!V472</f>
        <v>0</v>
      </c>
      <c r="AJ467" s="314">
        <f>'To &amp; from Edu- trip % summary'!X472</f>
        <v>0</v>
      </c>
      <c r="AK467" s="260">
        <f t="shared" si="106"/>
        <v>0</v>
      </c>
      <c r="AL467" s="259">
        <f t="shared" si="107"/>
        <v>0</v>
      </c>
      <c r="AM467" s="312">
        <f>'To &amp; from Edu- trip % summary'!AA472</f>
        <v>0</v>
      </c>
      <c r="AN467" s="314">
        <f>'To &amp; from Edu- trip % summary'!AC472</f>
        <v>0</v>
      </c>
      <c r="AO467" s="260">
        <f t="shared" si="108"/>
        <v>0</v>
      </c>
      <c r="AP467" s="259">
        <f t="shared" si="109"/>
        <v>0</v>
      </c>
      <c r="AQ467" s="312">
        <f>'To &amp; from Edu- trip % summary'!AF472</f>
        <v>0</v>
      </c>
      <c r="AR467" s="314">
        <f>'To &amp; from Edu- trip % summary'!AH472</f>
        <v>0</v>
      </c>
      <c r="AS467" s="260">
        <f t="shared" si="110"/>
        <v>0</v>
      </c>
      <c r="AT467" s="259">
        <f t="shared" si="111"/>
        <v>0</v>
      </c>
      <c r="AU467" s="261"/>
      <c r="AV467" s="248"/>
      <c r="AW467" s="248"/>
      <c r="AX467" s="248"/>
      <c r="AY467" s="248"/>
    </row>
    <row r="468" spans="1:51" x14ac:dyDescent="0.2">
      <c r="A468" s="248"/>
      <c r="B468" s="248"/>
      <c r="C468" s="248"/>
      <c r="D468" s="248"/>
      <c r="E468" s="248"/>
      <c r="F468" s="248"/>
      <c r="G468" s="248"/>
      <c r="H468" s="248"/>
      <c r="I468" s="248"/>
      <c r="J468" s="248"/>
      <c r="K468" s="248"/>
      <c r="L468" s="248"/>
      <c r="M468" s="248"/>
      <c r="N468" s="248"/>
      <c r="O468" s="248"/>
      <c r="P468" s="248"/>
      <c r="Q468" s="296"/>
      <c r="R468" s="256">
        <f>'To &amp; from Edu- trip % summary'!B473</f>
        <v>0</v>
      </c>
      <c r="S468" s="313">
        <f>'To &amp; from Edu- trip % summary'!D473</f>
        <v>0</v>
      </c>
      <c r="T468" s="257">
        <f>'Non-survey input values'!$B$31</f>
        <v>175.56</v>
      </c>
      <c r="U468" s="258">
        <f t="shared" si="98"/>
        <v>0</v>
      </c>
      <c r="V468" s="259">
        <f t="shared" si="99"/>
        <v>0</v>
      </c>
      <c r="W468" s="312">
        <f>'To &amp; from Edu- trip % summary'!G473</f>
        <v>0</v>
      </c>
      <c r="X468" s="314">
        <f>'To &amp; from Edu- trip % summary'!I473</f>
        <v>0</v>
      </c>
      <c r="Y468" s="260">
        <f t="shared" si="100"/>
        <v>0</v>
      </c>
      <c r="Z468" s="259">
        <f t="shared" si="101"/>
        <v>0</v>
      </c>
      <c r="AA468" s="312">
        <f>'To &amp; from Edu- trip % summary'!L473</f>
        <v>0</v>
      </c>
      <c r="AB468" s="314">
        <f>'To &amp; from Edu- trip % summary'!N473</f>
        <v>0</v>
      </c>
      <c r="AC468" s="260">
        <f t="shared" si="102"/>
        <v>0</v>
      </c>
      <c r="AD468" s="259">
        <f t="shared" si="103"/>
        <v>0</v>
      </c>
      <c r="AE468" s="312">
        <f>'To &amp; from Edu- trip % summary'!Q473</f>
        <v>0</v>
      </c>
      <c r="AF468" s="314">
        <f>'To &amp; from Edu- trip % summary'!S473</f>
        <v>0</v>
      </c>
      <c r="AG468" s="260">
        <f t="shared" si="104"/>
        <v>0</v>
      </c>
      <c r="AH468" s="259">
        <f t="shared" si="105"/>
        <v>0</v>
      </c>
      <c r="AI468" s="312">
        <f>'To &amp; from Edu- trip % summary'!V473</f>
        <v>0</v>
      </c>
      <c r="AJ468" s="314">
        <f>'To &amp; from Edu- trip % summary'!X473</f>
        <v>0</v>
      </c>
      <c r="AK468" s="260">
        <f t="shared" si="106"/>
        <v>0</v>
      </c>
      <c r="AL468" s="259">
        <f t="shared" si="107"/>
        <v>0</v>
      </c>
      <c r="AM468" s="312">
        <f>'To &amp; from Edu- trip % summary'!AA473</f>
        <v>0</v>
      </c>
      <c r="AN468" s="314">
        <f>'To &amp; from Edu- trip % summary'!AC473</f>
        <v>0</v>
      </c>
      <c r="AO468" s="260">
        <f t="shared" si="108"/>
        <v>0</v>
      </c>
      <c r="AP468" s="259">
        <f t="shared" si="109"/>
        <v>0</v>
      </c>
      <c r="AQ468" s="312">
        <f>'To &amp; from Edu- trip % summary'!AF473</f>
        <v>0</v>
      </c>
      <c r="AR468" s="314">
        <f>'To &amp; from Edu- trip % summary'!AH473</f>
        <v>0</v>
      </c>
      <c r="AS468" s="260">
        <f t="shared" si="110"/>
        <v>0</v>
      </c>
      <c r="AT468" s="259">
        <f t="shared" si="111"/>
        <v>0</v>
      </c>
      <c r="AU468" s="261"/>
      <c r="AV468" s="248"/>
      <c r="AW468" s="248"/>
      <c r="AX468" s="248"/>
      <c r="AY468" s="248"/>
    </row>
    <row r="469" spans="1:51" x14ac:dyDescent="0.2">
      <c r="A469" s="248"/>
      <c r="B469" s="248"/>
      <c r="C469" s="248"/>
      <c r="D469" s="248"/>
      <c r="E469" s="248"/>
      <c r="F469" s="248"/>
      <c r="G469" s="248"/>
      <c r="H469" s="248"/>
      <c r="I469" s="248"/>
      <c r="J469" s="248"/>
      <c r="K469" s="248"/>
      <c r="L469" s="248"/>
      <c r="M469" s="248"/>
      <c r="N469" s="248"/>
      <c r="O469" s="248"/>
      <c r="P469" s="248"/>
      <c r="Q469" s="296"/>
      <c r="R469" s="256">
        <f>'To &amp; from Edu- trip % summary'!B474</f>
        <v>0</v>
      </c>
      <c r="S469" s="313">
        <f>'To &amp; from Edu- trip % summary'!D474</f>
        <v>0</v>
      </c>
      <c r="T469" s="257">
        <f>'Non-survey input values'!$B$31</f>
        <v>175.56</v>
      </c>
      <c r="U469" s="258">
        <f t="shared" si="98"/>
        <v>0</v>
      </c>
      <c r="V469" s="259">
        <f t="shared" si="99"/>
        <v>0</v>
      </c>
      <c r="W469" s="312">
        <f>'To &amp; from Edu- trip % summary'!G474</f>
        <v>0</v>
      </c>
      <c r="X469" s="314">
        <f>'To &amp; from Edu- trip % summary'!I474</f>
        <v>0</v>
      </c>
      <c r="Y469" s="260">
        <f t="shared" si="100"/>
        <v>0</v>
      </c>
      <c r="Z469" s="259">
        <f t="shared" si="101"/>
        <v>0</v>
      </c>
      <c r="AA469" s="312">
        <f>'To &amp; from Edu- trip % summary'!L474</f>
        <v>0</v>
      </c>
      <c r="AB469" s="314">
        <f>'To &amp; from Edu- trip % summary'!N474</f>
        <v>0</v>
      </c>
      <c r="AC469" s="260">
        <f t="shared" si="102"/>
        <v>0</v>
      </c>
      <c r="AD469" s="259">
        <f t="shared" si="103"/>
        <v>0</v>
      </c>
      <c r="AE469" s="312">
        <f>'To &amp; from Edu- trip % summary'!Q474</f>
        <v>0</v>
      </c>
      <c r="AF469" s="314">
        <f>'To &amp; from Edu- trip % summary'!S474</f>
        <v>0</v>
      </c>
      <c r="AG469" s="260">
        <f t="shared" si="104"/>
        <v>0</v>
      </c>
      <c r="AH469" s="259">
        <f t="shared" si="105"/>
        <v>0</v>
      </c>
      <c r="AI469" s="312">
        <f>'To &amp; from Edu- trip % summary'!V474</f>
        <v>0</v>
      </c>
      <c r="AJ469" s="314">
        <f>'To &amp; from Edu- trip % summary'!X474</f>
        <v>0</v>
      </c>
      <c r="AK469" s="260">
        <f t="shared" si="106"/>
        <v>0</v>
      </c>
      <c r="AL469" s="259">
        <f t="shared" si="107"/>
        <v>0</v>
      </c>
      <c r="AM469" s="312">
        <f>'To &amp; from Edu- trip % summary'!AA474</f>
        <v>0</v>
      </c>
      <c r="AN469" s="314">
        <f>'To &amp; from Edu- trip % summary'!AC474</f>
        <v>0</v>
      </c>
      <c r="AO469" s="260">
        <f t="shared" si="108"/>
        <v>0</v>
      </c>
      <c r="AP469" s="259">
        <f t="shared" si="109"/>
        <v>0</v>
      </c>
      <c r="AQ469" s="312">
        <f>'To &amp; from Edu- trip % summary'!AF474</f>
        <v>0</v>
      </c>
      <c r="AR469" s="314">
        <f>'To &amp; from Edu- trip % summary'!AH474</f>
        <v>0</v>
      </c>
      <c r="AS469" s="260">
        <f t="shared" si="110"/>
        <v>0</v>
      </c>
      <c r="AT469" s="259">
        <f t="shared" si="111"/>
        <v>0</v>
      </c>
      <c r="AU469" s="261"/>
      <c r="AV469" s="248"/>
      <c r="AW469" s="248"/>
      <c r="AX469" s="248"/>
      <c r="AY469" s="248"/>
    </row>
    <row r="470" spans="1:51" x14ac:dyDescent="0.2">
      <c r="A470" s="248"/>
      <c r="B470" s="248"/>
      <c r="C470" s="248"/>
      <c r="D470" s="248"/>
      <c r="E470" s="248"/>
      <c r="F470" s="248"/>
      <c r="G470" s="248"/>
      <c r="H470" s="248"/>
      <c r="I470" s="248"/>
      <c r="J470" s="248"/>
      <c r="K470" s="248"/>
      <c r="L470" s="248"/>
      <c r="M470" s="248"/>
      <c r="N470" s="248"/>
      <c r="O470" s="248"/>
      <c r="P470" s="248"/>
      <c r="Q470" s="296"/>
      <c r="R470" s="256">
        <f>'To &amp; from Edu- trip % summary'!B475</f>
        <v>0</v>
      </c>
      <c r="S470" s="313">
        <f>'To &amp; from Edu- trip % summary'!D475</f>
        <v>0</v>
      </c>
      <c r="T470" s="257">
        <f>'Non-survey input values'!$B$31</f>
        <v>175.56</v>
      </c>
      <c r="U470" s="258">
        <f t="shared" si="98"/>
        <v>0</v>
      </c>
      <c r="V470" s="259">
        <f t="shared" si="99"/>
        <v>0</v>
      </c>
      <c r="W470" s="312">
        <f>'To &amp; from Edu- trip % summary'!G475</f>
        <v>0</v>
      </c>
      <c r="X470" s="314">
        <f>'To &amp; from Edu- trip % summary'!I475</f>
        <v>0</v>
      </c>
      <c r="Y470" s="260">
        <f t="shared" si="100"/>
        <v>0</v>
      </c>
      <c r="Z470" s="259">
        <f t="shared" si="101"/>
        <v>0</v>
      </c>
      <c r="AA470" s="312">
        <f>'To &amp; from Edu- trip % summary'!L475</f>
        <v>0</v>
      </c>
      <c r="AB470" s="314">
        <f>'To &amp; from Edu- trip % summary'!N475</f>
        <v>0</v>
      </c>
      <c r="AC470" s="260">
        <f t="shared" si="102"/>
        <v>0</v>
      </c>
      <c r="AD470" s="259">
        <f t="shared" si="103"/>
        <v>0</v>
      </c>
      <c r="AE470" s="312">
        <f>'To &amp; from Edu- trip % summary'!Q475</f>
        <v>0</v>
      </c>
      <c r="AF470" s="314">
        <f>'To &amp; from Edu- trip % summary'!S475</f>
        <v>0</v>
      </c>
      <c r="AG470" s="260">
        <f t="shared" si="104"/>
        <v>0</v>
      </c>
      <c r="AH470" s="259">
        <f t="shared" si="105"/>
        <v>0</v>
      </c>
      <c r="AI470" s="312">
        <f>'To &amp; from Edu- trip % summary'!V475</f>
        <v>0</v>
      </c>
      <c r="AJ470" s="314">
        <f>'To &amp; from Edu- trip % summary'!X475</f>
        <v>0</v>
      </c>
      <c r="AK470" s="260">
        <f t="shared" si="106"/>
        <v>0</v>
      </c>
      <c r="AL470" s="259">
        <f t="shared" si="107"/>
        <v>0</v>
      </c>
      <c r="AM470" s="312">
        <f>'To &amp; from Edu- trip % summary'!AA475</f>
        <v>0</v>
      </c>
      <c r="AN470" s="314">
        <f>'To &amp; from Edu- trip % summary'!AC475</f>
        <v>0</v>
      </c>
      <c r="AO470" s="260">
        <f t="shared" si="108"/>
        <v>0</v>
      </c>
      <c r="AP470" s="259">
        <f t="shared" si="109"/>
        <v>0</v>
      </c>
      <c r="AQ470" s="312">
        <f>'To &amp; from Edu- trip % summary'!AF475</f>
        <v>0</v>
      </c>
      <c r="AR470" s="314">
        <f>'To &amp; from Edu- trip % summary'!AH475</f>
        <v>0</v>
      </c>
      <c r="AS470" s="260">
        <f t="shared" si="110"/>
        <v>0</v>
      </c>
      <c r="AT470" s="259">
        <f t="shared" si="111"/>
        <v>0</v>
      </c>
      <c r="AU470" s="261"/>
      <c r="AV470" s="248"/>
      <c r="AW470" s="248"/>
      <c r="AX470" s="248"/>
      <c r="AY470" s="248"/>
    </row>
    <row r="471" spans="1:51" x14ac:dyDescent="0.2">
      <c r="A471" s="248"/>
      <c r="B471" s="248"/>
      <c r="C471" s="248"/>
      <c r="D471" s="248"/>
      <c r="E471" s="248"/>
      <c r="F471" s="248"/>
      <c r="G471" s="248"/>
      <c r="H471" s="248"/>
      <c r="I471" s="248"/>
      <c r="J471" s="248"/>
      <c r="K471" s="248"/>
      <c r="L471" s="248"/>
      <c r="M471" s="248"/>
      <c r="N471" s="248"/>
      <c r="O471" s="248"/>
      <c r="P471" s="248"/>
      <c r="Q471" s="296"/>
      <c r="R471" s="256">
        <f>'To &amp; from Edu- trip % summary'!B476</f>
        <v>0</v>
      </c>
      <c r="S471" s="313">
        <f>'To &amp; from Edu- trip % summary'!D476</f>
        <v>0</v>
      </c>
      <c r="T471" s="257">
        <f>'Non-survey input values'!$B$31</f>
        <v>175.56</v>
      </c>
      <c r="U471" s="258">
        <f t="shared" si="98"/>
        <v>0</v>
      </c>
      <c r="V471" s="259">
        <f t="shared" si="99"/>
        <v>0</v>
      </c>
      <c r="W471" s="312">
        <f>'To &amp; from Edu- trip % summary'!G476</f>
        <v>0</v>
      </c>
      <c r="X471" s="314">
        <f>'To &amp; from Edu- trip % summary'!I476</f>
        <v>0</v>
      </c>
      <c r="Y471" s="260">
        <f t="shared" si="100"/>
        <v>0</v>
      </c>
      <c r="Z471" s="259">
        <f t="shared" si="101"/>
        <v>0</v>
      </c>
      <c r="AA471" s="312">
        <f>'To &amp; from Edu- trip % summary'!L476</f>
        <v>0</v>
      </c>
      <c r="AB471" s="314">
        <f>'To &amp; from Edu- trip % summary'!N476</f>
        <v>0</v>
      </c>
      <c r="AC471" s="260">
        <f t="shared" si="102"/>
        <v>0</v>
      </c>
      <c r="AD471" s="259">
        <f t="shared" si="103"/>
        <v>0</v>
      </c>
      <c r="AE471" s="312">
        <f>'To &amp; from Edu- trip % summary'!Q476</f>
        <v>0</v>
      </c>
      <c r="AF471" s="314">
        <f>'To &amp; from Edu- trip % summary'!S476</f>
        <v>0</v>
      </c>
      <c r="AG471" s="260">
        <f t="shared" si="104"/>
        <v>0</v>
      </c>
      <c r="AH471" s="259">
        <f t="shared" si="105"/>
        <v>0</v>
      </c>
      <c r="AI471" s="312">
        <f>'To &amp; from Edu- trip % summary'!V476</f>
        <v>0</v>
      </c>
      <c r="AJ471" s="314">
        <f>'To &amp; from Edu- trip % summary'!X476</f>
        <v>0</v>
      </c>
      <c r="AK471" s="260">
        <f t="shared" si="106"/>
        <v>0</v>
      </c>
      <c r="AL471" s="259">
        <f t="shared" si="107"/>
        <v>0</v>
      </c>
      <c r="AM471" s="312">
        <f>'To &amp; from Edu- trip % summary'!AA476</f>
        <v>0</v>
      </c>
      <c r="AN471" s="314">
        <f>'To &amp; from Edu- trip % summary'!AC476</f>
        <v>0</v>
      </c>
      <c r="AO471" s="260">
        <f t="shared" si="108"/>
        <v>0</v>
      </c>
      <c r="AP471" s="259">
        <f t="shared" si="109"/>
        <v>0</v>
      </c>
      <c r="AQ471" s="312">
        <f>'To &amp; from Edu- trip % summary'!AF476</f>
        <v>0</v>
      </c>
      <c r="AR471" s="314">
        <f>'To &amp; from Edu- trip % summary'!AH476</f>
        <v>0</v>
      </c>
      <c r="AS471" s="260">
        <f t="shared" si="110"/>
        <v>0</v>
      </c>
      <c r="AT471" s="259">
        <f t="shared" si="111"/>
        <v>0</v>
      </c>
      <c r="AU471" s="261"/>
      <c r="AV471" s="248"/>
      <c r="AW471" s="248"/>
      <c r="AX471" s="248"/>
      <c r="AY471" s="248"/>
    </row>
    <row r="472" spans="1:51" x14ac:dyDescent="0.2">
      <c r="A472" s="248"/>
      <c r="B472" s="248"/>
      <c r="C472" s="248"/>
      <c r="D472" s="248"/>
      <c r="E472" s="248"/>
      <c r="F472" s="248"/>
      <c r="G472" s="248"/>
      <c r="H472" s="248"/>
      <c r="I472" s="248"/>
      <c r="J472" s="248"/>
      <c r="K472" s="248"/>
      <c r="L472" s="248"/>
      <c r="M472" s="248"/>
      <c r="N472" s="248"/>
      <c r="O472" s="248"/>
      <c r="P472" s="248"/>
      <c r="Q472" s="296"/>
      <c r="R472" s="256">
        <f>'To &amp; from Edu- trip % summary'!B477</f>
        <v>0</v>
      </c>
      <c r="S472" s="313">
        <f>'To &amp; from Edu- trip % summary'!D477</f>
        <v>0</v>
      </c>
      <c r="T472" s="257">
        <f>'Non-survey input values'!$B$31</f>
        <v>175.56</v>
      </c>
      <c r="U472" s="258">
        <f t="shared" si="98"/>
        <v>0</v>
      </c>
      <c r="V472" s="259">
        <f t="shared" si="99"/>
        <v>0</v>
      </c>
      <c r="W472" s="312">
        <f>'To &amp; from Edu- trip % summary'!G477</f>
        <v>0</v>
      </c>
      <c r="X472" s="314">
        <f>'To &amp; from Edu- trip % summary'!I477</f>
        <v>0</v>
      </c>
      <c r="Y472" s="260">
        <f t="shared" si="100"/>
        <v>0</v>
      </c>
      <c r="Z472" s="259">
        <f t="shared" si="101"/>
        <v>0</v>
      </c>
      <c r="AA472" s="312">
        <f>'To &amp; from Edu- trip % summary'!L477</f>
        <v>0</v>
      </c>
      <c r="AB472" s="314">
        <f>'To &amp; from Edu- trip % summary'!N477</f>
        <v>0</v>
      </c>
      <c r="AC472" s="260">
        <f t="shared" si="102"/>
        <v>0</v>
      </c>
      <c r="AD472" s="259">
        <f t="shared" si="103"/>
        <v>0</v>
      </c>
      <c r="AE472" s="312">
        <f>'To &amp; from Edu- trip % summary'!Q477</f>
        <v>0</v>
      </c>
      <c r="AF472" s="314">
        <f>'To &amp; from Edu- trip % summary'!S477</f>
        <v>0</v>
      </c>
      <c r="AG472" s="260">
        <f t="shared" si="104"/>
        <v>0</v>
      </c>
      <c r="AH472" s="259">
        <f t="shared" si="105"/>
        <v>0</v>
      </c>
      <c r="AI472" s="312">
        <f>'To &amp; from Edu- trip % summary'!V477</f>
        <v>0</v>
      </c>
      <c r="AJ472" s="314">
        <f>'To &amp; from Edu- trip % summary'!X477</f>
        <v>0</v>
      </c>
      <c r="AK472" s="260">
        <f t="shared" si="106"/>
        <v>0</v>
      </c>
      <c r="AL472" s="259">
        <f t="shared" si="107"/>
        <v>0</v>
      </c>
      <c r="AM472" s="312">
        <f>'To &amp; from Edu- trip % summary'!AA477</f>
        <v>0</v>
      </c>
      <c r="AN472" s="314">
        <f>'To &amp; from Edu- trip % summary'!AC477</f>
        <v>0</v>
      </c>
      <c r="AO472" s="260">
        <f t="shared" si="108"/>
        <v>0</v>
      </c>
      <c r="AP472" s="259">
        <f t="shared" si="109"/>
        <v>0</v>
      </c>
      <c r="AQ472" s="312">
        <f>'To &amp; from Edu- trip % summary'!AF477</f>
        <v>0</v>
      </c>
      <c r="AR472" s="314">
        <f>'To &amp; from Edu- trip % summary'!AH477</f>
        <v>0</v>
      </c>
      <c r="AS472" s="260">
        <f t="shared" si="110"/>
        <v>0</v>
      </c>
      <c r="AT472" s="259">
        <f t="shared" si="111"/>
        <v>0</v>
      </c>
      <c r="AU472" s="261"/>
      <c r="AV472" s="248"/>
      <c r="AW472" s="248"/>
      <c r="AX472" s="248"/>
      <c r="AY472" s="248"/>
    </row>
    <row r="473" spans="1:51" x14ac:dyDescent="0.2">
      <c r="A473" s="248"/>
      <c r="B473" s="248"/>
      <c r="C473" s="248"/>
      <c r="D473" s="248"/>
      <c r="E473" s="248"/>
      <c r="F473" s="248"/>
      <c r="G473" s="248"/>
      <c r="H473" s="248"/>
      <c r="I473" s="248"/>
      <c r="J473" s="248"/>
      <c r="K473" s="248"/>
      <c r="L473" s="248"/>
      <c r="M473" s="248"/>
      <c r="N473" s="248"/>
      <c r="O473" s="248"/>
      <c r="P473" s="248"/>
      <c r="Q473" s="296"/>
      <c r="R473" s="256">
        <f>'To &amp; from Edu- trip % summary'!B478</f>
        <v>0</v>
      </c>
      <c r="S473" s="313">
        <f>'To &amp; from Edu- trip % summary'!D478</f>
        <v>0</v>
      </c>
      <c r="T473" s="257">
        <f>'Non-survey input values'!$B$31</f>
        <v>175.56</v>
      </c>
      <c r="U473" s="258">
        <f t="shared" si="98"/>
        <v>0</v>
      </c>
      <c r="V473" s="259">
        <f t="shared" si="99"/>
        <v>0</v>
      </c>
      <c r="W473" s="312">
        <f>'To &amp; from Edu- trip % summary'!G478</f>
        <v>0</v>
      </c>
      <c r="X473" s="314">
        <f>'To &amp; from Edu- trip % summary'!I478</f>
        <v>0</v>
      </c>
      <c r="Y473" s="260">
        <f t="shared" si="100"/>
        <v>0</v>
      </c>
      <c r="Z473" s="259">
        <f t="shared" si="101"/>
        <v>0</v>
      </c>
      <c r="AA473" s="312">
        <f>'To &amp; from Edu- trip % summary'!L478</f>
        <v>0</v>
      </c>
      <c r="AB473" s="314">
        <f>'To &amp; from Edu- trip % summary'!N478</f>
        <v>0</v>
      </c>
      <c r="AC473" s="260">
        <f t="shared" si="102"/>
        <v>0</v>
      </c>
      <c r="AD473" s="259">
        <f t="shared" si="103"/>
        <v>0</v>
      </c>
      <c r="AE473" s="312">
        <f>'To &amp; from Edu- trip % summary'!Q478</f>
        <v>0</v>
      </c>
      <c r="AF473" s="314">
        <f>'To &amp; from Edu- trip % summary'!S478</f>
        <v>0</v>
      </c>
      <c r="AG473" s="260">
        <f t="shared" si="104"/>
        <v>0</v>
      </c>
      <c r="AH473" s="259">
        <f t="shared" si="105"/>
        <v>0</v>
      </c>
      <c r="AI473" s="312">
        <f>'To &amp; from Edu- trip % summary'!V478</f>
        <v>0</v>
      </c>
      <c r="AJ473" s="314">
        <f>'To &amp; from Edu- trip % summary'!X478</f>
        <v>0</v>
      </c>
      <c r="AK473" s="260">
        <f t="shared" si="106"/>
        <v>0</v>
      </c>
      <c r="AL473" s="259">
        <f t="shared" si="107"/>
        <v>0</v>
      </c>
      <c r="AM473" s="312">
        <f>'To &amp; from Edu- trip % summary'!AA478</f>
        <v>0</v>
      </c>
      <c r="AN473" s="314">
        <f>'To &amp; from Edu- trip % summary'!AC478</f>
        <v>0</v>
      </c>
      <c r="AO473" s="260">
        <f t="shared" si="108"/>
        <v>0</v>
      </c>
      <c r="AP473" s="259">
        <f t="shared" si="109"/>
        <v>0</v>
      </c>
      <c r="AQ473" s="312">
        <f>'To &amp; from Edu- trip % summary'!AF478</f>
        <v>0</v>
      </c>
      <c r="AR473" s="314">
        <f>'To &amp; from Edu- trip % summary'!AH478</f>
        <v>0</v>
      </c>
      <c r="AS473" s="260">
        <f t="shared" si="110"/>
        <v>0</v>
      </c>
      <c r="AT473" s="259">
        <f t="shared" si="111"/>
        <v>0</v>
      </c>
      <c r="AU473" s="261"/>
      <c r="AV473" s="248"/>
      <c r="AW473" s="248"/>
      <c r="AX473" s="248"/>
      <c r="AY473" s="248"/>
    </row>
    <row r="474" spans="1:51" x14ac:dyDescent="0.2">
      <c r="A474" s="248"/>
      <c r="B474" s="248"/>
      <c r="C474" s="248"/>
      <c r="D474" s="248"/>
      <c r="E474" s="248"/>
      <c r="F474" s="248"/>
      <c r="G474" s="248"/>
      <c r="H474" s="248"/>
      <c r="I474" s="248"/>
      <c r="J474" s="248"/>
      <c r="K474" s="248"/>
      <c r="L474" s="248"/>
      <c r="M474" s="248"/>
      <c r="N474" s="248"/>
      <c r="O474" s="248"/>
      <c r="P474" s="248"/>
      <c r="Q474" s="296"/>
      <c r="R474" s="256">
        <f>'To &amp; from Edu- trip % summary'!B479</f>
        <v>0</v>
      </c>
      <c r="S474" s="313">
        <f>'To &amp; from Edu- trip % summary'!D479</f>
        <v>0</v>
      </c>
      <c r="T474" s="257">
        <f>'Non-survey input values'!$B$31</f>
        <v>175.56</v>
      </c>
      <c r="U474" s="258">
        <f t="shared" si="98"/>
        <v>0</v>
      </c>
      <c r="V474" s="259">
        <f t="shared" si="99"/>
        <v>0</v>
      </c>
      <c r="W474" s="312">
        <f>'To &amp; from Edu- trip % summary'!G479</f>
        <v>0</v>
      </c>
      <c r="X474" s="314">
        <f>'To &amp; from Edu- trip % summary'!I479</f>
        <v>0</v>
      </c>
      <c r="Y474" s="260">
        <f t="shared" si="100"/>
        <v>0</v>
      </c>
      <c r="Z474" s="259">
        <f t="shared" si="101"/>
        <v>0</v>
      </c>
      <c r="AA474" s="312">
        <f>'To &amp; from Edu- trip % summary'!L479</f>
        <v>0</v>
      </c>
      <c r="AB474" s="314">
        <f>'To &amp; from Edu- trip % summary'!N479</f>
        <v>0</v>
      </c>
      <c r="AC474" s="260">
        <f t="shared" si="102"/>
        <v>0</v>
      </c>
      <c r="AD474" s="259">
        <f t="shared" si="103"/>
        <v>0</v>
      </c>
      <c r="AE474" s="312">
        <f>'To &amp; from Edu- trip % summary'!Q479</f>
        <v>0</v>
      </c>
      <c r="AF474" s="314">
        <f>'To &amp; from Edu- trip % summary'!S479</f>
        <v>0</v>
      </c>
      <c r="AG474" s="260">
        <f t="shared" si="104"/>
        <v>0</v>
      </c>
      <c r="AH474" s="259">
        <f t="shared" si="105"/>
        <v>0</v>
      </c>
      <c r="AI474" s="312">
        <f>'To &amp; from Edu- trip % summary'!V479</f>
        <v>0</v>
      </c>
      <c r="AJ474" s="314">
        <f>'To &amp; from Edu- trip % summary'!X479</f>
        <v>0</v>
      </c>
      <c r="AK474" s="260">
        <f t="shared" si="106"/>
        <v>0</v>
      </c>
      <c r="AL474" s="259">
        <f t="shared" si="107"/>
        <v>0</v>
      </c>
      <c r="AM474" s="312">
        <f>'To &amp; from Edu- trip % summary'!AA479</f>
        <v>0</v>
      </c>
      <c r="AN474" s="314">
        <f>'To &amp; from Edu- trip % summary'!AC479</f>
        <v>0</v>
      </c>
      <c r="AO474" s="260">
        <f t="shared" si="108"/>
        <v>0</v>
      </c>
      <c r="AP474" s="259">
        <f t="shared" si="109"/>
        <v>0</v>
      </c>
      <c r="AQ474" s="312">
        <f>'To &amp; from Edu- trip % summary'!AF479</f>
        <v>0</v>
      </c>
      <c r="AR474" s="314">
        <f>'To &amp; from Edu- trip % summary'!AH479</f>
        <v>0</v>
      </c>
      <c r="AS474" s="260">
        <f t="shared" si="110"/>
        <v>0</v>
      </c>
      <c r="AT474" s="259">
        <f t="shared" si="111"/>
        <v>0</v>
      </c>
      <c r="AU474" s="261"/>
      <c r="AV474" s="248"/>
      <c r="AW474" s="248"/>
      <c r="AX474" s="248"/>
      <c r="AY474" s="248"/>
    </row>
    <row r="475" spans="1:51" x14ac:dyDescent="0.2">
      <c r="A475" s="248"/>
      <c r="B475" s="248"/>
      <c r="C475" s="248"/>
      <c r="D475" s="248"/>
      <c r="E475" s="248"/>
      <c r="F475" s="248"/>
      <c r="G475" s="248"/>
      <c r="H475" s="248"/>
      <c r="I475" s="248"/>
      <c r="J475" s="248"/>
      <c r="K475" s="248"/>
      <c r="L475" s="248"/>
      <c r="M475" s="248"/>
      <c r="N475" s="248"/>
      <c r="O475" s="248"/>
      <c r="P475" s="248"/>
      <c r="Q475" s="296"/>
      <c r="R475" s="256">
        <f>'To &amp; from Edu- trip % summary'!B480</f>
        <v>0</v>
      </c>
      <c r="S475" s="313">
        <f>'To &amp; from Edu- trip % summary'!D480</f>
        <v>0</v>
      </c>
      <c r="T475" s="257">
        <f>'Non-survey input values'!$B$31</f>
        <v>175.56</v>
      </c>
      <c r="U475" s="258">
        <f t="shared" si="98"/>
        <v>0</v>
      </c>
      <c r="V475" s="259">
        <f t="shared" si="99"/>
        <v>0</v>
      </c>
      <c r="W475" s="312">
        <f>'To &amp; from Edu- trip % summary'!G480</f>
        <v>0</v>
      </c>
      <c r="X475" s="314">
        <f>'To &amp; from Edu- trip % summary'!I480</f>
        <v>0</v>
      </c>
      <c r="Y475" s="260">
        <f t="shared" si="100"/>
        <v>0</v>
      </c>
      <c r="Z475" s="259">
        <f t="shared" si="101"/>
        <v>0</v>
      </c>
      <c r="AA475" s="312">
        <f>'To &amp; from Edu- trip % summary'!L480</f>
        <v>0</v>
      </c>
      <c r="AB475" s="314">
        <f>'To &amp; from Edu- trip % summary'!N480</f>
        <v>0</v>
      </c>
      <c r="AC475" s="260">
        <f t="shared" si="102"/>
        <v>0</v>
      </c>
      <c r="AD475" s="259">
        <f t="shared" si="103"/>
        <v>0</v>
      </c>
      <c r="AE475" s="312">
        <f>'To &amp; from Edu- trip % summary'!Q480</f>
        <v>0</v>
      </c>
      <c r="AF475" s="314">
        <f>'To &amp; from Edu- trip % summary'!S480</f>
        <v>0</v>
      </c>
      <c r="AG475" s="260">
        <f t="shared" si="104"/>
        <v>0</v>
      </c>
      <c r="AH475" s="259">
        <f t="shared" si="105"/>
        <v>0</v>
      </c>
      <c r="AI475" s="312">
        <f>'To &amp; from Edu- trip % summary'!V480</f>
        <v>0</v>
      </c>
      <c r="AJ475" s="314">
        <f>'To &amp; from Edu- trip % summary'!X480</f>
        <v>0</v>
      </c>
      <c r="AK475" s="260">
        <f t="shared" si="106"/>
        <v>0</v>
      </c>
      <c r="AL475" s="259">
        <f t="shared" si="107"/>
        <v>0</v>
      </c>
      <c r="AM475" s="312">
        <f>'To &amp; from Edu- trip % summary'!AA480</f>
        <v>0</v>
      </c>
      <c r="AN475" s="314">
        <f>'To &amp; from Edu- trip % summary'!AC480</f>
        <v>0</v>
      </c>
      <c r="AO475" s="260">
        <f t="shared" si="108"/>
        <v>0</v>
      </c>
      <c r="AP475" s="259">
        <f t="shared" si="109"/>
        <v>0</v>
      </c>
      <c r="AQ475" s="312">
        <f>'To &amp; from Edu- trip % summary'!AF480</f>
        <v>0</v>
      </c>
      <c r="AR475" s="314">
        <f>'To &amp; from Edu- trip % summary'!AH480</f>
        <v>0</v>
      </c>
      <c r="AS475" s="260">
        <f t="shared" si="110"/>
        <v>0</v>
      </c>
      <c r="AT475" s="259">
        <f t="shared" si="111"/>
        <v>0</v>
      </c>
      <c r="AU475" s="261"/>
      <c r="AV475" s="248"/>
      <c r="AW475" s="248"/>
      <c r="AX475" s="248"/>
      <c r="AY475" s="248"/>
    </row>
    <row r="476" spans="1:51" x14ac:dyDescent="0.2">
      <c r="A476" s="248"/>
      <c r="B476" s="248"/>
      <c r="C476" s="248"/>
      <c r="D476" s="248"/>
      <c r="E476" s="248"/>
      <c r="F476" s="248"/>
      <c r="G476" s="248"/>
      <c r="H476" s="248"/>
      <c r="I476" s="248"/>
      <c r="J476" s="248"/>
      <c r="K476" s="248"/>
      <c r="L476" s="248"/>
      <c r="M476" s="248"/>
      <c r="N476" s="248"/>
      <c r="O476" s="248"/>
      <c r="P476" s="248"/>
      <c r="Q476" s="296"/>
      <c r="R476" s="256">
        <f>'To &amp; from Edu- trip % summary'!B481</f>
        <v>0</v>
      </c>
      <c r="S476" s="313">
        <f>'To &amp; from Edu- trip % summary'!D481</f>
        <v>0</v>
      </c>
      <c r="T476" s="257">
        <f>'Non-survey input values'!$B$31</f>
        <v>175.56</v>
      </c>
      <c r="U476" s="258">
        <f t="shared" si="98"/>
        <v>0</v>
      </c>
      <c r="V476" s="259">
        <f t="shared" si="99"/>
        <v>0</v>
      </c>
      <c r="W476" s="312">
        <f>'To &amp; from Edu- trip % summary'!G481</f>
        <v>0</v>
      </c>
      <c r="X476" s="314">
        <f>'To &amp; from Edu- trip % summary'!I481</f>
        <v>0</v>
      </c>
      <c r="Y476" s="260">
        <f t="shared" si="100"/>
        <v>0</v>
      </c>
      <c r="Z476" s="259">
        <f t="shared" si="101"/>
        <v>0</v>
      </c>
      <c r="AA476" s="312">
        <f>'To &amp; from Edu- trip % summary'!L481</f>
        <v>0</v>
      </c>
      <c r="AB476" s="314">
        <f>'To &amp; from Edu- trip % summary'!N481</f>
        <v>0</v>
      </c>
      <c r="AC476" s="260">
        <f t="shared" si="102"/>
        <v>0</v>
      </c>
      <c r="AD476" s="259">
        <f t="shared" si="103"/>
        <v>0</v>
      </c>
      <c r="AE476" s="312">
        <f>'To &amp; from Edu- trip % summary'!Q481</f>
        <v>0</v>
      </c>
      <c r="AF476" s="314">
        <f>'To &amp; from Edu- trip % summary'!S481</f>
        <v>0</v>
      </c>
      <c r="AG476" s="260">
        <f t="shared" si="104"/>
        <v>0</v>
      </c>
      <c r="AH476" s="259">
        <f t="shared" si="105"/>
        <v>0</v>
      </c>
      <c r="AI476" s="312">
        <f>'To &amp; from Edu- trip % summary'!V481</f>
        <v>0</v>
      </c>
      <c r="AJ476" s="314">
        <f>'To &amp; from Edu- trip % summary'!X481</f>
        <v>0</v>
      </c>
      <c r="AK476" s="260">
        <f t="shared" si="106"/>
        <v>0</v>
      </c>
      <c r="AL476" s="259">
        <f t="shared" si="107"/>
        <v>0</v>
      </c>
      <c r="AM476" s="312">
        <f>'To &amp; from Edu- trip % summary'!AA481</f>
        <v>0</v>
      </c>
      <c r="AN476" s="314">
        <f>'To &amp; from Edu- trip % summary'!AC481</f>
        <v>0</v>
      </c>
      <c r="AO476" s="260">
        <f t="shared" si="108"/>
        <v>0</v>
      </c>
      <c r="AP476" s="259">
        <f t="shared" si="109"/>
        <v>0</v>
      </c>
      <c r="AQ476" s="312">
        <f>'To &amp; from Edu- trip % summary'!AF481</f>
        <v>0</v>
      </c>
      <c r="AR476" s="314">
        <f>'To &amp; from Edu- trip % summary'!AH481</f>
        <v>0</v>
      </c>
      <c r="AS476" s="260">
        <f t="shared" si="110"/>
        <v>0</v>
      </c>
      <c r="AT476" s="259">
        <f t="shared" si="111"/>
        <v>0</v>
      </c>
      <c r="AU476" s="261"/>
      <c r="AV476" s="248"/>
      <c r="AW476" s="248"/>
      <c r="AX476" s="248"/>
      <c r="AY476" s="248"/>
    </row>
    <row r="477" spans="1:51" x14ac:dyDescent="0.2">
      <c r="A477" s="248"/>
      <c r="B477" s="248"/>
      <c r="C477" s="248"/>
      <c r="D477" s="248"/>
      <c r="E477" s="248"/>
      <c r="F477" s="248"/>
      <c r="G477" s="248"/>
      <c r="H477" s="248"/>
      <c r="I477" s="248"/>
      <c r="J477" s="248"/>
      <c r="K477" s="248"/>
      <c r="L477" s="248"/>
      <c r="M477" s="248"/>
      <c r="N477" s="248"/>
      <c r="O477" s="248"/>
      <c r="P477" s="248"/>
      <c r="Q477" s="296"/>
      <c r="R477" s="256">
        <f>'To &amp; from Edu- trip % summary'!B482</f>
        <v>0</v>
      </c>
      <c r="S477" s="313">
        <f>'To &amp; from Edu- trip % summary'!D482</f>
        <v>0</v>
      </c>
      <c r="T477" s="257">
        <f>'Non-survey input values'!$B$31</f>
        <v>175.56</v>
      </c>
      <c r="U477" s="258">
        <f t="shared" si="98"/>
        <v>0</v>
      </c>
      <c r="V477" s="259">
        <f t="shared" si="99"/>
        <v>0</v>
      </c>
      <c r="W477" s="312">
        <f>'To &amp; from Edu- trip % summary'!G482</f>
        <v>0</v>
      </c>
      <c r="X477" s="314">
        <f>'To &amp; from Edu- trip % summary'!I482</f>
        <v>0</v>
      </c>
      <c r="Y477" s="260">
        <f t="shared" si="100"/>
        <v>0</v>
      </c>
      <c r="Z477" s="259">
        <f t="shared" si="101"/>
        <v>0</v>
      </c>
      <c r="AA477" s="312">
        <f>'To &amp; from Edu- trip % summary'!L482</f>
        <v>0</v>
      </c>
      <c r="AB477" s="314">
        <f>'To &amp; from Edu- trip % summary'!N482</f>
        <v>0</v>
      </c>
      <c r="AC477" s="260">
        <f t="shared" si="102"/>
        <v>0</v>
      </c>
      <c r="AD477" s="259">
        <f t="shared" si="103"/>
        <v>0</v>
      </c>
      <c r="AE477" s="312">
        <f>'To &amp; from Edu- trip % summary'!Q482</f>
        <v>0</v>
      </c>
      <c r="AF477" s="314">
        <f>'To &amp; from Edu- trip % summary'!S482</f>
        <v>0</v>
      </c>
      <c r="AG477" s="260">
        <f t="shared" si="104"/>
        <v>0</v>
      </c>
      <c r="AH477" s="259">
        <f t="shared" si="105"/>
        <v>0</v>
      </c>
      <c r="AI477" s="312">
        <f>'To &amp; from Edu- trip % summary'!V482</f>
        <v>0</v>
      </c>
      <c r="AJ477" s="314">
        <f>'To &amp; from Edu- trip % summary'!X482</f>
        <v>0</v>
      </c>
      <c r="AK477" s="260">
        <f t="shared" si="106"/>
        <v>0</v>
      </c>
      <c r="AL477" s="259">
        <f t="shared" si="107"/>
        <v>0</v>
      </c>
      <c r="AM477" s="312">
        <f>'To &amp; from Edu- trip % summary'!AA482</f>
        <v>0</v>
      </c>
      <c r="AN477" s="314">
        <f>'To &amp; from Edu- trip % summary'!AC482</f>
        <v>0</v>
      </c>
      <c r="AO477" s="260">
        <f t="shared" si="108"/>
        <v>0</v>
      </c>
      <c r="AP477" s="259">
        <f t="shared" si="109"/>
        <v>0</v>
      </c>
      <c r="AQ477" s="312">
        <f>'To &amp; from Edu- trip % summary'!AF482</f>
        <v>0</v>
      </c>
      <c r="AR477" s="314">
        <f>'To &amp; from Edu- trip % summary'!AH482</f>
        <v>0</v>
      </c>
      <c r="AS477" s="260">
        <f t="shared" si="110"/>
        <v>0</v>
      </c>
      <c r="AT477" s="259">
        <f t="shared" si="111"/>
        <v>0</v>
      </c>
      <c r="AU477" s="261"/>
      <c r="AV477" s="248"/>
      <c r="AW477" s="248"/>
      <c r="AX477" s="248"/>
      <c r="AY477" s="248"/>
    </row>
    <row r="478" spans="1:51" x14ac:dyDescent="0.2">
      <c r="A478" s="248"/>
      <c r="B478" s="248"/>
      <c r="C478" s="248"/>
      <c r="D478" s="248"/>
      <c r="E478" s="248"/>
      <c r="F478" s="248"/>
      <c r="G478" s="248"/>
      <c r="H478" s="248"/>
      <c r="I478" s="248"/>
      <c r="J478" s="248"/>
      <c r="K478" s="248"/>
      <c r="L478" s="248"/>
      <c r="M478" s="248"/>
      <c r="N478" s="248"/>
      <c r="O478" s="248"/>
      <c r="P478" s="248"/>
      <c r="Q478" s="296"/>
      <c r="R478" s="256">
        <f>'To &amp; from Edu- trip % summary'!B483</f>
        <v>0</v>
      </c>
      <c r="S478" s="313">
        <f>'To &amp; from Edu- trip % summary'!D483</f>
        <v>0</v>
      </c>
      <c r="T478" s="257">
        <f>'Non-survey input values'!$B$31</f>
        <v>175.56</v>
      </c>
      <c r="U478" s="258">
        <f t="shared" si="98"/>
        <v>0</v>
      </c>
      <c r="V478" s="259">
        <f t="shared" si="99"/>
        <v>0</v>
      </c>
      <c r="W478" s="312">
        <f>'To &amp; from Edu- trip % summary'!G483</f>
        <v>0</v>
      </c>
      <c r="X478" s="314">
        <f>'To &amp; from Edu- trip % summary'!I483</f>
        <v>0</v>
      </c>
      <c r="Y478" s="260">
        <f t="shared" si="100"/>
        <v>0</v>
      </c>
      <c r="Z478" s="259">
        <f t="shared" si="101"/>
        <v>0</v>
      </c>
      <c r="AA478" s="312">
        <f>'To &amp; from Edu- trip % summary'!L483</f>
        <v>0</v>
      </c>
      <c r="AB478" s="314">
        <f>'To &amp; from Edu- trip % summary'!N483</f>
        <v>0</v>
      </c>
      <c r="AC478" s="260">
        <f t="shared" si="102"/>
        <v>0</v>
      </c>
      <c r="AD478" s="259">
        <f t="shared" si="103"/>
        <v>0</v>
      </c>
      <c r="AE478" s="312">
        <f>'To &amp; from Edu- trip % summary'!Q483</f>
        <v>0</v>
      </c>
      <c r="AF478" s="314">
        <f>'To &amp; from Edu- trip % summary'!S483</f>
        <v>0</v>
      </c>
      <c r="AG478" s="260">
        <f t="shared" si="104"/>
        <v>0</v>
      </c>
      <c r="AH478" s="259">
        <f t="shared" si="105"/>
        <v>0</v>
      </c>
      <c r="AI478" s="312">
        <f>'To &amp; from Edu- trip % summary'!V483</f>
        <v>0</v>
      </c>
      <c r="AJ478" s="314">
        <f>'To &amp; from Edu- trip % summary'!X483</f>
        <v>0</v>
      </c>
      <c r="AK478" s="260">
        <f t="shared" si="106"/>
        <v>0</v>
      </c>
      <c r="AL478" s="259">
        <f t="shared" si="107"/>
        <v>0</v>
      </c>
      <c r="AM478" s="312">
        <f>'To &amp; from Edu- trip % summary'!AA483</f>
        <v>0</v>
      </c>
      <c r="AN478" s="314">
        <f>'To &amp; from Edu- trip % summary'!AC483</f>
        <v>0</v>
      </c>
      <c r="AO478" s="260">
        <f t="shared" si="108"/>
        <v>0</v>
      </c>
      <c r="AP478" s="259">
        <f t="shared" si="109"/>
        <v>0</v>
      </c>
      <c r="AQ478" s="312">
        <f>'To &amp; from Edu- trip % summary'!AF483</f>
        <v>0</v>
      </c>
      <c r="AR478" s="314">
        <f>'To &amp; from Edu- trip % summary'!AH483</f>
        <v>0</v>
      </c>
      <c r="AS478" s="260">
        <f t="shared" si="110"/>
        <v>0</v>
      </c>
      <c r="AT478" s="259">
        <f t="shared" si="111"/>
        <v>0</v>
      </c>
      <c r="AU478" s="261"/>
      <c r="AV478" s="248"/>
      <c r="AW478" s="248"/>
      <c r="AX478" s="248"/>
      <c r="AY478" s="248"/>
    </row>
    <row r="479" spans="1:51" x14ac:dyDescent="0.2">
      <c r="A479" s="248"/>
      <c r="B479" s="248"/>
      <c r="C479" s="248"/>
      <c r="D479" s="248"/>
      <c r="E479" s="248"/>
      <c r="F479" s="248"/>
      <c r="G479" s="248"/>
      <c r="H479" s="248"/>
      <c r="I479" s="248"/>
      <c r="J479" s="248"/>
      <c r="K479" s="248"/>
      <c r="L479" s="248"/>
      <c r="M479" s="248"/>
      <c r="N479" s="248"/>
      <c r="O479" s="248"/>
      <c r="P479" s="248"/>
      <c r="Q479" s="296"/>
      <c r="R479" s="256">
        <f>'To &amp; from Edu- trip % summary'!B484</f>
        <v>0</v>
      </c>
      <c r="S479" s="313">
        <f>'To &amp; from Edu- trip % summary'!D484</f>
        <v>0</v>
      </c>
      <c r="T479" s="257">
        <f>'Non-survey input values'!$B$31</f>
        <v>175.56</v>
      </c>
      <c r="U479" s="258">
        <f t="shared" si="98"/>
        <v>0</v>
      </c>
      <c r="V479" s="259">
        <f t="shared" si="99"/>
        <v>0</v>
      </c>
      <c r="W479" s="312">
        <f>'To &amp; from Edu- trip % summary'!G484</f>
        <v>0</v>
      </c>
      <c r="X479" s="314">
        <f>'To &amp; from Edu- trip % summary'!I484</f>
        <v>0</v>
      </c>
      <c r="Y479" s="260">
        <f t="shared" si="100"/>
        <v>0</v>
      </c>
      <c r="Z479" s="259">
        <f t="shared" si="101"/>
        <v>0</v>
      </c>
      <c r="AA479" s="312">
        <f>'To &amp; from Edu- trip % summary'!L484</f>
        <v>0</v>
      </c>
      <c r="AB479" s="314">
        <f>'To &amp; from Edu- trip % summary'!N484</f>
        <v>0</v>
      </c>
      <c r="AC479" s="260">
        <f t="shared" si="102"/>
        <v>0</v>
      </c>
      <c r="AD479" s="259">
        <f t="shared" si="103"/>
        <v>0</v>
      </c>
      <c r="AE479" s="312">
        <f>'To &amp; from Edu- trip % summary'!Q484</f>
        <v>0</v>
      </c>
      <c r="AF479" s="314">
        <f>'To &amp; from Edu- trip % summary'!S484</f>
        <v>0</v>
      </c>
      <c r="AG479" s="260">
        <f t="shared" si="104"/>
        <v>0</v>
      </c>
      <c r="AH479" s="259">
        <f t="shared" si="105"/>
        <v>0</v>
      </c>
      <c r="AI479" s="312">
        <f>'To &amp; from Edu- trip % summary'!V484</f>
        <v>0</v>
      </c>
      <c r="AJ479" s="314">
        <f>'To &amp; from Edu- trip % summary'!X484</f>
        <v>0</v>
      </c>
      <c r="AK479" s="260">
        <f t="shared" si="106"/>
        <v>0</v>
      </c>
      <c r="AL479" s="259">
        <f t="shared" si="107"/>
        <v>0</v>
      </c>
      <c r="AM479" s="312">
        <f>'To &amp; from Edu- trip % summary'!AA484</f>
        <v>0</v>
      </c>
      <c r="AN479" s="314">
        <f>'To &amp; from Edu- trip % summary'!AC484</f>
        <v>0</v>
      </c>
      <c r="AO479" s="260">
        <f t="shared" si="108"/>
        <v>0</v>
      </c>
      <c r="AP479" s="259">
        <f t="shared" si="109"/>
        <v>0</v>
      </c>
      <c r="AQ479" s="312">
        <f>'To &amp; from Edu- trip % summary'!AF484</f>
        <v>0</v>
      </c>
      <c r="AR479" s="314">
        <f>'To &amp; from Edu- trip % summary'!AH484</f>
        <v>0</v>
      </c>
      <c r="AS479" s="260">
        <f t="shared" si="110"/>
        <v>0</v>
      </c>
      <c r="AT479" s="259">
        <f t="shared" si="111"/>
        <v>0</v>
      </c>
      <c r="AU479" s="261"/>
      <c r="AV479" s="248"/>
      <c r="AW479" s="248"/>
      <c r="AX479" s="248"/>
      <c r="AY479" s="248"/>
    </row>
    <row r="480" spans="1:51" x14ac:dyDescent="0.2">
      <c r="A480" s="248"/>
      <c r="B480" s="248"/>
      <c r="C480" s="248"/>
      <c r="D480" s="248"/>
      <c r="E480" s="248"/>
      <c r="F480" s="248"/>
      <c r="G480" s="248"/>
      <c r="H480" s="248"/>
      <c r="I480" s="248"/>
      <c r="J480" s="248"/>
      <c r="K480" s="248"/>
      <c r="L480" s="248"/>
      <c r="M480" s="248"/>
      <c r="N480" s="248"/>
      <c r="O480" s="248"/>
      <c r="P480" s="248"/>
      <c r="Q480" s="296"/>
      <c r="R480" s="256">
        <f>'To &amp; from Edu- trip % summary'!B485</f>
        <v>0</v>
      </c>
      <c r="S480" s="313">
        <f>'To &amp; from Edu- trip % summary'!D485</f>
        <v>0</v>
      </c>
      <c r="T480" s="257">
        <f>'Non-survey input values'!$B$31</f>
        <v>175.56</v>
      </c>
      <c r="U480" s="258">
        <f t="shared" si="98"/>
        <v>0</v>
      </c>
      <c r="V480" s="259">
        <f t="shared" si="99"/>
        <v>0</v>
      </c>
      <c r="W480" s="312">
        <f>'To &amp; from Edu- trip % summary'!G485</f>
        <v>0</v>
      </c>
      <c r="X480" s="314">
        <f>'To &amp; from Edu- trip % summary'!I485</f>
        <v>0</v>
      </c>
      <c r="Y480" s="260">
        <f t="shared" si="100"/>
        <v>0</v>
      </c>
      <c r="Z480" s="259">
        <f t="shared" si="101"/>
        <v>0</v>
      </c>
      <c r="AA480" s="312">
        <f>'To &amp; from Edu- trip % summary'!L485</f>
        <v>0</v>
      </c>
      <c r="AB480" s="314">
        <f>'To &amp; from Edu- trip % summary'!N485</f>
        <v>0</v>
      </c>
      <c r="AC480" s="260">
        <f t="shared" si="102"/>
        <v>0</v>
      </c>
      <c r="AD480" s="259">
        <f t="shared" si="103"/>
        <v>0</v>
      </c>
      <c r="AE480" s="312">
        <f>'To &amp; from Edu- trip % summary'!Q485</f>
        <v>0</v>
      </c>
      <c r="AF480" s="314">
        <f>'To &amp; from Edu- trip % summary'!S485</f>
        <v>0</v>
      </c>
      <c r="AG480" s="260">
        <f t="shared" si="104"/>
        <v>0</v>
      </c>
      <c r="AH480" s="259">
        <f t="shared" si="105"/>
        <v>0</v>
      </c>
      <c r="AI480" s="312">
        <f>'To &amp; from Edu- trip % summary'!V485</f>
        <v>0</v>
      </c>
      <c r="AJ480" s="314">
        <f>'To &amp; from Edu- trip % summary'!X485</f>
        <v>0</v>
      </c>
      <c r="AK480" s="260">
        <f t="shared" si="106"/>
        <v>0</v>
      </c>
      <c r="AL480" s="259">
        <f t="shared" si="107"/>
        <v>0</v>
      </c>
      <c r="AM480" s="312">
        <f>'To &amp; from Edu- trip % summary'!AA485</f>
        <v>0</v>
      </c>
      <c r="AN480" s="314">
        <f>'To &amp; from Edu- trip % summary'!AC485</f>
        <v>0</v>
      </c>
      <c r="AO480" s="260">
        <f t="shared" si="108"/>
        <v>0</v>
      </c>
      <c r="AP480" s="259">
        <f t="shared" si="109"/>
        <v>0</v>
      </c>
      <c r="AQ480" s="312">
        <f>'To &amp; from Edu- trip % summary'!AF485</f>
        <v>0</v>
      </c>
      <c r="AR480" s="314">
        <f>'To &amp; from Edu- trip % summary'!AH485</f>
        <v>0</v>
      </c>
      <c r="AS480" s="260">
        <f t="shared" si="110"/>
        <v>0</v>
      </c>
      <c r="AT480" s="259">
        <f t="shared" si="111"/>
        <v>0</v>
      </c>
      <c r="AU480" s="261"/>
      <c r="AV480" s="248"/>
      <c r="AW480" s="248"/>
      <c r="AX480" s="248"/>
      <c r="AY480" s="248"/>
    </row>
    <row r="481" spans="1:51" x14ac:dyDescent="0.2">
      <c r="A481" s="248"/>
      <c r="B481" s="248"/>
      <c r="C481" s="248"/>
      <c r="D481" s="248"/>
      <c r="E481" s="248"/>
      <c r="F481" s="248"/>
      <c r="G481" s="248"/>
      <c r="H481" s="248"/>
      <c r="I481" s="248"/>
      <c r="J481" s="248"/>
      <c r="K481" s="248"/>
      <c r="L481" s="248"/>
      <c r="M481" s="248"/>
      <c r="N481" s="248"/>
      <c r="O481" s="248"/>
      <c r="P481" s="248"/>
      <c r="Q481" s="296"/>
      <c r="R481" s="256">
        <f>'To &amp; from Edu- trip % summary'!B486</f>
        <v>0</v>
      </c>
      <c r="S481" s="313">
        <f>'To &amp; from Edu- trip % summary'!D486</f>
        <v>0</v>
      </c>
      <c r="T481" s="257">
        <f>'Non-survey input values'!$B$31</f>
        <v>175.56</v>
      </c>
      <c r="U481" s="258">
        <f t="shared" si="98"/>
        <v>0</v>
      </c>
      <c r="V481" s="259">
        <f t="shared" si="99"/>
        <v>0</v>
      </c>
      <c r="W481" s="312">
        <f>'To &amp; from Edu- trip % summary'!G486</f>
        <v>0</v>
      </c>
      <c r="X481" s="314">
        <f>'To &amp; from Edu- trip % summary'!I486</f>
        <v>0</v>
      </c>
      <c r="Y481" s="260">
        <f t="shared" si="100"/>
        <v>0</v>
      </c>
      <c r="Z481" s="259">
        <f t="shared" si="101"/>
        <v>0</v>
      </c>
      <c r="AA481" s="312">
        <f>'To &amp; from Edu- trip % summary'!L486</f>
        <v>0</v>
      </c>
      <c r="AB481" s="314">
        <f>'To &amp; from Edu- trip % summary'!N486</f>
        <v>0</v>
      </c>
      <c r="AC481" s="260">
        <f t="shared" si="102"/>
        <v>0</v>
      </c>
      <c r="AD481" s="259">
        <f t="shared" si="103"/>
        <v>0</v>
      </c>
      <c r="AE481" s="312">
        <f>'To &amp; from Edu- trip % summary'!Q486</f>
        <v>0</v>
      </c>
      <c r="AF481" s="314">
        <f>'To &amp; from Edu- trip % summary'!S486</f>
        <v>0</v>
      </c>
      <c r="AG481" s="260">
        <f t="shared" si="104"/>
        <v>0</v>
      </c>
      <c r="AH481" s="259">
        <f t="shared" si="105"/>
        <v>0</v>
      </c>
      <c r="AI481" s="312">
        <f>'To &amp; from Edu- trip % summary'!V486</f>
        <v>0</v>
      </c>
      <c r="AJ481" s="314">
        <f>'To &amp; from Edu- trip % summary'!X486</f>
        <v>0</v>
      </c>
      <c r="AK481" s="260">
        <f t="shared" si="106"/>
        <v>0</v>
      </c>
      <c r="AL481" s="259">
        <f t="shared" si="107"/>
        <v>0</v>
      </c>
      <c r="AM481" s="312">
        <f>'To &amp; from Edu- trip % summary'!AA486</f>
        <v>0</v>
      </c>
      <c r="AN481" s="314">
        <f>'To &amp; from Edu- trip % summary'!AC486</f>
        <v>0</v>
      </c>
      <c r="AO481" s="260">
        <f t="shared" si="108"/>
        <v>0</v>
      </c>
      <c r="AP481" s="259">
        <f t="shared" si="109"/>
        <v>0</v>
      </c>
      <c r="AQ481" s="312">
        <f>'To &amp; from Edu- trip % summary'!AF486</f>
        <v>0</v>
      </c>
      <c r="AR481" s="314">
        <f>'To &amp; from Edu- trip % summary'!AH486</f>
        <v>0</v>
      </c>
      <c r="AS481" s="260">
        <f t="shared" si="110"/>
        <v>0</v>
      </c>
      <c r="AT481" s="259">
        <f t="shared" si="111"/>
        <v>0</v>
      </c>
      <c r="AU481" s="261"/>
      <c r="AV481" s="248"/>
      <c r="AW481" s="248"/>
      <c r="AX481" s="248"/>
      <c r="AY481" s="248"/>
    </row>
    <row r="482" spans="1:51" x14ac:dyDescent="0.2">
      <c r="A482" s="248"/>
      <c r="B482" s="248"/>
      <c r="C482" s="248"/>
      <c r="D482" s="248"/>
      <c r="E482" s="248"/>
      <c r="F482" s="248"/>
      <c r="G482" s="248"/>
      <c r="H482" s="248"/>
      <c r="I482" s="248"/>
      <c r="J482" s="248"/>
      <c r="K482" s="248"/>
      <c r="L482" s="248"/>
      <c r="M482" s="248"/>
      <c r="N482" s="248"/>
      <c r="O482" s="248"/>
      <c r="P482" s="248"/>
      <c r="Q482" s="296"/>
      <c r="R482" s="256">
        <f>'To &amp; from Edu- trip % summary'!B487</f>
        <v>0</v>
      </c>
      <c r="S482" s="313">
        <f>'To &amp; from Edu- trip % summary'!D487</f>
        <v>0</v>
      </c>
      <c r="T482" s="257">
        <f>'Non-survey input values'!$B$31</f>
        <v>175.56</v>
      </c>
      <c r="U482" s="258">
        <f t="shared" si="98"/>
        <v>0</v>
      </c>
      <c r="V482" s="259">
        <f t="shared" si="99"/>
        <v>0</v>
      </c>
      <c r="W482" s="312">
        <f>'To &amp; from Edu- trip % summary'!G487</f>
        <v>0</v>
      </c>
      <c r="X482" s="314">
        <f>'To &amp; from Edu- trip % summary'!I487</f>
        <v>0</v>
      </c>
      <c r="Y482" s="260">
        <f t="shared" si="100"/>
        <v>0</v>
      </c>
      <c r="Z482" s="259">
        <f t="shared" si="101"/>
        <v>0</v>
      </c>
      <c r="AA482" s="312">
        <f>'To &amp; from Edu- trip % summary'!L487</f>
        <v>0</v>
      </c>
      <c r="AB482" s="314">
        <f>'To &amp; from Edu- trip % summary'!N487</f>
        <v>0</v>
      </c>
      <c r="AC482" s="260">
        <f t="shared" si="102"/>
        <v>0</v>
      </c>
      <c r="AD482" s="259">
        <f t="shared" si="103"/>
        <v>0</v>
      </c>
      <c r="AE482" s="312">
        <f>'To &amp; from Edu- trip % summary'!Q487</f>
        <v>0</v>
      </c>
      <c r="AF482" s="314">
        <f>'To &amp; from Edu- trip % summary'!S487</f>
        <v>0</v>
      </c>
      <c r="AG482" s="260">
        <f t="shared" si="104"/>
        <v>0</v>
      </c>
      <c r="AH482" s="259">
        <f t="shared" si="105"/>
        <v>0</v>
      </c>
      <c r="AI482" s="312">
        <f>'To &amp; from Edu- trip % summary'!V487</f>
        <v>0</v>
      </c>
      <c r="AJ482" s="314">
        <f>'To &amp; from Edu- trip % summary'!X487</f>
        <v>0</v>
      </c>
      <c r="AK482" s="260">
        <f t="shared" si="106"/>
        <v>0</v>
      </c>
      <c r="AL482" s="259">
        <f t="shared" si="107"/>
        <v>0</v>
      </c>
      <c r="AM482" s="312">
        <f>'To &amp; from Edu- trip % summary'!AA487</f>
        <v>0</v>
      </c>
      <c r="AN482" s="314">
        <f>'To &amp; from Edu- trip % summary'!AC487</f>
        <v>0</v>
      </c>
      <c r="AO482" s="260">
        <f t="shared" si="108"/>
        <v>0</v>
      </c>
      <c r="AP482" s="259">
        <f t="shared" si="109"/>
        <v>0</v>
      </c>
      <c r="AQ482" s="312">
        <f>'To &amp; from Edu- trip % summary'!AF487</f>
        <v>0</v>
      </c>
      <c r="AR482" s="314">
        <f>'To &amp; from Edu- trip % summary'!AH487</f>
        <v>0</v>
      </c>
      <c r="AS482" s="260">
        <f t="shared" si="110"/>
        <v>0</v>
      </c>
      <c r="AT482" s="259">
        <f t="shared" si="111"/>
        <v>0</v>
      </c>
      <c r="AU482" s="261"/>
      <c r="AV482" s="248"/>
      <c r="AW482" s="248"/>
      <c r="AX482" s="248"/>
      <c r="AY482" s="248"/>
    </row>
    <row r="483" spans="1:51" x14ac:dyDescent="0.2">
      <c r="A483" s="248"/>
      <c r="B483" s="248"/>
      <c r="C483" s="248"/>
      <c r="D483" s="248"/>
      <c r="E483" s="248"/>
      <c r="F483" s="248"/>
      <c r="G483" s="248"/>
      <c r="H483" s="248"/>
      <c r="I483" s="248"/>
      <c r="J483" s="248"/>
      <c r="K483" s="248"/>
      <c r="L483" s="248"/>
      <c r="M483" s="248"/>
      <c r="N483" s="248"/>
      <c r="O483" s="248"/>
      <c r="P483" s="248"/>
      <c r="Q483" s="296"/>
      <c r="R483" s="256">
        <f>'To &amp; from Edu- trip % summary'!B488</f>
        <v>0</v>
      </c>
      <c r="S483" s="313">
        <f>'To &amp; from Edu- trip % summary'!D488</f>
        <v>0</v>
      </c>
      <c r="T483" s="257">
        <f>'Non-survey input values'!$B$31</f>
        <v>175.56</v>
      </c>
      <c r="U483" s="258">
        <f t="shared" si="98"/>
        <v>0</v>
      </c>
      <c r="V483" s="259">
        <f t="shared" si="99"/>
        <v>0</v>
      </c>
      <c r="W483" s="312">
        <f>'To &amp; from Edu- trip % summary'!G488</f>
        <v>0</v>
      </c>
      <c r="X483" s="314">
        <f>'To &amp; from Edu- trip % summary'!I488</f>
        <v>0</v>
      </c>
      <c r="Y483" s="260">
        <f t="shared" si="100"/>
        <v>0</v>
      </c>
      <c r="Z483" s="259">
        <f t="shared" si="101"/>
        <v>0</v>
      </c>
      <c r="AA483" s="312">
        <f>'To &amp; from Edu- trip % summary'!L488</f>
        <v>0</v>
      </c>
      <c r="AB483" s="314">
        <f>'To &amp; from Edu- trip % summary'!N488</f>
        <v>0</v>
      </c>
      <c r="AC483" s="260">
        <f t="shared" si="102"/>
        <v>0</v>
      </c>
      <c r="AD483" s="259">
        <f t="shared" si="103"/>
        <v>0</v>
      </c>
      <c r="AE483" s="312">
        <f>'To &amp; from Edu- trip % summary'!Q488</f>
        <v>0</v>
      </c>
      <c r="AF483" s="314">
        <f>'To &amp; from Edu- trip % summary'!S488</f>
        <v>0</v>
      </c>
      <c r="AG483" s="260">
        <f t="shared" si="104"/>
        <v>0</v>
      </c>
      <c r="AH483" s="259">
        <f t="shared" si="105"/>
        <v>0</v>
      </c>
      <c r="AI483" s="312">
        <f>'To &amp; from Edu- trip % summary'!V488</f>
        <v>0</v>
      </c>
      <c r="AJ483" s="314">
        <f>'To &amp; from Edu- trip % summary'!X488</f>
        <v>0</v>
      </c>
      <c r="AK483" s="260">
        <f t="shared" si="106"/>
        <v>0</v>
      </c>
      <c r="AL483" s="259">
        <f t="shared" si="107"/>
        <v>0</v>
      </c>
      <c r="AM483" s="312">
        <f>'To &amp; from Edu- trip % summary'!AA488</f>
        <v>0</v>
      </c>
      <c r="AN483" s="314">
        <f>'To &amp; from Edu- trip % summary'!AC488</f>
        <v>0</v>
      </c>
      <c r="AO483" s="260">
        <f t="shared" si="108"/>
        <v>0</v>
      </c>
      <c r="AP483" s="259">
        <f t="shared" si="109"/>
        <v>0</v>
      </c>
      <c r="AQ483" s="312">
        <f>'To &amp; from Edu- trip % summary'!AF488</f>
        <v>0</v>
      </c>
      <c r="AR483" s="314">
        <f>'To &amp; from Edu- trip % summary'!AH488</f>
        <v>0</v>
      </c>
      <c r="AS483" s="260">
        <f t="shared" si="110"/>
        <v>0</v>
      </c>
      <c r="AT483" s="259">
        <f t="shared" si="111"/>
        <v>0</v>
      </c>
      <c r="AU483" s="261"/>
      <c r="AV483" s="248"/>
      <c r="AW483" s="248"/>
      <c r="AX483" s="248"/>
      <c r="AY483" s="248"/>
    </row>
    <row r="484" spans="1:51" x14ac:dyDescent="0.2">
      <c r="A484" s="248"/>
      <c r="B484" s="248"/>
      <c r="C484" s="248"/>
      <c r="D484" s="248"/>
      <c r="E484" s="248"/>
      <c r="F484" s="248"/>
      <c r="G484" s="248"/>
      <c r="H484" s="248"/>
      <c r="I484" s="248"/>
      <c r="J484" s="248"/>
      <c r="K484" s="248"/>
      <c r="L484" s="248"/>
      <c r="M484" s="248"/>
      <c r="N484" s="248"/>
      <c r="O484" s="248"/>
      <c r="P484" s="248"/>
      <c r="Q484" s="296"/>
      <c r="R484" s="256">
        <f>'To &amp; from Edu- trip % summary'!B489</f>
        <v>0</v>
      </c>
      <c r="S484" s="313">
        <f>'To &amp; from Edu- trip % summary'!D489</f>
        <v>0</v>
      </c>
      <c r="T484" s="257">
        <f>'Non-survey input values'!$B$31</f>
        <v>175.56</v>
      </c>
      <c r="U484" s="258">
        <f t="shared" si="98"/>
        <v>0</v>
      </c>
      <c r="V484" s="259">
        <f t="shared" si="99"/>
        <v>0</v>
      </c>
      <c r="W484" s="312">
        <f>'To &amp; from Edu- trip % summary'!G489</f>
        <v>0</v>
      </c>
      <c r="X484" s="314">
        <f>'To &amp; from Edu- trip % summary'!I489</f>
        <v>0</v>
      </c>
      <c r="Y484" s="260">
        <f t="shared" si="100"/>
        <v>0</v>
      </c>
      <c r="Z484" s="259">
        <f t="shared" si="101"/>
        <v>0</v>
      </c>
      <c r="AA484" s="312">
        <f>'To &amp; from Edu- trip % summary'!L489</f>
        <v>0</v>
      </c>
      <c r="AB484" s="314">
        <f>'To &amp; from Edu- trip % summary'!N489</f>
        <v>0</v>
      </c>
      <c r="AC484" s="260">
        <f t="shared" si="102"/>
        <v>0</v>
      </c>
      <c r="AD484" s="259">
        <f t="shared" si="103"/>
        <v>0</v>
      </c>
      <c r="AE484" s="312">
        <f>'To &amp; from Edu- trip % summary'!Q489</f>
        <v>0</v>
      </c>
      <c r="AF484" s="314">
        <f>'To &amp; from Edu- trip % summary'!S489</f>
        <v>0</v>
      </c>
      <c r="AG484" s="260">
        <f t="shared" si="104"/>
        <v>0</v>
      </c>
      <c r="AH484" s="259">
        <f t="shared" si="105"/>
        <v>0</v>
      </c>
      <c r="AI484" s="312">
        <f>'To &amp; from Edu- trip % summary'!V489</f>
        <v>0</v>
      </c>
      <c r="AJ484" s="314">
        <f>'To &amp; from Edu- trip % summary'!X489</f>
        <v>0</v>
      </c>
      <c r="AK484" s="260">
        <f t="shared" si="106"/>
        <v>0</v>
      </c>
      <c r="AL484" s="259">
        <f t="shared" si="107"/>
        <v>0</v>
      </c>
      <c r="AM484" s="312">
        <f>'To &amp; from Edu- trip % summary'!AA489</f>
        <v>0</v>
      </c>
      <c r="AN484" s="314">
        <f>'To &amp; from Edu- trip % summary'!AC489</f>
        <v>0</v>
      </c>
      <c r="AO484" s="260">
        <f t="shared" si="108"/>
        <v>0</v>
      </c>
      <c r="AP484" s="259">
        <f t="shared" si="109"/>
        <v>0</v>
      </c>
      <c r="AQ484" s="312">
        <f>'To &amp; from Edu- trip % summary'!AF489</f>
        <v>0</v>
      </c>
      <c r="AR484" s="314">
        <f>'To &amp; from Edu- trip % summary'!AH489</f>
        <v>0</v>
      </c>
      <c r="AS484" s="260">
        <f t="shared" si="110"/>
        <v>0</v>
      </c>
      <c r="AT484" s="259">
        <f t="shared" si="111"/>
        <v>0</v>
      </c>
      <c r="AU484" s="261"/>
      <c r="AV484" s="248"/>
      <c r="AW484" s="248"/>
      <c r="AX484" s="248"/>
      <c r="AY484" s="248"/>
    </row>
    <row r="485" spans="1:51" x14ac:dyDescent="0.2">
      <c r="A485" s="248"/>
      <c r="B485" s="248"/>
      <c r="C485" s="248"/>
      <c r="D485" s="248"/>
      <c r="E485" s="248"/>
      <c r="F485" s="248"/>
      <c r="G485" s="248"/>
      <c r="H485" s="248"/>
      <c r="I485" s="248"/>
      <c r="J485" s="248"/>
      <c r="K485" s="248"/>
      <c r="L485" s="248"/>
      <c r="M485" s="248"/>
      <c r="N485" s="248"/>
      <c r="O485" s="248"/>
      <c r="P485" s="248"/>
      <c r="Q485" s="296"/>
      <c r="R485" s="256">
        <f>'To &amp; from Edu- trip % summary'!B490</f>
        <v>0</v>
      </c>
      <c r="S485" s="313">
        <f>'To &amp; from Edu- trip % summary'!D490</f>
        <v>0</v>
      </c>
      <c r="T485" s="257">
        <f>'Non-survey input values'!$B$31</f>
        <v>175.56</v>
      </c>
      <c r="U485" s="258">
        <f t="shared" si="98"/>
        <v>0</v>
      </c>
      <c r="V485" s="259">
        <f t="shared" si="99"/>
        <v>0</v>
      </c>
      <c r="W485" s="312">
        <f>'To &amp; from Edu- trip % summary'!G490</f>
        <v>0</v>
      </c>
      <c r="X485" s="314">
        <f>'To &amp; from Edu- trip % summary'!I490</f>
        <v>0</v>
      </c>
      <c r="Y485" s="260">
        <f t="shared" si="100"/>
        <v>0</v>
      </c>
      <c r="Z485" s="259">
        <f t="shared" si="101"/>
        <v>0</v>
      </c>
      <c r="AA485" s="312">
        <f>'To &amp; from Edu- trip % summary'!L490</f>
        <v>0</v>
      </c>
      <c r="AB485" s="314">
        <f>'To &amp; from Edu- trip % summary'!N490</f>
        <v>0</v>
      </c>
      <c r="AC485" s="260">
        <f t="shared" si="102"/>
        <v>0</v>
      </c>
      <c r="AD485" s="259">
        <f t="shared" si="103"/>
        <v>0</v>
      </c>
      <c r="AE485" s="312">
        <f>'To &amp; from Edu- trip % summary'!Q490</f>
        <v>0</v>
      </c>
      <c r="AF485" s="314">
        <f>'To &amp; from Edu- trip % summary'!S490</f>
        <v>0</v>
      </c>
      <c r="AG485" s="260">
        <f t="shared" si="104"/>
        <v>0</v>
      </c>
      <c r="AH485" s="259">
        <f t="shared" si="105"/>
        <v>0</v>
      </c>
      <c r="AI485" s="312">
        <f>'To &amp; from Edu- trip % summary'!V490</f>
        <v>0</v>
      </c>
      <c r="AJ485" s="314">
        <f>'To &amp; from Edu- trip % summary'!X490</f>
        <v>0</v>
      </c>
      <c r="AK485" s="260">
        <f t="shared" si="106"/>
        <v>0</v>
      </c>
      <c r="AL485" s="259">
        <f t="shared" si="107"/>
        <v>0</v>
      </c>
      <c r="AM485" s="312">
        <f>'To &amp; from Edu- trip % summary'!AA490</f>
        <v>0</v>
      </c>
      <c r="AN485" s="314">
        <f>'To &amp; from Edu- trip % summary'!AC490</f>
        <v>0</v>
      </c>
      <c r="AO485" s="260">
        <f t="shared" si="108"/>
        <v>0</v>
      </c>
      <c r="AP485" s="259">
        <f t="shared" si="109"/>
        <v>0</v>
      </c>
      <c r="AQ485" s="312">
        <f>'To &amp; from Edu- trip % summary'!AF490</f>
        <v>0</v>
      </c>
      <c r="AR485" s="314">
        <f>'To &amp; from Edu- trip % summary'!AH490</f>
        <v>0</v>
      </c>
      <c r="AS485" s="260">
        <f t="shared" si="110"/>
        <v>0</v>
      </c>
      <c r="AT485" s="259">
        <f t="shared" si="111"/>
        <v>0</v>
      </c>
      <c r="AU485" s="261"/>
      <c r="AV485" s="248"/>
      <c r="AW485" s="248"/>
      <c r="AX485" s="248"/>
      <c r="AY485" s="248"/>
    </row>
    <row r="486" spans="1:51" x14ac:dyDescent="0.2">
      <c r="A486" s="248"/>
      <c r="B486" s="248"/>
      <c r="C486" s="248"/>
      <c r="D486" s="248"/>
      <c r="E486" s="248"/>
      <c r="F486" s="248"/>
      <c r="G486" s="248"/>
      <c r="H486" s="248"/>
      <c r="I486" s="248"/>
      <c r="J486" s="248"/>
      <c r="K486" s="248"/>
      <c r="L486" s="248"/>
      <c r="M486" s="248"/>
      <c r="N486" s="248"/>
      <c r="O486" s="248"/>
      <c r="P486" s="248"/>
      <c r="Q486" s="296"/>
      <c r="R486" s="256">
        <f>'To &amp; from Edu- trip % summary'!B491</f>
        <v>0</v>
      </c>
      <c r="S486" s="313">
        <f>'To &amp; from Edu- trip % summary'!D491</f>
        <v>0</v>
      </c>
      <c r="T486" s="257">
        <f>'Non-survey input values'!$B$31</f>
        <v>175.56</v>
      </c>
      <c r="U486" s="258">
        <f t="shared" si="98"/>
        <v>0</v>
      </c>
      <c r="V486" s="259">
        <f t="shared" si="99"/>
        <v>0</v>
      </c>
      <c r="W486" s="312">
        <f>'To &amp; from Edu- trip % summary'!G491</f>
        <v>0</v>
      </c>
      <c r="X486" s="314">
        <f>'To &amp; from Edu- trip % summary'!I491</f>
        <v>0</v>
      </c>
      <c r="Y486" s="260">
        <f t="shared" si="100"/>
        <v>0</v>
      </c>
      <c r="Z486" s="259">
        <f t="shared" si="101"/>
        <v>0</v>
      </c>
      <c r="AA486" s="312">
        <f>'To &amp; from Edu- trip % summary'!L491</f>
        <v>0</v>
      </c>
      <c r="AB486" s="314">
        <f>'To &amp; from Edu- trip % summary'!N491</f>
        <v>0</v>
      </c>
      <c r="AC486" s="260">
        <f t="shared" si="102"/>
        <v>0</v>
      </c>
      <c r="AD486" s="259">
        <f t="shared" si="103"/>
        <v>0</v>
      </c>
      <c r="AE486" s="312">
        <f>'To &amp; from Edu- trip % summary'!Q491</f>
        <v>0</v>
      </c>
      <c r="AF486" s="314">
        <f>'To &amp; from Edu- trip % summary'!S491</f>
        <v>0</v>
      </c>
      <c r="AG486" s="260">
        <f t="shared" si="104"/>
        <v>0</v>
      </c>
      <c r="AH486" s="259">
        <f t="shared" si="105"/>
        <v>0</v>
      </c>
      <c r="AI486" s="312">
        <f>'To &amp; from Edu- trip % summary'!V491</f>
        <v>0</v>
      </c>
      <c r="AJ486" s="314">
        <f>'To &amp; from Edu- trip % summary'!X491</f>
        <v>0</v>
      </c>
      <c r="AK486" s="260">
        <f t="shared" si="106"/>
        <v>0</v>
      </c>
      <c r="AL486" s="259">
        <f t="shared" si="107"/>
        <v>0</v>
      </c>
      <c r="AM486" s="312">
        <f>'To &amp; from Edu- trip % summary'!AA491</f>
        <v>0</v>
      </c>
      <c r="AN486" s="314">
        <f>'To &amp; from Edu- trip % summary'!AC491</f>
        <v>0</v>
      </c>
      <c r="AO486" s="260">
        <f t="shared" si="108"/>
        <v>0</v>
      </c>
      <c r="AP486" s="259">
        <f t="shared" si="109"/>
        <v>0</v>
      </c>
      <c r="AQ486" s="312">
        <f>'To &amp; from Edu- trip % summary'!AF491</f>
        <v>0</v>
      </c>
      <c r="AR486" s="314">
        <f>'To &amp; from Edu- trip % summary'!AH491</f>
        <v>0</v>
      </c>
      <c r="AS486" s="260">
        <f t="shared" si="110"/>
        <v>0</v>
      </c>
      <c r="AT486" s="259">
        <f t="shared" si="111"/>
        <v>0</v>
      </c>
      <c r="AU486" s="261"/>
      <c r="AV486" s="248"/>
      <c r="AW486" s="248"/>
      <c r="AX486" s="248"/>
      <c r="AY486" s="248"/>
    </row>
    <row r="487" spans="1:51" x14ac:dyDescent="0.2">
      <c r="A487" s="248"/>
      <c r="B487" s="248"/>
      <c r="C487" s="248"/>
      <c r="D487" s="248"/>
      <c r="E487" s="248"/>
      <c r="F487" s="248"/>
      <c r="G487" s="248"/>
      <c r="H487" s="248"/>
      <c r="I487" s="248"/>
      <c r="J487" s="248"/>
      <c r="K487" s="248"/>
      <c r="L487" s="248"/>
      <c r="M487" s="248"/>
      <c r="N487" s="248"/>
      <c r="O487" s="248"/>
      <c r="P487" s="248"/>
      <c r="Q487" s="296"/>
      <c r="R487" s="256">
        <f>'To &amp; from Edu- trip % summary'!B492</f>
        <v>0</v>
      </c>
      <c r="S487" s="313">
        <f>'To &amp; from Edu- trip % summary'!D492</f>
        <v>0</v>
      </c>
      <c r="T487" s="257">
        <f>'Non-survey input values'!$B$31</f>
        <v>175.56</v>
      </c>
      <c r="U487" s="258">
        <f t="shared" si="98"/>
        <v>0</v>
      </c>
      <c r="V487" s="259">
        <f t="shared" si="99"/>
        <v>0</v>
      </c>
      <c r="W487" s="312">
        <f>'To &amp; from Edu- trip % summary'!G492</f>
        <v>0</v>
      </c>
      <c r="X487" s="314">
        <f>'To &amp; from Edu- trip % summary'!I492</f>
        <v>0</v>
      </c>
      <c r="Y487" s="260">
        <f t="shared" si="100"/>
        <v>0</v>
      </c>
      <c r="Z487" s="259">
        <f t="shared" si="101"/>
        <v>0</v>
      </c>
      <c r="AA487" s="312">
        <f>'To &amp; from Edu- trip % summary'!L492</f>
        <v>0</v>
      </c>
      <c r="AB487" s="314">
        <f>'To &amp; from Edu- trip % summary'!N492</f>
        <v>0</v>
      </c>
      <c r="AC487" s="260">
        <f t="shared" si="102"/>
        <v>0</v>
      </c>
      <c r="AD487" s="259">
        <f t="shared" si="103"/>
        <v>0</v>
      </c>
      <c r="AE487" s="312">
        <f>'To &amp; from Edu- trip % summary'!Q492</f>
        <v>0</v>
      </c>
      <c r="AF487" s="314">
        <f>'To &amp; from Edu- trip % summary'!S492</f>
        <v>0</v>
      </c>
      <c r="AG487" s="260">
        <f t="shared" si="104"/>
        <v>0</v>
      </c>
      <c r="AH487" s="259">
        <f t="shared" si="105"/>
        <v>0</v>
      </c>
      <c r="AI487" s="312">
        <f>'To &amp; from Edu- trip % summary'!V492</f>
        <v>0</v>
      </c>
      <c r="AJ487" s="314">
        <f>'To &amp; from Edu- trip % summary'!X492</f>
        <v>0</v>
      </c>
      <c r="AK487" s="260">
        <f t="shared" si="106"/>
        <v>0</v>
      </c>
      <c r="AL487" s="259">
        <f t="shared" si="107"/>
        <v>0</v>
      </c>
      <c r="AM487" s="312">
        <f>'To &amp; from Edu- trip % summary'!AA492</f>
        <v>0</v>
      </c>
      <c r="AN487" s="314">
        <f>'To &amp; from Edu- trip % summary'!AC492</f>
        <v>0</v>
      </c>
      <c r="AO487" s="260">
        <f t="shared" si="108"/>
        <v>0</v>
      </c>
      <c r="AP487" s="259">
        <f t="shared" si="109"/>
        <v>0</v>
      </c>
      <c r="AQ487" s="312">
        <f>'To &amp; from Edu- trip % summary'!AF492</f>
        <v>0</v>
      </c>
      <c r="AR487" s="314">
        <f>'To &amp; from Edu- trip % summary'!AH492</f>
        <v>0</v>
      </c>
      <c r="AS487" s="260">
        <f t="shared" si="110"/>
        <v>0</v>
      </c>
      <c r="AT487" s="259">
        <f t="shared" si="111"/>
        <v>0</v>
      </c>
      <c r="AU487" s="261"/>
      <c r="AV487" s="248"/>
      <c r="AW487" s="248"/>
      <c r="AX487" s="248"/>
      <c r="AY487" s="248"/>
    </row>
    <row r="488" spans="1:51" x14ac:dyDescent="0.2">
      <c r="A488" s="248"/>
      <c r="B488" s="248"/>
      <c r="C488" s="248"/>
      <c r="D488" s="248"/>
      <c r="E488" s="248"/>
      <c r="F488" s="248"/>
      <c r="G488" s="248"/>
      <c r="H488" s="248"/>
      <c r="I488" s="248"/>
      <c r="J488" s="248"/>
      <c r="K488" s="248"/>
      <c r="L488" s="248"/>
      <c r="M488" s="248"/>
      <c r="N488" s="248"/>
      <c r="O488" s="248"/>
      <c r="P488" s="248"/>
      <c r="Q488" s="296"/>
      <c r="R488" s="256">
        <f>'To &amp; from Edu- trip % summary'!B493</f>
        <v>0</v>
      </c>
      <c r="S488" s="313">
        <f>'To &amp; from Edu- trip % summary'!D493</f>
        <v>0</v>
      </c>
      <c r="T488" s="257">
        <f>'Non-survey input values'!$B$31</f>
        <v>175.56</v>
      </c>
      <c r="U488" s="258">
        <f t="shared" si="98"/>
        <v>0</v>
      </c>
      <c r="V488" s="259">
        <f t="shared" si="99"/>
        <v>0</v>
      </c>
      <c r="W488" s="312">
        <f>'To &amp; from Edu- trip % summary'!G493</f>
        <v>0</v>
      </c>
      <c r="X488" s="314">
        <f>'To &amp; from Edu- trip % summary'!I493</f>
        <v>0</v>
      </c>
      <c r="Y488" s="260">
        <f t="shared" si="100"/>
        <v>0</v>
      </c>
      <c r="Z488" s="259">
        <f t="shared" si="101"/>
        <v>0</v>
      </c>
      <c r="AA488" s="312">
        <f>'To &amp; from Edu- trip % summary'!L493</f>
        <v>0</v>
      </c>
      <c r="AB488" s="314">
        <f>'To &amp; from Edu- trip % summary'!N493</f>
        <v>0</v>
      </c>
      <c r="AC488" s="260">
        <f t="shared" si="102"/>
        <v>0</v>
      </c>
      <c r="AD488" s="259">
        <f t="shared" si="103"/>
        <v>0</v>
      </c>
      <c r="AE488" s="312">
        <f>'To &amp; from Edu- trip % summary'!Q493</f>
        <v>0</v>
      </c>
      <c r="AF488" s="314">
        <f>'To &amp; from Edu- trip % summary'!S493</f>
        <v>0</v>
      </c>
      <c r="AG488" s="260">
        <f t="shared" si="104"/>
        <v>0</v>
      </c>
      <c r="AH488" s="259">
        <f t="shared" si="105"/>
        <v>0</v>
      </c>
      <c r="AI488" s="312">
        <f>'To &amp; from Edu- trip % summary'!V493</f>
        <v>0</v>
      </c>
      <c r="AJ488" s="314">
        <f>'To &amp; from Edu- trip % summary'!X493</f>
        <v>0</v>
      </c>
      <c r="AK488" s="260">
        <f t="shared" si="106"/>
        <v>0</v>
      </c>
      <c r="AL488" s="259">
        <f t="shared" si="107"/>
        <v>0</v>
      </c>
      <c r="AM488" s="312">
        <f>'To &amp; from Edu- trip % summary'!AA493</f>
        <v>0</v>
      </c>
      <c r="AN488" s="314">
        <f>'To &amp; from Edu- trip % summary'!AC493</f>
        <v>0</v>
      </c>
      <c r="AO488" s="260">
        <f t="shared" si="108"/>
        <v>0</v>
      </c>
      <c r="AP488" s="259">
        <f t="shared" si="109"/>
        <v>0</v>
      </c>
      <c r="AQ488" s="312">
        <f>'To &amp; from Edu- trip % summary'!AF493</f>
        <v>0</v>
      </c>
      <c r="AR488" s="314">
        <f>'To &amp; from Edu- trip % summary'!AH493</f>
        <v>0</v>
      </c>
      <c r="AS488" s="260">
        <f t="shared" si="110"/>
        <v>0</v>
      </c>
      <c r="AT488" s="259">
        <f t="shared" si="111"/>
        <v>0</v>
      </c>
      <c r="AU488" s="261"/>
      <c r="AV488" s="248"/>
      <c r="AW488" s="248"/>
      <c r="AX488" s="248"/>
      <c r="AY488" s="248"/>
    </row>
    <row r="489" spans="1:51" x14ac:dyDescent="0.2">
      <c r="A489" s="248"/>
      <c r="B489" s="248"/>
      <c r="C489" s="248"/>
      <c r="D489" s="248"/>
      <c r="E489" s="248"/>
      <c r="F489" s="248"/>
      <c r="G489" s="248"/>
      <c r="H489" s="248"/>
      <c r="I489" s="248"/>
      <c r="J489" s="248"/>
      <c r="K489" s="248"/>
      <c r="L489" s="248"/>
      <c r="M489" s="248"/>
      <c r="N489" s="248"/>
      <c r="O489" s="248"/>
      <c r="P489" s="248"/>
      <c r="Q489" s="296"/>
      <c r="R489" s="256">
        <f>'To &amp; from Edu- trip % summary'!B494</f>
        <v>0</v>
      </c>
      <c r="S489" s="313">
        <f>'To &amp; from Edu- trip % summary'!D494</f>
        <v>0</v>
      </c>
      <c r="T489" s="257">
        <f>'Non-survey input values'!$B$31</f>
        <v>175.56</v>
      </c>
      <c r="U489" s="258">
        <f t="shared" si="98"/>
        <v>0</v>
      </c>
      <c r="V489" s="259">
        <f t="shared" si="99"/>
        <v>0</v>
      </c>
      <c r="W489" s="312">
        <f>'To &amp; from Edu- trip % summary'!G494</f>
        <v>0</v>
      </c>
      <c r="X489" s="314">
        <f>'To &amp; from Edu- trip % summary'!I494</f>
        <v>0</v>
      </c>
      <c r="Y489" s="260">
        <f t="shared" si="100"/>
        <v>0</v>
      </c>
      <c r="Z489" s="259">
        <f t="shared" si="101"/>
        <v>0</v>
      </c>
      <c r="AA489" s="312">
        <f>'To &amp; from Edu- trip % summary'!L494</f>
        <v>0</v>
      </c>
      <c r="AB489" s="314">
        <f>'To &amp; from Edu- trip % summary'!N494</f>
        <v>0</v>
      </c>
      <c r="AC489" s="260">
        <f t="shared" si="102"/>
        <v>0</v>
      </c>
      <c r="AD489" s="259">
        <f t="shared" si="103"/>
        <v>0</v>
      </c>
      <c r="AE489" s="312">
        <f>'To &amp; from Edu- trip % summary'!Q494</f>
        <v>0</v>
      </c>
      <c r="AF489" s="314">
        <f>'To &amp; from Edu- trip % summary'!S494</f>
        <v>0</v>
      </c>
      <c r="AG489" s="260">
        <f t="shared" si="104"/>
        <v>0</v>
      </c>
      <c r="AH489" s="259">
        <f t="shared" si="105"/>
        <v>0</v>
      </c>
      <c r="AI489" s="312">
        <f>'To &amp; from Edu- trip % summary'!V494</f>
        <v>0</v>
      </c>
      <c r="AJ489" s="314">
        <f>'To &amp; from Edu- trip % summary'!X494</f>
        <v>0</v>
      </c>
      <c r="AK489" s="260">
        <f t="shared" si="106"/>
        <v>0</v>
      </c>
      <c r="AL489" s="259">
        <f t="shared" si="107"/>
        <v>0</v>
      </c>
      <c r="AM489" s="312">
        <f>'To &amp; from Edu- trip % summary'!AA494</f>
        <v>0</v>
      </c>
      <c r="AN489" s="314">
        <f>'To &amp; from Edu- trip % summary'!AC494</f>
        <v>0</v>
      </c>
      <c r="AO489" s="260">
        <f t="shared" si="108"/>
        <v>0</v>
      </c>
      <c r="AP489" s="259">
        <f t="shared" si="109"/>
        <v>0</v>
      </c>
      <c r="AQ489" s="312">
        <f>'To &amp; from Edu- trip % summary'!AF494</f>
        <v>0</v>
      </c>
      <c r="AR489" s="314">
        <f>'To &amp; from Edu- trip % summary'!AH494</f>
        <v>0</v>
      </c>
      <c r="AS489" s="260">
        <f t="shared" si="110"/>
        <v>0</v>
      </c>
      <c r="AT489" s="259">
        <f t="shared" si="111"/>
        <v>0</v>
      </c>
      <c r="AU489" s="261"/>
      <c r="AV489" s="248"/>
      <c r="AW489" s="248"/>
      <c r="AX489" s="248"/>
      <c r="AY489" s="248"/>
    </row>
    <row r="490" spans="1:51" x14ac:dyDescent="0.2">
      <c r="A490" s="248"/>
      <c r="B490" s="248"/>
      <c r="C490" s="248"/>
      <c r="D490" s="248"/>
      <c r="E490" s="248"/>
      <c r="F490" s="248"/>
      <c r="G490" s="248"/>
      <c r="H490" s="248"/>
      <c r="I490" s="248"/>
      <c r="J490" s="248"/>
      <c r="K490" s="248"/>
      <c r="L490" s="248"/>
      <c r="M490" s="248"/>
      <c r="N490" s="248"/>
      <c r="O490" s="248"/>
      <c r="P490" s="248"/>
      <c r="Q490" s="296"/>
      <c r="R490" s="256">
        <f>'To &amp; from Edu- trip % summary'!B495</f>
        <v>0</v>
      </c>
      <c r="S490" s="313">
        <f>'To &amp; from Edu- trip % summary'!D495</f>
        <v>0</v>
      </c>
      <c r="T490" s="257">
        <f>'Non-survey input values'!$B$31</f>
        <v>175.56</v>
      </c>
      <c r="U490" s="258">
        <f t="shared" si="98"/>
        <v>0</v>
      </c>
      <c r="V490" s="259">
        <f t="shared" si="99"/>
        <v>0</v>
      </c>
      <c r="W490" s="312">
        <f>'To &amp; from Edu- trip % summary'!G495</f>
        <v>0</v>
      </c>
      <c r="X490" s="314">
        <f>'To &amp; from Edu- trip % summary'!I495</f>
        <v>0</v>
      </c>
      <c r="Y490" s="260">
        <f t="shared" si="100"/>
        <v>0</v>
      </c>
      <c r="Z490" s="259">
        <f t="shared" si="101"/>
        <v>0</v>
      </c>
      <c r="AA490" s="312">
        <f>'To &amp; from Edu- trip % summary'!L495</f>
        <v>0</v>
      </c>
      <c r="AB490" s="314">
        <f>'To &amp; from Edu- trip % summary'!N495</f>
        <v>0</v>
      </c>
      <c r="AC490" s="260">
        <f t="shared" si="102"/>
        <v>0</v>
      </c>
      <c r="AD490" s="259">
        <f t="shared" si="103"/>
        <v>0</v>
      </c>
      <c r="AE490" s="312">
        <f>'To &amp; from Edu- trip % summary'!Q495</f>
        <v>0</v>
      </c>
      <c r="AF490" s="314">
        <f>'To &amp; from Edu- trip % summary'!S495</f>
        <v>0</v>
      </c>
      <c r="AG490" s="260">
        <f t="shared" si="104"/>
        <v>0</v>
      </c>
      <c r="AH490" s="259">
        <f t="shared" si="105"/>
        <v>0</v>
      </c>
      <c r="AI490" s="312">
        <f>'To &amp; from Edu- trip % summary'!V495</f>
        <v>0</v>
      </c>
      <c r="AJ490" s="314">
        <f>'To &amp; from Edu- trip % summary'!X495</f>
        <v>0</v>
      </c>
      <c r="AK490" s="260">
        <f t="shared" si="106"/>
        <v>0</v>
      </c>
      <c r="AL490" s="259">
        <f t="shared" si="107"/>
        <v>0</v>
      </c>
      <c r="AM490" s="312">
        <f>'To &amp; from Edu- trip % summary'!AA495</f>
        <v>0</v>
      </c>
      <c r="AN490" s="314">
        <f>'To &amp; from Edu- trip % summary'!AC495</f>
        <v>0</v>
      </c>
      <c r="AO490" s="260">
        <f t="shared" si="108"/>
        <v>0</v>
      </c>
      <c r="AP490" s="259">
        <f t="shared" si="109"/>
        <v>0</v>
      </c>
      <c r="AQ490" s="312">
        <f>'To &amp; from Edu- trip % summary'!AF495</f>
        <v>0</v>
      </c>
      <c r="AR490" s="314">
        <f>'To &amp; from Edu- trip % summary'!AH495</f>
        <v>0</v>
      </c>
      <c r="AS490" s="260">
        <f t="shared" si="110"/>
        <v>0</v>
      </c>
      <c r="AT490" s="259">
        <f t="shared" si="111"/>
        <v>0</v>
      </c>
      <c r="AU490" s="261"/>
      <c r="AV490" s="248"/>
      <c r="AW490" s="248"/>
      <c r="AX490" s="248"/>
      <c r="AY490" s="248"/>
    </row>
    <row r="491" spans="1:51" x14ac:dyDescent="0.2">
      <c r="A491" s="248"/>
      <c r="B491" s="248"/>
      <c r="C491" s="248"/>
      <c r="D491" s="248"/>
      <c r="E491" s="248"/>
      <c r="F491" s="248"/>
      <c r="G491" s="248"/>
      <c r="H491" s="248"/>
      <c r="I491" s="248"/>
      <c r="J491" s="248"/>
      <c r="K491" s="248"/>
      <c r="L491" s="248"/>
      <c r="M491" s="248"/>
      <c r="N491" s="248"/>
      <c r="O491" s="248"/>
      <c r="P491" s="248"/>
      <c r="Q491" s="296"/>
      <c r="R491" s="256">
        <f>'To &amp; from Edu- trip % summary'!B496</f>
        <v>0</v>
      </c>
      <c r="S491" s="313">
        <f>'To &amp; from Edu- trip % summary'!D496</f>
        <v>0</v>
      </c>
      <c r="T491" s="257">
        <f>'Non-survey input values'!$B$31</f>
        <v>175.56</v>
      </c>
      <c r="U491" s="258">
        <f t="shared" si="98"/>
        <v>0</v>
      </c>
      <c r="V491" s="259">
        <f t="shared" si="99"/>
        <v>0</v>
      </c>
      <c r="W491" s="312">
        <f>'To &amp; from Edu- trip % summary'!G496</f>
        <v>0</v>
      </c>
      <c r="X491" s="314">
        <f>'To &amp; from Edu- trip % summary'!I496</f>
        <v>0</v>
      </c>
      <c r="Y491" s="260">
        <f t="shared" si="100"/>
        <v>0</v>
      </c>
      <c r="Z491" s="259">
        <f t="shared" si="101"/>
        <v>0</v>
      </c>
      <c r="AA491" s="312">
        <f>'To &amp; from Edu- trip % summary'!L496</f>
        <v>0</v>
      </c>
      <c r="AB491" s="314">
        <f>'To &amp; from Edu- trip % summary'!N496</f>
        <v>0</v>
      </c>
      <c r="AC491" s="260">
        <f t="shared" si="102"/>
        <v>0</v>
      </c>
      <c r="AD491" s="259">
        <f t="shared" si="103"/>
        <v>0</v>
      </c>
      <c r="AE491" s="312">
        <f>'To &amp; from Edu- trip % summary'!Q496</f>
        <v>0</v>
      </c>
      <c r="AF491" s="314">
        <f>'To &amp; from Edu- trip % summary'!S496</f>
        <v>0</v>
      </c>
      <c r="AG491" s="260">
        <f t="shared" si="104"/>
        <v>0</v>
      </c>
      <c r="AH491" s="259">
        <f t="shared" si="105"/>
        <v>0</v>
      </c>
      <c r="AI491" s="312">
        <f>'To &amp; from Edu- trip % summary'!V496</f>
        <v>0</v>
      </c>
      <c r="AJ491" s="314">
        <f>'To &amp; from Edu- trip % summary'!X496</f>
        <v>0</v>
      </c>
      <c r="AK491" s="260">
        <f t="shared" si="106"/>
        <v>0</v>
      </c>
      <c r="AL491" s="259">
        <f t="shared" si="107"/>
        <v>0</v>
      </c>
      <c r="AM491" s="312">
        <f>'To &amp; from Edu- trip % summary'!AA496</f>
        <v>0</v>
      </c>
      <c r="AN491" s="314">
        <f>'To &amp; from Edu- trip % summary'!AC496</f>
        <v>0</v>
      </c>
      <c r="AO491" s="260">
        <f t="shared" si="108"/>
        <v>0</v>
      </c>
      <c r="AP491" s="259">
        <f t="shared" si="109"/>
        <v>0</v>
      </c>
      <c r="AQ491" s="312">
        <f>'To &amp; from Edu- trip % summary'!AF496</f>
        <v>0</v>
      </c>
      <c r="AR491" s="314">
        <f>'To &amp; from Edu- trip % summary'!AH496</f>
        <v>0</v>
      </c>
      <c r="AS491" s="260">
        <f t="shared" si="110"/>
        <v>0</v>
      </c>
      <c r="AT491" s="259">
        <f t="shared" si="111"/>
        <v>0</v>
      </c>
      <c r="AU491" s="261"/>
      <c r="AV491" s="248"/>
      <c r="AW491" s="248"/>
      <c r="AX491" s="248"/>
      <c r="AY491" s="248"/>
    </row>
    <row r="492" spans="1:51" x14ac:dyDescent="0.2">
      <c r="A492" s="248"/>
      <c r="B492" s="248"/>
      <c r="C492" s="248"/>
      <c r="D492" s="248"/>
      <c r="E492" s="248"/>
      <c r="F492" s="248"/>
      <c r="G492" s="248"/>
      <c r="H492" s="248"/>
      <c r="I492" s="248"/>
      <c r="J492" s="248"/>
      <c r="K492" s="248"/>
      <c r="L492" s="248"/>
      <c r="M492" s="248"/>
      <c r="N492" s="248"/>
      <c r="O492" s="248"/>
      <c r="P492" s="248"/>
      <c r="Q492" s="296"/>
      <c r="R492" s="256">
        <f>'To &amp; from Edu- trip % summary'!B497</f>
        <v>0</v>
      </c>
      <c r="S492" s="313">
        <f>'To &amp; from Edu- trip % summary'!D497</f>
        <v>0</v>
      </c>
      <c r="T492" s="257">
        <f>'Non-survey input values'!$B$31</f>
        <v>175.56</v>
      </c>
      <c r="U492" s="258">
        <f t="shared" si="98"/>
        <v>0</v>
      </c>
      <c r="V492" s="259">
        <f t="shared" si="99"/>
        <v>0</v>
      </c>
      <c r="W492" s="312">
        <f>'To &amp; from Edu- trip % summary'!G497</f>
        <v>0</v>
      </c>
      <c r="X492" s="314">
        <f>'To &amp; from Edu- trip % summary'!I497</f>
        <v>0</v>
      </c>
      <c r="Y492" s="260">
        <f t="shared" si="100"/>
        <v>0</v>
      </c>
      <c r="Z492" s="259">
        <f t="shared" si="101"/>
        <v>0</v>
      </c>
      <c r="AA492" s="312">
        <f>'To &amp; from Edu- trip % summary'!L497</f>
        <v>0</v>
      </c>
      <c r="AB492" s="314">
        <f>'To &amp; from Edu- trip % summary'!N497</f>
        <v>0</v>
      </c>
      <c r="AC492" s="260">
        <f t="shared" si="102"/>
        <v>0</v>
      </c>
      <c r="AD492" s="259">
        <f t="shared" si="103"/>
        <v>0</v>
      </c>
      <c r="AE492" s="312">
        <f>'To &amp; from Edu- trip % summary'!Q497</f>
        <v>0</v>
      </c>
      <c r="AF492" s="314">
        <f>'To &amp; from Edu- trip % summary'!S497</f>
        <v>0</v>
      </c>
      <c r="AG492" s="260">
        <f t="shared" si="104"/>
        <v>0</v>
      </c>
      <c r="AH492" s="259">
        <f t="shared" si="105"/>
        <v>0</v>
      </c>
      <c r="AI492" s="312">
        <f>'To &amp; from Edu- trip % summary'!V497</f>
        <v>0</v>
      </c>
      <c r="AJ492" s="314">
        <f>'To &amp; from Edu- trip % summary'!X497</f>
        <v>0</v>
      </c>
      <c r="AK492" s="260">
        <f t="shared" si="106"/>
        <v>0</v>
      </c>
      <c r="AL492" s="259">
        <f t="shared" si="107"/>
        <v>0</v>
      </c>
      <c r="AM492" s="312">
        <f>'To &amp; from Edu- trip % summary'!AA497</f>
        <v>0</v>
      </c>
      <c r="AN492" s="314">
        <f>'To &amp; from Edu- trip % summary'!AC497</f>
        <v>0</v>
      </c>
      <c r="AO492" s="260">
        <f t="shared" si="108"/>
        <v>0</v>
      </c>
      <c r="AP492" s="259">
        <f t="shared" si="109"/>
        <v>0</v>
      </c>
      <c r="AQ492" s="312">
        <f>'To &amp; from Edu- trip % summary'!AF497</f>
        <v>0</v>
      </c>
      <c r="AR492" s="314">
        <f>'To &amp; from Edu- trip % summary'!AH497</f>
        <v>0</v>
      </c>
      <c r="AS492" s="260">
        <f t="shared" si="110"/>
        <v>0</v>
      </c>
      <c r="AT492" s="259">
        <f t="shared" si="111"/>
        <v>0</v>
      </c>
      <c r="AU492" s="261"/>
      <c r="AV492" s="248"/>
      <c r="AW492" s="248"/>
      <c r="AX492" s="248"/>
      <c r="AY492" s="248"/>
    </row>
    <row r="493" spans="1:51" x14ac:dyDescent="0.2">
      <c r="A493" s="248"/>
      <c r="B493" s="248"/>
      <c r="C493" s="248"/>
      <c r="D493" s="248"/>
      <c r="E493" s="248"/>
      <c r="F493" s="248"/>
      <c r="G493" s="248"/>
      <c r="H493" s="248"/>
      <c r="I493" s="248"/>
      <c r="J493" s="248"/>
      <c r="K493" s="248"/>
      <c r="L493" s="248"/>
      <c r="M493" s="248"/>
      <c r="N493" s="248"/>
      <c r="O493" s="248"/>
      <c r="P493" s="248"/>
      <c r="Q493" s="296"/>
      <c r="R493" s="256">
        <f>'To &amp; from Edu- trip % summary'!B498</f>
        <v>0</v>
      </c>
      <c r="S493" s="313">
        <f>'To &amp; from Edu- trip % summary'!D498</f>
        <v>0</v>
      </c>
      <c r="T493" s="257">
        <f>'Non-survey input values'!$B$31</f>
        <v>175.56</v>
      </c>
      <c r="U493" s="258">
        <f t="shared" si="98"/>
        <v>0</v>
      </c>
      <c r="V493" s="259">
        <f t="shared" si="99"/>
        <v>0</v>
      </c>
      <c r="W493" s="312">
        <f>'To &amp; from Edu- trip % summary'!G498</f>
        <v>0</v>
      </c>
      <c r="X493" s="314">
        <f>'To &amp; from Edu- trip % summary'!I498</f>
        <v>0</v>
      </c>
      <c r="Y493" s="260">
        <f t="shared" si="100"/>
        <v>0</v>
      </c>
      <c r="Z493" s="259">
        <f t="shared" si="101"/>
        <v>0</v>
      </c>
      <c r="AA493" s="312">
        <f>'To &amp; from Edu- trip % summary'!L498</f>
        <v>0</v>
      </c>
      <c r="AB493" s="314">
        <f>'To &amp; from Edu- trip % summary'!N498</f>
        <v>0</v>
      </c>
      <c r="AC493" s="260">
        <f t="shared" si="102"/>
        <v>0</v>
      </c>
      <c r="AD493" s="259">
        <f t="shared" si="103"/>
        <v>0</v>
      </c>
      <c r="AE493" s="312">
        <f>'To &amp; from Edu- trip % summary'!Q498</f>
        <v>0</v>
      </c>
      <c r="AF493" s="314">
        <f>'To &amp; from Edu- trip % summary'!S498</f>
        <v>0</v>
      </c>
      <c r="AG493" s="260">
        <f t="shared" si="104"/>
        <v>0</v>
      </c>
      <c r="AH493" s="259">
        <f t="shared" si="105"/>
        <v>0</v>
      </c>
      <c r="AI493" s="312">
        <f>'To &amp; from Edu- trip % summary'!V498</f>
        <v>0</v>
      </c>
      <c r="AJ493" s="314">
        <f>'To &amp; from Edu- trip % summary'!X498</f>
        <v>0</v>
      </c>
      <c r="AK493" s="260">
        <f t="shared" si="106"/>
        <v>0</v>
      </c>
      <c r="AL493" s="259">
        <f t="shared" si="107"/>
        <v>0</v>
      </c>
      <c r="AM493" s="312">
        <f>'To &amp; from Edu- trip % summary'!AA498</f>
        <v>0</v>
      </c>
      <c r="AN493" s="314">
        <f>'To &amp; from Edu- trip % summary'!AC498</f>
        <v>0</v>
      </c>
      <c r="AO493" s="260">
        <f t="shared" si="108"/>
        <v>0</v>
      </c>
      <c r="AP493" s="259">
        <f t="shared" si="109"/>
        <v>0</v>
      </c>
      <c r="AQ493" s="312">
        <f>'To &amp; from Edu- trip % summary'!AF498</f>
        <v>0</v>
      </c>
      <c r="AR493" s="314">
        <f>'To &amp; from Edu- trip % summary'!AH498</f>
        <v>0</v>
      </c>
      <c r="AS493" s="260">
        <f t="shared" si="110"/>
        <v>0</v>
      </c>
      <c r="AT493" s="259">
        <f t="shared" si="111"/>
        <v>0</v>
      </c>
      <c r="AU493" s="261"/>
      <c r="AV493" s="248"/>
      <c r="AW493" s="248"/>
      <c r="AX493" s="248"/>
      <c r="AY493" s="248"/>
    </row>
    <row r="494" spans="1:51" x14ac:dyDescent="0.2">
      <c r="A494" s="248"/>
      <c r="B494" s="248"/>
      <c r="C494" s="248"/>
      <c r="D494" s="248"/>
      <c r="E494" s="248"/>
      <c r="F494" s="248"/>
      <c r="G494" s="248"/>
      <c r="H494" s="248"/>
      <c r="I494" s="248"/>
      <c r="J494" s="248"/>
      <c r="K494" s="248"/>
      <c r="L494" s="248"/>
      <c r="M494" s="248"/>
      <c r="N494" s="248"/>
      <c r="O494" s="248"/>
      <c r="P494" s="248"/>
      <c r="Q494" s="296"/>
      <c r="R494" s="256">
        <f>'To &amp; from Edu- trip % summary'!B499</f>
        <v>0</v>
      </c>
      <c r="S494" s="313">
        <f>'To &amp; from Edu- trip % summary'!D499</f>
        <v>0</v>
      </c>
      <c r="T494" s="257">
        <f>'Non-survey input values'!$B$31</f>
        <v>175.56</v>
      </c>
      <c r="U494" s="258">
        <f t="shared" si="98"/>
        <v>0</v>
      </c>
      <c r="V494" s="259">
        <f t="shared" si="99"/>
        <v>0</v>
      </c>
      <c r="W494" s="312">
        <f>'To &amp; from Edu- trip % summary'!G499</f>
        <v>0</v>
      </c>
      <c r="X494" s="314">
        <f>'To &amp; from Edu- trip % summary'!I499</f>
        <v>0</v>
      </c>
      <c r="Y494" s="260">
        <f t="shared" si="100"/>
        <v>0</v>
      </c>
      <c r="Z494" s="259">
        <f t="shared" si="101"/>
        <v>0</v>
      </c>
      <c r="AA494" s="312">
        <f>'To &amp; from Edu- trip % summary'!L499</f>
        <v>0</v>
      </c>
      <c r="AB494" s="314">
        <f>'To &amp; from Edu- trip % summary'!N499</f>
        <v>0</v>
      </c>
      <c r="AC494" s="260">
        <f t="shared" si="102"/>
        <v>0</v>
      </c>
      <c r="AD494" s="259">
        <f t="shared" si="103"/>
        <v>0</v>
      </c>
      <c r="AE494" s="312">
        <f>'To &amp; from Edu- trip % summary'!Q499</f>
        <v>0</v>
      </c>
      <c r="AF494" s="314">
        <f>'To &amp; from Edu- trip % summary'!S499</f>
        <v>0</v>
      </c>
      <c r="AG494" s="260">
        <f t="shared" si="104"/>
        <v>0</v>
      </c>
      <c r="AH494" s="259">
        <f t="shared" si="105"/>
        <v>0</v>
      </c>
      <c r="AI494" s="312">
        <f>'To &amp; from Edu- trip % summary'!V499</f>
        <v>0</v>
      </c>
      <c r="AJ494" s="314">
        <f>'To &amp; from Edu- trip % summary'!X499</f>
        <v>0</v>
      </c>
      <c r="AK494" s="260">
        <f t="shared" si="106"/>
        <v>0</v>
      </c>
      <c r="AL494" s="259">
        <f t="shared" si="107"/>
        <v>0</v>
      </c>
      <c r="AM494" s="312">
        <f>'To &amp; from Edu- trip % summary'!AA499</f>
        <v>0</v>
      </c>
      <c r="AN494" s="314">
        <f>'To &amp; from Edu- trip % summary'!AC499</f>
        <v>0</v>
      </c>
      <c r="AO494" s="260">
        <f t="shared" si="108"/>
        <v>0</v>
      </c>
      <c r="AP494" s="259">
        <f t="shared" si="109"/>
        <v>0</v>
      </c>
      <c r="AQ494" s="312">
        <f>'To &amp; from Edu- trip % summary'!AF499</f>
        <v>0</v>
      </c>
      <c r="AR494" s="314">
        <f>'To &amp; from Edu- trip % summary'!AH499</f>
        <v>0</v>
      </c>
      <c r="AS494" s="260">
        <f t="shared" si="110"/>
        <v>0</v>
      </c>
      <c r="AT494" s="259">
        <f t="shared" si="111"/>
        <v>0</v>
      </c>
      <c r="AU494" s="261"/>
      <c r="AV494" s="248"/>
      <c r="AW494" s="248"/>
      <c r="AX494" s="248"/>
      <c r="AY494" s="248"/>
    </row>
    <row r="495" spans="1:51" x14ac:dyDescent="0.2">
      <c r="A495" s="248"/>
      <c r="B495" s="248"/>
      <c r="C495" s="248"/>
      <c r="D495" s="248"/>
      <c r="E495" s="248"/>
      <c r="F495" s="248"/>
      <c r="G495" s="248"/>
      <c r="H495" s="248"/>
      <c r="I495" s="248"/>
      <c r="J495" s="248"/>
      <c r="K495" s="248"/>
      <c r="L495" s="248"/>
      <c r="M495" s="248"/>
      <c r="N495" s="248"/>
      <c r="O495" s="248"/>
      <c r="P495" s="248"/>
      <c r="Q495" s="296"/>
      <c r="R495" s="256">
        <f>'To &amp; from Edu- trip % summary'!B500</f>
        <v>0</v>
      </c>
      <c r="S495" s="313">
        <f>'To &amp; from Edu- trip % summary'!D500</f>
        <v>0</v>
      </c>
      <c r="T495" s="257">
        <f>'Non-survey input values'!$B$31</f>
        <v>175.56</v>
      </c>
      <c r="U495" s="258">
        <f t="shared" si="98"/>
        <v>0</v>
      </c>
      <c r="V495" s="259">
        <f t="shared" si="99"/>
        <v>0</v>
      </c>
      <c r="W495" s="312">
        <f>'To &amp; from Edu- trip % summary'!G500</f>
        <v>0</v>
      </c>
      <c r="X495" s="314">
        <f>'To &amp; from Edu- trip % summary'!I500</f>
        <v>0</v>
      </c>
      <c r="Y495" s="260">
        <f t="shared" si="100"/>
        <v>0</v>
      </c>
      <c r="Z495" s="259">
        <f t="shared" si="101"/>
        <v>0</v>
      </c>
      <c r="AA495" s="312">
        <f>'To &amp; from Edu- trip % summary'!L500</f>
        <v>0</v>
      </c>
      <c r="AB495" s="314">
        <f>'To &amp; from Edu- trip % summary'!N500</f>
        <v>0</v>
      </c>
      <c r="AC495" s="260">
        <f t="shared" si="102"/>
        <v>0</v>
      </c>
      <c r="AD495" s="259">
        <f t="shared" si="103"/>
        <v>0</v>
      </c>
      <c r="AE495" s="312">
        <f>'To &amp; from Edu- trip % summary'!Q500</f>
        <v>0</v>
      </c>
      <c r="AF495" s="314">
        <f>'To &amp; from Edu- trip % summary'!S500</f>
        <v>0</v>
      </c>
      <c r="AG495" s="260">
        <f t="shared" si="104"/>
        <v>0</v>
      </c>
      <c r="AH495" s="259">
        <f t="shared" si="105"/>
        <v>0</v>
      </c>
      <c r="AI495" s="312">
        <f>'To &amp; from Edu- trip % summary'!V500</f>
        <v>0</v>
      </c>
      <c r="AJ495" s="314">
        <f>'To &amp; from Edu- trip % summary'!X500</f>
        <v>0</v>
      </c>
      <c r="AK495" s="260">
        <f t="shared" si="106"/>
        <v>0</v>
      </c>
      <c r="AL495" s="259">
        <f t="shared" si="107"/>
        <v>0</v>
      </c>
      <c r="AM495" s="312">
        <f>'To &amp; from Edu- trip % summary'!AA500</f>
        <v>0</v>
      </c>
      <c r="AN495" s="314">
        <f>'To &amp; from Edu- trip % summary'!AC500</f>
        <v>0</v>
      </c>
      <c r="AO495" s="260">
        <f t="shared" si="108"/>
        <v>0</v>
      </c>
      <c r="AP495" s="259">
        <f t="shared" si="109"/>
        <v>0</v>
      </c>
      <c r="AQ495" s="312">
        <f>'To &amp; from Edu- trip % summary'!AF500</f>
        <v>0</v>
      </c>
      <c r="AR495" s="314">
        <f>'To &amp; from Edu- trip % summary'!AH500</f>
        <v>0</v>
      </c>
      <c r="AS495" s="260">
        <f t="shared" si="110"/>
        <v>0</v>
      </c>
      <c r="AT495" s="259">
        <f t="shared" si="111"/>
        <v>0</v>
      </c>
      <c r="AU495" s="261"/>
      <c r="AV495" s="248"/>
      <c r="AW495" s="248"/>
      <c r="AX495" s="248"/>
      <c r="AY495" s="248"/>
    </row>
    <row r="496" spans="1:51" x14ac:dyDescent="0.2">
      <c r="A496" s="248"/>
      <c r="B496" s="248"/>
      <c r="C496" s="248"/>
      <c r="D496" s="248"/>
      <c r="E496" s="248"/>
      <c r="F496" s="248"/>
      <c r="G496" s="248"/>
      <c r="H496" s="248"/>
      <c r="I496" s="248"/>
      <c r="J496" s="248"/>
      <c r="K496" s="248"/>
      <c r="L496" s="248"/>
      <c r="M496" s="248"/>
      <c r="N496" s="248"/>
      <c r="O496" s="248"/>
      <c r="P496" s="248"/>
      <c r="Q496" s="296"/>
      <c r="R496" s="256">
        <f>'To &amp; from Edu- trip % summary'!B501</f>
        <v>0</v>
      </c>
      <c r="S496" s="313">
        <f>'To &amp; from Edu- trip % summary'!D501</f>
        <v>0</v>
      </c>
      <c r="T496" s="257">
        <f>'Non-survey input values'!$B$31</f>
        <v>175.56</v>
      </c>
      <c r="U496" s="258">
        <f t="shared" si="98"/>
        <v>0</v>
      </c>
      <c r="V496" s="259">
        <f t="shared" si="99"/>
        <v>0</v>
      </c>
      <c r="W496" s="312">
        <f>'To &amp; from Edu- trip % summary'!G501</f>
        <v>0</v>
      </c>
      <c r="X496" s="314">
        <f>'To &amp; from Edu- trip % summary'!I501</f>
        <v>0</v>
      </c>
      <c r="Y496" s="260">
        <f t="shared" si="100"/>
        <v>0</v>
      </c>
      <c r="Z496" s="259">
        <f t="shared" si="101"/>
        <v>0</v>
      </c>
      <c r="AA496" s="312">
        <f>'To &amp; from Edu- trip % summary'!L501</f>
        <v>0</v>
      </c>
      <c r="AB496" s="314">
        <f>'To &amp; from Edu- trip % summary'!N501</f>
        <v>0</v>
      </c>
      <c r="AC496" s="260">
        <f t="shared" si="102"/>
        <v>0</v>
      </c>
      <c r="AD496" s="259">
        <f t="shared" si="103"/>
        <v>0</v>
      </c>
      <c r="AE496" s="312">
        <f>'To &amp; from Edu- trip % summary'!Q501</f>
        <v>0</v>
      </c>
      <c r="AF496" s="314">
        <f>'To &amp; from Edu- trip % summary'!S501</f>
        <v>0</v>
      </c>
      <c r="AG496" s="260">
        <f t="shared" si="104"/>
        <v>0</v>
      </c>
      <c r="AH496" s="259">
        <f t="shared" si="105"/>
        <v>0</v>
      </c>
      <c r="AI496" s="312">
        <f>'To &amp; from Edu- trip % summary'!V501</f>
        <v>0</v>
      </c>
      <c r="AJ496" s="314">
        <f>'To &amp; from Edu- trip % summary'!X501</f>
        <v>0</v>
      </c>
      <c r="AK496" s="260">
        <f t="shared" si="106"/>
        <v>0</v>
      </c>
      <c r="AL496" s="259">
        <f t="shared" si="107"/>
        <v>0</v>
      </c>
      <c r="AM496" s="312">
        <f>'To &amp; from Edu- trip % summary'!AA501</f>
        <v>0</v>
      </c>
      <c r="AN496" s="314">
        <f>'To &amp; from Edu- trip % summary'!AC501</f>
        <v>0</v>
      </c>
      <c r="AO496" s="260">
        <f t="shared" si="108"/>
        <v>0</v>
      </c>
      <c r="AP496" s="259">
        <f t="shared" si="109"/>
        <v>0</v>
      </c>
      <c r="AQ496" s="312">
        <f>'To &amp; from Edu- trip % summary'!AF501</f>
        <v>0</v>
      </c>
      <c r="AR496" s="314">
        <f>'To &amp; from Edu- trip % summary'!AH501</f>
        <v>0</v>
      </c>
      <c r="AS496" s="260">
        <f t="shared" si="110"/>
        <v>0</v>
      </c>
      <c r="AT496" s="259">
        <f t="shared" si="111"/>
        <v>0</v>
      </c>
      <c r="AU496" s="261"/>
      <c r="AV496" s="248"/>
      <c r="AW496" s="248"/>
      <c r="AX496" s="248"/>
      <c r="AY496" s="248"/>
    </row>
    <row r="497" spans="1:51" x14ac:dyDescent="0.2">
      <c r="A497" s="248"/>
      <c r="B497" s="248"/>
      <c r="C497" s="248"/>
      <c r="D497" s="248"/>
      <c r="E497" s="248"/>
      <c r="F497" s="248"/>
      <c r="G497" s="248"/>
      <c r="H497" s="248"/>
      <c r="I497" s="248"/>
      <c r="J497" s="248"/>
      <c r="K497" s="248"/>
      <c r="L497" s="248"/>
      <c r="M497" s="248"/>
      <c r="N497" s="248"/>
      <c r="O497" s="248"/>
      <c r="P497" s="248"/>
      <c r="Q497" s="296"/>
      <c r="R497" s="256">
        <f>'To &amp; from Edu- trip % summary'!B502</f>
        <v>0</v>
      </c>
      <c r="S497" s="313">
        <f>'To &amp; from Edu- trip % summary'!D502</f>
        <v>0</v>
      </c>
      <c r="T497" s="257">
        <f>'Non-survey input values'!$B$31</f>
        <v>175.56</v>
      </c>
      <c r="U497" s="258">
        <f t="shared" si="98"/>
        <v>0</v>
      </c>
      <c r="V497" s="259">
        <f t="shared" si="99"/>
        <v>0</v>
      </c>
      <c r="W497" s="312">
        <f>'To &amp; from Edu- trip % summary'!G502</f>
        <v>0</v>
      </c>
      <c r="X497" s="314">
        <f>'To &amp; from Edu- trip % summary'!I502</f>
        <v>0</v>
      </c>
      <c r="Y497" s="260">
        <f t="shared" si="100"/>
        <v>0</v>
      </c>
      <c r="Z497" s="259">
        <f t="shared" si="101"/>
        <v>0</v>
      </c>
      <c r="AA497" s="312">
        <f>'To &amp; from Edu- trip % summary'!L502</f>
        <v>0</v>
      </c>
      <c r="AB497" s="314">
        <f>'To &amp; from Edu- trip % summary'!N502</f>
        <v>0</v>
      </c>
      <c r="AC497" s="260">
        <f t="shared" si="102"/>
        <v>0</v>
      </c>
      <c r="AD497" s="259">
        <f t="shared" si="103"/>
        <v>0</v>
      </c>
      <c r="AE497" s="312">
        <f>'To &amp; from Edu- trip % summary'!Q502</f>
        <v>0</v>
      </c>
      <c r="AF497" s="314">
        <f>'To &amp; from Edu- trip % summary'!S502</f>
        <v>0</v>
      </c>
      <c r="AG497" s="260">
        <f t="shared" si="104"/>
        <v>0</v>
      </c>
      <c r="AH497" s="259">
        <f t="shared" si="105"/>
        <v>0</v>
      </c>
      <c r="AI497" s="312">
        <f>'To &amp; from Edu- trip % summary'!V502</f>
        <v>0</v>
      </c>
      <c r="AJ497" s="314">
        <f>'To &amp; from Edu- trip % summary'!X502</f>
        <v>0</v>
      </c>
      <c r="AK497" s="260">
        <f t="shared" si="106"/>
        <v>0</v>
      </c>
      <c r="AL497" s="259">
        <f t="shared" si="107"/>
        <v>0</v>
      </c>
      <c r="AM497" s="312">
        <f>'To &amp; from Edu- trip % summary'!AA502</f>
        <v>0</v>
      </c>
      <c r="AN497" s="314">
        <f>'To &amp; from Edu- trip % summary'!AC502</f>
        <v>0</v>
      </c>
      <c r="AO497" s="260">
        <f t="shared" si="108"/>
        <v>0</v>
      </c>
      <c r="AP497" s="259">
        <f t="shared" si="109"/>
        <v>0</v>
      </c>
      <c r="AQ497" s="312">
        <f>'To &amp; from Edu- trip % summary'!AF502</f>
        <v>0</v>
      </c>
      <c r="AR497" s="314">
        <f>'To &amp; from Edu- trip % summary'!AH502</f>
        <v>0</v>
      </c>
      <c r="AS497" s="260">
        <f t="shared" si="110"/>
        <v>0</v>
      </c>
      <c r="AT497" s="259">
        <f t="shared" si="111"/>
        <v>0</v>
      </c>
      <c r="AU497" s="261"/>
      <c r="AV497" s="248"/>
      <c r="AW497" s="248"/>
      <c r="AX497" s="248"/>
      <c r="AY497" s="248"/>
    </row>
    <row r="498" spans="1:51" x14ac:dyDescent="0.2">
      <c r="A498" s="248"/>
      <c r="B498" s="248"/>
      <c r="C498" s="248"/>
      <c r="D498" s="248"/>
      <c r="E498" s="248"/>
      <c r="F498" s="248"/>
      <c r="G498" s="248"/>
      <c r="H498" s="248"/>
      <c r="I498" s="248"/>
      <c r="J498" s="248"/>
      <c r="K498" s="248"/>
      <c r="L498" s="248"/>
      <c r="M498" s="248"/>
      <c r="N498" s="248"/>
      <c r="O498" s="248"/>
      <c r="P498" s="248"/>
      <c r="Q498" s="296"/>
      <c r="R498" s="256">
        <f>'To &amp; from Edu- trip % summary'!B503</f>
        <v>0</v>
      </c>
      <c r="S498" s="313">
        <f>'To &amp; from Edu- trip % summary'!D503</f>
        <v>0</v>
      </c>
      <c r="T498" s="257">
        <f>'Non-survey input values'!$B$31</f>
        <v>175.56</v>
      </c>
      <c r="U498" s="258">
        <f t="shared" si="98"/>
        <v>0</v>
      </c>
      <c r="V498" s="259">
        <f t="shared" si="99"/>
        <v>0</v>
      </c>
      <c r="W498" s="312">
        <f>'To &amp; from Edu- trip % summary'!G503</f>
        <v>0</v>
      </c>
      <c r="X498" s="314">
        <f>'To &amp; from Edu- trip % summary'!I503</f>
        <v>0</v>
      </c>
      <c r="Y498" s="260">
        <f t="shared" si="100"/>
        <v>0</v>
      </c>
      <c r="Z498" s="259">
        <f t="shared" si="101"/>
        <v>0</v>
      </c>
      <c r="AA498" s="312">
        <f>'To &amp; from Edu- trip % summary'!L503</f>
        <v>0</v>
      </c>
      <c r="AB498" s="314">
        <f>'To &amp; from Edu- trip % summary'!N503</f>
        <v>0</v>
      </c>
      <c r="AC498" s="260">
        <f t="shared" si="102"/>
        <v>0</v>
      </c>
      <c r="AD498" s="259">
        <f t="shared" si="103"/>
        <v>0</v>
      </c>
      <c r="AE498" s="312">
        <f>'To &amp; from Edu- trip % summary'!Q503</f>
        <v>0</v>
      </c>
      <c r="AF498" s="314">
        <f>'To &amp; from Edu- trip % summary'!S503</f>
        <v>0</v>
      </c>
      <c r="AG498" s="260">
        <f t="shared" si="104"/>
        <v>0</v>
      </c>
      <c r="AH498" s="259">
        <f t="shared" si="105"/>
        <v>0</v>
      </c>
      <c r="AI498" s="312">
        <f>'To &amp; from Edu- trip % summary'!V503</f>
        <v>0</v>
      </c>
      <c r="AJ498" s="314">
        <f>'To &amp; from Edu- trip % summary'!X503</f>
        <v>0</v>
      </c>
      <c r="AK498" s="260">
        <f t="shared" si="106"/>
        <v>0</v>
      </c>
      <c r="AL498" s="259">
        <f t="shared" si="107"/>
        <v>0</v>
      </c>
      <c r="AM498" s="312">
        <f>'To &amp; from Edu- trip % summary'!AA503</f>
        <v>0</v>
      </c>
      <c r="AN498" s="314">
        <f>'To &amp; from Edu- trip % summary'!AC503</f>
        <v>0</v>
      </c>
      <c r="AO498" s="260">
        <f t="shared" si="108"/>
        <v>0</v>
      </c>
      <c r="AP498" s="259">
        <f t="shared" si="109"/>
        <v>0</v>
      </c>
      <c r="AQ498" s="312">
        <f>'To &amp; from Edu- trip % summary'!AF503</f>
        <v>0</v>
      </c>
      <c r="AR498" s="314">
        <f>'To &amp; from Edu- trip % summary'!AH503</f>
        <v>0</v>
      </c>
      <c r="AS498" s="260">
        <f t="shared" si="110"/>
        <v>0</v>
      </c>
      <c r="AT498" s="259">
        <f t="shared" si="111"/>
        <v>0</v>
      </c>
      <c r="AU498" s="261"/>
      <c r="AV498" s="248"/>
      <c r="AW498" s="248"/>
      <c r="AX498" s="248"/>
      <c r="AY498" s="248"/>
    </row>
    <row r="499" spans="1:51" x14ac:dyDescent="0.2">
      <c r="A499" s="248"/>
      <c r="B499" s="248"/>
      <c r="C499" s="248"/>
      <c r="D499" s="248"/>
      <c r="E499" s="248"/>
      <c r="F499" s="248"/>
      <c r="G499" s="248"/>
      <c r="H499" s="248"/>
      <c r="I499" s="248"/>
      <c r="J499" s="248"/>
      <c r="K499" s="248"/>
      <c r="L499" s="248"/>
      <c r="M499" s="248"/>
      <c r="N499" s="248"/>
      <c r="O499" s="248"/>
      <c r="P499" s="248"/>
      <c r="Q499" s="296"/>
      <c r="R499" s="256">
        <f>'To &amp; from Edu- trip % summary'!B504</f>
        <v>0</v>
      </c>
      <c r="S499" s="313">
        <f>'To &amp; from Edu- trip % summary'!D504</f>
        <v>0</v>
      </c>
      <c r="T499" s="257">
        <f>'Non-survey input values'!$B$31</f>
        <v>175.56</v>
      </c>
      <c r="U499" s="258">
        <f t="shared" si="98"/>
        <v>0</v>
      </c>
      <c r="V499" s="259">
        <f t="shared" si="99"/>
        <v>0</v>
      </c>
      <c r="W499" s="312">
        <f>'To &amp; from Edu- trip % summary'!G504</f>
        <v>0</v>
      </c>
      <c r="X499" s="314">
        <f>'To &amp; from Edu- trip % summary'!I504</f>
        <v>0</v>
      </c>
      <c r="Y499" s="260">
        <f t="shared" si="100"/>
        <v>0</v>
      </c>
      <c r="Z499" s="259">
        <f t="shared" si="101"/>
        <v>0</v>
      </c>
      <c r="AA499" s="312">
        <f>'To &amp; from Edu- trip % summary'!L504</f>
        <v>0</v>
      </c>
      <c r="AB499" s="314">
        <f>'To &amp; from Edu- trip % summary'!N504</f>
        <v>0</v>
      </c>
      <c r="AC499" s="260">
        <f t="shared" si="102"/>
        <v>0</v>
      </c>
      <c r="AD499" s="259">
        <f t="shared" si="103"/>
        <v>0</v>
      </c>
      <c r="AE499" s="312">
        <f>'To &amp; from Edu- trip % summary'!Q504</f>
        <v>0</v>
      </c>
      <c r="AF499" s="314">
        <f>'To &amp; from Edu- trip % summary'!S504</f>
        <v>0</v>
      </c>
      <c r="AG499" s="260">
        <f t="shared" si="104"/>
        <v>0</v>
      </c>
      <c r="AH499" s="259">
        <f t="shared" si="105"/>
        <v>0</v>
      </c>
      <c r="AI499" s="312">
        <f>'To &amp; from Edu- trip % summary'!V504</f>
        <v>0</v>
      </c>
      <c r="AJ499" s="314">
        <f>'To &amp; from Edu- trip % summary'!X504</f>
        <v>0</v>
      </c>
      <c r="AK499" s="260">
        <f t="shared" si="106"/>
        <v>0</v>
      </c>
      <c r="AL499" s="259">
        <f t="shared" si="107"/>
        <v>0</v>
      </c>
      <c r="AM499" s="312">
        <f>'To &amp; from Edu- trip % summary'!AA504</f>
        <v>0</v>
      </c>
      <c r="AN499" s="314">
        <f>'To &amp; from Edu- trip % summary'!AC504</f>
        <v>0</v>
      </c>
      <c r="AO499" s="260">
        <f t="shared" si="108"/>
        <v>0</v>
      </c>
      <c r="AP499" s="259">
        <f t="shared" si="109"/>
        <v>0</v>
      </c>
      <c r="AQ499" s="312">
        <f>'To &amp; from Edu- trip % summary'!AF504</f>
        <v>0</v>
      </c>
      <c r="AR499" s="314">
        <f>'To &amp; from Edu- trip % summary'!AH504</f>
        <v>0</v>
      </c>
      <c r="AS499" s="260">
        <f t="shared" si="110"/>
        <v>0</v>
      </c>
      <c r="AT499" s="259">
        <f t="shared" si="111"/>
        <v>0</v>
      </c>
      <c r="AU499" s="261"/>
      <c r="AV499" s="248"/>
      <c r="AW499" s="248"/>
      <c r="AX499" s="248"/>
      <c r="AY499" s="248"/>
    </row>
    <row r="500" spans="1:51" x14ac:dyDescent="0.2">
      <c r="A500" s="248"/>
      <c r="B500" s="248"/>
      <c r="C500" s="248"/>
      <c r="D500" s="248"/>
      <c r="E500" s="248"/>
      <c r="F500" s="248"/>
      <c r="G500" s="248"/>
      <c r="H500" s="248"/>
      <c r="I500" s="248"/>
      <c r="J500" s="248"/>
      <c r="K500" s="248"/>
      <c r="L500" s="248"/>
      <c r="M500" s="248"/>
      <c r="N500" s="248"/>
      <c r="O500" s="248"/>
      <c r="P500" s="248"/>
      <c r="Q500" s="296"/>
      <c r="R500" s="256">
        <f>'To &amp; from Edu- trip % summary'!B505</f>
        <v>0</v>
      </c>
      <c r="S500" s="313">
        <f>'To &amp; from Edu- trip % summary'!D505</f>
        <v>0</v>
      </c>
      <c r="T500" s="257">
        <f>'Non-survey input values'!$B$31</f>
        <v>175.56</v>
      </c>
      <c r="U500" s="258">
        <f t="shared" si="98"/>
        <v>0</v>
      </c>
      <c r="V500" s="259">
        <f t="shared" si="99"/>
        <v>0</v>
      </c>
      <c r="W500" s="312">
        <f>'To &amp; from Edu- trip % summary'!G505</f>
        <v>0</v>
      </c>
      <c r="X500" s="314">
        <f>'To &amp; from Edu- trip % summary'!I505</f>
        <v>0</v>
      </c>
      <c r="Y500" s="260">
        <f t="shared" si="100"/>
        <v>0</v>
      </c>
      <c r="Z500" s="259">
        <f t="shared" si="101"/>
        <v>0</v>
      </c>
      <c r="AA500" s="312">
        <f>'To &amp; from Edu- trip % summary'!L505</f>
        <v>0</v>
      </c>
      <c r="AB500" s="314">
        <f>'To &amp; from Edu- trip % summary'!N505</f>
        <v>0</v>
      </c>
      <c r="AC500" s="260">
        <f t="shared" si="102"/>
        <v>0</v>
      </c>
      <c r="AD500" s="259">
        <f t="shared" si="103"/>
        <v>0</v>
      </c>
      <c r="AE500" s="312">
        <f>'To &amp; from Edu- trip % summary'!Q505</f>
        <v>0</v>
      </c>
      <c r="AF500" s="314">
        <f>'To &amp; from Edu- trip % summary'!S505</f>
        <v>0</v>
      </c>
      <c r="AG500" s="260">
        <f t="shared" si="104"/>
        <v>0</v>
      </c>
      <c r="AH500" s="259">
        <f t="shared" si="105"/>
        <v>0</v>
      </c>
      <c r="AI500" s="312">
        <f>'To &amp; from Edu- trip % summary'!V505</f>
        <v>0</v>
      </c>
      <c r="AJ500" s="314">
        <f>'To &amp; from Edu- trip % summary'!X505</f>
        <v>0</v>
      </c>
      <c r="AK500" s="260">
        <f t="shared" si="106"/>
        <v>0</v>
      </c>
      <c r="AL500" s="259">
        <f t="shared" si="107"/>
        <v>0</v>
      </c>
      <c r="AM500" s="312">
        <f>'To &amp; from Edu- trip % summary'!AA505</f>
        <v>0</v>
      </c>
      <c r="AN500" s="314">
        <f>'To &amp; from Edu- trip % summary'!AC505</f>
        <v>0</v>
      </c>
      <c r="AO500" s="260">
        <f t="shared" si="108"/>
        <v>0</v>
      </c>
      <c r="AP500" s="259">
        <f t="shared" si="109"/>
        <v>0</v>
      </c>
      <c r="AQ500" s="312">
        <f>'To &amp; from Edu- trip % summary'!AF505</f>
        <v>0</v>
      </c>
      <c r="AR500" s="314">
        <f>'To &amp; from Edu- trip % summary'!AH505</f>
        <v>0</v>
      </c>
      <c r="AS500" s="260">
        <f t="shared" si="110"/>
        <v>0</v>
      </c>
      <c r="AT500" s="259">
        <f t="shared" si="111"/>
        <v>0</v>
      </c>
      <c r="AU500" s="261"/>
      <c r="AV500" s="248"/>
      <c r="AW500" s="248"/>
      <c r="AX500" s="248"/>
      <c r="AY500" s="248"/>
    </row>
    <row r="501" spans="1:51" x14ac:dyDescent="0.2">
      <c r="A501" s="248"/>
      <c r="B501" s="248"/>
      <c r="C501" s="248"/>
      <c r="D501" s="248"/>
      <c r="E501" s="248"/>
      <c r="F501" s="248"/>
      <c r="G501" s="248"/>
      <c r="H501" s="248"/>
      <c r="I501" s="248"/>
      <c r="J501" s="248"/>
      <c r="K501" s="248"/>
      <c r="L501" s="248"/>
      <c r="M501" s="248"/>
      <c r="N501" s="248"/>
      <c r="O501" s="248"/>
      <c r="P501" s="248"/>
      <c r="Q501" s="296"/>
      <c r="R501" s="256">
        <f>'To &amp; from Edu- trip % summary'!B506</f>
        <v>0</v>
      </c>
      <c r="S501" s="313">
        <f>'To &amp; from Edu- trip % summary'!D506</f>
        <v>0</v>
      </c>
      <c r="T501" s="257">
        <f>'Non-survey input values'!$B$31</f>
        <v>175.56</v>
      </c>
      <c r="U501" s="258">
        <f t="shared" si="98"/>
        <v>0</v>
      </c>
      <c r="V501" s="259">
        <f t="shared" si="99"/>
        <v>0</v>
      </c>
      <c r="W501" s="312">
        <f>'To &amp; from Edu- trip % summary'!G506</f>
        <v>0</v>
      </c>
      <c r="X501" s="314">
        <f>'To &amp; from Edu- trip % summary'!I506</f>
        <v>0</v>
      </c>
      <c r="Y501" s="260">
        <f t="shared" si="100"/>
        <v>0</v>
      </c>
      <c r="Z501" s="259">
        <f t="shared" si="101"/>
        <v>0</v>
      </c>
      <c r="AA501" s="312">
        <f>'To &amp; from Edu- trip % summary'!L506</f>
        <v>0</v>
      </c>
      <c r="AB501" s="314">
        <f>'To &amp; from Edu- trip % summary'!N506</f>
        <v>0</v>
      </c>
      <c r="AC501" s="260">
        <f t="shared" si="102"/>
        <v>0</v>
      </c>
      <c r="AD501" s="259">
        <f t="shared" si="103"/>
        <v>0</v>
      </c>
      <c r="AE501" s="312">
        <f>'To &amp; from Edu- trip % summary'!Q506</f>
        <v>0</v>
      </c>
      <c r="AF501" s="314">
        <f>'To &amp; from Edu- trip % summary'!S506</f>
        <v>0</v>
      </c>
      <c r="AG501" s="260">
        <f t="shared" si="104"/>
        <v>0</v>
      </c>
      <c r="AH501" s="259">
        <f t="shared" si="105"/>
        <v>0</v>
      </c>
      <c r="AI501" s="312">
        <f>'To &amp; from Edu- trip % summary'!V506</f>
        <v>0</v>
      </c>
      <c r="AJ501" s="314">
        <f>'To &amp; from Edu- trip % summary'!X506</f>
        <v>0</v>
      </c>
      <c r="AK501" s="260">
        <f t="shared" si="106"/>
        <v>0</v>
      </c>
      <c r="AL501" s="259">
        <f t="shared" si="107"/>
        <v>0</v>
      </c>
      <c r="AM501" s="312">
        <f>'To &amp; from Edu- trip % summary'!AA506</f>
        <v>0</v>
      </c>
      <c r="AN501" s="314">
        <f>'To &amp; from Edu- trip % summary'!AC506</f>
        <v>0</v>
      </c>
      <c r="AO501" s="260">
        <f t="shared" si="108"/>
        <v>0</v>
      </c>
      <c r="AP501" s="259">
        <f t="shared" si="109"/>
        <v>0</v>
      </c>
      <c r="AQ501" s="312">
        <f>'To &amp; from Edu- trip % summary'!AF506</f>
        <v>0</v>
      </c>
      <c r="AR501" s="314">
        <f>'To &amp; from Edu- trip % summary'!AH506</f>
        <v>0</v>
      </c>
      <c r="AS501" s="260">
        <f t="shared" si="110"/>
        <v>0</v>
      </c>
      <c r="AT501" s="259">
        <f t="shared" si="111"/>
        <v>0</v>
      </c>
      <c r="AU501" s="261"/>
      <c r="AV501" s="248"/>
      <c r="AW501" s="248"/>
      <c r="AX501" s="248"/>
      <c r="AY501" s="248"/>
    </row>
    <row r="502" spans="1:51" x14ac:dyDescent="0.2">
      <c r="A502" s="248"/>
      <c r="B502" s="248"/>
      <c r="C502" s="248"/>
      <c r="D502" s="248"/>
      <c r="E502" s="248"/>
      <c r="F502" s="248"/>
      <c r="G502" s="248"/>
      <c r="H502" s="248"/>
      <c r="I502" s="248"/>
      <c r="J502" s="248"/>
      <c r="K502" s="248"/>
      <c r="L502" s="248"/>
      <c r="M502" s="248"/>
      <c r="N502" s="248"/>
      <c r="O502" s="248"/>
      <c r="P502" s="248"/>
      <c r="Q502" s="296"/>
      <c r="R502" s="256">
        <f>'To &amp; from Edu- trip % summary'!B507</f>
        <v>0</v>
      </c>
      <c r="S502" s="313">
        <f>'To &amp; from Edu- trip % summary'!D507</f>
        <v>0</v>
      </c>
      <c r="T502" s="257">
        <f>'Non-survey input values'!$B$31</f>
        <v>175.56</v>
      </c>
      <c r="U502" s="258">
        <f t="shared" si="98"/>
        <v>0</v>
      </c>
      <c r="V502" s="259">
        <f t="shared" si="99"/>
        <v>0</v>
      </c>
      <c r="W502" s="312">
        <f>'To &amp; from Edu- trip % summary'!G507</f>
        <v>0</v>
      </c>
      <c r="X502" s="314">
        <f>'To &amp; from Edu- trip % summary'!I507</f>
        <v>0</v>
      </c>
      <c r="Y502" s="260">
        <f t="shared" si="100"/>
        <v>0</v>
      </c>
      <c r="Z502" s="259">
        <f t="shared" si="101"/>
        <v>0</v>
      </c>
      <c r="AA502" s="312">
        <f>'To &amp; from Edu- trip % summary'!L507</f>
        <v>0</v>
      </c>
      <c r="AB502" s="314">
        <f>'To &amp; from Edu- trip % summary'!N507</f>
        <v>0</v>
      </c>
      <c r="AC502" s="260">
        <f t="shared" si="102"/>
        <v>0</v>
      </c>
      <c r="AD502" s="259">
        <f t="shared" si="103"/>
        <v>0</v>
      </c>
      <c r="AE502" s="312">
        <f>'To &amp; from Edu- trip % summary'!Q507</f>
        <v>0</v>
      </c>
      <c r="AF502" s="314">
        <f>'To &amp; from Edu- trip % summary'!S507</f>
        <v>0</v>
      </c>
      <c r="AG502" s="260">
        <f t="shared" si="104"/>
        <v>0</v>
      </c>
      <c r="AH502" s="259">
        <f t="shared" si="105"/>
        <v>0</v>
      </c>
      <c r="AI502" s="312">
        <f>'To &amp; from Edu- trip % summary'!V507</f>
        <v>0</v>
      </c>
      <c r="AJ502" s="314">
        <f>'To &amp; from Edu- trip % summary'!X507</f>
        <v>0</v>
      </c>
      <c r="AK502" s="260">
        <f t="shared" si="106"/>
        <v>0</v>
      </c>
      <c r="AL502" s="259">
        <f t="shared" si="107"/>
        <v>0</v>
      </c>
      <c r="AM502" s="312">
        <f>'To &amp; from Edu- trip % summary'!AA507</f>
        <v>0</v>
      </c>
      <c r="AN502" s="314">
        <f>'To &amp; from Edu- trip % summary'!AC507</f>
        <v>0</v>
      </c>
      <c r="AO502" s="260">
        <f t="shared" si="108"/>
        <v>0</v>
      </c>
      <c r="AP502" s="259">
        <f t="shared" si="109"/>
        <v>0</v>
      </c>
      <c r="AQ502" s="312">
        <f>'To &amp; from Edu- trip % summary'!AF507</f>
        <v>0</v>
      </c>
      <c r="AR502" s="314">
        <f>'To &amp; from Edu- trip % summary'!AH507</f>
        <v>0</v>
      </c>
      <c r="AS502" s="260">
        <f t="shared" si="110"/>
        <v>0</v>
      </c>
      <c r="AT502" s="259">
        <f t="shared" si="111"/>
        <v>0</v>
      </c>
      <c r="AU502" s="261"/>
      <c r="AV502" s="248"/>
      <c r="AW502" s="248"/>
      <c r="AX502" s="248"/>
      <c r="AY502" s="248"/>
    </row>
    <row r="503" spans="1:51" x14ac:dyDescent="0.2">
      <c r="A503" s="248"/>
      <c r="B503" s="248"/>
      <c r="C503" s="248"/>
      <c r="D503" s="248"/>
      <c r="E503" s="248"/>
      <c r="F503" s="248"/>
      <c r="G503" s="248"/>
      <c r="H503" s="248"/>
      <c r="I503" s="248"/>
      <c r="J503" s="248"/>
      <c r="K503" s="248"/>
      <c r="L503" s="248"/>
      <c r="M503" s="248"/>
      <c r="N503" s="248"/>
      <c r="O503" s="248"/>
      <c r="P503" s="248"/>
      <c r="Q503" s="296"/>
      <c r="R503" s="256">
        <f>'To &amp; from Edu- trip % summary'!B508</f>
        <v>0</v>
      </c>
      <c r="S503" s="313">
        <f>'To &amp; from Edu- trip % summary'!D508</f>
        <v>0</v>
      </c>
      <c r="T503" s="257">
        <f>'Non-survey input values'!$B$31</f>
        <v>175.56</v>
      </c>
      <c r="U503" s="258">
        <f t="shared" si="98"/>
        <v>0</v>
      </c>
      <c r="V503" s="259">
        <f t="shared" si="99"/>
        <v>0</v>
      </c>
      <c r="W503" s="312">
        <f>'To &amp; from Edu- trip % summary'!G508</f>
        <v>0</v>
      </c>
      <c r="X503" s="314">
        <f>'To &amp; from Edu- trip % summary'!I508</f>
        <v>0</v>
      </c>
      <c r="Y503" s="260">
        <f t="shared" si="100"/>
        <v>0</v>
      </c>
      <c r="Z503" s="259">
        <f t="shared" si="101"/>
        <v>0</v>
      </c>
      <c r="AA503" s="312">
        <f>'To &amp; from Edu- trip % summary'!L508</f>
        <v>0</v>
      </c>
      <c r="AB503" s="314">
        <f>'To &amp; from Edu- trip % summary'!N508</f>
        <v>0</v>
      </c>
      <c r="AC503" s="260">
        <f t="shared" si="102"/>
        <v>0</v>
      </c>
      <c r="AD503" s="259">
        <f t="shared" si="103"/>
        <v>0</v>
      </c>
      <c r="AE503" s="312">
        <f>'To &amp; from Edu- trip % summary'!Q508</f>
        <v>0</v>
      </c>
      <c r="AF503" s="314">
        <f>'To &amp; from Edu- trip % summary'!S508</f>
        <v>0</v>
      </c>
      <c r="AG503" s="260">
        <f t="shared" si="104"/>
        <v>0</v>
      </c>
      <c r="AH503" s="259">
        <f t="shared" si="105"/>
        <v>0</v>
      </c>
      <c r="AI503" s="312">
        <f>'To &amp; from Edu- trip % summary'!V508</f>
        <v>0</v>
      </c>
      <c r="AJ503" s="314">
        <f>'To &amp; from Edu- trip % summary'!X508</f>
        <v>0</v>
      </c>
      <c r="AK503" s="260">
        <f t="shared" si="106"/>
        <v>0</v>
      </c>
      <c r="AL503" s="259">
        <f t="shared" si="107"/>
        <v>0</v>
      </c>
      <c r="AM503" s="312">
        <f>'To &amp; from Edu- trip % summary'!AA508</f>
        <v>0</v>
      </c>
      <c r="AN503" s="314">
        <f>'To &amp; from Edu- trip % summary'!AC508</f>
        <v>0</v>
      </c>
      <c r="AO503" s="260">
        <f t="shared" si="108"/>
        <v>0</v>
      </c>
      <c r="AP503" s="259">
        <f t="shared" si="109"/>
        <v>0</v>
      </c>
      <c r="AQ503" s="312">
        <f>'To &amp; from Edu- trip % summary'!AF508</f>
        <v>0</v>
      </c>
      <c r="AR503" s="314">
        <f>'To &amp; from Edu- trip % summary'!AH508</f>
        <v>0</v>
      </c>
      <c r="AS503" s="260">
        <f t="shared" si="110"/>
        <v>0</v>
      </c>
      <c r="AT503" s="259">
        <f t="shared" si="111"/>
        <v>0</v>
      </c>
      <c r="AU503" s="261"/>
      <c r="AV503" s="248"/>
      <c r="AW503" s="248"/>
      <c r="AX503" s="248"/>
      <c r="AY503" s="248"/>
    </row>
    <row r="504" spans="1:51" x14ac:dyDescent="0.2">
      <c r="A504" s="248"/>
      <c r="B504" s="248"/>
      <c r="C504" s="248"/>
      <c r="D504" s="248"/>
      <c r="E504" s="248"/>
      <c r="F504" s="248"/>
      <c r="G504" s="248"/>
      <c r="H504" s="248"/>
      <c r="I504" s="248"/>
      <c r="J504" s="248"/>
      <c r="K504" s="248"/>
      <c r="L504" s="248"/>
      <c r="M504" s="248"/>
      <c r="N504" s="248"/>
      <c r="O504" s="248"/>
      <c r="P504" s="248"/>
      <c r="Q504" s="296"/>
      <c r="R504" s="256">
        <f>'To &amp; from Edu- trip % summary'!B509</f>
        <v>0</v>
      </c>
      <c r="S504" s="313">
        <f>'To &amp; from Edu- trip % summary'!D509</f>
        <v>0</v>
      </c>
      <c r="T504" s="257">
        <f>'Non-survey input values'!$B$31</f>
        <v>175.56</v>
      </c>
      <c r="U504" s="258">
        <f t="shared" si="98"/>
        <v>0</v>
      </c>
      <c r="V504" s="259">
        <f t="shared" si="99"/>
        <v>0</v>
      </c>
      <c r="W504" s="312">
        <f>'To &amp; from Edu- trip % summary'!G509</f>
        <v>0</v>
      </c>
      <c r="X504" s="314">
        <f>'To &amp; from Edu- trip % summary'!I509</f>
        <v>0</v>
      </c>
      <c r="Y504" s="260">
        <f t="shared" si="100"/>
        <v>0</v>
      </c>
      <c r="Z504" s="259">
        <f t="shared" si="101"/>
        <v>0</v>
      </c>
      <c r="AA504" s="312">
        <f>'To &amp; from Edu- trip % summary'!L509</f>
        <v>0</v>
      </c>
      <c r="AB504" s="314">
        <f>'To &amp; from Edu- trip % summary'!N509</f>
        <v>0</v>
      </c>
      <c r="AC504" s="260">
        <f t="shared" si="102"/>
        <v>0</v>
      </c>
      <c r="AD504" s="259">
        <f t="shared" si="103"/>
        <v>0</v>
      </c>
      <c r="AE504" s="312">
        <f>'To &amp; from Edu- trip % summary'!Q509</f>
        <v>0</v>
      </c>
      <c r="AF504" s="314">
        <f>'To &amp; from Edu- trip % summary'!S509</f>
        <v>0</v>
      </c>
      <c r="AG504" s="260">
        <f t="shared" si="104"/>
        <v>0</v>
      </c>
      <c r="AH504" s="259">
        <f t="shared" si="105"/>
        <v>0</v>
      </c>
      <c r="AI504" s="312">
        <f>'To &amp; from Edu- trip % summary'!V509</f>
        <v>0</v>
      </c>
      <c r="AJ504" s="314">
        <f>'To &amp; from Edu- trip % summary'!X509</f>
        <v>0</v>
      </c>
      <c r="AK504" s="260">
        <f t="shared" si="106"/>
        <v>0</v>
      </c>
      <c r="AL504" s="259">
        <f t="shared" si="107"/>
        <v>0</v>
      </c>
      <c r="AM504" s="312">
        <f>'To &amp; from Edu- trip % summary'!AA509</f>
        <v>0</v>
      </c>
      <c r="AN504" s="314">
        <f>'To &amp; from Edu- trip % summary'!AC509</f>
        <v>0</v>
      </c>
      <c r="AO504" s="260">
        <f t="shared" si="108"/>
        <v>0</v>
      </c>
      <c r="AP504" s="259">
        <f t="shared" si="109"/>
        <v>0</v>
      </c>
      <c r="AQ504" s="312">
        <f>'To &amp; from Edu- trip % summary'!AF509</f>
        <v>0</v>
      </c>
      <c r="AR504" s="314">
        <f>'To &amp; from Edu- trip % summary'!AH509</f>
        <v>0</v>
      </c>
      <c r="AS504" s="260">
        <f t="shared" si="110"/>
        <v>0</v>
      </c>
      <c r="AT504" s="259">
        <f t="shared" si="111"/>
        <v>0</v>
      </c>
      <c r="AU504" s="261"/>
      <c r="AV504" s="248"/>
      <c r="AW504" s="248"/>
      <c r="AX504" s="248"/>
      <c r="AY504" s="248"/>
    </row>
    <row r="505" spans="1:51" x14ac:dyDescent="0.2">
      <c r="A505" s="248"/>
      <c r="B505" s="248"/>
      <c r="C505" s="248"/>
      <c r="D505" s="248"/>
      <c r="E505" s="248"/>
      <c r="F505" s="248"/>
      <c r="G505" s="248"/>
      <c r="H505" s="248"/>
      <c r="I505" s="248"/>
      <c r="J505" s="248"/>
      <c r="K505" s="248"/>
      <c r="L505" s="248"/>
      <c r="M505" s="248"/>
      <c r="N505" s="248"/>
      <c r="O505" s="248"/>
      <c r="P505" s="248"/>
      <c r="Q505" s="296"/>
      <c r="R505" s="256">
        <f>'To &amp; from Edu- trip % summary'!B510</f>
        <v>0</v>
      </c>
      <c r="S505" s="313">
        <f>'To &amp; from Edu- trip % summary'!D510</f>
        <v>0</v>
      </c>
      <c r="T505" s="257">
        <f>'Non-survey input values'!$B$31</f>
        <v>175.56</v>
      </c>
      <c r="U505" s="258">
        <f t="shared" si="98"/>
        <v>0</v>
      </c>
      <c r="V505" s="259">
        <f t="shared" si="99"/>
        <v>0</v>
      </c>
      <c r="W505" s="312">
        <f>'To &amp; from Edu- trip % summary'!G510</f>
        <v>0</v>
      </c>
      <c r="X505" s="314">
        <f>'To &amp; from Edu- trip % summary'!I510</f>
        <v>0</v>
      </c>
      <c r="Y505" s="260">
        <f t="shared" si="100"/>
        <v>0</v>
      </c>
      <c r="Z505" s="259">
        <f t="shared" si="101"/>
        <v>0</v>
      </c>
      <c r="AA505" s="312">
        <f>'To &amp; from Edu- trip % summary'!L510</f>
        <v>0</v>
      </c>
      <c r="AB505" s="314">
        <f>'To &amp; from Edu- trip % summary'!N510</f>
        <v>0</v>
      </c>
      <c r="AC505" s="260">
        <f t="shared" si="102"/>
        <v>0</v>
      </c>
      <c r="AD505" s="259">
        <f t="shared" si="103"/>
        <v>0</v>
      </c>
      <c r="AE505" s="312">
        <f>'To &amp; from Edu- trip % summary'!Q510</f>
        <v>0</v>
      </c>
      <c r="AF505" s="314">
        <f>'To &amp; from Edu- trip % summary'!S510</f>
        <v>0</v>
      </c>
      <c r="AG505" s="260">
        <f t="shared" si="104"/>
        <v>0</v>
      </c>
      <c r="AH505" s="259">
        <f t="shared" si="105"/>
        <v>0</v>
      </c>
      <c r="AI505" s="312">
        <f>'To &amp; from Edu- trip % summary'!V510</f>
        <v>0</v>
      </c>
      <c r="AJ505" s="314">
        <f>'To &amp; from Edu- trip % summary'!X510</f>
        <v>0</v>
      </c>
      <c r="AK505" s="260">
        <f t="shared" si="106"/>
        <v>0</v>
      </c>
      <c r="AL505" s="259">
        <f t="shared" si="107"/>
        <v>0</v>
      </c>
      <c r="AM505" s="312">
        <f>'To &amp; from Edu- trip % summary'!AA510</f>
        <v>0</v>
      </c>
      <c r="AN505" s="314">
        <f>'To &amp; from Edu- trip % summary'!AC510</f>
        <v>0</v>
      </c>
      <c r="AO505" s="260">
        <f t="shared" si="108"/>
        <v>0</v>
      </c>
      <c r="AP505" s="259">
        <f t="shared" si="109"/>
        <v>0</v>
      </c>
      <c r="AQ505" s="312">
        <f>'To &amp; from Edu- trip % summary'!AF510</f>
        <v>0</v>
      </c>
      <c r="AR505" s="314">
        <f>'To &amp; from Edu- trip % summary'!AH510</f>
        <v>0</v>
      </c>
      <c r="AS505" s="260">
        <f t="shared" si="110"/>
        <v>0</v>
      </c>
      <c r="AT505" s="259">
        <f t="shared" si="111"/>
        <v>0</v>
      </c>
      <c r="AU505" s="261"/>
      <c r="AV505" s="248"/>
      <c r="AW505" s="248"/>
      <c r="AX505" s="248"/>
      <c r="AY505" s="248"/>
    </row>
    <row r="506" spans="1:51" x14ac:dyDescent="0.2">
      <c r="A506" s="248"/>
      <c r="B506" s="248"/>
      <c r="C506" s="248"/>
      <c r="D506" s="248"/>
      <c r="E506" s="248"/>
      <c r="F506" s="248"/>
      <c r="G506" s="248"/>
      <c r="H506" s="248"/>
      <c r="I506" s="248"/>
      <c r="J506" s="248"/>
      <c r="K506" s="248"/>
      <c r="L506" s="248"/>
      <c r="M506" s="248"/>
      <c r="N506" s="248"/>
      <c r="O506" s="248"/>
      <c r="P506" s="248"/>
      <c r="Q506" s="296"/>
      <c r="R506" s="256">
        <f>'To &amp; from Edu- trip % summary'!B511</f>
        <v>0</v>
      </c>
      <c r="S506" s="313">
        <f>'To &amp; from Edu- trip % summary'!D511</f>
        <v>0</v>
      </c>
      <c r="T506" s="257">
        <f>'Non-survey input values'!$B$31</f>
        <v>175.56</v>
      </c>
      <c r="U506" s="258">
        <f t="shared" si="98"/>
        <v>0</v>
      </c>
      <c r="V506" s="259">
        <f t="shared" si="99"/>
        <v>0</v>
      </c>
      <c r="W506" s="312">
        <f>'To &amp; from Edu- trip % summary'!G511</f>
        <v>0</v>
      </c>
      <c r="X506" s="314">
        <f>'To &amp; from Edu- trip % summary'!I511</f>
        <v>0</v>
      </c>
      <c r="Y506" s="260">
        <f t="shared" si="100"/>
        <v>0</v>
      </c>
      <c r="Z506" s="259">
        <f t="shared" si="101"/>
        <v>0</v>
      </c>
      <c r="AA506" s="312">
        <f>'To &amp; from Edu- trip % summary'!L511</f>
        <v>0</v>
      </c>
      <c r="AB506" s="314">
        <f>'To &amp; from Edu- trip % summary'!N511</f>
        <v>0</v>
      </c>
      <c r="AC506" s="260">
        <f t="shared" si="102"/>
        <v>0</v>
      </c>
      <c r="AD506" s="259">
        <f t="shared" si="103"/>
        <v>0</v>
      </c>
      <c r="AE506" s="312">
        <f>'To &amp; from Edu- trip % summary'!Q511</f>
        <v>0</v>
      </c>
      <c r="AF506" s="314">
        <f>'To &amp; from Edu- trip % summary'!S511</f>
        <v>0</v>
      </c>
      <c r="AG506" s="260">
        <f t="shared" si="104"/>
        <v>0</v>
      </c>
      <c r="AH506" s="259">
        <f t="shared" si="105"/>
        <v>0</v>
      </c>
      <c r="AI506" s="312">
        <f>'To &amp; from Edu- trip % summary'!V511</f>
        <v>0</v>
      </c>
      <c r="AJ506" s="314">
        <f>'To &amp; from Edu- trip % summary'!X511</f>
        <v>0</v>
      </c>
      <c r="AK506" s="260">
        <f t="shared" si="106"/>
        <v>0</v>
      </c>
      <c r="AL506" s="259">
        <f t="shared" si="107"/>
        <v>0</v>
      </c>
      <c r="AM506" s="312">
        <f>'To &amp; from Edu- trip % summary'!AA511</f>
        <v>0</v>
      </c>
      <c r="AN506" s="314">
        <f>'To &amp; from Edu- trip % summary'!AC511</f>
        <v>0</v>
      </c>
      <c r="AO506" s="260">
        <f t="shared" si="108"/>
        <v>0</v>
      </c>
      <c r="AP506" s="259">
        <f t="shared" si="109"/>
        <v>0</v>
      </c>
      <c r="AQ506" s="312">
        <f>'To &amp; from Edu- trip % summary'!AF511</f>
        <v>0</v>
      </c>
      <c r="AR506" s="314">
        <f>'To &amp; from Edu- trip % summary'!AH511</f>
        <v>0</v>
      </c>
      <c r="AS506" s="260">
        <f t="shared" si="110"/>
        <v>0</v>
      </c>
      <c r="AT506" s="259">
        <f t="shared" si="111"/>
        <v>0</v>
      </c>
      <c r="AU506" s="261"/>
      <c r="AV506" s="248"/>
      <c r="AW506" s="248"/>
      <c r="AX506" s="248"/>
      <c r="AY506" s="248"/>
    </row>
    <row r="507" spans="1:51" x14ac:dyDescent="0.2">
      <c r="A507" s="248"/>
      <c r="B507" s="248"/>
      <c r="C507" s="248"/>
      <c r="D507" s="248"/>
      <c r="E507" s="248"/>
      <c r="F507" s="248"/>
      <c r="G507" s="248"/>
      <c r="H507" s="248"/>
      <c r="I507" s="248"/>
      <c r="J507" s="248"/>
      <c r="K507" s="248"/>
      <c r="L507" s="248"/>
      <c r="M507" s="248"/>
      <c r="N507" s="248"/>
      <c r="O507" s="248"/>
      <c r="P507" s="248"/>
      <c r="Q507" s="296"/>
      <c r="R507" s="256">
        <f>'To &amp; from Edu- trip % summary'!B512</f>
        <v>0</v>
      </c>
      <c r="S507" s="313">
        <f>'To &amp; from Edu- trip % summary'!D512</f>
        <v>0</v>
      </c>
      <c r="T507" s="257">
        <f>'Non-survey input values'!$B$31</f>
        <v>175.56</v>
      </c>
      <c r="U507" s="258">
        <f t="shared" si="98"/>
        <v>0</v>
      </c>
      <c r="V507" s="259">
        <f t="shared" si="99"/>
        <v>0</v>
      </c>
      <c r="W507" s="312">
        <f>'To &amp; from Edu- trip % summary'!G512</f>
        <v>0</v>
      </c>
      <c r="X507" s="314">
        <f>'To &amp; from Edu- trip % summary'!I512</f>
        <v>0</v>
      </c>
      <c r="Y507" s="260">
        <f t="shared" si="100"/>
        <v>0</v>
      </c>
      <c r="Z507" s="259">
        <f t="shared" si="101"/>
        <v>0</v>
      </c>
      <c r="AA507" s="312">
        <f>'To &amp; from Edu- trip % summary'!L512</f>
        <v>0</v>
      </c>
      <c r="AB507" s="314">
        <f>'To &amp; from Edu- trip % summary'!N512</f>
        <v>0</v>
      </c>
      <c r="AC507" s="260">
        <f t="shared" si="102"/>
        <v>0</v>
      </c>
      <c r="AD507" s="259">
        <f t="shared" si="103"/>
        <v>0</v>
      </c>
      <c r="AE507" s="312">
        <f>'To &amp; from Edu- trip % summary'!Q512</f>
        <v>0</v>
      </c>
      <c r="AF507" s="314">
        <f>'To &amp; from Edu- trip % summary'!S512</f>
        <v>0</v>
      </c>
      <c r="AG507" s="260">
        <f t="shared" si="104"/>
        <v>0</v>
      </c>
      <c r="AH507" s="259">
        <f t="shared" si="105"/>
        <v>0</v>
      </c>
      <c r="AI507" s="312">
        <f>'To &amp; from Edu- trip % summary'!V512</f>
        <v>0</v>
      </c>
      <c r="AJ507" s="314">
        <f>'To &amp; from Edu- trip % summary'!X512</f>
        <v>0</v>
      </c>
      <c r="AK507" s="260">
        <f t="shared" si="106"/>
        <v>0</v>
      </c>
      <c r="AL507" s="259">
        <f t="shared" si="107"/>
        <v>0</v>
      </c>
      <c r="AM507" s="312">
        <f>'To &amp; from Edu- trip % summary'!AA512</f>
        <v>0</v>
      </c>
      <c r="AN507" s="314">
        <f>'To &amp; from Edu- trip % summary'!AC512</f>
        <v>0</v>
      </c>
      <c r="AO507" s="260">
        <f t="shared" si="108"/>
        <v>0</v>
      </c>
      <c r="AP507" s="259">
        <f t="shared" si="109"/>
        <v>0</v>
      </c>
      <c r="AQ507" s="312">
        <f>'To &amp; from Edu- trip % summary'!AF512</f>
        <v>0</v>
      </c>
      <c r="AR507" s="314">
        <f>'To &amp; from Edu- trip % summary'!AH512</f>
        <v>0</v>
      </c>
      <c r="AS507" s="260">
        <f t="shared" si="110"/>
        <v>0</v>
      </c>
      <c r="AT507" s="259">
        <f t="shared" si="111"/>
        <v>0</v>
      </c>
      <c r="AU507" s="261"/>
      <c r="AV507" s="248"/>
      <c r="AW507" s="248"/>
      <c r="AX507" s="248"/>
      <c r="AY507" s="248"/>
    </row>
    <row r="508" spans="1:51" x14ac:dyDescent="0.2">
      <c r="A508" s="248"/>
      <c r="B508" s="248"/>
      <c r="C508" s="248"/>
      <c r="D508" s="248"/>
      <c r="E508" s="248"/>
      <c r="F508" s="248"/>
      <c r="G508" s="248"/>
      <c r="H508" s="248"/>
      <c r="I508" s="248"/>
      <c r="J508" s="248"/>
      <c r="K508" s="248"/>
      <c r="L508" s="248"/>
      <c r="M508" s="248"/>
      <c r="N508" s="248"/>
      <c r="O508" s="248"/>
      <c r="P508" s="248"/>
      <c r="Q508" s="296"/>
      <c r="R508" s="256">
        <f>'To &amp; from Edu- trip % summary'!B513</f>
        <v>0</v>
      </c>
      <c r="S508" s="313">
        <f>'To &amp; from Edu- trip % summary'!D513</f>
        <v>0</v>
      </c>
      <c r="T508" s="257">
        <f>'Non-survey input values'!$B$31</f>
        <v>175.56</v>
      </c>
      <c r="U508" s="258">
        <f t="shared" si="98"/>
        <v>0</v>
      </c>
      <c r="V508" s="259">
        <f t="shared" si="99"/>
        <v>0</v>
      </c>
      <c r="W508" s="312">
        <f>'To &amp; from Edu- trip % summary'!G513</f>
        <v>0</v>
      </c>
      <c r="X508" s="314">
        <f>'To &amp; from Edu- trip % summary'!I513</f>
        <v>0</v>
      </c>
      <c r="Y508" s="260">
        <f t="shared" si="100"/>
        <v>0</v>
      </c>
      <c r="Z508" s="259">
        <f t="shared" si="101"/>
        <v>0</v>
      </c>
      <c r="AA508" s="312">
        <f>'To &amp; from Edu- trip % summary'!L513</f>
        <v>0</v>
      </c>
      <c r="AB508" s="314">
        <f>'To &amp; from Edu- trip % summary'!N513</f>
        <v>0</v>
      </c>
      <c r="AC508" s="260">
        <f t="shared" si="102"/>
        <v>0</v>
      </c>
      <c r="AD508" s="259">
        <f t="shared" si="103"/>
        <v>0</v>
      </c>
      <c r="AE508" s="312">
        <f>'To &amp; from Edu- trip % summary'!Q513</f>
        <v>0</v>
      </c>
      <c r="AF508" s="314">
        <f>'To &amp; from Edu- trip % summary'!S513</f>
        <v>0</v>
      </c>
      <c r="AG508" s="260">
        <f t="shared" si="104"/>
        <v>0</v>
      </c>
      <c r="AH508" s="259">
        <f t="shared" si="105"/>
        <v>0</v>
      </c>
      <c r="AI508" s="312">
        <f>'To &amp; from Edu- trip % summary'!V513</f>
        <v>0</v>
      </c>
      <c r="AJ508" s="314">
        <f>'To &amp; from Edu- trip % summary'!X513</f>
        <v>0</v>
      </c>
      <c r="AK508" s="260">
        <f t="shared" si="106"/>
        <v>0</v>
      </c>
      <c r="AL508" s="259">
        <f t="shared" si="107"/>
        <v>0</v>
      </c>
      <c r="AM508" s="312">
        <f>'To &amp; from Edu- trip % summary'!AA513</f>
        <v>0</v>
      </c>
      <c r="AN508" s="314">
        <f>'To &amp; from Edu- trip % summary'!AC513</f>
        <v>0</v>
      </c>
      <c r="AO508" s="260">
        <f t="shared" si="108"/>
        <v>0</v>
      </c>
      <c r="AP508" s="259">
        <f t="shared" si="109"/>
        <v>0</v>
      </c>
      <c r="AQ508" s="312">
        <f>'To &amp; from Edu- trip % summary'!AF513</f>
        <v>0</v>
      </c>
      <c r="AR508" s="314">
        <f>'To &amp; from Edu- trip % summary'!AH513</f>
        <v>0</v>
      </c>
      <c r="AS508" s="260">
        <f t="shared" si="110"/>
        <v>0</v>
      </c>
      <c r="AT508" s="259">
        <f t="shared" si="111"/>
        <v>0</v>
      </c>
      <c r="AU508" s="261"/>
      <c r="AV508" s="248"/>
      <c r="AW508" s="248"/>
      <c r="AX508" s="248"/>
      <c r="AY508" s="248"/>
    </row>
    <row r="509" spans="1:51" x14ac:dyDescent="0.2">
      <c r="A509" s="248"/>
      <c r="B509" s="248"/>
      <c r="C509" s="248"/>
      <c r="D509" s="248"/>
      <c r="E509" s="248"/>
      <c r="F509" s="248"/>
      <c r="G509" s="248"/>
      <c r="H509" s="248"/>
      <c r="I509" s="248"/>
      <c r="J509" s="248"/>
      <c r="K509" s="248"/>
      <c r="L509" s="248"/>
      <c r="M509" s="248"/>
      <c r="N509" s="248"/>
      <c r="O509" s="248"/>
      <c r="P509" s="248"/>
      <c r="Q509" s="296"/>
      <c r="R509" s="256">
        <f>'To &amp; from Edu- trip % summary'!B514</f>
        <v>0</v>
      </c>
      <c r="S509" s="313">
        <f>'To &amp; from Edu- trip % summary'!D514</f>
        <v>0</v>
      </c>
      <c r="T509" s="257">
        <f>'Non-survey input values'!$B$31</f>
        <v>175.56</v>
      </c>
      <c r="U509" s="258">
        <f t="shared" si="98"/>
        <v>0</v>
      </c>
      <c r="V509" s="259">
        <f t="shared" si="99"/>
        <v>0</v>
      </c>
      <c r="W509" s="312">
        <f>'To &amp; from Edu- trip % summary'!G514</f>
        <v>0</v>
      </c>
      <c r="X509" s="314">
        <f>'To &amp; from Edu- trip % summary'!I514</f>
        <v>0</v>
      </c>
      <c r="Y509" s="260">
        <f t="shared" si="100"/>
        <v>0</v>
      </c>
      <c r="Z509" s="259">
        <f t="shared" si="101"/>
        <v>0</v>
      </c>
      <c r="AA509" s="312">
        <f>'To &amp; from Edu- trip % summary'!L514</f>
        <v>0</v>
      </c>
      <c r="AB509" s="314">
        <f>'To &amp; from Edu- trip % summary'!N514</f>
        <v>0</v>
      </c>
      <c r="AC509" s="260">
        <f t="shared" si="102"/>
        <v>0</v>
      </c>
      <c r="AD509" s="259">
        <f t="shared" si="103"/>
        <v>0</v>
      </c>
      <c r="AE509" s="312">
        <f>'To &amp; from Edu- trip % summary'!Q514</f>
        <v>0</v>
      </c>
      <c r="AF509" s="314">
        <f>'To &amp; from Edu- trip % summary'!S514</f>
        <v>0</v>
      </c>
      <c r="AG509" s="260">
        <f t="shared" si="104"/>
        <v>0</v>
      </c>
      <c r="AH509" s="259">
        <f t="shared" si="105"/>
        <v>0</v>
      </c>
      <c r="AI509" s="312">
        <f>'To &amp; from Edu- trip % summary'!V514</f>
        <v>0</v>
      </c>
      <c r="AJ509" s="314">
        <f>'To &amp; from Edu- trip % summary'!X514</f>
        <v>0</v>
      </c>
      <c r="AK509" s="260">
        <f t="shared" si="106"/>
        <v>0</v>
      </c>
      <c r="AL509" s="259">
        <f t="shared" si="107"/>
        <v>0</v>
      </c>
      <c r="AM509" s="312">
        <f>'To &amp; from Edu- trip % summary'!AA514</f>
        <v>0</v>
      </c>
      <c r="AN509" s="314">
        <f>'To &amp; from Edu- trip % summary'!AC514</f>
        <v>0</v>
      </c>
      <c r="AO509" s="260">
        <f t="shared" si="108"/>
        <v>0</v>
      </c>
      <c r="AP509" s="259">
        <f t="shared" si="109"/>
        <v>0</v>
      </c>
      <c r="AQ509" s="312">
        <f>'To &amp; from Edu- trip % summary'!AF514</f>
        <v>0</v>
      </c>
      <c r="AR509" s="314">
        <f>'To &amp; from Edu- trip % summary'!AH514</f>
        <v>0</v>
      </c>
      <c r="AS509" s="260">
        <f t="shared" si="110"/>
        <v>0</v>
      </c>
      <c r="AT509" s="259">
        <f t="shared" si="111"/>
        <v>0</v>
      </c>
      <c r="AU509" s="261"/>
      <c r="AV509" s="248"/>
      <c r="AW509" s="248"/>
      <c r="AX509" s="248"/>
      <c r="AY509" s="248"/>
    </row>
    <row r="510" spans="1:51" x14ac:dyDescent="0.2">
      <c r="A510" s="248"/>
      <c r="B510" s="248"/>
      <c r="C510" s="248"/>
      <c r="D510" s="248"/>
      <c r="E510" s="248"/>
      <c r="F510" s="248"/>
      <c r="G510" s="248"/>
      <c r="H510" s="248"/>
      <c r="I510" s="248"/>
      <c r="J510" s="248"/>
      <c r="K510" s="248"/>
      <c r="L510" s="248"/>
      <c r="M510" s="248"/>
      <c r="N510" s="248"/>
      <c r="O510" s="248"/>
      <c r="P510" s="248"/>
      <c r="Q510" s="296"/>
      <c r="R510" s="256">
        <f>'To &amp; from Edu- trip % summary'!B515</f>
        <v>0</v>
      </c>
      <c r="S510" s="313">
        <f>'To &amp; from Edu- trip % summary'!D515</f>
        <v>0</v>
      </c>
      <c r="T510" s="257">
        <f>'Non-survey input values'!$B$31</f>
        <v>175.56</v>
      </c>
      <c r="U510" s="258">
        <f t="shared" si="98"/>
        <v>0</v>
      </c>
      <c r="V510" s="259">
        <f t="shared" si="99"/>
        <v>0</v>
      </c>
      <c r="W510" s="312">
        <f>'To &amp; from Edu- trip % summary'!G515</f>
        <v>0</v>
      </c>
      <c r="X510" s="314">
        <f>'To &amp; from Edu- trip % summary'!I515</f>
        <v>0</v>
      </c>
      <c r="Y510" s="260">
        <f t="shared" si="100"/>
        <v>0</v>
      </c>
      <c r="Z510" s="259">
        <f t="shared" si="101"/>
        <v>0</v>
      </c>
      <c r="AA510" s="312">
        <f>'To &amp; from Edu- trip % summary'!L515</f>
        <v>0</v>
      </c>
      <c r="AB510" s="314">
        <f>'To &amp; from Edu- trip % summary'!N515</f>
        <v>0</v>
      </c>
      <c r="AC510" s="260">
        <f t="shared" si="102"/>
        <v>0</v>
      </c>
      <c r="AD510" s="259">
        <f t="shared" si="103"/>
        <v>0</v>
      </c>
      <c r="AE510" s="312">
        <f>'To &amp; from Edu- trip % summary'!Q515</f>
        <v>0</v>
      </c>
      <c r="AF510" s="314">
        <f>'To &amp; from Edu- trip % summary'!S515</f>
        <v>0</v>
      </c>
      <c r="AG510" s="260">
        <f t="shared" si="104"/>
        <v>0</v>
      </c>
      <c r="AH510" s="259">
        <f t="shared" si="105"/>
        <v>0</v>
      </c>
      <c r="AI510" s="312">
        <f>'To &amp; from Edu- trip % summary'!V515</f>
        <v>0</v>
      </c>
      <c r="AJ510" s="314">
        <f>'To &amp; from Edu- trip % summary'!X515</f>
        <v>0</v>
      </c>
      <c r="AK510" s="260">
        <f t="shared" si="106"/>
        <v>0</v>
      </c>
      <c r="AL510" s="259">
        <f t="shared" si="107"/>
        <v>0</v>
      </c>
      <c r="AM510" s="312">
        <f>'To &amp; from Edu- trip % summary'!AA515</f>
        <v>0</v>
      </c>
      <c r="AN510" s="314">
        <f>'To &amp; from Edu- trip % summary'!AC515</f>
        <v>0</v>
      </c>
      <c r="AO510" s="260">
        <f t="shared" si="108"/>
        <v>0</v>
      </c>
      <c r="AP510" s="259">
        <f t="shared" si="109"/>
        <v>0</v>
      </c>
      <c r="AQ510" s="312">
        <f>'To &amp; from Edu- trip % summary'!AF515</f>
        <v>0</v>
      </c>
      <c r="AR510" s="314">
        <f>'To &amp; from Edu- trip % summary'!AH515</f>
        <v>0</v>
      </c>
      <c r="AS510" s="260">
        <f t="shared" si="110"/>
        <v>0</v>
      </c>
      <c r="AT510" s="259">
        <f t="shared" si="111"/>
        <v>0</v>
      </c>
      <c r="AU510" s="261"/>
      <c r="AV510" s="248"/>
      <c r="AW510" s="248"/>
      <c r="AX510" s="248"/>
      <c r="AY510" s="248"/>
    </row>
    <row r="511" spans="1:51" x14ac:dyDescent="0.2">
      <c r="A511" s="248"/>
      <c r="B511" s="248"/>
      <c r="C511" s="248"/>
      <c r="D511" s="248"/>
      <c r="E511" s="248"/>
      <c r="F511" s="248"/>
      <c r="G511" s="248"/>
      <c r="H511" s="248"/>
      <c r="I511" s="248"/>
      <c r="J511" s="248"/>
      <c r="K511" s="248"/>
      <c r="L511" s="248"/>
      <c r="M511" s="248"/>
      <c r="N511" s="248"/>
      <c r="O511" s="248"/>
      <c r="P511" s="248"/>
      <c r="Q511" s="296"/>
      <c r="R511" s="256">
        <f>'To &amp; from Edu- trip % summary'!B516</f>
        <v>0</v>
      </c>
      <c r="S511" s="313">
        <f>'To &amp; from Edu- trip % summary'!D516</f>
        <v>0</v>
      </c>
      <c r="T511" s="257">
        <f>'Non-survey input values'!$B$31</f>
        <v>175.56</v>
      </c>
      <c r="U511" s="258">
        <f t="shared" si="98"/>
        <v>0</v>
      </c>
      <c r="V511" s="259">
        <f t="shared" si="99"/>
        <v>0</v>
      </c>
      <c r="W511" s="312">
        <f>'To &amp; from Edu- trip % summary'!G516</f>
        <v>0</v>
      </c>
      <c r="X511" s="314">
        <f>'To &amp; from Edu- trip % summary'!I516</f>
        <v>0</v>
      </c>
      <c r="Y511" s="260">
        <f t="shared" si="100"/>
        <v>0</v>
      </c>
      <c r="Z511" s="259">
        <f t="shared" si="101"/>
        <v>0</v>
      </c>
      <c r="AA511" s="312">
        <f>'To &amp; from Edu- trip % summary'!L516</f>
        <v>0</v>
      </c>
      <c r="AB511" s="314">
        <f>'To &amp; from Edu- trip % summary'!N516</f>
        <v>0</v>
      </c>
      <c r="AC511" s="260">
        <f t="shared" si="102"/>
        <v>0</v>
      </c>
      <c r="AD511" s="259">
        <f t="shared" si="103"/>
        <v>0</v>
      </c>
      <c r="AE511" s="312">
        <f>'To &amp; from Edu- trip % summary'!Q516</f>
        <v>0</v>
      </c>
      <c r="AF511" s="314">
        <f>'To &amp; from Edu- trip % summary'!S516</f>
        <v>0</v>
      </c>
      <c r="AG511" s="260">
        <f t="shared" si="104"/>
        <v>0</v>
      </c>
      <c r="AH511" s="259">
        <f t="shared" si="105"/>
        <v>0</v>
      </c>
      <c r="AI511" s="312">
        <f>'To &amp; from Edu- trip % summary'!V516</f>
        <v>0</v>
      </c>
      <c r="AJ511" s="314">
        <f>'To &amp; from Edu- trip % summary'!X516</f>
        <v>0</v>
      </c>
      <c r="AK511" s="260">
        <f t="shared" si="106"/>
        <v>0</v>
      </c>
      <c r="AL511" s="259">
        <f t="shared" si="107"/>
        <v>0</v>
      </c>
      <c r="AM511" s="312">
        <f>'To &amp; from Edu- trip % summary'!AA516</f>
        <v>0</v>
      </c>
      <c r="AN511" s="314">
        <f>'To &amp; from Edu- trip % summary'!AC516</f>
        <v>0</v>
      </c>
      <c r="AO511" s="260">
        <f t="shared" si="108"/>
        <v>0</v>
      </c>
      <c r="AP511" s="259">
        <f t="shared" si="109"/>
        <v>0</v>
      </c>
      <c r="AQ511" s="312">
        <f>'To &amp; from Edu- trip % summary'!AF516</f>
        <v>0</v>
      </c>
      <c r="AR511" s="314">
        <f>'To &amp; from Edu- trip % summary'!AH516</f>
        <v>0</v>
      </c>
      <c r="AS511" s="260">
        <f t="shared" si="110"/>
        <v>0</v>
      </c>
      <c r="AT511" s="259">
        <f t="shared" si="111"/>
        <v>0</v>
      </c>
      <c r="AU511" s="261"/>
      <c r="AV511" s="248"/>
      <c r="AW511" s="248"/>
      <c r="AX511" s="248"/>
      <c r="AY511" s="248"/>
    </row>
    <row r="512" spans="1:51" x14ac:dyDescent="0.2">
      <c r="A512" s="248"/>
      <c r="B512" s="248"/>
      <c r="C512" s="248"/>
      <c r="D512" s="248"/>
      <c r="E512" s="248"/>
      <c r="F512" s="248"/>
      <c r="G512" s="248"/>
      <c r="H512" s="248"/>
      <c r="I512" s="248"/>
      <c r="J512" s="248"/>
      <c r="K512" s="248"/>
      <c r="L512" s="248"/>
      <c r="M512" s="248"/>
      <c r="N512" s="248"/>
      <c r="O512" s="248"/>
      <c r="P512" s="248"/>
      <c r="Q512" s="296"/>
      <c r="R512" s="256">
        <f>'To &amp; from Edu- trip % summary'!B517</f>
        <v>0</v>
      </c>
      <c r="S512" s="313">
        <f>'To &amp; from Edu- trip % summary'!D517</f>
        <v>0</v>
      </c>
      <c r="T512" s="257">
        <f>'Non-survey input values'!$B$31</f>
        <v>175.56</v>
      </c>
      <c r="U512" s="258">
        <f t="shared" si="98"/>
        <v>0</v>
      </c>
      <c r="V512" s="259">
        <f t="shared" si="99"/>
        <v>0</v>
      </c>
      <c r="W512" s="312">
        <f>'To &amp; from Edu- trip % summary'!G517</f>
        <v>0</v>
      </c>
      <c r="X512" s="314">
        <f>'To &amp; from Edu- trip % summary'!I517</f>
        <v>0</v>
      </c>
      <c r="Y512" s="260">
        <f t="shared" si="100"/>
        <v>0</v>
      </c>
      <c r="Z512" s="259">
        <f t="shared" si="101"/>
        <v>0</v>
      </c>
      <c r="AA512" s="312">
        <f>'To &amp; from Edu- trip % summary'!L517</f>
        <v>0</v>
      </c>
      <c r="AB512" s="314">
        <f>'To &amp; from Edu- trip % summary'!N517</f>
        <v>0</v>
      </c>
      <c r="AC512" s="260">
        <f t="shared" si="102"/>
        <v>0</v>
      </c>
      <c r="AD512" s="259">
        <f t="shared" si="103"/>
        <v>0</v>
      </c>
      <c r="AE512" s="312">
        <f>'To &amp; from Edu- trip % summary'!Q517</f>
        <v>0</v>
      </c>
      <c r="AF512" s="314">
        <f>'To &amp; from Edu- trip % summary'!S517</f>
        <v>0</v>
      </c>
      <c r="AG512" s="260">
        <f t="shared" si="104"/>
        <v>0</v>
      </c>
      <c r="AH512" s="259">
        <f t="shared" si="105"/>
        <v>0</v>
      </c>
      <c r="AI512" s="312">
        <f>'To &amp; from Edu- trip % summary'!V517</f>
        <v>0</v>
      </c>
      <c r="AJ512" s="314">
        <f>'To &amp; from Edu- trip % summary'!X517</f>
        <v>0</v>
      </c>
      <c r="AK512" s="260">
        <f t="shared" si="106"/>
        <v>0</v>
      </c>
      <c r="AL512" s="259">
        <f t="shared" si="107"/>
        <v>0</v>
      </c>
      <c r="AM512" s="312">
        <f>'To &amp; from Edu- trip % summary'!AA517</f>
        <v>0</v>
      </c>
      <c r="AN512" s="314">
        <f>'To &amp; from Edu- trip % summary'!AC517</f>
        <v>0</v>
      </c>
      <c r="AO512" s="260">
        <f t="shared" si="108"/>
        <v>0</v>
      </c>
      <c r="AP512" s="259">
        <f t="shared" si="109"/>
        <v>0</v>
      </c>
      <c r="AQ512" s="312">
        <f>'To &amp; from Edu- trip % summary'!AF517</f>
        <v>0</v>
      </c>
      <c r="AR512" s="314">
        <f>'To &amp; from Edu- trip % summary'!AH517</f>
        <v>0</v>
      </c>
      <c r="AS512" s="260">
        <f t="shared" si="110"/>
        <v>0</v>
      </c>
      <c r="AT512" s="259">
        <f t="shared" si="111"/>
        <v>0</v>
      </c>
      <c r="AU512" s="261"/>
      <c r="AV512" s="248"/>
      <c r="AW512" s="248"/>
      <c r="AX512" s="248"/>
      <c r="AY512" s="248"/>
    </row>
    <row r="513" spans="1:51" x14ac:dyDescent="0.2">
      <c r="A513" s="248"/>
      <c r="B513" s="248"/>
      <c r="C513" s="248"/>
      <c r="D513" s="248"/>
      <c r="E513" s="248"/>
      <c r="F513" s="248"/>
      <c r="G513" s="248"/>
      <c r="H513" s="248"/>
      <c r="I513" s="248"/>
      <c r="J513" s="248"/>
      <c r="K513" s="248"/>
      <c r="L513" s="248"/>
      <c r="M513" s="248"/>
      <c r="N513" s="248"/>
      <c r="O513" s="248"/>
      <c r="P513" s="248"/>
      <c r="Q513" s="296"/>
      <c r="R513" s="256">
        <f>'To &amp; from Edu- trip % summary'!B518</f>
        <v>0</v>
      </c>
      <c r="S513" s="313">
        <f>'To &amp; from Edu- trip % summary'!D518</f>
        <v>0</v>
      </c>
      <c r="T513" s="257">
        <f>'Non-survey input values'!$B$31</f>
        <v>175.56</v>
      </c>
      <c r="U513" s="258">
        <f t="shared" si="98"/>
        <v>0</v>
      </c>
      <c r="V513" s="259">
        <f t="shared" si="99"/>
        <v>0</v>
      </c>
      <c r="W513" s="312">
        <f>'To &amp; from Edu- trip % summary'!G518</f>
        <v>0</v>
      </c>
      <c r="X513" s="314">
        <f>'To &amp; from Edu- trip % summary'!I518</f>
        <v>0</v>
      </c>
      <c r="Y513" s="260">
        <f t="shared" si="100"/>
        <v>0</v>
      </c>
      <c r="Z513" s="259">
        <f t="shared" si="101"/>
        <v>0</v>
      </c>
      <c r="AA513" s="312">
        <f>'To &amp; from Edu- trip % summary'!L518</f>
        <v>0</v>
      </c>
      <c r="AB513" s="314">
        <f>'To &amp; from Edu- trip % summary'!N518</f>
        <v>0</v>
      </c>
      <c r="AC513" s="260">
        <f t="shared" si="102"/>
        <v>0</v>
      </c>
      <c r="AD513" s="259">
        <f t="shared" si="103"/>
        <v>0</v>
      </c>
      <c r="AE513" s="312">
        <f>'To &amp; from Edu- trip % summary'!Q518</f>
        <v>0</v>
      </c>
      <c r="AF513" s="314">
        <f>'To &amp; from Edu- trip % summary'!S518</f>
        <v>0</v>
      </c>
      <c r="AG513" s="260">
        <f t="shared" si="104"/>
        <v>0</v>
      </c>
      <c r="AH513" s="259">
        <f t="shared" si="105"/>
        <v>0</v>
      </c>
      <c r="AI513" s="312">
        <f>'To &amp; from Edu- trip % summary'!V518</f>
        <v>0</v>
      </c>
      <c r="AJ513" s="314">
        <f>'To &amp; from Edu- trip % summary'!X518</f>
        <v>0</v>
      </c>
      <c r="AK513" s="260">
        <f t="shared" si="106"/>
        <v>0</v>
      </c>
      <c r="AL513" s="259">
        <f t="shared" si="107"/>
        <v>0</v>
      </c>
      <c r="AM513" s="312">
        <f>'To &amp; from Edu- trip % summary'!AA518</f>
        <v>0</v>
      </c>
      <c r="AN513" s="314">
        <f>'To &amp; from Edu- trip % summary'!AC518</f>
        <v>0</v>
      </c>
      <c r="AO513" s="260">
        <f t="shared" si="108"/>
        <v>0</v>
      </c>
      <c r="AP513" s="259">
        <f t="shared" si="109"/>
        <v>0</v>
      </c>
      <c r="AQ513" s="312">
        <f>'To &amp; from Edu- trip % summary'!AF518</f>
        <v>0</v>
      </c>
      <c r="AR513" s="314">
        <f>'To &amp; from Edu- trip % summary'!AH518</f>
        <v>0</v>
      </c>
      <c r="AS513" s="260">
        <f t="shared" si="110"/>
        <v>0</v>
      </c>
      <c r="AT513" s="259">
        <f t="shared" si="111"/>
        <v>0</v>
      </c>
      <c r="AU513" s="261"/>
      <c r="AV513" s="248"/>
      <c r="AW513" s="248"/>
      <c r="AX513" s="248"/>
      <c r="AY513" s="248"/>
    </row>
    <row r="514" spans="1:51" x14ac:dyDescent="0.2">
      <c r="A514" s="248"/>
      <c r="B514" s="248"/>
      <c r="C514" s="248"/>
      <c r="D514" s="248"/>
      <c r="E514" s="248"/>
      <c r="F514" s="248"/>
      <c r="G514" s="248"/>
      <c r="H514" s="248"/>
      <c r="I514" s="248"/>
      <c r="J514" s="248"/>
      <c r="K514" s="248"/>
      <c r="L514" s="248"/>
      <c r="M514" s="248"/>
      <c r="N514" s="248"/>
      <c r="O514" s="248"/>
      <c r="P514" s="248"/>
      <c r="Q514" s="296"/>
      <c r="R514" s="256">
        <f>'To &amp; from Edu- trip % summary'!B519</f>
        <v>0</v>
      </c>
      <c r="S514" s="313">
        <f>'To &amp; from Edu- trip % summary'!D519</f>
        <v>0</v>
      </c>
      <c r="T514" s="257">
        <f>'Non-survey input values'!$B$31</f>
        <v>175.56</v>
      </c>
      <c r="U514" s="258">
        <f t="shared" si="98"/>
        <v>0</v>
      </c>
      <c r="V514" s="259">
        <f t="shared" si="99"/>
        <v>0</v>
      </c>
      <c r="W514" s="312">
        <f>'To &amp; from Edu- trip % summary'!G519</f>
        <v>0</v>
      </c>
      <c r="X514" s="314">
        <f>'To &amp; from Edu- trip % summary'!I519</f>
        <v>0</v>
      </c>
      <c r="Y514" s="260">
        <f t="shared" si="100"/>
        <v>0</v>
      </c>
      <c r="Z514" s="259">
        <f t="shared" si="101"/>
        <v>0</v>
      </c>
      <c r="AA514" s="312">
        <f>'To &amp; from Edu- trip % summary'!L519</f>
        <v>0</v>
      </c>
      <c r="AB514" s="314">
        <f>'To &amp; from Edu- trip % summary'!N519</f>
        <v>0</v>
      </c>
      <c r="AC514" s="260">
        <f t="shared" si="102"/>
        <v>0</v>
      </c>
      <c r="AD514" s="259">
        <f t="shared" si="103"/>
        <v>0</v>
      </c>
      <c r="AE514" s="312">
        <f>'To &amp; from Edu- trip % summary'!Q519</f>
        <v>0</v>
      </c>
      <c r="AF514" s="314">
        <f>'To &amp; from Edu- trip % summary'!S519</f>
        <v>0</v>
      </c>
      <c r="AG514" s="260">
        <f t="shared" si="104"/>
        <v>0</v>
      </c>
      <c r="AH514" s="259">
        <f t="shared" si="105"/>
        <v>0</v>
      </c>
      <c r="AI514" s="312">
        <f>'To &amp; from Edu- trip % summary'!V519</f>
        <v>0</v>
      </c>
      <c r="AJ514" s="314">
        <f>'To &amp; from Edu- trip % summary'!X519</f>
        <v>0</v>
      </c>
      <c r="AK514" s="260">
        <f t="shared" si="106"/>
        <v>0</v>
      </c>
      <c r="AL514" s="259">
        <f t="shared" si="107"/>
        <v>0</v>
      </c>
      <c r="AM514" s="312">
        <f>'To &amp; from Edu- trip % summary'!AA519</f>
        <v>0</v>
      </c>
      <c r="AN514" s="314">
        <f>'To &amp; from Edu- trip % summary'!AC519</f>
        <v>0</v>
      </c>
      <c r="AO514" s="260">
        <f t="shared" si="108"/>
        <v>0</v>
      </c>
      <c r="AP514" s="259">
        <f t="shared" si="109"/>
        <v>0</v>
      </c>
      <c r="AQ514" s="312">
        <f>'To &amp; from Edu- trip % summary'!AF519</f>
        <v>0</v>
      </c>
      <c r="AR514" s="314">
        <f>'To &amp; from Edu- trip % summary'!AH519</f>
        <v>0</v>
      </c>
      <c r="AS514" s="260">
        <f t="shared" si="110"/>
        <v>0</v>
      </c>
      <c r="AT514" s="259">
        <f t="shared" si="111"/>
        <v>0</v>
      </c>
      <c r="AU514" s="261"/>
      <c r="AV514" s="248"/>
      <c r="AW514" s="248"/>
      <c r="AX514" s="248"/>
      <c r="AY514" s="248"/>
    </row>
    <row r="515" spans="1:51" x14ac:dyDescent="0.2">
      <c r="A515" s="248"/>
      <c r="B515" s="248"/>
      <c r="C515" s="248"/>
      <c r="D515" s="248"/>
      <c r="E515" s="248"/>
      <c r="F515" s="248"/>
      <c r="G515" s="248"/>
      <c r="H515" s="248"/>
      <c r="I515" s="248"/>
      <c r="J515" s="248"/>
      <c r="K515" s="248"/>
      <c r="L515" s="248"/>
      <c r="M515" s="248"/>
      <c r="N515" s="248"/>
      <c r="O515" s="248"/>
      <c r="P515" s="248"/>
      <c r="Q515" s="296"/>
      <c r="R515" s="256">
        <f>'To &amp; from Edu- trip % summary'!B520</f>
        <v>0</v>
      </c>
      <c r="S515" s="313">
        <f>'To &amp; from Edu- trip % summary'!D520</f>
        <v>0</v>
      </c>
      <c r="T515" s="257">
        <f>'Non-survey input values'!$B$31</f>
        <v>175.56</v>
      </c>
      <c r="U515" s="258">
        <f t="shared" si="98"/>
        <v>0</v>
      </c>
      <c r="V515" s="259">
        <f t="shared" si="99"/>
        <v>0</v>
      </c>
      <c r="W515" s="312">
        <f>'To &amp; from Edu- trip % summary'!G520</f>
        <v>0</v>
      </c>
      <c r="X515" s="314">
        <f>'To &amp; from Edu- trip % summary'!I520</f>
        <v>0</v>
      </c>
      <c r="Y515" s="260">
        <f t="shared" si="100"/>
        <v>0</v>
      </c>
      <c r="Z515" s="259">
        <f t="shared" si="101"/>
        <v>0</v>
      </c>
      <c r="AA515" s="312">
        <f>'To &amp; from Edu- trip % summary'!L520</f>
        <v>0</v>
      </c>
      <c r="AB515" s="314">
        <f>'To &amp; from Edu- trip % summary'!N520</f>
        <v>0</v>
      </c>
      <c r="AC515" s="260">
        <f t="shared" si="102"/>
        <v>0</v>
      </c>
      <c r="AD515" s="259">
        <f t="shared" si="103"/>
        <v>0</v>
      </c>
      <c r="AE515" s="312">
        <f>'To &amp; from Edu- trip % summary'!Q520</f>
        <v>0</v>
      </c>
      <c r="AF515" s="314">
        <f>'To &amp; from Edu- trip % summary'!S520</f>
        <v>0</v>
      </c>
      <c r="AG515" s="260">
        <f t="shared" si="104"/>
        <v>0</v>
      </c>
      <c r="AH515" s="259">
        <f t="shared" si="105"/>
        <v>0</v>
      </c>
      <c r="AI515" s="312">
        <f>'To &amp; from Edu- trip % summary'!V520</f>
        <v>0</v>
      </c>
      <c r="AJ515" s="314">
        <f>'To &amp; from Edu- trip % summary'!X520</f>
        <v>0</v>
      </c>
      <c r="AK515" s="260">
        <f t="shared" si="106"/>
        <v>0</v>
      </c>
      <c r="AL515" s="259">
        <f t="shared" si="107"/>
        <v>0</v>
      </c>
      <c r="AM515" s="312">
        <f>'To &amp; from Edu- trip % summary'!AA520</f>
        <v>0</v>
      </c>
      <c r="AN515" s="314">
        <f>'To &amp; from Edu- trip % summary'!AC520</f>
        <v>0</v>
      </c>
      <c r="AO515" s="260">
        <f t="shared" si="108"/>
        <v>0</v>
      </c>
      <c r="AP515" s="259">
        <f t="shared" si="109"/>
        <v>0</v>
      </c>
      <c r="AQ515" s="312">
        <f>'To &amp; from Edu- trip % summary'!AF520</f>
        <v>0</v>
      </c>
      <c r="AR515" s="314">
        <f>'To &amp; from Edu- trip % summary'!AH520</f>
        <v>0</v>
      </c>
      <c r="AS515" s="260">
        <f t="shared" si="110"/>
        <v>0</v>
      </c>
      <c r="AT515" s="259">
        <f t="shared" si="111"/>
        <v>0</v>
      </c>
      <c r="AU515" s="261"/>
      <c r="AV515" s="248"/>
      <c r="AW515" s="248"/>
      <c r="AX515" s="248"/>
      <c r="AY515" s="248"/>
    </row>
    <row r="516" spans="1:51" x14ac:dyDescent="0.2">
      <c r="A516" s="248"/>
      <c r="B516" s="248"/>
      <c r="C516" s="248"/>
      <c r="D516" s="248"/>
      <c r="E516" s="248"/>
      <c r="F516" s="248"/>
      <c r="G516" s="248"/>
      <c r="H516" s="248"/>
      <c r="I516" s="248"/>
      <c r="J516" s="248"/>
      <c r="K516" s="248"/>
      <c r="L516" s="248"/>
      <c r="M516" s="248"/>
      <c r="N516" s="248"/>
      <c r="O516" s="248"/>
      <c r="P516" s="248"/>
      <c r="Q516" s="296"/>
      <c r="R516" s="256">
        <f>'To &amp; from Edu- trip % summary'!B521</f>
        <v>0</v>
      </c>
      <c r="S516" s="313">
        <f>'To &amp; from Edu- trip % summary'!D521</f>
        <v>0</v>
      </c>
      <c r="T516" s="257">
        <f>'Non-survey input values'!$B$31</f>
        <v>175.56</v>
      </c>
      <c r="U516" s="258">
        <f t="shared" si="98"/>
        <v>0</v>
      </c>
      <c r="V516" s="259">
        <f t="shared" si="99"/>
        <v>0</v>
      </c>
      <c r="W516" s="312">
        <f>'To &amp; from Edu- trip % summary'!G521</f>
        <v>0</v>
      </c>
      <c r="X516" s="314">
        <f>'To &amp; from Edu- trip % summary'!I521</f>
        <v>0</v>
      </c>
      <c r="Y516" s="260">
        <f t="shared" si="100"/>
        <v>0</v>
      </c>
      <c r="Z516" s="259">
        <f t="shared" si="101"/>
        <v>0</v>
      </c>
      <c r="AA516" s="312">
        <f>'To &amp; from Edu- trip % summary'!L521</f>
        <v>0</v>
      </c>
      <c r="AB516" s="314">
        <f>'To &amp; from Edu- trip % summary'!N521</f>
        <v>0</v>
      </c>
      <c r="AC516" s="260">
        <f t="shared" si="102"/>
        <v>0</v>
      </c>
      <c r="AD516" s="259">
        <f t="shared" si="103"/>
        <v>0</v>
      </c>
      <c r="AE516" s="312">
        <f>'To &amp; from Edu- trip % summary'!Q521</f>
        <v>0</v>
      </c>
      <c r="AF516" s="314">
        <f>'To &amp; from Edu- trip % summary'!S521</f>
        <v>0</v>
      </c>
      <c r="AG516" s="260">
        <f t="shared" si="104"/>
        <v>0</v>
      </c>
      <c r="AH516" s="259">
        <f t="shared" si="105"/>
        <v>0</v>
      </c>
      <c r="AI516" s="312">
        <f>'To &amp; from Edu- trip % summary'!V521</f>
        <v>0</v>
      </c>
      <c r="AJ516" s="314">
        <f>'To &amp; from Edu- trip % summary'!X521</f>
        <v>0</v>
      </c>
      <c r="AK516" s="260">
        <f t="shared" si="106"/>
        <v>0</v>
      </c>
      <c r="AL516" s="259">
        <f t="shared" si="107"/>
        <v>0</v>
      </c>
      <c r="AM516" s="312">
        <f>'To &amp; from Edu- trip % summary'!AA521</f>
        <v>0</v>
      </c>
      <c r="AN516" s="314">
        <f>'To &amp; from Edu- trip % summary'!AC521</f>
        <v>0</v>
      </c>
      <c r="AO516" s="260">
        <f t="shared" si="108"/>
        <v>0</v>
      </c>
      <c r="AP516" s="259">
        <f t="shared" si="109"/>
        <v>0</v>
      </c>
      <c r="AQ516" s="312">
        <f>'To &amp; from Edu- trip % summary'!AF521</f>
        <v>0</v>
      </c>
      <c r="AR516" s="314">
        <f>'To &amp; from Edu- trip % summary'!AH521</f>
        <v>0</v>
      </c>
      <c r="AS516" s="260">
        <f t="shared" si="110"/>
        <v>0</v>
      </c>
      <c r="AT516" s="259">
        <f t="shared" si="111"/>
        <v>0</v>
      </c>
      <c r="AU516" s="261"/>
      <c r="AV516" s="248"/>
      <c r="AW516" s="248"/>
      <c r="AX516" s="248"/>
      <c r="AY516" s="248"/>
    </row>
    <row r="517" spans="1:51" x14ac:dyDescent="0.2">
      <c r="A517" s="248"/>
      <c r="B517" s="248"/>
      <c r="C517" s="248"/>
      <c r="D517" s="248"/>
      <c r="E517" s="248"/>
      <c r="F517" s="248"/>
      <c r="G517" s="248"/>
      <c r="H517" s="248"/>
      <c r="I517" s="248"/>
      <c r="J517" s="248"/>
      <c r="K517" s="248"/>
      <c r="L517" s="248"/>
      <c r="M517" s="248"/>
      <c r="N517" s="248"/>
      <c r="O517" s="248"/>
      <c r="P517" s="248"/>
      <c r="Q517" s="296"/>
      <c r="R517" s="256">
        <f>'To &amp; from Edu- trip % summary'!B522</f>
        <v>0</v>
      </c>
      <c r="S517" s="313">
        <f>'To &amp; from Edu- trip % summary'!D522</f>
        <v>0</v>
      </c>
      <c r="T517" s="257">
        <f>'Non-survey input values'!$B$31</f>
        <v>175.56</v>
      </c>
      <c r="U517" s="258">
        <f t="shared" si="98"/>
        <v>0</v>
      </c>
      <c r="V517" s="259">
        <f t="shared" si="99"/>
        <v>0</v>
      </c>
      <c r="W517" s="312">
        <f>'To &amp; from Edu- trip % summary'!G522</f>
        <v>0</v>
      </c>
      <c r="X517" s="314">
        <f>'To &amp; from Edu- trip % summary'!I522</f>
        <v>0</v>
      </c>
      <c r="Y517" s="260">
        <f t="shared" si="100"/>
        <v>0</v>
      </c>
      <c r="Z517" s="259">
        <f t="shared" si="101"/>
        <v>0</v>
      </c>
      <c r="AA517" s="312">
        <f>'To &amp; from Edu- trip % summary'!L522</f>
        <v>0</v>
      </c>
      <c r="AB517" s="314">
        <f>'To &amp; from Edu- trip % summary'!N522</f>
        <v>0</v>
      </c>
      <c r="AC517" s="260">
        <f t="shared" si="102"/>
        <v>0</v>
      </c>
      <c r="AD517" s="259">
        <f t="shared" si="103"/>
        <v>0</v>
      </c>
      <c r="AE517" s="312">
        <f>'To &amp; from Edu- trip % summary'!Q522</f>
        <v>0</v>
      </c>
      <c r="AF517" s="314">
        <f>'To &amp; from Edu- trip % summary'!S522</f>
        <v>0</v>
      </c>
      <c r="AG517" s="260">
        <f t="shared" si="104"/>
        <v>0</v>
      </c>
      <c r="AH517" s="259">
        <f t="shared" si="105"/>
        <v>0</v>
      </c>
      <c r="AI517" s="312">
        <f>'To &amp; from Edu- trip % summary'!V522</f>
        <v>0</v>
      </c>
      <c r="AJ517" s="314">
        <f>'To &amp; from Edu- trip % summary'!X522</f>
        <v>0</v>
      </c>
      <c r="AK517" s="260">
        <f t="shared" si="106"/>
        <v>0</v>
      </c>
      <c r="AL517" s="259">
        <f t="shared" si="107"/>
        <v>0</v>
      </c>
      <c r="AM517" s="312">
        <f>'To &amp; from Edu- trip % summary'!AA522</f>
        <v>0</v>
      </c>
      <c r="AN517" s="314">
        <f>'To &amp; from Edu- trip % summary'!AC522</f>
        <v>0</v>
      </c>
      <c r="AO517" s="260">
        <f t="shared" si="108"/>
        <v>0</v>
      </c>
      <c r="AP517" s="259">
        <f t="shared" si="109"/>
        <v>0</v>
      </c>
      <c r="AQ517" s="312">
        <f>'To &amp; from Edu- trip % summary'!AF522</f>
        <v>0</v>
      </c>
      <c r="AR517" s="314">
        <f>'To &amp; from Edu- trip % summary'!AH522</f>
        <v>0</v>
      </c>
      <c r="AS517" s="260">
        <f t="shared" si="110"/>
        <v>0</v>
      </c>
      <c r="AT517" s="259">
        <f t="shared" si="111"/>
        <v>0</v>
      </c>
      <c r="AU517" s="261"/>
      <c r="AV517" s="248"/>
      <c r="AW517" s="248"/>
      <c r="AX517" s="248"/>
      <c r="AY517" s="248"/>
    </row>
    <row r="518" spans="1:51" x14ac:dyDescent="0.2">
      <c r="A518" s="248"/>
      <c r="B518" s="248"/>
      <c r="C518" s="248"/>
      <c r="D518" s="248"/>
      <c r="E518" s="248"/>
      <c r="F518" s="248"/>
      <c r="G518" s="248"/>
      <c r="H518" s="248"/>
      <c r="I518" s="248"/>
      <c r="J518" s="248"/>
      <c r="K518" s="248"/>
      <c r="L518" s="248"/>
      <c r="M518" s="248"/>
      <c r="N518" s="248"/>
      <c r="O518" s="248"/>
      <c r="P518" s="248"/>
      <c r="Q518" s="296"/>
      <c r="R518" s="256">
        <f>'To &amp; from Edu- trip % summary'!B523</f>
        <v>0</v>
      </c>
      <c r="S518" s="313">
        <f>'To &amp; from Edu- trip % summary'!D523</f>
        <v>0</v>
      </c>
      <c r="T518" s="257">
        <f>'Non-survey input values'!$B$31</f>
        <v>175.56</v>
      </c>
      <c r="U518" s="258">
        <f t="shared" si="98"/>
        <v>0</v>
      </c>
      <c r="V518" s="259">
        <f t="shared" si="99"/>
        <v>0</v>
      </c>
      <c r="W518" s="312">
        <f>'To &amp; from Edu- trip % summary'!G523</f>
        <v>0</v>
      </c>
      <c r="X518" s="314">
        <f>'To &amp; from Edu- trip % summary'!I523</f>
        <v>0</v>
      </c>
      <c r="Y518" s="260">
        <f t="shared" si="100"/>
        <v>0</v>
      </c>
      <c r="Z518" s="259">
        <f t="shared" si="101"/>
        <v>0</v>
      </c>
      <c r="AA518" s="312">
        <f>'To &amp; from Edu- trip % summary'!L523</f>
        <v>0</v>
      </c>
      <c r="AB518" s="314">
        <f>'To &amp; from Edu- trip % summary'!N523</f>
        <v>0</v>
      </c>
      <c r="AC518" s="260">
        <f t="shared" si="102"/>
        <v>0</v>
      </c>
      <c r="AD518" s="259">
        <f t="shared" si="103"/>
        <v>0</v>
      </c>
      <c r="AE518" s="312">
        <f>'To &amp; from Edu- trip % summary'!Q523</f>
        <v>0</v>
      </c>
      <c r="AF518" s="314">
        <f>'To &amp; from Edu- trip % summary'!S523</f>
        <v>0</v>
      </c>
      <c r="AG518" s="260">
        <f t="shared" si="104"/>
        <v>0</v>
      </c>
      <c r="AH518" s="259">
        <f t="shared" si="105"/>
        <v>0</v>
      </c>
      <c r="AI518" s="312">
        <f>'To &amp; from Edu- trip % summary'!V523</f>
        <v>0</v>
      </c>
      <c r="AJ518" s="314">
        <f>'To &amp; from Edu- trip % summary'!X523</f>
        <v>0</v>
      </c>
      <c r="AK518" s="260">
        <f t="shared" si="106"/>
        <v>0</v>
      </c>
      <c r="AL518" s="259">
        <f t="shared" si="107"/>
        <v>0</v>
      </c>
      <c r="AM518" s="312">
        <f>'To &amp; from Edu- trip % summary'!AA523</f>
        <v>0</v>
      </c>
      <c r="AN518" s="314">
        <f>'To &amp; from Edu- trip % summary'!AC523</f>
        <v>0</v>
      </c>
      <c r="AO518" s="260">
        <f t="shared" si="108"/>
        <v>0</v>
      </c>
      <c r="AP518" s="259">
        <f t="shared" si="109"/>
        <v>0</v>
      </c>
      <c r="AQ518" s="312">
        <f>'To &amp; from Edu- trip % summary'!AF523</f>
        <v>0</v>
      </c>
      <c r="AR518" s="314">
        <f>'To &amp; from Edu- trip % summary'!AH523</f>
        <v>0</v>
      </c>
      <c r="AS518" s="260">
        <f t="shared" si="110"/>
        <v>0</v>
      </c>
      <c r="AT518" s="259">
        <f t="shared" si="111"/>
        <v>0</v>
      </c>
      <c r="AU518" s="261"/>
      <c r="AV518" s="248"/>
      <c r="AW518" s="248"/>
      <c r="AX518" s="248"/>
      <c r="AY518" s="248"/>
    </row>
    <row r="519" spans="1:51" x14ac:dyDescent="0.2">
      <c r="A519" s="248"/>
      <c r="B519" s="248"/>
      <c r="C519" s="248"/>
      <c r="D519" s="248"/>
      <c r="E519" s="248"/>
      <c r="F519" s="248"/>
      <c r="G519" s="248"/>
      <c r="H519" s="248"/>
      <c r="I519" s="248"/>
      <c r="J519" s="248"/>
      <c r="K519" s="248"/>
      <c r="L519" s="248"/>
      <c r="M519" s="248"/>
      <c r="N519" s="248"/>
      <c r="O519" s="248"/>
      <c r="P519" s="248"/>
      <c r="Q519" s="296"/>
      <c r="R519" s="256">
        <f>'To &amp; from Edu- trip % summary'!B524</f>
        <v>0</v>
      </c>
      <c r="S519" s="313">
        <f>'To &amp; from Edu- trip % summary'!D524</f>
        <v>0</v>
      </c>
      <c r="T519" s="257">
        <f>'Non-survey input values'!$B$31</f>
        <v>175.56</v>
      </c>
      <c r="U519" s="258">
        <f t="shared" si="98"/>
        <v>0</v>
      </c>
      <c r="V519" s="259">
        <f t="shared" si="99"/>
        <v>0</v>
      </c>
      <c r="W519" s="312">
        <f>'To &amp; from Edu- trip % summary'!G524</f>
        <v>0</v>
      </c>
      <c r="X519" s="314">
        <f>'To &amp; from Edu- trip % summary'!I524</f>
        <v>0</v>
      </c>
      <c r="Y519" s="260">
        <f t="shared" si="100"/>
        <v>0</v>
      </c>
      <c r="Z519" s="259">
        <f t="shared" si="101"/>
        <v>0</v>
      </c>
      <c r="AA519" s="312">
        <f>'To &amp; from Edu- trip % summary'!L524</f>
        <v>0</v>
      </c>
      <c r="AB519" s="314">
        <f>'To &amp; from Edu- trip % summary'!N524</f>
        <v>0</v>
      </c>
      <c r="AC519" s="260">
        <f t="shared" si="102"/>
        <v>0</v>
      </c>
      <c r="AD519" s="259">
        <f t="shared" si="103"/>
        <v>0</v>
      </c>
      <c r="AE519" s="312">
        <f>'To &amp; from Edu- trip % summary'!Q524</f>
        <v>0</v>
      </c>
      <c r="AF519" s="314">
        <f>'To &amp; from Edu- trip % summary'!S524</f>
        <v>0</v>
      </c>
      <c r="AG519" s="260">
        <f t="shared" si="104"/>
        <v>0</v>
      </c>
      <c r="AH519" s="259">
        <f t="shared" si="105"/>
        <v>0</v>
      </c>
      <c r="AI519" s="312">
        <f>'To &amp; from Edu- trip % summary'!V524</f>
        <v>0</v>
      </c>
      <c r="AJ519" s="314">
        <f>'To &amp; from Edu- trip % summary'!X524</f>
        <v>0</v>
      </c>
      <c r="AK519" s="260">
        <f t="shared" si="106"/>
        <v>0</v>
      </c>
      <c r="AL519" s="259">
        <f t="shared" si="107"/>
        <v>0</v>
      </c>
      <c r="AM519" s="312">
        <f>'To &amp; from Edu- trip % summary'!AA524</f>
        <v>0</v>
      </c>
      <c r="AN519" s="314">
        <f>'To &amp; from Edu- trip % summary'!AC524</f>
        <v>0</v>
      </c>
      <c r="AO519" s="260">
        <f t="shared" si="108"/>
        <v>0</v>
      </c>
      <c r="AP519" s="259">
        <f t="shared" si="109"/>
        <v>0</v>
      </c>
      <c r="AQ519" s="312">
        <f>'To &amp; from Edu- trip % summary'!AF524</f>
        <v>0</v>
      </c>
      <c r="AR519" s="314">
        <f>'To &amp; from Edu- trip % summary'!AH524</f>
        <v>0</v>
      </c>
      <c r="AS519" s="260">
        <f t="shared" si="110"/>
        <v>0</v>
      </c>
      <c r="AT519" s="259">
        <f t="shared" si="111"/>
        <v>0</v>
      </c>
      <c r="AU519" s="261"/>
      <c r="AV519" s="248"/>
      <c r="AW519" s="248"/>
      <c r="AX519" s="248"/>
      <c r="AY519" s="248"/>
    </row>
    <row r="520" spans="1:51" x14ac:dyDescent="0.2">
      <c r="A520" s="248"/>
      <c r="B520" s="248"/>
      <c r="C520" s="248"/>
      <c r="D520" s="248"/>
      <c r="E520" s="248"/>
      <c r="F520" s="248"/>
      <c r="G520" s="248"/>
      <c r="H520" s="248"/>
      <c r="I520" s="248"/>
      <c r="J520" s="248"/>
      <c r="K520" s="248"/>
      <c r="L520" s="248"/>
      <c r="M520" s="248"/>
      <c r="N520" s="248"/>
      <c r="O520" s="248"/>
      <c r="P520" s="248"/>
      <c r="Q520" s="296"/>
      <c r="R520" s="256">
        <f>'To &amp; from Edu- trip % summary'!B525</f>
        <v>0</v>
      </c>
      <c r="S520" s="313">
        <f>'To &amp; from Edu- trip % summary'!D525</f>
        <v>0</v>
      </c>
      <c r="T520" s="257">
        <f>'Non-survey input values'!$B$31</f>
        <v>175.56</v>
      </c>
      <c r="U520" s="258">
        <f t="shared" si="98"/>
        <v>0</v>
      </c>
      <c r="V520" s="259">
        <f t="shared" si="99"/>
        <v>0</v>
      </c>
      <c r="W520" s="312">
        <f>'To &amp; from Edu- trip % summary'!G525</f>
        <v>0</v>
      </c>
      <c r="X520" s="314">
        <f>'To &amp; from Edu- trip % summary'!I525</f>
        <v>0</v>
      </c>
      <c r="Y520" s="260">
        <f t="shared" si="100"/>
        <v>0</v>
      </c>
      <c r="Z520" s="259">
        <f t="shared" si="101"/>
        <v>0</v>
      </c>
      <c r="AA520" s="312">
        <f>'To &amp; from Edu- trip % summary'!L525</f>
        <v>0</v>
      </c>
      <c r="AB520" s="314">
        <f>'To &amp; from Edu- trip % summary'!N525</f>
        <v>0</v>
      </c>
      <c r="AC520" s="260">
        <f t="shared" si="102"/>
        <v>0</v>
      </c>
      <c r="AD520" s="259">
        <f t="shared" si="103"/>
        <v>0</v>
      </c>
      <c r="AE520" s="312">
        <f>'To &amp; from Edu- trip % summary'!Q525</f>
        <v>0</v>
      </c>
      <c r="AF520" s="314">
        <f>'To &amp; from Edu- trip % summary'!S525</f>
        <v>0</v>
      </c>
      <c r="AG520" s="260">
        <f t="shared" si="104"/>
        <v>0</v>
      </c>
      <c r="AH520" s="259">
        <f t="shared" si="105"/>
        <v>0</v>
      </c>
      <c r="AI520" s="312">
        <f>'To &amp; from Edu- trip % summary'!V525</f>
        <v>0</v>
      </c>
      <c r="AJ520" s="314">
        <f>'To &amp; from Edu- trip % summary'!X525</f>
        <v>0</v>
      </c>
      <c r="AK520" s="260">
        <f t="shared" si="106"/>
        <v>0</v>
      </c>
      <c r="AL520" s="259">
        <f t="shared" si="107"/>
        <v>0</v>
      </c>
      <c r="AM520" s="312">
        <f>'To &amp; from Edu- trip % summary'!AA525</f>
        <v>0</v>
      </c>
      <c r="AN520" s="314">
        <f>'To &amp; from Edu- trip % summary'!AC525</f>
        <v>0</v>
      </c>
      <c r="AO520" s="260">
        <f t="shared" si="108"/>
        <v>0</v>
      </c>
      <c r="AP520" s="259">
        <f t="shared" si="109"/>
        <v>0</v>
      </c>
      <c r="AQ520" s="312">
        <f>'To &amp; from Edu- trip % summary'!AF525</f>
        <v>0</v>
      </c>
      <c r="AR520" s="314">
        <f>'To &amp; from Edu- trip % summary'!AH525</f>
        <v>0</v>
      </c>
      <c r="AS520" s="260">
        <f t="shared" si="110"/>
        <v>0</v>
      </c>
      <c r="AT520" s="259">
        <f t="shared" si="111"/>
        <v>0</v>
      </c>
      <c r="AU520" s="261"/>
      <c r="AV520" s="248"/>
      <c r="AW520" s="248"/>
      <c r="AX520" s="248"/>
      <c r="AY520" s="248"/>
    </row>
    <row r="521" spans="1:51" x14ac:dyDescent="0.2">
      <c r="A521" s="248"/>
      <c r="B521" s="248"/>
      <c r="C521" s="248"/>
      <c r="D521" s="248"/>
      <c r="E521" s="248"/>
      <c r="F521" s="248"/>
      <c r="G521" s="248"/>
      <c r="H521" s="248"/>
      <c r="I521" s="248"/>
      <c r="J521" s="248"/>
      <c r="K521" s="248"/>
      <c r="L521" s="248"/>
      <c r="M521" s="248"/>
      <c r="N521" s="248"/>
      <c r="O521" s="248"/>
      <c r="P521" s="248"/>
      <c r="Q521" s="296"/>
      <c r="R521" s="256">
        <f>'To &amp; from Edu- trip % summary'!B526</f>
        <v>0</v>
      </c>
      <c r="S521" s="313">
        <f>'To &amp; from Edu- trip % summary'!D526</f>
        <v>0</v>
      </c>
      <c r="T521" s="257">
        <f>'Non-survey input values'!$B$31</f>
        <v>175.56</v>
      </c>
      <c r="U521" s="258">
        <f t="shared" si="98"/>
        <v>0</v>
      </c>
      <c r="V521" s="259">
        <f t="shared" si="99"/>
        <v>0</v>
      </c>
      <c r="W521" s="312">
        <f>'To &amp; from Edu- trip % summary'!G526</f>
        <v>0</v>
      </c>
      <c r="X521" s="314">
        <f>'To &amp; from Edu- trip % summary'!I526</f>
        <v>0</v>
      </c>
      <c r="Y521" s="260">
        <f t="shared" si="100"/>
        <v>0</v>
      </c>
      <c r="Z521" s="259">
        <f t="shared" si="101"/>
        <v>0</v>
      </c>
      <c r="AA521" s="312">
        <f>'To &amp; from Edu- trip % summary'!L526</f>
        <v>0</v>
      </c>
      <c r="AB521" s="314">
        <f>'To &amp; from Edu- trip % summary'!N526</f>
        <v>0</v>
      </c>
      <c r="AC521" s="260">
        <f t="shared" si="102"/>
        <v>0</v>
      </c>
      <c r="AD521" s="259">
        <f t="shared" si="103"/>
        <v>0</v>
      </c>
      <c r="AE521" s="312">
        <f>'To &amp; from Edu- trip % summary'!Q526</f>
        <v>0</v>
      </c>
      <c r="AF521" s="314">
        <f>'To &amp; from Edu- trip % summary'!S526</f>
        <v>0</v>
      </c>
      <c r="AG521" s="260">
        <f t="shared" si="104"/>
        <v>0</v>
      </c>
      <c r="AH521" s="259">
        <f t="shared" si="105"/>
        <v>0</v>
      </c>
      <c r="AI521" s="312">
        <f>'To &amp; from Edu- trip % summary'!V526</f>
        <v>0</v>
      </c>
      <c r="AJ521" s="314">
        <f>'To &amp; from Edu- trip % summary'!X526</f>
        <v>0</v>
      </c>
      <c r="AK521" s="260">
        <f t="shared" si="106"/>
        <v>0</v>
      </c>
      <c r="AL521" s="259">
        <f t="shared" si="107"/>
        <v>0</v>
      </c>
      <c r="AM521" s="312">
        <f>'To &amp; from Edu- trip % summary'!AA526</f>
        <v>0</v>
      </c>
      <c r="AN521" s="314">
        <f>'To &amp; from Edu- trip % summary'!AC526</f>
        <v>0</v>
      </c>
      <c r="AO521" s="260">
        <f t="shared" si="108"/>
        <v>0</v>
      </c>
      <c r="AP521" s="259">
        <f t="shared" si="109"/>
        <v>0</v>
      </c>
      <c r="AQ521" s="312">
        <f>'To &amp; from Edu- trip % summary'!AF526</f>
        <v>0</v>
      </c>
      <c r="AR521" s="314">
        <f>'To &amp; from Edu- trip % summary'!AH526</f>
        <v>0</v>
      </c>
      <c r="AS521" s="260">
        <f t="shared" si="110"/>
        <v>0</v>
      </c>
      <c r="AT521" s="259">
        <f t="shared" si="111"/>
        <v>0</v>
      </c>
      <c r="AU521" s="261"/>
      <c r="AV521" s="248"/>
      <c r="AW521" s="248"/>
      <c r="AX521" s="248"/>
      <c r="AY521" s="248"/>
    </row>
    <row r="522" spans="1:51" x14ac:dyDescent="0.2">
      <c r="A522" s="248"/>
      <c r="B522" s="248"/>
      <c r="C522" s="248"/>
      <c r="D522" s="248"/>
      <c r="E522" s="248"/>
      <c r="F522" s="248"/>
      <c r="G522" s="248"/>
      <c r="H522" s="248"/>
      <c r="I522" s="248"/>
      <c r="J522" s="248"/>
      <c r="K522" s="248"/>
      <c r="L522" s="248"/>
      <c r="M522" s="248"/>
      <c r="N522" s="248"/>
      <c r="O522" s="248"/>
      <c r="P522" s="248"/>
      <c r="Q522" s="296"/>
      <c r="R522" s="256">
        <f>'To &amp; from Edu- trip % summary'!B527</f>
        <v>0</v>
      </c>
      <c r="S522" s="313">
        <f>'To &amp; from Edu- trip % summary'!D527</f>
        <v>0</v>
      </c>
      <c r="T522" s="257">
        <f>'Non-survey input values'!$B$31</f>
        <v>175.56</v>
      </c>
      <c r="U522" s="258">
        <f t="shared" si="98"/>
        <v>0</v>
      </c>
      <c r="V522" s="259">
        <f t="shared" si="99"/>
        <v>0</v>
      </c>
      <c r="W522" s="312">
        <f>'To &amp; from Edu- trip % summary'!G527</f>
        <v>0</v>
      </c>
      <c r="X522" s="314">
        <f>'To &amp; from Edu- trip % summary'!I527</f>
        <v>0</v>
      </c>
      <c r="Y522" s="260">
        <f t="shared" si="100"/>
        <v>0</v>
      </c>
      <c r="Z522" s="259">
        <f t="shared" si="101"/>
        <v>0</v>
      </c>
      <c r="AA522" s="312">
        <f>'To &amp; from Edu- trip % summary'!L527</f>
        <v>0</v>
      </c>
      <c r="AB522" s="314">
        <f>'To &amp; from Edu- trip % summary'!N527</f>
        <v>0</v>
      </c>
      <c r="AC522" s="260">
        <f t="shared" si="102"/>
        <v>0</v>
      </c>
      <c r="AD522" s="259">
        <f t="shared" si="103"/>
        <v>0</v>
      </c>
      <c r="AE522" s="312">
        <f>'To &amp; from Edu- trip % summary'!Q527</f>
        <v>0</v>
      </c>
      <c r="AF522" s="314">
        <f>'To &amp; from Edu- trip % summary'!S527</f>
        <v>0</v>
      </c>
      <c r="AG522" s="260">
        <f t="shared" si="104"/>
        <v>0</v>
      </c>
      <c r="AH522" s="259">
        <f t="shared" si="105"/>
        <v>0</v>
      </c>
      <c r="AI522" s="312">
        <f>'To &amp; from Edu- trip % summary'!V527</f>
        <v>0</v>
      </c>
      <c r="AJ522" s="314">
        <f>'To &amp; from Edu- trip % summary'!X527</f>
        <v>0</v>
      </c>
      <c r="AK522" s="260">
        <f t="shared" si="106"/>
        <v>0</v>
      </c>
      <c r="AL522" s="259">
        <f t="shared" si="107"/>
        <v>0</v>
      </c>
      <c r="AM522" s="312">
        <f>'To &amp; from Edu- trip % summary'!AA527</f>
        <v>0</v>
      </c>
      <c r="AN522" s="314">
        <f>'To &amp; from Edu- trip % summary'!AC527</f>
        <v>0</v>
      </c>
      <c r="AO522" s="260">
        <f t="shared" si="108"/>
        <v>0</v>
      </c>
      <c r="AP522" s="259">
        <f t="shared" si="109"/>
        <v>0</v>
      </c>
      <c r="AQ522" s="312">
        <f>'To &amp; from Edu- trip % summary'!AF527</f>
        <v>0</v>
      </c>
      <c r="AR522" s="314">
        <f>'To &amp; from Edu- trip % summary'!AH527</f>
        <v>0</v>
      </c>
      <c r="AS522" s="260">
        <f t="shared" si="110"/>
        <v>0</v>
      </c>
      <c r="AT522" s="259">
        <f t="shared" si="111"/>
        <v>0</v>
      </c>
      <c r="AU522" s="261"/>
      <c r="AV522" s="248"/>
      <c r="AW522" s="248"/>
      <c r="AX522" s="248"/>
      <c r="AY522" s="248"/>
    </row>
    <row r="523" spans="1:51" x14ac:dyDescent="0.2">
      <c r="A523" s="248"/>
      <c r="B523" s="248"/>
      <c r="C523" s="248"/>
      <c r="D523" s="248"/>
      <c r="E523" s="248"/>
      <c r="F523" s="248"/>
      <c r="G523" s="248"/>
      <c r="H523" s="248"/>
      <c r="I523" s="248"/>
      <c r="J523" s="248"/>
      <c r="K523" s="248"/>
      <c r="L523" s="248"/>
      <c r="M523" s="248"/>
      <c r="N523" s="248"/>
      <c r="O523" s="248"/>
      <c r="P523" s="248"/>
      <c r="Q523" s="296"/>
      <c r="R523" s="256">
        <f>'To &amp; from Edu- trip % summary'!B528</f>
        <v>0</v>
      </c>
      <c r="S523" s="313">
        <f>'To &amp; from Edu- trip % summary'!D528</f>
        <v>0</v>
      </c>
      <c r="T523" s="257">
        <f>'Non-survey input values'!$B$31</f>
        <v>175.56</v>
      </c>
      <c r="U523" s="258">
        <f t="shared" si="98"/>
        <v>0</v>
      </c>
      <c r="V523" s="259">
        <f t="shared" si="99"/>
        <v>0</v>
      </c>
      <c r="W523" s="312">
        <f>'To &amp; from Edu- trip % summary'!G528</f>
        <v>0</v>
      </c>
      <c r="X523" s="314">
        <f>'To &amp; from Edu- trip % summary'!I528</f>
        <v>0</v>
      </c>
      <c r="Y523" s="260">
        <f t="shared" si="100"/>
        <v>0</v>
      </c>
      <c r="Z523" s="259">
        <f t="shared" si="101"/>
        <v>0</v>
      </c>
      <c r="AA523" s="312">
        <f>'To &amp; from Edu- trip % summary'!L528</f>
        <v>0</v>
      </c>
      <c r="AB523" s="314">
        <f>'To &amp; from Edu- trip % summary'!N528</f>
        <v>0</v>
      </c>
      <c r="AC523" s="260">
        <f t="shared" si="102"/>
        <v>0</v>
      </c>
      <c r="AD523" s="259">
        <f t="shared" si="103"/>
        <v>0</v>
      </c>
      <c r="AE523" s="312">
        <f>'To &amp; from Edu- trip % summary'!Q528</f>
        <v>0</v>
      </c>
      <c r="AF523" s="314">
        <f>'To &amp; from Edu- trip % summary'!S528</f>
        <v>0</v>
      </c>
      <c r="AG523" s="260">
        <f t="shared" si="104"/>
        <v>0</v>
      </c>
      <c r="AH523" s="259">
        <f t="shared" si="105"/>
        <v>0</v>
      </c>
      <c r="AI523" s="312">
        <f>'To &amp; from Edu- trip % summary'!V528</f>
        <v>0</v>
      </c>
      <c r="AJ523" s="314">
        <f>'To &amp; from Edu- trip % summary'!X528</f>
        <v>0</v>
      </c>
      <c r="AK523" s="260">
        <f t="shared" si="106"/>
        <v>0</v>
      </c>
      <c r="AL523" s="259">
        <f t="shared" si="107"/>
        <v>0</v>
      </c>
      <c r="AM523" s="312">
        <f>'To &amp; from Edu- trip % summary'!AA528</f>
        <v>0</v>
      </c>
      <c r="AN523" s="314">
        <f>'To &amp; from Edu- trip % summary'!AC528</f>
        <v>0</v>
      </c>
      <c r="AO523" s="260">
        <f t="shared" si="108"/>
        <v>0</v>
      </c>
      <c r="AP523" s="259">
        <f t="shared" si="109"/>
        <v>0</v>
      </c>
      <c r="AQ523" s="312">
        <f>'To &amp; from Edu- trip % summary'!AF528</f>
        <v>0</v>
      </c>
      <c r="AR523" s="314">
        <f>'To &amp; from Edu- trip % summary'!AH528</f>
        <v>0</v>
      </c>
      <c r="AS523" s="260">
        <f t="shared" si="110"/>
        <v>0</v>
      </c>
      <c r="AT523" s="259">
        <f t="shared" si="111"/>
        <v>0</v>
      </c>
      <c r="AU523" s="261"/>
      <c r="AV523" s="248"/>
      <c r="AW523" s="248"/>
      <c r="AX523" s="248"/>
      <c r="AY523" s="248"/>
    </row>
    <row r="524" spans="1:51" x14ac:dyDescent="0.2">
      <c r="A524" s="248"/>
      <c r="B524" s="248"/>
      <c r="C524" s="248"/>
      <c r="D524" s="248"/>
      <c r="E524" s="248"/>
      <c r="F524" s="248"/>
      <c r="G524" s="248"/>
      <c r="H524" s="248"/>
      <c r="I524" s="248"/>
      <c r="J524" s="248"/>
      <c r="K524" s="248"/>
      <c r="L524" s="248"/>
      <c r="M524" s="248"/>
      <c r="N524" s="248"/>
      <c r="O524" s="248"/>
      <c r="P524" s="248"/>
      <c r="Q524" s="296"/>
      <c r="R524" s="256">
        <f>'To &amp; from Edu- trip % summary'!B529</f>
        <v>0</v>
      </c>
      <c r="S524" s="313">
        <f>'To &amp; from Edu- trip % summary'!D529</f>
        <v>0</v>
      </c>
      <c r="T524" s="257">
        <f>'Non-survey input values'!$B$31</f>
        <v>175.56</v>
      </c>
      <c r="U524" s="258">
        <f t="shared" ref="U524:U587" si="112">R524/5</f>
        <v>0</v>
      </c>
      <c r="V524" s="259">
        <f t="shared" ref="V524:V587" si="113">$B$5*$S524*$T524*U524</f>
        <v>0</v>
      </c>
      <c r="W524" s="312">
        <f>'To &amp; from Edu- trip % summary'!G529</f>
        <v>0</v>
      </c>
      <c r="X524" s="314">
        <f>'To &amp; from Edu- trip % summary'!I529</f>
        <v>0</v>
      </c>
      <c r="Y524" s="260">
        <f t="shared" ref="Y524:Y587" si="114">W524/5</f>
        <v>0</v>
      </c>
      <c r="Z524" s="259">
        <f t="shared" ref="Z524:Z587" si="115">$B$5*$X524*$T524*Y524</f>
        <v>0</v>
      </c>
      <c r="AA524" s="312">
        <f>'To &amp; from Edu- trip % summary'!L529</f>
        <v>0</v>
      </c>
      <c r="AB524" s="314">
        <f>'To &amp; from Edu- trip % summary'!N529</f>
        <v>0</v>
      </c>
      <c r="AC524" s="260">
        <f t="shared" ref="AC524:AC587" si="116">AA524/5</f>
        <v>0</v>
      </c>
      <c r="AD524" s="259">
        <f t="shared" ref="AD524:AD587" si="117">$B$5*$AB524*$T524*AC524</f>
        <v>0</v>
      </c>
      <c r="AE524" s="312">
        <f>'To &amp; from Edu- trip % summary'!Q529</f>
        <v>0</v>
      </c>
      <c r="AF524" s="314">
        <f>'To &amp; from Edu- trip % summary'!S529</f>
        <v>0</v>
      </c>
      <c r="AG524" s="260">
        <f t="shared" ref="AG524:AG587" si="118">AE524/5</f>
        <v>0</v>
      </c>
      <c r="AH524" s="259">
        <f t="shared" ref="AH524:AH587" si="119">$B$5*$AF524*$T524*AG524</f>
        <v>0</v>
      </c>
      <c r="AI524" s="312">
        <f>'To &amp; from Edu- trip % summary'!V529</f>
        <v>0</v>
      </c>
      <c r="AJ524" s="314">
        <f>'To &amp; from Edu- trip % summary'!X529</f>
        <v>0</v>
      </c>
      <c r="AK524" s="260">
        <f t="shared" ref="AK524:AK587" si="120">AI524/5</f>
        <v>0</v>
      </c>
      <c r="AL524" s="259">
        <f t="shared" ref="AL524:AL587" si="121">$B$5*$AJ524*$T524*AK524</f>
        <v>0</v>
      </c>
      <c r="AM524" s="312">
        <f>'To &amp; from Edu- trip % summary'!AA529</f>
        <v>0</v>
      </c>
      <c r="AN524" s="314">
        <f>'To &amp; from Edu- trip % summary'!AC529</f>
        <v>0</v>
      </c>
      <c r="AO524" s="260">
        <f t="shared" ref="AO524:AO587" si="122">AM524/5</f>
        <v>0</v>
      </c>
      <c r="AP524" s="259">
        <f t="shared" ref="AP524:AP587" si="123">$B$5*$AN524*$T524*AO524</f>
        <v>0</v>
      </c>
      <c r="AQ524" s="312">
        <f>'To &amp; from Edu- trip % summary'!AF529</f>
        <v>0</v>
      </c>
      <c r="AR524" s="314">
        <f>'To &amp; from Edu- trip % summary'!AH529</f>
        <v>0</v>
      </c>
      <c r="AS524" s="260">
        <f t="shared" ref="AS524:AS587" si="124">AQ524/5</f>
        <v>0</v>
      </c>
      <c r="AT524" s="259">
        <f t="shared" ref="AT524:AT587" si="125">$B$5*$AR524*$T524*AS524</f>
        <v>0</v>
      </c>
      <c r="AU524" s="261"/>
      <c r="AV524" s="248"/>
      <c r="AW524" s="248"/>
      <c r="AX524" s="248"/>
      <c r="AY524" s="248"/>
    </row>
    <row r="525" spans="1:51" x14ac:dyDescent="0.2">
      <c r="A525" s="248"/>
      <c r="B525" s="248"/>
      <c r="C525" s="248"/>
      <c r="D525" s="248"/>
      <c r="E525" s="248"/>
      <c r="F525" s="248"/>
      <c r="G525" s="248"/>
      <c r="H525" s="248"/>
      <c r="I525" s="248"/>
      <c r="J525" s="248"/>
      <c r="K525" s="248"/>
      <c r="L525" s="248"/>
      <c r="M525" s="248"/>
      <c r="N525" s="248"/>
      <c r="O525" s="248"/>
      <c r="P525" s="248"/>
      <c r="Q525" s="296"/>
      <c r="R525" s="256">
        <f>'To &amp; from Edu- trip % summary'!B530</f>
        <v>0</v>
      </c>
      <c r="S525" s="313">
        <f>'To &amp; from Edu- trip % summary'!D530</f>
        <v>0</v>
      </c>
      <c r="T525" s="257">
        <f>'Non-survey input values'!$B$31</f>
        <v>175.56</v>
      </c>
      <c r="U525" s="258">
        <f t="shared" si="112"/>
        <v>0</v>
      </c>
      <c r="V525" s="259">
        <f t="shared" si="113"/>
        <v>0</v>
      </c>
      <c r="W525" s="312">
        <f>'To &amp; from Edu- trip % summary'!G530</f>
        <v>0</v>
      </c>
      <c r="X525" s="314">
        <f>'To &amp; from Edu- trip % summary'!I530</f>
        <v>0</v>
      </c>
      <c r="Y525" s="260">
        <f t="shared" si="114"/>
        <v>0</v>
      </c>
      <c r="Z525" s="259">
        <f t="shared" si="115"/>
        <v>0</v>
      </c>
      <c r="AA525" s="312">
        <f>'To &amp; from Edu- trip % summary'!L530</f>
        <v>0</v>
      </c>
      <c r="AB525" s="314">
        <f>'To &amp; from Edu- trip % summary'!N530</f>
        <v>0</v>
      </c>
      <c r="AC525" s="260">
        <f t="shared" si="116"/>
        <v>0</v>
      </c>
      <c r="AD525" s="259">
        <f t="shared" si="117"/>
        <v>0</v>
      </c>
      <c r="AE525" s="312">
        <f>'To &amp; from Edu- trip % summary'!Q530</f>
        <v>0</v>
      </c>
      <c r="AF525" s="314">
        <f>'To &amp; from Edu- trip % summary'!S530</f>
        <v>0</v>
      </c>
      <c r="AG525" s="260">
        <f t="shared" si="118"/>
        <v>0</v>
      </c>
      <c r="AH525" s="259">
        <f t="shared" si="119"/>
        <v>0</v>
      </c>
      <c r="AI525" s="312">
        <f>'To &amp; from Edu- trip % summary'!V530</f>
        <v>0</v>
      </c>
      <c r="AJ525" s="314">
        <f>'To &amp; from Edu- trip % summary'!X530</f>
        <v>0</v>
      </c>
      <c r="AK525" s="260">
        <f t="shared" si="120"/>
        <v>0</v>
      </c>
      <c r="AL525" s="259">
        <f t="shared" si="121"/>
        <v>0</v>
      </c>
      <c r="AM525" s="312">
        <f>'To &amp; from Edu- trip % summary'!AA530</f>
        <v>0</v>
      </c>
      <c r="AN525" s="314">
        <f>'To &amp; from Edu- trip % summary'!AC530</f>
        <v>0</v>
      </c>
      <c r="AO525" s="260">
        <f t="shared" si="122"/>
        <v>0</v>
      </c>
      <c r="AP525" s="259">
        <f t="shared" si="123"/>
        <v>0</v>
      </c>
      <c r="AQ525" s="312">
        <f>'To &amp; from Edu- trip % summary'!AF530</f>
        <v>0</v>
      </c>
      <c r="AR525" s="314">
        <f>'To &amp; from Edu- trip % summary'!AH530</f>
        <v>0</v>
      </c>
      <c r="AS525" s="260">
        <f t="shared" si="124"/>
        <v>0</v>
      </c>
      <c r="AT525" s="259">
        <f t="shared" si="125"/>
        <v>0</v>
      </c>
      <c r="AU525" s="261"/>
      <c r="AV525" s="248"/>
      <c r="AW525" s="248"/>
      <c r="AX525" s="248"/>
      <c r="AY525" s="248"/>
    </row>
    <row r="526" spans="1:51" x14ac:dyDescent="0.2">
      <c r="A526" s="248"/>
      <c r="B526" s="248"/>
      <c r="C526" s="248"/>
      <c r="D526" s="248"/>
      <c r="E526" s="248"/>
      <c r="F526" s="248"/>
      <c r="G526" s="248"/>
      <c r="H526" s="248"/>
      <c r="I526" s="248"/>
      <c r="J526" s="248"/>
      <c r="K526" s="248"/>
      <c r="L526" s="248"/>
      <c r="M526" s="248"/>
      <c r="N526" s="248"/>
      <c r="O526" s="248"/>
      <c r="P526" s="248"/>
      <c r="Q526" s="296"/>
      <c r="R526" s="256">
        <f>'To &amp; from Edu- trip % summary'!B531</f>
        <v>0</v>
      </c>
      <c r="S526" s="313">
        <f>'To &amp; from Edu- trip % summary'!D531</f>
        <v>0</v>
      </c>
      <c r="T526" s="257">
        <f>'Non-survey input values'!$B$31</f>
        <v>175.56</v>
      </c>
      <c r="U526" s="258">
        <f t="shared" si="112"/>
        <v>0</v>
      </c>
      <c r="V526" s="259">
        <f t="shared" si="113"/>
        <v>0</v>
      </c>
      <c r="W526" s="312">
        <f>'To &amp; from Edu- trip % summary'!G531</f>
        <v>0</v>
      </c>
      <c r="X526" s="314">
        <f>'To &amp; from Edu- trip % summary'!I531</f>
        <v>0</v>
      </c>
      <c r="Y526" s="260">
        <f t="shared" si="114"/>
        <v>0</v>
      </c>
      <c r="Z526" s="259">
        <f t="shared" si="115"/>
        <v>0</v>
      </c>
      <c r="AA526" s="312">
        <f>'To &amp; from Edu- trip % summary'!L531</f>
        <v>0</v>
      </c>
      <c r="AB526" s="314">
        <f>'To &amp; from Edu- trip % summary'!N531</f>
        <v>0</v>
      </c>
      <c r="AC526" s="260">
        <f t="shared" si="116"/>
        <v>0</v>
      </c>
      <c r="AD526" s="259">
        <f t="shared" si="117"/>
        <v>0</v>
      </c>
      <c r="AE526" s="312">
        <f>'To &amp; from Edu- trip % summary'!Q531</f>
        <v>0</v>
      </c>
      <c r="AF526" s="314">
        <f>'To &amp; from Edu- trip % summary'!S531</f>
        <v>0</v>
      </c>
      <c r="AG526" s="260">
        <f t="shared" si="118"/>
        <v>0</v>
      </c>
      <c r="AH526" s="259">
        <f t="shared" si="119"/>
        <v>0</v>
      </c>
      <c r="AI526" s="312">
        <f>'To &amp; from Edu- trip % summary'!V531</f>
        <v>0</v>
      </c>
      <c r="AJ526" s="314">
        <f>'To &amp; from Edu- trip % summary'!X531</f>
        <v>0</v>
      </c>
      <c r="AK526" s="260">
        <f t="shared" si="120"/>
        <v>0</v>
      </c>
      <c r="AL526" s="259">
        <f t="shared" si="121"/>
        <v>0</v>
      </c>
      <c r="AM526" s="312">
        <f>'To &amp; from Edu- trip % summary'!AA531</f>
        <v>0</v>
      </c>
      <c r="AN526" s="314">
        <f>'To &amp; from Edu- trip % summary'!AC531</f>
        <v>0</v>
      </c>
      <c r="AO526" s="260">
        <f t="shared" si="122"/>
        <v>0</v>
      </c>
      <c r="AP526" s="259">
        <f t="shared" si="123"/>
        <v>0</v>
      </c>
      <c r="AQ526" s="312">
        <f>'To &amp; from Edu- trip % summary'!AF531</f>
        <v>0</v>
      </c>
      <c r="AR526" s="314">
        <f>'To &amp; from Edu- trip % summary'!AH531</f>
        <v>0</v>
      </c>
      <c r="AS526" s="260">
        <f t="shared" si="124"/>
        <v>0</v>
      </c>
      <c r="AT526" s="259">
        <f t="shared" si="125"/>
        <v>0</v>
      </c>
      <c r="AU526" s="261"/>
      <c r="AV526" s="248"/>
      <c r="AW526" s="248"/>
      <c r="AX526" s="248"/>
      <c r="AY526" s="248"/>
    </row>
    <row r="527" spans="1:51" x14ac:dyDescent="0.2">
      <c r="A527" s="248"/>
      <c r="B527" s="248"/>
      <c r="C527" s="248"/>
      <c r="D527" s="248"/>
      <c r="E527" s="248"/>
      <c r="F527" s="248"/>
      <c r="G527" s="248"/>
      <c r="H527" s="248"/>
      <c r="I527" s="248"/>
      <c r="J527" s="248"/>
      <c r="K527" s="248"/>
      <c r="L527" s="248"/>
      <c r="M527" s="248"/>
      <c r="N527" s="248"/>
      <c r="O527" s="248"/>
      <c r="P527" s="248"/>
      <c r="Q527" s="296"/>
      <c r="R527" s="256">
        <f>'To &amp; from Edu- trip % summary'!B532</f>
        <v>0</v>
      </c>
      <c r="S527" s="313">
        <f>'To &amp; from Edu- trip % summary'!D532</f>
        <v>0</v>
      </c>
      <c r="T527" s="257">
        <f>'Non-survey input values'!$B$31</f>
        <v>175.56</v>
      </c>
      <c r="U527" s="258">
        <f t="shared" si="112"/>
        <v>0</v>
      </c>
      <c r="V527" s="259">
        <f t="shared" si="113"/>
        <v>0</v>
      </c>
      <c r="W527" s="312">
        <f>'To &amp; from Edu- trip % summary'!G532</f>
        <v>0</v>
      </c>
      <c r="X527" s="314">
        <f>'To &amp; from Edu- trip % summary'!I532</f>
        <v>0</v>
      </c>
      <c r="Y527" s="260">
        <f t="shared" si="114"/>
        <v>0</v>
      </c>
      <c r="Z527" s="259">
        <f t="shared" si="115"/>
        <v>0</v>
      </c>
      <c r="AA527" s="312">
        <f>'To &amp; from Edu- trip % summary'!L532</f>
        <v>0</v>
      </c>
      <c r="AB527" s="314">
        <f>'To &amp; from Edu- trip % summary'!N532</f>
        <v>0</v>
      </c>
      <c r="AC527" s="260">
        <f t="shared" si="116"/>
        <v>0</v>
      </c>
      <c r="AD527" s="259">
        <f t="shared" si="117"/>
        <v>0</v>
      </c>
      <c r="AE527" s="312">
        <f>'To &amp; from Edu- trip % summary'!Q532</f>
        <v>0</v>
      </c>
      <c r="AF527" s="314">
        <f>'To &amp; from Edu- trip % summary'!S532</f>
        <v>0</v>
      </c>
      <c r="AG527" s="260">
        <f t="shared" si="118"/>
        <v>0</v>
      </c>
      <c r="AH527" s="259">
        <f t="shared" si="119"/>
        <v>0</v>
      </c>
      <c r="AI527" s="312">
        <f>'To &amp; from Edu- trip % summary'!V532</f>
        <v>0</v>
      </c>
      <c r="AJ527" s="314">
        <f>'To &amp; from Edu- trip % summary'!X532</f>
        <v>0</v>
      </c>
      <c r="AK527" s="260">
        <f t="shared" si="120"/>
        <v>0</v>
      </c>
      <c r="AL527" s="259">
        <f t="shared" si="121"/>
        <v>0</v>
      </c>
      <c r="AM527" s="312">
        <f>'To &amp; from Edu- trip % summary'!AA532</f>
        <v>0</v>
      </c>
      <c r="AN527" s="314">
        <f>'To &amp; from Edu- trip % summary'!AC532</f>
        <v>0</v>
      </c>
      <c r="AO527" s="260">
        <f t="shared" si="122"/>
        <v>0</v>
      </c>
      <c r="AP527" s="259">
        <f t="shared" si="123"/>
        <v>0</v>
      </c>
      <c r="AQ527" s="312">
        <f>'To &amp; from Edu- trip % summary'!AF532</f>
        <v>0</v>
      </c>
      <c r="AR527" s="314">
        <f>'To &amp; from Edu- trip % summary'!AH532</f>
        <v>0</v>
      </c>
      <c r="AS527" s="260">
        <f t="shared" si="124"/>
        <v>0</v>
      </c>
      <c r="AT527" s="259">
        <f t="shared" si="125"/>
        <v>0</v>
      </c>
      <c r="AU527" s="261"/>
      <c r="AV527" s="248"/>
      <c r="AW527" s="248"/>
      <c r="AX527" s="248"/>
      <c r="AY527" s="248"/>
    </row>
    <row r="528" spans="1:51" x14ac:dyDescent="0.2">
      <c r="A528" s="248"/>
      <c r="B528" s="248"/>
      <c r="C528" s="248"/>
      <c r="D528" s="248"/>
      <c r="E528" s="248"/>
      <c r="F528" s="248"/>
      <c r="G528" s="248"/>
      <c r="H528" s="248"/>
      <c r="I528" s="248"/>
      <c r="J528" s="248"/>
      <c r="K528" s="248"/>
      <c r="L528" s="248"/>
      <c r="M528" s="248"/>
      <c r="N528" s="248"/>
      <c r="O528" s="248"/>
      <c r="P528" s="248"/>
      <c r="Q528" s="296"/>
      <c r="R528" s="256">
        <f>'To &amp; from Edu- trip % summary'!B533</f>
        <v>0</v>
      </c>
      <c r="S528" s="313">
        <f>'To &amp; from Edu- trip % summary'!D533</f>
        <v>0</v>
      </c>
      <c r="T528" s="257">
        <f>'Non-survey input values'!$B$31</f>
        <v>175.56</v>
      </c>
      <c r="U528" s="258">
        <f t="shared" si="112"/>
        <v>0</v>
      </c>
      <c r="V528" s="259">
        <f t="shared" si="113"/>
        <v>0</v>
      </c>
      <c r="W528" s="312">
        <f>'To &amp; from Edu- trip % summary'!G533</f>
        <v>0</v>
      </c>
      <c r="X528" s="314">
        <f>'To &amp; from Edu- trip % summary'!I533</f>
        <v>0</v>
      </c>
      <c r="Y528" s="260">
        <f t="shared" si="114"/>
        <v>0</v>
      </c>
      <c r="Z528" s="259">
        <f t="shared" si="115"/>
        <v>0</v>
      </c>
      <c r="AA528" s="312">
        <f>'To &amp; from Edu- trip % summary'!L533</f>
        <v>0</v>
      </c>
      <c r="AB528" s="314">
        <f>'To &amp; from Edu- trip % summary'!N533</f>
        <v>0</v>
      </c>
      <c r="AC528" s="260">
        <f t="shared" si="116"/>
        <v>0</v>
      </c>
      <c r="AD528" s="259">
        <f t="shared" si="117"/>
        <v>0</v>
      </c>
      <c r="AE528" s="312">
        <f>'To &amp; from Edu- trip % summary'!Q533</f>
        <v>0</v>
      </c>
      <c r="AF528" s="314">
        <f>'To &amp; from Edu- trip % summary'!S533</f>
        <v>0</v>
      </c>
      <c r="AG528" s="260">
        <f t="shared" si="118"/>
        <v>0</v>
      </c>
      <c r="AH528" s="259">
        <f t="shared" si="119"/>
        <v>0</v>
      </c>
      <c r="AI528" s="312">
        <f>'To &amp; from Edu- trip % summary'!V533</f>
        <v>0</v>
      </c>
      <c r="AJ528" s="314">
        <f>'To &amp; from Edu- trip % summary'!X533</f>
        <v>0</v>
      </c>
      <c r="AK528" s="260">
        <f t="shared" si="120"/>
        <v>0</v>
      </c>
      <c r="AL528" s="259">
        <f t="shared" si="121"/>
        <v>0</v>
      </c>
      <c r="AM528" s="312">
        <f>'To &amp; from Edu- trip % summary'!AA533</f>
        <v>0</v>
      </c>
      <c r="AN528" s="314">
        <f>'To &amp; from Edu- trip % summary'!AC533</f>
        <v>0</v>
      </c>
      <c r="AO528" s="260">
        <f t="shared" si="122"/>
        <v>0</v>
      </c>
      <c r="AP528" s="259">
        <f t="shared" si="123"/>
        <v>0</v>
      </c>
      <c r="AQ528" s="312">
        <f>'To &amp; from Edu- trip % summary'!AF533</f>
        <v>0</v>
      </c>
      <c r="AR528" s="314">
        <f>'To &amp; from Edu- trip % summary'!AH533</f>
        <v>0</v>
      </c>
      <c r="AS528" s="260">
        <f t="shared" si="124"/>
        <v>0</v>
      </c>
      <c r="AT528" s="259">
        <f t="shared" si="125"/>
        <v>0</v>
      </c>
      <c r="AU528" s="261"/>
      <c r="AV528" s="248"/>
      <c r="AW528" s="248"/>
      <c r="AX528" s="248"/>
      <c r="AY528" s="248"/>
    </row>
    <row r="529" spans="1:51" x14ac:dyDescent="0.2">
      <c r="A529" s="248"/>
      <c r="B529" s="248"/>
      <c r="C529" s="248"/>
      <c r="D529" s="248"/>
      <c r="E529" s="248"/>
      <c r="F529" s="248"/>
      <c r="G529" s="248"/>
      <c r="H529" s="248"/>
      <c r="I529" s="248"/>
      <c r="J529" s="248"/>
      <c r="K529" s="248"/>
      <c r="L529" s="248"/>
      <c r="M529" s="248"/>
      <c r="N529" s="248"/>
      <c r="O529" s="248"/>
      <c r="P529" s="248"/>
      <c r="Q529" s="296"/>
      <c r="R529" s="256">
        <f>'To &amp; from Edu- trip % summary'!B534</f>
        <v>0</v>
      </c>
      <c r="S529" s="313">
        <f>'To &amp; from Edu- trip % summary'!D534</f>
        <v>0</v>
      </c>
      <c r="T529" s="257">
        <f>'Non-survey input values'!$B$31</f>
        <v>175.56</v>
      </c>
      <c r="U529" s="258">
        <f t="shared" si="112"/>
        <v>0</v>
      </c>
      <c r="V529" s="259">
        <f t="shared" si="113"/>
        <v>0</v>
      </c>
      <c r="W529" s="312">
        <f>'To &amp; from Edu- trip % summary'!G534</f>
        <v>0</v>
      </c>
      <c r="X529" s="314">
        <f>'To &amp; from Edu- trip % summary'!I534</f>
        <v>0</v>
      </c>
      <c r="Y529" s="260">
        <f t="shared" si="114"/>
        <v>0</v>
      </c>
      <c r="Z529" s="259">
        <f t="shared" si="115"/>
        <v>0</v>
      </c>
      <c r="AA529" s="312">
        <f>'To &amp; from Edu- trip % summary'!L534</f>
        <v>0</v>
      </c>
      <c r="AB529" s="314">
        <f>'To &amp; from Edu- trip % summary'!N534</f>
        <v>0</v>
      </c>
      <c r="AC529" s="260">
        <f t="shared" si="116"/>
        <v>0</v>
      </c>
      <c r="AD529" s="259">
        <f t="shared" si="117"/>
        <v>0</v>
      </c>
      <c r="AE529" s="312">
        <f>'To &amp; from Edu- trip % summary'!Q534</f>
        <v>0</v>
      </c>
      <c r="AF529" s="314">
        <f>'To &amp; from Edu- trip % summary'!S534</f>
        <v>0</v>
      </c>
      <c r="AG529" s="260">
        <f t="shared" si="118"/>
        <v>0</v>
      </c>
      <c r="AH529" s="259">
        <f t="shared" si="119"/>
        <v>0</v>
      </c>
      <c r="AI529" s="312">
        <f>'To &amp; from Edu- trip % summary'!V534</f>
        <v>0</v>
      </c>
      <c r="AJ529" s="314">
        <f>'To &amp; from Edu- trip % summary'!X534</f>
        <v>0</v>
      </c>
      <c r="AK529" s="260">
        <f t="shared" si="120"/>
        <v>0</v>
      </c>
      <c r="AL529" s="259">
        <f t="shared" si="121"/>
        <v>0</v>
      </c>
      <c r="AM529" s="312">
        <f>'To &amp; from Edu- trip % summary'!AA534</f>
        <v>0</v>
      </c>
      <c r="AN529" s="314">
        <f>'To &amp; from Edu- trip % summary'!AC534</f>
        <v>0</v>
      </c>
      <c r="AO529" s="260">
        <f t="shared" si="122"/>
        <v>0</v>
      </c>
      <c r="AP529" s="259">
        <f t="shared" si="123"/>
        <v>0</v>
      </c>
      <c r="AQ529" s="312">
        <f>'To &amp; from Edu- trip % summary'!AF534</f>
        <v>0</v>
      </c>
      <c r="AR529" s="314">
        <f>'To &amp; from Edu- trip % summary'!AH534</f>
        <v>0</v>
      </c>
      <c r="AS529" s="260">
        <f t="shared" si="124"/>
        <v>0</v>
      </c>
      <c r="AT529" s="259">
        <f t="shared" si="125"/>
        <v>0</v>
      </c>
      <c r="AU529" s="261"/>
      <c r="AV529" s="248"/>
      <c r="AW529" s="248"/>
      <c r="AX529" s="248"/>
      <c r="AY529" s="248"/>
    </row>
    <row r="530" spans="1:51" x14ac:dyDescent="0.2">
      <c r="A530" s="248"/>
      <c r="B530" s="248"/>
      <c r="C530" s="248"/>
      <c r="D530" s="248"/>
      <c r="E530" s="248"/>
      <c r="F530" s="248"/>
      <c r="G530" s="248"/>
      <c r="H530" s="248"/>
      <c r="I530" s="248"/>
      <c r="J530" s="248"/>
      <c r="K530" s="248"/>
      <c r="L530" s="248"/>
      <c r="M530" s="248"/>
      <c r="N530" s="248"/>
      <c r="O530" s="248"/>
      <c r="P530" s="248"/>
      <c r="Q530" s="296"/>
      <c r="R530" s="256">
        <f>'To &amp; from Edu- trip % summary'!B535</f>
        <v>0</v>
      </c>
      <c r="S530" s="313">
        <f>'To &amp; from Edu- trip % summary'!D535</f>
        <v>0</v>
      </c>
      <c r="T530" s="257">
        <f>'Non-survey input values'!$B$31</f>
        <v>175.56</v>
      </c>
      <c r="U530" s="258">
        <f t="shared" si="112"/>
        <v>0</v>
      </c>
      <c r="V530" s="259">
        <f t="shared" si="113"/>
        <v>0</v>
      </c>
      <c r="W530" s="312">
        <f>'To &amp; from Edu- trip % summary'!G535</f>
        <v>0</v>
      </c>
      <c r="X530" s="314">
        <f>'To &amp; from Edu- trip % summary'!I535</f>
        <v>0</v>
      </c>
      <c r="Y530" s="260">
        <f t="shared" si="114"/>
        <v>0</v>
      </c>
      <c r="Z530" s="259">
        <f t="shared" si="115"/>
        <v>0</v>
      </c>
      <c r="AA530" s="312">
        <f>'To &amp; from Edu- trip % summary'!L535</f>
        <v>0</v>
      </c>
      <c r="AB530" s="314">
        <f>'To &amp; from Edu- trip % summary'!N535</f>
        <v>0</v>
      </c>
      <c r="AC530" s="260">
        <f t="shared" si="116"/>
        <v>0</v>
      </c>
      <c r="AD530" s="259">
        <f t="shared" si="117"/>
        <v>0</v>
      </c>
      <c r="AE530" s="312">
        <f>'To &amp; from Edu- trip % summary'!Q535</f>
        <v>0</v>
      </c>
      <c r="AF530" s="314">
        <f>'To &amp; from Edu- trip % summary'!S535</f>
        <v>0</v>
      </c>
      <c r="AG530" s="260">
        <f t="shared" si="118"/>
        <v>0</v>
      </c>
      <c r="AH530" s="259">
        <f t="shared" si="119"/>
        <v>0</v>
      </c>
      <c r="AI530" s="312">
        <f>'To &amp; from Edu- trip % summary'!V535</f>
        <v>0</v>
      </c>
      <c r="AJ530" s="314">
        <f>'To &amp; from Edu- trip % summary'!X535</f>
        <v>0</v>
      </c>
      <c r="AK530" s="260">
        <f t="shared" si="120"/>
        <v>0</v>
      </c>
      <c r="AL530" s="259">
        <f t="shared" si="121"/>
        <v>0</v>
      </c>
      <c r="AM530" s="312">
        <f>'To &amp; from Edu- trip % summary'!AA535</f>
        <v>0</v>
      </c>
      <c r="AN530" s="314">
        <f>'To &amp; from Edu- trip % summary'!AC535</f>
        <v>0</v>
      </c>
      <c r="AO530" s="260">
        <f t="shared" si="122"/>
        <v>0</v>
      </c>
      <c r="AP530" s="259">
        <f t="shared" si="123"/>
        <v>0</v>
      </c>
      <c r="AQ530" s="312">
        <f>'To &amp; from Edu- trip % summary'!AF535</f>
        <v>0</v>
      </c>
      <c r="AR530" s="314">
        <f>'To &amp; from Edu- trip % summary'!AH535</f>
        <v>0</v>
      </c>
      <c r="AS530" s="260">
        <f t="shared" si="124"/>
        <v>0</v>
      </c>
      <c r="AT530" s="259">
        <f t="shared" si="125"/>
        <v>0</v>
      </c>
      <c r="AU530" s="261"/>
      <c r="AV530" s="248"/>
      <c r="AW530" s="248"/>
      <c r="AX530" s="248"/>
      <c r="AY530" s="248"/>
    </row>
    <row r="531" spans="1:51" x14ac:dyDescent="0.2">
      <c r="A531" s="248"/>
      <c r="B531" s="248"/>
      <c r="C531" s="248"/>
      <c r="D531" s="248"/>
      <c r="E531" s="248"/>
      <c r="F531" s="248"/>
      <c r="G531" s="248"/>
      <c r="H531" s="248"/>
      <c r="I531" s="248"/>
      <c r="J531" s="248"/>
      <c r="K531" s="248"/>
      <c r="L531" s="248"/>
      <c r="M531" s="248"/>
      <c r="N531" s="248"/>
      <c r="O531" s="248"/>
      <c r="P531" s="248"/>
      <c r="Q531" s="296"/>
      <c r="R531" s="256">
        <f>'To &amp; from Edu- trip % summary'!B536</f>
        <v>0</v>
      </c>
      <c r="S531" s="313">
        <f>'To &amp; from Edu- trip % summary'!D536</f>
        <v>0</v>
      </c>
      <c r="T531" s="257">
        <f>'Non-survey input values'!$B$31</f>
        <v>175.56</v>
      </c>
      <c r="U531" s="258">
        <f t="shared" si="112"/>
        <v>0</v>
      </c>
      <c r="V531" s="259">
        <f t="shared" si="113"/>
        <v>0</v>
      </c>
      <c r="W531" s="312">
        <f>'To &amp; from Edu- trip % summary'!G536</f>
        <v>0</v>
      </c>
      <c r="X531" s="314">
        <f>'To &amp; from Edu- trip % summary'!I536</f>
        <v>0</v>
      </c>
      <c r="Y531" s="260">
        <f t="shared" si="114"/>
        <v>0</v>
      </c>
      <c r="Z531" s="259">
        <f t="shared" si="115"/>
        <v>0</v>
      </c>
      <c r="AA531" s="312">
        <f>'To &amp; from Edu- trip % summary'!L536</f>
        <v>0</v>
      </c>
      <c r="AB531" s="314">
        <f>'To &amp; from Edu- trip % summary'!N536</f>
        <v>0</v>
      </c>
      <c r="AC531" s="260">
        <f t="shared" si="116"/>
        <v>0</v>
      </c>
      <c r="AD531" s="259">
        <f t="shared" si="117"/>
        <v>0</v>
      </c>
      <c r="AE531" s="312">
        <f>'To &amp; from Edu- trip % summary'!Q536</f>
        <v>0</v>
      </c>
      <c r="AF531" s="314">
        <f>'To &amp; from Edu- trip % summary'!S536</f>
        <v>0</v>
      </c>
      <c r="AG531" s="260">
        <f t="shared" si="118"/>
        <v>0</v>
      </c>
      <c r="AH531" s="259">
        <f t="shared" si="119"/>
        <v>0</v>
      </c>
      <c r="AI531" s="312">
        <f>'To &amp; from Edu- trip % summary'!V536</f>
        <v>0</v>
      </c>
      <c r="AJ531" s="314">
        <f>'To &amp; from Edu- trip % summary'!X536</f>
        <v>0</v>
      </c>
      <c r="AK531" s="260">
        <f t="shared" si="120"/>
        <v>0</v>
      </c>
      <c r="AL531" s="259">
        <f t="shared" si="121"/>
        <v>0</v>
      </c>
      <c r="AM531" s="312">
        <f>'To &amp; from Edu- trip % summary'!AA536</f>
        <v>0</v>
      </c>
      <c r="AN531" s="314">
        <f>'To &amp; from Edu- trip % summary'!AC536</f>
        <v>0</v>
      </c>
      <c r="AO531" s="260">
        <f t="shared" si="122"/>
        <v>0</v>
      </c>
      <c r="AP531" s="259">
        <f t="shared" si="123"/>
        <v>0</v>
      </c>
      <c r="AQ531" s="312">
        <f>'To &amp; from Edu- trip % summary'!AF536</f>
        <v>0</v>
      </c>
      <c r="AR531" s="314">
        <f>'To &amp; from Edu- trip % summary'!AH536</f>
        <v>0</v>
      </c>
      <c r="AS531" s="260">
        <f t="shared" si="124"/>
        <v>0</v>
      </c>
      <c r="AT531" s="259">
        <f t="shared" si="125"/>
        <v>0</v>
      </c>
      <c r="AU531" s="261"/>
      <c r="AV531" s="248"/>
      <c r="AW531" s="248"/>
      <c r="AX531" s="248"/>
      <c r="AY531" s="248"/>
    </row>
    <row r="532" spans="1:51" x14ac:dyDescent="0.2">
      <c r="A532" s="248"/>
      <c r="B532" s="248"/>
      <c r="C532" s="248"/>
      <c r="D532" s="248"/>
      <c r="E532" s="248"/>
      <c r="F532" s="248"/>
      <c r="G532" s="248"/>
      <c r="H532" s="248"/>
      <c r="I532" s="248"/>
      <c r="J532" s="248"/>
      <c r="K532" s="248"/>
      <c r="L532" s="248"/>
      <c r="M532" s="248"/>
      <c r="N532" s="248"/>
      <c r="O532" s="248"/>
      <c r="P532" s="248"/>
      <c r="Q532" s="296"/>
      <c r="R532" s="256">
        <f>'To &amp; from Edu- trip % summary'!B537</f>
        <v>0</v>
      </c>
      <c r="S532" s="313">
        <f>'To &amp; from Edu- trip % summary'!D537</f>
        <v>0</v>
      </c>
      <c r="T532" s="257">
        <f>'Non-survey input values'!$B$31</f>
        <v>175.56</v>
      </c>
      <c r="U532" s="258">
        <f t="shared" si="112"/>
        <v>0</v>
      </c>
      <c r="V532" s="259">
        <f t="shared" si="113"/>
        <v>0</v>
      </c>
      <c r="W532" s="312">
        <f>'To &amp; from Edu- trip % summary'!G537</f>
        <v>0</v>
      </c>
      <c r="X532" s="314">
        <f>'To &amp; from Edu- trip % summary'!I537</f>
        <v>0</v>
      </c>
      <c r="Y532" s="260">
        <f t="shared" si="114"/>
        <v>0</v>
      </c>
      <c r="Z532" s="259">
        <f t="shared" si="115"/>
        <v>0</v>
      </c>
      <c r="AA532" s="312">
        <f>'To &amp; from Edu- trip % summary'!L537</f>
        <v>0</v>
      </c>
      <c r="AB532" s="314">
        <f>'To &amp; from Edu- trip % summary'!N537</f>
        <v>0</v>
      </c>
      <c r="AC532" s="260">
        <f t="shared" si="116"/>
        <v>0</v>
      </c>
      <c r="AD532" s="259">
        <f t="shared" si="117"/>
        <v>0</v>
      </c>
      <c r="AE532" s="312">
        <f>'To &amp; from Edu- trip % summary'!Q537</f>
        <v>0</v>
      </c>
      <c r="AF532" s="314">
        <f>'To &amp; from Edu- trip % summary'!S537</f>
        <v>0</v>
      </c>
      <c r="AG532" s="260">
        <f t="shared" si="118"/>
        <v>0</v>
      </c>
      <c r="AH532" s="259">
        <f t="shared" si="119"/>
        <v>0</v>
      </c>
      <c r="AI532" s="312">
        <f>'To &amp; from Edu- trip % summary'!V537</f>
        <v>0</v>
      </c>
      <c r="AJ532" s="314">
        <f>'To &amp; from Edu- trip % summary'!X537</f>
        <v>0</v>
      </c>
      <c r="AK532" s="260">
        <f t="shared" si="120"/>
        <v>0</v>
      </c>
      <c r="AL532" s="259">
        <f t="shared" si="121"/>
        <v>0</v>
      </c>
      <c r="AM532" s="312">
        <f>'To &amp; from Edu- trip % summary'!AA537</f>
        <v>0</v>
      </c>
      <c r="AN532" s="314">
        <f>'To &amp; from Edu- trip % summary'!AC537</f>
        <v>0</v>
      </c>
      <c r="AO532" s="260">
        <f t="shared" si="122"/>
        <v>0</v>
      </c>
      <c r="AP532" s="259">
        <f t="shared" si="123"/>
        <v>0</v>
      </c>
      <c r="AQ532" s="312">
        <f>'To &amp; from Edu- trip % summary'!AF537</f>
        <v>0</v>
      </c>
      <c r="AR532" s="314">
        <f>'To &amp; from Edu- trip % summary'!AH537</f>
        <v>0</v>
      </c>
      <c r="AS532" s="260">
        <f t="shared" si="124"/>
        <v>0</v>
      </c>
      <c r="AT532" s="259">
        <f t="shared" si="125"/>
        <v>0</v>
      </c>
      <c r="AU532" s="261"/>
      <c r="AV532" s="248"/>
      <c r="AW532" s="248"/>
      <c r="AX532" s="248"/>
      <c r="AY532" s="248"/>
    </row>
    <row r="533" spans="1:51" x14ac:dyDescent="0.2">
      <c r="A533" s="248"/>
      <c r="B533" s="248"/>
      <c r="C533" s="248"/>
      <c r="D533" s="248"/>
      <c r="E533" s="248"/>
      <c r="F533" s="248"/>
      <c r="G533" s="248"/>
      <c r="H533" s="248"/>
      <c r="I533" s="248"/>
      <c r="J533" s="248"/>
      <c r="K533" s="248"/>
      <c r="L533" s="248"/>
      <c r="M533" s="248"/>
      <c r="N533" s="248"/>
      <c r="O533" s="248"/>
      <c r="P533" s="248"/>
      <c r="Q533" s="296"/>
      <c r="R533" s="256">
        <f>'To &amp; from Edu- trip % summary'!B538</f>
        <v>0</v>
      </c>
      <c r="S533" s="313">
        <f>'To &amp; from Edu- trip % summary'!D538</f>
        <v>0</v>
      </c>
      <c r="T533" s="257">
        <f>'Non-survey input values'!$B$31</f>
        <v>175.56</v>
      </c>
      <c r="U533" s="258">
        <f t="shared" si="112"/>
        <v>0</v>
      </c>
      <c r="V533" s="259">
        <f t="shared" si="113"/>
        <v>0</v>
      </c>
      <c r="W533" s="312">
        <f>'To &amp; from Edu- trip % summary'!G538</f>
        <v>0</v>
      </c>
      <c r="X533" s="314">
        <f>'To &amp; from Edu- trip % summary'!I538</f>
        <v>0</v>
      </c>
      <c r="Y533" s="260">
        <f t="shared" si="114"/>
        <v>0</v>
      </c>
      <c r="Z533" s="259">
        <f t="shared" si="115"/>
        <v>0</v>
      </c>
      <c r="AA533" s="312">
        <f>'To &amp; from Edu- trip % summary'!L538</f>
        <v>0</v>
      </c>
      <c r="AB533" s="314">
        <f>'To &amp; from Edu- trip % summary'!N538</f>
        <v>0</v>
      </c>
      <c r="AC533" s="260">
        <f t="shared" si="116"/>
        <v>0</v>
      </c>
      <c r="AD533" s="259">
        <f t="shared" si="117"/>
        <v>0</v>
      </c>
      <c r="AE533" s="312">
        <f>'To &amp; from Edu- trip % summary'!Q538</f>
        <v>0</v>
      </c>
      <c r="AF533" s="314">
        <f>'To &amp; from Edu- trip % summary'!S538</f>
        <v>0</v>
      </c>
      <c r="AG533" s="260">
        <f t="shared" si="118"/>
        <v>0</v>
      </c>
      <c r="AH533" s="259">
        <f t="shared" si="119"/>
        <v>0</v>
      </c>
      <c r="AI533" s="312">
        <f>'To &amp; from Edu- trip % summary'!V538</f>
        <v>0</v>
      </c>
      <c r="AJ533" s="314">
        <f>'To &amp; from Edu- trip % summary'!X538</f>
        <v>0</v>
      </c>
      <c r="AK533" s="260">
        <f t="shared" si="120"/>
        <v>0</v>
      </c>
      <c r="AL533" s="259">
        <f t="shared" si="121"/>
        <v>0</v>
      </c>
      <c r="AM533" s="312">
        <f>'To &amp; from Edu- trip % summary'!AA538</f>
        <v>0</v>
      </c>
      <c r="AN533" s="314">
        <f>'To &amp; from Edu- trip % summary'!AC538</f>
        <v>0</v>
      </c>
      <c r="AO533" s="260">
        <f t="shared" si="122"/>
        <v>0</v>
      </c>
      <c r="AP533" s="259">
        <f t="shared" si="123"/>
        <v>0</v>
      </c>
      <c r="AQ533" s="312">
        <f>'To &amp; from Edu- trip % summary'!AF538</f>
        <v>0</v>
      </c>
      <c r="AR533" s="314">
        <f>'To &amp; from Edu- trip % summary'!AH538</f>
        <v>0</v>
      </c>
      <c r="AS533" s="260">
        <f t="shared" si="124"/>
        <v>0</v>
      </c>
      <c r="AT533" s="259">
        <f t="shared" si="125"/>
        <v>0</v>
      </c>
      <c r="AU533" s="261"/>
      <c r="AV533" s="248"/>
      <c r="AW533" s="248"/>
      <c r="AX533" s="248"/>
      <c r="AY533" s="248"/>
    </row>
    <row r="534" spans="1:51" x14ac:dyDescent="0.2">
      <c r="A534" s="248"/>
      <c r="B534" s="248"/>
      <c r="C534" s="248"/>
      <c r="D534" s="248"/>
      <c r="E534" s="248"/>
      <c r="F534" s="248"/>
      <c r="G534" s="248"/>
      <c r="H534" s="248"/>
      <c r="I534" s="248"/>
      <c r="J534" s="248"/>
      <c r="K534" s="248"/>
      <c r="L534" s="248"/>
      <c r="M534" s="248"/>
      <c r="N534" s="248"/>
      <c r="O534" s="248"/>
      <c r="P534" s="248"/>
      <c r="Q534" s="296"/>
      <c r="R534" s="256">
        <f>'To &amp; from Edu- trip % summary'!B539</f>
        <v>0</v>
      </c>
      <c r="S534" s="313">
        <f>'To &amp; from Edu- trip % summary'!D539</f>
        <v>0</v>
      </c>
      <c r="T534" s="257">
        <f>'Non-survey input values'!$B$31</f>
        <v>175.56</v>
      </c>
      <c r="U534" s="258">
        <f t="shared" si="112"/>
        <v>0</v>
      </c>
      <c r="V534" s="259">
        <f t="shared" si="113"/>
        <v>0</v>
      </c>
      <c r="W534" s="312">
        <f>'To &amp; from Edu- trip % summary'!G539</f>
        <v>0</v>
      </c>
      <c r="X534" s="314">
        <f>'To &amp; from Edu- trip % summary'!I539</f>
        <v>0</v>
      </c>
      <c r="Y534" s="260">
        <f t="shared" si="114"/>
        <v>0</v>
      </c>
      <c r="Z534" s="259">
        <f t="shared" si="115"/>
        <v>0</v>
      </c>
      <c r="AA534" s="312">
        <f>'To &amp; from Edu- trip % summary'!L539</f>
        <v>0</v>
      </c>
      <c r="AB534" s="314">
        <f>'To &amp; from Edu- trip % summary'!N539</f>
        <v>0</v>
      </c>
      <c r="AC534" s="260">
        <f t="shared" si="116"/>
        <v>0</v>
      </c>
      <c r="AD534" s="259">
        <f t="shared" si="117"/>
        <v>0</v>
      </c>
      <c r="AE534" s="312">
        <f>'To &amp; from Edu- trip % summary'!Q539</f>
        <v>0</v>
      </c>
      <c r="AF534" s="314">
        <f>'To &amp; from Edu- trip % summary'!S539</f>
        <v>0</v>
      </c>
      <c r="AG534" s="260">
        <f t="shared" si="118"/>
        <v>0</v>
      </c>
      <c r="AH534" s="259">
        <f t="shared" si="119"/>
        <v>0</v>
      </c>
      <c r="AI534" s="312">
        <f>'To &amp; from Edu- trip % summary'!V539</f>
        <v>0</v>
      </c>
      <c r="AJ534" s="314">
        <f>'To &amp; from Edu- trip % summary'!X539</f>
        <v>0</v>
      </c>
      <c r="AK534" s="260">
        <f t="shared" si="120"/>
        <v>0</v>
      </c>
      <c r="AL534" s="259">
        <f t="shared" si="121"/>
        <v>0</v>
      </c>
      <c r="AM534" s="312">
        <f>'To &amp; from Edu- trip % summary'!AA539</f>
        <v>0</v>
      </c>
      <c r="AN534" s="314">
        <f>'To &amp; from Edu- trip % summary'!AC539</f>
        <v>0</v>
      </c>
      <c r="AO534" s="260">
        <f t="shared" si="122"/>
        <v>0</v>
      </c>
      <c r="AP534" s="259">
        <f t="shared" si="123"/>
        <v>0</v>
      </c>
      <c r="AQ534" s="312">
        <f>'To &amp; from Edu- trip % summary'!AF539</f>
        <v>0</v>
      </c>
      <c r="AR534" s="314">
        <f>'To &amp; from Edu- trip % summary'!AH539</f>
        <v>0</v>
      </c>
      <c r="AS534" s="260">
        <f t="shared" si="124"/>
        <v>0</v>
      </c>
      <c r="AT534" s="259">
        <f t="shared" si="125"/>
        <v>0</v>
      </c>
      <c r="AU534" s="261"/>
      <c r="AV534" s="248"/>
      <c r="AW534" s="248"/>
      <c r="AX534" s="248"/>
      <c r="AY534" s="248"/>
    </row>
    <row r="535" spans="1:51" x14ac:dyDescent="0.2">
      <c r="A535" s="248"/>
      <c r="B535" s="248"/>
      <c r="C535" s="248"/>
      <c r="D535" s="248"/>
      <c r="E535" s="248"/>
      <c r="F535" s="248"/>
      <c r="G535" s="248"/>
      <c r="H535" s="248"/>
      <c r="I535" s="248"/>
      <c r="J535" s="248"/>
      <c r="K535" s="248"/>
      <c r="L535" s="248"/>
      <c r="M535" s="248"/>
      <c r="N535" s="248"/>
      <c r="O535" s="248"/>
      <c r="P535" s="248"/>
      <c r="Q535" s="296"/>
      <c r="R535" s="256">
        <f>'To &amp; from Edu- trip % summary'!B540</f>
        <v>0</v>
      </c>
      <c r="S535" s="313">
        <f>'To &amp; from Edu- trip % summary'!D540</f>
        <v>0</v>
      </c>
      <c r="T535" s="257">
        <f>'Non-survey input values'!$B$31</f>
        <v>175.56</v>
      </c>
      <c r="U535" s="258">
        <f t="shared" si="112"/>
        <v>0</v>
      </c>
      <c r="V535" s="259">
        <f t="shared" si="113"/>
        <v>0</v>
      </c>
      <c r="W535" s="312">
        <f>'To &amp; from Edu- trip % summary'!G540</f>
        <v>0</v>
      </c>
      <c r="X535" s="314">
        <f>'To &amp; from Edu- trip % summary'!I540</f>
        <v>0</v>
      </c>
      <c r="Y535" s="260">
        <f t="shared" si="114"/>
        <v>0</v>
      </c>
      <c r="Z535" s="259">
        <f t="shared" si="115"/>
        <v>0</v>
      </c>
      <c r="AA535" s="312">
        <f>'To &amp; from Edu- trip % summary'!L540</f>
        <v>0</v>
      </c>
      <c r="AB535" s="314">
        <f>'To &amp; from Edu- trip % summary'!N540</f>
        <v>0</v>
      </c>
      <c r="AC535" s="260">
        <f t="shared" si="116"/>
        <v>0</v>
      </c>
      <c r="AD535" s="259">
        <f t="shared" si="117"/>
        <v>0</v>
      </c>
      <c r="AE535" s="312">
        <f>'To &amp; from Edu- trip % summary'!Q540</f>
        <v>0</v>
      </c>
      <c r="AF535" s="314">
        <f>'To &amp; from Edu- trip % summary'!S540</f>
        <v>0</v>
      </c>
      <c r="AG535" s="260">
        <f t="shared" si="118"/>
        <v>0</v>
      </c>
      <c r="AH535" s="259">
        <f t="shared" si="119"/>
        <v>0</v>
      </c>
      <c r="AI535" s="312">
        <f>'To &amp; from Edu- trip % summary'!V540</f>
        <v>0</v>
      </c>
      <c r="AJ535" s="314">
        <f>'To &amp; from Edu- trip % summary'!X540</f>
        <v>0</v>
      </c>
      <c r="AK535" s="260">
        <f t="shared" si="120"/>
        <v>0</v>
      </c>
      <c r="AL535" s="259">
        <f t="shared" si="121"/>
        <v>0</v>
      </c>
      <c r="AM535" s="312">
        <f>'To &amp; from Edu- trip % summary'!AA540</f>
        <v>0</v>
      </c>
      <c r="AN535" s="314">
        <f>'To &amp; from Edu- trip % summary'!AC540</f>
        <v>0</v>
      </c>
      <c r="AO535" s="260">
        <f t="shared" si="122"/>
        <v>0</v>
      </c>
      <c r="AP535" s="259">
        <f t="shared" si="123"/>
        <v>0</v>
      </c>
      <c r="AQ535" s="312">
        <f>'To &amp; from Edu- trip % summary'!AF540</f>
        <v>0</v>
      </c>
      <c r="AR535" s="314">
        <f>'To &amp; from Edu- trip % summary'!AH540</f>
        <v>0</v>
      </c>
      <c r="AS535" s="260">
        <f t="shared" si="124"/>
        <v>0</v>
      </c>
      <c r="AT535" s="259">
        <f t="shared" si="125"/>
        <v>0</v>
      </c>
      <c r="AU535" s="261"/>
      <c r="AV535" s="248"/>
      <c r="AW535" s="248"/>
      <c r="AX535" s="248"/>
      <c r="AY535" s="248"/>
    </row>
    <row r="536" spans="1:51" x14ac:dyDescent="0.2">
      <c r="A536" s="248"/>
      <c r="B536" s="248"/>
      <c r="C536" s="248"/>
      <c r="D536" s="248"/>
      <c r="E536" s="248"/>
      <c r="F536" s="248"/>
      <c r="G536" s="248"/>
      <c r="H536" s="248"/>
      <c r="I536" s="248"/>
      <c r="J536" s="248"/>
      <c r="K536" s="248"/>
      <c r="L536" s="248"/>
      <c r="M536" s="248"/>
      <c r="N536" s="248"/>
      <c r="O536" s="248"/>
      <c r="P536" s="248"/>
      <c r="Q536" s="296"/>
      <c r="R536" s="256">
        <f>'To &amp; from Edu- trip % summary'!B541</f>
        <v>0</v>
      </c>
      <c r="S536" s="313">
        <f>'To &amp; from Edu- trip % summary'!D541</f>
        <v>0</v>
      </c>
      <c r="T536" s="257">
        <f>'Non-survey input values'!$B$31</f>
        <v>175.56</v>
      </c>
      <c r="U536" s="258">
        <f t="shared" si="112"/>
        <v>0</v>
      </c>
      <c r="V536" s="259">
        <f t="shared" si="113"/>
        <v>0</v>
      </c>
      <c r="W536" s="312">
        <f>'To &amp; from Edu- trip % summary'!G541</f>
        <v>0</v>
      </c>
      <c r="X536" s="314">
        <f>'To &amp; from Edu- trip % summary'!I541</f>
        <v>0</v>
      </c>
      <c r="Y536" s="260">
        <f t="shared" si="114"/>
        <v>0</v>
      </c>
      <c r="Z536" s="259">
        <f t="shared" si="115"/>
        <v>0</v>
      </c>
      <c r="AA536" s="312">
        <f>'To &amp; from Edu- trip % summary'!L541</f>
        <v>0</v>
      </c>
      <c r="AB536" s="314">
        <f>'To &amp; from Edu- trip % summary'!N541</f>
        <v>0</v>
      </c>
      <c r="AC536" s="260">
        <f t="shared" si="116"/>
        <v>0</v>
      </c>
      <c r="AD536" s="259">
        <f t="shared" si="117"/>
        <v>0</v>
      </c>
      <c r="AE536" s="312">
        <f>'To &amp; from Edu- trip % summary'!Q541</f>
        <v>0</v>
      </c>
      <c r="AF536" s="314">
        <f>'To &amp; from Edu- trip % summary'!S541</f>
        <v>0</v>
      </c>
      <c r="AG536" s="260">
        <f t="shared" si="118"/>
        <v>0</v>
      </c>
      <c r="AH536" s="259">
        <f t="shared" si="119"/>
        <v>0</v>
      </c>
      <c r="AI536" s="312">
        <f>'To &amp; from Edu- trip % summary'!V541</f>
        <v>0</v>
      </c>
      <c r="AJ536" s="314">
        <f>'To &amp; from Edu- trip % summary'!X541</f>
        <v>0</v>
      </c>
      <c r="AK536" s="260">
        <f t="shared" si="120"/>
        <v>0</v>
      </c>
      <c r="AL536" s="259">
        <f t="shared" si="121"/>
        <v>0</v>
      </c>
      <c r="AM536" s="312">
        <f>'To &amp; from Edu- trip % summary'!AA541</f>
        <v>0</v>
      </c>
      <c r="AN536" s="314">
        <f>'To &amp; from Edu- trip % summary'!AC541</f>
        <v>0</v>
      </c>
      <c r="AO536" s="260">
        <f t="shared" si="122"/>
        <v>0</v>
      </c>
      <c r="AP536" s="259">
        <f t="shared" si="123"/>
        <v>0</v>
      </c>
      <c r="AQ536" s="312">
        <f>'To &amp; from Edu- trip % summary'!AF541</f>
        <v>0</v>
      </c>
      <c r="AR536" s="314">
        <f>'To &amp; from Edu- trip % summary'!AH541</f>
        <v>0</v>
      </c>
      <c r="AS536" s="260">
        <f t="shared" si="124"/>
        <v>0</v>
      </c>
      <c r="AT536" s="259">
        <f t="shared" si="125"/>
        <v>0</v>
      </c>
      <c r="AU536" s="261"/>
      <c r="AV536" s="248"/>
      <c r="AW536" s="248"/>
      <c r="AX536" s="248"/>
      <c r="AY536" s="248"/>
    </row>
    <row r="537" spans="1:51" x14ac:dyDescent="0.2">
      <c r="A537" s="248"/>
      <c r="B537" s="248"/>
      <c r="C537" s="248"/>
      <c r="D537" s="248"/>
      <c r="E537" s="248"/>
      <c r="F537" s="248"/>
      <c r="G537" s="248"/>
      <c r="H537" s="248"/>
      <c r="I537" s="248"/>
      <c r="J537" s="248"/>
      <c r="K537" s="248"/>
      <c r="L537" s="248"/>
      <c r="M537" s="248"/>
      <c r="N537" s="248"/>
      <c r="O537" s="248"/>
      <c r="P537" s="248"/>
      <c r="Q537" s="296"/>
      <c r="R537" s="256">
        <f>'To &amp; from Edu- trip % summary'!B542</f>
        <v>0</v>
      </c>
      <c r="S537" s="313">
        <f>'To &amp; from Edu- trip % summary'!D542</f>
        <v>0</v>
      </c>
      <c r="T537" s="257">
        <f>'Non-survey input values'!$B$31</f>
        <v>175.56</v>
      </c>
      <c r="U537" s="258">
        <f t="shared" si="112"/>
        <v>0</v>
      </c>
      <c r="V537" s="259">
        <f t="shared" si="113"/>
        <v>0</v>
      </c>
      <c r="W537" s="312">
        <f>'To &amp; from Edu- trip % summary'!G542</f>
        <v>0</v>
      </c>
      <c r="X537" s="314">
        <f>'To &amp; from Edu- trip % summary'!I542</f>
        <v>0</v>
      </c>
      <c r="Y537" s="260">
        <f t="shared" si="114"/>
        <v>0</v>
      </c>
      <c r="Z537" s="259">
        <f t="shared" si="115"/>
        <v>0</v>
      </c>
      <c r="AA537" s="312">
        <f>'To &amp; from Edu- trip % summary'!L542</f>
        <v>0</v>
      </c>
      <c r="AB537" s="314">
        <f>'To &amp; from Edu- trip % summary'!N542</f>
        <v>0</v>
      </c>
      <c r="AC537" s="260">
        <f t="shared" si="116"/>
        <v>0</v>
      </c>
      <c r="AD537" s="259">
        <f t="shared" si="117"/>
        <v>0</v>
      </c>
      <c r="AE537" s="312">
        <f>'To &amp; from Edu- trip % summary'!Q542</f>
        <v>0</v>
      </c>
      <c r="AF537" s="314">
        <f>'To &amp; from Edu- trip % summary'!S542</f>
        <v>0</v>
      </c>
      <c r="AG537" s="260">
        <f t="shared" si="118"/>
        <v>0</v>
      </c>
      <c r="AH537" s="259">
        <f t="shared" si="119"/>
        <v>0</v>
      </c>
      <c r="AI537" s="312">
        <f>'To &amp; from Edu- trip % summary'!V542</f>
        <v>0</v>
      </c>
      <c r="AJ537" s="314">
        <f>'To &amp; from Edu- trip % summary'!X542</f>
        <v>0</v>
      </c>
      <c r="AK537" s="260">
        <f t="shared" si="120"/>
        <v>0</v>
      </c>
      <c r="AL537" s="259">
        <f t="shared" si="121"/>
        <v>0</v>
      </c>
      <c r="AM537" s="312">
        <f>'To &amp; from Edu- trip % summary'!AA542</f>
        <v>0</v>
      </c>
      <c r="AN537" s="314">
        <f>'To &amp; from Edu- trip % summary'!AC542</f>
        <v>0</v>
      </c>
      <c r="AO537" s="260">
        <f t="shared" si="122"/>
        <v>0</v>
      </c>
      <c r="AP537" s="259">
        <f t="shared" si="123"/>
        <v>0</v>
      </c>
      <c r="AQ537" s="312">
        <f>'To &amp; from Edu- trip % summary'!AF542</f>
        <v>0</v>
      </c>
      <c r="AR537" s="314">
        <f>'To &amp; from Edu- trip % summary'!AH542</f>
        <v>0</v>
      </c>
      <c r="AS537" s="260">
        <f t="shared" si="124"/>
        <v>0</v>
      </c>
      <c r="AT537" s="259">
        <f t="shared" si="125"/>
        <v>0</v>
      </c>
      <c r="AU537" s="261"/>
      <c r="AV537" s="248"/>
      <c r="AW537" s="248"/>
      <c r="AX537" s="248"/>
      <c r="AY537" s="248"/>
    </row>
    <row r="538" spans="1:51" x14ac:dyDescent="0.2">
      <c r="A538" s="248"/>
      <c r="B538" s="248"/>
      <c r="C538" s="248"/>
      <c r="D538" s="248"/>
      <c r="E538" s="248"/>
      <c r="F538" s="248"/>
      <c r="G538" s="248"/>
      <c r="H538" s="248"/>
      <c r="I538" s="248"/>
      <c r="J538" s="248"/>
      <c r="K538" s="248"/>
      <c r="L538" s="248"/>
      <c r="M538" s="248"/>
      <c r="N538" s="248"/>
      <c r="O538" s="248"/>
      <c r="P538" s="248"/>
      <c r="Q538" s="296"/>
      <c r="R538" s="256">
        <f>'To &amp; from Edu- trip % summary'!B543</f>
        <v>0</v>
      </c>
      <c r="S538" s="313">
        <f>'To &amp; from Edu- trip % summary'!D543</f>
        <v>0</v>
      </c>
      <c r="T538" s="257">
        <f>'Non-survey input values'!$B$31</f>
        <v>175.56</v>
      </c>
      <c r="U538" s="258">
        <f t="shared" si="112"/>
        <v>0</v>
      </c>
      <c r="V538" s="259">
        <f t="shared" si="113"/>
        <v>0</v>
      </c>
      <c r="W538" s="312">
        <f>'To &amp; from Edu- trip % summary'!G543</f>
        <v>0</v>
      </c>
      <c r="X538" s="314">
        <f>'To &amp; from Edu- trip % summary'!I543</f>
        <v>0</v>
      </c>
      <c r="Y538" s="260">
        <f t="shared" si="114"/>
        <v>0</v>
      </c>
      <c r="Z538" s="259">
        <f t="shared" si="115"/>
        <v>0</v>
      </c>
      <c r="AA538" s="312">
        <f>'To &amp; from Edu- trip % summary'!L543</f>
        <v>0</v>
      </c>
      <c r="AB538" s="314">
        <f>'To &amp; from Edu- trip % summary'!N543</f>
        <v>0</v>
      </c>
      <c r="AC538" s="260">
        <f t="shared" si="116"/>
        <v>0</v>
      </c>
      <c r="AD538" s="259">
        <f t="shared" si="117"/>
        <v>0</v>
      </c>
      <c r="AE538" s="312">
        <f>'To &amp; from Edu- trip % summary'!Q543</f>
        <v>0</v>
      </c>
      <c r="AF538" s="314">
        <f>'To &amp; from Edu- trip % summary'!S543</f>
        <v>0</v>
      </c>
      <c r="AG538" s="260">
        <f t="shared" si="118"/>
        <v>0</v>
      </c>
      <c r="AH538" s="259">
        <f t="shared" si="119"/>
        <v>0</v>
      </c>
      <c r="AI538" s="312">
        <f>'To &amp; from Edu- trip % summary'!V543</f>
        <v>0</v>
      </c>
      <c r="AJ538" s="314">
        <f>'To &amp; from Edu- trip % summary'!X543</f>
        <v>0</v>
      </c>
      <c r="AK538" s="260">
        <f t="shared" si="120"/>
        <v>0</v>
      </c>
      <c r="AL538" s="259">
        <f t="shared" si="121"/>
        <v>0</v>
      </c>
      <c r="AM538" s="312">
        <f>'To &amp; from Edu- trip % summary'!AA543</f>
        <v>0</v>
      </c>
      <c r="AN538" s="314">
        <f>'To &amp; from Edu- trip % summary'!AC543</f>
        <v>0</v>
      </c>
      <c r="AO538" s="260">
        <f t="shared" si="122"/>
        <v>0</v>
      </c>
      <c r="AP538" s="259">
        <f t="shared" si="123"/>
        <v>0</v>
      </c>
      <c r="AQ538" s="312">
        <f>'To &amp; from Edu- trip % summary'!AF543</f>
        <v>0</v>
      </c>
      <c r="AR538" s="314">
        <f>'To &amp; from Edu- trip % summary'!AH543</f>
        <v>0</v>
      </c>
      <c r="AS538" s="260">
        <f t="shared" si="124"/>
        <v>0</v>
      </c>
      <c r="AT538" s="259">
        <f t="shared" si="125"/>
        <v>0</v>
      </c>
      <c r="AU538" s="261"/>
      <c r="AV538" s="248"/>
      <c r="AW538" s="248"/>
      <c r="AX538" s="248"/>
      <c r="AY538" s="248"/>
    </row>
    <row r="539" spans="1:51" x14ac:dyDescent="0.2">
      <c r="A539" s="248"/>
      <c r="B539" s="248"/>
      <c r="C539" s="248"/>
      <c r="D539" s="248"/>
      <c r="E539" s="248"/>
      <c r="F539" s="248"/>
      <c r="G539" s="248"/>
      <c r="H539" s="248"/>
      <c r="I539" s="248"/>
      <c r="J539" s="248"/>
      <c r="K539" s="248"/>
      <c r="L539" s="248"/>
      <c r="M539" s="248"/>
      <c r="N539" s="248"/>
      <c r="O539" s="248"/>
      <c r="P539" s="248"/>
      <c r="Q539" s="296"/>
      <c r="R539" s="256">
        <f>'To &amp; from Edu- trip % summary'!B544</f>
        <v>0</v>
      </c>
      <c r="S539" s="313">
        <f>'To &amp; from Edu- trip % summary'!D544</f>
        <v>0</v>
      </c>
      <c r="T539" s="257">
        <f>'Non-survey input values'!$B$31</f>
        <v>175.56</v>
      </c>
      <c r="U539" s="258">
        <f t="shared" si="112"/>
        <v>0</v>
      </c>
      <c r="V539" s="259">
        <f t="shared" si="113"/>
        <v>0</v>
      </c>
      <c r="W539" s="312">
        <f>'To &amp; from Edu- trip % summary'!G544</f>
        <v>0</v>
      </c>
      <c r="X539" s="314">
        <f>'To &amp; from Edu- trip % summary'!I544</f>
        <v>0</v>
      </c>
      <c r="Y539" s="260">
        <f t="shared" si="114"/>
        <v>0</v>
      </c>
      <c r="Z539" s="259">
        <f t="shared" si="115"/>
        <v>0</v>
      </c>
      <c r="AA539" s="312">
        <f>'To &amp; from Edu- trip % summary'!L544</f>
        <v>0</v>
      </c>
      <c r="AB539" s="314">
        <f>'To &amp; from Edu- trip % summary'!N544</f>
        <v>0</v>
      </c>
      <c r="AC539" s="260">
        <f t="shared" si="116"/>
        <v>0</v>
      </c>
      <c r="AD539" s="259">
        <f t="shared" si="117"/>
        <v>0</v>
      </c>
      <c r="AE539" s="312">
        <f>'To &amp; from Edu- trip % summary'!Q544</f>
        <v>0</v>
      </c>
      <c r="AF539" s="314">
        <f>'To &amp; from Edu- trip % summary'!S544</f>
        <v>0</v>
      </c>
      <c r="AG539" s="260">
        <f t="shared" si="118"/>
        <v>0</v>
      </c>
      <c r="AH539" s="259">
        <f t="shared" si="119"/>
        <v>0</v>
      </c>
      <c r="AI539" s="312">
        <f>'To &amp; from Edu- trip % summary'!V544</f>
        <v>0</v>
      </c>
      <c r="AJ539" s="314">
        <f>'To &amp; from Edu- trip % summary'!X544</f>
        <v>0</v>
      </c>
      <c r="AK539" s="260">
        <f t="shared" si="120"/>
        <v>0</v>
      </c>
      <c r="AL539" s="259">
        <f t="shared" si="121"/>
        <v>0</v>
      </c>
      <c r="AM539" s="312">
        <f>'To &amp; from Edu- trip % summary'!AA544</f>
        <v>0</v>
      </c>
      <c r="AN539" s="314">
        <f>'To &amp; from Edu- trip % summary'!AC544</f>
        <v>0</v>
      </c>
      <c r="AO539" s="260">
        <f t="shared" si="122"/>
        <v>0</v>
      </c>
      <c r="AP539" s="259">
        <f t="shared" si="123"/>
        <v>0</v>
      </c>
      <c r="AQ539" s="312">
        <f>'To &amp; from Edu- trip % summary'!AF544</f>
        <v>0</v>
      </c>
      <c r="AR539" s="314">
        <f>'To &amp; from Edu- trip % summary'!AH544</f>
        <v>0</v>
      </c>
      <c r="AS539" s="260">
        <f t="shared" si="124"/>
        <v>0</v>
      </c>
      <c r="AT539" s="259">
        <f t="shared" si="125"/>
        <v>0</v>
      </c>
      <c r="AU539" s="261"/>
      <c r="AV539" s="248"/>
      <c r="AW539" s="248"/>
      <c r="AX539" s="248"/>
      <c r="AY539" s="248"/>
    </row>
    <row r="540" spans="1:51" x14ac:dyDescent="0.2">
      <c r="A540" s="248"/>
      <c r="B540" s="248"/>
      <c r="C540" s="248"/>
      <c r="D540" s="248"/>
      <c r="E540" s="248"/>
      <c r="F540" s="248"/>
      <c r="G540" s="248"/>
      <c r="H540" s="248"/>
      <c r="I540" s="248"/>
      <c r="J540" s="248"/>
      <c r="K540" s="248"/>
      <c r="L540" s="248"/>
      <c r="M540" s="248"/>
      <c r="N540" s="248"/>
      <c r="O540" s="248"/>
      <c r="P540" s="248"/>
      <c r="Q540" s="296"/>
      <c r="R540" s="256">
        <f>'To &amp; from Edu- trip % summary'!B545</f>
        <v>0</v>
      </c>
      <c r="S540" s="313">
        <f>'To &amp; from Edu- trip % summary'!D545</f>
        <v>0</v>
      </c>
      <c r="T540" s="257">
        <f>'Non-survey input values'!$B$31</f>
        <v>175.56</v>
      </c>
      <c r="U540" s="258">
        <f t="shared" si="112"/>
        <v>0</v>
      </c>
      <c r="V540" s="259">
        <f t="shared" si="113"/>
        <v>0</v>
      </c>
      <c r="W540" s="312">
        <f>'To &amp; from Edu- trip % summary'!G545</f>
        <v>0</v>
      </c>
      <c r="X540" s="314">
        <f>'To &amp; from Edu- trip % summary'!I545</f>
        <v>0</v>
      </c>
      <c r="Y540" s="260">
        <f t="shared" si="114"/>
        <v>0</v>
      </c>
      <c r="Z540" s="259">
        <f t="shared" si="115"/>
        <v>0</v>
      </c>
      <c r="AA540" s="312">
        <f>'To &amp; from Edu- trip % summary'!L545</f>
        <v>0</v>
      </c>
      <c r="AB540" s="314">
        <f>'To &amp; from Edu- trip % summary'!N545</f>
        <v>0</v>
      </c>
      <c r="AC540" s="260">
        <f t="shared" si="116"/>
        <v>0</v>
      </c>
      <c r="AD540" s="259">
        <f t="shared" si="117"/>
        <v>0</v>
      </c>
      <c r="AE540" s="312">
        <f>'To &amp; from Edu- trip % summary'!Q545</f>
        <v>0</v>
      </c>
      <c r="AF540" s="314">
        <f>'To &amp; from Edu- trip % summary'!S545</f>
        <v>0</v>
      </c>
      <c r="AG540" s="260">
        <f t="shared" si="118"/>
        <v>0</v>
      </c>
      <c r="AH540" s="259">
        <f t="shared" si="119"/>
        <v>0</v>
      </c>
      <c r="AI540" s="312">
        <f>'To &amp; from Edu- trip % summary'!V545</f>
        <v>0</v>
      </c>
      <c r="AJ540" s="314">
        <f>'To &amp; from Edu- trip % summary'!X545</f>
        <v>0</v>
      </c>
      <c r="AK540" s="260">
        <f t="shared" si="120"/>
        <v>0</v>
      </c>
      <c r="AL540" s="259">
        <f t="shared" si="121"/>
        <v>0</v>
      </c>
      <c r="AM540" s="312">
        <f>'To &amp; from Edu- trip % summary'!AA545</f>
        <v>0</v>
      </c>
      <c r="AN540" s="314">
        <f>'To &amp; from Edu- trip % summary'!AC545</f>
        <v>0</v>
      </c>
      <c r="AO540" s="260">
        <f t="shared" si="122"/>
        <v>0</v>
      </c>
      <c r="AP540" s="259">
        <f t="shared" si="123"/>
        <v>0</v>
      </c>
      <c r="AQ540" s="312">
        <f>'To &amp; from Edu- trip % summary'!AF545</f>
        <v>0</v>
      </c>
      <c r="AR540" s="314">
        <f>'To &amp; from Edu- trip % summary'!AH545</f>
        <v>0</v>
      </c>
      <c r="AS540" s="260">
        <f t="shared" si="124"/>
        <v>0</v>
      </c>
      <c r="AT540" s="259">
        <f t="shared" si="125"/>
        <v>0</v>
      </c>
      <c r="AU540" s="261"/>
      <c r="AV540" s="248"/>
      <c r="AW540" s="248"/>
      <c r="AX540" s="248"/>
      <c r="AY540" s="248"/>
    </row>
    <row r="541" spans="1:51" x14ac:dyDescent="0.2">
      <c r="A541" s="248"/>
      <c r="B541" s="248"/>
      <c r="C541" s="248"/>
      <c r="D541" s="248"/>
      <c r="E541" s="248"/>
      <c r="F541" s="248"/>
      <c r="G541" s="248"/>
      <c r="H541" s="248"/>
      <c r="I541" s="248"/>
      <c r="J541" s="248"/>
      <c r="K541" s="248"/>
      <c r="L541" s="248"/>
      <c r="M541" s="248"/>
      <c r="N541" s="248"/>
      <c r="O541" s="248"/>
      <c r="P541" s="248"/>
      <c r="Q541" s="296"/>
      <c r="R541" s="256">
        <f>'To &amp; from Edu- trip % summary'!B546</f>
        <v>0</v>
      </c>
      <c r="S541" s="313">
        <f>'To &amp; from Edu- trip % summary'!D546</f>
        <v>0</v>
      </c>
      <c r="T541" s="257">
        <f>'Non-survey input values'!$B$31</f>
        <v>175.56</v>
      </c>
      <c r="U541" s="258">
        <f t="shared" si="112"/>
        <v>0</v>
      </c>
      <c r="V541" s="259">
        <f t="shared" si="113"/>
        <v>0</v>
      </c>
      <c r="W541" s="312">
        <f>'To &amp; from Edu- trip % summary'!G546</f>
        <v>0</v>
      </c>
      <c r="X541" s="314">
        <f>'To &amp; from Edu- trip % summary'!I546</f>
        <v>0</v>
      </c>
      <c r="Y541" s="260">
        <f t="shared" si="114"/>
        <v>0</v>
      </c>
      <c r="Z541" s="259">
        <f t="shared" si="115"/>
        <v>0</v>
      </c>
      <c r="AA541" s="312">
        <f>'To &amp; from Edu- trip % summary'!L546</f>
        <v>0</v>
      </c>
      <c r="AB541" s="314">
        <f>'To &amp; from Edu- trip % summary'!N546</f>
        <v>0</v>
      </c>
      <c r="AC541" s="260">
        <f t="shared" si="116"/>
        <v>0</v>
      </c>
      <c r="AD541" s="259">
        <f t="shared" si="117"/>
        <v>0</v>
      </c>
      <c r="AE541" s="312">
        <f>'To &amp; from Edu- trip % summary'!Q546</f>
        <v>0</v>
      </c>
      <c r="AF541" s="314">
        <f>'To &amp; from Edu- trip % summary'!S546</f>
        <v>0</v>
      </c>
      <c r="AG541" s="260">
        <f t="shared" si="118"/>
        <v>0</v>
      </c>
      <c r="AH541" s="259">
        <f t="shared" si="119"/>
        <v>0</v>
      </c>
      <c r="AI541" s="312">
        <f>'To &amp; from Edu- trip % summary'!V546</f>
        <v>0</v>
      </c>
      <c r="AJ541" s="314">
        <f>'To &amp; from Edu- trip % summary'!X546</f>
        <v>0</v>
      </c>
      <c r="AK541" s="260">
        <f t="shared" si="120"/>
        <v>0</v>
      </c>
      <c r="AL541" s="259">
        <f t="shared" si="121"/>
        <v>0</v>
      </c>
      <c r="AM541" s="312">
        <f>'To &amp; from Edu- trip % summary'!AA546</f>
        <v>0</v>
      </c>
      <c r="AN541" s="314">
        <f>'To &amp; from Edu- trip % summary'!AC546</f>
        <v>0</v>
      </c>
      <c r="AO541" s="260">
        <f t="shared" si="122"/>
        <v>0</v>
      </c>
      <c r="AP541" s="259">
        <f t="shared" si="123"/>
        <v>0</v>
      </c>
      <c r="AQ541" s="312">
        <f>'To &amp; from Edu- trip % summary'!AF546</f>
        <v>0</v>
      </c>
      <c r="AR541" s="314">
        <f>'To &amp; from Edu- trip % summary'!AH546</f>
        <v>0</v>
      </c>
      <c r="AS541" s="260">
        <f t="shared" si="124"/>
        <v>0</v>
      </c>
      <c r="AT541" s="259">
        <f t="shared" si="125"/>
        <v>0</v>
      </c>
      <c r="AU541" s="261"/>
      <c r="AV541" s="248"/>
      <c r="AW541" s="248"/>
      <c r="AX541" s="248"/>
      <c r="AY541" s="248"/>
    </row>
    <row r="542" spans="1:51" x14ac:dyDescent="0.2">
      <c r="A542" s="248"/>
      <c r="B542" s="248"/>
      <c r="C542" s="248"/>
      <c r="D542" s="248"/>
      <c r="E542" s="248"/>
      <c r="F542" s="248"/>
      <c r="G542" s="248"/>
      <c r="H542" s="248"/>
      <c r="I542" s="248"/>
      <c r="J542" s="248"/>
      <c r="K542" s="248"/>
      <c r="L542" s="248"/>
      <c r="M542" s="248"/>
      <c r="N542" s="248"/>
      <c r="O542" s="248"/>
      <c r="P542" s="248"/>
      <c r="Q542" s="296"/>
      <c r="R542" s="256">
        <f>'To &amp; from Edu- trip % summary'!B547</f>
        <v>0</v>
      </c>
      <c r="S542" s="313">
        <f>'To &amp; from Edu- trip % summary'!D547</f>
        <v>0</v>
      </c>
      <c r="T542" s="257">
        <f>'Non-survey input values'!$B$31</f>
        <v>175.56</v>
      </c>
      <c r="U542" s="258">
        <f t="shared" si="112"/>
        <v>0</v>
      </c>
      <c r="V542" s="259">
        <f t="shared" si="113"/>
        <v>0</v>
      </c>
      <c r="W542" s="312">
        <f>'To &amp; from Edu- trip % summary'!G547</f>
        <v>0</v>
      </c>
      <c r="X542" s="314">
        <f>'To &amp; from Edu- trip % summary'!I547</f>
        <v>0</v>
      </c>
      <c r="Y542" s="260">
        <f t="shared" si="114"/>
        <v>0</v>
      </c>
      <c r="Z542" s="259">
        <f t="shared" si="115"/>
        <v>0</v>
      </c>
      <c r="AA542" s="312">
        <f>'To &amp; from Edu- trip % summary'!L547</f>
        <v>0</v>
      </c>
      <c r="AB542" s="314">
        <f>'To &amp; from Edu- trip % summary'!N547</f>
        <v>0</v>
      </c>
      <c r="AC542" s="260">
        <f t="shared" si="116"/>
        <v>0</v>
      </c>
      <c r="AD542" s="259">
        <f t="shared" si="117"/>
        <v>0</v>
      </c>
      <c r="AE542" s="312">
        <f>'To &amp; from Edu- trip % summary'!Q547</f>
        <v>0</v>
      </c>
      <c r="AF542" s="314">
        <f>'To &amp; from Edu- trip % summary'!S547</f>
        <v>0</v>
      </c>
      <c r="AG542" s="260">
        <f t="shared" si="118"/>
        <v>0</v>
      </c>
      <c r="AH542" s="259">
        <f t="shared" si="119"/>
        <v>0</v>
      </c>
      <c r="AI542" s="312">
        <f>'To &amp; from Edu- trip % summary'!V547</f>
        <v>0</v>
      </c>
      <c r="AJ542" s="314">
        <f>'To &amp; from Edu- trip % summary'!X547</f>
        <v>0</v>
      </c>
      <c r="AK542" s="260">
        <f t="shared" si="120"/>
        <v>0</v>
      </c>
      <c r="AL542" s="259">
        <f t="shared" si="121"/>
        <v>0</v>
      </c>
      <c r="AM542" s="312">
        <f>'To &amp; from Edu- trip % summary'!AA547</f>
        <v>0</v>
      </c>
      <c r="AN542" s="314">
        <f>'To &amp; from Edu- trip % summary'!AC547</f>
        <v>0</v>
      </c>
      <c r="AO542" s="260">
        <f t="shared" si="122"/>
        <v>0</v>
      </c>
      <c r="AP542" s="259">
        <f t="shared" si="123"/>
        <v>0</v>
      </c>
      <c r="AQ542" s="312">
        <f>'To &amp; from Edu- trip % summary'!AF547</f>
        <v>0</v>
      </c>
      <c r="AR542" s="314">
        <f>'To &amp; from Edu- trip % summary'!AH547</f>
        <v>0</v>
      </c>
      <c r="AS542" s="260">
        <f t="shared" si="124"/>
        <v>0</v>
      </c>
      <c r="AT542" s="259">
        <f t="shared" si="125"/>
        <v>0</v>
      </c>
      <c r="AU542" s="261"/>
      <c r="AV542" s="248"/>
      <c r="AW542" s="248"/>
      <c r="AX542" s="248"/>
      <c r="AY542" s="248"/>
    </row>
    <row r="543" spans="1:51" x14ac:dyDescent="0.2">
      <c r="A543" s="248"/>
      <c r="B543" s="248"/>
      <c r="C543" s="248"/>
      <c r="D543" s="248"/>
      <c r="E543" s="248"/>
      <c r="F543" s="248"/>
      <c r="G543" s="248"/>
      <c r="H543" s="248"/>
      <c r="I543" s="248"/>
      <c r="J543" s="248"/>
      <c r="K543" s="248"/>
      <c r="L543" s="248"/>
      <c r="M543" s="248"/>
      <c r="N543" s="248"/>
      <c r="O543" s="248"/>
      <c r="P543" s="248"/>
      <c r="Q543" s="296"/>
      <c r="R543" s="256">
        <f>'To &amp; from Edu- trip % summary'!B548</f>
        <v>0</v>
      </c>
      <c r="S543" s="313">
        <f>'To &amp; from Edu- trip % summary'!D548</f>
        <v>0</v>
      </c>
      <c r="T543" s="257">
        <f>'Non-survey input values'!$B$31</f>
        <v>175.56</v>
      </c>
      <c r="U543" s="258">
        <f t="shared" si="112"/>
        <v>0</v>
      </c>
      <c r="V543" s="259">
        <f t="shared" si="113"/>
        <v>0</v>
      </c>
      <c r="W543" s="312">
        <f>'To &amp; from Edu- trip % summary'!G548</f>
        <v>0</v>
      </c>
      <c r="X543" s="314">
        <f>'To &amp; from Edu- trip % summary'!I548</f>
        <v>0</v>
      </c>
      <c r="Y543" s="260">
        <f t="shared" si="114"/>
        <v>0</v>
      </c>
      <c r="Z543" s="259">
        <f t="shared" si="115"/>
        <v>0</v>
      </c>
      <c r="AA543" s="312">
        <f>'To &amp; from Edu- trip % summary'!L548</f>
        <v>0</v>
      </c>
      <c r="AB543" s="314">
        <f>'To &amp; from Edu- trip % summary'!N548</f>
        <v>0</v>
      </c>
      <c r="AC543" s="260">
        <f t="shared" si="116"/>
        <v>0</v>
      </c>
      <c r="AD543" s="259">
        <f t="shared" si="117"/>
        <v>0</v>
      </c>
      <c r="AE543" s="312">
        <f>'To &amp; from Edu- trip % summary'!Q548</f>
        <v>0</v>
      </c>
      <c r="AF543" s="314">
        <f>'To &amp; from Edu- trip % summary'!S548</f>
        <v>0</v>
      </c>
      <c r="AG543" s="260">
        <f t="shared" si="118"/>
        <v>0</v>
      </c>
      <c r="AH543" s="259">
        <f t="shared" si="119"/>
        <v>0</v>
      </c>
      <c r="AI543" s="312">
        <f>'To &amp; from Edu- trip % summary'!V548</f>
        <v>0</v>
      </c>
      <c r="AJ543" s="314">
        <f>'To &amp; from Edu- trip % summary'!X548</f>
        <v>0</v>
      </c>
      <c r="AK543" s="260">
        <f t="shared" si="120"/>
        <v>0</v>
      </c>
      <c r="AL543" s="259">
        <f t="shared" si="121"/>
        <v>0</v>
      </c>
      <c r="AM543" s="312">
        <f>'To &amp; from Edu- trip % summary'!AA548</f>
        <v>0</v>
      </c>
      <c r="AN543" s="314">
        <f>'To &amp; from Edu- trip % summary'!AC548</f>
        <v>0</v>
      </c>
      <c r="AO543" s="260">
        <f t="shared" si="122"/>
        <v>0</v>
      </c>
      <c r="AP543" s="259">
        <f t="shared" si="123"/>
        <v>0</v>
      </c>
      <c r="AQ543" s="312">
        <f>'To &amp; from Edu- trip % summary'!AF548</f>
        <v>0</v>
      </c>
      <c r="AR543" s="314">
        <f>'To &amp; from Edu- trip % summary'!AH548</f>
        <v>0</v>
      </c>
      <c r="AS543" s="260">
        <f t="shared" si="124"/>
        <v>0</v>
      </c>
      <c r="AT543" s="259">
        <f t="shared" si="125"/>
        <v>0</v>
      </c>
      <c r="AU543" s="261"/>
      <c r="AV543" s="248"/>
      <c r="AW543" s="248"/>
      <c r="AX543" s="248"/>
      <c r="AY543" s="248"/>
    </row>
    <row r="544" spans="1:51" x14ac:dyDescent="0.2">
      <c r="A544" s="248"/>
      <c r="B544" s="248"/>
      <c r="C544" s="248"/>
      <c r="D544" s="248"/>
      <c r="E544" s="248"/>
      <c r="F544" s="248"/>
      <c r="G544" s="248"/>
      <c r="H544" s="248"/>
      <c r="I544" s="248"/>
      <c r="J544" s="248"/>
      <c r="K544" s="248"/>
      <c r="L544" s="248"/>
      <c r="M544" s="248"/>
      <c r="N544" s="248"/>
      <c r="O544" s="248"/>
      <c r="P544" s="248"/>
      <c r="Q544" s="296"/>
      <c r="R544" s="256">
        <f>'To &amp; from Edu- trip % summary'!B549</f>
        <v>0</v>
      </c>
      <c r="S544" s="313">
        <f>'To &amp; from Edu- trip % summary'!D549</f>
        <v>0</v>
      </c>
      <c r="T544" s="257">
        <f>'Non-survey input values'!$B$31</f>
        <v>175.56</v>
      </c>
      <c r="U544" s="258">
        <f t="shared" si="112"/>
        <v>0</v>
      </c>
      <c r="V544" s="259">
        <f t="shared" si="113"/>
        <v>0</v>
      </c>
      <c r="W544" s="312">
        <f>'To &amp; from Edu- trip % summary'!G549</f>
        <v>0</v>
      </c>
      <c r="X544" s="314">
        <f>'To &amp; from Edu- trip % summary'!I549</f>
        <v>0</v>
      </c>
      <c r="Y544" s="260">
        <f t="shared" si="114"/>
        <v>0</v>
      </c>
      <c r="Z544" s="259">
        <f t="shared" si="115"/>
        <v>0</v>
      </c>
      <c r="AA544" s="312">
        <f>'To &amp; from Edu- trip % summary'!L549</f>
        <v>0</v>
      </c>
      <c r="AB544" s="314">
        <f>'To &amp; from Edu- trip % summary'!N549</f>
        <v>0</v>
      </c>
      <c r="AC544" s="260">
        <f t="shared" si="116"/>
        <v>0</v>
      </c>
      <c r="AD544" s="259">
        <f t="shared" si="117"/>
        <v>0</v>
      </c>
      <c r="AE544" s="312">
        <f>'To &amp; from Edu- trip % summary'!Q549</f>
        <v>0</v>
      </c>
      <c r="AF544" s="314">
        <f>'To &amp; from Edu- trip % summary'!S549</f>
        <v>0</v>
      </c>
      <c r="AG544" s="260">
        <f t="shared" si="118"/>
        <v>0</v>
      </c>
      <c r="AH544" s="259">
        <f t="shared" si="119"/>
        <v>0</v>
      </c>
      <c r="AI544" s="312">
        <f>'To &amp; from Edu- trip % summary'!V549</f>
        <v>0</v>
      </c>
      <c r="AJ544" s="314">
        <f>'To &amp; from Edu- trip % summary'!X549</f>
        <v>0</v>
      </c>
      <c r="AK544" s="260">
        <f t="shared" si="120"/>
        <v>0</v>
      </c>
      <c r="AL544" s="259">
        <f t="shared" si="121"/>
        <v>0</v>
      </c>
      <c r="AM544" s="312">
        <f>'To &amp; from Edu- trip % summary'!AA549</f>
        <v>0</v>
      </c>
      <c r="AN544" s="314">
        <f>'To &amp; from Edu- trip % summary'!AC549</f>
        <v>0</v>
      </c>
      <c r="AO544" s="260">
        <f t="shared" si="122"/>
        <v>0</v>
      </c>
      <c r="AP544" s="259">
        <f t="shared" si="123"/>
        <v>0</v>
      </c>
      <c r="AQ544" s="312">
        <f>'To &amp; from Edu- trip % summary'!AF549</f>
        <v>0</v>
      </c>
      <c r="AR544" s="314">
        <f>'To &amp; from Edu- trip % summary'!AH549</f>
        <v>0</v>
      </c>
      <c r="AS544" s="260">
        <f t="shared" si="124"/>
        <v>0</v>
      </c>
      <c r="AT544" s="259">
        <f t="shared" si="125"/>
        <v>0</v>
      </c>
      <c r="AU544" s="261"/>
      <c r="AV544" s="248"/>
      <c r="AW544" s="248"/>
      <c r="AX544" s="248"/>
      <c r="AY544" s="248"/>
    </row>
    <row r="545" spans="1:51" x14ac:dyDescent="0.2">
      <c r="A545" s="248"/>
      <c r="B545" s="248"/>
      <c r="C545" s="248"/>
      <c r="D545" s="248"/>
      <c r="E545" s="248"/>
      <c r="F545" s="248"/>
      <c r="G545" s="248"/>
      <c r="H545" s="248"/>
      <c r="I545" s="248"/>
      <c r="J545" s="248"/>
      <c r="K545" s="248"/>
      <c r="L545" s="248"/>
      <c r="M545" s="248"/>
      <c r="N545" s="248"/>
      <c r="O545" s="248"/>
      <c r="P545" s="248"/>
      <c r="Q545" s="296"/>
      <c r="R545" s="256">
        <f>'To &amp; from Edu- trip % summary'!B550</f>
        <v>0</v>
      </c>
      <c r="S545" s="313">
        <f>'To &amp; from Edu- trip % summary'!D550</f>
        <v>0</v>
      </c>
      <c r="T545" s="257">
        <f>'Non-survey input values'!$B$31</f>
        <v>175.56</v>
      </c>
      <c r="U545" s="258">
        <f t="shared" si="112"/>
        <v>0</v>
      </c>
      <c r="V545" s="259">
        <f t="shared" si="113"/>
        <v>0</v>
      </c>
      <c r="W545" s="312">
        <f>'To &amp; from Edu- trip % summary'!G550</f>
        <v>0</v>
      </c>
      <c r="X545" s="314">
        <f>'To &amp; from Edu- trip % summary'!I550</f>
        <v>0</v>
      </c>
      <c r="Y545" s="260">
        <f t="shared" si="114"/>
        <v>0</v>
      </c>
      <c r="Z545" s="259">
        <f t="shared" si="115"/>
        <v>0</v>
      </c>
      <c r="AA545" s="312">
        <f>'To &amp; from Edu- trip % summary'!L550</f>
        <v>0</v>
      </c>
      <c r="AB545" s="314">
        <f>'To &amp; from Edu- trip % summary'!N550</f>
        <v>0</v>
      </c>
      <c r="AC545" s="260">
        <f t="shared" si="116"/>
        <v>0</v>
      </c>
      <c r="AD545" s="259">
        <f t="shared" si="117"/>
        <v>0</v>
      </c>
      <c r="AE545" s="312">
        <f>'To &amp; from Edu- trip % summary'!Q550</f>
        <v>0</v>
      </c>
      <c r="AF545" s="314">
        <f>'To &amp; from Edu- trip % summary'!S550</f>
        <v>0</v>
      </c>
      <c r="AG545" s="260">
        <f t="shared" si="118"/>
        <v>0</v>
      </c>
      <c r="AH545" s="259">
        <f t="shared" si="119"/>
        <v>0</v>
      </c>
      <c r="AI545" s="312">
        <f>'To &amp; from Edu- trip % summary'!V550</f>
        <v>0</v>
      </c>
      <c r="AJ545" s="314">
        <f>'To &amp; from Edu- trip % summary'!X550</f>
        <v>0</v>
      </c>
      <c r="AK545" s="260">
        <f t="shared" si="120"/>
        <v>0</v>
      </c>
      <c r="AL545" s="259">
        <f t="shared" si="121"/>
        <v>0</v>
      </c>
      <c r="AM545" s="312">
        <f>'To &amp; from Edu- trip % summary'!AA550</f>
        <v>0</v>
      </c>
      <c r="AN545" s="314">
        <f>'To &amp; from Edu- trip % summary'!AC550</f>
        <v>0</v>
      </c>
      <c r="AO545" s="260">
        <f t="shared" si="122"/>
        <v>0</v>
      </c>
      <c r="AP545" s="259">
        <f t="shared" si="123"/>
        <v>0</v>
      </c>
      <c r="AQ545" s="312">
        <f>'To &amp; from Edu- trip % summary'!AF550</f>
        <v>0</v>
      </c>
      <c r="AR545" s="314">
        <f>'To &amp; from Edu- trip % summary'!AH550</f>
        <v>0</v>
      </c>
      <c r="AS545" s="260">
        <f t="shared" si="124"/>
        <v>0</v>
      </c>
      <c r="AT545" s="259">
        <f t="shared" si="125"/>
        <v>0</v>
      </c>
      <c r="AU545" s="261"/>
      <c r="AV545" s="248"/>
      <c r="AW545" s="248"/>
      <c r="AX545" s="248"/>
      <c r="AY545" s="248"/>
    </row>
    <row r="546" spans="1:51" x14ac:dyDescent="0.2">
      <c r="A546" s="248"/>
      <c r="B546" s="248"/>
      <c r="C546" s="248"/>
      <c r="D546" s="248"/>
      <c r="E546" s="248"/>
      <c r="F546" s="248"/>
      <c r="G546" s="248"/>
      <c r="H546" s="248"/>
      <c r="I546" s="248"/>
      <c r="J546" s="248"/>
      <c r="K546" s="248"/>
      <c r="L546" s="248"/>
      <c r="M546" s="248"/>
      <c r="N546" s="248"/>
      <c r="O546" s="248"/>
      <c r="P546" s="248"/>
      <c r="Q546" s="296"/>
      <c r="R546" s="256">
        <f>'To &amp; from Edu- trip % summary'!B551</f>
        <v>0</v>
      </c>
      <c r="S546" s="313">
        <f>'To &amp; from Edu- trip % summary'!D551</f>
        <v>0</v>
      </c>
      <c r="T546" s="257">
        <f>'Non-survey input values'!$B$31</f>
        <v>175.56</v>
      </c>
      <c r="U546" s="258">
        <f t="shared" si="112"/>
        <v>0</v>
      </c>
      <c r="V546" s="259">
        <f t="shared" si="113"/>
        <v>0</v>
      </c>
      <c r="W546" s="312">
        <f>'To &amp; from Edu- trip % summary'!G551</f>
        <v>0</v>
      </c>
      <c r="X546" s="314">
        <f>'To &amp; from Edu- trip % summary'!I551</f>
        <v>0</v>
      </c>
      <c r="Y546" s="260">
        <f t="shared" si="114"/>
        <v>0</v>
      </c>
      <c r="Z546" s="259">
        <f t="shared" si="115"/>
        <v>0</v>
      </c>
      <c r="AA546" s="312">
        <f>'To &amp; from Edu- trip % summary'!L551</f>
        <v>0</v>
      </c>
      <c r="AB546" s="314">
        <f>'To &amp; from Edu- trip % summary'!N551</f>
        <v>0</v>
      </c>
      <c r="AC546" s="260">
        <f t="shared" si="116"/>
        <v>0</v>
      </c>
      <c r="AD546" s="259">
        <f t="shared" si="117"/>
        <v>0</v>
      </c>
      <c r="AE546" s="312">
        <f>'To &amp; from Edu- trip % summary'!Q551</f>
        <v>0</v>
      </c>
      <c r="AF546" s="314">
        <f>'To &amp; from Edu- trip % summary'!S551</f>
        <v>0</v>
      </c>
      <c r="AG546" s="260">
        <f t="shared" si="118"/>
        <v>0</v>
      </c>
      <c r="AH546" s="259">
        <f t="shared" si="119"/>
        <v>0</v>
      </c>
      <c r="AI546" s="312">
        <f>'To &amp; from Edu- trip % summary'!V551</f>
        <v>0</v>
      </c>
      <c r="AJ546" s="314">
        <f>'To &amp; from Edu- trip % summary'!X551</f>
        <v>0</v>
      </c>
      <c r="AK546" s="260">
        <f t="shared" si="120"/>
        <v>0</v>
      </c>
      <c r="AL546" s="259">
        <f t="shared" si="121"/>
        <v>0</v>
      </c>
      <c r="AM546" s="312">
        <f>'To &amp; from Edu- trip % summary'!AA551</f>
        <v>0</v>
      </c>
      <c r="AN546" s="314">
        <f>'To &amp; from Edu- trip % summary'!AC551</f>
        <v>0</v>
      </c>
      <c r="AO546" s="260">
        <f t="shared" si="122"/>
        <v>0</v>
      </c>
      <c r="AP546" s="259">
        <f t="shared" si="123"/>
        <v>0</v>
      </c>
      <c r="AQ546" s="312">
        <f>'To &amp; from Edu- trip % summary'!AF551</f>
        <v>0</v>
      </c>
      <c r="AR546" s="314">
        <f>'To &amp; from Edu- trip % summary'!AH551</f>
        <v>0</v>
      </c>
      <c r="AS546" s="260">
        <f t="shared" si="124"/>
        <v>0</v>
      </c>
      <c r="AT546" s="259">
        <f t="shared" si="125"/>
        <v>0</v>
      </c>
      <c r="AU546" s="261"/>
      <c r="AV546" s="248"/>
      <c r="AW546" s="248"/>
      <c r="AX546" s="248"/>
      <c r="AY546" s="248"/>
    </row>
    <row r="547" spans="1:51" x14ac:dyDescent="0.2">
      <c r="A547" s="248"/>
      <c r="B547" s="248"/>
      <c r="C547" s="248"/>
      <c r="D547" s="248"/>
      <c r="E547" s="248"/>
      <c r="F547" s="248"/>
      <c r="G547" s="248"/>
      <c r="H547" s="248"/>
      <c r="I547" s="248"/>
      <c r="J547" s="248"/>
      <c r="K547" s="248"/>
      <c r="L547" s="248"/>
      <c r="M547" s="248"/>
      <c r="N547" s="248"/>
      <c r="O547" s="248"/>
      <c r="P547" s="248"/>
      <c r="Q547" s="296"/>
      <c r="R547" s="256">
        <f>'To &amp; from Edu- trip % summary'!B552</f>
        <v>0</v>
      </c>
      <c r="S547" s="313">
        <f>'To &amp; from Edu- trip % summary'!D552</f>
        <v>0</v>
      </c>
      <c r="T547" s="257">
        <f>'Non-survey input values'!$B$31</f>
        <v>175.56</v>
      </c>
      <c r="U547" s="258">
        <f t="shared" si="112"/>
        <v>0</v>
      </c>
      <c r="V547" s="259">
        <f t="shared" si="113"/>
        <v>0</v>
      </c>
      <c r="W547" s="312">
        <f>'To &amp; from Edu- trip % summary'!G552</f>
        <v>0</v>
      </c>
      <c r="X547" s="314">
        <f>'To &amp; from Edu- trip % summary'!I552</f>
        <v>0</v>
      </c>
      <c r="Y547" s="260">
        <f t="shared" si="114"/>
        <v>0</v>
      </c>
      <c r="Z547" s="259">
        <f t="shared" si="115"/>
        <v>0</v>
      </c>
      <c r="AA547" s="312">
        <f>'To &amp; from Edu- trip % summary'!L552</f>
        <v>0</v>
      </c>
      <c r="AB547" s="314">
        <f>'To &amp; from Edu- trip % summary'!N552</f>
        <v>0</v>
      </c>
      <c r="AC547" s="260">
        <f t="shared" si="116"/>
        <v>0</v>
      </c>
      <c r="AD547" s="259">
        <f t="shared" si="117"/>
        <v>0</v>
      </c>
      <c r="AE547" s="312">
        <f>'To &amp; from Edu- trip % summary'!Q552</f>
        <v>0</v>
      </c>
      <c r="AF547" s="314">
        <f>'To &amp; from Edu- trip % summary'!S552</f>
        <v>0</v>
      </c>
      <c r="AG547" s="260">
        <f t="shared" si="118"/>
        <v>0</v>
      </c>
      <c r="AH547" s="259">
        <f t="shared" si="119"/>
        <v>0</v>
      </c>
      <c r="AI547" s="312">
        <f>'To &amp; from Edu- trip % summary'!V552</f>
        <v>0</v>
      </c>
      <c r="AJ547" s="314">
        <f>'To &amp; from Edu- trip % summary'!X552</f>
        <v>0</v>
      </c>
      <c r="AK547" s="260">
        <f t="shared" si="120"/>
        <v>0</v>
      </c>
      <c r="AL547" s="259">
        <f t="shared" si="121"/>
        <v>0</v>
      </c>
      <c r="AM547" s="312">
        <f>'To &amp; from Edu- trip % summary'!AA552</f>
        <v>0</v>
      </c>
      <c r="AN547" s="314">
        <f>'To &amp; from Edu- trip % summary'!AC552</f>
        <v>0</v>
      </c>
      <c r="AO547" s="260">
        <f t="shared" si="122"/>
        <v>0</v>
      </c>
      <c r="AP547" s="259">
        <f t="shared" si="123"/>
        <v>0</v>
      </c>
      <c r="AQ547" s="312">
        <f>'To &amp; from Edu- trip % summary'!AF552</f>
        <v>0</v>
      </c>
      <c r="AR547" s="314">
        <f>'To &amp; from Edu- trip % summary'!AH552</f>
        <v>0</v>
      </c>
      <c r="AS547" s="260">
        <f t="shared" si="124"/>
        <v>0</v>
      </c>
      <c r="AT547" s="259">
        <f t="shared" si="125"/>
        <v>0</v>
      </c>
      <c r="AU547" s="261"/>
      <c r="AV547" s="248"/>
      <c r="AW547" s="248"/>
      <c r="AX547" s="248"/>
      <c r="AY547" s="248"/>
    </row>
    <row r="548" spans="1:51" x14ac:dyDescent="0.2">
      <c r="A548" s="248"/>
      <c r="B548" s="248"/>
      <c r="C548" s="248"/>
      <c r="D548" s="248"/>
      <c r="E548" s="248"/>
      <c r="F548" s="248"/>
      <c r="G548" s="248"/>
      <c r="H548" s="248"/>
      <c r="I548" s="248"/>
      <c r="J548" s="248"/>
      <c r="K548" s="248"/>
      <c r="L548" s="248"/>
      <c r="M548" s="248"/>
      <c r="N548" s="248"/>
      <c r="O548" s="248"/>
      <c r="P548" s="248"/>
      <c r="Q548" s="296"/>
      <c r="R548" s="256">
        <f>'To &amp; from Edu- trip % summary'!B553</f>
        <v>0</v>
      </c>
      <c r="S548" s="313">
        <f>'To &amp; from Edu- trip % summary'!D553</f>
        <v>0</v>
      </c>
      <c r="T548" s="257">
        <f>'Non-survey input values'!$B$31</f>
        <v>175.56</v>
      </c>
      <c r="U548" s="258">
        <f t="shared" si="112"/>
        <v>0</v>
      </c>
      <c r="V548" s="259">
        <f t="shared" si="113"/>
        <v>0</v>
      </c>
      <c r="W548" s="312">
        <f>'To &amp; from Edu- trip % summary'!G553</f>
        <v>0</v>
      </c>
      <c r="X548" s="314">
        <f>'To &amp; from Edu- trip % summary'!I553</f>
        <v>0</v>
      </c>
      <c r="Y548" s="260">
        <f t="shared" si="114"/>
        <v>0</v>
      </c>
      <c r="Z548" s="259">
        <f t="shared" si="115"/>
        <v>0</v>
      </c>
      <c r="AA548" s="312">
        <f>'To &amp; from Edu- trip % summary'!L553</f>
        <v>0</v>
      </c>
      <c r="AB548" s="314">
        <f>'To &amp; from Edu- trip % summary'!N553</f>
        <v>0</v>
      </c>
      <c r="AC548" s="260">
        <f t="shared" si="116"/>
        <v>0</v>
      </c>
      <c r="AD548" s="259">
        <f t="shared" si="117"/>
        <v>0</v>
      </c>
      <c r="AE548" s="312">
        <f>'To &amp; from Edu- trip % summary'!Q553</f>
        <v>0</v>
      </c>
      <c r="AF548" s="314">
        <f>'To &amp; from Edu- trip % summary'!S553</f>
        <v>0</v>
      </c>
      <c r="AG548" s="260">
        <f t="shared" si="118"/>
        <v>0</v>
      </c>
      <c r="AH548" s="259">
        <f t="shared" si="119"/>
        <v>0</v>
      </c>
      <c r="AI548" s="312">
        <f>'To &amp; from Edu- trip % summary'!V553</f>
        <v>0</v>
      </c>
      <c r="AJ548" s="314">
        <f>'To &amp; from Edu- trip % summary'!X553</f>
        <v>0</v>
      </c>
      <c r="AK548" s="260">
        <f t="shared" si="120"/>
        <v>0</v>
      </c>
      <c r="AL548" s="259">
        <f t="shared" si="121"/>
        <v>0</v>
      </c>
      <c r="AM548" s="312">
        <f>'To &amp; from Edu- trip % summary'!AA553</f>
        <v>0</v>
      </c>
      <c r="AN548" s="314">
        <f>'To &amp; from Edu- trip % summary'!AC553</f>
        <v>0</v>
      </c>
      <c r="AO548" s="260">
        <f t="shared" si="122"/>
        <v>0</v>
      </c>
      <c r="AP548" s="259">
        <f t="shared" si="123"/>
        <v>0</v>
      </c>
      <c r="AQ548" s="312">
        <f>'To &amp; from Edu- trip % summary'!AF553</f>
        <v>0</v>
      </c>
      <c r="AR548" s="314">
        <f>'To &amp; from Edu- trip % summary'!AH553</f>
        <v>0</v>
      </c>
      <c r="AS548" s="260">
        <f t="shared" si="124"/>
        <v>0</v>
      </c>
      <c r="AT548" s="259">
        <f t="shared" si="125"/>
        <v>0</v>
      </c>
      <c r="AU548" s="261"/>
      <c r="AV548" s="248"/>
      <c r="AW548" s="248"/>
      <c r="AX548" s="248"/>
      <c r="AY548" s="248"/>
    </row>
    <row r="549" spans="1:51" x14ac:dyDescent="0.2">
      <c r="A549" s="248"/>
      <c r="B549" s="248"/>
      <c r="C549" s="248"/>
      <c r="D549" s="248"/>
      <c r="E549" s="248"/>
      <c r="F549" s="248"/>
      <c r="G549" s="248"/>
      <c r="H549" s="248"/>
      <c r="I549" s="248"/>
      <c r="J549" s="248"/>
      <c r="K549" s="248"/>
      <c r="L549" s="248"/>
      <c r="M549" s="248"/>
      <c r="N549" s="248"/>
      <c r="O549" s="248"/>
      <c r="P549" s="248"/>
      <c r="Q549" s="296"/>
      <c r="R549" s="256">
        <f>'To &amp; from Edu- trip % summary'!B554</f>
        <v>0</v>
      </c>
      <c r="S549" s="313">
        <f>'To &amp; from Edu- trip % summary'!D554</f>
        <v>0</v>
      </c>
      <c r="T549" s="257">
        <f>'Non-survey input values'!$B$31</f>
        <v>175.56</v>
      </c>
      <c r="U549" s="258">
        <f t="shared" si="112"/>
        <v>0</v>
      </c>
      <c r="V549" s="259">
        <f t="shared" si="113"/>
        <v>0</v>
      </c>
      <c r="W549" s="312">
        <f>'To &amp; from Edu- trip % summary'!G554</f>
        <v>0</v>
      </c>
      <c r="X549" s="314">
        <f>'To &amp; from Edu- trip % summary'!I554</f>
        <v>0</v>
      </c>
      <c r="Y549" s="260">
        <f t="shared" si="114"/>
        <v>0</v>
      </c>
      <c r="Z549" s="259">
        <f t="shared" si="115"/>
        <v>0</v>
      </c>
      <c r="AA549" s="312">
        <f>'To &amp; from Edu- trip % summary'!L554</f>
        <v>0</v>
      </c>
      <c r="AB549" s="314">
        <f>'To &amp; from Edu- trip % summary'!N554</f>
        <v>0</v>
      </c>
      <c r="AC549" s="260">
        <f t="shared" si="116"/>
        <v>0</v>
      </c>
      <c r="AD549" s="259">
        <f t="shared" si="117"/>
        <v>0</v>
      </c>
      <c r="AE549" s="312">
        <f>'To &amp; from Edu- trip % summary'!Q554</f>
        <v>0</v>
      </c>
      <c r="AF549" s="314">
        <f>'To &amp; from Edu- trip % summary'!S554</f>
        <v>0</v>
      </c>
      <c r="AG549" s="260">
        <f t="shared" si="118"/>
        <v>0</v>
      </c>
      <c r="AH549" s="259">
        <f t="shared" si="119"/>
        <v>0</v>
      </c>
      <c r="AI549" s="312">
        <f>'To &amp; from Edu- trip % summary'!V554</f>
        <v>0</v>
      </c>
      <c r="AJ549" s="314">
        <f>'To &amp; from Edu- trip % summary'!X554</f>
        <v>0</v>
      </c>
      <c r="AK549" s="260">
        <f t="shared" si="120"/>
        <v>0</v>
      </c>
      <c r="AL549" s="259">
        <f t="shared" si="121"/>
        <v>0</v>
      </c>
      <c r="AM549" s="312">
        <f>'To &amp; from Edu- trip % summary'!AA554</f>
        <v>0</v>
      </c>
      <c r="AN549" s="314">
        <f>'To &amp; from Edu- trip % summary'!AC554</f>
        <v>0</v>
      </c>
      <c r="AO549" s="260">
        <f t="shared" si="122"/>
        <v>0</v>
      </c>
      <c r="AP549" s="259">
        <f t="shared" si="123"/>
        <v>0</v>
      </c>
      <c r="AQ549" s="312">
        <f>'To &amp; from Edu- trip % summary'!AF554</f>
        <v>0</v>
      </c>
      <c r="AR549" s="314">
        <f>'To &amp; from Edu- trip % summary'!AH554</f>
        <v>0</v>
      </c>
      <c r="AS549" s="260">
        <f t="shared" si="124"/>
        <v>0</v>
      </c>
      <c r="AT549" s="259">
        <f t="shared" si="125"/>
        <v>0</v>
      </c>
      <c r="AU549" s="261"/>
      <c r="AV549" s="248"/>
      <c r="AW549" s="248"/>
      <c r="AX549" s="248"/>
      <c r="AY549" s="248"/>
    </row>
    <row r="550" spans="1:51" x14ac:dyDescent="0.2">
      <c r="A550" s="248"/>
      <c r="B550" s="248"/>
      <c r="C550" s="248"/>
      <c r="D550" s="248"/>
      <c r="E550" s="248"/>
      <c r="F550" s="248"/>
      <c r="G550" s="248"/>
      <c r="H550" s="248"/>
      <c r="I550" s="248"/>
      <c r="J550" s="248"/>
      <c r="K550" s="248"/>
      <c r="L550" s="248"/>
      <c r="M550" s="248"/>
      <c r="N550" s="248"/>
      <c r="O550" s="248"/>
      <c r="P550" s="248"/>
      <c r="Q550" s="296"/>
      <c r="R550" s="256">
        <f>'To &amp; from Edu- trip % summary'!B555</f>
        <v>0</v>
      </c>
      <c r="S550" s="313">
        <f>'To &amp; from Edu- trip % summary'!D555</f>
        <v>0</v>
      </c>
      <c r="T550" s="257">
        <f>'Non-survey input values'!$B$31</f>
        <v>175.56</v>
      </c>
      <c r="U550" s="258">
        <f t="shared" si="112"/>
        <v>0</v>
      </c>
      <c r="V550" s="259">
        <f t="shared" si="113"/>
        <v>0</v>
      </c>
      <c r="W550" s="312">
        <f>'To &amp; from Edu- trip % summary'!G555</f>
        <v>0</v>
      </c>
      <c r="X550" s="314">
        <f>'To &amp; from Edu- trip % summary'!I555</f>
        <v>0</v>
      </c>
      <c r="Y550" s="260">
        <f t="shared" si="114"/>
        <v>0</v>
      </c>
      <c r="Z550" s="259">
        <f t="shared" si="115"/>
        <v>0</v>
      </c>
      <c r="AA550" s="312">
        <f>'To &amp; from Edu- trip % summary'!L555</f>
        <v>0</v>
      </c>
      <c r="AB550" s="314">
        <f>'To &amp; from Edu- trip % summary'!N555</f>
        <v>0</v>
      </c>
      <c r="AC550" s="260">
        <f t="shared" si="116"/>
        <v>0</v>
      </c>
      <c r="AD550" s="259">
        <f t="shared" si="117"/>
        <v>0</v>
      </c>
      <c r="AE550" s="312">
        <f>'To &amp; from Edu- trip % summary'!Q555</f>
        <v>0</v>
      </c>
      <c r="AF550" s="314">
        <f>'To &amp; from Edu- trip % summary'!S555</f>
        <v>0</v>
      </c>
      <c r="AG550" s="260">
        <f t="shared" si="118"/>
        <v>0</v>
      </c>
      <c r="AH550" s="259">
        <f t="shared" si="119"/>
        <v>0</v>
      </c>
      <c r="AI550" s="312">
        <f>'To &amp; from Edu- trip % summary'!V555</f>
        <v>0</v>
      </c>
      <c r="AJ550" s="314">
        <f>'To &amp; from Edu- trip % summary'!X555</f>
        <v>0</v>
      </c>
      <c r="AK550" s="260">
        <f t="shared" si="120"/>
        <v>0</v>
      </c>
      <c r="AL550" s="259">
        <f t="shared" si="121"/>
        <v>0</v>
      </c>
      <c r="AM550" s="312">
        <f>'To &amp; from Edu- trip % summary'!AA555</f>
        <v>0</v>
      </c>
      <c r="AN550" s="314">
        <f>'To &amp; from Edu- trip % summary'!AC555</f>
        <v>0</v>
      </c>
      <c r="AO550" s="260">
        <f t="shared" si="122"/>
        <v>0</v>
      </c>
      <c r="AP550" s="259">
        <f t="shared" si="123"/>
        <v>0</v>
      </c>
      <c r="AQ550" s="312">
        <f>'To &amp; from Edu- trip % summary'!AF555</f>
        <v>0</v>
      </c>
      <c r="AR550" s="314">
        <f>'To &amp; from Edu- trip % summary'!AH555</f>
        <v>0</v>
      </c>
      <c r="AS550" s="260">
        <f t="shared" si="124"/>
        <v>0</v>
      </c>
      <c r="AT550" s="259">
        <f t="shared" si="125"/>
        <v>0</v>
      </c>
      <c r="AU550" s="261"/>
      <c r="AV550" s="248"/>
      <c r="AW550" s="248"/>
      <c r="AX550" s="248"/>
      <c r="AY550" s="248"/>
    </row>
    <row r="551" spans="1:51" x14ac:dyDescent="0.2">
      <c r="A551" s="248"/>
      <c r="B551" s="248"/>
      <c r="C551" s="248"/>
      <c r="D551" s="248"/>
      <c r="E551" s="248"/>
      <c r="F551" s="248"/>
      <c r="G551" s="248"/>
      <c r="H551" s="248"/>
      <c r="I551" s="248"/>
      <c r="J551" s="248"/>
      <c r="K551" s="248"/>
      <c r="L551" s="248"/>
      <c r="M551" s="248"/>
      <c r="N551" s="248"/>
      <c r="O551" s="248"/>
      <c r="P551" s="248"/>
      <c r="Q551" s="296"/>
      <c r="R551" s="256">
        <f>'To &amp; from Edu- trip % summary'!B556</f>
        <v>0</v>
      </c>
      <c r="S551" s="313">
        <f>'To &amp; from Edu- trip % summary'!D556</f>
        <v>0</v>
      </c>
      <c r="T551" s="257">
        <f>'Non-survey input values'!$B$31</f>
        <v>175.56</v>
      </c>
      <c r="U551" s="258">
        <f t="shared" si="112"/>
        <v>0</v>
      </c>
      <c r="V551" s="259">
        <f t="shared" si="113"/>
        <v>0</v>
      </c>
      <c r="W551" s="312">
        <f>'To &amp; from Edu- trip % summary'!G556</f>
        <v>0</v>
      </c>
      <c r="X551" s="314">
        <f>'To &amp; from Edu- trip % summary'!I556</f>
        <v>0</v>
      </c>
      <c r="Y551" s="260">
        <f t="shared" si="114"/>
        <v>0</v>
      </c>
      <c r="Z551" s="259">
        <f t="shared" si="115"/>
        <v>0</v>
      </c>
      <c r="AA551" s="312">
        <f>'To &amp; from Edu- trip % summary'!L556</f>
        <v>0</v>
      </c>
      <c r="AB551" s="314">
        <f>'To &amp; from Edu- trip % summary'!N556</f>
        <v>0</v>
      </c>
      <c r="AC551" s="260">
        <f t="shared" si="116"/>
        <v>0</v>
      </c>
      <c r="AD551" s="259">
        <f t="shared" si="117"/>
        <v>0</v>
      </c>
      <c r="AE551" s="312">
        <f>'To &amp; from Edu- trip % summary'!Q556</f>
        <v>0</v>
      </c>
      <c r="AF551" s="314">
        <f>'To &amp; from Edu- trip % summary'!S556</f>
        <v>0</v>
      </c>
      <c r="AG551" s="260">
        <f t="shared" si="118"/>
        <v>0</v>
      </c>
      <c r="AH551" s="259">
        <f t="shared" si="119"/>
        <v>0</v>
      </c>
      <c r="AI551" s="312">
        <f>'To &amp; from Edu- trip % summary'!V556</f>
        <v>0</v>
      </c>
      <c r="AJ551" s="314">
        <f>'To &amp; from Edu- trip % summary'!X556</f>
        <v>0</v>
      </c>
      <c r="AK551" s="260">
        <f t="shared" si="120"/>
        <v>0</v>
      </c>
      <c r="AL551" s="259">
        <f t="shared" si="121"/>
        <v>0</v>
      </c>
      <c r="AM551" s="312">
        <f>'To &amp; from Edu- trip % summary'!AA556</f>
        <v>0</v>
      </c>
      <c r="AN551" s="314">
        <f>'To &amp; from Edu- trip % summary'!AC556</f>
        <v>0</v>
      </c>
      <c r="AO551" s="260">
        <f t="shared" si="122"/>
        <v>0</v>
      </c>
      <c r="AP551" s="259">
        <f t="shared" si="123"/>
        <v>0</v>
      </c>
      <c r="AQ551" s="312">
        <f>'To &amp; from Edu- trip % summary'!AF556</f>
        <v>0</v>
      </c>
      <c r="AR551" s="314">
        <f>'To &amp; from Edu- trip % summary'!AH556</f>
        <v>0</v>
      </c>
      <c r="AS551" s="260">
        <f t="shared" si="124"/>
        <v>0</v>
      </c>
      <c r="AT551" s="259">
        <f t="shared" si="125"/>
        <v>0</v>
      </c>
      <c r="AU551" s="261"/>
      <c r="AV551" s="248"/>
      <c r="AW551" s="248"/>
      <c r="AX551" s="248"/>
      <c r="AY551" s="248"/>
    </row>
    <row r="552" spans="1:51" x14ac:dyDescent="0.2">
      <c r="A552" s="248"/>
      <c r="B552" s="248"/>
      <c r="C552" s="248"/>
      <c r="D552" s="248"/>
      <c r="E552" s="248"/>
      <c r="F552" s="248"/>
      <c r="G552" s="248"/>
      <c r="H552" s="248"/>
      <c r="I552" s="248"/>
      <c r="J552" s="248"/>
      <c r="K552" s="248"/>
      <c r="L552" s="248"/>
      <c r="M552" s="248"/>
      <c r="N552" s="248"/>
      <c r="O552" s="248"/>
      <c r="P552" s="248"/>
      <c r="Q552" s="296"/>
      <c r="R552" s="256">
        <f>'To &amp; from Edu- trip % summary'!B557</f>
        <v>0</v>
      </c>
      <c r="S552" s="313">
        <f>'To &amp; from Edu- trip % summary'!D557</f>
        <v>0</v>
      </c>
      <c r="T552" s="257">
        <f>'Non-survey input values'!$B$31</f>
        <v>175.56</v>
      </c>
      <c r="U552" s="258">
        <f t="shared" si="112"/>
        <v>0</v>
      </c>
      <c r="V552" s="259">
        <f t="shared" si="113"/>
        <v>0</v>
      </c>
      <c r="W552" s="312">
        <f>'To &amp; from Edu- trip % summary'!G557</f>
        <v>0</v>
      </c>
      <c r="X552" s="314">
        <f>'To &amp; from Edu- trip % summary'!I557</f>
        <v>0</v>
      </c>
      <c r="Y552" s="260">
        <f t="shared" si="114"/>
        <v>0</v>
      </c>
      <c r="Z552" s="259">
        <f t="shared" si="115"/>
        <v>0</v>
      </c>
      <c r="AA552" s="312">
        <f>'To &amp; from Edu- trip % summary'!L557</f>
        <v>0</v>
      </c>
      <c r="AB552" s="314">
        <f>'To &amp; from Edu- trip % summary'!N557</f>
        <v>0</v>
      </c>
      <c r="AC552" s="260">
        <f t="shared" si="116"/>
        <v>0</v>
      </c>
      <c r="AD552" s="259">
        <f t="shared" si="117"/>
        <v>0</v>
      </c>
      <c r="AE552" s="312">
        <f>'To &amp; from Edu- trip % summary'!Q557</f>
        <v>0</v>
      </c>
      <c r="AF552" s="314">
        <f>'To &amp; from Edu- trip % summary'!S557</f>
        <v>0</v>
      </c>
      <c r="AG552" s="260">
        <f t="shared" si="118"/>
        <v>0</v>
      </c>
      <c r="AH552" s="259">
        <f t="shared" si="119"/>
        <v>0</v>
      </c>
      <c r="AI552" s="312">
        <f>'To &amp; from Edu- trip % summary'!V557</f>
        <v>0</v>
      </c>
      <c r="AJ552" s="314">
        <f>'To &amp; from Edu- trip % summary'!X557</f>
        <v>0</v>
      </c>
      <c r="AK552" s="260">
        <f t="shared" si="120"/>
        <v>0</v>
      </c>
      <c r="AL552" s="259">
        <f t="shared" si="121"/>
        <v>0</v>
      </c>
      <c r="AM552" s="312">
        <f>'To &amp; from Edu- trip % summary'!AA557</f>
        <v>0</v>
      </c>
      <c r="AN552" s="314">
        <f>'To &amp; from Edu- trip % summary'!AC557</f>
        <v>0</v>
      </c>
      <c r="AO552" s="260">
        <f t="shared" si="122"/>
        <v>0</v>
      </c>
      <c r="AP552" s="259">
        <f t="shared" si="123"/>
        <v>0</v>
      </c>
      <c r="AQ552" s="312">
        <f>'To &amp; from Edu- trip % summary'!AF557</f>
        <v>0</v>
      </c>
      <c r="AR552" s="314">
        <f>'To &amp; from Edu- trip % summary'!AH557</f>
        <v>0</v>
      </c>
      <c r="AS552" s="260">
        <f t="shared" si="124"/>
        <v>0</v>
      </c>
      <c r="AT552" s="259">
        <f t="shared" si="125"/>
        <v>0</v>
      </c>
      <c r="AU552" s="261"/>
      <c r="AV552" s="248"/>
      <c r="AW552" s="248"/>
      <c r="AX552" s="248"/>
      <c r="AY552" s="248"/>
    </row>
    <row r="553" spans="1:51" x14ac:dyDescent="0.2">
      <c r="A553" s="248"/>
      <c r="B553" s="248"/>
      <c r="C553" s="248"/>
      <c r="D553" s="248"/>
      <c r="E553" s="248"/>
      <c r="F553" s="248"/>
      <c r="G553" s="248"/>
      <c r="H553" s="248"/>
      <c r="I553" s="248"/>
      <c r="J553" s="248"/>
      <c r="K553" s="248"/>
      <c r="L553" s="248"/>
      <c r="M553" s="248"/>
      <c r="N553" s="248"/>
      <c r="O553" s="248"/>
      <c r="P553" s="248"/>
      <c r="Q553" s="296"/>
      <c r="R553" s="256">
        <f>'To &amp; from Edu- trip % summary'!B558</f>
        <v>0</v>
      </c>
      <c r="S553" s="313">
        <f>'To &amp; from Edu- trip % summary'!D558</f>
        <v>0</v>
      </c>
      <c r="T553" s="257">
        <f>'Non-survey input values'!$B$31</f>
        <v>175.56</v>
      </c>
      <c r="U553" s="258">
        <f t="shared" si="112"/>
        <v>0</v>
      </c>
      <c r="V553" s="259">
        <f t="shared" si="113"/>
        <v>0</v>
      </c>
      <c r="W553" s="312">
        <f>'To &amp; from Edu- trip % summary'!G558</f>
        <v>0</v>
      </c>
      <c r="X553" s="314">
        <f>'To &amp; from Edu- trip % summary'!I558</f>
        <v>0</v>
      </c>
      <c r="Y553" s="260">
        <f t="shared" si="114"/>
        <v>0</v>
      </c>
      <c r="Z553" s="259">
        <f t="shared" si="115"/>
        <v>0</v>
      </c>
      <c r="AA553" s="312">
        <f>'To &amp; from Edu- trip % summary'!L558</f>
        <v>0</v>
      </c>
      <c r="AB553" s="314">
        <f>'To &amp; from Edu- trip % summary'!N558</f>
        <v>0</v>
      </c>
      <c r="AC553" s="260">
        <f t="shared" si="116"/>
        <v>0</v>
      </c>
      <c r="AD553" s="259">
        <f t="shared" si="117"/>
        <v>0</v>
      </c>
      <c r="AE553" s="312">
        <f>'To &amp; from Edu- trip % summary'!Q558</f>
        <v>0</v>
      </c>
      <c r="AF553" s="314">
        <f>'To &amp; from Edu- trip % summary'!S558</f>
        <v>0</v>
      </c>
      <c r="AG553" s="260">
        <f t="shared" si="118"/>
        <v>0</v>
      </c>
      <c r="AH553" s="259">
        <f t="shared" si="119"/>
        <v>0</v>
      </c>
      <c r="AI553" s="312">
        <f>'To &amp; from Edu- trip % summary'!V558</f>
        <v>0</v>
      </c>
      <c r="AJ553" s="314">
        <f>'To &amp; from Edu- trip % summary'!X558</f>
        <v>0</v>
      </c>
      <c r="AK553" s="260">
        <f t="shared" si="120"/>
        <v>0</v>
      </c>
      <c r="AL553" s="259">
        <f t="shared" si="121"/>
        <v>0</v>
      </c>
      <c r="AM553" s="312">
        <f>'To &amp; from Edu- trip % summary'!AA558</f>
        <v>0</v>
      </c>
      <c r="AN553" s="314">
        <f>'To &amp; from Edu- trip % summary'!AC558</f>
        <v>0</v>
      </c>
      <c r="AO553" s="260">
        <f t="shared" si="122"/>
        <v>0</v>
      </c>
      <c r="AP553" s="259">
        <f t="shared" si="123"/>
        <v>0</v>
      </c>
      <c r="AQ553" s="312">
        <f>'To &amp; from Edu- trip % summary'!AF558</f>
        <v>0</v>
      </c>
      <c r="AR553" s="314">
        <f>'To &amp; from Edu- trip % summary'!AH558</f>
        <v>0</v>
      </c>
      <c r="AS553" s="260">
        <f t="shared" si="124"/>
        <v>0</v>
      </c>
      <c r="AT553" s="259">
        <f t="shared" si="125"/>
        <v>0</v>
      </c>
      <c r="AU553" s="261"/>
      <c r="AV553" s="248"/>
      <c r="AW553" s="248"/>
      <c r="AX553" s="248"/>
      <c r="AY553" s="248"/>
    </row>
    <row r="554" spans="1:51" x14ac:dyDescent="0.2">
      <c r="A554" s="248"/>
      <c r="B554" s="248"/>
      <c r="C554" s="248"/>
      <c r="D554" s="248"/>
      <c r="E554" s="248"/>
      <c r="F554" s="248"/>
      <c r="G554" s="248"/>
      <c r="H554" s="248"/>
      <c r="I554" s="248"/>
      <c r="J554" s="248"/>
      <c r="K554" s="248"/>
      <c r="L554" s="248"/>
      <c r="M554" s="248"/>
      <c r="N554" s="248"/>
      <c r="O554" s="248"/>
      <c r="P554" s="248"/>
      <c r="Q554" s="296"/>
      <c r="R554" s="256">
        <f>'To &amp; from Edu- trip % summary'!B559</f>
        <v>0</v>
      </c>
      <c r="S554" s="313">
        <f>'To &amp; from Edu- trip % summary'!D559</f>
        <v>0</v>
      </c>
      <c r="T554" s="257">
        <f>'Non-survey input values'!$B$31</f>
        <v>175.56</v>
      </c>
      <c r="U554" s="258">
        <f t="shared" si="112"/>
        <v>0</v>
      </c>
      <c r="V554" s="259">
        <f t="shared" si="113"/>
        <v>0</v>
      </c>
      <c r="W554" s="312">
        <f>'To &amp; from Edu- trip % summary'!G559</f>
        <v>0</v>
      </c>
      <c r="X554" s="314">
        <f>'To &amp; from Edu- trip % summary'!I559</f>
        <v>0</v>
      </c>
      <c r="Y554" s="260">
        <f t="shared" si="114"/>
        <v>0</v>
      </c>
      <c r="Z554" s="259">
        <f t="shared" si="115"/>
        <v>0</v>
      </c>
      <c r="AA554" s="312">
        <f>'To &amp; from Edu- trip % summary'!L559</f>
        <v>0</v>
      </c>
      <c r="AB554" s="314">
        <f>'To &amp; from Edu- trip % summary'!N559</f>
        <v>0</v>
      </c>
      <c r="AC554" s="260">
        <f t="shared" si="116"/>
        <v>0</v>
      </c>
      <c r="AD554" s="259">
        <f t="shared" si="117"/>
        <v>0</v>
      </c>
      <c r="AE554" s="312">
        <f>'To &amp; from Edu- trip % summary'!Q559</f>
        <v>0</v>
      </c>
      <c r="AF554" s="314">
        <f>'To &amp; from Edu- trip % summary'!S559</f>
        <v>0</v>
      </c>
      <c r="AG554" s="260">
        <f t="shared" si="118"/>
        <v>0</v>
      </c>
      <c r="AH554" s="259">
        <f t="shared" si="119"/>
        <v>0</v>
      </c>
      <c r="AI554" s="312">
        <f>'To &amp; from Edu- trip % summary'!V559</f>
        <v>0</v>
      </c>
      <c r="AJ554" s="314">
        <f>'To &amp; from Edu- trip % summary'!X559</f>
        <v>0</v>
      </c>
      <c r="AK554" s="260">
        <f t="shared" si="120"/>
        <v>0</v>
      </c>
      <c r="AL554" s="259">
        <f t="shared" si="121"/>
        <v>0</v>
      </c>
      <c r="AM554" s="312">
        <f>'To &amp; from Edu- trip % summary'!AA559</f>
        <v>0</v>
      </c>
      <c r="AN554" s="314">
        <f>'To &amp; from Edu- trip % summary'!AC559</f>
        <v>0</v>
      </c>
      <c r="AO554" s="260">
        <f t="shared" si="122"/>
        <v>0</v>
      </c>
      <c r="AP554" s="259">
        <f t="shared" si="123"/>
        <v>0</v>
      </c>
      <c r="AQ554" s="312">
        <f>'To &amp; from Edu- trip % summary'!AF559</f>
        <v>0</v>
      </c>
      <c r="AR554" s="314">
        <f>'To &amp; from Edu- trip % summary'!AH559</f>
        <v>0</v>
      </c>
      <c r="AS554" s="260">
        <f t="shared" si="124"/>
        <v>0</v>
      </c>
      <c r="AT554" s="259">
        <f t="shared" si="125"/>
        <v>0</v>
      </c>
      <c r="AU554" s="261"/>
      <c r="AV554" s="248"/>
      <c r="AW554" s="248"/>
      <c r="AX554" s="248"/>
      <c r="AY554" s="248"/>
    </row>
    <row r="555" spans="1:51" x14ac:dyDescent="0.2">
      <c r="A555" s="248"/>
      <c r="B555" s="248"/>
      <c r="C555" s="248"/>
      <c r="D555" s="248"/>
      <c r="E555" s="248"/>
      <c r="F555" s="248"/>
      <c r="G555" s="248"/>
      <c r="H555" s="248"/>
      <c r="I555" s="248"/>
      <c r="J555" s="248"/>
      <c r="K555" s="248"/>
      <c r="L555" s="248"/>
      <c r="M555" s="248"/>
      <c r="N555" s="248"/>
      <c r="O555" s="248"/>
      <c r="P555" s="248"/>
      <c r="Q555" s="296"/>
      <c r="R555" s="256">
        <f>'To &amp; from Edu- trip % summary'!B560</f>
        <v>0</v>
      </c>
      <c r="S555" s="313">
        <f>'To &amp; from Edu- trip % summary'!D560</f>
        <v>0</v>
      </c>
      <c r="T555" s="257">
        <f>'Non-survey input values'!$B$31</f>
        <v>175.56</v>
      </c>
      <c r="U555" s="258">
        <f t="shared" si="112"/>
        <v>0</v>
      </c>
      <c r="V555" s="259">
        <f t="shared" si="113"/>
        <v>0</v>
      </c>
      <c r="W555" s="312">
        <f>'To &amp; from Edu- trip % summary'!G560</f>
        <v>0</v>
      </c>
      <c r="X555" s="314">
        <f>'To &amp; from Edu- trip % summary'!I560</f>
        <v>0</v>
      </c>
      <c r="Y555" s="260">
        <f t="shared" si="114"/>
        <v>0</v>
      </c>
      <c r="Z555" s="259">
        <f t="shared" si="115"/>
        <v>0</v>
      </c>
      <c r="AA555" s="312">
        <f>'To &amp; from Edu- trip % summary'!L560</f>
        <v>0</v>
      </c>
      <c r="AB555" s="314">
        <f>'To &amp; from Edu- trip % summary'!N560</f>
        <v>0</v>
      </c>
      <c r="AC555" s="260">
        <f t="shared" si="116"/>
        <v>0</v>
      </c>
      <c r="AD555" s="259">
        <f t="shared" si="117"/>
        <v>0</v>
      </c>
      <c r="AE555" s="312">
        <f>'To &amp; from Edu- trip % summary'!Q560</f>
        <v>0</v>
      </c>
      <c r="AF555" s="314">
        <f>'To &amp; from Edu- trip % summary'!S560</f>
        <v>0</v>
      </c>
      <c r="AG555" s="260">
        <f t="shared" si="118"/>
        <v>0</v>
      </c>
      <c r="AH555" s="259">
        <f t="shared" si="119"/>
        <v>0</v>
      </c>
      <c r="AI555" s="312">
        <f>'To &amp; from Edu- trip % summary'!V560</f>
        <v>0</v>
      </c>
      <c r="AJ555" s="314">
        <f>'To &amp; from Edu- trip % summary'!X560</f>
        <v>0</v>
      </c>
      <c r="AK555" s="260">
        <f t="shared" si="120"/>
        <v>0</v>
      </c>
      <c r="AL555" s="259">
        <f t="shared" si="121"/>
        <v>0</v>
      </c>
      <c r="AM555" s="312">
        <f>'To &amp; from Edu- trip % summary'!AA560</f>
        <v>0</v>
      </c>
      <c r="AN555" s="314">
        <f>'To &amp; from Edu- trip % summary'!AC560</f>
        <v>0</v>
      </c>
      <c r="AO555" s="260">
        <f t="shared" si="122"/>
        <v>0</v>
      </c>
      <c r="AP555" s="259">
        <f t="shared" si="123"/>
        <v>0</v>
      </c>
      <c r="AQ555" s="312">
        <f>'To &amp; from Edu- trip % summary'!AF560</f>
        <v>0</v>
      </c>
      <c r="AR555" s="314">
        <f>'To &amp; from Edu- trip % summary'!AH560</f>
        <v>0</v>
      </c>
      <c r="AS555" s="260">
        <f t="shared" si="124"/>
        <v>0</v>
      </c>
      <c r="AT555" s="259">
        <f t="shared" si="125"/>
        <v>0</v>
      </c>
      <c r="AU555" s="261"/>
      <c r="AV555" s="248"/>
      <c r="AW555" s="248"/>
      <c r="AX555" s="248"/>
      <c r="AY555" s="248"/>
    </row>
    <row r="556" spans="1:51" x14ac:dyDescent="0.2">
      <c r="A556" s="248"/>
      <c r="B556" s="248"/>
      <c r="C556" s="248"/>
      <c r="D556" s="248"/>
      <c r="E556" s="248"/>
      <c r="F556" s="248"/>
      <c r="G556" s="248"/>
      <c r="H556" s="248"/>
      <c r="I556" s="248"/>
      <c r="J556" s="248"/>
      <c r="K556" s="248"/>
      <c r="L556" s="248"/>
      <c r="M556" s="248"/>
      <c r="N556" s="248"/>
      <c r="O556" s="248"/>
      <c r="P556" s="248"/>
      <c r="Q556" s="296"/>
      <c r="R556" s="256">
        <f>'To &amp; from Edu- trip % summary'!B561</f>
        <v>0</v>
      </c>
      <c r="S556" s="313">
        <f>'To &amp; from Edu- trip % summary'!D561</f>
        <v>0</v>
      </c>
      <c r="T556" s="257">
        <f>'Non-survey input values'!$B$31</f>
        <v>175.56</v>
      </c>
      <c r="U556" s="258">
        <f t="shared" si="112"/>
        <v>0</v>
      </c>
      <c r="V556" s="259">
        <f t="shared" si="113"/>
        <v>0</v>
      </c>
      <c r="W556" s="312">
        <f>'To &amp; from Edu- trip % summary'!G561</f>
        <v>0</v>
      </c>
      <c r="X556" s="314">
        <f>'To &amp; from Edu- trip % summary'!I561</f>
        <v>0</v>
      </c>
      <c r="Y556" s="260">
        <f t="shared" si="114"/>
        <v>0</v>
      </c>
      <c r="Z556" s="259">
        <f t="shared" si="115"/>
        <v>0</v>
      </c>
      <c r="AA556" s="312">
        <f>'To &amp; from Edu- trip % summary'!L561</f>
        <v>0</v>
      </c>
      <c r="AB556" s="314">
        <f>'To &amp; from Edu- trip % summary'!N561</f>
        <v>0</v>
      </c>
      <c r="AC556" s="260">
        <f t="shared" si="116"/>
        <v>0</v>
      </c>
      <c r="AD556" s="259">
        <f t="shared" si="117"/>
        <v>0</v>
      </c>
      <c r="AE556" s="312">
        <f>'To &amp; from Edu- trip % summary'!Q561</f>
        <v>0</v>
      </c>
      <c r="AF556" s="314">
        <f>'To &amp; from Edu- trip % summary'!S561</f>
        <v>0</v>
      </c>
      <c r="AG556" s="260">
        <f t="shared" si="118"/>
        <v>0</v>
      </c>
      <c r="AH556" s="259">
        <f t="shared" si="119"/>
        <v>0</v>
      </c>
      <c r="AI556" s="312">
        <f>'To &amp; from Edu- trip % summary'!V561</f>
        <v>0</v>
      </c>
      <c r="AJ556" s="314">
        <f>'To &amp; from Edu- trip % summary'!X561</f>
        <v>0</v>
      </c>
      <c r="AK556" s="260">
        <f t="shared" si="120"/>
        <v>0</v>
      </c>
      <c r="AL556" s="259">
        <f t="shared" si="121"/>
        <v>0</v>
      </c>
      <c r="AM556" s="312">
        <f>'To &amp; from Edu- trip % summary'!AA561</f>
        <v>0</v>
      </c>
      <c r="AN556" s="314">
        <f>'To &amp; from Edu- trip % summary'!AC561</f>
        <v>0</v>
      </c>
      <c r="AO556" s="260">
        <f t="shared" si="122"/>
        <v>0</v>
      </c>
      <c r="AP556" s="259">
        <f t="shared" si="123"/>
        <v>0</v>
      </c>
      <c r="AQ556" s="312">
        <f>'To &amp; from Edu- trip % summary'!AF561</f>
        <v>0</v>
      </c>
      <c r="AR556" s="314">
        <f>'To &amp; from Edu- trip % summary'!AH561</f>
        <v>0</v>
      </c>
      <c r="AS556" s="260">
        <f t="shared" si="124"/>
        <v>0</v>
      </c>
      <c r="AT556" s="259">
        <f t="shared" si="125"/>
        <v>0</v>
      </c>
      <c r="AU556" s="261"/>
      <c r="AV556" s="248"/>
      <c r="AW556" s="248"/>
      <c r="AX556" s="248"/>
      <c r="AY556" s="248"/>
    </row>
    <row r="557" spans="1:51" x14ac:dyDescent="0.2">
      <c r="A557" s="248"/>
      <c r="B557" s="248"/>
      <c r="C557" s="248"/>
      <c r="D557" s="248"/>
      <c r="E557" s="248"/>
      <c r="F557" s="248"/>
      <c r="G557" s="248"/>
      <c r="H557" s="248"/>
      <c r="I557" s="248"/>
      <c r="J557" s="248"/>
      <c r="K557" s="248"/>
      <c r="L557" s="248"/>
      <c r="M557" s="248"/>
      <c r="N557" s="248"/>
      <c r="O557" s="248"/>
      <c r="P557" s="248"/>
      <c r="Q557" s="296"/>
      <c r="R557" s="256">
        <f>'To &amp; from Edu- trip % summary'!B562</f>
        <v>0</v>
      </c>
      <c r="S557" s="313">
        <f>'To &amp; from Edu- trip % summary'!D562</f>
        <v>0</v>
      </c>
      <c r="T557" s="257">
        <f>'Non-survey input values'!$B$31</f>
        <v>175.56</v>
      </c>
      <c r="U557" s="258">
        <f t="shared" si="112"/>
        <v>0</v>
      </c>
      <c r="V557" s="259">
        <f t="shared" si="113"/>
        <v>0</v>
      </c>
      <c r="W557" s="312">
        <f>'To &amp; from Edu- trip % summary'!G562</f>
        <v>0</v>
      </c>
      <c r="X557" s="314">
        <f>'To &amp; from Edu- trip % summary'!I562</f>
        <v>0</v>
      </c>
      <c r="Y557" s="260">
        <f t="shared" si="114"/>
        <v>0</v>
      </c>
      <c r="Z557" s="259">
        <f t="shared" si="115"/>
        <v>0</v>
      </c>
      <c r="AA557" s="312">
        <f>'To &amp; from Edu- trip % summary'!L562</f>
        <v>0</v>
      </c>
      <c r="AB557" s="314">
        <f>'To &amp; from Edu- trip % summary'!N562</f>
        <v>0</v>
      </c>
      <c r="AC557" s="260">
        <f t="shared" si="116"/>
        <v>0</v>
      </c>
      <c r="AD557" s="259">
        <f t="shared" si="117"/>
        <v>0</v>
      </c>
      <c r="AE557" s="312">
        <f>'To &amp; from Edu- trip % summary'!Q562</f>
        <v>0</v>
      </c>
      <c r="AF557" s="314">
        <f>'To &amp; from Edu- trip % summary'!S562</f>
        <v>0</v>
      </c>
      <c r="AG557" s="260">
        <f t="shared" si="118"/>
        <v>0</v>
      </c>
      <c r="AH557" s="259">
        <f t="shared" si="119"/>
        <v>0</v>
      </c>
      <c r="AI557" s="312">
        <f>'To &amp; from Edu- trip % summary'!V562</f>
        <v>0</v>
      </c>
      <c r="AJ557" s="314">
        <f>'To &amp; from Edu- trip % summary'!X562</f>
        <v>0</v>
      </c>
      <c r="AK557" s="260">
        <f t="shared" si="120"/>
        <v>0</v>
      </c>
      <c r="AL557" s="259">
        <f t="shared" si="121"/>
        <v>0</v>
      </c>
      <c r="AM557" s="312">
        <f>'To &amp; from Edu- trip % summary'!AA562</f>
        <v>0</v>
      </c>
      <c r="AN557" s="314">
        <f>'To &amp; from Edu- trip % summary'!AC562</f>
        <v>0</v>
      </c>
      <c r="AO557" s="260">
        <f t="shared" si="122"/>
        <v>0</v>
      </c>
      <c r="AP557" s="259">
        <f t="shared" si="123"/>
        <v>0</v>
      </c>
      <c r="AQ557" s="312">
        <f>'To &amp; from Edu- trip % summary'!AF562</f>
        <v>0</v>
      </c>
      <c r="AR557" s="314">
        <f>'To &amp; from Edu- trip % summary'!AH562</f>
        <v>0</v>
      </c>
      <c r="AS557" s="260">
        <f t="shared" si="124"/>
        <v>0</v>
      </c>
      <c r="AT557" s="259">
        <f t="shared" si="125"/>
        <v>0</v>
      </c>
      <c r="AU557" s="261"/>
      <c r="AV557" s="248"/>
      <c r="AW557" s="248"/>
      <c r="AX557" s="248"/>
      <c r="AY557" s="248"/>
    </row>
    <row r="558" spans="1:51" x14ac:dyDescent="0.2">
      <c r="A558" s="248"/>
      <c r="B558" s="248"/>
      <c r="C558" s="248"/>
      <c r="D558" s="248"/>
      <c r="E558" s="248"/>
      <c r="F558" s="248"/>
      <c r="G558" s="248"/>
      <c r="H558" s="248"/>
      <c r="I558" s="248"/>
      <c r="J558" s="248"/>
      <c r="K558" s="248"/>
      <c r="L558" s="248"/>
      <c r="M558" s="248"/>
      <c r="N558" s="248"/>
      <c r="O558" s="248"/>
      <c r="P558" s="248"/>
      <c r="Q558" s="296"/>
      <c r="R558" s="256">
        <f>'To &amp; from Edu- trip % summary'!B563</f>
        <v>0</v>
      </c>
      <c r="S558" s="313">
        <f>'To &amp; from Edu- trip % summary'!D563</f>
        <v>0</v>
      </c>
      <c r="T558" s="257">
        <f>'Non-survey input values'!$B$31</f>
        <v>175.56</v>
      </c>
      <c r="U558" s="258">
        <f t="shared" si="112"/>
        <v>0</v>
      </c>
      <c r="V558" s="259">
        <f t="shared" si="113"/>
        <v>0</v>
      </c>
      <c r="W558" s="312">
        <f>'To &amp; from Edu- trip % summary'!G563</f>
        <v>0</v>
      </c>
      <c r="X558" s="314">
        <f>'To &amp; from Edu- trip % summary'!I563</f>
        <v>0</v>
      </c>
      <c r="Y558" s="260">
        <f t="shared" si="114"/>
        <v>0</v>
      </c>
      <c r="Z558" s="259">
        <f t="shared" si="115"/>
        <v>0</v>
      </c>
      <c r="AA558" s="312">
        <f>'To &amp; from Edu- trip % summary'!L563</f>
        <v>0</v>
      </c>
      <c r="AB558" s="314">
        <f>'To &amp; from Edu- trip % summary'!N563</f>
        <v>0</v>
      </c>
      <c r="AC558" s="260">
        <f t="shared" si="116"/>
        <v>0</v>
      </c>
      <c r="AD558" s="259">
        <f t="shared" si="117"/>
        <v>0</v>
      </c>
      <c r="AE558" s="312">
        <f>'To &amp; from Edu- trip % summary'!Q563</f>
        <v>0</v>
      </c>
      <c r="AF558" s="314">
        <f>'To &amp; from Edu- trip % summary'!S563</f>
        <v>0</v>
      </c>
      <c r="AG558" s="260">
        <f t="shared" si="118"/>
        <v>0</v>
      </c>
      <c r="AH558" s="259">
        <f t="shared" si="119"/>
        <v>0</v>
      </c>
      <c r="AI558" s="312">
        <f>'To &amp; from Edu- trip % summary'!V563</f>
        <v>0</v>
      </c>
      <c r="AJ558" s="314">
        <f>'To &amp; from Edu- trip % summary'!X563</f>
        <v>0</v>
      </c>
      <c r="AK558" s="260">
        <f t="shared" si="120"/>
        <v>0</v>
      </c>
      <c r="AL558" s="259">
        <f t="shared" si="121"/>
        <v>0</v>
      </c>
      <c r="AM558" s="312">
        <f>'To &amp; from Edu- trip % summary'!AA563</f>
        <v>0</v>
      </c>
      <c r="AN558" s="314">
        <f>'To &amp; from Edu- trip % summary'!AC563</f>
        <v>0</v>
      </c>
      <c r="AO558" s="260">
        <f t="shared" si="122"/>
        <v>0</v>
      </c>
      <c r="AP558" s="259">
        <f t="shared" si="123"/>
        <v>0</v>
      </c>
      <c r="AQ558" s="312">
        <f>'To &amp; from Edu- trip % summary'!AF563</f>
        <v>0</v>
      </c>
      <c r="AR558" s="314">
        <f>'To &amp; from Edu- trip % summary'!AH563</f>
        <v>0</v>
      </c>
      <c r="AS558" s="260">
        <f t="shared" si="124"/>
        <v>0</v>
      </c>
      <c r="AT558" s="259">
        <f t="shared" si="125"/>
        <v>0</v>
      </c>
      <c r="AU558" s="261"/>
      <c r="AV558" s="248"/>
      <c r="AW558" s="248"/>
      <c r="AX558" s="248"/>
      <c r="AY558" s="248"/>
    </row>
    <row r="559" spans="1:51" x14ac:dyDescent="0.2">
      <c r="A559" s="248"/>
      <c r="B559" s="248"/>
      <c r="C559" s="248"/>
      <c r="D559" s="248"/>
      <c r="E559" s="248"/>
      <c r="F559" s="248"/>
      <c r="G559" s="248"/>
      <c r="H559" s="248"/>
      <c r="I559" s="248"/>
      <c r="J559" s="248"/>
      <c r="K559" s="248"/>
      <c r="L559" s="248"/>
      <c r="M559" s="248"/>
      <c r="N559" s="248"/>
      <c r="O559" s="248"/>
      <c r="P559" s="248"/>
      <c r="Q559" s="296"/>
      <c r="R559" s="256">
        <f>'To &amp; from Edu- trip % summary'!B564</f>
        <v>0</v>
      </c>
      <c r="S559" s="313">
        <f>'To &amp; from Edu- trip % summary'!D564</f>
        <v>0</v>
      </c>
      <c r="T559" s="257">
        <f>'Non-survey input values'!$B$31</f>
        <v>175.56</v>
      </c>
      <c r="U559" s="258">
        <f t="shared" si="112"/>
        <v>0</v>
      </c>
      <c r="V559" s="259">
        <f t="shared" si="113"/>
        <v>0</v>
      </c>
      <c r="W559" s="312">
        <f>'To &amp; from Edu- trip % summary'!G564</f>
        <v>0</v>
      </c>
      <c r="X559" s="314">
        <f>'To &amp; from Edu- trip % summary'!I564</f>
        <v>0</v>
      </c>
      <c r="Y559" s="260">
        <f t="shared" si="114"/>
        <v>0</v>
      </c>
      <c r="Z559" s="259">
        <f t="shared" si="115"/>
        <v>0</v>
      </c>
      <c r="AA559" s="312">
        <f>'To &amp; from Edu- trip % summary'!L564</f>
        <v>0</v>
      </c>
      <c r="AB559" s="314">
        <f>'To &amp; from Edu- trip % summary'!N564</f>
        <v>0</v>
      </c>
      <c r="AC559" s="260">
        <f t="shared" si="116"/>
        <v>0</v>
      </c>
      <c r="AD559" s="259">
        <f t="shared" si="117"/>
        <v>0</v>
      </c>
      <c r="AE559" s="312">
        <f>'To &amp; from Edu- trip % summary'!Q564</f>
        <v>0</v>
      </c>
      <c r="AF559" s="314">
        <f>'To &amp; from Edu- trip % summary'!S564</f>
        <v>0</v>
      </c>
      <c r="AG559" s="260">
        <f t="shared" si="118"/>
        <v>0</v>
      </c>
      <c r="AH559" s="259">
        <f t="shared" si="119"/>
        <v>0</v>
      </c>
      <c r="AI559" s="312">
        <f>'To &amp; from Edu- trip % summary'!V564</f>
        <v>0</v>
      </c>
      <c r="AJ559" s="314">
        <f>'To &amp; from Edu- trip % summary'!X564</f>
        <v>0</v>
      </c>
      <c r="AK559" s="260">
        <f t="shared" si="120"/>
        <v>0</v>
      </c>
      <c r="AL559" s="259">
        <f t="shared" si="121"/>
        <v>0</v>
      </c>
      <c r="AM559" s="312">
        <f>'To &amp; from Edu- trip % summary'!AA564</f>
        <v>0</v>
      </c>
      <c r="AN559" s="314">
        <f>'To &amp; from Edu- trip % summary'!AC564</f>
        <v>0</v>
      </c>
      <c r="AO559" s="260">
        <f t="shared" si="122"/>
        <v>0</v>
      </c>
      <c r="AP559" s="259">
        <f t="shared" si="123"/>
        <v>0</v>
      </c>
      <c r="AQ559" s="312">
        <f>'To &amp; from Edu- trip % summary'!AF564</f>
        <v>0</v>
      </c>
      <c r="AR559" s="314">
        <f>'To &amp; from Edu- trip % summary'!AH564</f>
        <v>0</v>
      </c>
      <c r="AS559" s="260">
        <f t="shared" si="124"/>
        <v>0</v>
      </c>
      <c r="AT559" s="259">
        <f t="shared" si="125"/>
        <v>0</v>
      </c>
      <c r="AU559" s="261"/>
      <c r="AV559" s="248"/>
      <c r="AW559" s="248"/>
      <c r="AX559" s="248"/>
      <c r="AY559" s="248"/>
    </row>
    <row r="560" spans="1:51" x14ac:dyDescent="0.2">
      <c r="A560" s="248"/>
      <c r="B560" s="248"/>
      <c r="C560" s="248"/>
      <c r="D560" s="248"/>
      <c r="E560" s="248"/>
      <c r="F560" s="248"/>
      <c r="G560" s="248"/>
      <c r="H560" s="248"/>
      <c r="I560" s="248"/>
      <c r="J560" s="248"/>
      <c r="K560" s="248"/>
      <c r="L560" s="248"/>
      <c r="M560" s="248"/>
      <c r="N560" s="248"/>
      <c r="O560" s="248"/>
      <c r="P560" s="248"/>
      <c r="Q560" s="296"/>
      <c r="R560" s="256">
        <f>'To &amp; from Edu- trip % summary'!B565</f>
        <v>0</v>
      </c>
      <c r="S560" s="313">
        <f>'To &amp; from Edu- trip % summary'!D565</f>
        <v>0</v>
      </c>
      <c r="T560" s="257">
        <f>'Non-survey input values'!$B$31</f>
        <v>175.56</v>
      </c>
      <c r="U560" s="258">
        <f t="shared" si="112"/>
        <v>0</v>
      </c>
      <c r="V560" s="259">
        <f t="shared" si="113"/>
        <v>0</v>
      </c>
      <c r="W560" s="312">
        <f>'To &amp; from Edu- trip % summary'!G565</f>
        <v>0</v>
      </c>
      <c r="X560" s="314">
        <f>'To &amp; from Edu- trip % summary'!I565</f>
        <v>0</v>
      </c>
      <c r="Y560" s="260">
        <f t="shared" si="114"/>
        <v>0</v>
      </c>
      <c r="Z560" s="259">
        <f t="shared" si="115"/>
        <v>0</v>
      </c>
      <c r="AA560" s="312">
        <f>'To &amp; from Edu- trip % summary'!L565</f>
        <v>0</v>
      </c>
      <c r="AB560" s="314">
        <f>'To &amp; from Edu- trip % summary'!N565</f>
        <v>0</v>
      </c>
      <c r="AC560" s="260">
        <f t="shared" si="116"/>
        <v>0</v>
      </c>
      <c r="AD560" s="259">
        <f t="shared" si="117"/>
        <v>0</v>
      </c>
      <c r="AE560" s="312">
        <f>'To &amp; from Edu- trip % summary'!Q565</f>
        <v>0</v>
      </c>
      <c r="AF560" s="314">
        <f>'To &amp; from Edu- trip % summary'!S565</f>
        <v>0</v>
      </c>
      <c r="AG560" s="260">
        <f t="shared" si="118"/>
        <v>0</v>
      </c>
      <c r="AH560" s="259">
        <f t="shared" si="119"/>
        <v>0</v>
      </c>
      <c r="AI560" s="312">
        <f>'To &amp; from Edu- trip % summary'!V565</f>
        <v>0</v>
      </c>
      <c r="AJ560" s="314">
        <f>'To &amp; from Edu- trip % summary'!X565</f>
        <v>0</v>
      </c>
      <c r="AK560" s="260">
        <f t="shared" si="120"/>
        <v>0</v>
      </c>
      <c r="AL560" s="259">
        <f t="shared" si="121"/>
        <v>0</v>
      </c>
      <c r="AM560" s="312">
        <f>'To &amp; from Edu- trip % summary'!AA565</f>
        <v>0</v>
      </c>
      <c r="AN560" s="314">
        <f>'To &amp; from Edu- trip % summary'!AC565</f>
        <v>0</v>
      </c>
      <c r="AO560" s="260">
        <f t="shared" si="122"/>
        <v>0</v>
      </c>
      <c r="AP560" s="259">
        <f t="shared" si="123"/>
        <v>0</v>
      </c>
      <c r="AQ560" s="312">
        <f>'To &amp; from Edu- trip % summary'!AF565</f>
        <v>0</v>
      </c>
      <c r="AR560" s="314">
        <f>'To &amp; from Edu- trip % summary'!AH565</f>
        <v>0</v>
      </c>
      <c r="AS560" s="260">
        <f t="shared" si="124"/>
        <v>0</v>
      </c>
      <c r="AT560" s="259">
        <f t="shared" si="125"/>
        <v>0</v>
      </c>
      <c r="AU560" s="261"/>
      <c r="AV560" s="248"/>
      <c r="AW560" s="248"/>
      <c r="AX560" s="248"/>
      <c r="AY560" s="248"/>
    </row>
    <row r="561" spans="1:51" x14ac:dyDescent="0.2">
      <c r="A561" s="248"/>
      <c r="B561" s="248"/>
      <c r="C561" s="248"/>
      <c r="D561" s="248"/>
      <c r="E561" s="248"/>
      <c r="F561" s="248"/>
      <c r="G561" s="248"/>
      <c r="H561" s="248"/>
      <c r="I561" s="248"/>
      <c r="J561" s="248"/>
      <c r="K561" s="248"/>
      <c r="L561" s="248"/>
      <c r="M561" s="248"/>
      <c r="N561" s="248"/>
      <c r="O561" s="248"/>
      <c r="P561" s="248"/>
      <c r="Q561" s="296"/>
      <c r="R561" s="256">
        <f>'To &amp; from Edu- trip % summary'!B566</f>
        <v>0</v>
      </c>
      <c r="S561" s="313">
        <f>'To &amp; from Edu- trip % summary'!D566</f>
        <v>0</v>
      </c>
      <c r="T561" s="257">
        <f>'Non-survey input values'!$B$31</f>
        <v>175.56</v>
      </c>
      <c r="U561" s="258">
        <f t="shared" si="112"/>
        <v>0</v>
      </c>
      <c r="V561" s="259">
        <f t="shared" si="113"/>
        <v>0</v>
      </c>
      <c r="W561" s="312">
        <f>'To &amp; from Edu- trip % summary'!G566</f>
        <v>0</v>
      </c>
      <c r="X561" s="314">
        <f>'To &amp; from Edu- trip % summary'!I566</f>
        <v>0</v>
      </c>
      <c r="Y561" s="260">
        <f t="shared" si="114"/>
        <v>0</v>
      </c>
      <c r="Z561" s="259">
        <f t="shared" si="115"/>
        <v>0</v>
      </c>
      <c r="AA561" s="312">
        <f>'To &amp; from Edu- trip % summary'!L566</f>
        <v>0</v>
      </c>
      <c r="AB561" s="314">
        <f>'To &amp; from Edu- trip % summary'!N566</f>
        <v>0</v>
      </c>
      <c r="AC561" s="260">
        <f t="shared" si="116"/>
        <v>0</v>
      </c>
      <c r="AD561" s="259">
        <f t="shared" si="117"/>
        <v>0</v>
      </c>
      <c r="AE561" s="312">
        <f>'To &amp; from Edu- trip % summary'!Q566</f>
        <v>0</v>
      </c>
      <c r="AF561" s="314">
        <f>'To &amp; from Edu- trip % summary'!S566</f>
        <v>0</v>
      </c>
      <c r="AG561" s="260">
        <f t="shared" si="118"/>
        <v>0</v>
      </c>
      <c r="AH561" s="259">
        <f t="shared" si="119"/>
        <v>0</v>
      </c>
      <c r="AI561" s="312">
        <f>'To &amp; from Edu- trip % summary'!V566</f>
        <v>0</v>
      </c>
      <c r="AJ561" s="314">
        <f>'To &amp; from Edu- trip % summary'!X566</f>
        <v>0</v>
      </c>
      <c r="AK561" s="260">
        <f t="shared" si="120"/>
        <v>0</v>
      </c>
      <c r="AL561" s="259">
        <f t="shared" si="121"/>
        <v>0</v>
      </c>
      <c r="AM561" s="312">
        <f>'To &amp; from Edu- trip % summary'!AA566</f>
        <v>0</v>
      </c>
      <c r="AN561" s="314">
        <f>'To &amp; from Edu- trip % summary'!AC566</f>
        <v>0</v>
      </c>
      <c r="AO561" s="260">
        <f t="shared" si="122"/>
        <v>0</v>
      </c>
      <c r="AP561" s="259">
        <f t="shared" si="123"/>
        <v>0</v>
      </c>
      <c r="AQ561" s="312">
        <f>'To &amp; from Edu- trip % summary'!AF566</f>
        <v>0</v>
      </c>
      <c r="AR561" s="314">
        <f>'To &amp; from Edu- trip % summary'!AH566</f>
        <v>0</v>
      </c>
      <c r="AS561" s="260">
        <f t="shared" si="124"/>
        <v>0</v>
      </c>
      <c r="AT561" s="259">
        <f t="shared" si="125"/>
        <v>0</v>
      </c>
      <c r="AU561" s="261"/>
      <c r="AV561" s="248"/>
      <c r="AW561" s="248"/>
      <c r="AX561" s="248"/>
      <c r="AY561" s="248"/>
    </row>
    <row r="562" spans="1:51" x14ac:dyDescent="0.2">
      <c r="A562" s="248"/>
      <c r="B562" s="248"/>
      <c r="C562" s="248"/>
      <c r="D562" s="248"/>
      <c r="E562" s="248"/>
      <c r="F562" s="248"/>
      <c r="G562" s="248"/>
      <c r="H562" s="248"/>
      <c r="I562" s="248"/>
      <c r="J562" s="248"/>
      <c r="K562" s="248"/>
      <c r="L562" s="248"/>
      <c r="M562" s="248"/>
      <c r="N562" s="248"/>
      <c r="O562" s="248"/>
      <c r="P562" s="248"/>
      <c r="Q562" s="296"/>
      <c r="R562" s="256">
        <f>'To &amp; from Edu- trip % summary'!B567</f>
        <v>0</v>
      </c>
      <c r="S562" s="313">
        <f>'To &amp; from Edu- trip % summary'!D567</f>
        <v>0</v>
      </c>
      <c r="T562" s="257">
        <f>'Non-survey input values'!$B$31</f>
        <v>175.56</v>
      </c>
      <c r="U562" s="258">
        <f t="shared" si="112"/>
        <v>0</v>
      </c>
      <c r="V562" s="259">
        <f t="shared" si="113"/>
        <v>0</v>
      </c>
      <c r="W562" s="312">
        <f>'To &amp; from Edu- trip % summary'!G567</f>
        <v>0</v>
      </c>
      <c r="X562" s="314">
        <f>'To &amp; from Edu- trip % summary'!I567</f>
        <v>0</v>
      </c>
      <c r="Y562" s="260">
        <f t="shared" si="114"/>
        <v>0</v>
      </c>
      <c r="Z562" s="259">
        <f t="shared" si="115"/>
        <v>0</v>
      </c>
      <c r="AA562" s="312">
        <f>'To &amp; from Edu- trip % summary'!L567</f>
        <v>0</v>
      </c>
      <c r="AB562" s="314">
        <f>'To &amp; from Edu- trip % summary'!N567</f>
        <v>0</v>
      </c>
      <c r="AC562" s="260">
        <f t="shared" si="116"/>
        <v>0</v>
      </c>
      <c r="AD562" s="259">
        <f t="shared" si="117"/>
        <v>0</v>
      </c>
      <c r="AE562" s="312">
        <f>'To &amp; from Edu- trip % summary'!Q567</f>
        <v>0</v>
      </c>
      <c r="AF562" s="314">
        <f>'To &amp; from Edu- trip % summary'!S567</f>
        <v>0</v>
      </c>
      <c r="AG562" s="260">
        <f t="shared" si="118"/>
        <v>0</v>
      </c>
      <c r="AH562" s="259">
        <f t="shared" si="119"/>
        <v>0</v>
      </c>
      <c r="AI562" s="312">
        <f>'To &amp; from Edu- trip % summary'!V567</f>
        <v>0</v>
      </c>
      <c r="AJ562" s="314">
        <f>'To &amp; from Edu- trip % summary'!X567</f>
        <v>0</v>
      </c>
      <c r="AK562" s="260">
        <f t="shared" si="120"/>
        <v>0</v>
      </c>
      <c r="AL562" s="259">
        <f t="shared" si="121"/>
        <v>0</v>
      </c>
      <c r="AM562" s="312">
        <f>'To &amp; from Edu- trip % summary'!AA567</f>
        <v>0</v>
      </c>
      <c r="AN562" s="314">
        <f>'To &amp; from Edu- trip % summary'!AC567</f>
        <v>0</v>
      </c>
      <c r="AO562" s="260">
        <f t="shared" si="122"/>
        <v>0</v>
      </c>
      <c r="AP562" s="259">
        <f t="shared" si="123"/>
        <v>0</v>
      </c>
      <c r="AQ562" s="312">
        <f>'To &amp; from Edu- trip % summary'!AF567</f>
        <v>0</v>
      </c>
      <c r="AR562" s="314">
        <f>'To &amp; from Edu- trip % summary'!AH567</f>
        <v>0</v>
      </c>
      <c r="AS562" s="260">
        <f t="shared" si="124"/>
        <v>0</v>
      </c>
      <c r="AT562" s="259">
        <f t="shared" si="125"/>
        <v>0</v>
      </c>
      <c r="AU562" s="261"/>
      <c r="AV562" s="248"/>
      <c r="AW562" s="248"/>
      <c r="AX562" s="248"/>
      <c r="AY562" s="248"/>
    </row>
    <row r="563" spans="1:51" x14ac:dyDescent="0.2">
      <c r="A563" s="248"/>
      <c r="B563" s="248"/>
      <c r="C563" s="248"/>
      <c r="D563" s="248"/>
      <c r="E563" s="248"/>
      <c r="F563" s="248"/>
      <c r="G563" s="248"/>
      <c r="H563" s="248"/>
      <c r="I563" s="248"/>
      <c r="J563" s="248"/>
      <c r="K563" s="248"/>
      <c r="L563" s="248"/>
      <c r="M563" s="248"/>
      <c r="N563" s="248"/>
      <c r="O563" s="248"/>
      <c r="P563" s="248"/>
      <c r="Q563" s="296"/>
      <c r="R563" s="256">
        <f>'To &amp; from Edu- trip % summary'!B568</f>
        <v>0</v>
      </c>
      <c r="S563" s="313">
        <f>'To &amp; from Edu- trip % summary'!D568</f>
        <v>0</v>
      </c>
      <c r="T563" s="257">
        <f>'Non-survey input values'!$B$31</f>
        <v>175.56</v>
      </c>
      <c r="U563" s="258">
        <f t="shared" si="112"/>
        <v>0</v>
      </c>
      <c r="V563" s="259">
        <f t="shared" si="113"/>
        <v>0</v>
      </c>
      <c r="W563" s="312">
        <f>'To &amp; from Edu- trip % summary'!G568</f>
        <v>0</v>
      </c>
      <c r="X563" s="314">
        <f>'To &amp; from Edu- trip % summary'!I568</f>
        <v>0</v>
      </c>
      <c r="Y563" s="260">
        <f t="shared" si="114"/>
        <v>0</v>
      </c>
      <c r="Z563" s="259">
        <f t="shared" si="115"/>
        <v>0</v>
      </c>
      <c r="AA563" s="312">
        <f>'To &amp; from Edu- trip % summary'!L568</f>
        <v>0</v>
      </c>
      <c r="AB563" s="314">
        <f>'To &amp; from Edu- trip % summary'!N568</f>
        <v>0</v>
      </c>
      <c r="AC563" s="260">
        <f t="shared" si="116"/>
        <v>0</v>
      </c>
      <c r="AD563" s="259">
        <f t="shared" si="117"/>
        <v>0</v>
      </c>
      <c r="AE563" s="312">
        <f>'To &amp; from Edu- trip % summary'!Q568</f>
        <v>0</v>
      </c>
      <c r="AF563" s="314">
        <f>'To &amp; from Edu- trip % summary'!S568</f>
        <v>0</v>
      </c>
      <c r="AG563" s="260">
        <f t="shared" si="118"/>
        <v>0</v>
      </c>
      <c r="AH563" s="259">
        <f t="shared" si="119"/>
        <v>0</v>
      </c>
      <c r="AI563" s="312">
        <f>'To &amp; from Edu- trip % summary'!V568</f>
        <v>0</v>
      </c>
      <c r="AJ563" s="314">
        <f>'To &amp; from Edu- trip % summary'!X568</f>
        <v>0</v>
      </c>
      <c r="AK563" s="260">
        <f t="shared" si="120"/>
        <v>0</v>
      </c>
      <c r="AL563" s="259">
        <f t="shared" si="121"/>
        <v>0</v>
      </c>
      <c r="AM563" s="312">
        <f>'To &amp; from Edu- trip % summary'!AA568</f>
        <v>0</v>
      </c>
      <c r="AN563" s="314">
        <f>'To &amp; from Edu- trip % summary'!AC568</f>
        <v>0</v>
      </c>
      <c r="AO563" s="260">
        <f t="shared" si="122"/>
        <v>0</v>
      </c>
      <c r="AP563" s="259">
        <f t="shared" si="123"/>
        <v>0</v>
      </c>
      <c r="AQ563" s="312">
        <f>'To &amp; from Edu- trip % summary'!AF568</f>
        <v>0</v>
      </c>
      <c r="AR563" s="314">
        <f>'To &amp; from Edu- trip % summary'!AH568</f>
        <v>0</v>
      </c>
      <c r="AS563" s="260">
        <f t="shared" si="124"/>
        <v>0</v>
      </c>
      <c r="AT563" s="259">
        <f t="shared" si="125"/>
        <v>0</v>
      </c>
      <c r="AU563" s="261"/>
      <c r="AV563" s="248"/>
      <c r="AW563" s="248"/>
      <c r="AX563" s="248"/>
      <c r="AY563" s="248"/>
    </row>
    <row r="564" spans="1:51" x14ac:dyDescent="0.2">
      <c r="A564" s="248"/>
      <c r="B564" s="248"/>
      <c r="C564" s="248"/>
      <c r="D564" s="248"/>
      <c r="E564" s="248"/>
      <c r="F564" s="248"/>
      <c r="G564" s="248"/>
      <c r="H564" s="248"/>
      <c r="I564" s="248"/>
      <c r="J564" s="248"/>
      <c r="K564" s="248"/>
      <c r="L564" s="248"/>
      <c r="M564" s="248"/>
      <c r="N564" s="248"/>
      <c r="O564" s="248"/>
      <c r="P564" s="248"/>
      <c r="Q564" s="296"/>
      <c r="R564" s="256">
        <f>'To &amp; from Edu- trip % summary'!B569</f>
        <v>0</v>
      </c>
      <c r="S564" s="313">
        <f>'To &amp; from Edu- trip % summary'!D569</f>
        <v>0</v>
      </c>
      <c r="T564" s="257">
        <f>'Non-survey input values'!$B$31</f>
        <v>175.56</v>
      </c>
      <c r="U564" s="258">
        <f t="shared" si="112"/>
        <v>0</v>
      </c>
      <c r="V564" s="259">
        <f t="shared" si="113"/>
        <v>0</v>
      </c>
      <c r="W564" s="312">
        <f>'To &amp; from Edu- trip % summary'!G569</f>
        <v>0</v>
      </c>
      <c r="X564" s="314">
        <f>'To &amp; from Edu- trip % summary'!I569</f>
        <v>0</v>
      </c>
      <c r="Y564" s="260">
        <f t="shared" si="114"/>
        <v>0</v>
      </c>
      <c r="Z564" s="259">
        <f t="shared" si="115"/>
        <v>0</v>
      </c>
      <c r="AA564" s="312">
        <f>'To &amp; from Edu- trip % summary'!L569</f>
        <v>0</v>
      </c>
      <c r="AB564" s="314">
        <f>'To &amp; from Edu- trip % summary'!N569</f>
        <v>0</v>
      </c>
      <c r="AC564" s="260">
        <f t="shared" si="116"/>
        <v>0</v>
      </c>
      <c r="AD564" s="259">
        <f t="shared" si="117"/>
        <v>0</v>
      </c>
      <c r="AE564" s="312">
        <f>'To &amp; from Edu- trip % summary'!Q569</f>
        <v>0</v>
      </c>
      <c r="AF564" s="314">
        <f>'To &amp; from Edu- trip % summary'!S569</f>
        <v>0</v>
      </c>
      <c r="AG564" s="260">
        <f t="shared" si="118"/>
        <v>0</v>
      </c>
      <c r="AH564" s="259">
        <f t="shared" si="119"/>
        <v>0</v>
      </c>
      <c r="AI564" s="312">
        <f>'To &amp; from Edu- trip % summary'!V569</f>
        <v>0</v>
      </c>
      <c r="AJ564" s="314">
        <f>'To &amp; from Edu- trip % summary'!X569</f>
        <v>0</v>
      </c>
      <c r="AK564" s="260">
        <f t="shared" si="120"/>
        <v>0</v>
      </c>
      <c r="AL564" s="259">
        <f t="shared" si="121"/>
        <v>0</v>
      </c>
      <c r="AM564" s="312">
        <f>'To &amp; from Edu- trip % summary'!AA569</f>
        <v>0</v>
      </c>
      <c r="AN564" s="314">
        <f>'To &amp; from Edu- trip % summary'!AC569</f>
        <v>0</v>
      </c>
      <c r="AO564" s="260">
        <f t="shared" si="122"/>
        <v>0</v>
      </c>
      <c r="AP564" s="259">
        <f t="shared" si="123"/>
        <v>0</v>
      </c>
      <c r="AQ564" s="312">
        <f>'To &amp; from Edu- trip % summary'!AF569</f>
        <v>0</v>
      </c>
      <c r="AR564" s="314">
        <f>'To &amp; from Edu- trip % summary'!AH569</f>
        <v>0</v>
      </c>
      <c r="AS564" s="260">
        <f t="shared" si="124"/>
        <v>0</v>
      </c>
      <c r="AT564" s="259">
        <f t="shared" si="125"/>
        <v>0</v>
      </c>
      <c r="AU564" s="261"/>
      <c r="AV564" s="248"/>
      <c r="AW564" s="248"/>
      <c r="AX564" s="248"/>
      <c r="AY564" s="248"/>
    </row>
    <row r="565" spans="1:51" x14ac:dyDescent="0.2">
      <c r="A565" s="248"/>
      <c r="B565" s="248"/>
      <c r="C565" s="248"/>
      <c r="D565" s="248"/>
      <c r="E565" s="248"/>
      <c r="F565" s="248"/>
      <c r="G565" s="248"/>
      <c r="H565" s="248"/>
      <c r="I565" s="248"/>
      <c r="J565" s="248"/>
      <c r="K565" s="248"/>
      <c r="L565" s="248"/>
      <c r="M565" s="248"/>
      <c r="N565" s="248"/>
      <c r="O565" s="248"/>
      <c r="P565" s="248"/>
      <c r="Q565" s="296"/>
      <c r="R565" s="256">
        <f>'To &amp; from Edu- trip % summary'!B570</f>
        <v>0</v>
      </c>
      <c r="S565" s="313">
        <f>'To &amp; from Edu- trip % summary'!D570</f>
        <v>0</v>
      </c>
      <c r="T565" s="257">
        <f>'Non-survey input values'!$B$31</f>
        <v>175.56</v>
      </c>
      <c r="U565" s="258">
        <f t="shared" si="112"/>
        <v>0</v>
      </c>
      <c r="V565" s="259">
        <f t="shared" si="113"/>
        <v>0</v>
      </c>
      <c r="W565" s="312">
        <f>'To &amp; from Edu- trip % summary'!G570</f>
        <v>0</v>
      </c>
      <c r="X565" s="314">
        <f>'To &amp; from Edu- trip % summary'!I570</f>
        <v>0</v>
      </c>
      <c r="Y565" s="260">
        <f t="shared" si="114"/>
        <v>0</v>
      </c>
      <c r="Z565" s="259">
        <f t="shared" si="115"/>
        <v>0</v>
      </c>
      <c r="AA565" s="312">
        <f>'To &amp; from Edu- trip % summary'!L570</f>
        <v>0</v>
      </c>
      <c r="AB565" s="314">
        <f>'To &amp; from Edu- trip % summary'!N570</f>
        <v>0</v>
      </c>
      <c r="AC565" s="260">
        <f t="shared" si="116"/>
        <v>0</v>
      </c>
      <c r="AD565" s="259">
        <f t="shared" si="117"/>
        <v>0</v>
      </c>
      <c r="AE565" s="312">
        <f>'To &amp; from Edu- trip % summary'!Q570</f>
        <v>0</v>
      </c>
      <c r="AF565" s="314">
        <f>'To &amp; from Edu- trip % summary'!S570</f>
        <v>0</v>
      </c>
      <c r="AG565" s="260">
        <f t="shared" si="118"/>
        <v>0</v>
      </c>
      <c r="AH565" s="259">
        <f t="shared" si="119"/>
        <v>0</v>
      </c>
      <c r="AI565" s="312">
        <f>'To &amp; from Edu- trip % summary'!V570</f>
        <v>0</v>
      </c>
      <c r="AJ565" s="314">
        <f>'To &amp; from Edu- trip % summary'!X570</f>
        <v>0</v>
      </c>
      <c r="AK565" s="260">
        <f t="shared" si="120"/>
        <v>0</v>
      </c>
      <c r="AL565" s="259">
        <f t="shared" si="121"/>
        <v>0</v>
      </c>
      <c r="AM565" s="312">
        <f>'To &amp; from Edu- trip % summary'!AA570</f>
        <v>0</v>
      </c>
      <c r="AN565" s="314">
        <f>'To &amp; from Edu- trip % summary'!AC570</f>
        <v>0</v>
      </c>
      <c r="AO565" s="260">
        <f t="shared" si="122"/>
        <v>0</v>
      </c>
      <c r="AP565" s="259">
        <f t="shared" si="123"/>
        <v>0</v>
      </c>
      <c r="AQ565" s="312">
        <f>'To &amp; from Edu- trip % summary'!AF570</f>
        <v>0</v>
      </c>
      <c r="AR565" s="314">
        <f>'To &amp; from Edu- trip % summary'!AH570</f>
        <v>0</v>
      </c>
      <c r="AS565" s="260">
        <f t="shared" si="124"/>
        <v>0</v>
      </c>
      <c r="AT565" s="259">
        <f t="shared" si="125"/>
        <v>0</v>
      </c>
      <c r="AU565" s="261"/>
      <c r="AV565" s="248"/>
      <c r="AW565" s="248"/>
      <c r="AX565" s="248"/>
      <c r="AY565" s="248"/>
    </row>
    <row r="566" spans="1:51" x14ac:dyDescent="0.2">
      <c r="A566" s="248"/>
      <c r="B566" s="248"/>
      <c r="C566" s="248"/>
      <c r="D566" s="248"/>
      <c r="E566" s="248"/>
      <c r="F566" s="248"/>
      <c r="G566" s="248"/>
      <c r="H566" s="248"/>
      <c r="I566" s="248"/>
      <c r="J566" s="248"/>
      <c r="K566" s="248"/>
      <c r="L566" s="248"/>
      <c r="M566" s="248"/>
      <c r="N566" s="248"/>
      <c r="O566" s="248"/>
      <c r="P566" s="248"/>
      <c r="Q566" s="296"/>
      <c r="R566" s="256">
        <f>'To &amp; from Edu- trip % summary'!B571</f>
        <v>0</v>
      </c>
      <c r="S566" s="313">
        <f>'To &amp; from Edu- trip % summary'!D571</f>
        <v>0</v>
      </c>
      <c r="T566" s="257">
        <f>'Non-survey input values'!$B$31</f>
        <v>175.56</v>
      </c>
      <c r="U566" s="258">
        <f t="shared" si="112"/>
        <v>0</v>
      </c>
      <c r="V566" s="259">
        <f t="shared" si="113"/>
        <v>0</v>
      </c>
      <c r="W566" s="312">
        <f>'To &amp; from Edu- trip % summary'!G571</f>
        <v>0</v>
      </c>
      <c r="X566" s="314">
        <f>'To &amp; from Edu- trip % summary'!I571</f>
        <v>0</v>
      </c>
      <c r="Y566" s="260">
        <f t="shared" si="114"/>
        <v>0</v>
      </c>
      <c r="Z566" s="259">
        <f t="shared" si="115"/>
        <v>0</v>
      </c>
      <c r="AA566" s="312">
        <f>'To &amp; from Edu- trip % summary'!L571</f>
        <v>0</v>
      </c>
      <c r="AB566" s="314">
        <f>'To &amp; from Edu- trip % summary'!N571</f>
        <v>0</v>
      </c>
      <c r="AC566" s="260">
        <f t="shared" si="116"/>
        <v>0</v>
      </c>
      <c r="AD566" s="259">
        <f t="shared" si="117"/>
        <v>0</v>
      </c>
      <c r="AE566" s="312">
        <f>'To &amp; from Edu- trip % summary'!Q571</f>
        <v>0</v>
      </c>
      <c r="AF566" s="314">
        <f>'To &amp; from Edu- trip % summary'!S571</f>
        <v>0</v>
      </c>
      <c r="AG566" s="260">
        <f t="shared" si="118"/>
        <v>0</v>
      </c>
      <c r="AH566" s="259">
        <f t="shared" si="119"/>
        <v>0</v>
      </c>
      <c r="AI566" s="312">
        <f>'To &amp; from Edu- trip % summary'!V571</f>
        <v>0</v>
      </c>
      <c r="AJ566" s="314">
        <f>'To &amp; from Edu- trip % summary'!X571</f>
        <v>0</v>
      </c>
      <c r="AK566" s="260">
        <f t="shared" si="120"/>
        <v>0</v>
      </c>
      <c r="AL566" s="259">
        <f t="shared" si="121"/>
        <v>0</v>
      </c>
      <c r="AM566" s="312">
        <f>'To &amp; from Edu- trip % summary'!AA571</f>
        <v>0</v>
      </c>
      <c r="AN566" s="314">
        <f>'To &amp; from Edu- trip % summary'!AC571</f>
        <v>0</v>
      </c>
      <c r="AO566" s="260">
        <f t="shared" si="122"/>
        <v>0</v>
      </c>
      <c r="AP566" s="259">
        <f t="shared" si="123"/>
        <v>0</v>
      </c>
      <c r="AQ566" s="312">
        <f>'To &amp; from Edu- trip % summary'!AF571</f>
        <v>0</v>
      </c>
      <c r="AR566" s="314">
        <f>'To &amp; from Edu- trip % summary'!AH571</f>
        <v>0</v>
      </c>
      <c r="AS566" s="260">
        <f t="shared" si="124"/>
        <v>0</v>
      </c>
      <c r="AT566" s="259">
        <f t="shared" si="125"/>
        <v>0</v>
      </c>
      <c r="AU566" s="261"/>
      <c r="AV566" s="248"/>
      <c r="AW566" s="248"/>
      <c r="AX566" s="248"/>
      <c r="AY566" s="248"/>
    </row>
    <row r="567" spans="1:51" x14ac:dyDescent="0.2">
      <c r="A567" s="248"/>
      <c r="B567" s="248"/>
      <c r="C567" s="248"/>
      <c r="D567" s="248"/>
      <c r="E567" s="248"/>
      <c r="F567" s="248"/>
      <c r="G567" s="248"/>
      <c r="H567" s="248"/>
      <c r="I567" s="248"/>
      <c r="J567" s="248"/>
      <c r="K567" s="248"/>
      <c r="L567" s="248"/>
      <c r="M567" s="248"/>
      <c r="N567" s="248"/>
      <c r="O567" s="248"/>
      <c r="P567" s="248"/>
      <c r="Q567" s="296"/>
      <c r="R567" s="256">
        <f>'To &amp; from Edu- trip % summary'!B572</f>
        <v>0</v>
      </c>
      <c r="S567" s="313">
        <f>'To &amp; from Edu- trip % summary'!D572</f>
        <v>0</v>
      </c>
      <c r="T567" s="257">
        <f>'Non-survey input values'!$B$31</f>
        <v>175.56</v>
      </c>
      <c r="U567" s="258">
        <f t="shared" si="112"/>
        <v>0</v>
      </c>
      <c r="V567" s="259">
        <f t="shared" si="113"/>
        <v>0</v>
      </c>
      <c r="W567" s="312">
        <f>'To &amp; from Edu- trip % summary'!G572</f>
        <v>0</v>
      </c>
      <c r="X567" s="314">
        <f>'To &amp; from Edu- trip % summary'!I572</f>
        <v>0</v>
      </c>
      <c r="Y567" s="260">
        <f t="shared" si="114"/>
        <v>0</v>
      </c>
      <c r="Z567" s="259">
        <f t="shared" si="115"/>
        <v>0</v>
      </c>
      <c r="AA567" s="312">
        <f>'To &amp; from Edu- trip % summary'!L572</f>
        <v>0</v>
      </c>
      <c r="AB567" s="314">
        <f>'To &amp; from Edu- trip % summary'!N572</f>
        <v>0</v>
      </c>
      <c r="AC567" s="260">
        <f t="shared" si="116"/>
        <v>0</v>
      </c>
      <c r="AD567" s="259">
        <f t="shared" si="117"/>
        <v>0</v>
      </c>
      <c r="AE567" s="312">
        <f>'To &amp; from Edu- trip % summary'!Q572</f>
        <v>0</v>
      </c>
      <c r="AF567" s="314">
        <f>'To &amp; from Edu- trip % summary'!S572</f>
        <v>0</v>
      </c>
      <c r="AG567" s="260">
        <f t="shared" si="118"/>
        <v>0</v>
      </c>
      <c r="AH567" s="259">
        <f t="shared" si="119"/>
        <v>0</v>
      </c>
      <c r="AI567" s="312">
        <f>'To &amp; from Edu- trip % summary'!V572</f>
        <v>0</v>
      </c>
      <c r="AJ567" s="314">
        <f>'To &amp; from Edu- trip % summary'!X572</f>
        <v>0</v>
      </c>
      <c r="AK567" s="260">
        <f t="shared" si="120"/>
        <v>0</v>
      </c>
      <c r="AL567" s="259">
        <f t="shared" si="121"/>
        <v>0</v>
      </c>
      <c r="AM567" s="312">
        <f>'To &amp; from Edu- trip % summary'!AA572</f>
        <v>0</v>
      </c>
      <c r="AN567" s="314">
        <f>'To &amp; from Edu- trip % summary'!AC572</f>
        <v>0</v>
      </c>
      <c r="AO567" s="260">
        <f t="shared" si="122"/>
        <v>0</v>
      </c>
      <c r="AP567" s="259">
        <f t="shared" si="123"/>
        <v>0</v>
      </c>
      <c r="AQ567" s="312">
        <f>'To &amp; from Edu- trip % summary'!AF572</f>
        <v>0</v>
      </c>
      <c r="AR567" s="314">
        <f>'To &amp; from Edu- trip % summary'!AH572</f>
        <v>0</v>
      </c>
      <c r="AS567" s="260">
        <f t="shared" si="124"/>
        <v>0</v>
      </c>
      <c r="AT567" s="259">
        <f t="shared" si="125"/>
        <v>0</v>
      </c>
      <c r="AU567" s="261"/>
      <c r="AV567" s="248"/>
      <c r="AW567" s="248"/>
      <c r="AX567" s="248"/>
      <c r="AY567" s="248"/>
    </row>
    <row r="568" spans="1:51" x14ac:dyDescent="0.2">
      <c r="A568" s="248"/>
      <c r="B568" s="248"/>
      <c r="C568" s="248"/>
      <c r="D568" s="248"/>
      <c r="E568" s="248"/>
      <c r="F568" s="248"/>
      <c r="G568" s="248"/>
      <c r="H568" s="248"/>
      <c r="I568" s="248"/>
      <c r="J568" s="248"/>
      <c r="K568" s="248"/>
      <c r="L568" s="248"/>
      <c r="M568" s="248"/>
      <c r="N568" s="248"/>
      <c r="O568" s="248"/>
      <c r="P568" s="248"/>
      <c r="Q568" s="296"/>
      <c r="R568" s="256">
        <f>'To &amp; from Edu- trip % summary'!B573</f>
        <v>0</v>
      </c>
      <c r="S568" s="313">
        <f>'To &amp; from Edu- trip % summary'!D573</f>
        <v>0</v>
      </c>
      <c r="T568" s="257">
        <f>'Non-survey input values'!$B$31</f>
        <v>175.56</v>
      </c>
      <c r="U568" s="258">
        <f t="shared" si="112"/>
        <v>0</v>
      </c>
      <c r="V568" s="259">
        <f t="shared" si="113"/>
        <v>0</v>
      </c>
      <c r="W568" s="312">
        <f>'To &amp; from Edu- trip % summary'!G573</f>
        <v>0</v>
      </c>
      <c r="X568" s="314">
        <f>'To &amp; from Edu- trip % summary'!I573</f>
        <v>0</v>
      </c>
      <c r="Y568" s="260">
        <f t="shared" si="114"/>
        <v>0</v>
      </c>
      <c r="Z568" s="259">
        <f t="shared" si="115"/>
        <v>0</v>
      </c>
      <c r="AA568" s="312">
        <f>'To &amp; from Edu- trip % summary'!L573</f>
        <v>0</v>
      </c>
      <c r="AB568" s="314">
        <f>'To &amp; from Edu- trip % summary'!N573</f>
        <v>0</v>
      </c>
      <c r="AC568" s="260">
        <f t="shared" si="116"/>
        <v>0</v>
      </c>
      <c r="AD568" s="259">
        <f t="shared" si="117"/>
        <v>0</v>
      </c>
      <c r="AE568" s="312">
        <f>'To &amp; from Edu- trip % summary'!Q573</f>
        <v>0</v>
      </c>
      <c r="AF568" s="314">
        <f>'To &amp; from Edu- trip % summary'!S573</f>
        <v>0</v>
      </c>
      <c r="AG568" s="260">
        <f t="shared" si="118"/>
        <v>0</v>
      </c>
      <c r="AH568" s="259">
        <f t="shared" si="119"/>
        <v>0</v>
      </c>
      <c r="AI568" s="312">
        <f>'To &amp; from Edu- trip % summary'!V573</f>
        <v>0</v>
      </c>
      <c r="AJ568" s="314">
        <f>'To &amp; from Edu- trip % summary'!X573</f>
        <v>0</v>
      </c>
      <c r="AK568" s="260">
        <f t="shared" si="120"/>
        <v>0</v>
      </c>
      <c r="AL568" s="259">
        <f t="shared" si="121"/>
        <v>0</v>
      </c>
      <c r="AM568" s="312">
        <f>'To &amp; from Edu- trip % summary'!AA573</f>
        <v>0</v>
      </c>
      <c r="AN568" s="314">
        <f>'To &amp; from Edu- trip % summary'!AC573</f>
        <v>0</v>
      </c>
      <c r="AO568" s="260">
        <f t="shared" si="122"/>
        <v>0</v>
      </c>
      <c r="AP568" s="259">
        <f t="shared" si="123"/>
        <v>0</v>
      </c>
      <c r="AQ568" s="312">
        <f>'To &amp; from Edu- trip % summary'!AF573</f>
        <v>0</v>
      </c>
      <c r="AR568" s="314">
        <f>'To &amp; from Edu- trip % summary'!AH573</f>
        <v>0</v>
      </c>
      <c r="AS568" s="260">
        <f t="shared" si="124"/>
        <v>0</v>
      </c>
      <c r="AT568" s="259">
        <f t="shared" si="125"/>
        <v>0</v>
      </c>
      <c r="AU568" s="261"/>
      <c r="AV568" s="248"/>
      <c r="AW568" s="248"/>
      <c r="AX568" s="248"/>
      <c r="AY568" s="248"/>
    </row>
    <row r="569" spans="1:51" x14ac:dyDescent="0.2">
      <c r="A569" s="248"/>
      <c r="B569" s="248"/>
      <c r="C569" s="248"/>
      <c r="D569" s="248"/>
      <c r="E569" s="248"/>
      <c r="F569" s="248"/>
      <c r="G569" s="248"/>
      <c r="H569" s="248"/>
      <c r="I569" s="248"/>
      <c r="J569" s="248"/>
      <c r="K569" s="248"/>
      <c r="L569" s="248"/>
      <c r="M569" s="248"/>
      <c r="N569" s="248"/>
      <c r="O569" s="248"/>
      <c r="P569" s="248"/>
      <c r="Q569" s="296"/>
      <c r="R569" s="256">
        <f>'To &amp; from Edu- trip % summary'!B574</f>
        <v>0</v>
      </c>
      <c r="S569" s="313">
        <f>'To &amp; from Edu- trip % summary'!D574</f>
        <v>0</v>
      </c>
      <c r="T569" s="257">
        <f>'Non-survey input values'!$B$31</f>
        <v>175.56</v>
      </c>
      <c r="U569" s="258">
        <f t="shared" si="112"/>
        <v>0</v>
      </c>
      <c r="V569" s="259">
        <f t="shared" si="113"/>
        <v>0</v>
      </c>
      <c r="W569" s="312">
        <f>'To &amp; from Edu- trip % summary'!G574</f>
        <v>0</v>
      </c>
      <c r="X569" s="314">
        <f>'To &amp; from Edu- trip % summary'!I574</f>
        <v>0</v>
      </c>
      <c r="Y569" s="260">
        <f t="shared" si="114"/>
        <v>0</v>
      </c>
      <c r="Z569" s="259">
        <f t="shared" si="115"/>
        <v>0</v>
      </c>
      <c r="AA569" s="312">
        <f>'To &amp; from Edu- trip % summary'!L574</f>
        <v>0</v>
      </c>
      <c r="AB569" s="314">
        <f>'To &amp; from Edu- trip % summary'!N574</f>
        <v>0</v>
      </c>
      <c r="AC569" s="260">
        <f t="shared" si="116"/>
        <v>0</v>
      </c>
      <c r="AD569" s="259">
        <f t="shared" si="117"/>
        <v>0</v>
      </c>
      <c r="AE569" s="312">
        <f>'To &amp; from Edu- trip % summary'!Q574</f>
        <v>0</v>
      </c>
      <c r="AF569" s="314">
        <f>'To &amp; from Edu- trip % summary'!S574</f>
        <v>0</v>
      </c>
      <c r="AG569" s="260">
        <f t="shared" si="118"/>
        <v>0</v>
      </c>
      <c r="AH569" s="259">
        <f t="shared" si="119"/>
        <v>0</v>
      </c>
      <c r="AI569" s="312">
        <f>'To &amp; from Edu- trip % summary'!V574</f>
        <v>0</v>
      </c>
      <c r="AJ569" s="314">
        <f>'To &amp; from Edu- trip % summary'!X574</f>
        <v>0</v>
      </c>
      <c r="AK569" s="260">
        <f t="shared" si="120"/>
        <v>0</v>
      </c>
      <c r="AL569" s="259">
        <f t="shared" si="121"/>
        <v>0</v>
      </c>
      <c r="AM569" s="312">
        <f>'To &amp; from Edu- trip % summary'!AA574</f>
        <v>0</v>
      </c>
      <c r="AN569" s="314">
        <f>'To &amp; from Edu- trip % summary'!AC574</f>
        <v>0</v>
      </c>
      <c r="AO569" s="260">
        <f t="shared" si="122"/>
        <v>0</v>
      </c>
      <c r="AP569" s="259">
        <f t="shared" si="123"/>
        <v>0</v>
      </c>
      <c r="AQ569" s="312">
        <f>'To &amp; from Edu- trip % summary'!AF574</f>
        <v>0</v>
      </c>
      <c r="AR569" s="314">
        <f>'To &amp; from Edu- trip % summary'!AH574</f>
        <v>0</v>
      </c>
      <c r="AS569" s="260">
        <f t="shared" si="124"/>
        <v>0</v>
      </c>
      <c r="AT569" s="259">
        <f t="shared" si="125"/>
        <v>0</v>
      </c>
      <c r="AU569" s="261"/>
      <c r="AV569" s="248"/>
      <c r="AW569" s="248"/>
      <c r="AX569" s="248"/>
      <c r="AY569" s="248"/>
    </row>
    <row r="570" spans="1:51" x14ac:dyDescent="0.2">
      <c r="A570" s="248"/>
      <c r="B570" s="248"/>
      <c r="C570" s="248"/>
      <c r="D570" s="248"/>
      <c r="E570" s="248"/>
      <c r="F570" s="248"/>
      <c r="G570" s="248"/>
      <c r="H570" s="248"/>
      <c r="I570" s="248"/>
      <c r="J570" s="248"/>
      <c r="K570" s="248"/>
      <c r="L570" s="248"/>
      <c r="M570" s="248"/>
      <c r="N570" s="248"/>
      <c r="O570" s="248"/>
      <c r="P570" s="248"/>
      <c r="Q570" s="296"/>
      <c r="R570" s="256">
        <f>'To &amp; from Edu- trip % summary'!B575</f>
        <v>0</v>
      </c>
      <c r="S570" s="313">
        <f>'To &amp; from Edu- trip % summary'!D575</f>
        <v>0</v>
      </c>
      <c r="T570" s="257">
        <f>'Non-survey input values'!$B$31</f>
        <v>175.56</v>
      </c>
      <c r="U570" s="258">
        <f t="shared" si="112"/>
        <v>0</v>
      </c>
      <c r="V570" s="259">
        <f t="shared" si="113"/>
        <v>0</v>
      </c>
      <c r="W570" s="312">
        <f>'To &amp; from Edu- trip % summary'!G575</f>
        <v>0</v>
      </c>
      <c r="X570" s="314">
        <f>'To &amp; from Edu- trip % summary'!I575</f>
        <v>0</v>
      </c>
      <c r="Y570" s="260">
        <f t="shared" si="114"/>
        <v>0</v>
      </c>
      <c r="Z570" s="259">
        <f t="shared" si="115"/>
        <v>0</v>
      </c>
      <c r="AA570" s="312">
        <f>'To &amp; from Edu- trip % summary'!L575</f>
        <v>0</v>
      </c>
      <c r="AB570" s="314">
        <f>'To &amp; from Edu- trip % summary'!N575</f>
        <v>0</v>
      </c>
      <c r="AC570" s="260">
        <f t="shared" si="116"/>
        <v>0</v>
      </c>
      <c r="AD570" s="259">
        <f t="shared" si="117"/>
        <v>0</v>
      </c>
      <c r="AE570" s="312">
        <f>'To &amp; from Edu- trip % summary'!Q575</f>
        <v>0</v>
      </c>
      <c r="AF570" s="314">
        <f>'To &amp; from Edu- trip % summary'!S575</f>
        <v>0</v>
      </c>
      <c r="AG570" s="260">
        <f t="shared" si="118"/>
        <v>0</v>
      </c>
      <c r="AH570" s="259">
        <f t="shared" si="119"/>
        <v>0</v>
      </c>
      <c r="AI570" s="312">
        <f>'To &amp; from Edu- trip % summary'!V575</f>
        <v>0</v>
      </c>
      <c r="AJ570" s="314">
        <f>'To &amp; from Edu- trip % summary'!X575</f>
        <v>0</v>
      </c>
      <c r="AK570" s="260">
        <f t="shared" si="120"/>
        <v>0</v>
      </c>
      <c r="AL570" s="259">
        <f t="shared" si="121"/>
        <v>0</v>
      </c>
      <c r="AM570" s="312">
        <f>'To &amp; from Edu- trip % summary'!AA575</f>
        <v>0</v>
      </c>
      <c r="AN570" s="314">
        <f>'To &amp; from Edu- trip % summary'!AC575</f>
        <v>0</v>
      </c>
      <c r="AO570" s="260">
        <f t="shared" si="122"/>
        <v>0</v>
      </c>
      <c r="AP570" s="259">
        <f t="shared" si="123"/>
        <v>0</v>
      </c>
      <c r="AQ570" s="312">
        <f>'To &amp; from Edu- trip % summary'!AF575</f>
        <v>0</v>
      </c>
      <c r="AR570" s="314">
        <f>'To &amp; from Edu- trip % summary'!AH575</f>
        <v>0</v>
      </c>
      <c r="AS570" s="260">
        <f t="shared" si="124"/>
        <v>0</v>
      </c>
      <c r="AT570" s="259">
        <f t="shared" si="125"/>
        <v>0</v>
      </c>
      <c r="AU570" s="261"/>
      <c r="AV570" s="248"/>
      <c r="AW570" s="248"/>
      <c r="AX570" s="248"/>
      <c r="AY570" s="248"/>
    </row>
    <row r="571" spans="1:51" x14ac:dyDescent="0.2">
      <c r="A571" s="248"/>
      <c r="B571" s="248"/>
      <c r="C571" s="248"/>
      <c r="D571" s="248"/>
      <c r="E571" s="248"/>
      <c r="F571" s="248"/>
      <c r="G571" s="248"/>
      <c r="H571" s="248"/>
      <c r="I571" s="248"/>
      <c r="J571" s="248"/>
      <c r="K571" s="248"/>
      <c r="L571" s="248"/>
      <c r="M571" s="248"/>
      <c r="N571" s="248"/>
      <c r="O571" s="248"/>
      <c r="P571" s="248"/>
      <c r="Q571" s="296"/>
      <c r="R571" s="256">
        <f>'To &amp; from Edu- trip % summary'!B576</f>
        <v>0</v>
      </c>
      <c r="S571" s="313">
        <f>'To &amp; from Edu- trip % summary'!D576</f>
        <v>0</v>
      </c>
      <c r="T571" s="257">
        <f>'Non-survey input values'!$B$31</f>
        <v>175.56</v>
      </c>
      <c r="U571" s="258">
        <f t="shared" si="112"/>
        <v>0</v>
      </c>
      <c r="V571" s="259">
        <f t="shared" si="113"/>
        <v>0</v>
      </c>
      <c r="W571" s="312">
        <f>'To &amp; from Edu- trip % summary'!G576</f>
        <v>0</v>
      </c>
      <c r="X571" s="314">
        <f>'To &amp; from Edu- trip % summary'!I576</f>
        <v>0</v>
      </c>
      <c r="Y571" s="260">
        <f t="shared" si="114"/>
        <v>0</v>
      </c>
      <c r="Z571" s="259">
        <f t="shared" si="115"/>
        <v>0</v>
      </c>
      <c r="AA571" s="312">
        <f>'To &amp; from Edu- trip % summary'!L576</f>
        <v>0</v>
      </c>
      <c r="AB571" s="314">
        <f>'To &amp; from Edu- trip % summary'!N576</f>
        <v>0</v>
      </c>
      <c r="AC571" s="260">
        <f t="shared" si="116"/>
        <v>0</v>
      </c>
      <c r="AD571" s="259">
        <f t="shared" si="117"/>
        <v>0</v>
      </c>
      <c r="AE571" s="312">
        <f>'To &amp; from Edu- trip % summary'!Q576</f>
        <v>0</v>
      </c>
      <c r="AF571" s="314">
        <f>'To &amp; from Edu- trip % summary'!S576</f>
        <v>0</v>
      </c>
      <c r="AG571" s="260">
        <f t="shared" si="118"/>
        <v>0</v>
      </c>
      <c r="AH571" s="259">
        <f t="shared" si="119"/>
        <v>0</v>
      </c>
      <c r="AI571" s="312">
        <f>'To &amp; from Edu- trip % summary'!V576</f>
        <v>0</v>
      </c>
      <c r="AJ571" s="314">
        <f>'To &amp; from Edu- trip % summary'!X576</f>
        <v>0</v>
      </c>
      <c r="AK571" s="260">
        <f t="shared" si="120"/>
        <v>0</v>
      </c>
      <c r="AL571" s="259">
        <f t="shared" si="121"/>
        <v>0</v>
      </c>
      <c r="AM571" s="312">
        <f>'To &amp; from Edu- trip % summary'!AA576</f>
        <v>0</v>
      </c>
      <c r="AN571" s="314">
        <f>'To &amp; from Edu- trip % summary'!AC576</f>
        <v>0</v>
      </c>
      <c r="AO571" s="260">
        <f t="shared" si="122"/>
        <v>0</v>
      </c>
      <c r="AP571" s="259">
        <f t="shared" si="123"/>
        <v>0</v>
      </c>
      <c r="AQ571" s="312">
        <f>'To &amp; from Edu- trip % summary'!AF576</f>
        <v>0</v>
      </c>
      <c r="AR571" s="314">
        <f>'To &amp; from Edu- trip % summary'!AH576</f>
        <v>0</v>
      </c>
      <c r="AS571" s="260">
        <f t="shared" si="124"/>
        <v>0</v>
      </c>
      <c r="AT571" s="259">
        <f t="shared" si="125"/>
        <v>0</v>
      </c>
      <c r="AU571" s="261"/>
      <c r="AV571" s="248"/>
      <c r="AW571" s="248"/>
      <c r="AX571" s="248"/>
      <c r="AY571" s="248"/>
    </row>
    <row r="572" spans="1:51" x14ac:dyDescent="0.2">
      <c r="A572" s="248"/>
      <c r="B572" s="248"/>
      <c r="C572" s="248"/>
      <c r="D572" s="248"/>
      <c r="E572" s="248"/>
      <c r="F572" s="248"/>
      <c r="G572" s="248"/>
      <c r="H572" s="248"/>
      <c r="I572" s="248"/>
      <c r="J572" s="248"/>
      <c r="K572" s="248"/>
      <c r="L572" s="248"/>
      <c r="M572" s="248"/>
      <c r="N572" s="248"/>
      <c r="O572" s="248"/>
      <c r="P572" s="248"/>
      <c r="Q572" s="296"/>
      <c r="R572" s="256">
        <f>'To &amp; from Edu- trip % summary'!B577</f>
        <v>0</v>
      </c>
      <c r="S572" s="313">
        <f>'To &amp; from Edu- trip % summary'!D577</f>
        <v>0</v>
      </c>
      <c r="T572" s="257">
        <f>'Non-survey input values'!$B$31</f>
        <v>175.56</v>
      </c>
      <c r="U572" s="258">
        <f t="shared" si="112"/>
        <v>0</v>
      </c>
      <c r="V572" s="259">
        <f t="shared" si="113"/>
        <v>0</v>
      </c>
      <c r="W572" s="312">
        <f>'To &amp; from Edu- trip % summary'!G577</f>
        <v>0</v>
      </c>
      <c r="X572" s="314">
        <f>'To &amp; from Edu- trip % summary'!I577</f>
        <v>0</v>
      </c>
      <c r="Y572" s="260">
        <f t="shared" si="114"/>
        <v>0</v>
      </c>
      <c r="Z572" s="259">
        <f t="shared" si="115"/>
        <v>0</v>
      </c>
      <c r="AA572" s="312">
        <f>'To &amp; from Edu- trip % summary'!L577</f>
        <v>0</v>
      </c>
      <c r="AB572" s="314">
        <f>'To &amp; from Edu- trip % summary'!N577</f>
        <v>0</v>
      </c>
      <c r="AC572" s="260">
        <f t="shared" si="116"/>
        <v>0</v>
      </c>
      <c r="AD572" s="259">
        <f t="shared" si="117"/>
        <v>0</v>
      </c>
      <c r="AE572" s="312">
        <f>'To &amp; from Edu- trip % summary'!Q577</f>
        <v>0</v>
      </c>
      <c r="AF572" s="314">
        <f>'To &amp; from Edu- trip % summary'!S577</f>
        <v>0</v>
      </c>
      <c r="AG572" s="260">
        <f t="shared" si="118"/>
        <v>0</v>
      </c>
      <c r="AH572" s="259">
        <f t="shared" si="119"/>
        <v>0</v>
      </c>
      <c r="AI572" s="312">
        <f>'To &amp; from Edu- trip % summary'!V577</f>
        <v>0</v>
      </c>
      <c r="AJ572" s="314">
        <f>'To &amp; from Edu- trip % summary'!X577</f>
        <v>0</v>
      </c>
      <c r="AK572" s="260">
        <f t="shared" si="120"/>
        <v>0</v>
      </c>
      <c r="AL572" s="259">
        <f t="shared" si="121"/>
        <v>0</v>
      </c>
      <c r="AM572" s="312">
        <f>'To &amp; from Edu- trip % summary'!AA577</f>
        <v>0</v>
      </c>
      <c r="AN572" s="314">
        <f>'To &amp; from Edu- trip % summary'!AC577</f>
        <v>0</v>
      </c>
      <c r="AO572" s="260">
        <f t="shared" si="122"/>
        <v>0</v>
      </c>
      <c r="AP572" s="259">
        <f t="shared" si="123"/>
        <v>0</v>
      </c>
      <c r="AQ572" s="312">
        <f>'To &amp; from Edu- trip % summary'!AF577</f>
        <v>0</v>
      </c>
      <c r="AR572" s="314">
        <f>'To &amp; from Edu- trip % summary'!AH577</f>
        <v>0</v>
      </c>
      <c r="AS572" s="260">
        <f t="shared" si="124"/>
        <v>0</v>
      </c>
      <c r="AT572" s="259">
        <f t="shared" si="125"/>
        <v>0</v>
      </c>
      <c r="AU572" s="261"/>
      <c r="AV572" s="248"/>
      <c r="AW572" s="248"/>
      <c r="AX572" s="248"/>
      <c r="AY572" s="248"/>
    </row>
    <row r="573" spans="1:51" x14ac:dyDescent="0.2">
      <c r="A573" s="248"/>
      <c r="B573" s="248"/>
      <c r="C573" s="248"/>
      <c r="D573" s="248"/>
      <c r="E573" s="248"/>
      <c r="F573" s="248"/>
      <c r="G573" s="248"/>
      <c r="H573" s="248"/>
      <c r="I573" s="248"/>
      <c r="J573" s="248"/>
      <c r="K573" s="248"/>
      <c r="L573" s="248"/>
      <c r="M573" s="248"/>
      <c r="N573" s="248"/>
      <c r="O573" s="248"/>
      <c r="P573" s="248"/>
      <c r="Q573" s="296"/>
      <c r="R573" s="256">
        <f>'To &amp; from Edu- trip % summary'!B578</f>
        <v>0</v>
      </c>
      <c r="S573" s="313">
        <f>'To &amp; from Edu- trip % summary'!D578</f>
        <v>0</v>
      </c>
      <c r="T573" s="257">
        <f>'Non-survey input values'!$B$31</f>
        <v>175.56</v>
      </c>
      <c r="U573" s="258">
        <f t="shared" si="112"/>
        <v>0</v>
      </c>
      <c r="V573" s="259">
        <f t="shared" si="113"/>
        <v>0</v>
      </c>
      <c r="W573" s="312">
        <f>'To &amp; from Edu- trip % summary'!G578</f>
        <v>0</v>
      </c>
      <c r="X573" s="314">
        <f>'To &amp; from Edu- trip % summary'!I578</f>
        <v>0</v>
      </c>
      <c r="Y573" s="260">
        <f t="shared" si="114"/>
        <v>0</v>
      </c>
      <c r="Z573" s="259">
        <f t="shared" si="115"/>
        <v>0</v>
      </c>
      <c r="AA573" s="312">
        <f>'To &amp; from Edu- trip % summary'!L578</f>
        <v>0</v>
      </c>
      <c r="AB573" s="314">
        <f>'To &amp; from Edu- trip % summary'!N578</f>
        <v>0</v>
      </c>
      <c r="AC573" s="260">
        <f t="shared" si="116"/>
        <v>0</v>
      </c>
      <c r="AD573" s="259">
        <f t="shared" si="117"/>
        <v>0</v>
      </c>
      <c r="AE573" s="312">
        <f>'To &amp; from Edu- trip % summary'!Q578</f>
        <v>0</v>
      </c>
      <c r="AF573" s="314">
        <f>'To &amp; from Edu- trip % summary'!S578</f>
        <v>0</v>
      </c>
      <c r="AG573" s="260">
        <f t="shared" si="118"/>
        <v>0</v>
      </c>
      <c r="AH573" s="259">
        <f t="shared" si="119"/>
        <v>0</v>
      </c>
      <c r="AI573" s="312">
        <f>'To &amp; from Edu- trip % summary'!V578</f>
        <v>0</v>
      </c>
      <c r="AJ573" s="314">
        <f>'To &amp; from Edu- trip % summary'!X578</f>
        <v>0</v>
      </c>
      <c r="AK573" s="260">
        <f t="shared" si="120"/>
        <v>0</v>
      </c>
      <c r="AL573" s="259">
        <f t="shared" si="121"/>
        <v>0</v>
      </c>
      <c r="AM573" s="312">
        <f>'To &amp; from Edu- trip % summary'!AA578</f>
        <v>0</v>
      </c>
      <c r="AN573" s="314">
        <f>'To &amp; from Edu- trip % summary'!AC578</f>
        <v>0</v>
      </c>
      <c r="AO573" s="260">
        <f t="shared" si="122"/>
        <v>0</v>
      </c>
      <c r="AP573" s="259">
        <f t="shared" si="123"/>
        <v>0</v>
      </c>
      <c r="AQ573" s="312">
        <f>'To &amp; from Edu- trip % summary'!AF578</f>
        <v>0</v>
      </c>
      <c r="AR573" s="314">
        <f>'To &amp; from Edu- trip % summary'!AH578</f>
        <v>0</v>
      </c>
      <c r="AS573" s="260">
        <f t="shared" si="124"/>
        <v>0</v>
      </c>
      <c r="AT573" s="259">
        <f t="shared" si="125"/>
        <v>0</v>
      </c>
      <c r="AU573" s="261"/>
      <c r="AV573" s="248"/>
      <c r="AW573" s="248"/>
      <c r="AX573" s="248"/>
      <c r="AY573" s="248"/>
    </row>
    <row r="574" spans="1:51" x14ac:dyDescent="0.2">
      <c r="A574" s="248"/>
      <c r="B574" s="248"/>
      <c r="C574" s="248"/>
      <c r="D574" s="248"/>
      <c r="E574" s="248"/>
      <c r="F574" s="248"/>
      <c r="G574" s="248"/>
      <c r="H574" s="248"/>
      <c r="I574" s="248"/>
      <c r="J574" s="248"/>
      <c r="K574" s="248"/>
      <c r="L574" s="248"/>
      <c r="M574" s="248"/>
      <c r="N574" s="248"/>
      <c r="O574" s="248"/>
      <c r="P574" s="248"/>
      <c r="Q574" s="296"/>
      <c r="R574" s="256">
        <f>'To &amp; from Edu- trip % summary'!B579</f>
        <v>0</v>
      </c>
      <c r="S574" s="313">
        <f>'To &amp; from Edu- trip % summary'!D579</f>
        <v>0</v>
      </c>
      <c r="T574" s="257">
        <f>'Non-survey input values'!$B$31</f>
        <v>175.56</v>
      </c>
      <c r="U574" s="258">
        <f t="shared" si="112"/>
        <v>0</v>
      </c>
      <c r="V574" s="259">
        <f t="shared" si="113"/>
        <v>0</v>
      </c>
      <c r="W574" s="312">
        <f>'To &amp; from Edu- trip % summary'!G579</f>
        <v>0</v>
      </c>
      <c r="X574" s="314">
        <f>'To &amp; from Edu- trip % summary'!I579</f>
        <v>0</v>
      </c>
      <c r="Y574" s="260">
        <f t="shared" si="114"/>
        <v>0</v>
      </c>
      <c r="Z574" s="259">
        <f t="shared" si="115"/>
        <v>0</v>
      </c>
      <c r="AA574" s="312">
        <f>'To &amp; from Edu- trip % summary'!L579</f>
        <v>0</v>
      </c>
      <c r="AB574" s="314">
        <f>'To &amp; from Edu- trip % summary'!N579</f>
        <v>0</v>
      </c>
      <c r="AC574" s="260">
        <f t="shared" si="116"/>
        <v>0</v>
      </c>
      <c r="AD574" s="259">
        <f t="shared" si="117"/>
        <v>0</v>
      </c>
      <c r="AE574" s="312">
        <f>'To &amp; from Edu- trip % summary'!Q579</f>
        <v>0</v>
      </c>
      <c r="AF574" s="314">
        <f>'To &amp; from Edu- trip % summary'!S579</f>
        <v>0</v>
      </c>
      <c r="AG574" s="260">
        <f t="shared" si="118"/>
        <v>0</v>
      </c>
      <c r="AH574" s="259">
        <f t="shared" si="119"/>
        <v>0</v>
      </c>
      <c r="AI574" s="312">
        <f>'To &amp; from Edu- trip % summary'!V579</f>
        <v>0</v>
      </c>
      <c r="AJ574" s="314">
        <f>'To &amp; from Edu- trip % summary'!X579</f>
        <v>0</v>
      </c>
      <c r="AK574" s="260">
        <f t="shared" si="120"/>
        <v>0</v>
      </c>
      <c r="AL574" s="259">
        <f t="shared" si="121"/>
        <v>0</v>
      </c>
      <c r="AM574" s="312">
        <f>'To &amp; from Edu- trip % summary'!AA579</f>
        <v>0</v>
      </c>
      <c r="AN574" s="314">
        <f>'To &amp; from Edu- trip % summary'!AC579</f>
        <v>0</v>
      </c>
      <c r="AO574" s="260">
        <f t="shared" si="122"/>
        <v>0</v>
      </c>
      <c r="AP574" s="259">
        <f t="shared" si="123"/>
        <v>0</v>
      </c>
      <c r="AQ574" s="312">
        <f>'To &amp; from Edu- trip % summary'!AF579</f>
        <v>0</v>
      </c>
      <c r="AR574" s="314">
        <f>'To &amp; from Edu- trip % summary'!AH579</f>
        <v>0</v>
      </c>
      <c r="AS574" s="260">
        <f t="shared" si="124"/>
        <v>0</v>
      </c>
      <c r="AT574" s="259">
        <f t="shared" si="125"/>
        <v>0</v>
      </c>
      <c r="AU574" s="261"/>
      <c r="AV574" s="248"/>
      <c r="AW574" s="248"/>
      <c r="AX574" s="248"/>
      <c r="AY574" s="248"/>
    </row>
    <row r="575" spans="1:51" x14ac:dyDescent="0.2">
      <c r="A575" s="248"/>
      <c r="B575" s="248"/>
      <c r="C575" s="248"/>
      <c r="D575" s="248"/>
      <c r="E575" s="248"/>
      <c r="F575" s="248"/>
      <c r="G575" s="248"/>
      <c r="H575" s="248"/>
      <c r="I575" s="248"/>
      <c r="J575" s="248"/>
      <c r="K575" s="248"/>
      <c r="L575" s="248"/>
      <c r="M575" s="248"/>
      <c r="N575" s="248"/>
      <c r="O575" s="248"/>
      <c r="P575" s="248"/>
      <c r="Q575" s="296"/>
      <c r="R575" s="256">
        <f>'To &amp; from Edu- trip % summary'!B580</f>
        <v>0</v>
      </c>
      <c r="S575" s="313">
        <f>'To &amp; from Edu- trip % summary'!D580</f>
        <v>0</v>
      </c>
      <c r="T575" s="257">
        <f>'Non-survey input values'!$B$31</f>
        <v>175.56</v>
      </c>
      <c r="U575" s="258">
        <f t="shared" si="112"/>
        <v>0</v>
      </c>
      <c r="V575" s="259">
        <f t="shared" si="113"/>
        <v>0</v>
      </c>
      <c r="W575" s="312">
        <f>'To &amp; from Edu- trip % summary'!G580</f>
        <v>0</v>
      </c>
      <c r="X575" s="314">
        <f>'To &amp; from Edu- trip % summary'!I580</f>
        <v>0</v>
      </c>
      <c r="Y575" s="260">
        <f t="shared" si="114"/>
        <v>0</v>
      </c>
      <c r="Z575" s="259">
        <f t="shared" si="115"/>
        <v>0</v>
      </c>
      <c r="AA575" s="312">
        <f>'To &amp; from Edu- trip % summary'!L580</f>
        <v>0</v>
      </c>
      <c r="AB575" s="314">
        <f>'To &amp; from Edu- trip % summary'!N580</f>
        <v>0</v>
      </c>
      <c r="AC575" s="260">
        <f t="shared" si="116"/>
        <v>0</v>
      </c>
      <c r="AD575" s="259">
        <f t="shared" si="117"/>
        <v>0</v>
      </c>
      <c r="AE575" s="312">
        <f>'To &amp; from Edu- trip % summary'!Q580</f>
        <v>0</v>
      </c>
      <c r="AF575" s="314">
        <f>'To &amp; from Edu- trip % summary'!S580</f>
        <v>0</v>
      </c>
      <c r="AG575" s="260">
        <f t="shared" si="118"/>
        <v>0</v>
      </c>
      <c r="AH575" s="259">
        <f t="shared" si="119"/>
        <v>0</v>
      </c>
      <c r="AI575" s="312">
        <f>'To &amp; from Edu- trip % summary'!V580</f>
        <v>0</v>
      </c>
      <c r="AJ575" s="314">
        <f>'To &amp; from Edu- trip % summary'!X580</f>
        <v>0</v>
      </c>
      <c r="AK575" s="260">
        <f t="shared" si="120"/>
        <v>0</v>
      </c>
      <c r="AL575" s="259">
        <f t="shared" si="121"/>
        <v>0</v>
      </c>
      <c r="AM575" s="312">
        <f>'To &amp; from Edu- trip % summary'!AA580</f>
        <v>0</v>
      </c>
      <c r="AN575" s="314">
        <f>'To &amp; from Edu- trip % summary'!AC580</f>
        <v>0</v>
      </c>
      <c r="AO575" s="260">
        <f t="shared" si="122"/>
        <v>0</v>
      </c>
      <c r="AP575" s="259">
        <f t="shared" si="123"/>
        <v>0</v>
      </c>
      <c r="AQ575" s="312">
        <f>'To &amp; from Edu- trip % summary'!AF580</f>
        <v>0</v>
      </c>
      <c r="AR575" s="314">
        <f>'To &amp; from Edu- trip % summary'!AH580</f>
        <v>0</v>
      </c>
      <c r="AS575" s="260">
        <f t="shared" si="124"/>
        <v>0</v>
      </c>
      <c r="AT575" s="259">
        <f t="shared" si="125"/>
        <v>0</v>
      </c>
      <c r="AU575" s="261"/>
      <c r="AV575" s="248"/>
      <c r="AW575" s="248"/>
      <c r="AX575" s="248"/>
      <c r="AY575" s="248"/>
    </row>
    <row r="576" spans="1:51" x14ac:dyDescent="0.2">
      <c r="A576" s="248"/>
      <c r="B576" s="248"/>
      <c r="C576" s="248"/>
      <c r="D576" s="248"/>
      <c r="E576" s="248"/>
      <c r="F576" s="248"/>
      <c r="G576" s="248"/>
      <c r="H576" s="248"/>
      <c r="I576" s="248"/>
      <c r="J576" s="248"/>
      <c r="K576" s="248"/>
      <c r="L576" s="248"/>
      <c r="M576" s="248"/>
      <c r="N576" s="248"/>
      <c r="O576" s="248"/>
      <c r="P576" s="248"/>
      <c r="Q576" s="296"/>
      <c r="R576" s="256">
        <f>'To &amp; from Edu- trip % summary'!B581</f>
        <v>0</v>
      </c>
      <c r="S576" s="313">
        <f>'To &amp; from Edu- trip % summary'!D581</f>
        <v>0</v>
      </c>
      <c r="T576" s="257">
        <f>'Non-survey input values'!$B$31</f>
        <v>175.56</v>
      </c>
      <c r="U576" s="258">
        <f t="shared" si="112"/>
        <v>0</v>
      </c>
      <c r="V576" s="259">
        <f t="shared" si="113"/>
        <v>0</v>
      </c>
      <c r="W576" s="312">
        <f>'To &amp; from Edu- trip % summary'!G581</f>
        <v>0</v>
      </c>
      <c r="X576" s="314">
        <f>'To &amp; from Edu- trip % summary'!I581</f>
        <v>0</v>
      </c>
      <c r="Y576" s="260">
        <f t="shared" si="114"/>
        <v>0</v>
      </c>
      <c r="Z576" s="259">
        <f t="shared" si="115"/>
        <v>0</v>
      </c>
      <c r="AA576" s="312">
        <f>'To &amp; from Edu- trip % summary'!L581</f>
        <v>0</v>
      </c>
      <c r="AB576" s="314">
        <f>'To &amp; from Edu- trip % summary'!N581</f>
        <v>0</v>
      </c>
      <c r="AC576" s="260">
        <f t="shared" si="116"/>
        <v>0</v>
      </c>
      <c r="AD576" s="259">
        <f t="shared" si="117"/>
        <v>0</v>
      </c>
      <c r="AE576" s="312">
        <f>'To &amp; from Edu- trip % summary'!Q581</f>
        <v>0</v>
      </c>
      <c r="AF576" s="314">
        <f>'To &amp; from Edu- trip % summary'!S581</f>
        <v>0</v>
      </c>
      <c r="AG576" s="260">
        <f t="shared" si="118"/>
        <v>0</v>
      </c>
      <c r="AH576" s="259">
        <f t="shared" si="119"/>
        <v>0</v>
      </c>
      <c r="AI576" s="312">
        <f>'To &amp; from Edu- trip % summary'!V581</f>
        <v>0</v>
      </c>
      <c r="AJ576" s="314">
        <f>'To &amp; from Edu- trip % summary'!X581</f>
        <v>0</v>
      </c>
      <c r="AK576" s="260">
        <f t="shared" si="120"/>
        <v>0</v>
      </c>
      <c r="AL576" s="259">
        <f t="shared" si="121"/>
        <v>0</v>
      </c>
      <c r="AM576" s="312">
        <f>'To &amp; from Edu- trip % summary'!AA581</f>
        <v>0</v>
      </c>
      <c r="AN576" s="314">
        <f>'To &amp; from Edu- trip % summary'!AC581</f>
        <v>0</v>
      </c>
      <c r="AO576" s="260">
        <f t="shared" si="122"/>
        <v>0</v>
      </c>
      <c r="AP576" s="259">
        <f t="shared" si="123"/>
        <v>0</v>
      </c>
      <c r="AQ576" s="312">
        <f>'To &amp; from Edu- trip % summary'!AF581</f>
        <v>0</v>
      </c>
      <c r="AR576" s="314">
        <f>'To &amp; from Edu- trip % summary'!AH581</f>
        <v>0</v>
      </c>
      <c r="AS576" s="260">
        <f t="shared" si="124"/>
        <v>0</v>
      </c>
      <c r="AT576" s="259">
        <f t="shared" si="125"/>
        <v>0</v>
      </c>
      <c r="AU576" s="261"/>
      <c r="AV576" s="248"/>
      <c r="AW576" s="248"/>
      <c r="AX576" s="248"/>
      <c r="AY576" s="248"/>
    </row>
    <row r="577" spans="1:51" x14ac:dyDescent="0.2">
      <c r="A577" s="248"/>
      <c r="B577" s="248"/>
      <c r="C577" s="248"/>
      <c r="D577" s="248"/>
      <c r="E577" s="248"/>
      <c r="F577" s="248"/>
      <c r="G577" s="248"/>
      <c r="H577" s="248"/>
      <c r="I577" s="248"/>
      <c r="J577" s="248"/>
      <c r="K577" s="248"/>
      <c r="L577" s="248"/>
      <c r="M577" s="248"/>
      <c r="N577" s="248"/>
      <c r="O577" s="248"/>
      <c r="P577" s="248"/>
      <c r="Q577" s="296"/>
      <c r="R577" s="256">
        <f>'To &amp; from Edu- trip % summary'!B582</f>
        <v>0</v>
      </c>
      <c r="S577" s="313">
        <f>'To &amp; from Edu- trip % summary'!D582</f>
        <v>0</v>
      </c>
      <c r="T577" s="257">
        <f>'Non-survey input values'!$B$31</f>
        <v>175.56</v>
      </c>
      <c r="U577" s="258">
        <f t="shared" si="112"/>
        <v>0</v>
      </c>
      <c r="V577" s="259">
        <f t="shared" si="113"/>
        <v>0</v>
      </c>
      <c r="W577" s="312">
        <f>'To &amp; from Edu- trip % summary'!G582</f>
        <v>0</v>
      </c>
      <c r="X577" s="314">
        <f>'To &amp; from Edu- trip % summary'!I582</f>
        <v>0</v>
      </c>
      <c r="Y577" s="260">
        <f t="shared" si="114"/>
        <v>0</v>
      </c>
      <c r="Z577" s="259">
        <f t="shared" si="115"/>
        <v>0</v>
      </c>
      <c r="AA577" s="312">
        <f>'To &amp; from Edu- trip % summary'!L582</f>
        <v>0</v>
      </c>
      <c r="AB577" s="314">
        <f>'To &amp; from Edu- trip % summary'!N582</f>
        <v>0</v>
      </c>
      <c r="AC577" s="260">
        <f t="shared" si="116"/>
        <v>0</v>
      </c>
      <c r="AD577" s="259">
        <f t="shared" si="117"/>
        <v>0</v>
      </c>
      <c r="AE577" s="312">
        <f>'To &amp; from Edu- trip % summary'!Q582</f>
        <v>0</v>
      </c>
      <c r="AF577" s="314">
        <f>'To &amp; from Edu- trip % summary'!S582</f>
        <v>0</v>
      </c>
      <c r="AG577" s="260">
        <f t="shared" si="118"/>
        <v>0</v>
      </c>
      <c r="AH577" s="259">
        <f t="shared" si="119"/>
        <v>0</v>
      </c>
      <c r="AI577" s="312">
        <f>'To &amp; from Edu- trip % summary'!V582</f>
        <v>0</v>
      </c>
      <c r="AJ577" s="314">
        <f>'To &amp; from Edu- trip % summary'!X582</f>
        <v>0</v>
      </c>
      <c r="AK577" s="260">
        <f t="shared" si="120"/>
        <v>0</v>
      </c>
      <c r="AL577" s="259">
        <f t="shared" si="121"/>
        <v>0</v>
      </c>
      <c r="AM577" s="312">
        <f>'To &amp; from Edu- trip % summary'!AA582</f>
        <v>0</v>
      </c>
      <c r="AN577" s="314">
        <f>'To &amp; from Edu- trip % summary'!AC582</f>
        <v>0</v>
      </c>
      <c r="AO577" s="260">
        <f t="shared" si="122"/>
        <v>0</v>
      </c>
      <c r="AP577" s="259">
        <f t="shared" si="123"/>
        <v>0</v>
      </c>
      <c r="AQ577" s="312">
        <f>'To &amp; from Edu- trip % summary'!AF582</f>
        <v>0</v>
      </c>
      <c r="AR577" s="314">
        <f>'To &amp; from Edu- trip % summary'!AH582</f>
        <v>0</v>
      </c>
      <c r="AS577" s="260">
        <f t="shared" si="124"/>
        <v>0</v>
      </c>
      <c r="AT577" s="259">
        <f t="shared" si="125"/>
        <v>0</v>
      </c>
      <c r="AU577" s="261"/>
      <c r="AV577" s="248"/>
      <c r="AW577" s="248"/>
      <c r="AX577" s="248"/>
      <c r="AY577" s="248"/>
    </row>
    <row r="578" spans="1:51" x14ac:dyDescent="0.2">
      <c r="A578" s="248"/>
      <c r="B578" s="248"/>
      <c r="C578" s="248"/>
      <c r="D578" s="248"/>
      <c r="E578" s="248"/>
      <c r="F578" s="248"/>
      <c r="G578" s="248"/>
      <c r="H578" s="248"/>
      <c r="I578" s="248"/>
      <c r="J578" s="248"/>
      <c r="K578" s="248"/>
      <c r="L578" s="248"/>
      <c r="M578" s="248"/>
      <c r="N578" s="248"/>
      <c r="O578" s="248"/>
      <c r="P578" s="248"/>
      <c r="Q578" s="296"/>
      <c r="R578" s="256">
        <f>'To &amp; from Edu- trip % summary'!B583</f>
        <v>0</v>
      </c>
      <c r="S578" s="313">
        <f>'To &amp; from Edu- trip % summary'!D583</f>
        <v>0</v>
      </c>
      <c r="T578" s="257">
        <f>'Non-survey input values'!$B$31</f>
        <v>175.56</v>
      </c>
      <c r="U578" s="258">
        <f t="shared" si="112"/>
        <v>0</v>
      </c>
      <c r="V578" s="259">
        <f t="shared" si="113"/>
        <v>0</v>
      </c>
      <c r="W578" s="312">
        <f>'To &amp; from Edu- trip % summary'!G583</f>
        <v>0</v>
      </c>
      <c r="X578" s="314">
        <f>'To &amp; from Edu- trip % summary'!I583</f>
        <v>0</v>
      </c>
      <c r="Y578" s="260">
        <f t="shared" si="114"/>
        <v>0</v>
      </c>
      <c r="Z578" s="259">
        <f t="shared" si="115"/>
        <v>0</v>
      </c>
      <c r="AA578" s="312">
        <f>'To &amp; from Edu- trip % summary'!L583</f>
        <v>0</v>
      </c>
      <c r="AB578" s="314">
        <f>'To &amp; from Edu- trip % summary'!N583</f>
        <v>0</v>
      </c>
      <c r="AC578" s="260">
        <f t="shared" si="116"/>
        <v>0</v>
      </c>
      <c r="AD578" s="259">
        <f t="shared" si="117"/>
        <v>0</v>
      </c>
      <c r="AE578" s="312">
        <f>'To &amp; from Edu- trip % summary'!Q583</f>
        <v>0</v>
      </c>
      <c r="AF578" s="314">
        <f>'To &amp; from Edu- trip % summary'!S583</f>
        <v>0</v>
      </c>
      <c r="AG578" s="260">
        <f t="shared" si="118"/>
        <v>0</v>
      </c>
      <c r="AH578" s="259">
        <f t="shared" si="119"/>
        <v>0</v>
      </c>
      <c r="AI578" s="312">
        <f>'To &amp; from Edu- trip % summary'!V583</f>
        <v>0</v>
      </c>
      <c r="AJ578" s="314">
        <f>'To &amp; from Edu- trip % summary'!X583</f>
        <v>0</v>
      </c>
      <c r="AK578" s="260">
        <f t="shared" si="120"/>
        <v>0</v>
      </c>
      <c r="AL578" s="259">
        <f t="shared" si="121"/>
        <v>0</v>
      </c>
      <c r="AM578" s="312">
        <f>'To &amp; from Edu- trip % summary'!AA583</f>
        <v>0</v>
      </c>
      <c r="AN578" s="314">
        <f>'To &amp; from Edu- trip % summary'!AC583</f>
        <v>0</v>
      </c>
      <c r="AO578" s="260">
        <f t="shared" si="122"/>
        <v>0</v>
      </c>
      <c r="AP578" s="259">
        <f t="shared" si="123"/>
        <v>0</v>
      </c>
      <c r="AQ578" s="312">
        <f>'To &amp; from Edu- trip % summary'!AF583</f>
        <v>0</v>
      </c>
      <c r="AR578" s="314">
        <f>'To &amp; from Edu- trip % summary'!AH583</f>
        <v>0</v>
      </c>
      <c r="AS578" s="260">
        <f t="shared" si="124"/>
        <v>0</v>
      </c>
      <c r="AT578" s="259">
        <f t="shared" si="125"/>
        <v>0</v>
      </c>
      <c r="AU578" s="261"/>
      <c r="AV578" s="248"/>
      <c r="AW578" s="248"/>
      <c r="AX578" s="248"/>
      <c r="AY578" s="248"/>
    </row>
    <row r="579" spans="1:51" x14ac:dyDescent="0.2">
      <c r="A579" s="248"/>
      <c r="B579" s="248"/>
      <c r="C579" s="248"/>
      <c r="D579" s="248"/>
      <c r="E579" s="248"/>
      <c r="F579" s="248"/>
      <c r="G579" s="248"/>
      <c r="H579" s="248"/>
      <c r="I579" s="248"/>
      <c r="J579" s="248"/>
      <c r="K579" s="248"/>
      <c r="L579" s="248"/>
      <c r="M579" s="248"/>
      <c r="N579" s="248"/>
      <c r="O579" s="248"/>
      <c r="P579" s="248"/>
      <c r="Q579" s="296"/>
      <c r="R579" s="256">
        <f>'To &amp; from Edu- trip % summary'!B584</f>
        <v>0</v>
      </c>
      <c r="S579" s="313">
        <f>'To &amp; from Edu- trip % summary'!D584</f>
        <v>0</v>
      </c>
      <c r="T579" s="257">
        <f>'Non-survey input values'!$B$31</f>
        <v>175.56</v>
      </c>
      <c r="U579" s="258">
        <f t="shared" si="112"/>
        <v>0</v>
      </c>
      <c r="V579" s="259">
        <f t="shared" si="113"/>
        <v>0</v>
      </c>
      <c r="W579" s="312">
        <f>'To &amp; from Edu- trip % summary'!G584</f>
        <v>0</v>
      </c>
      <c r="X579" s="314">
        <f>'To &amp; from Edu- trip % summary'!I584</f>
        <v>0</v>
      </c>
      <c r="Y579" s="260">
        <f t="shared" si="114"/>
        <v>0</v>
      </c>
      <c r="Z579" s="259">
        <f t="shared" si="115"/>
        <v>0</v>
      </c>
      <c r="AA579" s="312">
        <f>'To &amp; from Edu- trip % summary'!L584</f>
        <v>0</v>
      </c>
      <c r="AB579" s="314">
        <f>'To &amp; from Edu- trip % summary'!N584</f>
        <v>0</v>
      </c>
      <c r="AC579" s="260">
        <f t="shared" si="116"/>
        <v>0</v>
      </c>
      <c r="AD579" s="259">
        <f t="shared" si="117"/>
        <v>0</v>
      </c>
      <c r="AE579" s="312">
        <f>'To &amp; from Edu- trip % summary'!Q584</f>
        <v>0</v>
      </c>
      <c r="AF579" s="314">
        <f>'To &amp; from Edu- trip % summary'!S584</f>
        <v>0</v>
      </c>
      <c r="AG579" s="260">
        <f t="shared" si="118"/>
        <v>0</v>
      </c>
      <c r="AH579" s="259">
        <f t="shared" si="119"/>
        <v>0</v>
      </c>
      <c r="AI579" s="312">
        <f>'To &amp; from Edu- trip % summary'!V584</f>
        <v>0</v>
      </c>
      <c r="AJ579" s="314">
        <f>'To &amp; from Edu- trip % summary'!X584</f>
        <v>0</v>
      </c>
      <c r="AK579" s="260">
        <f t="shared" si="120"/>
        <v>0</v>
      </c>
      <c r="AL579" s="259">
        <f t="shared" si="121"/>
        <v>0</v>
      </c>
      <c r="AM579" s="312">
        <f>'To &amp; from Edu- trip % summary'!AA584</f>
        <v>0</v>
      </c>
      <c r="AN579" s="314">
        <f>'To &amp; from Edu- trip % summary'!AC584</f>
        <v>0</v>
      </c>
      <c r="AO579" s="260">
        <f t="shared" si="122"/>
        <v>0</v>
      </c>
      <c r="AP579" s="259">
        <f t="shared" si="123"/>
        <v>0</v>
      </c>
      <c r="AQ579" s="312">
        <f>'To &amp; from Edu- trip % summary'!AF584</f>
        <v>0</v>
      </c>
      <c r="AR579" s="314">
        <f>'To &amp; from Edu- trip % summary'!AH584</f>
        <v>0</v>
      </c>
      <c r="AS579" s="260">
        <f t="shared" si="124"/>
        <v>0</v>
      </c>
      <c r="AT579" s="259">
        <f t="shared" si="125"/>
        <v>0</v>
      </c>
      <c r="AU579" s="261"/>
      <c r="AV579" s="248"/>
      <c r="AW579" s="248"/>
      <c r="AX579" s="248"/>
      <c r="AY579" s="248"/>
    </row>
    <row r="580" spans="1:51" x14ac:dyDescent="0.2">
      <c r="A580" s="248"/>
      <c r="B580" s="248"/>
      <c r="C580" s="248"/>
      <c r="D580" s="248"/>
      <c r="E580" s="248"/>
      <c r="F580" s="248"/>
      <c r="G580" s="248"/>
      <c r="H580" s="248"/>
      <c r="I580" s="248"/>
      <c r="J580" s="248"/>
      <c r="K580" s="248"/>
      <c r="L580" s="248"/>
      <c r="M580" s="248"/>
      <c r="N580" s="248"/>
      <c r="O580" s="248"/>
      <c r="P580" s="248"/>
      <c r="Q580" s="296"/>
      <c r="R580" s="256">
        <f>'To &amp; from Edu- trip % summary'!B585</f>
        <v>0</v>
      </c>
      <c r="S580" s="313">
        <f>'To &amp; from Edu- trip % summary'!D585</f>
        <v>0</v>
      </c>
      <c r="T580" s="257">
        <f>'Non-survey input values'!$B$31</f>
        <v>175.56</v>
      </c>
      <c r="U580" s="258">
        <f t="shared" si="112"/>
        <v>0</v>
      </c>
      <c r="V580" s="259">
        <f t="shared" si="113"/>
        <v>0</v>
      </c>
      <c r="W580" s="312">
        <f>'To &amp; from Edu- trip % summary'!G585</f>
        <v>0</v>
      </c>
      <c r="X580" s="314">
        <f>'To &amp; from Edu- trip % summary'!I585</f>
        <v>0</v>
      </c>
      <c r="Y580" s="260">
        <f t="shared" si="114"/>
        <v>0</v>
      </c>
      <c r="Z580" s="259">
        <f t="shared" si="115"/>
        <v>0</v>
      </c>
      <c r="AA580" s="312">
        <f>'To &amp; from Edu- trip % summary'!L585</f>
        <v>0</v>
      </c>
      <c r="AB580" s="314">
        <f>'To &amp; from Edu- trip % summary'!N585</f>
        <v>0</v>
      </c>
      <c r="AC580" s="260">
        <f t="shared" si="116"/>
        <v>0</v>
      </c>
      <c r="AD580" s="259">
        <f t="shared" si="117"/>
        <v>0</v>
      </c>
      <c r="AE580" s="312">
        <f>'To &amp; from Edu- trip % summary'!Q585</f>
        <v>0</v>
      </c>
      <c r="AF580" s="314">
        <f>'To &amp; from Edu- trip % summary'!S585</f>
        <v>0</v>
      </c>
      <c r="AG580" s="260">
        <f t="shared" si="118"/>
        <v>0</v>
      </c>
      <c r="AH580" s="259">
        <f t="shared" si="119"/>
        <v>0</v>
      </c>
      <c r="AI580" s="312">
        <f>'To &amp; from Edu- trip % summary'!V585</f>
        <v>0</v>
      </c>
      <c r="AJ580" s="314">
        <f>'To &amp; from Edu- trip % summary'!X585</f>
        <v>0</v>
      </c>
      <c r="AK580" s="260">
        <f t="shared" si="120"/>
        <v>0</v>
      </c>
      <c r="AL580" s="259">
        <f t="shared" si="121"/>
        <v>0</v>
      </c>
      <c r="AM580" s="312">
        <f>'To &amp; from Edu- trip % summary'!AA585</f>
        <v>0</v>
      </c>
      <c r="AN580" s="314">
        <f>'To &amp; from Edu- trip % summary'!AC585</f>
        <v>0</v>
      </c>
      <c r="AO580" s="260">
        <f t="shared" si="122"/>
        <v>0</v>
      </c>
      <c r="AP580" s="259">
        <f t="shared" si="123"/>
        <v>0</v>
      </c>
      <c r="AQ580" s="312">
        <f>'To &amp; from Edu- trip % summary'!AF585</f>
        <v>0</v>
      </c>
      <c r="AR580" s="314">
        <f>'To &amp; from Edu- trip % summary'!AH585</f>
        <v>0</v>
      </c>
      <c r="AS580" s="260">
        <f t="shared" si="124"/>
        <v>0</v>
      </c>
      <c r="AT580" s="259">
        <f t="shared" si="125"/>
        <v>0</v>
      </c>
      <c r="AU580" s="261"/>
      <c r="AV580" s="248"/>
      <c r="AW580" s="248"/>
      <c r="AX580" s="248"/>
      <c r="AY580" s="248"/>
    </row>
    <row r="581" spans="1:51" x14ac:dyDescent="0.2">
      <c r="A581" s="248"/>
      <c r="B581" s="248"/>
      <c r="C581" s="248"/>
      <c r="D581" s="248"/>
      <c r="E581" s="248"/>
      <c r="F581" s="248"/>
      <c r="G581" s="248"/>
      <c r="H581" s="248"/>
      <c r="I581" s="248"/>
      <c r="J581" s="248"/>
      <c r="K581" s="248"/>
      <c r="L581" s="248"/>
      <c r="M581" s="248"/>
      <c r="N581" s="248"/>
      <c r="O581" s="248"/>
      <c r="P581" s="248"/>
      <c r="Q581" s="296"/>
      <c r="R581" s="256">
        <f>'To &amp; from Edu- trip % summary'!B586</f>
        <v>0</v>
      </c>
      <c r="S581" s="313">
        <f>'To &amp; from Edu- trip % summary'!D586</f>
        <v>0</v>
      </c>
      <c r="T581" s="257">
        <f>'Non-survey input values'!$B$31</f>
        <v>175.56</v>
      </c>
      <c r="U581" s="258">
        <f t="shared" si="112"/>
        <v>0</v>
      </c>
      <c r="V581" s="259">
        <f t="shared" si="113"/>
        <v>0</v>
      </c>
      <c r="W581" s="312">
        <f>'To &amp; from Edu- trip % summary'!G586</f>
        <v>0</v>
      </c>
      <c r="X581" s="314">
        <f>'To &amp; from Edu- trip % summary'!I586</f>
        <v>0</v>
      </c>
      <c r="Y581" s="260">
        <f t="shared" si="114"/>
        <v>0</v>
      </c>
      <c r="Z581" s="259">
        <f t="shared" si="115"/>
        <v>0</v>
      </c>
      <c r="AA581" s="312">
        <f>'To &amp; from Edu- trip % summary'!L586</f>
        <v>0</v>
      </c>
      <c r="AB581" s="314">
        <f>'To &amp; from Edu- trip % summary'!N586</f>
        <v>0</v>
      </c>
      <c r="AC581" s="260">
        <f t="shared" si="116"/>
        <v>0</v>
      </c>
      <c r="AD581" s="259">
        <f t="shared" si="117"/>
        <v>0</v>
      </c>
      <c r="AE581" s="312">
        <f>'To &amp; from Edu- trip % summary'!Q586</f>
        <v>0</v>
      </c>
      <c r="AF581" s="314">
        <f>'To &amp; from Edu- trip % summary'!S586</f>
        <v>0</v>
      </c>
      <c r="AG581" s="260">
        <f t="shared" si="118"/>
        <v>0</v>
      </c>
      <c r="AH581" s="259">
        <f t="shared" si="119"/>
        <v>0</v>
      </c>
      <c r="AI581" s="312">
        <f>'To &amp; from Edu- trip % summary'!V586</f>
        <v>0</v>
      </c>
      <c r="AJ581" s="314">
        <f>'To &amp; from Edu- trip % summary'!X586</f>
        <v>0</v>
      </c>
      <c r="AK581" s="260">
        <f t="shared" si="120"/>
        <v>0</v>
      </c>
      <c r="AL581" s="259">
        <f t="shared" si="121"/>
        <v>0</v>
      </c>
      <c r="AM581" s="312">
        <f>'To &amp; from Edu- trip % summary'!AA586</f>
        <v>0</v>
      </c>
      <c r="AN581" s="314">
        <f>'To &amp; from Edu- trip % summary'!AC586</f>
        <v>0</v>
      </c>
      <c r="AO581" s="260">
        <f t="shared" si="122"/>
        <v>0</v>
      </c>
      <c r="AP581" s="259">
        <f t="shared" si="123"/>
        <v>0</v>
      </c>
      <c r="AQ581" s="312">
        <f>'To &amp; from Edu- trip % summary'!AF586</f>
        <v>0</v>
      </c>
      <c r="AR581" s="314">
        <f>'To &amp; from Edu- trip % summary'!AH586</f>
        <v>0</v>
      </c>
      <c r="AS581" s="260">
        <f t="shared" si="124"/>
        <v>0</v>
      </c>
      <c r="AT581" s="259">
        <f t="shared" si="125"/>
        <v>0</v>
      </c>
      <c r="AU581" s="261"/>
      <c r="AV581" s="248"/>
      <c r="AW581" s="248"/>
      <c r="AX581" s="248"/>
      <c r="AY581" s="248"/>
    </row>
    <row r="582" spans="1:51" x14ac:dyDescent="0.2">
      <c r="A582" s="248"/>
      <c r="B582" s="248"/>
      <c r="C582" s="248"/>
      <c r="D582" s="248"/>
      <c r="E582" s="248"/>
      <c r="F582" s="248"/>
      <c r="G582" s="248"/>
      <c r="H582" s="248"/>
      <c r="I582" s="248"/>
      <c r="J582" s="248"/>
      <c r="K582" s="248"/>
      <c r="L582" s="248"/>
      <c r="M582" s="248"/>
      <c r="N582" s="248"/>
      <c r="O582" s="248"/>
      <c r="P582" s="248"/>
      <c r="Q582" s="296"/>
      <c r="R582" s="256">
        <f>'To &amp; from Edu- trip % summary'!B587</f>
        <v>0</v>
      </c>
      <c r="S582" s="313">
        <f>'To &amp; from Edu- trip % summary'!D587</f>
        <v>0</v>
      </c>
      <c r="T582" s="257">
        <f>'Non-survey input values'!$B$31</f>
        <v>175.56</v>
      </c>
      <c r="U582" s="258">
        <f t="shared" si="112"/>
        <v>0</v>
      </c>
      <c r="V582" s="259">
        <f t="shared" si="113"/>
        <v>0</v>
      </c>
      <c r="W582" s="312">
        <f>'To &amp; from Edu- trip % summary'!G587</f>
        <v>0</v>
      </c>
      <c r="X582" s="314">
        <f>'To &amp; from Edu- trip % summary'!I587</f>
        <v>0</v>
      </c>
      <c r="Y582" s="260">
        <f t="shared" si="114"/>
        <v>0</v>
      </c>
      <c r="Z582" s="259">
        <f t="shared" si="115"/>
        <v>0</v>
      </c>
      <c r="AA582" s="312">
        <f>'To &amp; from Edu- trip % summary'!L587</f>
        <v>0</v>
      </c>
      <c r="AB582" s="314">
        <f>'To &amp; from Edu- trip % summary'!N587</f>
        <v>0</v>
      </c>
      <c r="AC582" s="260">
        <f t="shared" si="116"/>
        <v>0</v>
      </c>
      <c r="AD582" s="259">
        <f t="shared" si="117"/>
        <v>0</v>
      </c>
      <c r="AE582" s="312">
        <f>'To &amp; from Edu- trip % summary'!Q587</f>
        <v>0</v>
      </c>
      <c r="AF582" s="314">
        <f>'To &amp; from Edu- trip % summary'!S587</f>
        <v>0</v>
      </c>
      <c r="AG582" s="260">
        <f t="shared" si="118"/>
        <v>0</v>
      </c>
      <c r="AH582" s="259">
        <f t="shared" si="119"/>
        <v>0</v>
      </c>
      <c r="AI582" s="312">
        <f>'To &amp; from Edu- trip % summary'!V587</f>
        <v>0</v>
      </c>
      <c r="AJ582" s="314">
        <f>'To &amp; from Edu- trip % summary'!X587</f>
        <v>0</v>
      </c>
      <c r="AK582" s="260">
        <f t="shared" si="120"/>
        <v>0</v>
      </c>
      <c r="AL582" s="259">
        <f t="shared" si="121"/>
        <v>0</v>
      </c>
      <c r="AM582" s="312">
        <f>'To &amp; from Edu- trip % summary'!AA587</f>
        <v>0</v>
      </c>
      <c r="AN582" s="314">
        <f>'To &amp; from Edu- trip % summary'!AC587</f>
        <v>0</v>
      </c>
      <c r="AO582" s="260">
        <f t="shared" si="122"/>
        <v>0</v>
      </c>
      <c r="AP582" s="259">
        <f t="shared" si="123"/>
        <v>0</v>
      </c>
      <c r="AQ582" s="312">
        <f>'To &amp; from Edu- trip % summary'!AF587</f>
        <v>0</v>
      </c>
      <c r="AR582" s="314">
        <f>'To &amp; from Edu- trip % summary'!AH587</f>
        <v>0</v>
      </c>
      <c r="AS582" s="260">
        <f t="shared" si="124"/>
        <v>0</v>
      </c>
      <c r="AT582" s="259">
        <f t="shared" si="125"/>
        <v>0</v>
      </c>
      <c r="AU582" s="261"/>
      <c r="AV582" s="248"/>
      <c r="AW582" s="248"/>
      <c r="AX582" s="248"/>
      <c r="AY582" s="248"/>
    </row>
    <row r="583" spans="1:51" x14ac:dyDescent="0.2">
      <c r="A583" s="248"/>
      <c r="B583" s="248"/>
      <c r="C583" s="248"/>
      <c r="D583" s="248"/>
      <c r="E583" s="248"/>
      <c r="F583" s="248"/>
      <c r="G583" s="248"/>
      <c r="H583" s="248"/>
      <c r="I583" s="248"/>
      <c r="J583" s="248"/>
      <c r="K583" s="248"/>
      <c r="L583" s="248"/>
      <c r="M583" s="248"/>
      <c r="N583" s="248"/>
      <c r="O583" s="248"/>
      <c r="P583" s="248"/>
      <c r="Q583" s="296"/>
      <c r="R583" s="256">
        <f>'To &amp; from Edu- trip % summary'!B588</f>
        <v>0</v>
      </c>
      <c r="S583" s="313">
        <f>'To &amp; from Edu- trip % summary'!D588</f>
        <v>0</v>
      </c>
      <c r="T583" s="257">
        <f>'Non-survey input values'!$B$31</f>
        <v>175.56</v>
      </c>
      <c r="U583" s="258">
        <f t="shared" si="112"/>
        <v>0</v>
      </c>
      <c r="V583" s="259">
        <f t="shared" si="113"/>
        <v>0</v>
      </c>
      <c r="W583" s="312">
        <f>'To &amp; from Edu- trip % summary'!G588</f>
        <v>0</v>
      </c>
      <c r="X583" s="314">
        <f>'To &amp; from Edu- trip % summary'!I588</f>
        <v>0</v>
      </c>
      <c r="Y583" s="260">
        <f t="shared" si="114"/>
        <v>0</v>
      </c>
      <c r="Z583" s="259">
        <f t="shared" si="115"/>
        <v>0</v>
      </c>
      <c r="AA583" s="312">
        <f>'To &amp; from Edu- trip % summary'!L588</f>
        <v>0</v>
      </c>
      <c r="AB583" s="314">
        <f>'To &amp; from Edu- trip % summary'!N588</f>
        <v>0</v>
      </c>
      <c r="AC583" s="260">
        <f t="shared" si="116"/>
        <v>0</v>
      </c>
      <c r="AD583" s="259">
        <f t="shared" si="117"/>
        <v>0</v>
      </c>
      <c r="AE583" s="312">
        <f>'To &amp; from Edu- trip % summary'!Q588</f>
        <v>0</v>
      </c>
      <c r="AF583" s="314">
        <f>'To &amp; from Edu- trip % summary'!S588</f>
        <v>0</v>
      </c>
      <c r="AG583" s="260">
        <f t="shared" si="118"/>
        <v>0</v>
      </c>
      <c r="AH583" s="259">
        <f t="shared" si="119"/>
        <v>0</v>
      </c>
      <c r="AI583" s="312">
        <f>'To &amp; from Edu- trip % summary'!V588</f>
        <v>0</v>
      </c>
      <c r="AJ583" s="314">
        <f>'To &amp; from Edu- trip % summary'!X588</f>
        <v>0</v>
      </c>
      <c r="AK583" s="260">
        <f t="shared" si="120"/>
        <v>0</v>
      </c>
      <c r="AL583" s="259">
        <f t="shared" si="121"/>
        <v>0</v>
      </c>
      <c r="AM583" s="312">
        <f>'To &amp; from Edu- trip % summary'!AA588</f>
        <v>0</v>
      </c>
      <c r="AN583" s="314">
        <f>'To &amp; from Edu- trip % summary'!AC588</f>
        <v>0</v>
      </c>
      <c r="AO583" s="260">
        <f t="shared" si="122"/>
        <v>0</v>
      </c>
      <c r="AP583" s="259">
        <f t="shared" si="123"/>
        <v>0</v>
      </c>
      <c r="AQ583" s="312">
        <f>'To &amp; from Edu- trip % summary'!AF588</f>
        <v>0</v>
      </c>
      <c r="AR583" s="314">
        <f>'To &amp; from Edu- trip % summary'!AH588</f>
        <v>0</v>
      </c>
      <c r="AS583" s="260">
        <f t="shared" si="124"/>
        <v>0</v>
      </c>
      <c r="AT583" s="259">
        <f t="shared" si="125"/>
        <v>0</v>
      </c>
      <c r="AU583" s="261"/>
      <c r="AV583" s="248"/>
      <c r="AW583" s="248"/>
      <c r="AX583" s="248"/>
      <c r="AY583" s="248"/>
    </row>
    <row r="584" spans="1:51" x14ac:dyDescent="0.2">
      <c r="A584" s="248"/>
      <c r="B584" s="248"/>
      <c r="C584" s="248"/>
      <c r="D584" s="248"/>
      <c r="E584" s="248"/>
      <c r="F584" s="248"/>
      <c r="G584" s="248"/>
      <c r="H584" s="248"/>
      <c r="I584" s="248"/>
      <c r="J584" s="248"/>
      <c r="K584" s="248"/>
      <c r="L584" s="248"/>
      <c r="M584" s="248"/>
      <c r="N584" s="248"/>
      <c r="O584" s="248"/>
      <c r="P584" s="248"/>
      <c r="Q584" s="296"/>
      <c r="R584" s="256">
        <f>'To &amp; from Edu- trip % summary'!B589</f>
        <v>0</v>
      </c>
      <c r="S584" s="313">
        <f>'To &amp; from Edu- trip % summary'!D589</f>
        <v>0</v>
      </c>
      <c r="T584" s="257">
        <f>'Non-survey input values'!$B$31</f>
        <v>175.56</v>
      </c>
      <c r="U584" s="258">
        <f t="shared" si="112"/>
        <v>0</v>
      </c>
      <c r="V584" s="259">
        <f t="shared" si="113"/>
        <v>0</v>
      </c>
      <c r="W584" s="312">
        <f>'To &amp; from Edu- trip % summary'!G589</f>
        <v>0</v>
      </c>
      <c r="X584" s="314">
        <f>'To &amp; from Edu- trip % summary'!I589</f>
        <v>0</v>
      </c>
      <c r="Y584" s="260">
        <f t="shared" si="114"/>
        <v>0</v>
      </c>
      <c r="Z584" s="259">
        <f t="shared" si="115"/>
        <v>0</v>
      </c>
      <c r="AA584" s="312">
        <f>'To &amp; from Edu- trip % summary'!L589</f>
        <v>0</v>
      </c>
      <c r="AB584" s="314">
        <f>'To &amp; from Edu- trip % summary'!N589</f>
        <v>0</v>
      </c>
      <c r="AC584" s="260">
        <f t="shared" si="116"/>
        <v>0</v>
      </c>
      <c r="AD584" s="259">
        <f t="shared" si="117"/>
        <v>0</v>
      </c>
      <c r="AE584" s="312">
        <f>'To &amp; from Edu- trip % summary'!Q589</f>
        <v>0</v>
      </c>
      <c r="AF584" s="314">
        <f>'To &amp; from Edu- trip % summary'!S589</f>
        <v>0</v>
      </c>
      <c r="AG584" s="260">
        <f t="shared" si="118"/>
        <v>0</v>
      </c>
      <c r="AH584" s="259">
        <f t="shared" si="119"/>
        <v>0</v>
      </c>
      <c r="AI584" s="312">
        <f>'To &amp; from Edu- trip % summary'!V589</f>
        <v>0</v>
      </c>
      <c r="AJ584" s="314">
        <f>'To &amp; from Edu- trip % summary'!X589</f>
        <v>0</v>
      </c>
      <c r="AK584" s="260">
        <f t="shared" si="120"/>
        <v>0</v>
      </c>
      <c r="AL584" s="259">
        <f t="shared" si="121"/>
        <v>0</v>
      </c>
      <c r="AM584" s="312">
        <f>'To &amp; from Edu- trip % summary'!AA589</f>
        <v>0</v>
      </c>
      <c r="AN584" s="314">
        <f>'To &amp; from Edu- trip % summary'!AC589</f>
        <v>0</v>
      </c>
      <c r="AO584" s="260">
        <f t="shared" si="122"/>
        <v>0</v>
      </c>
      <c r="AP584" s="259">
        <f t="shared" si="123"/>
        <v>0</v>
      </c>
      <c r="AQ584" s="312">
        <f>'To &amp; from Edu- trip % summary'!AF589</f>
        <v>0</v>
      </c>
      <c r="AR584" s="314">
        <f>'To &amp; from Edu- trip % summary'!AH589</f>
        <v>0</v>
      </c>
      <c r="AS584" s="260">
        <f t="shared" si="124"/>
        <v>0</v>
      </c>
      <c r="AT584" s="259">
        <f t="shared" si="125"/>
        <v>0</v>
      </c>
      <c r="AU584" s="261"/>
      <c r="AV584" s="248"/>
      <c r="AW584" s="248"/>
      <c r="AX584" s="248"/>
      <c r="AY584" s="248"/>
    </row>
    <row r="585" spans="1:51" x14ac:dyDescent="0.2">
      <c r="A585" s="248"/>
      <c r="B585" s="248"/>
      <c r="C585" s="248"/>
      <c r="D585" s="248"/>
      <c r="E585" s="248"/>
      <c r="F585" s="248"/>
      <c r="G585" s="248"/>
      <c r="H585" s="248"/>
      <c r="I585" s="248"/>
      <c r="J585" s="248"/>
      <c r="K585" s="248"/>
      <c r="L585" s="248"/>
      <c r="M585" s="248"/>
      <c r="N585" s="248"/>
      <c r="O585" s="248"/>
      <c r="P585" s="248"/>
      <c r="Q585" s="296"/>
      <c r="R585" s="256">
        <f>'To &amp; from Edu- trip % summary'!B590</f>
        <v>0</v>
      </c>
      <c r="S585" s="313">
        <f>'To &amp; from Edu- trip % summary'!D590</f>
        <v>0</v>
      </c>
      <c r="T585" s="257">
        <f>'Non-survey input values'!$B$31</f>
        <v>175.56</v>
      </c>
      <c r="U585" s="258">
        <f t="shared" si="112"/>
        <v>0</v>
      </c>
      <c r="V585" s="259">
        <f t="shared" si="113"/>
        <v>0</v>
      </c>
      <c r="W585" s="312">
        <f>'To &amp; from Edu- trip % summary'!G590</f>
        <v>0</v>
      </c>
      <c r="X585" s="314">
        <f>'To &amp; from Edu- trip % summary'!I590</f>
        <v>0</v>
      </c>
      <c r="Y585" s="260">
        <f t="shared" si="114"/>
        <v>0</v>
      </c>
      <c r="Z585" s="259">
        <f t="shared" si="115"/>
        <v>0</v>
      </c>
      <c r="AA585" s="312">
        <f>'To &amp; from Edu- trip % summary'!L590</f>
        <v>0</v>
      </c>
      <c r="AB585" s="314">
        <f>'To &amp; from Edu- trip % summary'!N590</f>
        <v>0</v>
      </c>
      <c r="AC585" s="260">
        <f t="shared" si="116"/>
        <v>0</v>
      </c>
      <c r="AD585" s="259">
        <f t="shared" si="117"/>
        <v>0</v>
      </c>
      <c r="AE585" s="312">
        <f>'To &amp; from Edu- trip % summary'!Q590</f>
        <v>0</v>
      </c>
      <c r="AF585" s="314">
        <f>'To &amp; from Edu- trip % summary'!S590</f>
        <v>0</v>
      </c>
      <c r="AG585" s="260">
        <f t="shared" si="118"/>
        <v>0</v>
      </c>
      <c r="AH585" s="259">
        <f t="shared" si="119"/>
        <v>0</v>
      </c>
      <c r="AI585" s="312">
        <f>'To &amp; from Edu- trip % summary'!V590</f>
        <v>0</v>
      </c>
      <c r="AJ585" s="314">
        <f>'To &amp; from Edu- trip % summary'!X590</f>
        <v>0</v>
      </c>
      <c r="AK585" s="260">
        <f t="shared" si="120"/>
        <v>0</v>
      </c>
      <c r="AL585" s="259">
        <f t="shared" si="121"/>
        <v>0</v>
      </c>
      <c r="AM585" s="312">
        <f>'To &amp; from Edu- trip % summary'!AA590</f>
        <v>0</v>
      </c>
      <c r="AN585" s="314">
        <f>'To &amp; from Edu- trip % summary'!AC590</f>
        <v>0</v>
      </c>
      <c r="AO585" s="260">
        <f t="shared" si="122"/>
        <v>0</v>
      </c>
      <c r="AP585" s="259">
        <f t="shared" si="123"/>
        <v>0</v>
      </c>
      <c r="AQ585" s="312">
        <f>'To &amp; from Edu- trip % summary'!AF590</f>
        <v>0</v>
      </c>
      <c r="AR585" s="314">
        <f>'To &amp; from Edu- trip % summary'!AH590</f>
        <v>0</v>
      </c>
      <c r="AS585" s="260">
        <f t="shared" si="124"/>
        <v>0</v>
      </c>
      <c r="AT585" s="259">
        <f t="shared" si="125"/>
        <v>0</v>
      </c>
      <c r="AU585" s="261"/>
      <c r="AV585" s="248"/>
      <c r="AW585" s="248"/>
      <c r="AX585" s="248"/>
      <c r="AY585" s="248"/>
    </row>
    <row r="586" spans="1:51" x14ac:dyDescent="0.2">
      <c r="A586" s="248"/>
      <c r="B586" s="248"/>
      <c r="C586" s="248"/>
      <c r="D586" s="248"/>
      <c r="E586" s="248"/>
      <c r="F586" s="248"/>
      <c r="G586" s="248"/>
      <c r="H586" s="248"/>
      <c r="I586" s="248"/>
      <c r="J586" s="248"/>
      <c r="K586" s="248"/>
      <c r="L586" s="248"/>
      <c r="M586" s="248"/>
      <c r="N586" s="248"/>
      <c r="O586" s="248"/>
      <c r="P586" s="248"/>
      <c r="Q586" s="296"/>
      <c r="R586" s="256">
        <f>'To &amp; from Edu- trip % summary'!B591</f>
        <v>0</v>
      </c>
      <c r="S586" s="313">
        <f>'To &amp; from Edu- trip % summary'!D591</f>
        <v>0</v>
      </c>
      <c r="T586" s="257">
        <f>'Non-survey input values'!$B$31</f>
        <v>175.56</v>
      </c>
      <c r="U586" s="258">
        <f t="shared" si="112"/>
        <v>0</v>
      </c>
      <c r="V586" s="259">
        <f t="shared" si="113"/>
        <v>0</v>
      </c>
      <c r="W586" s="312">
        <f>'To &amp; from Edu- trip % summary'!G591</f>
        <v>0</v>
      </c>
      <c r="X586" s="314">
        <f>'To &amp; from Edu- trip % summary'!I591</f>
        <v>0</v>
      </c>
      <c r="Y586" s="260">
        <f t="shared" si="114"/>
        <v>0</v>
      </c>
      <c r="Z586" s="259">
        <f t="shared" si="115"/>
        <v>0</v>
      </c>
      <c r="AA586" s="312">
        <f>'To &amp; from Edu- trip % summary'!L591</f>
        <v>0</v>
      </c>
      <c r="AB586" s="314">
        <f>'To &amp; from Edu- trip % summary'!N591</f>
        <v>0</v>
      </c>
      <c r="AC586" s="260">
        <f t="shared" si="116"/>
        <v>0</v>
      </c>
      <c r="AD586" s="259">
        <f t="shared" si="117"/>
        <v>0</v>
      </c>
      <c r="AE586" s="312">
        <f>'To &amp; from Edu- trip % summary'!Q591</f>
        <v>0</v>
      </c>
      <c r="AF586" s="314">
        <f>'To &amp; from Edu- trip % summary'!S591</f>
        <v>0</v>
      </c>
      <c r="AG586" s="260">
        <f t="shared" si="118"/>
        <v>0</v>
      </c>
      <c r="AH586" s="259">
        <f t="shared" si="119"/>
        <v>0</v>
      </c>
      <c r="AI586" s="312">
        <f>'To &amp; from Edu- trip % summary'!V591</f>
        <v>0</v>
      </c>
      <c r="AJ586" s="314">
        <f>'To &amp; from Edu- trip % summary'!X591</f>
        <v>0</v>
      </c>
      <c r="AK586" s="260">
        <f t="shared" si="120"/>
        <v>0</v>
      </c>
      <c r="AL586" s="259">
        <f t="shared" si="121"/>
        <v>0</v>
      </c>
      <c r="AM586" s="312">
        <f>'To &amp; from Edu- trip % summary'!AA591</f>
        <v>0</v>
      </c>
      <c r="AN586" s="314">
        <f>'To &amp; from Edu- trip % summary'!AC591</f>
        <v>0</v>
      </c>
      <c r="AO586" s="260">
        <f t="shared" si="122"/>
        <v>0</v>
      </c>
      <c r="AP586" s="259">
        <f t="shared" si="123"/>
        <v>0</v>
      </c>
      <c r="AQ586" s="312">
        <f>'To &amp; from Edu- trip % summary'!AF591</f>
        <v>0</v>
      </c>
      <c r="AR586" s="314">
        <f>'To &amp; from Edu- trip % summary'!AH591</f>
        <v>0</v>
      </c>
      <c r="AS586" s="260">
        <f t="shared" si="124"/>
        <v>0</v>
      </c>
      <c r="AT586" s="259">
        <f t="shared" si="125"/>
        <v>0</v>
      </c>
      <c r="AU586" s="261"/>
      <c r="AV586" s="248"/>
      <c r="AW586" s="248"/>
      <c r="AX586" s="248"/>
      <c r="AY586" s="248"/>
    </row>
    <row r="587" spans="1:51" x14ac:dyDescent="0.2">
      <c r="A587" s="248"/>
      <c r="B587" s="248"/>
      <c r="C587" s="248"/>
      <c r="D587" s="248"/>
      <c r="E587" s="248"/>
      <c r="F587" s="248"/>
      <c r="G587" s="248"/>
      <c r="H587" s="248"/>
      <c r="I587" s="248"/>
      <c r="J587" s="248"/>
      <c r="K587" s="248"/>
      <c r="L587" s="248"/>
      <c r="M587" s="248"/>
      <c r="N587" s="248"/>
      <c r="O587" s="248"/>
      <c r="P587" s="248"/>
      <c r="Q587" s="296"/>
      <c r="R587" s="256">
        <f>'To &amp; from Edu- trip % summary'!B592</f>
        <v>0</v>
      </c>
      <c r="S587" s="313">
        <f>'To &amp; from Edu- trip % summary'!D592</f>
        <v>0</v>
      </c>
      <c r="T587" s="257">
        <f>'Non-survey input values'!$B$31</f>
        <v>175.56</v>
      </c>
      <c r="U587" s="258">
        <f t="shared" si="112"/>
        <v>0</v>
      </c>
      <c r="V587" s="259">
        <f t="shared" si="113"/>
        <v>0</v>
      </c>
      <c r="W587" s="312">
        <f>'To &amp; from Edu- trip % summary'!G592</f>
        <v>0</v>
      </c>
      <c r="X587" s="314">
        <f>'To &amp; from Edu- trip % summary'!I592</f>
        <v>0</v>
      </c>
      <c r="Y587" s="260">
        <f t="shared" si="114"/>
        <v>0</v>
      </c>
      <c r="Z587" s="259">
        <f t="shared" si="115"/>
        <v>0</v>
      </c>
      <c r="AA587" s="312">
        <f>'To &amp; from Edu- trip % summary'!L592</f>
        <v>0</v>
      </c>
      <c r="AB587" s="314">
        <f>'To &amp; from Edu- trip % summary'!N592</f>
        <v>0</v>
      </c>
      <c r="AC587" s="260">
        <f t="shared" si="116"/>
        <v>0</v>
      </c>
      <c r="AD587" s="259">
        <f t="shared" si="117"/>
        <v>0</v>
      </c>
      <c r="AE587" s="312">
        <f>'To &amp; from Edu- trip % summary'!Q592</f>
        <v>0</v>
      </c>
      <c r="AF587" s="314">
        <f>'To &amp; from Edu- trip % summary'!S592</f>
        <v>0</v>
      </c>
      <c r="AG587" s="260">
        <f t="shared" si="118"/>
        <v>0</v>
      </c>
      <c r="AH587" s="259">
        <f t="shared" si="119"/>
        <v>0</v>
      </c>
      <c r="AI587" s="312">
        <f>'To &amp; from Edu- trip % summary'!V592</f>
        <v>0</v>
      </c>
      <c r="AJ587" s="314">
        <f>'To &amp; from Edu- trip % summary'!X592</f>
        <v>0</v>
      </c>
      <c r="AK587" s="260">
        <f t="shared" si="120"/>
        <v>0</v>
      </c>
      <c r="AL587" s="259">
        <f t="shared" si="121"/>
        <v>0</v>
      </c>
      <c r="AM587" s="312">
        <f>'To &amp; from Edu- trip % summary'!AA592</f>
        <v>0</v>
      </c>
      <c r="AN587" s="314">
        <f>'To &amp; from Edu- trip % summary'!AC592</f>
        <v>0</v>
      </c>
      <c r="AO587" s="260">
        <f t="shared" si="122"/>
        <v>0</v>
      </c>
      <c r="AP587" s="259">
        <f t="shared" si="123"/>
        <v>0</v>
      </c>
      <c r="AQ587" s="312">
        <f>'To &amp; from Edu- trip % summary'!AF592</f>
        <v>0</v>
      </c>
      <c r="AR587" s="314">
        <f>'To &amp; from Edu- trip % summary'!AH592</f>
        <v>0</v>
      </c>
      <c r="AS587" s="260">
        <f t="shared" si="124"/>
        <v>0</v>
      </c>
      <c r="AT587" s="259">
        <f t="shared" si="125"/>
        <v>0</v>
      </c>
      <c r="AU587" s="261"/>
      <c r="AV587" s="248"/>
      <c r="AW587" s="248"/>
      <c r="AX587" s="248"/>
      <c r="AY587" s="248"/>
    </row>
    <row r="588" spans="1:51" x14ac:dyDescent="0.2">
      <c r="A588" s="248"/>
      <c r="B588" s="248"/>
      <c r="C588" s="248"/>
      <c r="D588" s="248"/>
      <c r="E588" s="248"/>
      <c r="F588" s="248"/>
      <c r="G588" s="248"/>
      <c r="H588" s="248"/>
      <c r="I588" s="248"/>
      <c r="J588" s="248"/>
      <c r="K588" s="248"/>
      <c r="L588" s="248"/>
      <c r="M588" s="248"/>
      <c r="N588" s="248"/>
      <c r="O588" s="248"/>
      <c r="P588" s="248"/>
      <c r="Q588" s="296"/>
      <c r="R588" s="256">
        <f>'To &amp; from Edu- trip % summary'!B593</f>
        <v>0</v>
      </c>
      <c r="S588" s="313">
        <f>'To &amp; from Edu- trip % summary'!D593</f>
        <v>0</v>
      </c>
      <c r="T588" s="257">
        <f>'Non-survey input values'!$B$31</f>
        <v>175.56</v>
      </c>
      <c r="U588" s="258">
        <f t="shared" ref="U588:U651" si="126">R588/5</f>
        <v>0</v>
      </c>
      <c r="V588" s="259">
        <f t="shared" ref="V588:V651" si="127">$B$5*$S588*$T588*U588</f>
        <v>0</v>
      </c>
      <c r="W588" s="312">
        <f>'To &amp; from Edu- trip % summary'!G593</f>
        <v>0</v>
      </c>
      <c r="X588" s="314">
        <f>'To &amp; from Edu- trip % summary'!I593</f>
        <v>0</v>
      </c>
      <c r="Y588" s="260">
        <f t="shared" ref="Y588:Y651" si="128">W588/5</f>
        <v>0</v>
      </c>
      <c r="Z588" s="259">
        <f t="shared" ref="Z588:Z651" si="129">$B$5*$X588*$T588*Y588</f>
        <v>0</v>
      </c>
      <c r="AA588" s="312">
        <f>'To &amp; from Edu- trip % summary'!L593</f>
        <v>0</v>
      </c>
      <c r="AB588" s="314">
        <f>'To &amp; from Edu- trip % summary'!N593</f>
        <v>0</v>
      </c>
      <c r="AC588" s="260">
        <f t="shared" ref="AC588:AC651" si="130">AA588/5</f>
        <v>0</v>
      </c>
      <c r="AD588" s="259">
        <f t="shared" ref="AD588:AD651" si="131">$B$5*$AB588*$T588*AC588</f>
        <v>0</v>
      </c>
      <c r="AE588" s="312">
        <f>'To &amp; from Edu- trip % summary'!Q593</f>
        <v>0</v>
      </c>
      <c r="AF588" s="314">
        <f>'To &amp; from Edu- trip % summary'!S593</f>
        <v>0</v>
      </c>
      <c r="AG588" s="260">
        <f t="shared" ref="AG588:AG651" si="132">AE588/5</f>
        <v>0</v>
      </c>
      <c r="AH588" s="259">
        <f t="shared" ref="AH588:AH651" si="133">$B$5*$AF588*$T588*AG588</f>
        <v>0</v>
      </c>
      <c r="AI588" s="312">
        <f>'To &amp; from Edu- trip % summary'!V593</f>
        <v>0</v>
      </c>
      <c r="AJ588" s="314">
        <f>'To &amp; from Edu- trip % summary'!X593</f>
        <v>0</v>
      </c>
      <c r="AK588" s="260">
        <f t="shared" ref="AK588:AK651" si="134">AI588/5</f>
        <v>0</v>
      </c>
      <c r="AL588" s="259">
        <f t="shared" ref="AL588:AL651" si="135">$B$5*$AJ588*$T588*AK588</f>
        <v>0</v>
      </c>
      <c r="AM588" s="312">
        <f>'To &amp; from Edu- trip % summary'!AA593</f>
        <v>0</v>
      </c>
      <c r="AN588" s="314">
        <f>'To &amp; from Edu- trip % summary'!AC593</f>
        <v>0</v>
      </c>
      <c r="AO588" s="260">
        <f t="shared" ref="AO588:AO651" si="136">AM588/5</f>
        <v>0</v>
      </c>
      <c r="AP588" s="259">
        <f t="shared" ref="AP588:AP651" si="137">$B$5*$AN588*$T588*AO588</f>
        <v>0</v>
      </c>
      <c r="AQ588" s="312">
        <f>'To &amp; from Edu- trip % summary'!AF593</f>
        <v>0</v>
      </c>
      <c r="AR588" s="314">
        <f>'To &amp; from Edu- trip % summary'!AH593</f>
        <v>0</v>
      </c>
      <c r="AS588" s="260">
        <f t="shared" ref="AS588:AS651" si="138">AQ588/5</f>
        <v>0</v>
      </c>
      <c r="AT588" s="259">
        <f t="shared" ref="AT588:AT651" si="139">$B$5*$AR588*$T588*AS588</f>
        <v>0</v>
      </c>
      <c r="AU588" s="261"/>
      <c r="AV588" s="248"/>
      <c r="AW588" s="248"/>
      <c r="AX588" s="248"/>
      <c r="AY588" s="248"/>
    </row>
    <row r="589" spans="1:51" x14ac:dyDescent="0.2">
      <c r="A589" s="248"/>
      <c r="B589" s="248"/>
      <c r="C589" s="248"/>
      <c r="D589" s="248"/>
      <c r="E589" s="248"/>
      <c r="F589" s="248"/>
      <c r="G589" s="248"/>
      <c r="H589" s="248"/>
      <c r="I589" s="248"/>
      <c r="J589" s="248"/>
      <c r="K589" s="248"/>
      <c r="L589" s="248"/>
      <c r="M589" s="248"/>
      <c r="N589" s="248"/>
      <c r="O589" s="248"/>
      <c r="P589" s="248"/>
      <c r="Q589" s="296"/>
      <c r="R589" s="256">
        <f>'To &amp; from Edu- trip % summary'!B594</f>
        <v>0</v>
      </c>
      <c r="S589" s="313">
        <f>'To &amp; from Edu- trip % summary'!D594</f>
        <v>0</v>
      </c>
      <c r="T589" s="257">
        <f>'Non-survey input values'!$B$31</f>
        <v>175.56</v>
      </c>
      <c r="U589" s="258">
        <f t="shared" si="126"/>
        <v>0</v>
      </c>
      <c r="V589" s="259">
        <f t="shared" si="127"/>
        <v>0</v>
      </c>
      <c r="W589" s="312">
        <f>'To &amp; from Edu- trip % summary'!G594</f>
        <v>0</v>
      </c>
      <c r="X589" s="314">
        <f>'To &amp; from Edu- trip % summary'!I594</f>
        <v>0</v>
      </c>
      <c r="Y589" s="260">
        <f t="shared" si="128"/>
        <v>0</v>
      </c>
      <c r="Z589" s="259">
        <f t="shared" si="129"/>
        <v>0</v>
      </c>
      <c r="AA589" s="312">
        <f>'To &amp; from Edu- trip % summary'!L594</f>
        <v>0</v>
      </c>
      <c r="AB589" s="314">
        <f>'To &amp; from Edu- trip % summary'!N594</f>
        <v>0</v>
      </c>
      <c r="AC589" s="260">
        <f t="shared" si="130"/>
        <v>0</v>
      </c>
      <c r="AD589" s="259">
        <f t="shared" si="131"/>
        <v>0</v>
      </c>
      <c r="AE589" s="312">
        <f>'To &amp; from Edu- trip % summary'!Q594</f>
        <v>0</v>
      </c>
      <c r="AF589" s="314">
        <f>'To &amp; from Edu- trip % summary'!S594</f>
        <v>0</v>
      </c>
      <c r="AG589" s="260">
        <f t="shared" si="132"/>
        <v>0</v>
      </c>
      <c r="AH589" s="259">
        <f t="shared" si="133"/>
        <v>0</v>
      </c>
      <c r="AI589" s="312">
        <f>'To &amp; from Edu- trip % summary'!V594</f>
        <v>0</v>
      </c>
      <c r="AJ589" s="314">
        <f>'To &amp; from Edu- trip % summary'!X594</f>
        <v>0</v>
      </c>
      <c r="AK589" s="260">
        <f t="shared" si="134"/>
        <v>0</v>
      </c>
      <c r="AL589" s="259">
        <f t="shared" si="135"/>
        <v>0</v>
      </c>
      <c r="AM589" s="312">
        <f>'To &amp; from Edu- trip % summary'!AA594</f>
        <v>0</v>
      </c>
      <c r="AN589" s="314">
        <f>'To &amp; from Edu- trip % summary'!AC594</f>
        <v>0</v>
      </c>
      <c r="AO589" s="260">
        <f t="shared" si="136"/>
        <v>0</v>
      </c>
      <c r="AP589" s="259">
        <f t="shared" si="137"/>
        <v>0</v>
      </c>
      <c r="AQ589" s="312">
        <f>'To &amp; from Edu- trip % summary'!AF594</f>
        <v>0</v>
      </c>
      <c r="AR589" s="314">
        <f>'To &amp; from Edu- trip % summary'!AH594</f>
        <v>0</v>
      </c>
      <c r="AS589" s="260">
        <f t="shared" si="138"/>
        <v>0</v>
      </c>
      <c r="AT589" s="259">
        <f t="shared" si="139"/>
        <v>0</v>
      </c>
      <c r="AU589" s="261"/>
      <c r="AV589" s="248"/>
      <c r="AW589" s="248"/>
      <c r="AX589" s="248"/>
      <c r="AY589" s="248"/>
    </row>
    <row r="590" spans="1:51" x14ac:dyDescent="0.2">
      <c r="A590" s="248"/>
      <c r="B590" s="248"/>
      <c r="C590" s="248"/>
      <c r="D590" s="248"/>
      <c r="E590" s="248"/>
      <c r="F590" s="248"/>
      <c r="G590" s="248"/>
      <c r="H590" s="248"/>
      <c r="I590" s="248"/>
      <c r="J590" s="248"/>
      <c r="K590" s="248"/>
      <c r="L590" s="248"/>
      <c r="M590" s="248"/>
      <c r="N590" s="248"/>
      <c r="O590" s="248"/>
      <c r="P590" s="248"/>
      <c r="Q590" s="296"/>
      <c r="R590" s="256">
        <f>'To &amp; from Edu- trip % summary'!B595</f>
        <v>0</v>
      </c>
      <c r="S590" s="313">
        <f>'To &amp; from Edu- trip % summary'!D595</f>
        <v>0</v>
      </c>
      <c r="T590" s="257">
        <f>'Non-survey input values'!$B$31</f>
        <v>175.56</v>
      </c>
      <c r="U590" s="258">
        <f t="shared" si="126"/>
        <v>0</v>
      </c>
      <c r="V590" s="259">
        <f t="shared" si="127"/>
        <v>0</v>
      </c>
      <c r="W590" s="312">
        <f>'To &amp; from Edu- trip % summary'!G595</f>
        <v>0</v>
      </c>
      <c r="X590" s="314">
        <f>'To &amp; from Edu- trip % summary'!I595</f>
        <v>0</v>
      </c>
      <c r="Y590" s="260">
        <f t="shared" si="128"/>
        <v>0</v>
      </c>
      <c r="Z590" s="259">
        <f t="shared" si="129"/>
        <v>0</v>
      </c>
      <c r="AA590" s="312">
        <f>'To &amp; from Edu- trip % summary'!L595</f>
        <v>0</v>
      </c>
      <c r="AB590" s="314">
        <f>'To &amp; from Edu- trip % summary'!N595</f>
        <v>0</v>
      </c>
      <c r="AC590" s="260">
        <f t="shared" si="130"/>
        <v>0</v>
      </c>
      <c r="AD590" s="259">
        <f t="shared" si="131"/>
        <v>0</v>
      </c>
      <c r="AE590" s="312">
        <f>'To &amp; from Edu- trip % summary'!Q595</f>
        <v>0</v>
      </c>
      <c r="AF590" s="314">
        <f>'To &amp; from Edu- trip % summary'!S595</f>
        <v>0</v>
      </c>
      <c r="AG590" s="260">
        <f t="shared" si="132"/>
        <v>0</v>
      </c>
      <c r="AH590" s="259">
        <f t="shared" si="133"/>
        <v>0</v>
      </c>
      <c r="AI590" s="312">
        <f>'To &amp; from Edu- trip % summary'!V595</f>
        <v>0</v>
      </c>
      <c r="AJ590" s="314">
        <f>'To &amp; from Edu- trip % summary'!X595</f>
        <v>0</v>
      </c>
      <c r="AK590" s="260">
        <f t="shared" si="134"/>
        <v>0</v>
      </c>
      <c r="AL590" s="259">
        <f t="shared" si="135"/>
        <v>0</v>
      </c>
      <c r="AM590" s="312">
        <f>'To &amp; from Edu- trip % summary'!AA595</f>
        <v>0</v>
      </c>
      <c r="AN590" s="314">
        <f>'To &amp; from Edu- trip % summary'!AC595</f>
        <v>0</v>
      </c>
      <c r="AO590" s="260">
        <f t="shared" si="136"/>
        <v>0</v>
      </c>
      <c r="AP590" s="259">
        <f t="shared" si="137"/>
        <v>0</v>
      </c>
      <c r="AQ590" s="312">
        <f>'To &amp; from Edu- trip % summary'!AF595</f>
        <v>0</v>
      </c>
      <c r="AR590" s="314">
        <f>'To &amp; from Edu- trip % summary'!AH595</f>
        <v>0</v>
      </c>
      <c r="AS590" s="260">
        <f t="shared" si="138"/>
        <v>0</v>
      </c>
      <c r="AT590" s="259">
        <f t="shared" si="139"/>
        <v>0</v>
      </c>
      <c r="AU590" s="261"/>
      <c r="AV590" s="248"/>
      <c r="AW590" s="248"/>
      <c r="AX590" s="248"/>
      <c r="AY590" s="248"/>
    </row>
    <row r="591" spans="1:51" x14ac:dyDescent="0.2">
      <c r="A591" s="248"/>
      <c r="B591" s="248"/>
      <c r="C591" s="248"/>
      <c r="D591" s="248"/>
      <c r="E591" s="248"/>
      <c r="F591" s="248"/>
      <c r="G591" s="248"/>
      <c r="H591" s="248"/>
      <c r="I591" s="248"/>
      <c r="J591" s="248"/>
      <c r="K591" s="248"/>
      <c r="L591" s="248"/>
      <c r="M591" s="248"/>
      <c r="N591" s="248"/>
      <c r="O591" s="248"/>
      <c r="P591" s="248"/>
      <c r="Q591" s="296"/>
      <c r="R591" s="256">
        <f>'To &amp; from Edu- trip % summary'!B596</f>
        <v>0</v>
      </c>
      <c r="S591" s="313">
        <f>'To &amp; from Edu- trip % summary'!D596</f>
        <v>0</v>
      </c>
      <c r="T591" s="257">
        <f>'Non-survey input values'!$B$31</f>
        <v>175.56</v>
      </c>
      <c r="U591" s="258">
        <f t="shared" si="126"/>
        <v>0</v>
      </c>
      <c r="V591" s="259">
        <f t="shared" si="127"/>
        <v>0</v>
      </c>
      <c r="W591" s="312">
        <f>'To &amp; from Edu- trip % summary'!G596</f>
        <v>0</v>
      </c>
      <c r="X591" s="314">
        <f>'To &amp; from Edu- trip % summary'!I596</f>
        <v>0</v>
      </c>
      <c r="Y591" s="260">
        <f t="shared" si="128"/>
        <v>0</v>
      </c>
      <c r="Z591" s="259">
        <f t="shared" si="129"/>
        <v>0</v>
      </c>
      <c r="AA591" s="312">
        <f>'To &amp; from Edu- trip % summary'!L596</f>
        <v>0</v>
      </c>
      <c r="AB591" s="314">
        <f>'To &amp; from Edu- trip % summary'!N596</f>
        <v>0</v>
      </c>
      <c r="AC591" s="260">
        <f t="shared" si="130"/>
        <v>0</v>
      </c>
      <c r="AD591" s="259">
        <f t="shared" si="131"/>
        <v>0</v>
      </c>
      <c r="AE591" s="312">
        <f>'To &amp; from Edu- trip % summary'!Q596</f>
        <v>0</v>
      </c>
      <c r="AF591" s="314">
        <f>'To &amp; from Edu- trip % summary'!S596</f>
        <v>0</v>
      </c>
      <c r="AG591" s="260">
        <f t="shared" si="132"/>
        <v>0</v>
      </c>
      <c r="AH591" s="259">
        <f t="shared" si="133"/>
        <v>0</v>
      </c>
      <c r="AI591" s="312">
        <f>'To &amp; from Edu- trip % summary'!V596</f>
        <v>0</v>
      </c>
      <c r="AJ591" s="314">
        <f>'To &amp; from Edu- trip % summary'!X596</f>
        <v>0</v>
      </c>
      <c r="AK591" s="260">
        <f t="shared" si="134"/>
        <v>0</v>
      </c>
      <c r="AL591" s="259">
        <f t="shared" si="135"/>
        <v>0</v>
      </c>
      <c r="AM591" s="312">
        <f>'To &amp; from Edu- trip % summary'!AA596</f>
        <v>0</v>
      </c>
      <c r="AN591" s="314">
        <f>'To &amp; from Edu- trip % summary'!AC596</f>
        <v>0</v>
      </c>
      <c r="AO591" s="260">
        <f t="shared" si="136"/>
        <v>0</v>
      </c>
      <c r="AP591" s="259">
        <f t="shared" si="137"/>
        <v>0</v>
      </c>
      <c r="AQ591" s="312">
        <f>'To &amp; from Edu- trip % summary'!AF596</f>
        <v>0</v>
      </c>
      <c r="AR591" s="314">
        <f>'To &amp; from Edu- trip % summary'!AH596</f>
        <v>0</v>
      </c>
      <c r="AS591" s="260">
        <f t="shared" si="138"/>
        <v>0</v>
      </c>
      <c r="AT591" s="259">
        <f t="shared" si="139"/>
        <v>0</v>
      </c>
      <c r="AU591" s="261"/>
      <c r="AV591" s="248"/>
      <c r="AW591" s="248"/>
      <c r="AX591" s="248"/>
      <c r="AY591" s="248"/>
    </row>
    <row r="592" spans="1:51" x14ac:dyDescent="0.2">
      <c r="A592" s="248"/>
      <c r="B592" s="248"/>
      <c r="C592" s="248"/>
      <c r="D592" s="248"/>
      <c r="E592" s="248"/>
      <c r="F592" s="248"/>
      <c r="G592" s="248"/>
      <c r="H592" s="248"/>
      <c r="I592" s="248"/>
      <c r="J592" s="248"/>
      <c r="K592" s="248"/>
      <c r="L592" s="248"/>
      <c r="M592" s="248"/>
      <c r="N592" s="248"/>
      <c r="O592" s="248"/>
      <c r="P592" s="248"/>
      <c r="Q592" s="296"/>
      <c r="R592" s="256">
        <f>'To &amp; from Edu- trip % summary'!B597</f>
        <v>0</v>
      </c>
      <c r="S592" s="313">
        <f>'To &amp; from Edu- trip % summary'!D597</f>
        <v>0</v>
      </c>
      <c r="T592" s="257">
        <f>'Non-survey input values'!$B$31</f>
        <v>175.56</v>
      </c>
      <c r="U592" s="258">
        <f t="shared" si="126"/>
        <v>0</v>
      </c>
      <c r="V592" s="259">
        <f t="shared" si="127"/>
        <v>0</v>
      </c>
      <c r="W592" s="312">
        <f>'To &amp; from Edu- trip % summary'!G597</f>
        <v>0</v>
      </c>
      <c r="X592" s="314">
        <f>'To &amp; from Edu- trip % summary'!I597</f>
        <v>0</v>
      </c>
      <c r="Y592" s="260">
        <f t="shared" si="128"/>
        <v>0</v>
      </c>
      <c r="Z592" s="259">
        <f t="shared" si="129"/>
        <v>0</v>
      </c>
      <c r="AA592" s="312">
        <f>'To &amp; from Edu- trip % summary'!L597</f>
        <v>0</v>
      </c>
      <c r="AB592" s="314">
        <f>'To &amp; from Edu- trip % summary'!N597</f>
        <v>0</v>
      </c>
      <c r="AC592" s="260">
        <f t="shared" si="130"/>
        <v>0</v>
      </c>
      <c r="AD592" s="259">
        <f t="shared" si="131"/>
        <v>0</v>
      </c>
      <c r="AE592" s="312">
        <f>'To &amp; from Edu- trip % summary'!Q597</f>
        <v>0</v>
      </c>
      <c r="AF592" s="314">
        <f>'To &amp; from Edu- trip % summary'!S597</f>
        <v>0</v>
      </c>
      <c r="AG592" s="260">
        <f t="shared" si="132"/>
        <v>0</v>
      </c>
      <c r="AH592" s="259">
        <f t="shared" si="133"/>
        <v>0</v>
      </c>
      <c r="AI592" s="312">
        <f>'To &amp; from Edu- trip % summary'!V597</f>
        <v>0</v>
      </c>
      <c r="AJ592" s="314">
        <f>'To &amp; from Edu- trip % summary'!X597</f>
        <v>0</v>
      </c>
      <c r="AK592" s="260">
        <f t="shared" si="134"/>
        <v>0</v>
      </c>
      <c r="AL592" s="259">
        <f t="shared" si="135"/>
        <v>0</v>
      </c>
      <c r="AM592" s="312">
        <f>'To &amp; from Edu- trip % summary'!AA597</f>
        <v>0</v>
      </c>
      <c r="AN592" s="314">
        <f>'To &amp; from Edu- trip % summary'!AC597</f>
        <v>0</v>
      </c>
      <c r="AO592" s="260">
        <f t="shared" si="136"/>
        <v>0</v>
      </c>
      <c r="AP592" s="259">
        <f t="shared" si="137"/>
        <v>0</v>
      </c>
      <c r="AQ592" s="312">
        <f>'To &amp; from Edu- trip % summary'!AF597</f>
        <v>0</v>
      </c>
      <c r="AR592" s="314">
        <f>'To &amp; from Edu- trip % summary'!AH597</f>
        <v>0</v>
      </c>
      <c r="AS592" s="260">
        <f t="shared" si="138"/>
        <v>0</v>
      </c>
      <c r="AT592" s="259">
        <f t="shared" si="139"/>
        <v>0</v>
      </c>
      <c r="AU592" s="261"/>
      <c r="AV592" s="248"/>
      <c r="AW592" s="248"/>
      <c r="AX592" s="248"/>
      <c r="AY592" s="248"/>
    </row>
    <row r="593" spans="1:51" x14ac:dyDescent="0.2">
      <c r="A593" s="248"/>
      <c r="B593" s="248"/>
      <c r="C593" s="248"/>
      <c r="D593" s="248"/>
      <c r="E593" s="248"/>
      <c r="F593" s="248"/>
      <c r="G593" s="248"/>
      <c r="H593" s="248"/>
      <c r="I593" s="248"/>
      <c r="J593" s="248"/>
      <c r="K593" s="248"/>
      <c r="L593" s="248"/>
      <c r="M593" s="248"/>
      <c r="N593" s="248"/>
      <c r="O593" s="248"/>
      <c r="P593" s="248"/>
      <c r="Q593" s="296"/>
      <c r="R593" s="256">
        <f>'To &amp; from Edu- trip % summary'!B598</f>
        <v>0</v>
      </c>
      <c r="S593" s="313">
        <f>'To &amp; from Edu- trip % summary'!D598</f>
        <v>0</v>
      </c>
      <c r="T593" s="257">
        <f>'Non-survey input values'!$B$31</f>
        <v>175.56</v>
      </c>
      <c r="U593" s="258">
        <f t="shared" si="126"/>
        <v>0</v>
      </c>
      <c r="V593" s="259">
        <f t="shared" si="127"/>
        <v>0</v>
      </c>
      <c r="W593" s="312">
        <f>'To &amp; from Edu- trip % summary'!G598</f>
        <v>0</v>
      </c>
      <c r="X593" s="314">
        <f>'To &amp; from Edu- trip % summary'!I598</f>
        <v>0</v>
      </c>
      <c r="Y593" s="260">
        <f t="shared" si="128"/>
        <v>0</v>
      </c>
      <c r="Z593" s="259">
        <f t="shared" si="129"/>
        <v>0</v>
      </c>
      <c r="AA593" s="312">
        <f>'To &amp; from Edu- trip % summary'!L598</f>
        <v>0</v>
      </c>
      <c r="AB593" s="314">
        <f>'To &amp; from Edu- trip % summary'!N598</f>
        <v>0</v>
      </c>
      <c r="AC593" s="260">
        <f t="shared" si="130"/>
        <v>0</v>
      </c>
      <c r="AD593" s="259">
        <f t="shared" si="131"/>
        <v>0</v>
      </c>
      <c r="AE593" s="312">
        <f>'To &amp; from Edu- trip % summary'!Q598</f>
        <v>0</v>
      </c>
      <c r="AF593" s="314">
        <f>'To &amp; from Edu- trip % summary'!S598</f>
        <v>0</v>
      </c>
      <c r="AG593" s="260">
        <f t="shared" si="132"/>
        <v>0</v>
      </c>
      <c r="AH593" s="259">
        <f t="shared" si="133"/>
        <v>0</v>
      </c>
      <c r="AI593" s="312">
        <f>'To &amp; from Edu- trip % summary'!V598</f>
        <v>0</v>
      </c>
      <c r="AJ593" s="314">
        <f>'To &amp; from Edu- trip % summary'!X598</f>
        <v>0</v>
      </c>
      <c r="AK593" s="260">
        <f t="shared" si="134"/>
        <v>0</v>
      </c>
      <c r="AL593" s="259">
        <f t="shared" si="135"/>
        <v>0</v>
      </c>
      <c r="AM593" s="312">
        <f>'To &amp; from Edu- trip % summary'!AA598</f>
        <v>0</v>
      </c>
      <c r="AN593" s="314">
        <f>'To &amp; from Edu- trip % summary'!AC598</f>
        <v>0</v>
      </c>
      <c r="AO593" s="260">
        <f t="shared" si="136"/>
        <v>0</v>
      </c>
      <c r="AP593" s="259">
        <f t="shared" si="137"/>
        <v>0</v>
      </c>
      <c r="AQ593" s="312">
        <f>'To &amp; from Edu- trip % summary'!AF598</f>
        <v>0</v>
      </c>
      <c r="AR593" s="314">
        <f>'To &amp; from Edu- trip % summary'!AH598</f>
        <v>0</v>
      </c>
      <c r="AS593" s="260">
        <f t="shared" si="138"/>
        <v>0</v>
      </c>
      <c r="AT593" s="259">
        <f t="shared" si="139"/>
        <v>0</v>
      </c>
      <c r="AU593" s="261"/>
      <c r="AV593" s="248"/>
      <c r="AW593" s="248"/>
      <c r="AX593" s="248"/>
      <c r="AY593" s="248"/>
    </row>
    <row r="594" spans="1:51" x14ac:dyDescent="0.2">
      <c r="A594" s="248"/>
      <c r="B594" s="248"/>
      <c r="C594" s="248"/>
      <c r="D594" s="248"/>
      <c r="E594" s="248"/>
      <c r="F594" s="248"/>
      <c r="G594" s="248"/>
      <c r="H594" s="248"/>
      <c r="I594" s="248"/>
      <c r="J594" s="248"/>
      <c r="K594" s="248"/>
      <c r="L594" s="248"/>
      <c r="M594" s="248"/>
      <c r="N594" s="248"/>
      <c r="O594" s="248"/>
      <c r="P594" s="248"/>
      <c r="Q594" s="296"/>
      <c r="R594" s="256">
        <f>'To &amp; from Edu- trip % summary'!B599</f>
        <v>0</v>
      </c>
      <c r="S594" s="313">
        <f>'To &amp; from Edu- trip % summary'!D599</f>
        <v>0</v>
      </c>
      <c r="T594" s="257">
        <f>'Non-survey input values'!$B$31</f>
        <v>175.56</v>
      </c>
      <c r="U594" s="258">
        <f t="shared" si="126"/>
        <v>0</v>
      </c>
      <c r="V594" s="259">
        <f t="shared" si="127"/>
        <v>0</v>
      </c>
      <c r="W594" s="312">
        <f>'To &amp; from Edu- trip % summary'!G599</f>
        <v>0</v>
      </c>
      <c r="X594" s="314">
        <f>'To &amp; from Edu- trip % summary'!I599</f>
        <v>0</v>
      </c>
      <c r="Y594" s="260">
        <f t="shared" si="128"/>
        <v>0</v>
      </c>
      <c r="Z594" s="259">
        <f t="shared" si="129"/>
        <v>0</v>
      </c>
      <c r="AA594" s="312">
        <f>'To &amp; from Edu- trip % summary'!L599</f>
        <v>0</v>
      </c>
      <c r="AB594" s="314">
        <f>'To &amp; from Edu- trip % summary'!N599</f>
        <v>0</v>
      </c>
      <c r="AC594" s="260">
        <f t="shared" si="130"/>
        <v>0</v>
      </c>
      <c r="AD594" s="259">
        <f t="shared" si="131"/>
        <v>0</v>
      </c>
      <c r="AE594" s="312">
        <f>'To &amp; from Edu- trip % summary'!Q599</f>
        <v>0</v>
      </c>
      <c r="AF594" s="314">
        <f>'To &amp; from Edu- trip % summary'!S599</f>
        <v>0</v>
      </c>
      <c r="AG594" s="260">
        <f t="shared" si="132"/>
        <v>0</v>
      </c>
      <c r="AH594" s="259">
        <f t="shared" si="133"/>
        <v>0</v>
      </c>
      <c r="AI594" s="312">
        <f>'To &amp; from Edu- trip % summary'!V599</f>
        <v>0</v>
      </c>
      <c r="AJ594" s="314">
        <f>'To &amp; from Edu- trip % summary'!X599</f>
        <v>0</v>
      </c>
      <c r="AK594" s="260">
        <f t="shared" si="134"/>
        <v>0</v>
      </c>
      <c r="AL594" s="259">
        <f t="shared" si="135"/>
        <v>0</v>
      </c>
      <c r="AM594" s="312">
        <f>'To &amp; from Edu- trip % summary'!AA599</f>
        <v>0</v>
      </c>
      <c r="AN594" s="314">
        <f>'To &amp; from Edu- trip % summary'!AC599</f>
        <v>0</v>
      </c>
      <c r="AO594" s="260">
        <f t="shared" si="136"/>
        <v>0</v>
      </c>
      <c r="AP594" s="259">
        <f t="shared" si="137"/>
        <v>0</v>
      </c>
      <c r="AQ594" s="312">
        <f>'To &amp; from Edu- trip % summary'!AF599</f>
        <v>0</v>
      </c>
      <c r="AR594" s="314">
        <f>'To &amp; from Edu- trip % summary'!AH599</f>
        <v>0</v>
      </c>
      <c r="AS594" s="260">
        <f t="shared" si="138"/>
        <v>0</v>
      </c>
      <c r="AT594" s="259">
        <f t="shared" si="139"/>
        <v>0</v>
      </c>
      <c r="AU594" s="261"/>
      <c r="AV594" s="248"/>
      <c r="AW594" s="248"/>
      <c r="AX594" s="248"/>
      <c r="AY594" s="248"/>
    </row>
    <row r="595" spans="1:51" x14ac:dyDescent="0.2">
      <c r="A595" s="248"/>
      <c r="B595" s="248"/>
      <c r="C595" s="248"/>
      <c r="D595" s="248"/>
      <c r="E595" s="248"/>
      <c r="F595" s="248"/>
      <c r="G595" s="248"/>
      <c r="H595" s="248"/>
      <c r="I595" s="248"/>
      <c r="J595" s="248"/>
      <c r="K595" s="248"/>
      <c r="L595" s="248"/>
      <c r="M595" s="248"/>
      <c r="N595" s="248"/>
      <c r="O595" s="248"/>
      <c r="P595" s="248"/>
      <c r="Q595" s="296"/>
      <c r="R595" s="256">
        <f>'To &amp; from Edu- trip % summary'!B600</f>
        <v>0</v>
      </c>
      <c r="S595" s="313">
        <f>'To &amp; from Edu- trip % summary'!D600</f>
        <v>0</v>
      </c>
      <c r="T595" s="257">
        <f>'Non-survey input values'!$B$31</f>
        <v>175.56</v>
      </c>
      <c r="U595" s="258">
        <f t="shared" si="126"/>
        <v>0</v>
      </c>
      <c r="V595" s="259">
        <f t="shared" si="127"/>
        <v>0</v>
      </c>
      <c r="W595" s="312">
        <f>'To &amp; from Edu- trip % summary'!G600</f>
        <v>0</v>
      </c>
      <c r="X595" s="314">
        <f>'To &amp; from Edu- trip % summary'!I600</f>
        <v>0</v>
      </c>
      <c r="Y595" s="260">
        <f t="shared" si="128"/>
        <v>0</v>
      </c>
      <c r="Z595" s="259">
        <f t="shared" si="129"/>
        <v>0</v>
      </c>
      <c r="AA595" s="312">
        <f>'To &amp; from Edu- trip % summary'!L600</f>
        <v>0</v>
      </c>
      <c r="AB595" s="314">
        <f>'To &amp; from Edu- trip % summary'!N600</f>
        <v>0</v>
      </c>
      <c r="AC595" s="260">
        <f t="shared" si="130"/>
        <v>0</v>
      </c>
      <c r="AD595" s="259">
        <f t="shared" si="131"/>
        <v>0</v>
      </c>
      <c r="AE595" s="312">
        <f>'To &amp; from Edu- trip % summary'!Q600</f>
        <v>0</v>
      </c>
      <c r="AF595" s="314">
        <f>'To &amp; from Edu- trip % summary'!S600</f>
        <v>0</v>
      </c>
      <c r="AG595" s="260">
        <f t="shared" si="132"/>
        <v>0</v>
      </c>
      <c r="AH595" s="259">
        <f t="shared" si="133"/>
        <v>0</v>
      </c>
      <c r="AI595" s="312">
        <f>'To &amp; from Edu- trip % summary'!V600</f>
        <v>0</v>
      </c>
      <c r="AJ595" s="314">
        <f>'To &amp; from Edu- trip % summary'!X600</f>
        <v>0</v>
      </c>
      <c r="AK595" s="260">
        <f t="shared" si="134"/>
        <v>0</v>
      </c>
      <c r="AL595" s="259">
        <f t="shared" si="135"/>
        <v>0</v>
      </c>
      <c r="AM595" s="312">
        <f>'To &amp; from Edu- trip % summary'!AA600</f>
        <v>0</v>
      </c>
      <c r="AN595" s="314">
        <f>'To &amp; from Edu- trip % summary'!AC600</f>
        <v>0</v>
      </c>
      <c r="AO595" s="260">
        <f t="shared" si="136"/>
        <v>0</v>
      </c>
      <c r="AP595" s="259">
        <f t="shared" si="137"/>
        <v>0</v>
      </c>
      <c r="AQ595" s="312">
        <f>'To &amp; from Edu- trip % summary'!AF600</f>
        <v>0</v>
      </c>
      <c r="AR595" s="314">
        <f>'To &amp; from Edu- trip % summary'!AH600</f>
        <v>0</v>
      </c>
      <c r="AS595" s="260">
        <f t="shared" si="138"/>
        <v>0</v>
      </c>
      <c r="AT595" s="259">
        <f t="shared" si="139"/>
        <v>0</v>
      </c>
      <c r="AU595" s="261"/>
      <c r="AV595" s="248"/>
      <c r="AW595" s="248"/>
      <c r="AX595" s="248"/>
      <c r="AY595" s="248"/>
    </row>
    <row r="596" spans="1:51" x14ac:dyDescent="0.2">
      <c r="A596" s="248"/>
      <c r="B596" s="248"/>
      <c r="C596" s="248"/>
      <c r="D596" s="248"/>
      <c r="E596" s="248"/>
      <c r="F596" s="248"/>
      <c r="G596" s="248"/>
      <c r="H596" s="248"/>
      <c r="I596" s="248"/>
      <c r="J596" s="248"/>
      <c r="K596" s="248"/>
      <c r="L596" s="248"/>
      <c r="M596" s="248"/>
      <c r="N596" s="248"/>
      <c r="O596" s="248"/>
      <c r="P596" s="248"/>
      <c r="Q596" s="296"/>
      <c r="R596" s="256">
        <f>'To &amp; from Edu- trip % summary'!B601</f>
        <v>0</v>
      </c>
      <c r="S596" s="313">
        <f>'To &amp; from Edu- trip % summary'!D601</f>
        <v>0</v>
      </c>
      <c r="T596" s="257">
        <f>'Non-survey input values'!$B$31</f>
        <v>175.56</v>
      </c>
      <c r="U596" s="258">
        <f t="shared" si="126"/>
        <v>0</v>
      </c>
      <c r="V596" s="259">
        <f t="shared" si="127"/>
        <v>0</v>
      </c>
      <c r="W596" s="312">
        <f>'To &amp; from Edu- trip % summary'!G601</f>
        <v>0</v>
      </c>
      <c r="X596" s="314">
        <f>'To &amp; from Edu- trip % summary'!I601</f>
        <v>0</v>
      </c>
      <c r="Y596" s="260">
        <f t="shared" si="128"/>
        <v>0</v>
      </c>
      <c r="Z596" s="259">
        <f t="shared" si="129"/>
        <v>0</v>
      </c>
      <c r="AA596" s="312">
        <f>'To &amp; from Edu- trip % summary'!L601</f>
        <v>0</v>
      </c>
      <c r="AB596" s="314">
        <f>'To &amp; from Edu- trip % summary'!N601</f>
        <v>0</v>
      </c>
      <c r="AC596" s="260">
        <f t="shared" si="130"/>
        <v>0</v>
      </c>
      <c r="AD596" s="259">
        <f t="shared" si="131"/>
        <v>0</v>
      </c>
      <c r="AE596" s="312">
        <f>'To &amp; from Edu- trip % summary'!Q601</f>
        <v>0</v>
      </c>
      <c r="AF596" s="314">
        <f>'To &amp; from Edu- trip % summary'!S601</f>
        <v>0</v>
      </c>
      <c r="AG596" s="260">
        <f t="shared" si="132"/>
        <v>0</v>
      </c>
      <c r="AH596" s="259">
        <f t="shared" si="133"/>
        <v>0</v>
      </c>
      <c r="AI596" s="312">
        <f>'To &amp; from Edu- trip % summary'!V601</f>
        <v>0</v>
      </c>
      <c r="AJ596" s="314">
        <f>'To &amp; from Edu- trip % summary'!X601</f>
        <v>0</v>
      </c>
      <c r="AK596" s="260">
        <f t="shared" si="134"/>
        <v>0</v>
      </c>
      <c r="AL596" s="259">
        <f t="shared" si="135"/>
        <v>0</v>
      </c>
      <c r="AM596" s="312">
        <f>'To &amp; from Edu- trip % summary'!AA601</f>
        <v>0</v>
      </c>
      <c r="AN596" s="314">
        <f>'To &amp; from Edu- trip % summary'!AC601</f>
        <v>0</v>
      </c>
      <c r="AO596" s="260">
        <f t="shared" si="136"/>
        <v>0</v>
      </c>
      <c r="AP596" s="259">
        <f t="shared" si="137"/>
        <v>0</v>
      </c>
      <c r="AQ596" s="312">
        <f>'To &amp; from Edu- trip % summary'!AF601</f>
        <v>0</v>
      </c>
      <c r="AR596" s="314">
        <f>'To &amp; from Edu- trip % summary'!AH601</f>
        <v>0</v>
      </c>
      <c r="AS596" s="260">
        <f t="shared" si="138"/>
        <v>0</v>
      </c>
      <c r="AT596" s="259">
        <f t="shared" si="139"/>
        <v>0</v>
      </c>
      <c r="AU596" s="261"/>
      <c r="AV596" s="248"/>
      <c r="AW596" s="248"/>
      <c r="AX596" s="248"/>
      <c r="AY596" s="248"/>
    </row>
    <row r="597" spans="1:51" x14ac:dyDescent="0.2">
      <c r="A597" s="248"/>
      <c r="B597" s="248"/>
      <c r="C597" s="248"/>
      <c r="D597" s="248"/>
      <c r="E597" s="248"/>
      <c r="F597" s="248"/>
      <c r="G597" s="248"/>
      <c r="H597" s="248"/>
      <c r="I597" s="248"/>
      <c r="J597" s="248"/>
      <c r="K597" s="248"/>
      <c r="L597" s="248"/>
      <c r="M597" s="248"/>
      <c r="N597" s="248"/>
      <c r="O597" s="248"/>
      <c r="P597" s="248"/>
      <c r="Q597" s="296"/>
      <c r="R597" s="256">
        <f>'To &amp; from Edu- trip % summary'!B602</f>
        <v>0</v>
      </c>
      <c r="S597" s="313">
        <f>'To &amp; from Edu- trip % summary'!D602</f>
        <v>0</v>
      </c>
      <c r="T597" s="257">
        <f>'Non-survey input values'!$B$31</f>
        <v>175.56</v>
      </c>
      <c r="U597" s="258">
        <f t="shared" si="126"/>
        <v>0</v>
      </c>
      <c r="V597" s="259">
        <f t="shared" si="127"/>
        <v>0</v>
      </c>
      <c r="W597" s="312">
        <f>'To &amp; from Edu- trip % summary'!G602</f>
        <v>0</v>
      </c>
      <c r="X597" s="314">
        <f>'To &amp; from Edu- trip % summary'!I602</f>
        <v>0</v>
      </c>
      <c r="Y597" s="260">
        <f t="shared" si="128"/>
        <v>0</v>
      </c>
      <c r="Z597" s="259">
        <f t="shared" si="129"/>
        <v>0</v>
      </c>
      <c r="AA597" s="312">
        <f>'To &amp; from Edu- trip % summary'!L602</f>
        <v>0</v>
      </c>
      <c r="AB597" s="314">
        <f>'To &amp; from Edu- trip % summary'!N602</f>
        <v>0</v>
      </c>
      <c r="AC597" s="260">
        <f t="shared" si="130"/>
        <v>0</v>
      </c>
      <c r="AD597" s="259">
        <f t="shared" si="131"/>
        <v>0</v>
      </c>
      <c r="AE597" s="312">
        <f>'To &amp; from Edu- trip % summary'!Q602</f>
        <v>0</v>
      </c>
      <c r="AF597" s="314">
        <f>'To &amp; from Edu- trip % summary'!S602</f>
        <v>0</v>
      </c>
      <c r="AG597" s="260">
        <f t="shared" si="132"/>
        <v>0</v>
      </c>
      <c r="AH597" s="259">
        <f t="shared" si="133"/>
        <v>0</v>
      </c>
      <c r="AI597" s="312">
        <f>'To &amp; from Edu- trip % summary'!V602</f>
        <v>0</v>
      </c>
      <c r="AJ597" s="314">
        <f>'To &amp; from Edu- trip % summary'!X602</f>
        <v>0</v>
      </c>
      <c r="AK597" s="260">
        <f t="shared" si="134"/>
        <v>0</v>
      </c>
      <c r="AL597" s="259">
        <f t="shared" si="135"/>
        <v>0</v>
      </c>
      <c r="AM597" s="312">
        <f>'To &amp; from Edu- trip % summary'!AA602</f>
        <v>0</v>
      </c>
      <c r="AN597" s="314">
        <f>'To &amp; from Edu- trip % summary'!AC602</f>
        <v>0</v>
      </c>
      <c r="AO597" s="260">
        <f t="shared" si="136"/>
        <v>0</v>
      </c>
      <c r="AP597" s="259">
        <f t="shared" si="137"/>
        <v>0</v>
      </c>
      <c r="AQ597" s="312">
        <f>'To &amp; from Edu- trip % summary'!AF602</f>
        <v>0</v>
      </c>
      <c r="AR597" s="314">
        <f>'To &amp; from Edu- trip % summary'!AH602</f>
        <v>0</v>
      </c>
      <c r="AS597" s="260">
        <f t="shared" si="138"/>
        <v>0</v>
      </c>
      <c r="AT597" s="259">
        <f t="shared" si="139"/>
        <v>0</v>
      </c>
      <c r="AU597" s="261"/>
      <c r="AV597" s="248"/>
      <c r="AW597" s="248"/>
      <c r="AX597" s="248"/>
      <c r="AY597" s="248"/>
    </row>
    <row r="598" spans="1:51" x14ac:dyDescent="0.2">
      <c r="A598" s="248"/>
      <c r="B598" s="248"/>
      <c r="C598" s="248"/>
      <c r="D598" s="248"/>
      <c r="E598" s="248"/>
      <c r="F598" s="248"/>
      <c r="G598" s="248"/>
      <c r="H598" s="248"/>
      <c r="I598" s="248"/>
      <c r="J598" s="248"/>
      <c r="K598" s="248"/>
      <c r="L598" s="248"/>
      <c r="M598" s="248"/>
      <c r="N598" s="248"/>
      <c r="O598" s="248"/>
      <c r="P598" s="248"/>
      <c r="Q598" s="296"/>
      <c r="R598" s="256">
        <f>'To &amp; from Edu- trip % summary'!B603</f>
        <v>0</v>
      </c>
      <c r="S598" s="313">
        <f>'To &amp; from Edu- trip % summary'!D603</f>
        <v>0</v>
      </c>
      <c r="T598" s="257">
        <f>'Non-survey input values'!$B$31</f>
        <v>175.56</v>
      </c>
      <c r="U598" s="258">
        <f t="shared" si="126"/>
        <v>0</v>
      </c>
      <c r="V598" s="259">
        <f t="shared" si="127"/>
        <v>0</v>
      </c>
      <c r="W598" s="312">
        <f>'To &amp; from Edu- trip % summary'!G603</f>
        <v>0</v>
      </c>
      <c r="X598" s="314">
        <f>'To &amp; from Edu- trip % summary'!I603</f>
        <v>0</v>
      </c>
      <c r="Y598" s="260">
        <f t="shared" si="128"/>
        <v>0</v>
      </c>
      <c r="Z598" s="259">
        <f t="shared" si="129"/>
        <v>0</v>
      </c>
      <c r="AA598" s="312">
        <f>'To &amp; from Edu- trip % summary'!L603</f>
        <v>0</v>
      </c>
      <c r="AB598" s="314">
        <f>'To &amp; from Edu- trip % summary'!N603</f>
        <v>0</v>
      </c>
      <c r="AC598" s="260">
        <f t="shared" si="130"/>
        <v>0</v>
      </c>
      <c r="AD598" s="259">
        <f t="shared" si="131"/>
        <v>0</v>
      </c>
      <c r="AE598" s="312">
        <f>'To &amp; from Edu- trip % summary'!Q603</f>
        <v>0</v>
      </c>
      <c r="AF598" s="314">
        <f>'To &amp; from Edu- trip % summary'!S603</f>
        <v>0</v>
      </c>
      <c r="AG598" s="260">
        <f t="shared" si="132"/>
        <v>0</v>
      </c>
      <c r="AH598" s="259">
        <f t="shared" si="133"/>
        <v>0</v>
      </c>
      <c r="AI598" s="312">
        <f>'To &amp; from Edu- trip % summary'!V603</f>
        <v>0</v>
      </c>
      <c r="AJ598" s="314">
        <f>'To &amp; from Edu- trip % summary'!X603</f>
        <v>0</v>
      </c>
      <c r="AK598" s="260">
        <f t="shared" si="134"/>
        <v>0</v>
      </c>
      <c r="AL598" s="259">
        <f t="shared" si="135"/>
        <v>0</v>
      </c>
      <c r="AM598" s="312">
        <f>'To &amp; from Edu- trip % summary'!AA603</f>
        <v>0</v>
      </c>
      <c r="AN598" s="314">
        <f>'To &amp; from Edu- trip % summary'!AC603</f>
        <v>0</v>
      </c>
      <c r="AO598" s="260">
        <f t="shared" si="136"/>
        <v>0</v>
      </c>
      <c r="AP598" s="259">
        <f t="shared" si="137"/>
        <v>0</v>
      </c>
      <c r="AQ598" s="312">
        <f>'To &amp; from Edu- trip % summary'!AF603</f>
        <v>0</v>
      </c>
      <c r="AR598" s="314">
        <f>'To &amp; from Edu- trip % summary'!AH603</f>
        <v>0</v>
      </c>
      <c r="AS598" s="260">
        <f t="shared" si="138"/>
        <v>0</v>
      </c>
      <c r="AT598" s="259">
        <f t="shared" si="139"/>
        <v>0</v>
      </c>
      <c r="AU598" s="261"/>
      <c r="AV598" s="248"/>
      <c r="AW598" s="248"/>
      <c r="AX598" s="248"/>
      <c r="AY598" s="248"/>
    </row>
    <row r="599" spans="1:51" x14ac:dyDescent="0.2">
      <c r="A599" s="248"/>
      <c r="B599" s="248"/>
      <c r="C599" s="248"/>
      <c r="D599" s="248"/>
      <c r="E599" s="248"/>
      <c r="F599" s="248"/>
      <c r="G599" s="248"/>
      <c r="H599" s="248"/>
      <c r="I599" s="248"/>
      <c r="J599" s="248"/>
      <c r="K599" s="248"/>
      <c r="L599" s="248"/>
      <c r="M599" s="248"/>
      <c r="N599" s="248"/>
      <c r="O599" s="248"/>
      <c r="P599" s="248"/>
      <c r="Q599" s="296"/>
      <c r="R599" s="256">
        <f>'To &amp; from Edu- trip % summary'!B604</f>
        <v>0</v>
      </c>
      <c r="S599" s="313">
        <f>'To &amp; from Edu- trip % summary'!D604</f>
        <v>0</v>
      </c>
      <c r="T599" s="257">
        <f>'Non-survey input values'!$B$31</f>
        <v>175.56</v>
      </c>
      <c r="U599" s="258">
        <f t="shared" si="126"/>
        <v>0</v>
      </c>
      <c r="V599" s="259">
        <f t="shared" si="127"/>
        <v>0</v>
      </c>
      <c r="W599" s="312">
        <f>'To &amp; from Edu- trip % summary'!G604</f>
        <v>0</v>
      </c>
      <c r="X599" s="314">
        <f>'To &amp; from Edu- trip % summary'!I604</f>
        <v>0</v>
      </c>
      <c r="Y599" s="260">
        <f t="shared" si="128"/>
        <v>0</v>
      </c>
      <c r="Z599" s="259">
        <f t="shared" si="129"/>
        <v>0</v>
      </c>
      <c r="AA599" s="312">
        <f>'To &amp; from Edu- trip % summary'!L604</f>
        <v>0</v>
      </c>
      <c r="AB599" s="314">
        <f>'To &amp; from Edu- trip % summary'!N604</f>
        <v>0</v>
      </c>
      <c r="AC599" s="260">
        <f t="shared" si="130"/>
        <v>0</v>
      </c>
      <c r="AD599" s="259">
        <f t="shared" si="131"/>
        <v>0</v>
      </c>
      <c r="AE599" s="312">
        <f>'To &amp; from Edu- trip % summary'!Q604</f>
        <v>0</v>
      </c>
      <c r="AF599" s="314">
        <f>'To &amp; from Edu- trip % summary'!S604</f>
        <v>0</v>
      </c>
      <c r="AG599" s="260">
        <f t="shared" si="132"/>
        <v>0</v>
      </c>
      <c r="AH599" s="259">
        <f t="shared" si="133"/>
        <v>0</v>
      </c>
      <c r="AI599" s="312">
        <f>'To &amp; from Edu- trip % summary'!V604</f>
        <v>0</v>
      </c>
      <c r="AJ599" s="314">
        <f>'To &amp; from Edu- trip % summary'!X604</f>
        <v>0</v>
      </c>
      <c r="AK599" s="260">
        <f t="shared" si="134"/>
        <v>0</v>
      </c>
      <c r="AL599" s="259">
        <f t="shared" si="135"/>
        <v>0</v>
      </c>
      <c r="AM599" s="312">
        <f>'To &amp; from Edu- trip % summary'!AA604</f>
        <v>0</v>
      </c>
      <c r="AN599" s="314">
        <f>'To &amp; from Edu- trip % summary'!AC604</f>
        <v>0</v>
      </c>
      <c r="AO599" s="260">
        <f t="shared" si="136"/>
        <v>0</v>
      </c>
      <c r="AP599" s="259">
        <f t="shared" si="137"/>
        <v>0</v>
      </c>
      <c r="AQ599" s="312">
        <f>'To &amp; from Edu- trip % summary'!AF604</f>
        <v>0</v>
      </c>
      <c r="AR599" s="314">
        <f>'To &amp; from Edu- trip % summary'!AH604</f>
        <v>0</v>
      </c>
      <c r="AS599" s="260">
        <f t="shared" si="138"/>
        <v>0</v>
      </c>
      <c r="AT599" s="259">
        <f t="shared" si="139"/>
        <v>0</v>
      </c>
      <c r="AU599" s="261"/>
      <c r="AV599" s="248"/>
      <c r="AW599" s="248"/>
      <c r="AX599" s="248"/>
      <c r="AY599" s="248"/>
    </row>
    <row r="600" spans="1:51" x14ac:dyDescent="0.2">
      <c r="A600" s="248"/>
      <c r="B600" s="248"/>
      <c r="C600" s="248"/>
      <c r="D600" s="248"/>
      <c r="E600" s="248"/>
      <c r="F600" s="248"/>
      <c r="G600" s="248"/>
      <c r="H600" s="248"/>
      <c r="I600" s="248"/>
      <c r="J600" s="248"/>
      <c r="K600" s="248"/>
      <c r="L600" s="248"/>
      <c r="M600" s="248"/>
      <c r="N600" s="248"/>
      <c r="O600" s="248"/>
      <c r="P600" s="248"/>
      <c r="Q600" s="296"/>
      <c r="R600" s="256">
        <f>'To &amp; from Edu- trip % summary'!B605</f>
        <v>0</v>
      </c>
      <c r="S600" s="313">
        <f>'To &amp; from Edu- trip % summary'!D605</f>
        <v>0</v>
      </c>
      <c r="T600" s="257">
        <f>'Non-survey input values'!$B$31</f>
        <v>175.56</v>
      </c>
      <c r="U600" s="258">
        <f t="shared" si="126"/>
        <v>0</v>
      </c>
      <c r="V600" s="259">
        <f t="shared" si="127"/>
        <v>0</v>
      </c>
      <c r="W600" s="312">
        <f>'To &amp; from Edu- trip % summary'!G605</f>
        <v>0</v>
      </c>
      <c r="X600" s="314">
        <f>'To &amp; from Edu- trip % summary'!I605</f>
        <v>0</v>
      </c>
      <c r="Y600" s="260">
        <f t="shared" si="128"/>
        <v>0</v>
      </c>
      <c r="Z600" s="259">
        <f t="shared" si="129"/>
        <v>0</v>
      </c>
      <c r="AA600" s="312">
        <f>'To &amp; from Edu- trip % summary'!L605</f>
        <v>0</v>
      </c>
      <c r="AB600" s="314">
        <f>'To &amp; from Edu- trip % summary'!N605</f>
        <v>0</v>
      </c>
      <c r="AC600" s="260">
        <f t="shared" si="130"/>
        <v>0</v>
      </c>
      <c r="AD600" s="259">
        <f t="shared" si="131"/>
        <v>0</v>
      </c>
      <c r="AE600" s="312">
        <f>'To &amp; from Edu- trip % summary'!Q605</f>
        <v>0</v>
      </c>
      <c r="AF600" s="314">
        <f>'To &amp; from Edu- trip % summary'!S605</f>
        <v>0</v>
      </c>
      <c r="AG600" s="260">
        <f t="shared" si="132"/>
        <v>0</v>
      </c>
      <c r="AH600" s="259">
        <f t="shared" si="133"/>
        <v>0</v>
      </c>
      <c r="AI600" s="312">
        <f>'To &amp; from Edu- trip % summary'!V605</f>
        <v>0</v>
      </c>
      <c r="AJ600" s="314">
        <f>'To &amp; from Edu- trip % summary'!X605</f>
        <v>0</v>
      </c>
      <c r="AK600" s="260">
        <f t="shared" si="134"/>
        <v>0</v>
      </c>
      <c r="AL600" s="259">
        <f t="shared" si="135"/>
        <v>0</v>
      </c>
      <c r="AM600" s="312">
        <f>'To &amp; from Edu- trip % summary'!AA605</f>
        <v>0</v>
      </c>
      <c r="AN600" s="314">
        <f>'To &amp; from Edu- trip % summary'!AC605</f>
        <v>0</v>
      </c>
      <c r="AO600" s="260">
        <f t="shared" si="136"/>
        <v>0</v>
      </c>
      <c r="AP600" s="259">
        <f t="shared" si="137"/>
        <v>0</v>
      </c>
      <c r="AQ600" s="312">
        <f>'To &amp; from Edu- trip % summary'!AF605</f>
        <v>0</v>
      </c>
      <c r="AR600" s="314">
        <f>'To &amp; from Edu- trip % summary'!AH605</f>
        <v>0</v>
      </c>
      <c r="AS600" s="260">
        <f t="shared" si="138"/>
        <v>0</v>
      </c>
      <c r="AT600" s="259">
        <f t="shared" si="139"/>
        <v>0</v>
      </c>
      <c r="AU600" s="261"/>
      <c r="AV600" s="248"/>
      <c r="AW600" s="248"/>
      <c r="AX600" s="248"/>
      <c r="AY600" s="248"/>
    </row>
    <row r="601" spans="1:51" x14ac:dyDescent="0.2">
      <c r="A601" s="248"/>
      <c r="B601" s="248"/>
      <c r="C601" s="248"/>
      <c r="D601" s="248"/>
      <c r="E601" s="248"/>
      <c r="F601" s="248"/>
      <c r="G601" s="248"/>
      <c r="H601" s="248"/>
      <c r="I601" s="248"/>
      <c r="J601" s="248"/>
      <c r="K601" s="248"/>
      <c r="L601" s="248"/>
      <c r="M601" s="248"/>
      <c r="N601" s="248"/>
      <c r="O601" s="248"/>
      <c r="P601" s="248"/>
      <c r="Q601" s="296"/>
      <c r="R601" s="256">
        <f>'To &amp; from Edu- trip % summary'!B606</f>
        <v>0</v>
      </c>
      <c r="S601" s="313">
        <f>'To &amp; from Edu- trip % summary'!D606</f>
        <v>0</v>
      </c>
      <c r="T601" s="257">
        <f>'Non-survey input values'!$B$31</f>
        <v>175.56</v>
      </c>
      <c r="U601" s="258">
        <f t="shared" si="126"/>
        <v>0</v>
      </c>
      <c r="V601" s="259">
        <f t="shared" si="127"/>
        <v>0</v>
      </c>
      <c r="W601" s="312">
        <f>'To &amp; from Edu- trip % summary'!G606</f>
        <v>0</v>
      </c>
      <c r="X601" s="314">
        <f>'To &amp; from Edu- trip % summary'!I606</f>
        <v>0</v>
      </c>
      <c r="Y601" s="260">
        <f t="shared" si="128"/>
        <v>0</v>
      </c>
      <c r="Z601" s="259">
        <f t="shared" si="129"/>
        <v>0</v>
      </c>
      <c r="AA601" s="312">
        <f>'To &amp; from Edu- trip % summary'!L606</f>
        <v>0</v>
      </c>
      <c r="AB601" s="314">
        <f>'To &amp; from Edu- trip % summary'!N606</f>
        <v>0</v>
      </c>
      <c r="AC601" s="260">
        <f t="shared" si="130"/>
        <v>0</v>
      </c>
      <c r="AD601" s="259">
        <f t="shared" si="131"/>
        <v>0</v>
      </c>
      <c r="AE601" s="312">
        <f>'To &amp; from Edu- trip % summary'!Q606</f>
        <v>0</v>
      </c>
      <c r="AF601" s="314">
        <f>'To &amp; from Edu- trip % summary'!S606</f>
        <v>0</v>
      </c>
      <c r="AG601" s="260">
        <f t="shared" si="132"/>
        <v>0</v>
      </c>
      <c r="AH601" s="259">
        <f t="shared" si="133"/>
        <v>0</v>
      </c>
      <c r="AI601" s="312">
        <f>'To &amp; from Edu- trip % summary'!V606</f>
        <v>0</v>
      </c>
      <c r="AJ601" s="314">
        <f>'To &amp; from Edu- trip % summary'!X606</f>
        <v>0</v>
      </c>
      <c r="AK601" s="260">
        <f t="shared" si="134"/>
        <v>0</v>
      </c>
      <c r="AL601" s="259">
        <f t="shared" si="135"/>
        <v>0</v>
      </c>
      <c r="AM601" s="312">
        <f>'To &amp; from Edu- trip % summary'!AA606</f>
        <v>0</v>
      </c>
      <c r="AN601" s="314">
        <f>'To &amp; from Edu- trip % summary'!AC606</f>
        <v>0</v>
      </c>
      <c r="AO601" s="260">
        <f t="shared" si="136"/>
        <v>0</v>
      </c>
      <c r="AP601" s="259">
        <f t="shared" si="137"/>
        <v>0</v>
      </c>
      <c r="AQ601" s="312">
        <f>'To &amp; from Edu- trip % summary'!AF606</f>
        <v>0</v>
      </c>
      <c r="AR601" s="314">
        <f>'To &amp; from Edu- trip % summary'!AH606</f>
        <v>0</v>
      </c>
      <c r="AS601" s="260">
        <f t="shared" si="138"/>
        <v>0</v>
      </c>
      <c r="AT601" s="259">
        <f t="shared" si="139"/>
        <v>0</v>
      </c>
      <c r="AU601" s="261"/>
      <c r="AV601" s="248"/>
      <c r="AW601" s="248"/>
      <c r="AX601" s="248"/>
      <c r="AY601" s="248"/>
    </row>
    <row r="602" spans="1:51" x14ac:dyDescent="0.2">
      <c r="A602" s="248"/>
      <c r="B602" s="248"/>
      <c r="C602" s="248"/>
      <c r="D602" s="248"/>
      <c r="E602" s="248"/>
      <c r="F602" s="248"/>
      <c r="G602" s="248"/>
      <c r="H602" s="248"/>
      <c r="I602" s="248"/>
      <c r="J602" s="248"/>
      <c r="K602" s="248"/>
      <c r="L602" s="248"/>
      <c r="M602" s="248"/>
      <c r="N602" s="248"/>
      <c r="O602" s="248"/>
      <c r="P602" s="248"/>
      <c r="Q602" s="296"/>
      <c r="R602" s="256">
        <f>'To &amp; from Edu- trip % summary'!B607</f>
        <v>0</v>
      </c>
      <c r="S602" s="313">
        <f>'To &amp; from Edu- trip % summary'!D607</f>
        <v>0</v>
      </c>
      <c r="T602" s="257">
        <f>'Non-survey input values'!$B$31</f>
        <v>175.56</v>
      </c>
      <c r="U602" s="258">
        <f t="shared" si="126"/>
        <v>0</v>
      </c>
      <c r="V602" s="259">
        <f t="shared" si="127"/>
        <v>0</v>
      </c>
      <c r="W602" s="312">
        <f>'To &amp; from Edu- trip % summary'!G607</f>
        <v>0</v>
      </c>
      <c r="X602" s="314">
        <f>'To &amp; from Edu- trip % summary'!I607</f>
        <v>0</v>
      </c>
      <c r="Y602" s="260">
        <f t="shared" si="128"/>
        <v>0</v>
      </c>
      <c r="Z602" s="259">
        <f t="shared" si="129"/>
        <v>0</v>
      </c>
      <c r="AA602" s="312">
        <f>'To &amp; from Edu- trip % summary'!L607</f>
        <v>0</v>
      </c>
      <c r="AB602" s="314">
        <f>'To &amp; from Edu- trip % summary'!N607</f>
        <v>0</v>
      </c>
      <c r="AC602" s="260">
        <f t="shared" si="130"/>
        <v>0</v>
      </c>
      <c r="AD602" s="259">
        <f t="shared" si="131"/>
        <v>0</v>
      </c>
      <c r="AE602" s="312">
        <f>'To &amp; from Edu- trip % summary'!Q607</f>
        <v>0</v>
      </c>
      <c r="AF602" s="314">
        <f>'To &amp; from Edu- trip % summary'!S607</f>
        <v>0</v>
      </c>
      <c r="AG602" s="260">
        <f t="shared" si="132"/>
        <v>0</v>
      </c>
      <c r="AH602" s="259">
        <f t="shared" si="133"/>
        <v>0</v>
      </c>
      <c r="AI602" s="312">
        <f>'To &amp; from Edu- trip % summary'!V607</f>
        <v>0</v>
      </c>
      <c r="AJ602" s="314">
        <f>'To &amp; from Edu- trip % summary'!X607</f>
        <v>0</v>
      </c>
      <c r="AK602" s="260">
        <f t="shared" si="134"/>
        <v>0</v>
      </c>
      <c r="AL602" s="259">
        <f t="shared" si="135"/>
        <v>0</v>
      </c>
      <c r="AM602" s="312">
        <f>'To &amp; from Edu- trip % summary'!AA607</f>
        <v>0</v>
      </c>
      <c r="AN602" s="314">
        <f>'To &amp; from Edu- trip % summary'!AC607</f>
        <v>0</v>
      </c>
      <c r="AO602" s="260">
        <f t="shared" si="136"/>
        <v>0</v>
      </c>
      <c r="AP602" s="259">
        <f t="shared" si="137"/>
        <v>0</v>
      </c>
      <c r="AQ602" s="312">
        <f>'To &amp; from Edu- trip % summary'!AF607</f>
        <v>0</v>
      </c>
      <c r="AR602" s="314">
        <f>'To &amp; from Edu- trip % summary'!AH607</f>
        <v>0</v>
      </c>
      <c r="AS602" s="260">
        <f t="shared" si="138"/>
        <v>0</v>
      </c>
      <c r="AT602" s="259">
        <f t="shared" si="139"/>
        <v>0</v>
      </c>
      <c r="AU602" s="261"/>
      <c r="AV602" s="248"/>
      <c r="AW602" s="248"/>
      <c r="AX602" s="248"/>
      <c r="AY602" s="248"/>
    </row>
    <row r="603" spans="1:51" x14ac:dyDescent="0.2">
      <c r="A603" s="248"/>
      <c r="B603" s="248"/>
      <c r="C603" s="248"/>
      <c r="D603" s="248"/>
      <c r="E603" s="248"/>
      <c r="F603" s="248"/>
      <c r="G603" s="248"/>
      <c r="H603" s="248"/>
      <c r="I603" s="248"/>
      <c r="J603" s="248"/>
      <c r="K603" s="248"/>
      <c r="L603" s="248"/>
      <c r="M603" s="248"/>
      <c r="N603" s="248"/>
      <c r="O603" s="248"/>
      <c r="P603" s="248"/>
      <c r="Q603" s="296"/>
      <c r="R603" s="256">
        <f>'To &amp; from Edu- trip % summary'!B608</f>
        <v>0</v>
      </c>
      <c r="S603" s="313">
        <f>'To &amp; from Edu- trip % summary'!D608</f>
        <v>0</v>
      </c>
      <c r="T603" s="257">
        <f>'Non-survey input values'!$B$31</f>
        <v>175.56</v>
      </c>
      <c r="U603" s="258">
        <f t="shared" si="126"/>
        <v>0</v>
      </c>
      <c r="V603" s="259">
        <f t="shared" si="127"/>
        <v>0</v>
      </c>
      <c r="W603" s="312">
        <f>'To &amp; from Edu- trip % summary'!G608</f>
        <v>0</v>
      </c>
      <c r="X603" s="314">
        <f>'To &amp; from Edu- trip % summary'!I608</f>
        <v>0</v>
      </c>
      <c r="Y603" s="260">
        <f t="shared" si="128"/>
        <v>0</v>
      </c>
      <c r="Z603" s="259">
        <f t="shared" si="129"/>
        <v>0</v>
      </c>
      <c r="AA603" s="312">
        <f>'To &amp; from Edu- trip % summary'!L608</f>
        <v>0</v>
      </c>
      <c r="AB603" s="314">
        <f>'To &amp; from Edu- trip % summary'!N608</f>
        <v>0</v>
      </c>
      <c r="AC603" s="260">
        <f t="shared" si="130"/>
        <v>0</v>
      </c>
      <c r="AD603" s="259">
        <f t="shared" si="131"/>
        <v>0</v>
      </c>
      <c r="AE603" s="312">
        <f>'To &amp; from Edu- trip % summary'!Q608</f>
        <v>0</v>
      </c>
      <c r="AF603" s="314">
        <f>'To &amp; from Edu- trip % summary'!S608</f>
        <v>0</v>
      </c>
      <c r="AG603" s="260">
        <f t="shared" si="132"/>
        <v>0</v>
      </c>
      <c r="AH603" s="259">
        <f t="shared" si="133"/>
        <v>0</v>
      </c>
      <c r="AI603" s="312">
        <f>'To &amp; from Edu- trip % summary'!V608</f>
        <v>0</v>
      </c>
      <c r="AJ603" s="314">
        <f>'To &amp; from Edu- trip % summary'!X608</f>
        <v>0</v>
      </c>
      <c r="AK603" s="260">
        <f t="shared" si="134"/>
        <v>0</v>
      </c>
      <c r="AL603" s="259">
        <f t="shared" si="135"/>
        <v>0</v>
      </c>
      <c r="AM603" s="312">
        <f>'To &amp; from Edu- trip % summary'!AA608</f>
        <v>0</v>
      </c>
      <c r="AN603" s="314">
        <f>'To &amp; from Edu- trip % summary'!AC608</f>
        <v>0</v>
      </c>
      <c r="AO603" s="260">
        <f t="shared" si="136"/>
        <v>0</v>
      </c>
      <c r="AP603" s="259">
        <f t="shared" si="137"/>
        <v>0</v>
      </c>
      <c r="AQ603" s="312">
        <f>'To &amp; from Edu- trip % summary'!AF608</f>
        <v>0</v>
      </c>
      <c r="AR603" s="314">
        <f>'To &amp; from Edu- trip % summary'!AH608</f>
        <v>0</v>
      </c>
      <c r="AS603" s="260">
        <f t="shared" si="138"/>
        <v>0</v>
      </c>
      <c r="AT603" s="259">
        <f t="shared" si="139"/>
        <v>0</v>
      </c>
      <c r="AU603" s="261"/>
      <c r="AV603" s="248"/>
      <c r="AW603" s="248"/>
      <c r="AX603" s="248"/>
      <c r="AY603" s="248"/>
    </row>
    <row r="604" spans="1:51" x14ac:dyDescent="0.2">
      <c r="A604" s="248"/>
      <c r="B604" s="248"/>
      <c r="C604" s="248"/>
      <c r="D604" s="248"/>
      <c r="E604" s="248"/>
      <c r="F604" s="248"/>
      <c r="G604" s="248"/>
      <c r="H604" s="248"/>
      <c r="I604" s="248"/>
      <c r="J604" s="248"/>
      <c r="K604" s="248"/>
      <c r="L604" s="248"/>
      <c r="M604" s="248"/>
      <c r="N604" s="248"/>
      <c r="O604" s="248"/>
      <c r="P604" s="248"/>
      <c r="Q604" s="296"/>
      <c r="R604" s="256">
        <f>'To &amp; from Edu- trip % summary'!B609</f>
        <v>0</v>
      </c>
      <c r="S604" s="313">
        <f>'To &amp; from Edu- trip % summary'!D609</f>
        <v>0</v>
      </c>
      <c r="T604" s="257">
        <f>'Non-survey input values'!$B$31</f>
        <v>175.56</v>
      </c>
      <c r="U604" s="258">
        <f t="shared" si="126"/>
        <v>0</v>
      </c>
      <c r="V604" s="259">
        <f t="shared" si="127"/>
        <v>0</v>
      </c>
      <c r="W604" s="312">
        <f>'To &amp; from Edu- trip % summary'!G609</f>
        <v>0</v>
      </c>
      <c r="X604" s="314">
        <f>'To &amp; from Edu- trip % summary'!I609</f>
        <v>0</v>
      </c>
      <c r="Y604" s="260">
        <f t="shared" si="128"/>
        <v>0</v>
      </c>
      <c r="Z604" s="259">
        <f t="shared" si="129"/>
        <v>0</v>
      </c>
      <c r="AA604" s="312">
        <f>'To &amp; from Edu- trip % summary'!L609</f>
        <v>0</v>
      </c>
      <c r="AB604" s="314">
        <f>'To &amp; from Edu- trip % summary'!N609</f>
        <v>0</v>
      </c>
      <c r="AC604" s="260">
        <f t="shared" si="130"/>
        <v>0</v>
      </c>
      <c r="AD604" s="259">
        <f t="shared" si="131"/>
        <v>0</v>
      </c>
      <c r="AE604" s="312">
        <f>'To &amp; from Edu- trip % summary'!Q609</f>
        <v>0</v>
      </c>
      <c r="AF604" s="314">
        <f>'To &amp; from Edu- trip % summary'!S609</f>
        <v>0</v>
      </c>
      <c r="AG604" s="260">
        <f t="shared" si="132"/>
        <v>0</v>
      </c>
      <c r="AH604" s="259">
        <f t="shared" si="133"/>
        <v>0</v>
      </c>
      <c r="AI604" s="312">
        <f>'To &amp; from Edu- trip % summary'!V609</f>
        <v>0</v>
      </c>
      <c r="AJ604" s="314">
        <f>'To &amp; from Edu- trip % summary'!X609</f>
        <v>0</v>
      </c>
      <c r="AK604" s="260">
        <f t="shared" si="134"/>
        <v>0</v>
      </c>
      <c r="AL604" s="259">
        <f t="shared" si="135"/>
        <v>0</v>
      </c>
      <c r="AM604" s="312">
        <f>'To &amp; from Edu- trip % summary'!AA609</f>
        <v>0</v>
      </c>
      <c r="AN604" s="314">
        <f>'To &amp; from Edu- trip % summary'!AC609</f>
        <v>0</v>
      </c>
      <c r="AO604" s="260">
        <f t="shared" si="136"/>
        <v>0</v>
      </c>
      <c r="AP604" s="259">
        <f t="shared" si="137"/>
        <v>0</v>
      </c>
      <c r="AQ604" s="312">
        <f>'To &amp; from Edu- trip % summary'!AF609</f>
        <v>0</v>
      </c>
      <c r="AR604" s="314">
        <f>'To &amp; from Edu- trip % summary'!AH609</f>
        <v>0</v>
      </c>
      <c r="AS604" s="260">
        <f t="shared" si="138"/>
        <v>0</v>
      </c>
      <c r="AT604" s="259">
        <f t="shared" si="139"/>
        <v>0</v>
      </c>
      <c r="AU604" s="261"/>
      <c r="AV604" s="248"/>
      <c r="AW604" s="248"/>
      <c r="AX604" s="248"/>
      <c r="AY604" s="248"/>
    </row>
    <row r="605" spans="1:51" x14ac:dyDescent="0.2">
      <c r="A605" s="248"/>
      <c r="B605" s="248"/>
      <c r="C605" s="248"/>
      <c r="D605" s="248"/>
      <c r="E605" s="248"/>
      <c r="F605" s="248"/>
      <c r="G605" s="248"/>
      <c r="H605" s="248"/>
      <c r="I605" s="248"/>
      <c r="J605" s="248"/>
      <c r="K605" s="248"/>
      <c r="L605" s="248"/>
      <c r="M605" s="248"/>
      <c r="N605" s="248"/>
      <c r="O605" s="248"/>
      <c r="P605" s="248"/>
      <c r="Q605" s="296"/>
      <c r="R605" s="256">
        <f>'To &amp; from Edu- trip % summary'!B610</f>
        <v>0</v>
      </c>
      <c r="S605" s="313">
        <f>'To &amp; from Edu- trip % summary'!D610</f>
        <v>0</v>
      </c>
      <c r="T605" s="257">
        <f>'Non-survey input values'!$B$31</f>
        <v>175.56</v>
      </c>
      <c r="U605" s="258">
        <f t="shared" si="126"/>
        <v>0</v>
      </c>
      <c r="V605" s="259">
        <f t="shared" si="127"/>
        <v>0</v>
      </c>
      <c r="W605" s="312">
        <f>'To &amp; from Edu- trip % summary'!G610</f>
        <v>0</v>
      </c>
      <c r="X605" s="314">
        <f>'To &amp; from Edu- trip % summary'!I610</f>
        <v>0</v>
      </c>
      <c r="Y605" s="260">
        <f t="shared" si="128"/>
        <v>0</v>
      </c>
      <c r="Z605" s="259">
        <f t="shared" si="129"/>
        <v>0</v>
      </c>
      <c r="AA605" s="312">
        <f>'To &amp; from Edu- trip % summary'!L610</f>
        <v>0</v>
      </c>
      <c r="AB605" s="314">
        <f>'To &amp; from Edu- trip % summary'!N610</f>
        <v>0</v>
      </c>
      <c r="AC605" s="260">
        <f t="shared" si="130"/>
        <v>0</v>
      </c>
      <c r="AD605" s="259">
        <f t="shared" si="131"/>
        <v>0</v>
      </c>
      <c r="AE605" s="312">
        <f>'To &amp; from Edu- trip % summary'!Q610</f>
        <v>0</v>
      </c>
      <c r="AF605" s="314">
        <f>'To &amp; from Edu- trip % summary'!S610</f>
        <v>0</v>
      </c>
      <c r="AG605" s="260">
        <f t="shared" si="132"/>
        <v>0</v>
      </c>
      <c r="AH605" s="259">
        <f t="shared" si="133"/>
        <v>0</v>
      </c>
      <c r="AI605" s="312">
        <f>'To &amp; from Edu- trip % summary'!V610</f>
        <v>0</v>
      </c>
      <c r="AJ605" s="314">
        <f>'To &amp; from Edu- trip % summary'!X610</f>
        <v>0</v>
      </c>
      <c r="AK605" s="260">
        <f t="shared" si="134"/>
        <v>0</v>
      </c>
      <c r="AL605" s="259">
        <f t="shared" si="135"/>
        <v>0</v>
      </c>
      <c r="AM605" s="312">
        <f>'To &amp; from Edu- trip % summary'!AA610</f>
        <v>0</v>
      </c>
      <c r="AN605" s="314">
        <f>'To &amp; from Edu- trip % summary'!AC610</f>
        <v>0</v>
      </c>
      <c r="AO605" s="260">
        <f t="shared" si="136"/>
        <v>0</v>
      </c>
      <c r="AP605" s="259">
        <f t="shared" si="137"/>
        <v>0</v>
      </c>
      <c r="AQ605" s="312">
        <f>'To &amp; from Edu- trip % summary'!AF610</f>
        <v>0</v>
      </c>
      <c r="AR605" s="314">
        <f>'To &amp; from Edu- trip % summary'!AH610</f>
        <v>0</v>
      </c>
      <c r="AS605" s="260">
        <f t="shared" si="138"/>
        <v>0</v>
      </c>
      <c r="AT605" s="259">
        <f t="shared" si="139"/>
        <v>0</v>
      </c>
      <c r="AU605" s="261"/>
      <c r="AV605" s="248"/>
      <c r="AW605" s="248"/>
      <c r="AX605" s="248"/>
      <c r="AY605" s="248"/>
    </row>
    <row r="606" spans="1:51" x14ac:dyDescent="0.2">
      <c r="A606" s="248"/>
      <c r="B606" s="248"/>
      <c r="C606" s="248"/>
      <c r="D606" s="248"/>
      <c r="E606" s="248"/>
      <c r="F606" s="248"/>
      <c r="G606" s="248"/>
      <c r="H606" s="248"/>
      <c r="I606" s="248"/>
      <c r="J606" s="248"/>
      <c r="K606" s="248"/>
      <c r="L606" s="248"/>
      <c r="M606" s="248"/>
      <c r="N606" s="248"/>
      <c r="O606" s="248"/>
      <c r="P606" s="248"/>
      <c r="Q606" s="296"/>
      <c r="R606" s="256">
        <f>'To &amp; from Edu- trip % summary'!B611</f>
        <v>0</v>
      </c>
      <c r="S606" s="313">
        <f>'To &amp; from Edu- trip % summary'!D611</f>
        <v>0</v>
      </c>
      <c r="T606" s="257">
        <f>'Non-survey input values'!$B$31</f>
        <v>175.56</v>
      </c>
      <c r="U606" s="258">
        <f t="shared" si="126"/>
        <v>0</v>
      </c>
      <c r="V606" s="259">
        <f t="shared" si="127"/>
        <v>0</v>
      </c>
      <c r="W606" s="312">
        <f>'To &amp; from Edu- trip % summary'!G611</f>
        <v>0</v>
      </c>
      <c r="X606" s="314">
        <f>'To &amp; from Edu- trip % summary'!I611</f>
        <v>0</v>
      </c>
      <c r="Y606" s="260">
        <f t="shared" si="128"/>
        <v>0</v>
      </c>
      <c r="Z606" s="259">
        <f t="shared" si="129"/>
        <v>0</v>
      </c>
      <c r="AA606" s="312">
        <f>'To &amp; from Edu- trip % summary'!L611</f>
        <v>0</v>
      </c>
      <c r="AB606" s="314">
        <f>'To &amp; from Edu- trip % summary'!N611</f>
        <v>0</v>
      </c>
      <c r="AC606" s="260">
        <f t="shared" si="130"/>
        <v>0</v>
      </c>
      <c r="AD606" s="259">
        <f t="shared" si="131"/>
        <v>0</v>
      </c>
      <c r="AE606" s="312">
        <f>'To &amp; from Edu- trip % summary'!Q611</f>
        <v>0</v>
      </c>
      <c r="AF606" s="314">
        <f>'To &amp; from Edu- trip % summary'!S611</f>
        <v>0</v>
      </c>
      <c r="AG606" s="260">
        <f t="shared" si="132"/>
        <v>0</v>
      </c>
      <c r="AH606" s="259">
        <f t="shared" si="133"/>
        <v>0</v>
      </c>
      <c r="AI606" s="312">
        <f>'To &amp; from Edu- trip % summary'!V611</f>
        <v>0</v>
      </c>
      <c r="AJ606" s="314">
        <f>'To &amp; from Edu- trip % summary'!X611</f>
        <v>0</v>
      </c>
      <c r="AK606" s="260">
        <f t="shared" si="134"/>
        <v>0</v>
      </c>
      <c r="AL606" s="259">
        <f t="shared" si="135"/>
        <v>0</v>
      </c>
      <c r="AM606" s="312">
        <f>'To &amp; from Edu- trip % summary'!AA611</f>
        <v>0</v>
      </c>
      <c r="AN606" s="314">
        <f>'To &amp; from Edu- trip % summary'!AC611</f>
        <v>0</v>
      </c>
      <c r="AO606" s="260">
        <f t="shared" si="136"/>
        <v>0</v>
      </c>
      <c r="AP606" s="259">
        <f t="shared" si="137"/>
        <v>0</v>
      </c>
      <c r="AQ606" s="312">
        <f>'To &amp; from Edu- trip % summary'!AF611</f>
        <v>0</v>
      </c>
      <c r="AR606" s="314">
        <f>'To &amp; from Edu- trip % summary'!AH611</f>
        <v>0</v>
      </c>
      <c r="AS606" s="260">
        <f t="shared" si="138"/>
        <v>0</v>
      </c>
      <c r="AT606" s="259">
        <f t="shared" si="139"/>
        <v>0</v>
      </c>
      <c r="AU606" s="261"/>
      <c r="AV606" s="248"/>
      <c r="AW606" s="248"/>
      <c r="AX606" s="248"/>
      <c r="AY606" s="248"/>
    </row>
    <row r="607" spans="1:51" x14ac:dyDescent="0.2">
      <c r="A607" s="248"/>
      <c r="B607" s="248"/>
      <c r="C607" s="248"/>
      <c r="D607" s="248"/>
      <c r="E607" s="248"/>
      <c r="F607" s="248"/>
      <c r="G607" s="248"/>
      <c r="H607" s="248"/>
      <c r="I607" s="248"/>
      <c r="J607" s="248"/>
      <c r="K607" s="248"/>
      <c r="L607" s="248"/>
      <c r="M607" s="248"/>
      <c r="N607" s="248"/>
      <c r="O607" s="248"/>
      <c r="P607" s="248"/>
      <c r="Q607" s="296"/>
      <c r="R607" s="256">
        <f>'To &amp; from Edu- trip % summary'!B612</f>
        <v>0</v>
      </c>
      <c r="S607" s="313">
        <f>'To &amp; from Edu- trip % summary'!D612</f>
        <v>0</v>
      </c>
      <c r="T607" s="257">
        <f>'Non-survey input values'!$B$31</f>
        <v>175.56</v>
      </c>
      <c r="U607" s="258">
        <f t="shared" si="126"/>
        <v>0</v>
      </c>
      <c r="V607" s="259">
        <f t="shared" si="127"/>
        <v>0</v>
      </c>
      <c r="W607" s="312">
        <f>'To &amp; from Edu- trip % summary'!G612</f>
        <v>0</v>
      </c>
      <c r="X607" s="314">
        <f>'To &amp; from Edu- trip % summary'!I612</f>
        <v>0</v>
      </c>
      <c r="Y607" s="260">
        <f t="shared" si="128"/>
        <v>0</v>
      </c>
      <c r="Z607" s="259">
        <f t="shared" si="129"/>
        <v>0</v>
      </c>
      <c r="AA607" s="312">
        <f>'To &amp; from Edu- trip % summary'!L612</f>
        <v>0</v>
      </c>
      <c r="AB607" s="314">
        <f>'To &amp; from Edu- trip % summary'!N612</f>
        <v>0</v>
      </c>
      <c r="AC607" s="260">
        <f t="shared" si="130"/>
        <v>0</v>
      </c>
      <c r="AD607" s="259">
        <f t="shared" si="131"/>
        <v>0</v>
      </c>
      <c r="AE607" s="312">
        <f>'To &amp; from Edu- trip % summary'!Q612</f>
        <v>0</v>
      </c>
      <c r="AF607" s="314">
        <f>'To &amp; from Edu- trip % summary'!S612</f>
        <v>0</v>
      </c>
      <c r="AG607" s="260">
        <f t="shared" si="132"/>
        <v>0</v>
      </c>
      <c r="AH607" s="259">
        <f t="shared" si="133"/>
        <v>0</v>
      </c>
      <c r="AI607" s="312">
        <f>'To &amp; from Edu- trip % summary'!V612</f>
        <v>0</v>
      </c>
      <c r="AJ607" s="314">
        <f>'To &amp; from Edu- trip % summary'!X612</f>
        <v>0</v>
      </c>
      <c r="AK607" s="260">
        <f t="shared" si="134"/>
        <v>0</v>
      </c>
      <c r="AL607" s="259">
        <f t="shared" si="135"/>
        <v>0</v>
      </c>
      <c r="AM607" s="312">
        <f>'To &amp; from Edu- trip % summary'!AA612</f>
        <v>0</v>
      </c>
      <c r="AN607" s="314">
        <f>'To &amp; from Edu- trip % summary'!AC612</f>
        <v>0</v>
      </c>
      <c r="AO607" s="260">
        <f t="shared" si="136"/>
        <v>0</v>
      </c>
      <c r="AP607" s="259">
        <f t="shared" si="137"/>
        <v>0</v>
      </c>
      <c r="AQ607" s="312">
        <f>'To &amp; from Edu- trip % summary'!AF612</f>
        <v>0</v>
      </c>
      <c r="AR607" s="314">
        <f>'To &amp; from Edu- trip % summary'!AH612</f>
        <v>0</v>
      </c>
      <c r="AS607" s="260">
        <f t="shared" si="138"/>
        <v>0</v>
      </c>
      <c r="AT607" s="259">
        <f t="shared" si="139"/>
        <v>0</v>
      </c>
      <c r="AU607" s="261"/>
      <c r="AV607" s="248"/>
      <c r="AW607" s="248"/>
      <c r="AX607" s="248"/>
      <c r="AY607" s="248"/>
    </row>
    <row r="608" spans="1:51" x14ac:dyDescent="0.2">
      <c r="A608" s="248"/>
      <c r="B608" s="248"/>
      <c r="C608" s="248"/>
      <c r="D608" s="248"/>
      <c r="E608" s="248"/>
      <c r="F608" s="248"/>
      <c r="G608" s="248"/>
      <c r="H608" s="248"/>
      <c r="I608" s="248"/>
      <c r="J608" s="248"/>
      <c r="K608" s="248"/>
      <c r="L608" s="248"/>
      <c r="M608" s="248"/>
      <c r="N608" s="248"/>
      <c r="O608" s="248"/>
      <c r="P608" s="248"/>
      <c r="Q608" s="296"/>
      <c r="R608" s="256">
        <f>'To &amp; from Edu- trip % summary'!B613</f>
        <v>0</v>
      </c>
      <c r="S608" s="313">
        <f>'To &amp; from Edu- trip % summary'!D613</f>
        <v>0</v>
      </c>
      <c r="T608" s="257">
        <f>'Non-survey input values'!$B$31</f>
        <v>175.56</v>
      </c>
      <c r="U608" s="258">
        <f t="shared" si="126"/>
        <v>0</v>
      </c>
      <c r="V608" s="259">
        <f t="shared" si="127"/>
        <v>0</v>
      </c>
      <c r="W608" s="312">
        <f>'To &amp; from Edu- trip % summary'!G613</f>
        <v>0</v>
      </c>
      <c r="X608" s="314">
        <f>'To &amp; from Edu- trip % summary'!I613</f>
        <v>0</v>
      </c>
      <c r="Y608" s="260">
        <f t="shared" si="128"/>
        <v>0</v>
      </c>
      <c r="Z608" s="259">
        <f t="shared" si="129"/>
        <v>0</v>
      </c>
      <c r="AA608" s="312">
        <f>'To &amp; from Edu- trip % summary'!L613</f>
        <v>0</v>
      </c>
      <c r="AB608" s="314">
        <f>'To &amp; from Edu- trip % summary'!N613</f>
        <v>0</v>
      </c>
      <c r="AC608" s="260">
        <f t="shared" si="130"/>
        <v>0</v>
      </c>
      <c r="AD608" s="259">
        <f t="shared" si="131"/>
        <v>0</v>
      </c>
      <c r="AE608" s="312">
        <f>'To &amp; from Edu- trip % summary'!Q613</f>
        <v>0</v>
      </c>
      <c r="AF608" s="314">
        <f>'To &amp; from Edu- trip % summary'!S613</f>
        <v>0</v>
      </c>
      <c r="AG608" s="260">
        <f t="shared" si="132"/>
        <v>0</v>
      </c>
      <c r="AH608" s="259">
        <f t="shared" si="133"/>
        <v>0</v>
      </c>
      <c r="AI608" s="312">
        <f>'To &amp; from Edu- trip % summary'!V613</f>
        <v>0</v>
      </c>
      <c r="AJ608" s="314">
        <f>'To &amp; from Edu- trip % summary'!X613</f>
        <v>0</v>
      </c>
      <c r="AK608" s="260">
        <f t="shared" si="134"/>
        <v>0</v>
      </c>
      <c r="AL608" s="259">
        <f t="shared" si="135"/>
        <v>0</v>
      </c>
      <c r="AM608" s="312">
        <f>'To &amp; from Edu- trip % summary'!AA613</f>
        <v>0</v>
      </c>
      <c r="AN608" s="314">
        <f>'To &amp; from Edu- trip % summary'!AC613</f>
        <v>0</v>
      </c>
      <c r="AO608" s="260">
        <f t="shared" si="136"/>
        <v>0</v>
      </c>
      <c r="AP608" s="259">
        <f t="shared" si="137"/>
        <v>0</v>
      </c>
      <c r="AQ608" s="312">
        <f>'To &amp; from Edu- trip % summary'!AF613</f>
        <v>0</v>
      </c>
      <c r="AR608" s="314">
        <f>'To &amp; from Edu- trip % summary'!AH613</f>
        <v>0</v>
      </c>
      <c r="AS608" s="260">
        <f t="shared" si="138"/>
        <v>0</v>
      </c>
      <c r="AT608" s="259">
        <f t="shared" si="139"/>
        <v>0</v>
      </c>
      <c r="AU608" s="261"/>
      <c r="AV608" s="248"/>
      <c r="AW608" s="248"/>
      <c r="AX608" s="248"/>
      <c r="AY608" s="248"/>
    </row>
    <row r="609" spans="1:51" x14ac:dyDescent="0.2">
      <c r="A609" s="248"/>
      <c r="B609" s="248"/>
      <c r="C609" s="248"/>
      <c r="D609" s="248"/>
      <c r="E609" s="248"/>
      <c r="F609" s="248"/>
      <c r="G609" s="248"/>
      <c r="H609" s="248"/>
      <c r="I609" s="248"/>
      <c r="J609" s="248"/>
      <c r="K609" s="248"/>
      <c r="L609" s="248"/>
      <c r="M609" s="248"/>
      <c r="N609" s="248"/>
      <c r="O609" s="248"/>
      <c r="P609" s="248"/>
      <c r="Q609" s="296"/>
      <c r="R609" s="256">
        <f>'To &amp; from Edu- trip % summary'!B614</f>
        <v>0</v>
      </c>
      <c r="S609" s="313">
        <f>'To &amp; from Edu- trip % summary'!D614</f>
        <v>0</v>
      </c>
      <c r="T609" s="257">
        <f>'Non-survey input values'!$B$31</f>
        <v>175.56</v>
      </c>
      <c r="U609" s="258">
        <f t="shared" si="126"/>
        <v>0</v>
      </c>
      <c r="V609" s="259">
        <f t="shared" si="127"/>
        <v>0</v>
      </c>
      <c r="W609" s="312">
        <f>'To &amp; from Edu- trip % summary'!G614</f>
        <v>0</v>
      </c>
      <c r="X609" s="314">
        <f>'To &amp; from Edu- trip % summary'!I614</f>
        <v>0</v>
      </c>
      <c r="Y609" s="260">
        <f t="shared" si="128"/>
        <v>0</v>
      </c>
      <c r="Z609" s="259">
        <f t="shared" si="129"/>
        <v>0</v>
      </c>
      <c r="AA609" s="312">
        <f>'To &amp; from Edu- trip % summary'!L614</f>
        <v>0</v>
      </c>
      <c r="AB609" s="314">
        <f>'To &amp; from Edu- trip % summary'!N614</f>
        <v>0</v>
      </c>
      <c r="AC609" s="260">
        <f t="shared" si="130"/>
        <v>0</v>
      </c>
      <c r="AD609" s="259">
        <f t="shared" si="131"/>
        <v>0</v>
      </c>
      <c r="AE609" s="312">
        <f>'To &amp; from Edu- trip % summary'!Q614</f>
        <v>0</v>
      </c>
      <c r="AF609" s="314">
        <f>'To &amp; from Edu- trip % summary'!S614</f>
        <v>0</v>
      </c>
      <c r="AG609" s="260">
        <f t="shared" si="132"/>
        <v>0</v>
      </c>
      <c r="AH609" s="259">
        <f t="shared" si="133"/>
        <v>0</v>
      </c>
      <c r="AI609" s="312">
        <f>'To &amp; from Edu- trip % summary'!V614</f>
        <v>0</v>
      </c>
      <c r="AJ609" s="314">
        <f>'To &amp; from Edu- trip % summary'!X614</f>
        <v>0</v>
      </c>
      <c r="AK609" s="260">
        <f t="shared" si="134"/>
        <v>0</v>
      </c>
      <c r="AL609" s="259">
        <f t="shared" si="135"/>
        <v>0</v>
      </c>
      <c r="AM609" s="312">
        <f>'To &amp; from Edu- trip % summary'!AA614</f>
        <v>0</v>
      </c>
      <c r="AN609" s="314">
        <f>'To &amp; from Edu- trip % summary'!AC614</f>
        <v>0</v>
      </c>
      <c r="AO609" s="260">
        <f t="shared" si="136"/>
        <v>0</v>
      </c>
      <c r="AP609" s="259">
        <f t="shared" si="137"/>
        <v>0</v>
      </c>
      <c r="AQ609" s="312">
        <f>'To &amp; from Edu- trip % summary'!AF614</f>
        <v>0</v>
      </c>
      <c r="AR609" s="314">
        <f>'To &amp; from Edu- trip % summary'!AH614</f>
        <v>0</v>
      </c>
      <c r="AS609" s="260">
        <f t="shared" si="138"/>
        <v>0</v>
      </c>
      <c r="AT609" s="259">
        <f t="shared" si="139"/>
        <v>0</v>
      </c>
      <c r="AU609" s="261"/>
      <c r="AV609" s="248"/>
      <c r="AW609" s="248"/>
      <c r="AX609" s="248"/>
      <c r="AY609" s="248"/>
    </row>
    <row r="610" spans="1:51" x14ac:dyDescent="0.2">
      <c r="A610" s="248"/>
      <c r="B610" s="248"/>
      <c r="C610" s="248"/>
      <c r="D610" s="248"/>
      <c r="E610" s="248"/>
      <c r="F610" s="248"/>
      <c r="G610" s="248"/>
      <c r="H610" s="248"/>
      <c r="I610" s="248"/>
      <c r="J610" s="248"/>
      <c r="K610" s="248"/>
      <c r="L610" s="248"/>
      <c r="M610" s="248"/>
      <c r="N610" s="248"/>
      <c r="O610" s="248"/>
      <c r="P610" s="248"/>
      <c r="Q610" s="296"/>
      <c r="R610" s="256">
        <f>'To &amp; from Edu- trip % summary'!B615</f>
        <v>0</v>
      </c>
      <c r="S610" s="313">
        <f>'To &amp; from Edu- trip % summary'!D615</f>
        <v>0</v>
      </c>
      <c r="T610" s="257">
        <f>'Non-survey input values'!$B$31</f>
        <v>175.56</v>
      </c>
      <c r="U610" s="258">
        <f t="shared" si="126"/>
        <v>0</v>
      </c>
      <c r="V610" s="259">
        <f t="shared" si="127"/>
        <v>0</v>
      </c>
      <c r="W610" s="312">
        <f>'To &amp; from Edu- trip % summary'!G615</f>
        <v>0</v>
      </c>
      <c r="X610" s="314">
        <f>'To &amp; from Edu- trip % summary'!I615</f>
        <v>0</v>
      </c>
      <c r="Y610" s="260">
        <f t="shared" si="128"/>
        <v>0</v>
      </c>
      <c r="Z610" s="259">
        <f t="shared" si="129"/>
        <v>0</v>
      </c>
      <c r="AA610" s="312">
        <f>'To &amp; from Edu- trip % summary'!L615</f>
        <v>0</v>
      </c>
      <c r="AB610" s="314">
        <f>'To &amp; from Edu- trip % summary'!N615</f>
        <v>0</v>
      </c>
      <c r="AC610" s="260">
        <f t="shared" si="130"/>
        <v>0</v>
      </c>
      <c r="AD610" s="259">
        <f t="shared" si="131"/>
        <v>0</v>
      </c>
      <c r="AE610" s="312">
        <f>'To &amp; from Edu- trip % summary'!Q615</f>
        <v>0</v>
      </c>
      <c r="AF610" s="314">
        <f>'To &amp; from Edu- trip % summary'!S615</f>
        <v>0</v>
      </c>
      <c r="AG610" s="260">
        <f t="shared" si="132"/>
        <v>0</v>
      </c>
      <c r="AH610" s="259">
        <f t="shared" si="133"/>
        <v>0</v>
      </c>
      <c r="AI610" s="312">
        <f>'To &amp; from Edu- trip % summary'!V615</f>
        <v>0</v>
      </c>
      <c r="AJ610" s="314">
        <f>'To &amp; from Edu- trip % summary'!X615</f>
        <v>0</v>
      </c>
      <c r="AK610" s="260">
        <f t="shared" si="134"/>
        <v>0</v>
      </c>
      <c r="AL610" s="259">
        <f t="shared" si="135"/>
        <v>0</v>
      </c>
      <c r="AM610" s="312">
        <f>'To &amp; from Edu- trip % summary'!AA615</f>
        <v>0</v>
      </c>
      <c r="AN610" s="314">
        <f>'To &amp; from Edu- trip % summary'!AC615</f>
        <v>0</v>
      </c>
      <c r="AO610" s="260">
        <f t="shared" si="136"/>
        <v>0</v>
      </c>
      <c r="AP610" s="259">
        <f t="shared" si="137"/>
        <v>0</v>
      </c>
      <c r="AQ610" s="312">
        <f>'To &amp; from Edu- trip % summary'!AF615</f>
        <v>0</v>
      </c>
      <c r="AR610" s="314">
        <f>'To &amp; from Edu- trip % summary'!AH615</f>
        <v>0</v>
      </c>
      <c r="AS610" s="260">
        <f t="shared" si="138"/>
        <v>0</v>
      </c>
      <c r="AT610" s="259">
        <f t="shared" si="139"/>
        <v>0</v>
      </c>
      <c r="AU610" s="261"/>
      <c r="AV610" s="248"/>
      <c r="AW610" s="248"/>
      <c r="AX610" s="248"/>
      <c r="AY610" s="248"/>
    </row>
    <row r="611" spans="1:51" x14ac:dyDescent="0.2">
      <c r="A611" s="248"/>
      <c r="B611" s="248"/>
      <c r="C611" s="248"/>
      <c r="D611" s="248"/>
      <c r="E611" s="248"/>
      <c r="F611" s="248"/>
      <c r="G611" s="248"/>
      <c r="H611" s="248"/>
      <c r="I611" s="248"/>
      <c r="J611" s="248"/>
      <c r="K611" s="248"/>
      <c r="L611" s="248"/>
      <c r="M611" s="248"/>
      <c r="N611" s="248"/>
      <c r="O611" s="248"/>
      <c r="P611" s="248"/>
      <c r="Q611" s="296"/>
      <c r="R611" s="256">
        <f>'To &amp; from Edu- trip % summary'!B616</f>
        <v>0</v>
      </c>
      <c r="S611" s="313">
        <f>'To &amp; from Edu- trip % summary'!D616</f>
        <v>0</v>
      </c>
      <c r="T611" s="257">
        <f>'Non-survey input values'!$B$31</f>
        <v>175.56</v>
      </c>
      <c r="U611" s="258">
        <f t="shared" si="126"/>
        <v>0</v>
      </c>
      <c r="V611" s="259">
        <f t="shared" si="127"/>
        <v>0</v>
      </c>
      <c r="W611" s="312">
        <f>'To &amp; from Edu- trip % summary'!G616</f>
        <v>0</v>
      </c>
      <c r="X611" s="314">
        <f>'To &amp; from Edu- trip % summary'!I616</f>
        <v>0</v>
      </c>
      <c r="Y611" s="260">
        <f t="shared" si="128"/>
        <v>0</v>
      </c>
      <c r="Z611" s="259">
        <f t="shared" si="129"/>
        <v>0</v>
      </c>
      <c r="AA611" s="312">
        <f>'To &amp; from Edu- trip % summary'!L616</f>
        <v>0</v>
      </c>
      <c r="AB611" s="314">
        <f>'To &amp; from Edu- trip % summary'!N616</f>
        <v>0</v>
      </c>
      <c r="AC611" s="260">
        <f t="shared" si="130"/>
        <v>0</v>
      </c>
      <c r="AD611" s="259">
        <f t="shared" si="131"/>
        <v>0</v>
      </c>
      <c r="AE611" s="312">
        <f>'To &amp; from Edu- trip % summary'!Q616</f>
        <v>0</v>
      </c>
      <c r="AF611" s="314">
        <f>'To &amp; from Edu- trip % summary'!S616</f>
        <v>0</v>
      </c>
      <c r="AG611" s="260">
        <f t="shared" si="132"/>
        <v>0</v>
      </c>
      <c r="AH611" s="259">
        <f t="shared" si="133"/>
        <v>0</v>
      </c>
      <c r="AI611" s="312">
        <f>'To &amp; from Edu- trip % summary'!V616</f>
        <v>0</v>
      </c>
      <c r="AJ611" s="314">
        <f>'To &amp; from Edu- trip % summary'!X616</f>
        <v>0</v>
      </c>
      <c r="AK611" s="260">
        <f t="shared" si="134"/>
        <v>0</v>
      </c>
      <c r="AL611" s="259">
        <f t="shared" si="135"/>
        <v>0</v>
      </c>
      <c r="AM611" s="312">
        <f>'To &amp; from Edu- trip % summary'!AA616</f>
        <v>0</v>
      </c>
      <c r="AN611" s="314">
        <f>'To &amp; from Edu- trip % summary'!AC616</f>
        <v>0</v>
      </c>
      <c r="AO611" s="260">
        <f t="shared" si="136"/>
        <v>0</v>
      </c>
      <c r="AP611" s="259">
        <f t="shared" si="137"/>
        <v>0</v>
      </c>
      <c r="AQ611" s="312">
        <f>'To &amp; from Edu- trip % summary'!AF616</f>
        <v>0</v>
      </c>
      <c r="AR611" s="314">
        <f>'To &amp; from Edu- trip % summary'!AH616</f>
        <v>0</v>
      </c>
      <c r="AS611" s="260">
        <f t="shared" si="138"/>
        <v>0</v>
      </c>
      <c r="AT611" s="259">
        <f t="shared" si="139"/>
        <v>0</v>
      </c>
      <c r="AU611" s="261"/>
      <c r="AV611" s="248"/>
      <c r="AW611" s="248"/>
      <c r="AX611" s="248"/>
      <c r="AY611" s="248"/>
    </row>
    <row r="612" spans="1:51" x14ac:dyDescent="0.2">
      <c r="A612" s="248"/>
      <c r="B612" s="248"/>
      <c r="C612" s="248"/>
      <c r="D612" s="248"/>
      <c r="E612" s="248"/>
      <c r="F612" s="248"/>
      <c r="G612" s="248"/>
      <c r="H612" s="248"/>
      <c r="I612" s="248"/>
      <c r="J612" s="248"/>
      <c r="K612" s="248"/>
      <c r="L612" s="248"/>
      <c r="M612" s="248"/>
      <c r="N612" s="248"/>
      <c r="O612" s="248"/>
      <c r="P612" s="248"/>
      <c r="Q612" s="296"/>
      <c r="R612" s="256">
        <f>'To &amp; from Edu- trip % summary'!B617</f>
        <v>0</v>
      </c>
      <c r="S612" s="313">
        <f>'To &amp; from Edu- trip % summary'!D617</f>
        <v>0</v>
      </c>
      <c r="T612" s="257">
        <f>'Non-survey input values'!$B$31</f>
        <v>175.56</v>
      </c>
      <c r="U612" s="258">
        <f t="shared" si="126"/>
        <v>0</v>
      </c>
      <c r="V612" s="259">
        <f t="shared" si="127"/>
        <v>0</v>
      </c>
      <c r="W612" s="312">
        <f>'To &amp; from Edu- trip % summary'!G617</f>
        <v>0</v>
      </c>
      <c r="X612" s="314">
        <f>'To &amp; from Edu- trip % summary'!I617</f>
        <v>0</v>
      </c>
      <c r="Y612" s="260">
        <f t="shared" si="128"/>
        <v>0</v>
      </c>
      <c r="Z612" s="259">
        <f t="shared" si="129"/>
        <v>0</v>
      </c>
      <c r="AA612" s="312">
        <f>'To &amp; from Edu- trip % summary'!L617</f>
        <v>0</v>
      </c>
      <c r="AB612" s="314">
        <f>'To &amp; from Edu- trip % summary'!N617</f>
        <v>0</v>
      </c>
      <c r="AC612" s="260">
        <f t="shared" si="130"/>
        <v>0</v>
      </c>
      <c r="AD612" s="259">
        <f t="shared" si="131"/>
        <v>0</v>
      </c>
      <c r="AE612" s="312">
        <f>'To &amp; from Edu- trip % summary'!Q617</f>
        <v>0</v>
      </c>
      <c r="AF612" s="314">
        <f>'To &amp; from Edu- trip % summary'!S617</f>
        <v>0</v>
      </c>
      <c r="AG612" s="260">
        <f t="shared" si="132"/>
        <v>0</v>
      </c>
      <c r="AH612" s="259">
        <f t="shared" si="133"/>
        <v>0</v>
      </c>
      <c r="AI612" s="312">
        <f>'To &amp; from Edu- trip % summary'!V617</f>
        <v>0</v>
      </c>
      <c r="AJ612" s="314">
        <f>'To &amp; from Edu- trip % summary'!X617</f>
        <v>0</v>
      </c>
      <c r="AK612" s="260">
        <f t="shared" si="134"/>
        <v>0</v>
      </c>
      <c r="AL612" s="259">
        <f t="shared" si="135"/>
        <v>0</v>
      </c>
      <c r="AM612" s="312">
        <f>'To &amp; from Edu- trip % summary'!AA617</f>
        <v>0</v>
      </c>
      <c r="AN612" s="314">
        <f>'To &amp; from Edu- trip % summary'!AC617</f>
        <v>0</v>
      </c>
      <c r="AO612" s="260">
        <f t="shared" si="136"/>
        <v>0</v>
      </c>
      <c r="AP612" s="259">
        <f t="shared" si="137"/>
        <v>0</v>
      </c>
      <c r="AQ612" s="312">
        <f>'To &amp; from Edu- trip % summary'!AF617</f>
        <v>0</v>
      </c>
      <c r="AR612" s="314">
        <f>'To &amp; from Edu- trip % summary'!AH617</f>
        <v>0</v>
      </c>
      <c r="AS612" s="260">
        <f t="shared" si="138"/>
        <v>0</v>
      </c>
      <c r="AT612" s="259">
        <f t="shared" si="139"/>
        <v>0</v>
      </c>
      <c r="AU612" s="261"/>
      <c r="AV612" s="248"/>
      <c r="AW612" s="248"/>
      <c r="AX612" s="248"/>
      <c r="AY612" s="248"/>
    </row>
    <row r="613" spans="1:51" x14ac:dyDescent="0.2">
      <c r="A613" s="248"/>
      <c r="B613" s="248"/>
      <c r="C613" s="248"/>
      <c r="D613" s="248"/>
      <c r="E613" s="248"/>
      <c r="F613" s="248"/>
      <c r="G613" s="248"/>
      <c r="H613" s="248"/>
      <c r="I613" s="248"/>
      <c r="J613" s="248"/>
      <c r="K613" s="248"/>
      <c r="L613" s="248"/>
      <c r="M613" s="248"/>
      <c r="N613" s="248"/>
      <c r="O613" s="248"/>
      <c r="P613" s="248"/>
      <c r="Q613" s="296"/>
      <c r="R613" s="256">
        <f>'To &amp; from Edu- trip % summary'!B618</f>
        <v>0</v>
      </c>
      <c r="S613" s="313">
        <f>'To &amp; from Edu- trip % summary'!D618</f>
        <v>0</v>
      </c>
      <c r="T613" s="257">
        <f>'Non-survey input values'!$B$31</f>
        <v>175.56</v>
      </c>
      <c r="U613" s="258">
        <f t="shared" si="126"/>
        <v>0</v>
      </c>
      <c r="V613" s="259">
        <f t="shared" si="127"/>
        <v>0</v>
      </c>
      <c r="W613" s="312">
        <f>'To &amp; from Edu- trip % summary'!G618</f>
        <v>0</v>
      </c>
      <c r="X613" s="314">
        <f>'To &amp; from Edu- trip % summary'!I618</f>
        <v>0</v>
      </c>
      <c r="Y613" s="260">
        <f t="shared" si="128"/>
        <v>0</v>
      </c>
      <c r="Z613" s="259">
        <f t="shared" si="129"/>
        <v>0</v>
      </c>
      <c r="AA613" s="312">
        <f>'To &amp; from Edu- trip % summary'!L618</f>
        <v>0</v>
      </c>
      <c r="AB613" s="314">
        <f>'To &amp; from Edu- trip % summary'!N618</f>
        <v>0</v>
      </c>
      <c r="AC613" s="260">
        <f t="shared" si="130"/>
        <v>0</v>
      </c>
      <c r="AD613" s="259">
        <f t="shared" si="131"/>
        <v>0</v>
      </c>
      <c r="AE613" s="312">
        <f>'To &amp; from Edu- trip % summary'!Q618</f>
        <v>0</v>
      </c>
      <c r="AF613" s="314">
        <f>'To &amp; from Edu- trip % summary'!S618</f>
        <v>0</v>
      </c>
      <c r="AG613" s="260">
        <f t="shared" si="132"/>
        <v>0</v>
      </c>
      <c r="AH613" s="259">
        <f t="shared" si="133"/>
        <v>0</v>
      </c>
      <c r="AI613" s="312">
        <f>'To &amp; from Edu- trip % summary'!V618</f>
        <v>0</v>
      </c>
      <c r="AJ613" s="314">
        <f>'To &amp; from Edu- trip % summary'!X618</f>
        <v>0</v>
      </c>
      <c r="AK613" s="260">
        <f t="shared" si="134"/>
        <v>0</v>
      </c>
      <c r="AL613" s="259">
        <f t="shared" si="135"/>
        <v>0</v>
      </c>
      <c r="AM613" s="312">
        <f>'To &amp; from Edu- trip % summary'!AA618</f>
        <v>0</v>
      </c>
      <c r="AN613" s="314">
        <f>'To &amp; from Edu- trip % summary'!AC618</f>
        <v>0</v>
      </c>
      <c r="AO613" s="260">
        <f t="shared" si="136"/>
        <v>0</v>
      </c>
      <c r="AP613" s="259">
        <f t="shared" si="137"/>
        <v>0</v>
      </c>
      <c r="AQ613" s="312">
        <f>'To &amp; from Edu- trip % summary'!AF618</f>
        <v>0</v>
      </c>
      <c r="AR613" s="314">
        <f>'To &amp; from Edu- trip % summary'!AH618</f>
        <v>0</v>
      </c>
      <c r="AS613" s="260">
        <f t="shared" si="138"/>
        <v>0</v>
      </c>
      <c r="AT613" s="259">
        <f t="shared" si="139"/>
        <v>0</v>
      </c>
      <c r="AU613" s="261"/>
      <c r="AV613" s="248"/>
      <c r="AW613" s="248"/>
      <c r="AX613" s="248"/>
      <c r="AY613" s="248"/>
    </row>
    <row r="614" spans="1:51" x14ac:dyDescent="0.2">
      <c r="A614" s="248"/>
      <c r="B614" s="248"/>
      <c r="C614" s="248"/>
      <c r="D614" s="248"/>
      <c r="E614" s="248"/>
      <c r="F614" s="248"/>
      <c r="G614" s="248"/>
      <c r="H614" s="248"/>
      <c r="I614" s="248"/>
      <c r="J614" s="248"/>
      <c r="K614" s="248"/>
      <c r="L614" s="248"/>
      <c r="M614" s="248"/>
      <c r="N614" s="248"/>
      <c r="O614" s="248"/>
      <c r="P614" s="248"/>
      <c r="Q614" s="296"/>
      <c r="R614" s="256">
        <f>'To &amp; from Edu- trip % summary'!B619</f>
        <v>0</v>
      </c>
      <c r="S614" s="313">
        <f>'To &amp; from Edu- trip % summary'!D619</f>
        <v>0</v>
      </c>
      <c r="T614" s="257">
        <f>'Non-survey input values'!$B$31</f>
        <v>175.56</v>
      </c>
      <c r="U614" s="258">
        <f t="shared" si="126"/>
        <v>0</v>
      </c>
      <c r="V614" s="259">
        <f t="shared" si="127"/>
        <v>0</v>
      </c>
      <c r="W614" s="312">
        <f>'To &amp; from Edu- trip % summary'!G619</f>
        <v>0</v>
      </c>
      <c r="X614" s="314">
        <f>'To &amp; from Edu- trip % summary'!I619</f>
        <v>0</v>
      </c>
      <c r="Y614" s="260">
        <f t="shared" si="128"/>
        <v>0</v>
      </c>
      <c r="Z614" s="259">
        <f t="shared" si="129"/>
        <v>0</v>
      </c>
      <c r="AA614" s="312">
        <f>'To &amp; from Edu- trip % summary'!L619</f>
        <v>0</v>
      </c>
      <c r="AB614" s="314">
        <f>'To &amp; from Edu- trip % summary'!N619</f>
        <v>0</v>
      </c>
      <c r="AC614" s="260">
        <f t="shared" si="130"/>
        <v>0</v>
      </c>
      <c r="AD614" s="259">
        <f t="shared" si="131"/>
        <v>0</v>
      </c>
      <c r="AE614" s="312">
        <f>'To &amp; from Edu- trip % summary'!Q619</f>
        <v>0</v>
      </c>
      <c r="AF614" s="314">
        <f>'To &amp; from Edu- trip % summary'!S619</f>
        <v>0</v>
      </c>
      <c r="AG614" s="260">
        <f t="shared" si="132"/>
        <v>0</v>
      </c>
      <c r="AH614" s="259">
        <f t="shared" si="133"/>
        <v>0</v>
      </c>
      <c r="AI614" s="312">
        <f>'To &amp; from Edu- trip % summary'!V619</f>
        <v>0</v>
      </c>
      <c r="AJ614" s="314">
        <f>'To &amp; from Edu- trip % summary'!X619</f>
        <v>0</v>
      </c>
      <c r="AK614" s="260">
        <f t="shared" si="134"/>
        <v>0</v>
      </c>
      <c r="AL614" s="259">
        <f t="shared" si="135"/>
        <v>0</v>
      </c>
      <c r="AM614" s="312">
        <f>'To &amp; from Edu- trip % summary'!AA619</f>
        <v>0</v>
      </c>
      <c r="AN614" s="314">
        <f>'To &amp; from Edu- trip % summary'!AC619</f>
        <v>0</v>
      </c>
      <c r="AO614" s="260">
        <f t="shared" si="136"/>
        <v>0</v>
      </c>
      <c r="AP614" s="259">
        <f t="shared" si="137"/>
        <v>0</v>
      </c>
      <c r="AQ614" s="312">
        <f>'To &amp; from Edu- trip % summary'!AF619</f>
        <v>0</v>
      </c>
      <c r="AR614" s="314">
        <f>'To &amp; from Edu- trip % summary'!AH619</f>
        <v>0</v>
      </c>
      <c r="AS614" s="260">
        <f t="shared" si="138"/>
        <v>0</v>
      </c>
      <c r="AT614" s="259">
        <f t="shared" si="139"/>
        <v>0</v>
      </c>
      <c r="AU614" s="261"/>
      <c r="AV614" s="248"/>
      <c r="AW614" s="248"/>
      <c r="AX614" s="248"/>
      <c r="AY614" s="248"/>
    </row>
    <row r="615" spans="1:51" x14ac:dyDescent="0.2">
      <c r="A615" s="248"/>
      <c r="B615" s="248"/>
      <c r="C615" s="248"/>
      <c r="D615" s="248"/>
      <c r="E615" s="248"/>
      <c r="F615" s="248"/>
      <c r="G615" s="248"/>
      <c r="H615" s="248"/>
      <c r="I615" s="248"/>
      <c r="J615" s="248"/>
      <c r="K615" s="248"/>
      <c r="L615" s="248"/>
      <c r="M615" s="248"/>
      <c r="N615" s="248"/>
      <c r="O615" s="248"/>
      <c r="P615" s="248"/>
      <c r="Q615" s="296"/>
      <c r="R615" s="256">
        <f>'To &amp; from Edu- trip % summary'!B620</f>
        <v>0</v>
      </c>
      <c r="S615" s="313">
        <f>'To &amp; from Edu- trip % summary'!D620</f>
        <v>0</v>
      </c>
      <c r="T615" s="257">
        <f>'Non-survey input values'!$B$31</f>
        <v>175.56</v>
      </c>
      <c r="U615" s="258">
        <f t="shared" si="126"/>
        <v>0</v>
      </c>
      <c r="V615" s="259">
        <f t="shared" si="127"/>
        <v>0</v>
      </c>
      <c r="W615" s="312">
        <f>'To &amp; from Edu- trip % summary'!G620</f>
        <v>0</v>
      </c>
      <c r="X615" s="314">
        <f>'To &amp; from Edu- trip % summary'!I620</f>
        <v>0</v>
      </c>
      <c r="Y615" s="260">
        <f t="shared" si="128"/>
        <v>0</v>
      </c>
      <c r="Z615" s="259">
        <f t="shared" si="129"/>
        <v>0</v>
      </c>
      <c r="AA615" s="312">
        <f>'To &amp; from Edu- trip % summary'!L620</f>
        <v>0</v>
      </c>
      <c r="AB615" s="314">
        <f>'To &amp; from Edu- trip % summary'!N620</f>
        <v>0</v>
      </c>
      <c r="AC615" s="260">
        <f t="shared" si="130"/>
        <v>0</v>
      </c>
      <c r="AD615" s="259">
        <f t="shared" si="131"/>
        <v>0</v>
      </c>
      <c r="AE615" s="312">
        <f>'To &amp; from Edu- trip % summary'!Q620</f>
        <v>0</v>
      </c>
      <c r="AF615" s="314">
        <f>'To &amp; from Edu- trip % summary'!S620</f>
        <v>0</v>
      </c>
      <c r="AG615" s="260">
        <f t="shared" si="132"/>
        <v>0</v>
      </c>
      <c r="AH615" s="259">
        <f t="shared" si="133"/>
        <v>0</v>
      </c>
      <c r="AI615" s="312">
        <f>'To &amp; from Edu- trip % summary'!V620</f>
        <v>0</v>
      </c>
      <c r="AJ615" s="314">
        <f>'To &amp; from Edu- trip % summary'!X620</f>
        <v>0</v>
      </c>
      <c r="AK615" s="260">
        <f t="shared" si="134"/>
        <v>0</v>
      </c>
      <c r="AL615" s="259">
        <f t="shared" si="135"/>
        <v>0</v>
      </c>
      <c r="AM615" s="312">
        <f>'To &amp; from Edu- trip % summary'!AA620</f>
        <v>0</v>
      </c>
      <c r="AN615" s="314">
        <f>'To &amp; from Edu- trip % summary'!AC620</f>
        <v>0</v>
      </c>
      <c r="AO615" s="260">
        <f t="shared" si="136"/>
        <v>0</v>
      </c>
      <c r="AP615" s="259">
        <f t="shared" si="137"/>
        <v>0</v>
      </c>
      <c r="AQ615" s="312">
        <f>'To &amp; from Edu- trip % summary'!AF620</f>
        <v>0</v>
      </c>
      <c r="AR615" s="314">
        <f>'To &amp; from Edu- trip % summary'!AH620</f>
        <v>0</v>
      </c>
      <c r="AS615" s="260">
        <f t="shared" si="138"/>
        <v>0</v>
      </c>
      <c r="AT615" s="259">
        <f t="shared" si="139"/>
        <v>0</v>
      </c>
      <c r="AU615" s="261"/>
      <c r="AV615" s="248"/>
      <c r="AW615" s="248"/>
      <c r="AX615" s="248"/>
      <c r="AY615" s="248"/>
    </row>
    <row r="616" spans="1:51" x14ac:dyDescent="0.2">
      <c r="A616" s="248"/>
      <c r="B616" s="248"/>
      <c r="C616" s="248"/>
      <c r="D616" s="248"/>
      <c r="E616" s="248"/>
      <c r="F616" s="248"/>
      <c r="G616" s="248"/>
      <c r="H616" s="248"/>
      <c r="I616" s="248"/>
      <c r="J616" s="248"/>
      <c r="K616" s="248"/>
      <c r="L616" s="248"/>
      <c r="M616" s="248"/>
      <c r="N616" s="248"/>
      <c r="O616" s="248"/>
      <c r="P616" s="248"/>
      <c r="Q616" s="296"/>
      <c r="R616" s="256">
        <f>'To &amp; from Edu- trip % summary'!B621</f>
        <v>0</v>
      </c>
      <c r="S616" s="313">
        <f>'To &amp; from Edu- trip % summary'!D621</f>
        <v>0</v>
      </c>
      <c r="T616" s="257">
        <f>'Non-survey input values'!$B$31</f>
        <v>175.56</v>
      </c>
      <c r="U616" s="258">
        <f t="shared" si="126"/>
        <v>0</v>
      </c>
      <c r="V616" s="259">
        <f t="shared" si="127"/>
        <v>0</v>
      </c>
      <c r="W616" s="312">
        <f>'To &amp; from Edu- trip % summary'!G621</f>
        <v>0</v>
      </c>
      <c r="X616" s="314">
        <f>'To &amp; from Edu- trip % summary'!I621</f>
        <v>0</v>
      </c>
      <c r="Y616" s="260">
        <f t="shared" si="128"/>
        <v>0</v>
      </c>
      <c r="Z616" s="259">
        <f t="shared" si="129"/>
        <v>0</v>
      </c>
      <c r="AA616" s="312">
        <f>'To &amp; from Edu- trip % summary'!L621</f>
        <v>0</v>
      </c>
      <c r="AB616" s="314">
        <f>'To &amp; from Edu- trip % summary'!N621</f>
        <v>0</v>
      </c>
      <c r="AC616" s="260">
        <f t="shared" si="130"/>
        <v>0</v>
      </c>
      <c r="AD616" s="259">
        <f t="shared" si="131"/>
        <v>0</v>
      </c>
      <c r="AE616" s="312">
        <f>'To &amp; from Edu- trip % summary'!Q621</f>
        <v>0</v>
      </c>
      <c r="AF616" s="314">
        <f>'To &amp; from Edu- trip % summary'!S621</f>
        <v>0</v>
      </c>
      <c r="AG616" s="260">
        <f t="shared" si="132"/>
        <v>0</v>
      </c>
      <c r="AH616" s="259">
        <f t="shared" si="133"/>
        <v>0</v>
      </c>
      <c r="AI616" s="312">
        <f>'To &amp; from Edu- trip % summary'!V621</f>
        <v>0</v>
      </c>
      <c r="AJ616" s="314">
        <f>'To &amp; from Edu- trip % summary'!X621</f>
        <v>0</v>
      </c>
      <c r="AK616" s="260">
        <f t="shared" si="134"/>
        <v>0</v>
      </c>
      <c r="AL616" s="259">
        <f t="shared" si="135"/>
        <v>0</v>
      </c>
      <c r="AM616" s="312">
        <f>'To &amp; from Edu- trip % summary'!AA621</f>
        <v>0</v>
      </c>
      <c r="AN616" s="314">
        <f>'To &amp; from Edu- trip % summary'!AC621</f>
        <v>0</v>
      </c>
      <c r="AO616" s="260">
        <f t="shared" si="136"/>
        <v>0</v>
      </c>
      <c r="AP616" s="259">
        <f t="shared" si="137"/>
        <v>0</v>
      </c>
      <c r="AQ616" s="312">
        <f>'To &amp; from Edu- trip % summary'!AF621</f>
        <v>0</v>
      </c>
      <c r="AR616" s="314">
        <f>'To &amp; from Edu- trip % summary'!AH621</f>
        <v>0</v>
      </c>
      <c r="AS616" s="260">
        <f t="shared" si="138"/>
        <v>0</v>
      </c>
      <c r="AT616" s="259">
        <f t="shared" si="139"/>
        <v>0</v>
      </c>
      <c r="AU616" s="261"/>
      <c r="AV616" s="248"/>
      <c r="AW616" s="248"/>
      <c r="AX616" s="248"/>
      <c r="AY616" s="248"/>
    </row>
    <row r="617" spans="1:51" x14ac:dyDescent="0.2">
      <c r="A617" s="248"/>
      <c r="B617" s="248"/>
      <c r="C617" s="248"/>
      <c r="D617" s="248"/>
      <c r="E617" s="248"/>
      <c r="F617" s="248"/>
      <c r="G617" s="248"/>
      <c r="H617" s="248"/>
      <c r="I617" s="248"/>
      <c r="J617" s="248"/>
      <c r="K617" s="248"/>
      <c r="L617" s="248"/>
      <c r="M617" s="248"/>
      <c r="N617" s="248"/>
      <c r="O617" s="248"/>
      <c r="P617" s="248"/>
      <c r="Q617" s="296"/>
      <c r="R617" s="256">
        <f>'To &amp; from Edu- trip % summary'!B622</f>
        <v>0</v>
      </c>
      <c r="S617" s="313">
        <f>'To &amp; from Edu- trip % summary'!D622</f>
        <v>0</v>
      </c>
      <c r="T617" s="257">
        <f>'Non-survey input values'!$B$31</f>
        <v>175.56</v>
      </c>
      <c r="U617" s="258">
        <f t="shared" si="126"/>
        <v>0</v>
      </c>
      <c r="V617" s="259">
        <f t="shared" si="127"/>
        <v>0</v>
      </c>
      <c r="W617" s="312">
        <f>'To &amp; from Edu- trip % summary'!G622</f>
        <v>0</v>
      </c>
      <c r="X617" s="314">
        <f>'To &amp; from Edu- trip % summary'!I622</f>
        <v>0</v>
      </c>
      <c r="Y617" s="260">
        <f t="shared" si="128"/>
        <v>0</v>
      </c>
      <c r="Z617" s="259">
        <f t="shared" si="129"/>
        <v>0</v>
      </c>
      <c r="AA617" s="312">
        <f>'To &amp; from Edu- trip % summary'!L622</f>
        <v>0</v>
      </c>
      <c r="AB617" s="314">
        <f>'To &amp; from Edu- trip % summary'!N622</f>
        <v>0</v>
      </c>
      <c r="AC617" s="260">
        <f t="shared" si="130"/>
        <v>0</v>
      </c>
      <c r="AD617" s="259">
        <f t="shared" si="131"/>
        <v>0</v>
      </c>
      <c r="AE617" s="312">
        <f>'To &amp; from Edu- trip % summary'!Q622</f>
        <v>0</v>
      </c>
      <c r="AF617" s="314">
        <f>'To &amp; from Edu- trip % summary'!S622</f>
        <v>0</v>
      </c>
      <c r="AG617" s="260">
        <f t="shared" si="132"/>
        <v>0</v>
      </c>
      <c r="AH617" s="259">
        <f t="shared" si="133"/>
        <v>0</v>
      </c>
      <c r="AI617" s="312">
        <f>'To &amp; from Edu- trip % summary'!V622</f>
        <v>0</v>
      </c>
      <c r="AJ617" s="314">
        <f>'To &amp; from Edu- trip % summary'!X622</f>
        <v>0</v>
      </c>
      <c r="AK617" s="260">
        <f t="shared" si="134"/>
        <v>0</v>
      </c>
      <c r="AL617" s="259">
        <f t="shared" si="135"/>
        <v>0</v>
      </c>
      <c r="AM617" s="312">
        <f>'To &amp; from Edu- trip % summary'!AA622</f>
        <v>0</v>
      </c>
      <c r="AN617" s="314">
        <f>'To &amp; from Edu- trip % summary'!AC622</f>
        <v>0</v>
      </c>
      <c r="AO617" s="260">
        <f t="shared" si="136"/>
        <v>0</v>
      </c>
      <c r="AP617" s="259">
        <f t="shared" si="137"/>
        <v>0</v>
      </c>
      <c r="AQ617" s="312">
        <f>'To &amp; from Edu- trip % summary'!AF622</f>
        <v>0</v>
      </c>
      <c r="AR617" s="314">
        <f>'To &amp; from Edu- trip % summary'!AH622</f>
        <v>0</v>
      </c>
      <c r="AS617" s="260">
        <f t="shared" si="138"/>
        <v>0</v>
      </c>
      <c r="AT617" s="259">
        <f t="shared" si="139"/>
        <v>0</v>
      </c>
      <c r="AU617" s="261"/>
      <c r="AV617" s="248"/>
      <c r="AW617" s="248"/>
      <c r="AX617" s="248"/>
      <c r="AY617" s="248"/>
    </row>
    <row r="618" spans="1:51" x14ac:dyDescent="0.2">
      <c r="A618" s="248"/>
      <c r="B618" s="248"/>
      <c r="C618" s="248"/>
      <c r="D618" s="248"/>
      <c r="E618" s="248"/>
      <c r="F618" s="248"/>
      <c r="G618" s="248"/>
      <c r="H618" s="248"/>
      <c r="I618" s="248"/>
      <c r="J618" s="248"/>
      <c r="K618" s="248"/>
      <c r="L618" s="248"/>
      <c r="M618" s="248"/>
      <c r="N618" s="248"/>
      <c r="O618" s="248"/>
      <c r="P618" s="248"/>
      <c r="Q618" s="296"/>
      <c r="R618" s="256">
        <f>'To &amp; from Edu- trip % summary'!B623</f>
        <v>0</v>
      </c>
      <c r="S618" s="313">
        <f>'To &amp; from Edu- trip % summary'!D623</f>
        <v>0</v>
      </c>
      <c r="T618" s="257">
        <f>'Non-survey input values'!$B$31</f>
        <v>175.56</v>
      </c>
      <c r="U618" s="258">
        <f t="shared" si="126"/>
        <v>0</v>
      </c>
      <c r="V618" s="259">
        <f t="shared" si="127"/>
        <v>0</v>
      </c>
      <c r="W618" s="312">
        <f>'To &amp; from Edu- trip % summary'!G623</f>
        <v>0</v>
      </c>
      <c r="X618" s="314">
        <f>'To &amp; from Edu- trip % summary'!I623</f>
        <v>0</v>
      </c>
      <c r="Y618" s="260">
        <f t="shared" si="128"/>
        <v>0</v>
      </c>
      <c r="Z618" s="259">
        <f t="shared" si="129"/>
        <v>0</v>
      </c>
      <c r="AA618" s="312">
        <f>'To &amp; from Edu- trip % summary'!L623</f>
        <v>0</v>
      </c>
      <c r="AB618" s="314">
        <f>'To &amp; from Edu- trip % summary'!N623</f>
        <v>0</v>
      </c>
      <c r="AC618" s="260">
        <f t="shared" si="130"/>
        <v>0</v>
      </c>
      <c r="AD618" s="259">
        <f t="shared" si="131"/>
        <v>0</v>
      </c>
      <c r="AE618" s="312">
        <f>'To &amp; from Edu- trip % summary'!Q623</f>
        <v>0</v>
      </c>
      <c r="AF618" s="314">
        <f>'To &amp; from Edu- trip % summary'!S623</f>
        <v>0</v>
      </c>
      <c r="AG618" s="260">
        <f t="shared" si="132"/>
        <v>0</v>
      </c>
      <c r="AH618" s="259">
        <f t="shared" si="133"/>
        <v>0</v>
      </c>
      <c r="AI618" s="312">
        <f>'To &amp; from Edu- trip % summary'!V623</f>
        <v>0</v>
      </c>
      <c r="AJ618" s="314">
        <f>'To &amp; from Edu- trip % summary'!X623</f>
        <v>0</v>
      </c>
      <c r="AK618" s="260">
        <f t="shared" si="134"/>
        <v>0</v>
      </c>
      <c r="AL618" s="259">
        <f t="shared" si="135"/>
        <v>0</v>
      </c>
      <c r="AM618" s="312">
        <f>'To &amp; from Edu- trip % summary'!AA623</f>
        <v>0</v>
      </c>
      <c r="AN618" s="314">
        <f>'To &amp; from Edu- trip % summary'!AC623</f>
        <v>0</v>
      </c>
      <c r="AO618" s="260">
        <f t="shared" si="136"/>
        <v>0</v>
      </c>
      <c r="AP618" s="259">
        <f t="shared" si="137"/>
        <v>0</v>
      </c>
      <c r="AQ618" s="312">
        <f>'To &amp; from Edu- trip % summary'!AF623</f>
        <v>0</v>
      </c>
      <c r="AR618" s="314">
        <f>'To &amp; from Edu- trip % summary'!AH623</f>
        <v>0</v>
      </c>
      <c r="AS618" s="260">
        <f t="shared" si="138"/>
        <v>0</v>
      </c>
      <c r="AT618" s="259">
        <f t="shared" si="139"/>
        <v>0</v>
      </c>
      <c r="AU618" s="261"/>
      <c r="AV618" s="248"/>
      <c r="AW618" s="248"/>
      <c r="AX618" s="248"/>
      <c r="AY618" s="248"/>
    </row>
    <row r="619" spans="1:51" x14ac:dyDescent="0.2">
      <c r="A619" s="248"/>
      <c r="B619" s="248"/>
      <c r="C619" s="248"/>
      <c r="D619" s="248"/>
      <c r="E619" s="248"/>
      <c r="F619" s="248"/>
      <c r="G619" s="248"/>
      <c r="H619" s="248"/>
      <c r="I619" s="248"/>
      <c r="J619" s="248"/>
      <c r="K619" s="248"/>
      <c r="L619" s="248"/>
      <c r="M619" s="248"/>
      <c r="N619" s="248"/>
      <c r="O619" s="248"/>
      <c r="P619" s="248"/>
      <c r="Q619" s="296"/>
      <c r="R619" s="256">
        <f>'To &amp; from Edu- trip % summary'!B624</f>
        <v>0</v>
      </c>
      <c r="S619" s="313">
        <f>'To &amp; from Edu- trip % summary'!D624</f>
        <v>0</v>
      </c>
      <c r="T619" s="257">
        <f>'Non-survey input values'!$B$31</f>
        <v>175.56</v>
      </c>
      <c r="U619" s="258">
        <f t="shared" si="126"/>
        <v>0</v>
      </c>
      <c r="V619" s="259">
        <f t="shared" si="127"/>
        <v>0</v>
      </c>
      <c r="W619" s="312">
        <f>'To &amp; from Edu- trip % summary'!G624</f>
        <v>0</v>
      </c>
      <c r="X619" s="314">
        <f>'To &amp; from Edu- trip % summary'!I624</f>
        <v>0</v>
      </c>
      <c r="Y619" s="260">
        <f t="shared" si="128"/>
        <v>0</v>
      </c>
      <c r="Z619" s="259">
        <f t="shared" si="129"/>
        <v>0</v>
      </c>
      <c r="AA619" s="312">
        <f>'To &amp; from Edu- trip % summary'!L624</f>
        <v>0</v>
      </c>
      <c r="AB619" s="314">
        <f>'To &amp; from Edu- trip % summary'!N624</f>
        <v>0</v>
      </c>
      <c r="AC619" s="260">
        <f t="shared" si="130"/>
        <v>0</v>
      </c>
      <c r="AD619" s="259">
        <f t="shared" si="131"/>
        <v>0</v>
      </c>
      <c r="AE619" s="312">
        <f>'To &amp; from Edu- trip % summary'!Q624</f>
        <v>0</v>
      </c>
      <c r="AF619" s="314">
        <f>'To &amp; from Edu- trip % summary'!S624</f>
        <v>0</v>
      </c>
      <c r="AG619" s="260">
        <f t="shared" si="132"/>
        <v>0</v>
      </c>
      <c r="AH619" s="259">
        <f t="shared" si="133"/>
        <v>0</v>
      </c>
      <c r="AI619" s="312">
        <f>'To &amp; from Edu- trip % summary'!V624</f>
        <v>0</v>
      </c>
      <c r="AJ619" s="314">
        <f>'To &amp; from Edu- trip % summary'!X624</f>
        <v>0</v>
      </c>
      <c r="AK619" s="260">
        <f t="shared" si="134"/>
        <v>0</v>
      </c>
      <c r="AL619" s="259">
        <f t="shared" si="135"/>
        <v>0</v>
      </c>
      <c r="AM619" s="312">
        <f>'To &amp; from Edu- trip % summary'!AA624</f>
        <v>0</v>
      </c>
      <c r="AN619" s="314">
        <f>'To &amp; from Edu- trip % summary'!AC624</f>
        <v>0</v>
      </c>
      <c r="AO619" s="260">
        <f t="shared" si="136"/>
        <v>0</v>
      </c>
      <c r="AP619" s="259">
        <f t="shared" si="137"/>
        <v>0</v>
      </c>
      <c r="AQ619" s="312">
        <f>'To &amp; from Edu- trip % summary'!AF624</f>
        <v>0</v>
      </c>
      <c r="AR619" s="314">
        <f>'To &amp; from Edu- trip % summary'!AH624</f>
        <v>0</v>
      </c>
      <c r="AS619" s="260">
        <f t="shared" si="138"/>
        <v>0</v>
      </c>
      <c r="AT619" s="259">
        <f t="shared" si="139"/>
        <v>0</v>
      </c>
      <c r="AU619" s="261"/>
      <c r="AV619" s="248"/>
      <c r="AW619" s="248"/>
      <c r="AX619" s="248"/>
      <c r="AY619" s="248"/>
    </row>
    <row r="620" spans="1:51" x14ac:dyDescent="0.2">
      <c r="A620" s="248"/>
      <c r="B620" s="248"/>
      <c r="C620" s="248"/>
      <c r="D620" s="248"/>
      <c r="E620" s="248"/>
      <c r="F620" s="248"/>
      <c r="G620" s="248"/>
      <c r="H620" s="248"/>
      <c r="I620" s="248"/>
      <c r="J620" s="248"/>
      <c r="K620" s="248"/>
      <c r="L620" s="248"/>
      <c r="M620" s="248"/>
      <c r="N620" s="248"/>
      <c r="O620" s="248"/>
      <c r="P620" s="248"/>
      <c r="Q620" s="296"/>
      <c r="R620" s="256">
        <f>'To &amp; from Edu- trip % summary'!B625</f>
        <v>0</v>
      </c>
      <c r="S620" s="313">
        <f>'To &amp; from Edu- trip % summary'!D625</f>
        <v>0</v>
      </c>
      <c r="T620" s="257">
        <f>'Non-survey input values'!$B$31</f>
        <v>175.56</v>
      </c>
      <c r="U620" s="258">
        <f t="shared" si="126"/>
        <v>0</v>
      </c>
      <c r="V620" s="259">
        <f t="shared" si="127"/>
        <v>0</v>
      </c>
      <c r="W620" s="312">
        <f>'To &amp; from Edu- trip % summary'!G625</f>
        <v>0</v>
      </c>
      <c r="X620" s="314">
        <f>'To &amp; from Edu- trip % summary'!I625</f>
        <v>0</v>
      </c>
      <c r="Y620" s="260">
        <f t="shared" si="128"/>
        <v>0</v>
      </c>
      <c r="Z620" s="259">
        <f t="shared" si="129"/>
        <v>0</v>
      </c>
      <c r="AA620" s="312">
        <f>'To &amp; from Edu- trip % summary'!L625</f>
        <v>0</v>
      </c>
      <c r="AB620" s="314">
        <f>'To &amp; from Edu- trip % summary'!N625</f>
        <v>0</v>
      </c>
      <c r="AC620" s="260">
        <f t="shared" si="130"/>
        <v>0</v>
      </c>
      <c r="AD620" s="259">
        <f t="shared" si="131"/>
        <v>0</v>
      </c>
      <c r="AE620" s="312">
        <f>'To &amp; from Edu- trip % summary'!Q625</f>
        <v>0</v>
      </c>
      <c r="AF620" s="314">
        <f>'To &amp; from Edu- trip % summary'!S625</f>
        <v>0</v>
      </c>
      <c r="AG620" s="260">
        <f t="shared" si="132"/>
        <v>0</v>
      </c>
      <c r="AH620" s="259">
        <f t="shared" si="133"/>
        <v>0</v>
      </c>
      <c r="AI620" s="312">
        <f>'To &amp; from Edu- trip % summary'!V625</f>
        <v>0</v>
      </c>
      <c r="AJ620" s="314">
        <f>'To &amp; from Edu- trip % summary'!X625</f>
        <v>0</v>
      </c>
      <c r="AK620" s="260">
        <f t="shared" si="134"/>
        <v>0</v>
      </c>
      <c r="AL620" s="259">
        <f t="shared" si="135"/>
        <v>0</v>
      </c>
      <c r="AM620" s="312">
        <f>'To &amp; from Edu- trip % summary'!AA625</f>
        <v>0</v>
      </c>
      <c r="AN620" s="314">
        <f>'To &amp; from Edu- trip % summary'!AC625</f>
        <v>0</v>
      </c>
      <c r="AO620" s="260">
        <f t="shared" si="136"/>
        <v>0</v>
      </c>
      <c r="AP620" s="259">
        <f t="shared" si="137"/>
        <v>0</v>
      </c>
      <c r="AQ620" s="312">
        <f>'To &amp; from Edu- trip % summary'!AF625</f>
        <v>0</v>
      </c>
      <c r="AR620" s="314">
        <f>'To &amp; from Edu- trip % summary'!AH625</f>
        <v>0</v>
      </c>
      <c r="AS620" s="260">
        <f t="shared" si="138"/>
        <v>0</v>
      </c>
      <c r="AT620" s="259">
        <f t="shared" si="139"/>
        <v>0</v>
      </c>
      <c r="AU620" s="261"/>
      <c r="AV620" s="248"/>
      <c r="AW620" s="248"/>
      <c r="AX620" s="248"/>
      <c r="AY620" s="248"/>
    </row>
    <row r="621" spans="1:51" x14ac:dyDescent="0.2">
      <c r="A621" s="248"/>
      <c r="B621" s="248"/>
      <c r="C621" s="248"/>
      <c r="D621" s="248"/>
      <c r="E621" s="248"/>
      <c r="F621" s="248"/>
      <c r="G621" s="248"/>
      <c r="H621" s="248"/>
      <c r="I621" s="248"/>
      <c r="J621" s="248"/>
      <c r="K621" s="248"/>
      <c r="L621" s="248"/>
      <c r="M621" s="248"/>
      <c r="N621" s="248"/>
      <c r="O621" s="248"/>
      <c r="P621" s="248"/>
      <c r="Q621" s="296"/>
      <c r="R621" s="256">
        <f>'To &amp; from Edu- trip % summary'!B626</f>
        <v>0</v>
      </c>
      <c r="S621" s="313">
        <f>'To &amp; from Edu- trip % summary'!D626</f>
        <v>0</v>
      </c>
      <c r="T621" s="257">
        <f>'Non-survey input values'!$B$31</f>
        <v>175.56</v>
      </c>
      <c r="U621" s="258">
        <f t="shared" si="126"/>
        <v>0</v>
      </c>
      <c r="V621" s="259">
        <f t="shared" si="127"/>
        <v>0</v>
      </c>
      <c r="W621" s="312">
        <f>'To &amp; from Edu- trip % summary'!G626</f>
        <v>0</v>
      </c>
      <c r="X621" s="314">
        <f>'To &amp; from Edu- trip % summary'!I626</f>
        <v>0</v>
      </c>
      <c r="Y621" s="260">
        <f t="shared" si="128"/>
        <v>0</v>
      </c>
      <c r="Z621" s="259">
        <f t="shared" si="129"/>
        <v>0</v>
      </c>
      <c r="AA621" s="312">
        <f>'To &amp; from Edu- trip % summary'!L626</f>
        <v>0</v>
      </c>
      <c r="AB621" s="314">
        <f>'To &amp; from Edu- trip % summary'!N626</f>
        <v>0</v>
      </c>
      <c r="AC621" s="260">
        <f t="shared" si="130"/>
        <v>0</v>
      </c>
      <c r="AD621" s="259">
        <f t="shared" si="131"/>
        <v>0</v>
      </c>
      <c r="AE621" s="312">
        <f>'To &amp; from Edu- trip % summary'!Q626</f>
        <v>0</v>
      </c>
      <c r="AF621" s="314">
        <f>'To &amp; from Edu- trip % summary'!S626</f>
        <v>0</v>
      </c>
      <c r="AG621" s="260">
        <f t="shared" si="132"/>
        <v>0</v>
      </c>
      <c r="AH621" s="259">
        <f t="shared" si="133"/>
        <v>0</v>
      </c>
      <c r="AI621" s="312">
        <f>'To &amp; from Edu- trip % summary'!V626</f>
        <v>0</v>
      </c>
      <c r="AJ621" s="314">
        <f>'To &amp; from Edu- trip % summary'!X626</f>
        <v>0</v>
      </c>
      <c r="AK621" s="260">
        <f t="shared" si="134"/>
        <v>0</v>
      </c>
      <c r="AL621" s="259">
        <f t="shared" si="135"/>
        <v>0</v>
      </c>
      <c r="AM621" s="312">
        <f>'To &amp; from Edu- trip % summary'!AA626</f>
        <v>0</v>
      </c>
      <c r="AN621" s="314">
        <f>'To &amp; from Edu- trip % summary'!AC626</f>
        <v>0</v>
      </c>
      <c r="AO621" s="260">
        <f t="shared" si="136"/>
        <v>0</v>
      </c>
      <c r="AP621" s="259">
        <f t="shared" si="137"/>
        <v>0</v>
      </c>
      <c r="AQ621" s="312">
        <f>'To &amp; from Edu- trip % summary'!AF626</f>
        <v>0</v>
      </c>
      <c r="AR621" s="314">
        <f>'To &amp; from Edu- trip % summary'!AH626</f>
        <v>0</v>
      </c>
      <c r="AS621" s="260">
        <f t="shared" si="138"/>
        <v>0</v>
      </c>
      <c r="AT621" s="259">
        <f t="shared" si="139"/>
        <v>0</v>
      </c>
      <c r="AU621" s="261"/>
      <c r="AV621" s="248"/>
      <c r="AW621" s="248"/>
      <c r="AX621" s="248"/>
      <c r="AY621" s="248"/>
    </row>
    <row r="622" spans="1:51" x14ac:dyDescent="0.2">
      <c r="A622" s="248"/>
      <c r="B622" s="248"/>
      <c r="C622" s="248"/>
      <c r="D622" s="248"/>
      <c r="E622" s="248"/>
      <c r="F622" s="248"/>
      <c r="G622" s="248"/>
      <c r="H622" s="248"/>
      <c r="I622" s="248"/>
      <c r="J622" s="248"/>
      <c r="K622" s="248"/>
      <c r="L622" s="248"/>
      <c r="M622" s="248"/>
      <c r="N622" s="248"/>
      <c r="O622" s="248"/>
      <c r="P622" s="248"/>
      <c r="Q622" s="296"/>
      <c r="R622" s="256">
        <f>'To &amp; from Edu- trip % summary'!B627</f>
        <v>0</v>
      </c>
      <c r="S622" s="313">
        <f>'To &amp; from Edu- trip % summary'!D627</f>
        <v>0</v>
      </c>
      <c r="T622" s="257">
        <f>'Non-survey input values'!$B$31</f>
        <v>175.56</v>
      </c>
      <c r="U622" s="258">
        <f t="shared" si="126"/>
        <v>0</v>
      </c>
      <c r="V622" s="259">
        <f t="shared" si="127"/>
        <v>0</v>
      </c>
      <c r="W622" s="312">
        <f>'To &amp; from Edu- trip % summary'!G627</f>
        <v>0</v>
      </c>
      <c r="X622" s="314">
        <f>'To &amp; from Edu- trip % summary'!I627</f>
        <v>0</v>
      </c>
      <c r="Y622" s="260">
        <f t="shared" si="128"/>
        <v>0</v>
      </c>
      <c r="Z622" s="259">
        <f t="shared" si="129"/>
        <v>0</v>
      </c>
      <c r="AA622" s="312">
        <f>'To &amp; from Edu- trip % summary'!L627</f>
        <v>0</v>
      </c>
      <c r="AB622" s="314">
        <f>'To &amp; from Edu- trip % summary'!N627</f>
        <v>0</v>
      </c>
      <c r="AC622" s="260">
        <f t="shared" si="130"/>
        <v>0</v>
      </c>
      <c r="AD622" s="259">
        <f t="shared" si="131"/>
        <v>0</v>
      </c>
      <c r="AE622" s="312">
        <f>'To &amp; from Edu- trip % summary'!Q627</f>
        <v>0</v>
      </c>
      <c r="AF622" s="314">
        <f>'To &amp; from Edu- trip % summary'!S627</f>
        <v>0</v>
      </c>
      <c r="AG622" s="260">
        <f t="shared" si="132"/>
        <v>0</v>
      </c>
      <c r="AH622" s="259">
        <f t="shared" si="133"/>
        <v>0</v>
      </c>
      <c r="AI622" s="312">
        <f>'To &amp; from Edu- trip % summary'!V627</f>
        <v>0</v>
      </c>
      <c r="AJ622" s="314">
        <f>'To &amp; from Edu- trip % summary'!X627</f>
        <v>0</v>
      </c>
      <c r="AK622" s="260">
        <f t="shared" si="134"/>
        <v>0</v>
      </c>
      <c r="AL622" s="259">
        <f t="shared" si="135"/>
        <v>0</v>
      </c>
      <c r="AM622" s="312">
        <f>'To &amp; from Edu- trip % summary'!AA627</f>
        <v>0</v>
      </c>
      <c r="AN622" s="314">
        <f>'To &amp; from Edu- trip % summary'!AC627</f>
        <v>0</v>
      </c>
      <c r="AO622" s="260">
        <f t="shared" si="136"/>
        <v>0</v>
      </c>
      <c r="AP622" s="259">
        <f t="shared" si="137"/>
        <v>0</v>
      </c>
      <c r="AQ622" s="312">
        <f>'To &amp; from Edu- trip % summary'!AF627</f>
        <v>0</v>
      </c>
      <c r="AR622" s="314">
        <f>'To &amp; from Edu- trip % summary'!AH627</f>
        <v>0</v>
      </c>
      <c r="AS622" s="260">
        <f t="shared" si="138"/>
        <v>0</v>
      </c>
      <c r="AT622" s="259">
        <f t="shared" si="139"/>
        <v>0</v>
      </c>
      <c r="AU622" s="261"/>
      <c r="AV622" s="248"/>
      <c r="AW622" s="248"/>
      <c r="AX622" s="248"/>
      <c r="AY622" s="248"/>
    </row>
    <row r="623" spans="1:51" x14ac:dyDescent="0.2">
      <c r="A623" s="248"/>
      <c r="B623" s="248"/>
      <c r="C623" s="248"/>
      <c r="D623" s="248"/>
      <c r="E623" s="248"/>
      <c r="F623" s="248"/>
      <c r="G623" s="248"/>
      <c r="H623" s="248"/>
      <c r="I623" s="248"/>
      <c r="J623" s="248"/>
      <c r="K623" s="248"/>
      <c r="L623" s="248"/>
      <c r="M623" s="248"/>
      <c r="N623" s="248"/>
      <c r="O623" s="248"/>
      <c r="P623" s="248"/>
      <c r="Q623" s="296"/>
      <c r="R623" s="256">
        <f>'To &amp; from Edu- trip % summary'!B628</f>
        <v>0</v>
      </c>
      <c r="S623" s="313">
        <f>'To &amp; from Edu- trip % summary'!D628</f>
        <v>0</v>
      </c>
      <c r="T623" s="257">
        <f>'Non-survey input values'!$B$31</f>
        <v>175.56</v>
      </c>
      <c r="U623" s="258">
        <f t="shared" si="126"/>
        <v>0</v>
      </c>
      <c r="V623" s="259">
        <f t="shared" si="127"/>
        <v>0</v>
      </c>
      <c r="W623" s="312">
        <f>'To &amp; from Edu- trip % summary'!G628</f>
        <v>0</v>
      </c>
      <c r="X623" s="314">
        <f>'To &amp; from Edu- trip % summary'!I628</f>
        <v>0</v>
      </c>
      <c r="Y623" s="260">
        <f t="shared" si="128"/>
        <v>0</v>
      </c>
      <c r="Z623" s="259">
        <f t="shared" si="129"/>
        <v>0</v>
      </c>
      <c r="AA623" s="312">
        <f>'To &amp; from Edu- trip % summary'!L628</f>
        <v>0</v>
      </c>
      <c r="AB623" s="314">
        <f>'To &amp; from Edu- trip % summary'!N628</f>
        <v>0</v>
      </c>
      <c r="AC623" s="260">
        <f t="shared" si="130"/>
        <v>0</v>
      </c>
      <c r="AD623" s="259">
        <f t="shared" si="131"/>
        <v>0</v>
      </c>
      <c r="AE623" s="312">
        <f>'To &amp; from Edu- trip % summary'!Q628</f>
        <v>0</v>
      </c>
      <c r="AF623" s="314">
        <f>'To &amp; from Edu- trip % summary'!S628</f>
        <v>0</v>
      </c>
      <c r="AG623" s="260">
        <f t="shared" si="132"/>
        <v>0</v>
      </c>
      <c r="AH623" s="259">
        <f t="shared" si="133"/>
        <v>0</v>
      </c>
      <c r="AI623" s="312">
        <f>'To &amp; from Edu- trip % summary'!V628</f>
        <v>0</v>
      </c>
      <c r="AJ623" s="314">
        <f>'To &amp; from Edu- trip % summary'!X628</f>
        <v>0</v>
      </c>
      <c r="AK623" s="260">
        <f t="shared" si="134"/>
        <v>0</v>
      </c>
      <c r="AL623" s="259">
        <f t="shared" si="135"/>
        <v>0</v>
      </c>
      <c r="AM623" s="312">
        <f>'To &amp; from Edu- trip % summary'!AA628</f>
        <v>0</v>
      </c>
      <c r="AN623" s="314">
        <f>'To &amp; from Edu- trip % summary'!AC628</f>
        <v>0</v>
      </c>
      <c r="AO623" s="260">
        <f t="shared" si="136"/>
        <v>0</v>
      </c>
      <c r="AP623" s="259">
        <f t="shared" si="137"/>
        <v>0</v>
      </c>
      <c r="AQ623" s="312">
        <f>'To &amp; from Edu- trip % summary'!AF628</f>
        <v>0</v>
      </c>
      <c r="AR623" s="314">
        <f>'To &amp; from Edu- trip % summary'!AH628</f>
        <v>0</v>
      </c>
      <c r="AS623" s="260">
        <f t="shared" si="138"/>
        <v>0</v>
      </c>
      <c r="AT623" s="259">
        <f t="shared" si="139"/>
        <v>0</v>
      </c>
      <c r="AU623" s="261"/>
      <c r="AV623" s="248"/>
      <c r="AW623" s="248"/>
      <c r="AX623" s="248"/>
      <c r="AY623" s="248"/>
    </row>
    <row r="624" spans="1:51" x14ac:dyDescent="0.2">
      <c r="A624" s="248"/>
      <c r="B624" s="248"/>
      <c r="C624" s="248"/>
      <c r="D624" s="248"/>
      <c r="E624" s="248"/>
      <c r="F624" s="248"/>
      <c r="G624" s="248"/>
      <c r="H624" s="248"/>
      <c r="I624" s="248"/>
      <c r="J624" s="248"/>
      <c r="K624" s="248"/>
      <c r="L624" s="248"/>
      <c r="M624" s="248"/>
      <c r="N624" s="248"/>
      <c r="O624" s="248"/>
      <c r="P624" s="248"/>
      <c r="Q624" s="296"/>
      <c r="R624" s="256">
        <f>'To &amp; from Edu- trip % summary'!B629</f>
        <v>0</v>
      </c>
      <c r="S624" s="313">
        <f>'To &amp; from Edu- trip % summary'!D629</f>
        <v>0</v>
      </c>
      <c r="T624" s="257">
        <f>'Non-survey input values'!$B$31</f>
        <v>175.56</v>
      </c>
      <c r="U624" s="258">
        <f t="shared" si="126"/>
        <v>0</v>
      </c>
      <c r="V624" s="259">
        <f t="shared" si="127"/>
        <v>0</v>
      </c>
      <c r="W624" s="312">
        <f>'To &amp; from Edu- trip % summary'!G629</f>
        <v>0</v>
      </c>
      <c r="X624" s="314">
        <f>'To &amp; from Edu- trip % summary'!I629</f>
        <v>0</v>
      </c>
      <c r="Y624" s="260">
        <f t="shared" si="128"/>
        <v>0</v>
      </c>
      <c r="Z624" s="259">
        <f t="shared" si="129"/>
        <v>0</v>
      </c>
      <c r="AA624" s="312">
        <f>'To &amp; from Edu- trip % summary'!L629</f>
        <v>0</v>
      </c>
      <c r="AB624" s="314">
        <f>'To &amp; from Edu- trip % summary'!N629</f>
        <v>0</v>
      </c>
      <c r="AC624" s="260">
        <f t="shared" si="130"/>
        <v>0</v>
      </c>
      <c r="AD624" s="259">
        <f t="shared" si="131"/>
        <v>0</v>
      </c>
      <c r="AE624" s="312">
        <f>'To &amp; from Edu- trip % summary'!Q629</f>
        <v>0</v>
      </c>
      <c r="AF624" s="314">
        <f>'To &amp; from Edu- trip % summary'!S629</f>
        <v>0</v>
      </c>
      <c r="AG624" s="260">
        <f t="shared" si="132"/>
        <v>0</v>
      </c>
      <c r="AH624" s="259">
        <f t="shared" si="133"/>
        <v>0</v>
      </c>
      <c r="AI624" s="312">
        <f>'To &amp; from Edu- trip % summary'!V629</f>
        <v>0</v>
      </c>
      <c r="AJ624" s="314">
        <f>'To &amp; from Edu- trip % summary'!X629</f>
        <v>0</v>
      </c>
      <c r="AK624" s="260">
        <f t="shared" si="134"/>
        <v>0</v>
      </c>
      <c r="AL624" s="259">
        <f t="shared" si="135"/>
        <v>0</v>
      </c>
      <c r="AM624" s="312">
        <f>'To &amp; from Edu- trip % summary'!AA629</f>
        <v>0</v>
      </c>
      <c r="AN624" s="314">
        <f>'To &amp; from Edu- trip % summary'!AC629</f>
        <v>0</v>
      </c>
      <c r="AO624" s="260">
        <f t="shared" si="136"/>
        <v>0</v>
      </c>
      <c r="AP624" s="259">
        <f t="shared" si="137"/>
        <v>0</v>
      </c>
      <c r="AQ624" s="312">
        <f>'To &amp; from Edu- trip % summary'!AF629</f>
        <v>0</v>
      </c>
      <c r="AR624" s="314">
        <f>'To &amp; from Edu- trip % summary'!AH629</f>
        <v>0</v>
      </c>
      <c r="AS624" s="260">
        <f t="shared" si="138"/>
        <v>0</v>
      </c>
      <c r="AT624" s="259">
        <f t="shared" si="139"/>
        <v>0</v>
      </c>
      <c r="AU624" s="261"/>
      <c r="AV624" s="248"/>
      <c r="AW624" s="248"/>
      <c r="AX624" s="248"/>
      <c r="AY624" s="248"/>
    </row>
    <row r="625" spans="1:51" x14ac:dyDescent="0.2">
      <c r="A625" s="248"/>
      <c r="B625" s="248"/>
      <c r="C625" s="248"/>
      <c r="D625" s="248"/>
      <c r="E625" s="248"/>
      <c r="F625" s="248"/>
      <c r="G625" s="248"/>
      <c r="H625" s="248"/>
      <c r="I625" s="248"/>
      <c r="J625" s="248"/>
      <c r="K625" s="248"/>
      <c r="L625" s="248"/>
      <c r="M625" s="248"/>
      <c r="N625" s="248"/>
      <c r="O625" s="248"/>
      <c r="P625" s="248"/>
      <c r="Q625" s="296"/>
      <c r="R625" s="256">
        <f>'To &amp; from Edu- trip % summary'!B630</f>
        <v>0</v>
      </c>
      <c r="S625" s="313">
        <f>'To &amp; from Edu- trip % summary'!D630</f>
        <v>0</v>
      </c>
      <c r="T625" s="257">
        <f>'Non-survey input values'!$B$31</f>
        <v>175.56</v>
      </c>
      <c r="U625" s="258">
        <f t="shared" si="126"/>
        <v>0</v>
      </c>
      <c r="V625" s="259">
        <f t="shared" si="127"/>
        <v>0</v>
      </c>
      <c r="W625" s="312">
        <f>'To &amp; from Edu- trip % summary'!G630</f>
        <v>0</v>
      </c>
      <c r="X625" s="314">
        <f>'To &amp; from Edu- trip % summary'!I630</f>
        <v>0</v>
      </c>
      <c r="Y625" s="260">
        <f t="shared" si="128"/>
        <v>0</v>
      </c>
      <c r="Z625" s="259">
        <f t="shared" si="129"/>
        <v>0</v>
      </c>
      <c r="AA625" s="312">
        <f>'To &amp; from Edu- trip % summary'!L630</f>
        <v>0</v>
      </c>
      <c r="AB625" s="314">
        <f>'To &amp; from Edu- trip % summary'!N630</f>
        <v>0</v>
      </c>
      <c r="AC625" s="260">
        <f t="shared" si="130"/>
        <v>0</v>
      </c>
      <c r="AD625" s="259">
        <f t="shared" si="131"/>
        <v>0</v>
      </c>
      <c r="AE625" s="312">
        <f>'To &amp; from Edu- trip % summary'!Q630</f>
        <v>0</v>
      </c>
      <c r="AF625" s="314">
        <f>'To &amp; from Edu- trip % summary'!S630</f>
        <v>0</v>
      </c>
      <c r="AG625" s="260">
        <f t="shared" si="132"/>
        <v>0</v>
      </c>
      <c r="AH625" s="259">
        <f t="shared" si="133"/>
        <v>0</v>
      </c>
      <c r="AI625" s="312">
        <f>'To &amp; from Edu- trip % summary'!V630</f>
        <v>0</v>
      </c>
      <c r="AJ625" s="314">
        <f>'To &amp; from Edu- trip % summary'!X630</f>
        <v>0</v>
      </c>
      <c r="AK625" s="260">
        <f t="shared" si="134"/>
        <v>0</v>
      </c>
      <c r="AL625" s="259">
        <f t="shared" si="135"/>
        <v>0</v>
      </c>
      <c r="AM625" s="312">
        <f>'To &amp; from Edu- trip % summary'!AA630</f>
        <v>0</v>
      </c>
      <c r="AN625" s="314">
        <f>'To &amp; from Edu- trip % summary'!AC630</f>
        <v>0</v>
      </c>
      <c r="AO625" s="260">
        <f t="shared" si="136"/>
        <v>0</v>
      </c>
      <c r="AP625" s="259">
        <f t="shared" si="137"/>
        <v>0</v>
      </c>
      <c r="AQ625" s="312">
        <f>'To &amp; from Edu- trip % summary'!AF630</f>
        <v>0</v>
      </c>
      <c r="AR625" s="314">
        <f>'To &amp; from Edu- trip % summary'!AH630</f>
        <v>0</v>
      </c>
      <c r="AS625" s="260">
        <f t="shared" si="138"/>
        <v>0</v>
      </c>
      <c r="AT625" s="259">
        <f t="shared" si="139"/>
        <v>0</v>
      </c>
      <c r="AU625" s="261"/>
      <c r="AV625" s="248"/>
      <c r="AW625" s="248"/>
      <c r="AX625" s="248"/>
      <c r="AY625" s="248"/>
    </row>
    <row r="626" spans="1:51" x14ac:dyDescent="0.2">
      <c r="A626" s="248"/>
      <c r="B626" s="248"/>
      <c r="C626" s="248"/>
      <c r="D626" s="248"/>
      <c r="E626" s="248"/>
      <c r="F626" s="248"/>
      <c r="G626" s="248"/>
      <c r="H626" s="248"/>
      <c r="I626" s="248"/>
      <c r="J626" s="248"/>
      <c r="K626" s="248"/>
      <c r="L626" s="248"/>
      <c r="M626" s="248"/>
      <c r="N626" s="248"/>
      <c r="O626" s="248"/>
      <c r="P626" s="248"/>
      <c r="Q626" s="296"/>
      <c r="R626" s="256">
        <f>'To &amp; from Edu- trip % summary'!B631</f>
        <v>0</v>
      </c>
      <c r="S626" s="313">
        <f>'To &amp; from Edu- trip % summary'!D631</f>
        <v>0</v>
      </c>
      <c r="T626" s="257">
        <f>'Non-survey input values'!$B$31</f>
        <v>175.56</v>
      </c>
      <c r="U626" s="258">
        <f t="shared" si="126"/>
        <v>0</v>
      </c>
      <c r="V626" s="259">
        <f t="shared" si="127"/>
        <v>0</v>
      </c>
      <c r="W626" s="312">
        <f>'To &amp; from Edu- trip % summary'!G631</f>
        <v>0</v>
      </c>
      <c r="X626" s="314">
        <f>'To &amp; from Edu- trip % summary'!I631</f>
        <v>0</v>
      </c>
      <c r="Y626" s="260">
        <f t="shared" si="128"/>
        <v>0</v>
      </c>
      <c r="Z626" s="259">
        <f t="shared" si="129"/>
        <v>0</v>
      </c>
      <c r="AA626" s="312">
        <f>'To &amp; from Edu- trip % summary'!L631</f>
        <v>0</v>
      </c>
      <c r="AB626" s="314">
        <f>'To &amp; from Edu- trip % summary'!N631</f>
        <v>0</v>
      </c>
      <c r="AC626" s="260">
        <f t="shared" si="130"/>
        <v>0</v>
      </c>
      <c r="AD626" s="259">
        <f t="shared" si="131"/>
        <v>0</v>
      </c>
      <c r="AE626" s="312">
        <f>'To &amp; from Edu- trip % summary'!Q631</f>
        <v>0</v>
      </c>
      <c r="AF626" s="314">
        <f>'To &amp; from Edu- trip % summary'!S631</f>
        <v>0</v>
      </c>
      <c r="AG626" s="260">
        <f t="shared" si="132"/>
        <v>0</v>
      </c>
      <c r="AH626" s="259">
        <f t="shared" si="133"/>
        <v>0</v>
      </c>
      <c r="AI626" s="312">
        <f>'To &amp; from Edu- trip % summary'!V631</f>
        <v>0</v>
      </c>
      <c r="AJ626" s="314">
        <f>'To &amp; from Edu- trip % summary'!X631</f>
        <v>0</v>
      </c>
      <c r="AK626" s="260">
        <f t="shared" si="134"/>
        <v>0</v>
      </c>
      <c r="AL626" s="259">
        <f t="shared" si="135"/>
        <v>0</v>
      </c>
      <c r="AM626" s="312">
        <f>'To &amp; from Edu- trip % summary'!AA631</f>
        <v>0</v>
      </c>
      <c r="AN626" s="314">
        <f>'To &amp; from Edu- trip % summary'!AC631</f>
        <v>0</v>
      </c>
      <c r="AO626" s="260">
        <f t="shared" si="136"/>
        <v>0</v>
      </c>
      <c r="AP626" s="259">
        <f t="shared" si="137"/>
        <v>0</v>
      </c>
      <c r="AQ626" s="312">
        <f>'To &amp; from Edu- trip % summary'!AF631</f>
        <v>0</v>
      </c>
      <c r="AR626" s="314">
        <f>'To &amp; from Edu- trip % summary'!AH631</f>
        <v>0</v>
      </c>
      <c r="AS626" s="260">
        <f t="shared" si="138"/>
        <v>0</v>
      </c>
      <c r="AT626" s="259">
        <f t="shared" si="139"/>
        <v>0</v>
      </c>
      <c r="AU626" s="261"/>
      <c r="AV626" s="248"/>
      <c r="AW626" s="248"/>
      <c r="AX626" s="248"/>
      <c r="AY626" s="248"/>
    </row>
    <row r="627" spans="1:51" x14ac:dyDescent="0.2">
      <c r="A627" s="248"/>
      <c r="B627" s="248"/>
      <c r="C627" s="248"/>
      <c r="D627" s="248"/>
      <c r="E627" s="248"/>
      <c r="F627" s="248"/>
      <c r="G627" s="248"/>
      <c r="H627" s="248"/>
      <c r="I627" s="248"/>
      <c r="J627" s="248"/>
      <c r="K627" s="248"/>
      <c r="L627" s="248"/>
      <c r="M627" s="248"/>
      <c r="N627" s="248"/>
      <c r="O627" s="248"/>
      <c r="P627" s="248"/>
      <c r="Q627" s="296"/>
      <c r="R627" s="256">
        <f>'To &amp; from Edu- trip % summary'!B632</f>
        <v>0</v>
      </c>
      <c r="S627" s="313">
        <f>'To &amp; from Edu- trip % summary'!D632</f>
        <v>0</v>
      </c>
      <c r="T627" s="257">
        <f>'Non-survey input values'!$B$31</f>
        <v>175.56</v>
      </c>
      <c r="U627" s="258">
        <f t="shared" si="126"/>
        <v>0</v>
      </c>
      <c r="V627" s="259">
        <f t="shared" si="127"/>
        <v>0</v>
      </c>
      <c r="W627" s="312">
        <f>'To &amp; from Edu- trip % summary'!G632</f>
        <v>0</v>
      </c>
      <c r="X627" s="314">
        <f>'To &amp; from Edu- trip % summary'!I632</f>
        <v>0</v>
      </c>
      <c r="Y627" s="260">
        <f t="shared" si="128"/>
        <v>0</v>
      </c>
      <c r="Z627" s="259">
        <f t="shared" si="129"/>
        <v>0</v>
      </c>
      <c r="AA627" s="312">
        <f>'To &amp; from Edu- trip % summary'!L632</f>
        <v>0</v>
      </c>
      <c r="AB627" s="314">
        <f>'To &amp; from Edu- trip % summary'!N632</f>
        <v>0</v>
      </c>
      <c r="AC627" s="260">
        <f t="shared" si="130"/>
        <v>0</v>
      </c>
      <c r="AD627" s="259">
        <f t="shared" si="131"/>
        <v>0</v>
      </c>
      <c r="AE627" s="312">
        <f>'To &amp; from Edu- trip % summary'!Q632</f>
        <v>0</v>
      </c>
      <c r="AF627" s="314">
        <f>'To &amp; from Edu- trip % summary'!S632</f>
        <v>0</v>
      </c>
      <c r="AG627" s="260">
        <f t="shared" si="132"/>
        <v>0</v>
      </c>
      <c r="AH627" s="259">
        <f t="shared" si="133"/>
        <v>0</v>
      </c>
      <c r="AI627" s="312">
        <f>'To &amp; from Edu- trip % summary'!V632</f>
        <v>0</v>
      </c>
      <c r="AJ627" s="314">
        <f>'To &amp; from Edu- trip % summary'!X632</f>
        <v>0</v>
      </c>
      <c r="AK627" s="260">
        <f t="shared" si="134"/>
        <v>0</v>
      </c>
      <c r="AL627" s="259">
        <f t="shared" si="135"/>
        <v>0</v>
      </c>
      <c r="AM627" s="312">
        <f>'To &amp; from Edu- trip % summary'!AA632</f>
        <v>0</v>
      </c>
      <c r="AN627" s="314">
        <f>'To &amp; from Edu- trip % summary'!AC632</f>
        <v>0</v>
      </c>
      <c r="AO627" s="260">
        <f t="shared" si="136"/>
        <v>0</v>
      </c>
      <c r="AP627" s="259">
        <f t="shared" si="137"/>
        <v>0</v>
      </c>
      <c r="AQ627" s="312">
        <f>'To &amp; from Edu- trip % summary'!AF632</f>
        <v>0</v>
      </c>
      <c r="AR627" s="314">
        <f>'To &amp; from Edu- trip % summary'!AH632</f>
        <v>0</v>
      </c>
      <c r="AS627" s="260">
        <f t="shared" si="138"/>
        <v>0</v>
      </c>
      <c r="AT627" s="259">
        <f t="shared" si="139"/>
        <v>0</v>
      </c>
      <c r="AU627" s="261"/>
      <c r="AV627" s="248"/>
      <c r="AW627" s="248"/>
      <c r="AX627" s="248"/>
      <c r="AY627" s="248"/>
    </row>
    <row r="628" spans="1:51" x14ac:dyDescent="0.2">
      <c r="A628" s="248"/>
      <c r="B628" s="248"/>
      <c r="C628" s="248"/>
      <c r="D628" s="248"/>
      <c r="E628" s="248"/>
      <c r="F628" s="248"/>
      <c r="G628" s="248"/>
      <c r="H628" s="248"/>
      <c r="I628" s="248"/>
      <c r="J628" s="248"/>
      <c r="K628" s="248"/>
      <c r="L628" s="248"/>
      <c r="M628" s="248"/>
      <c r="N628" s="248"/>
      <c r="O628" s="248"/>
      <c r="P628" s="248"/>
      <c r="Q628" s="296"/>
      <c r="R628" s="256">
        <f>'To &amp; from Edu- trip % summary'!B633</f>
        <v>0</v>
      </c>
      <c r="S628" s="313">
        <f>'To &amp; from Edu- trip % summary'!D633</f>
        <v>0</v>
      </c>
      <c r="T628" s="257">
        <f>'Non-survey input values'!$B$31</f>
        <v>175.56</v>
      </c>
      <c r="U628" s="258">
        <f t="shared" si="126"/>
        <v>0</v>
      </c>
      <c r="V628" s="259">
        <f t="shared" si="127"/>
        <v>0</v>
      </c>
      <c r="W628" s="312">
        <f>'To &amp; from Edu- trip % summary'!G633</f>
        <v>0</v>
      </c>
      <c r="X628" s="314">
        <f>'To &amp; from Edu- trip % summary'!I633</f>
        <v>0</v>
      </c>
      <c r="Y628" s="260">
        <f t="shared" si="128"/>
        <v>0</v>
      </c>
      <c r="Z628" s="259">
        <f t="shared" si="129"/>
        <v>0</v>
      </c>
      <c r="AA628" s="312">
        <f>'To &amp; from Edu- trip % summary'!L633</f>
        <v>0</v>
      </c>
      <c r="AB628" s="314">
        <f>'To &amp; from Edu- trip % summary'!N633</f>
        <v>0</v>
      </c>
      <c r="AC628" s="260">
        <f t="shared" si="130"/>
        <v>0</v>
      </c>
      <c r="AD628" s="259">
        <f t="shared" si="131"/>
        <v>0</v>
      </c>
      <c r="AE628" s="312">
        <f>'To &amp; from Edu- trip % summary'!Q633</f>
        <v>0</v>
      </c>
      <c r="AF628" s="314">
        <f>'To &amp; from Edu- trip % summary'!S633</f>
        <v>0</v>
      </c>
      <c r="AG628" s="260">
        <f t="shared" si="132"/>
        <v>0</v>
      </c>
      <c r="AH628" s="259">
        <f t="shared" si="133"/>
        <v>0</v>
      </c>
      <c r="AI628" s="312">
        <f>'To &amp; from Edu- trip % summary'!V633</f>
        <v>0</v>
      </c>
      <c r="AJ628" s="314">
        <f>'To &amp; from Edu- trip % summary'!X633</f>
        <v>0</v>
      </c>
      <c r="AK628" s="260">
        <f t="shared" si="134"/>
        <v>0</v>
      </c>
      <c r="AL628" s="259">
        <f t="shared" si="135"/>
        <v>0</v>
      </c>
      <c r="AM628" s="312">
        <f>'To &amp; from Edu- trip % summary'!AA633</f>
        <v>0</v>
      </c>
      <c r="AN628" s="314">
        <f>'To &amp; from Edu- trip % summary'!AC633</f>
        <v>0</v>
      </c>
      <c r="AO628" s="260">
        <f t="shared" si="136"/>
        <v>0</v>
      </c>
      <c r="AP628" s="259">
        <f t="shared" si="137"/>
        <v>0</v>
      </c>
      <c r="AQ628" s="312">
        <f>'To &amp; from Edu- trip % summary'!AF633</f>
        <v>0</v>
      </c>
      <c r="AR628" s="314">
        <f>'To &amp; from Edu- trip % summary'!AH633</f>
        <v>0</v>
      </c>
      <c r="AS628" s="260">
        <f t="shared" si="138"/>
        <v>0</v>
      </c>
      <c r="AT628" s="259">
        <f t="shared" si="139"/>
        <v>0</v>
      </c>
      <c r="AU628" s="261"/>
      <c r="AV628" s="248"/>
      <c r="AW628" s="248"/>
      <c r="AX628" s="248"/>
      <c r="AY628" s="248"/>
    </row>
    <row r="629" spans="1:51" x14ac:dyDescent="0.2">
      <c r="A629" s="248"/>
      <c r="B629" s="248"/>
      <c r="C629" s="248"/>
      <c r="D629" s="248"/>
      <c r="E629" s="248"/>
      <c r="F629" s="248"/>
      <c r="G629" s="248"/>
      <c r="H629" s="248"/>
      <c r="I629" s="248"/>
      <c r="J629" s="248"/>
      <c r="K629" s="248"/>
      <c r="L629" s="248"/>
      <c r="M629" s="248"/>
      <c r="N629" s="248"/>
      <c r="O629" s="248"/>
      <c r="P629" s="248"/>
      <c r="Q629" s="296"/>
      <c r="R629" s="256">
        <f>'To &amp; from Edu- trip % summary'!B634</f>
        <v>0</v>
      </c>
      <c r="S629" s="313">
        <f>'To &amp; from Edu- trip % summary'!D634</f>
        <v>0</v>
      </c>
      <c r="T629" s="257">
        <f>'Non-survey input values'!$B$31</f>
        <v>175.56</v>
      </c>
      <c r="U629" s="258">
        <f t="shared" si="126"/>
        <v>0</v>
      </c>
      <c r="V629" s="259">
        <f t="shared" si="127"/>
        <v>0</v>
      </c>
      <c r="W629" s="312">
        <f>'To &amp; from Edu- trip % summary'!G634</f>
        <v>0</v>
      </c>
      <c r="X629" s="314">
        <f>'To &amp; from Edu- trip % summary'!I634</f>
        <v>0</v>
      </c>
      <c r="Y629" s="260">
        <f t="shared" si="128"/>
        <v>0</v>
      </c>
      <c r="Z629" s="259">
        <f t="shared" si="129"/>
        <v>0</v>
      </c>
      <c r="AA629" s="312">
        <f>'To &amp; from Edu- trip % summary'!L634</f>
        <v>0</v>
      </c>
      <c r="AB629" s="314">
        <f>'To &amp; from Edu- trip % summary'!N634</f>
        <v>0</v>
      </c>
      <c r="AC629" s="260">
        <f t="shared" si="130"/>
        <v>0</v>
      </c>
      <c r="AD629" s="259">
        <f t="shared" si="131"/>
        <v>0</v>
      </c>
      <c r="AE629" s="312">
        <f>'To &amp; from Edu- trip % summary'!Q634</f>
        <v>0</v>
      </c>
      <c r="AF629" s="314">
        <f>'To &amp; from Edu- trip % summary'!S634</f>
        <v>0</v>
      </c>
      <c r="AG629" s="260">
        <f t="shared" si="132"/>
        <v>0</v>
      </c>
      <c r="AH629" s="259">
        <f t="shared" si="133"/>
        <v>0</v>
      </c>
      <c r="AI629" s="312">
        <f>'To &amp; from Edu- trip % summary'!V634</f>
        <v>0</v>
      </c>
      <c r="AJ629" s="314">
        <f>'To &amp; from Edu- trip % summary'!X634</f>
        <v>0</v>
      </c>
      <c r="AK629" s="260">
        <f t="shared" si="134"/>
        <v>0</v>
      </c>
      <c r="AL629" s="259">
        <f t="shared" si="135"/>
        <v>0</v>
      </c>
      <c r="AM629" s="312">
        <f>'To &amp; from Edu- trip % summary'!AA634</f>
        <v>0</v>
      </c>
      <c r="AN629" s="314">
        <f>'To &amp; from Edu- trip % summary'!AC634</f>
        <v>0</v>
      </c>
      <c r="AO629" s="260">
        <f t="shared" si="136"/>
        <v>0</v>
      </c>
      <c r="AP629" s="259">
        <f t="shared" si="137"/>
        <v>0</v>
      </c>
      <c r="AQ629" s="312">
        <f>'To &amp; from Edu- trip % summary'!AF634</f>
        <v>0</v>
      </c>
      <c r="AR629" s="314">
        <f>'To &amp; from Edu- trip % summary'!AH634</f>
        <v>0</v>
      </c>
      <c r="AS629" s="260">
        <f t="shared" si="138"/>
        <v>0</v>
      </c>
      <c r="AT629" s="259">
        <f t="shared" si="139"/>
        <v>0</v>
      </c>
      <c r="AU629" s="261"/>
      <c r="AV629" s="248"/>
      <c r="AW629" s="248"/>
      <c r="AX629" s="248"/>
      <c r="AY629" s="248"/>
    </row>
    <row r="630" spans="1:51" x14ac:dyDescent="0.2">
      <c r="A630" s="248"/>
      <c r="B630" s="248"/>
      <c r="C630" s="248"/>
      <c r="D630" s="248"/>
      <c r="E630" s="248"/>
      <c r="F630" s="248"/>
      <c r="G630" s="248"/>
      <c r="H630" s="248"/>
      <c r="I630" s="248"/>
      <c r="J630" s="248"/>
      <c r="K630" s="248"/>
      <c r="L630" s="248"/>
      <c r="M630" s="248"/>
      <c r="N630" s="248"/>
      <c r="O630" s="248"/>
      <c r="P630" s="248"/>
      <c r="Q630" s="296"/>
      <c r="R630" s="256">
        <f>'To &amp; from Edu- trip % summary'!B635</f>
        <v>0</v>
      </c>
      <c r="S630" s="313">
        <f>'To &amp; from Edu- trip % summary'!D635</f>
        <v>0</v>
      </c>
      <c r="T630" s="257">
        <f>'Non-survey input values'!$B$31</f>
        <v>175.56</v>
      </c>
      <c r="U630" s="258">
        <f t="shared" si="126"/>
        <v>0</v>
      </c>
      <c r="V630" s="259">
        <f t="shared" si="127"/>
        <v>0</v>
      </c>
      <c r="W630" s="312">
        <f>'To &amp; from Edu- trip % summary'!G635</f>
        <v>0</v>
      </c>
      <c r="X630" s="314">
        <f>'To &amp; from Edu- trip % summary'!I635</f>
        <v>0</v>
      </c>
      <c r="Y630" s="260">
        <f t="shared" si="128"/>
        <v>0</v>
      </c>
      <c r="Z630" s="259">
        <f t="shared" si="129"/>
        <v>0</v>
      </c>
      <c r="AA630" s="312">
        <f>'To &amp; from Edu- trip % summary'!L635</f>
        <v>0</v>
      </c>
      <c r="AB630" s="314">
        <f>'To &amp; from Edu- trip % summary'!N635</f>
        <v>0</v>
      </c>
      <c r="AC630" s="260">
        <f t="shared" si="130"/>
        <v>0</v>
      </c>
      <c r="AD630" s="259">
        <f t="shared" si="131"/>
        <v>0</v>
      </c>
      <c r="AE630" s="312">
        <f>'To &amp; from Edu- trip % summary'!Q635</f>
        <v>0</v>
      </c>
      <c r="AF630" s="314">
        <f>'To &amp; from Edu- trip % summary'!S635</f>
        <v>0</v>
      </c>
      <c r="AG630" s="260">
        <f t="shared" si="132"/>
        <v>0</v>
      </c>
      <c r="AH630" s="259">
        <f t="shared" si="133"/>
        <v>0</v>
      </c>
      <c r="AI630" s="312">
        <f>'To &amp; from Edu- trip % summary'!V635</f>
        <v>0</v>
      </c>
      <c r="AJ630" s="314">
        <f>'To &amp; from Edu- trip % summary'!X635</f>
        <v>0</v>
      </c>
      <c r="AK630" s="260">
        <f t="shared" si="134"/>
        <v>0</v>
      </c>
      <c r="AL630" s="259">
        <f t="shared" si="135"/>
        <v>0</v>
      </c>
      <c r="AM630" s="312">
        <f>'To &amp; from Edu- trip % summary'!AA635</f>
        <v>0</v>
      </c>
      <c r="AN630" s="314">
        <f>'To &amp; from Edu- trip % summary'!AC635</f>
        <v>0</v>
      </c>
      <c r="AO630" s="260">
        <f t="shared" si="136"/>
        <v>0</v>
      </c>
      <c r="AP630" s="259">
        <f t="shared" si="137"/>
        <v>0</v>
      </c>
      <c r="AQ630" s="312">
        <f>'To &amp; from Edu- trip % summary'!AF635</f>
        <v>0</v>
      </c>
      <c r="AR630" s="314">
        <f>'To &amp; from Edu- trip % summary'!AH635</f>
        <v>0</v>
      </c>
      <c r="AS630" s="260">
        <f t="shared" si="138"/>
        <v>0</v>
      </c>
      <c r="AT630" s="259">
        <f t="shared" si="139"/>
        <v>0</v>
      </c>
      <c r="AU630" s="261"/>
      <c r="AV630" s="248"/>
      <c r="AW630" s="248"/>
      <c r="AX630" s="248"/>
      <c r="AY630" s="248"/>
    </row>
    <row r="631" spans="1:51" x14ac:dyDescent="0.2">
      <c r="A631" s="248"/>
      <c r="B631" s="248"/>
      <c r="C631" s="248"/>
      <c r="D631" s="248"/>
      <c r="E631" s="248"/>
      <c r="F631" s="248"/>
      <c r="G631" s="248"/>
      <c r="H631" s="248"/>
      <c r="I631" s="248"/>
      <c r="J631" s="248"/>
      <c r="K631" s="248"/>
      <c r="L631" s="248"/>
      <c r="M631" s="248"/>
      <c r="N631" s="248"/>
      <c r="O631" s="248"/>
      <c r="P631" s="248"/>
      <c r="Q631" s="296"/>
      <c r="R631" s="256">
        <f>'To &amp; from Edu- trip % summary'!B636</f>
        <v>0</v>
      </c>
      <c r="S631" s="313">
        <f>'To &amp; from Edu- trip % summary'!D636</f>
        <v>0</v>
      </c>
      <c r="T631" s="257">
        <f>'Non-survey input values'!$B$31</f>
        <v>175.56</v>
      </c>
      <c r="U631" s="258">
        <f t="shared" si="126"/>
        <v>0</v>
      </c>
      <c r="V631" s="259">
        <f t="shared" si="127"/>
        <v>0</v>
      </c>
      <c r="W631" s="312">
        <f>'To &amp; from Edu- trip % summary'!G636</f>
        <v>0</v>
      </c>
      <c r="X631" s="314">
        <f>'To &amp; from Edu- trip % summary'!I636</f>
        <v>0</v>
      </c>
      <c r="Y631" s="260">
        <f t="shared" si="128"/>
        <v>0</v>
      </c>
      <c r="Z631" s="259">
        <f t="shared" si="129"/>
        <v>0</v>
      </c>
      <c r="AA631" s="312">
        <f>'To &amp; from Edu- trip % summary'!L636</f>
        <v>0</v>
      </c>
      <c r="AB631" s="314">
        <f>'To &amp; from Edu- trip % summary'!N636</f>
        <v>0</v>
      </c>
      <c r="AC631" s="260">
        <f t="shared" si="130"/>
        <v>0</v>
      </c>
      <c r="AD631" s="259">
        <f t="shared" si="131"/>
        <v>0</v>
      </c>
      <c r="AE631" s="312">
        <f>'To &amp; from Edu- trip % summary'!Q636</f>
        <v>0</v>
      </c>
      <c r="AF631" s="314">
        <f>'To &amp; from Edu- trip % summary'!S636</f>
        <v>0</v>
      </c>
      <c r="AG631" s="260">
        <f t="shared" si="132"/>
        <v>0</v>
      </c>
      <c r="AH631" s="259">
        <f t="shared" si="133"/>
        <v>0</v>
      </c>
      <c r="AI631" s="312">
        <f>'To &amp; from Edu- trip % summary'!V636</f>
        <v>0</v>
      </c>
      <c r="AJ631" s="314">
        <f>'To &amp; from Edu- trip % summary'!X636</f>
        <v>0</v>
      </c>
      <c r="AK631" s="260">
        <f t="shared" si="134"/>
        <v>0</v>
      </c>
      <c r="AL631" s="259">
        <f t="shared" si="135"/>
        <v>0</v>
      </c>
      <c r="AM631" s="312">
        <f>'To &amp; from Edu- trip % summary'!AA636</f>
        <v>0</v>
      </c>
      <c r="AN631" s="314">
        <f>'To &amp; from Edu- trip % summary'!AC636</f>
        <v>0</v>
      </c>
      <c r="AO631" s="260">
        <f t="shared" si="136"/>
        <v>0</v>
      </c>
      <c r="AP631" s="259">
        <f t="shared" si="137"/>
        <v>0</v>
      </c>
      <c r="AQ631" s="312">
        <f>'To &amp; from Edu- trip % summary'!AF636</f>
        <v>0</v>
      </c>
      <c r="AR631" s="314">
        <f>'To &amp; from Edu- trip % summary'!AH636</f>
        <v>0</v>
      </c>
      <c r="AS631" s="260">
        <f t="shared" si="138"/>
        <v>0</v>
      </c>
      <c r="AT631" s="259">
        <f t="shared" si="139"/>
        <v>0</v>
      </c>
      <c r="AU631" s="261"/>
      <c r="AV631" s="248"/>
      <c r="AW631" s="248"/>
      <c r="AX631" s="248"/>
      <c r="AY631" s="248"/>
    </row>
    <row r="632" spans="1:51" x14ac:dyDescent="0.2">
      <c r="A632" s="248"/>
      <c r="B632" s="248"/>
      <c r="C632" s="248"/>
      <c r="D632" s="248"/>
      <c r="E632" s="248"/>
      <c r="F632" s="248"/>
      <c r="G632" s="248"/>
      <c r="H632" s="248"/>
      <c r="I632" s="248"/>
      <c r="J632" s="248"/>
      <c r="K632" s="248"/>
      <c r="L632" s="248"/>
      <c r="M632" s="248"/>
      <c r="N632" s="248"/>
      <c r="O632" s="248"/>
      <c r="P632" s="248"/>
      <c r="Q632" s="296"/>
      <c r="R632" s="256">
        <f>'To &amp; from Edu- trip % summary'!B637</f>
        <v>0</v>
      </c>
      <c r="S632" s="313">
        <f>'To &amp; from Edu- trip % summary'!D637</f>
        <v>0</v>
      </c>
      <c r="T632" s="257">
        <f>'Non-survey input values'!$B$31</f>
        <v>175.56</v>
      </c>
      <c r="U632" s="258">
        <f t="shared" si="126"/>
        <v>0</v>
      </c>
      <c r="V632" s="259">
        <f t="shared" si="127"/>
        <v>0</v>
      </c>
      <c r="W632" s="312">
        <f>'To &amp; from Edu- trip % summary'!G637</f>
        <v>0</v>
      </c>
      <c r="X632" s="314">
        <f>'To &amp; from Edu- trip % summary'!I637</f>
        <v>0</v>
      </c>
      <c r="Y632" s="260">
        <f t="shared" si="128"/>
        <v>0</v>
      </c>
      <c r="Z632" s="259">
        <f t="shared" si="129"/>
        <v>0</v>
      </c>
      <c r="AA632" s="312">
        <f>'To &amp; from Edu- trip % summary'!L637</f>
        <v>0</v>
      </c>
      <c r="AB632" s="314">
        <f>'To &amp; from Edu- trip % summary'!N637</f>
        <v>0</v>
      </c>
      <c r="AC632" s="260">
        <f t="shared" si="130"/>
        <v>0</v>
      </c>
      <c r="AD632" s="259">
        <f t="shared" si="131"/>
        <v>0</v>
      </c>
      <c r="AE632" s="312">
        <f>'To &amp; from Edu- trip % summary'!Q637</f>
        <v>0</v>
      </c>
      <c r="AF632" s="314">
        <f>'To &amp; from Edu- trip % summary'!S637</f>
        <v>0</v>
      </c>
      <c r="AG632" s="260">
        <f t="shared" si="132"/>
        <v>0</v>
      </c>
      <c r="AH632" s="259">
        <f t="shared" si="133"/>
        <v>0</v>
      </c>
      <c r="AI632" s="312">
        <f>'To &amp; from Edu- trip % summary'!V637</f>
        <v>0</v>
      </c>
      <c r="AJ632" s="314">
        <f>'To &amp; from Edu- trip % summary'!X637</f>
        <v>0</v>
      </c>
      <c r="AK632" s="260">
        <f t="shared" si="134"/>
        <v>0</v>
      </c>
      <c r="AL632" s="259">
        <f t="shared" si="135"/>
        <v>0</v>
      </c>
      <c r="AM632" s="312">
        <f>'To &amp; from Edu- trip % summary'!AA637</f>
        <v>0</v>
      </c>
      <c r="AN632" s="314">
        <f>'To &amp; from Edu- trip % summary'!AC637</f>
        <v>0</v>
      </c>
      <c r="AO632" s="260">
        <f t="shared" si="136"/>
        <v>0</v>
      </c>
      <c r="AP632" s="259">
        <f t="shared" si="137"/>
        <v>0</v>
      </c>
      <c r="AQ632" s="312">
        <f>'To &amp; from Edu- trip % summary'!AF637</f>
        <v>0</v>
      </c>
      <c r="AR632" s="314">
        <f>'To &amp; from Edu- trip % summary'!AH637</f>
        <v>0</v>
      </c>
      <c r="AS632" s="260">
        <f t="shared" si="138"/>
        <v>0</v>
      </c>
      <c r="AT632" s="259">
        <f t="shared" si="139"/>
        <v>0</v>
      </c>
      <c r="AU632" s="261"/>
      <c r="AV632" s="248"/>
      <c r="AW632" s="248"/>
      <c r="AX632" s="248"/>
      <c r="AY632" s="248"/>
    </row>
    <row r="633" spans="1:51" x14ac:dyDescent="0.2">
      <c r="A633" s="248"/>
      <c r="B633" s="248"/>
      <c r="C633" s="248"/>
      <c r="D633" s="248"/>
      <c r="E633" s="248"/>
      <c r="F633" s="248"/>
      <c r="G633" s="248"/>
      <c r="H633" s="248"/>
      <c r="I633" s="248"/>
      <c r="J633" s="248"/>
      <c r="K633" s="248"/>
      <c r="L633" s="248"/>
      <c r="M633" s="248"/>
      <c r="N633" s="248"/>
      <c r="O633" s="248"/>
      <c r="P633" s="248"/>
      <c r="Q633" s="296"/>
      <c r="R633" s="256">
        <f>'To &amp; from Edu- trip % summary'!B638</f>
        <v>0</v>
      </c>
      <c r="S633" s="313">
        <f>'To &amp; from Edu- trip % summary'!D638</f>
        <v>0</v>
      </c>
      <c r="T633" s="257">
        <f>'Non-survey input values'!$B$31</f>
        <v>175.56</v>
      </c>
      <c r="U633" s="258">
        <f t="shared" si="126"/>
        <v>0</v>
      </c>
      <c r="V633" s="259">
        <f t="shared" si="127"/>
        <v>0</v>
      </c>
      <c r="W633" s="312">
        <f>'To &amp; from Edu- trip % summary'!G638</f>
        <v>0</v>
      </c>
      <c r="X633" s="314">
        <f>'To &amp; from Edu- trip % summary'!I638</f>
        <v>0</v>
      </c>
      <c r="Y633" s="260">
        <f t="shared" si="128"/>
        <v>0</v>
      </c>
      <c r="Z633" s="259">
        <f t="shared" si="129"/>
        <v>0</v>
      </c>
      <c r="AA633" s="312">
        <f>'To &amp; from Edu- trip % summary'!L638</f>
        <v>0</v>
      </c>
      <c r="AB633" s="314">
        <f>'To &amp; from Edu- trip % summary'!N638</f>
        <v>0</v>
      </c>
      <c r="AC633" s="260">
        <f t="shared" si="130"/>
        <v>0</v>
      </c>
      <c r="AD633" s="259">
        <f t="shared" si="131"/>
        <v>0</v>
      </c>
      <c r="AE633" s="312">
        <f>'To &amp; from Edu- trip % summary'!Q638</f>
        <v>0</v>
      </c>
      <c r="AF633" s="314">
        <f>'To &amp; from Edu- trip % summary'!S638</f>
        <v>0</v>
      </c>
      <c r="AG633" s="260">
        <f t="shared" si="132"/>
        <v>0</v>
      </c>
      <c r="AH633" s="259">
        <f t="shared" si="133"/>
        <v>0</v>
      </c>
      <c r="AI633" s="312">
        <f>'To &amp; from Edu- trip % summary'!V638</f>
        <v>0</v>
      </c>
      <c r="AJ633" s="314">
        <f>'To &amp; from Edu- trip % summary'!X638</f>
        <v>0</v>
      </c>
      <c r="AK633" s="260">
        <f t="shared" si="134"/>
        <v>0</v>
      </c>
      <c r="AL633" s="259">
        <f t="shared" si="135"/>
        <v>0</v>
      </c>
      <c r="AM633" s="312">
        <f>'To &amp; from Edu- trip % summary'!AA638</f>
        <v>0</v>
      </c>
      <c r="AN633" s="314">
        <f>'To &amp; from Edu- trip % summary'!AC638</f>
        <v>0</v>
      </c>
      <c r="AO633" s="260">
        <f t="shared" si="136"/>
        <v>0</v>
      </c>
      <c r="AP633" s="259">
        <f t="shared" si="137"/>
        <v>0</v>
      </c>
      <c r="AQ633" s="312">
        <f>'To &amp; from Edu- trip % summary'!AF638</f>
        <v>0</v>
      </c>
      <c r="AR633" s="314">
        <f>'To &amp; from Edu- trip % summary'!AH638</f>
        <v>0</v>
      </c>
      <c r="AS633" s="260">
        <f t="shared" si="138"/>
        <v>0</v>
      </c>
      <c r="AT633" s="259">
        <f t="shared" si="139"/>
        <v>0</v>
      </c>
      <c r="AU633" s="261"/>
      <c r="AV633" s="248"/>
      <c r="AW633" s="248"/>
      <c r="AX633" s="248"/>
      <c r="AY633" s="248"/>
    </row>
    <row r="634" spans="1:51" x14ac:dyDescent="0.2">
      <c r="A634" s="248"/>
      <c r="B634" s="248"/>
      <c r="C634" s="248"/>
      <c r="D634" s="248"/>
      <c r="E634" s="248"/>
      <c r="F634" s="248"/>
      <c r="G634" s="248"/>
      <c r="H634" s="248"/>
      <c r="I634" s="248"/>
      <c r="J634" s="248"/>
      <c r="K634" s="248"/>
      <c r="L634" s="248"/>
      <c r="M634" s="248"/>
      <c r="N634" s="248"/>
      <c r="O634" s="248"/>
      <c r="P634" s="248"/>
      <c r="Q634" s="296"/>
      <c r="R634" s="256">
        <f>'To &amp; from Edu- trip % summary'!B639</f>
        <v>0</v>
      </c>
      <c r="S634" s="313">
        <f>'To &amp; from Edu- trip % summary'!D639</f>
        <v>0</v>
      </c>
      <c r="T634" s="257">
        <f>'Non-survey input values'!$B$31</f>
        <v>175.56</v>
      </c>
      <c r="U634" s="258">
        <f t="shared" si="126"/>
        <v>0</v>
      </c>
      <c r="V634" s="259">
        <f t="shared" si="127"/>
        <v>0</v>
      </c>
      <c r="W634" s="312">
        <f>'To &amp; from Edu- trip % summary'!G639</f>
        <v>0</v>
      </c>
      <c r="X634" s="314">
        <f>'To &amp; from Edu- trip % summary'!I639</f>
        <v>0</v>
      </c>
      <c r="Y634" s="260">
        <f t="shared" si="128"/>
        <v>0</v>
      </c>
      <c r="Z634" s="259">
        <f t="shared" si="129"/>
        <v>0</v>
      </c>
      <c r="AA634" s="312">
        <f>'To &amp; from Edu- trip % summary'!L639</f>
        <v>0</v>
      </c>
      <c r="AB634" s="314">
        <f>'To &amp; from Edu- trip % summary'!N639</f>
        <v>0</v>
      </c>
      <c r="AC634" s="260">
        <f t="shared" si="130"/>
        <v>0</v>
      </c>
      <c r="AD634" s="259">
        <f t="shared" si="131"/>
        <v>0</v>
      </c>
      <c r="AE634" s="312">
        <f>'To &amp; from Edu- trip % summary'!Q639</f>
        <v>0</v>
      </c>
      <c r="AF634" s="314">
        <f>'To &amp; from Edu- trip % summary'!S639</f>
        <v>0</v>
      </c>
      <c r="AG634" s="260">
        <f t="shared" si="132"/>
        <v>0</v>
      </c>
      <c r="AH634" s="259">
        <f t="shared" si="133"/>
        <v>0</v>
      </c>
      <c r="AI634" s="312">
        <f>'To &amp; from Edu- trip % summary'!V639</f>
        <v>0</v>
      </c>
      <c r="AJ634" s="314">
        <f>'To &amp; from Edu- trip % summary'!X639</f>
        <v>0</v>
      </c>
      <c r="AK634" s="260">
        <f t="shared" si="134"/>
        <v>0</v>
      </c>
      <c r="AL634" s="259">
        <f t="shared" si="135"/>
        <v>0</v>
      </c>
      <c r="AM634" s="312">
        <f>'To &amp; from Edu- trip % summary'!AA639</f>
        <v>0</v>
      </c>
      <c r="AN634" s="314">
        <f>'To &amp; from Edu- trip % summary'!AC639</f>
        <v>0</v>
      </c>
      <c r="AO634" s="260">
        <f t="shared" si="136"/>
        <v>0</v>
      </c>
      <c r="AP634" s="259">
        <f t="shared" si="137"/>
        <v>0</v>
      </c>
      <c r="AQ634" s="312">
        <f>'To &amp; from Edu- trip % summary'!AF639</f>
        <v>0</v>
      </c>
      <c r="AR634" s="314">
        <f>'To &amp; from Edu- trip % summary'!AH639</f>
        <v>0</v>
      </c>
      <c r="AS634" s="260">
        <f t="shared" si="138"/>
        <v>0</v>
      </c>
      <c r="AT634" s="259">
        <f t="shared" si="139"/>
        <v>0</v>
      </c>
      <c r="AU634" s="261"/>
      <c r="AV634" s="248"/>
      <c r="AW634" s="248"/>
      <c r="AX634" s="248"/>
      <c r="AY634" s="248"/>
    </row>
    <row r="635" spans="1:51" x14ac:dyDescent="0.2">
      <c r="A635" s="248"/>
      <c r="B635" s="248"/>
      <c r="C635" s="248"/>
      <c r="D635" s="248"/>
      <c r="E635" s="248"/>
      <c r="F635" s="248"/>
      <c r="G635" s="248"/>
      <c r="H635" s="248"/>
      <c r="I635" s="248"/>
      <c r="J635" s="248"/>
      <c r="K635" s="248"/>
      <c r="L635" s="248"/>
      <c r="M635" s="248"/>
      <c r="N635" s="248"/>
      <c r="O635" s="248"/>
      <c r="P635" s="248"/>
      <c r="Q635" s="296"/>
      <c r="R635" s="256">
        <f>'To &amp; from Edu- trip % summary'!B640</f>
        <v>0</v>
      </c>
      <c r="S635" s="313">
        <f>'To &amp; from Edu- trip % summary'!D640</f>
        <v>0</v>
      </c>
      <c r="T635" s="257">
        <f>'Non-survey input values'!$B$31</f>
        <v>175.56</v>
      </c>
      <c r="U635" s="258">
        <f t="shared" si="126"/>
        <v>0</v>
      </c>
      <c r="V635" s="259">
        <f t="shared" si="127"/>
        <v>0</v>
      </c>
      <c r="W635" s="312">
        <f>'To &amp; from Edu- trip % summary'!G640</f>
        <v>0</v>
      </c>
      <c r="X635" s="314">
        <f>'To &amp; from Edu- trip % summary'!I640</f>
        <v>0</v>
      </c>
      <c r="Y635" s="260">
        <f t="shared" si="128"/>
        <v>0</v>
      </c>
      <c r="Z635" s="259">
        <f t="shared" si="129"/>
        <v>0</v>
      </c>
      <c r="AA635" s="312">
        <f>'To &amp; from Edu- trip % summary'!L640</f>
        <v>0</v>
      </c>
      <c r="AB635" s="314">
        <f>'To &amp; from Edu- trip % summary'!N640</f>
        <v>0</v>
      </c>
      <c r="AC635" s="260">
        <f t="shared" si="130"/>
        <v>0</v>
      </c>
      <c r="AD635" s="259">
        <f t="shared" si="131"/>
        <v>0</v>
      </c>
      <c r="AE635" s="312">
        <f>'To &amp; from Edu- trip % summary'!Q640</f>
        <v>0</v>
      </c>
      <c r="AF635" s="314">
        <f>'To &amp; from Edu- trip % summary'!S640</f>
        <v>0</v>
      </c>
      <c r="AG635" s="260">
        <f t="shared" si="132"/>
        <v>0</v>
      </c>
      <c r="AH635" s="259">
        <f t="shared" si="133"/>
        <v>0</v>
      </c>
      <c r="AI635" s="312">
        <f>'To &amp; from Edu- trip % summary'!V640</f>
        <v>0</v>
      </c>
      <c r="AJ635" s="314">
        <f>'To &amp; from Edu- trip % summary'!X640</f>
        <v>0</v>
      </c>
      <c r="AK635" s="260">
        <f t="shared" si="134"/>
        <v>0</v>
      </c>
      <c r="AL635" s="259">
        <f t="shared" si="135"/>
        <v>0</v>
      </c>
      <c r="AM635" s="312">
        <f>'To &amp; from Edu- trip % summary'!AA640</f>
        <v>0</v>
      </c>
      <c r="AN635" s="314">
        <f>'To &amp; from Edu- trip % summary'!AC640</f>
        <v>0</v>
      </c>
      <c r="AO635" s="260">
        <f t="shared" si="136"/>
        <v>0</v>
      </c>
      <c r="AP635" s="259">
        <f t="shared" si="137"/>
        <v>0</v>
      </c>
      <c r="AQ635" s="312">
        <f>'To &amp; from Edu- trip % summary'!AF640</f>
        <v>0</v>
      </c>
      <c r="AR635" s="314">
        <f>'To &amp; from Edu- trip % summary'!AH640</f>
        <v>0</v>
      </c>
      <c r="AS635" s="260">
        <f t="shared" si="138"/>
        <v>0</v>
      </c>
      <c r="AT635" s="259">
        <f t="shared" si="139"/>
        <v>0</v>
      </c>
      <c r="AU635" s="261"/>
      <c r="AV635" s="248"/>
      <c r="AW635" s="248"/>
      <c r="AX635" s="248"/>
      <c r="AY635" s="248"/>
    </row>
    <row r="636" spans="1:51" x14ac:dyDescent="0.2">
      <c r="A636" s="248"/>
      <c r="B636" s="248"/>
      <c r="C636" s="248"/>
      <c r="D636" s="248"/>
      <c r="E636" s="248"/>
      <c r="F636" s="248"/>
      <c r="G636" s="248"/>
      <c r="H636" s="248"/>
      <c r="I636" s="248"/>
      <c r="J636" s="248"/>
      <c r="K636" s="248"/>
      <c r="L636" s="248"/>
      <c r="M636" s="248"/>
      <c r="N636" s="248"/>
      <c r="O636" s="248"/>
      <c r="P636" s="248"/>
      <c r="Q636" s="296"/>
      <c r="R636" s="256">
        <f>'To &amp; from Edu- trip % summary'!B641</f>
        <v>0</v>
      </c>
      <c r="S636" s="313">
        <f>'To &amp; from Edu- trip % summary'!D641</f>
        <v>0</v>
      </c>
      <c r="T636" s="257">
        <f>'Non-survey input values'!$B$31</f>
        <v>175.56</v>
      </c>
      <c r="U636" s="258">
        <f t="shared" si="126"/>
        <v>0</v>
      </c>
      <c r="V636" s="259">
        <f t="shared" si="127"/>
        <v>0</v>
      </c>
      <c r="W636" s="312">
        <f>'To &amp; from Edu- trip % summary'!G641</f>
        <v>0</v>
      </c>
      <c r="X636" s="314">
        <f>'To &amp; from Edu- trip % summary'!I641</f>
        <v>0</v>
      </c>
      <c r="Y636" s="260">
        <f t="shared" si="128"/>
        <v>0</v>
      </c>
      <c r="Z636" s="259">
        <f t="shared" si="129"/>
        <v>0</v>
      </c>
      <c r="AA636" s="312">
        <f>'To &amp; from Edu- trip % summary'!L641</f>
        <v>0</v>
      </c>
      <c r="AB636" s="314">
        <f>'To &amp; from Edu- trip % summary'!N641</f>
        <v>0</v>
      </c>
      <c r="AC636" s="260">
        <f t="shared" si="130"/>
        <v>0</v>
      </c>
      <c r="AD636" s="259">
        <f t="shared" si="131"/>
        <v>0</v>
      </c>
      <c r="AE636" s="312">
        <f>'To &amp; from Edu- trip % summary'!Q641</f>
        <v>0</v>
      </c>
      <c r="AF636" s="314">
        <f>'To &amp; from Edu- trip % summary'!S641</f>
        <v>0</v>
      </c>
      <c r="AG636" s="260">
        <f t="shared" si="132"/>
        <v>0</v>
      </c>
      <c r="AH636" s="259">
        <f t="shared" si="133"/>
        <v>0</v>
      </c>
      <c r="AI636" s="312">
        <f>'To &amp; from Edu- trip % summary'!V641</f>
        <v>0</v>
      </c>
      <c r="AJ636" s="314">
        <f>'To &amp; from Edu- trip % summary'!X641</f>
        <v>0</v>
      </c>
      <c r="AK636" s="260">
        <f t="shared" si="134"/>
        <v>0</v>
      </c>
      <c r="AL636" s="259">
        <f t="shared" si="135"/>
        <v>0</v>
      </c>
      <c r="AM636" s="312">
        <f>'To &amp; from Edu- trip % summary'!AA641</f>
        <v>0</v>
      </c>
      <c r="AN636" s="314">
        <f>'To &amp; from Edu- trip % summary'!AC641</f>
        <v>0</v>
      </c>
      <c r="AO636" s="260">
        <f t="shared" si="136"/>
        <v>0</v>
      </c>
      <c r="AP636" s="259">
        <f t="shared" si="137"/>
        <v>0</v>
      </c>
      <c r="AQ636" s="312">
        <f>'To &amp; from Edu- trip % summary'!AF641</f>
        <v>0</v>
      </c>
      <c r="AR636" s="314">
        <f>'To &amp; from Edu- trip % summary'!AH641</f>
        <v>0</v>
      </c>
      <c r="AS636" s="260">
        <f t="shared" si="138"/>
        <v>0</v>
      </c>
      <c r="AT636" s="259">
        <f t="shared" si="139"/>
        <v>0</v>
      </c>
      <c r="AU636" s="261"/>
      <c r="AV636" s="248"/>
      <c r="AW636" s="248"/>
      <c r="AX636" s="248"/>
      <c r="AY636" s="248"/>
    </row>
    <row r="637" spans="1:51" x14ac:dyDescent="0.2">
      <c r="A637" s="248"/>
      <c r="B637" s="248"/>
      <c r="C637" s="248"/>
      <c r="D637" s="248"/>
      <c r="E637" s="248"/>
      <c r="F637" s="248"/>
      <c r="G637" s="248"/>
      <c r="H637" s="248"/>
      <c r="I637" s="248"/>
      <c r="J637" s="248"/>
      <c r="K637" s="248"/>
      <c r="L637" s="248"/>
      <c r="M637" s="248"/>
      <c r="N637" s="248"/>
      <c r="O637" s="248"/>
      <c r="P637" s="248"/>
      <c r="Q637" s="296"/>
      <c r="R637" s="256">
        <f>'To &amp; from Edu- trip % summary'!B642</f>
        <v>0</v>
      </c>
      <c r="S637" s="313">
        <f>'To &amp; from Edu- trip % summary'!D642</f>
        <v>0</v>
      </c>
      <c r="T637" s="257">
        <f>'Non-survey input values'!$B$31</f>
        <v>175.56</v>
      </c>
      <c r="U637" s="258">
        <f t="shared" si="126"/>
        <v>0</v>
      </c>
      <c r="V637" s="259">
        <f t="shared" si="127"/>
        <v>0</v>
      </c>
      <c r="W637" s="312">
        <f>'To &amp; from Edu- trip % summary'!G642</f>
        <v>0</v>
      </c>
      <c r="X637" s="314">
        <f>'To &amp; from Edu- trip % summary'!I642</f>
        <v>0</v>
      </c>
      <c r="Y637" s="260">
        <f t="shared" si="128"/>
        <v>0</v>
      </c>
      <c r="Z637" s="259">
        <f t="shared" si="129"/>
        <v>0</v>
      </c>
      <c r="AA637" s="312">
        <f>'To &amp; from Edu- trip % summary'!L642</f>
        <v>0</v>
      </c>
      <c r="AB637" s="314">
        <f>'To &amp; from Edu- trip % summary'!N642</f>
        <v>0</v>
      </c>
      <c r="AC637" s="260">
        <f t="shared" si="130"/>
        <v>0</v>
      </c>
      <c r="AD637" s="259">
        <f t="shared" si="131"/>
        <v>0</v>
      </c>
      <c r="AE637" s="312">
        <f>'To &amp; from Edu- trip % summary'!Q642</f>
        <v>0</v>
      </c>
      <c r="AF637" s="314">
        <f>'To &amp; from Edu- trip % summary'!S642</f>
        <v>0</v>
      </c>
      <c r="AG637" s="260">
        <f t="shared" si="132"/>
        <v>0</v>
      </c>
      <c r="AH637" s="259">
        <f t="shared" si="133"/>
        <v>0</v>
      </c>
      <c r="AI637" s="312">
        <f>'To &amp; from Edu- trip % summary'!V642</f>
        <v>0</v>
      </c>
      <c r="AJ637" s="314">
        <f>'To &amp; from Edu- trip % summary'!X642</f>
        <v>0</v>
      </c>
      <c r="AK637" s="260">
        <f t="shared" si="134"/>
        <v>0</v>
      </c>
      <c r="AL637" s="259">
        <f t="shared" si="135"/>
        <v>0</v>
      </c>
      <c r="AM637" s="312">
        <f>'To &amp; from Edu- trip % summary'!AA642</f>
        <v>0</v>
      </c>
      <c r="AN637" s="314">
        <f>'To &amp; from Edu- trip % summary'!AC642</f>
        <v>0</v>
      </c>
      <c r="AO637" s="260">
        <f t="shared" si="136"/>
        <v>0</v>
      </c>
      <c r="AP637" s="259">
        <f t="shared" si="137"/>
        <v>0</v>
      </c>
      <c r="AQ637" s="312">
        <f>'To &amp; from Edu- trip % summary'!AF642</f>
        <v>0</v>
      </c>
      <c r="AR637" s="314">
        <f>'To &amp; from Edu- trip % summary'!AH642</f>
        <v>0</v>
      </c>
      <c r="AS637" s="260">
        <f t="shared" si="138"/>
        <v>0</v>
      </c>
      <c r="AT637" s="259">
        <f t="shared" si="139"/>
        <v>0</v>
      </c>
      <c r="AU637" s="261"/>
      <c r="AV637" s="248"/>
      <c r="AW637" s="248"/>
      <c r="AX637" s="248"/>
      <c r="AY637" s="248"/>
    </row>
    <row r="638" spans="1:51" x14ac:dyDescent="0.2">
      <c r="A638" s="248"/>
      <c r="B638" s="248"/>
      <c r="C638" s="248"/>
      <c r="D638" s="248"/>
      <c r="E638" s="248"/>
      <c r="F638" s="248"/>
      <c r="G638" s="248"/>
      <c r="H638" s="248"/>
      <c r="I638" s="248"/>
      <c r="J638" s="248"/>
      <c r="K638" s="248"/>
      <c r="L638" s="248"/>
      <c r="M638" s="248"/>
      <c r="N638" s="248"/>
      <c r="O638" s="248"/>
      <c r="P638" s="248"/>
      <c r="Q638" s="296"/>
      <c r="R638" s="256">
        <f>'To &amp; from Edu- trip % summary'!B643</f>
        <v>0</v>
      </c>
      <c r="S638" s="313">
        <f>'To &amp; from Edu- trip % summary'!D643</f>
        <v>0</v>
      </c>
      <c r="T638" s="257">
        <f>'Non-survey input values'!$B$31</f>
        <v>175.56</v>
      </c>
      <c r="U638" s="258">
        <f t="shared" si="126"/>
        <v>0</v>
      </c>
      <c r="V638" s="259">
        <f t="shared" si="127"/>
        <v>0</v>
      </c>
      <c r="W638" s="312">
        <f>'To &amp; from Edu- trip % summary'!G643</f>
        <v>0</v>
      </c>
      <c r="X638" s="314">
        <f>'To &amp; from Edu- trip % summary'!I643</f>
        <v>0</v>
      </c>
      <c r="Y638" s="260">
        <f t="shared" si="128"/>
        <v>0</v>
      </c>
      <c r="Z638" s="259">
        <f t="shared" si="129"/>
        <v>0</v>
      </c>
      <c r="AA638" s="312">
        <f>'To &amp; from Edu- trip % summary'!L643</f>
        <v>0</v>
      </c>
      <c r="AB638" s="314">
        <f>'To &amp; from Edu- trip % summary'!N643</f>
        <v>0</v>
      </c>
      <c r="AC638" s="260">
        <f t="shared" si="130"/>
        <v>0</v>
      </c>
      <c r="AD638" s="259">
        <f t="shared" si="131"/>
        <v>0</v>
      </c>
      <c r="AE638" s="312">
        <f>'To &amp; from Edu- trip % summary'!Q643</f>
        <v>0</v>
      </c>
      <c r="AF638" s="314">
        <f>'To &amp; from Edu- trip % summary'!S643</f>
        <v>0</v>
      </c>
      <c r="AG638" s="260">
        <f t="shared" si="132"/>
        <v>0</v>
      </c>
      <c r="AH638" s="259">
        <f t="shared" si="133"/>
        <v>0</v>
      </c>
      <c r="AI638" s="312">
        <f>'To &amp; from Edu- trip % summary'!V643</f>
        <v>0</v>
      </c>
      <c r="AJ638" s="314">
        <f>'To &amp; from Edu- trip % summary'!X643</f>
        <v>0</v>
      </c>
      <c r="AK638" s="260">
        <f t="shared" si="134"/>
        <v>0</v>
      </c>
      <c r="AL638" s="259">
        <f t="shared" si="135"/>
        <v>0</v>
      </c>
      <c r="AM638" s="312">
        <f>'To &amp; from Edu- trip % summary'!AA643</f>
        <v>0</v>
      </c>
      <c r="AN638" s="314">
        <f>'To &amp; from Edu- trip % summary'!AC643</f>
        <v>0</v>
      </c>
      <c r="AO638" s="260">
        <f t="shared" si="136"/>
        <v>0</v>
      </c>
      <c r="AP638" s="259">
        <f t="shared" si="137"/>
        <v>0</v>
      </c>
      <c r="AQ638" s="312">
        <f>'To &amp; from Edu- trip % summary'!AF643</f>
        <v>0</v>
      </c>
      <c r="AR638" s="314">
        <f>'To &amp; from Edu- trip % summary'!AH643</f>
        <v>0</v>
      </c>
      <c r="AS638" s="260">
        <f t="shared" si="138"/>
        <v>0</v>
      </c>
      <c r="AT638" s="259">
        <f t="shared" si="139"/>
        <v>0</v>
      </c>
      <c r="AU638" s="261"/>
      <c r="AV638" s="248"/>
      <c r="AW638" s="248"/>
      <c r="AX638" s="248"/>
      <c r="AY638" s="248"/>
    </row>
    <row r="639" spans="1:51" x14ac:dyDescent="0.2">
      <c r="A639" s="248"/>
      <c r="B639" s="248"/>
      <c r="C639" s="248"/>
      <c r="D639" s="248"/>
      <c r="E639" s="248"/>
      <c r="F639" s="248"/>
      <c r="G639" s="248"/>
      <c r="H639" s="248"/>
      <c r="I639" s="248"/>
      <c r="J639" s="248"/>
      <c r="K639" s="248"/>
      <c r="L639" s="248"/>
      <c r="M639" s="248"/>
      <c r="N639" s="248"/>
      <c r="O639" s="248"/>
      <c r="P639" s="248"/>
      <c r="Q639" s="296"/>
      <c r="R639" s="256">
        <f>'To &amp; from Edu- trip % summary'!B644</f>
        <v>0</v>
      </c>
      <c r="S639" s="313">
        <f>'To &amp; from Edu- trip % summary'!D644</f>
        <v>0</v>
      </c>
      <c r="T639" s="257">
        <f>'Non-survey input values'!$B$31</f>
        <v>175.56</v>
      </c>
      <c r="U639" s="258">
        <f t="shared" si="126"/>
        <v>0</v>
      </c>
      <c r="V639" s="259">
        <f t="shared" si="127"/>
        <v>0</v>
      </c>
      <c r="W639" s="312">
        <f>'To &amp; from Edu- trip % summary'!G644</f>
        <v>0</v>
      </c>
      <c r="X639" s="314">
        <f>'To &amp; from Edu- trip % summary'!I644</f>
        <v>0</v>
      </c>
      <c r="Y639" s="260">
        <f t="shared" si="128"/>
        <v>0</v>
      </c>
      <c r="Z639" s="259">
        <f t="shared" si="129"/>
        <v>0</v>
      </c>
      <c r="AA639" s="312">
        <f>'To &amp; from Edu- trip % summary'!L644</f>
        <v>0</v>
      </c>
      <c r="AB639" s="314">
        <f>'To &amp; from Edu- trip % summary'!N644</f>
        <v>0</v>
      </c>
      <c r="AC639" s="260">
        <f t="shared" si="130"/>
        <v>0</v>
      </c>
      <c r="AD639" s="259">
        <f t="shared" si="131"/>
        <v>0</v>
      </c>
      <c r="AE639" s="312">
        <f>'To &amp; from Edu- trip % summary'!Q644</f>
        <v>0</v>
      </c>
      <c r="AF639" s="314">
        <f>'To &amp; from Edu- trip % summary'!S644</f>
        <v>0</v>
      </c>
      <c r="AG639" s="260">
        <f t="shared" si="132"/>
        <v>0</v>
      </c>
      <c r="AH639" s="259">
        <f t="shared" si="133"/>
        <v>0</v>
      </c>
      <c r="AI639" s="312">
        <f>'To &amp; from Edu- trip % summary'!V644</f>
        <v>0</v>
      </c>
      <c r="AJ639" s="314">
        <f>'To &amp; from Edu- trip % summary'!X644</f>
        <v>0</v>
      </c>
      <c r="AK639" s="260">
        <f t="shared" si="134"/>
        <v>0</v>
      </c>
      <c r="AL639" s="259">
        <f t="shared" si="135"/>
        <v>0</v>
      </c>
      <c r="AM639" s="312">
        <f>'To &amp; from Edu- trip % summary'!AA644</f>
        <v>0</v>
      </c>
      <c r="AN639" s="314">
        <f>'To &amp; from Edu- trip % summary'!AC644</f>
        <v>0</v>
      </c>
      <c r="AO639" s="260">
        <f t="shared" si="136"/>
        <v>0</v>
      </c>
      <c r="AP639" s="259">
        <f t="shared" si="137"/>
        <v>0</v>
      </c>
      <c r="AQ639" s="312">
        <f>'To &amp; from Edu- trip % summary'!AF644</f>
        <v>0</v>
      </c>
      <c r="AR639" s="314">
        <f>'To &amp; from Edu- trip % summary'!AH644</f>
        <v>0</v>
      </c>
      <c r="AS639" s="260">
        <f t="shared" si="138"/>
        <v>0</v>
      </c>
      <c r="AT639" s="259">
        <f t="shared" si="139"/>
        <v>0</v>
      </c>
      <c r="AU639" s="261"/>
      <c r="AV639" s="248"/>
      <c r="AW639" s="248"/>
      <c r="AX639" s="248"/>
      <c r="AY639" s="248"/>
    </row>
    <row r="640" spans="1:51" x14ac:dyDescent="0.2">
      <c r="A640" s="248"/>
      <c r="B640" s="248"/>
      <c r="C640" s="248"/>
      <c r="D640" s="248"/>
      <c r="E640" s="248"/>
      <c r="F640" s="248"/>
      <c r="G640" s="248"/>
      <c r="H640" s="248"/>
      <c r="I640" s="248"/>
      <c r="J640" s="248"/>
      <c r="K640" s="248"/>
      <c r="L640" s="248"/>
      <c r="M640" s="248"/>
      <c r="N640" s="248"/>
      <c r="O640" s="248"/>
      <c r="P640" s="248"/>
      <c r="Q640" s="296"/>
      <c r="R640" s="256">
        <f>'To &amp; from Edu- trip % summary'!B645</f>
        <v>0</v>
      </c>
      <c r="S640" s="313">
        <f>'To &amp; from Edu- trip % summary'!D645</f>
        <v>0</v>
      </c>
      <c r="T640" s="257">
        <f>'Non-survey input values'!$B$31</f>
        <v>175.56</v>
      </c>
      <c r="U640" s="258">
        <f t="shared" si="126"/>
        <v>0</v>
      </c>
      <c r="V640" s="259">
        <f t="shared" si="127"/>
        <v>0</v>
      </c>
      <c r="W640" s="312">
        <f>'To &amp; from Edu- trip % summary'!G645</f>
        <v>0</v>
      </c>
      <c r="X640" s="314">
        <f>'To &amp; from Edu- trip % summary'!I645</f>
        <v>0</v>
      </c>
      <c r="Y640" s="260">
        <f t="shared" si="128"/>
        <v>0</v>
      </c>
      <c r="Z640" s="259">
        <f t="shared" si="129"/>
        <v>0</v>
      </c>
      <c r="AA640" s="312">
        <f>'To &amp; from Edu- trip % summary'!L645</f>
        <v>0</v>
      </c>
      <c r="AB640" s="314">
        <f>'To &amp; from Edu- trip % summary'!N645</f>
        <v>0</v>
      </c>
      <c r="AC640" s="260">
        <f t="shared" si="130"/>
        <v>0</v>
      </c>
      <c r="AD640" s="259">
        <f t="shared" si="131"/>
        <v>0</v>
      </c>
      <c r="AE640" s="312">
        <f>'To &amp; from Edu- trip % summary'!Q645</f>
        <v>0</v>
      </c>
      <c r="AF640" s="314">
        <f>'To &amp; from Edu- trip % summary'!S645</f>
        <v>0</v>
      </c>
      <c r="AG640" s="260">
        <f t="shared" si="132"/>
        <v>0</v>
      </c>
      <c r="AH640" s="259">
        <f t="shared" si="133"/>
        <v>0</v>
      </c>
      <c r="AI640" s="312">
        <f>'To &amp; from Edu- trip % summary'!V645</f>
        <v>0</v>
      </c>
      <c r="AJ640" s="314">
        <f>'To &amp; from Edu- trip % summary'!X645</f>
        <v>0</v>
      </c>
      <c r="AK640" s="260">
        <f t="shared" si="134"/>
        <v>0</v>
      </c>
      <c r="AL640" s="259">
        <f t="shared" si="135"/>
        <v>0</v>
      </c>
      <c r="AM640" s="312">
        <f>'To &amp; from Edu- trip % summary'!AA645</f>
        <v>0</v>
      </c>
      <c r="AN640" s="314">
        <f>'To &amp; from Edu- trip % summary'!AC645</f>
        <v>0</v>
      </c>
      <c r="AO640" s="260">
        <f t="shared" si="136"/>
        <v>0</v>
      </c>
      <c r="AP640" s="259">
        <f t="shared" si="137"/>
        <v>0</v>
      </c>
      <c r="AQ640" s="312">
        <f>'To &amp; from Edu- trip % summary'!AF645</f>
        <v>0</v>
      </c>
      <c r="AR640" s="314">
        <f>'To &amp; from Edu- trip % summary'!AH645</f>
        <v>0</v>
      </c>
      <c r="AS640" s="260">
        <f t="shared" si="138"/>
        <v>0</v>
      </c>
      <c r="AT640" s="259">
        <f t="shared" si="139"/>
        <v>0</v>
      </c>
      <c r="AU640" s="261"/>
      <c r="AV640" s="248"/>
      <c r="AW640" s="248"/>
      <c r="AX640" s="248"/>
      <c r="AY640" s="248"/>
    </row>
    <row r="641" spans="1:51" x14ac:dyDescent="0.2">
      <c r="A641" s="248"/>
      <c r="B641" s="248"/>
      <c r="C641" s="248"/>
      <c r="D641" s="248"/>
      <c r="E641" s="248"/>
      <c r="F641" s="248"/>
      <c r="G641" s="248"/>
      <c r="H641" s="248"/>
      <c r="I641" s="248"/>
      <c r="J641" s="248"/>
      <c r="K641" s="248"/>
      <c r="L641" s="248"/>
      <c r="M641" s="248"/>
      <c r="N641" s="248"/>
      <c r="O641" s="248"/>
      <c r="P641" s="248"/>
      <c r="Q641" s="296"/>
      <c r="R641" s="256">
        <f>'To &amp; from Edu- trip % summary'!B646</f>
        <v>0</v>
      </c>
      <c r="S641" s="313">
        <f>'To &amp; from Edu- trip % summary'!D646</f>
        <v>0</v>
      </c>
      <c r="T641" s="257">
        <f>'Non-survey input values'!$B$31</f>
        <v>175.56</v>
      </c>
      <c r="U641" s="258">
        <f t="shared" si="126"/>
        <v>0</v>
      </c>
      <c r="V641" s="259">
        <f t="shared" si="127"/>
        <v>0</v>
      </c>
      <c r="W641" s="312">
        <f>'To &amp; from Edu- trip % summary'!G646</f>
        <v>0</v>
      </c>
      <c r="X641" s="314">
        <f>'To &amp; from Edu- trip % summary'!I646</f>
        <v>0</v>
      </c>
      <c r="Y641" s="260">
        <f t="shared" si="128"/>
        <v>0</v>
      </c>
      <c r="Z641" s="259">
        <f t="shared" si="129"/>
        <v>0</v>
      </c>
      <c r="AA641" s="312">
        <f>'To &amp; from Edu- trip % summary'!L646</f>
        <v>0</v>
      </c>
      <c r="AB641" s="314">
        <f>'To &amp; from Edu- trip % summary'!N646</f>
        <v>0</v>
      </c>
      <c r="AC641" s="260">
        <f t="shared" si="130"/>
        <v>0</v>
      </c>
      <c r="AD641" s="259">
        <f t="shared" si="131"/>
        <v>0</v>
      </c>
      <c r="AE641" s="312">
        <f>'To &amp; from Edu- trip % summary'!Q646</f>
        <v>0</v>
      </c>
      <c r="AF641" s="314">
        <f>'To &amp; from Edu- trip % summary'!S646</f>
        <v>0</v>
      </c>
      <c r="AG641" s="260">
        <f t="shared" si="132"/>
        <v>0</v>
      </c>
      <c r="AH641" s="259">
        <f t="shared" si="133"/>
        <v>0</v>
      </c>
      <c r="AI641" s="312">
        <f>'To &amp; from Edu- trip % summary'!V646</f>
        <v>0</v>
      </c>
      <c r="AJ641" s="314">
        <f>'To &amp; from Edu- trip % summary'!X646</f>
        <v>0</v>
      </c>
      <c r="AK641" s="260">
        <f t="shared" si="134"/>
        <v>0</v>
      </c>
      <c r="AL641" s="259">
        <f t="shared" si="135"/>
        <v>0</v>
      </c>
      <c r="AM641" s="312">
        <f>'To &amp; from Edu- trip % summary'!AA646</f>
        <v>0</v>
      </c>
      <c r="AN641" s="314">
        <f>'To &amp; from Edu- trip % summary'!AC646</f>
        <v>0</v>
      </c>
      <c r="AO641" s="260">
        <f t="shared" si="136"/>
        <v>0</v>
      </c>
      <c r="AP641" s="259">
        <f t="shared" si="137"/>
        <v>0</v>
      </c>
      <c r="AQ641" s="312">
        <f>'To &amp; from Edu- trip % summary'!AF646</f>
        <v>0</v>
      </c>
      <c r="AR641" s="314">
        <f>'To &amp; from Edu- trip % summary'!AH646</f>
        <v>0</v>
      </c>
      <c r="AS641" s="260">
        <f t="shared" si="138"/>
        <v>0</v>
      </c>
      <c r="AT641" s="259">
        <f t="shared" si="139"/>
        <v>0</v>
      </c>
      <c r="AU641" s="261"/>
      <c r="AV641" s="248"/>
      <c r="AW641" s="248"/>
      <c r="AX641" s="248"/>
      <c r="AY641" s="248"/>
    </row>
    <row r="642" spans="1:51" x14ac:dyDescent="0.2">
      <c r="A642" s="248"/>
      <c r="B642" s="248"/>
      <c r="C642" s="248"/>
      <c r="D642" s="248"/>
      <c r="E642" s="248"/>
      <c r="F642" s="248"/>
      <c r="G642" s="248"/>
      <c r="H642" s="248"/>
      <c r="I642" s="248"/>
      <c r="J642" s="248"/>
      <c r="K642" s="248"/>
      <c r="L642" s="248"/>
      <c r="M642" s="248"/>
      <c r="N642" s="248"/>
      <c r="O642" s="248"/>
      <c r="P642" s="248"/>
      <c r="Q642" s="296"/>
      <c r="R642" s="256">
        <f>'To &amp; from Edu- trip % summary'!B647</f>
        <v>0</v>
      </c>
      <c r="S642" s="313">
        <f>'To &amp; from Edu- trip % summary'!D647</f>
        <v>0</v>
      </c>
      <c r="T642" s="257">
        <f>'Non-survey input values'!$B$31</f>
        <v>175.56</v>
      </c>
      <c r="U642" s="258">
        <f t="shared" si="126"/>
        <v>0</v>
      </c>
      <c r="V642" s="259">
        <f t="shared" si="127"/>
        <v>0</v>
      </c>
      <c r="W642" s="312">
        <f>'To &amp; from Edu- trip % summary'!G647</f>
        <v>0</v>
      </c>
      <c r="X642" s="314">
        <f>'To &amp; from Edu- trip % summary'!I647</f>
        <v>0</v>
      </c>
      <c r="Y642" s="260">
        <f t="shared" si="128"/>
        <v>0</v>
      </c>
      <c r="Z642" s="259">
        <f t="shared" si="129"/>
        <v>0</v>
      </c>
      <c r="AA642" s="312">
        <f>'To &amp; from Edu- trip % summary'!L647</f>
        <v>0</v>
      </c>
      <c r="AB642" s="314">
        <f>'To &amp; from Edu- trip % summary'!N647</f>
        <v>0</v>
      </c>
      <c r="AC642" s="260">
        <f t="shared" si="130"/>
        <v>0</v>
      </c>
      <c r="AD642" s="259">
        <f t="shared" si="131"/>
        <v>0</v>
      </c>
      <c r="AE642" s="312">
        <f>'To &amp; from Edu- trip % summary'!Q647</f>
        <v>0</v>
      </c>
      <c r="AF642" s="314">
        <f>'To &amp; from Edu- trip % summary'!S647</f>
        <v>0</v>
      </c>
      <c r="AG642" s="260">
        <f t="shared" si="132"/>
        <v>0</v>
      </c>
      <c r="AH642" s="259">
        <f t="shared" si="133"/>
        <v>0</v>
      </c>
      <c r="AI642" s="312">
        <f>'To &amp; from Edu- trip % summary'!V647</f>
        <v>0</v>
      </c>
      <c r="AJ642" s="314">
        <f>'To &amp; from Edu- trip % summary'!X647</f>
        <v>0</v>
      </c>
      <c r="AK642" s="260">
        <f t="shared" si="134"/>
        <v>0</v>
      </c>
      <c r="AL642" s="259">
        <f t="shared" si="135"/>
        <v>0</v>
      </c>
      <c r="AM642" s="312">
        <f>'To &amp; from Edu- trip % summary'!AA647</f>
        <v>0</v>
      </c>
      <c r="AN642" s="314">
        <f>'To &amp; from Edu- trip % summary'!AC647</f>
        <v>0</v>
      </c>
      <c r="AO642" s="260">
        <f t="shared" si="136"/>
        <v>0</v>
      </c>
      <c r="AP642" s="259">
        <f t="shared" si="137"/>
        <v>0</v>
      </c>
      <c r="AQ642" s="312">
        <f>'To &amp; from Edu- trip % summary'!AF647</f>
        <v>0</v>
      </c>
      <c r="AR642" s="314">
        <f>'To &amp; from Edu- trip % summary'!AH647</f>
        <v>0</v>
      </c>
      <c r="AS642" s="260">
        <f t="shared" si="138"/>
        <v>0</v>
      </c>
      <c r="AT642" s="259">
        <f t="shared" si="139"/>
        <v>0</v>
      </c>
      <c r="AU642" s="261"/>
      <c r="AV642" s="248"/>
      <c r="AW642" s="248"/>
      <c r="AX642" s="248"/>
      <c r="AY642" s="248"/>
    </row>
    <row r="643" spans="1:51" x14ac:dyDescent="0.2">
      <c r="A643" s="248"/>
      <c r="B643" s="248"/>
      <c r="C643" s="248"/>
      <c r="D643" s="248"/>
      <c r="E643" s="248"/>
      <c r="F643" s="248"/>
      <c r="G643" s="248"/>
      <c r="H643" s="248"/>
      <c r="I643" s="248"/>
      <c r="J643" s="248"/>
      <c r="K643" s="248"/>
      <c r="L643" s="248"/>
      <c r="M643" s="248"/>
      <c r="N643" s="248"/>
      <c r="O643" s="248"/>
      <c r="P643" s="248"/>
      <c r="Q643" s="296"/>
      <c r="R643" s="256">
        <f>'To &amp; from Edu- trip % summary'!B648</f>
        <v>0</v>
      </c>
      <c r="S643" s="313">
        <f>'To &amp; from Edu- trip % summary'!D648</f>
        <v>0</v>
      </c>
      <c r="T643" s="257">
        <f>'Non-survey input values'!$B$31</f>
        <v>175.56</v>
      </c>
      <c r="U643" s="258">
        <f t="shared" si="126"/>
        <v>0</v>
      </c>
      <c r="V643" s="259">
        <f t="shared" si="127"/>
        <v>0</v>
      </c>
      <c r="W643" s="312">
        <f>'To &amp; from Edu- trip % summary'!G648</f>
        <v>0</v>
      </c>
      <c r="X643" s="314">
        <f>'To &amp; from Edu- trip % summary'!I648</f>
        <v>0</v>
      </c>
      <c r="Y643" s="260">
        <f t="shared" si="128"/>
        <v>0</v>
      </c>
      <c r="Z643" s="259">
        <f t="shared" si="129"/>
        <v>0</v>
      </c>
      <c r="AA643" s="312">
        <f>'To &amp; from Edu- trip % summary'!L648</f>
        <v>0</v>
      </c>
      <c r="AB643" s="314">
        <f>'To &amp; from Edu- trip % summary'!N648</f>
        <v>0</v>
      </c>
      <c r="AC643" s="260">
        <f t="shared" si="130"/>
        <v>0</v>
      </c>
      <c r="AD643" s="259">
        <f t="shared" si="131"/>
        <v>0</v>
      </c>
      <c r="AE643" s="312">
        <f>'To &amp; from Edu- trip % summary'!Q648</f>
        <v>0</v>
      </c>
      <c r="AF643" s="314">
        <f>'To &amp; from Edu- trip % summary'!S648</f>
        <v>0</v>
      </c>
      <c r="AG643" s="260">
        <f t="shared" si="132"/>
        <v>0</v>
      </c>
      <c r="AH643" s="259">
        <f t="shared" si="133"/>
        <v>0</v>
      </c>
      <c r="AI643" s="312">
        <f>'To &amp; from Edu- trip % summary'!V648</f>
        <v>0</v>
      </c>
      <c r="AJ643" s="314">
        <f>'To &amp; from Edu- trip % summary'!X648</f>
        <v>0</v>
      </c>
      <c r="AK643" s="260">
        <f t="shared" si="134"/>
        <v>0</v>
      </c>
      <c r="AL643" s="259">
        <f t="shared" si="135"/>
        <v>0</v>
      </c>
      <c r="AM643" s="312">
        <f>'To &amp; from Edu- trip % summary'!AA648</f>
        <v>0</v>
      </c>
      <c r="AN643" s="314">
        <f>'To &amp; from Edu- trip % summary'!AC648</f>
        <v>0</v>
      </c>
      <c r="AO643" s="260">
        <f t="shared" si="136"/>
        <v>0</v>
      </c>
      <c r="AP643" s="259">
        <f t="shared" si="137"/>
        <v>0</v>
      </c>
      <c r="AQ643" s="312">
        <f>'To &amp; from Edu- trip % summary'!AF648</f>
        <v>0</v>
      </c>
      <c r="AR643" s="314">
        <f>'To &amp; from Edu- trip % summary'!AH648</f>
        <v>0</v>
      </c>
      <c r="AS643" s="260">
        <f t="shared" si="138"/>
        <v>0</v>
      </c>
      <c r="AT643" s="259">
        <f t="shared" si="139"/>
        <v>0</v>
      </c>
      <c r="AU643" s="261"/>
      <c r="AV643" s="248"/>
      <c r="AW643" s="248"/>
      <c r="AX643" s="248"/>
      <c r="AY643" s="248"/>
    </row>
    <row r="644" spans="1:51" x14ac:dyDescent="0.2">
      <c r="A644" s="248"/>
      <c r="B644" s="248"/>
      <c r="C644" s="248"/>
      <c r="D644" s="248"/>
      <c r="E644" s="248"/>
      <c r="F644" s="248"/>
      <c r="G644" s="248"/>
      <c r="H644" s="248"/>
      <c r="I644" s="248"/>
      <c r="J644" s="248"/>
      <c r="K644" s="248"/>
      <c r="L644" s="248"/>
      <c r="M644" s="248"/>
      <c r="N644" s="248"/>
      <c r="O644" s="248"/>
      <c r="P644" s="248"/>
      <c r="Q644" s="296"/>
      <c r="R644" s="256">
        <f>'To &amp; from Edu- trip % summary'!B649</f>
        <v>0</v>
      </c>
      <c r="S644" s="313">
        <f>'To &amp; from Edu- trip % summary'!D649</f>
        <v>0</v>
      </c>
      <c r="T644" s="257">
        <f>'Non-survey input values'!$B$31</f>
        <v>175.56</v>
      </c>
      <c r="U644" s="258">
        <f t="shared" si="126"/>
        <v>0</v>
      </c>
      <c r="V644" s="259">
        <f t="shared" si="127"/>
        <v>0</v>
      </c>
      <c r="W644" s="312">
        <f>'To &amp; from Edu- trip % summary'!G649</f>
        <v>0</v>
      </c>
      <c r="X644" s="314">
        <f>'To &amp; from Edu- trip % summary'!I649</f>
        <v>0</v>
      </c>
      <c r="Y644" s="260">
        <f t="shared" si="128"/>
        <v>0</v>
      </c>
      <c r="Z644" s="259">
        <f t="shared" si="129"/>
        <v>0</v>
      </c>
      <c r="AA644" s="312">
        <f>'To &amp; from Edu- trip % summary'!L649</f>
        <v>0</v>
      </c>
      <c r="AB644" s="314">
        <f>'To &amp; from Edu- trip % summary'!N649</f>
        <v>0</v>
      </c>
      <c r="AC644" s="260">
        <f t="shared" si="130"/>
        <v>0</v>
      </c>
      <c r="AD644" s="259">
        <f t="shared" si="131"/>
        <v>0</v>
      </c>
      <c r="AE644" s="312">
        <f>'To &amp; from Edu- trip % summary'!Q649</f>
        <v>0</v>
      </c>
      <c r="AF644" s="314">
        <f>'To &amp; from Edu- trip % summary'!S649</f>
        <v>0</v>
      </c>
      <c r="AG644" s="260">
        <f t="shared" si="132"/>
        <v>0</v>
      </c>
      <c r="AH644" s="259">
        <f t="shared" si="133"/>
        <v>0</v>
      </c>
      <c r="AI644" s="312">
        <f>'To &amp; from Edu- trip % summary'!V649</f>
        <v>0</v>
      </c>
      <c r="AJ644" s="314">
        <f>'To &amp; from Edu- trip % summary'!X649</f>
        <v>0</v>
      </c>
      <c r="AK644" s="260">
        <f t="shared" si="134"/>
        <v>0</v>
      </c>
      <c r="AL644" s="259">
        <f t="shared" si="135"/>
        <v>0</v>
      </c>
      <c r="AM644" s="312">
        <f>'To &amp; from Edu- trip % summary'!AA649</f>
        <v>0</v>
      </c>
      <c r="AN644" s="314">
        <f>'To &amp; from Edu- trip % summary'!AC649</f>
        <v>0</v>
      </c>
      <c r="AO644" s="260">
        <f t="shared" si="136"/>
        <v>0</v>
      </c>
      <c r="AP644" s="259">
        <f t="shared" si="137"/>
        <v>0</v>
      </c>
      <c r="AQ644" s="312">
        <f>'To &amp; from Edu- trip % summary'!AF649</f>
        <v>0</v>
      </c>
      <c r="AR644" s="314">
        <f>'To &amp; from Edu- trip % summary'!AH649</f>
        <v>0</v>
      </c>
      <c r="AS644" s="260">
        <f t="shared" si="138"/>
        <v>0</v>
      </c>
      <c r="AT644" s="259">
        <f t="shared" si="139"/>
        <v>0</v>
      </c>
      <c r="AU644" s="261"/>
      <c r="AV644" s="248"/>
      <c r="AW644" s="248"/>
      <c r="AX644" s="248"/>
      <c r="AY644" s="248"/>
    </row>
    <row r="645" spans="1:51" x14ac:dyDescent="0.2">
      <c r="A645" s="248"/>
      <c r="B645" s="248"/>
      <c r="C645" s="248"/>
      <c r="D645" s="248"/>
      <c r="E645" s="248"/>
      <c r="F645" s="248"/>
      <c r="G645" s="248"/>
      <c r="H645" s="248"/>
      <c r="I645" s="248"/>
      <c r="J645" s="248"/>
      <c r="K645" s="248"/>
      <c r="L645" s="248"/>
      <c r="M645" s="248"/>
      <c r="N645" s="248"/>
      <c r="O645" s="248"/>
      <c r="P645" s="248"/>
      <c r="Q645" s="296"/>
      <c r="R645" s="256">
        <f>'To &amp; from Edu- trip % summary'!B650</f>
        <v>0</v>
      </c>
      <c r="S645" s="313">
        <f>'To &amp; from Edu- trip % summary'!D650</f>
        <v>0</v>
      </c>
      <c r="T645" s="257">
        <f>'Non-survey input values'!$B$31</f>
        <v>175.56</v>
      </c>
      <c r="U645" s="258">
        <f t="shared" si="126"/>
        <v>0</v>
      </c>
      <c r="V645" s="259">
        <f t="shared" si="127"/>
        <v>0</v>
      </c>
      <c r="W645" s="312">
        <f>'To &amp; from Edu- trip % summary'!G650</f>
        <v>0</v>
      </c>
      <c r="X645" s="314">
        <f>'To &amp; from Edu- trip % summary'!I650</f>
        <v>0</v>
      </c>
      <c r="Y645" s="260">
        <f t="shared" si="128"/>
        <v>0</v>
      </c>
      <c r="Z645" s="259">
        <f t="shared" si="129"/>
        <v>0</v>
      </c>
      <c r="AA645" s="312">
        <f>'To &amp; from Edu- trip % summary'!L650</f>
        <v>0</v>
      </c>
      <c r="AB645" s="314">
        <f>'To &amp; from Edu- trip % summary'!N650</f>
        <v>0</v>
      </c>
      <c r="AC645" s="260">
        <f t="shared" si="130"/>
        <v>0</v>
      </c>
      <c r="AD645" s="259">
        <f t="shared" si="131"/>
        <v>0</v>
      </c>
      <c r="AE645" s="312">
        <f>'To &amp; from Edu- trip % summary'!Q650</f>
        <v>0</v>
      </c>
      <c r="AF645" s="314">
        <f>'To &amp; from Edu- trip % summary'!S650</f>
        <v>0</v>
      </c>
      <c r="AG645" s="260">
        <f t="shared" si="132"/>
        <v>0</v>
      </c>
      <c r="AH645" s="259">
        <f t="shared" si="133"/>
        <v>0</v>
      </c>
      <c r="AI645" s="312">
        <f>'To &amp; from Edu- trip % summary'!V650</f>
        <v>0</v>
      </c>
      <c r="AJ645" s="314">
        <f>'To &amp; from Edu- trip % summary'!X650</f>
        <v>0</v>
      </c>
      <c r="AK645" s="260">
        <f t="shared" si="134"/>
        <v>0</v>
      </c>
      <c r="AL645" s="259">
        <f t="shared" si="135"/>
        <v>0</v>
      </c>
      <c r="AM645" s="312">
        <f>'To &amp; from Edu- trip % summary'!AA650</f>
        <v>0</v>
      </c>
      <c r="AN645" s="314">
        <f>'To &amp; from Edu- trip % summary'!AC650</f>
        <v>0</v>
      </c>
      <c r="AO645" s="260">
        <f t="shared" si="136"/>
        <v>0</v>
      </c>
      <c r="AP645" s="259">
        <f t="shared" si="137"/>
        <v>0</v>
      </c>
      <c r="AQ645" s="312">
        <f>'To &amp; from Edu- trip % summary'!AF650</f>
        <v>0</v>
      </c>
      <c r="AR645" s="314">
        <f>'To &amp; from Edu- trip % summary'!AH650</f>
        <v>0</v>
      </c>
      <c r="AS645" s="260">
        <f t="shared" si="138"/>
        <v>0</v>
      </c>
      <c r="AT645" s="259">
        <f t="shared" si="139"/>
        <v>0</v>
      </c>
      <c r="AU645" s="261"/>
      <c r="AV645" s="248"/>
      <c r="AW645" s="248"/>
      <c r="AX645" s="248"/>
      <c r="AY645" s="248"/>
    </row>
    <row r="646" spans="1:51" x14ac:dyDescent="0.2">
      <c r="A646" s="248"/>
      <c r="B646" s="248"/>
      <c r="C646" s="248"/>
      <c r="D646" s="248"/>
      <c r="E646" s="248"/>
      <c r="F646" s="248"/>
      <c r="G646" s="248"/>
      <c r="H646" s="248"/>
      <c r="I646" s="248"/>
      <c r="J646" s="248"/>
      <c r="K646" s="248"/>
      <c r="L646" s="248"/>
      <c r="M646" s="248"/>
      <c r="N646" s="248"/>
      <c r="O646" s="248"/>
      <c r="P646" s="248"/>
      <c r="Q646" s="296"/>
      <c r="R646" s="256">
        <f>'To &amp; from Edu- trip % summary'!B651</f>
        <v>0</v>
      </c>
      <c r="S646" s="313">
        <f>'To &amp; from Edu- trip % summary'!D651</f>
        <v>0</v>
      </c>
      <c r="T646" s="257">
        <f>'Non-survey input values'!$B$31</f>
        <v>175.56</v>
      </c>
      <c r="U646" s="258">
        <f t="shared" si="126"/>
        <v>0</v>
      </c>
      <c r="V646" s="259">
        <f t="shared" si="127"/>
        <v>0</v>
      </c>
      <c r="W646" s="312">
        <f>'To &amp; from Edu- trip % summary'!G651</f>
        <v>0</v>
      </c>
      <c r="X646" s="314">
        <f>'To &amp; from Edu- trip % summary'!I651</f>
        <v>0</v>
      </c>
      <c r="Y646" s="260">
        <f t="shared" si="128"/>
        <v>0</v>
      </c>
      <c r="Z646" s="259">
        <f t="shared" si="129"/>
        <v>0</v>
      </c>
      <c r="AA646" s="312">
        <f>'To &amp; from Edu- trip % summary'!L651</f>
        <v>0</v>
      </c>
      <c r="AB646" s="314">
        <f>'To &amp; from Edu- trip % summary'!N651</f>
        <v>0</v>
      </c>
      <c r="AC646" s="260">
        <f t="shared" si="130"/>
        <v>0</v>
      </c>
      <c r="AD646" s="259">
        <f t="shared" si="131"/>
        <v>0</v>
      </c>
      <c r="AE646" s="312">
        <f>'To &amp; from Edu- trip % summary'!Q651</f>
        <v>0</v>
      </c>
      <c r="AF646" s="314">
        <f>'To &amp; from Edu- trip % summary'!S651</f>
        <v>0</v>
      </c>
      <c r="AG646" s="260">
        <f t="shared" si="132"/>
        <v>0</v>
      </c>
      <c r="AH646" s="259">
        <f t="shared" si="133"/>
        <v>0</v>
      </c>
      <c r="AI646" s="312">
        <f>'To &amp; from Edu- trip % summary'!V651</f>
        <v>0</v>
      </c>
      <c r="AJ646" s="314">
        <f>'To &amp; from Edu- trip % summary'!X651</f>
        <v>0</v>
      </c>
      <c r="AK646" s="260">
        <f t="shared" si="134"/>
        <v>0</v>
      </c>
      <c r="AL646" s="259">
        <f t="shared" si="135"/>
        <v>0</v>
      </c>
      <c r="AM646" s="312">
        <f>'To &amp; from Edu- trip % summary'!AA651</f>
        <v>0</v>
      </c>
      <c r="AN646" s="314">
        <f>'To &amp; from Edu- trip % summary'!AC651</f>
        <v>0</v>
      </c>
      <c r="AO646" s="260">
        <f t="shared" si="136"/>
        <v>0</v>
      </c>
      <c r="AP646" s="259">
        <f t="shared" si="137"/>
        <v>0</v>
      </c>
      <c r="AQ646" s="312">
        <f>'To &amp; from Edu- trip % summary'!AF651</f>
        <v>0</v>
      </c>
      <c r="AR646" s="314">
        <f>'To &amp; from Edu- trip % summary'!AH651</f>
        <v>0</v>
      </c>
      <c r="AS646" s="260">
        <f t="shared" si="138"/>
        <v>0</v>
      </c>
      <c r="AT646" s="259">
        <f t="shared" si="139"/>
        <v>0</v>
      </c>
      <c r="AU646" s="261"/>
      <c r="AV646" s="248"/>
      <c r="AW646" s="248"/>
      <c r="AX646" s="248"/>
      <c r="AY646" s="248"/>
    </row>
    <row r="647" spans="1:51" x14ac:dyDescent="0.2">
      <c r="A647" s="248"/>
      <c r="B647" s="248"/>
      <c r="C647" s="248"/>
      <c r="D647" s="248"/>
      <c r="E647" s="248"/>
      <c r="F647" s="248"/>
      <c r="G647" s="248"/>
      <c r="H647" s="248"/>
      <c r="I647" s="248"/>
      <c r="J647" s="248"/>
      <c r="K647" s="248"/>
      <c r="L647" s="248"/>
      <c r="M647" s="248"/>
      <c r="N647" s="248"/>
      <c r="O647" s="248"/>
      <c r="P647" s="248"/>
      <c r="Q647" s="296"/>
      <c r="R647" s="256">
        <f>'To &amp; from Edu- trip % summary'!B652</f>
        <v>0</v>
      </c>
      <c r="S647" s="313">
        <f>'To &amp; from Edu- trip % summary'!D652</f>
        <v>0</v>
      </c>
      <c r="T647" s="257">
        <f>'Non-survey input values'!$B$31</f>
        <v>175.56</v>
      </c>
      <c r="U647" s="258">
        <f t="shared" si="126"/>
        <v>0</v>
      </c>
      <c r="V647" s="259">
        <f t="shared" si="127"/>
        <v>0</v>
      </c>
      <c r="W647" s="312">
        <f>'To &amp; from Edu- trip % summary'!G652</f>
        <v>0</v>
      </c>
      <c r="X647" s="314">
        <f>'To &amp; from Edu- trip % summary'!I652</f>
        <v>0</v>
      </c>
      <c r="Y647" s="260">
        <f t="shared" si="128"/>
        <v>0</v>
      </c>
      <c r="Z647" s="259">
        <f t="shared" si="129"/>
        <v>0</v>
      </c>
      <c r="AA647" s="312">
        <f>'To &amp; from Edu- trip % summary'!L652</f>
        <v>0</v>
      </c>
      <c r="AB647" s="314">
        <f>'To &amp; from Edu- trip % summary'!N652</f>
        <v>0</v>
      </c>
      <c r="AC647" s="260">
        <f t="shared" si="130"/>
        <v>0</v>
      </c>
      <c r="AD647" s="259">
        <f t="shared" si="131"/>
        <v>0</v>
      </c>
      <c r="AE647" s="312">
        <f>'To &amp; from Edu- trip % summary'!Q652</f>
        <v>0</v>
      </c>
      <c r="AF647" s="314">
        <f>'To &amp; from Edu- trip % summary'!S652</f>
        <v>0</v>
      </c>
      <c r="AG647" s="260">
        <f t="shared" si="132"/>
        <v>0</v>
      </c>
      <c r="AH647" s="259">
        <f t="shared" si="133"/>
        <v>0</v>
      </c>
      <c r="AI647" s="312">
        <f>'To &amp; from Edu- trip % summary'!V652</f>
        <v>0</v>
      </c>
      <c r="AJ647" s="314">
        <f>'To &amp; from Edu- trip % summary'!X652</f>
        <v>0</v>
      </c>
      <c r="AK647" s="260">
        <f t="shared" si="134"/>
        <v>0</v>
      </c>
      <c r="AL647" s="259">
        <f t="shared" si="135"/>
        <v>0</v>
      </c>
      <c r="AM647" s="312">
        <f>'To &amp; from Edu- trip % summary'!AA652</f>
        <v>0</v>
      </c>
      <c r="AN647" s="314">
        <f>'To &amp; from Edu- trip % summary'!AC652</f>
        <v>0</v>
      </c>
      <c r="AO647" s="260">
        <f t="shared" si="136"/>
        <v>0</v>
      </c>
      <c r="AP647" s="259">
        <f t="shared" si="137"/>
        <v>0</v>
      </c>
      <c r="AQ647" s="312">
        <f>'To &amp; from Edu- trip % summary'!AF652</f>
        <v>0</v>
      </c>
      <c r="AR647" s="314">
        <f>'To &amp; from Edu- trip % summary'!AH652</f>
        <v>0</v>
      </c>
      <c r="AS647" s="260">
        <f t="shared" si="138"/>
        <v>0</v>
      </c>
      <c r="AT647" s="259">
        <f t="shared" si="139"/>
        <v>0</v>
      </c>
      <c r="AU647" s="261"/>
      <c r="AV647" s="248"/>
      <c r="AW647" s="248"/>
      <c r="AX647" s="248"/>
      <c r="AY647" s="248"/>
    </row>
    <row r="648" spans="1:51" x14ac:dyDescent="0.2">
      <c r="A648" s="248"/>
      <c r="B648" s="248"/>
      <c r="C648" s="248"/>
      <c r="D648" s="248"/>
      <c r="E648" s="248"/>
      <c r="F648" s="248"/>
      <c r="G648" s="248"/>
      <c r="H648" s="248"/>
      <c r="I648" s="248"/>
      <c r="J648" s="248"/>
      <c r="K648" s="248"/>
      <c r="L648" s="248"/>
      <c r="M648" s="248"/>
      <c r="N648" s="248"/>
      <c r="O648" s="248"/>
      <c r="P648" s="248"/>
      <c r="Q648" s="296"/>
      <c r="R648" s="256">
        <f>'To &amp; from Edu- trip % summary'!B653</f>
        <v>0</v>
      </c>
      <c r="S648" s="313">
        <f>'To &amp; from Edu- trip % summary'!D653</f>
        <v>0</v>
      </c>
      <c r="T648" s="257">
        <f>'Non-survey input values'!$B$31</f>
        <v>175.56</v>
      </c>
      <c r="U648" s="258">
        <f t="shared" si="126"/>
        <v>0</v>
      </c>
      <c r="V648" s="259">
        <f t="shared" si="127"/>
        <v>0</v>
      </c>
      <c r="W648" s="312">
        <f>'To &amp; from Edu- trip % summary'!G653</f>
        <v>0</v>
      </c>
      <c r="X648" s="314">
        <f>'To &amp; from Edu- trip % summary'!I653</f>
        <v>0</v>
      </c>
      <c r="Y648" s="260">
        <f t="shared" si="128"/>
        <v>0</v>
      </c>
      <c r="Z648" s="259">
        <f t="shared" si="129"/>
        <v>0</v>
      </c>
      <c r="AA648" s="312">
        <f>'To &amp; from Edu- trip % summary'!L653</f>
        <v>0</v>
      </c>
      <c r="AB648" s="314">
        <f>'To &amp; from Edu- trip % summary'!N653</f>
        <v>0</v>
      </c>
      <c r="AC648" s="260">
        <f t="shared" si="130"/>
        <v>0</v>
      </c>
      <c r="AD648" s="259">
        <f t="shared" si="131"/>
        <v>0</v>
      </c>
      <c r="AE648" s="312">
        <f>'To &amp; from Edu- trip % summary'!Q653</f>
        <v>0</v>
      </c>
      <c r="AF648" s="314">
        <f>'To &amp; from Edu- trip % summary'!S653</f>
        <v>0</v>
      </c>
      <c r="AG648" s="260">
        <f t="shared" si="132"/>
        <v>0</v>
      </c>
      <c r="AH648" s="259">
        <f t="shared" si="133"/>
        <v>0</v>
      </c>
      <c r="AI648" s="312">
        <f>'To &amp; from Edu- trip % summary'!V653</f>
        <v>0</v>
      </c>
      <c r="AJ648" s="314">
        <f>'To &amp; from Edu- trip % summary'!X653</f>
        <v>0</v>
      </c>
      <c r="AK648" s="260">
        <f t="shared" si="134"/>
        <v>0</v>
      </c>
      <c r="AL648" s="259">
        <f t="shared" si="135"/>
        <v>0</v>
      </c>
      <c r="AM648" s="312">
        <f>'To &amp; from Edu- trip % summary'!AA653</f>
        <v>0</v>
      </c>
      <c r="AN648" s="314">
        <f>'To &amp; from Edu- trip % summary'!AC653</f>
        <v>0</v>
      </c>
      <c r="AO648" s="260">
        <f t="shared" si="136"/>
        <v>0</v>
      </c>
      <c r="AP648" s="259">
        <f t="shared" si="137"/>
        <v>0</v>
      </c>
      <c r="AQ648" s="312">
        <f>'To &amp; from Edu- trip % summary'!AF653</f>
        <v>0</v>
      </c>
      <c r="AR648" s="314">
        <f>'To &amp; from Edu- trip % summary'!AH653</f>
        <v>0</v>
      </c>
      <c r="AS648" s="260">
        <f t="shared" si="138"/>
        <v>0</v>
      </c>
      <c r="AT648" s="259">
        <f t="shared" si="139"/>
        <v>0</v>
      </c>
      <c r="AU648" s="261"/>
      <c r="AV648" s="248"/>
      <c r="AW648" s="248"/>
      <c r="AX648" s="248"/>
      <c r="AY648" s="248"/>
    </row>
    <row r="649" spans="1:51" x14ac:dyDescent="0.2">
      <c r="A649" s="248"/>
      <c r="B649" s="248"/>
      <c r="C649" s="248"/>
      <c r="D649" s="248"/>
      <c r="E649" s="248"/>
      <c r="F649" s="248"/>
      <c r="G649" s="248"/>
      <c r="H649" s="248"/>
      <c r="I649" s="248"/>
      <c r="J649" s="248"/>
      <c r="K649" s="248"/>
      <c r="L649" s="248"/>
      <c r="M649" s="248"/>
      <c r="N649" s="248"/>
      <c r="O649" s="248"/>
      <c r="P649" s="248"/>
      <c r="Q649" s="296"/>
      <c r="R649" s="256">
        <f>'To &amp; from Edu- trip % summary'!B654</f>
        <v>0</v>
      </c>
      <c r="S649" s="313">
        <f>'To &amp; from Edu- trip % summary'!D654</f>
        <v>0</v>
      </c>
      <c r="T649" s="257">
        <f>'Non-survey input values'!$B$31</f>
        <v>175.56</v>
      </c>
      <c r="U649" s="258">
        <f t="shared" si="126"/>
        <v>0</v>
      </c>
      <c r="V649" s="259">
        <f t="shared" si="127"/>
        <v>0</v>
      </c>
      <c r="W649" s="312">
        <f>'To &amp; from Edu- trip % summary'!G654</f>
        <v>0</v>
      </c>
      <c r="X649" s="314">
        <f>'To &amp; from Edu- trip % summary'!I654</f>
        <v>0</v>
      </c>
      <c r="Y649" s="260">
        <f t="shared" si="128"/>
        <v>0</v>
      </c>
      <c r="Z649" s="259">
        <f t="shared" si="129"/>
        <v>0</v>
      </c>
      <c r="AA649" s="312">
        <f>'To &amp; from Edu- trip % summary'!L654</f>
        <v>0</v>
      </c>
      <c r="AB649" s="314">
        <f>'To &amp; from Edu- trip % summary'!N654</f>
        <v>0</v>
      </c>
      <c r="AC649" s="260">
        <f t="shared" si="130"/>
        <v>0</v>
      </c>
      <c r="AD649" s="259">
        <f t="shared" si="131"/>
        <v>0</v>
      </c>
      <c r="AE649" s="312">
        <f>'To &amp; from Edu- trip % summary'!Q654</f>
        <v>0</v>
      </c>
      <c r="AF649" s="314">
        <f>'To &amp; from Edu- trip % summary'!S654</f>
        <v>0</v>
      </c>
      <c r="AG649" s="260">
        <f t="shared" si="132"/>
        <v>0</v>
      </c>
      <c r="AH649" s="259">
        <f t="shared" si="133"/>
        <v>0</v>
      </c>
      <c r="AI649" s="312">
        <f>'To &amp; from Edu- trip % summary'!V654</f>
        <v>0</v>
      </c>
      <c r="AJ649" s="314">
        <f>'To &amp; from Edu- trip % summary'!X654</f>
        <v>0</v>
      </c>
      <c r="AK649" s="260">
        <f t="shared" si="134"/>
        <v>0</v>
      </c>
      <c r="AL649" s="259">
        <f t="shared" si="135"/>
        <v>0</v>
      </c>
      <c r="AM649" s="312">
        <f>'To &amp; from Edu- trip % summary'!AA654</f>
        <v>0</v>
      </c>
      <c r="AN649" s="314">
        <f>'To &amp; from Edu- trip % summary'!AC654</f>
        <v>0</v>
      </c>
      <c r="AO649" s="260">
        <f t="shared" si="136"/>
        <v>0</v>
      </c>
      <c r="AP649" s="259">
        <f t="shared" si="137"/>
        <v>0</v>
      </c>
      <c r="AQ649" s="312">
        <f>'To &amp; from Edu- trip % summary'!AF654</f>
        <v>0</v>
      </c>
      <c r="AR649" s="314">
        <f>'To &amp; from Edu- trip % summary'!AH654</f>
        <v>0</v>
      </c>
      <c r="AS649" s="260">
        <f t="shared" si="138"/>
        <v>0</v>
      </c>
      <c r="AT649" s="259">
        <f t="shared" si="139"/>
        <v>0</v>
      </c>
      <c r="AU649" s="261"/>
      <c r="AV649" s="248"/>
      <c r="AW649" s="248"/>
      <c r="AX649" s="248"/>
      <c r="AY649" s="248"/>
    </row>
    <row r="650" spans="1:51" x14ac:dyDescent="0.2">
      <c r="A650" s="248"/>
      <c r="B650" s="248"/>
      <c r="C650" s="248"/>
      <c r="D650" s="248"/>
      <c r="E650" s="248"/>
      <c r="F650" s="248"/>
      <c r="G650" s="248"/>
      <c r="H650" s="248"/>
      <c r="I650" s="248"/>
      <c r="J650" s="248"/>
      <c r="K650" s="248"/>
      <c r="L650" s="248"/>
      <c r="M650" s="248"/>
      <c r="N650" s="248"/>
      <c r="O650" s="248"/>
      <c r="P650" s="248"/>
      <c r="Q650" s="296"/>
      <c r="R650" s="256">
        <f>'To &amp; from Edu- trip % summary'!B655</f>
        <v>0</v>
      </c>
      <c r="S650" s="313">
        <f>'To &amp; from Edu- trip % summary'!D655</f>
        <v>0</v>
      </c>
      <c r="T650" s="257">
        <f>'Non-survey input values'!$B$31</f>
        <v>175.56</v>
      </c>
      <c r="U650" s="258">
        <f t="shared" si="126"/>
        <v>0</v>
      </c>
      <c r="V650" s="259">
        <f t="shared" si="127"/>
        <v>0</v>
      </c>
      <c r="W650" s="312">
        <f>'To &amp; from Edu- trip % summary'!G655</f>
        <v>0</v>
      </c>
      <c r="X650" s="314">
        <f>'To &amp; from Edu- trip % summary'!I655</f>
        <v>0</v>
      </c>
      <c r="Y650" s="260">
        <f t="shared" si="128"/>
        <v>0</v>
      </c>
      <c r="Z650" s="259">
        <f t="shared" si="129"/>
        <v>0</v>
      </c>
      <c r="AA650" s="312">
        <f>'To &amp; from Edu- trip % summary'!L655</f>
        <v>0</v>
      </c>
      <c r="AB650" s="314">
        <f>'To &amp; from Edu- trip % summary'!N655</f>
        <v>0</v>
      </c>
      <c r="AC650" s="260">
        <f t="shared" si="130"/>
        <v>0</v>
      </c>
      <c r="AD650" s="259">
        <f t="shared" si="131"/>
        <v>0</v>
      </c>
      <c r="AE650" s="312">
        <f>'To &amp; from Edu- trip % summary'!Q655</f>
        <v>0</v>
      </c>
      <c r="AF650" s="314">
        <f>'To &amp; from Edu- trip % summary'!S655</f>
        <v>0</v>
      </c>
      <c r="AG650" s="260">
        <f t="shared" si="132"/>
        <v>0</v>
      </c>
      <c r="AH650" s="259">
        <f t="shared" si="133"/>
        <v>0</v>
      </c>
      <c r="AI650" s="312">
        <f>'To &amp; from Edu- trip % summary'!V655</f>
        <v>0</v>
      </c>
      <c r="AJ650" s="314">
        <f>'To &amp; from Edu- trip % summary'!X655</f>
        <v>0</v>
      </c>
      <c r="AK650" s="260">
        <f t="shared" si="134"/>
        <v>0</v>
      </c>
      <c r="AL650" s="259">
        <f t="shared" si="135"/>
        <v>0</v>
      </c>
      <c r="AM650" s="312">
        <f>'To &amp; from Edu- trip % summary'!AA655</f>
        <v>0</v>
      </c>
      <c r="AN650" s="314">
        <f>'To &amp; from Edu- trip % summary'!AC655</f>
        <v>0</v>
      </c>
      <c r="AO650" s="260">
        <f t="shared" si="136"/>
        <v>0</v>
      </c>
      <c r="AP650" s="259">
        <f t="shared" si="137"/>
        <v>0</v>
      </c>
      <c r="AQ650" s="312">
        <f>'To &amp; from Edu- trip % summary'!AF655</f>
        <v>0</v>
      </c>
      <c r="AR650" s="314">
        <f>'To &amp; from Edu- trip % summary'!AH655</f>
        <v>0</v>
      </c>
      <c r="AS650" s="260">
        <f t="shared" si="138"/>
        <v>0</v>
      </c>
      <c r="AT650" s="259">
        <f t="shared" si="139"/>
        <v>0</v>
      </c>
      <c r="AU650" s="261"/>
      <c r="AV650" s="248"/>
      <c r="AW650" s="248"/>
      <c r="AX650" s="248"/>
      <c r="AY650" s="248"/>
    </row>
    <row r="651" spans="1:51" x14ac:dyDescent="0.2">
      <c r="A651" s="248"/>
      <c r="B651" s="248"/>
      <c r="C651" s="248"/>
      <c r="D651" s="248"/>
      <c r="E651" s="248"/>
      <c r="F651" s="248"/>
      <c r="G651" s="248"/>
      <c r="H651" s="248"/>
      <c r="I651" s="248"/>
      <c r="J651" s="248"/>
      <c r="K651" s="248"/>
      <c r="L651" s="248"/>
      <c r="M651" s="248"/>
      <c r="N651" s="248"/>
      <c r="O651" s="248"/>
      <c r="P651" s="248"/>
      <c r="Q651" s="296"/>
      <c r="R651" s="256">
        <f>'To &amp; from Edu- trip % summary'!B656</f>
        <v>0</v>
      </c>
      <c r="S651" s="313">
        <f>'To &amp; from Edu- trip % summary'!D656</f>
        <v>0</v>
      </c>
      <c r="T651" s="257">
        <f>'Non-survey input values'!$B$31</f>
        <v>175.56</v>
      </c>
      <c r="U651" s="258">
        <f t="shared" si="126"/>
        <v>0</v>
      </c>
      <c r="V651" s="259">
        <f t="shared" si="127"/>
        <v>0</v>
      </c>
      <c r="W651" s="312">
        <f>'To &amp; from Edu- trip % summary'!G656</f>
        <v>0</v>
      </c>
      <c r="X651" s="314">
        <f>'To &amp; from Edu- trip % summary'!I656</f>
        <v>0</v>
      </c>
      <c r="Y651" s="260">
        <f t="shared" si="128"/>
        <v>0</v>
      </c>
      <c r="Z651" s="259">
        <f t="shared" si="129"/>
        <v>0</v>
      </c>
      <c r="AA651" s="312">
        <f>'To &amp; from Edu- trip % summary'!L656</f>
        <v>0</v>
      </c>
      <c r="AB651" s="314">
        <f>'To &amp; from Edu- trip % summary'!N656</f>
        <v>0</v>
      </c>
      <c r="AC651" s="260">
        <f t="shared" si="130"/>
        <v>0</v>
      </c>
      <c r="AD651" s="259">
        <f t="shared" si="131"/>
        <v>0</v>
      </c>
      <c r="AE651" s="312">
        <f>'To &amp; from Edu- trip % summary'!Q656</f>
        <v>0</v>
      </c>
      <c r="AF651" s="314">
        <f>'To &amp; from Edu- trip % summary'!S656</f>
        <v>0</v>
      </c>
      <c r="AG651" s="260">
        <f t="shared" si="132"/>
        <v>0</v>
      </c>
      <c r="AH651" s="259">
        <f t="shared" si="133"/>
        <v>0</v>
      </c>
      <c r="AI651" s="312">
        <f>'To &amp; from Edu- trip % summary'!V656</f>
        <v>0</v>
      </c>
      <c r="AJ651" s="314">
        <f>'To &amp; from Edu- trip % summary'!X656</f>
        <v>0</v>
      </c>
      <c r="AK651" s="260">
        <f t="shared" si="134"/>
        <v>0</v>
      </c>
      <c r="AL651" s="259">
        <f t="shared" si="135"/>
        <v>0</v>
      </c>
      <c r="AM651" s="312">
        <f>'To &amp; from Edu- trip % summary'!AA656</f>
        <v>0</v>
      </c>
      <c r="AN651" s="314">
        <f>'To &amp; from Edu- trip % summary'!AC656</f>
        <v>0</v>
      </c>
      <c r="AO651" s="260">
        <f t="shared" si="136"/>
        <v>0</v>
      </c>
      <c r="AP651" s="259">
        <f t="shared" si="137"/>
        <v>0</v>
      </c>
      <c r="AQ651" s="312">
        <f>'To &amp; from Edu- trip % summary'!AF656</f>
        <v>0</v>
      </c>
      <c r="AR651" s="314">
        <f>'To &amp; from Edu- trip % summary'!AH656</f>
        <v>0</v>
      </c>
      <c r="AS651" s="260">
        <f t="shared" si="138"/>
        <v>0</v>
      </c>
      <c r="AT651" s="259">
        <f t="shared" si="139"/>
        <v>0</v>
      </c>
      <c r="AU651" s="261"/>
      <c r="AV651" s="248"/>
      <c r="AW651" s="248"/>
      <c r="AX651" s="248"/>
      <c r="AY651" s="248"/>
    </row>
    <row r="652" spans="1:51" x14ac:dyDescent="0.2">
      <c r="A652" s="248"/>
      <c r="B652" s="248"/>
      <c r="C652" s="248"/>
      <c r="D652" s="248"/>
      <c r="E652" s="248"/>
      <c r="F652" s="248"/>
      <c r="G652" s="248"/>
      <c r="H652" s="248"/>
      <c r="I652" s="248"/>
      <c r="J652" s="248"/>
      <c r="K652" s="248"/>
      <c r="L652" s="248"/>
      <c r="M652" s="248"/>
      <c r="N652" s="248"/>
      <c r="O652" s="248"/>
      <c r="P652" s="248"/>
      <c r="Q652" s="296"/>
      <c r="R652" s="256">
        <f>'To &amp; from Edu- trip % summary'!B657</f>
        <v>0</v>
      </c>
      <c r="S652" s="313">
        <f>'To &amp; from Edu- trip % summary'!D657</f>
        <v>0</v>
      </c>
      <c r="T652" s="257">
        <f>'Non-survey input values'!$B$31</f>
        <v>175.56</v>
      </c>
      <c r="U652" s="258">
        <f t="shared" ref="U652:U700" si="140">R652/5</f>
        <v>0</v>
      </c>
      <c r="V652" s="259">
        <f t="shared" ref="V652:V700" si="141">$B$5*$S652*$T652*U652</f>
        <v>0</v>
      </c>
      <c r="W652" s="312">
        <f>'To &amp; from Edu- trip % summary'!G657</f>
        <v>0</v>
      </c>
      <c r="X652" s="314">
        <f>'To &amp; from Edu- trip % summary'!I657</f>
        <v>0</v>
      </c>
      <c r="Y652" s="260">
        <f t="shared" ref="Y652:Y700" si="142">W652/5</f>
        <v>0</v>
      </c>
      <c r="Z652" s="259">
        <f t="shared" ref="Z652:Z700" si="143">$B$5*$X652*$T652*Y652</f>
        <v>0</v>
      </c>
      <c r="AA652" s="312">
        <f>'To &amp; from Edu- trip % summary'!L657</f>
        <v>0</v>
      </c>
      <c r="AB652" s="314">
        <f>'To &amp; from Edu- trip % summary'!N657</f>
        <v>0</v>
      </c>
      <c r="AC652" s="260">
        <f t="shared" ref="AC652:AC700" si="144">AA652/5</f>
        <v>0</v>
      </c>
      <c r="AD652" s="259">
        <f t="shared" ref="AD652:AD700" si="145">$B$5*$AB652*$T652*AC652</f>
        <v>0</v>
      </c>
      <c r="AE652" s="312">
        <f>'To &amp; from Edu- trip % summary'!Q657</f>
        <v>0</v>
      </c>
      <c r="AF652" s="314">
        <f>'To &amp; from Edu- trip % summary'!S657</f>
        <v>0</v>
      </c>
      <c r="AG652" s="260">
        <f t="shared" ref="AG652:AG700" si="146">AE652/5</f>
        <v>0</v>
      </c>
      <c r="AH652" s="259">
        <f t="shared" ref="AH652:AH700" si="147">$B$5*$AF652*$T652*AG652</f>
        <v>0</v>
      </c>
      <c r="AI652" s="312">
        <f>'To &amp; from Edu- trip % summary'!V657</f>
        <v>0</v>
      </c>
      <c r="AJ652" s="314">
        <f>'To &amp; from Edu- trip % summary'!X657</f>
        <v>0</v>
      </c>
      <c r="AK652" s="260">
        <f t="shared" ref="AK652:AK700" si="148">AI652/5</f>
        <v>0</v>
      </c>
      <c r="AL652" s="259">
        <f t="shared" ref="AL652:AL700" si="149">$B$5*$AJ652*$T652*AK652</f>
        <v>0</v>
      </c>
      <c r="AM652" s="312">
        <f>'To &amp; from Edu- trip % summary'!AA657</f>
        <v>0</v>
      </c>
      <c r="AN652" s="314">
        <f>'To &amp; from Edu- trip % summary'!AC657</f>
        <v>0</v>
      </c>
      <c r="AO652" s="260">
        <f t="shared" ref="AO652:AO700" si="150">AM652/5</f>
        <v>0</v>
      </c>
      <c r="AP652" s="259">
        <f t="shared" ref="AP652:AP700" si="151">$B$5*$AN652*$T652*AO652</f>
        <v>0</v>
      </c>
      <c r="AQ652" s="312">
        <f>'To &amp; from Edu- trip % summary'!AF657</f>
        <v>0</v>
      </c>
      <c r="AR652" s="314">
        <f>'To &amp; from Edu- trip % summary'!AH657</f>
        <v>0</v>
      </c>
      <c r="AS652" s="260">
        <f t="shared" ref="AS652:AS700" si="152">AQ652/5</f>
        <v>0</v>
      </c>
      <c r="AT652" s="259">
        <f t="shared" ref="AT652:AT700" si="153">$B$5*$AR652*$T652*AS652</f>
        <v>0</v>
      </c>
      <c r="AU652" s="261"/>
      <c r="AV652" s="248"/>
      <c r="AW652" s="248"/>
      <c r="AX652" s="248"/>
      <c r="AY652" s="248"/>
    </row>
    <row r="653" spans="1:51" x14ac:dyDescent="0.2">
      <c r="A653" s="248"/>
      <c r="B653" s="248"/>
      <c r="C653" s="248"/>
      <c r="D653" s="248"/>
      <c r="E653" s="248"/>
      <c r="F653" s="248"/>
      <c r="G653" s="248"/>
      <c r="H653" s="248"/>
      <c r="I653" s="248"/>
      <c r="J653" s="248"/>
      <c r="K653" s="248"/>
      <c r="L653" s="248"/>
      <c r="M653" s="248"/>
      <c r="N653" s="248"/>
      <c r="O653" s="248"/>
      <c r="P653" s="248"/>
      <c r="Q653" s="296"/>
      <c r="R653" s="256">
        <f>'To &amp; from Edu- trip % summary'!B658</f>
        <v>0</v>
      </c>
      <c r="S653" s="313">
        <f>'To &amp; from Edu- trip % summary'!D658</f>
        <v>0</v>
      </c>
      <c r="T653" s="257">
        <f>'Non-survey input values'!$B$31</f>
        <v>175.56</v>
      </c>
      <c r="U653" s="258">
        <f t="shared" si="140"/>
        <v>0</v>
      </c>
      <c r="V653" s="259">
        <f t="shared" si="141"/>
        <v>0</v>
      </c>
      <c r="W653" s="312">
        <f>'To &amp; from Edu- trip % summary'!G658</f>
        <v>0</v>
      </c>
      <c r="X653" s="314">
        <f>'To &amp; from Edu- trip % summary'!I658</f>
        <v>0</v>
      </c>
      <c r="Y653" s="260">
        <f t="shared" si="142"/>
        <v>0</v>
      </c>
      <c r="Z653" s="259">
        <f t="shared" si="143"/>
        <v>0</v>
      </c>
      <c r="AA653" s="312">
        <f>'To &amp; from Edu- trip % summary'!L658</f>
        <v>0</v>
      </c>
      <c r="AB653" s="314">
        <f>'To &amp; from Edu- trip % summary'!N658</f>
        <v>0</v>
      </c>
      <c r="AC653" s="260">
        <f t="shared" si="144"/>
        <v>0</v>
      </c>
      <c r="AD653" s="259">
        <f t="shared" si="145"/>
        <v>0</v>
      </c>
      <c r="AE653" s="312">
        <f>'To &amp; from Edu- trip % summary'!Q658</f>
        <v>0</v>
      </c>
      <c r="AF653" s="314">
        <f>'To &amp; from Edu- trip % summary'!S658</f>
        <v>0</v>
      </c>
      <c r="AG653" s="260">
        <f t="shared" si="146"/>
        <v>0</v>
      </c>
      <c r="AH653" s="259">
        <f t="shared" si="147"/>
        <v>0</v>
      </c>
      <c r="AI653" s="312">
        <f>'To &amp; from Edu- trip % summary'!V658</f>
        <v>0</v>
      </c>
      <c r="AJ653" s="314">
        <f>'To &amp; from Edu- trip % summary'!X658</f>
        <v>0</v>
      </c>
      <c r="AK653" s="260">
        <f t="shared" si="148"/>
        <v>0</v>
      </c>
      <c r="AL653" s="259">
        <f t="shared" si="149"/>
        <v>0</v>
      </c>
      <c r="AM653" s="312">
        <f>'To &amp; from Edu- trip % summary'!AA658</f>
        <v>0</v>
      </c>
      <c r="AN653" s="314">
        <f>'To &amp; from Edu- trip % summary'!AC658</f>
        <v>0</v>
      </c>
      <c r="AO653" s="260">
        <f t="shared" si="150"/>
        <v>0</v>
      </c>
      <c r="AP653" s="259">
        <f t="shared" si="151"/>
        <v>0</v>
      </c>
      <c r="AQ653" s="312">
        <f>'To &amp; from Edu- trip % summary'!AF658</f>
        <v>0</v>
      </c>
      <c r="AR653" s="314">
        <f>'To &amp; from Edu- trip % summary'!AH658</f>
        <v>0</v>
      </c>
      <c r="AS653" s="260">
        <f t="shared" si="152"/>
        <v>0</v>
      </c>
      <c r="AT653" s="259">
        <f t="shared" si="153"/>
        <v>0</v>
      </c>
      <c r="AU653" s="261"/>
      <c r="AV653" s="248"/>
      <c r="AW653" s="248"/>
      <c r="AX653" s="248"/>
      <c r="AY653" s="248"/>
    </row>
    <row r="654" spans="1:51" x14ac:dyDescent="0.2">
      <c r="A654" s="248"/>
      <c r="B654" s="248"/>
      <c r="C654" s="248"/>
      <c r="D654" s="248"/>
      <c r="E654" s="248"/>
      <c r="F654" s="248"/>
      <c r="G654" s="248"/>
      <c r="H654" s="248"/>
      <c r="I654" s="248"/>
      <c r="J654" s="248"/>
      <c r="K654" s="248"/>
      <c r="L654" s="248"/>
      <c r="M654" s="248"/>
      <c r="N654" s="248"/>
      <c r="O654" s="248"/>
      <c r="P654" s="248"/>
      <c r="Q654" s="296"/>
      <c r="R654" s="256">
        <f>'To &amp; from Edu- trip % summary'!B659</f>
        <v>0</v>
      </c>
      <c r="S654" s="313">
        <f>'To &amp; from Edu- trip % summary'!D659</f>
        <v>0</v>
      </c>
      <c r="T654" s="257">
        <f>'Non-survey input values'!$B$31</f>
        <v>175.56</v>
      </c>
      <c r="U654" s="258">
        <f t="shared" si="140"/>
        <v>0</v>
      </c>
      <c r="V654" s="259">
        <f t="shared" si="141"/>
        <v>0</v>
      </c>
      <c r="W654" s="312">
        <f>'To &amp; from Edu- trip % summary'!G659</f>
        <v>0</v>
      </c>
      <c r="X654" s="314">
        <f>'To &amp; from Edu- trip % summary'!I659</f>
        <v>0</v>
      </c>
      <c r="Y654" s="260">
        <f t="shared" si="142"/>
        <v>0</v>
      </c>
      <c r="Z654" s="259">
        <f t="shared" si="143"/>
        <v>0</v>
      </c>
      <c r="AA654" s="312">
        <f>'To &amp; from Edu- trip % summary'!L659</f>
        <v>0</v>
      </c>
      <c r="AB654" s="314">
        <f>'To &amp; from Edu- trip % summary'!N659</f>
        <v>0</v>
      </c>
      <c r="AC654" s="260">
        <f t="shared" si="144"/>
        <v>0</v>
      </c>
      <c r="AD654" s="259">
        <f t="shared" si="145"/>
        <v>0</v>
      </c>
      <c r="AE654" s="312">
        <f>'To &amp; from Edu- trip % summary'!Q659</f>
        <v>0</v>
      </c>
      <c r="AF654" s="314">
        <f>'To &amp; from Edu- trip % summary'!S659</f>
        <v>0</v>
      </c>
      <c r="AG654" s="260">
        <f t="shared" si="146"/>
        <v>0</v>
      </c>
      <c r="AH654" s="259">
        <f t="shared" si="147"/>
        <v>0</v>
      </c>
      <c r="AI654" s="312">
        <f>'To &amp; from Edu- trip % summary'!V659</f>
        <v>0</v>
      </c>
      <c r="AJ654" s="314">
        <f>'To &amp; from Edu- trip % summary'!X659</f>
        <v>0</v>
      </c>
      <c r="AK654" s="260">
        <f t="shared" si="148"/>
        <v>0</v>
      </c>
      <c r="AL654" s="259">
        <f t="shared" si="149"/>
        <v>0</v>
      </c>
      <c r="AM654" s="312">
        <f>'To &amp; from Edu- trip % summary'!AA659</f>
        <v>0</v>
      </c>
      <c r="AN654" s="314">
        <f>'To &amp; from Edu- trip % summary'!AC659</f>
        <v>0</v>
      </c>
      <c r="AO654" s="260">
        <f t="shared" si="150"/>
        <v>0</v>
      </c>
      <c r="AP654" s="259">
        <f t="shared" si="151"/>
        <v>0</v>
      </c>
      <c r="AQ654" s="312">
        <f>'To &amp; from Edu- trip % summary'!AF659</f>
        <v>0</v>
      </c>
      <c r="AR654" s="314">
        <f>'To &amp; from Edu- trip % summary'!AH659</f>
        <v>0</v>
      </c>
      <c r="AS654" s="260">
        <f t="shared" si="152"/>
        <v>0</v>
      </c>
      <c r="AT654" s="259">
        <f t="shared" si="153"/>
        <v>0</v>
      </c>
      <c r="AU654" s="261"/>
      <c r="AV654" s="248"/>
      <c r="AW654" s="248"/>
      <c r="AX654" s="248"/>
      <c r="AY654" s="248"/>
    </row>
    <row r="655" spans="1:51" x14ac:dyDescent="0.2">
      <c r="A655" s="248"/>
      <c r="B655" s="248"/>
      <c r="C655" s="248"/>
      <c r="D655" s="248"/>
      <c r="E655" s="248"/>
      <c r="F655" s="248"/>
      <c r="G655" s="248"/>
      <c r="H655" s="248"/>
      <c r="I655" s="248"/>
      <c r="J655" s="248"/>
      <c r="K655" s="248"/>
      <c r="L655" s="248"/>
      <c r="M655" s="248"/>
      <c r="N655" s="248"/>
      <c r="O655" s="248"/>
      <c r="P655" s="248"/>
      <c r="Q655" s="296"/>
      <c r="R655" s="256">
        <f>'To &amp; from Edu- trip % summary'!B660</f>
        <v>0</v>
      </c>
      <c r="S655" s="313">
        <f>'To &amp; from Edu- trip % summary'!D660</f>
        <v>0</v>
      </c>
      <c r="T655" s="257">
        <f>'Non-survey input values'!$B$31</f>
        <v>175.56</v>
      </c>
      <c r="U655" s="258">
        <f t="shared" si="140"/>
        <v>0</v>
      </c>
      <c r="V655" s="259">
        <f t="shared" si="141"/>
        <v>0</v>
      </c>
      <c r="W655" s="312">
        <f>'To &amp; from Edu- trip % summary'!G660</f>
        <v>0</v>
      </c>
      <c r="X655" s="314">
        <f>'To &amp; from Edu- trip % summary'!I660</f>
        <v>0</v>
      </c>
      <c r="Y655" s="260">
        <f t="shared" si="142"/>
        <v>0</v>
      </c>
      <c r="Z655" s="259">
        <f t="shared" si="143"/>
        <v>0</v>
      </c>
      <c r="AA655" s="312">
        <f>'To &amp; from Edu- trip % summary'!L660</f>
        <v>0</v>
      </c>
      <c r="AB655" s="314">
        <f>'To &amp; from Edu- trip % summary'!N660</f>
        <v>0</v>
      </c>
      <c r="AC655" s="260">
        <f t="shared" si="144"/>
        <v>0</v>
      </c>
      <c r="AD655" s="259">
        <f t="shared" si="145"/>
        <v>0</v>
      </c>
      <c r="AE655" s="312">
        <f>'To &amp; from Edu- trip % summary'!Q660</f>
        <v>0</v>
      </c>
      <c r="AF655" s="314">
        <f>'To &amp; from Edu- trip % summary'!S660</f>
        <v>0</v>
      </c>
      <c r="AG655" s="260">
        <f t="shared" si="146"/>
        <v>0</v>
      </c>
      <c r="AH655" s="259">
        <f t="shared" si="147"/>
        <v>0</v>
      </c>
      <c r="AI655" s="312">
        <f>'To &amp; from Edu- trip % summary'!V660</f>
        <v>0</v>
      </c>
      <c r="AJ655" s="314">
        <f>'To &amp; from Edu- trip % summary'!X660</f>
        <v>0</v>
      </c>
      <c r="AK655" s="260">
        <f t="shared" si="148"/>
        <v>0</v>
      </c>
      <c r="AL655" s="259">
        <f t="shared" si="149"/>
        <v>0</v>
      </c>
      <c r="AM655" s="312">
        <f>'To &amp; from Edu- trip % summary'!AA660</f>
        <v>0</v>
      </c>
      <c r="AN655" s="314">
        <f>'To &amp; from Edu- trip % summary'!AC660</f>
        <v>0</v>
      </c>
      <c r="AO655" s="260">
        <f t="shared" si="150"/>
        <v>0</v>
      </c>
      <c r="AP655" s="259">
        <f t="shared" si="151"/>
        <v>0</v>
      </c>
      <c r="AQ655" s="312">
        <f>'To &amp; from Edu- trip % summary'!AF660</f>
        <v>0</v>
      </c>
      <c r="AR655" s="314">
        <f>'To &amp; from Edu- trip % summary'!AH660</f>
        <v>0</v>
      </c>
      <c r="AS655" s="260">
        <f t="shared" si="152"/>
        <v>0</v>
      </c>
      <c r="AT655" s="259">
        <f t="shared" si="153"/>
        <v>0</v>
      </c>
      <c r="AU655" s="261"/>
      <c r="AV655" s="248"/>
      <c r="AW655" s="248"/>
      <c r="AX655" s="248"/>
      <c r="AY655" s="248"/>
    </row>
    <row r="656" spans="1:51" x14ac:dyDescent="0.2">
      <c r="A656" s="248"/>
      <c r="B656" s="248"/>
      <c r="C656" s="248"/>
      <c r="D656" s="248"/>
      <c r="E656" s="248"/>
      <c r="F656" s="248"/>
      <c r="G656" s="248"/>
      <c r="H656" s="248"/>
      <c r="I656" s="248"/>
      <c r="J656" s="248"/>
      <c r="K656" s="248"/>
      <c r="L656" s="248"/>
      <c r="M656" s="248"/>
      <c r="N656" s="248"/>
      <c r="O656" s="248"/>
      <c r="P656" s="248"/>
      <c r="Q656" s="296"/>
      <c r="R656" s="256">
        <f>'To &amp; from Edu- trip % summary'!B661</f>
        <v>0</v>
      </c>
      <c r="S656" s="313">
        <f>'To &amp; from Edu- trip % summary'!D661</f>
        <v>0</v>
      </c>
      <c r="T656" s="257">
        <f>'Non-survey input values'!$B$31</f>
        <v>175.56</v>
      </c>
      <c r="U656" s="258">
        <f t="shared" si="140"/>
        <v>0</v>
      </c>
      <c r="V656" s="259">
        <f t="shared" si="141"/>
        <v>0</v>
      </c>
      <c r="W656" s="312">
        <f>'To &amp; from Edu- trip % summary'!G661</f>
        <v>0</v>
      </c>
      <c r="X656" s="314">
        <f>'To &amp; from Edu- trip % summary'!I661</f>
        <v>0</v>
      </c>
      <c r="Y656" s="260">
        <f t="shared" si="142"/>
        <v>0</v>
      </c>
      <c r="Z656" s="259">
        <f t="shared" si="143"/>
        <v>0</v>
      </c>
      <c r="AA656" s="312">
        <f>'To &amp; from Edu- trip % summary'!L661</f>
        <v>0</v>
      </c>
      <c r="AB656" s="314">
        <f>'To &amp; from Edu- trip % summary'!N661</f>
        <v>0</v>
      </c>
      <c r="AC656" s="260">
        <f t="shared" si="144"/>
        <v>0</v>
      </c>
      <c r="AD656" s="259">
        <f t="shared" si="145"/>
        <v>0</v>
      </c>
      <c r="AE656" s="312">
        <f>'To &amp; from Edu- trip % summary'!Q661</f>
        <v>0</v>
      </c>
      <c r="AF656" s="314">
        <f>'To &amp; from Edu- trip % summary'!S661</f>
        <v>0</v>
      </c>
      <c r="AG656" s="260">
        <f t="shared" si="146"/>
        <v>0</v>
      </c>
      <c r="AH656" s="259">
        <f t="shared" si="147"/>
        <v>0</v>
      </c>
      <c r="AI656" s="312">
        <f>'To &amp; from Edu- trip % summary'!V661</f>
        <v>0</v>
      </c>
      <c r="AJ656" s="314">
        <f>'To &amp; from Edu- trip % summary'!X661</f>
        <v>0</v>
      </c>
      <c r="AK656" s="260">
        <f t="shared" si="148"/>
        <v>0</v>
      </c>
      <c r="AL656" s="259">
        <f t="shared" si="149"/>
        <v>0</v>
      </c>
      <c r="AM656" s="312">
        <f>'To &amp; from Edu- trip % summary'!AA661</f>
        <v>0</v>
      </c>
      <c r="AN656" s="314">
        <f>'To &amp; from Edu- trip % summary'!AC661</f>
        <v>0</v>
      </c>
      <c r="AO656" s="260">
        <f t="shared" si="150"/>
        <v>0</v>
      </c>
      <c r="AP656" s="259">
        <f t="shared" si="151"/>
        <v>0</v>
      </c>
      <c r="AQ656" s="312">
        <f>'To &amp; from Edu- trip % summary'!AF661</f>
        <v>0</v>
      </c>
      <c r="AR656" s="314">
        <f>'To &amp; from Edu- trip % summary'!AH661</f>
        <v>0</v>
      </c>
      <c r="AS656" s="260">
        <f t="shared" si="152"/>
        <v>0</v>
      </c>
      <c r="AT656" s="259">
        <f t="shared" si="153"/>
        <v>0</v>
      </c>
      <c r="AU656" s="261"/>
      <c r="AV656" s="248"/>
      <c r="AW656" s="248"/>
      <c r="AX656" s="248"/>
      <c r="AY656" s="248"/>
    </row>
    <row r="657" spans="1:51" x14ac:dyDescent="0.2">
      <c r="A657" s="248"/>
      <c r="B657" s="248"/>
      <c r="C657" s="248"/>
      <c r="D657" s="248"/>
      <c r="E657" s="248"/>
      <c r="F657" s="248"/>
      <c r="G657" s="248"/>
      <c r="H657" s="248"/>
      <c r="I657" s="248"/>
      <c r="J657" s="248"/>
      <c r="K657" s="248"/>
      <c r="L657" s="248"/>
      <c r="M657" s="248"/>
      <c r="N657" s="248"/>
      <c r="O657" s="248"/>
      <c r="P657" s="248"/>
      <c r="Q657" s="296"/>
      <c r="R657" s="256">
        <f>'To &amp; from Edu- trip % summary'!B662</f>
        <v>0</v>
      </c>
      <c r="S657" s="313">
        <f>'To &amp; from Edu- trip % summary'!D662</f>
        <v>0</v>
      </c>
      <c r="T657" s="257">
        <f>'Non-survey input values'!$B$31</f>
        <v>175.56</v>
      </c>
      <c r="U657" s="258">
        <f t="shared" si="140"/>
        <v>0</v>
      </c>
      <c r="V657" s="259">
        <f t="shared" si="141"/>
        <v>0</v>
      </c>
      <c r="W657" s="312">
        <f>'To &amp; from Edu- trip % summary'!G662</f>
        <v>0</v>
      </c>
      <c r="X657" s="314">
        <f>'To &amp; from Edu- trip % summary'!I662</f>
        <v>0</v>
      </c>
      <c r="Y657" s="260">
        <f t="shared" si="142"/>
        <v>0</v>
      </c>
      <c r="Z657" s="259">
        <f t="shared" si="143"/>
        <v>0</v>
      </c>
      <c r="AA657" s="312">
        <f>'To &amp; from Edu- trip % summary'!L662</f>
        <v>0</v>
      </c>
      <c r="AB657" s="314">
        <f>'To &amp; from Edu- trip % summary'!N662</f>
        <v>0</v>
      </c>
      <c r="AC657" s="260">
        <f t="shared" si="144"/>
        <v>0</v>
      </c>
      <c r="AD657" s="259">
        <f t="shared" si="145"/>
        <v>0</v>
      </c>
      <c r="AE657" s="312">
        <f>'To &amp; from Edu- trip % summary'!Q662</f>
        <v>0</v>
      </c>
      <c r="AF657" s="314">
        <f>'To &amp; from Edu- trip % summary'!S662</f>
        <v>0</v>
      </c>
      <c r="AG657" s="260">
        <f t="shared" si="146"/>
        <v>0</v>
      </c>
      <c r="AH657" s="259">
        <f t="shared" si="147"/>
        <v>0</v>
      </c>
      <c r="AI657" s="312">
        <f>'To &amp; from Edu- trip % summary'!V662</f>
        <v>0</v>
      </c>
      <c r="AJ657" s="314">
        <f>'To &amp; from Edu- trip % summary'!X662</f>
        <v>0</v>
      </c>
      <c r="AK657" s="260">
        <f t="shared" si="148"/>
        <v>0</v>
      </c>
      <c r="AL657" s="259">
        <f t="shared" si="149"/>
        <v>0</v>
      </c>
      <c r="AM657" s="312">
        <f>'To &amp; from Edu- trip % summary'!AA662</f>
        <v>0</v>
      </c>
      <c r="AN657" s="314">
        <f>'To &amp; from Edu- trip % summary'!AC662</f>
        <v>0</v>
      </c>
      <c r="AO657" s="260">
        <f t="shared" si="150"/>
        <v>0</v>
      </c>
      <c r="AP657" s="259">
        <f t="shared" si="151"/>
        <v>0</v>
      </c>
      <c r="AQ657" s="312">
        <f>'To &amp; from Edu- trip % summary'!AF662</f>
        <v>0</v>
      </c>
      <c r="AR657" s="314">
        <f>'To &amp; from Edu- trip % summary'!AH662</f>
        <v>0</v>
      </c>
      <c r="AS657" s="260">
        <f t="shared" si="152"/>
        <v>0</v>
      </c>
      <c r="AT657" s="259">
        <f t="shared" si="153"/>
        <v>0</v>
      </c>
      <c r="AU657" s="261"/>
      <c r="AV657" s="248"/>
      <c r="AW657" s="248"/>
      <c r="AX657" s="248"/>
      <c r="AY657" s="248"/>
    </row>
    <row r="658" spans="1:51" x14ac:dyDescent="0.2">
      <c r="A658" s="248"/>
      <c r="B658" s="248"/>
      <c r="C658" s="248"/>
      <c r="D658" s="248"/>
      <c r="E658" s="248"/>
      <c r="F658" s="248"/>
      <c r="G658" s="248"/>
      <c r="H658" s="248"/>
      <c r="I658" s="248"/>
      <c r="J658" s="248"/>
      <c r="K658" s="248"/>
      <c r="L658" s="248"/>
      <c r="M658" s="248"/>
      <c r="N658" s="248"/>
      <c r="O658" s="248"/>
      <c r="P658" s="248"/>
      <c r="Q658" s="296"/>
      <c r="R658" s="256">
        <f>'To &amp; from Edu- trip % summary'!B663</f>
        <v>0</v>
      </c>
      <c r="S658" s="313">
        <f>'To &amp; from Edu- trip % summary'!D663</f>
        <v>0</v>
      </c>
      <c r="T658" s="257">
        <f>'Non-survey input values'!$B$31</f>
        <v>175.56</v>
      </c>
      <c r="U658" s="258">
        <f t="shared" si="140"/>
        <v>0</v>
      </c>
      <c r="V658" s="259">
        <f t="shared" si="141"/>
        <v>0</v>
      </c>
      <c r="W658" s="312">
        <f>'To &amp; from Edu- trip % summary'!G663</f>
        <v>0</v>
      </c>
      <c r="X658" s="314">
        <f>'To &amp; from Edu- trip % summary'!I663</f>
        <v>0</v>
      </c>
      <c r="Y658" s="260">
        <f t="shared" si="142"/>
        <v>0</v>
      </c>
      <c r="Z658" s="259">
        <f t="shared" si="143"/>
        <v>0</v>
      </c>
      <c r="AA658" s="312">
        <f>'To &amp; from Edu- trip % summary'!L663</f>
        <v>0</v>
      </c>
      <c r="AB658" s="314">
        <f>'To &amp; from Edu- trip % summary'!N663</f>
        <v>0</v>
      </c>
      <c r="AC658" s="260">
        <f t="shared" si="144"/>
        <v>0</v>
      </c>
      <c r="AD658" s="259">
        <f t="shared" si="145"/>
        <v>0</v>
      </c>
      <c r="AE658" s="312">
        <f>'To &amp; from Edu- trip % summary'!Q663</f>
        <v>0</v>
      </c>
      <c r="AF658" s="314">
        <f>'To &amp; from Edu- trip % summary'!S663</f>
        <v>0</v>
      </c>
      <c r="AG658" s="260">
        <f t="shared" si="146"/>
        <v>0</v>
      </c>
      <c r="AH658" s="259">
        <f t="shared" si="147"/>
        <v>0</v>
      </c>
      <c r="AI658" s="312">
        <f>'To &amp; from Edu- trip % summary'!V663</f>
        <v>0</v>
      </c>
      <c r="AJ658" s="314">
        <f>'To &amp; from Edu- trip % summary'!X663</f>
        <v>0</v>
      </c>
      <c r="AK658" s="260">
        <f t="shared" si="148"/>
        <v>0</v>
      </c>
      <c r="AL658" s="259">
        <f t="shared" si="149"/>
        <v>0</v>
      </c>
      <c r="AM658" s="312">
        <f>'To &amp; from Edu- trip % summary'!AA663</f>
        <v>0</v>
      </c>
      <c r="AN658" s="314">
        <f>'To &amp; from Edu- trip % summary'!AC663</f>
        <v>0</v>
      </c>
      <c r="AO658" s="260">
        <f t="shared" si="150"/>
        <v>0</v>
      </c>
      <c r="AP658" s="259">
        <f t="shared" si="151"/>
        <v>0</v>
      </c>
      <c r="AQ658" s="312">
        <f>'To &amp; from Edu- trip % summary'!AF663</f>
        <v>0</v>
      </c>
      <c r="AR658" s="314">
        <f>'To &amp; from Edu- trip % summary'!AH663</f>
        <v>0</v>
      </c>
      <c r="AS658" s="260">
        <f t="shared" si="152"/>
        <v>0</v>
      </c>
      <c r="AT658" s="259">
        <f t="shared" si="153"/>
        <v>0</v>
      </c>
      <c r="AU658" s="261"/>
      <c r="AV658" s="248"/>
      <c r="AW658" s="248"/>
      <c r="AX658" s="248"/>
      <c r="AY658" s="248"/>
    </row>
    <row r="659" spans="1:51" x14ac:dyDescent="0.2">
      <c r="A659" s="248"/>
      <c r="B659" s="248"/>
      <c r="C659" s="248"/>
      <c r="D659" s="248"/>
      <c r="E659" s="248"/>
      <c r="F659" s="248"/>
      <c r="G659" s="248"/>
      <c r="H659" s="248"/>
      <c r="I659" s="248"/>
      <c r="J659" s="248"/>
      <c r="K659" s="248"/>
      <c r="L659" s="248"/>
      <c r="M659" s="248"/>
      <c r="N659" s="248"/>
      <c r="O659" s="248"/>
      <c r="P659" s="248"/>
      <c r="Q659" s="296"/>
      <c r="R659" s="256">
        <f>'To &amp; from Edu- trip % summary'!B664</f>
        <v>0</v>
      </c>
      <c r="S659" s="313">
        <f>'To &amp; from Edu- trip % summary'!D664</f>
        <v>0</v>
      </c>
      <c r="T659" s="257">
        <f>'Non-survey input values'!$B$31</f>
        <v>175.56</v>
      </c>
      <c r="U659" s="258">
        <f t="shared" si="140"/>
        <v>0</v>
      </c>
      <c r="V659" s="259">
        <f t="shared" si="141"/>
        <v>0</v>
      </c>
      <c r="W659" s="312">
        <f>'To &amp; from Edu- trip % summary'!G664</f>
        <v>0</v>
      </c>
      <c r="X659" s="314">
        <f>'To &amp; from Edu- trip % summary'!I664</f>
        <v>0</v>
      </c>
      <c r="Y659" s="260">
        <f t="shared" si="142"/>
        <v>0</v>
      </c>
      <c r="Z659" s="259">
        <f t="shared" si="143"/>
        <v>0</v>
      </c>
      <c r="AA659" s="312">
        <f>'To &amp; from Edu- trip % summary'!L664</f>
        <v>0</v>
      </c>
      <c r="AB659" s="314">
        <f>'To &amp; from Edu- trip % summary'!N664</f>
        <v>0</v>
      </c>
      <c r="AC659" s="260">
        <f t="shared" si="144"/>
        <v>0</v>
      </c>
      <c r="AD659" s="259">
        <f t="shared" si="145"/>
        <v>0</v>
      </c>
      <c r="AE659" s="312">
        <f>'To &amp; from Edu- trip % summary'!Q664</f>
        <v>0</v>
      </c>
      <c r="AF659" s="314">
        <f>'To &amp; from Edu- trip % summary'!S664</f>
        <v>0</v>
      </c>
      <c r="AG659" s="260">
        <f t="shared" si="146"/>
        <v>0</v>
      </c>
      <c r="AH659" s="259">
        <f t="shared" si="147"/>
        <v>0</v>
      </c>
      <c r="AI659" s="312">
        <f>'To &amp; from Edu- trip % summary'!V664</f>
        <v>0</v>
      </c>
      <c r="AJ659" s="314">
        <f>'To &amp; from Edu- trip % summary'!X664</f>
        <v>0</v>
      </c>
      <c r="AK659" s="260">
        <f t="shared" si="148"/>
        <v>0</v>
      </c>
      <c r="AL659" s="259">
        <f t="shared" si="149"/>
        <v>0</v>
      </c>
      <c r="AM659" s="312">
        <f>'To &amp; from Edu- trip % summary'!AA664</f>
        <v>0</v>
      </c>
      <c r="AN659" s="314">
        <f>'To &amp; from Edu- trip % summary'!AC664</f>
        <v>0</v>
      </c>
      <c r="AO659" s="260">
        <f t="shared" si="150"/>
        <v>0</v>
      </c>
      <c r="AP659" s="259">
        <f t="shared" si="151"/>
        <v>0</v>
      </c>
      <c r="AQ659" s="312">
        <f>'To &amp; from Edu- trip % summary'!AF664</f>
        <v>0</v>
      </c>
      <c r="AR659" s="314">
        <f>'To &amp; from Edu- trip % summary'!AH664</f>
        <v>0</v>
      </c>
      <c r="AS659" s="260">
        <f t="shared" si="152"/>
        <v>0</v>
      </c>
      <c r="AT659" s="259">
        <f t="shared" si="153"/>
        <v>0</v>
      </c>
      <c r="AU659" s="261"/>
      <c r="AV659" s="248"/>
      <c r="AW659" s="248"/>
      <c r="AX659" s="248"/>
      <c r="AY659" s="248"/>
    </row>
    <row r="660" spans="1:51" x14ac:dyDescent="0.2">
      <c r="A660" s="248"/>
      <c r="B660" s="248"/>
      <c r="C660" s="248"/>
      <c r="D660" s="248"/>
      <c r="E660" s="248"/>
      <c r="F660" s="248"/>
      <c r="G660" s="248"/>
      <c r="H660" s="248"/>
      <c r="I660" s="248"/>
      <c r="J660" s="248"/>
      <c r="K660" s="248"/>
      <c r="L660" s="248"/>
      <c r="M660" s="248"/>
      <c r="N660" s="248"/>
      <c r="O660" s="248"/>
      <c r="P660" s="248"/>
      <c r="Q660" s="296"/>
      <c r="R660" s="256">
        <f>'To &amp; from Edu- trip % summary'!B665</f>
        <v>0</v>
      </c>
      <c r="S660" s="313">
        <f>'To &amp; from Edu- trip % summary'!D665</f>
        <v>0</v>
      </c>
      <c r="T660" s="257">
        <f>'Non-survey input values'!$B$31</f>
        <v>175.56</v>
      </c>
      <c r="U660" s="258">
        <f t="shared" si="140"/>
        <v>0</v>
      </c>
      <c r="V660" s="259">
        <f t="shared" si="141"/>
        <v>0</v>
      </c>
      <c r="W660" s="312">
        <f>'To &amp; from Edu- trip % summary'!G665</f>
        <v>0</v>
      </c>
      <c r="X660" s="314">
        <f>'To &amp; from Edu- trip % summary'!I665</f>
        <v>0</v>
      </c>
      <c r="Y660" s="260">
        <f t="shared" si="142"/>
        <v>0</v>
      </c>
      <c r="Z660" s="259">
        <f t="shared" si="143"/>
        <v>0</v>
      </c>
      <c r="AA660" s="312">
        <f>'To &amp; from Edu- trip % summary'!L665</f>
        <v>0</v>
      </c>
      <c r="AB660" s="314">
        <f>'To &amp; from Edu- trip % summary'!N665</f>
        <v>0</v>
      </c>
      <c r="AC660" s="260">
        <f t="shared" si="144"/>
        <v>0</v>
      </c>
      <c r="AD660" s="259">
        <f t="shared" si="145"/>
        <v>0</v>
      </c>
      <c r="AE660" s="312">
        <f>'To &amp; from Edu- trip % summary'!Q665</f>
        <v>0</v>
      </c>
      <c r="AF660" s="314">
        <f>'To &amp; from Edu- trip % summary'!S665</f>
        <v>0</v>
      </c>
      <c r="AG660" s="260">
        <f t="shared" si="146"/>
        <v>0</v>
      </c>
      <c r="AH660" s="259">
        <f t="shared" si="147"/>
        <v>0</v>
      </c>
      <c r="AI660" s="312">
        <f>'To &amp; from Edu- trip % summary'!V665</f>
        <v>0</v>
      </c>
      <c r="AJ660" s="314">
        <f>'To &amp; from Edu- trip % summary'!X665</f>
        <v>0</v>
      </c>
      <c r="AK660" s="260">
        <f t="shared" si="148"/>
        <v>0</v>
      </c>
      <c r="AL660" s="259">
        <f t="shared" si="149"/>
        <v>0</v>
      </c>
      <c r="AM660" s="312">
        <f>'To &amp; from Edu- trip % summary'!AA665</f>
        <v>0</v>
      </c>
      <c r="AN660" s="314">
        <f>'To &amp; from Edu- trip % summary'!AC665</f>
        <v>0</v>
      </c>
      <c r="AO660" s="260">
        <f t="shared" si="150"/>
        <v>0</v>
      </c>
      <c r="AP660" s="259">
        <f t="shared" si="151"/>
        <v>0</v>
      </c>
      <c r="AQ660" s="312">
        <f>'To &amp; from Edu- trip % summary'!AF665</f>
        <v>0</v>
      </c>
      <c r="AR660" s="314">
        <f>'To &amp; from Edu- trip % summary'!AH665</f>
        <v>0</v>
      </c>
      <c r="AS660" s="260">
        <f t="shared" si="152"/>
        <v>0</v>
      </c>
      <c r="AT660" s="259">
        <f t="shared" si="153"/>
        <v>0</v>
      </c>
      <c r="AU660" s="261"/>
      <c r="AV660" s="248"/>
      <c r="AW660" s="248"/>
      <c r="AX660" s="248"/>
      <c r="AY660" s="248"/>
    </row>
    <row r="661" spans="1:51" x14ac:dyDescent="0.2">
      <c r="A661" s="248"/>
      <c r="B661" s="248"/>
      <c r="C661" s="248"/>
      <c r="D661" s="248"/>
      <c r="E661" s="248"/>
      <c r="F661" s="248"/>
      <c r="G661" s="248"/>
      <c r="H661" s="248"/>
      <c r="I661" s="248"/>
      <c r="J661" s="248"/>
      <c r="K661" s="248"/>
      <c r="L661" s="248"/>
      <c r="M661" s="248"/>
      <c r="N661" s="248"/>
      <c r="O661" s="248"/>
      <c r="P661" s="248"/>
      <c r="Q661" s="296"/>
      <c r="R661" s="256">
        <f>'To &amp; from Edu- trip % summary'!B666</f>
        <v>0</v>
      </c>
      <c r="S661" s="313">
        <f>'To &amp; from Edu- trip % summary'!D666</f>
        <v>0</v>
      </c>
      <c r="T661" s="257">
        <f>'Non-survey input values'!$B$31</f>
        <v>175.56</v>
      </c>
      <c r="U661" s="258">
        <f t="shared" si="140"/>
        <v>0</v>
      </c>
      <c r="V661" s="259">
        <f t="shared" si="141"/>
        <v>0</v>
      </c>
      <c r="W661" s="312">
        <f>'To &amp; from Edu- trip % summary'!G666</f>
        <v>0</v>
      </c>
      <c r="X661" s="314">
        <f>'To &amp; from Edu- trip % summary'!I666</f>
        <v>0</v>
      </c>
      <c r="Y661" s="260">
        <f t="shared" si="142"/>
        <v>0</v>
      </c>
      <c r="Z661" s="259">
        <f t="shared" si="143"/>
        <v>0</v>
      </c>
      <c r="AA661" s="312">
        <f>'To &amp; from Edu- trip % summary'!L666</f>
        <v>0</v>
      </c>
      <c r="AB661" s="314">
        <f>'To &amp; from Edu- trip % summary'!N666</f>
        <v>0</v>
      </c>
      <c r="AC661" s="260">
        <f t="shared" si="144"/>
        <v>0</v>
      </c>
      <c r="AD661" s="259">
        <f t="shared" si="145"/>
        <v>0</v>
      </c>
      <c r="AE661" s="312">
        <f>'To &amp; from Edu- trip % summary'!Q666</f>
        <v>0</v>
      </c>
      <c r="AF661" s="314">
        <f>'To &amp; from Edu- trip % summary'!S666</f>
        <v>0</v>
      </c>
      <c r="AG661" s="260">
        <f t="shared" si="146"/>
        <v>0</v>
      </c>
      <c r="AH661" s="259">
        <f t="shared" si="147"/>
        <v>0</v>
      </c>
      <c r="AI661" s="312">
        <f>'To &amp; from Edu- trip % summary'!V666</f>
        <v>0</v>
      </c>
      <c r="AJ661" s="314">
        <f>'To &amp; from Edu- trip % summary'!X666</f>
        <v>0</v>
      </c>
      <c r="AK661" s="260">
        <f t="shared" si="148"/>
        <v>0</v>
      </c>
      <c r="AL661" s="259">
        <f t="shared" si="149"/>
        <v>0</v>
      </c>
      <c r="AM661" s="312">
        <f>'To &amp; from Edu- trip % summary'!AA666</f>
        <v>0</v>
      </c>
      <c r="AN661" s="314">
        <f>'To &amp; from Edu- trip % summary'!AC666</f>
        <v>0</v>
      </c>
      <c r="AO661" s="260">
        <f t="shared" si="150"/>
        <v>0</v>
      </c>
      <c r="AP661" s="259">
        <f t="shared" si="151"/>
        <v>0</v>
      </c>
      <c r="AQ661" s="312">
        <f>'To &amp; from Edu- trip % summary'!AF666</f>
        <v>0</v>
      </c>
      <c r="AR661" s="314">
        <f>'To &amp; from Edu- trip % summary'!AH666</f>
        <v>0</v>
      </c>
      <c r="AS661" s="260">
        <f t="shared" si="152"/>
        <v>0</v>
      </c>
      <c r="AT661" s="259">
        <f t="shared" si="153"/>
        <v>0</v>
      </c>
      <c r="AU661" s="261"/>
      <c r="AV661" s="248"/>
      <c r="AW661" s="248"/>
      <c r="AX661" s="248"/>
      <c r="AY661" s="248"/>
    </row>
    <row r="662" spans="1:51" x14ac:dyDescent="0.2">
      <c r="A662" s="248"/>
      <c r="B662" s="248"/>
      <c r="C662" s="248"/>
      <c r="D662" s="248"/>
      <c r="E662" s="248"/>
      <c r="F662" s="248"/>
      <c r="G662" s="248"/>
      <c r="H662" s="248"/>
      <c r="I662" s="248"/>
      <c r="J662" s="248"/>
      <c r="K662" s="248"/>
      <c r="L662" s="248"/>
      <c r="M662" s="248"/>
      <c r="N662" s="248"/>
      <c r="O662" s="248"/>
      <c r="P662" s="248"/>
      <c r="Q662" s="296"/>
      <c r="R662" s="256">
        <f>'To &amp; from Edu- trip % summary'!B667</f>
        <v>0</v>
      </c>
      <c r="S662" s="313">
        <f>'To &amp; from Edu- trip % summary'!D667</f>
        <v>0</v>
      </c>
      <c r="T662" s="257">
        <f>'Non-survey input values'!$B$31</f>
        <v>175.56</v>
      </c>
      <c r="U662" s="258">
        <f t="shared" si="140"/>
        <v>0</v>
      </c>
      <c r="V662" s="259">
        <f t="shared" si="141"/>
        <v>0</v>
      </c>
      <c r="W662" s="312">
        <f>'To &amp; from Edu- trip % summary'!G667</f>
        <v>0</v>
      </c>
      <c r="X662" s="314">
        <f>'To &amp; from Edu- trip % summary'!I667</f>
        <v>0</v>
      </c>
      <c r="Y662" s="260">
        <f t="shared" si="142"/>
        <v>0</v>
      </c>
      <c r="Z662" s="259">
        <f t="shared" si="143"/>
        <v>0</v>
      </c>
      <c r="AA662" s="312">
        <f>'To &amp; from Edu- trip % summary'!L667</f>
        <v>0</v>
      </c>
      <c r="AB662" s="314">
        <f>'To &amp; from Edu- trip % summary'!N667</f>
        <v>0</v>
      </c>
      <c r="AC662" s="260">
        <f t="shared" si="144"/>
        <v>0</v>
      </c>
      <c r="AD662" s="259">
        <f t="shared" si="145"/>
        <v>0</v>
      </c>
      <c r="AE662" s="312">
        <f>'To &amp; from Edu- trip % summary'!Q667</f>
        <v>0</v>
      </c>
      <c r="AF662" s="314">
        <f>'To &amp; from Edu- trip % summary'!S667</f>
        <v>0</v>
      </c>
      <c r="AG662" s="260">
        <f t="shared" si="146"/>
        <v>0</v>
      </c>
      <c r="AH662" s="259">
        <f t="shared" si="147"/>
        <v>0</v>
      </c>
      <c r="AI662" s="312">
        <f>'To &amp; from Edu- trip % summary'!V667</f>
        <v>0</v>
      </c>
      <c r="AJ662" s="314">
        <f>'To &amp; from Edu- trip % summary'!X667</f>
        <v>0</v>
      </c>
      <c r="AK662" s="260">
        <f t="shared" si="148"/>
        <v>0</v>
      </c>
      <c r="AL662" s="259">
        <f t="shared" si="149"/>
        <v>0</v>
      </c>
      <c r="AM662" s="312">
        <f>'To &amp; from Edu- trip % summary'!AA667</f>
        <v>0</v>
      </c>
      <c r="AN662" s="314">
        <f>'To &amp; from Edu- trip % summary'!AC667</f>
        <v>0</v>
      </c>
      <c r="AO662" s="260">
        <f t="shared" si="150"/>
        <v>0</v>
      </c>
      <c r="AP662" s="259">
        <f t="shared" si="151"/>
        <v>0</v>
      </c>
      <c r="AQ662" s="312">
        <f>'To &amp; from Edu- trip % summary'!AF667</f>
        <v>0</v>
      </c>
      <c r="AR662" s="314">
        <f>'To &amp; from Edu- trip % summary'!AH667</f>
        <v>0</v>
      </c>
      <c r="AS662" s="260">
        <f t="shared" si="152"/>
        <v>0</v>
      </c>
      <c r="AT662" s="259">
        <f t="shared" si="153"/>
        <v>0</v>
      </c>
      <c r="AU662" s="261"/>
      <c r="AV662" s="248"/>
      <c r="AW662" s="248"/>
      <c r="AX662" s="248"/>
      <c r="AY662" s="248"/>
    </row>
    <row r="663" spans="1:51" x14ac:dyDescent="0.2">
      <c r="A663" s="248"/>
      <c r="B663" s="248"/>
      <c r="C663" s="248"/>
      <c r="D663" s="248"/>
      <c r="E663" s="248"/>
      <c r="F663" s="248"/>
      <c r="G663" s="248"/>
      <c r="H663" s="248"/>
      <c r="I663" s="248"/>
      <c r="J663" s="248"/>
      <c r="K663" s="248"/>
      <c r="L663" s="248"/>
      <c r="M663" s="248"/>
      <c r="N663" s="248"/>
      <c r="O663" s="248"/>
      <c r="P663" s="248"/>
      <c r="Q663" s="296"/>
      <c r="R663" s="256">
        <f>'To &amp; from Edu- trip % summary'!B668</f>
        <v>0</v>
      </c>
      <c r="S663" s="313">
        <f>'To &amp; from Edu- trip % summary'!D668</f>
        <v>0</v>
      </c>
      <c r="T663" s="257">
        <f>'Non-survey input values'!$B$31</f>
        <v>175.56</v>
      </c>
      <c r="U663" s="258">
        <f t="shared" si="140"/>
        <v>0</v>
      </c>
      <c r="V663" s="259">
        <f t="shared" si="141"/>
        <v>0</v>
      </c>
      <c r="W663" s="312">
        <f>'To &amp; from Edu- trip % summary'!G668</f>
        <v>0</v>
      </c>
      <c r="X663" s="314">
        <f>'To &amp; from Edu- trip % summary'!I668</f>
        <v>0</v>
      </c>
      <c r="Y663" s="260">
        <f t="shared" si="142"/>
        <v>0</v>
      </c>
      <c r="Z663" s="259">
        <f t="shared" si="143"/>
        <v>0</v>
      </c>
      <c r="AA663" s="312">
        <f>'To &amp; from Edu- trip % summary'!L668</f>
        <v>0</v>
      </c>
      <c r="AB663" s="314">
        <f>'To &amp; from Edu- trip % summary'!N668</f>
        <v>0</v>
      </c>
      <c r="AC663" s="260">
        <f t="shared" si="144"/>
        <v>0</v>
      </c>
      <c r="AD663" s="259">
        <f t="shared" si="145"/>
        <v>0</v>
      </c>
      <c r="AE663" s="312">
        <f>'To &amp; from Edu- trip % summary'!Q668</f>
        <v>0</v>
      </c>
      <c r="AF663" s="314">
        <f>'To &amp; from Edu- trip % summary'!S668</f>
        <v>0</v>
      </c>
      <c r="AG663" s="260">
        <f t="shared" si="146"/>
        <v>0</v>
      </c>
      <c r="AH663" s="259">
        <f t="shared" si="147"/>
        <v>0</v>
      </c>
      <c r="AI663" s="312">
        <f>'To &amp; from Edu- trip % summary'!V668</f>
        <v>0</v>
      </c>
      <c r="AJ663" s="314">
        <f>'To &amp; from Edu- trip % summary'!X668</f>
        <v>0</v>
      </c>
      <c r="AK663" s="260">
        <f t="shared" si="148"/>
        <v>0</v>
      </c>
      <c r="AL663" s="259">
        <f t="shared" si="149"/>
        <v>0</v>
      </c>
      <c r="AM663" s="312">
        <f>'To &amp; from Edu- trip % summary'!AA668</f>
        <v>0</v>
      </c>
      <c r="AN663" s="314">
        <f>'To &amp; from Edu- trip % summary'!AC668</f>
        <v>0</v>
      </c>
      <c r="AO663" s="260">
        <f t="shared" si="150"/>
        <v>0</v>
      </c>
      <c r="AP663" s="259">
        <f t="shared" si="151"/>
        <v>0</v>
      </c>
      <c r="AQ663" s="312">
        <f>'To &amp; from Edu- trip % summary'!AF668</f>
        <v>0</v>
      </c>
      <c r="AR663" s="314">
        <f>'To &amp; from Edu- trip % summary'!AH668</f>
        <v>0</v>
      </c>
      <c r="AS663" s="260">
        <f t="shared" si="152"/>
        <v>0</v>
      </c>
      <c r="AT663" s="259">
        <f t="shared" si="153"/>
        <v>0</v>
      </c>
      <c r="AU663" s="261"/>
      <c r="AV663" s="248"/>
      <c r="AW663" s="248"/>
      <c r="AX663" s="248"/>
      <c r="AY663" s="248"/>
    </row>
    <row r="664" spans="1:51" x14ac:dyDescent="0.2">
      <c r="A664" s="248"/>
      <c r="B664" s="248"/>
      <c r="C664" s="248"/>
      <c r="D664" s="248"/>
      <c r="E664" s="248"/>
      <c r="F664" s="248"/>
      <c r="G664" s="248"/>
      <c r="H664" s="248"/>
      <c r="I664" s="248"/>
      <c r="J664" s="248"/>
      <c r="K664" s="248"/>
      <c r="L664" s="248"/>
      <c r="M664" s="248"/>
      <c r="N664" s="248"/>
      <c r="O664" s="248"/>
      <c r="P664" s="248"/>
      <c r="Q664" s="296"/>
      <c r="R664" s="256">
        <f>'To &amp; from Edu- trip % summary'!B669</f>
        <v>0</v>
      </c>
      <c r="S664" s="313">
        <f>'To &amp; from Edu- trip % summary'!D669</f>
        <v>0</v>
      </c>
      <c r="T664" s="257">
        <f>'Non-survey input values'!$B$31</f>
        <v>175.56</v>
      </c>
      <c r="U664" s="258">
        <f t="shared" si="140"/>
        <v>0</v>
      </c>
      <c r="V664" s="259">
        <f t="shared" si="141"/>
        <v>0</v>
      </c>
      <c r="W664" s="312">
        <f>'To &amp; from Edu- trip % summary'!G669</f>
        <v>0</v>
      </c>
      <c r="X664" s="314">
        <f>'To &amp; from Edu- trip % summary'!I669</f>
        <v>0</v>
      </c>
      <c r="Y664" s="260">
        <f t="shared" si="142"/>
        <v>0</v>
      </c>
      <c r="Z664" s="259">
        <f t="shared" si="143"/>
        <v>0</v>
      </c>
      <c r="AA664" s="312">
        <f>'To &amp; from Edu- trip % summary'!L669</f>
        <v>0</v>
      </c>
      <c r="AB664" s="314">
        <f>'To &amp; from Edu- trip % summary'!N669</f>
        <v>0</v>
      </c>
      <c r="AC664" s="260">
        <f t="shared" si="144"/>
        <v>0</v>
      </c>
      <c r="AD664" s="259">
        <f t="shared" si="145"/>
        <v>0</v>
      </c>
      <c r="AE664" s="312">
        <f>'To &amp; from Edu- trip % summary'!Q669</f>
        <v>0</v>
      </c>
      <c r="AF664" s="314">
        <f>'To &amp; from Edu- trip % summary'!S669</f>
        <v>0</v>
      </c>
      <c r="AG664" s="260">
        <f t="shared" si="146"/>
        <v>0</v>
      </c>
      <c r="AH664" s="259">
        <f t="shared" si="147"/>
        <v>0</v>
      </c>
      <c r="AI664" s="312">
        <f>'To &amp; from Edu- trip % summary'!V669</f>
        <v>0</v>
      </c>
      <c r="AJ664" s="314">
        <f>'To &amp; from Edu- trip % summary'!X669</f>
        <v>0</v>
      </c>
      <c r="AK664" s="260">
        <f t="shared" si="148"/>
        <v>0</v>
      </c>
      <c r="AL664" s="259">
        <f t="shared" si="149"/>
        <v>0</v>
      </c>
      <c r="AM664" s="312">
        <f>'To &amp; from Edu- trip % summary'!AA669</f>
        <v>0</v>
      </c>
      <c r="AN664" s="314">
        <f>'To &amp; from Edu- trip % summary'!AC669</f>
        <v>0</v>
      </c>
      <c r="AO664" s="260">
        <f t="shared" si="150"/>
        <v>0</v>
      </c>
      <c r="AP664" s="259">
        <f t="shared" si="151"/>
        <v>0</v>
      </c>
      <c r="AQ664" s="312">
        <f>'To &amp; from Edu- trip % summary'!AF669</f>
        <v>0</v>
      </c>
      <c r="AR664" s="314">
        <f>'To &amp; from Edu- trip % summary'!AH669</f>
        <v>0</v>
      </c>
      <c r="AS664" s="260">
        <f t="shared" si="152"/>
        <v>0</v>
      </c>
      <c r="AT664" s="259">
        <f t="shared" si="153"/>
        <v>0</v>
      </c>
      <c r="AU664" s="261"/>
      <c r="AV664" s="248"/>
      <c r="AW664" s="248"/>
      <c r="AX664" s="248"/>
      <c r="AY664" s="248"/>
    </row>
    <row r="665" spans="1:51" x14ac:dyDescent="0.2">
      <c r="A665" s="248"/>
      <c r="B665" s="248"/>
      <c r="C665" s="248"/>
      <c r="D665" s="248"/>
      <c r="E665" s="248"/>
      <c r="F665" s="248"/>
      <c r="G665" s="248"/>
      <c r="H665" s="248"/>
      <c r="I665" s="248"/>
      <c r="J665" s="248"/>
      <c r="K665" s="248"/>
      <c r="L665" s="248"/>
      <c r="M665" s="248"/>
      <c r="N665" s="248"/>
      <c r="O665" s="248"/>
      <c r="P665" s="248"/>
      <c r="Q665" s="296"/>
      <c r="R665" s="256">
        <f>'To &amp; from Edu- trip % summary'!B670</f>
        <v>0</v>
      </c>
      <c r="S665" s="313">
        <f>'To &amp; from Edu- trip % summary'!D670</f>
        <v>0</v>
      </c>
      <c r="T665" s="257">
        <f>'Non-survey input values'!$B$31</f>
        <v>175.56</v>
      </c>
      <c r="U665" s="258">
        <f t="shared" si="140"/>
        <v>0</v>
      </c>
      <c r="V665" s="259">
        <f t="shared" si="141"/>
        <v>0</v>
      </c>
      <c r="W665" s="312">
        <f>'To &amp; from Edu- trip % summary'!G670</f>
        <v>0</v>
      </c>
      <c r="X665" s="314">
        <f>'To &amp; from Edu- trip % summary'!I670</f>
        <v>0</v>
      </c>
      <c r="Y665" s="260">
        <f t="shared" si="142"/>
        <v>0</v>
      </c>
      <c r="Z665" s="259">
        <f t="shared" si="143"/>
        <v>0</v>
      </c>
      <c r="AA665" s="312">
        <f>'To &amp; from Edu- trip % summary'!L670</f>
        <v>0</v>
      </c>
      <c r="AB665" s="314">
        <f>'To &amp; from Edu- trip % summary'!N670</f>
        <v>0</v>
      </c>
      <c r="AC665" s="260">
        <f t="shared" si="144"/>
        <v>0</v>
      </c>
      <c r="AD665" s="259">
        <f t="shared" si="145"/>
        <v>0</v>
      </c>
      <c r="AE665" s="312">
        <f>'To &amp; from Edu- trip % summary'!Q670</f>
        <v>0</v>
      </c>
      <c r="AF665" s="314">
        <f>'To &amp; from Edu- trip % summary'!S670</f>
        <v>0</v>
      </c>
      <c r="AG665" s="260">
        <f t="shared" si="146"/>
        <v>0</v>
      </c>
      <c r="AH665" s="259">
        <f t="shared" si="147"/>
        <v>0</v>
      </c>
      <c r="AI665" s="312">
        <f>'To &amp; from Edu- trip % summary'!V670</f>
        <v>0</v>
      </c>
      <c r="AJ665" s="314">
        <f>'To &amp; from Edu- trip % summary'!X670</f>
        <v>0</v>
      </c>
      <c r="AK665" s="260">
        <f t="shared" si="148"/>
        <v>0</v>
      </c>
      <c r="AL665" s="259">
        <f t="shared" si="149"/>
        <v>0</v>
      </c>
      <c r="AM665" s="312">
        <f>'To &amp; from Edu- trip % summary'!AA670</f>
        <v>0</v>
      </c>
      <c r="AN665" s="314">
        <f>'To &amp; from Edu- trip % summary'!AC670</f>
        <v>0</v>
      </c>
      <c r="AO665" s="260">
        <f t="shared" si="150"/>
        <v>0</v>
      </c>
      <c r="AP665" s="259">
        <f t="shared" si="151"/>
        <v>0</v>
      </c>
      <c r="AQ665" s="312">
        <f>'To &amp; from Edu- trip % summary'!AF670</f>
        <v>0</v>
      </c>
      <c r="AR665" s="314">
        <f>'To &amp; from Edu- trip % summary'!AH670</f>
        <v>0</v>
      </c>
      <c r="AS665" s="260">
        <f t="shared" si="152"/>
        <v>0</v>
      </c>
      <c r="AT665" s="259">
        <f t="shared" si="153"/>
        <v>0</v>
      </c>
      <c r="AU665" s="261"/>
      <c r="AV665" s="248"/>
      <c r="AW665" s="248"/>
      <c r="AX665" s="248"/>
      <c r="AY665" s="248"/>
    </row>
    <row r="666" spans="1:51" x14ac:dyDescent="0.2">
      <c r="A666" s="248"/>
      <c r="B666" s="248"/>
      <c r="C666" s="248"/>
      <c r="D666" s="248"/>
      <c r="E666" s="248"/>
      <c r="F666" s="248"/>
      <c r="G666" s="248"/>
      <c r="H666" s="248"/>
      <c r="I666" s="248"/>
      <c r="J666" s="248"/>
      <c r="K666" s="248"/>
      <c r="L666" s="248"/>
      <c r="M666" s="248"/>
      <c r="N666" s="248"/>
      <c r="O666" s="248"/>
      <c r="P666" s="248"/>
      <c r="Q666" s="296"/>
      <c r="R666" s="256">
        <f>'To &amp; from Edu- trip % summary'!B671</f>
        <v>0</v>
      </c>
      <c r="S666" s="313">
        <f>'To &amp; from Edu- trip % summary'!D671</f>
        <v>0</v>
      </c>
      <c r="T666" s="257">
        <f>'Non-survey input values'!$B$31</f>
        <v>175.56</v>
      </c>
      <c r="U666" s="258">
        <f t="shared" si="140"/>
        <v>0</v>
      </c>
      <c r="V666" s="259">
        <f t="shared" si="141"/>
        <v>0</v>
      </c>
      <c r="W666" s="312">
        <f>'To &amp; from Edu- trip % summary'!G671</f>
        <v>0</v>
      </c>
      <c r="X666" s="314">
        <f>'To &amp; from Edu- trip % summary'!I671</f>
        <v>0</v>
      </c>
      <c r="Y666" s="260">
        <f t="shared" si="142"/>
        <v>0</v>
      </c>
      <c r="Z666" s="259">
        <f t="shared" si="143"/>
        <v>0</v>
      </c>
      <c r="AA666" s="312">
        <f>'To &amp; from Edu- trip % summary'!L671</f>
        <v>0</v>
      </c>
      <c r="AB666" s="314">
        <f>'To &amp; from Edu- trip % summary'!N671</f>
        <v>0</v>
      </c>
      <c r="AC666" s="260">
        <f t="shared" si="144"/>
        <v>0</v>
      </c>
      <c r="AD666" s="259">
        <f t="shared" si="145"/>
        <v>0</v>
      </c>
      <c r="AE666" s="312">
        <f>'To &amp; from Edu- trip % summary'!Q671</f>
        <v>0</v>
      </c>
      <c r="AF666" s="314">
        <f>'To &amp; from Edu- trip % summary'!S671</f>
        <v>0</v>
      </c>
      <c r="AG666" s="260">
        <f t="shared" si="146"/>
        <v>0</v>
      </c>
      <c r="AH666" s="259">
        <f t="shared" si="147"/>
        <v>0</v>
      </c>
      <c r="AI666" s="312">
        <f>'To &amp; from Edu- trip % summary'!V671</f>
        <v>0</v>
      </c>
      <c r="AJ666" s="314">
        <f>'To &amp; from Edu- trip % summary'!X671</f>
        <v>0</v>
      </c>
      <c r="AK666" s="260">
        <f t="shared" si="148"/>
        <v>0</v>
      </c>
      <c r="AL666" s="259">
        <f t="shared" si="149"/>
        <v>0</v>
      </c>
      <c r="AM666" s="312">
        <f>'To &amp; from Edu- trip % summary'!AA671</f>
        <v>0</v>
      </c>
      <c r="AN666" s="314">
        <f>'To &amp; from Edu- trip % summary'!AC671</f>
        <v>0</v>
      </c>
      <c r="AO666" s="260">
        <f t="shared" si="150"/>
        <v>0</v>
      </c>
      <c r="AP666" s="259">
        <f t="shared" si="151"/>
        <v>0</v>
      </c>
      <c r="AQ666" s="312">
        <f>'To &amp; from Edu- trip % summary'!AF671</f>
        <v>0</v>
      </c>
      <c r="AR666" s="314">
        <f>'To &amp; from Edu- trip % summary'!AH671</f>
        <v>0</v>
      </c>
      <c r="AS666" s="260">
        <f t="shared" si="152"/>
        <v>0</v>
      </c>
      <c r="AT666" s="259">
        <f t="shared" si="153"/>
        <v>0</v>
      </c>
      <c r="AU666" s="261"/>
      <c r="AV666" s="248"/>
      <c r="AW666" s="248"/>
      <c r="AX666" s="248"/>
      <c r="AY666" s="248"/>
    </row>
    <row r="667" spans="1:51" x14ac:dyDescent="0.2">
      <c r="A667" s="248"/>
      <c r="B667" s="248"/>
      <c r="C667" s="248"/>
      <c r="D667" s="248"/>
      <c r="E667" s="248"/>
      <c r="F667" s="248"/>
      <c r="G667" s="248"/>
      <c r="H667" s="248"/>
      <c r="I667" s="248"/>
      <c r="J667" s="248"/>
      <c r="K667" s="248"/>
      <c r="L667" s="248"/>
      <c r="M667" s="248"/>
      <c r="N667" s="248"/>
      <c r="O667" s="248"/>
      <c r="P667" s="248"/>
      <c r="Q667" s="296"/>
      <c r="R667" s="256">
        <f>'To &amp; from Edu- trip % summary'!B672</f>
        <v>0</v>
      </c>
      <c r="S667" s="313">
        <f>'To &amp; from Edu- trip % summary'!D672</f>
        <v>0</v>
      </c>
      <c r="T667" s="257">
        <f>'Non-survey input values'!$B$31</f>
        <v>175.56</v>
      </c>
      <c r="U667" s="258">
        <f t="shared" si="140"/>
        <v>0</v>
      </c>
      <c r="V667" s="259">
        <f t="shared" si="141"/>
        <v>0</v>
      </c>
      <c r="W667" s="312">
        <f>'To &amp; from Edu- trip % summary'!G672</f>
        <v>0</v>
      </c>
      <c r="X667" s="314">
        <f>'To &amp; from Edu- trip % summary'!I672</f>
        <v>0</v>
      </c>
      <c r="Y667" s="260">
        <f t="shared" si="142"/>
        <v>0</v>
      </c>
      <c r="Z667" s="259">
        <f t="shared" si="143"/>
        <v>0</v>
      </c>
      <c r="AA667" s="312">
        <f>'To &amp; from Edu- trip % summary'!L672</f>
        <v>0</v>
      </c>
      <c r="AB667" s="314">
        <f>'To &amp; from Edu- trip % summary'!N672</f>
        <v>0</v>
      </c>
      <c r="AC667" s="260">
        <f t="shared" si="144"/>
        <v>0</v>
      </c>
      <c r="AD667" s="259">
        <f t="shared" si="145"/>
        <v>0</v>
      </c>
      <c r="AE667" s="312">
        <f>'To &amp; from Edu- trip % summary'!Q672</f>
        <v>0</v>
      </c>
      <c r="AF667" s="314">
        <f>'To &amp; from Edu- trip % summary'!S672</f>
        <v>0</v>
      </c>
      <c r="AG667" s="260">
        <f t="shared" si="146"/>
        <v>0</v>
      </c>
      <c r="AH667" s="259">
        <f t="shared" si="147"/>
        <v>0</v>
      </c>
      <c r="AI667" s="312">
        <f>'To &amp; from Edu- trip % summary'!V672</f>
        <v>0</v>
      </c>
      <c r="AJ667" s="314">
        <f>'To &amp; from Edu- trip % summary'!X672</f>
        <v>0</v>
      </c>
      <c r="AK667" s="260">
        <f t="shared" si="148"/>
        <v>0</v>
      </c>
      <c r="AL667" s="259">
        <f t="shared" si="149"/>
        <v>0</v>
      </c>
      <c r="AM667" s="312">
        <f>'To &amp; from Edu- trip % summary'!AA672</f>
        <v>0</v>
      </c>
      <c r="AN667" s="314">
        <f>'To &amp; from Edu- trip % summary'!AC672</f>
        <v>0</v>
      </c>
      <c r="AO667" s="260">
        <f t="shared" si="150"/>
        <v>0</v>
      </c>
      <c r="AP667" s="259">
        <f t="shared" si="151"/>
        <v>0</v>
      </c>
      <c r="AQ667" s="312">
        <f>'To &amp; from Edu- trip % summary'!AF672</f>
        <v>0</v>
      </c>
      <c r="AR667" s="314">
        <f>'To &amp; from Edu- trip % summary'!AH672</f>
        <v>0</v>
      </c>
      <c r="AS667" s="260">
        <f t="shared" si="152"/>
        <v>0</v>
      </c>
      <c r="AT667" s="259">
        <f t="shared" si="153"/>
        <v>0</v>
      </c>
      <c r="AU667" s="261"/>
      <c r="AV667" s="248"/>
      <c r="AW667" s="248"/>
      <c r="AX667" s="248"/>
      <c r="AY667" s="248"/>
    </row>
    <row r="668" spans="1:51" x14ac:dyDescent="0.2">
      <c r="A668" s="248"/>
      <c r="B668" s="248"/>
      <c r="C668" s="248"/>
      <c r="D668" s="248"/>
      <c r="E668" s="248"/>
      <c r="F668" s="248"/>
      <c r="G668" s="248"/>
      <c r="H668" s="248"/>
      <c r="I668" s="248"/>
      <c r="J668" s="248"/>
      <c r="K668" s="248"/>
      <c r="L668" s="248"/>
      <c r="M668" s="248"/>
      <c r="N668" s="248"/>
      <c r="O668" s="248"/>
      <c r="P668" s="248"/>
      <c r="Q668" s="296"/>
      <c r="R668" s="256">
        <f>'To &amp; from Edu- trip % summary'!B673</f>
        <v>0</v>
      </c>
      <c r="S668" s="313">
        <f>'To &amp; from Edu- trip % summary'!D673</f>
        <v>0</v>
      </c>
      <c r="T668" s="257">
        <f>'Non-survey input values'!$B$31</f>
        <v>175.56</v>
      </c>
      <c r="U668" s="258">
        <f t="shared" si="140"/>
        <v>0</v>
      </c>
      <c r="V668" s="259">
        <f t="shared" si="141"/>
        <v>0</v>
      </c>
      <c r="W668" s="312">
        <f>'To &amp; from Edu- trip % summary'!G673</f>
        <v>0</v>
      </c>
      <c r="X668" s="314">
        <f>'To &amp; from Edu- trip % summary'!I673</f>
        <v>0</v>
      </c>
      <c r="Y668" s="260">
        <f t="shared" si="142"/>
        <v>0</v>
      </c>
      <c r="Z668" s="259">
        <f t="shared" si="143"/>
        <v>0</v>
      </c>
      <c r="AA668" s="312">
        <f>'To &amp; from Edu- trip % summary'!L673</f>
        <v>0</v>
      </c>
      <c r="AB668" s="314">
        <f>'To &amp; from Edu- trip % summary'!N673</f>
        <v>0</v>
      </c>
      <c r="AC668" s="260">
        <f t="shared" si="144"/>
        <v>0</v>
      </c>
      <c r="AD668" s="259">
        <f t="shared" si="145"/>
        <v>0</v>
      </c>
      <c r="AE668" s="312">
        <f>'To &amp; from Edu- trip % summary'!Q673</f>
        <v>0</v>
      </c>
      <c r="AF668" s="314">
        <f>'To &amp; from Edu- trip % summary'!S673</f>
        <v>0</v>
      </c>
      <c r="AG668" s="260">
        <f t="shared" si="146"/>
        <v>0</v>
      </c>
      <c r="AH668" s="259">
        <f t="shared" si="147"/>
        <v>0</v>
      </c>
      <c r="AI668" s="312">
        <f>'To &amp; from Edu- trip % summary'!V673</f>
        <v>0</v>
      </c>
      <c r="AJ668" s="314">
        <f>'To &amp; from Edu- trip % summary'!X673</f>
        <v>0</v>
      </c>
      <c r="AK668" s="260">
        <f t="shared" si="148"/>
        <v>0</v>
      </c>
      <c r="AL668" s="259">
        <f t="shared" si="149"/>
        <v>0</v>
      </c>
      <c r="AM668" s="312">
        <f>'To &amp; from Edu- trip % summary'!AA673</f>
        <v>0</v>
      </c>
      <c r="AN668" s="314">
        <f>'To &amp; from Edu- trip % summary'!AC673</f>
        <v>0</v>
      </c>
      <c r="AO668" s="260">
        <f t="shared" si="150"/>
        <v>0</v>
      </c>
      <c r="AP668" s="259">
        <f t="shared" si="151"/>
        <v>0</v>
      </c>
      <c r="AQ668" s="312">
        <f>'To &amp; from Edu- trip % summary'!AF673</f>
        <v>0</v>
      </c>
      <c r="AR668" s="314">
        <f>'To &amp; from Edu- trip % summary'!AH673</f>
        <v>0</v>
      </c>
      <c r="AS668" s="260">
        <f t="shared" si="152"/>
        <v>0</v>
      </c>
      <c r="AT668" s="259">
        <f t="shared" si="153"/>
        <v>0</v>
      </c>
      <c r="AU668" s="261"/>
      <c r="AV668" s="248"/>
      <c r="AW668" s="248"/>
      <c r="AX668" s="248"/>
      <c r="AY668" s="248"/>
    </row>
    <row r="669" spans="1:51" x14ac:dyDescent="0.2">
      <c r="A669" s="248"/>
      <c r="B669" s="248"/>
      <c r="C669" s="248"/>
      <c r="D669" s="248"/>
      <c r="E669" s="248"/>
      <c r="F669" s="248"/>
      <c r="G669" s="248"/>
      <c r="H669" s="248"/>
      <c r="I669" s="248"/>
      <c r="J669" s="248"/>
      <c r="K669" s="248"/>
      <c r="L669" s="248"/>
      <c r="M669" s="248"/>
      <c r="N669" s="248"/>
      <c r="O669" s="248"/>
      <c r="P669" s="248"/>
      <c r="Q669" s="296"/>
      <c r="R669" s="256">
        <f>'To &amp; from Edu- trip % summary'!B674</f>
        <v>0</v>
      </c>
      <c r="S669" s="313">
        <f>'To &amp; from Edu- trip % summary'!D674</f>
        <v>0</v>
      </c>
      <c r="T669" s="257">
        <f>'Non-survey input values'!$B$31</f>
        <v>175.56</v>
      </c>
      <c r="U669" s="258">
        <f t="shared" si="140"/>
        <v>0</v>
      </c>
      <c r="V669" s="259">
        <f t="shared" si="141"/>
        <v>0</v>
      </c>
      <c r="W669" s="312">
        <f>'To &amp; from Edu- trip % summary'!G674</f>
        <v>0</v>
      </c>
      <c r="X669" s="314">
        <f>'To &amp; from Edu- trip % summary'!I674</f>
        <v>0</v>
      </c>
      <c r="Y669" s="260">
        <f t="shared" si="142"/>
        <v>0</v>
      </c>
      <c r="Z669" s="259">
        <f t="shared" si="143"/>
        <v>0</v>
      </c>
      <c r="AA669" s="312">
        <f>'To &amp; from Edu- trip % summary'!L674</f>
        <v>0</v>
      </c>
      <c r="AB669" s="314">
        <f>'To &amp; from Edu- trip % summary'!N674</f>
        <v>0</v>
      </c>
      <c r="AC669" s="260">
        <f t="shared" si="144"/>
        <v>0</v>
      </c>
      <c r="AD669" s="259">
        <f t="shared" si="145"/>
        <v>0</v>
      </c>
      <c r="AE669" s="312">
        <f>'To &amp; from Edu- trip % summary'!Q674</f>
        <v>0</v>
      </c>
      <c r="AF669" s="314">
        <f>'To &amp; from Edu- trip % summary'!S674</f>
        <v>0</v>
      </c>
      <c r="AG669" s="260">
        <f t="shared" si="146"/>
        <v>0</v>
      </c>
      <c r="AH669" s="259">
        <f t="shared" si="147"/>
        <v>0</v>
      </c>
      <c r="AI669" s="312">
        <f>'To &amp; from Edu- trip % summary'!V674</f>
        <v>0</v>
      </c>
      <c r="AJ669" s="314">
        <f>'To &amp; from Edu- trip % summary'!X674</f>
        <v>0</v>
      </c>
      <c r="AK669" s="260">
        <f t="shared" si="148"/>
        <v>0</v>
      </c>
      <c r="AL669" s="259">
        <f t="shared" si="149"/>
        <v>0</v>
      </c>
      <c r="AM669" s="312">
        <f>'To &amp; from Edu- trip % summary'!AA674</f>
        <v>0</v>
      </c>
      <c r="AN669" s="314">
        <f>'To &amp; from Edu- trip % summary'!AC674</f>
        <v>0</v>
      </c>
      <c r="AO669" s="260">
        <f t="shared" si="150"/>
        <v>0</v>
      </c>
      <c r="AP669" s="259">
        <f t="shared" si="151"/>
        <v>0</v>
      </c>
      <c r="AQ669" s="312">
        <f>'To &amp; from Edu- trip % summary'!AF674</f>
        <v>0</v>
      </c>
      <c r="AR669" s="314">
        <f>'To &amp; from Edu- trip % summary'!AH674</f>
        <v>0</v>
      </c>
      <c r="AS669" s="260">
        <f t="shared" si="152"/>
        <v>0</v>
      </c>
      <c r="AT669" s="259">
        <f t="shared" si="153"/>
        <v>0</v>
      </c>
      <c r="AU669" s="261"/>
      <c r="AV669" s="248"/>
      <c r="AW669" s="248"/>
      <c r="AX669" s="248"/>
      <c r="AY669" s="248"/>
    </row>
    <row r="670" spans="1:51" x14ac:dyDescent="0.2">
      <c r="A670" s="248"/>
      <c r="B670" s="248"/>
      <c r="C670" s="248"/>
      <c r="D670" s="248"/>
      <c r="E670" s="248"/>
      <c r="F670" s="248"/>
      <c r="G670" s="248"/>
      <c r="H670" s="248"/>
      <c r="I670" s="248"/>
      <c r="J670" s="248"/>
      <c r="K670" s="248"/>
      <c r="L670" s="248"/>
      <c r="M670" s="248"/>
      <c r="N670" s="248"/>
      <c r="O670" s="248"/>
      <c r="P670" s="248"/>
      <c r="Q670" s="296"/>
      <c r="R670" s="256">
        <f>'To &amp; from Edu- trip % summary'!B675</f>
        <v>0</v>
      </c>
      <c r="S670" s="313">
        <f>'To &amp; from Edu- trip % summary'!D675</f>
        <v>0</v>
      </c>
      <c r="T670" s="257">
        <f>'Non-survey input values'!$B$31</f>
        <v>175.56</v>
      </c>
      <c r="U670" s="258">
        <f t="shared" si="140"/>
        <v>0</v>
      </c>
      <c r="V670" s="259">
        <f t="shared" si="141"/>
        <v>0</v>
      </c>
      <c r="W670" s="312">
        <f>'To &amp; from Edu- trip % summary'!G675</f>
        <v>0</v>
      </c>
      <c r="X670" s="314">
        <f>'To &amp; from Edu- trip % summary'!I675</f>
        <v>0</v>
      </c>
      <c r="Y670" s="260">
        <f t="shared" si="142"/>
        <v>0</v>
      </c>
      <c r="Z670" s="259">
        <f t="shared" si="143"/>
        <v>0</v>
      </c>
      <c r="AA670" s="312">
        <f>'To &amp; from Edu- trip % summary'!L675</f>
        <v>0</v>
      </c>
      <c r="AB670" s="314">
        <f>'To &amp; from Edu- trip % summary'!N675</f>
        <v>0</v>
      </c>
      <c r="AC670" s="260">
        <f t="shared" si="144"/>
        <v>0</v>
      </c>
      <c r="AD670" s="259">
        <f t="shared" si="145"/>
        <v>0</v>
      </c>
      <c r="AE670" s="312">
        <f>'To &amp; from Edu- trip % summary'!Q675</f>
        <v>0</v>
      </c>
      <c r="AF670" s="314">
        <f>'To &amp; from Edu- trip % summary'!S675</f>
        <v>0</v>
      </c>
      <c r="AG670" s="260">
        <f t="shared" si="146"/>
        <v>0</v>
      </c>
      <c r="AH670" s="259">
        <f t="shared" si="147"/>
        <v>0</v>
      </c>
      <c r="AI670" s="312">
        <f>'To &amp; from Edu- trip % summary'!V675</f>
        <v>0</v>
      </c>
      <c r="AJ670" s="314">
        <f>'To &amp; from Edu- trip % summary'!X675</f>
        <v>0</v>
      </c>
      <c r="AK670" s="260">
        <f t="shared" si="148"/>
        <v>0</v>
      </c>
      <c r="AL670" s="259">
        <f t="shared" si="149"/>
        <v>0</v>
      </c>
      <c r="AM670" s="312">
        <f>'To &amp; from Edu- trip % summary'!AA675</f>
        <v>0</v>
      </c>
      <c r="AN670" s="314">
        <f>'To &amp; from Edu- trip % summary'!AC675</f>
        <v>0</v>
      </c>
      <c r="AO670" s="260">
        <f t="shared" si="150"/>
        <v>0</v>
      </c>
      <c r="AP670" s="259">
        <f t="shared" si="151"/>
        <v>0</v>
      </c>
      <c r="AQ670" s="312">
        <f>'To &amp; from Edu- trip % summary'!AF675</f>
        <v>0</v>
      </c>
      <c r="AR670" s="314">
        <f>'To &amp; from Edu- trip % summary'!AH675</f>
        <v>0</v>
      </c>
      <c r="AS670" s="260">
        <f t="shared" si="152"/>
        <v>0</v>
      </c>
      <c r="AT670" s="259">
        <f t="shared" si="153"/>
        <v>0</v>
      </c>
      <c r="AU670" s="261"/>
      <c r="AV670" s="248"/>
      <c r="AW670" s="248"/>
      <c r="AX670" s="248"/>
      <c r="AY670" s="248"/>
    </row>
    <row r="671" spans="1:51" x14ac:dyDescent="0.2">
      <c r="A671" s="248"/>
      <c r="B671" s="248"/>
      <c r="C671" s="248"/>
      <c r="D671" s="248"/>
      <c r="E671" s="248"/>
      <c r="F671" s="248"/>
      <c r="G671" s="248"/>
      <c r="H671" s="248"/>
      <c r="I671" s="248"/>
      <c r="J671" s="248"/>
      <c r="K671" s="248"/>
      <c r="L671" s="248"/>
      <c r="M671" s="248"/>
      <c r="N671" s="248"/>
      <c r="O671" s="248"/>
      <c r="P671" s="248"/>
      <c r="Q671" s="296"/>
      <c r="R671" s="256">
        <f>'To &amp; from Edu- trip % summary'!B676</f>
        <v>0</v>
      </c>
      <c r="S671" s="313">
        <f>'To &amp; from Edu- trip % summary'!D676</f>
        <v>0</v>
      </c>
      <c r="T671" s="257">
        <f>'Non-survey input values'!$B$31</f>
        <v>175.56</v>
      </c>
      <c r="U671" s="258">
        <f t="shared" si="140"/>
        <v>0</v>
      </c>
      <c r="V671" s="259">
        <f t="shared" si="141"/>
        <v>0</v>
      </c>
      <c r="W671" s="312">
        <f>'To &amp; from Edu- trip % summary'!G676</f>
        <v>0</v>
      </c>
      <c r="X671" s="314">
        <f>'To &amp; from Edu- trip % summary'!I676</f>
        <v>0</v>
      </c>
      <c r="Y671" s="260">
        <f t="shared" si="142"/>
        <v>0</v>
      </c>
      <c r="Z671" s="259">
        <f t="shared" si="143"/>
        <v>0</v>
      </c>
      <c r="AA671" s="312">
        <f>'To &amp; from Edu- trip % summary'!L676</f>
        <v>0</v>
      </c>
      <c r="AB671" s="314">
        <f>'To &amp; from Edu- trip % summary'!N676</f>
        <v>0</v>
      </c>
      <c r="AC671" s="260">
        <f t="shared" si="144"/>
        <v>0</v>
      </c>
      <c r="AD671" s="259">
        <f t="shared" si="145"/>
        <v>0</v>
      </c>
      <c r="AE671" s="312">
        <f>'To &amp; from Edu- trip % summary'!Q676</f>
        <v>0</v>
      </c>
      <c r="AF671" s="314">
        <f>'To &amp; from Edu- trip % summary'!S676</f>
        <v>0</v>
      </c>
      <c r="AG671" s="260">
        <f t="shared" si="146"/>
        <v>0</v>
      </c>
      <c r="AH671" s="259">
        <f t="shared" si="147"/>
        <v>0</v>
      </c>
      <c r="AI671" s="312">
        <f>'To &amp; from Edu- trip % summary'!V676</f>
        <v>0</v>
      </c>
      <c r="AJ671" s="314">
        <f>'To &amp; from Edu- trip % summary'!X676</f>
        <v>0</v>
      </c>
      <c r="AK671" s="260">
        <f t="shared" si="148"/>
        <v>0</v>
      </c>
      <c r="AL671" s="259">
        <f t="shared" si="149"/>
        <v>0</v>
      </c>
      <c r="AM671" s="312">
        <f>'To &amp; from Edu- trip % summary'!AA676</f>
        <v>0</v>
      </c>
      <c r="AN671" s="314">
        <f>'To &amp; from Edu- trip % summary'!AC676</f>
        <v>0</v>
      </c>
      <c r="AO671" s="260">
        <f t="shared" si="150"/>
        <v>0</v>
      </c>
      <c r="AP671" s="259">
        <f t="shared" si="151"/>
        <v>0</v>
      </c>
      <c r="AQ671" s="312">
        <f>'To &amp; from Edu- trip % summary'!AF676</f>
        <v>0</v>
      </c>
      <c r="AR671" s="314">
        <f>'To &amp; from Edu- trip % summary'!AH676</f>
        <v>0</v>
      </c>
      <c r="AS671" s="260">
        <f t="shared" si="152"/>
        <v>0</v>
      </c>
      <c r="AT671" s="259">
        <f t="shared" si="153"/>
        <v>0</v>
      </c>
      <c r="AU671" s="261"/>
      <c r="AV671" s="248"/>
      <c r="AW671" s="248"/>
      <c r="AX671" s="248"/>
      <c r="AY671" s="248"/>
    </row>
    <row r="672" spans="1:51" x14ac:dyDescent="0.2">
      <c r="A672" s="248"/>
      <c r="B672" s="248"/>
      <c r="C672" s="248"/>
      <c r="D672" s="248"/>
      <c r="E672" s="248"/>
      <c r="F672" s="248"/>
      <c r="G672" s="248"/>
      <c r="H672" s="248"/>
      <c r="I672" s="248"/>
      <c r="J672" s="248"/>
      <c r="K672" s="248"/>
      <c r="L672" s="248"/>
      <c r="M672" s="248"/>
      <c r="N672" s="248"/>
      <c r="O672" s="248"/>
      <c r="P672" s="248"/>
      <c r="Q672" s="296"/>
      <c r="R672" s="256">
        <f>'To &amp; from Edu- trip % summary'!B677</f>
        <v>0</v>
      </c>
      <c r="S672" s="313">
        <f>'To &amp; from Edu- trip % summary'!D677</f>
        <v>0</v>
      </c>
      <c r="T672" s="257">
        <f>'Non-survey input values'!$B$31</f>
        <v>175.56</v>
      </c>
      <c r="U672" s="258">
        <f t="shared" si="140"/>
        <v>0</v>
      </c>
      <c r="V672" s="259">
        <f t="shared" si="141"/>
        <v>0</v>
      </c>
      <c r="W672" s="312">
        <f>'To &amp; from Edu- trip % summary'!G677</f>
        <v>0</v>
      </c>
      <c r="X672" s="314">
        <f>'To &amp; from Edu- trip % summary'!I677</f>
        <v>0</v>
      </c>
      <c r="Y672" s="260">
        <f t="shared" si="142"/>
        <v>0</v>
      </c>
      <c r="Z672" s="259">
        <f t="shared" si="143"/>
        <v>0</v>
      </c>
      <c r="AA672" s="312">
        <f>'To &amp; from Edu- trip % summary'!L677</f>
        <v>0</v>
      </c>
      <c r="AB672" s="314">
        <f>'To &amp; from Edu- trip % summary'!N677</f>
        <v>0</v>
      </c>
      <c r="AC672" s="260">
        <f t="shared" si="144"/>
        <v>0</v>
      </c>
      <c r="AD672" s="259">
        <f t="shared" si="145"/>
        <v>0</v>
      </c>
      <c r="AE672" s="312">
        <f>'To &amp; from Edu- trip % summary'!Q677</f>
        <v>0</v>
      </c>
      <c r="AF672" s="314">
        <f>'To &amp; from Edu- trip % summary'!S677</f>
        <v>0</v>
      </c>
      <c r="AG672" s="260">
        <f t="shared" si="146"/>
        <v>0</v>
      </c>
      <c r="AH672" s="259">
        <f t="shared" si="147"/>
        <v>0</v>
      </c>
      <c r="AI672" s="312">
        <f>'To &amp; from Edu- trip % summary'!V677</f>
        <v>0</v>
      </c>
      <c r="AJ672" s="314">
        <f>'To &amp; from Edu- trip % summary'!X677</f>
        <v>0</v>
      </c>
      <c r="AK672" s="260">
        <f t="shared" si="148"/>
        <v>0</v>
      </c>
      <c r="AL672" s="259">
        <f t="shared" si="149"/>
        <v>0</v>
      </c>
      <c r="AM672" s="312">
        <f>'To &amp; from Edu- trip % summary'!AA677</f>
        <v>0</v>
      </c>
      <c r="AN672" s="314">
        <f>'To &amp; from Edu- trip % summary'!AC677</f>
        <v>0</v>
      </c>
      <c r="AO672" s="260">
        <f t="shared" si="150"/>
        <v>0</v>
      </c>
      <c r="AP672" s="259">
        <f t="shared" si="151"/>
        <v>0</v>
      </c>
      <c r="AQ672" s="312">
        <f>'To &amp; from Edu- trip % summary'!AF677</f>
        <v>0</v>
      </c>
      <c r="AR672" s="314">
        <f>'To &amp; from Edu- trip % summary'!AH677</f>
        <v>0</v>
      </c>
      <c r="AS672" s="260">
        <f t="shared" si="152"/>
        <v>0</v>
      </c>
      <c r="AT672" s="259">
        <f t="shared" si="153"/>
        <v>0</v>
      </c>
      <c r="AU672" s="261"/>
      <c r="AV672" s="248"/>
      <c r="AW672" s="248"/>
      <c r="AX672" s="248"/>
      <c r="AY672" s="248"/>
    </row>
    <row r="673" spans="1:51" x14ac:dyDescent="0.2">
      <c r="A673" s="248"/>
      <c r="B673" s="248"/>
      <c r="C673" s="248"/>
      <c r="D673" s="248"/>
      <c r="E673" s="248"/>
      <c r="F673" s="248"/>
      <c r="G673" s="248"/>
      <c r="H673" s="248"/>
      <c r="I673" s="248"/>
      <c r="J673" s="248"/>
      <c r="K673" s="248"/>
      <c r="L673" s="248"/>
      <c r="M673" s="248"/>
      <c r="N673" s="248"/>
      <c r="O673" s="248"/>
      <c r="P673" s="248"/>
      <c r="Q673" s="296"/>
      <c r="R673" s="256">
        <f>'To &amp; from Edu- trip % summary'!B678</f>
        <v>0</v>
      </c>
      <c r="S673" s="313">
        <f>'To &amp; from Edu- trip % summary'!D678</f>
        <v>0</v>
      </c>
      <c r="T673" s="257">
        <f>'Non-survey input values'!$B$31</f>
        <v>175.56</v>
      </c>
      <c r="U673" s="258">
        <f t="shared" si="140"/>
        <v>0</v>
      </c>
      <c r="V673" s="259">
        <f t="shared" si="141"/>
        <v>0</v>
      </c>
      <c r="W673" s="312">
        <f>'To &amp; from Edu- trip % summary'!G678</f>
        <v>0</v>
      </c>
      <c r="X673" s="314">
        <f>'To &amp; from Edu- trip % summary'!I678</f>
        <v>0</v>
      </c>
      <c r="Y673" s="260">
        <f t="shared" si="142"/>
        <v>0</v>
      </c>
      <c r="Z673" s="259">
        <f t="shared" si="143"/>
        <v>0</v>
      </c>
      <c r="AA673" s="312">
        <f>'To &amp; from Edu- trip % summary'!L678</f>
        <v>0</v>
      </c>
      <c r="AB673" s="314">
        <f>'To &amp; from Edu- trip % summary'!N678</f>
        <v>0</v>
      </c>
      <c r="AC673" s="260">
        <f t="shared" si="144"/>
        <v>0</v>
      </c>
      <c r="AD673" s="259">
        <f t="shared" si="145"/>
        <v>0</v>
      </c>
      <c r="AE673" s="312">
        <f>'To &amp; from Edu- trip % summary'!Q678</f>
        <v>0</v>
      </c>
      <c r="AF673" s="314">
        <f>'To &amp; from Edu- trip % summary'!S678</f>
        <v>0</v>
      </c>
      <c r="AG673" s="260">
        <f t="shared" si="146"/>
        <v>0</v>
      </c>
      <c r="AH673" s="259">
        <f t="shared" si="147"/>
        <v>0</v>
      </c>
      <c r="AI673" s="312">
        <f>'To &amp; from Edu- trip % summary'!V678</f>
        <v>0</v>
      </c>
      <c r="AJ673" s="314">
        <f>'To &amp; from Edu- trip % summary'!X678</f>
        <v>0</v>
      </c>
      <c r="AK673" s="260">
        <f t="shared" si="148"/>
        <v>0</v>
      </c>
      <c r="AL673" s="259">
        <f t="shared" si="149"/>
        <v>0</v>
      </c>
      <c r="AM673" s="312">
        <f>'To &amp; from Edu- trip % summary'!AA678</f>
        <v>0</v>
      </c>
      <c r="AN673" s="314">
        <f>'To &amp; from Edu- trip % summary'!AC678</f>
        <v>0</v>
      </c>
      <c r="AO673" s="260">
        <f t="shared" si="150"/>
        <v>0</v>
      </c>
      <c r="AP673" s="259">
        <f t="shared" si="151"/>
        <v>0</v>
      </c>
      <c r="AQ673" s="312">
        <f>'To &amp; from Edu- trip % summary'!AF678</f>
        <v>0</v>
      </c>
      <c r="AR673" s="314">
        <f>'To &amp; from Edu- trip % summary'!AH678</f>
        <v>0</v>
      </c>
      <c r="AS673" s="260">
        <f t="shared" si="152"/>
        <v>0</v>
      </c>
      <c r="AT673" s="259">
        <f t="shared" si="153"/>
        <v>0</v>
      </c>
      <c r="AU673" s="261"/>
      <c r="AV673" s="248"/>
      <c r="AW673" s="248"/>
      <c r="AX673" s="248"/>
      <c r="AY673" s="248"/>
    </row>
    <row r="674" spans="1:51" x14ac:dyDescent="0.2">
      <c r="A674" s="248"/>
      <c r="B674" s="248"/>
      <c r="C674" s="248"/>
      <c r="D674" s="248"/>
      <c r="E674" s="248"/>
      <c r="F674" s="248"/>
      <c r="G674" s="248"/>
      <c r="H674" s="248"/>
      <c r="I674" s="248"/>
      <c r="J674" s="248"/>
      <c r="K674" s="248"/>
      <c r="L674" s="248"/>
      <c r="M674" s="248"/>
      <c r="N674" s="248"/>
      <c r="O674" s="248"/>
      <c r="P674" s="248"/>
      <c r="Q674" s="296"/>
      <c r="R674" s="256">
        <f>'To &amp; from Edu- trip % summary'!B679</f>
        <v>0</v>
      </c>
      <c r="S674" s="313">
        <f>'To &amp; from Edu- trip % summary'!D679</f>
        <v>0</v>
      </c>
      <c r="T674" s="257">
        <f>'Non-survey input values'!$B$31</f>
        <v>175.56</v>
      </c>
      <c r="U674" s="258">
        <f t="shared" si="140"/>
        <v>0</v>
      </c>
      <c r="V674" s="259">
        <f t="shared" si="141"/>
        <v>0</v>
      </c>
      <c r="W674" s="312">
        <f>'To &amp; from Edu- trip % summary'!G679</f>
        <v>0</v>
      </c>
      <c r="X674" s="314">
        <f>'To &amp; from Edu- trip % summary'!I679</f>
        <v>0</v>
      </c>
      <c r="Y674" s="260">
        <f t="shared" si="142"/>
        <v>0</v>
      </c>
      <c r="Z674" s="259">
        <f t="shared" si="143"/>
        <v>0</v>
      </c>
      <c r="AA674" s="312">
        <f>'To &amp; from Edu- trip % summary'!L679</f>
        <v>0</v>
      </c>
      <c r="AB674" s="314">
        <f>'To &amp; from Edu- trip % summary'!N679</f>
        <v>0</v>
      </c>
      <c r="AC674" s="260">
        <f t="shared" si="144"/>
        <v>0</v>
      </c>
      <c r="AD674" s="259">
        <f t="shared" si="145"/>
        <v>0</v>
      </c>
      <c r="AE674" s="312">
        <f>'To &amp; from Edu- trip % summary'!Q679</f>
        <v>0</v>
      </c>
      <c r="AF674" s="314">
        <f>'To &amp; from Edu- trip % summary'!S679</f>
        <v>0</v>
      </c>
      <c r="AG674" s="260">
        <f t="shared" si="146"/>
        <v>0</v>
      </c>
      <c r="AH674" s="259">
        <f t="shared" si="147"/>
        <v>0</v>
      </c>
      <c r="AI674" s="312">
        <f>'To &amp; from Edu- trip % summary'!V679</f>
        <v>0</v>
      </c>
      <c r="AJ674" s="314">
        <f>'To &amp; from Edu- trip % summary'!X679</f>
        <v>0</v>
      </c>
      <c r="AK674" s="260">
        <f t="shared" si="148"/>
        <v>0</v>
      </c>
      <c r="AL674" s="259">
        <f t="shared" si="149"/>
        <v>0</v>
      </c>
      <c r="AM674" s="312">
        <f>'To &amp; from Edu- trip % summary'!AA679</f>
        <v>0</v>
      </c>
      <c r="AN674" s="314">
        <f>'To &amp; from Edu- trip % summary'!AC679</f>
        <v>0</v>
      </c>
      <c r="AO674" s="260">
        <f t="shared" si="150"/>
        <v>0</v>
      </c>
      <c r="AP674" s="259">
        <f t="shared" si="151"/>
        <v>0</v>
      </c>
      <c r="AQ674" s="312">
        <f>'To &amp; from Edu- trip % summary'!AF679</f>
        <v>0</v>
      </c>
      <c r="AR674" s="314">
        <f>'To &amp; from Edu- trip % summary'!AH679</f>
        <v>0</v>
      </c>
      <c r="AS674" s="260">
        <f t="shared" si="152"/>
        <v>0</v>
      </c>
      <c r="AT674" s="259">
        <f t="shared" si="153"/>
        <v>0</v>
      </c>
      <c r="AU674" s="261"/>
      <c r="AV674" s="248"/>
      <c r="AW674" s="248"/>
      <c r="AX674" s="248"/>
      <c r="AY674" s="248"/>
    </row>
    <row r="675" spans="1:51" x14ac:dyDescent="0.2">
      <c r="A675" s="248"/>
      <c r="B675" s="248"/>
      <c r="C675" s="248"/>
      <c r="D675" s="248"/>
      <c r="E675" s="248"/>
      <c r="F675" s="248"/>
      <c r="G675" s="248"/>
      <c r="H675" s="248"/>
      <c r="I675" s="248"/>
      <c r="J675" s="248"/>
      <c r="K675" s="248"/>
      <c r="L675" s="248"/>
      <c r="M675" s="248"/>
      <c r="N675" s="248"/>
      <c r="O675" s="248"/>
      <c r="P675" s="248"/>
      <c r="Q675" s="296"/>
      <c r="R675" s="256">
        <f>'To &amp; from Edu- trip % summary'!B680</f>
        <v>0</v>
      </c>
      <c r="S675" s="313">
        <f>'To &amp; from Edu- trip % summary'!D680</f>
        <v>0</v>
      </c>
      <c r="T675" s="257">
        <f>'Non-survey input values'!$B$31</f>
        <v>175.56</v>
      </c>
      <c r="U675" s="258">
        <f t="shared" si="140"/>
        <v>0</v>
      </c>
      <c r="V675" s="259">
        <f t="shared" si="141"/>
        <v>0</v>
      </c>
      <c r="W675" s="312">
        <f>'To &amp; from Edu- trip % summary'!G680</f>
        <v>0</v>
      </c>
      <c r="X675" s="314">
        <f>'To &amp; from Edu- trip % summary'!I680</f>
        <v>0</v>
      </c>
      <c r="Y675" s="260">
        <f t="shared" si="142"/>
        <v>0</v>
      </c>
      <c r="Z675" s="259">
        <f t="shared" si="143"/>
        <v>0</v>
      </c>
      <c r="AA675" s="312">
        <f>'To &amp; from Edu- trip % summary'!L680</f>
        <v>0</v>
      </c>
      <c r="AB675" s="314">
        <f>'To &amp; from Edu- trip % summary'!N680</f>
        <v>0</v>
      </c>
      <c r="AC675" s="260">
        <f t="shared" si="144"/>
        <v>0</v>
      </c>
      <c r="AD675" s="259">
        <f t="shared" si="145"/>
        <v>0</v>
      </c>
      <c r="AE675" s="312">
        <f>'To &amp; from Edu- trip % summary'!Q680</f>
        <v>0</v>
      </c>
      <c r="AF675" s="314">
        <f>'To &amp; from Edu- trip % summary'!S680</f>
        <v>0</v>
      </c>
      <c r="AG675" s="260">
        <f t="shared" si="146"/>
        <v>0</v>
      </c>
      <c r="AH675" s="259">
        <f t="shared" si="147"/>
        <v>0</v>
      </c>
      <c r="AI675" s="312">
        <f>'To &amp; from Edu- trip % summary'!V680</f>
        <v>0</v>
      </c>
      <c r="AJ675" s="314">
        <f>'To &amp; from Edu- trip % summary'!X680</f>
        <v>0</v>
      </c>
      <c r="AK675" s="260">
        <f t="shared" si="148"/>
        <v>0</v>
      </c>
      <c r="AL675" s="259">
        <f t="shared" si="149"/>
        <v>0</v>
      </c>
      <c r="AM675" s="312">
        <f>'To &amp; from Edu- trip % summary'!AA680</f>
        <v>0</v>
      </c>
      <c r="AN675" s="314">
        <f>'To &amp; from Edu- trip % summary'!AC680</f>
        <v>0</v>
      </c>
      <c r="AO675" s="260">
        <f t="shared" si="150"/>
        <v>0</v>
      </c>
      <c r="AP675" s="259">
        <f t="shared" si="151"/>
        <v>0</v>
      </c>
      <c r="AQ675" s="312">
        <f>'To &amp; from Edu- trip % summary'!AF680</f>
        <v>0</v>
      </c>
      <c r="AR675" s="314">
        <f>'To &amp; from Edu- trip % summary'!AH680</f>
        <v>0</v>
      </c>
      <c r="AS675" s="260">
        <f t="shared" si="152"/>
        <v>0</v>
      </c>
      <c r="AT675" s="259">
        <f t="shared" si="153"/>
        <v>0</v>
      </c>
      <c r="AU675" s="261"/>
      <c r="AV675" s="248"/>
      <c r="AW675" s="248"/>
      <c r="AX675" s="248"/>
      <c r="AY675" s="248"/>
    </row>
    <row r="676" spans="1:51" x14ac:dyDescent="0.2">
      <c r="A676" s="248"/>
      <c r="B676" s="248"/>
      <c r="C676" s="248"/>
      <c r="D676" s="248"/>
      <c r="E676" s="248"/>
      <c r="F676" s="248"/>
      <c r="G676" s="248"/>
      <c r="H676" s="248"/>
      <c r="I676" s="248"/>
      <c r="J676" s="248"/>
      <c r="K676" s="248"/>
      <c r="L676" s="248"/>
      <c r="M676" s="248"/>
      <c r="N676" s="248"/>
      <c r="O676" s="248"/>
      <c r="P676" s="248"/>
      <c r="Q676" s="296"/>
      <c r="R676" s="256">
        <f>'To &amp; from Edu- trip % summary'!B681</f>
        <v>0</v>
      </c>
      <c r="S676" s="313">
        <f>'To &amp; from Edu- trip % summary'!D681</f>
        <v>0</v>
      </c>
      <c r="T676" s="257">
        <f>'Non-survey input values'!$B$31</f>
        <v>175.56</v>
      </c>
      <c r="U676" s="258">
        <f t="shared" si="140"/>
        <v>0</v>
      </c>
      <c r="V676" s="259">
        <f t="shared" si="141"/>
        <v>0</v>
      </c>
      <c r="W676" s="312">
        <f>'To &amp; from Edu- trip % summary'!G681</f>
        <v>0</v>
      </c>
      <c r="X676" s="314">
        <f>'To &amp; from Edu- trip % summary'!I681</f>
        <v>0</v>
      </c>
      <c r="Y676" s="260">
        <f t="shared" si="142"/>
        <v>0</v>
      </c>
      <c r="Z676" s="259">
        <f t="shared" si="143"/>
        <v>0</v>
      </c>
      <c r="AA676" s="312">
        <f>'To &amp; from Edu- trip % summary'!L681</f>
        <v>0</v>
      </c>
      <c r="AB676" s="314">
        <f>'To &amp; from Edu- trip % summary'!N681</f>
        <v>0</v>
      </c>
      <c r="AC676" s="260">
        <f t="shared" si="144"/>
        <v>0</v>
      </c>
      <c r="AD676" s="259">
        <f t="shared" si="145"/>
        <v>0</v>
      </c>
      <c r="AE676" s="312">
        <f>'To &amp; from Edu- trip % summary'!Q681</f>
        <v>0</v>
      </c>
      <c r="AF676" s="314">
        <f>'To &amp; from Edu- trip % summary'!S681</f>
        <v>0</v>
      </c>
      <c r="AG676" s="260">
        <f t="shared" si="146"/>
        <v>0</v>
      </c>
      <c r="AH676" s="259">
        <f t="shared" si="147"/>
        <v>0</v>
      </c>
      <c r="AI676" s="312">
        <f>'To &amp; from Edu- trip % summary'!V681</f>
        <v>0</v>
      </c>
      <c r="AJ676" s="314">
        <f>'To &amp; from Edu- trip % summary'!X681</f>
        <v>0</v>
      </c>
      <c r="AK676" s="260">
        <f t="shared" si="148"/>
        <v>0</v>
      </c>
      <c r="AL676" s="259">
        <f t="shared" si="149"/>
        <v>0</v>
      </c>
      <c r="AM676" s="312">
        <f>'To &amp; from Edu- trip % summary'!AA681</f>
        <v>0</v>
      </c>
      <c r="AN676" s="314">
        <f>'To &amp; from Edu- trip % summary'!AC681</f>
        <v>0</v>
      </c>
      <c r="AO676" s="260">
        <f t="shared" si="150"/>
        <v>0</v>
      </c>
      <c r="AP676" s="259">
        <f t="shared" si="151"/>
        <v>0</v>
      </c>
      <c r="AQ676" s="312">
        <f>'To &amp; from Edu- trip % summary'!AF681</f>
        <v>0</v>
      </c>
      <c r="AR676" s="314">
        <f>'To &amp; from Edu- trip % summary'!AH681</f>
        <v>0</v>
      </c>
      <c r="AS676" s="260">
        <f t="shared" si="152"/>
        <v>0</v>
      </c>
      <c r="AT676" s="259">
        <f t="shared" si="153"/>
        <v>0</v>
      </c>
      <c r="AU676" s="261"/>
      <c r="AV676" s="248"/>
      <c r="AW676" s="248"/>
      <c r="AX676" s="248"/>
      <c r="AY676" s="248"/>
    </row>
    <row r="677" spans="1:51" x14ac:dyDescent="0.2">
      <c r="A677" s="248"/>
      <c r="B677" s="248"/>
      <c r="C677" s="248"/>
      <c r="D677" s="248"/>
      <c r="E677" s="248"/>
      <c r="F677" s="248"/>
      <c r="G677" s="248"/>
      <c r="H677" s="248"/>
      <c r="I677" s="248"/>
      <c r="J677" s="248"/>
      <c r="K677" s="248"/>
      <c r="L677" s="248"/>
      <c r="M677" s="248"/>
      <c r="N677" s="248"/>
      <c r="O677" s="248"/>
      <c r="P677" s="248"/>
      <c r="Q677" s="296"/>
      <c r="R677" s="256">
        <f>'To &amp; from Edu- trip % summary'!B682</f>
        <v>0</v>
      </c>
      <c r="S677" s="313">
        <f>'To &amp; from Edu- trip % summary'!D682</f>
        <v>0</v>
      </c>
      <c r="T677" s="257">
        <f>'Non-survey input values'!$B$31</f>
        <v>175.56</v>
      </c>
      <c r="U677" s="258">
        <f t="shared" si="140"/>
        <v>0</v>
      </c>
      <c r="V677" s="259">
        <f t="shared" si="141"/>
        <v>0</v>
      </c>
      <c r="W677" s="312">
        <f>'To &amp; from Edu- trip % summary'!G682</f>
        <v>0</v>
      </c>
      <c r="X677" s="314">
        <f>'To &amp; from Edu- trip % summary'!I682</f>
        <v>0</v>
      </c>
      <c r="Y677" s="260">
        <f t="shared" si="142"/>
        <v>0</v>
      </c>
      <c r="Z677" s="259">
        <f t="shared" si="143"/>
        <v>0</v>
      </c>
      <c r="AA677" s="312">
        <f>'To &amp; from Edu- trip % summary'!L682</f>
        <v>0</v>
      </c>
      <c r="AB677" s="314">
        <f>'To &amp; from Edu- trip % summary'!N682</f>
        <v>0</v>
      </c>
      <c r="AC677" s="260">
        <f t="shared" si="144"/>
        <v>0</v>
      </c>
      <c r="AD677" s="259">
        <f t="shared" si="145"/>
        <v>0</v>
      </c>
      <c r="AE677" s="312">
        <f>'To &amp; from Edu- trip % summary'!Q682</f>
        <v>0</v>
      </c>
      <c r="AF677" s="314">
        <f>'To &amp; from Edu- trip % summary'!S682</f>
        <v>0</v>
      </c>
      <c r="AG677" s="260">
        <f t="shared" si="146"/>
        <v>0</v>
      </c>
      <c r="AH677" s="259">
        <f t="shared" si="147"/>
        <v>0</v>
      </c>
      <c r="AI677" s="312">
        <f>'To &amp; from Edu- trip % summary'!V682</f>
        <v>0</v>
      </c>
      <c r="AJ677" s="314">
        <f>'To &amp; from Edu- trip % summary'!X682</f>
        <v>0</v>
      </c>
      <c r="AK677" s="260">
        <f t="shared" si="148"/>
        <v>0</v>
      </c>
      <c r="AL677" s="259">
        <f t="shared" si="149"/>
        <v>0</v>
      </c>
      <c r="AM677" s="312">
        <f>'To &amp; from Edu- trip % summary'!AA682</f>
        <v>0</v>
      </c>
      <c r="AN677" s="314">
        <f>'To &amp; from Edu- trip % summary'!AC682</f>
        <v>0</v>
      </c>
      <c r="AO677" s="260">
        <f t="shared" si="150"/>
        <v>0</v>
      </c>
      <c r="AP677" s="259">
        <f t="shared" si="151"/>
        <v>0</v>
      </c>
      <c r="AQ677" s="312">
        <f>'To &amp; from Edu- trip % summary'!AF682</f>
        <v>0</v>
      </c>
      <c r="AR677" s="314">
        <f>'To &amp; from Edu- trip % summary'!AH682</f>
        <v>0</v>
      </c>
      <c r="AS677" s="260">
        <f t="shared" si="152"/>
        <v>0</v>
      </c>
      <c r="AT677" s="259">
        <f t="shared" si="153"/>
        <v>0</v>
      </c>
      <c r="AU677" s="261"/>
      <c r="AV677" s="248"/>
      <c r="AW677" s="248"/>
      <c r="AX677" s="248"/>
      <c r="AY677" s="248"/>
    </row>
    <row r="678" spans="1:51" x14ac:dyDescent="0.2">
      <c r="A678" s="248"/>
      <c r="B678" s="248"/>
      <c r="C678" s="248"/>
      <c r="D678" s="248"/>
      <c r="E678" s="248"/>
      <c r="F678" s="248"/>
      <c r="G678" s="248"/>
      <c r="H678" s="248"/>
      <c r="I678" s="248"/>
      <c r="J678" s="248"/>
      <c r="K678" s="248"/>
      <c r="L678" s="248"/>
      <c r="M678" s="248"/>
      <c r="N678" s="248"/>
      <c r="O678" s="248"/>
      <c r="P678" s="248"/>
      <c r="Q678" s="296"/>
      <c r="R678" s="256">
        <f>'To &amp; from Edu- trip % summary'!B683</f>
        <v>0</v>
      </c>
      <c r="S678" s="313">
        <f>'To &amp; from Edu- trip % summary'!D683</f>
        <v>0</v>
      </c>
      <c r="T678" s="257">
        <f>'Non-survey input values'!$B$31</f>
        <v>175.56</v>
      </c>
      <c r="U678" s="258">
        <f t="shared" si="140"/>
        <v>0</v>
      </c>
      <c r="V678" s="259">
        <f t="shared" si="141"/>
        <v>0</v>
      </c>
      <c r="W678" s="312">
        <f>'To &amp; from Edu- trip % summary'!G683</f>
        <v>0</v>
      </c>
      <c r="X678" s="314">
        <f>'To &amp; from Edu- trip % summary'!I683</f>
        <v>0</v>
      </c>
      <c r="Y678" s="260">
        <f t="shared" si="142"/>
        <v>0</v>
      </c>
      <c r="Z678" s="259">
        <f t="shared" si="143"/>
        <v>0</v>
      </c>
      <c r="AA678" s="312">
        <f>'To &amp; from Edu- trip % summary'!L683</f>
        <v>0</v>
      </c>
      <c r="AB678" s="314">
        <f>'To &amp; from Edu- trip % summary'!N683</f>
        <v>0</v>
      </c>
      <c r="AC678" s="260">
        <f t="shared" si="144"/>
        <v>0</v>
      </c>
      <c r="AD678" s="259">
        <f t="shared" si="145"/>
        <v>0</v>
      </c>
      <c r="AE678" s="312">
        <f>'To &amp; from Edu- trip % summary'!Q683</f>
        <v>0</v>
      </c>
      <c r="AF678" s="314">
        <f>'To &amp; from Edu- trip % summary'!S683</f>
        <v>0</v>
      </c>
      <c r="AG678" s="260">
        <f t="shared" si="146"/>
        <v>0</v>
      </c>
      <c r="AH678" s="259">
        <f t="shared" si="147"/>
        <v>0</v>
      </c>
      <c r="AI678" s="312">
        <f>'To &amp; from Edu- trip % summary'!V683</f>
        <v>0</v>
      </c>
      <c r="AJ678" s="314">
        <f>'To &amp; from Edu- trip % summary'!X683</f>
        <v>0</v>
      </c>
      <c r="AK678" s="260">
        <f t="shared" si="148"/>
        <v>0</v>
      </c>
      <c r="AL678" s="259">
        <f t="shared" si="149"/>
        <v>0</v>
      </c>
      <c r="AM678" s="312">
        <f>'To &amp; from Edu- trip % summary'!AA683</f>
        <v>0</v>
      </c>
      <c r="AN678" s="314">
        <f>'To &amp; from Edu- trip % summary'!AC683</f>
        <v>0</v>
      </c>
      <c r="AO678" s="260">
        <f t="shared" si="150"/>
        <v>0</v>
      </c>
      <c r="AP678" s="259">
        <f t="shared" si="151"/>
        <v>0</v>
      </c>
      <c r="AQ678" s="312">
        <f>'To &amp; from Edu- trip % summary'!AF683</f>
        <v>0</v>
      </c>
      <c r="AR678" s="314">
        <f>'To &amp; from Edu- trip % summary'!AH683</f>
        <v>0</v>
      </c>
      <c r="AS678" s="260">
        <f t="shared" si="152"/>
        <v>0</v>
      </c>
      <c r="AT678" s="259">
        <f t="shared" si="153"/>
        <v>0</v>
      </c>
      <c r="AU678" s="261"/>
      <c r="AV678" s="248"/>
      <c r="AW678" s="248"/>
      <c r="AX678" s="248"/>
      <c r="AY678" s="248"/>
    </row>
    <row r="679" spans="1:51" x14ac:dyDescent="0.2">
      <c r="A679" s="248"/>
      <c r="B679" s="248"/>
      <c r="C679" s="248"/>
      <c r="D679" s="248"/>
      <c r="E679" s="248"/>
      <c r="F679" s="248"/>
      <c r="G679" s="248"/>
      <c r="H679" s="248"/>
      <c r="I679" s="248"/>
      <c r="J679" s="248"/>
      <c r="K679" s="248"/>
      <c r="L679" s="248"/>
      <c r="M679" s="248"/>
      <c r="N679" s="248"/>
      <c r="O679" s="248"/>
      <c r="P679" s="248"/>
      <c r="Q679" s="296"/>
      <c r="R679" s="256">
        <f>'To &amp; from Edu- trip % summary'!B684</f>
        <v>0</v>
      </c>
      <c r="S679" s="313">
        <f>'To &amp; from Edu- trip % summary'!D684</f>
        <v>0</v>
      </c>
      <c r="T679" s="257">
        <f>'Non-survey input values'!$B$31</f>
        <v>175.56</v>
      </c>
      <c r="U679" s="258">
        <f t="shared" si="140"/>
        <v>0</v>
      </c>
      <c r="V679" s="259">
        <f t="shared" si="141"/>
        <v>0</v>
      </c>
      <c r="W679" s="312">
        <f>'To &amp; from Edu- trip % summary'!G684</f>
        <v>0</v>
      </c>
      <c r="X679" s="314">
        <f>'To &amp; from Edu- trip % summary'!I684</f>
        <v>0</v>
      </c>
      <c r="Y679" s="260">
        <f t="shared" si="142"/>
        <v>0</v>
      </c>
      <c r="Z679" s="259">
        <f t="shared" si="143"/>
        <v>0</v>
      </c>
      <c r="AA679" s="312">
        <f>'To &amp; from Edu- trip % summary'!L684</f>
        <v>0</v>
      </c>
      <c r="AB679" s="314">
        <f>'To &amp; from Edu- trip % summary'!N684</f>
        <v>0</v>
      </c>
      <c r="AC679" s="260">
        <f t="shared" si="144"/>
        <v>0</v>
      </c>
      <c r="AD679" s="259">
        <f t="shared" si="145"/>
        <v>0</v>
      </c>
      <c r="AE679" s="312">
        <f>'To &amp; from Edu- trip % summary'!Q684</f>
        <v>0</v>
      </c>
      <c r="AF679" s="314">
        <f>'To &amp; from Edu- trip % summary'!S684</f>
        <v>0</v>
      </c>
      <c r="AG679" s="260">
        <f t="shared" si="146"/>
        <v>0</v>
      </c>
      <c r="AH679" s="259">
        <f t="shared" si="147"/>
        <v>0</v>
      </c>
      <c r="AI679" s="312">
        <f>'To &amp; from Edu- trip % summary'!V684</f>
        <v>0</v>
      </c>
      <c r="AJ679" s="314">
        <f>'To &amp; from Edu- trip % summary'!X684</f>
        <v>0</v>
      </c>
      <c r="AK679" s="260">
        <f t="shared" si="148"/>
        <v>0</v>
      </c>
      <c r="AL679" s="259">
        <f t="shared" si="149"/>
        <v>0</v>
      </c>
      <c r="AM679" s="312">
        <f>'To &amp; from Edu- trip % summary'!AA684</f>
        <v>0</v>
      </c>
      <c r="AN679" s="314">
        <f>'To &amp; from Edu- trip % summary'!AC684</f>
        <v>0</v>
      </c>
      <c r="AO679" s="260">
        <f t="shared" si="150"/>
        <v>0</v>
      </c>
      <c r="AP679" s="259">
        <f t="shared" si="151"/>
        <v>0</v>
      </c>
      <c r="AQ679" s="312">
        <f>'To &amp; from Edu- trip % summary'!AF684</f>
        <v>0</v>
      </c>
      <c r="AR679" s="314">
        <f>'To &amp; from Edu- trip % summary'!AH684</f>
        <v>0</v>
      </c>
      <c r="AS679" s="260">
        <f t="shared" si="152"/>
        <v>0</v>
      </c>
      <c r="AT679" s="259">
        <f t="shared" si="153"/>
        <v>0</v>
      </c>
      <c r="AU679" s="261"/>
      <c r="AV679" s="248"/>
      <c r="AW679" s="248"/>
      <c r="AX679" s="248"/>
      <c r="AY679" s="248"/>
    </row>
    <row r="680" spans="1:51" x14ac:dyDescent="0.2">
      <c r="A680" s="248"/>
      <c r="B680" s="248"/>
      <c r="C680" s="248"/>
      <c r="D680" s="248"/>
      <c r="E680" s="248"/>
      <c r="F680" s="248"/>
      <c r="G680" s="248"/>
      <c r="H680" s="248"/>
      <c r="I680" s="248"/>
      <c r="J680" s="248"/>
      <c r="K680" s="248"/>
      <c r="L680" s="248"/>
      <c r="M680" s="248"/>
      <c r="N680" s="248"/>
      <c r="O680" s="248"/>
      <c r="P680" s="248"/>
      <c r="Q680" s="296"/>
      <c r="R680" s="256">
        <f>'To &amp; from Edu- trip % summary'!B685</f>
        <v>0</v>
      </c>
      <c r="S680" s="313">
        <f>'To &amp; from Edu- trip % summary'!D685</f>
        <v>0</v>
      </c>
      <c r="T680" s="257">
        <f>'Non-survey input values'!$B$31</f>
        <v>175.56</v>
      </c>
      <c r="U680" s="258">
        <f t="shared" si="140"/>
        <v>0</v>
      </c>
      <c r="V680" s="259">
        <f t="shared" si="141"/>
        <v>0</v>
      </c>
      <c r="W680" s="312">
        <f>'To &amp; from Edu- trip % summary'!G685</f>
        <v>0</v>
      </c>
      <c r="X680" s="314">
        <f>'To &amp; from Edu- trip % summary'!I685</f>
        <v>0</v>
      </c>
      <c r="Y680" s="260">
        <f t="shared" si="142"/>
        <v>0</v>
      </c>
      <c r="Z680" s="259">
        <f t="shared" si="143"/>
        <v>0</v>
      </c>
      <c r="AA680" s="312">
        <f>'To &amp; from Edu- trip % summary'!L685</f>
        <v>0</v>
      </c>
      <c r="AB680" s="314">
        <f>'To &amp; from Edu- trip % summary'!N685</f>
        <v>0</v>
      </c>
      <c r="AC680" s="260">
        <f t="shared" si="144"/>
        <v>0</v>
      </c>
      <c r="AD680" s="259">
        <f t="shared" si="145"/>
        <v>0</v>
      </c>
      <c r="AE680" s="312">
        <f>'To &amp; from Edu- trip % summary'!Q685</f>
        <v>0</v>
      </c>
      <c r="AF680" s="314">
        <f>'To &amp; from Edu- trip % summary'!S685</f>
        <v>0</v>
      </c>
      <c r="AG680" s="260">
        <f t="shared" si="146"/>
        <v>0</v>
      </c>
      <c r="AH680" s="259">
        <f t="shared" si="147"/>
        <v>0</v>
      </c>
      <c r="AI680" s="312">
        <f>'To &amp; from Edu- trip % summary'!V685</f>
        <v>0</v>
      </c>
      <c r="AJ680" s="314">
        <f>'To &amp; from Edu- trip % summary'!X685</f>
        <v>0</v>
      </c>
      <c r="AK680" s="260">
        <f t="shared" si="148"/>
        <v>0</v>
      </c>
      <c r="AL680" s="259">
        <f t="shared" si="149"/>
        <v>0</v>
      </c>
      <c r="AM680" s="312">
        <f>'To &amp; from Edu- trip % summary'!AA685</f>
        <v>0</v>
      </c>
      <c r="AN680" s="314">
        <f>'To &amp; from Edu- trip % summary'!AC685</f>
        <v>0</v>
      </c>
      <c r="AO680" s="260">
        <f t="shared" si="150"/>
        <v>0</v>
      </c>
      <c r="AP680" s="259">
        <f t="shared" si="151"/>
        <v>0</v>
      </c>
      <c r="AQ680" s="312">
        <f>'To &amp; from Edu- trip % summary'!AF685</f>
        <v>0</v>
      </c>
      <c r="AR680" s="314">
        <f>'To &amp; from Edu- trip % summary'!AH685</f>
        <v>0</v>
      </c>
      <c r="AS680" s="260">
        <f t="shared" si="152"/>
        <v>0</v>
      </c>
      <c r="AT680" s="259">
        <f t="shared" si="153"/>
        <v>0</v>
      </c>
      <c r="AU680" s="261"/>
      <c r="AV680" s="248"/>
      <c r="AW680" s="248"/>
      <c r="AX680" s="248"/>
      <c r="AY680" s="248"/>
    </row>
    <row r="681" spans="1:51" x14ac:dyDescent="0.2">
      <c r="A681" s="248"/>
      <c r="B681" s="248"/>
      <c r="C681" s="248"/>
      <c r="D681" s="248"/>
      <c r="E681" s="248"/>
      <c r="F681" s="248"/>
      <c r="G681" s="248"/>
      <c r="H681" s="248"/>
      <c r="I681" s="248"/>
      <c r="J681" s="248"/>
      <c r="K681" s="248"/>
      <c r="L681" s="248"/>
      <c r="M681" s="248"/>
      <c r="N681" s="248"/>
      <c r="O681" s="248"/>
      <c r="P681" s="248"/>
      <c r="Q681" s="296"/>
      <c r="R681" s="256">
        <f>'To &amp; from Edu- trip % summary'!B686</f>
        <v>0</v>
      </c>
      <c r="S681" s="313">
        <f>'To &amp; from Edu- trip % summary'!D686</f>
        <v>0</v>
      </c>
      <c r="T681" s="257">
        <f>'Non-survey input values'!$B$31</f>
        <v>175.56</v>
      </c>
      <c r="U681" s="258">
        <f t="shared" si="140"/>
        <v>0</v>
      </c>
      <c r="V681" s="259">
        <f t="shared" si="141"/>
        <v>0</v>
      </c>
      <c r="W681" s="312">
        <f>'To &amp; from Edu- trip % summary'!G686</f>
        <v>0</v>
      </c>
      <c r="X681" s="314">
        <f>'To &amp; from Edu- trip % summary'!I686</f>
        <v>0</v>
      </c>
      <c r="Y681" s="260">
        <f t="shared" si="142"/>
        <v>0</v>
      </c>
      <c r="Z681" s="259">
        <f t="shared" si="143"/>
        <v>0</v>
      </c>
      <c r="AA681" s="312">
        <f>'To &amp; from Edu- trip % summary'!L686</f>
        <v>0</v>
      </c>
      <c r="AB681" s="314">
        <f>'To &amp; from Edu- trip % summary'!N686</f>
        <v>0</v>
      </c>
      <c r="AC681" s="260">
        <f t="shared" si="144"/>
        <v>0</v>
      </c>
      <c r="AD681" s="259">
        <f t="shared" si="145"/>
        <v>0</v>
      </c>
      <c r="AE681" s="312">
        <f>'To &amp; from Edu- trip % summary'!Q686</f>
        <v>0</v>
      </c>
      <c r="AF681" s="314">
        <f>'To &amp; from Edu- trip % summary'!S686</f>
        <v>0</v>
      </c>
      <c r="AG681" s="260">
        <f t="shared" si="146"/>
        <v>0</v>
      </c>
      <c r="AH681" s="259">
        <f t="shared" si="147"/>
        <v>0</v>
      </c>
      <c r="AI681" s="312">
        <f>'To &amp; from Edu- trip % summary'!V686</f>
        <v>0</v>
      </c>
      <c r="AJ681" s="314">
        <f>'To &amp; from Edu- trip % summary'!X686</f>
        <v>0</v>
      </c>
      <c r="AK681" s="260">
        <f t="shared" si="148"/>
        <v>0</v>
      </c>
      <c r="AL681" s="259">
        <f t="shared" si="149"/>
        <v>0</v>
      </c>
      <c r="AM681" s="312">
        <f>'To &amp; from Edu- trip % summary'!AA686</f>
        <v>0</v>
      </c>
      <c r="AN681" s="314">
        <f>'To &amp; from Edu- trip % summary'!AC686</f>
        <v>0</v>
      </c>
      <c r="AO681" s="260">
        <f t="shared" si="150"/>
        <v>0</v>
      </c>
      <c r="AP681" s="259">
        <f t="shared" si="151"/>
        <v>0</v>
      </c>
      <c r="AQ681" s="312">
        <f>'To &amp; from Edu- trip % summary'!AF686</f>
        <v>0</v>
      </c>
      <c r="AR681" s="314">
        <f>'To &amp; from Edu- trip % summary'!AH686</f>
        <v>0</v>
      </c>
      <c r="AS681" s="260">
        <f t="shared" si="152"/>
        <v>0</v>
      </c>
      <c r="AT681" s="259">
        <f t="shared" si="153"/>
        <v>0</v>
      </c>
      <c r="AU681" s="261"/>
      <c r="AV681" s="248"/>
      <c r="AW681" s="248"/>
      <c r="AX681" s="248"/>
      <c r="AY681" s="248"/>
    </row>
    <row r="682" spans="1:51" x14ac:dyDescent="0.2">
      <c r="A682" s="248"/>
      <c r="B682" s="248"/>
      <c r="C682" s="248"/>
      <c r="D682" s="248"/>
      <c r="E682" s="248"/>
      <c r="F682" s="248"/>
      <c r="G682" s="248"/>
      <c r="H682" s="248"/>
      <c r="I682" s="248"/>
      <c r="J682" s="248"/>
      <c r="K682" s="248"/>
      <c r="L682" s="248"/>
      <c r="M682" s="248"/>
      <c r="N682" s="248"/>
      <c r="O682" s="248"/>
      <c r="P682" s="248"/>
      <c r="Q682" s="296"/>
      <c r="R682" s="256">
        <f>'To &amp; from Edu- trip % summary'!B687</f>
        <v>0</v>
      </c>
      <c r="S682" s="313">
        <f>'To &amp; from Edu- trip % summary'!D687</f>
        <v>0</v>
      </c>
      <c r="T682" s="257">
        <f>'Non-survey input values'!$B$31</f>
        <v>175.56</v>
      </c>
      <c r="U682" s="258">
        <f t="shared" si="140"/>
        <v>0</v>
      </c>
      <c r="V682" s="259">
        <f t="shared" si="141"/>
        <v>0</v>
      </c>
      <c r="W682" s="312">
        <f>'To &amp; from Edu- trip % summary'!G687</f>
        <v>0</v>
      </c>
      <c r="X682" s="314">
        <f>'To &amp; from Edu- trip % summary'!I687</f>
        <v>0</v>
      </c>
      <c r="Y682" s="260">
        <f t="shared" si="142"/>
        <v>0</v>
      </c>
      <c r="Z682" s="259">
        <f t="shared" si="143"/>
        <v>0</v>
      </c>
      <c r="AA682" s="312">
        <f>'To &amp; from Edu- trip % summary'!L687</f>
        <v>0</v>
      </c>
      <c r="AB682" s="314">
        <f>'To &amp; from Edu- trip % summary'!N687</f>
        <v>0</v>
      </c>
      <c r="AC682" s="260">
        <f t="shared" si="144"/>
        <v>0</v>
      </c>
      <c r="AD682" s="259">
        <f t="shared" si="145"/>
        <v>0</v>
      </c>
      <c r="AE682" s="312">
        <f>'To &amp; from Edu- trip % summary'!Q687</f>
        <v>0</v>
      </c>
      <c r="AF682" s="314">
        <f>'To &amp; from Edu- trip % summary'!S687</f>
        <v>0</v>
      </c>
      <c r="AG682" s="260">
        <f t="shared" si="146"/>
        <v>0</v>
      </c>
      <c r="AH682" s="259">
        <f t="shared" si="147"/>
        <v>0</v>
      </c>
      <c r="AI682" s="312">
        <f>'To &amp; from Edu- trip % summary'!V687</f>
        <v>0</v>
      </c>
      <c r="AJ682" s="314">
        <f>'To &amp; from Edu- trip % summary'!X687</f>
        <v>0</v>
      </c>
      <c r="AK682" s="260">
        <f t="shared" si="148"/>
        <v>0</v>
      </c>
      <c r="AL682" s="259">
        <f t="shared" si="149"/>
        <v>0</v>
      </c>
      <c r="AM682" s="312">
        <f>'To &amp; from Edu- trip % summary'!AA687</f>
        <v>0</v>
      </c>
      <c r="AN682" s="314">
        <f>'To &amp; from Edu- trip % summary'!AC687</f>
        <v>0</v>
      </c>
      <c r="AO682" s="260">
        <f t="shared" si="150"/>
        <v>0</v>
      </c>
      <c r="AP682" s="259">
        <f t="shared" si="151"/>
        <v>0</v>
      </c>
      <c r="AQ682" s="312">
        <f>'To &amp; from Edu- trip % summary'!AF687</f>
        <v>0</v>
      </c>
      <c r="AR682" s="314">
        <f>'To &amp; from Edu- trip % summary'!AH687</f>
        <v>0</v>
      </c>
      <c r="AS682" s="260">
        <f t="shared" si="152"/>
        <v>0</v>
      </c>
      <c r="AT682" s="259">
        <f t="shared" si="153"/>
        <v>0</v>
      </c>
      <c r="AU682" s="261"/>
      <c r="AV682" s="248"/>
      <c r="AW682" s="248"/>
      <c r="AX682" s="248"/>
      <c r="AY682" s="248"/>
    </row>
    <row r="683" spans="1:51" x14ac:dyDescent="0.2">
      <c r="A683" s="248"/>
      <c r="B683" s="248"/>
      <c r="C683" s="248"/>
      <c r="D683" s="248"/>
      <c r="E683" s="248"/>
      <c r="F683" s="248"/>
      <c r="G683" s="248"/>
      <c r="H683" s="248"/>
      <c r="I683" s="248"/>
      <c r="J683" s="248"/>
      <c r="K683" s="248"/>
      <c r="L683" s="248"/>
      <c r="M683" s="248"/>
      <c r="N683" s="248"/>
      <c r="O683" s="248"/>
      <c r="P683" s="248"/>
      <c r="Q683" s="296"/>
      <c r="R683" s="256">
        <f>'To &amp; from Edu- trip % summary'!B688</f>
        <v>0</v>
      </c>
      <c r="S683" s="313">
        <f>'To &amp; from Edu- trip % summary'!D688</f>
        <v>0</v>
      </c>
      <c r="T683" s="257">
        <f>'Non-survey input values'!$B$31</f>
        <v>175.56</v>
      </c>
      <c r="U683" s="258">
        <f t="shared" si="140"/>
        <v>0</v>
      </c>
      <c r="V683" s="259">
        <f t="shared" si="141"/>
        <v>0</v>
      </c>
      <c r="W683" s="312">
        <f>'To &amp; from Edu- trip % summary'!G688</f>
        <v>0</v>
      </c>
      <c r="X683" s="314">
        <f>'To &amp; from Edu- trip % summary'!I688</f>
        <v>0</v>
      </c>
      <c r="Y683" s="260">
        <f t="shared" si="142"/>
        <v>0</v>
      </c>
      <c r="Z683" s="259">
        <f t="shared" si="143"/>
        <v>0</v>
      </c>
      <c r="AA683" s="312">
        <f>'To &amp; from Edu- trip % summary'!L688</f>
        <v>0</v>
      </c>
      <c r="AB683" s="314">
        <f>'To &amp; from Edu- trip % summary'!N688</f>
        <v>0</v>
      </c>
      <c r="AC683" s="260">
        <f t="shared" si="144"/>
        <v>0</v>
      </c>
      <c r="AD683" s="259">
        <f t="shared" si="145"/>
        <v>0</v>
      </c>
      <c r="AE683" s="312">
        <f>'To &amp; from Edu- trip % summary'!Q688</f>
        <v>0</v>
      </c>
      <c r="AF683" s="314">
        <f>'To &amp; from Edu- trip % summary'!S688</f>
        <v>0</v>
      </c>
      <c r="AG683" s="260">
        <f t="shared" si="146"/>
        <v>0</v>
      </c>
      <c r="AH683" s="259">
        <f t="shared" si="147"/>
        <v>0</v>
      </c>
      <c r="AI683" s="312">
        <f>'To &amp; from Edu- trip % summary'!V688</f>
        <v>0</v>
      </c>
      <c r="AJ683" s="314">
        <f>'To &amp; from Edu- trip % summary'!X688</f>
        <v>0</v>
      </c>
      <c r="AK683" s="260">
        <f t="shared" si="148"/>
        <v>0</v>
      </c>
      <c r="AL683" s="259">
        <f t="shared" si="149"/>
        <v>0</v>
      </c>
      <c r="AM683" s="312">
        <f>'To &amp; from Edu- trip % summary'!AA688</f>
        <v>0</v>
      </c>
      <c r="AN683" s="314">
        <f>'To &amp; from Edu- trip % summary'!AC688</f>
        <v>0</v>
      </c>
      <c r="AO683" s="260">
        <f t="shared" si="150"/>
        <v>0</v>
      </c>
      <c r="AP683" s="259">
        <f t="shared" si="151"/>
        <v>0</v>
      </c>
      <c r="AQ683" s="312">
        <f>'To &amp; from Edu- trip % summary'!AF688</f>
        <v>0</v>
      </c>
      <c r="AR683" s="314">
        <f>'To &amp; from Edu- trip % summary'!AH688</f>
        <v>0</v>
      </c>
      <c r="AS683" s="260">
        <f t="shared" si="152"/>
        <v>0</v>
      </c>
      <c r="AT683" s="259">
        <f t="shared" si="153"/>
        <v>0</v>
      </c>
      <c r="AU683" s="261"/>
      <c r="AV683" s="248"/>
      <c r="AW683" s="248"/>
      <c r="AX683" s="248"/>
      <c r="AY683" s="248"/>
    </row>
    <row r="684" spans="1:51" x14ac:dyDescent="0.2">
      <c r="A684" s="248"/>
      <c r="B684" s="248"/>
      <c r="C684" s="248"/>
      <c r="D684" s="248"/>
      <c r="E684" s="248"/>
      <c r="F684" s="248"/>
      <c r="G684" s="248"/>
      <c r="H684" s="248"/>
      <c r="I684" s="248"/>
      <c r="J684" s="248"/>
      <c r="K684" s="248"/>
      <c r="L684" s="248"/>
      <c r="M684" s="248"/>
      <c r="N684" s="248"/>
      <c r="O684" s="248"/>
      <c r="P684" s="248"/>
      <c r="Q684" s="296"/>
      <c r="R684" s="256">
        <f>'To &amp; from Edu- trip % summary'!B689</f>
        <v>0</v>
      </c>
      <c r="S684" s="313">
        <f>'To &amp; from Edu- trip % summary'!D689</f>
        <v>0</v>
      </c>
      <c r="T684" s="257">
        <f>'Non-survey input values'!$B$31</f>
        <v>175.56</v>
      </c>
      <c r="U684" s="258">
        <f t="shared" si="140"/>
        <v>0</v>
      </c>
      <c r="V684" s="259">
        <f t="shared" si="141"/>
        <v>0</v>
      </c>
      <c r="W684" s="312">
        <f>'To &amp; from Edu- trip % summary'!G689</f>
        <v>0</v>
      </c>
      <c r="X684" s="314">
        <f>'To &amp; from Edu- trip % summary'!I689</f>
        <v>0</v>
      </c>
      <c r="Y684" s="260">
        <f t="shared" si="142"/>
        <v>0</v>
      </c>
      <c r="Z684" s="259">
        <f t="shared" si="143"/>
        <v>0</v>
      </c>
      <c r="AA684" s="312">
        <f>'To &amp; from Edu- trip % summary'!L689</f>
        <v>0</v>
      </c>
      <c r="AB684" s="314">
        <f>'To &amp; from Edu- trip % summary'!N689</f>
        <v>0</v>
      </c>
      <c r="AC684" s="260">
        <f t="shared" si="144"/>
        <v>0</v>
      </c>
      <c r="AD684" s="259">
        <f t="shared" si="145"/>
        <v>0</v>
      </c>
      <c r="AE684" s="312">
        <f>'To &amp; from Edu- trip % summary'!Q689</f>
        <v>0</v>
      </c>
      <c r="AF684" s="314">
        <f>'To &amp; from Edu- trip % summary'!S689</f>
        <v>0</v>
      </c>
      <c r="AG684" s="260">
        <f t="shared" si="146"/>
        <v>0</v>
      </c>
      <c r="AH684" s="259">
        <f t="shared" si="147"/>
        <v>0</v>
      </c>
      <c r="AI684" s="312">
        <f>'To &amp; from Edu- trip % summary'!V689</f>
        <v>0</v>
      </c>
      <c r="AJ684" s="314">
        <f>'To &amp; from Edu- trip % summary'!X689</f>
        <v>0</v>
      </c>
      <c r="AK684" s="260">
        <f t="shared" si="148"/>
        <v>0</v>
      </c>
      <c r="AL684" s="259">
        <f t="shared" si="149"/>
        <v>0</v>
      </c>
      <c r="AM684" s="312">
        <f>'To &amp; from Edu- trip % summary'!AA689</f>
        <v>0</v>
      </c>
      <c r="AN684" s="314">
        <f>'To &amp; from Edu- trip % summary'!AC689</f>
        <v>0</v>
      </c>
      <c r="AO684" s="260">
        <f t="shared" si="150"/>
        <v>0</v>
      </c>
      <c r="AP684" s="259">
        <f t="shared" si="151"/>
        <v>0</v>
      </c>
      <c r="AQ684" s="312">
        <f>'To &amp; from Edu- trip % summary'!AF689</f>
        <v>0</v>
      </c>
      <c r="AR684" s="314">
        <f>'To &amp; from Edu- trip % summary'!AH689</f>
        <v>0</v>
      </c>
      <c r="AS684" s="260">
        <f t="shared" si="152"/>
        <v>0</v>
      </c>
      <c r="AT684" s="259">
        <f t="shared" si="153"/>
        <v>0</v>
      </c>
      <c r="AU684" s="261"/>
      <c r="AV684" s="248"/>
      <c r="AW684" s="248"/>
      <c r="AX684" s="248"/>
      <c r="AY684" s="248"/>
    </row>
    <row r="685" spans="1:51" x14ac:dyDescent="0.2">
      <c r="A685" s="248"/>
      <c r="B685" s="248"/>
      <c r="C685" s="248"/>
      <c r="D685" s="248"/>
      <c r="E685" s="248"/>
      <c r="F685" s="248"/>
      <c r="G685" s="248"/>
      <c r="H685" s="248"/>
      <c r="I685" s="248"/>
      <c r="J685" s="248"/>
      <c r="K685" s="248"/>
      <c r="L685" s="248"/>
      <c r="M685" s="248"/>
      <c r="N685" s="248"/>
      <c r="O685" s="248"/>
      <c r="P685" s="248"/>
      <c r="Q685" s="296"/>
      <c r="R685" s="256">
        <f>'To &amp; from Edu- trip % summary'!B690</f>
        <v>0</v>
      </c>
      <c r="S685" s="313">
        <f>'To &amp; from Edu- trip % summary'!D690</f>
        <v>0</v>
      </c>
      <c r="T685" s="257">
        <f>'Non-survey input values'!$B$31</f>
        <v>175.56</v>
      </c>
      <c r="U685" s="258">
        <f t="shared" si="140"/>
        <v>0</v>
      </c>
      <c r="V685" s="259">
        <f t="shared" si="141"/>
        <v>0</v>
      </c>
      <c r="W685" s="312">
        <f>'To &amp; from Edu- trip % summary'!G690</f>
        <v>0</v>
      </c>
      <c r="X685" s="314">
        <f>'To &amp; from Edu- trip % summary'!I690</f>
        <v>0</v>
      </c>
      <c r="Y685" s="260">
        <f t="shared" si="142"/>
        <v>0</v>
      </c>
      <c r="Z685" s="259">
        <f t="shared" si="143"/>
        <v>0</v>
      </c>
      <c r="AA685" s="312">
        <f>'To &amp; from Edu- trip % summary'!L690</f>
        <v>0</v>
      </c>
      <c r="AB685" s="314">
        <f>'To &amp; from Edu- trip % summary'!N690</f>
        <v>0</v>
      </c>
      <c r="AC685" s="260">
        <f t="shared" si="144"/>
        <v>0</v>
      </c>
      <c r="AD685" s="259">
        <f t="shared" si="145"/>
        <v>0</v>
      </c>
      <c r="AE685" s="312">
        <f>'To &amp; from Edu- trip % summary'!Q690</f>
        <v>0</v>
      </c>
      <c r="AF685" s="314">
        <f>'To &amp; from Edu- trip % summary'!S690</f>
        <v>0</v>
      </c>
      <c r="AG685" s="260">
        <f t="shared" si="146"/>
        <v>0</v>
      </c>
      <c r="AH685" s="259">
        <f t="shared" si="147"/>
        <v>0</v>
      </c>
      <c r="AI685" s="312">
        <f>'To &amp; from Edu- trip % summary'!V690</f>
        <v>0</v>
      </c>
      <c r="AJ685" s="314">
        <f>'To &amp; from Edu- trip % summary'!X690</f>
        <v>0</v>
      </c>
      <c r="AK685" s="260">
        <f t="shared" si="148"/>
        <v>0</v>
      </c>
      <c r="AL685" s="259">
        <f t="shared" si="149"/>
        <v>0</v>
      </c>
      <c r="AM685" s="312">
        <f>'To &amp; from Edu- trip % summary'!AA690</f>
        <v>0</v>
      </c>
      <c r="AN685" s="314">
        <f>'To &amp; from Edu- trip % summary'!AC690</f>
        <v>0</v>
      </c>
      <c r="AO685" s="260">
        <f t="shared" si="150"/>
        <v>0</v>
      </c>
      <c r="AP685" s="259">
        <f t="shared" si="151"/>
        <v>0</v>
      </c>
      <c r="AQ685" s="312">
        <f>'To &amp; from Edu- trip % summary'!AF690</f>
        <v>0</v>
      </c>
      <c r="AR685" s="314">
        <f>'To &amp; from Edu- trip % summary'!AH690</f>
        <v>0</v>
      </c>
      <c r="AS685" s="260">
        <f t="shared" si="152"/>
        <v>0</v>
      </c>
      <c r="AT685" s="259">
        <f t="shared" si="153"/>
        <v>0</v>
      </c>
      <c r="AU685" s="261"/>
      <c r="AV685" s="248"/>
      <c r="AW685" s="248"/>
      <c r="AX685" s="248"/>
      <c r="AY685" s="248"/>
    </row>
    <row r="686" spans="1:51" x14ac:dyDescent="0.2">
      <c r="A686" s="248"/>
      <c r="B686" s="248"/>
      <c r="C686" s="248"/>
      <c r="D686" s="248"/>
      <c r="E686" s="248"/>
      <c r="F686" s="248"/>
      <c r="G686" s="248"/>
      <c r="H686" s="248"/>
      <c r="I686" s="248"/>
      <c r="J686" s="248"/>
      <c r="K686" s="248"/>
      <c r="L686" s="248"/>
      <c r="M686" s="248"/>
      <c r="N686" s="248"/>
      <c r="O686" s="248"/>
      <c r="P686" s="248"/>
      <c r="Q686" s="296"/>
      <c r="R686" s="256">
        <f>'To &amp; from Edu- trip % summary'!B691</f>
        <v>0</v>
      </c>
      <c r="S686" s="313">
        <f>'To &amp; from Edu- trip % summary'!D691</f>
        <v>0</v>
      </c>
      <c r="T686" s="257">
        <f>'Non-survey input values'!$B$31</f>
        <v>175.56</v>
      </c>
      <c r="U686" s="258">
        <f t="shared" si="140"/>
        <v>0</v>
      </c>
      <c r="V686" s="259">
        <f t="shared" si="141"/>
        <v>0</v>
      </c>
      <c r="W686" s="312">
        <f>'To &amp; from Edu- trip % summary'!G691</f>
        <v>0</v>
      </c>
      <c r="X686" s="314">
        <f>'To &amp; from Edu- trip % summary'!I691</f>
        <v>0</v>
      </c>
      <c r="Y686" s="260">
        <f t="shared" si="142"/>
        <v>0</v>
      </c>
      <c r="Z686" s="259">
        <f t="shared" si="143"/>
        <v>0</v>
      </c>
      <c r="AA686" s="312">
        <f>'To &amp; from Edu- trip % summary'!L691</f>
        <v>0</v>
      </c>
      <c r="AB686" s="314">
        <f>'To &amp; from Edu- trip % summary'!N691</f>
        <v>0</v>
      </c>
      <c r="AC686" s="260">
        <f t="shared" si="144"/>
        <v>0</v>
      </c>
      <c r="AD686" s="259">
        <f t="shared" si="145"/>
        <v>0</v>
      </c>
      <c r="AE686" s="312">
        <f>'To &amp; from Edu- trip % summary'!Q691</f>
        <v>0</v>
      </c>
      <c r="AF686" s="314">
        <f>'To &amp; from Edu- trip % summary'!S691</f>
        <v>0</v>
      </c>
      <c r="AG686" s="260">
        <f t="shared" si="146"/>
        <v>0</v>
      </c>
      <c r="AH686" s="259">
        <f t="shared" si="147"/>
        <v>0</v>
      </c>
      <c r="AI686" s="312">
        <f>'To &amp; from Edu- trip % summary'!V691</f>
        <v>0</v>
      </c>
      <c r="AJ686" s="314">
        <f>'To &amp; from Edu- trip % summary'!X691</f>
        <v>0</v>
      </c>
      <c r="AK686" s="260">
        <f t="shared" si="148"/>
        <v>0</v>
      </c>
      <c r="AL686" s="259">
        <f t="shared" si="149"/>
        <v>0</v>
      </c>
      <c r="AM686" s="312">
        <f>'To &amp; from Edu- trip % summary'!AA691</f>
        <v>0</v>
      </c>
      <c r="AN686" s="314">
        <f>'To &amp; from Edu- trip % summary'!AC691</f>
        <v>0</v>
      </c>
      <c r="AO686" s="260">
        <f t="shared" si="150"/>
        <v>0</v>
      </c>
      <c r="AP686" s="259">
        <f t="shared" si="151"/>
        <v>0</v>
      </c>
      <c r="AQ686" s="312">
        <f>'To &amp; from Edu- trip % summary'!AF691</f>
        <v>0</v>
      </c>
      <c r="AR686" s="314">
        <f>'To &amp; from Edu- trip % summary'!AH691</f>
        <v>0</v>
      </c>
      <c r="AS686" s="260">
        <f t="shared" si="152"/>
        <v>0</v>
      </c>
      <c r="AT686" s="259">
        <f t="shared" si="153"/>
        <v>0</v>
      </c>
      <c r="AU686" s="261"/>
      <c r="AV686" s="248"/>
      <c r="AW686" s="248"/>
      <c r="AX686" s="248"/>
      <c r="AY686" s="248"/>
    </row>
    <row r="687" spans="1:51" x14ac:dyDescent="0.2">
      <c r="A687" s="248"/>
      <c r="B687" s="248"/>
      <c r="C687" s="248"/>
      <c r="D687" s="248"/>
      <c r="E687" s="248"/>
      <c r="F687" s="248"/>
      <c r="G687" s="248"/>
      <c r="H687" s="248"/>
      <c r="I687" s="248"/>
      <c r="J687" s="248"/>
      <c r="K687" s="248"/>
      <c r="L687" s="248"/>
      <c r="M687" s="248"/>
      <c r="N687" s="248"/>
      <c r="O687" s="248"/>
      <c r="P687" s="248"/>
      <c r="Q687" s="296"/>
      <c r="R687" s="256">
        <f>'To &amp; from Edu- trip % summary'!B692</f>
        <v>0</v>
      </c>
      <c r="S687" s="313">
        <f>'To &amp; from Edu- trip % summary'!D692</f>
        <v>0</v>
      </c>
      <c r="T687" s="257">
        <f>'Non-survey input values'!$B$31</f>
        <v>175.56</v>
      </c>
      <c r="U687" s="258">
        <f t="shared" si="140"/>
        <v>0</v>
      </c>
      <c r="V687" s="259">
        <f t="shared" si="141"/>
        <v>0</v>
      </c>
      <c r="W687" s="312">
        <f>'To &amp; from Edu- trip % summary'!G692</f>
        <v>0</v>
      </c>
      <c r="X687" s="314">
        <f>'To &amp; from Edu- trip % summary'!I692</f>
        <v>0</v>
      </c>
      <c r="Y687" s="260">
        <f t="shared" si="142"/>
        <v>0</v>
      </c>
      <c r="Z687" s="259">
        <f t="shared" si="143"/>
        <v>0</v>
      </c>
      <c r="AA687" s="312">
        <f>'To &amp; from Edu- trip % summary'!L692</f>
        <v>0</v>
      </c>
      <c r="AB687" s="314">
        <f>'To &amp; from Edu- trip % summary'!N692</f>
        <v>0</v>
      </c>
      <c r="AC687" s="260">
        <f t="shared" si="144"/>
        <v>0</v>
      </c>
      <c r="AD687" s="259">
        <f t="shared" si="145"/>
        <v>0</v>
      </c>
      <c r="AE687" s="312">
        <f>'To &amp; from Edu- trip % summary'!Q692</f>
        <v>0</v>
      </c>
      <c r="AF687" s="314">
        <f>'To &amp; from Edu- trip % summary'!S692</f>
        <v>0</v>
      </c>
      <c r="AG687" s="260">
        <f t="shared" si="146"/>
        <v>0</v>
      </c>
      <c r="AH687" s="259">
        <f t="shared" si="147"/>
        <v>0</v>
      </c>
      <c r="AI687" s="312">
        <f>'To &amp; from Edu- trip % summary'!V692</f>
        <v>0</v>
      </c>
      <c r="AJ687" s="314">
        <f>'To &amp; from Edu- trip % summary'!X692</f>
        <v>0</v>
      </c>
      <c r="AK687" s="260">
        <f t="shared" si="148"/>
        <v>0</v>
      </c>
      <c r="AL687" s="259">
        <f t="shared" si="149"/>
        <v>0</v>
      </c>
      <c r="AM687" s="312">
        <f>'To &amp; from Edu- trip % summary'!AA692</f>
        <v>0</v>
      </c>
      <c r="AN687" s="314">
        <f>'To &amp; from Edu- trip % summary'!AC692</f>
        <v>0</v>
      </c>
      <c r="AO687" s="260">
        <f t="shared" si="150"/>
        <v>0</v>
      </c>
      <c r="AP687" s="259">
        <f t="shared" si="151"/>
        <v>0</v>
      </c>
      <c r="AQ687" s="312">
        <f>'To &amp; from Edu- trip % summary'!AF692</f>
        <v>0</v>
      </c>
      <c r="AR687" s="314">
        <f>'To &amp; from Edu- trip % summary'!AH692</f>
        <v>0</v>
      </c>
      <c r="AS687" s="260">
        <f t="shared" si="152"/>
        <v>0</v>
      </c>
      <c r="AT687" s="259">
        <f t="shared" si="153"/>
        <v>0</v>
      </c>
      <c r="AU687" s="261"/>
      <c r="AV687" s="248"/>
      <c r="AW687" s="248"/>
      <c r="AX687" s="248"/>
      <c r="AY687" s="248"/>
    </row>
    <row r="688" spans="1:51" x14ac:dyDescent="0.2">
      <c r="A688" s="248"/>
      <c r="B688" s="248"/>
      <c r="C688" s="248"/>
      <c r="D688" s="248"/>
      <c r="E688" s="248"/>
      <c r="F688" s="248"/>
      <c r="G688" s="248"/>
      <c r="H688" s="248"/>
      <c r="I688" s="248"/>
      <c r="J688" s="248"/>
      <c r="K688" s="248"/>
      <c r="L688" s="248"/>
      <c r="M688" s="248"/>
      <c r="N688" s="248"/>
      <c r="O688" s="248"/>
      <c r="P688" s="248"/>
      <c r="Q688" s="296"/>
      <c r="R688" s="256">
        <f>'To &amp; from Edu- trip % summary'!B693</f>
        <v>0</v>
      </c>
      <c r="S688" s="313">
        <f>'To &amp; from Edu- trip % summary'!D693</f>
        <v>0</v>
      </c>
      <c r="T688" s="257">
        <f>'Non-survey input values'!$B$31</f>
        <v>175.56</v>
      </c>
      <c r="U688" s="258">
        <f t="shared" si="140"/>
        <v>0</v>
      </c>
      <c r="V688" s="259">
        <f t="shared" si="141"/>
        <v>0</v>
      </c>
      <c r="W688" s="312">
        <f>'To &amp; from Edu- trip % summary'!G693</f>
        <v>0</v>
      </c>
      <c r="X688" s="314">
        <f>'To &amp; from Edu- trip % summary'!I693</f>
        <v>0</v>
      </c>
      <c r="Y688" s="260">
        <f t="shared" si="142"/>
        <v>0</v>
      </c>
      <c r="Z688" s="259">
        <f t="shared" si="143"/>
        <v>0</v>
      </c>
      <c r="AA688" s="312">
        <f>'To &amp; from Edu- trip % summary'!L693</f>
        <v>0</v>
      </c>
      <c r="AB688" s="314">
        <f>'To &amp; from Edu- trip % summary'!N693</f>
        <v>0</v>
      </c>
      <c r="AC688" s="260">
        <f t="shared" si="144"/>
        <v>0</v>
      </c>
      <c r="AD688" s="259">
        <f t="shared" si="145"/>
        <v>0</v>
      </c>
      <c r="AE688" s="312">
        <f>'To &amp; from Edu- trip % summary'!Q693</f>
        <v>0</v>
      </c>
      <c r="AF688" s="314">
        <f>'To &amp; from Edu- trip % summary'!S693</f>
        <v>0</v>
      </c>
      <c r="AG688" s="260">
        <f t="shared" si="146"/>
        <v>0</v>
      </c>
      <c r="AH688" s="259">
        <f t="shared" si="147"/>
        <v>0</v>
      </c>
      <c r="AI688" s="312">
        <f>'To &amp; from Edu- trip % summary'!V693</f>
        <v>0</v>
      </c>
      <c r="AJ688" s="314">
        <f>'To &amp; from Edu- trip % summary'!X693</f>
        <v>0</v>
      </c>
      <c r="AK688" s="260">
        <f t="shared" si="148"/>
        <v>0</v>
      </c>
      <c r="AL688" s="259">
        <f t="shared" si="149"/>
        <v>0</v>
      </c>
      <c r="AM688" s="312">
        <f>'To &amp; from Edu- trip % summary'!AA693</f>
        <v>0</v>
      </c>
      <c r="AN688" s="314">
        <f>'To &amp; from Edu- trip % summary'!AC693</f>
        <v>0</v>
      </c>
      <c r="AO688" s="260">
        <f t="shared" si="150"/>
        <v>0</v>
      </c>
      <c r="AP688" s="259">
        <f t="shared" si="151"/>
        <v>0</v>
      </c>
      <c r="AQ688" s="312">
        <f>'To &amp; from Edu- trip % summary'!AF693</f>
        <v>0</v>
      </c>
      <c r="AR688" s="314">
        <f>'To &amp; from Edu- trip % summary'!AH693</f>
        <v>0</v>
      </c>
      <c r="AS688" s="260">
        <f t="shared" si="152"/>
        <v>0</v>
      </c>
      <c r="AT688" s="259">
        <f t="shared" si="153"/>
        <v>0</v>
      </c>
      <c r="AU688" s="261"/>
      <c r="AV688" s="248"/>
      <c r="AW688" s="248"/>
      <c r="AX688" s="248"/>
      <c r="AY688" s="248"/>
    </row>
    <row r="689" spans="1:51" x14ac:dyDescent="0.2">
      <c r="A689" s="248"/>
      <c r="B689" s="248"/>
      <c r="C689" s="248"/>
      <c r="D689" s="248"/>
      <c r="E689" s="248"/>
      <c r="F689" s="248"/>
      <c r="G689" s="248"/>
      <c r="H689" s="248"/>
      <c r="I689" s="248"/>
      <c r="J689" s="248"/>
      <c r="K689" s="248"/>
      <c r="L689" s="248"/>
      <c r="M689" s="248"/>
      <c r="N689" s="248"/>
      <c r="O689" s="248"/>
      <c r="P689" s="248"/>
      <c r="Q689" s="296"/>
      <c r="R689" s="256">
        <f>'To &amp; from Edu- trip % summary'!B694</f>
        <v>0</v>
      </c>
      <c r="S689" s="313">
        <f>'To &amp; from Edu- trip % summary'!D694</f>
        <v>0</v>
      </c>
      <c r="T689" s="257">
        <f>'Non-survey input values'!$B$31</f>
        <v>175.56</v>
      </c>
      <c r="U689" s="258">
        <f t="shared" si="140"/>
        <v>0</v>
      </c>
      <c r="V689" s="259">
        <f t="shared" si="141"/>
        <v>0</v>
      </c>
      <c r="W689" s="312">
        <f>'To &amp; from Edu- trip % summary'!G694</f>
        <v>0</v>
      </c>
      <c r="X689" s="314">
        <f>'To &amp; from Edu- trip % summary'!I694</f>
        <v>0</v>
      </c>
      <c r="Y689" s="260">
        <f t="shared" si="142"/>
        <v>0</v>
      </c>
      <c r="Z689" s="259">
        <f t="shared" si="143"/>
        <v>0</v>
      </c>
      <c r="AA689" s="312">
        <f>'To &amp; from Edu- trip % summary'!L694</f>
        <v>0</v>
      </c>
      <c r="AB689" s="314">
        <f>'To &amp; from Edu- trip % summary'!N694</f>
        <v>0</v>
      </c>
      <c r="AC689" s="260">
        <f t="shared" si="144"/>
        <v>0</v>
      </c>
      <c r="AD689" s="259">
        <f t="shared" si="145"/>
        <v>0</v>
      </c>
      <c r="AE689" s="312">
        <f>'To &amp; from Edu- trip % summary'!Q694</f>
        <v>0</v>
      </c>
      <c r="AF689" s="314">
        <f>'To &amp; from Edu- trip % summary'!S694</f>
        <v>0</v>
      </c>
      <c r="AG689" s="260">
        <f t="shared" si="146"/>
        <v>0</v>
      </c>
      <c r="AH689" s="259">
        <f t="shared" si="147"/>
        <v>0</v>
      </c>
      <c r="AI689" s="312">
        <f>'To &amp; from Edu- trip % summary'!V694</f>
        <v>0</v>
      </c>
      <c r="AJ689" s="314">
        <f>'To &amp; from Edu- trip % summary'!X694</f>
        <v>0</v>
      </c>
      <c r="AK689" s="260">
        <f t="shared" si="148"/>
        <v>0</v>
      </c>
      <c r="AL689" s="259">
        <f t="shared" si="149"/>
        <v>0</v>
      </c>
      <c r="AM689" s="312">
        <f>'To &amp; from Edu- trip % summary'!AA694</f>
        <v>0</v>
      </c>
      <c r="AN689" s="314">
        <f>'To &amp; from Edu- trip % summary'!AC694</f>
        <v>0</v>
      </c>
      <c r="AO689" s="260">
        <f t="shared" si="150"/>
        <v>0</v>
      </c>
      <c r="AP689" s="259">
        <f t="shared" si="151"/>
        <v>0</v>
      </c>
      <c r="AQ689" s="312">
        <f>'To &amp; from Edu- trip % summary'!AF694</f>
        <v>0</v>
      </c>
      <c r="AR689" s="314">
        <f>'To &amp; from Edu- trip % summary'!AH694</f>
        <v>0</v>
      </c>
      <c r="AS689" s="260">
        <f t="shared" si="152"/>
        <v>0</v>
      </c>
      <c r="AT689" s="259">
        <f t="shared" si="153"/>
        <v>0</v>
      </c>
      <c r="AU689" s="261"/>
      <c r="AV689" s="248"/>
      <c r="AW689" s="248"/>
      <c r="AX689" s="248"/>
      <c r="AY689" s="248"/>
    </row>
    <row r="690" spans="1:51" x14ac:dyDescent="0.2">
      <c r="A690" s="248"/>
      <c r="B690" s="248"/>
      <c r="C690" s="248"/>
      <c r="D690" s="248"/>
      <c r="E690" s="248"/>
      <c r="F690" s="248"/>
      <c r="G690" s="248"/>
      <c r="H690" s="248"/>
      <c r="I690" s="248"/>
      <c r="J690" s="248"/>
      <c r="K690" s="248"/>
      <c r="L690" s="248"/>
      <c r="M690" s="248"/>
      <c r="N690" s="248"/>
      <c r="O690" s="248"/>
      <c r="P690" s="248"/>
      <c r="Q690" s="296"/>
      <c r="R690" s="256">
        <f>'To &amp; from Edu- trip % summary'!B695</f>
        <v>0</v>
      </c>
      <c r="S690" s="313">
        <f>'To &amp; from Edu- trip % summary'!D695</f>
        <v>0</v>
      </c>
      <c r="T690" s="257">
        <f>'Non-survey input values'!$B$31</f>
        <v>175.56</v>
      </c>
      <c r="U690" s="258">
        <f t="shared" si="140"/>
        <v>0</v>
      </c>
      <c r="V690" s="259">
        <f t="shared" si="141"/>
        <v>0</v>
      </c>
      <c r="W690" s="312">
        <f>'To &amp; from Edu- trip % summary'!G695</f>
        <v>0</v>
      </c>
      <c r="X690" s="314">
        <f>'To &amp; from Edu- trip % summary'!I695</f>
        <v>0</v>
      </c>
      <c r="Y690" s="260">
        <f t="shared" si="142"/>
        <v>0</v>
      </c>
      <c r="Z690" s="259">
        <f t="shared" si="143"/>
        <v>0</v>
      </c>
      <c r="AA690" s="312">
        <f>'To &amp; from Edu- trip % summary'!L695</f>
        <v>0</v>
      </c>
      <c r="AB690" s="314">
        <f>'To &amp; from Edu- trip % summary'!N695</f>
        <v>0</v>
      </c>
      <c r="AC690" s="260">
        <f t="shared" si="144"/>
        <v>0</v>
      </c>
      <c r="AD690" s="259">
        <f t="shared" si="145"/>
        <v>0</v>
      </c>
      <c r="AE690" s="312">
        <f>'To &amp; from Edu- trip % summary'!Q695</f>
        <v>0</v>
      </c>
      <c r="AF690" s="314">
        <f>'To &amp; from Edu- trip % summary'!S695</f>
        <v>0</v>
      </c>
      <c r="AG690" s="260">
        <f t="shared" si="146"/>
        <v>0</v>
      </c>
      <c r="AH690" s="259">
        <f t="shared" si="147"/>
        <v>0</v>
      </c>
      <c r="AI690" s="312">
        <f>'To &amp; from Edu- trip % summary'!V695</f>
        <v>0</v>
      </c>
      <c r="AJ690" s="314">
        <f>'To &amp; from Edu- trip % summary'!X695</f>
        <v>0</v>
      </c>
      <c r="AK690" s="260">
        <f t="shared" si="148"/>
        <v>0</v>
      </c>
      <c r="AL690" s="259">
        <f t="shared" si="149"/>
        <v>0</v>
      </c>
      <c r="AM690" s="312">
        <f>'To &amp; from Edu- trip % summary'!AA695</f>
        <v>0</v>
      </c>
      <c r="AN690" s="314">
        <f>'To &amp; from Edu- trip % summary'!AC695</f>
        <v>0</v>
      </c>
      <c r="AO690" s="260">
        <f t="shared" si="150"/>
        <v>0</v>
      </c>
      <c r="AP690" s="259">
        <f t="shared" si="151"/>
        <v>0</v>
      </c>
      <c r="AQ690" s="312">
        <f>'To &amp; from Edu- trip % summary'!AF695</f>
        <v>0</v>
      </c>
      <c r="AR690" s="314">
        <f>'To &amp; from Edu- trip % summary'!AH695</f>
        <v>0</v>
      </c>
      <c r="AS690" s="260">
        <f t="shared" si="152"/>
        <v>0</v>
      </c>
      <c r="AT690" s="259">
        <f t="shared" si="153"/>
        <v>0</v>
      </c>
      <c r="AU690" s="261"/>
      <c r="AV690" s="248"/>
      <c r="AW690" s="248"/>
      <c r="AX690" s="248"/>
      <c r="AY690" s="248"/>
    </row>
    <row r="691" spans="1:51" x14ac:dyDescent="0.2">
      <c r="A691" s="248"/>
      <c r="B691" s="248"/>
      <c r="C691" s="248"/>
      <c r="D691" s="248"/>
      <c r="E691" s="248"/>
      <c r="F691" s="248"/>
      <c r="G691" s="248"/>
      <c r="H691" s="248"/>
      <c r="I691" s="248"/>
      <c r="J691" s="248"/>
      <c r="K691" s="248"/>
      <c r="L691" s="248"/>
      <c r="M691" s="248"/>
      <c r="N691" s="248"/>
      <c r="O691" s="248"/>
      <c r="P691" s="248"/>
      <c r="Q691" s="296"/>
      <c r="R691" s="256">
        <f>'To &amp; from Edu- trip % summary'!B696</f>
        <v>0</v>
      </c>
      <c r="S691" s="313">
        <f>'To &amp; from Edu- trip % summary'!D696</f>
        <v>0</v>
      </c>
      <c r="T691" s="257">
        <f>'Non-survey input values'!$B$31</f>
        <v>175.56</v>
      </c>
      <c r="U691" s="258">
        <f t="shared" si="140"/>
        <v>0</v>
      </c>
      <c r="V691" s="259">
        <f t="shared" si="141"/>
        <v>0</v>
      </c>
      <c r="W691" s="312">
        <f>'To &amp; from Edu- trip % summary'!G696</f>
        <v>0</v>
      </c>
      <c r="X691" s="314">
        <f>'To &amp; from Edu- trip % summary'!I696</f>
        <v>0</v>
      </c>
      <c r="Y691" s="260">
        <f t="shared" si="142"/>
        <v>0</v>
      </c>
      <c r="Z691" s="259">
        <f t="shared" si="143"/>
        <v>0</v>
      </c>
      <c r="AA691" s="312">
        <f>'To &amp; from Edu- trip % summary'!L696</f>
        <v>0</v>
      </c>
      <c r="AB691" s="314">
        <f>'To &amp; from Edu- trip % summary'!N696</f>
        <v>0</v>
      </c>
      <c r="AC691" s="260">
        <f t="shared" si="144"/>
        <v>0</v>
      </c>
      <c r="AD691" s="259">
        <f t="shared" si="145"/>
        <v>0</v>
      </c>
      <c r="AE691" s="312">
        <f>'To &amp; from Edu- trip % summary'!Q696</f>
        <v>0</v>
      </c>
      <c r="AF691" s="314">
        <f>'To &amp; from Edu- trip % summary'!S696</f>
        <v>0</v>
      </c>
      <c r="AG691" s="260">
        <f t="shared" si="146"/>
        <v>0</v>
      </c>
      <c r="AH691" s="259">
        <f t="shared" si="147"/>
        <v>0</v>
      </c>
      <c r="AI691" s="312">
        <f>'To &amp; from Edu- trip % summary'!V696</f>
        <v>0</v>
      </c>
      <c r="AJ691" s="314">
        <f>'To &amp; from Edu- trip % summary'!X696</f>
        <v>0</v>
      </c>
      <c r="AK691" s="260">
        <f t="shared" si="148"/>
        <v>0</v>
      </c>
      <c r="AL691" s="259">
        <f t="shared" si="149"/>
        <v>0</v>
      </c>
      <c r="AM691" s="312">
        <f>'To &amp; from Edu- trip % summary'!AA696</f>
        <v>0</v>
      </c>
      <c r="AN691" s="314">
        <f>'To &amp; from Edu- trip % summary'!AC696</f>
        <v>0</v>
      </c>
      <c r="AO691" s="260">
        <f t="shared" si="150"/>
        <v>0</v>
      </c>
      <c r="AP691" s="259">
        <f t="shared" si="151"/>
        <v>0</v>
      </c>
      <c r="AQ691" s="312">
        <f>'To &amp; from Edu- trip % summary'!AF696</f>
        <v>0</v>
      </c>
      <c r="AR691" s="314">
        <f>'To &amp; from Edu- trip % summary'!AH696</f>
        <v>0</v>
      </c>
      <c r="AS691" s="260">
        <f t="shared" si="152"/>
        <v>0</v>
      </c>
      <c r="AT691" s="259">
        <f t="shared" si="153"/>
        <v>0</v>
      </c>
      <c r="AU691" s="261"/>
      <c r="AV691" s="248"/>
      <c r="AW691" s="248"/>
      <c r="AX691" s="248"/>
      <c r="AY691" s="248"/>
    </row>
    <row r="692" spans="1:51" x14ac:dyDescent="0.2">
      <c r="A692" s="248"/>
      <c r="B692" s="248"/>
      <c r="C692" s="248"/>
      <c r="D692" s="248"/>
      <c r="E692" s="248"/>
      <c r="F692" s="248"/>
      <c r="G692" s="248"/>
      <c r="H692" s="248"/>
      <c r="I692" s="248"/>
      <c r="J692" s="248"/>
      <c r="K692" s="248"/>
      <c r="L692" s="248"/>
      <c r="M692" s="248"/>
      <c r="N692" s="248"/>
      <c r="O692" s="248"/>
      <c r="P692" s="248"/>
      <c r="Q692" s="296"/>
      <c r="R692" s="256">
        <f>'To &amp; from Edu- trip % summary'!B697</f>
        <v>0</v>
      </c>
      <c r="S692" s="313">
        <f>'To &amp; from Edu- trip % summary'!D697</f>
        <v>0</v>
      </c>
      <c r="T692" s="257">
        <f>'Non-survey input values'!$B$31</f>
        <v>175.56</v>
      </c>
      <c r="U692" s="258">
        <f t="shared" si="140"/>
        <v>0</v>
      </c>
      <c r="V692" s="259">
        <f t="shared" si="141"/>
        <v>0</v>
      </c>
      <c r="W692" s="312">
        <f>'To &amp; from Edu- trip % summary'!G697</f>
        <v>0</v>
      </c>
      <c r="X692" s="314">
        <f>'To &amp; from Edu- trip % summary'!I697</f>
        <v>0</v>
      </c>
      <c r="Y692" s="260">
        <f t="shared" si="142"/>
        <v>0</v>
      </c>
      <c r="Z692" s="259">
        <f t="shared" si="143"/>
        <v>0</v>
      </c>
      <c r="AA692" s="312">
        <f>'To &amp; from Edu- trip % summary'!L697</f>
        <v>0</v>
      </c>
      <c r="AB692" s="314">
        <f>'To &amp; from Edu- trip % summary'!N697</f>
        <v>0</v>
      </c>
      <c r="AC692" s="260">
        <f t="shared" si="144"/>
        <v>0</v>
      </c>
      <c r="AD692" s="259">
        <f t="shared" si="145"/>
        <v>0</v>
      </c>
      <c r="AE692" s="312">
        <f>'To &amp; from Edu- trip % summary'!Q697</f>
        <v>0</v>
      </c>
      <c r="AF692" s="314">
        <f>'To &amp; from Edu- trip % summary'!S697</f>
        <v>0</v>
      </c>
      <c r="AG692" s="260">
        <f t="shared" si="146"/>
        <v>0</v>
      </c>
      <c r="AH692" s="259">
        <f t="shared" si="147"/>
        <v>0</v>
      </c>
      <c r="AI692" s="312">
        <f>'To &amp; from Edu- trip % summary'!V697</f>
        <v>0</v>
      </c>
      <c r="AJ692" s="314">
        <f>'To &amp; from Edu- trip % summary'!X697</f>
        <v>0</v>
      </c>
      <c r="AK692" s="260">
        <f t="shared" si="148"/>
        <v>0</v>
      </c>
      <c r="AL692" s="259">
        <f t="shared" si="149"/>
        <v>0</v>
      </c>
      <c r="AM692" s="312">
        <f>'To &amp; from Edu- trip % summary'!AA697</f>
        <v>0</v>
      </c>
      <c r="AN692" s="314">
        <f>'To &amp; from Edu- trip % summary'!AC697</f>
        <v>0</v>
      </c>
      <c r="AO692" s="260">
        <f t="shared" si="150"/>
        <v>0</v>
      </c>
      <c r="AP692" s="259">
        <f t="shared" si="151"/>
        <v>0</v>
      </c>
      <c r="AQ692" s="312">
        <f>'To &amp; from Edu- trip % summary'!AF697</f>
        <v>0</v>
      </c>
      <c r="AR692" s="314">
        <f>'To &amp; from Edu- trip % summary'!AH697</f>
        <v>0</v>
      </c>
      <c r="AS692" s="260">
        <f t="shared" si="152"/>
        <v>0</v>
      </c>
      <c r="AT692" s="259">
        <f t="shared" si="153"/>
        <v>0</v>
      </c>
      <c r="AU692" s="261"/>
      <c r="AV692" s="248"/>
      <c r="AW692" s="248"/>
      <c r="AX692" s="248"/>
      <c r="AY692" s="248"/>
    </row>
    <row r="693" spans="1:51" x14ac:dyDescent="0.2">
      <c r="A693" s="248"/>
      <c r="B693" s="248"/>
      <c r="C693" s="248"/>
      <c r="D693" s="248"/>
      <c r="E693" s="248"/>
      <c r="F693" s="248"/>
      <c r="G693" s="248"/>
      <c r="H693" s="248"/>
      <c r="I693" s="248"/>
      <c r="J693" s="248"/>
      <c r="K693" s="248"/>
      <c r="L693" s="248"/>
      <c r="M693" s="248"/>
      <c r="N693" s="248"/>
      <c r="O693" s="248"/>
      <c r="P693" s="248"/>
      <c r="Q693" s="296"/>
      <c r="R693" s="256">
        <f>'To &amp; from Edu- trip % summary'!B698</f>
        <v>0</v>
      </c>
      <c r="S693" s="313">
        <f>'To &amp; from Edu- trip % summary'!D698</f>
        <v>0</v>
      </c>
      <c r="T693" s="257">
        <f>'Non-survey input values'!$B$31</f>
        <v>175.56</v>
      </c>
      <c r="U693" s="258">
        <f t="shared" si="140"/>
        <v>0</v>
      </c>
      <c r="V693" s="259">
        <f t="shared" si="141"/>
        <v>0</v>
      </c>
      <c r="W693" s="312">
        <f>'To &amp; from Edu- trip % summary'!G698</f>
        <v>0</v>
      </c>
      <c r="X693" s="314">
        <f>'To &amp; from Edu- trip % summary'!I698</f>
        <v>0</v>
      </c>
      <c r="Y693" s="260">
        <f t="shared" si="142"/>
        <v>0</v>
      </c>
      <c r="Z693" s="259">
        <f t="shared" si="143"/>
        <v>0</v>
      </c>
      <c r="AA693" s="312">
        <f>'To &amp; from Edu- trip % summary'!L698</f>
        <v>0</v>
      </c>
      <c r="AB693" s="314">
        <f>'To &amp; from Edu- trip % summary'!N698</f>
        <v>0</v>
      </c>
      <c r="AC693" s="260">
        <f t="shared" si="144"/>
        <v>0</v>
      </c>
      <c r="AD693" s="259">
        <f t="shared" si="145"/>
        <v>0</v>
      </c>
      <c r="AE693" s="312">
        <f>'To &amp; from Edu- trip % summary'!Q698</f>
        <v>0</v>
      </c>
      <c r="AF693" s="314">
        <f>'To &amp; from Edu- trip % summary'!S698</f>
        <v>0</v>
      </c>
      <c r="AG693" s="260">
        <f t="shared" si="146"/>
        <v>0</v>
      </c>
      <c r="AH693" s="259">
        <f t="shared" si="147"/>
        <v>0</v>
      </c>
      <c r="AI693" s="312">
        <f>'To &amp; from Edu- trip % summary'!V698</f>
        <v>0</v>
      </c>
      <c r="AJ693" s="314">
        <f>'To &amp; from Edu- trip % summary'!X698</f>
        <v>0</v>
      </c>
      <c r="AK693" s="260">
        <f t="shared" si="148"/>
        <v>0</v>
      </c>
      <c r="AL693" s="259">
        <f t="shared" si="149"/>
        <v>0</v>
      </c>
      <c r="AM693" s="312">
        <f>'To &amp; from Edu- trip % summary'!AA698</f>
        <v>0</v>
      </c>
      <c r="AN693" s="314">
        <f>'To &amp; from Edu- trip % summary'!AC698</f>
        <v>0</v>
      </c>
      <c r="AO693" s="260">
        <f t="shared" si="150"/>
        <v>0</v>
      </c>
      <c r="AP693" s="259">
        <f t="shared" si="151"/>
        <v>0</v>
      </c>
      <c r="AQ693" s="312">
        <f>'To &amp; from Edu- trip % summary'!AF698</f>
        <v>0</v>
      </c>
      <c r="AR693" s="314">
        <f>'To &amp; from Edu- trip % summary'!AH698</f>
        <v>0</v>
      </c>
      <c r="AS693" s="260">
        <f t="shared" si="152"/>
        <v>0</v>
      </c>
      <c r="AT693" s="259">
        <f t="shared" si="153"/>
        <v>0</v>
      </c>
      <c r="AU693" s="261"/>
      <c r="AV693" s="248"/>
      <c r="AW693" s="248"/>
      <c r="AX693" s="248"/>
      <c r="AY693" s="248"/>
    </row>
    <row r="694" spans="1:51" x14ac:dyDescent="0.2">
      <c r="A694" s="248"/>
      <c r="B694" s="248"/>
      <c r="C694" s="248"/>
      <c r="D694" s="248"/>
      <c r="E694" s="248"/>
      <c r="F694" s="248"/>
      <c r="G694" s="248"/>
      <c r="H694" s="248"/>
      <c r="I694" s="248"/>
      <c r="J694" s="248"/>
      <c r="K694" s="248"/>
      <c r="L694" s="248"/>
      <c r="M694" s="248"/>
      <c r="N694" s="248"/>
      <c r="O694" s="248"/>
      <c r="P694" s="248"/>
      <c r="Q694" s="296"/>
      <c r="R694" s="256">
        <f>'To &amp; from Edu- trip % summary'!B699</f>
        <v>0</v>
      </c>
      <c r="S694" s="313">
        <f>'To &amp; from Edu- trip % summary'!D699</f>
        <v>0</v>
      </c>
      <c r="T694" s="257">
        <f>'Non-survey input values'!$B$31</f>
        <v>175.56</v>
      </c>
      <c r="U694" s="258">
        <f t="shared" si="140"/>
        <v>0</v>
      </c>
      <c r="V694" s="259">
        <f t="shared" si="141"/>
        <v>0</v>
      </c>
      <c r="W694" s="312">
        <f>'To &amp; from Edu- trip % summary'!G699</f>
        <v>0</v>
      </c>
      <c r="X694" s="314">
        <f>'To &amp; from Edu- trip % summary'!I699</f>
        <v>0</v>
      </c>
      <c r="Y694" s="260">
        <f t="shared" si="142"/>
        <v>0</v>
      </c>
      <c r="Z694" s="259">
        <f t="shared" si="143"/>
        <v>0</v>
      </c>
      <c r="AA694" s="312">
        <f>'To &amp; from Edu- trip % summary'!L699</f>
        <v>0</v>
      </c>
      <c r="AB694" s="314">
        <f>'To &amp; from Edu- trip % summary'!N699</f>
        <v>0</v>
      </c>
      <c r="AC694" s="260">
        <f t="shared" si="144"/>
        <v>0</v>
      </c>
      <c r="AD694" s="259">
        <f t="shared" si="145"/>
        <v>0</v>
      </c>
      <c r="AE694" s="312">
        <f>'To &amp; from Edu- trip % summary'!Q699</f>
        <v>0</v>
      </c>
      <c r="AF694" s="314">
        <f>'To &amp; from Edu- trip % summary'!S699</f>
        <v>0</v>
      </c>
      <c r="AG694" s="260">
        <f t="shared" si="146"/>
        <v>0</v>
      </c>
      <c r="AH694" s="259">
        <f t="shared" si="147"/>
        <v>0</v>
      </c>
      <c r="AI694" s="312">
        <f>'To &amp; from Edu- trip % summary'!V699</f>
        <v>0</v>
      </c>
      <c r="AJ694" s="314">
        <f>'To &amp; from Edu- trip % summary'!X699</f>
        <v>0</v>
      </c>
      <c r="AK694" s="260">
        <f t="shared" si="148"/>
        <v>0</v>
      </c>
      <c r="AL694" s="259">
        <f t="shared" si="149"/>
        <v>0</v>
      </c>
      <c r="AM694" s="312">
        <f>'To &amp; from Edu- trip % summary'!AA699</f>
        <v>0</v>
      </c>
      <c r="AN694" s="314">
        <f>'To &amp; from Edu- trip % summary'!AC699</f>
        <v>0</v>
      </c>
      <c r="AO694" s="260">
        <f t="shared" si="150"/>
        <v>0</v>
      </c>
      <c r="AP694" s="259">
        <f t="shared" si="151"/>
        <v>0</v>
      </c>
      <c r="AQ694" s="312">
        <f>'To &amp; from Edu- trip % summary'!AF699</f>
        <v>0</v>
      </c>
      <c r="AR694" s="314">
        <f>'To &amp; from Edu- trip % summary'!AH699</f>
        <v>0</v>
      </c>
      <c r="AS694" s="260">
        <f t="shared" si="152"/>
        <v>0</v>
      </c>
      <c r="AT694" s="259">
        <f t="shared" si="153"/>
        <v>0</v>
      </c>
      <c r="AU694" s="261"/>
      <c r="AV694" s="248"/>
      <c r="AW694" s="248"/>
      <c r="AX694" s="248"/>
      <c r="AY694" s="248"/>
    </row>
    <row r="695" spans="1:51" x14ac:dyDescent="0.2">
      <c r="A695" s="248"/>
      <c r="B695" s="248"/>
      <c r="C695" s="248"/>
      <c r="D695" s="248"/>
      <c r="E695" s="248"/>
      <c r="F695" s="248"/>
      <c r="G695" s="248"/>
      <c r="H695" s="248"/>
      <c r="I695" s="248"/>
      <c r="J695" s="248"/>
      <c r="K695" s="248"/>
      <c r="L695" s="248"/>
      <c r="M695" s="248"/>
      <c r="N695" s="248"/>
      <c r="O695" s="248"/>
      <c r="P695" s="248"/>
      <c r="Q695" s="296"/>
      <c r="R695" s="256">
        <f>'To &amp; from Edu- trip % summary'!B700</f>
        <v>0</v>
      </c>
      <c r="S695" s="313">
        <f>'To &amp; from Edu- trip % summary'!D700</f>
        <v>0</v>
      </c>
      <c r="T695" s="257">
        <f>'Non-survey input values'!$B$31</f>
        <v>175.56</v>
      </c>
      <c r="U695" s="258">
        <f t="shared" si="140"/>
        <v>0</v>
      </c>
      <c r="V695" s="259">
        <f t="shared" si="141"/>
        <v>0</v>
      </c>
      <c r="W695" s="312">
        <f>'To &amp; from Edu- trip % summary'!G700</f>
        <v>0</v>
      </c>
      <c r="X695" s="314">
        <f>'To &amp; from Edu- trip % summary'!I700</f>
        <v>0</v>
      </c>
      <c r="Y695" s="260">
        <f t="shared" si="142"/>
        <v>0</v>
      </c>
      <c r="Z695" s="259">
        <f t="shared" si="143"/>
        <v>0</v>
      </c>
      <c r="AA695" s="312">
        <f>'To &amp; from Edu- trip % summary'!L700</f>
        <v>0</v>
      </c>
      <c r="AB695" s="314">
        <f>'To &amp; from Edu- trip % summary'!N700</f>
        <v>0</v>
      </c>
      <c r="AC695" s="260">
        <f t="shared" si="144"/>
        <v>0</v>
      </c>
      <c r="AD695" s="259">
        <f t="shared" si="145"/>
        <v>0</v>
      </c>
      <c r="AE695" s="312">
        <f>'To &amp; from Edu- trip % summary'!Q700</f>
        <v>0</v>
      </c>
      <c r="AF695" s="314">
        <f>'To &amp; from Edu- trip % summary'!S700</f>
        <v>0</v>
      </c>
      <c r="AG695" s="260">
        <f t="shared" si="146"/>
        <v>0</v>
      </c>
      <c r="AH695" s="259">
        <f t="shared" si="147"/>
        <v>0</v>
      </c>
      <c r="AI695" s="312">
        <f>'To &amp; from Edu- trip % summary'!V700</f>
        <v>0</v>
      </c>
      <c r="AJ695" s="314">
        <f>'To &amp; from Edu- trip % summary'!X700</f>
        <v>0</v>
      </c>
      <c r="AK695" s="260">
        <f t="shared" si="148"/>
        <v>0</v>
      </c>
      <c r="AL695" s="259">
        <f t="shared" si="149"/>
        <v>0</v>
      </c>
      <c r="AM695" s="312">
        <f>'To &amp; from Edu- trip % summary'!AA700</f>
        <v>0</v>
      </c>
      <c r="AN695" s="314">
        <f>'To &amp; from Edu- trip % summary'!AC700</f>
        <v>0</v>
      </c>
      <c r="AO695" s="260">
        <f t="shared" si="150"/>
        <v>0</v>
      </c>
      <c r="AP695" s="259">
        <f t="shared" si="151"/>
        <v>0</v>
      </c>
      <c r="AQ695" s="312">
        <f>'To &amp; from Edu- trip % summary'!AF700</f>
        <v>0</v>
      </c>
      <c r="AR695" s="314">
        <f>'To &amp; from Edu- trip % summary'!AH700</f>
        <v>0</v>
      </c>
      <c r="AS695" s="260">
        <f t="shared" si="152"/>
        <v>0</v>
      </c>
      <c r="AT695" s="259">
        <f t="shared" si="153"/>
        <v>0</v>
      </c>
      <c r="AU695" s="261"/>
      <c r="AV695" s="248"/>
      <c r="AW695" s="248"/>
      <c r="AX695" s="248"/>
      <c r="AY695" s="248"/>
    </row>
    <row r="696" spans="1:51" x14ac:dyDescent="0.2">
      <c r="A696" s="248"/>
      <c r="B696" s="248"/>
      <c r="C696" s="248"/>
      <c r="D696" s="248"/>
      <c r="E696" s="248"/>
      <c r="F696" s="248"/>
      <c r="G696" s="248"/>
      <c r="H696" s="248"/>
      <c r="I696" s="248"/>
      <c r="J696" s="248"/>
      <c r="K696" s="248"/>
      <c r="L696" s="248"/>
      <c r="M696" s="248"/>
      <c r="N696" s="248"/>
      <c r="O696" s="248"/>
      <c r="P696" s="248"/>
      <c r="Q696" s="296"/>
      <c r="R696" s="256">
        <f>'To &amp; from Edu- trip % summary'!B701</f>
        <v>0</v>
      </c>
      <c r="S696" s="313">
        <f>'To &amp; from Edu- trip % summary'!D701</f>
        <v>0</v>
      </c>
      <c r="T696" s="257">
        <f>'Non-survey input values'!$B$31</f>
        <v>175.56</v>
      </c>
      <c r="U696" s="258">
        <f t="shared" si="140"/>
        <v>0</v>
      </c>
      <c r="V696" s="259">
        <f t="shared" si="141"/>
        <v>0</v>
      </c>
      <c r="W696" s="312">
        <f>'To &amp; from Edu- trip % summary'!G701</f>
        <v>0</v>
      </c>
      <c r="X696" s="314">
        <f>'To &amp; from Edu- trip % summary'!I701</f>
        <v>0</v>
      </c>
      <c r="Y696" s="260">
        <f t="shared" si="142"/>
        <v>0</v>
      </c>
      <c r="Z696" s="259">
        <f t="shared" si="143"/>
        <v>0</v>
      </c>
      <c r="AA696" s="312">
        <f>'To &amp; from Edu- trip % summary'!L701</f>
        <v>0</v>
      </c>
      <c r="AB696" s="314">
        <f>'To &amp; from Edu- trip % summary'!N701</f>
        <v>0</v>
      </c>
      <c r="AC696" s="260">
        <f t="shared" si="144"/>
        <v>0</v>
      </c>
      <c r="AD696" s="259">
        <f t="shared" si="145"/>
        <v>0</v>
      </c>
      <c r="AE696" s="312">
        <f>'To &amp; from Edu- trip % summary'!Q701</f>
        <v>0</v>
      </c>
      <c r="AF696" s="314">
        <f>'To &amp; from Edu- trip % summary'!S701</f>
        <v>0</v>
      </c>
      <c r="AG696" s="260">
        <f t="shared" si="146"/>
        <v>0</v>
      </c>
      <c r="AH696" s="259">
        <f t="shared" si="147"/>
        <v>0</v>
      </c>
      <c r="AI696" s="312">
        <f>'To &amp; from Edu- trip % summary'!V701</f>
        <v>0</v>
      </c>
      <c r="AJ696" s="314">
        <f>'To &amp; from Edu- trip % summary'!X701</f>
        <v>0</v>
      </c>
      <c r="AK696" s="260">
        <f t="shared" si="148"/>
        <v>0</v>
      </c>
      <c r="AL696" s="259">
        <f t="shared" si="149"/>
        <v>0</v>
      </c>
      <c r="AM696" s="312">
        <f>'To &amp; from Edu- trip % summary'!AA701</f>
        <v>0</v>
      </c>
      <c r="AN696" s="314">
        <f>'To &amp; from Edu- trip % summary'!AC701</f>
        <v>0</v>
      </c>
      <c r="AO696" s="260">
        <f t="shared" si="150"/>
        <v>0</v>
      </c>
      <c r="AP696" s="259">
        <f t="shared" si="151"/>
        <v>0</v>
      </c>
      <c r="AQ696" s="312">
        <f>'To &amp; from Edu- trip % summary'!AF701</f>
        <v>0</v>
      </c>
      <c r="AR696" s="314">
        <f>'To &amp; from Edu- trip % summary'!AH701</f>
        <v>0</v>
      </c>
      <c r="AS696" s="260">
        <f t="shared" si="152"/>
        <v>0</v>
      </c>
      <c r="AT696" s="259">
        <f t="shared" si="153"/>
        <v>0</v>
      </c>
      <c r="AU696" s="261"/>
      <c r="AV696" s="248"/>
      <c r="AW696" s="248"/>
      <c r="AX696" s="248"/>
      <c r="AY696" s="248"/>
    </row>
    <row r="697" spans="1:51" x14ac:dyDescent="0.2">
      <c r="A697" s="248"/>
      <c r="B697" s="248"/>
      <c r="C697" s="248"/>
      <c r="D697" s="248"/>
      <c r="E697" s="248"/>
      <c r="F697" s="248"/>
      <c r="G697" s="248"/>
      <c r="H697" s="248"/>
      <c r="I697" s="248"/>
      <c r="J697" s="248"/>
      <c r="K697" s="248"/>
      <c r="L697" s="248"/>
      <c r="M697" s="248"/>
      <c r="N697" s="248"/>
      <c r="O697" s="248"/>
      <c r="P697" s="248"/>
      <c r="Q697" s="296"/>
      <c r="R697" s="256">
        <f>'To &amp; from Edu- trip % summary'!B702</f>
        <v>0</v>
      </c>
      <c r="S697" s="313">
        <f>'To &amp; from Edu- trip % summary'!D702</f>
        <v>0</v>
      </c>
      <c r="T697" s="257">
        <f>'Non-survey input values'!$B$31</f>
        <v>175.56</v>
      </c>
      <c r="U697" s="258">
        <f t="shared" si="140"/>
        <v>0</v>
      </c>
      <c r="V697" s="259">
        <f t="shared" si="141"/>
        <v>0</v>
      </c>
      <c r="W697" s="312">
        <f>'To &amp; from Edu- trip % summary'!G702</f>
        <v>0</v>
      </c>
      <c r="X697" s="314">
        <f>'To &amp; from Edu- trip % summary'!I702</f>
        <v>0</v>
      </c>
      <c r="Y697" s="260">
        <f t="shared" si="142"/>
        <v>0</v>
      </c>
      <c r="Z697" s="259">
        <f t="shared" si="143"/>
        <v>0</v>
      </c>
      <c r="AA697" s="312">
        <f>'To &amp; from Edu- trip % summary'!L702</f>
        <v>0</v>
      </c>
      <c r="AB697" s="314">
        <f>'To &amp; from Edu- trip % summary'!N702</f>
        <v>0</v>
      </c>
      <c r="AC697" s="260">
        <f t="shared" si="144"/>
        <v>0</v>
      </c>
      <c r="AD697" s="259">
        <f t="shared" si="145"/>
        <v>0</v>
      </c>
      <c r="AE697" s="312">
        <f>'To &amp; from Edu- trip % summary'!Q702</f>
        <v>0</v>
      </c>
      <c r="AF697" s="314">
        <f>'To &amp; from Edu- trip % summary'!S702</f>
        <v>0</v>
      </c>
      <c r="AG697" s="260">
        <f t="shared" si="146"/>
        <v>0</v>
      </c>
      <c r="AH697" s="259">
        <f t="shared" si="147"/>
        <v>0</v>
      </c>
      <c r="AI697" s="312">
        <f>'To &amp; from Edu- trip % summary'!V702</f>
        <v>0</v>
      </c>
      <c r="AJ697" s="314">
        <f>'To &amp; from Edu- trip % summary'!X702</f>
        <v>0</v>
      </c>
      <c r="AK697" s="260">
        <f t="shared" si="148"/>
        <v>0</v>
      </c>
      <c r="AL697" s="259">
        <f t="shared" si="149"/>
        <v>0</v>
      </c>
      <c r="AM697" s="312">
        <f>'To &amp; from Edu- trip % summary'!AA702</f>
        <v>0</v>
      </c>
      <c r="AN697" s="314">
        <f>'To &amp; from Edu- trip % summary'!AC702</f>
        <v>0</v>
      </c>
      <c r="AO697" s="260">
        <f t="shared" si="150"/>
        <v>0</v>
      </c>
      <c r="AP697" s="259">
        <f t="shared" si="151"/>
        <v>0</v>
      </c>
      <c r="AQ697" s="312">
        <f>'To &amp; from Edu- trip % summary'!AF702</f>
        <v>0</v>
      </c>
      <c r="AR697" s="314">
        <f>'To &amp; from Edu- trip % summary'!AH702</f>
        <v>0</v>
      </c>
      <c r="AS697" s="260">
        <f t="shared" si="152"/>
        <v>0</v>
      </c>
      <c r="AT697" s="259">
        <f t="shared" si="153"/>
        <v>0</v>
      </c>
      <c r="AU697" s="261"/>
      <c r="AV697" s="248"/>
      <c r="AW697" s="248"/>
      <c r="AX697" s="248"/>
      <c r="AY697" s="248"/>
    </row>
    <row r="698" spans="1:51" x14ac:dyDescent="0.2">
      <c r="A698" s="248"/>
      <c r="B698" s="248"/>
      <c r="C698" s="248"/>
      <c r="D698" s="248"/>
      <c r="E698" s="248"/>
      <c r="F698" s="248"/>
      <c r="G698" s="248"/>
      <c r="H698" s="248"/>
      <c r="I698" s="248"/>
      <c r="J698" s="248"/>
      <c r="K698" s="248"/>
      <c r="L698" s="248"/>
      <c r="M698" s="248"/>
      <c r="N698" s="248"/>
      <c r="O698" s="248"/>
      <c r="P698" s="248"/>
      <c r="Q698" s="296"/>
      <c r="R698" s="256">
        <f>'To &amp; from Edu- trip % summary'!B703</f>
        <v>0</v>
      </c>
      <c r="S698" s="313">
        <f>'To &amp; from Edu- trip % summary'!D703</f>
        <v>0</v>
      </c>
      <c r="T698" s="257">
        <f>'Non-survey input values'!$B$31</f>
        <v>175.56</v>
      </c>
      <c r="U698" s="258">
        <f t="shared" si="140"/>
        <v>0</v>
      </c>
      <c r="V698" s="259">
        <f t="shared" si="141"/>
        <v>0</v>
      </c>
      <c r="W698" s="312">
        <f>'To &amp; from Edu- trip % summary'!G703</f>
        <v>0</v>
      </c>
      <c r="X698" s="314">
        <f>'To &amp; from Edu- trip % summary'!I703</f>
        <v>0</v>
      </c>
      <c r="Y698" s="260">
        <f t="shared" si="142"/>
        <v>0</v>
      </c>
      <c r="Z698" s="259">
        <f t="shared" si="143"/>
        <v>0</v>
      </c>
      <c r="AA698" s="312">
        <f>'To &amp; from Edu- trip % summary'!L703</f>
        <v>0</v>
      </c>
      <c r="AB698" s="314">
        <f>'To &amp; from Edu- trip % summary'!N703</f>
        <v>0</v>
      </c>
      <c r="AC698" s="260">
        <f t="shared" si="144"/>
        <v>0</v>
      </c>
      <c r="AD698" s="259">
        <f t="shared" si="145"/>
        <v>0</v>
      </c>
      <c r="AE698" s="312">
        <f>'To &amp; from Edu- trip % summary'!Q703</f>
        <v>0</v>
      </c>
      <c r="AF698" s="314">
        <f>'To &amp; from Edu- trip % summary'!S703</f>
        <v>0</v>
      </c>
      <c r="AG698" s="260">
        <f t="shared" si="146"/>
        <v>0</v>
      </c>
      <c r="AH698" s="259">
        <f t="shared" si="147"/>
        <v>0</v>
      </c>
      <c r="AI698" s="312">
        <f>'To &amp; from Edu- trip % summary'!V703</f>
        <v>0</v>
      </c>
      <c r="AJ698" s="314">
        <f>'To &amp; from Edu- trip % summary'!X703</f>
        <v>0</v>
      </c>
      <c r="AK698" s="260">
        <f t="shared" si="148"/>
        <v>0</v>
      </c>
      <c r="AL698" s="259">
        <f t="shared" si="149"/>
        <v>0</v>
      </c>
      <c r="AM698" s="312">
        <f>'To &amp; from Edu- trip % summary'!AA703</f>
        <v>0</v>
      </c>
      <c r="AN698" s="314">
        <f>'To &amp; from Edu- trip % summary'!AC703</f>
        <v>0</v>
      </c>
      <c r="AO698" s="260">
        <f t="shared" si="150"/>
        <v>0</v>
      </c>
      <c r="AP698" s="259">
        <f t="shared" si="151"/>
        <v>0</v>
      </c>
      <c r="AQ698" s="312">
        <f>'To &amp; from Edu- trip % summary'!AF703</f>
        <v>0</v>
      </c>
      <c r="AR698" s="314">
        <f>'To &amp; from Edu- trip % summary'!AH703</f>
        <v>0</v>
      </c>
      <c r="AS698" s="260">
        <f t="shared" si="152"/>
        <v>0</v>
      </c>
      <c r="AT698" s="259">
        <f t="shared" si="153"/>
        <v>0</v>
      </c>
      <c r="AU698" s="261"/>
      <c r="AV698" s="248"/>
      <c r="AW698" s="248"/>
      <c r="AX698" s="248"/>
      <c r="AY698" s="248"/>
    </row>
    <row r="699" spans="1:51" x14ac:dyDescent="0.2">
      <c r="A699" s="248"/>
      <c r="B699" s="248"/>
      <c r="C699" s="248"/>
      <c r="D699" s="248"/>
      <c r="E699" s="248"/>
      <c r="F699" s="248"/>
      <c r="G699" s="248"/>
      <c r="H699" s="248"/>
      <c r="I699" s="248"/>
      <c r="J699" s="248"/>
      <c r="K699" s="248"/>
      <c r="L699" s="248"/>
      <c r="M699" s="248"/>
      <c r="N699" s="248"/>
      <c r="O699" s="248"/>
      <c r="P699" s="248"/>
      <c r="Q699" s="296"/>
      <c r="R699" s="256">
        <f>'To &amp; from Edu- trip % summary'!B704</f>
        <v>0</v>
      </c>
      <c r="S699" s="313">
        <f>'To &amp; from Edu- trip % summary'!D704</f>
        <v>0</v>
      </c>
      <c r="T699" s="257">
        <f>'Non-survey input values'!$B$31</f>
        <v>175.56</v>
      </c>
      <c r="U699" s="258">
        <f t="shared" si="140"/>
        <v>0</v>
      </c>
      <c r="V699" s="259">
        <f t="shared" si="141"/>
        <v>0</v>
      </c>
      <c r="W699" s="312">
        <f>'To &amp; from Edu- trip % summary'!G704</f>
        <v>0</v>
      </c>
      <c r="X699" s="314">
        <f>'To &amp; from Edu- trip % summary'!I704</f>
        <v>0</v>
      </c>
      <c r="Y699" s="260">
        <f t="shared" si="142"/>
        <v>0</v>
      </c>
      <c r="Z699" s="259">
        <f t="shared" si="143"/>
        <v>0</v>
      </c>
      <c r="AA699" s="312">
        <f>'To &amp; from Edu- trip % summary'!L704</f>
        <v>0</v>
      </c>
      <c r="AB699" s="314">
        <f>'To &amp; from Edu- trip % summary'!N704</f>
        <v>0</v>
      </c>
      <c r="AC699" s="260">
        <f t="shared" si="144"/>
        <v>0</v>
      </c>
      <c r="AD699" s="259">
        <f t="shared" si="145"/>
        <v>0</v>
      </c>
      <c r="AE699" s="312">
        <f>'To &amp; from Edu- trip % summary'!Q704</f>
        <v>0</v>
      </c>
      <c r="AF699" s="314">
        <f>'To &amp; from Edu- trip % summary'!S704</f>
        <v>0</v>
      </c>
      <c r="AG699" s="260">
        <f t="shared" si="146"/>
        <v>0</v>
      </c>
      <c r="AH699" s="259">
        <f t="shared" si="147"/>
        <v>0</v>
      </c>
      <c r="AI699" s="312">
        <f>'To &amp; from Edu- trip % summary'!V704</f>
        <v>0</v>
      </c>
      <c r="AJ699" s="314">
        <f>'To &amp; from Edu- trip % summary'!X704</f>
        <v>0</v>
      </c>
      <c r="AK699" s="260">
        <f t="shared" si="148"/>
        <v>0</v>
      </c>
      <c r="AL699" s="259">
        <f t="shared" si="149"/>
        <v>0</v>
      </c>
      <c r="AM699" s="312">
        <f>'To &amp; from Edu- trip % summary'!AA704</f>
        <v>0</v>
      </c>
      <c r="AN699" s="314">
        <f>'To &amp; from Edu- trip % summary'!AC704</f>
        <v>0</v>
      </c>
      <c r="AO699" s="260">
        <f t="shared" si="150"/>
        <v>0</v>
      </c>
      <c r="AP699" s="259">
        <f t="shared" si="151"/>
        <v>0</v>
      </c>
      <c r="AQ699" s="312">
        <f>'To &amp; from Edu- trip % summary'!AF704</f>
        <v>0</v>
      </c>
      <c r="AR699" s="314">
        <f>'To &amp; from Edu- trip % summary'!AH704</f>
        <v>0</v>
      </c>
      <c r="AS699" s="260">
        <f t="shared" si="152"/>
        <v>0</v>
      </c>
      <c r="AT699" s="259">
        <f t="shared" si="153"/>
        <v>0</v>
      </c>
      <c r="AU699" s="261"/>
      <c r="AV699" s="248"/>
      <c r="AW699" s="248"/>
      <c r="AX699" s="248"/>
      <c r="AY699" s="248"/>
    </row>
    <row r="700" spans="1:51" x14ac:dyDescent="0.2">
      <c r="A700" s="248"/>
      <c r="B700" s="248"/>
      <c r="C700" s="248"/>
      <c r="D700" s="248"/>
      <c r="E700" s="248"/>
      <c r="F700" s="248"/>
      <c r="G700" s="248"/>
      <c r="H700" s="248"/>
      <c r="I700" s="248"/>
      <c r="J700" s="248"/>
      <c r="K700" s="248"/>
      <c r="L700" s="248"/>
      <c r="M700" s="248"/>
      <c r="N700" s="248"/>
      <c r="O700" s="248"/>
      <c r="P700" s="248"/>
      <c r="Q700" s="296"/>
      <c r="R700" s="256">
        <f>'To &amp; from Edu- trip % summary'!B705</f>
        <v>0</v>
      </c>
      <c r="S700" s="313">
        <f>'To &amp; from Edu- trip % summary'!D705</f>
        <v>0</v>
      </c>
      <c r="T700" s="257">
        <f>'Non-survey input values'!$B$31</f>
        <v>175.56</v>
      </c>
      <c r="U700" s="258">
        <f t="shared" si="140"/>
        <v>0</v>
      </c>
      <c r="V700" s="259">
        <f t="shared" si="141"/>
        <v>0</v>
      </c>
      <c r="W700" s="312">
        <f>'To &amp; from Edu- trip % summary'!G705</f>
        <v>0</v>
      </c>
      <c r="X700" s="314">
        <f>'To &amp; from Edu- trip % summary'!I705</f>
        <v>0</v>
      </c>
      <c r="Y700" s="260">
        <f t="shared" si="142"/>
        <v>0</v>
      </c>
      <c r="Z700" s="259">
        <f t="shared" si="143"/>
        <v>0</v>
      </c>
      <c r="AA700" s="312">
        <f>'To &amp; from Edu- trip % summary'!L705</f>
        <v>0</v>
      </c>
      <c r="AB700" s="314">
        <f>'To &amp; from Edu- trip % summary'!N705</f>
        <v>0</v>
      </c>
      <c r="AC700" s="260">
        <f t="shared" si="144"/>
        <v>0</v>
      </c>
      <c r="AD700" s="259">
        <f t="shared" si="145"/>
        <v>0</v>
      </c>
      <c r="AE700" s="312">
        <f>'To &amp; from Edu- trip % summary'!Q705</f>
        <v>0</v>
      </c>
      <c r="AF700" s="314">
        <f>'To &amp; from Edu- trip % summary'!S705</f>
        <v>0</v>
      </c>
      <c r="AG700" s="260">
        <f t="shared" si="146"/>
        <v>0</v>
      </c>
      <c r="AH700" s="259">
        <f t="shared" si="147"/>
        <v>0</v>
      </c>
      <c r="AI700" s="312">
        <f>'To &amp; from Edu- trip % summary'!V705</f>
        <v>0</v>
      </c>
      <c r="AJ700" s="314">
        <f>'To &amp; from Edu- trip % summary'!X705</f>
        <v>0</v>
      </c>
      <c r="AK700" s="260">
        <f t="shared" si="148"/>
        <v>0</v>
      </c>
      <c r="AL700" s="259">
        <f t="shared" si="149"/>
        <v>0</v>
      </c>
      <c r="AM700" s="312">
        <f>'To &amp; from Edu- trip % summary'!AA705</f>
        <v>0</v>
      </c>
      <c r="AN700" s="314">
        <f>'To &amp; from Edu- trip % summary'!AC705</f>
        <v>0</v>
      </c>
      <c r="AO700" s="260">
        <f t="shared" si="150"/>
        <v>0</v>
      </c>
      <c r="AP700" s="259">
        <f t="shared" si="151"/>
        <v>0</v>
      </c>
      <c r="AQ700" s="312">
        <f>'To &amp; from Edu- trip % summary'!AF705</f>
        <v>0</v>
      </c>
      <c r="AR700" s="314">
        <f>'To &amp; from Edu- trip % summary'!AH705</f>
        <v>0</v>
      </c>
      <c r="AS700" s="260">
        <f t="shared" si="152"/>
        <v>0</v>
      </c>
      <c r="AT700" s="259">
        <f t="shared" si="153"/>
        <v>0</v>
      </c>
      <c r="AU700" s="261"/>
      <c r="AV700" s="248"/>
      <c r="AW700" s="248"/>
      <c r="AX700" s="248"/>
      <c r="AY700" s="248"/>
    </row>
    <row r="701" spans="1:51" x14ac:dyDescent="0.2">
      <c r="A701" s="248"/>
      <c r="B701" s="248"/>
      <c r="C701" s="248"/>
      <c r="D701" s="248"/>
      <c r="E701" s="248"/>
      <c r="F701" s="248"/>
      <c r="G701" s="248"/>
      <c r="H701" s="248"/>
      <c r="I701" s="248"/>
      <c r="J701" s="248"/>
      <c r="K701" s="248"/>
      <c r="L701" s="248"/>
      <c r="M701" s="248"/>
      <c r="N701" s="248"/>
      <c r="O701" s="248"/>
      <c r="P701" s="283"/>
      <c r="Q701" s="248"/>
      <c r="R701" s="248"/>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83"/>
      <c r="AV701" s="248"/>
      <c r="AW701" s="248"/>
      <c r="AX701" s="248"/>
      <c r="AY701" s="248"/>
    </row>
    <row r="702" spans="1:51" x14ac:dyDescent="0.2">
      <c r="A702" s="248"/>
      <c r="B702" s="248"/>
      <c r="C702" s="248"/>
      <c r="D702" s="248"/>
      <c r="E702" s="248"/>
      <c r="F702" s="248"/>
      <c r="G702" s="248"/>
      <c r="H702" s="248"/>
      <c r="I702" s="248"/>
      <c r="J702" s="248"/>
      <c r="K702" s="248"/>
      <c r="L702" s="248"/>
      <c r="M702" s="248"/>
      <c r="N702" s="248"/>
      <c r="O702" s="248"/>
      <c r="P702" s="283"/>
      <c r="Q702" s="248"/>
      <c r="R702" s="248"/>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83"/>
      <c r="AV702" s="248"/>
      <c r="AW702" s="248"/>
      <c r="AX702" s="248"/>
      <c r="AY702" s="248"/>
    </row>
    <row r="703" spans="1:51" ht="15" thickBot="1" x14ac:dyDescent="0.25">
      <c r="A703" s="485"/>
      <c r="B703" s="485"/>
      <c r="C703" s="485"/>
      <c r="D703" s="485"/>
      <c r="E703" s="485"/>
      <c r="F703" s="485"/>
      <c r="G703" s="485"/>
      <c r="H703" s="485"/>
      <c r="I703" s="485"/>
      <c r="J703" s="485"/>
      <c r="K703" s="485"/>
      <c r="L703" s="485"/>
      <c r="M703" s="485"/>
      <c r="N703" s="485"/>
      <c r="O703" s="485"/>
      <c r="P703" s="488"/>
      <c r="Q703" s="485"/>
      <c r="R703" s="485"/>
      <c r="S703" s="485"/>
      <c r="T703" s="485"/>
      <c r="U703" s="485"/>
      <c r="V703" s="485"/>
      <c r="W703" s="485"/>
      <c r="X703" s="485"/>
      <c r="Y703" s="485"/>
      <c r="Z703" s="485"/>
      <c r="AA703" s="485"/>
      <c r="AB703" s="485"/>
      <c r="AC703" s="485"/>
      <c r="AD703" s="485"/>
      <c r="AE703" s="485"/>
      <c r="AF703" s="485"/>
      <c r="AG703" s="485"/>
      <c r="AH703" s="485"/>
      <c r="AI703" s="485"/>
      <c r="AJ703" s="485"/>
      <c r="AK703" s="485"/>
      <c r="AL703" s="485"/>
      <c r="AM703" s="485"/>
      <c r="AN703" s="485"/>
      <c r="AO703" s="485"/>
      <c r="AP703" s="485"/>
      <c r="AQ703" s="485"/>
      <c r="AR703" s="485"/>
      <c r="AS703" s="485"/>
      <c r="AT703" s="485"/>
      <c r="AU703" s="488"/>
      <c r="AV703" s="248"/>
      <c r="AW703" s="248"/>
      <c r="AX703" s="248"/>
      <c r="AY703" s="248"/>
    </row>
    <row r="704" spans="1:51" x14ac:dyDescent="0.2">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row>
    <row r="705" spans="1:51" x14ac:dyDescent="0.2">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row>
    <row r="706" spans="1:51" x14ac:dyDescent="0.2">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row>
    <row r="707" spans="1:51" x14ac:dyDescent="0.2">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row>
  </sheetData>
  <mergeCells count="5">
    <mergeCell ref="D5:P5"/>
    <mergeCell ref="A6:P6"/>
    <mergeCell ref="A7:P7"/>
    <mergeCell ref="A8:P8"/>
    <mergeCell ref="A9:P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908CC-7376-4E8C-8441-2BC5FF1BA317}">
  <sheetPr codeName="Sheet20">
    <tabColor rgb="FFCCFFFF"/>
  </sheetPr>
  <dimension ref="A1:AY707"/>
  <sheetViews>
    <sheetView zoomScale="70" zoomScaleNormal="70" workbookViewId="0">
      <pane xSplit="16" topLeftCell="Q1" activePane="topRight" state="frozen"/>
      <selection activeCell="D101" sqref="D101"/>
      <selection pane="topRight"/>
    </sheetView>
  </sheetViews>
  <sheetFormatPr defaultColWidth="9.28515625" defaultRowHeight="14.25" x14ac:dyDescent="0.2"/>
  <cols>
    <col min="1" max="1" width="22.28515625" style="284" customWidth="1"/>
    <col min="2" max="2" width="11.5703125" style="284" bestFit="1" customWidth="1"/>
    <col min="3" max="3" width="11.5703125" style="284" customWidth="1"/>
    <col min="4" max="13" width="9.28515625" style="284" customWidth="1"/>
    <col min="14" max="15" width="7.7109375" style="284" customWidth="1"/>
    <col min="16" max="16" width="11.42578125" style="284" customWidth="1"/>
    <col min="17" max="17" width="9.28515625" style="284"/>
    <col min="18" max="18" width="26" style="284" customWidth="1"/>
    <col min="19" max="19" width="26.28515625" style="284" customWidth="1"/>
    <col min="20" max="20" width="21.42578125" style="284" customWidth="1"/>
    <col min="21" max="21" width="20.7109375" style="284" customWidth="1"/>
    <col min="22" max="24" width="21.7109375" style="284" customWidth="1"/>
    <col min="25" max="25" width="26.28515625" style="284" customWidth="1"/>
    <col min="26" max="46" width="21.7109375" style="284" customWidth="1"/>
    <col min="47" max="48" width="9.28515625" style="284"/>
    <col min="49" max="49" width="33.7109375" style="284" customWidth="1"/>
    <col min="50" max="50" width="18" style="284" customWidth="1"/>
    <col min="51" max="16384" width="9.28515625" style="284"/>
  </cols>
  <sheetData>
    <row r="1" spans="1:51" ht="27.75" x14ac:dyDescent="0.4">
      <c r="A1" s="292" t="s">
        <v>698</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4"/>
      <c r="AV1" s="246"/>
      <c r="AW1" s="246"/>
      <c r="AX1" s="246"/>
      <c r="AY1" s="246"/>
    </row>
    <row r="2" spans="1:51" ht="21" thickBot="1" x14ac:dyDescent="0.35">
      <c r="A2" s="295"/>
      <c r="B2" s="485"/>
      <c r="C2" s="485"/>
      <c r="D2" s="485"/>
      <c r="E2" s="485"/>
      <c r="F2" s="485"/>
      <c r="G2" s="485"/>
      <c r="H2" s="485"/>
      <c r="I2" s="485"/>
      <c r="J2" s="485"/>
      <c r="K2" s="485"/>
      <c r="L2" s="485"/>
      <c r="M2" s="485"/>
      <c r="N2" s="485"/>
      <c r="O2" s="485"/>
      <c r="P2" s="485"/>
      <c r="Q2" s="485"/>
      <c r="R2" s="486"/>
      <c r="S2" s="485"/>
      <c r="T2" s="487"/>
      <c r="U2" s="487"/>
      <c r="V2" s="487"/>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8"/>
      <c r="AV2" s="246"/>
      <c r="AW2" s="246"/>
      <c r="AX2" s="246"/>
      <c r="AY2" s="246"/>
    </row>
    <row r="3" spans="1:51" ht="20.25" x14ac:dyDescent="0.3">
      <c r="A3" s="2" t="s">
        <v>666</v>
      </c>
      <c r="B3" s="248"/>
      <c r="C3" s="248"/>
      <c r="D3" s="248"/>
      <c r="E3" s="248"/>
      <c r="F3" s="248"/>
      <c r="G3" s="248"/>
      <c r="H3" s="248"/>
      <c r="I3" s="248"/>
      <c r="J3" s="248"/>
      <c r="K3" s="248"/>
      <c r="L3" s="248"/>
      <c r="M3" s="248"/>
      <c r="N3" s="248"/>
      <c r="O3" s="248"/>
      <c r="P3" s="248"/>
      <c r="Q3" s="247"/>
      <c r="R3" s="2" t="s">
        <v>667</v>
      </c>
      <c r="S3" s="248"/>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9"/>
      <c r="AV3" s="246"/>
      <c r="AW3" s="246"/>
      <c r="AX3" s="246"/>
      <c r="AY3" s="246"/>
    </row>
    <row r="4" spans="1:51" x14ac:dyDescent="0.2">
      <c r="A4" s="248"/>
      <c r="B4" s="248"/>
      <c r="C4" s="248"/>
      <c r="D4" s="248"/>
      <c r="E4" s="248"/>
      <c r="F4" s="248"/>
      <c r="G4" s="248"/>
      <c r="H4" s="248"/>
      <c r="I4" s="248"/>
      <c r="J4" s="248"/>
      <c r="K4" s="248"/>
      <c r="L4" s="248"/>
      <c r="M4" s="248"/>
      <c r="N4" s="248"/>
      <c r="O4" s="248"/>
      <c r="P4" s="248"/>
      <c r="Q4" s="247"/>
      <c r="R4" s="248"/>
      <c r="S4" s="248"/>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9"/>
      <c r="AV4" s="246"/>
      <c r="AW4" s="246"/>
      <c r="AX4" s="246"/>
      <c r="AY4" s="246"/>
    </row>
    <row r="5" spans="1:51" ht="150" x14ac:dyDescent="0.25">
      <c r="A5" s="290" t="s">
        <v>668</v>
      </c>
      <c r="B5" s="291">
        <f>Summary!H14</f>
        <v>96736.58859992717</v>
      </c>
      <c r="C5" s="291"/>
      <c r="D5" s="569"/>
      <c r="E5" s="569"/>
      <c r="F5" s="569"/>
      <c r="G5" s="569"/>
      <c r="H5" s="569"/>
      <c r="I5" s="569"/>
      <c r="J5" s="569"/>
      <c r="K5" s="569"/>
      <c r="L5" s="569"/>
      <c r="M5" s="569"/>
      <c r="N5" s="569"/>
      <c r="O5" s="569"/>
      <c r="P5" s="570"/>
      <c r="Q5" s="247"/>
      <c r="R5" s="248"/>
      <c r="S5" s="262" t="s">
        <v>558</v>
      </c>
      <c r="T5" s="166" t="s">
        <v>559</v>
      </c>
      <c r="U5" s="166" t="s">
        <v>560</v>
      </c>
      <c r="V5" s="166" t="s">
        <v>561</v>
      </c>
      <c r="W5" s="166" t="s">
        <v>562</v>
      </c>
      <c r="X5" s="166" t="s">
        <v>563</v>
      </c>
      <c r="Y5" s="166" t="s">
        <v>564</v>
      </c>
      <c r="Z5" s="1"/>
      <c r="AA5" s="246"/>
      <c r="AB5" s="246"/>
      <c r="AC5" s="246"/>
      <c r="AD5" s="246"/>
      <c r="AE5" s="246"/>
      <c r="AF5" s="246"/>
      <c r="AG5" s="246"/>
      <c r="AH5" s="246"/>
      <c r="AI5" s="246"/>
      <c r="AJ5" s="246"/>
      <c r="AK5" s="246"/>
      <c r="AL5" s="246"/>
      <c r="AM5" s="246"/>
      <c r="AN5" s="246"/>
      <c r="AO5" s="246"/>
      <c r="AP5" s="246"/>
      <c r="AQ5" s="246"/>
      <c r="AR5" s="246"/>
      <c r="AS5" s="246"/>
      <c r="AT5" s="246"/>
      <c r="AU5" s="249"/>
      <c r="AV5" s="246"/>
      <c r="AW5" s="246"/>
      <c r="AX5" s="246"/>
      <c r="AY5" s="246"/>
    </row>
    <row r="6" spans="1:51" ht="45" x14ac:dyDescent="0.25">
      <c r="A6" s="569"/>
      <c r="B6" s="569"/>
      <c r="C6" s="569"/>
      <c r="D6" s="569"/>
      <c r="E6" s="569"/>
      <c r="F6" s="569"/>
      <c r="G6" s="569"/>
      <c r="H6" s="569"/>
      <c r="I6" s="569"/>
      <c r="J6" s="569"/>
      <c r="K6" s="569"/>
      <c r="L6" s="569"/>
      <c r="M6" s="569"/>
      <c r="N6" s="569"/>
      <c r="O6" s="569"/>
      <c r="P6" s="570"/>
      <c r="Q6" s="247"/>
      <c r="R6" s="250" t="s">
        <v>669</v>
      </c>
      <c r="S6" s="14" cm="1">
        <f t="array" ref="S6">SUM(IFERROR(V11:V700,0))</f>
        <v>12431636.972159855</v>
      </c>
      <c r="T6" s="14" cm="1">
        <f t="array" ref="T6">SUM(IFERROR(Z11:Z700,0))</f>
        <v>2604097.5813307874</v>
      </c>
      <c r="U6" s="14" cm="1">
        <f t="array" ref="U6">SUM(IFERROR(AD11:AD700,0))</f>
        <v>1454395.8776576577</v>
      </c>
      <c r="V6" s="14" cm="1">
        <f t="array" ref="V6">SUM(IFERROR(AH11:AH700,0))</f>
        <v>484431.33657551539</v>
      </c>
      <c r="W6" s="14" cm="1">
        <f t="array" ref="W6">SUM(IFERROR(AL11:AL700,0))</f>
        <v>3843400.717932086</v>
      </c>
      <c r="X6" s="14" cm="1">
        <f t="array" ref="X6">SUM(IFERROR(AP11:AP700,0))</f>
        <v>1697899.9951212131</v>
      </c>
      <c r="Y6" s="14" cm="1">
        <f t="array" ref="Y6">SUM(IFERROR(AT11:AT700,0))</f>
        <v>1160125.8739291287</v>
      </c>
      <c r="Z6" s="1"/>
      <c r="AA6" s="246"/>
      <c r="AB6" s="246"/>
      <c r="AC6" s="246"/>
      <c r="AD6" s="246"/>
      <c r="AE6" s="246"/>
      <c r="AF6" s="246"/>
      <c r="AG6" s="246"/>
      <c r="AH6" s="246"/>
      <c r="AI6" s="246"/>
      <c r="AJ6" s="246"/>
      <c r="AK6" s="246"/>
      <c r="AL6" s="246"/>
      <c r="AM6" s="246"/>
      <c r="AN6" s="246"/>
      <c r="AO6" s="246"/>
      <c r="AP6" s="246"/>
      <c r="AQ6" s="246"/>
      <c r="AR6" s="246"/>
      <c r="AS6" s="246"/>
      <c r="AT6" s="246"/>
      <c r="AU6" s="249"/>
      <c r="AV6" s="246"/>
      <c r="AW6" s="246"/>
      <c r="AX6" s="246"/>
      <c r="AY6" s="246"/>
    </row>
    <row r="7" spans="1:51" ht="60" x14ac:dyDescent="0.25">
      <c r="A7" s="571"/>
      <c r="B7" s="571"/>
      <c r="C7" s="571"/>
      <c r="D7" s="571"/>
      <c r="E7" s="571"/>
      <c r="F7" s="571"/>
      <c r="G7" s="571"/>
      <c r="H7" s="571"/>
      <c r="I7" s="571"/>
      <c r="J7" s="571"/>
      <c r="K7" s="571"/>
      <c r="L7" s="571"/>
      <c r="M7" s="571"/>
      <c r="N7" s="571"/>
      <c r="O7" s="571"/>
      <c r="P7" s="572"/>
      <c r="Q7" s="247"/>
      <c r="R7" s="250" t="s">
        <v>670</v>
      </c>
      <c r="S7" s="14">
        <f>Seasonality_Cycling!F66/'Non-survey input values'!B15</f>
        <v>11778760.665025504</v>
      </c>
      <c r="T7" s="14">
        <f>Seasonality_Cycling!F69/'Non-survey input values'!B15</f>
        <v>2467337.3448370611</v>
      </c>
      <c r="U7" s="14">
        <f>Seasonality_Cycling!F72/'Non-survey input values'!B15</f>
        <v>1378014.8980776547</v>
      </c>
      <c r="V7" s="14">
        <f>Seasonality_Cycling!F75/'Non-survey input values'!B15</f>
        <v>458990.29910057457</v>
      </c>
      <c r="W7" s="14">
        <f>Seasonality_Cycling!F78/'Non-survey input values'!B15</f>
        <v>3641555.5970376772</v>
      </c>
      <c r="X7" s="14">
        <f>Seasonality_Cycling!F81/'Non-survey input values'!B15</f>
        <v>1608730.8309008735</v>
      </c>
      <c r="Y7" s="14">
        <f>Seasonality_Cycling!F84/'Non-survey input values'!B15</f>
        <v>1099199.1674882902</v>
      </c>
      <c r="Z7" s="1"/>
      <c r="AA7" s="246"/>
      <c r="AB7" s="246"/>
      <c r="AC7" s="246"/>
      <c r="AD7" s="246"/>
      <c r="AE7" s="246"/>
      <c r="AF7" s="246"/>
      <c r="AG7" s="246"/>
      <c r="AH7" s="246"/>
      <c r="AI7" s="246"/>
      <c r="AJ7" s="246"/>
      <c r="AK7" s="246"/>
      <c r="AL7" s="246"/>
      <c r="AM7" s="246"/>
      <c r="AN7" s="246"/>
      <c r="AO7" s="246"/>
      <c r="AP7" s="246"/>
      <c r="AQ7" s="246"/>
      <c r="AR7" s="246"/>
      <c r="AS7" s="246"/>
      <c r="AT7" s="246"/>
      <c r="AU7" s="249"/>
      <c r="AV7" s="246"/>
      <c r="AW7" s="246"/>
      <c r="AX7" s="246"/>
      <c r="AY7" s="246"/>
    </row>
    <row r="8" spans="1:51" ht="45" customHeight="1" x14ac:dyDescent="0.2">
      <c r="A8" s="571" t="s">
        <v>671</v>
      </c>
      <c r="B8" s="571"/>
      <c r="C8" s="571"/>
      <c r="D8" s="571"/>
      <c r="E8" s="571"/>
      <c r="F8" s="571"/>
      <c r="G8" s="571"/>
      <c r="H8" s="571"/>
      <c r="I8" s="571"/>
      <c r="J8" s="571"/>
      <c r="K8" s="571"/>
      <c r="L8" s="571"/>
      <c r="M8" s="571"/>
      <c r="N8" s="571"/>
      <c r="O8" s="571"/>
      <c r="P8" s="572"/>
      <c r="Q8" s="247"/>
      <c r="R8" s="246"/>
      <c r="S8" s="263"/>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9"/>
      <c r="AV8" s="246"/>
      <c r="AW8" s="246"/>
      <c r="AX8" s="246"/>
      <c r="AY8" s="246"/>
    </row>
    <row r="9" spans="1:51" ht="33" customHeight="1" x14ac:dyDescent="0.25">
      <c r="A9" s="571" t="s">
        <v>672</v>
      </c>
      <c r="B9" s="571"/>
      <c r="C9" s="571"/>
      <c r="D9" s="571"/>
      <c r="E9" s="571"/>
      <c r="F9" s="571"/>
      <c r="G9" s="571"/>
      <c r="H9" s="571"/>
      <c r="I9" s="571"/>
      <c r="J9" s="571"/>
      <c r="K9" s="571"/>
      <c r="L9" s="571"/>
      <c r="M9" s="571"/>
      <c r="N9" s="571"/>
      <c r="O9" s="571"/>
      <c r="P9" s="572"/>
      <c r="Q9" s="247"/>
      <c r="R9" s="130"/>
      <c r="S9" s="130"/>
      <c r="T9" s="130"/>
      <c r="U9" s="130"/>
      <c r="V9" s="13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16"/>
      <c r="AV9" s="246"/>
      <c r="AW9" s="246"/>
      <c r="AX9" s="246"/>
      <c r="AY9" s="246"/>
    </row>
    <row r="10" spans="1:51" ht="135" x14ac:dyDescent="0.25">
      <c r="A10" s="6"/>
      <c r="B10" s="6"/>
      <c r="C10" s="6"/>
      <c r="D10" s="6"/>
      <c r="E10" s="6"/>
      <c r="F10" s="6"/>
      <c r="G10" s="6"/>
      <c r="H10" s="6"/>
      <c r="I10" s="6"/>
      <c r="J10" s="6"/>
      <c r="K10" s="6"/>
      <c r="L10" s="6"/>
      <c r="M10" s="6"/>
      <c r="N10" s="6"/>
      <c r="O10" s="6"/>
      <c r="P10" s="289"/>
      <c r="Q10" s="296"/>
      <c r="R10" s="252" t="s">
        <v>673</v>
      </c>
      <c r="S10" s="297" t="s">
        <v>674</v>
      </c>
      <c r="T10" s="298" t="s">
        <v>675</v>
      </c>
      <c r="U10" s="3" t="s">
        <v>676</v>
      </c>
      <c r="V10" s="4" t="s">
        <v>677</v>
      </c>
      <c r="W10" s="286" t="s">
        <v>678</v>
      </c>
      <c r="X10" s="286" t="s">
        <v>674</v>
      </c>
      <c r="Y10" s="286" t="s">
        <v>679</v>
      </c>
      <c r="Z10" s="286" t="s">
        <v>680</v>
      </c>
      <c r="AA10" s="253" t="s">
        <v>681</v>
      </c>
      <c r="AB10" s="253" t="s">
        <v>674</v>
      </c>
      <c r="AC10" s="253" t="s">
        <v>682</v>
      </c>
      <c r="AD10" s="253" t="s">
        <v>683</v>
      </c>
      <c r="AE10" s="287" t="s">
        <v>684</v>
      </c>
      <c r="AF10" s="287" t="s">
        <v>674</v>
      </c>
      <c r="AG10" s="287" t="s">
        <v>685</v>
      </c>
      <c r="AH10" s="287" t="s">
        <v>686</v>
      </c>
      <c r="AI10" s="254" t="s">
        <v>687</v>
      </c>
      <c r="AJ10" s="254" t="s">
        <v>674</v>
      </c>
      <c r="AK10" s="254" t="s">
        <v>688</v>
      </c>
      <c r="AL10" s="254" t="s">
        <v>689</v>
      </c>
      <c r="AM10" s="304" t="s">
        <v>690</v>
      </c>
      <c r="AN10" s="304" t="s">
        <v>674</v>
      </c>
      <c r="AO10" s="304" t="s">
        <v>691</v>
      </c>
      <c r="AP10" s="304" t="s">
        <v>692</v>
      </c>
      <c r="AQ10" s="288" t="s">
        <v>693</v>
      </c>
      <c r="AR10" s="288" t="s">
        <v>674</v>
      </c>
      <c r="AS10" s="288" t="s">
        <v>694</v>
      </c>
      <c r="AT10" s="288" t="s">
        <v>695</v>
      </c>
      <c r="AU10" s="17"/>
      <c r="AV10" s="255"/>
      <c r="AW10" s="248"/>
      <c r="AX10" s="248"/>
      <c r="AY10" s="246"/>
    </row>
    <row r="11" spans="1:51" x14ac:dyDescent="0.2">
      <c r="A11" s="248"/>
      <c r="B11" s="248"/>
      <c r="C11" s="248"/>
      <c r="D11" s="248"/>
      <c r="E11" s="248"/>
      <c r="F11" s="248"/>
      <c r="G11" s="248"/>
      <c r="H11" s="248"/>
      <c r="I11" s="248"/>
      <c r="J11" s="248"/>
      <c r="K11" s="248"/>
      <c r="L11" s="248"/>
      <c r="M11" s="248"/>
      <c r="N11" s="248"/>
      <c r="O11" s="248"/>
      <c r="P11" s="285"/>
      <c r="Q11" s="296"/>
      <c r="R11" s="256">
        <f>'To &amp; from Shops- trip % summary'!B16</f>
        <v>0</v>
      </c>
      <c r="S11" s="313">
        <f>'To &amp; from Shops- trip % summary'!D16</f>
        <v>0.59286238277080261</v>
      </c>
      <c r="T11" s="257">
        <f>'Non-survey input values'!$B$14</f>
        <v>359.3</v>
      </c>
      <c r="U11" s="258">
        <f t="shared" ref="U11:U74" si="0">R11/7</f>
        <v>0</v>
      </c>
      <c r="V11" s="259">
        <f>$B$5*$S11*$T11*U11</f>
        <v>0</v>
      </c>
      <c r="W11" s="312">
        <f>'To &amp; from Shops- trip % summary'!G16</f>
        <v>0</v>
      </c>
      <c r="X11" s="314">
        <f>'To &amp; from Shops- trip % summary'!I16</f>
        <v>0.84720639110415286</v>
      </c>
      <c r="Y11" s="260">
        <f>W11/7</f>
        <v>0</v>
      </c>
      <c r="Z11" s="259">
        <f>$B$5*$X11*$T11*Y11</f>
        <v>0</v>
      </c>
      <c r="AA11" s="312">
        <f>'To &amp; from Shops- trip % summary'!L16</f>
        <v>0</v>
      </c>
      <c r="AB11" s="314">
        <f>'To &amp; from Shops- trip % summary'!N16</f>
        <v>0.86514016492578205</v>
      </c>
      <c r="AC11" s="260">
        <f>AA11/7</f>
        <v>0</v>
      </c>
      <c r="AD11" s="259">
        <f>$B$5*$AB11*$T11*AC11</f>
        <v>0</v>
      </c>
      <c r="AE11" s="312">
        <f>'To &amp; from Shops- trip % summary'!Q16</f>
        <v>0</v>
      </c>
      <c r="AF11" s="314">
        <f>'To &amp; from Shops- trip % summary'!S16</f>
        <v>0.94945226494023205</v>
      </c>
      <c r="AG11" s="260">
        <f>AE11/7</f>
        <v>0</v>
      </c>
      <c r="AH11" s="259">
        <f>$B$5*$AF11*$T11*AG11</f>
        <v>0</v>
      </c>
      <c r="AI11" s="312">
        <f>'To &amp; from Shops- trip % summary'!V16</f>
        <v>0</v>
      </c>
      <c r="AJ11" s="314">
        <f>'To &amp; from Shops- trip % summary'!X16</f>
        <v>0.76566066363569674</v>
      </c>
      <c r="AK11" s="260">
        <f>AI11/7</f>
        <v>0</v>
      </c>
      <c r="AL11" s="259">
        <f>$B$5*$AJ11*$T11*AK11</f>
        <v>0</v>
      </c>
      <c r="AM11" s="312">
        <f>'To &amp; from Shops- trip % summary'!AA16</f>
        <v>0</v>
      </c>
      <c r="AN11" s="314">
        <f>'To &amp; from Shops- trip % summary'!AC16</f>
        <v>0.91264214016420708</v>
      </c>
      <c r="AO11" s="260">
        <f>AM11/7</f>
        <v>0</v>
      </c>
      <c r="AP11" s="259">
        <f>$B$5*$AN11*$T11*AO11</f>
        <v>0</v>
      </c>
      <c r="AQ11" s="312">
        <f>'To &amp; from Shops- trip % summary'!AF16</f>
        <v>0</v>
      </c>
      <c r="AR11" s="314">
        <f>'To &amp; from Shops- trip % summary'!AH16</f>
        <v>0.91340334100571929</v>
      </c>
      <c r="AS11" s="260">
        <f>AQ11/7</f>
        <v>0</v>
      </c>
      <c r="AT11" s="259">
        <f>$B$5*$AR11*$T11*AS11</f>
        <v>0</v>
      </c>
      <c r="AU11" s="261"/>
      <c r="AV11" s="251"/>
      <c r="AW11" s="248"/>
      <c r="AX11" s="248"/>
      <c r="AY11" s="246"/>
    </row>
    <row r="12" spans="1:51" x14ac:dyDescent="0.2">
      <c r="A12" s="248"/>
      <c r="B12" s="248"/>
      <c r="C12" s="248"/>
      <c r="D12" s="248"/>
      <c r="E12" s="248"/>
      <c r="F12" s="248"/>
      <c r="G12" s="248"/>
      <c r="H12" s="248"/>
      <c r="I12" s="248"/>
      <c r="J12" s="248"/>
      <c r="K12" s="248"/>
      <c r="L12" s="248"/>
      <c r="M12" s="248"/>
      <c r="N12" s="248"/>
      <c r="O12" s="248"/>
      <c r="P12" s="285"/>
      <c r="Q12" s="296"/>
      <c r="R12" s="256">
        <f>'To &amp; from Shops- trip % summary'!B17</f>
        <v>1</v>
      </c>
      <c r="S12" s="313">
        <f>'To &amp; from Shops- trip % summary'!D17</f>
        <v>6.0718643338248312E-3</v>
      </c>
      <c r="T12" s="257">
        <f>'Non-survey input values'!$B$14</f>
        <v>359.3</v>
      </c>
      <c r="U12" s="258">
        <f t="shared" si="0"/>
        <v>0.14285714285714285</v>
      </c>
      <c r="V12" s="259">
        <f>$B$5*$S12*$T12*U12</f>
        <v>30148.937020716432</v>
      </c>
      <c r="W12" s="312">
        <f>'To &amp; from Shops- trip % summary'!G17</f>
        <v>1</v>
      </c>
      <c r="X12" s="314">
        <f>'To &amp; from Shops- trip % summary'!I17</f>
        <v>4.4293786893154219E-2</v>
      </c>
      <c r="Y12" s="260">
        <f t="shared" ref="Y12:Y75" si="1">W12/7</f>
        <v>0.14285714285714285</v>
      </c>
      <c r="Z12" s="259">
        <f t="shared" ref="Z12:Z75" si="2">$B$5*$X12*$T12*Y12</f>
        <v>219934.19451279644</v>
      </c>
      <c r="AA12" s="312">
        <f>'To &amp; from Shops- trip % summary'!L17</f>
        <v>1</v>
      </c>
      <c r="AB12" s="314">
        <f>'To &amp; from Shops- trip % summary'!N17</f>
        <v>3.6894609338931933E-2</v>
      </c>
      <c r="AC12" s="260">
        <f t="shared" ref="AC12:AC75" si="3">AA12/7</f>
        <v>0.14285714285714285</v>
      </c>
      <c r="AD12" s="259">
        <f t="shared" ref="AD12:AD75" si="4">$B$5*$AB12*$T12*AC12</f>
        <v>183194.68160164019</v>
      </c>
      <c r="AE12" s="312">
        <f>'To &amp; from Shops- trip % summary'!Q17</f>
        <v>1</v>
      </c>
      <c r="AF12" s="314">
        <f>'To &amp; from Shops- trip % summary'!S17</f>
        <v>1.9878213605333143E-2</v>
      </c>
      <c r="AG12" s="260">
        <f t="shared" ref="AG12:AG75" si="5">AE12/7</f>
        <v>0.14285714285714285</v>
      </c>
      <c r="AH12" s="259">
        <f t="shared" ref="AH12:AH75" si="6">$B$5*$AF12*$T12*AG12</f>
        <v>98702.305770066145</v>
      </c>
      <c r="AI12" s="312">
        <f>'To &amp; from Shops- trip % summary'!V17</f>
        <v>1</v>
      </c>
      <c r="AJ12" s="314">
        <f>'To &amp; from Shops- trip % summary'!X17</f>
        <v>2.7492391114545506E-2</v>
      </c>
      <c r="AK12" s="260">
        <f t="shared" ref="AK12:AK75" si="7">AI12/7</f>
        <v>0.14285714285714285</v>
      </c>
      <c r="AL12" s="259">
        <f t="shared" ref="AL12:AL75" si="8">$B$5*$AJ12*$T12*AK12</f>
        <v>136509.36890073944</v>
      </c>
      <c r="AM12" s="312">
        <f>'To &amp; from Shops- trip % summary'!AA17</f>
        <v>1</v>
      </c>
      <c r="AN12" s="314">
        <f>'To &amp; from Shops- trip % summary'!AC17</f>
        <v>2.3677727493204181E-2</v>
      </c>
      <c r="AO12" s="260">
        <f t="shared" ref="AO12:AO75" si="9">AM12/7</f>
        <v>0.14285714285714285</v>
      </c>
      <c r="AP12" s="259">
        <f t="shared" ref="AP12:AP75" si="10">$B$5*$AN12*$T12*AO12</f>
        <v>117568.22546405943</v>
      </c>
      <c r="AQ12" s="312">
        <f>'To &amp; from Shops- trip % summary'!AF17</f>
        <v>1</v>
      </c>
      <c r="AR12" s="314">
        <f>'To &amp; from Shops- trip % summary'!AH17</f>
        <v>2.4917100780168563E-2</v>
      </c>
      <c r="AS12" s="260">
        <f t="shared" ref="AS12:AS75" si="11">AQ12/7</f>
        <v>0.14285714285714285</v>
      </c>
      <c r="AT12" s="259">
        <f t="shared" ref="AT12:AT75" si="12">$B$5*$AR12*$T12*AS12</f>
        <v>123722.14872708295</v>
      </c>
      <c r="AU12" s="261"/>
      <c r="AV12" s="251"/>
      <c r="AW12" s="248"/>
      <c r="AX12" s="248"/>
      <c r="AY12" s="246"/>
    </row>
    <row r="13" spans="1:51" x14ac:dyDescent="0.2">
      <c r="A13" s="248"/>
      <c r="B13" s="248"/>
      <c r="C13" s="248"/>
      <c r="D13" s="248"/>
      <c r="E13" s="248"/>
      <c r="F13" s="248"/>
      <c r="G13" s="248"/>
      <c r="H13" s="248"/>
      <c r="I13" s="248"/>
      <c r="J13" s="248"/>
      <c r="K13" s="248"/>
      <c r="L13" s="248"/>
      <c r="M13" s="248"/>
      <c r="N13" s="248"/>
      <c r="O13" s="248"/>
      <c r="P13" s="285"/>
      <c r="Q13" s="296"/>
      <c r="R13" s="256">
        <f>'To &amp; from Shops- trip % summary'!B18</f>
        <v>2</v>
      </c>
      <c r="S13" s="313">
        <f>'To &amp; from Shops- trip % summary'!D18</f>
        <v>7.454961338471866E-2</v>
      </c>
      <c r="T13" s="257">
        <f>'Non-survey input values'!$B$14</f>
        <v>359.3</v>
      </c>
      <c r="U13" s="258">
        <f t="shared" si="0"/>
        <v>0.2857142857142857</v>
      </c>
      <c r="V13" s="259">
        <f t="shared" ref="V13:V75" si="13">$B$5*$S13*$T13*U13</f>
        <v>740329.97948714811</v>
      </c>
      <c r="W13" s="312">
        <f>'To &amp; from Shops- trip % summary'!G18</f>
        <v>2</v>
      </c>
      <c r="X13" s="314">
        <f>'To &amp; from Shops- trip % summary'!I18</f>
        <v>5.301726793549795E-2</v>
      </c>
      <c r="Y13" s="260">
        <f t="shared" si="1"/>
        <v>0.2857142857142857</v>
      </c>
      <c r="Z13" s="259">
        <f t="shared" si="2"/>
        <v>526498.67787506769</v>
      </c>
      <c r="AA13" s="312">
        <f>'To &amp; from Shops- trip % summary'!L18</f>
        <v>2</v>
      </c>
      <c r="AB13" s="314">
        <f>'To &amp; from Shops- trip % summary'!N18</f>
        <v>7.3808224014710974E-2</v>
      </c>
      <c r="AC13" s="260">
        <f t="shared" si="3"/>
        <v>0.2857142857142857</v>
      </c>
      <c r="AD13" s="259">
        <f t="shared" si="4"/>
        <v>732967.46273931081</v>
      </c>
      <c r="AE13" s="312">
        <f>'To &amp; from Shops- trip % summary'!Q18</f>
        <v>2</v>
      </c>
      <c r="AF13" s="314">
        <f>'To &amp; from Shops- trip % summary'!S18</f>
        <v>2.2496971245462447E-2</v>
      </c>
      <c r="AG13" s="260">
        <f t="shared" si="5"/>
        <v>0.2857142857142857</v>
      </c>
      <c r="AH13" s="259">
        <f t="shared" si="6"/>
        <v>223410.7127387221</v>
      </c>
      <c r="AI13" s="312">
        <f>'To &amp; from Shops- trip % summary'!V18</f>
        <v>2</v>
      </c>
      <c r="AJ13" s="314">
        <f>'To &amp; from Shops- trip % summary'!X18</f>
        <v>9.9587465071849249E-2</v>
      </c>
      <c r="AK13" s="260">
        <f t="shared" si="7"/>
        <v>0.2857142857142857</v>
      </c>
      <c r="AL13" s="259">
        <f t="shared" si="8"/>
        <v>988973.41818987986</v>
      </c>
      <c r="AM13" s="312">
        <f>'To &amp; from Shops- trip % summary'!AA18</f>
        <v>2</v>
      </c>
      <c r="AN13" s="314">
        <f>'To &amp; from Shops- trip % summary'!AC18</f>
        <v>2.372388952580658E-2</v>
      </c>
      <c r="AO13" s="260">
        <f t="shared" si="9"/>
        <v>0.2857142857142857</v>
      </c>
      <c r="AP13" s="259">
        <f t="shared" si="10"/>
        <v>235594.87230816355</v>
      </c>
      <c r="AQ13" s="312">
        <f>'To &amp; from Shops- trip % summary'!AF18</f>
        <v>2</v>
      </c>
      <c r="AR13" s="314">
        <f>'To &amp; from Shops- trip % summary'!AH18</f>
        <v>2.3764423900082331E-2</v>
      </c>
      <c r="AS13" s="260">
        <f t="shared" si="11"/>
        <v>0.2857142857142857</v>
      </c>
      <c r="AT13" s="259">
        <f t="shared" si="12"/>
        <v>235997.40709155975</v>
      </c>
      <c r="AU13" s="261"/>
      <c r="AV13" s="251"/>
      <c r="AW13" s="248"/>
      <c r="AX13" s="248"/>
      <c r="AY13" s="246"/>
    </row>
    <row r="14" spans="1:51" x14ac:dyDescent="0.2">
      <c r="A14" s="248"/>
      <c r="B14" s="248"/>
      <c r="C14" s="248"/>
      <c r="D14" s="248"/>
      <c r="E14" s="248"/>
      <c r="F14" s="248"/>
      <c r="G14" s="248"/>
      <c r="H14" s="248"/>
      <c r="I14" s="248"/>
      <c r="J14" s="248"/>
      <c r="K14" s="248"/>
      <c r="L14" s="248"/>
      <c r="M14" s="248"/>
      <c r="N14" s="248"/>
      <c r="O14" s="248"/>
      <c r="P14" s="285"/>
      <c r="Q14" s="296"/>
      <c r="R14" s="256">
        <f>'To &amp; from Shops- trip % summary'!B19</f>
        <v>3</v>
      </c>
      <c r="S14" s="313">
        <f>'To &amp; from Shops- trip % summary'!D19</f>
        <v>3.1104318174952392E-2</v>
      </c>
      <c r="T14" s="257">
        <f>'Non-survey input values'!$B$14</f>
        <v>359.3</v>
      </c>
      <c r="U14" s="258">
        <f t="shared" si="0"/>
        <v>0.42857142857142855</v>
      </c>
      <c r="V14" s="259">
        <f t="shared" si="13"/>
        <v>463331.56251775648</v>
      </c>
      <c r="W14" s="312">
        <f>'To &amp; from Shops- trip % summary'!G19</f>
        <v>3</v>
      </c>
      <c r="X14" s="314">
        <f>'To &amp; from Shops- trip % summary'!I19</f>
        <v>7.8429339810265862E-3</v>
      </c>
      <c r="Y14" s="260">
        <f t="shared" si="1"/>
        <v>0.42857142857142855</v>
      </c>
      <c r="Z14" s="259">
        <f t="shared" si="2"/>
        <v>116828.75785005752</v>
      </c>
      <c r="AA14" s="312">
        <f>'To &amp; from Shops- trip % summary'!L19</f>
        <v>3</v>
      </c>
      <c r="AB14" s="314">
        <f>'To &amp; from Shops- trip % summary'!N19</f>
        <v>1.0108263431394487E-2</v>
      </c>
      <c r="AC14" s="260">
        <f t="shared" si="3"/>
        <v>0.42857142857142855</v>
      </c>
      <c r="AD14" s="259">
        <f t="shared" si="4"/>
        <v>150573.22471002131</v>
      </c>
      <c r="AE14" s="312">
        <f>'To &amp; from Shops- trip % summary'!Q19</f>
        <v>4</v>
      </c>
      <c r="AF14" s="314">
        <f>'To &amp; from Shops- trip % summary'!S19</f>
        <v>8.1725502089723002E-3</v>
      </c>
      <c r="AG14" s="260">
        <f t="shared" si="5"/>
        <v>0.5714285714285714</v>
      </c>
      <c r="AH14" s="259">
        <f t="shared" si="6"/>
        <v>162318.31806672714</v>
      </c>
      <c r="AI14" s="312">
        <f>'To &amp; from Shops- trip % summary'!V19</f>
        <v>3</v>
      </c>
      <c r="AJ14" s="314">
        <f>'To &amp; from Shops- trip % summary'!X19</f>
        <v>1.7214200514988415E-2</v>
      </c>
      <c r="AK14" s="260">
        <f t="shared" si="7"/>
        <v>0.42857142857142855</v>
      </c>
      <c r="AL14" s="259">
        <f t="shared" si="8"/>
        <v>256423.63794125375</v>
      </c>
      <c r="AM14" s="312">
        <f>'To &amp; from Shops- trip % summary'!AA19</f>
        <v>3</v>
      </c>
      <c r="AN14" s="314">
        <f>'To &amp; from Shops- trip % summary'!AC19</f>
        <v>3.569430305938984E-3</v>
      </c>
      <c r="AO14" s="260">
        <f t="shared" si="9"/>
        <v>0.42857142857142855</v>
      </c>
      <c r="AP14" s="259">
        <f t="shared" si="10"/>
        <v>53170.421921697503</v>
      </c>
      <c r="AQ14" s="312">
        <f>'To &amp; from Shops- trip % summary'!AF19</f>
        <v>3</v>
      </c>
      <c r="AR14" s="314">
        <f>'To &amp; from Shops- trip % summary'!AH19</f>
        <v>4.8701905643807721E-3</v>
      </c>
      <c r="AS14" s="260">
        <f t="shared" si="11"/>
        <v>0.42857142857142855</v>
      </c>
      <c r="AT14" s="259">
        <f t="shared" si="12"/>
        <v>72546.615272566763</v>
      </c>
      <c r="AU14" s="261"/>
      <c r="AV14" s="251"/>
      <c r="AW14" s="251"/>
      <c r="AX14" s="251"/>
      <c r="AY14" s="246"/>
    </row>
    <row r="15" spans="1:51" x14ac:dyDescent="0.2">
      <c r="A15" s="248"/>
      <c r="B15" s="248"/>
      <c r="C15" s="248"/>
      <c r="D15" s="248"/>
      <c r="E15" s="248"/>
      <c r="F15" s="248"/>
      <c r="G15" s="248"/>
      <c r="H15" s="248"/>
      <c r="I15" s="248"/>
      <c r="J15" s="248"/>
      <c r="K15" s="248"/>
      <c r="L15" s="248"/>
      <c r="M15" s="248"/>
      <c r="N15" s="248"/>
      <c r="O15" s="248"/>
      <c r="P15" s="285"/>
      <c r="Q15" s="296"/>
      <c r="R15" s="256">
        <f>'To &amp; from Shops- trip % summary'!B20</f>
        <v>4</v>
      </c>
      <c r="S15" s="313">
        <f>'To &amp; from Shops- trip % summary'!D20</f>
        <v>7.5816899834097104E-2</v>
      </c>
      <c r="T15" s="257">
        <f>'Non-survey input values'!$B$14</f>
        <v>359.3</v>
      </c>
      <c r="U15" s="258">
        <f t="shared" si="0"/>
        <v>0.5714285714285714</v>
      </c>
      <c r="V15" s="259">
        <f t="shared" si="13"/>
        <v>1505830.0466105924</v>
      </c>
      <c r="W15" s="312">
        <f>'To &amp; from Shops- trip % summary'!G20</f>
        <v>4</v>
      </c>
      <c r="X15" s="314">
        <f>'To &amp; from Shops- trip % summary'!I20</f>
        <v>1.349644910809508E-2</v>
      </c>
      <c r="Y15" s="260">
        <f t="shared" si="1"/>
        <v>0.5714285714285714</v>
      </c>
      <c r="Z15" s="259">
        <f t="shared" si="2"/>
        <v>268058.4227789843</v>
      </c>
      <c r="AA15" s="312">
        <f>'To &amp; from Shops- trip % summary'!L20</f>
        <v>4</v>
      </c>
      <c r="AB15" s="314">
        <f>'To &amp; from Shops- trip % summary'!N20</f>
        <v>6.8958925089872133E-3</v>
      </c>
      <c r="AC15" s="260">
        <f t="shared" si="3"/>
        <v>0.5714285714285714</v>
      </c>
      <c r="AD15" s="259">
        <f t="shared" si="4"/>
        <v>136962.10423998159</v>
      </c>
      <c r="AE15" s="312">
        <f>'To &amp; from Shops- trip % summary'!Q20</f>
        <v>0</v>
      </c>
      <c r="AF15" s="314">
        <f>'To &amp; from Shops- trip % summary'!S20</f>
        <v>0</v>
      </c>
      <c r="AG15" s="260">
        <f t="shared" si="5"/>
        <v>0</v>
      </c>
      <c r="AH15" s="259">
        <f t="shared" si="6"/>
        <v>0</v>
      </c>
      <c r="AI15" s="312">
        <f>'To &amp; from Shops- trip % summary'!V20</f>
        <v>4</v>
      </c>
      <c r="AJ15" s="314">
        <f>'To &amp; from Shops- trip % summary'!X20</f>
        <v>4.9545337071877929E-2</v>
      </c>
      <c r="AK15" s="260">
        <f t="shared" si="7"/>
        <v>0.5714285714285714</v>
      </c>
      <c r="AL15" s="259">
        <f t="shared" si="8"/>
        <v>984039.9356283166</v>
      </c>
      <c r="AM15" s="312">
        <f>'To &amp; from Shops- trip % summary'!AA20</f>
        <v>4</v>
      </c>
      <c r="AN15" s="314">
        <f>'To &amp; from Shops- trip % summary'!AC20</f>
        <v>1.0581070595760796E-2</v>
      </c>
      <c r="AO15" s="260">
        <f t="shared" si="9"/>
        <v>0.5714285714285714</v>
      </c>
      <c r="AP15" s="259">
        <f t="shared" si="10"/>
        <v>210154.91352547723</v>
      </c>
      <c r="AQ15" s="312">
        <f>'To &amp; from Shops- trip % summary'!AF20</f>
        <v>4</v>
      </c>
      <c r="AR15" s="314">
        <f>'To &amp; from Shops- trip % summary'!AH20</f>
        <v>1.8636951270635194E-2</v>
      </c>
      <c r="AS15" s="260">
        <f t="shared" si="11"/>
        <v>0.5714285714285714</v>
      </c>
      <c r="AT15" s="259">
        <f t="shared" si="12"/>
        <v>370156.01088873175</v>
      </c>
      <c r="AU15" s="261"/>
      <c r="AV15" s="251"/>
      <c r="AW15" s="251"/>
      <c r="AX15" s="251"/>
      <c r="AY15" s="246"/>
    </row>
    <row r="16" spans="1:51" x14ac:dyDescent="0.2">
      <c r="A16" s="248"/>
      <c r="B16" s="248"/>
      <c r="C16" s="248"/>
      <c r="D16" s="248"/>
      <c r="E16" s="248"/>
      <c r="F16" s="248"/>
      <c r="G16" s="248"/>
      <c r="H16" s="248"/>
      <c r="I16" s="248"/>
      <c r="J16" s="248"/>
      <c r="K16" s="248"/>
      <c r="L16" s="248"/>
      <c r="M16" s="248"/>
      <c r="N16" s="248"/>
      <c r="O16" s="248"/>
      <c r="P16" s="285"/>
      <c r="Q16" s="296"/>
      <c r="R16" s="256">
        <f>'To &amp; from Shops- trip % summary'!B21</f>
        <v>5</v>
      </c>
      <c r="S16" s="313">
        <f>'To &amp; from Shops- trip % summary'!D21</f>
        <v>3.3311532934566977E-2</v>
      </c>
      <c r="T16" s="257">
        <f>'Non-survey input values'!$B$14</f>
        <v>359.3</v>
      </c>
      <c r="U16" s="258">
        <f t="shared" si="0"/>
        <v>0.7142857142857143</v>
      </c>
      <c r="V16" s="259">
        <f t="shared" si="13"/>
        <v>827017.24980335718</v>
      </c>
      <c r="W16" s="312">
        <f>'To &amp; from Shops- trip % summary'!G21</f>
        <v>5</v>
      </c>
      <c r="X16" s="314">
        <f>'To &amp; from Shops- trip % summary'!I21</f>
        <v>1.0711949230071009E-2</v>
      </c>
      <c r="Y16" s="260">
        <f t="shared" si="1"/>
        <v>0.7142857142857143</v>
      </c>
      <c r="Z16" s="259">
        <f t="shared" si="2"/>
        <v>265942.93362866144</v>
      </c>
      <c r="AA16" s="312">
        <f>'To &amp; from Shops- trip % summary'!L21</f>
        <v>6</v>
      </c>
      <c r="AB16" s="314">
        <f>'To &amp; from Shops- trip % summary'!N21</f>
        <v>3.3666008756307181E-3</v>
      </c>
      <c r="AC16" s="260">
        <f t="shared" si="3"/>
        <v>0.8571428571428571</v>
      </c>
      <c r="AD16" s="259">
        <f t="shared" si="4"/>
        <v>100298.1280802189</v>
      </c>
      <c r="AE16" s="312">
        <f>'To &amp; from Shops- trip % summary'!Q21</f>
        <v>0</v>
      </c>
      <c r="AF16" s="314">
        <f>'To &amp; from Shops- trip % summary'!S21</f>
        <v>0</v>
      </c>
      <c r="AG16" s="260">
        <f t="shared" si="5"/>
        <v>0</v>
      </c>
      <c r="AH16" s="259">
        <f t="shared" si="6"/>
        <v>0</v>
      </c>
      <c r="AI16" s="312">
        <f>'To &amp; from Shops- trip % summary'!V21</f>
        <v>5</v>
      </c>
      <c r="AJ16" s="314">
        <f>'To &amp; from Shops- trip % summary'!X21</f>
        <v>4.148644286211596E-3</v>
      </c>
      <c r="AK16" s="260">
        <f t="shared" si="7"/>
        <v>0.7142857142857143</v>
      </c>
      <c r="AL16" s="259">
        <f t="shared" si="8"/>
        <v>102997.37315405314</v>
      </c>
      <c r="AM16" s="312">
        <f>'To &amp; from Shops- trip % summary'!AA21</f>
        <v>5</v>
      </c>
      <c r="AN16" s="314">
        <f>'To &amp; from Shops- trip % summary'!AC21</f>
        <v>7.9972178139128668E-3</v>
      </c>
      <c r="AO16" s="260">
        <f t="shared" si="9"/>
        <v>0.7142857142857143</v>
      </c>
      <c r="AP16" s="259">
        <f t="shared" si="10"/>
        <v>198544.96325738096</v>
      </c>
      <c r="AQ16" s="312">
        <f>'To &amp; from Shops- trip % summary'!AF21</f>
        <v>5</v>
      </c>
      <c r="AR16" s="314">
        <f>'To &amp; from Shops- trip % summary'!AH21</f>
        <v>1.4407992479013936E-2</v>
      </c>
      <c r="AS16" s="260">
        <f t="shared" si="11"/>
        <v>0.7142857142857143</v>
      </c>
      <c r="AT16" s="259">
        <f t="shared" si="12"/>
        <v>357703.69194918749</v>
      </c>
      <c r="AU16" s="261"/>
      <c r="AV16" s="251"/>
      <c r="AW16" s="251"/>
      <c r="AX16" s="251"/>
      <c r="AY16" s="246"/>
    </row>
    <row r="17" spans="1:51" x14ac:dyDescent="0.2">
      <c r="A17" s="248"/>
      <c r="B17" s="248"/>
      <c r="C17" s="248"/>
      <c r="D17" s="248"/>
      <c r="E17" s="248"/>
      <c r="F17" s="248"/>
      <c r="G17" s="248"/>
      <c r="H17" s="248"/>
      <c r="I17" s="248"/>
      <c r="J17" s="248"/>
      <c r="K17" s="248"/>
      <c r="L17" s="248"/>
      <c r="M17" s="248"/>
      <c r="N17" s="248"/>
      <c r="O17" s="248"/>
      <c r="P17" s="285"/>
      <c r="Q17" s="296"/>
      <c r="R17" s="256">
        <f>'To &amp; from Shops- trip % summary'!B22</f>
        <v>6</v>
      </c>
      <c r="S17" s="313">
        <f>'To &amp; from Shops- trip % summary'!D22</f>
        <v>7.1206275997922841E-2</v>
      </c>
      <c r="T17" s="257">
        <f>'Non-survey input values'!$B$14</f>
        <v>359.3</v>
      </c>
      <c r="U17" s="258">
        <f t="shared" si="0"/>
        <v>0.8571428571428571</v>
      </c>
      <c r="V17" s="259">
        <f t="shared" si="13"/>
        <v>2121384.8786922465</v>
      </c>
      <c r="W17" s="312">
        <f>'To &amp; from Shops- trip % summary'!G22</f>
        <v>7</v>
      </c>
      <c r="X17" s="314">
        <f>'To &amp; from Shops- trip % summary'!I22</f>
        <v>4.7739831457600758E-3</v>
      </c>
      <c r="Y17" s="260">
        <f t="shared" si="1"/>
        <v>1</v>
      </c>
      <c r="Z17" s="259">
        <f t="shared" si="2"/>
        <v>165931.51048908822</v>
      </c>
      <c r="AA17" s="312">
        <f>'To &amp; from Shops- trip % summary'!L22</f>
        <v>8</v>
      </c>
      <c r="AB17" s="314">
        <f>'To &amp; from Shops- trip % summary'!N22</f>
        <v>3.786244904562508E-3</v>
      </c>
      <c r="AC17" s="260">
        <f t="shared" si="3"/>
        <v>1.1428571428571428</v>
      </c>
      <c r="AD17" s="259">
        <f t="shared" si="4"/>
        <v>150400.27628648494</v>
      </c>
      <c r="AE17" s="312">
        <f>'To &amp; from Shops- trip % summary'!Q22</f>
        <v>0</v>
      </c>
      <c r="AF17" s="314">
        <f>'To &amp; from Shops- trip % summary'!S22</f>
        <v>0</v>
      </c>
      <c r="AG17" s="260">
        <f t="shared" si="5"/>
        <v>0</v>
      </c>
      <c r="AH17" s="259">
        <f t="shared" si="6"/>
        <v>0</v>
      </c>
      <c r="AI17" s="312">
        <f>'To &amp; from Shops- trip % summary'!V22</f>
        <v>6</v>
      </c>
      <c r="AJ17" s="314">
        <f>'To &amp; from Shops- trip % summary'!X22</f>
        <v>2.5374794551365314E-2</v>
      </c>
      <c r="AK17" s="260">
        <f t="shared" si="7"/>
        <v>0.8571428571428571</v>
      </c>
      <c r="AL17" s="259">
        <f t="shared" si="8"/>
        <v>755968.55342861975</v>
      </c>
      <c r="AM17" s="312">
        <f>'To &amp; from Shops- trip % summary'!AA22</f>
        <v>6</v>
      </c>
      <c r="AN17" s="314">
        <f>'To &amp; from Shops- trip % summary'!AC22</f>
        <v>7.2880207021882564E-3</v>
      </c>
      <c r="AO17" s="260">
        <f t="shared" si="9"/>
        <v>0.8571428571428571</v>
      </c>
      <c r="AP17" s="259">
        <f t="shared" si="10"/>
        <v>217125.48081673615</v>
      </c>
      <c r="AQ17" s="312">
        <f>'To &amp; from Shops- trip % summary'!AF22</f>
        <v>0</v>
      </c>
      <c r="AR17" s="314">
        <f>'To &amp; from Shops- trip % summary'!AH22</f>
        <v>0</v>
      </c>
      <c r="AS17" s="260">
        <f t="shared" si="11"/>
        <v>0</v>
      </c>
      <c r="AT17" s="259">
        <f t="shared" si="12"/>
        <v>0</v>
      </c>
      <c r="AU17" s="261"/>
      <c r="AV17" s="251"/>
      <c r="AW17" s="251"/>
      <c r="AX17" s="251"/>
      <c r="AY17" s="246"/>
    </row>
    <row r="18" spans="1:51" x14ac:dyDescent="0.2">
      <c r="A18" s="248"/>
      <c r="B18" s="248"/>
      <c r="C18" s="248"/>
      <c r="D18" s="248"/>
      <c r="E18" s="248"/>
      <c r="F18" s="248"/>
      <c r="G18" s="248"/>
      <c r="H18" s="248"/>
      <c r="I18" s="248"/>
      <c r="J18" s="248"/>
      <c r="K18" s="248"/>
      <c r="L18" s="248"/>
      <c r="M18" s="248"/>
      <c r="N18" s="248"/>
      <c r="O18" s="248"/>
      <c r="P18" s="285"/>
      <c r="Q18" s="296"/>
      <c r="R18" s="256">
        <f>'To &amp; from Shops- trip % summary'!B23</f>
        <v>7</v>
      </c>
      <c r="S18" s="313">
        <f>'To &amp; from Shops- trip % summary'!D23</f>
        <v>3.5761055337086081E-3</v>
      </c>
      <c r="T18" s="257">
        <f>'Non-survey input values'!$B$14</f>
        <v>359.3</v>
      </c>
      <c r="U18" s="258">
        <f t="shared" si="0"/>
        <v>1</v>
      </c>
      <c r="V18" s="259">
        <f t="shared" si="13"/>
        <v>124296.33175468234</v>
      </c>
      <c r="W18" s="312">
        <f>'To &amp; from Shops- trip % summary'!G23</f>
        <v>10</v>
      </c>
      <c r="X18" s="314">
        <f>'To &amp; from Shops- trip % summary'!I23</f>
        <v>1.0725372917581287E-2</v>
      </c>
      <c r="Y18" s="260">
        <f t="shared" si="1"/>
        <v>1.4285714285714286</v>
      </c>
      <c r="Z18" s="259">
        <f t="shared" si="2"/>
        <v>532552.40044561995</v>
      </c>
      <c r="AA18" s="312">
        <f>'To &amp; from Shops- trip % summary'!L23</f>
        <v>0</v>
      </c>
      <c r="AB18" s="314">
        <f>'To &amp; from Shops- trip % summary'!N23</f>
        <v>0</v>
      </c>
      <c r="AC18" s="260">
        <f t="shared" si="3"/>
        <v>0</v>
      </c>
      <c r="AD18" s="259">
        <f t="shared" si="4"/>
        <v>0</v>
      </c>
      <c r="AE18" s="312">
        <f>'To &amp; from Shops- trip % summary'!Q23</f>
        <v>0</v>
      </c>
      <c r="AF18" s="314">
        <f>'To &amp; from Shops- trip % summary'!S23</f>
        <v>0</v>
      </c>
      <c r="AG18" s="260">
        <f t="shared" si="5"/>
        <v>0</v>
      </c>
      <c r="AH18" s="259">
        <f t="shared" si="6"/>
        <v>0</v>
      </c>
      <c r="AI18" s="312">
        <f>'To &amp; from Shops- trip % summary'!V23</f>
        <v>10</v>
      </c>
      <c r="AJ18" s="314">
        <f>'To &amp; from Shops- trip % summary'!X23</f>
        <v>7.2775454853036877E-3</v>
      </c>
      <c r="AK18" s="260">
        <f t="shared" si="7"/>
        <v>1.4285714285714286</v>
      </c>
      <c r="AL18" s="259">
        <f t="shared" si="8"/>
        <v>361355.67008561216</v>
      </c>
      <c r="AM18" s="312">
        <f>'To &amp; from Shops- trip % summary'!AA23</f>
        <v>10</v>
      </c>
      <c r="AN18" s="314">
        <f>'To &amp; from Shops- trip % summary'!AC23</f>
        <v>3.3024230046430078E-3</v>
      </c>
      <c r="AO18" s="260">
        <f t="shared" si="9"/>
        <v>1.4285714285714286</v>
      </c>
      <c r="AP18" s="259">
        <f t="shared" si="10"/>
        <v>163976.89030714688</v>
      </c>
      <c r="AQ18" s="312">
        <f>'To &amp; from Shops- trip % summary'!AF23</f>
        <v>0</v>
      </c>
      <c r="AR18" s="314">
        <f>'To &amp; from Shops- trip % summary'!AH23</f>
        <v>0</v>
      </c>
      <c r="AS18" s="260">
        <f t="shared" si="11"/>
        <v>0</v>
      </c>
      <c r="AT18" s="259">
        <f t="shared" si="12"/>
        <v>0</v>
      </c>
      <c r="AU18" s="261"/>
      <c r="AV18" s="251"/>
      <c r="AW18" s="251"/>
      <c r="AX18" s="251"/>
      <c r="AY18" s="246"/>
    </row>
    <row r="19" spans="1:51" x14ac:dyDescent="0.2">
      <c r="A19" s="248"/>
      <c r="B19" s="248"/>
      <c r="C19" s="248"/>
      <c r="D19" s="248"/>
      <c r="E19" s="248"/>
      <c r="F19" s="248"/>
      <c r="G19" s="248"/>
      <c r="H19" s="248"/>
      <c r="I19" s="248"/>
      <c r="J19" s="248"/>
      <c r="K19" s="248"/>
      <c r="L19" s="248"/>
      <c r="M19" s="248"/>
      <c r="N19" s="248"/>
      <c r="O19" s="248"/>
      <c r="P19" s="285"/>
      <c r="Q19" s="296"/>
      <c r="R19" s="256">
        <f>'To &amp; from Shops- trip % summary'!B24</f>
        <v>8</v>
      </c>
      <c r="S19" s="313">
        <f>'To &amp; from Shops- trip % summary'!D24</f>
        <v>1.750119694847499E-2</v>
      </c>
      <c r="T19" s="257">
        <f>'Non-survey input values'!$B$14</f>
        <v>359.3</v>
      </c>
      <c r="U19" s="258">
        <f t="shared" si="0"/>
        <v>1.1428571428571428</v>
      </c>
      <c r="V19" s="259">
        <f t="shared" si="13"/>
        <v>695196.67183255509</v>
      </c>
      <c r="W19" s="312">
        <f>'To &amp; from Shops- trip % summary'!G24</f>
        <v>12</v>
      </c>
      <c r="X19" s="314">
        <f>'To &amp; from Shops- trip % summary'!I24</f>
        <v>4.3332552628820463E-3</v>
      </c>
      <c r="Y19" s="260">
        <f t="shared" si="1"/>
        <v>1.7142857142857142</v>
      </c>
      <c r="Z19" s="259">
        <f t="shared" si="2"/>
        <v>258193.59491457534</v>
      </c>
      <c r="AA19" s="312">
        <f>'To &amp; from Shops- trip % summary'!L24</f>
        <v>0</v>
      </c>
      <c r="AB19" s="314">
        <f>'To &amp; from Shops- trip % summary'!N24</f>
        <v>0</v>
      </c>
      <c r="AC19" s="260">
        <f t="shared" si="3"/>
        <v>0</v>
      </c>
      <c r="AD19" s="259">
        <f t="shared" si="4"/>
        <v>0</v>
      </c>
      <c r="AE19" s="312">
        <f>'To &amp; from Shops- trip % summary'!Q24</f>
        <v>0</v>
      </c>
      <c r="AF19" s="314">
        <f>'To &amp; from Shops- trip % summary'!S24</f>
        <v>0</v>
      </c>
      <c r="AG19" s="260">
        <f t="shared" si="5"/>
        <v>0</v>
      </c>
      <c r="AH19" s="259">
        <f t="shared" si="6"/>
        <v>0</v>
      </c>
      <c r="AI19" s="312">
        <f>'To &amp; from Shops- trip % summary'!V24</f>
        <v>14</v>
      </c>
      <c r="AJ19" s="314">
        <f>'To &amp; from Shops- trip % summary'!X24</f>
        <v>3.6989582681618651E-3</v>
      </c>
      <c r="AK19" s="260">
        <f t="shared" si="7"/>
        <v>2</v>
      </c>
      <c r="AL19" s="259">
        <f t="shared" si="8"/>
        <v>257132.76060361121</v>
      </c>
      <c r="AM19" s="312">
        <f>'To &amp; from Shops- trip % summary'!AA24</f>
        <v>14</v>
      </c>
      <c r="AN19" s="314">
        <f>'To &amp; from Shops- trip % summary'!AC24</f>
        <v>7.2180803943382443E-3</v>
      </c>
      <c r="AO19" s="260">
        <f t="shared" si="9"/>
        <v>2</v>
      </c>
      <c r="AP19" s="259">
        <f t="shared" si="10"/>
        <v>501764.22752055153</v>
      </c>
      <c r="AQ19" s="312">
        <f>'To &amp; from Shops- trip % summary'!AF24</f>
        <v>0</v>
      </c>
      <c r="AR19" s="314">
        <f>'To &amp; from Shops- trip % summary'!AH24</f>
        <v>0</v>
      </c>
      <c r="AS19" s="260">
        <f t="shared" si="11"/>
        <v>0</v>
      </c>
      <c r="AT19" s="259">
        <f t="shared" si="12"/>
        <v>0</v>
      </c>
      <c r="AU19" s="261"/>
      <c r="AV19" s="251"/>
      <c r="AW19" s="251"/>
      <c r="AX19" s="251"/>
      <c r="AY19" s="246"/>
    </row>
    <row r="20" spans="1:51" x14ac:dyDescent="0.2">
      <c r="A20" s="248"/>
      <c r="B20" s="248"/>
      <c r="C20" s="248"/>
      <c r="D20" s="248"/>
      <c r="E20" s="248"/>
      <c r="F20" s="248"/>
      <c r="G20" s="248"/>
      <c r="H20" s="248"/>
      <c r="I20" s="248"/>
      <c r="J20" s="248"/>
      <c r="K20" s="248"/>
      <c r="L20" s="248"/>
      <c r="M20" s="248"/>
      <c r="N20" s="248"/>
      <c r="O20" s="248"/>
      <c r="P20" s="285"/>
      <c r="Q20" s="296"/>
      <c r="R20" s="256">
        <f>'To &amp; from Shops- trip % summary'!B25</f>
        <v>10</v>
      </c>
      <c r="S20" s="313">
        <f>'To &amp; from Shops- trip % summary'!D25</f>
        <v>4.8213760817111567E-2</v>
      </c>
      <c r="T20" s="257">
        <f>'Non-survey input values'!$B$14</f>
        <v>359.3</v>
      </c>
      <c r="U20" s="258">
        <f t="shared" si="0"/>
        <v>1.4285714285714286</v>
      </c>
      <c r="V20" s="259">
        <f t="shared" si="13"/>
        <v>2393982.405551088</v>
      </c>
      <c r="W20" s="312">
        <f>'To &amp; from Shops- trip % summary'!G25</f>
        <v>14</v>
      </c>
      <c r="X20" s="314">
        <f>'To &amp; from Shops- trip % summary'!I25</f>
        <v>3.5986104217791072E-3</v>
      </c>
      <c r="Y20" s="260">
        <f t="shared" si="1"/>
        <v>2</v>
      </c>
      <c r="Z20" s="259">
        <f t="shared" si="2"/>
        <v>250157.08883593598</v>
      </c>
      <c r="AA20" s="312">
        <f>'To &amp; from Shops- trip % summary'!L25</f>
        <v>0</v>
      </c>
      <c r="AB20" s="314">
        <f>'To &amp; from Shops- trip % summary'!N25</f>
        <v>0</v>
      </c>
      <c r="AC20" s="260">
        <f t="shared" si="3"/>
        <v>0</v>
      </c>
      <c r="AD20" s="259">
        <f t="shared" si="4"/>
        <v>0</v>
      </c>
      <c r="AE20" s="312">
        <f>'To &amp; from Shops- trip % summary'!Q25</f>
        <v>0</v>
      </c>
      <c r="AF20" s="314">
        <f>'To &amp; from Shops- trip % summary'!S25</f>
        <v>0</v>
      </c>
      <c r="AG20" s="260">
        <f t="shared" si="5"/>
        <v>0</v>
      </c>
      <c r="AH20" s="259">
        <f t="shared" si="6"/>
        <v>0</v>
      </c>
      <c r="AI20" s="312">
        <f>'To &amp; from Shops- trip % summary'!V25</f>
        <v>0</v>
      </c>
      <c r="AJ20" s="314">
        <f>'To &amp; from Shops- trip % summary'!X25</f>
        <v>0</v>
      </c>
      <c r="AK20" s="260">
        <f t="shared" si="7"/>
        <v>0</v>
      </c>
      <c r="AL20" s="259">
        <f t="shared" si="8"/>
        <v>0</v>
      </c>
      <c r="AM20" s="312">
        <f>'To &amp; from Shops- trip % summary'!AA25</f>
        <v>0</v>
      </c>
      <c r="AN20" s="314">
        <f>'To &amp; from Shops- trip % summary'!AC25</f>
        <v>0</v>
      </c>
      <c r="AO20" s="260">
        <f t="shared" si="9"/>
        <v>0</v>
      </c>
      <c r="AP20" s="259">
        <f t="shared" si="10"/>
        <v>0</v>
      </c>
      <c r="AQ20" s="312">
        <f>'To &amp; from Shops- trip % summary'!AF25</f>
        <v>0</v>
      </c>
      <c r="AR20" s="314">
        <f>'To &amp; from Shops- trip % summary'!AH25</f>
        <v>0</v>
      </c>
      <c r="AS20" s="260">
        <f t="shared" si="11"/>
        <v>0</v>
      </c>
      <c r="AT20" s="259">
        <f t="shared" si="12"/>
        <v>0</v>
      </c>
      <c r="AU20" s="261"/>
      <c r="AV20" s="251"/>
      <c r="AW20" s="251"/>
      <c r="AX20" s="251"/>
      <c r="AY20" s="246"/>
    </row>
    <row r="21" spans="1:51" x14ac:dyDescent="0.2">
      <c r="A21" s="248"/>
      <c r="B21" s="248"/>
      <c r="C21" s="248"/>
      <c r="D21" s="248"/>
      <c r="E21" s="248"/>
      <c r="F21" s="248"/>
      <c r="G21" s="248"/>
      <c r="H21" s="248"/>
      <c r="I21" s="248"/>
      <c r="J21" s="248"/>
      <c r="K21" s="248"/>
      <c r="L21" s="248"/>
      <c r="M21" s="248"/>
      <c r="N21" s="248"/>
      <c r="O21" s="248"/>
      <c r="P21" s="285"/>
      <c r="Q21" s="296"/>
      <c r="R21" s="256">
        <f>'To &amp; from Shops- trip % summary'!B26</f>
        <v>12</v>
      </c>
      <c r="S21" s="313">
        <f>'To &amp; from Shops- trip % summary'!D26</f>
        <v>8.0062106147783512E-3</v>
      </c>
      <c r="T21" s="257">
        <f>'Non-survey input values'!$B$14</f>
        <v>359.3</v>
      </c>
      <c r="U21" s="258">
        <f t="shared" si="0"/>
        <v>1.7142857142857142</v>
      </c>
      <c r="V21" s="259">
        <f t="shared" si="13"/>
        <v>477043.74075991829</v>
      </c>
      <c r="W21" s="312">
        <f>'To &amp; from Shops- trip % summary'!G26</f>
        <v>0</v>
      </c>
      <c r="X21" s="314">
        <f>'To &amp; from Shops- trip % summary'!I26</f>
        <v>0</v>
      </c>
      <c r="Y21" s="260">
        <f t="shared" si="1"/>
        <v>0</v>
      </c>
      <c r="Z21" s="259">
        <f t="shared" si="2"/>
        <v>0</v>
      </c>
      <c r="AA21" s="312">
        <f>'To &amp; from Shops- trip % summary'!L26</f>
        <v>0</v>
      </c>
      <c r="AB21" s="314">
        <f>'To &amp; from Shops- trip % summary'!N26</f>
        <v>0</v>
      </c>
      <c r="AC21" s="260">
        <f t="shared" si="3"/>
        <v>0</v>
      </c>
      <c r="AD21" s="259">
        <f t="shared" si="4"/>
        <v>0</v>
      </c>
      <c r="AE21" s="312">
        <f>'To &amp; from Shops- trip % summary'!Q26</f>
        <v>0</v>
      </c>
      <c r="AF21" s="314">
        <f>'To &amp; from Shops- trip % summary'!S26</f>
        <v>0</v>
      </c>
      <c r="AG21" s="260">
        <f t="shared" si="5"/>
        <v>0</v>
      </c>
      <c r="AH21" s="259">
        <f t="shared" si="6"/>
        <v>0</v>
      </c>
      <c r="AI21" s="312">
        <f>'To &amp; from Shops- trip % summary'!V26</f>
        <v>0</v>
      </c>
      <c r="AJ21" s="314">
        <f>'To &amp; from Shops- trip % summary'!X26</f>
        <v>0</v>
      </c>
      <c r="AK21" s="260">
        <f t="shared" si="7"/>
        <v>0</v>
      </c>
      <c r="AL21" s="259">
        <f t="shared" si="8"/>
        <v>0</v>
      </c>
      <c r="AM21" s="312">
        <f>'To &amp; from Shops- trip % summary'!AA26</f>
        <v>0</v>
      </c>
      <c r="AN21" s="314">
        <f>'To &amp; from Shops- trip % summary'!AC26</f>
        <v>0</v>
      </c>
      <c r="AO21" s="260">
        <f t="shared" si="9"/>
        <v>0</v>
      </c>
      <c r="AP21" s="259">
        <f t="shared" si="10"/>
        <v>0</v>
      </c>
      <c r="AQ21" s="312">
        <f>'To &amp; from Shops- trip % summary'!AF26</f>
        <v>0</v>
      </c>
      <c r="AR21" s="314">
        <f>'To &amp; from Shops- trip % summary'!AH26</f>
        <v>0</v>
      </c>
      <c r="AS21" s="260">
        <f t="shared" si="11"/>
        <v>0</v>
      </c>
      <c r="AT21" s="259">
        <f t="shared" si="12"/>
        <v>0</v>
      </c>
      <c r="AU21" s="261"/>
      <c r="AV21" s="251"/>
      <c r="AW21" s="251"/>
      <c r="AX21" s="251"/>
      <c r="AY21" s="246"/>
    </row>
    <row r="22" spans="1:51" x14ac:dyDescent="0.2">
      <c r="A22" s="248"/>
      <c r="B22" s="248"/>
      <c r="C22" s="248"/>
      <c r="D22" s="248"/>
      <c r="E22" s="248"/>
      <c r="F22" s="248"/>
      <c r="G22" s="248"/>
      <c r="H22" s="248"/>
      <c r="I22" s="248"/>
      <c r="J22" s="248"/>
      <c r="K22" s="248"/>
      <c r="L22" s="248"/>
      <c r="M22" s="248"/>
      <c r="N22" s="248"/>
      <c r="O22" s="248"/>
      <c r="P22" s="285"/>
      <c r="Q22" s="296"/>
      <c r="R22" s="256">
        <f>'To &amp; from Shops- trip % summary'!B27</f>
        <v>14</v>
      </c>
      <c r="S22" s="313">
        <f>'To &amp; from Shops- trip % summary'!D27</f>
        <v>1.4515649084279216E-2</v>
      </c>
      <c r="T22" s="257">
        <f>'Non-survey input values'!$B$14</f>
        <v>359.3</v>
      </c>
      <c r="U22" s="258">
        <f t="shared" si="0"/>
        <v>2</v>
      </c>
      <c r="V22" s="259">
        <f t="shared" si="13"/>
        <v>1009054.0769600986</v>
      </c>
      <c r="W22" s="312">
        <f>'To &amp; from Shops- trip % summary'!G27</f>
        <v>0</v>
      </c>
      <c r="X22" s="314">
        <f>'To &amp; from Shops- trip % summary'!I27</f>
        <v>0</v>
      </c>
      <c r="Y22" s="260">
        <f t="shared" si="1"/>
        <v>0</v>
      </c>
      <c r="Z22" s="259">
        <f t="shared" si="2"/>
        <v>0</v>
      </c>
      <c r="AA22" s="312">
        <f>'To &amp; from Shops- trip % summary'!L27</f>
        <v>0</v>
      </c>
      <c r="AB22" s="314">
        <f>'To &amp; from Shops- trip % summary'!N27</f>
        <v>0</v>
      </c>
      <c r="AC22" s="260">
        <f t="shared" si="3"/>
        <v>0</v>
      </c>
      <c r="AD22" s="259">
        <f t="shared" si="4"/>
        <v>0</v>
      </c>
      <c r="AE22" s="312">
        <f>'To &amp; from Shops- trip % summary'!Q27</f>
        <v>0</v>
      </c>
      <c r="AF22" s="314">
        <f>'To &amp; from Shops- trip % summary'!S27</f>
        <v>0</v>
      </c>
      <c r="AG22" s="260">
        <f t="shared" si="5"/>
        <v>0</v>
      </c>
      <c r="AH22" s="259">
        <f t="shared" si="6"/>
        <v>0</v>
      </c>
      <c r="AI22" s="312">
        <f>'To &amp; from Shops- trip % summary'!V27</f>
        <v>0</v>
      </c>
      <c r="AJ22" s="314">
        <f>'To &amp; from Shops- trip % summary'!X27</f>
        <v>0</v>
      </c>
      <c r="AK22" s="260">
        <f t="shared" si="7"/>
        <v>0</v>
      </c>
      <c r="AL22" s="259">
        <f t="shared" si="8"/>
        <v>0</v>
      </c>
      <c r="AM22" s="312">
        <f>'To &amp; from Shops- trip % summary'!AA27</f>
        <v>0</v>
      </c>
      <c r="AN22" s="314">
        <f>'To &amp; from Shops- trip % summary'!AC27</f>
        <v>0</v>
      </c>
      <c r="AO22" s="260">
        <f t="shared" si="9"/>
        <v>0</v>
      </c>
      <c r="AP22" s="259">
        <f t="shared" si="10"/>
        <v>0</v>
      </c>
      <c r="AQ22" s="312">
        <f>'To &amp; from Shops- trip % summary'!AF27</f>
        <v>0</v>
      </c>
      <c r="AR22" s="314">
        <f>'To &amp; from Shops- trip % summary'!AH27</f>
        <v>0</v>
      </c>
      <c r="AS22" s="260">
        <f t="shared" si="11"/>
        <v>0</v>
      </c>
      <c r="AT22" s="259">
        <f t="shared" si="12"/>
        <v>0</v>
      </c>
      <c r="AU22" s="261"/>
      <c r="AV22" s="251"/>
      <c r="AW22" s="251"/>
      <c r="AX22" s="251"/>
      <c r="AY22" s="246"/>
    </row>
    <row r="23" spans="1:51" x14ac:dyDescent="0.2">
      <c r="A23" s="248"/>
      <c r="B23" s="248"/>
      <c r="C23" s="248"/>
      <c r="D23" s="248"/>
      <c r="E23" s="248"/>
      <c r="F23" s="248"/>
      <c r="G23" s="248"/>
      <c r="H23" s="248"/>
      <c r="I23" s="248"/>
      <c r="J23" s="248"/>
      <c r="K23" s="248"/>
      <c r="L23" s="248"/>
      <c r="M23" s="248"/>
      <c r="N23" s="248"/>
      <c r="O23" s="248"/>
      <c r="P23" s="285"/>
      <c r="Q23" s="296"/>
      <c r="R23" s="256">
        <f>'To &amp; from Shops- trip % summary'!B28</f>
        <v>15</v>
      </c>
      <c r="S23" s="313">
        <f>'To &amp; from Shops- trip % summary'!D28</f>
        <v>1.0725372917581286E-2</v>
      </c>
      <c r="T23" s="257">
        <f>'Non-survey input values'!$B$14</f>
        <v>359.3</v>
      </c>
      <c r="U23" s="258">
        <f t="shared" si="0"/>
        <v>2.1428571428571428</v>
      </c>
      <c r="V23" s="259">
        <f t="shared" si="13"/>
        <v>798828.60066842975</v>
      </c>
      <c r="W23" s="312">
        <f>'To &amp; from Shops- trip % summary'!G28</f>
        <v>0</v>
      </c>
      <c r="X23" s="314">
        <f>'To &amp; from Shops- trip % summary'!I28</f>
        <v>0</v>
      </c>
      <c r="Y23" s="260">
        <f t="shared" si="1"/>
        <v>0</v>
      </c>
      <c r="Z23" s="259">
        <f t="shared" si="2"/>
        <v>0</v>
      </c>
      <c r="AA23" s="312">
        <f>'To &amp; from Shops- trip % summary'!L28</f>
        <v>0</v>
      </c>
      <c r="AB23" s="314">
        <f>'To &amp; from Shops- trip % summary'!N28</f>
        <v>0</v>
      </c>
      <c r="AC23" s="260">
        <f t="shared" si="3"/>
        <v>0</v>
      </c>
      <c r="AD23" s="259">
        <f t="shared" si="4"/>
        <v>0</v>
      </c>
      <c r="AE23" s="312">
        <f>'To &amp; from Shops- trip % summary'!Q28</f>
        <v>0</v>
      </c>
      <c r="AF23" s="314">
        <f>'To &amp; from Shops- trip % summary'!S28</f>
        <v>0</v>
      </c>
      <c r="AG23" s="260">
        <f t="shared" si="5"/>
        <v>0</v>
      </c>
      <c r="AH23" s="259">
        <f t="shared" si="6"/>
        <v>0</v>
      </c>
      <c r="AI23" s="312">
        <f>'To &amp; from Shops- trip % summary'!V28</f>
        <v>0</v>
      </c>
      <c r="AJ23" s="314">
        <f>'To &amp; from Shops- trip % summary'!X28</f>
        <v>0</v>
      </c>
      <c r="AK23" s="260">
        <f t="shared" si="7"/>
        <v>0</v>
      </c>
      <c r="AL23" s="259">
        <f t="shared" si="8"/>
        <v>0</v>
      </c>
      <c r="AM23" s="312">
        <f>'To &amp; from Shops- trip % summary'!AA28</f>
        <v>0</v>
      </c>
      <c r="AN23" s="314">
        <f>'To &amp; from Shops- trip % summary'!AC28</f>
        <v>0</v>
      </c>
      <c r="AO23" s="260">
        <f t="shared" si="9"/>
        <v>0</v>
      </c>
      <c r="AP23" s="259">
        <f t="shared" si="10"/>
        <v>0</v>
      </c>
      <c r="AQ23" s="312">
        <f>'To &amp; from Shops- trip % summary'!AF28</f>
        <v>0</v>
      </c>
      <c r="AR23" s="314">
        <f>'To &amp; from Shops- trip % summary'!AH28</f>
        <v>0</v>
      </c>
      <c r="AS23" s="260">
        <f t="shared" si="11"/>
        <v>0</v>
      </c>
      <c r="AT23" s="259">
        <f t="shared" si="12"/>
        <v>0</v>
      </c>
      <c r="AU23" s="261"/>
      <c r="AV23" s="251"/>
      <c r="AW23" s="251"/>
      <c r="AX23" s="251"/>
      <c r="AY23" s="246"/>
    </row>
    <row r="24" spans="1:51" x14ac:dyDescent="0.2">
      <c r="A24" s="248"/>
      <c r="B24" s="248"/>
      <c r="C24" s="248"/>
      <c r="D24" s="248"/>
      <c r="E24" s="248"/>
      <c r="F24" s="248"/>
      <c r="G24" s="248"/>
      <c r="H24" s="248"/>
      <c r="I24" s="248"/>
      <c r="J24" s="248"/>
      <c r="K24" s="248"/>
      <c r="L24" s="248"/>
      <c r="M24" s="248"/>
      <c r="N24" s="248"/>
      <c r="O24" s="248"/>
      <c r="P24" s="285"/>
      <c r="Q24" s="296"/>
      <c r="R24" s="256">
        <f>'To &amp; from Shops- trip % summary'!B29</f>
        <v>20</v>
      </c>
      <c r="S24" s="313">
        <f>'To &amp; from Shops- trip % summary'!D29</f>
        <v>1.2538816653180773E-2</v>
      </c>
      <c r="T24" s="257">
        <f>'Non-survey input values'!$B$14</f>
        <v>359.3</v>
      </c>
      <c r="U24" s="258">
        <f t="shared" si="0"/>
        <v>2.8571428571428572</v>
      </c>
      <c r="V24" s="259">
        <f t="shared" si="13"/>
        <v>1245192.490501266</v>
      </c>
      <c r="W24" s="312">
        <f>'To &amp; from Shops- trip % summary'!G29</f>
        <v>0</v>
      </c>
      <c r="X24" s="314">
        <f>'To &amp; from Shops- trip % summary'!I29</f>
        <v>0</v>
      </c>
      <c r="Y24" s="260">
        <f t="shared" si="1"/>
        <v>0</v>
      </c>
      <c r="Z24" s="259">
        <f t="shared" si="2"/>
        <v>0</v>
      </c>
      <c r="AA24" s="312">
        <f>'To &amp; from Shops- trip % summary'!L29</f>
        <v>0</v>
      </c>
      <c r="AB24" s="314">
        <f>'To &amp; from Shops- trip % summary'!N29</f>
        <v>0</v>
      </c>
      <c r="AC24" s="260">
        <f t="shared" si="3"/>
        <v>0</v>
      </c>
      <c r="AD24" s="259">
        <f t="shared" si="4"/>
        <v>0</v>
      </c>
      <c r="AE24" s="312">
        <f>'To &amp; from Shops- trip % summary'!Q29</f>
        <v>0</v>
      </c>
      <c r="AF24" s="314">
        <f>'To &amp; from Shops- trip % summary'!S29</f>
        <v>0</v>
      </c>
      <c r="AG24" s="260">
        <f t="shared" si="5"/>
        <v>0</v>
      </c>
      <c r="AH24" s="259">
        <f t="shared" si="6"/>
        <v>0</v>
      </c>
      <c r="AI24" s="312">
        <f>'To &amp; from Shops- trip % summary'!V29</f>
        <v>0</v>
      </c>
      <c r="AJ24" s="314">
        <f>'To &amp; from Shops- trip % summary'!X29</f>
        <v>0</v>
      </c>
      <c r="AK24" s="260">
        <f t="shared" si="7"/>
        <v>0</v>
      </c>
      <c r="AL24" s="259">
        <f t="shared" si="8"/>
        <v>0</v>
      </c>
      <c r="AM24" s="312">
        <f>'To &amp; from Shops- trip % summary'!AA29</f>
        <v>0</v>
      </c>
      <c r="AN24" s="314">
        <f>'To &amp; from Shops- trip % summary'!AC29</f>
        <v>0</v>
      </c>
      <c r="AO24" s="260">
        <f t="shared" si="9"/>
        <v>0</v>
      </c>
      <c r="AP24" s="259">
        <f t="shared" si="10"/>
        <v>0</v>
      </c>
      <c r="AQ24" s="312">
        <f>'To &amp; from Shops- trip % summary'!AF29</f>
        <v>0</v>
      </c>
      <c r="AR24" s="314">
        <f>'To &amp; from Shops- trip % summary'!AH29</f>
        <v>0</v>
      </c>
      <c r="AS24" s="260">
        <f t="shared" si="11"/>
        <v>0</v>
      </c>
      <c r="AT24" s="259">
        <f t="shared" si="12"/>
        <v>0</v>
      </c>
      <c r="AU24" s="261"/>
      <c r="AV24" s="251"/>
      <c r="AW24" s="251"/>
      <c r="AX24" s="251"/>
      <c r="AY24" s="246"/>
    </row>
    <row r="25" spans="1:51" x14ac:dyDescent="0.2">
      <c r="A25" s="248"/>
      <c r="B25" s="248"/>
      <c r="C25" s="248"/>
      <c r="D25" s="248"/>
      <c r="E25" s="248"/>
      <c r="F25" s="248"/>
      <c r="G25" s="248"/>
      <c r="H25" s="248"/>
      <c r="I25" s="248"/>
      <c r="J25" s="248"/>
      <c r="K25" s="248"/>
      <c r="L25" s="248"/>
      <c r="M25" s="248"/>
      <c r="N25" s="248"/>
      <c r="O25" s="248"/>
      <c r="P25" s="285"/>
      <c r="Q25" s="296"/>
      <c r="R25" s="256">
        <f>'To &amp; from Shops- trip % summary'!B30</f>
        <v>0</v>
      </c>
      <c r="S25" s="313">
        <f>'To &amp; from Shops- trip % summary'!D30</f>
        <v>0</v>
      </c>
      <c r="T25" s="257">
        <f>'Non-survey input values'!$B$14</f>
        <v>359.3</v>
      </c>
      <c r="U25" s="258">
        <f t="shared" si="0"/>
        <v>0</v>
      </c>
      <c r="V25" s="259">
        <f t="shared" si="13"/>
        <v>0</v>
      </c>
      <c r="W25" s="312">
        <f>'To &amp; from Shops- trip % summary'!G30</f>
        <v>0</v>
      </c>
      <c r="X25" s="314">
        <f>'To &amp; from Shops- trip % summary'!I30</f>
        <v>0</v>
      </c>
      <c r="Y25" s="260">
        <f t="shared" si="1"/>
        <v>0</v>
      </c>
      <c r="Z25" s="259">
        <f t="shared" si="2"/>
        <v>0</v>
      </c>
      <c r="AA25" s="312">
        <f>'To &amp; from Shops- trip % summary'!L30</f>
        <v>0</v>
      </c>
      <c r="AB25" s="314">
        <f>'To &amp; from Shops- trip % summary'!N30</f>
        <v>0</v>
      </c>
      <c r="AC25" s="260">
        <f t="shared" si="3"/>
        <v>0</v>
      </c>
      <c r="AD25" s="259">
        <f t="shared" si="4"/>
        <v>0</v>
      </c>
      <c r="AE25" s="312">
        <f>'To &amp; from Shops- trip % summary'!Q30</f>
        <v>0</v>
      </c>
      <c r="AF25" s="314">
        <f>'To &amp; from Shops- trip % summary'!S30</f>
        <v>0</v>
      </c>
      <c r="AG25" s="260">
        <f t="shared" si="5"/>
        <v>0</v>
      </c>
      <c r="AH25" s="259">
        <f t="shared" si="6"/>
        <v>0</v>
      </c>
      <c r="AI25" s="312">
        <f>'To &amp; from Shops- trip % summary'!V30</f>
        <v>0</v>
      </c>
      <c r="AJ25" s="314">
        <f>'To &amp; from Shops- trip % summary'!X30</f>
        <v>0</v>
      </c>
      <c r="AK25" s="260">
        <f t="shared" si="7"/>
        <v>0</v>
      </c>
      <c r="AL25" s="259">
        <f t="shared" si="8"/>
        <v>0</v>
      </c>
      <c r="AM25" s="312">
        <f>'To &amp; from Shops- trip % summary'!AA30</f>
        <v>0</v>
      </c>
      <c r="AN25" s="314">
        <f>'To &amp; from Shops- trip % summary'!AC30</f>
        <v>0</v>
      </c>
      <c r="AO25" s="260">
        <f t="shared" si="9"/>
        <v>0</v>
      </c>
      <c r="AP25" s="259">
        <f t="shared" si="10"/>
        <v>0</v>
      </c>
      <c r="AQ25" s="312">
        <f>'To &amp; from Shops- trip % summary'!AF30</f>
        <v>0</v>
      </c>
      <c r="AR25" s="314">
        <f>'To &amp; from Shops- trip % summary'!AH30</f>
        <v>0</v>
      </c>
      <c r="AS25" s="260">
        <f t="shared" si="11"/>
        <v>0</v>
      </c>
      <c r="AT25" s="259">
        <f t="shared" si="12"/>
        <v>0</v>
      </c>
      <c r="AU25" s="261"/>
      <c r="AV25" s="251"/>
      <c r="AW25" s="251"/>
      <c r="AX25" s="251"/>
      <c r="AY25" s="246"/>
    </row>
    <row r="26" spans="1:51" x14ac:dyDescent="0.2">
      <c r="A26" s="248"/>
      <c r="B26" s="248"/>
      <c r="C26" s="248"/>
      <c r="D26" s="248"/>
      <c r="E26" s="248"/>
      <c r="F26" s="248"/>
      <c r="G26" s="248"/>
      <c r="H26" s="248"/>
      <c r="I26" s="248"/>
      <c r="J26" s="248"/>
      <c r="K26" s="248"/>
      <c r="L26" s="248"/>
      <c r="M26" s="248"/>
      <c r="N26" s="248"/>
      <c r="O26" s="248"/>
      <c r="P26" s="285"/>
      <c r="Q26" s="296"/>
      <c r="R26" s="256">
        <f>'To &amp; from Shops- trip % summary'!B31</f>
        <v>0</v>
      </c>
      <c r="S26" s="313">
        <f>'To &amp; from Shops- trip % summary'!D31</f>
        <v>0</v>
      </c>
      <c r="T26" s="257">
        <f>'Non-survey input values'!$B$14</f>
        <v>359.3</v>
      </c>
      <c r="U26" s="258">
        <f t="shared" si="0"/>
        <v>0</v>
      </c>
      <c r="V26" s="259">
        <f t="shared" si="13"/>
        <v>0</v>
      </c>
      <c r="W26" s="312">
        <f>'To &amp; from Shops- trip % summary'!G31</f>
        <v>0</v>
      </c>
      <c r="X26" s="314">
        <f>'To &amp; from Shops- trip % summary'!I31</f>
        <v>0</v>
      </c>
      <c r="Y26" s="260">
        <f t="shared" si="1"/>
        <v>0</v>
      </c>
      <c r="Z26" s="259">
        <f t="shared" si="2"/>
        <v>0</v>
      </c>
      <c r="AA26" s="312">
        <f>'To &amp; from Shops- trip % summary'!L31</f>
        <v>0</v>
      </c>
      <c r="AB26" s="314">
        <f>'To &amp; from Shops- trip % summary'!N31</f>
        <v>0</v>
      </c>
      <c r="AC26" s="260">
        <f t="shared" si="3"/>
        <v>0</v>
      </c>
      <c r="AD26" s="259">
        <f t="shared" si="4"/>
        <v>0</v>
      </c>
      <c r="AE26" s="312">
        <f>'To &amp; from Shops- trip % summary'!Q31</f>
        <v>0</v>
      </c>
      <c r="AF26" s="314">
        <f>'To &amp; from Shops- trip % summary'!S31</f>
        <v>0</v>
      </c>
      <c r="AG26" s="260">
        <f t="shared" si="5"/>
        <v>0</v>
      </c>
      <c r="AH26" s="259">
        <f t="shared" si="6"/>
        <v>0</v>
      </c>
      <c r="AI26" s="312">
        <f>'To &amp; from Shops- trip % summary'!V31</f>
        <v>0</v>
      </c>
      <c r="AJ26" s="314">
        <f>'To &amp; from Shops- trip % summary'!X31</f>
        <v>0</v>
      </c>
      <c r="AK26" s="260">
        <f t="shared" si="7"/>
        <v>0</v>
      </c>
      <c r="AL26" s="259">
        <f t="shared" si="8"/>
        <v>0</v>
      </c>
      <c r="AM26" s="312">
        <f>'To &amp; from Shops- trip % summary'!AA31</f>
        <v>0</v>
      </c>
      <c r="AN26" s="314">
        <f>'To &amp; from Shops- trip % summary'!AC31</f>
        <v>0</v>
      </c>
      <c r="AO26" s="260">
        <f t="shared" si="9"/>
        <v>0</v>
      </c>
      <c r="AP26" s="259">
        <f t="shared" si="10"/>
        <v>0</v>
      </c>
      <c r="AQ26" s="312">
        <f>'To &amp; from Shops- trip % summary'!AF31</f>
        <v>0</v>
      </c>
      <c r="AR26" s="314">
        <f>'To &amp; from Shops- trip % summary'!AH31</f>
        <v>0</v>
      </c>
      <c r="AS26" s="260">
        <f t="shared" si="11"/>
        <v>0</v>
      </c>
      <c r="AT26" s="259">
        <f t="shared" si="12"/>
        <v>0</v>
      </c>
      <c r="AU26" s="261"/>
      <c r="AV26" s="251"/>
      <c r="AW26" s="251"/>
      <c r="AX26" s="251"/>
      <c r="AY26" s="246"/>
    </row>
    <row r="27" spans="1:51" x14ac:dyDescent="0.2">
      <c r="A27" s="248"/>
      <c r="B27" s="248"/>
      <c r="C27" s="248"/>
      <c r="D27" s="248"/>
      <c r="E27" s="248"/>
      <c r="F27" s="248"/>
      <c r="G27" s="248"/>
      <c r="H27" s="248"/>
      <c r="I27" s="248"/>
      <c r="J27" s="248"/>
      <c r="K27" s="248"/>
      <c r="L27" s="248"/>
      <c r="M27" s="248"/>
      <c r="N27" s="248"/>
      <c r="O27" s="248"/>
      <c r="P27" s="285"/>
      <c r="Q27" s="296"/>
      <c r="R27" s="256">
        <f>'To &amp; from Shops- trip % summary'!B32</f>
        <v>0</v>
      </c>
      <c r="S27" s="313">
        <f>'To &amp; from Shops- trip % summary'!D32</f>
        <v>0</v>
      </c>
      <c r="T27" s="257">
        <f>'Non-survey input values'!$B$14</f>
        <v>359.3</v>
      </c>
      <c r="U27" s="258">
        <f t="shared" si="0"/>
        <v>0</v>
      </c>
      <c r="V27" s="259">
        <f t="shared" si="13"/>
        <v>0</v>
      </c>
      <c r="W27" s="312">
        <f>'To &amp; from Shops- trip % summary'!G32</f>
        <v>0</v>
      </c>
      <c r="X27" s="314">
        <f>'To &amp; from Shops- trip % summary'!I32</f>
        <v>0</v>
      </c>
      <c r="Y27" s="260">
        <f t="shared" si="1"/>
        <v>0</v>
      </c>
      <c r="Z27" s="259">
        <f t="shared" si="2"/>
        <v>0</v>
      </c>
      <c r="AA27" s="312">
        <f>'To &amp; from Shops- trip % summary'!L32</f>
        <v>0</v>
      </c>
      <c r="AB27" s="314">
        <f>'To &amp; from Shops- trip % summary'!N32</f>
        <v>0</v>
      </c>
      <c r="AC27" s="260">
        <f t="shared" si="3"/>
        <v>0</v>
      </c>
      <c r="AD27" s="259">
        <f t="shared" si="4"/>
        <v>0</v>
      </c>
      <c r="AE27" s="312">
        <f>'To &amp; from Shops- trip % summary'!Q32</f>
        <v>0</v>
      </c>
      <c r="AF27" s="314">
        <f>'To &amp; from Shops- trip % summary'!S32</f>
        <v>0</v>
      </c>
      <c r="AG27" s="260">
        <f t="shared" si="5"/>
        <v>0</v>
      </c>
      <c r="AH27" s="259">
        <f t="shared" si="6"/>
        <v>0</v>
      </c>
      <c r="AI27" s="312">
        <f>'To &amp; from Shops- trip % summary'!V32</f>
        <v>0</v>
      </c>
      <c r="AJ27" s="314">
        <f>'To &amp; from Shops- trip % summary'!X32</f>
        <v>0</v>
      </c>
      <c r="AK27" s="260">
        <f t="shared" si="7"/>
        <v>0</v>
      </c>
      <c r="AL27" s="259">
        <f t="shared" si="8"/>
        <v>0</v>
      </c>
      <c r="AM27" s="312">
        <f>'To &amp; from Shops- trip % summary'!AA32</f>
        <v>0</v>
      </c>
      <c r="AN27" s="314">
        <f>'To &amp; from Shops- trip % summary'!AC32</f>
        <v>0</v>
      </c>
      <c r="AO27" s="260">
        <f t="shared" si="9"/>
        <v>0</v>
      </c>
      <c r="AP27" s="259">
        <f t="shared" si="10"/>
        <v>0</v>
      </c>
      <c r="AQ27" s="312">
        <f>'To &amp; from Shops- trip % summary'!AF32</f>
        <v>0</v>
      </c>
      <c r="AR27" s="314">
        <f>'To &amp; from Shops- trip % summary'!AH32</f>
        <v>0</v>
      </c>
      <c r="AS27" s="260">
        <f t="shared" si="11"/>
        <v>0</v>
      </c>
      <c r="AT27" s="259">
        <f t="shared" si="12"/>
        <v>0</v>
      </c>
      <c r="AU27" s="261"/>
      <c r="AV27" s="251"/>
      <c r="AW27" s="251"/>
      <c r="AX27" s="251"/>
      <c r="AY27" s="246"/>
    </row>
    <row r="28" spans="1:51" x14ac:dyDescent="0.2">
      <c r="A28" s="248"/>
      <c r="B28" s="248"/>
      <c r="C28" s="248"/>
      <c r="D28" s="248"/>
      <c r="E28" s="248"/>
      <c r="F28" s="248"/>
      <c r="G28" s="248"/>
      <c r="H28" s="248"/>
      <c r="I28" s="248"/>
      <c r="J28" s="248"/>
      <c r="K28" s="248"/>
      <c r="L28" s="248"/>
      <c r="M28" s="248"/>
      <c r="N28" s="248"/>
      <c r="O28" s="248"/>
      <c r="P28" s="285"/>
      <c r="Q28" s="296"/>
      <c r="R28" s="256">
        <f>'To &amp; from Shops- trip % summary'!B33</f>
        <v>0</v>
      </c>
      <c r="S28" s="313">
        <f>'To &amp; from Shops- trip % summary'!D33</f>
        <v>0</v>
      </c>
      <c r="T28" s="257">
        <f>'Non-survey input values'!$B$14</f>
        <v>359.3</v>
      </c>
      <c r="U28" s="258">
        <f t="shared" si="0"/>
        <v>0</v>
      </c>
      <c r="V28" s="259">
        <f t="shared" si="13"/>
        <v>0</v>
      </c>
      <c r="W28" s="312">
        <f>'To &amp; from Shops- trip % summary'!G33</f>
        <v>0</v>
      </c>
      <c r="X28" s="314">
        <f>'To &amp; from Shops- trip % summary'!I33</f>
        <v>0</v>
      </c>
      <c r="Y28" s="260">
        <f t="shared" si="1"/>
        <v>0</v>
      </c>
      <c r="Z28" s="259">
        <f t="shared" si="2"/>
        <v>0</v>
      </c>
      <c r="AA28" s="312">
        <f>'To &amp; from Shops- trip % summary'!L33</f>
        <v>0</v>
      </c>
      <c r="AB28" s="314">
        <f>'To &amp; from Shops- trip % summary'!N33</f>
        <v>0</v>
      </c>
      <c r="AC28" s="260">
        <f t="shared" si="3"/>
        <v>0</v>
      </c>
      <c r="AD28" s="259">
        <f t="shared" si="4"/>
        <v>0</v>
      </c>
      <c r="AE28" s="312">
        <f>'To &amp; from Shops- trip % summary'!Q33</f>
        <v>0</v>
      </c>
      <c r="AF28" s="314">
        <f>'To &amp; from Shops- trip % summary'!S33</f>
        <v>0</v>
      </c>
      <c r="AG28" s="260">
        <f t="shared" si="5"/>
        <v>0</v>
      </c>
      <c r="AH28" s="259">
        <f t="shared" si="6"/>
        <v>0</v>
      </c>
      <c r="AI28" s="312">
        <f>'To &amp; from Shops- trip % summary'!V33</f>
        <v>0</v>
      </c>
      <c r="AJ28" s="314">
        <f>'To &amp; from Shops- trip % summary'!X33</f>
        <v>0</v>
      </c>
      <c r="AK28" s="260">
        <f t="shared" si="7"/>
        <v>0</v>
      </c>
      <c r="AL28" s="259">
        <f t="shared" si="8"/>
        <v>0</v>
      </c>
      <c r="AM28" s="312">
        <f>'To &amp; from Shops- trip % summary'!AA33</f>
        <v>0</v>
      </c>
      <c r="AN28" s="314">
        <f>'To &amp; from Shops- trip % summary'!AC33</f>
        <v>0</v>
      </c>
      <c r="AO28" s="260">
        <f t="shared" si="9"/>
        <v>0</v>
      </c>
      <c r="AP28" s="259">
        <f t="shared" si="10"/>
        <v>0</v>
      </c>
      <c r="AQ28" s="312">
        <f>'To &amp; from Shops- trip % summary'!AF33</f>
        <v>0</v>
      </c>
      <c r="AR28" s="314">
        <f>'To &amp; from Shops- trip % summary'!AH33</f>
        <v>0</v>
      </c>
      <c r="AS28" s="260">
        <f t="shared" si="11"/>
        <v>0</v>
      </c>
      <c r="AT28" s="259">
        <f t="shared" si="12"/>
        <v>0</v>
      </c>
      <c r="AU28" s="261"/>
      <c r="AV28" s="251"/>
      <c r="AW28" s="251"/>
      <c r="AX28" s="251"/>
      <c r="AY28" s="246"/>
    </row>
    <row r="29" spans="1:51" x14ac:dyDescent="0.2">
      <c r="A29" s="248"/>
      <c r="B29" s="248"/>
      <c r="C29" s="248"/>
      <c r="D29" s="248"/>
      <c r="E29" s="248"/>
      <c r="F29" s="248"/>
      <c r="G29" s="248"/>
      <c r="H29" s="248"/>
      <c r="I29" s="248"/>
      <c r="J29" s="248"/>
      <c r="K29" s="248"/>
      <c r="L29" s="248"/>
      <c r="M29" s="248"/>
      <c r="N29" s="248"/>
      <c r="O29" s="248"/>
      <c r="P29" s="285"/>
      <c r="Q29" s="296"/>
      <c r="R29" s="256">
        <f>'To &amp; from Shops- trip % summary'!B34</f>
        <v>0</v>
      </c>
      <c r="S29" s="313">
        <f>'To &amp; from Shops- trip % summary'!D34</f>
        <v>0</v>
      </c>
      <c r="T29" s="257">
        <f>'Non-survey input values'!$B$14</f>
        <v>359.3</v>
      </c>
      <c r="U29" s="258">
        <f t="shared" si="0"/>
        <v>0</v>
      </c>
      <c r="V29" s="259">
        <f t="shared" si="13"/>
        <v>0</v>
      </c>
      <c r="W29" s="312">
        <f>'To &amp; from Shops- trip % summary'!G34</f>
        <v>0</v>
      </c>
      <c r="X29" s="314">
        <f>'To &amp; from Shops- trip % summary'!I34</f>
        <v>0</v>
      </c>
      <c r="Y29" s="260">
        <f t="shared" si="1"/>
        <v>0</v>
      </c>
      <c r="Z29" s="259">
        <f t="shared" si="2"/>
        <v>0</v>
      </c>
      <c r="AA29" s="312">
        <f>'To &amp; from Shops- trip % summary'!L34</f>
        <v>0</v>
      </c>
      <c r="AB29" s="314">
        <f>'To &amp; from Shops- trip % summary'!N34</f>
        <v>0</v>
      </c>
      <c r="AC29" s="260">
        <f t="shared" si="3"/>
        <v>0</v>
      </c>
      <c r="AD29" s="259">
        <f t="shared" si="4"/>
        <v>0</v>
      </c>
      <c r="AE29" s="312">
        <f>'To &amp; from Shops- trip % summary'!Q34</f>
        <v>0</v>
      </c>
      <c r="AF29" s="314">
        <f>'To &amp; from Shops- trip % summary'!S34</f>
        <v>0</v>
      </c>
      <c r="AG29" s="260">
        <f t="shared" si="5"/>
        <v>0</v>
      </c>
      <c r="AH29" s="259">
        <f t="shared" si="6"/>
        <v>0</v>
      </c>
      <c r="AI29" s="312">
        <f>'To &amp; from Shops- trip % summary'!V34</f>
        <v>0</v>
      </c>
      <c r="AJ29" s="314">
        <f>'To &amp; from Shops- trip % summary'!X34</f>
        <v>0</v>
      </c>
      <c r="AK29" s="260">
        <f t="shared" si="7"/>
        <v>0</v>
      </c>
      <c r="AL29" s="259">
        <f t="shared" si="8"/>
        <v>0</v>
      </c>
      <c r="AM29" s="312">
        <f>'To &amp; from Shops- trip % summary'!AA34</f>
        <v>0</v>
      </c>
      <c r="AN29" s="314">
        <f>'To &amp; from Shops- trip % summary'!AC34</f>
        <v>0</v>
      </c>
      <c r="AO29" s="260">
        <f t="shared" si="9"/>
        <v>0</v>
      </c>
      <c r="AP29" s="259">
        <f t="shared" si="10"/>
        <v>0</v>
      </c>
      <c r="AQ29" s="312">
        <f>'To &amp; from Shops- trip % summary'!AF34</f>
        <v>0</v>
      </c>
      <c r="AR29" s="314">
        <f>'To &amp; from Shops- trip % summary'!AH34</f>
        <v>0</v>
      </c>
      <c r="AS29" s="260">
        <f t="shared" si="11"/>
        <v>0</v>
      </c>
      <c r="AT29" s="259">
        <f t="shared" si="12"/>
        <v>0</v>
      </c>
      <c r="AU29" s="261"/>
      <c r="AV29" s="251"/>
      <c r="AW29" s="251"/>
      <c r="AX29" s="251"/>
      <c r="AY29" s="246"/>
    </row>
    <row r="30" spans="1:51" x14ac:dyDescent="0.2">
      <c r="A30" s="248"/>
      <c r="B30" s="248"/>
      <c r="C30" s="248"/>
      <c r="D30" s="248"/>
      <c r="E30" s="248"/>
      <c r="F30" s="248"/>
      <c r="G30" s="248"/>
      <c r="H30" s="248"/>
      <c r="I30" s="248"/>
      <c r="J30" s="248"/>
      <c r="K30" s="248"/>
      <c r="L30" s="248"/>
      <c r="M30" s="248"/>
      <c r="N30" s="248"/>
      <c r="O30" s="248"/>
      <c r="P30" s="285"/>
      <c r="Q30" s="296"/>
      <c r="R30" s="256">
        <f>'To &amp; from Shops- trip % summary'!B35</f>
        <v>0</v>
      </c>
      <c r="S30" s="313">
        <f>'To &amp; from Shops- trip % summary'!D35</f>
        <v>0</v>
      </c>
      <c r="T30" s="257">
        <f>'Non-survey input values'!$B$14</f>
        <v>359.3</v>
      </c>
      <c r="U30" s="258">
        <f t="shared" si="0"/>
        <v>0</v>
      </c>
      <c r="V30" s="259">
        <f t="shared" si="13"/>
        <v>0</v>
      </c>
      <c r="W30" s="312">
        <f>'To &amp; from Shops- trip % summary'!G35</f>
        <v>0</v>
      </c>
      <c r="X30" s="314">
        <f>'To &amp; from Shops- trip % summary'!I35</f>
        <v>0</v>
      </c>
      <c r="Y30" s="260">
        <f t="shared" si="1"/>
        <v>0</v>
      </c>
      <c r="Z30" s="259">
        <f t="shared" si="2"/>
        <v>0</v>
      </c>
      <c r="AA30" s="312">
        <f>'To &amp; from Shops- trip % summary'!L35</f>
        <v>0</v>
      </c>
      <c r="AB30" s="314">
        <f>'To &amp; from Shops- trip % summary'!N35</f>
        <v>0</v>
      </c>
      <c r="AC30" s="260">
        <f t="shared" si="3"/>
        <v>0</v>
      </c>
      <c r="AD30" s="259">
        <f t="shared" si="4"/>
        <v>0</v>
      </c>
      <c r="AE30" s="312">
        <f>'To &amp; from Shops- trip % summary'!Q35</f>
        <v>0</v>
      </c>
      <c r="AF30" s="314">
        <f>'To &amp; from Shops- trip % summary'!S35</f>
        <v>0</v>
      </c>
      <c r="AG30" s="260">
        <f t="shared" si="5"/>
        <v>0</v>
      </c>
      <c r="AH30" s="259">
        <f t="shared" si="6"/>
        <v>0</v>
      </c>
      <c r="AI30" s="312">
        <f>'To &amp; from Shops- trip % summary'!V35</f>
        <v>0</v>
      </c>
      <c r="AJ30" s="314">
        <f>'To &amp; from Shops- trip % summary'!X35</f>
        <v>0</v>
      </c>
      <c r="AK30" s="260">
        <f t="shared" si="7"/>
        <v>0</v>
      </c>
      <c r="AL30" s="259">
        <f t="shared" si="8"/>
        <v>0</v>
      </c>
      <c r="AM30" s="312">
        <f>'To &amp; from Shops- trip % summary'!AA35</f>
        <v>0</v>
      </c>
      <c r="AN30" s="314">
        <f>'To &amp; from Shops- trip % summary'!AC35</f>
        <v>0</v>
      </c>
      <c r="AO30" s="260">
        <f t="shared" si="9"/>
        <v>0</v>
      </c>
      <c r="AP30" s="259">
        <f t="shared" si="10"/>
        <v>0</v>
      </c>
      <c r="AQ30" s="312">
        <f>'To &amp; from Shops- trip % summary'!AF35</f>
        <v>0</v>
      </c>
      <c r="AR30" s="314">
        <f>'To &amp; from Shops- trip % summary'!AH35</f>
        <v>0</v>
      </c>
      <c r="AS30" s="260">
        <f t="shared" si="11"/>
        <v>0</v>
      </c>
      <c r="AT30" s="259">
        <f t="shared" si="12"/>
        <v>0</v>
      </c>
      <c r="AU30" s="261"/>
      <c r="AV30" s="251"/>
      <c r="AW30" s="251"/>
      <c r="AX30" s="251"/>
      <c r="AY30" s="246"/>
    </row>
    <row r="31" spans="1:51" x14ac:dyDescent="0.2">
      <c r="A31" s="248"/>
      <c r="B31" s="248"/>
      <c r="C31" s="248"/>
      <c r="D31" s="248"/>
      <c r="E31" s="248"/>
      <c r="F31" s="248"/>
      <c r="G31" s="248"/>
      <c r="H31" s="248"/>
      <c r="I31" s="248"/>
      <c r="J31" s="248"/>
      <c r="K31" s="248"/>
      <c r="L31" s="248"/>
      <c r="M31" s="248"/>
      <c r="N31" s="248"/>
      <c r="O31" s="248"/>
      <c r="P31" s="285"/>
      <c r="Q31" s="296"/>
      <c r="R31" s="256">
        <f>'To &amp; from Shops- trip % summary'!B36</f>
        <v>0</v>
      </c>
      <c r="S31" s="313">
        <f>'To &amp; from Shops- trip % summary'!D36</f>
        <v>0</v>
      </c>
      <c r="T31" s="257">
        <f>'Non-survey input values'!$B$14</f>
        <v>359.3</v>
      </c>
      <c r="U31" s="258">
        <f t="shared" si="0"/>
        <v>0</v>
      </c>
      <c r="V31" s="259">
        <f t="shared" si="13"/>
        <v>0</v>
      </c>
      <c r="W31" s="312">
        <f>'To &amp; from Shops- trip % summary'!G36</f>
        <v>0</v>
      </c>
      <c r="X31" s="314">
        <f>'To &amp; from Shops- trip % summary'!I36</f>
        <v>0</v>
      </c>
      <c r="Y31" s="260">
        <f t="shared" si="1"/>
        <v>0</v>
      </c>
      <c r="Z31" s="259">
        <f t="shared" si="2"/>
        <v>0</v>
      </c>
      <c r="AA31" s="312">
        <f>'To &amp; from Shops- trip % summary'!L36</f>
        <v>0</v>
      </c>
      <c r="AB31" s="314">
        <f>'To &amp; from Shops- trip % summary'!N36</f>
        <v>0</v>
      </c>
      <c r="AC31" s="260">
        <f t="shared" si="3"/>
        <v>0</v>
      </c>
      <c r="AD31" s="259">
        <f t="shared" si="4"/>
        <v>0</v>
      </c>
      <c r="AE31" s="312">
        <f>'To &amp; from Shops- trip % summary'!Q36</f>
        <v>0</v>
      </c>
      <c r="AF31" s="314">
        <f>'To &amp; from Shops- trip % summary'!S36</f>
        <v>0</v>
      </c>
      <c r="AG31" s="260">
        <f t="shared" si="5"/>
        <v>0</v>
      </c>
      <c r="AH31" s="259">
        <f t="shared" si="6"/>
        <v>0</v>
      </c>
      <c r="AI31" s="312">
        <f>'To &amp; from Shops- trip % summary'!V36</f>
        <v>0</v>
      </c>
      <c r="AJ31" s="314">
        <f>'To &amp; from Shops- trip % summary'!X36</f>
        <v>0</v>
      </c>
      <c r="AK31" s="260">
        <f t="shared" si="7"/>
        <v>0</v>
      </c>
      <c r="AL31" s="259">
        <f t="shared" si="8"/>
        <v>0</v>
      </c>
      <c r="AM31" s="312">
        <f>'To &amp; from Shops- trip % summary'!AA36</f>
        <v>0</v>
      </c>
      <c r="AN31" s="314">
        <f>'To &amp; from Shops- trip % summary'!AC36</f>
        <v>0</v>
      </c>
      <c r="AO31" s="260">
        <f t="shared" si="9"/>
        <v>0</v>
      </c>
      <c r="AP31" s="259">
        <f t="shared" si="10"/>
        <v>0</v>
      </c>
      <c r="AQ31" s="312">
        <f>'To &amp; from Shops- trip % summary'!AF36</f>
        <v>0</v>
      </c>
      <c r="AR31" s="314">
        <f>'To &amp; from Shops- trip % summary'!AH36</f>
        <v>0</v>
      </c>
      <c r="AS31" s="260">
        <f t="shared" si="11"/>
        <v>0</v>
      </c>
      <c r="AT31" s="259">
        <f t="shared" si="12"/>
        <v>0</v>
      </c>
      <c r="AU31" s="261"/>
      <c r="AV31" s="251"/>
      <c r="AW31" s="251"/>
      <c r="AX31" s="251"/>
      <c r="AY31" s="246"/>
    </row>
    <row r="32" spans="1:51" x14ac:dyDescent="0.2">
      <c r="A32" s="248"/>
      <c r="B32" s="248"/>
      <c r="C32" s="248"/>
      <c r="D32" s="248"/>
      <c r="E32" s="248"/>
      <c r="F32" s="248"/>
      <c r="G32" s="248"/>
      <c r="H32" s="248"/>
      <c r="I32" s="248"/>
      <c r="J32" s="248"/>
      <c r="K32" s="248"/>
      <c r="L32" s="248"/>
      <c r="M32" s="248"/>
      <c r="N32" s="248"/>
      <c r="O32" s="248"/>
      <c r="P32" s="285"/>
      <c r="Q32" s="296"/>
      <c r="R32" s="256">
        <f>'To &amp; from Shops- trip % summary'!B37</f>
        <v>0</v>
      </c>
      <c r="S32" s="313">
        <f>'To &amp; from Shops- trip % summary'!D37</f>
        <v>0</v>
      </c>
      <c r="T32" s="257">
        <f>'Non-survey input values'!$B$14</f>
        <v>359.3</v>
      </c>
      <c r="U32" s="258">
        <f t="shared" si="0"/>
        <v>0</v>
      </c>
      <c r="V32" s="259">
        <f t="shared" si="13"/>
        <v>0</v>
      </c>
      <c r="W32" s="312">
        <f>'To &amp; from Shops- trip % summary'!G37</f>
        <v>0</v>
      </c>
      <c r="X32" s="314">
        <f>'To &amp; from Shops- trip % summary'!I37</f>
        <v>0</v>
      </c>
      <c r="Y32" s="260">
        <f t="shared" si="1"/>
        <v>0</v>
      </c>
      <c r="Z32" s="259">
        <f t="shared" si="2"/>
        <v>0</v>
      </c>
      <c r="AA32" s="312">
        <f>'To &amp; from Shops- trip % summary'!L37</f>
        <v>0</v>
      </c>
      <c r="AB32" s="314">
        <f>'To &amp; from Shops- trip % summary'!N37</f>
        <v>0</v>
      </c>
      <c r="AC32" s="260">
        <f t="shared" si="3"/>
        <v>0</v>
      </c>
      <c r="AD32" s="259">
        <f t="shared" si="4"/>
        <v>0</v>
      </c>
      <c r="AE32" s="312">
        <f>'To &amp; from Shops- trip % summary'!Q37</f>
        <v>0</v>
      </c>
      <c r="AF32" s="314">
        <f>'To &amp; from Shops- trip % summary'!S37</f>
        <v>0</v>
      </c>
      <c r="AG32" s="260">
        <f t="shared" si="5"/>
        <v>0</v>
      </c>
      <c r="AH32" s="259">
        <f t="shared" si="6"/>
        <v>0</v>
      </c>
      <c r="AI32" s="312">
        <f>'To &amp; from Shops- trip % summary'!V37</f>
        <v>0</v>
      </c>
      <c r="AJ32" s="314">
        <f>'To &amp; from Shops- trip % summary'!X37</f>
        <v>0</v>
      </c>
      <c r="AK32" s="260">
        <f t="shared" si="7"/>
        <v>0</v>
      </c>
      <c r="AL32" s="259">
        <f t="shared" si="8"/>
        <v>0</v>
      </c>
      <c r="AM32" s="312">
        <f>'To &amp; from Shops- trip % summary'!AA37</f>
        <v>0</v>
      </c>
      <c r="AN32" s="314">
        <f>'To &amp; from Shops- trip % summary'!AC37</f>
        <v>0</v>
      </c>
      <c r="AO32" s="260">
        <f t="shared" si="9"/>
        <v>0</v>
      </c>
      <c r="AP32" s="259">
        <f t="shared" si="10"/>
        <v>0</v>
      </c>
      <c r="AQ32" s="312">
        <f>'To &amp; from Shops- trip % summary'!AF37</f>
        <v>0</v>
      </c>
      <c r="AR32" s="314">
        <f>'To &amp; from Shops- trip % summary'!AH37</f>
        <v>0</v>
      </c>
      <c r="AS32" s="260">
        <f t="shared" si="11"/>
        <v>0</v>
      </c>
      <c r="AT32" s="259">
        <f t="shared" si="12"/>
        <v>0</v>
      </c>
      <c r="AU32" s="261"/>
      <c r="AV32" s="251"/>
      <c r="AW32" s="251"/>
      <c r="AX32" s="251"/>
      <c r="AY32" s="246"/>
    </row>
    <row r="33" spans="1:51" x14ac:dyDescent="0.2">
      <c r="A33" s="248"/>
      <c r="B33" s="248"/>
      <c r="C33" s="248"/>
      <c r="D33" s="248"/>
      <c r="E33" s="248"/>
      <c r="F33" s="248"/>
      <c r="G33" s="248"/>
      <c r="H33" s="248"/>
      <c r="I33" s="248"/>
      <c r="J33" s="248"/>
      <c r="K33" s="248"/>
      <c r="L33" s="248"/>
      <c r="M33" s="248"/>
      <c r="N33" s="248"/>
      <c r="O33" s="248"/>
      <c r="P33" s="285"/>
      <c r="Q33" s="296"/>
      <c r="R33" s="256">
        <f>'To &amp; from Shops- trip % summary'!B38</f>
        <v>0</v>
      </c>
      <c r="S33" s="313">
        <f>'To &amp; from Shops- trip % summary'!D38</f>
        <v>0</v>
      </c>
      <c r="T33" s="257">
        <f>'Non-survey input values'!$B$14</f>
        <v>359.3</v>
      </c>
      <c r="U33" s="258">
        <f t="shared" si="0"/>
        <v>0</v>
      </c>
      <c r="V33" s="259">
        <f t="shared" si="13"/>
        <v>0</v>
      </c>
      <c r="W33" s="312">
        <f>'To &amp; from Shops- trip % summary'!G38</f>
        <v>0</v>
      </c>
      <c r="X33" s="314">
        <f>'To &amp; from Shops- trip % summary'!I38</f>
        <v>0</v>
      </c>
      <c r="Y33" s="260">
        <f t="shared" si="1"/>
        <v>0</v>
      </c>
      <c r="Z33" s="259">
        <f t="shared" si="2"/>
        <v>0</v>
      </c>
      <c r="AA33" s="312">
        <f>'To &amp; from Shops- trip % summary'!L38</f>
        <v>0</v>
      </c>
      <c r="AB33" s="314">
        <f>'To &amp; from Shops- trip % summary'!N38</f>
        <v>0</v>
      </c>
      <c r="AC33" s="260">
        <f t="shared" si="3"/>
        <v>0</v>
      </c>
      <c r="AD33" s="259">
        <f t="shared" si="4"/>
        <v>0</v>
      </c>
      <c r="AE33" s="312">
        <f>'To &amp; from Shops- trip % summary'!Q38</f>
        <v>0</v>
      </c>
      <c r="AF33" s="314">
        <f>'To &amp; from Shops- trip % summary'!S38</f>
        <v>0</v>
      </c>
      <c r="AG33" s="260">
        <f t="shared" si="5"/>
        <v>0</v>
      </c>
      <c r="AH33" s="259">
        <f t="shared" si="6"/>
        <v>0</v>
      </c>
      <c r="AI33" s="312">
        <f>'To &amp; from Shops- trip % summary'!V38</f>
        <v>0</v>
      </c>
      <c r="AJ33" s="314">
        <f>'To &amp; from Shops- trip % summary'!X38</f>
        <v>0</v>
      </c>
      <c r="AK33" s="260">
        <f t="shared" si="7"/>
        <v>0</v>
      </c>
      <c r="AL33" s="259">
        <f t="shared" si="8"/>
        <v>0</v>
      </c>
      <c r="AM33" s="312">
        <f>'To &amp; from Shops- trip % summary'!AA38</f>
        <v>0</v>
      </c>
      <c r="AN33" s="314">
        <f>'To &amp; from Shops- trip % summary'!AC38</f>
        <v>0</v>
      </c>
      <c r="AO33" s="260">
        <f t="shared" si="9"/>
        <v>0</v>
      </c>
      <c r="AP33" s="259">
        <f t="shared" si="10"/>
        <v>0</v>
      </c>
      <c r="AQ33" s="312">
        <f>'To &amp; from Shops- trip % summary'!AF38</f>
        <v>0</v>
      </c>
      <c r="AR33" s="314">
        <f>'To &amp; from Shops- trip % summary'!AH38</f>
        <v>0</v>
      </c>
      <c r="AS33" s="260">
        <f t="shared" si="11"/>
        <v>0</v>
      </c>
      <c r="AT33" s="259">
        <f t="shared" si="12"/>
        <v>0</v>
      </c>
      <c r="AU33" s="261"/>
      <c r="AV33" s="251"/>
      <c r="AW33" s="251"/>
      <c r="AX33" s="251"/>
      <c r="AY33" s="246"/>
    </row>
    <row r="34" spans="1:51" x14ac:dyDescent="0.2">
      <c r="A34" s="248"/>
      <c r="B34" s="248"/>
      <c r="C34" s="248"/>
      <c r="D34" s="248"/>
      <c r="E34" s="248"/>
      <c r="F34" s="248"/>
      <c r="G34" s="248"/>
      <c r="H34" s="248"/>
      <c r="I34" s="248"/>
      <c r="J34" s="248"/>
      <c r="K34" s="248"/>
      <c r="L34" s="248"/>
      <c r="M34" s="248"/>
      <c r="N34" s="248"/>
      <c r="O34" s="248"/>
      <c r="P34" s="285"/>
      <c r="Q34" s="296"/>
      <c r="R34" s="256">
        <f>'To &amp; from Shops- trip % summary'!B39</f>
        <v>0</v>
      </c>
      <c r="S34" s="313">
        <f>'To &amp; from Shops- trip % summary'!D39</f>
        <v>0</v>
      </c>
      <c r="T34" s="257">
        <f>'Non-survey input values'!$B$14</f>
        <v>359.3</v>
      </c>
      <c r="U34" s="258">
        <f t="shared" si="0"/>
        <v>0</v>
      </c>
      <c r="V34" s="259">
        <f t="shared" si="13"/>
        <v>0</v>
      </c>
      <c r="W34" s="312">
        <f>'To &amp; from Shops- trip % summary'!G39</f>
        <v>0</v>
      </c>
      <c r="X34" s="314">
        <f>'To &amp; from Shops- trip % summary'!I39</f>
        <v>0</v>
      </c>
      <c r="Y34" s="260">
        <f t="shared" si="1"/>
        <v>0</v>
      </c>
      <c r="Z34" s="259">
        <f t="shared" si="2"/>
        <v>0</v>
      </c>
      <c r="AA34" s="312">
        <f>'To &amp; from Shops- trip % summary'!L39</f>
        <v>0</v>
      </c>
      <c r="AB34" s="314">
        <f>'To &amp; from Shops- trip % summary'!N39</f>
        <v>0</v>
      </c>
      <c r="AC34" s="260">
        <f t="shared" si="3"/>
        <v>0</v>
      </c>
      <c r="AD34" s="259">
        <f t="shared" si="4"/>
        <v>0</v>
      </c>
      <c r="AE34" s="312">
        <f>'To &amp; from Shops- trip % summary'!Q39</f>
        <v>0</v>
      </c>
      <c r="AF34" s="314">
        <f>'To &amp; from Shops- trip % summary'!S39</f>
        <v>0</v>
      </c>
      <c r="AG34" s="260">
        <f t="shared" si="5"/>
        <v>0</v>
      </c>
      <c r="AH34" s="259">
        <f t="shared" si="6"/>
        <v>0</v>
      </c>
      <c r="AI34" s="312">
        <f>'To &amp; from Shops- trip % summary'!V39</f>
        <v>0</v>
      </c>
      <c r="AJ34" s="314">
        <f>'To &amp; from Shops- trip % summary'!X39</f>
        <v>0</v>
      </c>
      <c r="AK34" s="260">
        <f t="shared" si="7"/>
        <v>0</v>
      </c>
      <c r="AL34" s="259">
        <f t="shared" si="8"/>
        <v>0</v>
      </c>
      <c r="AM34" s="312">
        <f>'To &amp; from Shops- trip % summary'!AA39</f>
        <v>0</v>
      </c>
      <c r="AN34" s="314">
        <f>'To &amp; from Shops- trip % summary'!AC39</f>
        <v>0</v>
      </c>
      <c r="AO34" s="260">
        <f t="shared" si="9"/>
        <v>0</v>
      </c>
      <c r="AP34" s="259">
        <f t="shared" si="10"/>
        <v>0</v>
      </c>
      <c r="AQ34" s="312">
        <f>'To &amp; from Shops- trip % summary'!AF39</f>
        <v>0</v>
      </c>
      <c r="AR34" s="314">
        <f>'To &amp; from Shops- trip % summary'!AH39</f>
        <v>0</v>
      </c>
      <c r="AS34" s="260">
        <f t="shared" si="11"/>
        <v>0</v>
      </c>
      <c r="AT34" s="259">
        <f t="shared" si="12"/>
        <v>0</v>
      </c>
      <c r="AU34" s="261"/>
      <c r="AV34" s="251"/>
      <c r="AW34" s="251"/>
      <c r="AX34" s="251"/>
      <c r="AY34" s="246"/>
    </row>
    <row r="35" spans="1:51" x14ac:dyDescent="0.2">
      <c r="A35" s="248"/>
      <c r="B35" s="248"/>
      <c r="C35" s="248"/>
      <c r="D35" s="248"/>
      <c r="E35" s="248"/>
      <c r="F35" s="248"/>
      <c r="G35" s="248"/>
      <c r="H35" s="248"/>
      <c r="I35" s="248"/>
      <c r="J35" s="248"/>
      <c r="K35" s="248"/>
      <c r="L35" s="248"/>
      <c r="M35" s="248"/>
      <c r="N35" s="248"/>
      <c r="O35" s="248"/>
      <c r="P35" s="285"/>
      <c r="Q35" s="296"/>
      <c r="R35" s="256">
        <f>'To &amp; from Shops- trip % summary'!B40</f>
        <v>0</v>
      </c>
      <c r="S35" s="313">
        <f>'To &amp; from Shops- trip % summary'!D40</f>
        <v>0</v>
      </c>
      <c r="T35" s="257">
        <f>'Non-survey input values'!$B$14</f>
        <v>359.3</v>
      </c>
      <c r="U35" s="258">
        <f t="shared" si="0"/>
        <v>0</v>
      </c>
      <c r="V35" s="259">
        <f t="shared" si="13"/>
        <v>0</v>
      </c>
      <c r="W35" s="312">
        <f>'To &amp; from Shops- trip % summary'!G40</f>
        <v>0</v>
      </c>
      <c r="X35" s="314">
        <f>'To &amp; from Shops- trip % summary'!I40</f>
        <v>0</v>
      </c>
      <c r="Y35" s="260">
        <f t="shared" si="1"/>
        <v>0</v>
      </c>
      <c r="Z35" s="259">
        <f t="shared" si="2"/>
        <v>0</v>
      </c>
      <c r="AA35" s="312">
        <f>'To &amp; from Shops- trip % summary'!L40</f>
        <v>0</v>
      </c>
      <c r="AB35" s="314">
        <f>'To &amp; from Shops- trip % summary'!N40</f>
        <v>0</v>
      </c>
      <c r="AC35" s="260">
        <f t="shared" si="3"/>
        <v>0</v>
      </c>
      <c r="AD35" s="259">
        <f t="shared" si="4"/>
        <v>0</v>
      </c>
      <c r="AE35" s="312">
        <f>'To &amp; from Shops- trip % summary'!Q40</f>
        <v>0</v>
      </c>
      <c r="AF35" s="314">
        <f>'To &amp; from Shops- trip % summary'!S40</f>
        <v>0</v>
      </c>
      <c r="AG35" s="260">
        <f t="shared" si="5"/>
        <v>0</v>
      </c>
      <c r="AH35" s="259">
        <f t="shared" si="6"/>
        <v>0</v>
      </c>
      <c r="AI35" s="312">
        <f>'To &amp; from Shops- trip % summary'!V40</f>
        <v>0</v>
      </c>
      <c r="AJ35" s="314">
        <f>'To &amp; from Shops- trip % summary'!X40</f>
        <v>0</v>
      </c>
      <c r="AK35" s="260">
        <f t="shared" si="7"/>
        <v>0</v>
      </c>
      <c r="AL35" s="259">
        <f t="shared" si="8"/>
        <v>0</v>
      </c>
      <c r="AM35" s="312">
        <f>'To &amp; from Shops- trip % summary'!AA40</f>
        <v>0</v>
      </c>
      <c r="AN35" s="314">
        <f>'To &amp; from Shops- trip % summary'!AC40</f>
        <v>0</v>
      </c>
      <c r="AO35" s="260">
        <f t="shared" si="9"/>
        <v>0</v>
      </c>
      <c r="AP35" s="259">
        <f t="shared" si="10"/>
        <v>0</v>
      </c>
      <c r="AQ35" s="312">
        <f>'To &amp; from Shops- trip % summary'!AF40</f>
        <v>0</v>
      </c>
      <c r="AR35" s="314">
        <f>'To &amp; from Shops- trip % summary'!AH40</f>
        <v>0</v>
      </c>
      <c r="AS35" s="260">
        <f t="shared" si="11"/>
        <v>0</v>
      </c>
      <c r="AT35" s="259">
        <f t="shared" si="12"/>
        <v>0</v>
      </c>
      <c r="AU35" s="261"/>
      <c r="AV35" s="251"/>
      <c r="AW35" s="251"/>
      <c r="AX35" s="251"/>
      <c r="AY35" s="246"/>
    </row>
    <row r="36" spans="1:51" x14ac:dyDescent="0.2">
      <c r="A36" s="248"/>
      <c r="B36" s="248"/>
      <c r="C36" s="248"/>
      <c r="D36" s="248"/>
      <c r="E36" s="248"/>
      <c r="F36" s="248"/>
      <c r="G36" s="248"/>
      <c r="H36" s="248"/>
      <c r="I36" s="248"/>
      <c r="J36" s="248"/>
      <c r="K36" s="248"/>
      <c r="L36" s="248"/>
      <c r="M36" s="248"/>
      <c r="N36" s="248"/>
      <c r="O36" s="248"/>
      <c r="P36" s="285"/>
      <c r="Q36" s="296"/>
      <c r="R36" s="256">
        <f>'To &amp; from Shops- trip % summary'!B41</f>
        <v>0</v>
      </c>
      <c r="S36" s="313">
        <f>'To &amp; from Shops- trip % summary'!D41</f>
        <v>0</v>
      </c>
      <c r="T36" s="257">
        <f>'Non-survey input values'!$B$14</f>
        <v>359.3</v>
      </c>
      <c r="U36" s="258">
        <f t="shared" si="0"/>
        <v>0</v>
      </c>
      <c r="V36" s="259">
        <f t="shared" si="13"/>
        <v>0</v>
      </c>
      <c r="W36" s="312">
        <f>'To &amp; from Shops- trip % summary'!G41</f>
        <v>0</v>
      </c>
      <c r="X36" s="314">
        <f>'To &amp; from Shops- trip % summary'!I41</f>
        <v>0</v>
      </c>
      <c r="Y36" s="260">
        <f t="shared" si="1"/>
        <v>0</v>
      </c>
      <c r="Z36" s="259">
        <f t="shared" si="2"/>
        <v>0</v>
      </c>
      <c r="AA36" s="312">
        <f>'To &amp; from Shops- trip % summary'!L41</f>
        <v>0</v>
      </c>
      <c r="AB36" s="314">
        <f>'To &amp; from Shops- trip % summary'!N41</f>
        <v>0</v>
      </c>
      <c r="AC36" s="260">
        <f t="shared" si="3"/>
        <v>0</v>
      </c>
      <c r="AD36" s="259">
        <f t="shared" si="4"/>
        <v>0</v>
      </c>
      <c r="AE36" s="312">
        <f>'To &amp; from Shops- trip % summary'!Q41</f>
        <v>0</v>
      </c>
      <c r="AF36" s="314">
        <f>'To &amp; from Shops- trip % summary'!S41</f>
        <v>0</v>
      </c>
      <c r="AG36" s="260">
        <f t="shared" si="5"/>
        <v>0</v>
      </c>
      <c r="AH36" s="259">
        <f t="shared" si="6"/>
        <v>0</v>
      </c>
      <c r="AI36" s="312">
        <f>'To &amp; from Shops- trip % summary'!V41</f>
        <v>0</v>
      </c>
      <c r="AJ36" s="314">
        <f>'To &amp; from Shops- trip % summary'!X41</f>
        <v>0</v>
      </c>
      <c r="AK36" s="260">
        <f t="shared" si="7"/>
        <v>0</v>
      </c>
      <c r="AL36" s="259">
        <f t="shared" si="8"/>
        <v>0</v>
      </c>
      <c r="AM36" s="312">
        <f>'To &amp; from Shops- trip % summary'!AA41</f>
        <v>0</v>
      </c>
      <c r="AN36" s="314">
        <f>'To &amp; from Shops- trip % summary'!AC41</f>
        <v>0</v>
      </c>
      <c r="AO36" s="260">
        <f t="shared" si="9"/>
        <v>0</v>
      </c>
      <c r="AP36" s="259">
        <f t="shared" si="10"/>
        <v>0</v>
      </c>
      <c r="AQ36" s="312">
        <f>'To &amp; from Shops- trip % summary'!AF41</f>
        <v>0</v>
      </c>
      <c r="AR36" s="314">
        <f>'To &amp; from Shops- trip % summary'!AH41</f>
        <v>0</v>
      </c>
      <c r="AS36" s="260">
        <f t="shared" si="11"/>
        <v>0</v>
      </c>
      <c r="AT36" s="259">
        <f t="shared" si="12"/>
        <v>0</v>
      </c>
      <c r="AU36" s="261"/>
      <c r="AV36" s="251"/>
      <c r="AW36" s="251"/>
      <c r="AX36" s="251"/>
      <c r="AY36" s="246"/>
    </row>
    <row r="37" spans="1:51" x14ac:dyDescent="0.2">
      <c r="A37" s="248"/>
      <c r="B37" s="248"/>
      <c r="C37" s="248"/>
      <c r="D37" s="248"/>
      <c r="E37" s="248"/>
      <c r="F37" s="248"/>
      <c r="G37" s="248"/>
      <c r="H37" s="248"/>
      <c r="I37" s="248"/>
      <c r="J37" s="248"/>
      <c r="K37" s="248"/>
      <c r="L37" s="248"/>
      <c r="M37" s="248"/>
      <c r="N37" s="248"/>
      <c r="O37" s="248"/>
      <c r="P37" s="285"/>
      <c r="Q37" s="296"/>
      <c r="R37" s="256">
        <f>'To &amp; from Shops- trip % summary'!B42</f>
        <v>0</v>
      </c>
      <c r="S37" s="313">
        <f>'To &amp; from Shops- trip % summary'!D42</f>
        <v>0</v>
      </c>
      <c r="T37" s="257">
        <f>'Non-survey input values'!$B$14</f>
        <v>359.3</v>
      </c>
      <c r="U37" s="258">
        <f t="shared" si="0"/>
        <v>0</v>
      </c>
      <c r="V37" s="259">
        <f t="shared" si="13"/>
        <v>0</v>
      </c>
      <c r="W37" s="312">
        <f>'To &amp; from Shops- trip % summary'!G42</f>
        <v>0</v>
      </c>
      <c r="X37" s="314">
        <f>'To &amp; from Shops- trip % summary'!I42</f>
        <v>0</v>
      </c>
      <c r="Y37" s="260">
        <f t="shared" si="1"/>
        <v>0</v>
      </c>
      <c r="Z37" s="259">
        <f t="shared" si="2"/>
        <v>0</v>
      </c>
      <c r="AA37" s="312">
        <f>'To &amp; from Shops- trip % summary'!L42</f>
        <v>0</v>
      </c>
      <c r="AB37" s="314">
        <f>'To &amp; from Shops- trip % summary'!N42</f>
        <v>0</v>
      </c>
      <c r="AC37" s="260">
        <f t="shared" si="3"/>
        <v>0</v>
      </c>
      <c r="AD37" s="259">
        <f t="shared" si="4"/>
        <v>0</v>
      </c>
      <c r="AE37" s="312">
        <f>'To &amp; from Shops- trip % summary'!Q42</f>
        <v>0</v>
      </c>
      <c r="AF37" s="314">
        <f>'To &amp; from Shops- trip % summary'!S42</f>
        <v>0</v>
      </c>
      <c r="AG37" s="260">
        <f t="shared" si="5"/>
        <v>0</v>
      </c>
      <c r="AH37" s="259">
        <f t="shared" si="6"/>
        <v>0</v>
      </c>
      <c r="AI37" s="312">
        <f>'To &amp; from Shops- trip % summary'!V42</f>
        <v>0</v>
      </c>
      <c r="AJ37" s="314">
        <f>'To &amp; from Shops- trip % summary'!X42</f>
        <v>0</v>
      </c>
      <c r="AK37" s="260">
        <f t="shared" si="7"/>
        <v>0</v>
      </c>
      <c r="AL37" s="259">
        <f t="shared" si="8"/>
        <v>0</v>
      </c>
      <c r="AM37" s="312">
        <f>'To &amp; from Shops- trip % summary'!AA42</f>
        <v>0</v>
      </c>
      <c r="AN37" s="314">
        <f>'To &amp; from Shops- trip % summary'!AC42</f>
        <v>0</v>
      </c>
      <c r="AO37" s="260">
        <f t="shared" si="9"/>
        <v>0</v>
      </c>
      <c r="AP37" s="259">
        <f t="shared" si="10"/>
        <v>0</v>
      </c>
      <c r="AQ37" s="312">
        <f>'To &amp; from Shops- trip % summary'!AF42</f>
        <v>0</v>
      </c>
      <c r="AR37" s="314">
        <f>'To &amp; from Shops- trip % summary'!AH42</f>
        <v>0</v>
      </c>
      <c r="AS37" s="260">
        <f t="shared" si="11"/>
        <v>0</v>
      </c>
      <c r="AT37" s="259">
        <f t="shared" si="12"/>
        <v>0</v>
      </c>
      <c r="AU37" s="261"/>
      <c r="AV37" s="251"/>
      <c r="AW37" s="251"/>
      <c r="AX37" s="251"/>
      <c r="AY37" s="246"/>
    </row>
    <row r="38" spans="1:51" x14ac:dyDescent="0.2">
      <c r="A38" s="248"/>
      <c r="B38" s="248"/>
      <c r="C38" s="248"/>
      <c r="D38" s="248"/>
      <c r="E38" s="248"/>
      <c r="F38" s="248"/>
      <c r="G38" s="248"/>
      <c r="H38" s="248"/>
      <c r="I38" s="248"/>
      <c r="J38" s="248"/>
      <c r="K38" s="248"/>
      <c r="L38" s="248"/>
      <c r="M38" s="248"/>
      <c r="N38" s="248"/>
      <c r="O38" s="248"/>
      <c r="P38" s="285"/>
      <c r="Q38" s="296"/>
      <c r="R38" s="256">
        <f>'To &amp; from Shops- trip % summary'!B43</f>
        <v>0</v>
      </c>
      <c r="S38" s="313">
        <f>'To &amp; from Shops- trip % summary'!D43</f>
        <v>0</v>
      </c>
      <c r="T38" s="257">
        <f>'Non-survey input values'!$B$14</f>
        <v>359.3</v>
      </c>
      <c r="U38" s="258">
        <f t="shared" si="0"/>
        <v>0</v>
      </c>
      <c r="V38" s="259">
        <f t="shared" si="13"/>
        <v>0</v>
      </c>
      <c r="W38" s="312">
        <f>'To &amp; from Shops- trip % summary'!G43</f>
        <v>0</v>
      </c>
      <c r="X38" s="314">
        <f>'To &amp; from Shops- trip % summary'!I43</f>
        <v>0</v>
      </c>
      <c r="Y38" s="260">
        <f t="shared" si="1"/>
        <v>0</v>
      </c>
      <c r="Z38" s="259">
        <f t="shared" si="2"/>
        <v>0</v>
      </c>
      <c r="AA38" s="312">
        <f>'To &amp; from Shops- trip % summary'!L43</f>
        <v>0</v>
      </c>
      <c r="AB38" s="314">
        <f>'To &amp; from Shops- trip % summary'!N43</f>
        <v>0</v>
      </c>
      <c r="AC38" s="260">
        <f t="shared" si="3"/>
        <v>0</v>
      </c>
      <c r="AD38" s="259">
        <f t="shared" si="4"/>
        <v>0</v>
      </c>
      <c r="AE38" s="312">
        <f>'To &amp; from Shops- trip % summary'!Q43</f>
        <v>0</v>
      </c>
      <c r="AF38" s="314">
        <f>'To &amp; from Shops- trip % summary'!S43</f>
        <v>0</v>
      </c>
      <c r="AG38" s="260">
        <f t="shared" si="5"/>
        <v>0</v>
      </c>
      <c r="AH38" s="259">
        <f t="shared" si="6"/>
        <v>0</v>
      </c>
      <c r="AI38" s="312">
        <f>'To &amp; from Shops- trip % summary'!V43</f>
        <v>0</v>
      </c>
      <c r="AJ38" s="314">
        <f>'To &amp; from Shops- trip % summary'!X43</f>
        <v>0</v>
      </c>
      <c r="AK38" s="260">
        <f t="shared" si="7"/>
        <v>0</v>
      </c>
      <c r="AL38" s="259">
        <f t="shared" si="8"/>
        <v>0</v>
      </c>
      <c r="AM38" s="312">
        <f>'To &amp; from Shops- trip % summary'!AA43</f>
        <v>0</v>
      </c>
      <c r="AN38" s="314">
        <f>'To &amp; from Shops- trip % summary'!AC43</f>
        <v>0</v>
      </c>
      <c r="AO38" s="260">
        <f t="shared" si="9"/>
        <v>0</v>
      </c>
      <c r="AP38" s="259">
        <f t="shared" si="10"/>
        <v>0</v>
      </c>
      <c r="AQ38" s="312">
        <f>'To &amp; from Shops- trip % summary'!AF43</f>
        <v>0</v>
      </c>
      <c r="AR38" s="314">
        <f>'To &amp; from Shops- trip % summary'!AH43</f>
        <v>0</v>
      </c>
      <c r="AS38" s="260">
        <f t="shared" si="11"/>
        <v>0</v>
      </c>
      <c r="AT38" s="259">
        <f t="shared" si="12"/>
        <v>0</v>
      </c>
      <c r="AU38" s="261"/>
      <c r="AV38" s="251"/>
      <c r="AW38" s="251"/>
      <c r="AX38" s="251"/>
      <c r="AY38" s="246"/>
    </row>
    <row r="39" spans="1:51" x14ac:dyDescent="0.2">
      <c r="A39" s="248"/>
      <c r="B39" s="248"/>
      <c r="C39" s="248"/>
      <c r="D39" s="248"/>
      <c r="E39" s="248"/>
      <c r="F39" s="248"/>
      <c r="G39" s="248"/>
      <c r="H39" s="248"/>
      <c r="I39" s="248"/>
      <c r="J39" s="248"/>
      <c r="K39" s="248"/>
      <c r="L39" s="248"/>
      <c r="M39" s="248"/>
      <c r="N39" s="248"/>
      <c r="O39" s="248"/>
      <c r="P39" s="285"/>
      <c r="Q39" s="296"/>
      <c r="R39" s="256">
        <f>'To &amp; from Shops- trip % summary'!B44</f>
        <v>0</v>
      </c>
      <c r="S39" s="313">
        <f>'To &amp; from Shops- trip % summary'!D44</f>
        <v>0</v>
      </c>
      <c r="T39" s="257">
        <f>'Non-survey input values'!$B$14</f>
        <v>359.3</v>
      </c>
      <c r="U39" s="258">
        <f t="shared" si="0"/>
        <v>0</v>
      </c>
      <c r="V39" s="259">
        <f t="shared" si="13"/>
        <v>0</v>
      </c>
      <c r="W39" s="312">
        <f>'To &amp; from Shops- trip % summary'!G44</f>
        <v>0</v>
      </c>
      <c r="X39" s="314">
        <f>'To &amp; from Shops- trip % summary'!I44</f>
        <v>0</v>
      </c>
      <c r="Y39" s="260">
        <f t="shared" si="1"/>
        <v>0</v>
      </c>
      <c r="Z39" s="259">
        <f t="shared" si="2"/>
        <v>0</v>
      </c>
      <c r="AA39" s="312">
        <f>'To &amp; from Shops- trip % summary'!L44</f>
        <v>0</v>
      </c>
      <c r="AB39" s="314">
        <f>'To &amp; from Shops- trip % summary'!N44</f>
        <v>0</v>
      </c>
      <c r="AC39" s="260">
        <f t="shared" si="3"/>
        <v>0</v>
      </c>
      <c r="AD39" s="259">
        <f t="shared" si="4"/>
        <v>0</v>
      </c>
      <c r="AE39" s="312">
        <f>'To &amp; from Shops- trip % summary'!Q44</f>
        <v>0</v>
      </c>
      <c r="AF39" s="314">
        <f>'To &amp; from Shops- trip % summary'!S44</f>
        <v>0</v>
      </c>
      <c r="AG39" s="260">
        <f t="shared" si="5"/>
        <v>0</v>
      </c>
      <c r="AH39" s="259">
        <f t="shared" si="6"/>
        <v>0</v>
      </c>
      <c r="AI39" s="312">
        <f>'To &amp; from Shops- trip % summary'!V44</f>
        <v>0</v>
      </c>
      <c r="AJ39" s="314">
        <f>'To &amp; from Shops- trip % summary'!X44</f>
        <v>0</v>
      </c>
      <c r="AK39" s="260">
        <f t="shared" si="7"/>
        <v>0</v>
      </c>
      <c r="AL39" s="259">
        <f t="shared" si="8"/>
        <v>0</v>
      </c>
      <c r="AM39" s="312">
        <f>'To &amp; from Shops- trip % summary'!AA44</f>
        <v>0</v>
      </c>
      <c r="AN39" s="314">
        <f>'To &amp; from Shops- trip % summary'!AC44</f>
        <v>0</v>
      </c>
      <c r="AO39" s="260">
        <f t="shared" si="9"/>
        <v>0</v>
      </c>
      <c r="AP39" s="259">
        <f t="shared" si="10"/>
        <v>0</v>
      </c>
      <c r="AQ39" s="312">
        <f>'To &amp; from Shops- trip % summary'!AF44</f>
        <v>0</v>
      </c>
      <c r="AR39" s="314">
        <f>'To &amp; from Shops- trip % summary'!AH44</f>
        <v>0</v>
      </c>
      <c r="AS39" s="260">
        <f t="shared" si="11"/>
        <v>0</v>
      </c>
      <c r="AT39" s="259">
        <f t="shared" si="12"/>
        <v>0</v>
      </c>
      <c r="AU39" s="261"/>
      <c r="AV39" s="251"/>
      <c r="AW39" s="251"/>
      <c r="AX39" s="251"/>
      <c r="AY39" s="246"/>
    </row>
    <row r="40" spans="1:51" x14ac:dyDescent="0.2">
      <c r="A40" s="248"/>
      <c r="B40" s="248"/>
      <c r="C40" s="248"/>
      <c r="D40" s="248"/>
      <c r="E40" s="248"/>
      <c r="F40" s="248"/>
      <c r="G40" s="248"/>
      <c r="H40" s="248"/>
      <c r="I40" s="248"/>
      <c r="J40" s="248"/>
      <c r="K40" s="248"/>
      <c r="L40" s="248"/>
      <c r="M40" s="248"/>
      <c r="N40" s="248"/>
      <c r="O40" s="248"/>
      <c r="P40" s="248"/>
      <c r="Q40" s="296"/>
      <c r="R40" s="256">
        <f>'To &amp; from Shops- trip % summary'!B45</f>
        <v>0</v>
      </c>
      <c r="S40" s="313">
        <f>'To &amp; from Shops- trip % summary'!D45</f>
        <v>0</v>
      </c>
      <c r="T40" s="257">
        <f>'Non-survey input values'!$B$14</f>
        <v>359.3</v>
      </c>
      <c r="U40" s="258">
        <f t="shared" si="0"/>
        <v>0</v>
      </c>
      <c r="V40" s="259">
        <f t="shared" si="13"/>
        <v>0</v>
      </c>
      <c r="W40" s="312">
        <f>'To &amp; from Shops- trip % summary'!G45</f>
        <v>0</v>
      </c>
      <c r="X40" s="314">
        <f>'To &amp; from Shops- trip % summary'!I45</f>
        <v>0</v>
      </c>
      <c r="Y40" s="260">
        <f t="shared" si="1"/>
        <v>0</v>
      </c>
      <c r="Z40" s="259">
        <f t="shared" si="2"/>
        <v>0</v>
      </c>
      <c r="AA40" s="312">
        <f>'To &amp; from Shops- trip % summary'!L45</f>
        <v>0</v>
      </c>
      <c r="AB40" s="314">
        <f>'To &amp; from Shops- trip % summary'!N45</f>
        <v>0</v>
      </c>
      <c r="AC40" s="260">
        <f t="shared" si="3"/>
        <v>0</v>
      </c>
      <c r="AD40" s="259">
        <f t="shared" si="4"/>
        <v>0</v>
      </c>
      <c r="AE40" s="312">
        <f>'To &amp; from Shops- trip % summary'!Q45</f>
        <v>0</v>
      </c>
      <c r="AF40" s="314">
        <f>'To &amp; from Shops- trip % summary'!S45</f>
        <v>0</v>
      </c>
      <c r="AG40" s="260">
        <f t="shared" si="5"/>
        <v>0</v>
      </c>
      <c r="AH40" s="259">
        <f t="shared" si="6"/>
        <v>0</v>
      </c>
      <c r="AI40" s="312">
        <f>'To &amp; from Shops- trip % summary'!V45</f>
        <v>0</v>
      </c>
      <c r="AJ40" s="314">
        <f>'To &amp; from Shops- trip % summary'!X45</f>
        <v>0</v>
      </c>
      <c r="AK40" s="260">
        <f t="shared" si="7"/>
        <v>0</v>
      </c>
      <c r="AL40" s="259">
        <f t="shared" si="8"/>
        <v>0</v>
      </c>
      <c r="AM40" s="312">
        <f>'To &amp; from Shops- trip % summary'!AA45</f>
        <v>0</v>
      </c>
      <c r="AN40" s="314">
        <f>'To &amp; from Shops- trip % summary'!AC45</f>
        <v>0</v>
      </c>
      <c r="AO40" s="260">
        <f t="shared" si="9"/>
        <v>0</v>
      </c>
      <c r="AP40" s="259">
        <f t="shared" si="10"/>
        <v>0</v>
      </c>
      <c r="AQ40" s="312">
        <f>'To &amp; from Shops- trip % summary'!AF45</f>
        <v>0</v>
      </c>
      <c r="AR40" s="314">
        <f>'To &amp; from Shops- trip % summary'!AH45</f>
        <v>0</v>
      </c>
      <c r="AS40" s="260">
        <f t="shared" si="11"/>
        <v>0</v>
      </c>
      <c r="AT40" s="259">
        <f t="shared" si="12"/>
        <v>0</v>
      </c>
      <c r="AU40" s="261"/>
      <c r="AV40" s="248"/>
      <c r="AW40" s="248"/>
      <c r="AX40" s="248"/>
      <c r="AY40" s="248"/>
    </row>
    <row r="41" spans="1:51" x14ac:dyDescent="0.2">
      <c r="A41" s="248"/>
      <c r="B41" s="248"/>
      <c r="C41" s="248"/>
      <c r="D41" s="248"/>
      <c r="E41" s="248"/>
      <c r="F41" s="248"/>
      <c r="G41" s="248"/>
      <c r="H41" s="248"/>
      <c r="I41" s="248"/>
      <c r="J41" s="248"/>
      <c r="K41" s="248"/>
      <c r="L41" s="248"/>
      <c r="M41" s="248"/>
      <c r="N41" s="248"/>
      <c r="O41" s="248"/>
      <c r="P41" s="248"/>
      <c r="Q41" s="296"/>
      <c r="R41" s="256">
        <f>'To &amp; from Shops- trip % summary'!B46</f>
        <v>0</v>
      </c>
      <c r="S41" s="313">
        <f>'To &amp; from Shops- trip % summary'!D46</f>
        <v>0</v>
      </c>
      <c r="T41" s="257">
        <f>'Non-survey input values'!$B$14</f>
        <v>359.3</v>
      </c>
      <c r="U41" s="258">
        <f t="shared" si="0"/>
        <v>0</v>
      </c>
      <c r="V41" s="259">
        <f t="shared" si="13"/>
        <v>0</v>
      </c>
      <c r="W41" s="312">
        <f>'To &amp; from Shops- trip % summary'!G46</f>
        <v>0</v>
      </c>
      <c r="X41" s="314">
        <f>'To &amp; from Shops- trip % summary'!I46</f>
        <v>0</v>
      </c>
      <c r="Y41" s="260">
        <f t="shared" si="1"/>
        <v>0</v>
      </c>
      <c r="Z41" s="259">
        <f t="shared" si="2"/>
        <v>0</v>
      </c>
      <c r="AA41" s="312">
        <f>'To &amp; from Shops- trip % summary'!L46</f>
        <v>0</v>
      </c>
      <c r="AB41" s="314">
        <f>'To &amp; from Shops- trip % summary'!N46</f>
        <v>0</v>
      </c>
      <c r="AC41" s="260">
        <f t="shared" si="3"/>
        <v>0</v>
      </c>
      <c r="AD41" s="259">
        <f t="shared" si="4"/>
        <v>0</v>
      </c>
      <c r="AE41" s="312">
        <f>'To &amp; from Shops- trip % summary'!Q46</f>
        <v>0</v>
      </c>
      <c r="AF41" s="314">
        <f>'To &amp; from Shops- trip % summary'!S46</f>
        <v>0</v>
      </c>
      <c r="AG41" s="260">
        <f t="shared" si="5"/>
        <v>0</v>
      </c>
      <c r="AH41" s="259">
        <f t="shared" si="6"/>
        <v>0</v>
      </c>
      <c r="AI41" s="312">
        <f>'To &amp; from Shops- trip % summary'!V46</f>
        <v>0</v>
      </c>
      <c r="AJ41" s="314">
        <f>'To &amp; from Shops- trip % summary'!X46</f>
        <v>0</v>
      </c>
      <c r="AK41" s="260">
        <f t="shared" si="7"/>
        <v>0</v>
      </c>
      <c r="AL41" s="259">
        <f t="shared" si="8"/>
        <v>0</v>
      </c>
      <c r="AM41" s="312">
        <f>'To &amp; from Shops- trip % summary'!AA46</f>
        <v>0</v>
      </c>
      <c r="AN41" s="314">
        <f>'To &amp; from Shops- trip % summary'!AC46</f>
        <v>0</v>
      </c>
      <c r="AO41" s="260">
        <f t="shared" si="9"/>
        <v>0</v>
      </c>
      <c r="AP41" s="259">
        <f t="shared" si="10"/>
        <v>0</v>
      </c>
      <c r="AQ41" s="312">
        <f>'To &amp; from Shops- trip % summary'!AF46</f>
        <v>0</v>
      </c>
      <c r="AR41" s="314">
        <f>'To &amp; from Shops- trip % summary'!AH46</f>
        <v>0</v>
      </c>
      <c r="AS41" s="260">
        <f t="shared" si="11"/>
        <v>0</v>
      </c>
      <c r="AT41" s="259">
        <f t="shared" si="12"/>
        <v>0</v>
      </c>
      <c r="AU41" s="261"/>
      <c r="AV41" s="248"/>
      <c r="AW41" s="248"/>
      <c r="AX41" s="248"/>
      <c r="AY41" s="248"/>
    </row>
    <row r="42" spans="1:51" x14ac:dyDescent="0.2">
      <c r="A42" s="248"/>
      <c r="B42" s="248"/>
      <c r="C42" s="248"/>
      <c r="D42" s="248"/>
      <c r="E42" s="248"/>
      <c r="F42" s="248"/>
      <c r="G42" s="248"/>
      <c r="H42" s="248"/>
      <c r="I42" s="248"/>
      <c r="J42" s="248"/>
      <c r="K42" s="248"/>
      <c r="L42" s="248"/>
      <c r="M42" s="248"/>
      <c r="N42" s="248"/>
      <c r="O42" s="248"/>
      <c r="P42" s="248"/>
      <c r="Q42" s="296"/>
      <c r="R42" s="256">
        <f>'To &amp; from Shops- trip % summary'!B47</f>
        <v>0</v>
      </c>
      <c r="S42" s="313">
        <f>'To &amp; from Shops- trip % summary'!D47</f>
        <v>0</v>
      </c>
      <c r="T42" s="257">
        <f>'Non-survey input values'!$B$14</f>
        <v>359.3</v>
      </c>
      <c r="U42" s="258">
        <f t="shared" si="0"/>
        <v>0</v>
      </c>
      <c r="V42" s="259">
        <f t="shared" si="13"/>
        <v>0</v>
      </c>
      <c r="W42" s="312">
        <f>'To &amp; from Shops- trip % summary'!G47</f>
        <v>0</v>
      </c>
      <c r="X42" s="314">
        <f>'To &amp; from Shops- trip % summary'!I47</f>
        <v>0</v>
      </c>
      <c r="Y42" s="260">
        <f t="shared" si="1"/>
        <v>0</v>
      </c>
      <c r="Z42" s="259">
        <f t="shared" si="2"/>
        <v>0</v>
      </c>
      <c r="AA42" s="312">
        <f>'To &amp; from Shops- trip % summary'!L47</f>
        <v>0</v>
      </c>
      <c r="AB42" s="314">
        <f>'To &amp; from Shops- trip % summary'!N47</f>
        <v>0</v>
      </c>
      <c r="AC42" s="260">
        <f t="shared" si="3"/>
        <v>0</v>
      </c>
      <c r="AD42" s="259">
        <f t="shared" si="4"/>
        <v>0</v>
      </c>
      <c r="AE42" s="312">
        <f>'To &amp; from Shops- trip % summary'!Q47</f>
        <v>0</v>
      </c>
      <c r="AF42" s="314">
        <f>'To &amp; from Shops- trip % summary'!S47</f>
        <v>0</v>
      </c>
      <c r="AG42" s="260">
        <f t="shared" si="5"/>
        <v>0</v>
      </c>
      <c r="AH42" s="259">
        <f t="shared" si="6"/>
        <v>0</v>
      </c>
      <c r="AI42" s="312">
        <f>'To &amp; from Shops- trip % summary'!V47</f>
        <v>0</v>
      </c>
      <c r="AJ42" s="314">
        <f>'To &amp; from Shops- trip % summary'!X47</f>
        <v>0</v>
      </c>
      <c r="AK42" s="260">
        <f t="shared" si="7"/>
        <v>0</v>
      </c>
      <c r="AL42" s="259">
        <f t="shared" si="8"/>
        <v>0</v>
      </c>
      <c r="AM42" s="312">
        <f>'To &amp; from Shops- trip % summary'!AA47</f>
        <v>0</v>
      </c>
      <c r="AN42" s="314">
        <f>'To &amp; from Shops- trip % summary'!AC47</f>
        <v>0</v>
      </c>
      <c r="AO42" s="260">
        <f t="shared" si="9"/>
        <v>0</v>
      </c>
      <c r="AP42" s="259">
        <f t="shared" si="10"/>
        <v>0</v>
      </c>
      <c r="AQ42" s="312">
        <f>'To &amp; from Shops- trip % summary'!AF47</f>
        <v>0</v>
      </c>
      <c r="AR42" s="314">
        <f>'To &amp; from Shops- trip % summary'!AH47</f>
        <v>0</v>
      </c>
      <c r="AS42" s="260">
        <f t="shared" si="11"/>
        <v>0</v>
      </c>
      <c r="AT42" s="259">
        <f t="shared" si="12"/>
        <v>0</v>
      </c>
      <c r="AU42" s="261"/>
      <c r="AV42" s="248"/>
      <c r="AW42" s="248"/>
      <c r="AX42" s="248"/>
      <c r="AY42" s="248"/>
    </row>
    <row r="43" spans="1:51" x14ac:dyDescent="0.2">
      <c r="A43" s="248"/>
      <c r="B43" s="248"/>
      <c r="C43" s="248"/>
      <c r="D43" s="248"/>
      <c r="E43" s="248"/>
      <c r="F43" s="248"/>
      <c r="G43" s="248"/>
      <c r="H43" s="248"/>
      <c r="I43" s="248"/>
      <c r="J43" s="248"/>
      <c r="K43" s="248"/>
      <c r="L43" s="248"/>
      <c r="M43" s="248"/>
      <c r="N43" s="248"/>
      <c r="O43" s="248"/>
      <c r="P43" s="248"/>
      <c r="Q43" s="296"/>
      <c r="R43" s="256">
        <f>'To &amp; from Shops- trip % summary'!B48</f>
        <v>0</v>
      </c>
      <c r="S43" s="313">
        <f>'To &amp; from Shops- trip % summary'!D48</f>
        <v>0</v>
      </c>
      <c r="T43" s="257">
        <f>'Non-survey input values'!$B$14</f>
        <v>359.3</v>
      </c>
      <c r="U43" s="258">
        <f t="shared" si="0"/>
        <v>0</v>
      </c>
      <c r="V43" s="259">
        <f t="shared" si="13"/>
        <v>0</v>
      </c>
      <c r="W43" s="312">
        <f>'To &amp; from Shops- trip % summary'!G48</f>
        <v>0</v>
      </c>
      <c r="X43" s="314">
        <f>'To &amp; from Shops- trip % summary'!I48</f>
        <v>0</v>
      </c>
      <c r="Y43" s="260">
        <f t="shared" si="1"/>
        <v>0</v>
      </c>
      <c r="Z43" s="259">
        <f t="shared" si="2"/>
        <v>0</v>
      </c>
      <c r="AA43" s="312">
        <f>'To &amp; from Shops- trip % summary'!L48</f>
        <v>0</v>
      </c>
      <c r="AB43" s="314">
        <f>'To &amp; from Shops- trip % summary'!N48</f>
        <v>0</v>
      </c>
      <c r="AC43" s="260">
        <f t="shared" si="3"/>
        <v>0</v>
      </c>
      <c r="AD43" s="259">
        <f t="shared" si="4"/>
        <v>0</v>
      </c>
      <c r="AE43" s="312">
        <f>'To &amp; from Shops- trip % summary'!Q48</f>
        <v>0</v>
      </c>
      <c r="AF43" s="314">
        <f>'To &amp; from Shops- trip % summary'!S48</f>
        <v>0</v>
      </c>
      <c r="AG43" s="260">
        <f t="shared" si="5"/>
        <v>0</v>
      </c>
      <c r="AH43" s="259">
        <f t="shared" si="6"/>
        <v>0</v>
      </c>
      <c r="AI43" s="312">
        <f>'To &amp; from Shops- trip % summary'!V48</f>
        <v>0</v>
      </c>
      <c r="AJ43" s="314">
        <f>'To &amp; from Shops- trip % summary'!X48</f>
        <v>0</v>
      </c>
      <c r="AK43" s="260">
        <f t="shared" si="7"/>
        <v>0</v>
      </c>
      <c r="AL43" s="259">
        <f t="shared" si="8"/>
        <v>0</v>
      </c>
      <c r="AM43" s="312">
        <f>'To &amp; from Shops- trip % summary'!AA48</f>
        <v>0</v>
      </c>
      <c r="AN43" s="314">
        <f>'To &amp; from Shops- trip % summary'!AC48</f>
        <v>0</v>
      </c>
      <c r="AO43" s="260">
        <f t="shared" si="9"/>
        <v>0</v>
      </c>
      <c r="AP43" s="259">
        <f t="shared" si="10"/>
        <v>0</v>
      </c>
      <c r="AQ43" s="312">
        <f>'To &amp; from Shops- trip % summary'!AF48</f>
        <v>0</v>
      </c>
      <c r="AR43" s="314">
        <f>'To &amp; from Shops- trip % summary'!AH48</f>
        <v>0</v>
      </c>
      <c r="AS43" s="260">
        <f t="shared" si="11"/>
        <v>0</v>
      </c>
      <c r="AT43" s="259">
        <f t="shared" si="12"/>
        <v>0</v>
      </c>
      <c r="AU43" s="261"/>
      <c r="AV43" s="248"/>
      <c r="AW43" s="248"/>
      <c r="AX43" s="248"/>
      <c r="AY43" s="248"/>
    </row>
    <row r="44" spans="1:51" x14ac:dyDescent="0.2">
      <c r="A44" s="248"/>
      <c r="B44" s="248"/>
      <c r="C44" s="248"/>
      <c r="D44" s="248"/>
      <c r="E44" s="248"/>
      <c r="F44" s="248"/>
      <c r="G44" s="248"/>
      <c r="H44" s="248"/>
      <c r="I44" s="248"/>
      <c r="J44" s="248"/>
      <c r="K44" s="248"/>
      <c r="L44" s="248"/>
      <c r="M44" s="248"/>
      <c r="N44" s="248"/>
      <c r="O44" s="248"/>
      <c r="P44" s="248"/>
      <c r="Q44" s="296"/>
      <c r="R44" s="256">
        <f>'To &amp; from Shops- trip % summary'!B49</f>
        <v>0</v>
      </c>
      <c r="S44" s="313">
        <f>'To &amp; from Shops- trip % summary'!D49</f>
        <v>0</v>
      </c>
      <c r="T44" s="257">
        <f>'Non-survey input values'!$B$14</f>
        <v>359.3</v>
      </c>
      <c r="U44" s="258">
        <f t="shared" si="0"/>
        <v>0</v>
      </c>
      <c r="V44" s="259">
        <f t="shared" si="13"/>
        <v>0</v>
      </c>
      <c r="W44" s="312">
        <f>'To &amp; from Shops- trip % summary'!G49</f>
        <v>0</v>
      </c>
      <c r="X44" s="314">
        <f>'To &amp; from Shops- trip % summary'!I49</f>
        <v>0</v>
      </c>
      <c r="Y44" s="260">
        <f t="shared" si="1"/>
        <v>0</v>
      </c>
      <c r="Z44" s="259">
        <f t="shared" si="2"/>
        <v>0</v>
      </c>
      <c r="AA44" s="312">
        <f>'To &amp; from Shops- trip % summary'!L49</f>
        <v>0</v>
      </c>
      <c r="AB44" s="314">
        <f>'To &amp; from Shops- trip % summary'!N49</f>
        <v>0</v>
      </c>
      <c r="AC44" s="260">
        <f t="shared" si="3"/>
        <v>0</v>
      </c>
      <c r="AD44" s="259">
        <f t="shared" si="4"/>
        <v>0</v>
      </c>
      <c r="AE44" s="312">
        <f>'To &amp; from Shops- trip % summary'!Q49</f>
        <v>0</v>
      </c>
      <c r="AF44" s="314">
        <f>'To &amp; from Shops- trip % summary'!S49</f>
        <v>0</v>
      </c>
      <c r="AG44" s="260">
        <f t="shared" si="5"/>
        <v>0</v>
      </c>
      <c r="AH44" s="259">
        <f t="shared" si="6"/>
        <v>0</v>
      </c>
      <c r="AI44" s="312">
        <f>'To &amp; from Shops- trip % summary'!V49</f>
        <v>0</v>
      </c>
      <c r="AJ44" s="314">
        <f>'To &amp; from Shops- trip % summary'!X49</f>
        <v>0</v>
      </c>
      <c r="AK44" s="260">
        <f t="shared" si="7"/>
        <v>0</v>
      </c>
      <c r="AL44" s="259">
        <f t="shared" si="8"/>
        <v>0</v>
      </c>
      <c r="AM44" s="312">
        <f>'To &amp; from Shops- trip % summary'!AA49</f>
        <v>0</v>
      </c>
      <c r="AN44" s="314">
        <f>'To &amp; from Shops- trip % summary'!AC49</f>
        <v>0</v>
      </c>
      <c r="AO44" s="260">
        <f t="shared" si="9"/>
        <v>0</v>
      </c>
      <c r="AP44" s="259">
        <f t="shared" si="10"/>
        <v>0</v>
      </c>
      <c r="AQ44" s="312">
        <f>'To &amp; from Shops- trip % summary'!AF49</f>
        <v>0</v>
      </c>
      <c r="AR44" s="314">
        <f>'To &amp; from Shops- trip % summary'!AH49</f>
        <v>0</v>
      </c>
      <c r="AS44" s="260">
        <f t="shared" si="11"/>
        <v>0</v>
      </c>
      <c r="AT44" s="259">
        <f t="shared" si="12"/>
        <v>0</v>
      </c>
      <c r="AU44" s="261"/>
      <c r="AV44" s="248"/>
      <c r="AW44" s="248"/>
      <c r="AX44" s="248"/>
      <c r="AY44" s="248"/>
    </row>
    <row r="45" spans="1:51" x14ac:dyDescent="0.2">
      <c r="A45" s="248"/>
      <c r="B45" s="248"/>
      <c r="C45" s="248"/>
      <c r="D45" s="248"/>
      <c r="E45" s="248"/>
      <c r="F45" s="248"/>
      <c r="G45" s="248"/>
      <c r="H45" s="248"/>
      <c r="I45" s="248"/>
      <c r="J45" s="248"/>
      <c r="K45" s="248"/>
      <c r="L45" s="248"/>
      <c r="M45" s="248"/>
      <c r="N45" s="248"/>
      <c r="O45" s="248"/>
      <c r="P45" s="248"/>
      <c r="Q45" s="296"/>
      <c r="R45" s="256">
        <f>'To &amp; from Shops- trip % summary'!B50</f>
        <v>0</v>
      </c>
      <c r="S45" s="313">
        <f>'To &amp; from Shops- trip % summary'!D50</f>
        <v>0</v>
      </c>
      <c r="T45" s="257">
        <f>'Non-survey input values'!$B$14</f>
        <v>359.3</v>
      </c>
      <c r="U45" s="258">
        <f t="shared" si="0"/>
        <v>0</v>
      </c>
      <c r="V45" s="259">
        <f t="shared" si="13"/>
        <v>0</v>
      </c>
      <c r="W45" s="312">
        <f>'To &amp; from Shops- trip % summary'!G50</f>
        <v>0</v>
      </c>
      <c r="X45" s="314">
        <f>'To &amp; from Shops- trip % summary'!I50</f>
        <v>0</v>
      </c>
      <c r="Y45" s="260">
        <f t="shared" si="1"/>
        <v>0</v>
      </c>
      <c r="Z45" s="259">
        <f t="shared" si="2"/>
        <v>0</v>
      </c>
      <c r="AA45" s="312">
        <f>'To &amp; from Shops- trip % summary'!L50</f>
        <v>0</v>
      </c>
      <c r="AB45" s="314">
        <f>'To &amp; from Shops- trip % summary'!N50</f>
        <v>0</v>
      </c>
      <c r="AC45" s="260">
        <f t="shared" si="3"/>
        <v>0</v>
      </c>
      <c r="AD45" s="259">
        <f t="shared" si="4"/>
        <v>0</v>
      </c>
      <c r="AE45" s="312">
        <f>'To &amp; from Shops- trip % summary'!Q50</f>
        <v>0</v>
      </c>
      <c r="AF45" s="314">
        <f>'To &amp; from Shops- trip % summary'!S50</f>
        <v>0</v>
      </c>
      <c r="AG45" s="260">
        <f t="shared" si="5"/>
        <v>0</v>
      </c>
      <c r="AH45" s="259">
        <f t="shared" si="6"/>
        <v>0</v>
      </c>
      <c r="AI45" s="312">
        <f>'To &amp; from Shops- trip % summary'!V50</f>
        <v>0</v>
      </c>
      <c r="AJ45" s="314">
        <f>'To &amp; from Shops- trip % summary'!X50</f>
        <v>0</v>
      </c>
      <c r="AK45" s="260">
        <f t="shared" si="7"/>
        <v>0</v>
      </c>
      <c r="AL45" s="259">
        <f t="shared" si="8"/>
        <v>0</v>
      </c>
      <c r="AM45" s="312">
        <f>'To &amp; from Shops- trip % summary'!AA50</f>
        <v>0</v>
      </c>
      <c r="AN45" s="314">
        <f>'To &amp; from Shops- trip % summary'!AC50</f>
        <v>0</v>
      </c>
      <c r="AO45" s="260">
        <f t="shared" si="9"/>
        <v>0</v>
      </c>
      <c r="AP45" s="259">
        <f t="shared" si="10"/>
        <v>0</v>
      </c>
      <c r="AQ45" s="312">
        <f>'To &amp; from Shops- trip % summary'!AF50</f>
        <v>0</v>
      </c>
      <c r="AR45" s="314">
        <f>'To &amp; from Shops- trip % summary'!AH50</f>
        <v>0</v>
      </c>
      <c r="AS45" s="260">
        <f t="shared" si="11"/>
        <v>0</v>
      </c>
      <c r="AT45" s="259">
        <f t="shared" si="12"/>
        <v>0</v>
      </c>
      <c r="AU45" s="261"/>
      <c r="AV45" s="248"/>
      <c r="AW45" s="248"/>
      <c r="AX45" s="248"/>
      <c r="AY45" s="248"/>
    </row>
    <row r="46" spans="1:51" x14ac:dyDescent="0.2">
      <c r="A46" s="248"/>
      <c r="B46" s="248"/>
      <c r="C46" s="248"/>
      <c r="D46" s="248"/>
      <c r="E46" s="248"/>
      <c r="F46" s="248"/>
      <c r="G46" s="248"/>
      <c r="H46" s="248"/>
      <c r="I46" s="248"/>
      <c r="J46" s="248"/>
      <c r="K46" s="248"/>
      <c r="L46" s="248"/>
      <c r="M46" s="248"/>
      <c r="N46" s="248"/>
      <c r="O46" s="248"/>
      <c r="P46" s="248"/>
      <c r="Q46" s="296"/>
      <c r="R46" s="256">
        <f>'To &amp; from Shops- trip % summary'!B51</f>
        <v>0</v>
      </c>
      <c r="S46" s="313">
        <f>'To &amp; from Shops- trip % summary'!D51</f>
        <v>0</v>
      </c>
      <c r="T46" s="257">
        <f>'Non-survey input values'!$B$14</f>
        <v>359.3</v>
      </c>
      <c r="U46" s="258">
        <f t="shared" si="0"/>
        <v>0</v>
      </c>
      <c r="V46" s="259">
        <f t="shared" si="13"/>
        <v>0</v>
      </c>
      <c r="W46" s="312">
        <f>'To &amp; from Shops- trip % summary'!G51</f>
        <v>0</v>
      </c>
      <c r="X46" s="314">
        <f>'To &amp; from Shops- trip % summary'!I51</f>
        <v>0</v>
      </c>
      <c r="Y46" s="260">
        <f t="shared" si="1"/>
        <v>0</v>
      </c>
      <c r="Z46" s="259">
        <f t="shared" si="2"/>
        <v>0</v>
      </c>
      <c r="AA46" s="312">
        <f>'To &amp; from Shops- trip % summary'!L51</f>
        <v>0</v>
      </c>
      <c r="AB46" s="314">
        <f>'To &amp; from Shops- trip % summary'!N51</f>
        <v>0</v>
      </c>
      <c r="AC46" s="260">
        <f t="shared" si="3"/>
        <v>0</v>
      </c>
      <c r="AD46" s="259">
        <f t="shared" si="4"/>
        <v>0</v>
      </c>
      <c r="AE46" s="312">
        <f>'To &amp; from Shops- trip % summary'!Q51</f>
        <v>0</v>
      </c>
      <c r="AF46" s="314">
        <f>'To &amp; from Shops- trip % summary'!S51</f>
        <v>0</v>
      </c>
      <c r="AG46" s="260">
        <f t="shared" si="5"/>
        <v>0</v>
      </c>
      <c r="AH46" s="259">
        <f t="shared" si="6"/>
        <v>0</v>
      </c>
      <c r="AI46" s="312">
        <f>'To &amp; from Shops- trip % summary'!V51</f>
        <v>0</v>
      </c>
      <c r="AJ46" s="314">
        <f>'To &amp; from Shops- trip % summary'!X51</f>
        <v>0</v>
      </c>
      <c r="AK46" s="260">
        <f t="shared" si="7"/>
        <v>0</v>
      </c>
      <c r="AL46" s="259">
        <f t="shared" si="8"/>
        <v>0</v>
      </c>
      <c r="AM46" s="312">
        <f>'To &amp; from Shops- trip % summary'!AA51</f>
        <v>0</v>
      </c>
      <c r="AN46" s="314">
        <f>'To &amp; from Shops- trip % summary'!AC51</f>
        <v>0</v>
      </c>
      <c r="AO46" s="260">
        <f t="shared" si="9"/>
        <v>0</v>
      </c>
      <c r="AP46" s="259">
        <f t="shared" si="10"/>
        <v>0</v>
      </c>
      <c r="AQ46" s="312">
        <f>'To &amp; from Shops- trip % summary'!AF51</f>
        <v>0</v>
      </c>
      <c r="AR46" s="314">
        <f>'To &amp; from Shops- trip % summary'!AH51</f>
        <v>0</v>
      </c>
      <c r="AS46" s="260">
        <f t="shared" si="11"/>
        <v>0</v>
      </c>
      <c r="AT46" s="259">
        <f t="shared" si="12"/>
        <v>0</v>
      </c>
      <c r="AU46" s="261"/>
      <c r="AV46" s="248"/>
      <c r="AW46" s="248"/>
      <c r="AX46" s="248"/>
      <c r="AY46" s="248"/>
    </row>
    <row r="47" spans="1:51" x14ac:dyDescent="0.2">
      <c r="A47" s="248"/>
      <c r="B47" s="248"/>
      <c r="C47" s="248"/>
      <c r="D47" s="248"/>
      <c r="E47" s="248"/>
      <c r="F47" s="248"/>
      <c r="G47" s="248"/>
      <c r="H47" s="248"/>
      <c r="I47" s="248"/>
      <c r="J47" s="248"/>
      <c r="K47" s="248"/>
      <c r="L47" s="248"/>
      <c r="M47" s="248"/>
      <c r="N47" s="248"/>
      <c r="O47" s="248"/>
      <c r="P47" s="248"/>
      <c r="Q47" s="296"/>
      <c r="R47" s="256">
        <f>'To &amp; from Shops- trip % summary'!B52</f>
        <v>0</v>
      </c>
      <c r="S47" s="313">
        <f>'To &amp; from Shops- trip % summary'!D52</f>
        <v>0</v>
      </c>
      <c r="T47" s="257">
        <f>'Non-survey input values'!$B$14</f>
        <v>359.3</v>
      </c>
      <c r="U47" s="258">
        <f t="shared" si="0"/>
        <v>0</v>
      </c>
      <c r="V47" s="259">
        <f t="shared" si="13"/>
        <v>0</v>
      </c>
      <c r="W47" s="312">
        <f>'To &amp; from Shops- trip % summary'!G52</f>
        <v>0</v>
      </c>
      <c r="X47" s="314">
        <f>'To &amp; from Shops- trip % summary'!I52</f>
        <v>0</v>
      </c>
      <c r="Y47" s="260">
        <f t="shared" si="1"/>
        <v>0</v>
      </c>
      <c r="Z47" s="259">
        <f t="shared" si="2"/>
        <v>0</v>
      </c>
      <c r="AA47" s="312">
        <f>'To &amp; from Shops- trip % summary'!L52</f>
        <v>0</v>
      </c>
      <c r="AB47" s="314">
        <f>'To &amp; from Shops- trip % summary'!N52</f>
        <v>0</v>
      </c>
      <c r="AC47" s="260">
        <f t="shared" si="3"/>
        <v>0</v>
      </c>
      <c r="AD47" s="259">
        <f t="shared" si="4"/>
        <v>0</v>
      </c>
      <c r="AE47" s="312">
        <f>'To &amp; from Shops- trip % summary'!Q52</f>
        <v>0</v>
      </c>
      <c r="AF47" s="314">
        <f>'To &amp; from Shops- trip % summary'!S52</f>
        <v>0</v>
      </c>
      <c r="AG47" s="260">
        <f t="shared" si="5"/>
        <v>0</v>
      </c>
      <c r="AH47" s="259">
        <f t="shared" si="6"/>
        <v>0</v>
      </c>
      <c r="AI47" s="312">
        <f>'To &amp; from Shops- trip % summary'!V52</f>
        <v>0</v>
      </c>
      <c r="AJ47" s="314">
        <f>'To &amp; from Shops- trip % summary'!X52</f>
        <v>0</v>
      </c>
      <c r="AK47" s="260">
        <f t="shared" si="7"/>
        <v>0</v>
      </c>
      <c r="AL47" s="259">
        <f t="shared" si="8"/>
        <v>0</v>
      </c>
      <c r="AM47" s="312">
        <f>'To &amp; from Shops- trip % summary'!AA52</f>
        <v>0</v>
      </c>
      <c r="AN47" s="314">
        <f>'To &amp; from Shops- trip % summary'!AC52</f>
        <v>0</v>
      </c>
      <c r="AO47" s="260">
        <f t="shared" si="9"/>
        <v>0</v>
      </c>
      <c r="AP47" s="259">
        <f t="shared" si="10"/>
        <v>0</v>
      </c>
      <c r="AQ47" s="312">
        <f>'To &amp; from Shops- trip % summary'!AF52</f>
        <v>0</v>
      </c>
      <c r="AR47" s="314">
        <f>'To &amp; from Shops- trip % summary'!AH52</f>
        <v>0</v>
      </c>
      <c r="AS47" s="260">
        <f t="shared" si="11"/>
        <v>0</v>
      </c>
      <c r="AT47" s="259">
        <f t="shared" si="12"/>
        <v>0</v>
      </c>
      <c r="AU47" s="261"/>
      <c r="AV47" s="248"/>
      <c r="AW47" s="248"/>
      <c r="AX47" s="248"/>
      <c r="AY47" s="248"/>
    </row>
    <row r="48" spans="1:51" x14ac:dyDescent="0.2">
      <c r="A48" s="248"/>
      <c r="B48" s="248"/>
      <c r="C48" s="248"/>
      <c r="D48" s="248"/>
      <c r="E48" s="248"/>
      <c r="F48" s="248"/>
      <c r="G48" s="248"/>
      <c r="H48" s="248"/>
      <c r="I48" s="248"/>
      <c r="J48" s="248"/>
      <c r="K48" s="248"/>
      <c r="L48" s="248"/>
      <c r="M48" s="248"/>
      <c r="N48" s="248"/>
      <c r="O48" s="248"/>
      <c r="P48" s="248"/>
      <c r="Q48" s="296"/>
      <c r="R48" s="256">
        <f>'To &amp; from Shops- trip % summary'!B53</f>
        <v>0</v>
      </c>
      <c r="S48" s="313">
        <f>'To &amp; from Shops- trip % summary'!D53</f>
        <v>0</v>
      </c>
      <c r="T48" s="257">
        <f>'Non-survey input values'!$B$14</f>
        <v>359.3</v>
      </c>
      <c r="U48" s="258">
        <f t="shared" si="0"/>
        <v>0</v>
      </c>
      <c r="V48" s="259">
        <f t="shared" si="13"/>
        <v>0</v>
      </c>
      <c r="W48" s="312">
        <f>'To &amp; from Shops- trip % summary'!G53</f>
        <v>0</v>
      </c>
      <c r="X48" s="314">
        <f>'To &amp; from Shops- trip % summary'!I53</f>
        <v>0</v>
      </c>
      <c r="Y48" s="260">
        <f t="shared" si="1"/>
        <v>0</v>
      </c>
      <c r="Z48" s="259">
        <f t="shared" si="2"/>
        <v>0</v>
      </c>
      <c r="AA48" s="312">
        <f>'To &amp; from Shops- trip % summary'!L53</f>
        <v>0</v>
      </c>
      <c r="AB48" s="314">
        <f>'To &amp; from Shops- trip % summary'!N53</f>
        <v>0</v>
      </c>
      <c r="AC48" s="260">
        <f t="shared" si="3"/>
        <v>0</v>
      </c>
      <c r="AD48" s="259">
        <f t="shared" si="4"/>
        <v>0</v>
      </c>
      <c r="AE48" s="312">
        <f>'To &amp; from Shops- trip % summary'!Q53</f>
        <v>0</v>
      </c>
      <c r="AF48" s="314">
        <f>'To &amp; from Shops- trip % summary'!S53</f>
        <v>0</v>
      </c>
      <c r="AG48" s="260">
        <f t="shared" si="5"/>
        <v>0</v>
      </c>
      <c r="AH48" s="259">
        <f t="shared" si="6"/>
        <v>0</v>
      </c>
      <c r="AI48" s="312">
        <f>'To &amp; from Shops- trip % summary'!V53</f>
        <v>0</v>
      </c>
      <c r="AJ48" s="314">
        <f>'To &amp; from Shops- trip % summary'!X53</f>
        <v>0</v>
      </c>
      <c r="AK48" s="260">
        <f t="shared" si="7"/>
        <v>0</v>
      </c>
      <c r="AL48" s="259">
        <f t="shared" si="8"/>
        <v>0</v>
      </c>
      <c r="AM48" s="312">
        <f>'To &amp; from Shops- trip % summary'!AA53</f>
        <v>0</v>
      </c>
      <c r="AN48" s="314">
        <f>'To &amp; from Shops- trip % summary'!AC53</f>
        <v>0</v>
      </c>
      <c r="AO48" s="260">
        <f t="shared" si="9"/>
        <v>0</v>
      </c>
      <c r="AP48" s="259">
        <f t="shared" si="10"/>
        <v>0</v>
      </c>
      <c r="AQ48" s="312">
        <f>'To &amp; from Shops- trip % summary'!AF53</f>
        <v>0</v>
      </c>
      <c r="AR48" s="314">
        <f>'To &amp; from Shops- trip % summary'!AH53</f>
        <v>0</v>
      </c>
      <c r="AS48" s="260">
        <f t="shared" si="11"/>
        <v>0</v>
      </c>
      <c r="AT48" s="259">
        <f t="shared" si="12"/>
        <v>0</v>
      </c>
      <c r="AU48" s="261"/>
      <c r="AV48" s="248"/>
      <c r="AW48" s="248"/>
      <c r="AX48" s="248"/>
      <c r="AY48" s="248"/>
    </row>
    <row r="49" spans="1:51" x14ac:dyDescent="0.2">
      <c r="A49" s="248"/>
      <c r="B49" s="248"/>
      <c r="C49" s="248"/>
      <c r="D49" s="248"/>
      <c r="E49" s="248"/>
      <c r="F49" s="248"/>
      <c r="G49" s="248"/>
      <c r="H49" s="248"/>
      <c r="I49" s="248"/>
      <c r="J49" s="248"/>
      <c r="K49" s="248"/>
      <c r="L49" s="248"/>
      <c r="M49" s="248"/>
      <c r="N49" s="248"/>
      <c r="O49" s="248"/>
      <c r="P49" s="248"/>
      <c r="Q49" s="296"/>
      <c r="R49" s="256">
        <f>'To &amp; from Shops- trip % summary'!B54</f>
        <v>0</v>
      </c>
      <c r="S49" s="313">
        <f>'To &amp; from Shops- trip % summary'!D54</f>
        <v>0</v>
      </c>
      <c r="T49" s="257">
        <f>'Non-survey input values'!$B$14</f>
        <v>359.3</v>
      </c>
      <c r="U49" s="258">
        <f t="shared" si="0"/>
        <v>0</v>
      </c>
      <c r="V49" s="259">
        <f t="shared" si="13"/>
        <v>0</v>
      </c>
      <c r="W49" s="312">
        <f>'To &amp; from Shops- trip % summary'!G54</f>
        <v>0</v>
      </c>
      <c r="X49" s="314">
        <f>'To &amp; from Shops- trip % summary'!I54</f>
        <v>0</v>
      </c>
      <c r="Y49" s="260">
        <f t="shared" si="1"/>
        <v>0</v>
      </c>
      <c r="Z49" s="259">
        <f t="shared" si="2"/>
        <v>0</v>
      </c>
      <c r="AA49" s="312">
        <f>'To &amp; from Shops- trip % summary'!L54</f>
        <v>0</v>
      </c>
      <c r="AB49" s="314">
        <f>'To &amp; from Shops- trip % summary'!N54</f>
        <v>0</v>
      </c>
      <c r="AC49" s="260">
        <f t="shared" si="3"/>
        <v>0</v>
      </c>
      <c r="AD49" s="259">
        <f t="shared" si="4"/>
        <v>0</v>
      </c>
      <c r="AE49" s="312">
        <f>'To &amp; from Shops- trip % summary'!Q54</f>
        <v>0</v>
      </c>
      <c r="AF49" s="314">
        <f>'To &amp; from Shops- trip % summary'!S54</f>
        <v>0</v>
      </c>
      <c r="AG49" s="260">
        <f t="shared" si="5"/>
        <v>0</v>
      </c>
      <c r="AH49" s="259">
        <f t="shared" si="6"/>
        <v>0</v>
      </c>
      <c r="AI49" s="312">
        <f>'To &amp; from Shops- trip % summary'!V54</f>
        <v>0</v>
      </c>
      <c r="AJ49" s="314">
        <f>'To &amp; from Shops- trip % summary'!X54</f>
        <v>0</v>
      </c>
      <c r="AK49" s="260">
        <f t="shared" si="7"/>
        <v>0</v>
      </c>
      <c r="AL49" s="259">
        <f t="shared" si="8"/>
        <v>0</v>
      </c>
      <c r="AM49" s="312">
        <f>'To &amp; from Shops- trip % summary'!AA54</f>
        <v>0</v>
      </c>
      <c r="AN49" s="314">
        <f>'To &amp; from Shops- trip % summary'!AC54</f>
        <v>0</v>
      </c>
      <c r="AO49" s="260">
        <f t="shared" si="9"/>
        <v>0</v>
      </c>
      <c r="AP49" s="259">
        <f t="shared" si="10"/>
        <v>0</v>
      </c>
      <c r="AQ49" s="312">
        <f>'To &amp; from Shops- trip % summary'!AF54</f>
        <v>0</v>
      </c>
      <c r="AR49" s="314">
        <f>'To &amp; from Shops- trip % summary'!AH54</f>
        <v>0</v>
      </c>
      <c r="AS49" s="260">
        <f t="shared" si="11"/>
        <v>0</v>
      </c>
      <c r="AT49" s="259">
        <f t="shared" si="12"/>
        <v>0</v>
      </c>
      <c r="AU49" s="261"/>
      <c r="AV49" s="248"/>
      <c r="AW49" s="248"/>
      <c r="AX49" s="248"/>
      <c r="AY49" s="248"/>
    </row>
    <row r="50" spans="1:51" x14ac:dyDescent="0.2">
      <c r="A50" s="248"/>
      <c r="B50" s="248"/>
      <c r="C50" s="248"/>
      <c r="D50" s="248"/>
      <c r="E50" s="248"/>
      <c r="F50" s="248"/>
      <c r="G50" s="248"/>
      <c r="H50" s="248"/>
      <c r="I50" s="248"/>
      <c r="J50" s="248"/>
      <c r="K50" s="248"/>
      <c r="L50" s="248"/>
      <c r="M50" s="248"/>
      <c r="N50" s="248"/>
      <c r="O50" s="248"/>
      <c r="P50" s="248"/>
      <c r="Q50" s="296"/>
      <c r="R50" s="256">
        <f>'To &amp; from Shops- trip % summary'!B55</f>
        <v>0</v>
      </c>
      <c r="S50" s="313">
        <f>'To &amp; from Shops- trip % summary'!D55</f>
        <v>0</v>
      </c>
      <c r="T50" s="257">
        <f>'Non-survey input values'!$B$14</f>
        <v>359.3</v>
      </c>
      <c r="U50" s="258">
        <f t="shared" si="0"/>
        <v>0</v>
      </c>
      <c r="V50" s="259">
        <f t="shared" si="13"/>
        <v>0</v>
      </c>
      <c r="W50" s="312">
        <f>'To &amp; from Shops- trip % summary'!G55</f>
        <v>0</v>
      </c>
      <c r="X50" s="314">
        <f>'To &amp; from Shops- trip % summary'!I55</f>
        <v>0</v>
      </c>
      <c r="Y50" s="260">
        <f t="shared" si="1"/>
        <v>0</v>
      </c>
      <c r="Z50" s="259">
        <f t="shared" si="2"/>
        <v>0</v>
      </c>
      <c r="AA50" s="312">
        <f>'To &amp; from Shops- trip % summary'!L55</f>
        <v>0</v>
      </c>
      <c r="AB50" s="314">
        <f>'To &amp; from Shops- trip % summary'!N55</f>
        <v>0</v>
      </c>
      <c r="AC50" s="260">
        <f t="shared" si="3"/>
        <v>0</v>
      </c>
      <c r="AD50" s="259">
        <f t="shared" si="4"/>
        <v>0</v>
      </c>
      <c r="AE50" s="312">
        <f>'To &amp; from Shops- trip % summary'!Q55</f>
        <v>0</v>
      </c>
      <c r="AF50" s="314">
        <f>'To &amp; from Shops- trip % summary'!S55</f>
        <v>0</v>
      </c>
      <c r="AG50" s="260">
        <f t="shared" si="5"/>
        <v>0</v>
      </c>
      <c r="AH50" s="259">
        <f t="shared" si="6"/>
        <v>0</v>
      </c>
      <c r="AI50" s="312">
        <f>'To &amp; from Shops- trip % summary'!V55</f>
        <v>0</v>
      </c>
      <c r="AJ50" s="314">
        <f>'To &amp; from Shops- trip % summary'!X55</f>
        <v>0</v>
      </c>
      <c r="AK50" s="260">
        <f t="shared" si="7"/>
        <v>0</v>
      </c>
      <c r="AL50" s="259">
        <f t="shared" si="8"/>
        <v>0</v>
      </c>
      <c r="AM50" s="312">
        <f>'To &amp; from Shops- trip % summary'!AA55</f>
        <v>0</v>
      </c>
      <c r="AN50" s="314">
        <f>'To &amp; from Shops- trip % summary'!AC55</f>
        <v>0</v>
      </c>
      <c r="AO50" s="260">
        <f t="shared" si="9"/>
        <v>0</v>
      </c>
      <c r="AP50" s="259">
        <f t="shared" si="10"/>
        <v>0</v>
      </c>
      <c r="AQ50" s="312">
        <f>'To &amp; from Shops- trip % summary'!AF55</f>
        <v>0</v>
      </c>
      <c r="AR50" s="314">
        <f>'To &amp; from Shops- trip % summary'!AH55</f>
        <v>0</v>
      </c>
      <c r="AS50" s="260">
        <f t="shared" si="11"/>
        <v>0</v>
      </c>
      <c r="AT50" s="259">
        <f t="shared" si="12"/>
        <v>0</v>
      </c>
      <c r="AU50" s="261"/>
      <c r="AV50" s="248"/>
      <c r="AW50" s="248"/>
      <c r="AX50" s="248"/>
      <c r="AY50" s="248"/>
    </row>
    <row r="51" spans="1:51" x14ac:dyDescent="0.2">
      <c r="A51" s="248"/>
      <c r="B51" s="248"/>
      <c r="C51" s="248"/>
      <c r="D51" s="248"/>
      <c r="E51" s="248"/>
      <c r="F51" s="248"/>
      <c r="G51" s="248"/>
      <c r="H51" s="248"/>
      <c r="I51" s="248"/>
      <c r="J51" s="248"/>
      <c r="K51" s="248"/>
      <c r="L51" s="248"/>
      <c r="M51" s="248"/>
      <c r="N51" s="248"/>
      <c r="O51" s="248"/>
      <c r="P51" s="248"/>
      <c r="Q51" s="296"/>
      <c r="R51" s="256">
        <f>'To &amp; from Shops- trip % summary'!B56</f>
        <v>0</v>
      </c>
      <c r="S51" s="313">
        <f>'To &amp; from Shops- trip % summary'!D56</f>
        <v>0</v>
      </c>
      <c r="T51" s="257">
        <f>'Non-survey input values'!$B$14</f>
        <v>359.3</v>
      </c>
      <c r="U51" s="258">
        <f t="shared" si="0"/>
        <v>0</v>
      </c>
      <c r="V51" s="259">
        <f t="shared" si="13"/>
        <v>0</v>
      </c>
      <c r="W51" s="312">
        <f>'To &amp; from Shops- trip % summary'!G56</f>
        <v>0</v>
      </c>
      <c r="X51" s="314">
        <f>'To &amp; from Shops- trip % summary'!I56</f>
        <v>0</v>
      </c>
      <c r="Y51" s="260">
        <f t="shared" si="1"/>
        <v>0</v>
      </c>
      <c r="Z51" s="259">
        <f t="shared" si="2"/>
        <v>0</v>
      </c>
      <c r="AA51" s="312">
        <f>'To &amp; from Shops- trip % summary'!L56</f>
        <v>0</v>
      </c>
      <c r="AB51" s="314">
        <f>'To &amp; from Shops- trip % summary'!N56</f>
        <v>0</v>
      </c>
      <c r="AC51" s="260">
        <f t="shared" si="3"/>
        <v>0</v>
      </c>
      <c r="AD51" s="259">
        <f t="shared" si="4"/>
        <v>0</v>
      </c>
      <c r="AE51" s="312">
        <f>'To &amp; from Shops- trip % summary'!Q56</f>
        <v>0</v>
      </c>
      <c r="AF51" s="314">
        <f>'To &amp; from Shops- trip % summary'!S56</f>
        <v>0</v>
      </c>
      <c r="AG51" s="260">
        <f t="shared" si="5"/>
        <v>0</v>
      </c>
      <c r="AH51" s="259">
        <f t="shared" si="6"/>
        <v>0</v>
      </c>
      <c r="AI51" s="312">
        <f>'To &amp; from Shops- trip % summary'!V56</f>
        <v>0</v>
      </c>
      <c r="AJ51" s="314">
        <f>'To &amp; from Shops- trip % summary'!X56</f>
        <v>0</v>
      </c>
      <c r="AK51" s="260">
        <f t="shared" si="7"/>
        <v>0</v>
      </c>
      <c r="AL51" s="259">
        <f t="shared" si="8"/>
        <v>0</v>
      </c>
      <c r="AM51" s="312">
        <f>'To &amp; from Shops- trip % summary'!AA56</f>
        <v>0</v>
      </c>
      <c r="AN51" s="314">
        <f>'To &amp; from Shops- trip % summary'!AC56</f>
        <v>0</v>
      </c>
      <c r="AO51" s="260">
        <f t="shared" si="9"/>
        <v>0</v>
      </c>
      <c r="AP51" s="259">
        <f t="shared" si="10"/>
        <v>0</v>
      </c>
      <c r="AQ51" s="312">
        <f>'To &amp; from Shops- trip % summary'!AF56</f>
        <v>0</v>
      </c>
      <c r="AR51" s="314">
        <f>'To &amp; from Shops- trip % summary'!AH56</f>
        <v>0</v>
      </c>
      <c r="AS51" s="260">
        <f t="shared" si="11"/>
        <v>0</v>
      </c>
      <c r="AT51" s="259">
        <f t="shared" si="12"/>
        <v>0</v>
      </c>
      <c r="AU51" s="261"/>
      <c r="AV51" s="248"/>
      <c r="AW51" s="248"/>
      <c r="AX51" s="248"/>
      <c r="AY51" s="248"/>
    </row>
    <row r="52" spans="1:51" x14ac:dyDescent="0.2">
      <c r="A52" s="248"/>
      <c r="B52" s="248"/>
      <c r="C52" s="248"/>
      <c r="D52" s="248"/>
      <c r="E52" s="248"/>
      <c r="F52" s="248"/>
      <c r="G52" s="248"/>
      <c r="H52" s="248"/>
      <c r="I52" s="248"/>
      <c r="J52" s="248"/>
      <c r="K52" s="248"/>
      <c r="L52" s="248"/>
      <c r="M52" s="248"/>
      <c r="N52" s="248"/>
      <c r="O52" s="248"/>
      <c r="P52" s="248"/>
      <c r="Q52" s="296"/>
      <c r="R52" s="256">
        <f>'To &amp; from Shops- trip % summary'!B57</f>
        <v>0</v>
      </c>
      <c r="S52" s="313">
        <f>'To &amp; from Shops- trip % summary'!D57</f>
        <v>0</v>
      </c>
      <c r="T52" s="257">
        <f>'Non-survey input values'!$B$14</f>
        <v>359.3</v>
      </c>
      <c r="U52" s="258">
        <f t="shared" si="0"/>
        <v>0</v>
      </c>
      <c r="V52" s="259">
        <f t="shared" si="13"/>
        <v>0</v>
      </c>
      <c r="W52" s="312">
        <f>'To &amp; from Shops- trip % summary'!G57</f>
        <v>0</v>
      </c>
      <c r="X52" s="314">
        <f>'To &amp; from Shops- trip % summary'!I57</f>
        <v>0</v>
      </c>
      <c r="Y52" s="260">
        <f t="shared" si="1"/>
        <v>0</v>
      </c>
      <c r="Z52" s="259">
        <f t="shared" si="2"/>
        <v>0</v>
      </c>
      <c r="AA52" s="312">
        <f>'To &amp; from Shops- trip % summary'!L57</f>
        <v>0</v>
      </c>
      <c r="AB52" s="314">
        <f>'To &amp; from Shops- trip % summary'!N57</f>
        <v>0</v>
      </c>
      <c r="AC52" s="260">
        <f t="shared" si="3"/>
        <v>0</v>
      </c>
      <c r="AD52" s="259">
        <f t="shared" si="4"/>
        <v>0</v>
      </c>
      <c r="AE52" s="312">
        <f>'To &amp; from Shops- trip % summary'!Q57</f>
        <v>0</v>
      </c>
      <c r="AF52" s="314">
        <f>'To &amp; from Shops- trip % summary'!S57</f>
        <v>0</v>
      </c>
      <c r="AG52" s="260">
        <f t="shared" si="5"/>
        <v>0</v>
      </c>
      <c r="AH52" s="259">
        <f t="shared" si="6"/>
        <v>0</v>
      </c>
      <c r="AI52" s="312">
        <f>'To &amp; from Shops- trip % summary'!V57</f>
        <v>0</v>
      </c>
      <c r="AJ52" s="314">
        <f>'To &amp; from Shops- trip % summary'!X57</f>
        <v>0</v>
      </c>
      <c r="AK52" s="260">
        <f t="shared" si="7"/>
        <v>0</v>
      </c>
      <c r="AL52" s="259">
        <f t="shared" si="8"/>
        <v>0</v>
      </c>
      <c r="AM52" s="312">
        <f>'To &amp; from Shops- trip % summary'!AA57</f>
        <v>0</v>
      </c>
      <c r="AN52" s="314">
        <f>'To &amp; from Shops- trip % summary'!AC57</f>
        <v>0</v>
      </c>
      <c r="AO52" s="260">
        <f t="shared" si="9"/>
        <v>0</v>
      </c>
      <c r="AP52" s="259">
        <f t="shared" si="10"/>
        <v>0</v>
      </c>
      <c r="AQ52" s="312">
        <f>'To &amp; from Shops- trip % summary'!AF57</f>
        <v>0</v>
      </c>
      <c r="AR52" s="314">
        <f>'To &amp; from Shops- trip % summary'!AH57</f>
        <v>0</v>
      </c>
      <c r="AS52" s="260">
        <f t="shared" si="11"/>
        <v>0</v>
      </c>
      <c r="AT52" s="259">
        <f t="shared" si="12"/>
        <v>0</v>
      </c>
      <c r="AU52" s="261"/>
      <c r="AV52" s="248"/>
      <c r="AW52" s="248"/>
      <c r="AX52" s="248"/>
      <c r="AY52" s="248"/>
    </row>
    <row r="53" spans="1:51" x14ac:dyDescent="0.2">
      <c r="A53" s="248"/>
      <c r="B53" s="248"/>
      <c r="C53" s="248"/>
      <c r="D53" s="248"/>
      <c r="E53" s="248"/>
      <c r="F53" s="248"/>
      <c r="G53" s="248"/>
      <c r="H53" s="248"/>
      <c r="I53" s="248"/>
      <c r="J53" s="248"/>
      <c r="K53" s="248"/>
      <c r="L53" s="248"/>
      <c r="M53" s="248"/>
      <c r="N53" s="248"/>
      <c r="O53" s="248"/>
      <c r="P53" s="248"/>
      <c r="Q53" s="296"/>
      <c r="R53" s="256">
        <f>'To &amp; from Shops- trip % summary'!B58</f>
        <v>0</v>
      </c>
      <c r="S53" s="313">
        <f>'To &amp; from Shops- trip % summary'!D58</f>
        <v>0</v>
      </c>
      <c r="T53" s="257">
        <f>'Non-survey input values'!$B$14</f>
        <v>359.3</v>
      </c>
      <c r="U53" s="258">
        <f t="shared" si="0"/>
        <v>0</v>
      </c>
      <c r="V53" s="259">
        <f t="shared" si="13"/>
        <v>0</v>
      </c>
      <c r="W53" s="312">
        <f>'To &amp; from Shops- trip % summary'!G58</f>
        <v>0</v>
      </c>
      <c r="X53" s="314">
        <f>'To &amp; from Shops- trip % summary'!I58</f>
        <v>0</v>
      </c>
      <c r="Y53" s="260">
        <f t="shared" si="1"/>
        <v>0</v>
      </c>
      <c r="Z53" s="259">
        <f t="shared" si="2"/>
        <v>0</v>
      </c>
      <c r="AA53" s="312">
        <f>'To &amp; from Shops- trip % summary'!L58</f>
        <v>0</v>
      </c>
      <c r="AB53" s="314">
        <f>'To &amp; from Shops- trip % summary'!N58</f>
        <v>0</v>
      </c>
      <c r="AC53" s="260">
        <f t="shared" si="3"/>
        <v>0</v>
      </c>
      <c r="AD53" s="259">
        <f t="shared" si="4"/>
        <v>0</v>
      </c>
      <c r="AE53" s="312">
        <f>'To &amp; from Shops- trip % summary'!Q58</f>
        <v>0</v>
      </c>
      <c r="AF53" s="314">
        <f>'To &amp; from Shops- trip % summary'!S58</f>
        <v>0</v>
      </c>
      <c r="AG53" s="260">
        <f t="shared" si="5"/>
        <v>0</v>
      </c>
      <c r="AH53" s="259">
        <f t="shared" si="6"/>
        <v>0</v>
      </c>
      <c r="AI53" s="312">
        <f>'To &amp; from Shops- trip % summary'!V58</f>
        <v>0</v>
      </c>
      <c r="AJ53" s="314">
        <f>'To &amp; from Shops- trip % summary'!X58</f>
        <v>0</v>
      </c>
      <c r="AK53" s="260">
        <f t="shared" si="7"/>
        <v>0</v>
      </c>
      <c r="AL53" s="259">
        <f t="shared" si="8"/>
        <v>0</v>
      </c>
      <c r="AM53" s="312">
        <f>'To &amp; from Shops- trip % summary'!AA58</f>
        <v>0</v>
      </c>
      <c r="AN53" s="314">
        <f>'To &amp; from Shops- trip % summary'!AC58</f>
        <v>0</v>
      </c>
      <c r="AO53" s="260">
        <f t="shared" si="9"/>
        <v>0</v>
      </c>
      <c r="AP53" s="259">
        <f t="shared" si="10"/>
        <v>0</v>
      </c>
      <c r="AQ53" s="312">
        <f>'To &amp; from Shops- trip % summary'!AF58</f>
        <v>0</v>
      </c>
      <c r="AR53" s="314">
        <f>'To &amp; from Shops- trip % summary'!AH58</f>
        <v>0</v>
      </c>
      <c r="AS53" s="260">
        <f t="shared" si="11"/>
        <v>0</v>
      </c>
      <c r="AT53" s="259">
        <f t="shared" si="12"/>
        <v>0</v>
      </c>
      <c r="AU53" s="261"/>
      <c r="AV53" s="248"/>
      <c r="AW53" s="248"/>
      <c r="AX53" s="248"/>
      <c r="AY53" s="248"/>
    </row>
    <row r="54" spans="1:51" x14ac:dyDescent="0.2">
      <c r="A54" s="248"/>
      <c r="B54" s="248"/>
      <c r="C54" s="248"/>
      <c r="D54" s="248"/>
      <c r="E54" s="248"/>
      <c r="F54" s="248"/>
      <c r="G54" s="248"/>
      <c r="H54" s="248"/>
      <c r="I54" s="248"/>
      <c r="J54" s="248"/>
      <c r="K54" s="248"/>
      <c r="L54" s="248"/>
      <c r="M54" s="248"/>
      <c r="N54" s="248"/>
      <c r="O54" s="248"/>
      <c r="P54" s="248"/>
      <c r="Q54" s="296"/>
      <c r="R54" s="256">
        <f>'To &amp; from Shops- trip % summary'!B59</f>
        <v>0</v>
      </c>
      <c r="S54" s="313">
        <f>'To &amp; from Shops- trip % summary'!D59</f>
        <v>0</v>
      </c>
      <c r="T54" s="257">
        <f>'Non-survey input values'!$B$14</f>
        <v>359.3</v>
      </c>
      <c r="U54" s="258">
        <f t="shared" si="0"/>
        <v>0</v>
      </c>
      <c r="V54" s="259">
        <f t="shared" si="13"/>
        <v>0</v>
      </c>
      <c r="W54" s="312">
        <f>'To &amp; from Shops- trip % summary'!G59</f>
        <v>0</v>
      </c>
      <c r="X54" s="314">
        <f>'To &amp; from Shops- trip % summary'!I59</f>
        <v>0</v>
      </c>
      <c r="Y54" s="260">
        <f t="shared" si="1"/>
        <v>0</v>
      </c>
      <c r="Z54" s="259">
        <f t="shared" si="2"/>
        <v>0</v>
      </c>
      <c r="AA54" s="312">
        <f>'To &amp; from Shops- trip % summary'!L59</f>
        <v>0</v>
      </c>
      <c r="AB54" s="314">
        <f>'To &amp; from Shops- trip % summary'!N59</f>
        <v>0</v>
      </c>
      <c r="AC54" s="260">
        <f t="shared" si="3"/>
        <v>0</v>
      </c>
      <c r="AD54" s="259">
        <f t="shared" si="4"/>
        <v>0</v>
      </c>
      <c r="AE54" s="312">
        <f>'To &amp; from Shops- trip % summary'!Q59</f>
        <v>0</v>
      </c>
      <c r="AF54" s="314">
        <f>'To &amp; from Shops- trip % summary'!S59</f>
        <v>0</v>
      </c>
      <c r="AG54" s="260">
        <f t="shared" si="5"/>
        <v>0</v>
      </c>
      <c r="AH54" s="259">
        <f t="shared" si="6"/>
        <v>0</v>
      </c>
      <c r="AI54" s="312">
        <f>'To &amp; from Shops- trip % summary'!V59</f>
        <v>0</v>
      </c>
      <c r="AJ54" s="314">
        <f>'To &amp; from Shops- trip % summary'!X59</f>
        <v>0</v>
      </c>
      <c r="AK54" s="260">
        <f t="shared" si="7"/>
        <v>0</v>
      </c>
      <c r="AL54" s="259">
        <f t="shared" si="8"/>
        <v>0</v>
      </c>
      <c r="AM54" s="312">
        <f>'To &amp; from Shops- trip % summary'!AA59</f>
        <v>0</v>
      </c>
      <c r="AN54" s="314">
        <f>'To &amp; from Shops- trip % summary'!AC59</f>
        <v>0</v>
      </c>
      <c r="AO54" s="260">
        <f t="shared" si="9"/>
        <v>0</v>
      </c>
      <c r="AP54" s="259">
        <f t="shared" si="10"/>
        <v>0</v>
      </c>
      <c r="AQ54" s="312">
        <f>'To &amp; from Shops- trip % summary'!AF59</f>
        <v>0</v>
      </c>
      <c r="AR54" s="314">
        <f>'To &amp; from Shops- trip % summary'!AH59</f>
        <v>0</v>
      </c>
      <c r="AS54" s="260">
        <f t="shared" si="11"/>
        <v>0</v>
      </c>
      <c r="AT54" s="259">
        <f t="shared" si="12"/>
        <v>0</v>
      </c>
      <c r="AU54" s="261"/>
      <c r="AV54" s="248"/>
      <c r="AW54" s="248"/>
      <c r="AX54" s="248"/>
      <c r="AY54" s="248"/>
    </row>
    <row r="55" spans="1:51" x14ac:dyDescent="0.2">
      <c r="A55" s="248"/>
      <c r="B55" s="248"/>
      <c r="C55" s="248"/>
      <c r="D55" s="248"/>
      <c r="E55" s="248"/>
      <c r="F55" s="248"/>
      <c r="G55" s="248"/>
      <c r="H55" s="248"/>
      <c r="I55" s="248"/>
      <c r="J55" s="248"/>
      <c r="K55" s="248"/>
      <c r="L55" s="248"/>
      <c r="M55" s="248"/>
      <c r="N55" s="248"/>
      <c r="O55" s="248"/>
      <c r="P55" s="248"/>
      <c r="Q55" s="296"/>
      <c r="R55" s="256">
        <f>'To &amp; from Shops- trip % summary'!B60</f>
        <v>0</v>
      </c>
      <c r="S55" s="313">
        <f>'To &amp; from Shops- trip % summary'!D60</f>
        <v>0</v>
      </c>
      <c r="T55" s="257">
        <f>'Non-survey input values'!$B$14</f>
        <v>359.3</v>
      </c>
      <c r="U55" s="258">
        <f t="shared" si="0"/>
        <v>0</v>
      </c>
      <c r="V55" s="259">
        <f t="shared" si="13"/>
        <v>0</v>
      </c>
      <c r="W55" s="312">
        <f>'To &amp; from Shops- trip % summary'!G60</f>
        <v>0</v>
      </c>
      <c r="X55" s="314">
        <f>'To &amp; from Shops- trip % summary'!I60</f>
        <v>0</v>
      </c>
      <c r="Y55" s="260">
        <f t="shared" si="1"/>
        <v>0</v>
      </c>
      <c r="Z55" s="259">
        <f t="shared" si="2"/>
        <v>0</v>
      </c>
      <c r="AA55" s="312">
        <f>'To &amp; from Shops- trip % summary'!L60</f>
        <v>0</v>
      </c>
      <c r="AB55" s="314">
        <f>'To &amp; from Shops- trip % summary'!N60</f>
        <v>0</v>
      </c>
      <c r="AC55" s="260">
        <f t="shared" si="3"/>
        <v>0</v>
      </c>
      <c r="AD55" s="259">
        <f t="shared" si="4"/>
        <v>0</v>
      </c>
      <c r="AE55" s="312">
        <f>'To &amp; from Shops- trip % summary'!Q60</f>
        <v>0</v>
      </c>
      <c r="AF55" s="314">
        <f>'To &amp; from Shops- trip % summary'!S60</f>
        <v>0</v>
      </c>
      <c r="AG55" s="260">
        <f t="shared" si="5"/>
        <v>0</v>
      </c>
      <c r="AH55" s="259">
        <f t="shared" si="6"/>
        <v>0</v>
      </c>
      <c r="AI55" s="312">
        <f>'To &amp; from Shops- trip % summary'!V60</f>
        <v>0</v>
      </c>
      <c r="AJ55" s="314">
        <f>'To &amp; from Shops- trip % summary'!X60</f>
        <v>0</v>
      </c>
      <c r="AK55" s="260">
        <f t="shared" si="7"/>
        <v>0</v>
      </c>
      <c r="AL55" s="259">
        <f t="shared" si="8"/>
        <v>0</v>
      </c>
      <c r="AM55" s="312">
        <f>'To &amp; from Shops- trip % summary'!AA60</f>
        <v>0</v>
      </c>
      <c r="AN55" s="314">
        <f>'To &amp; from Shops- trip % summary'!AC60</f>
        <v>0</v>
      </c>
      <c r="AO55" s="260">
        <f t="shared" si="9"/>
        <v>0</v>
      </c>
      <c r="AP55" s="259">
        <f t="shared" si="10"/>
        <v>0</v>
      </c>
      <c r="AQ55" s="312">
        <f>'To &amp; from Shops- trip % summary'!AF60</f>
        <v>0</v>
      </c>
      <c r="AR55" s="314">
        <f>'To &amp; from Shops- trip % summary'!AH60</f>
        <v>0</v>
      </c>
      <c r="AS55" s="260">
        <f t="shared" si="11"/>
        <v>0</v>
      </c>
      <c r="AT55" s="259">
        <f t="shared" si="12"/>
        <v>0</v>
      </c>
      <c r="AU55" s="261"/>
      <c r="AV55" s="248"/>
      <c r="AW55" s="248"/>
      <c r="AX55" s="248"/>
      <c r="AY55" s="248"/>
    </row>
    <row r="56" spans="1:51" x14ac:dyDescent="0.2">
      <c r="A56" s="248"/>
      <c r="B56" s="248"/>
      <c r="C56" s="248"/>
      <c r="D56" s="248"/>
      <c r="E56" s="248"/>
      <c r="F56" s="248"/>
      <c r="G56" s="248"/>
      <c r="H56" s="248"/>
      <c r="I56" s="248"/>
      <c r="J56" s="248"/>
      <c r="K56" s="248"/>
      <c r="L56" s="248"/>
      <c r="M56" s="248"/>
      <c r="N56" s="248"/>
      <c r="O56" s="248"/>
      <c r="P56" s="248"/>
      <c r="Q56" s="296"/>
      <c r="R56" s="256">
        <f>'To &amp; from Shops- trip % summary'!B61</f>
        <v>0</v>
      </c>
      <c r="S56" s="313">
        <f>'To &amp; from Shops- trip % summary'!D61</f>
        <v>0</v>
      </c>
      <c r="T56" s="257">
        <f>'Non-survey input values'!$B$14</f>
        <v>359.3</v>
      </c>
      <c r="U56" s="258">
        <f t="shared" si="0"/>
        <v>0</v>
      </c>
      <c r="V56" s="259">
        <f t="shared" si="13"/>
        <v>0</v>
      </c>
      <c r="W56" s="312">
        <f>'To &amp; from Shops- trip % summary'!G61</f>
        <v>0</v>
      </c>
      <c r="X56" s="314">
        <f>'To &amp; from Shops- trip % summary'!I61</f>
        <v>0</v>
      </c>
      <c r="Y56" s="260">
        <f t="shared" si="1"/>
        <v>0</v>
      </c>
      <c r="Z56" s="259">
        <f t="shared" si="2"/>
        <v>0</v>
      </c>
      <c r="AA56" s="312">
        <f>'To &amp; from Shops- trip % summary'!L61</f>
        <v>0</v>
      </c>
      <c r="AB56" s="314">
        <f>'To &amp; from Shops- trip % summary'!N61</f>
        <v>0</v>
      </c>
      <c r="AC56" s="260">
        <f t="shared" si="3"/>
        <v>0</v>
      </c>
      <c r="AD56" s="259">
        <f t="shared" si="4"/>
        <v>0</v>
      </c>
      <c r="AE56" s="312">
        <f>'To &amp; from Shops- trip % summary'!Q61</f>
        <v>0</v>
      </c>
      <c r="AF56" s="314">
        <f>'To &amp; from Shops- trip % summary'!S61</f>
        <v>0</v>
      </c>
      <c r="AG56" s="260">
        <f t="shared" si="5"/>
        <v>0</v>
      </c>
      <c r="AH56" s="259">
        <f t="shared" si="6"/>
        <v>0</v>
      </c>
      <c r="AI56" s="312">
        <f>'To &amp; from Shops- trip % summary'!V61</f>
        <v>0</v>
      </c>
      <c r="AJ56" s="314">
        <f>'To &amp; from Shops- trip % summary'!X61</f>
        <v>0</v>
      </c>
      <c r="AK56" s="260">
        <f t="shared" si="7"/>
        <v>0</v>
      </c>
      <c r="AL56" s="259">
        <f t="shared" si="8"/>
        <v>0</v>
      </c>
      <c r="AM56" s="312">
        <f>'To &amp; from Shops- trip % summary'!AA61</f>
        <v>0</v>
      </c>
      <c r="AN56" s="314">
        <f>'To &amp; from Shops- trip % summary'!AC61</f>
        <v>0</v>
      </c>
      <c r="AO56" s="260">
        <f t="shared" si="9"/>
        <v>0</v>
      </c>
      <c r="AP56" s="259">
        <f t="shared" si="10"/>
        <v>0</v>
      </c>
      <c r="AQ56" s="312">
        <f>'To &amp; from Shops- trip % summary'!AF61</f>
        <v>0</v>
      </c>
      <c r="AR56" s="314">
        <f>'To &amp; from Shops- trip % summary'!AH61</f>
        <v>0</v>
      </c>
      <c r="AS56" s="260">
        <f t="shared" si="11"/>
        <v>0</v>
      </c>
      <c r="AT56" s="259">
        <f t="shared" si="12"/>
        <v>0</v>
      </c>
      <c r="AU56" s="261"/>
      <c r="AV56" s="248"/>
      <c r="AW56" s="248"/>
      <c r="AX56" s="248"/>
      <c r="AY56" s="248"/>
    </row>
    <row r="57" spans="1:51" x14ac:dyDescent="0.2">
      <c r="A57" s="248"/>
      <c r="B57" s="248"/>
      <c r="C57" s="248"/>
      <c r="D57" s="248"/>
      <c r="E57" s="248"/>
      <c r="F57" s="248"/>
      <c r="G57" s="248"/>
      <c r="H57" s="248"/>
      <c r="I57" s="248"/>
      <c r="J57" s="248"/>
      <c r="K57" s="248"/>
      <c r="L57" s="248"/>
      <c r="M57" s="248"/>
      <c r="N57" s="248"/>
      <c r="O57" s="248"/>
      <c r="P57" s="248"/>
      <c r="Q57" s="296"/>
      <c r="R57" s="256">
        <f>'To &amp; from Shops- trip % summary'!B62</f>
        <v>0</v>
      </c>
      <c r="S57" s="313">
        <f>'To &amp; from Shops- trip % summary'!D62</f>
        <v>0</v>
      </c>
      <c r="T57" s="257">
        <f>'Non-survey input values'!$B$14</f>
        <v>359.3</v>
      </c>
      <c r="U57" s="258">
        <f t="shared" si="0"/>
        <v>0</v>
      </c>
      <c r="V57" s="259">
        <f t="shared" si="13"/>
        <v>0</v>
      </c>
      <c r="W57" s="312">
        <f>'To &amp; from Shops- trip % summary'!G62</f>
        <v>0</v>
      </c>
      <c r="X57" s="314">
        <f>'To &amp; from Shops- trip % summary'!I62</f>
        <v>0</v>
      </c>
      <c r="Y57" s="260">
        <f t="shared" si="1"/>
        <v>0</v>
      </c>
      <c r="Z57" s="259">
        <f t="shared" si="2"/>
        <v>0</v>
      </c>
      <c r="AA57" s="312">
        <f>'To &amp; from Shops- trip % summary'!L62</f>
        <v>0</v>
      </c>
      <c r="AB57" s="314">
        <f>'To &amp; from Shops- trip % summary'!N62</f>
        <v>0</v>
      </c>
      <c r="AC57" s="260">
        <f t="shared" si="3"/>
        <v>0</v>
      </c>
      <c r="AD57" s="259">
        <f t="shared" si="4"/>
        <v>0</v>
      </c>
      <c r="AE57" s="312">
        <f>'To &amp; from Shops- trip % summary'!Q62</f>
        <v>0</v>
      </c>
      <c r="AF57" s="314">
        <f>'To &amp; from Shops- trip % summary'!S62</f>
        <v>0</v>
      </c>
      <c r="AG57" s="260">
        <f t="shared" si="5"/>
        <v>0</v>
      </c>
      <c r="AH57" s="259">
        <f t="shared" si="6"/>
        <v>0</v>
      </c>
      <c r="AI57" s="312">
        <f>'To &amp; from Shops- trip % summary'!V62</f>
        <v>0</v>
      </c>
      <c r="AJ57" s="314">
        <f>'To &amp; from Shops- trip % summary'!X62</f>
        <v>0</v>
      </c>
      <c r="AK57" s="260">
        <f t="shared" si="7"/>
        <v>0</v>
      </c>
      <c r="AL57" s="259">
        <f t="shared" si="8"/>
        <v>0</v>
      </c>
      <c r="AM57" s="312">
        <f>'To &amp; from Shops- trip % summary'!AA62</f>
        <v>0</v>
      </c>
      <c r="AN57" s="314">
        <f>'To &amp; from Shops- trip % summary'!AC62</f>
        <v>0</v>
      </c>
      <c r="AO57" s="260">
        <f t="shared" si="9"/>
        <v>0</v>
      </c>
      <c r="AP57" s="259">
        <f t="shared" si="10"/>
        <v>0</v>
      </c>
      <c r="AQ57" s="312">
        <f>'To &amp; from Shops- trip % summary'!AF62</f>
        <v>0</v>
      </c>
      <c r="AR57" s="314">
        <f>'To &amp; from Shops- trip % summary'!AH62</f>
        <v>0</v>
      </c>
      <c r="AS57" s="260">
        <f t="shared" si="11"/>
        <v>0</v>
      </c>
      <c r="AT57" s="259">
        <f t="shared" si="12"/>
        <v>0</v>
      </c>
      <c r="AU57" s="261"/>
      <c r="AV57" s="248"/>
      <c r="AW57" s="248"/>
      <c r="AX57" s="248"/>
      <c r="AY57" s="248"/>
    </row>
    <row r="58" spans="1:51" x14ac:dyDescent="0.2">
      <c r="A58" s="248"/>
      <c r="B58" s="248"/>
      <c r="C58" s="248"/>
      <c r="D58" s="248"/>
      <c r="E58" s="248"/>
      <c r="F58" s="248"/>
      <c r="G58" s="248"/>
      <c r="H58" s="248"/>
      <c r="I58" s="248"/>
      <c r="J58" s="248"/>
      <c r="K58" s="248"/>
      <c r="L58" s="248"/>
      <c r="M58" s="248"/>
      <c r="N58" s="248"/>
      <c r="O58" s="248"/>
      <c r="P58" s="248"/>
      <c r="Q58" s="296"/>
      <c r="R58" s="256">
        <f>'To &amp; from Shops- trip % summary'!B63</f>
        <v>0</v>
      </c>
      <c r="S58" s="313">
        <f>'To &amp; from Shops- trip % summary'!D63</f>
        <v>0</v>
      </c>
      <c r="T58" s="257">
        <f>'Non-survey input values'!$B$14</f>
        <v>359.3</v>
      </c>
      <c r="U58" s="258">
        <f t="shared" si="0"/>
        <v>0</v>
      </c>
      <c r="V58" s="259">
        <f t="shared" si="13"/>
        <v>0</v>
      </c>
      <c r="W58" s="312">
        <f>'To &amp; from Shops- trip % summary'!G63</f>
        <v>0</v>
      </c>
      <c r="X58" s="314">
        <f>'To &amp; from Shops- trip % summary'!I63</f>
        <v>0</v>
      </c>
      <c r="Y58" s="260">
        <f t="shared" si="1"/>
        <v>0</v>
      </c>
      <c r="Z58" s="259">
        <f t="shared" si="2"/>
        <v>0</v>
      </c>
      <c r="AA58" s="312">
        <f>'To &amp; from Shops- trip % summary'!L63</f>
        <v>0</v>
      </c>
      <c r="AB58" s="314">
        <f>'To &amp; from Shops- trip % summary'!N63</f>
        <v>0</v>
      </c>
      <c r="AC58" s="260">
        <f t="shared" si="3"/>
        <v>0</v>
      </c>
      <c r="AD58" s="259">
        <f t="shared" si="4"/>
        <v>0</v>
      </c>
      <c r="AE58" s="312">
        <f>'To &amp; from Shops- trip % summary'!Q63</f>
        <v>0</v>
      </c>
      <c r="AF58" s="314">
        <f>'To &amp; from Shops- trip % summary'!S63</f>
        <v>0</v>
      </c>
      <c r="AG58" s="260">
        <f t="shared" si="5"/>
        <v>0</v>
      </c>
      <c r="AH58" s="259">
        <f t="shared" si="6"/>
        <v>0</v>
      </c>
      <c r="AI58" s="312">
        <f>'To &amp; from Shops- trip % summary'!V63</f>
        <v>0</v>
      </c>
      <c r="AJ58" s="314">
        <f>'To &amp; from Shops- trip % summary'!X63</f>
        <v>0</v>
      </c>
      <c r="AK58" s="260">
        <f t="shared" si="7"/>
        <v>0</v>
      </c>
      <c r="AL58" s="259">
        <f t="shared" si="8"/>
        <v>0</v>
      </c>
      <c r="AM58" s="312">
        <f>'To &amp; from Shops- trip % summary'!AA63</f>
        <v>0</v>
      </c>
      <c r="AN58" s="314">
        <f>'To &amp; from Shops- trip % summary'!AC63</f>
        <v>0</v>
      </c>
      <c r="AO58" s="260">
        <f t="shared" si="9"/>
        <v>0</v>
      </c>
      <c r="AP58" s="259">
        <f t="shared" si="10"/>
        <v>0</v>
      </c>
      <c r="AQ58" s="312">
        <f>'To &amp; from Shops- trip % summary'!AF63</f>
        <v>0</v>
      </c>
      <c r="AR58" s="314">
        <f>'To &amp; from Shops- trip % summary'!AH63</f>
        <v>0</v>
      </c>
      <c r="AS58" s="260">
        <f t="shared" si="11"/>
        <v>0</v>
      </c>
      <c r="AT58" s="259">
        <f t="shared" si="12"/>
        <v>0</v>
      </c>
      <c r="AU58" s="261"/>
      <c r="AV58" s="248"/>
      <c r="AW58" s="248"/>
      <c r="AX58" s="248"/>
      <c r="AY58" s="248"/>
    </row>
    <row r="59" spans="1:51" x14ac:dyDescent="0.2">
      <c r="A59" s="248"/>
      <c r="B59" s="248"/>
      <c r="C59" s="248"/>
      <c r="D59" s="248"/>
      <c r="E59" s="248"/>
      <c r="F59" s="248"/>
      <c r="G59" s="248"/>
      <c r="H59" s="248"/>
      <c r="I59" s="248"/>
      <c r="J59" s="248"/>
      <c r="K59" s="248"/>
      <c r="L59" s="248"/>
      <c r="M59" s="248"/>
      <c r="N59" s="248"/>
      <c r="O59" s="248"/>
      <c r="P59" s="248"/>
      <c r="Q59" s="296"/>
      <c r="R59" s="256">
        <f>'To &amp; from Shops- trip % summary'!B64</f>
        <v>0</v>
      </c>
      <c r="S59" s="313">
        <f>'To &amp; from Shops- trip % summary'!D64</f>
        <v>0</v>
      </c>
      <c r="T59" s="257">
        <f>'Non-survey input values'!$B$14</f>
        <v>359.3</v>
      </c>
      <c r="U59" s="258">
        <f t="shared" si="0"/>
        <v>0</v>
      </c>
      <c r="V59" s="259">
        <f t="shared" si="13"/>
        <v>0</v>
      </c>
      <c r="W59" s="312">
        <f>'To &amp; from Shops- trip % summary'!G64</f>
        <v>0</v>
      </c>
      <c r="X59" s="314">
        <f>'To &amp; from Shops- trip % summary'!I64</f>
        <v>0</v>
      </c>
      <c r="Y59" s="260">
        <f t="shared" si="1"/>
        <v>0</v>
      </c>
      <c r="Z59" s="259">
        <f t="shared" si="2"/>
        <v>0</v>
      </c>
      <c r="AA59" s="312">
        <f>'To &amp; from Shops- trip % summary'!L64</f>
        <v>0</v>
      </c>
      <c r="AB59" s="314">
        <f>'To &amp; from Shops- trip % summary'!N64</f>
        <v>0</v>
      </c>
      <c r="AC59" s="260">
        <f t="shared" si="3"/>
        <v>0</v>
      </c>
      <c r="AD59" s="259">
        <f t="shared" si="4"/>
        <v>0</v>
      </c>
      <c r="AE59" s="312">
        <f>'To &amp; from Shops- trip % summary'!Q64</f>
        <v>0</v>
      </c>
      <c r="AF59" s="314">
        <f>'To &amp; from Shops- trip % summary'!S64</f>
        <v>0</v>
      </c>
      <c r="AG59" s="260">
        <f t="shared" si="5"/>
        <v>0</v>
      </c>
      <c r="AH59" s="259">
        <f t="shared" si="6"/>
        <v>0</v>
      </c>
      <c r="AI59" s="312">
        <f>'To &amp; from Shops- trip % summary'!V64</f>
        <v>0</v>
      </c>
      <c r="AJ59" s="314">
        <f>'To &amp; from Shops- trip % summary'!X64</f>
        <v>0</v>
      </c>
      <c r="AK59" s="260">
        <f t="shared" si="7"/>
        <v>0</v>
      </c>
      <c r="AL59" s="259">
        <f t="shared" si="8"/>
        <v>0</v>
      </c>
      <c r="AM59" s="312">
        <f>'To &amp; from Shops- trip % summary'!AA64</f>
        <v>0</v>
      </c>
      <c r="AN59" s="314">
        <f>'To &amp; from Shops- trip % summary'!AC64</f>
        <v>0</v>
      </c>
      <c r="AO59" s="260">
        <f t="shared" si="9"/>
        <v>0</v>
      </c>
      <c r="AP59" s="259">
        <f t="shared" si="10"/>
        <v>0</v>
      </c>
      <c r="AQ59" s="312">
        <f>'To &amp; from Shops- trip % summary'!AF64</f>
        <v>0</v>
      </c>
      <c r="AR59" s="314">
        <f>'To &amp; from Shops- trip % summary'!AH64</f>
        <v>0</v>
      </c>
      <c r="AS59" s="260">
        <f t="shared" si="11"/>
        <v>0</v>
      </c>
      <c r="AT59" s="259">
        <f t="shared" si="12"/>
        <v>0</v>
      </c>
      <c r="AU59" s="261"/>
      <c r="AV59" s="248"/>
      <c r="AW59" s="248"/>
      <c r="AX59" s="248"/>
      <c r="AY59" s="248"/>
    </row>
    <row r="60" spans="1:51" x14ac:dyDescent="0.2">
      <c r="A60" s="248"/>
      <c r="B60" s="248"/>
      <c r="C60" s="248"/>
      <c r="D60" s="248"/>
      <c r="E60" s="248"/>
      <c r="F60" s="248"/>
      <c r="G60" s="248"/>
      <c r="H60" s="248"/>
      <c r="I60" s="248"/>
      <c r="J60" s="248"/>
      <c r="K60" s="248"/>
      <c r="L60" s="248"/>
      <c r="M60" s="248"/>
      <c r="N60" s="248"/>
      <c r="O60" s="248"/>
      <c r="P60" s="248"/>
      <c r="Q60" s="296"/>
      <c r="R60" s="256">
        <f>'To &amp; from Shops- trip % summary'!B65</f>
        <v>0</v>
      </c>
      <c r="S60" s="313">
        <f>'To &amp; from Shops- trip % summary'!D65</f>
        <v>0</v>
      </c>
      <c r="T60" s="257">
        <f>'Non-survey input values'!$B$14</f>
        <v>359.3</v>
      </c>
      <c r="U60" s="258">
        <f t="shared" si="0"/>
        <v>0</v>
      </c>
      <c r="V60" s="259">
        <f t="shared" si="13"/>
        <v>0</v>
      </c>
      <c r="W60" s="312">
        <f>'To &amp; from Shops- trip % summary'!G65</f>
        <v>0</v>
      </c>
      <c r="X60" s="314">
        <f>'To &amp; from Shops- trip % summary'!I65</f>
        <v>0</v>
      </c>
      <c r="Y60" s="260">
        <f t="shared" si="1"/>
        <v>0</v>
      </c>
      <c r="Z60" s="259">
        <f t="shared" si="2"/>
        <v>0</v>
      </c>
      <c r="AA60" s="312">
        <f>'To &amp; from Shops- trip % summary'!L65</f>
        <v>0</v>
      </c>
      <c r="AB60" s="314">
        <f>'To &amp; from Shops- trip % summary'!N65</f>
        <v>0</v>
      </c>
      <c r="AC60" s="260">
        <f t="shared" si="3"/>
        <v>0</v>
      </c>
      <c r="AD60" s="259">
        <f t="shared" si="4"/>
        <v>0</v>
      </c>
      <c r="AE60" s="312">
        <f>'To &amp; from Shops- trip % summary'!Q65</f>
        <v>0</v>
      </c>
      <c r="AF60" s="314">
        <f>'To &amp; from Shops- trip % summary'!S65</f>
        <v>0</v>
      </c>
      <c r="AG60" s="260">
        <f t="shared" si="5"/>
        <v>0</v>
      </c>
      <c r="AH60" s="259">
        <f t="shared" si="6"/>
        <v>0</v>
      </c>
      <c r="AI60" s="312">
        <f>'To &amp; from Shops- trip % summary'!V65</f>
        <v>0</v>
      </c>
      <c r="AJ60" s="314">
        <f>'To &amp; from Shops- trip % summary'!X65</f>
        <v>0</v>
      </c>
      <c r="AK60" s="260">
        <f t="shared" si="7"/>
        <v>0</v>
      </c>
      <c r="AL60" s="259">
        <f t="shared" si="8"/>
        <v>0</v>
      </c>
      <c r="AM60" s="312">
        <f>'To &amp; from Shops- trip % summary'!AA65</f>
        <v>0</v>
      </c>
      <c r="AN60" s="314">
        <f>'To &amp; from Shops- trip % summary'!AC65</f>
        <v>0</v>
      </c>
      <c r="AO60" s="260">
        <f t="shared" si="9"/>
        <v>0</v>
      </c>
      <c r="AP60" s="259">
        <f t="shared" si="10"/>
        <v>0</v>
      </c>
      <c r="AQ60" s="312">
        <f>'To &amp; from Shops- trip % summary'!AF65</f>
        <v>0</v>
      </c>
      <c r="AR60" s="314">
        <f>'To &amp; from Shops- trip % summary'!AH65</f>
        <v>0</v>
      </c>
      <c r="AS60" s="260">
        <f t="shared" si="11"/>
        <v>0</v>
      </c>
      <c r="AT60" s="259">
        <f t="shared" si="12"/>
        <v>0</v>
      </c>
      <c r="AU60" s="261"/>
      <c r="AV60" s="248"/>
      <c r="AW60" s="248"/>
      <c r="AX60" s="248"/>
      <c r="AY60" s="248"/>
    </row>
    <row r="61" spans="1:51" x14ac:dyDescent="0.2">
      <c r="A61" s="248"/>
      <c r="B61" s="248"/>
      <c r="C61" s="248"/>
      <c r="D61" s="248"/>
      <c r="E61" s="248"/>
      <c r="F61" s="248"/>
      <c r="G61" s="248"/>
      <c r="H61" s="248"/>
      <c r="I61" s="248"/>
      <c r="J61" s="248"/>
      <c r="K61" s="248"/>
      <c r="L61" s="248"/>
      <c r="M61" s="248"/>
      <c r="N61" s="248"/>
      <c r="O61" s="248"/>
      <c r="P61" s="248"/>
      <c r="Q61" s="296"/>
      <c r="R61" s="256">
        <f>'To &amp; from Shops- trip % summary'!B66</f>
        <v>0</v>
      </c>
      <c r="S61" s="313">
        <f>'To &amp; from Shops- trip % summary'!D66</f>
        <v>0</v>
      </c>
      <c r="T61" s="257">
        <f>'Non-survey input values'!$B$14</f>
        <v>359.3</v>
      </c>
      <c r="U61" s="258">
        <f t="shared" si="0"/>
        <v>0</v>
      </c>
      <c r="V61" s="259">
        <f t="shared" si="13"/>
        <v>0</v>
      </c>
      <c r="W61" s="312">
        <f>'To &amp; from Shops- trip % summary'!G66</f>
        <v>0</v>
      </c>
      <c r="X61" s="314">
        <f>'To &amp; from Shops- trip % summary'!I66</f>
        <v>0</v>
      </c>
      <c r="Y61" s="260">
        <f t="shared" si="1"/>
        <v>0</v>
      </c>
      <c r="Z61" s="259">
        <f t="shared" si="2"/>
        <v>0</v>
      </c>
      <c r="AA61" s="312">
        <f>'To &amp; from Shops- trip % summary'!L66</f>
        <v>0</v>
      </c>
      <c r="AB61" s="314">
        <f>'To &amp; from Shops- trip % summary'!N66</f>
        <v>0</v>
      </c>
      <c r="AC61" s="260">
        <f t="shared" si="3"/>
        <v>0</v>
      </c>
      <c r="AD61" s="259">
        <f t="shared" si="4"/>
        <v>0</v>
      </c>
      <c r="AE61" s="312">
        <f>'To &amp; from Shops- trip % summary'!Q66</f>
        <v>0</v>
      </c>
      <c r="AF61" s="314">
        <f>'To &amp; from Shops- trip % summary'!S66</f>
        <v>0</v>
      </c>
      <c r="AG61" s="260">
        <f t="shared" si="5"/>
        <v>0</v>
      </c>
      <c r="AH61" s="259">
        <f t="shared" si="6"/>
        <v>0</v>
      </c>
      <c r="AI61" s="312">
        <f>'To &amp; from Shops- trip % summary'!V66</f>
        <v>0</v>
      </c>
      <c r="AJ61" s="314">
        <f>'To &amp; from Shops- trip % summary'!X66</f>
        <v>0</v>
      </c>
      <c r="AK61" s="260">
        <f t="shared" si="7"/>
        <v>0</v>
      </c>
      <c r="AL61" s="259">
        <f t="shared" si="8"/>
        <v>0</v>
      </c>
      <c r="AM61" s="312">
        <f>'To &amp; from Shops- trip % summary'!AA66</f>
        <v>0</v>
      </c>
      <c r="AN61" s="314">
        <f>'To &amp; from Shops- trip % summary'!AC66</f>
        <v>0</v>
      </c>
      <c r="AO61" s="260">
        <f t="shared" si="9"/>
        <v>0</v>
      </c>
      <c r="AP61" s="259">
        <f t="shared" si="10"/>
        <v>0</v>
      </c>
      <c r="AQ61" s="312">
        <f>'To &amp; from Shops- trip % summary'!AF66</f>
        <v>0</v>
      </c>
      <c r="AR61" s="314">
        <f>'To &amp; from Shops- trip % summary'!AH66</f>
        <v>0</v>
      </c>
      <c r="AS61" s="260">
        <f t="shared" si="11"/>
        <v>0</v>
      </c>
      <c r="AT61" s="259">
        <f t="shared" si="12"/>
        <v>0</v>
      </c>
      <c r="AU61" s="261"/>
      <c r="AV61" s="248"/>
      <c r="AW61" s="248"/>
      <c r="AX61" s="248"/>
      <c r="AY61" s="248"/>
    </row>
    <row r="62" spans="1:51" x14ac:dyDescent="0.2">
      <c r="A62" s="248"/>
      <c r="B62" s="248"/>
      <c r="C62" s="248"/>
      <c r="D62" s="248"/>
      <c r="E62" s="248"/>
      <c r="F62" s="248"/>
      <c r="G62" s="248"/>
      <c r="H62" s="248"/>
      <c r="I62" s="248"/>
      <c r="J62" s="248"/>
      <c r="K62" s="248"/>
      <c r="L62" s="248"/>
      <c r="M62" s="248"/>
      <c r="N62" s="248"/>
      <c r="O62" s="248"/>
      <c r="P62" s="248"/>
      <c r="Q62" s="296"/>
      <c r="R62" s="256">
        <f>'To &amp; from Shops- trip % summary'!B67</f>
        <v>0</v>
      </c>
      <c r="S62" s="313">
        <f>'To &amp; from Shops- trip % summary'!D67</f>
        <v>0</v>
      </c>
      <c r="T62" s="257">
        <f>'Non-survey input values'!$B$14</f>
        <v>359.3</v>
      </c>
      <c r="U62" s="258">
        <f t="shared" si="0"/>
        <v>0</v>
      </c>
      <c r="V62" s="259">
        <f t="shared" si="13"/>
        <v>0</v>
      </c>
      <c r="W62" s="312">
        <f>'To &amp; from Shops- trip % summary'!G67</f>
        <v>0</v>
      </c>
      <c r="X62" s="314">
        <f>'To &amp; from Shops- trip % summary'!I67</f>
        <v>0</v>
      </c>
      <c r="Y62" s="260">
        <f t="shared" si="1"/>
        <v>0</v>
      </c>
      <c r="Z62" s="259">
        <f t="shared" si="2"/>
        <v>0</v>
      </c>
      <c r="AA62" s="312">
        <f>'To &amp; from Shops- trip % summary'!L67</f>
        <v>0</v>
      </c>
      <c r="AB62" s="314">
        <f>'To &amp; from Shops- trip % summary'!N67</f>
        <v>0</v>
      </c>
      <c r="AC62" s="260">
        <f t="shared" si="3"/>
        <v>0</v>
      </c>
      <c r="AD62" s="259">
        <f t="shared" si="4"/>
        <v>0</v>
      </c>
      <c r="AE62" s="312">
        <f>'To &amp; from Shops- trip % summary'!Q67</f>
        <v>0</v>
      </c>
      <c r="AF62" s="314">
        <f>'To &amp; from Shops- trip % summary'!S67</f>
        <v>0</v>
      </c>
      <c r="AG62" s="260">
        <f t="shared" si="5"/>
        <v>0</v>
      </c>
      <c r="AH62" s="259">
        <f t="shared" si="6"/>
        <v>0</v>
      </c>
      <c r="AI62" s="312">
        <f>'To &amp; from Shops- trip % summary'!V67</f>
        <v>0</v>
      </c>
      <c r="AJ62" s="314">
        <f>'To &amp; from Shops- trip % summary'!X67</f>
        <v>0</v>
      </c>
      <c r="AK62" s="260">
        <f t="shared" si="7"/>
        <v>0</v>
      </c>
      <c r="AL62" s="259">
        <f t="shared" si="8"/>
        <v>0</v>
      </c>
      <c r="AM62" s="312">
        <f>'To &amp; from Shops- trip % summary'!AA67</f>
        <v>0</v>
      </c>
      <c r="AN62" s="314">
        <f>'To &amp; from Shops- trip % summary'!AC67</f>
        <v>0</v>
      </c>
      <c r="AO62" s="260">
        <f t="shared" si="9"/>
        <v>0</v>
      </c>
      <c r="AP62" s="259">
        <f t="shared" si="10"/>
        <v>0</v>
      </c>
      <c r="AQ62" s="312">
        <f>'To &amp; from Shops- trip % summary'!AF67</f>
        <v>0</v>
      </c>
      <c r="AR62" s="314">
        <f>'To &amp; from Shops- trip % summary'!AH67</f>
        <v>0</v>
      </c>
      <c r="AS62" s="260">
        <f t="shared" si="11"/>
        <v>0</v>
      </c>
      <c r="AT62" s="259">
        <f t="shared" si="12"/>
        <v>0</v>
      </c>
      <c r="AU62" s="261"/>
      <c r="AV62" s="248"/>
      <c r="AW62" s="248"/>
      <c r="AX62" s="248"/>
      <c r="AY62" s="248"/>
    </row>
    <row r="63" spans="1:51" x14ac:dyDescent="0.2">
      <c r="A63" s="248"/>
      <c r="B63" s="248"/>
      <c r="C63" s="248"/>
      <c r="D63" s="248"/>
      <c r="E63" s="248"/>
      <c r="F63" s="248"/>
      <c r="G63" s="248"/>
      <c r="H63" s="248"/>
      <c r="I63" s="248"/>
      <c r="J63" s="248"/>
      <c r="K63" s="248"/>
      <c r="L63" s="248"/>
      <c r="M63" s="248"/>
      <c r="N63" s="248"/>
      <c r="O63" s="248"/>
      <c r="P63" s="248"/>
      <c r="Q63" s="296"/>
      <c r="R63" s="256">
        <f>'To &amp; from Shops- trip % summary'!B68</f>
        <v>0</v>
      </c>
      <c r="S63" s="313">
        <f>'To &amp; from Shops- trip % summary'!D68</f>
        <v>0</v>
      </c>
      <c r="T63" s="257">
        <f>'Non-survey input values'!$B$14</f>
        <v>359.3</v>
      </c>
      <c r="U63" s="258">
        <f t="shared" si="0"/>
        <v>0</v>
      </c>
      <c r="V63" s="259">
        <f t="shared" si="13"/>
        <v>0</v>
      </c>
      <c r="W63" s="312">
        <f>'To &amp; from Shops- trip % summary'!G68</f>
        <v>0</v>
      </c>
      <c r="X63" s="314">
        <f>'To &amp; from Shops- trip % summary'!I68</f>
        <v>0</v>
      </c>
      <c r="Y63" s="260">
        <f t="shared" si="1"/>
        <v>0</v>
      </c>
      <c r="Z63" s="259">
        <f t="shared" si="2"/>
        <v>0</v>
      </c>
      <c r="AA63" s="312">
        <f>'To &amp; from Shops- trip % summary'!L68</f>
        <v>0</v>
      </c>
      <c r="AB63" s="314">
        <f>'To &amp; from Shops- trip % summary'!N68</f>
        <v>0</v>
      </c>
      <c r="AC63" s="260">
        <f t="shared" si="3"/>
        <v>0</v>
      </c>
      <c r="AD63" s="259">
        <f t="shared" si="4"/>
        <v>0</v>
      </c>
      <c r="AE63" s="312">
        <f>'To &amp; from Shops- trip % summary'!Q68</f>
        <v>0</v>
      </c>
      <c r="AF63" s="314">
        <f>'To &amp; from Shops- trip % summary'!S68</f>
        <v>0</v>
      </c>
      <c r="AG63" s="260">
        <f t="shared" si="5"/>
        <v>0</v>
      </c>
      <c r="AH63" s="259">
        <f t="shared" si="6"/>
        <v>0</v>
      </c>
      <c r="AI63" s="312">
        <f>'To &amp; from Shops- trip % summary'!V68</f>
        <v>0</v>
      </c>
      <c r="AJ63" s="314">
        <f>'To &amp; from Shops- trip % summary'!X68</f>
        <v>0</v>
      </c>
      <c r="AK63" s="260">
        <f t="shared" si="7"/>
        <v>0</v>
      </c>
      <c r="AL63" s="259">
        <f t="shared" si="8"/>
        <v>0</v>
      </c>
      <c r="AM63" s="312">
        <f>'To &amp; from Shops- trip % summary'!AA68</f>
        <v>0</v>
      </c>
      <c r="AN63" s="314">
        <f>'To &amp; from Shops- trip % summary'!AC68</f>
        <v>0</v>
      </c>
      <c r="AO63" s="260">
        <f t="shared" si="9"/>
        <v>0</v>
      </c>
      <c r="AP63" s="259">
        <f t="shared" si="10"/>
        <v>0</v>
      </c>
      <c r="AQ63" s="312">
        <f>'To &amp; from Shops- trip % summary'!AF68</f>
        <v>0</v>
      </c>
      <c r="AR63" s="314">
        <f>'To &amp; from Shops- trip % summary'!AH68</f>
        <v>0</v>
      </c>
      <c r="AS63" s="260">
        <f t="shared" si="11"/>
        <v>0</v>
      </c>
      <c r="AT63" s="259">
        <f t="shared" si="12"/>
        <v>0</v>
      </c>
      <c r="AU63" s="261"/>
      <c r="AV63" s="248"/>
      <c r="AW63" s="248"/>
      <c r="AX63" s="248"/>
      <c r="AY63" s="248"/>
    </row>
    <row r="64" spans="1:51" x14ac:dyDescent="0.2">
      <c r="A64" s="248"/>
      <c r="B64" s="248"/>
      <c r="C64" s="248"/>
      <c r="D64" s="248"/>
      <c r="E64" s="248"/>
      <c r="F64" s="248"/>
      <c r="G64" s="248"/>
      <c r="H64" s="248"/>
      <c r="I64" s="248"/>
      <c r="J64" s="248"/>
      <c r="K64" s="248"/>
      <c r="L64" s="248"/>
      <c r="M64" s="248"/>
      <c r="N64" s="248"/>
      <c r="O64" s="248"/>
      <c r="P64" s="248"/>
      <c r="Q64" s="296"/>
      <c r="R64" s="256">
        <f>'To &amp; from Shops- trip % summary'!B69</f>
        <v>0</v>
      </c>
      <c r="S64" s="313">
        <f>'To &amp; from Shops- trip % summary'!D69</f>
        <v>0</v>
      </c>
      <c r="T64" s="257">
        <f>'Non-survey input values'!$B$14</f>
        <v>359.3</v>
      </c>
      <c r="U64" s="258">
        <f t="shared" si="0"/>
        <v>0</v>
      </c>
      <c r="V64" s="259">
        <f t="shared" si="13"/>
        <v>0</v>
      </c>
      <c r="W64" s="312">
        <f>'To &amp; from Shops- trip % summary'!G69</f>
        <v>0</v>
      </c>
      <c r="X64" s="314">
        <f>'To &amp; from Shops- trip % summary'!I69</f>
        <v>0</v>
      </c>
      <c r="Y64" s="260">
        <f t="shared" si="1"/>
        <v>0</v>
      </c>
      <c r="Z64" s="259">
        <f t="shared" si="2"/>
        <v>0</v>
      </c>
      <c r="AA64" s="312">
        <f>'To &amp; from Shops- trip % summary'!L69</f>
        <v>0</v>
      </c>
      <c r="AB64" s="314">
        <f>'To &amp; from Shops- trip % summary'!N69</f>
        <v>0</v>
      </c>
      <c r="AC64" s="260">
        <f t="shared" si="3"/>
        <v>0</v>
      </c>
      <c r="AD64" s="259">
        <f t="shared" si="4"/>
        <v>0</v>
      </c>
      <c r="AE64" s="312">
        <f>'To &amp; from Shops- trip % summary'!Q69</f>
        <v>0</v>
      </c>
      <c r="AF64" s="314">
        <f>'To &amp; from Shops- trip % summary'!S69</f>
        <v>0</v>
      </c>
      <c r="AG64" s="260">
        <f t="shared" si="5"/>
        <v>0</v>
      </c>
      <c r="AH64" s="259">
        <f t="shared" si="6"/>
        <v>0</v>
      </c>
      <c r="AI64" s="312">
        <f>'To &amp; from Shops- trip % summary'!V69</f>
        <v>0</v>
      </c>
      <c r="AJ64" s="314">
        <f>'To &amp; from Shops- trip % summary'!X69</f>
        <v>0</v>
      </c>
      <c r="AK64" s="260">
        <f t="shared" si="7"/>
        <v>0</v>
      </c>
      <c r="AL64" s="259">
        <f t="shared" si="8"/>
        <v>0</v>
      </c>
      <c r="AM64" s="312">
        <f>'To &amp; from Shops- trip % summary'!AA69</f>
        <v>0</v>
      </c>
      <c r="AN64" s="314">
        <f>'To &amp; from Shops- trip % summary'!AC69</f>
        <v>0</v>
      </c>
      <c r="AO64" s="260">
        <f t="shared" si="9"/>
        <v>0</v>
      </c>
      <c r="AP64" s="259">
        <f t="shared" si="10"/>
        <v>0</v>
      </c>
      <c r="AQ64" s="312">
        <f>'To &amp; from Shops- trip % summary'!AF69</f>
        <v>0</v>
      </c>
      <c r="AR64" s="314">
        <f>'To &amp; from Shops- trip % summary'!AH69</f>
        <v>0</v>
      </c>
      <c r="AS64" s="260">
        <f t="shared" si="11"/>
        <v>0</v>
      </c>
      <c r="AT64" s="259">
        <f t="shared" si="12"/>
        <v>0</v>
      </c>
      <c r="AU64" s="261"/>
      <c r="AV64" s="248"/>
      <c r="AW64" s="248"/>
      <c r="AX64" s="248"/>
      <c r="AY64" s="248"/>
    </row>
    <row r="65" spans="1:51" x14ac:dyDescent="0.2">
      <c r="A65" s="248"/>
      <c r="B65" s="248"/>
      <c r="C65" s="248"/>
      <c r="D65" s="248"/>
      <c r="E65" s="248"/>
      <c r="F65" s="248"/>
      <c r="G65" s="248"/>
      <c r="H65" s="248"/>
      <c r="I65" s="248"/>
      <c r="J65" s="248"/>
      <c r="K65" s="248"/>
      <c r="L65" s="248"/>
      <c r="M65" s="248"/>
      <c r="N65" s="248"/>
      <c r="O65" s="248"/>
      <c r="P65" s="248"/>
      <c r="Q65" s="296"/>
      <c r="R65" s="256">
        <f>'To &amp; from Shops- trip % summary'!B70</f>
        <v>0</v>
      </c>
      <c r="S65" s="313">
        <f>'To &amp; from Shops- trip % summary'!D70</f>
        <v>0</v>
      </c>
      <c r="T65" s="257">
        <f>'Non-survey input values'!$B$14</f>
        <v>359.3</v>
      </c>
      <c r="U65" s="258">
        <f t="shared" si="0"/>
        <v>0</v>
      </c>
      <c r="V65" s="259">
        <f t="shared" si="13"/>
        <v>0</v>
      </c>
      <c r="W65" s="312">
        <f>'To &amp; from Shops- trip % summary'!G70</f>
        <v>0</v>
      </c>
      <c r="X65" s="314">
        <f>'To &amp; from Shops- trip % summary'!I70</f>
        <v>0</v>
      </c>
      <c r="Y65" s="260">
        <f t="shared" si="1"/>
        <v>0</v>
      </c>
      <c r="Z65" s="259">
        <f t="shared" si="2"/>
        <v>0</v>
      </c>
      <c r="AA65" s="312">
        <f>'To &amp; from Shops- trip % summary'!L70</f>
        <v>0</v>
      </c>
      <c r="AB65" s="314">
        <f>'To &amp; from Shops- trip % summary'!N70</f>
        <v>0</v>
      </c>
      <c r="AC65" s="260">
        <f t="shared" si="3"/>
        <v>0</v>
      </c>
      <c r="AD65" s="259">
        <f t="shared" si="4"/>
        <v>0</v>
      </c>
      <c r="AE65" s="312">
        <f>'To &amp; from Shops- trip % summary'!Q70</f>
        <v>0</v>
      </c>
      <c r="AF65" s="314">
        <f>'To &amp; from Shops- trip % summary'!S70</f>
        <v>0</v>
      </c>
      <c r="AG65" s="260">
        <f t="shared" si="5"/>
        <v>0</v>
      </c>
      <c r="AH65" s="259">
        <f t="shared" si="6"/>
        <v>0</v>
      </c>
      <c r="AI65" s="312">
        <f>'To &amp; from Shops- trip % summary'!V70</f>
        <v>0</v>
      </c>
      <c r="AJ65" s="314">
        <f>'To &amp; from Shops- trip % summary'!X70</f>
        <v>0</v>
      </c>
      <c r="AK65" s="260">
        <f t="shared" si="7"/>
        <v>0</v>
      </c>
      <c r="AL65" s="259">
        <f t="shared" si="8"/>
        <v>0</v>
      </c>
      <c r="AM65" s="312">
        <f>'To &amp; from Shops- trip % summary'!AA70</f>
        <v>0</v>
      </c>
      <c r="AN65" s="314">
        <f>'To &amp; from Shops- trip % summary'!AC70</f>
        <v>0</v>
      </c>
      <c r="AO65" s="260">
        <f t="shared" si="9"/>
        <v>0</v>
      </c>
      <c r="AP65" s="259">
        <f t="shared" si="10"/>
        <v>0</v>
      </c>
      <c r="AQ65" s="312">
        <f>'To &amp; from Shops- trip % summary'!AF70</f>
        <v>0</v>
      </c>
      <c r="AR65" s="314">
        <f>'To &amp; from Shops- trip % summary'!AH70</f>
        <v>0</v>
      </c>
      <c r="AS65" s="260">
        <f t="shared" si="11"/>
        <v>0</v>
      </c>
      <c r="AT65" s="259">
        <f t="shared" si="12"/>
        <v>0</v>
      </c>
      <c r="AU65" s="261"/>
      <c r="AV65" s="248"/>
      <c r="AW65" s="248"/>
      <c r="AX65" s="248"/>
      <c r="AY65" s="248"/>
    </row>
    <row r="66" spans="1:51" x14ac:dyDescent="0.2">
      <c r="A66" s="248"/>
      <c r="B66" s="248"/>
      <c r="C66" s="248"/>
      <c r="D66" s="248"/>
      <c r="E66" s="248"/>
      <c r="F66" s="248"/>
      <c r="G66" s="248"/>
      <c r="H66" s="248"/>
      <c r="I66" s="248"/>
      <c r="J66" s="248"/>
      <c r="K66" s="248"/>
      <c r="L66" s="248"/>
      <c r="M66" s="248"/>
      <c r="N66" s="248"/>
      <c r="O66" s="248"/>
      <c r="P66" s="248"/>
      <c r="Q66" s="296"/>
      <c r="R66" s="256">
        <f>'To &amp; from Shops- trip % summary'!B71</f>
        <v>0</v>
      </c>
      <c r="S66" s="313">
        <f>'To &amp; from Shops- trip % summary'!D71</f>
        <v>0</v>
      </c>
      <c r="T66" s="257">
        <f>'Non-survey input values'!$B$14</f>
        <v>359.3</v>
      </c>
      <c r="U66" s="258">
        <f t="shared" si="0"/>
        <v>0</v>
      </c>
      <c r="V66" s="259">
        <f t="shared" si="13"/>
        <v>0</v>
      </c>
      <c r="W66" s="312">
        <f>'To &amp; from Shops- trip % summary'!G71</f>
        <v>0</v>
      </c>
      <c r="X66" s="314">
        <f>'To &amp; from Shops- trip % summary'!I71</f>
        <v>0</v>
      </c>
      <c r="Y66" s="260">
        <f t="shared" si="1"/>
        <v>0</v>
      </c>
      <c r="Z66" s="259">
        <f t="shared" si="2"/>
        <v>0</v>
      </c>
      <c r="AA66" s="312">
        <f>'To &amp; from Shops- trip % summary'!L71</f>
        <v>0</v>
      </c>
      <c r="AB66" s="314">
        <f>'To &amp; from Shops- trip % summary'!N71</f>
        <v>0</v>
      </c>
      <c r="AC66" s="260">
        <f t="shared" si="3"/>
        <v>0</v>
      </c>
      <c r="AD66" s="259">
        <f t="shared" si="4"/>
        <v>0</v>
      </c>
      <c r="AE66" s="312">
        <f>'To &amp; from Shops- trip % summary'!Q71</f>
        <v>0</v>
      </c>
      <c r="AF66" s="314">
        <f>'To &amp; from Shops- trip % summary'!S71</f>
        <v>0</v>
      </c>
      <c r="AG66" s="260">
        <f t="shared" si="5"/>
        <v>0</v>
      </c>
      <c r="AH66" s="259">
        <f t="shared" si="6"/>
        <v>0</v>
      </c>
      <c r="AI66" s="312">
        <f>'To &amp; from Shops- trip % summary'!V71</f>
        <v>0</v>
      </c>
      <c r="AJ66" s="314">
        <f>'To &amp; from Shops- trip % summary'!X71</f>
        <v>0</v>
      </c>
      <c r="AK66" s="260">
        <f t="shared" si="7"/>
        <v>0</v>
      </c>
      <c r="AL66" s="259">
        <f t="shared" si="8"/>
        <v>0</v>
      </c>
      <c r="AM66" s="312">
        <f>'To &amp; from Shops- trip % summary'!AA71</f>
        <v>0</v>
      </c>
      <c r="AN66" s="314">
        <f>'To &amp; from Shops- trip % summary'!AC71</f>
        <v>0</v>
      </c>
      <c r="AO66" s="260">
        <f t="shared" si="9"/>
        <v>0</v>
      </c>
      <c r="AP66" s="259">
        <f t="shared" si="10"/>
        <v>0</v>
      </c>
      <c r="AQ66" s="312">
        <f>'To &amp; from Shops- trip % summary'!AF71</f>
        <v>0</v>
      </c>
      <c r="AR66" s="314">
        <f>'To &amp; from Shops- trip % summary'!AH71</f>
        <v>0</v>
      </c>
      <c r="AS66" s="260">
        <f t="shared" si="11"/>
        <v>0</v>
      </c>
      <c r="AT66" s="259">
        <f t="shared" si="12"/>
        <v>0</v>
      </c>
      <c r="AU66" s="261"/>
      <c r="AV66" s="248"/>
      <c r="AW66" s="248"/>
      <c r="AX66" s="248"/>
      <c r="AY66" s="248"/>
    </row>
    <row r="67" spans="1:51" x14ac:dyDescent="0.2">
      <c r="A67" s="248"/>
      <c r="B67" s="248"/>
      <c r="C67" s="248"/>
      <c r="D67" s="248"/>
      <c r="E67" s="248"/>
      <c r="F67" s="248"/>
      <c r="G67" s="248"/>
      <c r="H67" s="248"/>
      <c r="I67" s="248"/>
      <c r="J67" s="248"/>
      <c r="K67" s="248"/>
      <c r="L67" s="248"/>
      <c r="M67" s="248"/>
      <c r="N67" s="248"/>
      <c r="O67" s="248"/>
      <c r="P67" s="248"/>
      <c r="Q67" s="296"/>
      <c r="R67" s="256">
        <f>'To &amp; from Shops- trip % summary'!B72</f>
        <v>0</v>
      </c>
      <c r="S67" s="313">
        <f>'To &amp; from Shops- trip % summary'!D72</f>
        <v>0</v>
      </c>
      <c r="T67" s="257">
        <f>'Non-survey input values'!$B$14</f>
        <v>359.3</v>
      </c>
      <c r="U67" s="258">
        <f t="shared" si="0"/>
        <v>0</v>
      </c>
      <c r="V67" s="259">
        <f t="shared" si="13"/>
        <v>0</v>
      </c>
      <c r="W67" s="312">
        <f>'To &amp; from Shops- trip % summary'!G72</f>
        <v>0</v>
      </c>
      <c r="X67" s="314">
        <f>'To &amp; from Shops- trip % summary'!I72</f>
        <v>0</v>
      </c>
      <c r="Y67" s="260">
        <f t="shared" si="1"/>
        <v>0</v>
      </c>
      <c r="Z67" s="259">
        <f t="shared" si="2"/>
        <v>0</v>
      </c>
      <c r="AA67" s="312">
        <f>'To &amp; from Shops- trip % summary'!L72</f>
        <v>0</v>
      </c>
      <c r="AB67" s="314">
        <f>'To &amp; from Shops- trip % summary'!N72</f>
        <v>0</v>
      </c>
      <c r="AC67" s="260">
        <f t="shared" si="3"/>
        <v>0</v>
      </c>
      <c r="AD67" s="259">
        <f t="shared" si="4"/>
        <v>0</v>
      </c>
      <c r="AE67" s="312">
        <f>'To &amp; from Shops- trip % summary'!Q72</f>
        <v>0</v>
      </c>
      <c r="AF67" s="314">
        <f>'To &amp; from Shops- trip % summary'!S72</f>
        <v>0</v>
      </c>
      <c r="AG67" s="260">
        <f t="shared" si="5"/>
        <v>0</v>
      </c>
      <c r="AH67" s="259">
        <f t="shared" si="6"/>
        <v>0</v>
      </c>
      <c r="AI67" s="312">
        <f>'To &amp; from Shops- trip % summary'!V72</f>
        <v>0</v>
      </c>
      <c r="AJ67" s="314">
        <f>'To &amp; from Shops- trip % summary'!X72</f>
        <v>0</v>
      </c>
      <c r="AK67" s="260">
        <f t="shared" si="7"/>
        <v>0</v>
      </c>
      <c r="AL67" s="259">
        <f t="shared" si="8"/>
        <v>0</v>
      </c>
      <c r="AM67" s="312">
        <f>'To &amp; from Shops- trip % summary'!AA72</f>
        <v>0</v>
      </c>
      <c r="AN67" s="314">
        <f>'To &amp; from Shops- trip % summary'!AC72</f>
        <v>0</v>
      </c>
      <c r="AO67" s="260">
        <f t="shared" si="9"/>
        <v>0</v>
      </c>
      <c r="AP67" s="259">
        <f t="shared" si="10"/>
        <v>0</v>
      </c>
      <c r="AQ67" s="312">
        <f>'To &amp; from Shops- trip % summary'!AF72</f>
        <v>0</v>
      </c>
      <c r="AR67" s="314">
        <f>'To &amp; from Shops- trip % summary'!AH72</f>
        <v>0</v>
      </c>
      <c r="AS67" s="260">
        <f t="shared" si="11"/>
        <v>0</v>
      </c>
      <c r="AT67" s="259">
        <f t="shared" si="12"/>
        <v>0</v>
      </c>
      <c r="AU67" s="261"/>
      <c r="AV67" s="248"/>
      <c r="AW67" s="248"/>
      <c r="AX67" s="248"/>
      <c r="AY67" s="248"/>
    </row>
    <row r="68" spans="1:51" x14ac:dyDescent="0.2">
      <c r="A68" s="248"/>
      <c r="B68" s="248"/>
      <c r="C68" s="248"/>
      <c r="D68" s="248"/>
      <c r="E68" s="248"/>
      <c r="F68" s="248"/>
      <c r="G68" s="248"/>
      <c r="H68" s="248"/>
      <c r="I68" s="248"/>
      <c r="J68" s="248"/>
      <c r="K68" s="248"/>
      <c r="L68" s="248"/>
      <c r="M68" s="248"/>
      <c r="N68" s="248"/>
      <c r="O68" s="248"/>
      <c r="P68" s="248"/>
      <c r="Q68" s="296"/>
      <c r="R68" s="256">
        <f>'To &amp; from Shops- trip % summary'!B73</f>
        <v>0</v>
      </c>
      <c r="S68" s="313">
        <f>'To &amp; from Shops- trip % summary'!D73</f>
        <v>0</v>
      </c>
      <c r="T68" s="257">
        <f>'Non-survey input values'!$B$14</f>
        <v>359.3</v>
      </c>
      <c r="U68" s="258">
        <f t="shared" si="0"/>
        <v>0</v>
      </c>
      <c r="V68" s="259">
        <f t="shared" si="13"/>
        <v>0</v>
      </c>
      <c r="W68" s="312">
        <f>'To &amp; from Shops- trip % summary'!G73</f>
        <v>0</v>
      </c>
      <c r="X68" s="314">
        <f>'To &amp; from Shops- trip % summary'!I73</f>
        <v>0</v>
      </c>
      <c r="Y68" s="260">
        <f t="shared" si="1"/>
        <v>0</v>
      </c>
      <c r="Z68" s="259">
        <f t="shared" si="2"/>
        <v>0</v>
      </c>
      <c r="AA68" s="312">
        <f>'To &amp; from Shops- trip % summary'!L73</f>
        <v>0</v>
      </c>
      <c r="AB68" s="314">
        <f>'To &amp; from Shops- trip % summary'!N73</f>
        <v>0</v>
      </c>
      <c r="AC68" s="260">
        <f t="shared" si="3"/>
        <v>0</v>
      </c>
      <c r="AD68" s="259">
        <f t="shared" si="4"/>
        <v>0</v>
      </c>
      <c r="AE68" s="312">
        <f>'To &amp; from Shops- trip % summary'!Q73</f>
        <v>0</v>
      </c>
      <c r="AF68" s="314">
        <f>'To &amp; from Shops- trip % summary'!S73</f>
        <v>0</v>
      </c>
      <c r="AG68" s="260">
        <f t="shared" si="5"/>
        <v>0</v>
      </c>
      <c r="AH68" s="259">
        <f t="shared" si="6"/>
        <v>0</v>
      </c>
      <c r="AI68" s="312">
        <f>'To &amp; from Shops- trip % summary'!V73</f>
        <v>0</v>
      </c>
      <c r="AJ68" s="314">
        <f>'To &amp; from Shops- trip % summary'!X73</f>
        <v>0</v>
      </c>
      <c r="AK68" s="260">
        <f t="shared" si="7"/>
        <v>0</v>
      </c>
      <c r="AL68" s="259">
        <f t="shared" si="8"/>
        <v>0</v>
      </c>
      <c r="AM68" s="312">
        <f>'To &amp; from Shops- trip % summary'!AA73</f>
        <v>0</v>
      </c>
      <c r="AN68" s="314">
        <f>'To &amp; from Shops- trip % summary'!AC73</f>
        <v>0</v>
      </c>
      <c r="AO68" s="260">
        <f t="shared" si="9"/>
        <v>0</v>
      </c>
      <c r="AP68" s="259">
        <f t="shared" si="10"/>
        <v>0</v>
      </c>
      <c r="AQ68" s="312">
        <f>'To &amp; from Shops- trip % summary'!AF73</f>
        <v>0</v>
      </c>
      <c r="AR68" s="314">
        <f>'To &amp; from Shops- trip % summary'!AH73</f>
        <v>0</v>
      </c>
      <c r="AS68" s="260">
        <f t="shared" si="11"/>
        <v>0</v>
      </c>
      <c r="AT68" s="259">
        <f t="shared" si="12"/>
        <v>0</v>
      </c>
      <c r="AU68" s="261"/>
      <c r="AV68" s="248"/>
      <c r="AW68" s="248"/>
      <c r="AX68" s="248"/>
      <c r="AY68" s="248"/>
    </row>
    <row r="69" spans="1:51" x14ac:dyDescent="0.2">
      <c r="A69" s="248"/>
      <c r="B69" s="248"/>
      <c r="C69" s="248"/>
      <c r="D69" s="248"/>
      <c r="E69" s="248"/>
      <c r="F69" s="248"/>
      <c r="G69" s="248"/>
      <c r="H69" s="248"/>
      <c r="I69" s="248"/>
      <c r="J69" s="248"/>
      <c r="K69" s="248"/>
      <c r="L69" s="248"/>
      <c r="M69" s="248"/>
      <c r="N69" s="248"/>
      <c r="O69" s="248"/>
      <c r="P69" s="248"/>
      <c r="Q69" s="296"/>
      <c r="R69" s="256">
        <f>'To &amp; from Shops- trip % summary'!B74</f>
        <v>0</v>
      </c>
      <c r="S69" s="313">
        <f>'To &amp; from Shops- trip % summary'!D74</f>
        <v>0</v>
      </c>
      <c r="T69" s="257">
        <f>'Non-survey input values'!$B$14</f>
        <v>359.3</v>
      </c>
      <c r="U69" s="258">
        <f t="shared" si="0"/>
        <v>0</v>
      </c>
      <c r="V69" s="259">
        <f t="shared" si="13"/>
        <v>0</v>
      </c>
      <c r="W69" s="312">
        <f>'To &amp; from Shops- trip % summary'!G74</f>
        <v>0</v>
      </c>
      <c r="X69" s="314">
        <f>'To &amp; from Shops- trip % summary'!I74</f>
        <v>0</v>
      </c>
      <c r="Y69" s="260">
        <f t="shared" si="1"/>
        <v>0</v>
      </c>
      <c r="Z69" s="259">
        <f t="shared" si="2"/>
        <v>0</v>
      </c>
      <c r="AA69" s="312">
        <f>'To &amp; from Shops- trip % summary'!L74</f>
        <v>0</v>
      </c>
      <c r="AB69" s="314">
        <f>'To &amp; from Shops- trip % summary'!N74</f>
        <v>0</v>
      </c>
      <c r="AC69" s="260">
        <f t="shared" si="3"/>
        <v>0</v>
      </c>
      <c r="AD69" s="259">
        <f t="shared" si="4"/>
        <v>0</v>
      </c>
      <c r="AE69" s="312">
        <f>'To &amp; from Shops- trip % summary'!Q74</f>
        <v>0</v>
      </c>
      <c r="AF69" s="314">
        <f>'To &amp; from Shops- trip % summary'!S74</f>
        <v>0</v>
      </c>
      <c r="AG69" s="260">
        <f t="shared" si="5"/>
        <v>0</v>
      </c>
      <c r="AH69" s="259">
        <f t="shared" si="6"/>
        <v>0</v>
      </c>
      <c r="AI69" s="312">
        <f>'To &amp; from Shops- trip % summary'!V74</f>
        <v>0</v>
      </c>
      <c r="AJ69" s="314">
        <f>'To &amp; from Shops- trip % summary'!X74</f>
        <v>0</v>
      </c>
      <c r="AK69" s="260">
        <f t="shared" si="7"/>
        <v>0</v>
      </c>
      <c r="AL69" s="259">
        <f t="shared" si="8"/>
        <v>0</v>
      </c>
      <c r="AM69" s="312">
        <f>'To &amp; from Shops- trip % summary'!AA74</f>
        <v>0</v>
      </c>
      <c r="AN69" s="314">
        <f>'To &amp; from Shops- trip % summary'!AC74</f>
        <v>0</v>
      </c>
      <c r="AO69" s="260">
        <f t="shared" si="9"/>
        <v>0</v>
      </c>
      <c r="AP69" s="259">
        <f t="shared" si="10"/>
        <v>0</v>
      </c>
      <c r="AQ69" s="312">
        <f>'To &amp; from Shops- trip % summary'!AF74</f>
        <v>0</v>
      </c>
      <c r="AR69" s="314">
        <f>'To &amp; from Shops- trip % summary'!AH74</f>
        <v>0</v>
      </c>
      <c r="AS69" s="260">
        <f t="shared" si="11"/>
        <v>0</v>
      </c>
      <c r="AT69" s="259">
        <f t="shared" si="12"/>
        <v>0</v>
      </c>
      <c r="AU69" s="261"/>
      <c r="AV69" s="248"/>
      <c r="AW69" s="248"/>
      <c r="AX69" s="248"/>
      <c r="AY69" s="248"/>
    </row>
    <row r="70" spans="1:51" x14ac:dyDescent="0.2">
      <c r="A70" s="248"/>
      <c r="B70" s="248"/>
      <c r="C70" s="248"/>
      <c r="D70" s="248"/>
      <c r="E70" s="248"/>
      <c r="F70" s="248"/>
      <c r="G70" s="248"/>
      <c r="H70" s="248"/>
      <c r="I70" s="248"/>
      <c r="J70" s="248"/>
      <c r="K70" s="248"/>
      <c r="L70" s="248"/>
      <c r="M70" s="248"/>
      <c r="N70" s="248"/>
      <c r="O70" s="248"/>
      <c r="P70" s="248"/>
      <c r="Q70" s="296"/>
      <c r="R70" s="256">
        <f>'To &amp; from Shops- trip % summary'!B75</f>
        <v>0</v>
      </c>
      <c r="S70" s="313">
        <f>'To &amp; from Shops- trip % summary'!D75</f>
        <v>0</v>
      </c>
      <c r="T70" s="257">
        <f>'Non-survey input values'!$B$14</f>
        <v>359.3</v>
      </c>
      <c r="U70" s="258">
        <f t="shared" si="0"/>
        <v>0</v>
      </c>
      <c r="V70" s="259">
        <f t="shared" si="13"/>
        <v>0</v>
      </c>
      <c r="W70" s="312">
        <f>'To &amp; from Shops- trip % summary'!G75</f>
        <v>0</v>
      </c>
      <c r="X70" s="314">
        <f>'To &amp; from Shops- trip % summary'!I75</f>
        <v>0</v>
      </c>
      <c r="Y70" s="260">
        <f t="shared" si="1"/>
        <v>0</v>
      </c>
      <c r="Z70" s="259">
        <f t="shared" si="2"/>
        <v>0</v>
      </c>
      <c r="AA70" s="312">
        <f>'To &amp; from Shops- trip % summary'!L75</f>
        <v>0</v>
      </c>
      <c r="AB70" s="314">
        <f>'To &amp; from Shops- trip % summary'!N75</f>
        <v>0</v>
      </c>
      <c r="AC70" s="260">
        <f t="shared" si="3"/>
        <v>0</v>
      </c>
      <c r="AD70" s="259">
        <f t="shared" si="4"/>
        <v>0</v>
      </c>
      <c r="AE70" s="312">
        <f>'To &amp; from Shops- trip % summary'!Q75</f>
        <v>0</v>
      </c>
      <c r="AF70" s="314">
        <f>'To &amp; from Shops- trip % summary'!S75</f>
        <v>0</v>
      </c>
      <c r="AG70" s="260">
        <f t="shared" si="5"/>
        <v>0</v>
      </c>
      <c r="AH70" s="259">
        <f t="shared" si="6"/>
        <v>0</v>
      </c>
      <c r="AI70" s="312">
        <f>'To &amp; from Shops- trip % summary'!V75</f>
        <v>0</v>
      </c>
      <c r="AJ70" s="314">
        <f>'To &amp; from Shops- trip % summary'!X75</f>
        <v>0</v>
      </c>
      <c r="AK70" s="260">
        <f t="shared" si="7"/>
        <v>0</v>
      </c>
      <c r="AL70" s="259">
        <f t="shared" si="8"/>
        <v>0</v>
      </c>
      <c r="AM70" s="312">
        <f>'To &amp; from Shops- trip % summary'!AA75</f>
        <v>0</v>
      </c>
      <c r="AN70" s="314">
        <f>'To &amp; from Shops- trip % summary'!AC75</f>
        <v>0</v>
      </c>
      <c r="AO70" s="260">
        <f t="shared" si="9"/>
        <v>0</v>
      </c>
      <c r="AP70" s="259">
        <f t="shared" si="10"/>
        <v>0</v>
      </c>
      <c r="AQ70" s="312">
        <f>'To &amp; from Shops- trip % summary'!AF75</f>
        <v>0</v>
      </c>
      <c r="AR70" s="314">
        <f>'To &amp; from Shops- trip % summary'!AH75</f>
        <v>0</v>
      </c>
      <c r="AS70" s="260">
        <f t="shared" si="11"/>
        <v>0</v>
      </c>
      <c r="AT70" s="259">
        <f t="shared" si="12"/>
        <v>0</v>
      </c>
      <c r="AU70" s="261"/>
      <c r="AV70" s="248"/>
      <c r="AW70" s="248"/>
      <c r="AX70" s="248"/>
      <c r="AY70" s="248"/>
    </row>
    <row r="71" spans="1:51" x14ac:dyDescent="0.2">
      <c r="A71" s="248"/>
      <c r="B71" s="248"/>
      <c r="C71" s="248"/>
      <c r="D71" s="248"/>
      <c r="E71" s="248"/>
      <c r="F71" s="248"/>
      <c r="G71" s="248"/>
      <c r="H71" s="248"/>
      <c r="I71" s="248"/>
      <c r="J71" s="248"/>
      <c r="K71" s="248"/>
      <c r="L71" s="248"/>
      <c r="M71" s="248"/>
      <c r="N71" s="248"/>
      <c r="O71" s="248"/>
      <c r="P71" s="248"/>
      <c r="Q71" s="296"/>
      <c r="R71" s="256">
        <f>'To &amp; from Shops- trip % summary'!B76</f>
        <v>0</v>
      </c>
      <c r="S71" s="313">
        <f>'To &amp; from Shops- trip % summary'!D76</f>
        <v>0</v>
      </c>
      <c r="T71" s="257">
        <f>'Non-survey input values'!$B$14</f>
        <v>359.3</v>
      </c>
      <c r="U71" s="258">
        <f t="shared" si="0"/>
        <v>0</v>
      </c>
      <c r="V71" s="259">
        <f t="shared" si="13"/>
        <v>0</v>
      </c>
      <c r="W71" s="312">
        <f>'To &amp; from Shops- trip % summary'!G76</f>
        <v>0</v>
      </c>
      <c r="X71" s="314">
        <f>'To &amp; from Shops- trip % summary'!I76</f>
        <v>0</v>
      </c>
      <c r="Y71" s="260">
        <f t="shared" si="1"/>
        <v>0</v>
      </c>
      <c r="Z71" s="259">
        <f t="shared" si="2"/>
        <v>0</v>
      </c>
      <c r="AA71" s="312">
        <f>'To &amp; from Shops- trip % summary'!L76</f>
        <v>0</v>
      </c>
      <c r="AB71" s="314">
        <f>'To &amp; from Shops- trip % summary'!N76</f>
        <v>0</v>
      </c>
      <c r="AC71" s="260">
        <f t="shared" si="3"/>
        <v>0</v>
      </c>
      <c r="AD71" s="259">
        <f t="shared" si="4"/>
        <v>0</v>
      </c>
      <c r="AE71" s="312">
        <f>'To &amp; from Shops- trip % summary'!Q76</f>
        <v>0</v>
      </c>
      <c r="AF71" s="314">
        <f>'To &amp; from Shops- trip % summary'!S76</f>
        <v>0</v>
      </c>
      <c r="AG71" s="260">
        <f t="shared" si="5"/>
        <v>0</v>
      </c>
      <c r="AH71" s="259">
        <f t="shared" si="6"/>
        <v>0</v>
      </c>
      <c r="AI71" s="312">
        <f>'To &amp; from Shops- trip % summary'!V76</f>
        <v>0</v>
      </c>
      <c r="AJ71" s="314">
        <f>'To &amp; from Shops- trip % summary'!X76</f>
        <v>0</v>
      </c>
      <c r="AK71" s="260">
        <f t="shared" si="7"/>
        <v>0</v>
      </c>
      <c r="AL71" s="259">
        <f t="shared" si="8"/>
        <v>0</v>
      </c>
      <c r="AM71" s="312">
        <f>'To &amp; from Shops- trip % summary'!AA76</f>
        <v>0</v>
      </c>
      <c r="AN71" s="314">
        <f>'To &amp; from Shops- trip % summary'!AC76</f>
        <v>0</v>
      </c>
      <c r="AO71" s="260">
        <f t="shared" si="9"/>
        <v>0</v>
      </c>
      <c r="AP71" s="259">
        <f t="shared" si="10"/>
        <v>0</v>
      </c>
      <c r="AQ71" s="312">
        <f>'To &amp; from Shops- trip % summary'!AF76</f>
        <v>0</v>
      </c>
      <c r="AR71" s="314">
        <f>'To &amp; from Shops- trip % summary'!AH76</f>
        <v>0</v>
      </c>
      <c r="AS71" s="260">
        <f t="shared" si="11"/>
        <v>0</v>
      </c>
      <c r="AT71" s="259">
        <f t="shared" si="12"/>
        <v>0</v>
      </c>
      <c r="AU71" s="261"/>
      <c r="AV71" s="248"/>
      <c r="AW71" s="248"/>
      <c r="AX71" s="248"/>
      <c r="AY71" s="248"/>
    </row>
    <row r="72" spans="1:51" x14ac:dyDescent="0.2">
      <c r="A72" s="248"/>
      <c r="B72" s="248"/>
      <c r="C72" s="248"/>
      <c r="D72" s="248"/>
      <c r="E72" s="248"/>
      <c r="F72" s="248"/>
      <c r="G72" s="248"/>
      <c r="H72" s="248"/>
      <c r="I72" s="248"/>
      <c r="J72" s="248"/>
      <c r="K72" s="248"/>
      <c r="L72" s="248"/>
      <c r="M72" s="248"/>
      <c r="N72" s="248"/>
      <c r="O72" s="248"/>
      <c r="P72" s="248"/>
      <c r="Q72" s="296"/>
      <c r="R72" s="256">
        <f>'To &amp; from Shops- trip % summary'!B77</f>
        <v>0</v>
      </c>
      <c r="S72" s="313">
        <f>'To &amp; from Shops- trip % summary'!D77</f>
        <v>0</v>
      </c>
      <c r="T72" s="257">
        <f>'Non-survey input values'!$B$14</f>
        <v>359.3</v>
      </c>
      <c r="U72" s="258">
        <f t="shared" si="0"/>
        <v>0</v>
      </c>
      <c r="V72" s="259">
        <f t="shared" si="13"/>
        <v>0</v>
      </c>
      <c r="W72" s="312">
        <f>'To &amp; from Shops- trip % summary'!G77</f>
        <v>0</v>
      </c>
      <c r="X72" s="314">
        <f>'To &amp; from Shops- trip % summary'!I77</f>
        <v>0</v>
      </c>
      <c r="Y72" s="260">
        <f t="shared" si="1"/>
        <v>0</v>
      </c>
      <c r="Z72" s="259">
        <f t="shared" si="2"/>
        <v>0</v>
      </c>
      <c r="AA72" s="312">
        <f>'To &amp; from Shops- trip % summary'!L77</f>
        <v>0</v>
      </c>
      <c r="AB72" s="314">
        <f>'To &amp; from Shops- trip % summary'!N77</f>
        <v>0</v>
      </c>
      <c r="AC72" s="260">
        <f t="shared" si="3"/>
        <v>0</v>
      </c>
      <c r="AD72" s="259">
        <f t="shared" si="4"/>
        <v>0</v>
      </c>
      <c r="AE72" s="312">
        <f>'To &amp; from Shops- trip % summary'!Q77</f>
        <v>0</v>
      </c>
      <c r="AF72" s="314">
        <f>'To &amp; from Shops- trip % summary'!S77</f>
        <v>0</v>
      </c>
      <c r="AG72" s="260">
        <f t="shared" si="5"/>
        <v>0</v>
      </c>
      <c r="AH72" s="259">
        <f t="shared" si="6"/>
        <v>0</v>
      </c>
      <c r="AI72" s="312">
        <f>'To &amp; from Shops- trip % summary'!V77</f>
        <v>0</v>
      </c>
      <c r="AJ72" s="314">
        <f>'To &amp; from Shops- trip % summary'!X77</f>
        <v>0</v>
      </c>
      <c r="AK72" s="260">
        <f t="shared" si="7"/>
        <v>0</v>
      </c>
      <c r="AL72" s="259">
        <f t="shared" si="8"/>
        <v>0</v>
      </c>
      <c r="AM72" s="312">
        <f>'To &amp; from Shops- trip % summary'!AA77</f>
        <v>0</v>
      </c>
      <c r="AN72" s="314">
        <f>'To &amp; from Shops- trip % summary'!AC77</f>
        <v>0</v>
      </c>
      <c r="AO72" s="260">
        <f t="shared" si="9"/>
        <v>0</v>
      </c>
      <c r="AP72" s="259">
        <f t="shared" si="10"/>
        <v>0</v>
      </c>
      <c r="AQ72" s="312">
        <f>'To &amp; from Shops- trip % summary'!AF77</f>
        <v>0</v>
      </c>
      <c r="AR72" s="314">
        <f>'To &amp; from Shops- trip % summary'!AH77</f>
        <v>0</v>
      </c>
      <c r="AS72" s="260">
        <f t="shared" si="11"/>
        <v>0</v>
      </c>
      <c r="AT72" s="259">
        <f t="shared" si="12"/>
        <v>0</v>
      </c>
      <c r="AU72" s="261"/>
      <c r="AV72" s="248"/>
      <c r="AW72" s="248"/>
      <c r="AX72" s="248"/>
      <c r="AY72" s="248"/>
    </row>
    <row r="73" spans="1:51" x14ac:dyDescent="0.2">
      <c r="A73" s="248"/>
      <c r="B73" s="248"/>
      <c r="C73" s="248"/>
      <c r="D73" s="248"/>
      <c r="E73" s="248"/>
      <c r="F73" s="248"/>
      <c r="G73" s="248"/>
      <c r="H73" s="248"/>
      <c r="I73" s="248"/>
      <c r="J73" s="248"/>
      <c r="K73" s="248"/>
      <c r="L73" s="248"/>
      <c r="M73" s="248"/>
      <c r="N73" s="248"/>
      <c r="O73" s="248"/>
      <c r="P73" s="248"/>
      <c r="Q73" s="296"/>
      <c r="R73" s="256">
        <f>'To &amp; from Shops- trip % summary'!B78</f>
        <v>0</v>
      </c>
      <c r="S73" s="313">
        <f>'To &amp; from Shops- trip % summary'!D78</f>
        <v>0</v>
      </c>
      <c r="T73" s="257">
        <f>'Non-survey input values'!$B$14</f>
        <v>359.3</v>
      </c>
      <c r="U73" s="258">
        <f t="shared" si="0"/>
        <v>0</v>
      </c>
      <c r="V73" s="259">
        <f t="shared" si="13"/>
        <v>0</v>
      </c>
      <c r="W73" s="312">
        <f>'To &amp; from Shops- trip % summary'!G78</f>
        <v>0</v>
      </c>
      <c r="X73" s="314">
        <f>'To &amp; from Shops- trip % summary'!I78</f>
        <v>0</v>
      </c>
      <c r="Y73" s="260">
        <f t="shared" si="1"/>
        <v>0</v>
      </c>
      <c r="Z73" s="259">
        <f t="shared" si="2"/>
        <v>0</v>
      </c>
      <c r="AA73" s="312">
        <f>'To &amp; from Shops- trip % summary'!L78</f>
        <v>0</v>
      </c>
      <c r="AB73" s="314">
        <f>'To &amp; from Shops- trip % summary'!N78</f>
        <v>0</v>
      </c>
      <c r="AC73" s="260">
        <f t="shared" si="3"/>
        <v>0</v>
      </c>
      <c r="AD73" s="259">
        <f t="shared" si="4"/>
        <v>0</v>
      </c>
      <c r="AE73" s="312">
        <f>'To &amp; from Shops- trip % summary'!Q78</f>
        <v>0</v>
      </c>
      <c r="AF73" s="314">
        <f>'To &amp; from Shops- trip % summary'!S78</f>
        <v>0</v>
      </c>
      <c r="AG73" s="260">
        <f t="shared" si="5"/>
        <v>0</v>
      </c>
      <c r="AH73" s="259">
        <f t="shared" si="6"/>
        <v>0</v>
      </c>
      <c r="AI73" s="312">
        <f>'To &amp; from Shops- trip % summary'!V78</f>
        <v>0</v>
      </c>
      <c r="AJ73" s="314">
        <f>'To &amp; from Shops- trip % summary'!X78</f>
        <v>0</v>
      </c>
      <c r="AK73" s="260">
        <f t="shared" si="7"/>
        <v>0</v>
      </c>
      <c r="AL73" s="259">
        <f t="shared" si="8"/>
        <v>0</v>
      </c>
      <c r="AM73" s="312">
        <f>'To &amp; from Shops- trip % summary'!AA78</f>
        <v>0</v>
      </c>
      <c r="AN73" s="314">
        <f>'To &amp; from Shops- trip % summary'!AC78</f>
        <v>0</v>
      </c>
      <c r="AO73" s="260">
        <f t="shared" si="9"/>
        <v>0</v>
      </c>
      <c r="AP73" s="259">
        <f t="shared" si="10"/>
        <v>0</v>
      </c>
      <c r="AQ73" s="312">
        <f>'To &amp; from Shops- trip % summary'!AF78</f>
        <v>0</v>
      </c>
      <c r="AR73" s="314">
        <f>'To &amp; from Shops- trip % summary'!AH78</f>
        <v>0</v>
      </c>
      <c r="AS73" s="260">
        <f t="shared" si="11"/>
        <v>0</v>
      </c>
      <c r="AT73" s="259">
        <f t="shared" si="12"/>
        <v>0</v>
      </c>
      <c r="AU73" s="261"/>
      <c r="AV73" s="248"/>
      <c r="AW73" s="248"/>
      <c r="AX73" s="248"/>
      <c r="AY73" s="248"/>
    </row>
    <row r="74" spans="1:51" x14ac:dyDescent="0.2">
      <c r="A74" s="248"/>
      <c r="B74" s="248"/>
      <c r="C74" s="248"/>
      <c r="D74" s="248"/>
      <c r="E74" s="248"/>
      <c r="F74" s="248"/>
      <c r="G74" s="248"/>
      <c r="H74" s="248"/>
      <c r="I74" s="248"/>
      <c r="J74" s="248"/>
      <c r="K74" s="248"/>
      <c r="L74" s="248"/>
      <c r="M74" s="248"/>
      <c r="N74" s="248"/>
      <c r="O74" s="248"/>
      <c r="P74" s="248"/>
      <c r="Q74" s="296"/>
      <c r="R74" s="256">
        <f>'To &amp; from Shops- trip % summary'!B79</f>
        <v>0</v>
      </c>
      <c r="S74" s="313">
        <f>'To &amp; from Shops- trip % summary'!D79</f>
        <v>0</v>
      </c>
      <c r="T74" s="257">
        <f>'Non-survey input values'!$B$14</f>
        <v>359.3</v>
      </c>
      <c r="U74" s="258">
        <f t="shared" si="0"/>
        <v>0</v>
      </c>
      <c r="V74" s="259">
        <f t="shared" si="13"/>
        <v>0</v>
      </c>
      <c r="W74" s="312">
        <f>'To &amp; from Shops- trip % summary'!G79</f>
        <v>0</v>
      </c>
      <c r="X74" s="314">
        <f>'To &amp; from Shops- trip % summary'!I79</f>
        <v>0</v>
      </c>
      <c r="Y74" s="260">
        <f t="shared" si="1"/>
        <v>0</v>
      </c>
      <c r="Z74" s="259">
        <f t="shared" si="2"/>
        <v>0</v>
      </c>
      <c r="AA74" s="312">
        <f>'To &amp; from Shops- trip % summary'!L79</f>
        <v>0</v>
      </c>
      <c r="AB74" s="314">
        <f>'To &amp; from Shops- trip % summary'!N79</f>
        <v>0</v>
      </c>
      <c r="AC74" s="260">
        <f t="shared" si="3"/>
        <v>0</v>
      </c>
      <c r="AD74" s="259">
        <f t="shared" si="4"/>
        <v>0</v>
      </c>
      <c r="AE74" s="312">
        <f>'To &amp; from Shops- trip % summary'!Q79</f>
        <v>0</v>
      </c>
      <c r="AF74" s="314">
        <f>'To &amp; from Shops- trip % summary'!S79</f>
        <v>0</v>
      </c>
      <c r="AG74" s="260">
        <f t="shared" si="5"/>
        <v>0</v>
      </c>
      <c r="AH74" s="259">
        <f t="shared" si="6"/>
        <v>0</v>
      </c>
      <c r="AI74" s="312">
        <f>'To &amp; from Shops- trip % summary'!V79</f>
        <v>0</v>
      </c>
      <c r="AJ74" s="314">
        <f>'To &amp; from Shops- trip % summary'!X79</f>
        <v>0</v>
      </c>
      <c r="AK74" s="260">
        <f t="shared" si="7"/>
        <v>0</v>
      </c>
      <c r="AL74" s="259">
        <f t="shared" si="8"/>
        <v>0</v>
      </c>
      <c r="AM74" s="312">
        <f>'To &amp; from Shops- trip % summary'!AA79</f>
        <v>0</v>
      </c>
      <c r="AN74" s="314">
        <f>'To &amp; from Shops- trip % summary'!AC79</f>
        <v>0</v>
      </c>
      <c r="AO74" s="260">
        <f t="shared" si="9"/>
        <v>0</v>
      </c>
      <c r="AP74" s="259">
        <f t="shared" si="10"/>
        <v>0</v>
      </c>
      <c r="AQ74" s="312">
        <f>'To &amp; from Shops- trip % summary'!AF79</f>
        <v>0</v>
      </c>
      <c r="AR74" s="314">
        <f>'To &amp; from Shops- trip % summary'!AH79</f>
        <v>0</v>
      </c>
      <c r="AS74" s="260">
        <f t="shared" si="11"/>
        <v>0</v>
      </c>
      <c r="AT74" s="259">
        <f t="shared" si="12"/>
        <v>0</v>
      </c>
      <c r="AU74" s="261"/>
      <c r="AV74" s="248"/>
      <c r="AW74" s="248"/>
      <c r="AX74" s="248"/>
      <c r="AY74" s="248"/>
    </row>
    <row r="75" spans="1:51" x14ac:dyDescent="0.2">
      <c r="A75" s="248"/>
      <c r="B75" s="248"/>
      <c r="C75" s="248"/>
      <c r="D75" s="248"/>
      <c r="E75" s="248"/>
      <c r="F75" s="248"/>
      <c r="G75" s="248"/>
      <c r="H75" s="248"/>
      <c r="I75" s="248"/>
      <c r="J75" s="248"/>
      <c r="K75" s="248"/>
      <c r="L75" s="248"/>
      <c r="M75" s="248"/>
      <c r="N75" s="248"/>
      <c r="O75" s="248"/>
      <c r="P75" s="248"/>
      <c r="Q75" s="296"/>
      <c r="R75" s="256">
        <f>'To &amp; from Shops- trip % summary'!B80</f>
        <v>0</v>
      </c>
      <c r="S75" s="313">
        <f>'To &amp; from Shops- trip % summary'!D80</f>
        <v>0</v>
      </c>
      <c r="T75" s="257">
        <f>'Non-survey input values'!$B$14</f>
        <v>359.3</v>
      </c>
      <c r="U75" s="258">
        <f t="shared" ref="U75:U138" si="14">R75/7</f>
        <v>0</v>
      </c>
      <c r="V75" s="259">
        <f t="shared" si="13"/>
        <v>0</v>
      </c>
      <c r="W75" s="312">
        <f>'To &amp; from Shops- trip % summary'!G80</f>
        <v>0</v>
      </c>
      <c r="X75" s="314">
        <f>'To &amp; from Shops- trip % summary'!I80</f>
        <v>0</v>
      </c>
      <c r="Y75" s="260">
        <f t="shared" si="1"/>
        <v>0</v>
      </c>
      <c r="Z75" s="259">
        <f t="shared" si="2"/>
        <v>0</v>
      </c>
      <c r="AA75" s="312">
        <f>'To &amp; from Shops- trip % summary'!L80</f>
        <v>0</v>
      </c>
      <c r="AB75" s="314">
        <f>'To &amp; from Shops- trip % summary'!N80</f>
        <v>0</v>
      </c>
      <c r="AC75" s="260">
        <f t="shared" si="3"/>
        <v>0</v>
      </c>
      <c r="AD75" s="259">
        <f t="shared" si="4"/>
        <v>0</v>
      </c>
      <c r="AE75" s="312">
        <f>'To &amp; from Shops- trip % summary'!Q80</f>
        <v>0</v>
      </c>
      <c r="AF75" s="314">
        <f>'To &amp; from Shops- trip % summary'!S80</f>
        <v>0</v>
      </c>
      <c r="AG75" s="260">
        <f t="shared" si="5"/>
        <v>0</v>
      </c>
      <c r="AH75" s="259">
        <f t="shared" si="6"/>
        <v>0</v>
      </c>
      <c r="AI75" s="312">
        <f>'To &amp; from Shops- trip % summary'!V80</f>
        <v>0</v>
      </c>
      <c r="AJ75" s="314">
        <f>'To &amp; from Shops- trip % summary'!X80</f>
        <v>0</v>
      </c>
      <c r="AK75" s="260">
        <f t="shared" si="7"/>
        <v>0</v>
      </c>
      <c r="AL75" s="259">
        <f t="shared" si="8"/>
        <v>0</v>
      </c>
      <c r="AM75" s="312">
        <f>'To &amp; from Shops- trip % summary'!AA80</f>
        <v>0</v>
      </c>
      <c r="AN75" s="314">
        <f>'To &amp; from Shops- trip % summary'!AC80</f>
        <v>0</v>
      </c>
      <c r="AO75" s="260">
        <f t="shared" si="9"/>
        <v>0</v>
      </c>
      <c r="AP75" s="259">
        <f t="shared" si="10"/>
        <v>0</v>
      </c>
      <c r="AQ75" s="312">
        <f>'To &amp; from Shops- trip % summary'!AF80</f>
        <v>0</v>
      </c>
      <c r="AR75" s="314">
        <f>'To &amp; from Shops- trip % summary'!AH80</f>
        <v>0</v>
      </c>
      <c r="AS75" s="260">
        <f t="shared" si="11"/>
        <v>0</v>
      </c>
      <c r="AT75" s="259">
        <f t="shared" si="12"/>
        <v>0</v>
      </c>
      <c r="AU75" s="261"/>
      <c r="AV75" s="248"/>
      <c r="AW75" s="248"/>
      <c r="AX75" s="248"/>
      <c r="AY75" s="248"/>
    </row>
    <row r="76" spans="1:51" x14ac:dyDescent="0.2">
      <c r="A76" s="248"/>
      <c r="B76" s="248"/>
      <c r="C76" s="248"/>
      <c r="D76" s="248"/>
      <c r="E76" s="248"/>
      <c r="F76" s="248"/>
      <c r="G76" s="248"/>
      <c r="H76" s="248"/>
      <c r="I76" s="248"/>
      <c r="J76" s="248"/>
      <c r="K76" s="248"/>
      <c r="L76" s="248"/>
      <c r="M76" s="248"/>
      <c r="N76" s="248"/>
      <c r="O76" s="248"/>
      <c r="P76" s="248"/>
      <c r="Q76" s="296"/>
      <c r="R76" s="256">
        <f>'To &amp; from Shops- trip % summary'!B81</f>
        <v>0</v>
      </c>
      <c r="S76" s="313">
        <f>'To &amp; from Shops- trip % summary'!D81</f>
        <v>0</v>
      </c>
      <c r="T76" s="257">
        <f>'Non-survey input values'!$B$14</f>
        <v>359.3</v>
      </c>
      <c r="U76" s="258">
        <f t="shared" si="14"/>
        <v>0</v>
      </c>
      <c r="V76" s="259">
        <f t="shared" ref="V76:V139" si="15">$B$5*$S76*$T76*U76</f>
        <v>0</v>
      </c>
      <c r="W76" s="312">
        <f>'To &amp; from Shops- trip % summary'!G81</f>
        <v>0</v>
      </c>
      <c r="X76" s="314">
        <f>'To &amp; from Shops- trip % summary'!I81</f>
        <v>0</v>
      </c>
      <c r="Y76" s="260">
        <f t="shared" ref="Y76:Y139" si="16">W76/7</f>
        <v>0</v>
      </c>
      <c r="Z76" s="259">
        <f t="shared" ref="Z76:Z139" si="17">$B$5*$X76*$T76*Y76</f>
        <v>0</v>
      </c>
      <c r="AA76" s="312">
        <f>'To &amp; from Shops- trip % summary'!L81</f>
        <v>0</v>
      </c>
      <c r="AB76" s="314">
        <f>'To &amp; from Shops- trip % summary'!N81</f>
        <v>0</v>
      </c>
      <c r="AC76" s="260">
        <f t="shared" ref="AC76:AC139" si="18">AA76/7</f>
        <v>0</v>
      </c>
      <c r="AD76" s="259">
        <f t="shared" ref="AD76:AD139" si="19">$B$5*$AB76*$T76*AC76</f>
        <v>0</v>
      </c>
      <c r="AE76" s="312">
        <f>'To &amp; from Shops- trip % summary'!Q81</f>
        <v>0</v>
      </c>
      <c r="AF76" s="314">
        <f>'To &amp; from Shops- trip % summary'!S81</f>
        <v>0</v>
      </c>
      <c r="AG76" s="260">
        <f t="shared" ref="AG76:AG139" si="20">AE76/7</f>
        <v>0</v>
      </c>
      <c r="AH76" s="259">
        <f t="shared" ref="AH76:AH139" si="21">$B$5*$AF76*$T76*AG76</f>
        <v>0</v>
      </c>
      <c r="AI76" s="312">
        <f>'To &amp; from Shops- trip % summary'!V81</f>
        <v>0</v>
      </c>
      <c r="AJ76" s="314">
        <f>'To &amp; from Shops- trip % summary'!X81</f>
        <v>0</v>
      </c>
      <c r="AK76" s="260">
        <f t="shared" ref="AK76:AK139" si="22">AI76/7</f>
        <v>0</v>
      </c>
      <c r="AL76" s="259">
        <f t="shared" ref="AL76:AL139" si="23">$B$5*$AJ76*$T76*AK76</f>
        <v>0</v>
      </c>
      <c r="AM76" s="312">
        <f>'To &amp; from Shops- trip % summary'!AA81</f>
        <v>0</v>
      </c>
      <c r="AN76" s="314">
        <f>'To &amp; from Shops- trip % summary'!AC81</f>
        <v>0</v>
      </c>
      <c r="AO76" s="260">
        <f t="shared" ref="AO76:AO139" si="24">AM76/7</f>
        <v>0</v>
      </c>
      <c r="AP76" s="259">
        <f t="shared" ref="AP76:AP139" si="25">$B$5*$AN76*$T76*AO76</f>
        <v>0</v>
      </c>
      <c r="AQ76" s="312">
        <f>'To &amp; from Shops- trip % summary'!AF81</f>
        <v>0</v>
      </c>
      <c r="AR76" s="314">
        <f>'To &amp; from Shops- trip % summary'!AH81</f>
        <v>0</v>
      </c>
      <c r="AS76" s="260">
        <f t="shared" ref="AS76:AS139" si="26">AQ76/7</f>
        <v>0</v>
      </c>
      <c r="AT76" s="259">
        <f t="shared" ref="AT76:AT139" si="27">$B$5*$AR76*$T76*AS76</f>
        <v>0</v>
      </c>
      <c r="AU76" s="261"/>
      <c r="AV76" s="248"/>
      <c r="AW76" s="248"/>
      <c r="AX76" s="248"/>
      <c r="AY76" s="248"/>
    </row>
    <row r="77" spans="1:51" x14ac:dyDescent="0.2">
      <c r="A77" s="248"/>
      <c r="B77" s="248"/>
      <c r="C77" s="248"/>
      <c r="D77" s="248"/>
      <c r="E77" s="248"/>
      <c r="F77" s="248"/>
      <c r="G77" s="248"/>
      <c r="H77" s="248"/>
      <c r="I77" s="248"/>
      <c r="J77" s="248"/>
      <c r="K77" s="248"/>
      <c r="L77" s="248"/>
      <c r="M77" s="248"/>
      <c r="N77" s="248"/>
      <c r="O77" s="248"/>
      <c r="P77" s="248"/>
      <c r="Q77" s="296"/>
      <c r="R77" s="256">
        <f>'To &amp; from Shops- trip % summary'!B82</f>
        <v>0</v>
      </c>
      <c r="S77" s="313">
        <f>'To &amp; from Shops- trip % summary'!D82</f>
        <v>0</v>
      </c>
      <c r="T77" s="257">
        <f>'Non-survey input values'!$B$14</f>
        <v>359.3</v>
      </c>
      <c r="U77" s="258">
        <f t="shared" si="14"/>
        <v>0</v>
      </c>
      <c r="V77" s="259">
        <f t="shared" si="15"/>
        <v>0</v>
      </c>
      <c r="W77" s="312">
        <f>'To &amp; from Shops- trip % summary'!G82</f>
        <v>0</v>
      </c>
      <c r="X77" s="314">
        <f>'To &amp; from Shops- trip % summary'!I82</f>
        <v>0</v>
      </c>
      <c r="Y77" s="260">
        <f t="shared" si="16"/>
        <v>0</v>
      </c>
      <c r="Z77" s="259">
        <f t="shared" si="17"/>
        <v>0</v>
      </c>
      <c r="AA77" s="312">
        <f>'To &amp; from Shops- trip % summary'!L82</f>
        <v>0</v>
      </c>
      <c r="AB77" s="314">
        <f>'To &amp; from Shops- trip % summary'!N82</f>
        <v>0</v>
      </c>
      <c r="AC77" s="260">
        <f t="shared" si="18"/>
        <v>0</v>
      </c>
      <c r="AD77" s="259">
        <f t="shared" si="19"/>
        <v>0</v>
      </c>
      <c r="AE77" s="312">
        <f>'To &amp; from Shops- trip % summary'!Q82</f>
        <v>0</v>
      </c>
      <c r="AF77" s="314">
        <f>'To &amp; from Shops- trip % summary'!S82</f>
        <v>0</v>
      </c>
      <c r="AG77" s="260">
        <f t="shared" si="20"/>
        <v>0</v>
      </c>
      <c r="AH77" s="259">
        <f t="shared" si="21"/>
        <v>0</v>
      </c>
      <c r="AI77" s="312">
        <f>'To &amp; from Shops- trip % summary'!V82</f>
        <v>0</v>
      </c>
      <c r="AJ77" s="314">
        <f>'To &amp; from Shops- trip % summary'!X82</f>
        <v>0</v>
      </c>
      <c r="AK77" s="260">
        <f t="shared" si="22"/>
        <v>0</v>
      </c>
      <c r="AL77" s="259">
        <f t="shared" si="23"/>
        <v>0</v>
      </c>
      <c r="AM77" s="312">
        <f>'To &amp; from Shops- trip % summary'!AA82</f>
        <v>0</v>
      </c>
      <c r="AN77" s="314">
        <f>'To &amp; from Shops- trip % summary'!AC82</f>
        <v>0</v>
      </c>
      <c r="AO77" s="260">
        <f t="shared" si="24"/>
        <v>0</v>
      </c>
      <c r="AP77" s="259">
        <f t="shared" si="25"/>
        <v>0</v>
      </c>
      <c r="AQ77" s="312">
        <f>'To &amp; from Shops- trip % summary'!AF82</f>
        <v>0</v>
      </c>
      <c r="AR77" s="314">
        <f>'To &amp; from Shops- trip % summary'!AH82</f>
        <v>0</v>
      </c>
      <c r="AS77" s="260">
        <f t="shared" si="26"/>
        <v>0</v>
      </c>
      <c r="AT77" s="259">
        <f t="shared" si="27"/>
        <v>0</v>
      </c>
      <c r="AU77" s="261"/>
      <c r="AV77" s="248"/>
      <c r="AW77" s="248"/>
      <c r="AX77" s="248"/>
      <c r="AY77" s="248"/>
    </row>
    <row r="78" spans="1:51" x14ac:dyDescent="0.2">
      <c r="A78" s="248"/>
      <c r="B78" s="248"/>
      <c r="C78" s="248"/>
      <c r="D78" s="248"/>
      <c r="E78" s="248"/>
      <c r="F78" s="248"/>
      <c r="G78" s="248"/>
      <c r="H78" s="248"/>
      <c r="I78" s="248"/>
      <c r="J78" s="248"/>
      <c r="K78" s="248"/>
      <c r="L78" s="248"/>
      <c r="M78" s="248"/>
      <c r="N78" s="248"/>
      <c r="O78" s="248"/>
      <c r="P78" s="248"/>
      <c r="Q78" s="296"/>
      <c r="R78" s="256">
        <f>'To &amp; from Shops- trip % summary'!B83</f>
        <v>0</v>
      </c>
      <c r="S78" s="313">
        <f>'To &amp; from Shops- trip % summary'!D83</f>
        <v>0</v>
      </c>
      <c r="T78" s="257">
        <f>'Non-survey input values'!$B$14</f>
        <v>359.3</v>
      </c>
      <c r="U78" s="258">
        <f t="shared" si="14"/>
        <v>0</v>
      </c>
      <c r="V78" s="259">
        <f t="shared" si="15"/>
        <v>0</v>
      </c>
      <c r="W78" s="312">
        <f>'To &amp; from Shops- trip % summary'!G83</f>
        <v>0</v>
      </c>
      <c r="X78" s="314">
        <f>'To &amp; from Shops- trip % summary'!I83</f>
        <v>0</v>
      </c>
      <c r="Y78" s="260">
        <f t="shared" si="16"/>
        <v>0</v>
      </c>
      <c r="Z78" s="259">
        <f t="shared" si="17"/>
        <v>0</v>
      </c>
      <c r="AA78" s="312">
        <f>'To &amp; from Shops- trip % summary'!L83</f>
        <v>0</v>
      </c>
      <c r="AB78" s="314">
        <f>'To &amp; from Shops- trip % summary'!N83</f>
        <v>0</v>
      </c>
      <c r="AC78" s="260">
        <f t="shared" si="18"/>
        <v>0</v>
      </c>
      <c r="AD78" s="259">
        <f t="shared" si="19"/>
        <v>0</v>
      </c>
      <c r="AE78" s="312">
        <f>'To &amp; from Shops- trip % summary'!Q83</f>
        <v>0</v>
      </c>
      <c r="AF78" s="314">
        <f>'To &amp; from Shops- trip % summary'!S83</f>
        <v>0</v>
      </c>
      <c r="AG78" s="260">
        <f t="shared" si="20"/>
        <v>0</v>
      </c>
      <c r="AH78" s="259">
        <f t="shared" si="21"/>
        <v>0</v>
      </c>
      <c r="AI78" s="312">
        <f>'To &amp; from Shops- trip % summary'!V83</f>
        <v>0</v>
      </c>
      <c r="AJ78" s="314">
        <f>'To &amp; from Shops- trip % summary'!X83</f>
        <v>0</v>
      </c>
      <c r="AK78" s="260">
        <f t="shared" si="22"/>
        <v>0</v>
      </c>
      <c r="AL78" s="259">
        <f t="shared" si="23"/>
        <v>0</v>
      </c>
      <c r="AM78" s="312">
        <f>'To &amp; from Shops- trip % summary'!AA83</f>
        <v>0</v>
      </c>
      <c r="AN78" s="314">
        <f>'To &amp; from Shops- trip % summary'!AC83</f>
        <v>0</v>
      </c>
      <c r="AO78" s="260">
        <f t="shared" si="24"/>
        <v>0</v>
      </c>
      <c r="AP78" s="259">
        <f t="shared" si="25"/>
        <v>0</v>
      </c>
      <c r="AQ78" s="312">
        <f>'To &amp; from Shops- trip % summary'!AF83</f>
        <v>0</v>
      </c>
      <c r="AR78" s="314">
        <f>'To &amp; from Shops- trip % summary'!AH83</f>
        <v>0</v>
      </c>
      <c r="AS78" s="260">
        <f t="shared" si="26"/>
        <v>0</v>
      </c>
      <c r="AT78" s="259">
        <f t="shared" si="27"/>
        <v>0</v>
      </c>
      <c r="AU78" s="261"/>
      <c r="AV78" s="248"/>
      <c r="AW78" s="248"/>
      <c r="AX78" s="248"/>
      <c r="AY78" s="248"/>
    </row>
    <row r="79" spans="1:51" x14ac:dyDescent="0.2">
      <c r="A79" s="248"/>
      <c r="B79" s="248"/>
      <c r="C79" s="248"/>
      <c r="D79" s="248"/>
      <c r="E79" s="248"/>
      <c r="F79" s="248"/>
      <c r="G79" s="248"/>
      <c r="H79" s="248"/>
      <c r="I79" s="248"/>
      <c r="J79" s="248"/>
      <c r="K79" s="248"/>
      <c r="L79" s="248"/>
      <c r="M79" s="248"/>
      <c r="N79" s="248"/>
      <c r="O79" s="248"/>
      <c r="P79" s="248"/>
      <c r="Q79" s="296"/>
      <c r="R79" s="256">
        <f>'To &amp; from Shops- trip % summary'!B84</f>
        <v>0</v>
      </c>
      <c r="S79" s="313">
        <f>'To &amp; from Shops- trip % summary'!D84</f>
        <v>0</v>
      </c>
      <c r="T79" s="257">
        <f>'Non-survey input values'!$B$14</f>
        <v>359.3</v>
      </c>
      <c r="U79" s="258">
        <f t="shared" si="14"/>
        <v>0</v>
      </c>
      <c r="V79" s="259">
        <f t="shared" si="15"/>
        <v>0</v>
      </c>
      <c r="W79" s="312">
        <f>'To &amp; from Shops- trip % summary'!G84</f>
        <v>0</v>
      </c>
      <c r="X79" s="314">
        <f>'To &amp; from Shops- trip % summary'!I84</f>
        <v>0</v>
      </c>
      <c r="Y79" s="260">
        <f t="shared" si="16"/>
        <v>0</v>
      </c>
      <c r="Z79" s="259">
        <f t="shared" si="17"/>
        <v>0</v>
      </c>
      <c r="AA79" s="312">
        <f>'To &amp; from Shops- trip % summary'!L84</f>
        <v>0</v>
      </c>
      <c r="AB79" s="314">
        <f>'To &amp; from Shops- trip % summary'!N84</f>
        <v>0</v>
      </c>
      <c r="AC79" s="260">
        <f t="shared" si="18"/>
        <v>0</v>
      </c>
      <c r="AD79" s="259">
        <f t="shared" si="19"/>
        <v>0</v>
      </c>
      <c r="AE79" s="312">
        <f>'To &amp; from Shops- trip % summary'!Q84</f>
        <v>0</v>
      </c>
      <c r="AF79" s="314">
        <f>'To &amp; from Shops- trip % summary'!S84</f>
        <v>0</v>
      </c>
      <c r="AG79" s="260">
        <f t="shared" si="20"/>
        <v>0</v>
      </c>
      <c r="AH79" s="259">
        <f t="shared" si="21"/>
        <v>0</v>
      </c>
      <c r="AI79" s="312">
        <f>'To &amp; from Shops- trip % summary'!V84</f>
        <v>0</v>
      </c>
      <c r="AJ79" s="314">
        <f>'To &amp; from Shops- trip % summary'!X84</f>
        <v>0</v>
      </c>
      <c r="AK79" s="260">
        <f t="shared" si="22"/>
        <v>0</v>
      </c>
      <c r="AL79" s="259">
        <f t="shared" si="23"/>
        <v>0</v>
      </c>
      <c r="AM79" s="312">
        <f>'To &amp; from Shops- trip % summary'!AA84</f>
        <v>0</v>
      </c>
      <c r="AN79" s="314">
        <f>'To &amp; from Shops- trip % summary'!AC84</f>
        <v>0</v>
      </c>
      <c r="AO79" s="260">
        <f t="shared" si="24"/>
        <v>0</v>
      </c>
      <c r="AP79" s="259">
        <f t="shared" si="25"/>
        <v>0</v>
      </c>
      <c r="AQ79" s="312">
        <f>'To &amp; from Shops- trip % summary'!AF84</f>
        <v>0</v>
      </c>
      <c r="AR79" s="314">
        <f>'To &amp; from Shops- trip % summary'!AH84</f>
        <v>0</v>
      </c>
      <c r="AS79" s="260">
        <f t="shared" si="26"/>
        <v>0</v>
      </c>
      <c r="AT79" s="259">
        <f t="shared" si="27"/>
        <v>0</v>
      </c>
      <c r="AU79" s="261"/>
      <c r="AV79" s="248"/>
      <c r="AW79" s="248"/>
      <c r="AX79" s="248"/>
      <c r="AY79" s="248"/>
    </row>
    <row r="80" spans="1:51" x14ac:dyDescent="0.2">
      <c r="A80" s="248"/>
      <c r="B80" s="248"/>
      <c r="C80" s="248"/>
      <c r="D80" s="248"/>
      <c r="E80" s="248"/>
      <c r="F80" s="248"/>
      <c r="G80" s="248"/>
      <c r="H80" s="248"/>
      <c r="I80" s="248"/>
      <c r="J80" s="248"/>
      <c r="K80" s="248"/>
      <c r="L80" s="248"/>
      <c r="M80" s="248"/>
      <c r="N80" s="248"/>
      <c r="O80" s="248"/>
      <c r="P80" s="248"/>
      <c r="Q80" s="296"/>
      <c r="R80" s="256">
        <f>'To &amp; from Shops- trip % summary'!B85</f>
        <v>0</v>
      </c>
      <c r="S80" s="313">
        <f>'To &amp; from Shops- trip % summary'!D85</f>
        <v>0</v>
      </c>
      <c r="T80" s="257">
        <f>'Non-survey input values'!$B$14</f>
        <v>359.3</v>
      </c>
      <c r="U80" s="258">
        <f t="shared" si="14"/>
        <v>0</v>
      </c>
      <c r="V80" s="259">
        <f t="shared" si="15"/>
        <v>0</v>
      </c>
      <c r="W80" s="312">
        <f>'To &amp; from Shops- trip % summary'!G85</f>
        <v>0</v>
      </c>
      <c r="X80" s="314">
        <f>'To &amp; from Shops- trip % summary'!I85</f>
        <v>0</v>
      </c>
      <c r="Y80" s="260">
        <f t="shared" si="16"/>
        <v>0</v>
      </c>
      <c r="Z80" s="259">
        <f t="shared" si="17"/>
        <v>0</v>
      </c>
      <c r="AA80" s="312">
        <f>'To &amp; from Shops- trip % summary'!L85</f>
        <v>0</v>
      </c>
      <c r="AB80" s="314">
        <f>'To &amp; from Shops- trip % summary'!N85</f>
        <v>0</v>
      </c>
      <c r="AC80" s="260">
        <f t="shared" si="18"/>
        <v>0</v>
      </c>
      <c r="AD80" s="259">
        <f t="shared" si="19"/>
        <v>0</v>
      </c>
      <c r="AE80" s="312">
        <f>'To &amp; from Shops- trip % summary'!Q85</f>
        <v>0</v>
      </c>
      <c r="AF80" s="314">
        <f>'To &amp; from Shops- trip % summary'!S85</f>
        <v>0</v>
      </c>
      <c r="AG80" s="260">
        <f t="shared" si="20"/>
        <v>0</v>
      </c>
      <c r="AH80" s="259">
        <f t="shared" si="21"/>
        <v>0</v>
      </c>
      <c r="AI80" s="312">
        <f>'To &amp; from Shops- trip % summary'!V85</f>
        <v>0</v>
      </c>
      <c r="AJ80" s="314">
        <f>'To &amp; from Shops- trip % summary'!X85</f>
        <v>0</v>
      </c>
      <c r="AK80" s="260">
        <f t="shared" si="22"/>
        <v>0</v>
      </c>
      <c r="AL80" s="259">
        <f t="shared" si="23"/>
        <v>0</v>
      </c>
      <c r="AM80" s="312">
        <f>'To &amp; from Shops- trip % summary'!AA85</f>
        <v>0</v>
      </c>
      <c r="AN80" s="314">
        <f>'To &amp; from Shops- trip % summary'!AC85</f>
        <v>0</v>
      </c>
      <c r="AO80" s="260">
        <f t="shared" si="24"/>
        <v>0</v>
      </c>
      <c r="AP80" s="259">
        <f t="shared" si="25"/>
        <v>0</v>
      </c>
      <c r="AQ80" s="312">
        <f>'To &amp; from Shops- trip % summary'!AF85</f>
        <v>0</v>
      </c>
      <c r="AR80" s="314">
        <f>'To &amp; from Shops- trip % summary'!AH85</f>
        <v>0</v>
      </c>
      <c r="AS80" s="260">
        <f t="shared" si="26"/>
        <v>0</v>
      </c>
      <c r="AT80" s="259">
        <f t="shared" si="27"/>
        <v>0</v>
      </c>
      <c r="AU80" s="261"/>
      <c r="AV80" s="248"/>
      <c r="AW80" s="248"/>
      <c r="AX80" s="248"/>
      <c r="AY80" s="248"/>
    </row>
    <row r="81" spans="1:51" x14ac:dyDescent="0.2">
      <c r="A81" s="248"/>
      <c r="B81" s="248"/>
      <c r="C81" s="248"/>
      <c r="D81" s="248"/>
      <c r="E81" s="248"/>
      <c r="F81" s="248"/>
      <c r="G81" s="248"/>
      <c r="H81" s="248"/>
      <c r="I81" s="248"/>
      <c r="J81" s="248"/>
      <c r="K81" s="248"/>
      <c r="L81" s="248"/>
      <c r="M81" s="248"/>
      <c r="N81" s="248"/>
      <c r="O81" s="248"/>
      <c r="P81" s="248"/>
      <c r="Q81" s="296"/>
      <c r="R81" s="256">
        <f>'To &amp; from Shops- trip % summary'!B86</f>
        <v>0</v>
      </c>
      <c r="S81" s="313">
        <f>'To &amp; from Shops- trip % summary'!D86</f>
        <v>0</v>
      </c>
      <c r="T81" s="257">
        <f>'Non-survey input values'!$B$14</f>
        <v>359.3</v>
      </c>
      <c r="U81" s="258">
        <f t="shared" si="14"/>
        <v>0</v>
      </c>
      <c r="V81" s="259">
        <f t="shared" si="15"/>
        <v>0</v>
      </c>
      <c r="W81" s="312">
        <f>'To &amp; from Shops- trip % summary'!G86</f>
        <v>0</v>
      </c>
      <c r="X81" s="314">
        <f>'To &amp; from Shops- trip % summary'!I86</f>
        <v>0</v>
      </c>
      <c r="Y81" s="260">
        <f t="shared" si="16"/>
        <v>0</v>
      </c>
      <c r="Z81" s="259">
        <f t="shared" si="17"/>
        <v>0</v>
      </c>
      <c r="AA81" s="312">
        <f>'To &amp; from Shops- trip % summary'!L86</f>
        <v>0</v>
      </c>
      <c r="AB81" s="314">
        <f>'To &amp; from Shops- trip % summary'!N86</f>
        <v>0</v>
      </c>
      <c r="AC81" s="260">
        <f t="shared" si="18"/>
        <v>0</v>
      </c>
      <c r="AD81" s="259">
        <f t="shared" si="19"/>
        <v>0</v>
      </c>
      <c r="AE81" s="312">
        <f>'To &amp; from Shops- trip % summary'!Q86</f>
        <v>0</v>
      </c>
      <c r="AF81" s="314">
        <f>'To &amp; from Shops- trip % summary'!S86</f>
        <v>0</v>
      </c>
      <c r="AG81" s="260">
        <f t="shared" si="20"/>
        <v>0</v>
      </c>
      <c r="AH81" s="259">
        <f t="shared" si="21"/>
        <v>0</v>
      </c>
      <c r="AI81" s="312">
        <f>'To &amp; from Shops- trip % summary'!V86</f>
        <v>0</v>
      </c>
      <c r="AJ81" s="314">
        <f>'To &amp; from Shops- trip % summary'!X86</f>
        <v>0</v>
      </c>
      <c r="AK81" s="260">
        <f t="shared" si="22"/>
        <v>0</v>
      </c>
      <c r="AL81" s="259">
        <f t="shared" si="23"/>
        <v>0</v>
      </c>
      <c r="AM81" s="312">
        <f>'To &amp; from Shops- trip % summary'!AA86</f>
        <v>0</v>
      </c>
      <c r="AN81" s="314">
        <f>'To &amp; from Shops- trip % summary'!AC86</f>
        <v>0</v>
      </c>
      <c r="AO81" s="260">
        <f t="shared" si="24"/>
        <v>0</v>
      </c>
      <c r="AP81" s="259">
        <f t="shared" si="25"/>
        <v>0</v>
      </c>
      <c r="AQ81" s="312">
        <f>'To &amp; from Shops- trip % summary'!AF86</f>
        <v>0</v>
      </c>
      <c r="AR81" s="314">
        <f>'To &amp; from Shops- trip % summary'!AH86</f>
        <v>0</v>
      </c>
      <c r="AS81" s="260">
        <f t="shared" si="26"/>
        <v>0</v>
      </c>
      <c r="AT81" s="259">
        <f t="shared" si="27"/>
        <v>0</v>
      </c>
      <c r="AU81" s="261"/>
      <c r="AV81" s="248"/>
      <c r="AW81" s="248"/>
      <c r="AX81" s="248"/>
      <c r="AY81" s="248"/>
    </row>
    <row r="82" spans="1:51" x14ac:dyDescent="0.2">
      <c r="A82" s="248"/>
      <c r="B82" s="248"/>
      <c r="C82" s="248"/>
      <c r="D82" s="248"/>
      <c r="E82" s="248"/>
      <c r="F82" s="248"/>
      <c r="G82" s="248"/>
      <c r="H82" s="248"/>
      <c r="I82" s="248"/>
      <c r="J82" s="248"/>
      <c r="K82" s="248"/>
      <c r="L82" s="248"/>
      <c r="M82" s="248"/>
      <c r="N82" s="248"/>
      <c r="O82" s="248"/>
      <c r="P82" s="248"/>
      <c r="Q82" s="296"/>
      <c r="R82" s="256">
        <f>'To &amp; from Shops- trip % summary'!B87</f>
        <v>0</v>
      </c>
      <c r="S82" s="313">
        <f>'To &amp; from Shops- trip % summary'!D87</f>
        <v>0</v>
      </c>
      <c r="T82" s="257">
        <f>'Non-survey input values'!$B$14</f>
        <v>359.3</v>
      </c>
      <c r="U82" s="258">
        <f t="shared" si="14"/>
        <v>0</v>
      </c>
      <c r="V82" s="259">
        <f t="shared" si="15"/>
        <v>0</v>
      </c>
      <c r="W82" s="312">
        <f>'To &amp; from Shops- trip % summary'!G87</f>
        <v>0</v>
      </c>
      <c r="X82" s="314">
        <f>'To &amp; from Shops- trip % summary'!I87</f>
        <v>0</v>
      </c>
      <c r="Y82" s="260">
        <f t="shared" si="16"/>
        <v>0</v>
      </c>
      <c r="Z82" s="259">
        <f t="shared" si="17"/>
        <v>0</v>
      </c>
      <c r="AA82" s="312">
        <f>'To &amp; from Shops- trip % summary'!L87</f>
        <v>0</v>
      </c>
      <c r="AB82" s="314">
        <f>'To &amp; from Shops- trip % summary'!N87</f>
        <v>0</v>
      </c>
      <c r="AC82" s="260">
        <f t="shared" si="18"/>
        <v>0</v>
      </c>
      <c r="AD82" s="259">
        <f t="shared" si="19"/>
        <v>0</v>
      </c>
      <c r="AE82" s="312">
        <f>'To &amp; from Shops- trip % summary'!Q87</f>
        <v>0</v>
      </c>
      <c r="AF82" s="314">
        <f>'To &amp; from Shops- trip % summary'!S87</f>
        <v>0</v>
      </c>
      <c r="AG82" s="260">
        <f t="shared" si="20"/>
        <v>0</v>
      </c>
      <c r="AH82" s="259">
        <f t="shared" si="21"/>
        <v>0</v>
      </c>
      <c r="AI82" s="312">
        <f>'To &amp; from Shops- trip % summary'!V87</f>
        <v>0</v>
      </c>
      <c r="AJ82" s="314">
        <f>'To &amp; from Shops- trip % summary'!X87</f>
        <v>0</v>
      </c>
      <c r="AK82" s="260">
        <f t="shared" si="22"/>
        <v>0</v>
      </c>
      <c r="AL82" s="259">
        <f t="shared" si="23"/>
        <v>0</v>
      </c>
      <c r="AM82" s="312">
        <f>'To &amp; from Shops- trip % summary'!AA87</f>
        <v>0</v>
      </c>
      <c r="AN82" s="314">
        <f>'To &amp; from Shops- trip % summary'!AC87</f>
        <v>0</v>
      </c>
      <c r="AO82" s="260">
        <f t="shared" si="24"/>
        <v>0</v>
      </c>
      <c r="AP82" s="259">
        <f t="shared" si="25"/>
        <v>0</v>
      </c>
      <c r="AQ82" s="312">
        <f>'To &amp; from Shops- trip % summary'!AF87</f>
        <v>0</v>
      </c>
      <c r="AR82" s="314">
        <f>'To &amp; from Shops- trip % summary'!AH87</f>
        <v>0</v>
      </c>
      <c r="AS82" s="260">
        <f t="shared" si="26"/>
        <v>0</v>
      </c>
      <c r="AT82" s="259">
        <f t="shared" si="27"/>
        <v>0</v>
      </c>
      <c r="AU82" s="261"/>
      <c r="AV82" s="248"/>
      <c r="AW82" s="248"/>
      <c r="AX82" s="248"/>
      <c r="AY82" s="248"/>
    </row>
    <row r="83" spans="1:51" x14ac:dyDescent="0.2">
      <c r="A83" s="248"/>
      <c r="B83" s="248"/>
      <c r="C83" s="248"/>
      <c r="D83" s="248"/>
      <c r="E83" s="248"/>
      <c r="F83" s="248"/>
      <c r="G83" s="248"/>
      <c r="H83" s="248"/>
      <c r="I83" s="248"/>
      <c r="J83" s="248"/>
      <c r="K83" s="248"/>
      <c r="L83" s="248"/>
      <c r="M83" s="248"/>
      <c r="N83" s="248"/>
      <c r="O83" s="248"/>
      <c r="P83" s="248"/>
      <c r="Q83" s="296"/>
      <c r="R83" s="256">
        <f>'To &amp; from Shops- trip % summary'!B88</f>
        <v>0</v>
      </c>
      <c r="S83" s="313">
        <f>'To &amp; from Shops- trip % summary'!D88</f>
        <v>0</v>
      </c>
      <c r="T83" s="257">
        <f>'Non-survey input values'!$B$14</f>
        <v>359.3</v>
      </c>
      <c r="U83" s="258">
        <f t="shared" si="14"/>
        <v>0</v>
      </c>
      <c r="V83" s="259">
        <f t="shared" si="15"/>
        <v>0</v>
      </c>
      <c r="W83" s="312">
        <f>'To &amp; from Shops- trip % summary'!G88</f>
        <v>0</v>
      </c>
      <c r="X83" s="314">
        <f>'To &amp; from Shops- trip % summary'!I88</f>
        <v>0</v>
      </c>
      <c r="Y83" s="260">
        <f t="shared" si="16"/>
        <v>0</v>
      </c>
      <c r="Z83" s="259">
        <f t="shared" si="17"/>
        <v>0</v>
      </c>
      <c r="AA83" s="312">
        <f>'To &amp; from Shops- trip % summary'!L88</f>
        <v>0</v>
      </c>
      <c r="AB83" s="314">
        <f>'To &amp; from Shops- trip % summary'!N88</f>
        <v>0</v>
      </c>
      <c r="AC83" s="260">
        <f t="shared" si="18"/>
        <v>0</v>
      </c>
      <c r="AD83" s="259">
        <f t="shared" si="19"/>
        <v>0</v>
      </c>
      <c r="AE83" s="312">
        <f>'To &amp; from Shops- trip % summary'!Q88</f>
        <v>0</v>
      </c>
      <c r="AF83" s="314">
        <f>'To &amp; from Shops- trip % summary'!S88</f>
        <v>0</v>
      </c>
      <c r="AG83" s="260">
        <f t="shared" si="20"/>
        <v>0</v>
      </c>
      <c r="AH83" s="259">
        <f t="shared" si="21"/>
        <v>0</v>
      </c>
      <c r="AI83" s="312">
        <f>'To &amp; from Shops- trip % summary'!V88</f>
        <v>0</v>
      </c>
      <c r="AJ83" s="314">
        <f>'To &amp; from Shops- trip % summary'!X88</f>
        <v>0</v>
      </c>
      <c r="AK83" s="260">
        <f t="shared" si="22"/>
        <v>0</v>
      </c>
      <c r="AL83" s="259">
        <f t="shared" si="23"/>
        <v>0</v>
      </c>
      <c r="AM83" s="312">
        <f>'To &amp; from Shops- trip % summary'!AA88</f>
        <v>0</v>
      </c>
      <c r="AN83" s="314">
        <f>'To &amp; from Shops- trip % summary'!AC88</f>
        <v>0</v>
      </c>
      <c r="AO83" s="260">
        <f t="shared" si="24"/>
        <v>0</v>
      </c>
      <c r="AP83" s="259">
        <f t="shared" si="25"/>
        <v>0</v>
      </c>
      <c r="AQ83" s="312">
        <f>'To &amp; from Shops- trip % summary'!AF88</f>
        <v>0</v>
      </c>
      <c r="AR83" s="314">
        <f>'To &amp; from Shops- trip % summary'!AH88</f>
        <v>0</v>
      </c>
      <c r="AS83" s="260">
        <f t="shared" si="26"/>
        <v>0</v>
      </c>
      <c r="AT83" s="259">
        <f t="shared" si="27"/>
        <v>0</v>
      </c>
      <c r="AU83" s="261"/>
      <c r="AV83" s="248"/>
      <c r="AW83" s="248"/>
      <c r="AX83" s="248"/>
      <c r="AY83" s="248"/>
    </row>
    <row r="84" spans="1:51" x14ac:dyDescent="0.2">
      <c r="A84" s="248"/>
      <c r="B84" s="248"/>
      <c r="C84" s="248"/>
      <c r="D84" s="248"/>
      <c r="E84" s="248"/>
      <c r="F84" s="248"/>
      <c r="G84" s="248"/>
      <c r="H84" s="248"/>
      <c r="I84" s="248"/>
      <c r="J84" s="248"/>
      <c r="K84" s="248"/>
      <c r="L84" s="248"/>
      <c r="M84" s="248"/>
      <c r="N84" s="248"/>
      <c r="O84" s="248"/>
      <c r="P84" s="248"/>
      <c r="Q84" s="296"/>
      <c r="R84" s="256">
        <f>'To &amp; from Shops- trip % summary'!B89</f>
        <v>0</v>
      </c>
      <c r="S84" s="313">
        <f>'To &amp; from Shops- trip % summary'!D89</f>
        <v>0</v>
      </c>
      <c r="T84" s="257">
        <f>'Non-survey input values'!$B$14</f>
        <v>359.3</v>
      </c>
      <c r="U84" s="258">
        <f t="shared" si="14"/>
        <v>0</v>
      </c>
      <c r="V84" s="259">
        <f t="shared" si="15"/>
        <v>0</v>
      </c>
      <c r="W84" s="312">
        <f>'To &amp; from Shops- trip % summary'!G89</f>
        <v>0</v>
      </c>
      <c r="X84" s="314">
        <f>'To &amp; from Shops- trip % summary'!I89</f>
        <v>0</v>
      </c>
      <c r="Y84" s="260">
        <f t="shared" si="16"/>
        <v>0</v>
      </c>
      <c r="Z84" s="259">
        <f t="shared" si="17"/>
        <v>0</v>
      </c>
      <c r="AA84" s="312">
        <f>'To &amp; from Shops- trip % summary'!L89</f>
        <v>0</v>
      </c>
      <c r="AB84" s="314">
        <f>'To &amp; from Shops- trip % summary'!N89</f>
        <v>0</v>
      </c>
      <c r="AC84" s="260">
        <f t="shared" si="18"/>
        <v>0</v>
      </c>
      <c r="AD84" s="259">
        <f t="shared" si="19"/>
        <v>0</v>
      </c>
      <c r="AE84" s="312">
        <f>'To &amp; from Shops- trip % summary'!Q89</f>
        <v>0</v>
      </c>
      <c r="AF84" s="314">
        <f>'To &amp; from Shops- trip % summary'!S89</f>
        <v>0</v>
      </c>
      <c r="AG84" s="260">
        <f t="shared" si="20"/>
        <v>0</v>
      </c>
      <c r="AH84" s="259">
        <f t="shared" si="21"/>
        <v>0</v>
      </c>
      <c r="AI84" s="312">
        <f>'To &amp; from Shops- trip % summary'!V89</f>
        <v>0</v>
      </c>
      <c r="AJ84" s="314">
        <f>'To &amp; from Shops- trip % summary'!X89</f>
        <v>0</v>
      </c>
      <c r="AK84" s="260">
        <f t="shared" si="22"/>
        <v>0</v>
      </c>
      <c r="AL84" s="259">
        <f t="shared" si="23"/>
        <v>0</v>
      </c>
      <c r="AM84" s="312">
        <f>'To &amp; from Shops- trip % summary'!AA89</f>
        <v>0</v>
      </c>
      <c r="AN84" s="314">
        <f>'To &amp; from Shops- trip % summary'!AC89</f>
        <v>0</v>
      </c>
      <c r="AO84" s="260">
        <f t="shared" si="24"/>
        <v>0</v>
      </c>
      <c r="AP84" s="259">
        <f t="shared" si="25"/>
        <v>0</v>
      </c>
      <c r="AQ84" s="312">
        <f>'To &amp; from Shops- trip % summary'!AF89</f>
        <v>0</v>
      </c>
      <c r="AR84" s="314">
        <f>'To &amp; from Shops- trip % summary'!AH89</f>
        <v>0</v>
      </c>
      <c r="AS84" s="260">
        <f t="shared" si="26"/>
        <v>0</v>
      </c>
      <c r="AT84" s="259">
        <f t="shared" si="27"/>
        <v>0</v>
      </c>
      <c r="AU84" s="261"/>
      <c r="AV84" s="248"/>
      <c r="AW84" s="248"/>
      <c r="AX84" s="248"/>
      <c r="AY84" s="248"/>
    </row>
    <row r="85" spans="1:51" x14ac:dyDescent="0.2">
      <c r="A85" s="248"/>
      <c r="B85" s="248"/>
      <c r="C85" s="248"/>
      <c r="D85" s="248"/>
      <c r="E85" s="248"/>
      <c r="F85" s="248"/>
      <c r="G85" s="248"/>
      <c r="H85" s="248"/>
      <c r="I85" s="248"/>
      <c r="J85" s="248"/>
      <c r="K85" s="248"/>
      <c r="L85" s="248"/>
      <c r="M85" s="248"/>
      <c r="N85" s="248"/>
      <c r="O85" s="248"/>
      <c r="P85" s="248"/>
      <c r="Q85" s="296"/>
      <c r="R85" s="256">
        <f>'To &amp; from Shops- trip % summary'!B90</f>
        <v>0</v>
      </c>
      <c r="S85" s="313">
        <f>'To &amp; from Shops- trip % summary'!D90</f>
        <v>0</v>
      </c>
      <c r="T85" s="257">
        <f>'Non-survey input values'!$B$14</f>
        <v>359.3</v>
      </c>
      <c r="U85" s="258">
        <f t="shared" si="14"/>
        <v>0</v>
      </c>
      <c r="V85" s="259">
        <f t="shared" si="15"/>
        <v>0</v>
      </c>
      <c r="W85" s="312">
        <f>'To &amp; from Shops- trip % summary'!G90</f>
        <v>0</v>
      </c>
      <c r="X85" s="314">
        <f>'To &amp; from Shops- trip % summary'!I90</f>
        <v>0</v>
      </c>
      <c r="Y85" s="260">
        <f t="shared" si="16"/>
        <v>0</v>
      </c>
      <c r="Z85" s="259">
        <f t="shared" si="17"/>
        <v>0</v>
      </c>
      <c r="AA85" s="312">
        <f>'To &amp; from Shops- trip % summary'!L90</f>
        <v>0</v>
      </c>
      <c r="AB85" s="314">
        <f>'To &amp; from Shops- trip % summary'!N90</f>
        <v>0</v>
      </c>
      <c r="AC85" s="260">
        <f t="shared" si="18"/>
        <v>0</v>
      </c>
      <c r="AD85" s="259">
        <f t="shared" si="19"/>
        <v>0</v>
      </c>
      <c r="AE85" s="312">
        <f>'To &amp; from Shops- trip % summary'!Q90</f>
        <v>0</v>
      </c>
      <c r="AF85" s="314">
        <f>'To &amp; from Shops- trip % summary'!S90</f>
        <v>0</v>
      </c>
      <c r="AG85" s="260">
        <f t="shared" si="20"/>
        <v>0</v>
      </c>
      <c r="AH85" s="259">
        <f t="shared" si="21"/>
        <v>0</v>
      </c>
      <c r="AI85" s="312">
        <f>'To &amp; from Shops- trip % summary'!V90</f>
        <v>0</v>
      </c>
      <c r="AJ85" s="314">
        <f>'To &amp; from Shops- trip % summary'!X90</f>
        <v>0</v>
      </c>
      <c r="AK85" s="260">
        <f t="shared" si="22"/>
        <v>0</v>
      </c>
      <c r="AL85" s="259">
        <f t="shared" si="23"/>
        <v>0</v>
      </c>
      <c r="AM85" s="312">
        <f>'To &amp; from Shops- trip % summary'!AA90</f>
        <v>0</v>
      </c>
      <c r="AN85" s="314">
        <f>'To &amp; from Shops- trip % summary'!AC90</f>
        <v>0</v>
      </c>
      <c r="AO85" s="260">
        <f t="shared" si="24"/>
        <v>0</v>
      </c>
      <c r="AP85" s="259">
        <f t="shared" si="25"/>
        <v>0</v>
      </c>
      <c r="AQ85" s="312">
        <f>'To &amp; from Shops- trip % summary'!AF90</f>
        <v>0</v>
      </c>
      <c r="AR85" s="314">
        <f>'To &amp; from Shops- trip % summary'!AH90</f>
        <v>0</v>
      </c>
      <c r="AS85" s="260">
        <f t="shared" si="26"/>
        <v>0</v>
      </c>
      <c r="AT85" s="259">
        <f t="shared" si="27"/>
        <v>0</v>
      </c>
      <c r="AU85" s="261"/>
      <c r="AV85" s="248"/>
      <c r="AW85" s="248"/>
      <c r="AX85" s="248"/>
      <c r="AY85" s="248"/>
    </row>
    <row r="86" spans="1:51" x14ac:dyDescent="0.2">
      <c r="A86" s="248"/>
      <c r="B86" s="248"/>
      <c r="C86" s="248"/>
      <c r="D86" s="248"/>
      <c r="E86" s="248"/>
      <c r="F86" s="248"/>
      <c r="G86" s="248"/>
      <c r="H86" s="248"/>
      <c r="I86" s="248"/>
      <c r="J86" s="248"/>
      <c r="K86" s="248"/>
      <c r="L86" s="248"/>
      <c r="M86" s="248"/>
      <c r="N86" s="248"/>
      <c r="O86" s="248"/>
      <c r="P86" s="248"/>
      <c r="Q86" s="296"/>
      <c r="R86" s="256">
        <f>'To &amp; from Shops- trip % summary'!B91</f>
        <v>0</v>
      </c>
      <c r="S86" s="313">
        <f>'To &amp; from Shops- trip % summary'!D91</f>
        <v>0</v>
      </c>
      <c r="T86" s="257">
        <f>'Non-survey input values'!$B$14</f>
        <v>359.3</v>
      </c>
      <c r="U86" s="258">
        <f t="shared" si="14"/>
        <v>0</v>
      </c>
      <c r="V86" s="259">
        <f t="shared" si="15"/>
        <v>0</v>
      </c>
      <c r="W86" s="312">
        <f>'To &amp; from Shops- trip % summary'!G91</f>
        <v>0</v>
      </c>
      <c r="X86" s="314">
        <f>'To &amp; from Shops- trip % summary'!I91</f>
        <v>0</v>
      </c>
      <c r="Y86" s="260">
        <f t="shared" si="16"/>
        <v>0</v>
      </c>
      <c r="Z86" s="259">
        <f t="shared" si="17"/>
        <v>0</v>
      </c>
      <c r="AA86" s="312">
        <f>'To &amp; from Shops- trip % summary'!L91</f>
        <v>0</v>
      </c>
      <c r="AB86" s="314">
        <f>'To &amp; from Shops- trip % summary'!N91</f>
        <v>0</v>
      </c>
      <c r="AC86" s="260">
        <f t="shared" si="18"/>
        <v>0</v>
      </c>
      <c r="AD86" s="259">
        <f t="shared" si="19"/>
        <v>0</v>
      </c>
      <c r="AE86" s="312">
        <f>'To &amp; from Shops- trip % summary'!Q91</f>
        <v>0</v>
      </c>
      <c r="AF86" s="314">
        <f>'To &amp; from Shops- trip % summary'!S91</f>
        <v>0</v>
      </c>
      <c r="AG86" s="260">
        <f t="shared" si="20"/>
        <v>0</v>
      </c>
      <c r="AH86" s="259">
        <f t="shared" si="21"/>
        <v>0</v>
      </c>
      <c r="AI86" s="312">
        <f>'To &amp; from Shops- trip % summary'!V91</f>
        <v>0</v>
      </c>
      <c r="AJ86" s="314">
        <f>'To &amp; from Shops- trip % summary'!X91</f>
        <v>0</v>
      </c>
      <c r="AK86" s="260">
        <f t="shared" si="22"/>
        <v>0</v>
      </c>
      <c r="AL86" s="259">
        <f t="shared" si="23"/>
        <v>0</v>
      </c>
      <c r="AM86" s="312">
        <f>'To &amp; from Shops- trip % summary'!AA91</f>
        <v>0</v>
      </c>
      <c r="AN86" s="314">
        <f>'To &amp; from Shops- trip % summary'!AC91</f>
        <v>0</v>
      </c>
      <c r="AO86" s="260">
        <f t="shared" si="24"/>
        <v>0</v>
      </c>
      <c r="AP86" s="259">
        <f t="shared" si="25"/>
        <v>0</v>
      </c>
      <c r="AQ86" s="312">
        <f>'To &amp; from Shops- trip % summary'!AF91</f>
        <v>0</v>
      </c>
      <c r="AR86" s="314">
        <f>'To &amp; from Shops- trip % summary'!AH91</f>
        <v>0</v>
      </c>
      <c r="AS86" s="260">
        <f t="shared" si="26"/>
        <v>0</v>
      </c>
      <c r="AT86" s="259">
        <f t="shared" si="27"/>
        <v>0</v>
      </c>
      <c r="AU86" s="261"/>
      <c r="AV86" s="248"/>
      <c r="AW86" s="248"/>
      <c r="AX86" s="248"/>
      <c r="AY86" s="248"/>
    </row>
    <row r="87" spans="1:51" x14ac:dyDescent="0.2">
      <c r="A87" s="248"/>
      <c r="B87" s="248"/>
      <c r="C87" s="248"/>
      <c r="D87" s="248"/>
      <c r="E87" s="248"/>
      <c r="F87" s="248"/>
      <c r="G87" s="248"/>
      <c r="H87" s="248"/>
      <c r="I87" s="248"/>
      <c r="J87" s="248"/>
      <c r="K87" s="248"/>
      <c r="L87" s="248"/>
      <c r="M87" s="248"/>
      <c r="N87" s="248"/>
      <c r="O87" s="248"/>
      <c r="P87" s="248"/>
      <c r="Q87" s="296"/>
      <c r="R87" s="256">
        <f>'To &amp; from Shops- trip % summary'!B92</f>
        <v>0</v>
      </c>
      <c r="S87" s="313">
        <f>'To &amp; from Shops- trip % summary'!D92</f>
        <v>0</v>
      </c>
      <c r="T87" s="257">
        <f>'Non-survey input values'!$B$14</f>
        <v>359.3</v>
      </c>
      <c r="U87" s="258">
        <f t="shared" si="14"/>
        <v>0</v>
      </c>
      <c r="V87" s="259">
        <f t="shared" si="15"/>
        <v>0</v>
      </c>
      <c r="W87" s="312">
        <f>'To &amp; from Shops- trip % summary'!G92</f>
        <v>0</v>
      </c>
      <c r="X87" s="314">
        <f>'To &amp; from Shops- trip % summary'!I92</f>
        <v>0</v>
      </c>
      <c r="Y87" s="260">
        <f t="shared" si="16"/>
        <v>0</v>
      </c>
      <c r="Z87" s="259">
        <f t="shared" si="17"/>
        <v>0</v>
      </c>
      <c r="AA87" s="312">
        <f>'To &amp; from Shops- trip % summary'!L92</f>
        <v>0</v>
      </c>
      <c r="AB87" s="314">
        <f>'To &amp; from Shops- trip % summary'!N92</f>
        <v>0</v>
      </c>
      <c r="AC87" s="260">
        <f t="shared" si="18"/>
        <v>0</v>
      </c>
      <c r="AD87" s="259">
        <f t="shared" si="19"/>
        <v>0</v>
      </c>
      <c r="AE87" s="312">
        <f>'To &amp; from Shops- trip % summary'!Q92</f>
        <v>0</v>
      </c>
      <c r="AF87" s="314">
        <f>'To &amp; from Shops- trip % summary'!S92</f>
        <v>0</v>
      </c>
      <c r="AG87" s="260">
        <f t="shared" si="20"/>
        <v>0</v>
      </c>
      <c r="AH87" s="259">
        <f t="shared" si="21"/>
        <v>0</v>
      </c>
      <c r="AI87" s="312">
        <f>'To &amp; from Shops- trip % summary'!V92</f>
        <v>0</v>
      </c>
      <c r="AJ87" s="314">
        <f>'To &amp; from Shops- trip % summary'!X92</f>
        <v>0</v>
      </c>
      <c r="AK87" s="260">
        <f t="shared" si="22"/>
        <v>0</v>
      </c>
      <c r="AL87" s="259">
        <f t="shared" si="23"/>
        <v>0</v>
      </c>
      <c r="AM87" s="312">
        <f>'To &amp; from Shops- trip % summary'!AA92</f>
        <v>0</v>
      </c>
      <c r="AN87" s="314">
        <f>'To &amp; from Shops- trip % summary'!AC92</f>
        <v>0</v>
      </c>
      <c r="AO87" s="260">
        <f t="shared" si="24"/>
        <v>0</v>
      </c>
      <c r="AP87" s="259">
        <f t="shared" si="25"/>
        <v>0</v>
      </c>
      <c r="AQ87" s="312">
        <f>'To &amp; from Shops- trip % summary'!AF92</f>
        <v>0</v>
      </c>
      <c r="AR87" s="314">
        <f>'To &amp; from Shops- trip % summary'!AH92</f>
        <v>0</v>
      </c>
      <c r="AS87" s="260">
        <f t="shared" si="26"/>
        <v>0</v>
      </c>
      <c r="AT87" s="259">
        <f t="shared" si="27"/>
        <v>0</v>
      </c>
      <c r="AU87" s="261"/>
      <c r="AV87" s="248"/>
      <c r="AW87" s="248"/>
      <c r="AX87" s="248"/>
      <c r="AY87" s="248"/>
    </row>
    <row r="88" spans="1:51" x14ac:dyDescent="0.2">
      <c r="A88" s="248"/>
      <c r="B88" s="248"/>
      <c r="C88" s="248"/>
      <c r="D88" s="248"/>
      <c r="E88" s="248"/>
      <c r="F88" s="248"/>
      <c r="G88" s="248"/>
      <c r="H88" s="248"/>
      <c r="I88" s="248"/>
      <c r="J88" s="248"/>
      <c r="K88" s="248"/>
      <c r="L88" s="248"/>
      <c r="M88" s="248"/>
      <c r="N88" s="248"/>
      <c r="O88" s="248"/>
      <c r="P88" s="248"/>
      <c r="Q88" s="296"/>
      <c r="R88" s="256">
        <f>'To &amp; from Shops- trip % summary'!B93</f>
        <v>0</v>
      </c>
      <c r="S88" s="313">
        <f>'To &amp; from Shops- trip % summary'!D93</f>
        <v>0</v>
      </c>
      <c r="T88" s="257">
        <f>'Non-survey input values'!$B$14</f>
        <v>359.3</v>
      </c>
      <c r="U88" s="258">
        <f t="shared" si="14"/>
        <v>0</v>
      </c>
      <c r="V88" s="259">
        <f t="shared" si="15"/>
        <v>0</v>
      </c>
      <c r="W88" s="312">
        <f>'To &amp; from Shops- trip % summary'!G93</f>
        <v>0</v>
      </c>
      <c r="X88" s="314">
        <f>'To &amp; from Shops- trip % summary'!I93</f>
        <v>0</v>
      </c>
      <c r="Y88" s="260">
        <f t="shared" si="16"/>
        <v>0</v>
      </c>
      <c r="Z88" s="259">
        <f t="shared" si="17"/>
        <v>0</v>
      </c>
      <c r="AA88" s="312">
        <f>'To &amp; from Shops- trip % summary'!L93</f>
        <v>0</v>
      </c>
      <c r="AB88" s="314">
        <f>'To &amp; from Shops- trip % summary'!N93</f>
        <v>0</v>
      </c>
      <c r="AC88" s="260">
        <f t="shared" si="18"/>
        <v>0</v>
      </c>
      <c r="AD88" s="259">
        <f t="shared" si="19"/>
        <v>0</v>
      </c>
      <c r="AE88" s="312">
        <f>'To &amp; from Shops- trip % summary'!Q93</f>
        <v>0</v>
      </c>
      <c r="AF88" s="314">
        <f>'To &amp; from Shops- trip % summary'!S93</f>
        <v>0</v>
      </c>
      <c r="AG88" s="260">
        <f t="shared" si="20"/>
        <v>0</v>
      </c>
      <c r="AH88" s="259">
        <f t="shared" si="21"/>
        <v>0</v>
      </c>
      <c r="AI88" s="312">
        <f>'To &amp; from Shops- trip % summary'!V93</f>
        <v>0</v>
      </c>
      <c r="AJ88" s="314">
        <f>'To &amp; from Shops- trip % summary'!X93</f>
        <v>0</v>
      </c>
      <c r="AK88" s="260">
        <f t="shared" si="22"/>
        <v>0</v>
      </c>
      <c r="AL88" s="259">
        <f t="shared" si="23"/>
        <v>0</v>
      </c>
      <c r="AM88" s="312">
        <f>'To &amp; from Shops- trip % summary'!AA93</f>
        <v>0</v>
      </c>
      <c r="AN88" s="314">
        <f>'To &amp; from Shops- trip % summary'!AC93</f>
        <v>0</v>
      </c>
      <c r="AO88" s="260">
        <f t="shared" si="24"/>
        <v>0</v>
      </c>
      <c r="AP88" s="259">
        <f t="shared" si="25"/>
        <v>0</v>
      </c>
      <c r="AQ88" s="312">
        <f>'To &amp; from Shops- trip % summary'!AF93</f>
        <v>0</v>
      </c>
      <c r="AR88" s="314">
        <f>'To &amp; from Shops- trip % summary'!AH93</f>
        <v>0</v>
      </c>
      <c r="AS88" s="260">
        <f t="shared" si="26"/>
        <v>0</v>
      </c>
      <c r="AT88" s="259">
        <f t="shared" si="27"/>
        <v>0</v>
      </c>
      <c r="AU88" s="261"/>
      <c r="AV88" s="248"/>
      <c r="AW88" s="248"/>
      <c r="AX88" s="248"/>
      <c r="AY88" s="248"/>
    </row>
    <row r="89" spans="1:51" x14ac:dyDescent="0.2">
      <c r="A89" s="248"/>
      <c r="B89" s="248"/>
      <c r="C89" s="248"/>
      <c r="D89" s="248"/>
      <c r="E89" s="248"/>
      <c r="F89" s="248"/>
      <c r="G89" s="248"/>
      <c r="H89" s="248"/>
      <c r="I89" s="248"/>
      <c r="J89" s="248"/>
      <c r="K89" s="248"/>
      <c r="L89" s="248"/>
      <c r="M89" s="248"/>
      <c r="N89" s="248"/>
      <c r="O89" s="248"/>
      <c r="P89" s="248"/>
      <c r="Q89" s="296"/>
      <c r="R89" s="256">
        <f>'To &amp; from Shops- trip % summary'!B94</f>
        <v>0</v>
      </c>
      <c r="S89" s="313">
        <f>'To &amp; from Shops- trip % summary'!D94</f>
        <v>0</v>
      </c>
      <c r="T89" s="257">
        <f>'Non-survey input values'!$B$14</f>
        <v>359.3</v>
      </c>
      <c r="U89" s="258">
        <f t="shared" si="14"/>
        <v>0</v>
      </c>
      <c r="V89" s="259">
        <f t="shared" si="15"/>
        <v>0</v>
      </c>
      <c r="W89" s="312">
        <f>'To &amp; from Shops- trip % summary'!G94</f>
        <v>0</v>
      </c>
      <c r="X89" s="314">
        <f>'To &amp; from Shops- trip % summary'!I94</f>
        <v>0</v>
      </c>
      <c r="Y89" s="260">
        <f t="shared" si="16"/>
        <v>0</v>
      </c>
      <c r="Z89" s="259">
        <f t="shared" si="17"/>
        <v>0</v>
      </c>
      <c r="AA89" s="312">
        <f>'To &amp; from Shops- trip % summary'!L94</f>
        <v>0</v>
      </c>
      <c r="AB89" s="314">
        <f>'To &amp; from Shops- trip % summary'!N94</f>
        <v>0</v>
      </c>
      <c r="AC89" s="260">
        <f t="shared" si="18"/>
        <v>0</v>
      </c>
      <c r="AD89" s="259">
        <f t="shared" si="19"/>
        <v>0</v>
      </c>
      <c r="AE89" s="312">
        <f>'To &amp; from Shops- trip % summary'!Q94</f>
        <v>0</v>
      </c>
      <c r="AF89" s="314">
        <f>'To &amp; from Shops- trip % summary'!S94</f>
        <v>0</v>
      </c>
      <c r="AG89" s="260">
        <f t="shared" si="20"/>
        <v>0</v>
      </c>
      <c r="AH89" s="259">
        <f t="shared" si="21"/>
        <v>0</v>
      </c>
      <c r="AI89" s="312">
        <f>'To &amp; from Shops- trip % summary'!V94</f>
        <v>0</v>
      </c>
      <c r="AJ89" s="314">
        <f>'To &amp; from Shops- trip % summary'!X94</f>
        <v>0</v>
      </c>
      <c r="AK89" s="260">
        <f t="shared" si="22"/>
        <v>0</v>
      </c>
      <c r="AL89" s="259">
        <f t="shared" si="23"/>
        <v>0</v>
      </c>
      <c r="AM89" s="312">
        <f>'To &amp; from Shops- trip % summary'!AA94</f>
        <v>0</v>
      </c>
      <c r="AN89" s="314">
        <f>'To &amp; from Shops- trip % summary'!AC94</f>
        <v>0</v>
      </c>
      <c r="AO89" s="260">
        <f t="shared" si="24"/>
        <v>0</v>
      </c>
      <c r="AP89" s="259">
        <f t="shared" si="25"/>
        <v>0</v>
      </c>
      <c r="AQ89" s="312">
        <f>'To &amp; from Shops- trip % summary'!AF94</f>
        <v>0</v>
      </c>
      <c r="AR89" s="314">
        <f>'To &amp; from Shops- trip % summary'!AH94</f>
        <v>0</v>
      </c>
      <c r="AS89" s="260">
        <f t="shared" si="26"/>
        <v>0</v>
      </c>
      <c r="AT89" s="259">
        <f t="shared" si="27"/>
        <v>0</v>
      </c>
      <c r="AU89" s="261"/>
      <c r="AV89" s="248"/>
      <c r="AW89" s="248"/>
      <c r="AX89" s="248"/>
      <c r="AY89" s="248"/>
    </row>
    <row r="90" spans="1:51" x14ac:dyDescent="0.2">
      <c r="A90" s="248"/>
      <c r="B90" s="248"/>
      <c r="C90" s="248"/>
      <c r="D90" s="248"/>
      <c r="E90" s="248"/>
      <c r="F90" s="248"/>
      <c r="G90" s="248"/>
      <c r="H90" s="248"/>
      <c r="I90" s="248"/>
      <c r="J90" s="248"/>
      <c r="K90" s="248"/>
      <c r="L90" s="248"/>
      <c r="M90" s="248"/>
      <c r="N90" s="248"/>
      <c r="O90" s="248"/>
      <c r="P90" s="248"/>
      <c r="Q90" s="296"/>
      <c r="R90" s="256">
        <f>'To &amp; from Shops- trip % summary'!B95</f>
        <v>0</v>
      </c>
      <c r="S90" s="313">
        <f>'To &amp; from Shops- trip % summary'!D95</f>
        <v>0</v>
      </c>
      <c r="T90" s="257">
        <f>'Non-survey input values'!$B$14</f>
        <v>359.3</v>
      </c>
      <c r="U90" s="258">
        <f t="shared" si="14"/>
        <v>0</v>
      </c>
      <c r="V90" s="259">
        <f t="shared" si="15"/>
        <v>0</v>
      </c>
      <c r="W90" s="312">
        <f>'To &amp; from Shops- trip % summary'!G95</f>
        <v>0</v>
      </c>
      <c r="X90" s="314">
        <f>'To &amp; from Shops- trip % summary'!I95</f>
        <v>0</v>
      </c>
      <c r="Y90" s="260">
        <f t="shared" si="16"/>
        <v>0</v>
      </c>
      <c r="Z90" s="259">
        <f t="shared" si="17"/>
        <v>0</v>
      </c>
      <c r="AA90" s="312">
        <f>'To &amp; from Shops- trip % summary'!L95</f>
        <v>0</v>
      </c>
      <c r="AB90" s="314">
        <f>'To &amp; from Shops- trip % summary'!N95</f>
        <v>0</v>
      </c>
      <c r="AC90" s="260">
        <f t="shared" si="18"/>
        <v>0</v>
      </c>
      <c r="AD90" s="259">
        <f t="shared" si="19"/>
        <v>0</v>
      </c>
      <c r="AE90" s="312">
        <f>'To &amp; from Shops- trip % summary'!Q95</f>
        <v>0</v>
      </c>
      <c r="AF90" s="314">
        <f>'To &amp; from Shops- trip % summary'!S95</f>
        <v>0</v>
      </c>
      <c r="AG90" s="260">
        <f t="shared" si="20"/>
        <v>0</v>
      </c>
      <c r="AH90" s="259">
        <f t="shared" si="21"/>
        <v>0</v>
      </c>
      <c r="AI90" s="312">
        <f>'To &amp; from Shops- trip % summary'!V95</f>
        <v>0</v>
      </c>
      <c r="AJ90" s="314">
        <f>'To &amp; from Shops- trip % summary'!X95</f>
        <v>0</v>
      </c>
      <c r="AK90" s="260">
        <f t="shared" si="22"/>
        <v>0</v>
      </c>
      <c r="AL90" s="259">
        <f t="shared" si="23"/>
        <v>0</v>
      </c>
      <c r="AM90" s="312">
        <f>'To &amp; from Shops- trip % summary'!AA95</f>
        <v>0</v>
      </c>
      <c r="AN90" s="314">
        <f>'To &amp; from Shops- trip % summary'!AC95</f>
        <v>0</v>
      </c>
      <c r="AO90" s="260">
        <f t="shared" si="24"/>
        <v>0</v>
      </c>
      <c r="AP90" s="259">
        <f t="shared" si="25"/>
        <v>0</v>
      </c>
      <c r="AQ90" s="312">
        <f>'To &amp; from Shops- trip % summary'!AF95</f>
        <v>0</v>
      </c>
      <c r="AR90" s="314">
        <f>'To &amp; from Shops- trip % summary'!AH95</f>
        <v>0</v>
      </c>
      <c r="AS90" s="260">
        <f t="shared" si="26"/>
        <v>0</v>
      </c>
      <c r="AT90" s="259">
        <f t="shared" si="27"/>
        <v>0</v>
      </c>
      <c r="AU90" s="261"/>
      <c r="AV90" s="248"/>
      <c r="AW90" s="248"/>
      <c r="AX90" s="248"/>
      <c r="AY90" s="248"/>
    </row>
    <row r="91" spans="1:51" x14ac:dyDescent="0.2">
      <c r="A91" s="248"/>
      <c r="B91" s="248"/>
      <c r="C91" s="248"/>
      <c r="D91" s="248"/>
      <c r="E91" s="248"/>
      <c r="F91" s="248"/>
      <c r="G91" s="248"/>
      <c r="H91" s="248"/>
      <c r="I91" s="248"/>
      <c r="J91" s="248"/>
      <c r="K91" s="248"/>
      <c r="L91" s="248"/>
      <c r="M91" s="248"/>
      <c r="N91" s="248"/>
      <c r="O91" s="248"/>
      <c r="P91" s="248"/>
      <c r="Q91" s="296"/>
      <c r="R91" s="256">
        <f>'To &amp; from Shops- trip % summary'!B96</f>
        <v>0</v>
      </c>
      <c r="S91" s="313">
        <f>'To &amp; from Shops- trip % summary'!D96</f>
        <v>0</v>
      </c>
      <c r="T91" s="257">
        <f>'Non-survey input values'!$B$14</f>
        <v>359.3</v>
      </c>
      <c r="U91" s="258">
        <f t="shared" si="14"/>
        <v>0</v>
      </c>
      <c r="V91" s="259">
        <f t="shared" si="15"/>
        <v>0</v>
      </c>
      <c r="W91" s="312">
        <f>'To &amp; from Shops- trip % summary'!G96</f>
        <v>0</v>
      </c>
      <c r="X91" s="314">
        <f>'To &amp; from Shops- trip % summary'!I96</f>
        <v>0</v>
      </c>
      <c r="Y91" s="260">
        <f t="shared" si="16"/>
        <v>0</v>
      </c>
      <c r="Z91" s="259">
        <f t="shared" si="17"/>
        <v>0</v>
      </c>
      <c r="AA91" s="312">
        <f>'To &amp; from Shops- trip % summary'!L96</f>
        <v>0</v>
      </c>
      <c r="AB91" s="314">
        <f>'To &amp; from Shops- trip % summary'!N96</f>
        <v>0</v>
      </c>
      <c r="AC91" s="260">
        <f t="shared" si="18"/>
        <v>0</v>
      </c>
      <c r="AD91" s="259">
        <f t="shared" si="19"/>
        <v>0</v>
      </c>
      <c r="AE91" s="312">
        <f>'To &amp; from Shops- trip % summary'!Q96</f>
        <v>0</v>
      </c>
      <c r="AF91" s="314">
        <f>'To &amp; from Shops- trip % summary'!S96</f>
        <v>0</v>
      </c>
      <c r="AG91" s="260">
        <f t="shared" si="20"/>
        <v>0</v>
      </c>
      <c r="AH91" s="259">
        <f t="shared" si="21"/>
        <v>0</v>
      </c>
      <c r="AI91" s="312">
        <f>'To &amp; from Shops- trip % summary'!V96</f>
        <v>0</v>
      </c>
      <c r="AJ91" s="314">
        <f>'To &amp; from Shops- trip % summary'!X96</f>
        <v>0</v>
      </c>
      <c r="AK91" s="260">
        <f t="shared" si="22"/>
        <v>0</v>
      </c>
      <c r="AL91" s="259">
        <f t="shared" si="23"/>
        <v>0</v>
      </c>
      <c r="AM91" s="312">
        <f>'To &amp; from Shops- trip % summary'!AA96</f>
        <v>0</v>
      </c>
      <c r="AN91" s="314">
        <f>'To &amp; from Shops- trip % summary'!AC96</f>
        <v>0</v>
      </c>
      <c r="AO91" s="260">
        <f t="shared" si="24"/>
        <v>0</v>
      </c>
      <c r="AP91" s="259">
        <f t="shared" si="25"/>
        <v>0</v>
      </c>
      <c r="AQ91" s="312">
        <f>'To &amp; from Shops- trip % summary'!AF96</f>
        <v>0</v>
      </c>
      <c r="AR91" s="314">
        <f>'To &amp; from Shops- trip % summary'!AH96</f>
        <v>0</v>
      </c>
      <c r="AS91" s="260">
        <f t="shared" si="26"/>
        <v>0</v>
      </c>
      <c r="AT91" s="259">
        <f t="shared" si="27"/>
        <v>0</v>
      </c>
      <c r="AU91" s="261"/>
      <c r="AV91" s="248"/>
      <c r="AW91" s="248"/>
      <c r="AX91" s="248"/>
      <c r="AY91" s="248"/>
    </row>
    <row r="92" spans="1:51" x14ac:dyDescent="0.2">
      <c r="A92" s="248"/>
      <c r="B92" s="248"/>
      <c r="C92" s="248"/>
      <c r="D92" s="248"/>
      <c r="E92" s="248"/>
      <c r="F92" s="248"/>
      <c r="G92" s="248"/>
      <c r="H92" s="248"/>
      <c r="I92" s="248"/>
      <c r="J92" s="248"/>
      <c r="K92" s="248"/>
      <c r="L92" s="248"/>
      <c r="M92" s="248"/>
      <c r="N92" s="248"/>
      <c r="O92" s="248"/>
      <c r="P92" s="248"/>
      <c r="Q92" s="296"/>
      <c r="R92" s="256">
        <f>'To &amp; from Shops- trip % summary'!B97</f>
        <v>0</v>
      </c>
      <c r="S92" s="313">
        <f>'To &amp; from Shops- trip % summary'!D97</f>
        <v>0</v>
      </c>
      <c r="T92" s="257">
        <f>'Non-survey input values'!$B$14</f>
        <v>359.3</v>
      </c>
      <c r="U92" s="258">
        <f t="shared" si="14"/>
        <v>0</v>
      </c>
      <c r="V92" s="259">
        <f t="shared" si="15"/>
        <v>0</v>
      </c>
      <c r="W92" s="312">
        <f>'To &amp; from Shops- trip % summary'!G97</f>
        <v>0</v>
      </c>
      <c r="X92" s="314">
        <f>'To &amp; from Shops- trip % summary'!I97</f>
        <v>0</v>
      </c>
      <c r="Y92" s="260">
        <f t="shared" si="16"/>
        <v>0</v>
      </c>
      <c r="Z92" s="259">
        <f t="shared" si="17"/>
        <v>0</v>
      </c>
      <c r="AA92" s="312">
        <f>'To &amp; from Shops- trip % summary'!L97</f>
        <v>0</v>
      </c>
      <c r="AB92" s="314">
        <f>'To &amp; from Shops- trip % summary'!N97</f>
        <v>0</v>
      </c>
      <c r="AC92" s="260">
        <f t="shared" si="18"/>
        <v>0</v>
      </c>
      <c r="AD92" s="259">
        <f t="shared" si="19"/>
        <v>0</v>
      </c>
      <c r="AE92" s="312">
        <f>'To &amp; from Shops- trip % summary'!Q97</f>
        <v>0</v>
      </c>
      <c r="AF92" s="314">
        <f>'To &amp; from Shops- trip % summary'!S97</f>
        <v>0</v>
      </c>
      <c r="AG92" s="260">
        <f t="shared" si="20"/>
        <v>0</v>
      </c>
      <c r="AH92" s="259">
        <f t="shared" si="21"/>
        <v>0</v>
      </c>
      <c r="AI92" s="312">
        <f>'To &amp; from Shops- trip % summary'!V97</f>
        <v>0</v>
      </c>
      <c r="AJ92" s="314">
        <f>'To &amp; from Shops- trip % summary'!X97</f>
        <v>0</v>
      </c>
      <c r="AK92" s="260">
        <f t="shared" si="22"/>
        <v>0</v>
      </c>
      <c r="AL92" s="259">
        <f t="shared" si="23"/>
        <v>0</v>
      </c>
      <c r="AM92" s="312">
        <f>'To &amp; from Shops- trip % summary'!AA97</f>
        <v>0</v>
      </c>
      <c r="AN92" s="314">
        <f>'To &amp; from Shops- trip % summary'!AC97</f>
        <v>0</v>
      </c>
      <c r="AO92" s="260">
        <f t="shared" si="24"/>
        <v>0</v>
      </c>
      <c r="AP92" s="259">
        <f t="shared" si="25"/>
        <v>0</v>
      </c>
      <c r="AQ92" s="312">
        <f>'To &amp; from Shops- trip % summary'!AF97</f>
        <v>0</v>
      </c>
      <c r="AR92" s="314">
        <f>'To &amp; from Shops- trip % summary'!AH97</f>
        <v>0</v>
      </c>
      <c r="AS92" s="260">
        <f t="shared" si="26"/>
        <v>0</v>
      </c>
      <c r="AT92" s="259">
        <f t="shared" si="27"/>
        <v>0</v>
      </c>
      <c r="AU92" s="261"/>
      <c r="AV92" s="248"/>
      <c r="AW92" s="248"/>
      <c r="AX92" s="248"/>
      <c r="AY92" s="248"/>
    </row>
    <row r="93" spans="1:51" x14ac:dyDescent="0.2">
      <c r="A93" s="248"/>
      <c r="B93" s="248"/>
      <c r="C93" s="248"/>
      <c r="D93" s="248"/>
      <c r="E93" s="248"/>
      <c r="F93" s="248"/>
      <c r="G93" s="248"/>
      <c r="H93" s="248"/>
      <c r="I93" s="248"/>
      <c r="J93" s="248"/>
      <c r="K93" s="248"/>
      <c r="L93" s="248"/>
      <c r="M93" s="248"/>
      <c r="N93" s="248"/>
      <c r="O93" s="248"/>
      <c r="P93" s="248"/>
      <c r="Q93" s="296"/>
      <c r="R93" s="256">
        <f>'To &amp; from Shops- trip % summary'!B98</f>
        <v>0</v>
      </c>
      <c r="S93" s="313">
        <f>'To &amp; from Shops- trip % summary'!D98</f>
        <v>0</v>
      </c>
      <c r="T93" s="257">
        <f>'Non-survey input values'!$B$14</f>
        <v>359.3</v>
      </c>
      <c r="U93" s="258">
        <f t="shared" si="14"/>
        <v>0</v>
      </c>
      <c r="V93" s="259">
        <f t="shared" si="15"/>
        <v>0</v>
      </c>
      <c r="W93" s="312">
        <f>'To &amp; from Shops- trip % summary'!G98</f>
        <v>0</v>
      </c>
      <c r="X93" s="314">
        <f>'To &amp; from Shops- trip % summary'!I98</f>
        <v>0</v>
      </c>
      <c r="Y93" s="260">
        <f t="shared" si="16"/>
        <v>0</v>
      </c>
      <c r="Z93" s="259">
        <f t="shared" si="17"/>
        <v>0</v>
      </c>
      <c r="AA93" s="312">
        <f>'To &amp; from Shops- trip % summary'!L98</f>
        <v>0</v>
      </c>
      <c r="AB93" s="314">
        <f>'To &amp; from Shops- trip % summary'!N98</f>
        <v>0</v>
      </c>
      <c r="AC93" s="260">
        <f t="shared" si="18"/>
        <v>0</v>
      </c>
      <c r="AD93" s="259">
        <f t="shared" si="19"/>
        <v>0</v>
      </c>
      <c r="AE93" s="312">
        <f>'To &amp; from Shops- trip % summary'!Q98</f>
        <v>0</v>
      </c>
      <c r="AF93" s="314">
        <f>'To &amp; from Shops- trip % summary'!S98</f>
        <v>0</v>
      </c>
      <c r="AG93" s="260">
        <f t="shared" si="20"/>
        <v>0</v>
      </c>
      <c r="AH93" s="259">
        <f t="shared" si="21"/>
        <v>0</v>
      </c>
      <c r="AI93" s="312">
        <f>'To &amp; from Shops- trip % summary'!V98</f>
        <v>0</v>
      </c>
      <c r="AJ93" s="314">
        <f>'To &amp; from Shops- trip % summary'!X98</f>
        <v>0</v>
      </c>
      <c r="AK93" s="260">
        <f t="shared" si="22"/>
        <v>0</v>
      </c>
      <c r="AL93" s="259">
        <f t="shared" si="23"/>
        <v>0</v>
      </c>
      <c r="AM93" s="312">
        <f>'To &amp; from Shops- trip % summary'!AA98</f>
        <v>0</v>
      </c>
      <c r="AN93" s="314">
        <f>'To &amp; from Shops- trip % summary'!AC98</f>
        <v>0</v>
      </c>
      <c r="AO93" s="260">
        <f t="shared" si="24"/>
        <v>0</v>
      </c>
      <c r="AP93" s="259">
        <f t="shared" si="25"/>
        <v>0</v>
      </c>
      <c r="AQ93" s="312">
        <f>'To &amp; from Shops- trip % summary'!AF98</f>
        <v>0</v>
      </c>
      <c r="AR93" s="314">
        <f>'To &amp; from Shops- trip % summary'!AH98</f>
        <v>0</v>
      </c>
      <c r="AS93" s="260">
        <f t="shared" si="26"/>
        <v>0</v>
      </c>
      <c r="AT93" s="259">
        <f t="shared" si="27"/>
        <v>0</v>
      </c>
      <c r="AU93" s="261"/>
      <c r="AV93" s="248"/>
      <c r="AW93" s="248"/>
      <c r="AX93" s="248"/>
      <c r="AY93" s="248"/>
    </row>
    <row r="94" spans="1:51" x14ac:dyDescent="0.2">
      <c r="A94" s="248"/>
      <c r="B94" s="248"/>
      <c r="C94" s="248"/>
      <c r="D94" s="248"/>
      <c r="E94" s="248"/>
      <c r="F94" s="248"/>
      <c r="G94" s="248"/>
      <c r="H94" s="248"/>
      <c r="I94" s="248"/>
      <c r="J94" s="248"/>
      <c r="K94" s="248"/>
      <c r="L94" s="248"/>
      <c r="M94" s="248"/>
      <c r="N94" s="248"/>
      <c r="O94" s="248"/>
      <c r="P94" s="248"/>
      <c r="Q94" s="296"/>
      <c r="R94" s="256">
        <f>'To &amp; from Shops- trip % summary'!B99</f>
        <v>0</v>
      </c>
      <c r="S94" s="313">
        <f>'To &amp; from Shops- trip % summary'!D99</f>
        <v>0</v>
      </c>
      <c r="T94" s="257">
        <f>'Non-survey input values'!$B$14</f>
        <v>359.3</v>
      </c>
      <c r="U94" s="258">
        <f t="shared" si="14"/>
        <v>0</v>
      </c>
      <c r="V94" s="259">
        <f t="shared" si="15"/>
        <v>0</v>
      </c>
      <c r="W94" s="312">
        <f>'To &amp; from Shops- trip % summary'!G99</f>
        <v>0</v>
      </c>
      <c r="X94" s="314">
        <f>'To &amp; from Shops- trip % summary'!I99</f>
        <v>0</v>
      </c>
      <c r="Y94" s="260">
        <f t="shared" si="16"/>
        <v>0</v>
      </c>
      <c r="Z94" s="259">
        <f t="shared" si="17"/>
        <v>0</v>
      </c>
      <c r="AA94" s="312">
        <f>'To &amp; from Shops- trip % summary'!L99</f>
        <v>0</v>
      </c>
      <c r="AB94" s="314">
        <f>'To &amp; from Shops- trip % summary'!N99</f>
        <v>0</v>
      </c>
      <c r="AC94" s="260">
        <f t="shared" si="18"/>
        <v>0</v>
      </c>
      <c r="AD94" s="259">
        <f t="shared" si="19"/>
        <v>0</v>
      </c>
      <c r="AE94" s="312">
        <f>'To &amp; from Shops- trip % summary'!Q99</f>
        <v>0</v>
      </c>
      <c r="AF94" s="314">
        <f>'To &amp; from Shops- trip % summary'!S99</f>
        <v>0</v>
      </c>
      <c r="AG94" s="260">
        <f t="shared" si="20"/>
        <v>0</v>
      </c>
      <c r="AH94" s="259">
        <f t="shared" si="21"/>
        <v>0</v>
      </c>
      <c r="AI94" s="312">
        <f>'To &amp; from Shops- trip % summary'!V99</f>
        <v>0</v>
      </c>
      <c r="AJ94" s="314">
        <f>'To &amp; from Shops- trip % summary'!X99</f>
        <v>0</v>
      </c>
      <c r="AK94" s="260">
        <f t="shared" si="22"/>
        <v>0</v>
      </c>
      <c r="AL94" s="259">
        <f t="shared" si="23"/>
        <v>0</v>
      </c>
      <c r="AM94" s="312">
        <f>'To &amp; from Shops- trip % summary'!AA99</f>
        <v>0</v>
      </c>
      <c r="AN94" s="314">
        <f>'To &amp; from Shops- trip % summary'!AC99</f>
        <v>0</v>
      </c>
      <c r="AO94" s="260">
        <f t="shared" si="24"/>
        <v>0</v>
      </c>
      <c r="AP94" s="259">
        <f t="shared" si="25"/>
        <v>0</v>
      </c>
      <c r="AQ94" s="312">
        <f>'To &amp; from Shops- trip % summary'!AF99</f>
        <v>0</v>
      </c>
      <c r="AR94" s="314">
        <f>'To &amp; from Shops- trip % summary'!AH99</f>
        <v>0</v>
      </c>
      <c r="AS94" s="260">
        <f t="shared" si="26"/>
        <v>0</v>
      </c>
      <c r="AT94" s="259">
        <f t="shared" si="27"/>
        <v>0</v>
      </c>
      <c r="AU94" s="261"/>
      <c r="AV94" s="248"/>
      <c r="AW94" s="248"/>
      <c r="AX94" s="248"/>
      <c r="AY94" s="248"/>
    </row>
    <row r="95" spans="1:51" x14ac:dyDescent="0.2">
      <c r="A95" s="248"/>
      <c r="B95" s="248"/>
      <c r="C95" s="248"/>
      <c r="D95" s="248"/>
      <c r="E95" s="248"/>
      <c r="F95" s="248"/>
      <c r="G95" s="248"/>
      <c r="H95" s="248"/>
      <c r="I95" s="248"/>
      <c r="J95" s="248"/>
      <c r="K95" s="248"/>
      <c r="L95" s="248"/>
      <c r="M95" s="248"/>
      <c r="N95" s="248"/>
      <c r="O95" s="248"/>
      <c r="P95" s="248"/>
      <c r="Q95" s="296"/>
      <c r="R95" s="256">
        <f>'To &amp; from Shops- trip % summary'!B100</f>
        <v>0</v>
      </c>
      <c r="S95" s="313">
        <f>'To &amp; from Shops- trip % summary'!D100</f>
        <v>0</v>
      </c>
      <c r="T95" s="257">
        <f>'Non-survey input values'!$B$14</f>
        <v>359.3</v>
      </c>
      <c r="U95" s="258">
        <f t="shared" si="14"/>
        <v>0</v>
      </c>
      <c r="V95" s="259">
        <f t="shared" si="15"/>
        <v>0</v>
      </c>
      <c r="W95" s="312">
        <f>'To &amp; from Shops- trip % summary'!G100</f>
        <v>0</v>
      </c>
      <c r="X95" s="314">
        <f>'To &amp; from Shops- trip % summary'!I100</f>
        <v>0</v>
      </c>
      <c r="Y95" s="260">
        <f t="shared" si="16"/>
        <v>0</v>
      </c>
      <c r="Z95" s="259">
        <f t="shared" si="17"/>
        <v>0</v>
      </c>
      <c r="AA95" s="312">
        <f>'To &amp; from Shops- trip % summary'!L100</f>
        <v>0</v>
      </c>
      <c r="AB95" s="314">
        <f>'To &amp; from Shops- trip % summary'!N100</f>
        <v>0</v>
      </c>
      <c r="AC95" s="260">
        <f t="shared" si="18"/>
        <v>0</v>
      </c>
      <c r="AD95" s="259">
        <f t="shared" si="19"/>
        <v>0</v>
      </c>
      <c r="AE95" s="312">
        <f>'To &amp; from Shops- trip % summary'!Q100</f>
        <v>0</v>
      </c>
      <c r="AF95" s="314">
        <f>'To &amp; from Shops- trip % summary'!S100</f>
        <v>0</v>
      </c>
      <c r="AG95" s="260">
        <f t="shared" si="20"/>
        <v>0</v>
      </c>
      <c r="AH95" s="259">
        <f t="shared" si="21"/>
        <v>0</v>
      </c>
      <c r="AI95" s="312">
        <f>'To &amp; from Shops- trip % summary'!V100</f>
        <v>0</v>
      </c>
      <c r="AJ95" s="314">
        <f>'To &amp; from Shops- trip % summary'!X100</f>
        <v>0</v>
      </c>
      <c r="AK95" s="260">
        <f t="shared" si="22"/>
        <v>0</v>
      </c>
      <c r="AL95" s="259">
        <f t="shared" si="23"/>
        <v>0</v>
      </c>
      <c r="AM95" s="312">
        <f>'To &amp; from Shops- trip % summary'!AA100</f>
        <v>0</v>
      </c>
      <c r="AN95" s="314">
        <f>'To &amp; from Shops- trip % summary'!AC100</f>
        <v>0</v>
      </c>
      <c r="AO95" s="260">
        <f t="shared" si="24"/>
        <v>0</v>
      </c>
      <c r="AP95" s="259">
        <f t="shared" si="25"/>
        <v>0</v>
      </c>
      <c r="AQ95" s="312">
        <f>'To &amp; from Shops- trip % summary'!AF100</f>
        <v>0</v>
      </c>
      <c r="AR95" s="314">
        <f>'To &amp; from Shops- trip % summary'!AH100</f>
        <v>0</v>
      </c>
      <c r="AS95" s="260">
        <f t="shared" si="26"/>
        <v>0</v>
      </c>
      <c r="AT95" s="259">
        <f t="shared" si="27"/>
        <v>0</v>
      </c>
      <c r="AU95" s="261"/>
      <c r="AV95" s="248"/>
      <c r="AW95" s="248"/>
      <c r="AX95" s="248"/>
      <c r="AY95" s="248"/>
    </row>
    <row r="96" spans="1:51" x14ac:dyDescent="0.2">
      <c r="A96" s="248"/>
      <c r="B96" s="248"/>
      <c r="C96" s="248"/>
      <c r="D96" s="248"/>
      <c r="E96" s="248"/>
      <c r="F96" s="248"/>
      <c r="G96" s="248"/>
      <c r="H96" s="248"/>
      <c r="I96" s="248"/>
      <c r="J96" s="248"/>
      <c r="K96" s="248"/>
      <c r="L96" s="248"/>
      <c r="M96" s="248"/>
      <c r="N96" s="248"/>
      <c r="O96" s="248"/>
      <c r="P96" s="248"/>
      <c r="Q96" s="296"/>
      <c r="R96" s="256">
        <f>'To &amp; from Shops- trip % summary'!B101</f>
        <v>0</v>
      </c>
      <c r="S96" s="313">
        <f>'To &amp; from Shops- trip % summary'!D101</f>
        <v>0</v>
      </c>
      <c r="T96" s="257">
        <f>'Non-survey input values'!$B$14</f>
        <v>359.3</v>
      </c>
      <c r="U96" s="258">
        <f t="shared" si="14"/>
        <v>0</v>
      </c>
      <c r="V96" s="259">
        <f t="shared" si="15"/>
        <v>0</v>
      </c>
      <c r="W96" s="312">
        <f>'To &amp; from Shops- trip % summary'!G101</f>
        <v>0</v>
      </c>
      <c r="X96" s="314">
        <f>'To &amp; from Shops- trip % summary'!I101</f>
        <v>0</v>
      </c>
      <c r="Y96" s="260">
        <f t="shared" si="16"/>
        <v>0</v>
      </c>
      <c r="Z96" s="259">
        <f t="shared" si="17"/>
        <v>0</v>
      </c>
      <c r="AA96" s="312">
        <f>'To &amp; from Shops- trip % summary'!L101</f>
        <v>0</v>
      </c>
      <c r="AB96" s="314">
        <f>'To &amp; from Shops- trip % summary'!N101</f>
        <v>0</v>
      </c>
      <c r="AC96" s="260">
        <f t="shared" si="18"/>
        <v>0</v>
      </c>
      <c r="AD96" s="259">
        <f t="shared" si="19"/>
        <v>0</v>
      </c>
      <c r="AE96" s="312">
        <f>'To &amp; from Shops- trip % summary'!Q101</f>
        <v>0</v>
      </c>
      <c r="AF96" s="314">
        <f>'To &amp; from Shops- trip % summary'!S101</f>
        <v>0</v>
      </c>
      <c r="AG96" s="260">
        <f t="shared" si="20"/>
        <v>0</v>
      </c>
      <c r="AH96" s="259">
        <f t="shared" si="21"/>
        <v>0</v>
      </c>
      <c r="AI96" s="312">
        <f>'To &amp; from Shops- trip % summary'!V101</f>
        <v>0</v>
      </c>
      <c r="AJ96" s="314">
        <f>'To &amp; from Shops- trip % summary'!X101</f>
        <v>0</v>
      </c>
      <c r="AK96" s="260">
        <f t="shared" si="22"/>
        <v>0</v>
      </c>
      <c r="AL96" s="259">
        <f t="shared" si="23"/>
        <v>0</v>
      </c>
      <c r="AM96" s="312">
        <f>'To &amp; from Shops- trip % summary'!AA101</f>
        <v>0</v>
      </c>
      <c r="AN96" s="314">
        <f>'To &amp; from Shops- trip % summary'!AC101</f>
        <v>0</v>
      </c>
      <c r="AO96" s="260">
        <f t="shared" si="24"/>
        <v>0</v>
      </c>
      <c r="AP96" s="259">
        <f t="shared" si="25"/>
        <v>0</v>
      </c>
      <c r="AQ96" s="312">
        <f>'To &amp; from Shops- trip % summary'!AF101</f>
        <v>0</v>
      </c>
      <c r="AR96" s="314">
        <f>'To &amp; from Shops- trip % summary'!AH101</f>
        <v>0</v>
      </c>
      <c r="AS96" s="260">
        <f t="shared" si="26"/>
        <v>0</v>
      </c>
      <c r="AT96" s="259">
        <f t="shared" si="27"/>
        <v>0</v>
      </c>
      <c r="AU96" s="261"/>
      <c r="AV96" s="248"/>
      <c r="AW96" s="248"/>
      <c r="AX96" s="248"/>
      <c r="AY96" s="248"/>
    </row>
    <row r="97" spans="1:51" x14ac:dyDescent="0.2">
      <c r="A97" s="248"/>
      <c r="B97" s="248"/>
      <c r="C97" s="248"/>
      <c r="D97" s="248"/>
      <c r="E97" s="248"/>
      <c r="F97" s="248"/>
      <c r="G97" s="248"/>
      <c r="H97" s="248"/>
      <c r="I97" s="248"/>
      <c r="J97" s="248"/>
      <c r="K97" s="248"/>
      <c r="L97" s="248"/>
      <c r="M97" s="248"/>
      <c r="N97" s="248"/>
      <c r="O97" s="248"/>
      <c r="P97" s="248"/>
      <c r="Q97" s="296"/>
      <c r="R97" s="256">
        <f>'To &amp; from Shops- trip % summary'!B102</f>
        <v>0</v>
      </c>
      <c r="S97" s="313">
        <f>'To &amp; from Shops- trip % summary'!D102</f>
        <v>0</v>
      </c>
      <c r="T97" s="257">
        <f>'Non-survey input values'!$B$14</f>
        <v>359.3</v>
      </c>
      <c r="U97" s="258">
        <f t="shared" si="14"/>
        <v>0</v>
      </c>
      <c r="V97" s="259">
        <f t="shared" si="15"/>
        <v>0</v>
      </c>
      <c r="W97" s="312">
        <f>'To &amp; from Shops- trip % summary'!G102</f>
        <v>0</v>
      </c>
      <c r="X97" s="314">
        <f>'To &amp; from Shops- trip % summary'!I102</f>
        <v>0</v>
      </c>
      <c r="Y97" s="260">
        <f t="shared" si="16"/>
        <v>0</v>
      </c>
      <c r="Z97" s="259">
        <f t="shared" si="17"/>
        <v>0</v>
      </c>
      <c r="AA97" s="312">
        <f>'To &amp; from Shops- trip % summary'!L102</f>
        <v>0</v>
      </c>
      <c r="AB97" s="314">
        <f>'To &amp; from Shops- trip % summary'!N102</f>
        <v>0</v>
      </c>
      <c r="AC97" s="260">
        <f t="shared" si="18"/>
        <v>0</v>
      </c>
      <c r="AD97" s="259">
        <f t="shared" si="19"/>
        <v>0</v>
      </c>
      <c r="AE97" s="312">
        <f>'To &amp; from Shops- trip % summary'!Q102</f>
        <v>0</v>
      </c>
      <c r="AF97" s="314">
        <f>'To &amp; from Shops- trip % summary'!S102</f>
        <v>0</v>
      </c>
      <c r="AG97" s="260">
        <f t="shared" si="20"/>
        <v>0</v>
      </c>
      <c r="AH97" s="259">
        <f t="shared" si="21"/>
        <v>0</v>
      </c>
      <c r="AI97" s="312">
        <f>'To &amp; from Shops- trip % summary'!V102</f>
        <v>0</v>
      </c>
      <c r="AJ97" s="314">
        <f>'To &amp; from Shops- trip % summary'!X102</f>
        <v>0</v>
      </c>
      <c r="AK97" s="260">
        <f t="shared" si="22"/>
        <v>0</v>
      </c>
      <c r="AL97" s="259">
        <f t="shared" si="23"/>
        <v>0</v>
      </c>
      <c r="AM97" s="312">
        <f>'To &amp; from Shops- trip % summary'!AA102</f>
        <v>0</v>
      </c>
      <c r="AN97" s="314">
        <f>'To &amp; from Shops- trip % summary'!AC102</f>
        <v>0</v>
      </c>
      <c r="AO97" s="260">
        <f t="shared" si="24"/>
        <v>0</v>
      </c>
      <c r="AP97" s="259">
        <f t="shared" si="25"/>
        <v>0</v>
      </c>
      <c r="AQ97" s="312">
        <f>'To &amp; from Shops- trip % summary'!AF102</f>
        <v>0</v>
      </c>
      <c r="AR97" s="314">
        <f>'To &amp; from Shops- trip % summary'!AH102</f>
        <v>0</v>
      </c>
      <c r="AS97" s="260">
        <f t="shared" si="26"/>
        <v>0</v>
      </c>
      <c r="AT97" s="259">
        <f t="shared" si="27"/>
        <v>0</v>
      </c>
      <c r="AU97" s="261"/>
      <c r="AV97" s="248"/>
      <c r="AW97" s="248"/>
      <c r="AX97" s="248"/>
      <c r="AY97" s="248"/>
    </row>
    <row r="98" spans="1:51" x14ac:dyDescent="0.2">
      <c r="A98" s="248"/>
      <c r="B98" s="248"/>
      <c r="C98" s="248"/>
      <c r="D98" s="248"/>
      <c r="E98" s="248"/>
      <c r="F98" s="248"/>
      <c r="G98" s="248"/>
      <c r="H98" s="248"/>
      <c r="I98" s="248"/>
      <c r="J98" s="248"/>
      <c r="K98" s="248"/>
      <c r="L98" s="248"/>
      <c r="M98" s="248"/>
      <c r="N98" s="248"/>
      <c r="O98" s="248"/>
      <c r="P98" s="248"/>
      <c r="Q98" s="296"/>
      <c r="R98" s="256">
        <f>'To &amp; from Shops- trip % summary'!B103</f>
        <v>0</v>
      </c>
      <c r="S98" s="313">
        <f>'To &amp; from Shops- trip % summary'!D103</f>
        <v>0</v>
      </c>
      <c r="T98" s="257">
        <f>'Non-survey input values'!$B$14</f>
        <v>359.3</v>
      </c>
      <c r="U98" s="258">
        <f t="shared" si="14"/>
        <v>0</v>
      </c>
      <c r="V98" s="259">
        <f t="shared" si="15"/>
        <v>0</v>
      </c>
      <c r="W98" s="312">
        <f>'To &amp; from Shops- trip % summary'!G103</f>
        <v>0</v>
      </c>
      <c r="X98" s="314">
        <f>'To &amp; from Shops- trip % summary'!I103</f>
        <v>0</v>
      </c>
      <c r="Y98" s="260">
        <f t="shared" si="16"/>
        <v>0</v>
      </c>
      <c r="Z98" s="259">
        <f t="shared" si="17"/>
        <v>0</v>
      </c>
      <c r="AA98" s="312">
        <f>'To &amp; from Shops- trip % summary'!L103</f>
        <v>0</v>
      </c>
      <c r="AB98" s="314">
        <f>'To &amp; from Shops- trip % summary'!N103</f>
        <v>0</v>
      </c>
      <c r="AC98" s="260">
        <f t="shared" si="18"/>
        <v>0</v>
      </c>
      <c r="AD98" s="259">
        <f t="shared" si="19"/>
        <v>0</v>
      </c>
      <c r="AE98" s="312">
        <f>'To &amp; from Shops- trip % summary'!Q103</f>
        <v>0</v>
      </c>
      <c r="AF98" s="314">
        <f>'To &amp; from Shops- trip % summary'!S103</f>
        <v>0</v>
      </c>
      <c r="AG98" s="260">
        <f t="shared" si="20"/>
        <v>0</v>
      </c>
      <c r="AH98" s="259">
        <f t="shared" si="21"/>
        <v>0</v>
      </c>
      <c r="AI98" s="312">
        <f>'To &amp; from Shops- trip % summary'!V103</f>
        <v>0</v>
      </c>
      <c r="AJ98" s="314">
        <f>'To &amp; from Shops- trip % summary'!X103</f>
        <v>0</v>
      </c>
      <c r="AK98" s="260">
        <f t="shared" si="22"/>
        <v>0</v>
      </c>
      <c r="AL98" s="259">
        <f t="shared" si="23"/>
        <v>0</v>
      </c>
      <c r="AM98" s="312">
        <f>'To &amp; from Shops- trip % summary'!AA103</f>
        <v>0</v>
      </c>
      <c r="AN98" s="314">
        <f>'To &amp; from Shops- trip % summary'!AC103</f>
        <v>0</v>
      </c>
      <c r="AO98" s="260">
        <f t="shared" si="24"/>
        <v>0</v>
      </c>
      <c r="AP98" s="259">
        <f t="shared" si="25"/>
        <v>0</v>
      </c>
      <c r="AQ98" s="312">
        <f>'To &amp; from Shops- trip % summary'!AF103</f>
        <v>0</v>
      </c>
      <c r="AR98" s="314">
        <f>'To &amp; from Shops- trip % summary'!AH103</f>
        <v>0</v>
      </c>
      <c r="AS98" s="260">
        <f t="shared" si="26"/>
        <v>0</v>
      </c>
      <c r="AT98" s="259">
        <f t="shared" si="27"/>
        <v>0</v>
      </c>
      <c r="AU98" s="261"/>
      <c r="AV98" s="248"/>
      <c r="AW98" s="248"/>
      <c r="AX98" s="248"/>
      <c r="AY98" s="248"/>
    </row>
    <row r="99" spans="1:51" x14ac:dyDescent="0.2">
      <c r="A99" s="248"/>
      <c r="B99" s="248"/>
      <c r="C99" s="248"/>
      <c r="D99" s="248"/>
      <c r="E99" s="248"/>
      <c r="F99" s="248"/>
      <c r="G99" s="248"/>
      <c r="H99" s="248"/>
      <c r="I99" s="248"/>
      <c r="J99" s="248"/>
      <c r="K99" s="248"/>
      <c r="L99" s="248"/>
      <c r="M99" s="248"/>
      <c r="N99" s="248"/>
      <c r="O99" s="248"/>
      <c r="P99" s="248"/>
      <c r="Q99" s="296"/>
      <c r="R99" s="256">
        <f>'To &amp; from Shops- trip % summary'!B104</f>
        <v>0</v>
      </c>
      <c r="S99" s="313">
        <f>'To &amp; from Shops- trip % summary'!D104</f>
        <v>0</v>
      </c>
      <c r="T99" s="257">
        <f>'Non-survey input values'!$B$14</f>
        <v>359.3</v>
      </c>
      <c r="U99" s="258">
        <f t="shared" si="14"/>
        <v>0</v>
      </c>
      <c r="V99" s="259">
        <f t="shared" si="15"/>
        <v>0</v>
      </c>
      <c r="W99" s="312">
        <f>'To &amp; from Shops- trip % summary'!G104</f>
        <v>0</v>
      </c>
      <c r="X99" s="314">
        <f>'To &amp; from Shops- trip % summary'!I104</f>
        <v>0</v>
      </c>
      <c r="Y99" s="260">
        <f t="shared" si="16"/>
        <v>0</v>
      </c>
      <c r="Z99" s="259">
        <f t="shared" si="17"/>
        <v>0</v>
      </c>
      <c r="AA99" s="312">
        <f>'To &amp; from Shops- trip % summary'!L104</f>
        <v>0</v>
      </c>
      <c r="AB99" s="314">
        <f>'To &amp; from Shops- trip % summary'!N104</f>
        <v>0</v>
      </c>
      <c r="AC99" s="260">
        <f t="shared" si="18"/>
        <v>0</v>
      </c>
      <c r="AD99" s="259">
        <f t="shared" si="19"/>
        <v>0</v>
      </c>
      <c r="AE99" s="312">
        <f>'To &amp; from Shops- trip % summary'!Q104</f>
        <v>0</v>
      </c>
      <c r="AF99" s="314">
        <f>'To &amp; from Shops- trip % summary'!S104</f>
        <v>0</v>
      </c>
      <c r="AG99" s="260">
        <f t="shared" si="20"/>
        <v>0</v>
      </c>
      <c r="AH99" s="259">
        <f t="shared" si="21"/>
        <v>0</v>
      </c>
      <c r="AI99" s="312">
        <f>'To &amp; from Shops- trip % summary'!V104</f>
        <v>0</v>
      </c>
      <c r="AJ99" s="314">
        <f>'To &amp; from Shops- trip % summary'!X104</f>
        <v>0</v>
      </c>
      <c r="AK99" s="260">
        <f t="shared" si="22"/>
        <v>0</v>
      </c>
      <c r="AL99" s="259">
        <f t="shared" si="23"/>
        <v>0</v>
      </c>
      <c r="AM99" s="312">
        <f>'To &amp; from Shops- trip % summary'!AA104</f>
        <v>0</v>
      </c>
      <c r="AN99" s="314">
        <f>'To &amp; from Shops- trip % summary'!AC104</f>
        <v>0</v>
      </c>
      <c r="AO99" s="260">
        <f t="shared" si="24"/>
        <v>0</v>
      </c>
      <c r="AP99" s="259">
        <f t="shared" si="25"/>
        <v>0</v>
      </c>
      <c r="AQ99" s="312">
        <f>'To &amp; from Shops- trip % summary'!AF104</f>
        <v>0</v>
      </c>
      <c r="AR99" s="314">
        <f>'To &amp; from Shops- trip % summary'!AH104</f>
        <v>0</v>
      </c>
      <c r="AS99" s="260">
        <f t="shared" si="26"/>
        <v>0</v>
      </c>
      <c r="AT99" s="259">
        <f t="shared" si="27"/>
        <v>0</v>
      </c>
      <c r="AU99" s="261"/>
      <c r="AV99" s="248"/>
      <c r="AW99" s="248"/>
      <c r="AX99" s="248"/>
      <c r="AY99" s="248"/>
    </row>
    <row r="100" spans="1:51" x14ac:dyDescent="0.2">
      <c r="A100" s="248"/>
      <c r="B100" s="248"/>
      <c r="C100" s="248"/>
      <c r="D100" s="248"/>
      <c r="E100" s="248"/>
      <c r="F100" s="248"/>
      <c r="G100" s="248"/>
      <c r="H100" s="248"/>
      <c r="I100" s="248"/>
      <c r="J100" s="248"/>
      <c r="K100" s="248"/>
      <c r="L100" s="248"/>
      <c r="M100" s="248"/>
      <c r="N100" s="248"/>
      <c r="O100" s="248"/>
      <c r="P100" s="248"/>
      <c r="Q100" s="296"/>
      <c r="R100" s="256">
        <f>'To &amp; from Shops- trip % summary'!B105</f>
        <v>0</v>
      </c>
      <c r="S100" s="313">
        <f>'To &amp; from Shops- trip % summary'!D105</f>
        <v>0</v>
      </c>
      <c r="T100" s="257">
        <f>'Non-survey input values'!$B$14</f>
        <v>359.3</v>
      </c>
      <c r="U100" s="258">
        <f t="shared" si="14"/>
        <v>0</v>
      </c>
      <c r="V100" s="259">
        <f t="shared" si="15"/>
        <v>0</v>
      </c>
      <c r="W100" s="312">
        <f>'To &amp; from Shops- trip % summary'!G105</f>
        <v>0</v>
      </c>
      <c r="X100" s="314">
        <f>'To &amp; from Shops- trip % summary'!I105</f>
        <v>0</v>
      </c>
      <c r="Y100" s="260">
        <f t="shared" si="16"/>
        <v>0</v>
      </c>
      <c r="Z100" s="259">
        <f t="shared" si="17"/>
        <v>0</v>
      </c>
      <c r="AA100" s="312">
        <f>'To &amp; from Shops- trip % summary'!L105</f>
        <v>0</v>
      </c>
      <c r="AB100" s="314">
        <f>'To &amp; from Shops- trip % summary'!N105</f>
        <v>0</v>
      </c>
      <c r="AC100" s="260">
        <f t="shared" si="18"/>
        <v>0</v>
      </c>
      <c r="AD100" s="259">
        <f t="shared" si="19"/>
        <v>0</v>
      </c>
      <c r="AE100" s="312">
        <f>'To &amp; from Shops- trip % summary'!Q105</f>
        <v>0</v>
      </c>
      <c r="AF100" s="314">
        <f>'To &amp; from Shops- trip % summary'!S105</f>
        <v>0</v>
      </c>
      <c r="AG100" s="260">
        <f t="shared" si="20"/>
        <v>0</v>
      </c>
      <c r="AH100" s="259">
        <f t="shared" si="21"/>
        <v>0</v>
      </c>
      <c r="AI100" s="312">
        <f>'To &amp; from Shops- trip % summary'!V105</f>
        <v>0</v>
      </c>
      <c r="AJ100" s="314">
        <f>'To &amp; from Shops- trip % summary'!X105</f>
        <v>0</v>
      </c>
      <c r="AK100" s="260">
        <f t="shared" si="22"/>
        <v>0</v>
      </c>
      <c r="AL100" s="259">
        <f t="shared" si="23"/>
        <v>0</v>
      </c>
      <c r="AM100" s="312">
        <f>'To &amp; from Shops- trip % summary'!AA105</f>
        <v>0</v>
      </c>
      <c r="AN100" s="314">
        <f>'To &amp; from Shops- trip % summary'!AC105</f>
        <v>0</v>
      </c>
      <c r="AO100" s="260">
        <f t="shared" si="24"/>
        <v>0</v>
      </c>
      <c r="AP100" s="259">
        <f t="shared" si="25"/>
        <v>0</v>
      </c>
      <c r="AQ100" s="312">
        <f>'To &amp; from Shops- trip % summary'!AF105</f>
        <v>0</v>
      </c>
      <c r="AR100" s="314">
        <f>'To &amp; from Shops- trip % summary'!AH105</f>
        <v>0</v>
      </c>
      <c r="AS100" s="260">
        <f t="shared" si="26"/>
        <v>0</v>
      </c>
      <c r="AT100" s="259">
        <f t="shared" si="27"/>
        <v>0</v>
      </c>
      <c r="AU100" s="261"/>
      <c r="AV100" s="248"/>
      <c r="AW100" s="248"/>
      <c r="AX100" s="248"/>
      <c r="AY100" s="248"/>
    </row>
    <row r="101" spans="1:51" x14ac:dyDescent="0.2">
      <c r="A101" s="248"/>
      <c r="B101" s="248"/>
      <c r="C101" s="248"/>
      <c r="D101" s="248"/>
      <c r="E101" s="248"/>
      <c r="F101" s="248"/>
      <c r="G101" s="248"/>
      <c r="H101" s="248"/>
      <c r="I101" s="248"/>
      <c r="J101" s="248"/>
      <c r="K101" s="248"/>
      <c r="L101" s="248"/>
      <c r="M101" s="248"/>
      <c r="N101" s="248"/>
      <c r="O101" s="248"/>
      <c r="P101" s="248"/>
      <c r="Q101" s="296"/>
      <c r="R101" s="256">
        <f>'To &amp; from Shops- trip % summary'!B106</f>
        <v>0</v>
      </c>
      <c r="S101" s="313">
        <f>'To &amp; from Shops- trip % summary'!D106</f>
        <v>0</v>
      </c>
      <c r="T101" s="257">
        <f>'Non-survey input values'!$B$14</f>
        <v>359.3</v>
      </c>
      <c r="U101" s="258">
        <f t="shared" si="14"/>
        <v>0</v>
      </c>
      <c r="V101" s="259">
        <f t="shared" si="15"/>
        <v>0</v>
      </c>
      <c r="W101" s="312">
        <f>'To &amp; from Shops- trip % summary'!G106</f>
        <v>0</v>
      </c>
      <c r="X101" s="314">
        <f>'To &amp; from Shops- trip % summary'!I106</f>
        <v>0</v>
      </c>
      <c r="Y101" s="260">
        <f t="shared" si="16"/>
        <v>0</v>
      </c>
      <c r="Z101" s="259">
        <f t="shared" si="17"/>
        <v>0</v>
      </c>
      <c r="AA101" s="312">
        <f>'To &amp; from Shops- trip % summary'!L106</f>
        <v>0</v>
      </c>
      <c r="AB101" s="314">
        <f>'To &amp; from Shops- trip % summary'!N106</f>
        <v>0</v>
      </c>
      <c r="AC101" s="260">
        <f t="shared" si="18"/>
        <v>0</v>
      </c>
      <c r="AD101" s="259">
        <f t="shared" si="19"/>
        <v>0</v>
      </c>
      <c r="AE101" s="312">
        <f>'To &amp; from Shops- trip % summary'!Q106</f>
        <v>0</v>
      </c>
      <c r="AF101" s="314">
        <f>'To &amp; from Shops- trip % summary'!S106</f>
        <v>0</v>
      </c>
      <c r="AG101" s="260">
        <f t="shared" si="20"/>
        <v>0</v>
      </c>
      <c r="AH101" s="259">
        <f t="shared" si="21"/>
        <v>0</v>
      </c>
      <c r="AI101" s="312">
        <f>'To &amp; from Shops- trip % summary'!V106</f>
        <v>0</v>
      </c>
      <c r="AJ101" s="314">
        <f>'To &amp; from Shops- trip % summary'!X106</f>
        <v>0</v>
      </c>
      <c r="AK101" s="260">
        <f t="shared" si="22"/>
        <v>0</v>
      </c>
      <c r="AL101" s="259">
        <f t="shared" si="23"/>
        <v>0</v>
      </c>
      <c r="AM101" s="312">
        <f>'To &amp; from Shops- trip % summary'!AA106</f>
        <v>0</v>
      </c>
      <c r="AN101" s="314">
        <f>'To &amp; from Shops- trip % summary'!AC106</f>
        <v>0</v>
      </c>
      <c r="AO101" s="260">
        <f t="shared" si="24"/>
        <v>0</v>
      </c>
      <c r="AP101" s="259">
        <f t="shared" si="25"/>
        <v>0</v>
      </c>
      <c r="AQ101" s="312">
        <f>'To &amp; from Shops- trip % summary'!AF106</f>
        <v>0</v>
      </c>
      <c r="AR101" s="314">
        <f>'To &amp; from Shops- trip % summary'!AH106</f>
        <v>0</v>
      </c>
      <c r="AS101" s="260">
        <f t="shared" si="26"/>
        <v>0</v>
      </c>
      <c r="AT101" s="259">
        <f t="shared" si="27"/>
        <v>0</v>
      </c>
      <c r="AU101" s="261"/>
      <c r="AV101" s="248"/>
      <c r="AW101" s="248"/>
      <c r="AX101" s="248"/>
      <c r="AY101" s="248"/>
    </row>
    <row r="102" spans="1:51" x14ac:dyDescent="0.2">
      <c r="A102" s="248"/>
      <c r="B102" s="248"/>
      <c r="C102" s="248"/>
      <c r="D102" s="248"/>
      <c r="E102" s="248"/>
      <c r="F102" s="248"/>
      <c r="G102" s="248"/>
      <c r="H102" s="248"/>
      <c r="I102" s="248"/>
      <c r="J102" s="248"/>
      <c r="K102" s="248"/>
      <c r="L102" s="248"/>
      <c r="M102" s="248"/>
      <c r="N102" s="248"/>
      <c r="O102" s="248"/>
      <c r="P102" s="248"/>
      <c r="Q102" s="296"/>
      <c r="R102" s="256">
        <f>'To &amp; from Shops- trip % summary'!B107</f>
        <v>0</v>
      </c>
      <c r="S102" s="313">
        <f>'To &amp; from Shops- trip % summary'!D107</f>
        <v>0</v>
      </c>
      <c r="T102" s="257">
        <f>'Non-survey input values'!$B$14</f>
        <v>359.3</v>
      </c>
      <c r="U102" s="258">
        <f t="shared" si="14"/>
        <v>0</v>
      </c>
      <c r="V102" s="259">
        <f t="shared" si="15"/>
        <v>0</v>
      </c>
      <c r="W102" s="312">
        <f>'To &amp; from Shops- trip % summary'!G107</f>
        <v>0</v>
      </c>
      <c r="X102" s="314">
        <f>'To &amp; from Shops- trip % summary'!I107</f>
        <v>0</v>
      </c>
      <c r="Y102" s="260">
        <f t="shared" si="16"/>
        <v>0</v>
      </c>
      <c r="Z102" s="259">
        <f t="shared" si="17"/>
        <v>0</v>
      </c>
      <c r="AA102" s="312">
        <f>'To &amp; from Shops- trip % summary'!L107</f>
        <v>0</v>
      </c>
      <c r="AB102" s="314">
        <f>'To &amp; from Shops- trip % summary'!N107</f>
        <v>0</v>
      </c>
      <c r="AC102" s="260">
        <f t="shared" si="18"/>
        <v>0</v>
      </c>
      <c r="AD102" s="259">
        <f t="shared" si="19"/>
        <v>0</v>
      </c>
      <c r="AE102" s="312">
        <f>'To &amp; from Shops- trip % summary'!Q107</f>
        <v>0</v>
      </c>
      <c r="AF102" s="314">
        <f>'To &amp; from Shops- trip % summary'!S107</f>
        <v>0</v>
      </c>
      <c r="AG102" s="260">
        <f t="shared" si="20"/>
        <v>0</v>
      </c>
      <c r="AH102" s="259">
        <f t="shared" si="21"/>
        <v>0</v>
      </c>
      <c r="AI102" s="312">
        <f>'To &amp; from Shops- trip % summary'!V107</f>
        <v>0</v>
      </c>
      <c r="AJ102" s="314">
        <f>'To &amp; from Shops- trip % summary'!X107</f>
        <v>0</v>
      </c>
      <c r="AK102" s="260">
        <f t="shared" si="22"/>
        <v>0</v>
      </c>
      <c r="AL102" s="259">
        <f t="shared" si="23"/>
        <v>0</v>
      </c>
      <c r="AM102" s="312">
        <f>'To &amp; from Shops- trip % summary'!AA107</f>
        <v>0</v>
      </c>
      <c r="AN102" s="314">
        <f>'To &amp; from Shops- trip % summary'!AC107</f>
        <v>0</v>
      </c>
      <c r="AO102" s="260">
        <f t="shared" si="24"/>
        <v>0</v>
      </c>
      <c r="AP102" s="259">
        <f t="shared" si="25"/>
        <v>0</v>
      </c>
      <c r="AQ102" s="312">
        <f>'To &amp; from Shops- trip % summary'!AF107</f>
        <v>0</v>
      </c>
      <c r="AR102" s="314">
        <f>'To &amp; from Shops- trip % summary'!AH107</f>
        <v>0</v>
      </c>
      <c r="AS102" s="260">
        <f t="shared" si="26"/>
        <v>0</v>
      </c>
      <c r="AT102" s="259">
        <f t="shared" si="27"/>
        <v>0</v>
      </c>
      <c r="AU102" s="261"/>
      <c r="AV102" s="248"/>
      <c r="AW102" s="248"/>
      <c r="AX102" s="248"/>
      <c r="AY102" s="248"/>
    </row>
    <row r="103" spans="1:51" x14ac:dyDescent="0.2">
      <c r="A103" s="248"/>
      <c r="B103" s="248"/>
      <c r="C103" s="248"/>
      <c r="D103" s="248"/>
      <c r="E103" s="248"/>
      <c r="F103" s="248"/>
      <c r="G103" s="248"/>
      <c r="H103" s="248"/>
      <c r="I103" s="248"/>
      <c r="J103" s="248"/>
      <c r="K103" s="248"/>
      <c r="L103" s="248"/>
      <c r="M103" s="248"/>
      <c r="N103" s="248"/>
      <c r="O103" s="248"/>
      <c r="P103" s="248"/>
      <c r="Q103" s="296"/>
      <c r="R103" s="256">
        <f>'To &amp; from Shops- trip % summary'!B108</f>
        <v>0</v>
      </c>
      <c r="S103" s="313">
        <f>'To &amp; from Shops- trip % summary'!D108</f>
        <v>0</v>
      </c>
      <c r="T103" s="257">
        <f>'Non-survey input values'!$B$14</f>
        <v>359.3</v>
      </c>
      <c r="U103" s="258">
        <f t="shared" si="14"/>
        <v>0</v>
      </c>
      <c r="V103" s="259">
        <f t="shared" si="15"/>
        <v>0</v>
      </c>
      <c r="W103" s="312">
        <f>'To &amp; from Shops- trip % summary'!G108</f>
        <v>0</v>
      </c>
      <c r="X103" s="314">
        <f>'To &amp; from Shops- trip % summary'!I108</f>
        <v>0</v>
      </c>
      <c r="Y103" s="260">
        <f t="shared" si="16"/>
        <v>0</v>
      </c>
      <c r="Z103" s="259">
        <f t="shared" si="17"/>
        <v>0</v>
      </c>
      <c r="AA103" s="312">
        <f>'To &amp; from Shops- trip % summary'!L108</f>
        <v>0</v>
      </c>
      <c r="AB103" s="314">
        <f>'To &amp; from Shops- trip % summary'!N108</f>
        <v>0</v>
      </c>
      <c r="AC103" s="260">
        <f t="shared" si="18"/>
        <v>0</v>
      </c>
      <c r="AD103" s="259">
        <f t="shared" si="19"/>
        <v>0</v>
      </c>
      <c r="AE103" s="312">
        <f>'To &amp; from Shops- trip % summary'!Q108</f>
        <v>0</v>
      </c>
      <c r="AF103" s="314">
        <f>'To &amp; from Shops- trip % summary'!S108</f>
        <v>0</v>
      </c>
      <c r="AG103" s="260">
        <f t="shared" si="20"/>
        <v>0</v>
      </c>
      <c r="AH103" s="259">
        <f t="shared" si="21"/>
        <v>0</v>
      </c>
      <c r="AI103" s="312">
        <f>'To &amp; from Shops- trip % summary'!V108</f>
        <v>0</v>
      </c>
      <c r="AJ103" s="314">
        <f>'To &amp; from Shops- trip % summary'!X108</f>
        <v>0</v>
      </c>
      <c r="AK103" s="260">
        <f t="shared" si="22"/>
        <v>0</v>
      </c>
      <c r="AL103" s="259">
        <f t="shared" si="23"/>
        <v>0</v>
      </c>
      <c r="AM103" s="312">
        <f>'To &amp; from Shops- trip % summary'!AA108</f>
        <v>0</v>
      </c>
      <c r="AN103" s="314">
        <f>'To &amp; from Shops- trip % summary'!AC108</f>
        <v>0</v>
      </c>
      <c r="AO103" s="260">
        <f t="shared" si="24"/>
        <v>0</v>
      </c>
      <c r="AP103" s="259">
        <f t="shared" si="25"/>
        <v>0</v>
      </c>
      <c r="AQ103" s="312">
        <f>'To &amp; from Shops- trip % summary'!AF108</f>
        <v>0</v>
      </c>
      <c r="AR103" s="314">
        <f>'To &amp; from Shops- trip % summary'!AH108</f>
        <v>0</v>
      </c>
      <c r="AS103" s="260">
        <f t="shared" si="26"/>
        <v>0</v>
      </c>
      <c r="AT103" s="259">
        <f t="shared" si="27"/>
        <v>0</v>
      </c>
      <c r="AU103" s="261"/>
      <c r="AV103" s="248"/>
      <c r="AW103" s="248"/>
      <c r="AX103" s="248"/>
      <c r="AY103" s="248"/>
    </row>
    <row r="104" spans="1:51" x14ac:dyDescent="0.2">
      <c r="A104" s="248"/>
      <c r="B104" s="248"/>
      <c r="C104" s="248"/>
      <c r="D104" s="248"/>
      <c r="E104" s="248"/>
      <c r="F104" s="248"/>
      <c r="G104" s="248"/>
      <c r="H104" s="248"/>
      <c r="I104" s="248"/>
      <c r="J104" s="248"/>
      <c r="K104" s="248"/>
      <c r="L104" s="248"/>
      <c r="M104" s="248"/>
      <c r="N104" s="248"/>
      <c r="O104" s="248"/>
      <c r="P104" s="248"/>
      <c r="Q104" s="296"/>
      <c r="R104" s="256">
        <f>'To &amp; from Shops- trip % summary'!B109</f>
        <v>0</v>
      </c>
      <c r="S104" s="313">
        <f>'To &amp; from Shops- trip % summary'!D109</f>
        <v>0</v>
      </c>
      <c r="T104" s="257">
        <f>'Non-survey input values'!$B$14</f>
        <v>359.3</v>
      </c>
      <c r="U104" s="258">
        <f t="shared" si="14"/>
        <v>0</v>
      </c>
      <c r="V104" s="259">
        <f t="shared" si="15"/>
        <v>0</v>
      </c>
      <c r="W104" s="312">
        <f>'To &amp; from Shops- trip % summary'!G109</f>
        <v>0</v>
      </c>
      <c r="X104" s="314">
        <f>'To &amp; from Shops- trip % summary'!I109</f>
        <v>0</v>
      </c>
      <c r="Y104" s="260">
        <f t="shared" si="16"/>
        <v>0</v>
      </c>
      <c r="Z104" s="259">
        <f t="shared" si="17"/>
        <v>0</v>
      </c>
      <c r="AA104" s="312">
        <f>'To &amp; from Shops- trip % summary'!L109</f>
        <v>0</v>
      </c>
      <c r="AB104" s="314">
        <f>'To &amp; from Shops- trip % summary'!N109</f>
        <v>0</v>
      </c>
      <c r="AC104" s="260">
        <f t="shared" si="18"/>
        <v>0</v>
      </c>
      <c r="AD104" s="259">
        <f t="shared" si="19"/>
        <v>0</v>
      </c>
      <c r="AE104" s="312">
        <f>'To &amp; from Shops- trip % summary'!Q109</f>
        <v>0</v>
      </c>
      <c r="AF104" s="314">
        <f>'To &amp; from Shops- trip % summary'!S109</f>
        <v>0</v>
      </c>
      <c r="AG104" s="260">
        <f t="shared" si="20"/>
        <v>0</v>
      </c>
      <c r="AH104" s="259">
        <f t="shared" si="21"/>
        <v>0</v>
      </c>
      <c r="AI104" s="312">
        <f>'To &amp; from Shops- trip % summary'!V109</f>
        <v>0</v>
      </c>
      <c r="AJ104" s="314">
        <f>'To &amp; from Shops- trip % summary'!X109</f>
        <v>0</v>
      </c>
      <c r="AK104" s="260">
        <f t="shared" si="22"/>
        <v>0</v>
      </c>
      <c r="AL104" s="259">
        <f t="shared" si="23"/>
        <v>0</v>
      </c>
      <c r="AM104" s="312">
        <f>'To &amp; from Shops- trip % summary'!AA109</f>
        <v>0</v>
      </c>
      <c r="AN104" s="314">
        <f>'To &amp; from Shops- trip % summary'!AC109</f>
        <v>0</v>
      </c>
      <c r="AO104" s="260">
        <f t="shared" si="24"/>
        <v>0</v>
      </c>
      <c r="AP104" s="259">
        <f t="shared" si="25"/>
        <v>0</v>
      </c>
      <c r="AQ104" s="312">
        <f>'To &amp; from Shops- trip % summary'!AF109</f>
        <v>0</v>
      </c>
      <c r="AR104" s="314">
        <f>'To &amp; from Shops- trip % summary'!AH109</f>
        <v>0</v>
      </c>
      <c r="AS104" s="260">
        <f t="shared" si="26"/>
        <v>0</v>
      </c>
      <c r="AT104" s="259">
        <f t="shared" si="27"/>
        <v>0</v>
      </c>
      <c r="AU104" s="261"/>
      <c r="AV104" s="248"/>
      <c r="AW104" s="248"/>
      <c r="AX104" s="248"/>
      <c r="AY104" s="248"/>
    </row>
    <row r="105" spans="1:51" x14ac:dyDescent="0.2">
      <c r="A105" s="248"/>
      <c r="B105" s="248"/>
      <c r="C105" s="248"/>
      <c r="D105" s="248"/>
      <c r="E105" s="248"/>
      <c r="F105" s="248"/>
      <c r="G105" s="248"/>
      <c r="H105" s="248"/>
      <c r="I105" s="248"/>
      <c r="J105" s="248"/>
      <c r="K105" s="248"/>
      <c r="L105" s="248"/>
      <c r="M105" s="248"/>
      <c r="N105" s="248"/>
      <c r="O105" s="248"/>
      <c r="P105" s="248"/>
      <c r="Q105" s="296"/>
      <c r="R105" s="256">
        <f>'To &amp; from Shops- trip % summary'!B110</f>
        <v>0</v>
      </c>
      <c r="S105" s="313">
        <f>'To &amp; from Shops- trip % summary'!D110</f>
        <v>0</v>
      </c>
      <c r="T105" s="257">
        <f>'Non-survey input values'!$B$14</f>
        <v>359.3</v>
      </c>
      <c r="U105" s="258">
        <f t="shared" si="14"/>
        <v>0</v>
      </c>
      <c r="V105" s="259">
        <f t="shared" si="15"/>
        <v>0</v>
      </c>
      <c r="W105" s="312">
        <f>'To &amp; from Shops- trip % summary'!G110</f>
        <v>0</v>
      </c>
      <c r="X105" s="314">
        <f>'To &amp; from Shops- trip % summary'!I110</f>
        <v>0</v>
      </c>
      <c r="Y105" s="260">
        <f t="shared" si="16"/>
        <v>0</v>
      </c>
      <c r="Z105" s="259">
        <f t="shared" si="17"/>
        <v>0</v>
      </c>
      <c r="AA105" s="312">
        <f>'To &amp; from Shops- trip % summary'!L110</f>
        <v>0</v>
      </c>
      <c r="AB105" s="314">
        <f>'To &amp; from Shops- trip % summary'!N110</f>
        <v>0</v>
      </c>
      <c r="AC105" s="260">
        <f t="shared" si="18"/>
        <v>0</v>
      </c>
      <c r="AD105" s="259">
        <f t="shared" si="19"/>
        <v>0</v>
      </c>
      <c r="AE105" s="312">
        <f>'To &amp; from Shops- trip % summary'!Q110</f>
        <v>0</v>
      </c>
      <c r="AF105" s="314">
        <f>'To &amp; from Shops- trip % summary'!S110</f>
        <v>0</v>
      </c>
      <c r="AG105" s="260">
        <f t="shared" si="20"/>
        <v>0</v>
      </c>
      <c r="AH105" s="259">
        <f t="shared" si="21"/>
        <v>0</v>
      </c>
      <c r="AI105" s="312">
        <f>'To &amp; from Shops- trip % summary'!V110</f>
        <v>0</v>
      </c>
      <c r="AJ105" s="314">
        <f>'To &amp; from Shops- trip % summary'!X110</f>
        <v>0</v>
      </c>
      <c r="AK105" s="260">
        <f t="shared" si="22"/>
        <v>0</v>
      </c>
      <c r="AL105" s="259">
        <f t="shared" si="23"/>
        <v>0</v>
      </c>
      <c r="AM105" s="312">
        <f>'To &amp; from Shops- trip % summary'!AA110</f>
        <v>0</v>
      </c>
      <c r="AN105" s="314">
        <f>'To &amp; from Shops- trip % summary'!AC110</f>
        <v>0</v>
      </c>
      <c r="AO105" s="260">
        <f t="shared" si="24"/>
        <v>0</v>
      </c>
      <c r="AP105" s="259">
        <f t="shared" si="25"/>
        <v>0</v>
      </c>
      <c r="AQ105" s="312">
        <f>'To &amp; from Shops- trip % summary'!AF110</f>
        <v>0</v>
      </c>
      <c r="AR105" s="314">
        <f>'To &amp; from Shops- trip % summary'!AH110</f>
        <v>0</v>
      </c>
      <c r="AS105" s="260">
        <f t="shared" si="26"/>
        <v>0</v>
      </c>
      <c r="AT105" s="259">
        <f t="shared" si="27"/>
        <v>0</v>
      </c>
      <c r="AU105" s="261"/>
      <c r="AV105" s="248"/>
      <c r="AW105" s="248"/>
      <c r="AX105" s="248"/>
      <c r="AY105" s="248"/>
    </row>
    <row r="106" spans="1:51" x14ac:dyDescent="0.2">
      <c r="A106" s="248"/>
      <c r="B106" s="248"/>
      <c r="C106" s="248"/>
      <c r="D106" s="248"/>
      <c r="E106" s="248"/>
      <c r="F106" s="248"/>
      <c r="G106" s="248"/>
      <c r="H106" s="248"/>
      <c r="I106" s="248"/>
      <c r="J106" s="248"/>
      <c r="K106" s="248"/>
      <c r="L106" s="248"/>
      <c r="M106" s="248"/>
      <c r="N106" s="248"/>
      <c r="O106" s="248"/>
      <c r="P106" s="248"/>
      <c r="Q106" s="296"/>
      <c r="R106" s="256">
        <f>'To &amp; from Shops- trip % summary'!B111</f>
        <v>0</v>
      </c>
      <c r="S106" s="313">
        <f>'To &amp; from Shops- trip % summary'!D111</f>
        <v>0</v>
      </c>
      <c r="T106" s="257">
        <f>'Non-survey input values'!$B$14</f>
        <v>359.3</v>
      </c>
      <c r="U106" s="258">
        <f t="shared" si="14"/>
        <v>0</v>
      </c>
      <c r="V106" s="259">
        <f t="shared" si="15"/>
        <v>0</v>
      </c>
      <c r="W106" s="312">
        <f>'To &amp; from Shops- trip % summary'!G111</f>
        <v>0</v>
      </c>
      <c r="X106" s="314">
        <f>'To &amp; from Shops- trip % summary'!I111</f>
        <v>0</v>
      </c>
      <c r="Y106" s="260">
        <f t="shared" si="16"/>
        <v>0</v>
      </c>
      <c r="Z106" s="259">
        <f t="shared" si="17"/>
        <v>0</v>
      </c>
      <c r="AA106" s="312">
        <f>'To &amp; from Shops- trip % summary'!L111</f>
        <v>0</v>
      </c>
      <c r="AB106" s="314">
        <f>'To &amp; from Shops- trip % summary'!N111</f>
        <v>0</v>
      </c>
      <c r="AC106" s="260">
        <f t="shared" si="18"/>
        <v>0</v>
      </c>
      <c r="AD106" s="259">
        <f t="shared" si="19"/>
        <v>0</v>
      </c>
      <c r="AE106" s="312">
        <f>'To &amp; from Shops- trip % summary'!Q111</f>
        <v>0</v>
      </c>
      <c r="AF106" s="314">
        <f>'To &amp; from Shops- trip % summary'!S111</f>
        <v>0</v>
      </c>
      <c r="AG106" s="260">
        <f t="shared" si="20"/>
        <v>0</v>
      </c>
      <c r="AH106" s="259">
        <f t="shared" si="21"/>
        <v>0</v>
      </c>
      <c r="AI106" s="312">
        <f>'To &amp; from Shops- trip % summary'!V111</f>
        <v>0</v>
      </c>
      <c r="AJ106" s="314">
        <f>'To &amp; from Shops- trip % summary'!X111</f>
        <v>0</v>
      </c>
      <c r="AK106" s="260">
        <f t="shared" si="22"/>
        <v>0</v>
      </c>
      <c r="AL106" s="259">
        <f t="shared" si="23"/>
        <v>0</v>
      </c>
      <c r="AM106" s="312">
        <f>'To &amp; from Shops- trip % summary'!AA111</f>
        <v>0</v>
      </c>
      <c r="AN106" s="314">
        <f>'To &amp; from Shops- trip % summary'!AC111</f>
        <v>0</v>
      </c>
      <c r="AO106" s="260">
        <f t="shared" si="24"/>
        <v>0</v>
      </c>
      <c r="AP106" s="259">
        <f t="shared" si="25"/>
        <v>0</v>
      </c>
      <c r="AQ106" s="312">
        <f>'To &amp; from Shops- trip % summary'!AF111</f>
        <v>0</v>
      </c>
      <c r="AR106" s="314">
        <f>'To &amp; from Shops- trip % summary'!AH111</f>
        <v>0</v>
      </c>
      <c r="AS106" s="260">
        <f t="shared" si="26"/>
        <v>0</v>
      </c>
      <c r="AT106" s="259">
        <f t="shared" si="27"/>
        <v>0</v>
      </c>
      <c r="AU106" s="261"/>
      <c r="AV106" s="248"/>
      <c r="AW106" s="248"/>
      <c r="AX106" s="248"/>
      <c r="AY106" s="248"/>
    </row>
    <row r="107" spans="1:51" x14ac:dyDescent="0.2">
      <c r="A107" s="248"/>
      <c r="B107" s="248"/>
      <c r="C107" s="248"/>
      <c r="D107" s="248"/>
      <c r="E107" s="248"/>
      <c r="F107" s="248"/>
      <c r="G107" s="248"/>
      <c r="H107" s="248"/>
      <c r="I107" s="248"/>
      <c r="J107" s="248"/>
      <c r="K107" s="248"/>
      <c r="L107" s="248"/>
      <c r="M107" s="248"/>
      <c r="N107" s="248"/>
      <c r="O107" s="248"/>
      <c r="P107" s="248"/>
      <c r="Q107" s="296"/>
      <c r="R107" s="256">
        <f>'To &amp; from Shops- trip % summary'!B112</f>
        <v>0</v>
      </c>
      <c r="S107" s="313">
        <f>'To &amp; from Shops- trip % summary'!D112</f>
        <v>0</v>
      </c>
      <c r="T107" s="257">
        <f>'Non-survey input values'!$B$14</f>
        <v>359.3</v>
      </c>
      <c r="U107" s="258">
        <f t="shared" si="14"/>
        <v>0</v>
      </c>
      <c r="V107" s="259">
        <f t="shared" si="15"/>
        <v>0</v>
      </c>
      <c r="W107" s="312">
        <f>'To &amp; from Shops- trip % summary'!G112</f>
        <v>0</v>
      </c>
      <c r="X107" s="314">
        <f>'To &amp; from Shops- trip % summary'!I112</f>
        <v>0</v>
      </c>
      <c r="Y107" s="260">
        <f t="shared" si="16"/>
        <v>0</v>
      </c>
      <c r="Z107" s="259">
        <f t="shared" si="17"/>
        <v>0</v>
      </c>
      <c r="AA107" s="312">
        <f>'To &amp; from Shops- trip % summary'!L112</f>
        <v>0</v>
      </c>
      <c r="AB107" s="314">
        <f>'To &amp; from Shops- trip % summary'!N112</f>
        <v>0</v>
      </c>
      <c r="AC107" s="260">
        <f t="shared" si="18"/>
        <v>0</v>
      </c>
      <c r="AD107" s="259">
        <f t="shared" si="19"/>
        <v>0</v>
      </c>
      <c r="AE107" s="312">
        <f>'To &amp; from Shops- trip % summary'!Q112</f>
        <v>0</v>
      </c>
      <c r="AF107" s="314">
        <f>'To &amp; from Shops- trip % summary'!S112</f>
        <v>0</v>
      </c>
      <c r="AG107" s="260">
        <f t="shared" si="20"/>
        <v>0</v>
      </c>
      <c r="AH107" s="259">
        <f t="shared" si="21"/>
        <v>0</v>
      </c>
      <c r="AI107" s="312">
        <f>'To &amp; from Shops- trip % summary'!V112</f>
        <v>0</v>
      </c>
      <c r="AJ107" s="314">
        <f>'To &amp; from Shops- trip % summary'!X112</f>
        <v>0</v>
      </c>
      <c r="AK107" s="260">
        <f t="shared" si="22"/>
        <v>0</v>
      </c>
      <c r="AL107" s="259">
        <f t="shared" si="23"/>
        <v>0</v>
      </c>
      <c r="AM107" s="312">
        <f>'To &amp; from Shops- trip % summary'!AA112</f>
        <v>0</v>
      </c>
      <c r="AN107" s="314">
        <f>'To &amp; from Shops- trip % summary'!AC112</f>
        <v>0</v>
      </c>
      <c r="AO107" s="260">
        <f t="shared" si="24"/>
        <v>0</v>
      </c>
      <c r="AP107" s="259">
        <f t="shared" si="25"/>
        <v>0</v>
      </c>
      <c r="AQ107" s="312">
        <f>'To &amp; from Shops- trip % summary'!AF112</f>
        <v>0</v>
      </c>
      <c r="AR107" s="314">
        <f>'To &amp; from Shops- trip % summary'!AH112</f>
        <v>0</v>
      </c>
      <c r="AS107" s="260">
        <f t="shared" si="26"/>
        <v>0</v>
      </c>
      <c r="AT107" s="259">
        <f t="shared" si="27"/>
        <v>0</v>
      </c>
      <c r="AU107" s="261"/>
      <c r="AV107" s="248"/>
      <c r="AW107" s="248"/>
      <c r="AX107" s="248"/>
      <c r="AY107" s="248"/>
    </row>
    <row r="108" spans="1:51" x14ac:dyDescent="0.2">
      <c r="A108" s="248"/>
      <c r="B108" s="248"/>
      <c r="C108" s="248"/>
      <c r="D108" s="248"/>
      <c r="E108" s="248"/>
      <c r="F108" s="248"/>
      <c r="G108" s="248"/>
      <c r="H108" s="248"/>
      <c r="I108" s="248"/>
      <c r="J108" s="248"/>
      <c r="K108" s="248"/>
      <c r="L108" s="248"/>
      <c r="M108" s="248"/>
      <c r="N108" s="248"/>
      <c r="O108" s="248"/>
      <c r="P108" s="248"/>
      <c r="Q108" s="296"/>
      <c r="R108" s="256">
        <f>'To &amp; from Shops- trip % summary'!B113</f>
        <v>0</v>
      </c>
      <c r="S108" s="313">
        <f>'To &amp; from Shops- trip % summary'!D113</f>
        <v>0</v>
      </c>
      <c r="T108" s="257">
        <f>'Non-survey input values'!$B$14</f>
        <v>359.3</v>
      </c>
      <c r="U108" s="258">
        <f t="shared" si="14"/>
        <v>0</v>
      </c>
      <c r="V108" s="259">
        <f t="shared" si="15"/>
        <v>0</v>
      </c>
      <c r="W108" s="312">
        <f>'To &amp; from Shops- trip % summary'!G113</f>
        <v>0</v>
      </c>
      <c r="X108" s="314">
        <f>'To &amp; from Shops- trip % summary'!I113</f>
        <v>0</v>
      </c>
      <c r="Y108" s="260">
        <f t="shared" si="16"/>
        <v>0</v>
      </c>
      <c r="Z108" s="259">
        <f t="shared" si="17"/>
        <v>0</v>
      </c>
      <c r="AA108" s="312">
        <f>'To &amp; from Shops- trip % summary'!L113</f>
        <v>0</v>
      </c>
      <c r="AB108" s="314">
        <f>'To &amp; from Shops- trip % summary'!N113</f>
        <v>0</v>
      </c>
      <c r="AC108" s="260">
        <f t="shared" si="18"/>
        <v>0</v>
      </c>
      <c r="AD108" s="259">
        <f t="shared" si="19"/>
        <v>0</v>
      </c>
      <c r="AE108" s="312">
        <f>'To &amp; from Shops- trip % summary'!Q113</f>
        <v>0</v>
      </c>
      <c r="AF108" s="314">
        <f>'To &amp; from Shops- trip % summary'!S113</f>
        <v>0</v>
      </c>
      <c r="AG108" s="260">
        <f t="shared" si="20"/>
        <v>0</v>
      </c>
      <c r="AH108" s="259">
        <f t="shared" si="21"/>
        <v>0</v>
      </c>
      <c r="AI108" s="312">
        <f>'To &amp; from Shops- trip % summary'!V113</f>
        <v>0</v>
      </c>
      <c r="AJ108" s="314">
        <f>'To &amp; from Shops- trip % summary'!X113</f>
        <v>0</v>
      </c>
      <c r="AK108" s="260">
        <f t="shared" si="22"/>
        <v>0</v>
      </c>
      <c r="AL108" s="259">
        <f t="shared" si="23"/>
        <v>0</v>
      </c>
      <c r="AM108" s="312">
        <f>'To &amp; from Shops- trip % summary'!AA113</f>
        <v>0</v>
      </c>
      <c r="AN108" s="314">
        <f>'To &amp; from Shops- trip % summary'!AC113</f>
        <v>0</v>
      </c>
      <c r="AO108" s="260">
        <f t="shared" si="24"/>
        <v>0</v>
      </c>
      <c r="AP108" s="259">
        <f t="shared" si="25"/>
        <v>0</v>
      </c>
      <c r="AQ108" s="312">
        <f>'To &amp; from Shops- trip % summary'!AF113</f>
        <v>0</v>
      </c>
      <c r="AR108" s="314">
        <f>'To &amp; from Shops- trip % summary'!AH113</f>
        <v>0</v>
      </c>
      <c r="AS108" s="260">
        <f t="shared" si="26"/>
        <v>0</v>
      </c>
      <c r="AT108" s="259">
        <f t="shared" si="27"/>
        <v>0</v>
      </c>
      <c r="AU108" s="261"/>
      <c r="AV108" s="248"/>
      <c r="AW108" s="248"/>
      <c r="AX108" s="248"/>
      <c r="AY108" s="248"/>
    </row>
    <row r="109" spans="1:51" x14ac:dyDescent="0.2">
      <c r="A109" s="248"/>
      <c r="B109" s="248"/>
      <c r="C109" s="248"/>
      <c r="D109" s="248"/>
      <c r="E109" s="248"/>
      <c r="F109" s="248"/>
      <c r="G109" s="248"/>
      <c r="H109" s="248"/>
      <c r="I109" s="248"/>
      <c r="J109" s="248"/>
      <c r="K109" s="248"/>
      <c r="L109" s="248"/>
      <c r="M109" s="248"/>
      <c r="N109" s="248"/>
      <c r="O109" s="248"/>
      <c r="P109" s="248"/>
      <c r="Q109" s="296"/>
      <c r="R109" s="256">
        <f>'To &amp; from Shops- trip % summary'!B114</f>
        <v>0</v>
      </c>
      <c r="S109" s="313">
        <f>'To &amp; from Shops- trip % summary'!D114</f>
        <v>0</v>
      </c>
      <c r="T109" s="257">
        <f>'Non-survey input values'!$B$14</f>
        <v>359.3</v>
      </c>
      <c r="U109" s="258">
        <f t="shared" si="14"/>
        <v>0</v>
      </c>
      <c r="V109" s="259">
        <f t="shared" si="15"/>
        <v>0</v>
      </c>
      <c r="W109" s="312">
        <f>'To &amp; from Shops- trip % summary'!G114</f>
        <v>0</v>
      </c>
      <c r="X109" s="314">
        <f>'To &amp; from Shops- trip % summary'!I114</f>
        <v>0</v>
      </c>
      <c r="Y109" s="260">
        <f t="shared" si="16"/>
        <v>0</v>
      </c>
      <c r="Z109" s="259">
        <f t="shared" si="17"/>
        <v>0</v>
      </c>
      <c r="AA109" s="312">
        <f>'To &amp; from Shops- trip % summary'!L114</f>
        <v>0</v>
      </c>
      <c r="AB109" s="314">
        <f>'To &amp; from Shops- trip % summary'!N114</f>
        <v>0</v>
      </c>
      <c r="AC109" s="260">
        <f t="shared" si="18"/>
        <v>0</v>
      </c>
      <c r="AD109" s="259">
        <f t="shared" si="19"/>
        <v>0</v>
      </c>
      <c r="AE109" s="312">
        <f>'To &amp; from Shops- trip % summary'!Q114</f>
        <v>0</v>
      </c>
      <c r="AF109" s="314">
        <f>'To &amp; from Shops- trip % summary'!S114</f>
        <v>0</v>
      </c>
      <c r="AG109" s="260">
        <f t="shared" si="20"/>
        <v>0</v>
      </c>
      <c r="AH109" s="259">
        <f t="shared" si="21"/>
        <v>0</v>
      </c>
      <c r="AI109" s="312">
        <f>'To &amp; from Shops- trip % summary'!V114</f>
        <v>0</v>
      </c>
      <c r="AJ109" s="314">
        <f>'To &amp; from Shops- trip % summary'!X114</f>
        <v>0</v>
      </c>
      <c r="AK109" s="260">
        <f t="shared" si="22"/>
        <v>0</v>
      </c>
      <c r="AL109" s="259">
        <f t="shared" si="23"/>
        <v>0</v>
      </c>
      <c r="AM109" s="312">
        <f>'To &amp; from Shops- trip % summary'!AA114</f>
        <v>0</v>
      </c>
      <c r="AN109" s="314">
        <f>'To &amp; from Shops- trip % summary'!AC114</f>
        <v>0</v>
      </c>
      <c r="AO109" s="260">
        <f t="shared" si="24"/>
        <v>0</v>
      </c>
      <c r="AP109" s="259">
        <f t="shared" si="25"/>
        <v>0</v>
      </c>
      <c r="AQ109" s="312">
        <f>'To &amp; from Shops- trip % summary'!AF114</f>
        <v>0</v>
      </c>
      <c r="AR109" s="314">
        <f>'To &amp; from Shops- trip % summary'!AH114</f>
        <v>0</v>
      </c>
      <c r="AS109" s="260">
        <f t="shared" si="26"/>
        <v>0</v>
      </c>
      <c r="AT109" s="259">
        <f t="shared" si="27"/>
        <v>0</v>
      </c>
      <c r="AU109" s="261"/>
      <c r="AV109" s="248"/>
      <c r="AW109" s="248"/>
      <c r="AX109" s="248"/>
      <c r="AY109" s="248"/>
    </row>
    <row r="110" spans="1:51" x14ac:dyDescent="0.2">
      <c r="A110" s="248"/>
      <c r="B110" s="248"/>
      <c r="C110" s="248"/>
      <c r="D110" s="248"/>
      <c r="E110" s="248"/>
      <c r="F110" s="248"/>
      <c r="G110" s="248"/>
      <c r="H110" s="248"/>
      <c r="I110" s="248"/>
      <c r="J110" s="248"/>
      <c r="K110" s="248"/>
      <c r="L110" s="248"/>
      <c r="M110" s="248"/>
      <c r="N110" s="248"/>
      <c r="O110" s="248"/>
      <c r="P110" s="248"/>
      <c r="Q110" s="296"/>
      <c r="R110" s="256">
        <f>'To &amp; from Shops- trip % summary'!B115</f>
        <v>0</v>
      </c>
      <c r="S110" s="313">
        <f>'To &amp; from Shops- trip % summary'!D115</f>
        <v>0</v>
      </c>
      <c r="T110" s="257">
        <f>'Non-survey input values'!$B$14</f>
        <v>359.3</v>
      </c>
      <c r="U110" s="258">
        <f t="shared" si="14"/>
        <v>0</v>
      </c>
      <c r="V110" s="259">
        <f t="shared" si="15"/>
        <v>0</v>
      </c>
      <c r="W110" s="312">
        <f>'To &amp; from Shops- trip % summary'!G115</f>
        <v>0</v>
      </c>
      <c r="X110" s="314">
        <f>'To &amp; from Shops- trip % summary'!I115</f>
        <v>0</v>
      </c>
      <c r="Y110" s="260">
        <f t="shared" si="16"/>
        <v>0</v>
      </c>
      <c r="Z110" s="259">
        <f t="shared" si="17"/>
        <v>0</v>
      </c>
      <c r="AA110" s="312">
        <f>'To &amp; from Shops- trip % summary'!L115</f>
        <v>0</v>
      </c>
      <c r="AB110" s="314">
        <f>'To &amp; from Shops- trip % summary'!N115</f>
        <v>0</v>
      </c>
      <c r="AC110" s="260">
        <f t="shared" si="18"/>
        <v>0</v>
      </c>
      <c r="AD110" s="259">
        <f t="shared" si="19"/>
        <v>0</v>
      </c>
      <c r="AE110" s="312">
        <f>'To &amp; from Shops- trip % summary'!Q115</f>
        <v>0</v>
      </c>
      <c r="AF110" s="314">
        <f>'To &amp; from Shops- trip % summary'!S115</f>
        <v>0</v>
      </c>
      <c r="AG110" s="260">
        <f t="shared" si="20"/>
        <v>0</v>
      </c>
      <c r="AH110" s="259">
        <f t="shared" si="21"/>
        <v>0</v>
      </c>
      <c r="AI110" s="312">
        <f>'To &amp; from Shops- trip % summary'!V115</f>
        <v>0</v>
      </c>
      <c r="AJ110" s="314">
        <f>'To &amp; from Shops- trip % summary'!X115</f>
        <v>0</v>
      </c>
      <c r="AK110" s="260">
        <f t="shared" si="22"/>
        <v>0</v>
      </c>
      <c r="AL110" s="259">
        <f t="shared" si="23"/>
        <v>0</v>
      </c>
      <c r="AM110" s="312">
        <f>'To &amp; from Shops- trip % summary'!AA115</f>
        <v>0</v>
      </c>
      <c r="AN110" s="314">
        <f>'To &amp; from Shops- trip % summary'!AC115</f>
        <v>0</v>
      </c>
      <c r="AO110" s="260">
        <f t="shared" si="24"/>
        <v>0</v>
      </c>
      <c r="AP110" s="259">
        <f t="shared" si="25"/>
        <v>0</v>
      </c>
      <c r="AQ110" s="312">
        <f>'To &amp; from Shops- trip % summary'!AF115</f>
        <v>0</v>
      </c>
      <c r="AR110" s="314">
        <f>'To &amp; from Shops- trip % summary'!AH115</f>
        <v>0</v>
      </c>
      <c r="AS110" s="260">
        <f t="shared" si="26"/>
        <v>0</v>
      </c>
      <c r="AT110" s="259">
        <f t="shared" si="27"/>
        <v>0</v>
      </c>
      <c r="AU110" s="261"/>
      <c r="AV110" s="248"/>
      <c r="AW110" s="248"/>
      <c r="AX110" s="248"/>
      <c r="AY110" s="248"/>
    </row>
    <row r="111" spans="1:51" x14ac:dyDescent="0.2">
      <c r="A111" s="248"/>
      <c r="B111" s="248"/>
      <c r="C111" s="248"/>
      <c r="D111" s="248"/>
      <c r="E111" s="248"/>
      <c r="F111" s="248"/>
      <c r="G111" s="248"/>
      <c r="H111" s="248"/>
      <c r="I111" s="248"/>
      <c r="J111" s="248"/>
      <c r="K111" s="248"/>
      <c r="L111" s="248"/>
      <c r="M111" s="248"/>
      <c r="N111" s="248"/>
      <c r="O111" s="248"/>
      <c r="P111" s="248"/>
      <c r="Q111" s="296"/>
      <c r="R111" s="256">
        <f>'To &amp; from Shops- trip % summary'!B116</f>
        <v>0</v>
      </c>
      <c r="S111" s="313">
        <f>'To &amp; from Shops- trip % summary'!D116</f>
        <v>0</v>
      </c>
      <c r="T111" s="257">
        <f>'Non-survey input values'!$B$14</f>
        <v>359.3</v>
      </c>
      <c r="U111" s="258">
        <f t="shared" si="14"/>
        <v>0</v>
      </c>
      <c r="V111" s="259">
        <f t="shared" si="15"/>
        <v>0</v>
      </c>
      <c r="W111" s="312">
        <f>'To &amp; from Shops- trip % summary'!G116</f>
        <v>0</v>
      </c>
      <c r="X111" s="314">
        <f>'To &amp; from Shops- trip % summary'!I116</f>
        <v>0</v>
      </c>
      <c r="Y111" s="260">
        <f t="shared" si="16"/>
        <v>0</v>
      </c>
      <c r="Z111" s="259">
        <f t="shared" si="17"/>
        <v>0</v>
      </c>
      <c r="AA111" s="312">
        <f>'To &amp; from Shops- trip % summary'!L116</f>
        <v>0</v>
      </c>
      <c r="AB111" s="314">
        <f>'To &amp; from Shops- trip % summary'!N116</f>
        <v>0</v>
      </c>
      <c r="AC111" s="260">
        <f t="shared" si="18"/>
        <v>0</v>
      </c>
      <c r="AD111" s="259">
        <f t="shared" si="19"/>
        <v>0</v>
      </c>
      <c r="AE111" s="312">
        <f>'To &amp; from Shops- trip % summary'!Q116</f>
        <v>0</v>
      </c>
      <c r="AF111" s="314">
        <f>'To &amp; from Shops- trip % summary'!S116</f>
        <v>0</v>
      </c>
      <c r="AG111" s="260">
        <f t="shared" si="20"/>
        <v>0</v>
      </c>
      <c r="AH111" s="259">
        <f t="shared" si="21"/>
        <v>0</v>
      </c>
      <c r="AI111" s="312">
        <f>'To &amp; from Shops- trip % summary'!V116</f>
        <v>0</v>
      </c>
      <c r="AJ111" s="314">
        <f>'To &amp; from Shops- trip % summary'!X116</f>
        <v>0</v>
      </c>
      <c r="AK111" s="260">
        <f t="shared" si="22"/>
        <v>0</v>
      </c>
      <c r="AL111" s="259">
        <f t="shared" si="23"/>
        <v>0</v>
      </c>
      <c r="AM111" s="312">
        <f>'To &amp; from Shops- trip % summary'!AA116</f>
        <v>0</v>
      </c>
      <c r="AN111" s="314">
        <f>'To &amp; from Shops- trip % summary'!AC116</f>
        <v>0</v>
      </c>
      <c r="AO111" s="260">
        <f t="shared" si="24"/>
        <v>0</v>
      </c>
      <c r="AP111" s="259">
        <f t="shared" si="25"/>
        <v>0</v>
      </c>
      <c r="AQ111" s="312">
        <f>'To &amp; from Shops- trip % summary'!AF116</f>
        <v>0</v>
      </c>
      <c r="AR111" s="314">
        <f>'To &amp; from Shops- trip % summary'!AH116</f>
        <v>0</v>
      </c>
      <c r="AS111" s="260">
        <f t="shared" si="26"/>
        <v>0</v>
      </c>
      <c r="AT111" s="259">
        <f t="shared" si="27"/>
        <v>0</v>
      </c>
      <c r="AU111" s="261"/>
      <c r="AV111" s="248"/>
      <c r="AW111" s="248"/>
      <c r="AX111" s="248"/>
      <c r="AY111" s="248"/>
    </row>
    <row r="112" spans="1:51" x14ac:dyDescent="0.2">
      <c r="A112" s="248"/>
      <c r="B112" s="248"/>
      <c r="C112" s="248"/>
      <c r="D112" s="248"/>
      <c r="E112" s="248"/>
      <c r="F112" s="248"/>
      <c r="G112" s="248"/>
      <c r="H112" s="248"/>
      <c r="I112" s="248"/>
      <c r="J112" s="248"/>
      <c r="K112" s="248"/>
      <c r="L112" s="248"/>
      <c r="M112" s="248"/>
      <c r="N112" s="248"/>
      <c r="O112" s="248"/>
      <c r="P112" s="248"/>
      <c r="Q112" s="296"/>
      <c r="R112" s="256">
        <f>'To &amp; from Shops- trip % summary'!B117</f>
        <v>0</v>
      </c>
      <c r="S112" s="313">
        <f>'To &amp; from Shops- trip % summary'!D117</f>
        <v>0</v>
      </c>
      <c r="T112" s="257">
        <f>'Non-survey input values'!$B$14</f>
        <v>359.3</v>
      </c>
      <c r="U112" s="258">
        <f t="shared" si="14"/>
        <v>0</v>
      </c>
      <c r="V112" s="259">
        <f t="shared" si="15"/>
        <v>0</v>
      </c>
      <c r="W112" s="312">
        <f>'To &amp; from Shops- trip % summary'!G117</f>
        <v>0</v>
      </c>
      <c r="X112" s="314">
        <f>'To &amp; from Shops- trip % summary'!I117</f>
        <v>0</v>
      </c>
      <c r="Y112" s="260">
        <f t="shared" si="16"/>
        <v>0</v>
      </c>
      <c r="Z112" s="259">
        <f t="shared" si="17"/>
        <v>0</v>
      </c>
      <c r="AA112" s="312">
        <f>'To &amp; from Shops- trip % summary'!L117</f>
        <v>0</v>
      </c>
      <c r="AB112" s="314">
        <f>'To &amp; from Shops- trip % summary'!N117</f>
        <v>0</v>
      </c>
      <c r="AC112" s="260">
        <f t="shared" si="18"/>
        <v>0</v>
      </c>
      <c r="AD112" s="259">
        <f t="shared" si="19"/>
        <v>0</v>
      </c>
      <c r="AE112" s="312">
        <f>'To &amp; from Shops- trip % summary'!Q117</f>
        <v>0</v>
      </c>
      <c r="AF112" s="314">
        <f>'To &amp; from Shops- trip % summary'!S117</f>
        <v>0</v>
      </c>
      <c r="AG112" s="260">
        <f t="shared" si="20"/>
        <v>0</v>
      </c>
      <c r="AH112" s="259">
        <f t="shared" si="21"/>
        <v>0</v>
      </c>
      <c r="AI112" s="312">
        <f>'To &amp; from Shops- trip % summary'!V117</f>
        <v>0</v>
      </c>
      <c r="AJ112" s="314">
        <f>'To &amp; from Shops- trip % summary'!X117</f>
        <v>0</v>
      </c>
      <c r="AK112" s="260">
        <f t="shared" si="22"/>
        <v>0</v>
      </c>
      <c r="AL112" s="259">
        <f t="shared" si="23"/>
        <v>0</v>
      </c>
      <c r="AM112" s="312">
        <f>'To &amp; from Shops- trip % summary'!AA117</f>
        <v>0</v>
      </c>
      <c r="AN112" s="314">
        <f>'To &amp; from Shops- trip % summary'!AC117</f>
        <v>0</v>
      </c>
      <c r="AO112" s="260">
        <f t="shared" si="24"/>
        <v>0</v>
      </c>
      <c r="AP112" s="259">
        <f t="shared" si="25"/>
        <v>0</v>
      </c>
      <c r="AQ112" s="312">
        <f>'To &amp; from Shops- trip % summary'!AF117</f>
        <v>0</v>
      </c>
      <c r="AR112" s="314">
        <f>'To &amp; from Shops- trip % summary'!AH117</f>
        <v>0</v>
      </c>
      <c r="AS112" s="260">
        <f t="shared" si="26"/>
        <v>0</v>
      </c>
      <c r="AT112" s="259">
        <f t="shared" si="27"/>
        <v>0</v>
      </c>
      <c r="AU112" s="261"/>
      <c r="AV112" s="248"/>
      <c r="AW112" s="248"/>
      <c r="AX112" s="248"/>
      <c r="AY112" s="248"/>
    </row>
    <row r="113" spans="1:51" x14ac:dyDescent="0.2">
      <c r="A113" s="248"/>
      <c r="B113" s="248"/>
      <c r="C113" s="248"/>
      <c r="D113" s="248"/>
      <c r="E113" s="248"/>
      <c r="F113" s="248"/>
      <c r="G113" s="248"/>
      <c r="H113" s="248"/>
      <c r="I113" s="248"/>
      <c r="J113" s="248"/>
      <c r="K113" s="248"/>
      <c r="L113" s="248"/>
      <c r="M113" s="248"/>
      <c r="N113" s="248"/>
      <c r="O113" s="248"/>
      <c r="P113" s="248"/>
      <c r="Q113" s="296"/>
      <c r="R113" s="256">
        <f>'To &amp; from Shops- trip % summary'!B118</f>
        <v>0</v>
      </c>
      <c r="S113" s="313">
        <f>'To &amp; from Shops- trip % summary'!D118</f>
        <v>0</v>
      </c>
      <c r="T113" s="257">
        <f>'Non-survey input values'!$B$14</f>
        <v>359.3</v>
      </c>
      <c r="U113" s="258">
        <f t="shared" si="14"/>
        <v>0</v>
      </c>
      <c r="V113" s="259">
        <f t="shared" si="15"/>
        <v>0</v>
      </c>
      <c r="W113" s="312">
        <f>'To &amp; from Shops- trip % summary'!G118</f>
        <v>0</v>
      </c>
      <c r="X113" s="314">
        <f>'To &amp; from Shops- trip % summary'!I118</f>
        <v>0</v>
      </c>
      <c r="Y113" s="260">
        <f t="shared" si="16"/>
        <v>0</v>
      </c>
      <c r="Z113" s="259">
        <f t="shared" si="17"/>
        <v>0</v>
      </c>
      <c r="AA113" s="312">
        <f>'To &amp; from Shops- trip % summary'!L118</f>
        <v>0</v>
      </c>
      <c r="AB113" s="314">
        <f>'To &amp; from Shops- trip % summary'!N118</f>
        <v>0</v>
      </c>
      <c r="AC113" s="260">
        <f t="shared" si="18"/>
        <v>0</v>
      </c>
      <c r="AD113" s="259">
        <f t="shared" si="19"/>
        <v>0</v>
      </c>
      <c r="AE113" s="312">
        <f>'To &amp; from Shops- trip % summary'!Q118</f>
        <v>0</v>
      </c>
      <c r="AF113" s="314">
        <f>'To &amp; from Shops- trip % summary'!S118</f>
        <v>0</v>
      </c>
      <c r="AG113" s="260">
        <f t="shared" si="20"/>
        <v>0</v>
      </c>
      <c r="AH113" s="259">
        <f t="shared" si="21"/>
        <v>0</v>
      </c>
      <c r="AI113" s="312">
        <f>'To &amp; from Shops- trip % summary'!V118</f>
        <v>0</v>
      </c>
      <c r="AJ113" s="314">
        <f>'To &amp; from Shops- trip % summary'!X118</f>
        <v>0</v>
      </c>
      <c r="AK113" s="260">
        <f t="shared" si="22"/>
        <v>0</v>
      </c>
      <c r="AL113" s="259">
        <f t="shared" si="23"/>
        <v>0</v>
      </c>
      <c r="AM113" s="312">
        <f>'To &amp; from Shops- trip % summary'!AA118</f>
        <v>0</v>
      </c>
      <c r="AN113" s="314">
        <f>'To &amp; from Shops- trip % summary'!AC118</f>
        <v>0</v>
      </c>
      <c r="AO113" s="260">
        <f t="shared" si="24"/>
        <v>0</v>
      </c>
      <c r="AP113" s="259">
        <f t="shared" si="25"/>
        <v>0</v>
      </c>
      <c r="AQ113" s="312">
        <f>'To &amp; from Shops- trip % summary'!AF118</f>
        <v>0</v>
      </c>
      <c r="AR113" s="314">
        <f>'To &amp; from Shops- trip % summary'!AH118</f>
        <v>0</v>
      </c>
      <c r="AS113" s="260">
        <f t="shared" si="26"/>
        <v>0</v>
      </c>
      <c r="AT113" s="259">
        <f t="shared" si="27"/>
        <v>0</v>
      </c>
      <c r="AU113" s="261"/>
      <c r="AV113" s="248"/>
      <c r="AW113" s="248"/>
      <c r="AX113" s="248"/>
      <c r="AY113" s="248"/>
    </row>
    <row r="114" spans="1:51" x14ac:dyDescent="0.2">
      <c r="A114" s="248"/>
      <c r="B114" s="248"/>
      <c r="C114" s="248"/>
      <c r="D114" s="248"/>
      <c r="E114" s="248"/>
      <c r="F114" s="248"/>
      <c r="G114" s="248"/>
      <c r="H114" s="248"/>
      <c r="I114" s="248"/>
      <c r="J114" s="248"/>
      <c r="K114" s="248"/>
      <c r="L114" s="248"/>
      <c r="M114" s="248"/>
      <c r="N114" s="248"/>
      <c r="O114" s="248"/>
      <c r="P114" s="248"/>
      <c r="Q114" s="296"/>
      <c r="R114" s="256">
        <f>'To &amp; from Shops- trip % summary'!B119</f>
        <v>0</v>
      </c>
      <c r="S114" s="313">
        <f>'To &amp; from Shops- trip % summary'!D119</f>
        <v>0</v>
      </c>
      <c r="T114" s="257">
        <f>'Non-survey input values'!$B$14</f>
        <v>359.3</v>
      </c>
      <c r="U114" s="258">
        <f t="shared" si="14"/>
        <v>0</v>
      </c>
      <c r="V114" s="259">
        <f t="shared" si="15"/>
        <v>0</v>
      </c>
      <c r="W114" s="312">
        <f>'To &amp; from Shops- trip % summary'!G119</f>
        <v>0</v>
      </c>
      <c r="X114" s="314">
        <f>'To &amp; from Shops- trip % summary'!I119</f>
        <v>0</v>
      </c>
      <c r="Y114" s="260">
        <f t="shared" si="16"/>
        <v>0</v>
      </c>
      <c r="Z114" s="259">
        <f t="shared" si="17"/>
        <v>0</v>
      </c>
      <c r="AA114" s="312">
        <f>'To &amp; from Shops- trip % summary'!L119</f>
        <v>0</v>
      </c>
      <c r="AB114" s="314">
        <f>'To &amp; from Shops- trip % summary'!N119</f>
        <v>0</v>
      </c>
      <c r="AC114" s="260">
        <f t="shared" si="18"/>
        <v>0</v>
      </c>
      <c r="AD114" s="259">
        <f t="shared" si="19"/>
        <v>0</v>
      </c>
      <c r="AE114" s="312">
        <f>'To &amp; from Shops- trip % summary'!Q119</f>
        <v>0</v>
      </c>
      <c r="AF114" s="314">
        <f>'To &amp; from Shops- trip % summary'!S119</f>
        <v>0</v>
      </c>
      <c r="AG114" s="260">
        <f t="shared" si="20"/>
        <v>0</v>
      </c>
      <c r="AH114" s="259">
        <f t="shared" si="21"/>
        <v>0</v>
      </c>
      <c r="AI114" s="312">
        <f>'To &amp; from Shops- trip % summary'!V119</f>
        <v>0</v>
      </c>
      <c r="AJ114" s="314">
        <f>'To &amp; from Shops- trip % summary'!X119</f>
        <v>0</v>
      </c>
      <c r="AK114" s="260">
        <f t="shared" si="22"/>
        <v>0</v>
      </c>
      <c r="AL114" s="259">
        <f t="shared" si="23"/>
        <v>0</v>
      </c>
      <c r="AM114" s="312">
        <f>'To &amp; from Shops- trip % summary'!AA119</f>
        <v>0</v>
      </c>
      <c r="AN114" s="314">
        <f>'To &amp; from Shops- trip % summary'!AC119</f>
        <v>0</v>
      </c>
      <c r="AO114" s="260">
        <f t="shared" si="24"/>
        <v>0</v>
      </c>
      <c r="AP114" s="259">
        <f t="shared" si="25"/>
        <v>0</v>
      </c>
      <c r="AQ114" s="312">
        <f>'To &amp; from Shops- trip % summary'!AF119</f>
        <v>0</v>
      </c>
      <c r="AR114" s="314">
        <f>'To &amp; from Shops- trip % summary'!AH119</f>
        <v>0</v>
      </c>
      <c r="AS114" s="260">
        <f t="shared" si="26"/>
        <v>0</v>
      </c>
      <c r="AT114" s="259">
        <f t="shared" si="27"/>
        <v>0</v>
      </c>
      <c r="AU114" s="261"/>
      <c r="AV114" s="248"/>
      <c r="AW114" s="248"/>
      <c r="AX114" s="248"/>
      <c r="AY114" s="248"/>
    </row>
    <row r="115" spans="1:51" x14ac:dyDescent="0.2">
      <c r="A115" s="248"/>
      <c r="B115" s="248"/>
      <c r="C115" s="248"/>
      <c r="D115" s="248"/>
      <c r="E115" s="248"/>
      <c r="F115" s="248"/>
      <c r="G115" s="248"/>
      <c r="H115" s="248"/>
      <c r="I115" s="248"/>
      <c r="J115" s="248"/>
      <c r="K115" s="248"/>
      <c r="L115" s="248"/>
      <c r="M115" s="248"/>
      <c r="N115" s="248"/>
      <c r="O115" s="248"/>
      <c r="P115" s="248"/>
      <c r="Q115" s="296"/>
      <c r="R115" s="256">
        <f>'To &amp; from Shops- trip % summary'!B120</f>
        <v>0</v>
      </c>
      <c r="S115" s="313">
        <f>'To &amp; from Shops- trip % summary'!D120</f>
        <v>0</v>
      </c>
      <c r="T115" s="257">
        <f>'Non-survey input values'!$B$14</f>
        <v>359.3</v>
      </c>
      <c r="U115" s="258">
        <f t="shared" si="14"/>
        <v>0</v>
      </c>
      <c r="V115" s="259">
        <f t="shared" si="15"/>
        <v>0</v>
      </c>
      <c r="W115" s="312">
        <f>'To &amp; from Shops- trip % summary'!G120</f>
        <v>0</v>
      </c>
      <c r="X115" s="314">
        <f>'To &amp; from Shops- trip % summary'!I120</f>
        <v>0</v>
      </c>
      <c r="Y115" s="260">
        <f t="shared" si="16"/>
        <v>0</v>
      </c>
      <c r="Z115" s="259">
        <f t="shared" si="17"/>
        <v>0</v>
      </c>
      <c r="AA115" s="312">
        <f>'To &amp; from Shops- trip % summary'!L120</f>
        <v>0</v>
      </c>
      <c r="AB115" s="314">
        <f>'To &amp; from Shops- trip % summary'!N120</f>
        <v>0</v>
      </c>
      <c r="AC115" s="260">
        <f t="shared" si="18"/>
        <v>0</v>
      </c>
      <c r="AD115" s="259">
        <f t="shared" si="19"/>
        <v>0</v>
      </c>
      <c r="AE115" s="312">
        <f>'To &amp; from Shops- trip % summary'!Q120</f>
        <v>0</v>
      </c>
      <c r="AF115" s="314">
        <f>'To &amp; from Shops- trip % summary'!S120</f>
        <v>0</v>
      </c>
      <c r="AG115" s="260">
        <f t="shared" si="20"/>
        <v>0</v>
      </c>
      <c r="AH115" s="259">
        <f t="shared" si="21"/>
        <v>0</v>
      </c>
      <c r="AI115" s="312">
        <f>'To &amp; from Shops- trip % summary'!V120</f>
        <v>0</v>
      </c>
      <c r="AJ115" s="314">
        <f>'To &amp; from Shops- trip % summary'!X120</f>
        <v>0</v>
      </c>
      <c r="AK115" s="260">
        <f t="shared" si="22"/>
        <v>0</v>
      </c>
      <c r="AL115" s="259">
        <f t="shared" si="23"/>
        <v>0</v>
      </c>
      <c r="AM115" s="312">
        <f>'To &amp; from Shops- trip % summary'!AA120</f>
        <v>0</v>
      </c>
      <c r="AN115" s="314">
        <f>'To &amp; from Shops- trip % summary'!AC120</f>
        <v>0</v>
      </c>
      <c r="AO115" s="260">
        <f t="shared" si="24"/>
        <v>0</v>
      </c>
      <c r="AP115" s="259">
        <f t="shared" si="25"/>
        <v>0</v>
      </c>
      <c r="AQ115" s="312">
        <f>'To &amp; from Shops- trip % summary'!AF120</f>
        <v>0</v>
      </c>
      <c r="AR115" s="314">
        <f>'To &amp; from Shops- trip % summary'!AH120</f>
        <v>0</v>
      </c>
      <c r="AS115" s="260">
        <f t="shared" si="26"/>
        <v>0</v>
      </c>
      <c r="AT115" s="259">
        <f t="shared" si="27"/>
        <v>0</v>
      </c>
      <c r="AU115" s="261"/>
      <c r="AV115" s="248"/>
      <c r="AW115" s="248"/>
      <c r="AX115" s="248"/>
      <c r="AY115" s="248"/>
    </row>
    <row r="116" spans="1:51" x14ac:dyDescent="0.2">
      <c r="A116" s="248"/>
      <c r="B116" s="248"/>
      <c r="C116" s="248"/>
      <c r="D116" s="248"/>
      <c r="E116" s="248"/>
      <c r="F116" s="248"/>
      <c r="G116" s="248"/>
      <c r="H116" s="248"/>
      <c r="I116" s="248"/>
      <c r="J116" s="248"/>
      <c r="K116" s="248"/>
      <c r="L116" s="248"/>
      <c r="M116" s="248"/>
      <c r="N116" s="248"/>
      <c r="O116" s="248"/>
      <c r="P116" s="248"/>
      <c r="Q116" s="296"/>
      <c r="R116" s="256">
        <f>'To &amp; from Shops- trip % summary'!B121</f>
        <v>0</v>
      </c>
      <c r="S116" s="313">
        <f>'To &amp; from Shops- trip % summary'!D121</f>
        <v>0</v>
      </c>
      <c r="T116" s="257">
        <f>'Non-survey input values'!$B$14</f>
        <v>359.3</v>
      </c>
      <c r="U116" s="258">
        <f t="shared" si="14"/>
        <v>0</v>
      </c>
      <c r="V116" s="259">
        <f t="shared" si="15"/>
        <v>0</v>
      </c>
      <c r="W116" s="312">
        <f>'To &amp; from Shops- trip % summary'!G121</f>
        <v>0</v>
      </c>
      <c r="X116" s="314">
        <f>'To &amp; from Shops- trip % summary'!I121</f>
        <v>0</v>
      </c>
      <c r="Y116" s="260">
        <f t="shared" si="16"/>
        <v>0</v>
      </c>
      <c r="Z116" s="259">
        <f t="shared" si="17"/>
        <v>0</v>
      </c>
      <c r="AA116" s="312">
        <f>'To &amp; from Shops- trip % summary'!L121</f>
        <v>0</v>
      </c>
      <c r="AB116" s="314">
        <f>'To &amp; from Shops- trip % summary'!N121</f>
        <v>0</v>
      </c>
      <c r="AC116" s="260">
        <f t="shared" si="18"/>
        <v>0</v>
      </c>
      <c r="AD116" s="259">
        <f t="shared" si="19"/>
        <v>0</v>
      </c>
      <c r="AE116" s="312">
        <f>'To &amp; from Shops- trip % summary'!Q121</f>
        <v>0</v>
      </c>
      <c r="AF116" s="314">
        <f>'To &amp; from Shops- trip % summary'!S121</f>
        <v>0</v>
      </c>
      <c r="AG116" s="260">
        <f t="shared" si="20"/>
        <v>0</v>
      </c>
      <c r="AH116" s="259">
        <f t="shared" si="21"/>
        <v>0</v>
      </c>
      <c r="AI116" s="312">
        <f>'To &amp; from Shops- trip % summary'!V121</f>
        <v>0</v>
      </c>
      <c r="AJ116" s="314">
        <f>'To &amp; from Shops- trip % summary'!X121</f>
        <v>0</v>
      </c>
      <c r="AK116" s="260">
        <f t="shared" si="22"/>
        <v>0</v>
      </c>
      <c r="AL116" s="259">
        <f t="shared" si="23"/>
        <v>0</v>
      </c>
      <c r="AM116" s="312">
        <f>'To &amp; from Shops- trip % summary'!AA121</f>
        <v>0</v>
      </c>
      <c r="AN116" s="314">
        <f>'To &amp; from Shops- trip % summary'!AC121</f>
        <v>0</v>
      </c>
      <c r="AO116" s="260">
        <f t="shared" si="24"/>
        <v>0</v>
      </c>
      <c r="AP116" s="259">
        <f t="shared" si="25"/>
        <v>0</v>
      </c>
      <c r="AQ116" s="312">
        <f>'To &amp; from Shops- trip % summary'!AF121</f>
        <v>0</v>
      </c>
      <c r="AR116" s="314">
        <f>'To &amp; from Shops- trip % summary'!AH121</f>
        <v>0</v>
      </c>
      <c r="AS116" s="260">
        <f t="shared" si="26"/>
        <v>0</v>
      </c>
      <c r="AT116" s="259">
        <f t="shared" si="27"/>
        <v>0</v>
      </c>
      <c r="AU116" s="261"/>
      <c r="AV116" s="248"/>
      <c r="AW116" s="248"/>
      <c r="AX116" s="248"/>
      <c r="AY116" s="248"/>
    </row>
    <row r="117" spans="1:51" x14ac:dyDescent="0.2">
      <c r="A117" s="248"/>
      <c r="B117" s="248"/>
      <c r="C117" s="248"/>
      <c r="D117" s="248"/>
      <c r="E117" s="248"/>
      <c r="F117" s="248"/>
      <c r="G117" s="248"/>
      <c r="H117" s="248"/>
      <c r="I117" s="248"/>
      <c r="J117" s="248"/>
      <c r="K117" s="248"/>
      <c r="L117" s="248"/>
      <c r="M117" s="248"/>
      <c r="N117" s="248"/>
      <c r="O117" s="248"/>
      <c r="P117" s="248"/>
      <c r="Q117" s="296"/>
      <c r="R117" s="256">
        <f>'To &amp; from Shops- trip % summary'!B122</f>
        <v>0</v>
      </c>
      <c r="S117" s="313">
        <f>'To &amp; from Shops- trip % summary'!D122</f>
        <v>0</v>
      </c>
      <c r="T117" s="257">
        <f>'Non-survey input values'!$B$14</f>
        <v>359.3</v>
      </c>
      <c r="U117" s="258">
        <f t="shared" si="14"/>
        <v>0</v>
      </c>
      <c r="V117" s="259">
        <f t="shared" si="15"/>
        <v>0</v>
      </c>
      <c r="W117" s="312">
        <f>'To &amp; from Shops- trip % summary'!G122</f>
        <v>0</v>
      </c>
      <c r="X117" s="314">
        <f>'To &amp; from Shops- trip % summary'!I122</f>
        <v>0</v>
      </c>
      <c r="Y117" s="260">
        <f t="shared" si="16"/>
        <v>0</v>
      </c>
      <c r="Z117" s="259">
        <f t="shared" si="17"/>
        <v>0</v>
      </c>
      <c r="AA117" s="312">
        <f>'To &amp; from Shops- trip % summary'!L122</f>
        <v>0</v>
      </c>
      <c r="AB117" s="314">
        <f>'To &amp; from Shops- trip % summary'!N122</f>
        <v>0</v>
      </c>
      <c r="AC117" s="260">
        <f t="shared" si="18"/>
        <v>0</v>
      </c>
      <c r="AD117" s="259">
        <f t="shared" si="19"/>
        <v>0</v>
      </c>
      <c r="AE117" s="312">
        <f>'To &amp; from Shops- trip % summary'!Q122</f>
        <v>0</v>
      </c>
      <c r="AF117" s="314">
        <f>'To &amp; from Shops- trip % summary'!S122</f>
        <v>0</v>
      </c>
      <c r="AG117" s="260">
        <f t="shared" si="20"/>
        <v>0</v>
      </c>
      <c r="AH117" s="259">
        <f t="shared" si="21"/>
        <v>0</v>
      </c>
      <c r="AI117" s="312">
        <f>'To &amp; from Shops- trip % summary'!V122</f>
        <v>0</v>
      </c>
      <c r="AJ117" s="314">
        <f>'To &amp; from Shops- trip % summary'!X122</f>
        <v>0</v>
      </c>
      <c r="AK117" s="260">
        <f t="shared" si="22"/>
        <v>0</v>
      </c>
      <c r="AL117" s="259">
        <f t="shared" si="23"/>
        <v>0</v>
      </c>
      <c r="AM117" s="312">
        <f>'To &amp; from Shops- trip % summary'!AA122</f>
        <v>0</v>
      </c>
      <c r="AN117" s="314">
        <f>'To &amp; from Shops- trip % summary'!AC122</f>
        <v>0</v>
      </c>
      <c r="AO117" s="260">
        <f t="shared" si="24"/>
        <v>0</v>
      </c>
      <c r="AP117" s="259">
        <f t="shared" si="25"/>
        <v>0</v>
      </c>
      <c r="AQ117" s="312">
        <f>'To &amp; from Shops- trip % summary'!AF122</f>
        <v>0</v>
      </c>
      <c r="AR117" s="314">
        <f>'To &amp; from Shops- trip % summary'!AH122</f>
        <v>0</v>
      </c>
      <c r="AS117" s="260">
        <f t="shared" si="26"/>
        <v>0</v>
      </c>
      <c r="AT117" s="259">
        <f t="shared" si="27"/>
        <v>0</v>
      </c>
      <c r="AU117" s="261"/>
      <c r="AV117" s="248"/>
      <c r="AW117" s="248"/>
      <c r="AX117" s="248"/>
      <c r="AY117" s="248"/>
    </row>
    <row r="118" spans="1:51" x14ac:dyDescent="0.2">
      <c r="A118" s="248"/>
      <c r="B118" s="248"/>
      <c r="C118" s="248"/>
      <c r="D118" s="248"/>
      <c r="E118" s="248"/>
      <c r="F118" s="248"/>
      <c r="G118" s="248"/>
      <c r="H118" s="248"/>
      <c r="I118" s="248"/>
      <c r="J118" s="248"/>
      <c r="K118" s="248"/>
      <c r="L118" s="248"/>
      <c r="M118" s="248"/>
      <c r="N118" s="248"/>
      <c r="O118" s="248"/>
      <c r="P118" s="248"/>
      <c r="Q118" s="296"/>
      <c r="R118" s="256">
        <f>'To &amp; from Shops- trip % summary'!B123</f>
        <v>0</v>
      </c>
      <c r="S118" s="313">
        <f>'To &amp; from Shops- trip % summary'!D123</f>
        <v>0</v>
      </c>
      <c r="T118" s="257">
        <f>'Non-survey input values'!$B$14</f>
        <v>359.3</v>
      </c>
      <c r="U118" s="258">
        <f t="shared" si="14"/>
        <v>0</v>
      </c>
      <c r="V118" s="259">
        <f t="shared" si="15"/>
        <v>0</v>
      </c>
      <c r="W118" s="312">
        <f>'To &amp; from Shops- trip % summary'!G123</f>
        <v>0</v>
      </c>
      <c r="X118" s="314">
        <f>'To &amp; from Shops- trip % summary'!I123</f>
        <v>0</v>
      </c>
      <c r="Y118" s="260">
        <f t="shared" si="16"/>
        <v>0</v>
      </c>
      <c r="Z118" s="259">
        <f t="shared" si="17"/>
        <v>0</v>
      </c>
      <c r="AA118" s="312">
        <f>'To &amp; from Shops- trip % summary'!L123</f>
        <v>0</v>
      </c>
      <c r="AB118" s="314">
        <f>'To &amp; from Shops- trip % summary'!N123</f>
        <v>0</v>
      </c>
      <c r="AC118" s="260">
        <f t="shared" si="18"/>
        <v>0</v>
      </c>
      <c r="AD118" s="259">
        <f t="shared" si="19"/>
        <v>0</v>
      </c>
      <c r="AE118" s="312">
        <f>'To &amp; from Shops- trip % summary'!Q123</f>
        <v>0</v>
      </c>
      <c r="AF118" s="314">
        <f>'To &amp; from Shops- trip % summary'!S123</f>
        <v>0</v>
      </c>
      <c r="AG118" s="260">
        <f t="shared" si="20"/>
        <v>0</v>
      </c>
      <c r="AH118" s="259">
        <f t="shared" si="21"/>
        <v>0</v>
      </c>
      <c r="AI118" s="312">
        <f>'To &amp; from Shops- trip % summary'!V123</f>
        <v>0</v>
      </c>
      <c r="AJ118" s="314">
        <f>'To &amp; from Shops- trip % summary'!X123</f>
        <v>0</v>
      </c>
      <c r="AK118" s="260">
        <f t="shared" si="22"/>
        <v>0</v>
      </c>
      <c r="AL118" s="259">
        <f t="shared" si="23"/>
        <v>0</v>
      </c>
      <c r="AM118" s="312">
        <f>'To &amp; from Shops- trip % summary'!AA123</f>
        <v>0</v>
      </c>
      <c r="AN118" s="314">
        <f>'To &amp; from Shops- trip % summary'!AC123</f>
        <v>0</v>
      </c>
      <c r="AO118" s="260">
        <f t="shared" si="24"/>
        <v>0</v>
      </c>
      <c r="AP118" s="259">
        <f t="shared" si="25"/>
        <v>0</v>
      </c>
      <c r="AQ118" s="312">
        <f>'To &amp; from Shops- trip % summary'!AF123</f>
        <v>0</v>
      </c>
      <c r="AR118" s="314">
        <f>'To &amp; from Shops- trip % summary'!AH123</f>
        <v>0</v>
      </c>
      <c r="AS118" s="260">
        <f t="shared" si="26"/>
        <v>0</v>
      </c>
      <c r="AT118" s="259">
        <f t="shared" si="27"/>
        <v>0</v>
      </c>
      <c r="AU118" s="261"/>
      <c r="AV118" s="248"/>
      <c r="AW118" s="248"/>
      <c r="AX118" s="248"/>
      <c r="AY118" s="248"/>
    </row>
    <row r="119" spans="1:51" x14ac:dyDescent="0.2">
      <c r="A119" s="248"/>
      <c r="B119" s="248"/>
      <c r="C119" s="248"/>
      <c r="D119" s="248"/>
      <c r="E119" s="248"/>
      <c r="F119" s="248"/>
      <c r="G119" s="248"/>
      <c r="H119" s="248"/>
      <c r="I119" s="248"/>
      <c r="J119" s="248"/>
      <c r="K119" s="248"/>
      <c r="L119" s="248"/>
      <c r="M119" s="248"/>
      <c r="N119" s="248"/>
      <c r="O119" s="248"/>
      <c r="P119" s="248"/>
      <c r="Q119" s="296"/>
      <c r="R119" s="256">
        <f>'To &amp; from Shops- trip % summary'!B124</f>
        <v>0</v>
      </c>
      <c r="S119" s="313">
        <f>'To &amp; from Shops- trip % summary'!D124</f>
        <v>0</v>
      </c>
      <c r="T119" s="257">
        <f>'Non-survey input values'!$B$14</f>
        <v>359.3</v>
      </c>
      <c r="U119" s="258">
        <f t="shared" si="14"/>
        <v>0</v>
      </c>
      <c r="V119" s="259">
        <f t="shared" si="15"/>
        <v>0</v>
      </c>
      <c r="W119" s="312">
        <f>'To &amp; from Shops- trip % summary'!G124</f>
        <v>0</v>
      </c>
      <c r="X119" s="314">
        <f>'To &amp; from Shops- trip % summary'!I124</f>
        <v>0</v>
      </c>
      <c r="Y119" s="260">
        <f t="shared" si="16"/>
        <v>0</v>
      </c>
      <c r="Z119" s="259">
        <f t="shared" si="17"/>
        <v>0</v>
      </c>
      <c r="AA119" s="312">
        <f>'To &amp; from Shops- trip % summary'!L124</f>
        <v>0</v>
      </c>
      <c r="AB119" s="314">
        <f>'To &amp; from Shops- trip % summary'!N124</f>
        <v>0</v>
      </c>
      <c r="AC119" s="260">
        <f t="shared" si="18"/>
        <v>0</v>
      </c>
      <c r="AD119" s="259">
        <f t="shared" si="19"/>
        <v>0</v>
      </c>
      <c r="AE119" s="312">
        <f>'To &amp; from Shops- trip % summary'!Q124</f>
        <v>0</v>
      </c>
      <c r="AF119" s="314">
        <f>'To &amp; from Shops- trip % summary'!S124</f>
        <v>0</v>
      </c>
      <c r="AG119" s="260">
        <f t="shared" si="20"/>
        <v>0</v>
      </c>
      <c r="AH119" s="259">
        <f t="shared" si="21"/>
        <v>0</v>
      </c>
      <c r="AI119" s="312">
        <f>'To &amp; from Shops- trip % summary'!V124</f>
        <v>0</v>
      </c>
      <c r="AJ119" s="314">
        <f>'To &amp; from Shops- trip % summary'!X124</f>
        <v>0</v>
      </c>
      <c r="AK119" s="260">
        <f t="shared" si="22"/>
        <v>0</v>
      </c>
      <c r="AL119" s="259">
        <f t="shared" si="23"/>
        <v>0</v>
      </c>
      <c r="AM119" s="312">
        <f>'To &amp; from Shops- trip % summary'!AA124</f>
        <v>0</v>
      </c>
      <c r="AN119" s="314">
        <f>'To &amp; from Shops- trip % summary'!AC124</f>
        <v>0</v>
      </c>
      <c r="AO119" s="260">
        <f t="shared" si="24"/>
        <v>0</v>
      </c>
      <c r="AP119" s="259">
        <f t="shared" si="25"/>
        <v>0</v>
      </c>
      <c r="AQ119" s="312">
        <f>'To &amp; from Shops- trip % summary'!AF124</f>
        <v>0</v>
      </c>
      <c r="AR119" s="314">
        <f>'To &amp; from Shops- trip % summary'!AH124</f>
        <v>0</v>
      </c>
      <c r="AS119" s="260">
        <f t="shared" si="26"/>
        <v>0</v>
      </c>
      <c r="AT119" s="259">
        <f t="shared" si="27"/>
        <v>0</v>
      </c>
      <c r="AU119" s="261"/>
      <c r="AV119" s="248"/>
      <c r="AW119" s="248"/>
      <c r="AX119" s="248"/>
      <c r="AY119" s="248"/>
    </row>
    <row r="120" spans="1:51" x14ac:dyDescent="0.2">
      <c r="A120" s="248"/>
      <c r="B120" s="248"/>
      <c r="C120" s="248"/>
      <c r="D120" s="248"/>
      <c r="E120" s="248"/>
      <c r="F120" s="248"/>
      <c r="G120" s="248"/>
      <c r="H120" s="248"/>
      <c r="I120" s="248"/>
      <c r="J120" s="248"/>
      <c r="K120" s="248"/>
      <c r="L120" s="248"/>
      <c r="M120" s="248"/>
      <c r="N120" s="248"/>
      <c r="O120" s="248"/>
      <c r="P120" s="248"/>
      <c r="Q120" s="296"/>
      <c r="R120" s="256">
        <f>'To &amp; from Shops- trip % summary'!B125</f>
        <v>0</v>
      </c>
      <c r="S120" s="313">
        <f>'To &amp; from Shops- trip % summary'!D125</f>
        <v>0</v>
      </c>
      <c r="T120" s="257">
        <f>'Non-survey input values'!$B$14</f>
        <v>359.3</v>
      </c>
      <c r="U120" s="258">
        <f t="shared" si="14"/>
        <v>0</v>
      </c>
      <c r="V120" s="259">
        <f t="shared" si="15"/>
        <v>0</v>
      </c>
      <c r="W120" s="312">
        <f>'To &amp; from Shops- trip % summary'!G125</f>
        <v>0</v>
      </c>
      <c r="X120" s="314">
        <f>'To &amp; from Shops- trip % summary'!I125</f>
        <v>0</v>
      </c>
      <c r="Y120" s="260">
        <f t="shared" si="16"/>
        <v>0</v>
      </c>
      <c r="Z120" s="259">
        <f t="shared" si="17"/>
        <v>0</v>
      </c>
      <c r="AA120" s="312">
        <f>'To &amp; from Shops- trip % summary'!L125</f>
        <v>0</v>
      </c>
      <c r="AB120" s="314">
        <f>'To &amp; from Shops- trip % summary'!N125</f>
        <v>0</v>
      </c>
      <c r="AC120" s="260">
        <f t="shared" si="18"/>
        <v>0</v>
      </c>
      <c r="AD120" s="259">
        <f t="shared" si="19"/>
        <v>0</v>
      </c>
      <c r="AE120" s="312">
        <f>'To &amp; from Shops- trip % summary'!Q125</f>
        <v>0</v>
      </c>
      <c r="AF120" s="314">
        <f>'To &amp; from Shops- trip % summary'!S125</f>
        <v>0</v>
      </c>
      <c r="AG120" s="260">
        <f t="shared" si="20"/>
        <v>0</v>
      </c>
      <c r="AH120" s="259">
        <f t="shared" si="21"/>
        <v>0</v>
      </c>
      <c r="AI120" s="312">
        <f>'To &amp; from Shops- trip % summary'!V125</f>
        <v>0</v>
      </c>
      <c r="AJ120" s="314">
        <f>'To &amp; from Shops- trip % summary'!X125</f>
        <v>0</v>
      </c>
      <c r="AK120" s="260">
        <f t="shared" si="22"/>
        <v>0</v>
      </c>
      <c r="AL120" s="259">
        <f t="shared" si="23"/>
        <v>0</v>
      </c>
      <c r="AM120" s="312">
        <f>'To &amp; from Shops- trip % summary'!AA125</f>
        <v>0</v>
      </c>
      <c r="AN120" s="314">
        <f>'To &amp; from Shops- trip % summary'!AC125</f>
        <v>0</v>
      </c>
      <c r="AO120" s="260">
        <f t="shared" si="24"/>
        <v>0</v>
      </c>
      <c r="AP120" s="259">
        <f t="shared" si="25"/>
        <v>0</v>
      </c>
      <c r="AQ120" s="312">
        <f>'To &amp; from Shops- trip % summary'!AF125</f>
        <v>0</v>
      </c>
      <c r="AR120" s="314">
        <f>'To &amp; from Shops- trip % summary'!AH125</f>
        <v>0</v>
      </c>
      <c r="AS120" s="260">
        <f t="shared" si="26"/>
        <v>0</v>
      </c>
      <c r="AT120" s="259">
        <f t="shared" si="27"/>
        <v>0</v>
      </c>
      <c r="AU120" s="261"/>
      <c r="AV120" s="248"/>
      <c r="AW120" s="248"/>
      <c r="AX120" s="248"/>
      <c r="AY120" s="248"/>
    </row>
    <row r="121" spans="1:51" x14ac:dyDescent="0.2">
      <c r="A121" s="248"/>
      <c r="B121" s="248"/>
      <c r="C121" s="248"/>
      <c r="D121" s="248"/>
      <c r="E121" s="248"/>
      <c r="F121" s="248"/>
      <c r="G121" s="248"/>
      <c r="H121" s="248"/>
      <c r="I121" s="248"/>
      <c r="J121" s="248"/>
      <c r="K121" s="248"/>
      <c r="L121" s="248"/>
      <c r="M121" s="248"/>
      <c r="N121" s="248"/>
      <c r="O121" s="248"/>
      <c r="P121" s="248"/>
      <c r="Q121" s="296"/>
      <c r="R121" s="256">
        <f>'To &amp; from Shops- trip % summary'!B126</f>
        <v>0</v>
      </c>
      <c r="S121" s="313">
        <f>'To &amp; from Shops- trip % summary'!D126</f>
        <v>0</v>
      </c>
      <c r="T121" s="257">
        <f>'Non-survey input values'!$B$14</f>
        <v>359.3</v>
      </c>
      <c r="U121" s="258">
        <f t="shared" si="14"/>
        <v>0</v>
      </c>
      <c r="V121" s="259">
        <f t="shared" si="15"/>
        <v>0</v>
      </c>
      <c r="W121" s="312">
        <f>'To &amp; from Shops- trip % summary'!G126</f>
        <v>0</v>
      </c>
      <c r="X121" s="314">
        <f>'To &amp; from Shops- trip % summary'!I126</f>
        <v>0</v>
      </c>
      <c r="Y121" s="260">
        <f t="shared" si="16"/>
        <v>0</v>
      </c>
      <c r="Z121" s="259">
        <f t="shared" si="17"/>
        <v>0</v>
      </c>
      <c r="AA121" s="312">
        <f>'To &amp; from Shops- trip % summary'!L126</f>
        <v>0</v>
      </c>
      <c r="AB121" s="314">
        <f>'To &amp; from Shops- trip % summary'!N126</f>
        <v>0</v>
      </c>
      <c r="AC121" s="260">
        <f t="shared" si="18"/>
        <v>0</v>
      </c>
      <c r="AD121" s="259">
        <f t="shared" si="19"/>
        <v>0</v>
      </c>
      <c r="AE121" s="312">
        <f>'To &amp; from Shops- trip % summary'!Q126</f>
        <v>0</v>
      </c>
      <c r="AF121" s="314">
        <f>'To &amp; from Shops- trip % summary'!S126</f>
        <v>0</v>
      </c>
      <c r="AG121" s="260">
        <f t="shared" si="20"/>
        <v>0</v>
      </c>
      <c r="AH121" s="259">
        <f t="shared" si="21"/>
        <v>0</v>
      </c>
      <c r="AI121" s="312">
        <f>'To &amp; from Shops- trip % summary'!V126</f>
        <v>0</v>
      </c>
      <c r="AJ121" s="314">
        <f>'To &amp; from Shops- trip % summary'!X126</f>
        <v>0</v>
      </c>
      <c r="AK121" s="260">
        <f t="shared" si="22"/>
        <v>0</v>
      </c>
      <c r="AL121" s="259">
        <f t="shared" si="23"/>
        <v>0</v>
      </c>
      <c r="AM121" s="312">
        <f>'To &amp; from Shops- trip % summary'!AA126</f>
        <v>0</v>
      </c>
      <c r="AN121" s="314">
        <f>'To &amp; from Shops- trip % summary'!AC126</f>
        <v>0</v>
      </c>
      <c r="AO121" s="260">
        <f t="shared" si="24"/>
        <v>0</v>
      </c>
      <c r="AP121" s="259">
        <f t="shared" si="25"/>
        <v>0</v>
      </c>
      <c r="AQ121" s="312">
        <f>'To &amp; from Shops- trip % summary'!AF126</f>
        <v>0</v>
      </c>
      <c r="AR121" s="314">
        <f>'To &amp; from Shops- trip % summary'!AH126</f>
        <v>0</v>
      </c>
      <c r="AS121" s="260">
        <f t="shared" si="26"/>
        <v>0</v>
      </c>
      <c r="AT121" s="259">
        <f t="shared" si="27"/>
        <v>0</v>
      </c>
      <c r="AU121" s="261"/>
      <c r="AV121" s="248"/>
      <c r="AW121" s="248"/>
      <c r="AX121" s="248"/>
      <c r="AY121" s="248"/>
    </row>
    <row r="122" spans="1:51" x14ac:dyDescent="0.2">
      <c r="A122" s="248"/>
      <c r="B122" s="248"/>
      <c r="C122" s="248"/>
      <c r="D122" s="248"/>
      <c r="E122" s="248"/>
      <c r="F122" s="248"/>
      <c r="G122" s="248"/>
      <c r="H122" s="248"/>
      <c r="I122" s="248"/>
      <c r="J122" s="248"/>
      <c r="K122" s="248"/>
      <c r="L122" s="248"/>
      <c r="M122" s="248"/>
      <c r="N122" s="248"/>
      <c r="O122" s="248"/>
      <c r="P122" s="248"/>
      <c r="Q122" s="296"/>
      <c r="R122" s="256">
        <f>'To &amp; from Shops- trip % summary'!B127</f>
        <v>0</v>
      </c>
      <c r="S122" s="313">
        <f>'To &amp; from Shops- trip % summary'!D127</f>
        <v>0</v>
      </c>
      <c r="T122" s="257">
        <f>'Non-survey input values'!$B$14</f>
        <v>359.3</v>
      </c>
      <c r="U122" s="258">
        <f t="shared" si="14"/>
        <v>0</v>
      </c>
      <c r="V122" s="259">
        <f t="shared" si="15"/>
        <v>0</v>
      </c>
      <c r="W122" s="312">
        <f>'To &amp; from Shops- trip % summary'!G127</f>
        <v>0</v>
      </c>
      <c r="X122" s="314">
        <f>'To &amp; from Shops- trip % summary'!I127</f>
        <v>0</v>
      </c>
      <c r="Y122" s="260">
        <f t="shared" si="16"/>
        <v>0</v>
      </c>
      <c r="Z122" s="259">
        <f t="shared" si="17"/>
        <v>0</v>
      </c>
      <c r="AA122" s="312">
        <f>'To &amp; from Shops- trip % summary'!L127</f>
        <v>0</v>
      </c>
      <c r="AB122" s="314">
        <f>'To &amp; from Shops- trip % summary'!N127</f>
        <v>0</v>
      </c>
      <c r="AC122" s="260">
        <f t="shared" si="18"/>
        <v>0</v>
      </c>
      <c r="AD122" s="259">
        <f t="shared" si="19"/>
        <v>0</v>
      </c>
      <c r="AE122" s="312">
        <f>'To &amp; from Shops- trip % summary'!Q127</f>
        <v>0</v>
      </c>
      <c r="AF122" s="314">
        <f>'To &amp; from Shops- trip % summary'!S127</f>
        <v>0</v>
      </c>
      <c r="AG122" s="260">
        <f t="shared" si="20"/>
        <v>0</v>
      </c>
      <c r="AH122" s="259">
        <f t="shared" si="21"/>
        <v>0</v>
      </c>
      <c r="AI122" s="312">
        <f>'To &amp; from Shops- trip % summary'!V127</f>
        <v>0</v>
      </c>
      <c r="AJ122" s="314">
        <f>'To &amp; from Shops- trip % summary'!X127</f>
        <v>0</v>
      </c>
      <c r="AK122" s="260">
        <f t="shared" si="22"/>
        <v>0</v>
      </c>
      <c r="AL122" s="259">
        <f t="shared" si="23"/>
        <v>0</v>
      </c>
      <c r="AM122" s="312">
        <f>'To &amp; from Shops- trip % summary'!AA127</f>
        <v>0</v>
      </c>
      <c r="AN122" s="314">
        <f>'To &amp; from Shops- trip % summary'!AC127</f>
        <v>0</v>
      </c>
      <c r="AO122" s="260">
        <f t="shared" si="24"/>
        <v>0</v>
      </c>
      <c r="AP122" s="259">
        <f t="shared" si="25"/>
        <v>0</v>
      </c>
      <c r="AQ122" s="312">
        <f>'To &amp; from Shops- trip % summary'!AF127</f>
        <v>0</v>
      </c>
      <c r="AR122" s="314">
        <f>'To &amp; from Shops- trip % summary'!AH127</f>
        <v>0</v>
      </c>
      <c r="AS122" s="260">
        <f t="shared" si="26"/>
        <v>0</v>
      </c>
      <c r="AT122" s="259">
        <f t="shared" si="27"/>
        <v>0</v>
      </c>
      <c r="AU122" s="261"/>
      <c r="AV122" s="248"/>
      <c r="AW122" s="248"/>
      <c r="AX122" s="248"/>
      <c r="AY122" s="248"/>
    </row>
    <row r="123" spans="1:51" x14ac:dyDescent="0.2">
      <c r="A123" s="248"/>
      <c r="B123" s="248"/>
      <c r="C123" s="248"/>
      <c r="D123" s="248"/>
      <c r="E123" s="248"/>
      <c r="F123" s="248"/>
      <c r="G123" s="248"/>
      <c r="H123" s="248"/>
      <c r="I123" s="248"/>
      <c r="J123" s="248"/>
      <c r="K123" s="248"/>
      <c r="L123" s="248"/>
      <c r="M123" s="248"/>
      <c r="N123" s="248"/>
      <c r="O123" s="248"/>
      <c r="P123" s="248"/>
      <c r="Q123" s="296"/>
      <c r="R123" s="256">
        <f>'To &amp; from Shops- trip % summary'!B128</f>
        <v>0</v>
      </c>
      <c r="S123" s="313">
        <f>'To &amp; from Shops- trip % summary'!D128</f>
        <v>0</v>
      </c>
      <c r="T123" s="257">
        <f>'Non-survey input values'!$B$14</f>
        <v>359.3</v>
      </c>
      <c r="U123" s="258">
        <f t="shared" si="14"/>
        <v>0</v>
      </c>
      <c r="V123" s="259">
        <f t="shared" si="15"/>
        <v>0</v>
      </c>
      <c r="W123" s="312">
        <f>'To &amp; from Shops- trip % summary'!G128</f>
        <v>0</v>
      </c>
      <c r="X123" s="314">
        <f>'To &amp; from Shops- trip % summary'!I128</f>
        <v>0</v>
      </c>
      <c r="Y123" s="260">
        <f t="shared" si="16"/>
        <v>0</v>
      </c>
      <c r="Z123" s="259">
        <f t="shared" si="17"/>
        <v>0</v>
      </c>
      <c r="AA123" s="312">
        <f>'To &amp; from Shops- trip % summary'!L128</f>
        <v>0</v>
      </c>
      <c r="AB123" s="314">
        <f>'To &amp; from Shops- trip % summary'!N128</f>
        <v>0</v>
      </c>
      <c r="AC123" s="260">
        <f t="shared" si="18"/>
        <v>0</v>
      </c>
      <c r="AD123" s="259">
        <f t="shared" si="19"/>
        <v>0</v>
      </c>
      <c r="AE123" s="312">
        <f>'To &amp; from Shops- trip % summary'!Q128</f>
        <v>0</v>
      </c>
      <c r="AF123" s="314">
        <f>'To &amp; from Shops- trip % summary'!S128</f>
        <v>0</v>
      </c>
      <c r="AG123" s="260">
        <f t="shared" si="20"/>
        <v>0</v>
      </c>
      <c r="AH123" s="259">
        <f t="shared" si="21"/>
        <v>0</v>
      </c>
      <c r="AI123" s="312">
        <f>'To &amp; from Shops- trip % summary'!V128</f>
        <v>0</v>
      </c>
      <c r="AJ123" s="314">
        <f>'To &amp; from Shops- trip % summary'!X128</f>
        <v>0</v>
      </c>
      <c r="AK123" s="260">
        <f t="shared" si="22"/>
        <v>0</v>
      </c>
      <c r="AL123" s="259">
        <f t="shared" si="23"/>
        <v>0</v>
      </c>
      <c r="AM123" s="312">
        <f>'To &amp; from Shops- trip % summary'!AA128</f>
        <v>0</v>
      </c>
      <c r="AN123" s="314">
        <f>'To &amp; from Shops- trip % summary'!AC128</f>
        <v>0</v>
      </c>
      <c r="AO123" s="260">
        <f t="shared" si="24"/>
        <v>0</v>
      </c>
      <c r="AP123" s="259">
        <f t="shared" si="25"/>
        <v>0</v>
      </c>
      <c r="AQ123" s="312">
        <f>'To &amp; from Shops- trip % summary'!AF128</f>
        <v>0</v>
      </c>
      <c r="AR123" s="314">
        <f>'To &amp; from Shops- trip % summary'!AH128</f>
        <v>0</v>
      </c>
      <c r="AS123" s="260">
        <f t="shared" si="26"/>
        <v>0</v>
      </c>
      <c r="AT123" s="259">
        <f t="shared" si="27"/>
        <v>0</v>
      </c>
      <c r="AU123" s="261"/>
      <c r="AV123" s="248"/>
      <c r="AW123" s="248"/>
      <c r="AX123" s="248"/>
      <c r="AY123" s="248"/>
    </row>
    <row r="124" spans="1:51" x14ac:dyDescent="0.2">
      <c r="A124" s="248"/>
      <c r="B124" s="248"/>
      <c r="C124" s="248"/>
      <c r="D124" s="248"/>
      <c r="E124" s="248"/>
      <c r="F124" s="248"/>
      <c r="G124" s="248"/>
      <c r="H124" s="248"/>
      <c r="I124" s="248"/>
      <c r="J124" s="248"/>
      <c r="K124" s="248"/>
      <c r="L124" s="248"/>
      <c r="M124" s="248"/>
      <c r="N124" s="248"/>
      <c r="O124" s="248"/>
      <c r="P124" s="248"/>
      <c r="Q124" s="296"/>
      <c r="R124" s="256">
        <f>'To &amp; from Shops- trip % summary'!B129</f>
        <v>0</v>
      </c>
      <c r="S124" s="313">
        <f>'To &amp; from Shops- trip % summary'!D129</f>
        <v>0</v>
      </c>
      <c r="T124" s="257">
        <f>'Non-survey input values'!$B$14</f>
        <v>359.3</v>
      </c>
      <c r="U124" s="258">
        <f t="shared" si="14"/>
        <v>0</v>
      </c>
      <c r="V124" s="259">
        <f t="shared" si="15"/>
        <v>0</v>
      </c>
      <c r="W124" s="312">
        <f>'To &amp; from Shops- trip % summary'!G129</f>
        <v>0</v>
      </c>
      <c r="X124" s="314">
        <f>'To &amp; from Shops- trip % summary'!I129</f>
        <v>0</v>
      </c>
      <c r="Y124" s="260">
        <f t="shared" si="16"/>
        <v>0</v>
      </c>
      <c r="Z124" s="259">
        <f t="shared" si="17"/>
        <v>0</v>
      </c>
      <c r="AA124" s="312">
        <f>'To &amp; from Shops- trip % summary'!L129</f>
        <v>0</v>
      </c>
      <c r="AB124" s="314">
        <f>'To &amp; from Shops- trip % summary'!N129</f>
        <v>0</v>
      </c>
      <c r="AC124" s="260">
        <f t="shared" si="18"/>
        <v>0</v>
      </c>
      <c r="AD124" s="259">
        <f t="shared" si="19"/>
        <v>0</v>
      </c>
      <c r="AE124" s="312">
        <f>'To &amp; from Shops- trip % summary'!Q129</f>
        <v>0</v>
      </c>
      <c r="AF124" s="314">
        <f>'To &amp; from Shops- trip % summary'!S129</f>
        <v>0</v>
      </c>
      <c r="AG124" s="260">
        <f t="shared" si="20"/>
        <v>0</v>
      </c>
      <c r="AH124" s="259">
        <f t="shared" si="21"/>
        <v>0</v>
      </c>
      <c r="AI124" s="312">
        <f>'To &amp; from Shops- trip % summary'!V129</f>
        <v>0</v>
      </c>
      <c r="AJ124" s="314">
        <f>'To &amp; from Shops- trip % summary'!X129</f>
        <v>0</v>
      </c>
      <c r="AK124" s="260">
        <f t="shared" si="22"/>
        <v>0</v>
      </c>
      <c r="AL124" s="259">
        <f t="shared" si="23"/>
        <v>0</v>
      </c>
      <c r="AM124" s="312">
        <f>'To &amp; from Shops- trip % summary'!AA129</f>
        <v>0</v>
      </c>
      <c r="AN124" s="314">
        <f>'To &amp; from Shops- trip % summary'!AC129</f>
        <v>0</v>
      </c>
      <c r="AO124" s="260">
        <f t="shared" si="24"/>
        <v>0</v>
      </c>
      <c r="AP124" s="259">
        <f t="shared" si="25"/>
        <v>0</v>
      </c>
      <c r="AQ124" s="312">
        <f>'To &amp; from Shops- trip % summary'!AF129</f>
        <v>0</v>
      </c>
      <c r="AR124" s="314">
        <f>'To &amp; from Shops- trip % summary'!AH129</f>
        <v>0</v>
      </c>
      <c r="AS124" s="260">
        <f t="shared" si="26"/>
        <v>0</v>
      </c>
      <c r="AT124" s="259">
        <f t="shared" si="27"/>
        <v>0</v>
      </c>
      <c r="AU124" s="261"/>
      <c r="AV124" s="248"/>
      <c r="AW124" s="248"/>
      <c r="AX124" s="248"/>
      <c r="AY124" s="248"/>
    </row>
    <row r="125" spans="1:51" x14ac:dyDescent="0.2">
      <c r="A125" s="248"/>
      <c r="B125" s="248"/>
      <c r="C125" s="248"/>
      <c r="D125" s="248"/>
      <c r="E125" s="248"/>
      <c r="F125" s="248"/>
      <c r="G125" s="248"/>
      <c r="H125" s="248"/>
      <c r="I125" s="248"/>
      <c r="J125" s="248"/>
      <c r="K125" s="248"/>
      <c r="L125" s="248"/>
      <c r="M125" s="248"/>
      <c r="N125" s="248"/>
      <c r="O125" s="248"/>
      <c r="P125" s="248"/>
      <c r="Q125" s="296"/>
      <c r="R125" s="256">
        <f>'To &amp; from Shops- trip % summary'!B130</f>
        <v>0</v>
      </c>
      <c r="S125" s="313">
        <f>'To &amp; from Shops- trip % summary'!D130</f>
        <v>0</v>
      </c>
      <c r="T125" s="257">
        <f>'Non-survey input values'!$B$14</f>
        <v>359.3</v>
      </c>
      <c r="U125" s="258">
        <f t="shared" si="14"/>
        <v>0</v>
      </c>
      <c r="V125" s="259">
        <f t="shared" si="15"/>
        <v>0</v>
      </c>
      <c r="W125" s="312">
        <f>'To &amp; from Shops- trip % summary'!G130</f>
        <v>0</v>
      </c>
      <c r="X125" s="314">
        <f>'To &amp; from Shops- trip % summary'!I130</f>
        <v>0</v>
      </c>
      <c r="Y125" s="260">
        <f t="shared" si="16"/>
        <v>0</v>
      </c>
      <c r="Z125" s="259">
        <f t="shared" si="17"/>
        <v>0</v>
      </c>
      <c r="AA125" s="312">
        <f>'To &amp; from Shops- trip % summary'!L130</f>
        <v>0</v>
      </c>
      <c r="AB125" s="314">
        <f>'To &amp; from Shops- trip % summary'!N130</f>
        <v>0</v>
      </c>
      <c r="AC125" s="260">
        <f t="shared" si="18"/>
        <v>0</v>
      </c>
      <c r="AD125" s="259">
        <f t="shared" si="19"/>
        <v>0</v>
      </c>
      <c r="AE125" s="312">
        <f>'To &amp; from Shops- trip % summary'!Q130</f>
        <v>0</v>
      </c>
      <c r="AF125" s="314">
        <f>'To &amp; from Shops- trip % summary'!S130</f>
        <v>0</v>
      </c>
      <c r="AG125" s="260">
        <f t="shared" si="20"/>
        <v>0</v>
      </c>
      <c r="AH125" s="259">
        <f t="shared" si="21"/>
        <v>0</v>
      </c>
      <c r="AI125" s="312">
        <f>'To &amp; from Shops- trip % summary'!V130</f>
        <v>0</v>
      </c>
      <c r="AJ125" s="314">
        <f>'To &amp; from Shops- trip % summary'!X130</f>
        <v>0</v>
      </c>
      <c r="AK125" s="260">
        <f t="shared" si="22"/>
        <v>0</v>
      </c>
      <c r="AL125" s="259">
        <f t="shared" si="23"/>
        <v>0</v>
      </c>
      <c r="AM125" s="312">
        <f>'To &amp; from Shops- trip % summary'!AA130</f>
        <v>0</v>
      </c>
      <c r="AN125" s="314">
        <f>'To &amp; from Shops- trip % summary'!AC130</f>
        <v>0</v>
      </c>
      <c r="AO125" s="260">
        <f t="shared" si="24"/>
        <v>0</v>
      </c>
      <c r="AP125" s="259">
        <f t="shared" si="25"/>
        <v>0</v>
      </c>
      <c r="AQ125" s="312">
        <f>'To &amp; from Shops- trip % summary'!AF130</f>
        <v>0</v>
      </c>
      <c r="AR125" s="314">
        <f>'To &amp; from Shops- trip % summary'!AH130</f>
        <v>0</v>
      </c>
      <c r="AS125" s="260">
        <f t="shared" si="26"/>
        <v>0</v>
      </c>
      <c r="AT125" s="259">
        <f t="shared" si="27"/>
        <v>0</v>
      </c>
      <c r="AU125" s="261"/>
      <c r="AV125" s="248"/>
      <c r="AW125" s="248"/>
      <c r="AX125" s="248"/>
      <c r="AY125" s="248"/>
    </row>
    <row r="126" spans="1:51" x14ac:dyDescent="0.2">
      <c r="A126" s="248"/>
      <c r="B126" s="248"/>
      <c r="C126" s="248"/>
      <c r="D126" s="248"/>
      <c r="E126" s="248"/>
      <c r="F126" s="248"/>
      <c r="G126" s="248"/>
      <c r="H126" s="248"/>
      <c r="I126" s="248"/>
      <c r="J126" s="248"/>
      <c r="K126" s="248"/>
      <c r="L126" s="248"/>
      <c r="M126" s="248"/>
      <c r="N126" s="248"/>
      <c r="O126" s="248"/>
      <c r="P126" s="248"/>
      <c r="Q126" s="296"/>
      <c r="R126" s="256">
        <f>'To &amp; from Shops- trip % summary'!B131</f>
        <v>0</v>
      </c>
      <c r="S126" s="313">
        <f>'To &amp; from Shops- trip % summary'!D131</f>
        <v>0</v>
      </c>
      <c r="T126" s="257">
        <f>'Non-survey input values'!$B$14</f>
        <v>359.3</v>
      </c>
      <c r="U126" s="258">
        <f t="shared" si="14"/>
        <v>0</v>
      </c>
      <c r="V126" s="259">
        <f t="shared" si="15"/>
        <v>0</v>
      </c>
      <c r="W126" s="312">
        <f>'To &amp; from Shops- trip % summary'!G131</f>
        <v>0</v>
      </c>
      <c r="X126" s="314">
        <f>'To &amp; from Shops- trip % summary'!I131</f>
        <v>0</v>
      </c>
      <c r="Y126" s="260">
        <f t="shared" si="16"/>
        <v>0</v>
      </c>
      <c r="Z126" s="259">
        <f t="shared" si="17"/>
        <v>0</v>
      </c>
      <c r="AA126" s="312">
        <f>'To &amp; from Shops- trip % summary'!L131</f>
        <v>0</v>
      </c>
      <c r="AB126" s="314">
        <f>'To &amp; from Shops- trip % summary'!N131</f>
        <v>0</v>
      </c>
      <c r="AC126" s="260">
        <f t="shared" si="18"/>
        <v>0</v>
      </c>
      <c r="AD126" s="259">
        <f t="shared" si="19"/>
        <v>0</v>
      </c>
      <c r="AE126" s="312">
        <f>'To &amp; from Shops- trip % summary'!Q131</f>
        <v>0</v>
      </c>
      <c r="AF126" s="314">
        <f>'To &amp; from Shops- trip % summary'!S131</f>
        <v>0</v>
      </c>
      <c r="AG126" s="260">
        <f t="shared" si="20"/>
        <v>0</v>
      </c>
      <c r="AH126" s="259">
        <f t="shared" si="21"/>
        <v>0</v>
      </c>
      <c r="AI126" s="312">
        <f>'To &amp; from Shops- trip % summary'!V131</f>
        <v>0</v>
      </c>
      <c r="AJ126" s="314">
        <f>'To &amp; from Shops- trip % summary'!X131</f>
        <v>0</v>
      </c>
      <c r="AK126" s="260">
        <f t="shared" si="22"/>
        <v>0</v>
      </c>
      <c r="AL126" s="259">
        <f t="shared" si="23"/>
        <v>0</v>
      </c>
      <c r="AM126" s="312">
        <f>'To &amp; from Shops- trip % summary'!AA131</f>
        <v>0</v>
      </c>
      <c r="AN126" s="314">
        <f>'To &amp; from Shops- trip % summary'!AC131</f>
        <v>0</v>
      </c>
      <c r="AO126" s="260">
        <f t="shared" si="24"/>
        <v>0</v>
      </c>
      <c r="AP126" s="259">
        <f t="shared" si="25"/>
        <v>0</v>
      </c>
      <c r="AQ126" s="312">
        <f>'To &amp; from Shops- trip % summary'!AF131</f>
        <v>0</v>
      </c>
      <c r="AR126" s="314">
        <f>'To &amp; from Shops- trip % summary'!AH131</f>
        <v>0</v>
      </c>
      <c r="AS126" s="260">
        <f t="shared" si="26"/>
        <v>0</v>
      </c>
      <c r="AT126" s="259">
        <f t="shared" si="27"/>
        <v>0</v>
      </c>
      <c r="AU126" s="261"/>
      <c r="AV126" s="248"/>
      <c r="AW126" s="248"/>
      <c r="AX126" s="248"/>
      <c r="AY126" s="248"/>
    </row>
    <row r="127" spans="1:51" x14ac:dyDescent="0.2">
      <c r="A127" s="248"/>
      <c r="B127" s="248"/>
      <c r="C127" s="248"/>
      <c r="D127" s="248"/>
      <c r="E127" s="248"/>
      <c r="F127" s="248"/>
      <c r="G127" s="248"/>
      <c r="H127" s="248"/>
      <c r="I127" s="248"/>
      <c r="J127" s="248"/>
      <c r="K127" s="248"/>
      <c r="L127" s="248"/>
      <c r="M127" s="248"/>
      <c r="N127" s="248"/>
      <c r="O127" s="248"/>
      <c r="P127" s="248"/>
      <c r="Q127" s="296"/>
      <c r="R127" s="256">
        <f>'To &amp; from Shops- trip % summary'!B132</f>
        <v>0</v>
      </c>
      <c r="S127" s="313">
        <f>'To &amp; from Shops- trip % summary'!D132</f>
        <v>0</v>
      </c>
      <c r="T127" s="257">
        <f>'Non-survey input values'!$B$14</f>
        <v>359.3</v>
      </c>
      <c r="U127" s="258">
        <f t="shared" si="14"/>
        <v>0</v>
      </c>
      <c r="V127" s="259">
        <f t="shared" si="15"/>
        <v>0</v>
      </c>
      <c r="W127" s="312">
        <f>'To &amp; from Shops- trip % summary'!G132</f>
        <v>0</v>
      </c>
      <c r="X127" s="314">
        <f>'To &amp; from Shops- trip % summary'!I132</f>
        <v>0</v>
      </c>
      <c r="Y127" s="260">
        <f t="shared" si="16"/>
        <v>0</v>
      </c>
      <c r="Z127" s="259">
        <f t="shared" si="17"/>
        <v>0</v>
      </c>
      <c r="AA127" s="312">
        <f>'To &amp; from Shops- trip % summary'!L132</f>
        <v>0</v>
      </c>
      <c r="AB127" s="314">
        <f>'To &amp; from Shops- trip % summary'!N132</f>
        <v>0</v>
      </c>
      <c r="AC127" s="260">
        <f t="shared" si="18"/>
        <v>0</v>
      </c>
      <c r="AD127" s="259">
        <f t="shared" si="19"/>
        <v>0</v>
      </c>
      <c r="AE127" s="312">
        <f>'To &amp; from Shops- trip % summary'!Q132</f>
        <v>0</v>
      </c>
      <c r="AF127" s="314">
        <f>'To &amp; from Shops- trip % summary'!S132</f>
        <v>0</v>
      </c>
      <c r="AG127" s="260">
        <f t="shared" si="20"/>
        <v>0</v>
      </c>
      <c r="AH127" s="259">
        <f t="shared" si="21"/>
        <v>0</v>
      </c>
      <c r="AI127" s="312">
        <f>'To &amp; from Shops- trip % summary'!V132</f>
        <v>0</v>
      </c>
      <c r="AJ127" s="314">
        <f>'To &amp; from Shops- trip % summary'!X132</f>
        <v>0</v>
      </c>
      <c r="AK127" s="260">
        <f t="shared" si="22"/>
        <v>0</v>
      </c>
      <c r="AL127" s="259">
        <f t="shared" si="23"/>
        <v>0</v>
      </c>
      <c r="AM127" s="312">
        <f>'To &amp; from Shops- trip % summary'!AA132</f>
        <v>0</v>
      </c>
      <c r="AN127" s="314">
        <f>'To &amp; from Shops- trip % summary'!AC132</f>
        <v>0</v>
      </c>
      <c r="AO127" s="260">
        <f t="shared" si="24"/>
        <v>0</v>
      </c>
      <c r="AP127" s="259">
        <f t="shared" si="25"/>
        <v>0</v>
      </c>
      <c r="AQ127" s="312">
        <f>'To &amp; from Shops- trip % summary'!AF132</f>
        <v>0</v>
      </c>
      <c r="AR127" s="314">
        <f>'To &amp; from Shops- trip % summary'!AH132</f>
        <v>0</v>
      </c>
      <c r="AS127" s="260">
        <f t="shared" si="26"/>
        <v>0</v>
      </c>
      <c r="AT127" s="259">
        <f t="shared" si="27"/>
        <v>0</v>
      </c>
      <c r="AU127" s="261"/>
      <c r="AV127" s="248"/>
      <c r="AW127" s="248"/>
      <c r="AX127" s="248"/>
      <c r="AY127" s="248"/>
    </row>
    <row r="128" spans="1:51" x14ac:dyDescent="0.2">
      <c r="A128" s="248"/>
      <c r="B128" s="248"/>
      <c r="C128" s="248"/>
      <c r="D128" s="248"/>
      <c r="E128" s="248"/>
      <c r="F128" s="248"/>
      <c r="G128" s="248"/>
      <c r="H128" s="248"/>
      <c r="I128" s="248"/>
      <c r="J128" s="248"/>
      <c r="K128" s="248"/>
      <c r="L128" s="248"/>
      <c r="M128" s="248"/>
      <c r="N128" s="248"/>
      <c r="O128" s="248"/>
      <c r="P128" s="248"/>
      <c r="Q128" s="296"/>
      <c r="R128" s="256">
        <f>'To &amp; from Shops- trip % summary'!B133</f>
        <v>0</v>
      </c>
      <c r="S128" s="313">
        <f>'To &amp; from Shops- trip % summary'!D133</f>
        <v>0</v>
      </c>
      <c r="T128" s="257">
        <f>'Non-survey input values'!$B$14</f>
        <v>359.3</v>
      </c>
      <c r="U128" s="258">
        <f t="shared" si="14"/>
        <v>0</v>
      </c>
      <c r="V128" s="259">
        <f t="shared" si="15"/>
        <v>0</v>
      </c>
      <c r="W128" s="312">
        <f>'To &amp; from Shops- trip % summary'!G133</f>
        <v>0</v>
      </c>
      <c r="X128" s="314">
        <f>'To &amp; from Shops- trip % summary'!I133</f>
        <v>0</v>
      </c>
      <c r="Y128" s="260">
        <f t="shared" si="16"/>
        <v>0</v>
      </c>
      <c r="Z128" s="259">
        <f t="shared" si="17"/>
        <v>0</v>
      </c>
      <c r="AA128" s="312">
        <f>'To &amp; from Shops- trip % summary'!L133</f>
        <v>0</v>
      </c>
      <c r="AB128" s="314">
        <f>'To &amp; from Shops- trip % summary'!N133</f>
        <v>0</v>
      </c>
      <c r="AC128" s="260">
        <f t="shared" si="18"/>
        <v>0</v>
      </c>
      <c r="AD128" s="259">
        <f t="shared" si="19"/>
        <v>0</v>
      </c>
      <c r="AE128" s="312">
        <f>'To &amp; from Shops- trip % summary'!Q133</f>
        <v>0</v>
      </c>
      <c r="AF128" s="314">
        <f>'To &amp; from Shops- trip % summary'!S133</f>
        <v>0</v>
      </c>
      <c r="AG128" s="260">
        <f t="shared" si="20"/>
        <v>0</v>
      </c>
      <c r="AH128" s="259">
        <f t="shared" si="21"/>
        <v>0</v>
      </c>
      <c r="AI128" s="312">
        <f>'To &amp; from Shops- trip % summary'!V133</f>
        <v>0</v>
      </c>
      <c r="AJ128" s="314">
        <f>'To &amp; from Shops- trip % summary'!X133</f>
        <v>0</v>
      </c>
      <c r="AK128" s="260">
        <f t="shared" si="22"/>
        <v>0</v>
      </c>
      <c r="AL128" s="259">
        <f t="shared" si="23"/>
        <v>0</v>
      </c>
      <c r="AM128" s="312">
        <f>'To &amp; from Shops- trip % summary'!AA133</f>
        <v>0</v>
      </c>
      <c r="AN128" s="314">
        <f>'To &amp; from Shops- trip % summary'!AC133</f>
        <v>0</v>
      </c>
      <c r="AO128" s="260">
        <f t="shared" si="24"/>
        <v>0</v>
      </c>
      <c r="AP128" s="259">
        <f t="shared" si="25"/>
        <v>0</v>
      </c>
      <c r="AQ128" s="312">
        <f>'To &amp; from Shops- trip % summary'!AF133</f>
        <v>0</v>
      </c>
      <c r="AR128" s="314">
        <f>'To &amp; from Shops- trip % summary'!AH133</f>
        <v>0</v>
      </c>
      <c r="AS128" s="260">
        <f t="shared" si="26"/>
        <v>0</v>
      </c>
      <c r="AT128" s="259">
        <f t="shared" si="27"/>
        <v>0</v>
      </c>
      <c r="AU128" s="261"/>
      <c r="AV128" s="248"/>
      <c r="AW128" s="248"/>
      <c r="AX128" s="248"/>
      <c r="AY128" s="248"/>
    </row>
    <row r="129" spans="1:51" x14ac:dyDescent="0.2">
      <c r="A129" s="248"/>
      <c r="B129" s="248"/>
      <c r="C129" s="248"/>
      <c r="D129" s="248"/>
      <c r="E129" s="248"/>
      <c r="F129" s="248"/>
      <c r="G129" s="248"/>
      <c r="H129" s="248"/>
      <c r="I129" s="248"/>
      <c r="J129" s="248"/>
      <c r="K129" s="248"/>
      <c r="L129" s="248"/>
      <c r="M129" s="248"/>
      <c r="N129" s="248"/>
      <c r="O129" s="248"/>
      <c r="P129" s="248"/>
      <c r="Q129" s="296"/>
      <c r="R129" s="256">
        <f>'To &amp; from Shops- trip % summary'!B134</f>
        <v>0</v>
      </c>
      <c r="S129" s="313">
        <f>'To &amp; from Shops- trip % summary'!D134</f>
        <v>0</v>
      </c>
      <c r="T129" s="257">
        <f>'Non-survey input values'!$B$14</f>
        <v>359.3</v>
      </c>
      <c r="U129" s="258">
        <f t="shared" si="14"/>
        <v>0</v>
      </c>
      <c r="V129" s="259">
        <f t="shared" si="15"/>
        <v>0</v>
      </c>
      <c r="W129" s="312">
        <f>'To &amp; from Shops- trip % summary'!G134</f>
        <v>0</v>
      </c>
      <c r="X129" s="314">
        <f>'To &amp; from Shops- trip % summary'!I134</f>
        <v>0</v>
      </c>
      <c r="Y129" s="260">
        <f t="shared" si="16"/>
        <v>0</v>
      </c>
      <c r="Z129" s="259">
        <f t="shared" si="17"/>
        <v>0</v>
      </c>
      <c r="AA129" s="312">
        <f>'To &amp; from Shops- trip % summary'!L134</f>
        <v>0</v>
      </c>
      <c r="AB129" s="314">
        <f>'To &amp; from Shops- trip % summary'!N134</f>
        <v>0</v>
      </c>
      <c r="AC129" s="260">
        <f t="shared" si="18"/>
        <v>0</v>
      </c>
      <c r="AD129" s="259">
        <f t="shared" si="19"/>
        <v>0</v>
      </c>
      <c r="AE129" s="312">
        <f>'To &amp; from Shops- trip % summary'!Q134</f>
        <v>0</v>
      </c>
      <c r="AF129" s="314">
        <f>'To &amp; from Shops- trip % summary'!S134</f>
        <v>0</v>
      </c>
      <c r="AG129" s="260">
        <f t="shared" si="20"/>
        <v>0</v>
      </c>
      <c r="AH129" s="259">
        <f t="shared" si="21"/>
        <v>0</v>
      </c>
      <c r="AI129" s="312">
        <f>'To &amp; from Shops- trip % summary'!V134</f>
        <v>0</v>
      </c>
      <c r="AJ129" s="314">
        <f>'To &amp; from Shops- trip % summary'!X134</f>
        <v>0</v>
      </c>
      <c r="AK129" s="260">
        <f t="shared" si="22"/>
        <v>0</v>
      </c>
      <c r="AL129" s="259">
        <f t="shared" si="23"/>
        <v>0</v>
      </c>
      <c r="AM129" s="312">
        <f>'To &amp; from Shops- trip % summary'!AA134</f>
        <v>0</v>
      </c>
      <c r="AN129" s="314">
        <f>'To &amp; from Shops- trip % summary'!AC134</f>
        <v>0</v>
      </c>
      <c r="AO129" s="260">
        <f t="shared" si="24"/>
        <v>0</v>
      </c>
      <c r="AP129" s="259">
        <f t="shared" si="25"/>
        <v>0</v>
      </c>
      <c r="AQ129" s="312">
        <f>'To &amp; from Shops- trip % summary'!AF134</f>
        <v>0</v>
      </c>
      <c r="AR129" s="314">
        <f>'To &amp; from Shops- trip % summary'!AH134</f>
        <v>0</v>
      </c>
      <c r="AS129" s="260">
        <f t="shared" si="26"/>
        <v>0</v>
      </c>
      <c r="AT129" s="259">
        <f t="shared" si="27"/>
        <v>0</v>
      </c>
      <c r="AU129" s="261"/>
      <c r="AV129" s="248"/>
      <c r="AW129" s="248"/>
      <c r="AX129" s="248"/>
      <c r="AY129" s="248"/>
    </row>
    <row r="130" spans="1:51" x14ac:dyDescent="0.2">
      <c r="A130" s="248"/>
      <c r="B130" s="248"/>
      <c r="C130" s="248"/>
      <c r="D130" s="248"/>
      <c r="E130" s="248"/>
      <c r="F130" s="248"/>
      <c r="G130" s="248"/>
      <c r="H130" s="248"/>
      <c r="I130" s="248"/>
      <c r="J130" s="248"/>
      <c r="K130" s="248"/>
      <c r="L130" s="248"/>
      <c r="M130" s="248"/>
      <c r="N130" s="248"/>
      <c r="O130" s="248"/>
      <c r="P130" s="248"/>
      <c r="Q130" s="296"/>
      <c r="R130" s="256">
        <f>'To &amp; from Shops- trip % summary'!B135</f>
        <v>0</v>
      </c>
      <c r="S130" s="313">
        <f>'To &amp; from Shops- trip % summary'!D135</f>
        <v>0</v>
      </c>
      <c r="T130" s="257">
        <f>'Non-survey input values'!$B$14</f>
        <v>359.3</v>
      </c>
      <c r="U130" s="258">
        <f t="shared" si="14"/>
        <v>0</v>
      </c>
      <c r="V130" s="259">
        <f t="shared" si="15"/>
        <v>0</v>
      </c>
      <c r="W130" s="312">
        <f>'To &amp; from Shops- trip % summary'!G135</f>
        <v>0</v>
      </c>
      <c r="X130" s="314">
        <f>'To &amp; from Shops- trip % summary'!I135</f>
        <v>0</v>
      </c>
      <c r="Y130" s="260">
        <f t="shared" si="16"/>
        <v>0</v>
      </c>
      <c r="Z130" s="259">
        <f t="shared" si="17"/>
        <v>0</v>
      </c>
      <c r="AA130" s="312">
        <f>'To &amp; from Shops- trip % summary'!L135</f>
        <v>0</v>
      </c>
      <c r="AB130" s="314">
        <f>'To &amp; from Shops- trip % summary'!N135</f>
        <v>0</v>
      </c>
      <c r="AC130" s="260">
        <f t="shared" si="18"/>
        <v>0</v>
      </c>
      <c r="AD130" s="259">
        <f t="shared" si="19"/>
        <v>0</v>
      </c>
      <c r="AE130" s="312">
        <f>'To &amp; from Shops- trip % summary'!Q135</f>
        <v>0</v>
      </c>
      <c r="AF130" s="314">
        <f>'To &amp; from Shops- trip % summary'!S135</f>
        <v>0</v>
      </c>
      <c r="AG130" s="260">
        <f t="shared" si="20"/>
        <v>0</v>
      </c>
      <c r="AH130" s="259">
        <f t="shared" si="21"/>
        <v>0</v>
      </c>
      <c r="AI130" s="312">
        <f>'To &amp; from Shops- trip % summary'!V135</f>
        <v>0</v>
      </c>
      <c r="AJ130" s="314">
        <f>'To &amp; from Shops- trip % summary'!X135</f>
        <v>0</v>
      </c>
      <c r="AK130" s="260">
        <f t="shared" si="22"/>
        <v>0</v>
      </c>
      <c r="AL130" s="259">
        <f t="shared" si="23"/>
        <v>0</v>
      </c>
      <c r="AM130" s="312">
        <f>'To &amp; from Shops- trip % summary'!AA135</f>
        <v>0</v>
      </c>
      <c r="AN130" s="314">
        <f>'To &amp; from Shops- trip % summary'!AC135</f>
        <v>0</v>
      </c>
      <c r="AO130" s="260">
        <f t="shared" si="24"/>
        <v>0</v>
      </c>
      <c r="AP130" s="259">
        <f t="shared" si="25"/>
        <v>0</v>
      </c>
      <c r="AQ130" s="312">
        <f>'To &amp; from Shops- trip % summary'!AF135</f>
        <v>0</v>
      </c>
      <c r="AR130" s="314">
        <f>'To &amp; from Shops- trip % summary'!AH135</f>
        <v>0</v>
      </c>
      <c r="AS130" s="260">
        <f t="shared" si="26"/>
        <v>0</v>
      </c>
      <c r="AT130" s="259">
        <f t="shared" si="27"/>
        <v>0</v>
      </c>
      <c r="AU130" s="261"/>
      <c r="AV130" s="248"/>
      <c r="AW130" s="248"/>
      <c r="AX130" s="248"/>
      <c r="AY130" s="248"/>
    </row>
    <row r="131" spans="1:51" x14ac:dyDescent="0.2">
      <c r="A131" s="248"/>
      <c r="B131" s="248"/>
      <c r="C131" s="248"/>
      <c r="D131" s="248"/>
      <c r="E131" s="248"/>
      <c r="F131" s="248"/>
      <c r="G131" s="248"/>
      <c r="H131" s="248"/>
      <c r="I131" s="248"/>
      <c r="J131" s="248"/>
      <c r="K131" s="248"/>
      <c r="L131" s="248"/>
      <c r="M131" s="248"/>
      <c r="N131" s="248"/>
      <c r="O131" s="248"/>
      <c r="P131" s="248"/>
      <c r="Q131" s="296"/>
      <c r="R131" s="256">
        <f>'To &amp; from Shops- trip % summary'!B136</f>
        <v>0</v>
      </c>
      <c r="S131" s="313">
        <f>'To &amp; from Shops- trip % summary'!D136</f>
        <v>0</v>
      </c>
      <c r="T131" s="257">
        <f>'Non-survey input values'!$B$14</f>
        <v>359.3</v>
      </c>
      <c r="U131" s="258">
        <f t="shared" si="14"/>
        <v>0</v>
      </c>
      <c r="V131" s="259">
        <f t="shared" si="15"/>
        <v>0</v>
      </c>
      <c r="W131" s="312">
        <f>'To &amp; from Shops- trip % summary'!G136</f>
        <v>0</v>
      </c>
      <c r="X131" s="314">
        <f>'To &amp; from Shops- trip % summary'!I136</f>
        <v>0</v>
      </c>
      <c r="Y131" s="260">
        <f t="shared" si="16"/>
        <v>0</v>
      </c>
      <c r="Z131" s="259">
        <f t="shared" si="17"/>
        <v>0</v>
      </c>
      <c r="AA131" s="312">
        <f>'To &amp; from Shops- trip % summary'!L136</f>
        <v>0</v>
      </c>
      <c r="AB131" s="314">
        <f>'To &amp; from Shops- trip % summary'!N136</f>
        <v>0</v>
      </c>
      <c r="AC131" s="260">
        <f t="shared" si="18"/>
        <v>0</v>
      </c>
      <c r="AD131" s="259">
        <f t="shared" si="19"/>
        <v>0</v>
      </c>
      <c r="AE131" s="312">
        <f>'To &amp; from Shops- trip % summary'!Q136</f>
        <v>0</v>
      </c>
      <c r="AF131" s="314">
        <f>'To &amp; from Shops- trip % summary'!S136</f>
        <v>0</v>
      </c>
      <c r="AG131" s="260">
        <f t="shared" si="20"/>
        <v>0</v>
      </c>
      <c r="AH131" s="259">
        <f t="shared" si="21"/>
        <v>0</v>
      </c>
      <c r="AI131" s="312">
        <f>'To &amp; from Shops- trip % summary'!V136</f>
        <v>0</v>
      </c>
      <c r="AJ131" s="314">
        <f>'To &amp; from Shops- trip % summary'!X136</f>
        <v>0</v>
      </c>
      <c r="AK131" s="260">
        <f t="shared" si="22"/>
        <v>0</v>
      </c>
      <c r="AL131" s="259">
        <f t="shared" si="23"/>
        <v>0</v>
      </c>
      <c r="AM131" s="312">
        <f>'To &amp; from Shops- trip % summary'!AA136</f>
        <v>0</v>
      </c>
      <c r="AN131" s="314">
        <f>'To &amp; from Shops- trip % summary'!AC136</f>
        <v>0</v>
      </c>
      <c r="AO131" s="260">
        <f t="shared" si="24"/>
        <v>0</v>
      </c>
      <c r="AP131" s="259">
        <f t="shared" si="25"/>
        <v>0</v>
      </c>
      <c r="AQ131" s="312">
        <f>'To &amp; from Shops- trip % summary'!AF136</f>
        <v>0</v>
      </c>
      <c r="AR131" s="314">
        <f>'To &amp; from Shops- trip % summary'!AH136</f>
        <v>0</v>
      </c>
      <c r="AS131" s="260">
        <f t="shared" si="26"/>
        <v>0</v>
      </c>
      <c r="AT131" s="259">
        <f t="shared" si="27"/>
        <v>0</v>
      </c>
      <c r="AU131" s="261"/>
      <c r="AV131" s="248"/>
      <c r="AW131" s="248"/>
      <c r="AX131" s="248"/>
      <c r="AY131" s="248"/>
    </row>
    <row r="132" spans="1:51" x14ac:dyDescent="0.2">
      <c r="A132" s="248"/>
      <c r="B132" s="248"/>
      <c r="C132" s="248"/>
      <c r="D132" s="248"/>
      <c r="E132" s="248"/>
      <c r="F132" s="248"/>
      <c r="G132" s="248"/>
      <c r="H132" s="248"/>
      <c r="I132" s="248"/>
      <c r="J132" s="248"/>
      <c r="K132" s="248"/>
      <c r="L132" s="248"/>
      <c r="M132" s="248"/>
      <c r="N132" s="248"/>
      <c r="O132" s="248"/>
      <c r="P132" s="248"/>
      <c r="Q132" s="296"/>
      <c r="R132" s="256">
        <f>'To &amp; from Shops- trip % summary'!B137</f>
        <v>0</v>
      </c>
      <c r="S132" s="313">
        <f>'To &amp; from Shops- trip % summary'!D137</f>
        <v>0</v>
      </c>
      <c r="T132" s="257">
        <f>'Non-survey input values'!$B$14</f>
        <v>359.3</v>
      </c>
      <c r="U132" s="258">
        <f t="shared" si="14"/>
        <v>0</v>
      </c>
      <c r="V132" s="259">
        <f t="shared" si="15"/>
        <v>0</v>
      </c>
      <c r="W132" s="312">
        <f>'To &amp; from Shops- trip % summary'!G137</f>
        <v>0</v>
      </c>
      <c r="X132" s="314">
        <f>'To &amp; from Shops- trip % summary'!I137</f>
        <v>0</v>
      </c>
      <c r="Y132" s="260">
        <f t="shared" si="16"/>
        <v>0</v>
      </c>
      <c r="Z132" s="259">
        <f t="shared" si="17"/>
        <v>0</v>
      </c>
      <c r="AA132" s="312">
        <f>'To &amp; from Shops- trip % summary'!L137</f>
        <v>0</v>
      </c>
      <c r="AB132" s="314">
        <f>'To &amp; from Shops- trip % summary'!N137</f>
        <v>0</v>
      </c>
      <c r="AC132" s="260">
        <f t="shared" si="18"/>
        <v>0</v>
      </c>
      <c r="AD132" s="259">
        <f t="shared" si="19"/>
        <v>0</v>
      </c>
      <c r="AE132" s="312">
        <f>'To &amp; from Shops- trip % summary'!Q137</f>
        <v>0</v>
      </c>
      <c r="AF132" s="314">
        <f>'To &amp; from Shops- trip % summary'!S137</f>
        <v>0</v>
      </c>
      <c r="AG132" s="260">
        <f t="shared" si="20"/>
        <v>0</v>
      </c>
      <c r="AH132" s="259">
        <f t="shared" si="21"/>
        <v>0</v>
      </c>
      <c r="AI132" s="312">
        <f>'To &amp; from Shops- trip % summary'!V137</f>
        <v>0</v>
      </c>
      <c r="AJ132" s="314">
        <f>'To &amp; from Shops- trip % summary'!X137</f>
        <v>0</v>
      </c>
      <c r="AK132" s="260">
        <f t="shared" si="22"/>
        <v>0</v>
      </c>
      <c r="AL132" s="259">
        <f t="shared" si="23"/>
        <v>0</v>
      </c>
      <c r="AM132" s="312">
        <f>'To &amp; from Shops- trip % summary'!AA137</f>
        <v>0</v>
      </c>
      <c r="AN132" s="314">
        <f>'To &amp; from Shops- trip % summary'!AC137</f>
        <v>0</v>
      </c>
      <c r="AO132" s="260">
        <f t="shared" si="24"/>
        <v>0</v>
      </c>
      <c r="AP132" s="259">
        <f t="shared" si="25"/>
        <v>0</v>
      </c>
      <c r="AQ132" s="312">
        <f>'To &amp; from Shops- trip % summary'!AF137</f>
        <v>0</v>
      </c>
      <c r="AR132" s="314">
        <f>'To &amp; from Shops- trip % summary'!AH137</f>
        <v>0</v>
      </c>
      <c r="AS132" s="260">
        <f t="shared" si="26"/>
        <v>0</v>
      </c>
      <c r="AT132" s="259">
        <f t="shared" si="27"/>
        <v>0</v>
      </c>
      <c r="AU132" s="261"/>
      <c r="AV132" s="248"/>
      <c r="AW132" s="248"/>
      <c r="AX132" s="248"/>
      <c r="AY132" s="248"/>
    </row>
    <row r="133" spans="1:51" x14ac:dyDescent="0.2">
      <c r="A133" s="248"/>
      <c r="B133" s="248"/>
      <c r="C133" s="248"/>
      <c r="D133" s="248"/>
      <c r="E133" s="248"/>
      <c r="F133" s="248"/>
      <c r="G133" s="248"/>
      <c r="H133" s="248"/>
      <c r="I133" s="248"/>
      <c r="J133" s="248"/>
      <c r="K133" s="248"/>
      <c r="L133" s="248"/>
      <c r="M133" s="248"/>
      <c r="N133" s="248"/>
      <c r="O133" s="248"/>
      <c r="P133" s="248"/>
      <c r="Q133" s="296"/>
      <c r="R133" s="256">
        <f>'To &amp; from Shops- trip % summary'!B138</f>
        <v>0</v>
      </c>
      <c r="S133" s="313">
        <f>'To &amp; from Shops- trip % summary'!D138</f>
        <v>0</v>
      </c>
      <c r="T133" s="257">
        <f>'Non-survey input values'!$B$14</f>
        <v>359.3</v>
      </c>
      <c r="U133" s="258">
        <f t="shared" si="14"/>
        <v>0</v>
      </c>
      <c r="V133" s="259">
        <f t="shared" si="15"/>
        <v>0</v>
      </c>
      <c r="W133" s="312">
        <f>'To &amp; from Shops- trip % summary'!G138</f>
        <v>0</v>
      </c>
      <c r="X133" s="314">
        <f>'To &amp; from Shops- trip % summary'!I138</f>
        <v>0</v>
      </c>
      <c r="Y133" s="260">
        <f t="shared" si="16"/>
        <v>0</v>
      </c>
      <c r="Z133" s="259">
        <f t="shared" si="17"/>
        <v>0</v>
      </c>
      <c r="AA133" s="312">
        <f>'To &amp; from Shops- trip % summary'!L138</f>
        <v>0</v>
      </c>
      <c r="AB133" s="314">
        <f>'To &amp; from Shops- trip % summary'!N138</f>
        <v>0</v>
      </c>
      <c r="AC133" s="260">
        <f t="shared" si="18"/>
        <v>0</v>
      </c>
      <c r="AD133" s="259">
        <f t="shared" si="19"/>
        <v>0</v>
      </c>
      <c r="AE133" s="312">
        <f>'To &amp; from Shops- trip % summary'!Q138</f>
        <v>0</v>
      </c>
      <c r="AF133" s="314">
        <f>'To &amp; from Shops- trip % summary'!S138</f>
        <v>0</v>
      </c>
      <c r="AG133" s="260">
        <f t="shared" si="20"/>
        <v>0</v>
      </c>
      <c r="AH133" s="259">
        <f t="shared" si="21"/>
        <v>0</v>
      </c>
      <c r="AI133" s="312">
        <f>'To &amp; from Shops- trip % summary'!V138</f>
        <v>0</v>
      </c>
      <c r="AJ133" s="314">
        <f>'To &amp; from Shops- trip % summary'!X138</f>
        <v>0</v>
      </c>
      <c r="AK133" s="260">
        <f t="shared" si="22"/>
        <v>0</v>
      </c>
      <c r="AL133" s="259">
        <f t="shared" si="23"/>
        <v>0</v>
      </c>
      <c r="AM133" s="312">
        <f>'To &amp; from Shops- trip % summary'!AA138</f>
        <v>0</v>
      </c>
      <c r="AN133" s="314">
        <f>'To &amp; from Shops- trip % summary'!AC138</f>
        <v>0</v>
      </c>
      <c r="AO133" s="260">
        <f t="shared" si="24"/>
        <v>0</v>
      </c>
      <c r="AP133" s="259">
        <f t="shared" si="25"/>
        <v>0</v>
      </c>
      <c r="AQ133" s="312">
        <f>'To &amp; from Shops- trip % summary'!AF138</f>
        <v>0</v>
      </c>
      <c r="AR133" s="314">
        <f>'To &amp; from Shops- trip % summary'!AH138</f>
        <v>0</v>
      </c>
      <c r="AS133" s="260">
        <f t="shared" si="26"/>
        <v>0</v>
      </c>
      <c r="AT133" s="259">
        <f t="shared" si="27"/>
        <v>0</v>
      </c>
      <c r="AU133" s="261"/>
      <c r="AV133" s="248"/>
      <c r="AW133" s="248"/>
      <c r="AX133" s="248"/>
      <c r="AY133" s="248"/>
    </row>
    <row r="134" spans="1:51" x14ac:dyDescent="0.2">
      <c r="A134" s="248"/>
      <c r="B134" s="248"/>
      <c r="C134" s="248"/>
      <c r="D134" s="248"/>
      <c r="E134" s="248"/>
      <c r="F134" s="248"/>
      <c r="G134" s="248"/>
      <c r="H134" s="248"/>
      <c r="I134" s="248"/>
      <c r="J134" s="248"/>
      <c r="K134" s="248"/>
      <c r="L134" s="248"/>
      <c r="M134" s="248"/>
      <c r="N134" s="248"/>
      <c r="O134" s="248"/>
      <c r="P134" s="248"/>
      <c r="Q134" s="296"/>
      <c r="R134" s="256">
        <f>'To &amp; from Shops- trip % summary'!B139</f>
        <v>0</v>
      </c>
      <c r="S134" s="313">
        <f>'To &amp; from Shops- trip % summary'!D139</f>
        <v>0</v>
      </c>
      <c r="T134" s="257">
        <f>'Non-survey input values'!$B$14</f>
        <v>359.3</v>
      </c>
      <c r="U134" s="258">
        <f t="shared" si="14"/>
        <v>0</v>
      </c>
      <c r="V134" s="259">
        <f t="shared" si="15"/>
        <v>0</v>
      </c>
      <c r="W134" s="312">
        <f>'To &amp; from Shops- trip % summary'!G139</f>
        <v>0</v>
      </c>
      <c r="X134" s="314">
        <f>'To &amp; from Shops- trip % summary'!I139</f>
        <v>0</v>
      </c>
      <c r="Y134" s="260">
        <f t="shared" si="16"/>
        <v>0</v>
      </c>
      <c r="Z134" s="259">
        <f t="shared" si="17"/>
        <v>0</v>
      </c>
      <c r="AA134" s="312">
        <f>'To &amp; from Shops- trip % summary'!L139</f>
        <v>0</v>
      </c>
      <c r="AB134" s="314">
        <f>'To &amp; from Shops- trip % summary'!N139</f>
        <v>0</v>
      </c>
      <c r="AC134" s="260">
        <f t="shared" si="18"/>
        <v>0</v>
      </c>
      <c r="AD134" s="259">
        <f t="shared" si="19"/>
        <v>0</v>
      </c>
      <c r="AE134" s="312">
        <f>'To &amp; from Shops- trip % summary'!Q139</f>
        <v>0</v>
      </c>
      <c r="AF134" s="314">
        <f>'To &amp; from Shops- trip % summary'!S139</f>
        <v>0</v>
      </c>
      <c r="AG134" s="260">
        <f t="shared" si="20"/>
        <v>0</v>
      </c>
      <c r="AH134" s="259">
        <f t="shared" si="21"/>
        <v>0</v>
      </c>
      <c r="AI134" s="312">
        <f>'To &amp; from Shops- trip % summary'!V139</f>
        <v>0</v>
      </c>
      <c r="AJ134" s="314">
        <f>'To &amp; from Shops- trip % summary'!X139</f>
        <v>0</v>
      </c>
      <c r="AK134" s="260">
        <f t="shared" si="22"/>
        <v>0</v>
      </c>
      <c r="AL134" s="259">
        <f t="shared" si="23"/>
        <v>0</v>
      </c>
      <c r="AM134" s="312">
        <f>'To &amp; from Shops- trip % summary'!AA139</f>
        <v>0</v>
      </c>
      <c r="AN134" s="314">
        <f>'To &amp; from Shops- trip % summary'!AC139</f>
        <v>0</v>
      </c>
      <c r="AO134" s="260">
        <f t="shared" si="24"/>
        <v>0</v>
      </c>
      <c r="AP134" s="259">
        <f t="shared" si="25"/>
        <v>0</v>
      </c>
      <c r="AQ134" s="312">
        <f>'To &amp; from Shops- trip % summary'!AF139</f>
        <v>0</v>
      </c>
      <c r="AR134" s="314">
        <f>'To &amp; from Shops- trip % summary'!AH139</f>
        <v>0</v>
      </c>
      <c r="AS134" s="260">
        <f t="shared" si="26"/>
        <v>0</v>
      </c>
      <c r="AT134" s="259">
        <f t="shared" si="27"/>
        <v>0</v>
      </c>
      <c r="AU134" s="261"/>
      <c r="AV134" s="248"/>
      <c r="AW134" s="248"/>
      <c r="AX134" s="248"/>
      <c r="AY134" s="248"/>
    </row>
    <row r="135" spans="1:51" x14ac:dyDescent="0.2">
      <c r="A135" s="248"/>
      <c r="B135" s="248"/>
      <c r="C135" s="248"/>
      <c r="D135" s="248"/>
      <c r="E135" s="248"/>
      <c r="F135" s="248"/>
      <c r="G135" s="248"/>
      <c r="H135" s="248"/>
      <c r="I135" s="248"/>
      <c r="J135" s="248"/>
      <c r="K135" s="248"/>
      <c r="L135" s="248"/>
      <c r="M135" s="248"/>
      <c r="N135" s="248"/>
      <c r="O135" s="248"/>
      <c r="P135" s="248"/>
      <c r="Q135" s="296"/>
      <c r="R135" s="256">
        <f>'To &amp; from Shops- trip % summary'!B140</f>
        <v>0</v>
      </c>
      <c r="S135" s="313">
        <f>'To &amp; from Shops- trip % summary'!D140</f>
        <v>0</v>
      </c>
      <c r="T135" s="257">
        <f>'Non-survey input values'!$B$14</f>
        <v>359.3</v>
      </c>
      <c r="U135" s="258">
        <f t="shared" si="14"/>
        <v>0</v>
      </c>
      <c r="V135" s="259">
        <f t="shared" si="15"/>
        <v>0</v>
      </c>
      <c r="W135" s="312">
        <f>'To &amp; from Shops- trip % summary'!G140</f>
        <v>0</v>
      </c>
      <c r="X135" s="314">
        <f>'To &amp; from Shops- trip % summary'!I140</f>
        <v>0</v>
      </c>
      <c r="Y135" s="260">
        <f t="shared" si="16"/>
        <v>0</v>
      </c>
      <c r="Z135" s="259">
        <f t="shared" si="17"/>
        <v>0</v>
      </c>
      <c r="AA135" s="312">
        <f>'To &amp; from Shops- trip % summary'!L140</f>
        <v>0</v>
      </c>
      <c r="AB135" s="314">
        <f>'To &amp; from Shops- trip % summary'!N140</f>
        <v>0</v>
      </c>
      <c r="AC135" s="260">
        <f t="shared" si="18"/>
        <v>0</v>
      </c>
      <c r="AD135" s="259">
        <f t="shared" si="19"/>
        <v>0</v>
      </c>
      <c r="AE135" s="312">
        <f>'To &amp; from Shops- trip % summary'!Q140</f>
        <v>0</v>
      </c>
      <c r="AF135" s="314">
        <f>'To &amp; from Shops- trip % summary'!S140</f>
        <v>0</v>
      </c>
      <c r="AG135" s="260">
        <f t="shared" si="20"/>
        <v>0</v>
      </c>
      <c r="AH135" s="259">
        <f t="shared" si="21"/>
        <v>0</v>
      </c>
      <c r="AI135" s="312">
        <f>'To &amp; from Shops- trip % summary'!V140</f>
        <v>0</v>
      </c>
      <c r="AJ135" s="314">
        <f>'To &amp; from Shops- trip % summary'!X140</f>
        <v>0</v>
      </c>
      <c r="AK135" s="260">
        <f t="shared" si="22"/>
        <v>0</v>
      </c>
      <c r="AL135" s="259">
        <f t="shared" si="23"/>
        <v>0</v>
      </c>
      <c r="AM135" s="312">
        <f>'To &amp; from Shops- trip % summary'!AA140</f>
        <v>0</v>
      </c>
      <c r="AN135" s="314">
        <f>'To &amp; from Shops- trip % summary'!AC140</f>
        <v>0</v>
      </c>
      <c r="AO135" s="260">
        <f t="shared" si="24"/>
        <v>0</v>
      </c>
      <c r="AP135" s="259">
        <f t="shared" si="25"/>
        <v>0</v>
      </c>
      <c r="AQ135" s="312">
        <f>'To &amp; from Shops- trip % summary'!AF140</f>
        <v>0</v>
      </c>
      <c r="AR135" s="314">
        <f>'To &amp; from Shops- trip % summary'!AH140</f>
        <v>0</v>
      </c>
      <c r="AS135" s="260">
        <f t="shared" si="26"/>
        <v>0</v>
      </c>
      <c r="AT135" s="259">
        <f t="shared" si="27"/>
        <v>0</v>
      </c>
      <c r="AU135" s="261"/>
      <c r="AV135" s="248"/>
      <c r="AW135" s="248"/>
      <c r="AX135" s="248"/>
      <c r="AY135" s="248"/>
    </row>
    <row r="136" spans="1:51" x14ac:dyDescent="0.2">
      <c r="A136" s="248"/>
      <c r="B136" s="248"/>
      <c r="C136" s="248"/>
      <c r="D136" s="248"/>
      <c r="E136" s="248"/>
      <c r="F136" s="248"/>
      <c r="G136" s="248"/>
      <c r="H136" s="248"/>
      <c r="I136" s="248"/>
      <c r="J136" s="248"/>
      <c r="K136" s="248"/>
      <c r="L136" s="248"/>
      <c r="M136" s="248"/>
      <c r="N136" s="248"/>
      <c r="O136" s="248"/>
      <c r="P136" s="248"/>
      <c r="Q136" s="296"/>
      <c r="R136" s="256">
        <f>'To &amp; from Shops- trip % summary'!B141</f>
        <v>0</v>
      </c>
      <c r="S136" s="313">
        <f>'To &amp; from Shops- trip % summary'!D141</f>
        <v>0</v>
      </c>
      <c r="T136" s="257">
        <f>'Non-survey input values'!$B$14</f>
        <v>359.3</v>
      </c>
      <c r="U136" s="258">
        <f t="shared" si="14"/>
        <v>0</v>
      </c>
      <c r="V136" s="259">
        <f t="shared" si="15"/>
        <v>0</v>
      </c>
      <c r="W136" s="312">
        <f>'To &amp; from Shops- trip % summary'!G141</f>
        <v>0</v>
      </c>
      <c r="X136" s="314">
        <f>'To &amp; from Shops- trip % summary'!I141</f>
        <v>0</v>
      </c>
      <c r="Y136" s="260">
        <f t="shared" si="16"/>
        <v>0</v>
      </c>
      <c r="Z136" s="259">
        <f t="shared" si="17"/>
        <v>0</v>
      </c>
      <c r="AA136" s="312">
        <f>'To &amp; from Shops- trip % summary'!L141</f>
        <v>0</v>
      </c>
      <c r="AB136" s="314">
        <f>'To &amp; from Shops- trip % summary'!N141</f>
        <v>0</v>
      </c>
      <c r="AC136" s="260">
        <f t="shared" si="18"/>
        <v>0</v>
      </c>
      <c r="AD136" s="259">
        <f t="shared" si="19"/>
        <v>0</v>
      </c>
      <c r="AE136" s="312">
        <f>'To &amp; from Shops- trip % summary'!Q141</f>
        <v>0</v>
      </c>
      <c r="AF136" s="314">
        <f>'To &amp; from Shops- trip % summary'!S141</f>
        <v>0</v>
      </c>
      <c r="AG136" s="260">
        <f t="shared" si="20"/>
        <v>0</v>
      </c>
      <c r="AH136" s="259">
        <f t="shared" si="21"/>
        <v>0</v>
      </c>
      <c r="AI136" s="312">
        <f>'To &amp; from Shops- trip % summary'!V141</f>
        <v>0</v>
      </c>
      <c r="AJ136" s="314">
        <f>'To &amp; from Shops- trip % summary'!X141</f>
        <v>0</v>
      </c>
      <c r="AK136" s="260">
        <f t="shared" si="22"/>
        <v>0</v>
      </c>
      <c r="AL136" s="259">
        <f t="shared" si="23"/>
        <v>0</v>
      </c>
      <c r="AM136" s="312">
        <f>'To &amp; from Shops- trip % summary'!AA141</f>
        <v>0</v>
      </c>
      <c r="AN136" s="314">
        <f>'To &amp; from Shops- trip % summary'!AC141</f>
        <v>0</v>
      </c>
      <c r="AO136" s="260">
        <f t="shared" si="24"/>
        <v>0</v>
      </c>
      <c r="AP136" s="259">
        <f t="shared" si="25"/>
        <v>0</v>
      </c>
      <c r="AQ136" s="312">
        <f>'To &amp; from Shops- trip % summary'!AF141</f>
        <v>0</v>
      </c>
      <c r="AR136" s="314">
        <f>'To &amp; from Shops- trip % summary'!AH141</f>
        <v>0</v>
      </c>
      <c r="AS136" s="260">
        <f t="shared" si="26"/>
        <v>0</v>
      </c>
      <c r="AT136" s="259">
        <f t="shared" si="27"/>
        <v>0</v>
      </c>
      <c r="AU136" s="261"/>
      <c r="AV136" s="248"/>
      <c r="AW136" s="248"/>
      <c r="AX136" s="248"/>
      <c r="AY136" s="248"/>
    </row>
    <row r="137" spans="1:51" x14ac:dyDescent="0.2">
      <c r="A137" s="248"/>
      <c r="B137" s="248"/>
      <c r="C137" s="248"/>
      <c r="D137" s="248"/>
      <c r="E137" s="248"/>
      <c r="F137" s="248"/>
      <c r="G137" s="248"/>
      <c r="H137" s="248"/>
      <c r="I137" s="248"/>
      <c r="J137" s="248"/>
      <c r="K137" s="248"/>
      <c r="L137" s="248"/>
      <c r="M137" s="248"/>
      <c r="N137" s="248"/>
      <c r="O137" s="248"/>
      <c r="P137" s="248"/>
      <c r="Q137" s="296"/>
      <c r="R137" s="256">
        <f>'To &amp; from Shops- trip % summary'!B142</f>
        <v>0</v>
      </c>
      <c r="S137" s="313">
        <f>'To &amp; from Shops- trip % summary'!D142</f>
        <v>0</v>
      </c>
      <c r="T137" s="257">
        <f>'Non-survey input values'!$B$14</f>
        <v>359.3</v>
      </c>
      <c r="U137" s="258">
        <f t="shared" si="14"/>
        <v>0</v>
      </c>
      <c r="V137" s="259">
        <f t="shared" si="15"/>
        <v>0</v>
      </c>
      <c r="W137" s="312">
        <f>'To &amp; from Shops- trip % summary'!G142</f>
        <v>0</v>
      </c>
      <c r="X137" s="314">
        <f>'To &amp; from Shops- trip % summary'!I142</f>
        <v>0</v>
      </c>
      <c r="Y137" s="260">
        <f t="shared" si="16"/>
        <v>0</v>
      </c>
      <c r="Z137" s="259">
        <f t="shared" si="17"/>
        <v>0</v>
      </c>
      <c r="AA137" s="312">
        <f>'To &amp; from Shops- trip % summary'!L142</f>
        <v>0</v>
      </c>
      <c r="AB137" s="314">
        <f>'To &amp; from Shops- trip % summary'!N142</f>
        <v>0</v>
      </c>
      <c r="AC137" s="260">
        <f t="shared" si="18"/>
        <v>0</v>
      </c>
      <c r="AD137" s="259">
        <f t="shared" si="19"/>
        <v>0</v>
      </c>
      <c r="AE137" s="312">
        <f>'To &amp; from Shops- trip % summary'!Q142</f>
        <v>0</v>
      </c>
      <c r="AF137" s="314">
        <f>'To &amp; from Shops- trip % summary'!S142</f>
        <v>0</v>
      </c>
      <c r="AG137" s="260">
        <f t="shared" si="20"/>
        <v>0</v>
      </c>
      <c r="AH137" s="259">
        <f t="shared" si="21"/>
        <v>0</v>
      </c>
      <c r="AI137" s="312">
        <f>'To &amp; from Shops- trip % summary'!V142</f>
        <v>0</v>
      </c>
      <c r="AJ137" s="314">
        <f>'To &amp; from Shops- trip % summary'!X142</f>
        <v>0</v>
      </c>
      <c r="AK137" s="260">
        <f t="shared" si="22"/>
        <v>0</v>
      </c>
      <c r="AL137" s="259">
        <f t="shared" si="23"/>
        <v>0</v>
      </c>
      <c r="AM137" s="312">
        <f>'To &amp; from Shops- trip % summary'!AA142</f>
        <v>0</v>
      </c>
      <c r="AN137" s="314">
        <f>'To &amp; from Shops- trip % summary'!AC142</f>
        <v>0</v>
      </c>
      <c r="AO137" s="260">
        <f t="shared" si="24"/>
        <v>0</v>
      </c>
      <c r="AP137" s="259">
        <f t="shared" si="25"/>
        <v>0</v>
      </c>
      <c r="AQ137" s="312">
        <f>'To &amp; from Shops- trip % summary'!AF142</f>
        <v>0</v>
      </c>
      <c r="AR137" s="314">
        <f>'To &amp; from Shops- trip % summary'!AH142</f>
        <v>0</v>
      </c>
      <c r="AS137" s="260">
        <f t="shared" si="26"/>
        <v>0</v>
      </c>
      <c r="AT137" s="259">
        <f t="shared" si="27"/>
        <v>0</v>
      </c>
      <c r="AU137" s="261"/>
      <c r="AV137" s="248"/>
      <c r="AW137" s="248"/>
      <c r="AX137" s="248"/>
      <c r="AY137" s="248"/>
    </row>
    <row r="138" spans="1:51" x14ac:dyDescent="0.2">
      <c r="A138" s="248"/>
      <c r="B138" s="248"/>
      <c r="C138" s="248"/>
      <c r="D138" s="248"/>
      <c r="E138" s="248"/>
      <c r="F138" s="248"/>
      <c r="G138" s="248"/>
      <c r="H138" s="248"/>
      <c r="I138" s="248"/>
      <c r="J138" s="248"/>
      <c r="K138" s="248"/>
      <c r="L138" s="248"/>
      <c r="M138" s="248"/>
      <c r="N138" s="248"/>
      <c r="O138" s="248"/>
      <c r="P138" s="248"/>
      <c r="Q138" s="296"/>
      <c r="R138" s="256">
        <f>'To &amp; from Shops- trip % summary'!B143</f>
        <v>0</v>
      </c>
      <c r="S138" s="313">
        <f>'To &amp; from Shops- trip % summary'!D143</f>
        <v>0</v>
      </c>
      <c r="T138" s="257">
        <f>'Non-survey input values'!$B$14</f>
        <v>359.3</v>
      </c>
      <c r="U138" s="258">
        <f t="shared" si="14"/>
        <v>0</v>
      </c>
      <c r="V138" s="259">
        <f t="shared" si="15"/>
        <v>0</v>
      </c>
      <c r="W138" s="312">
        <f>'To &amp; from Shops- trip % summary'!G143</f>
        <v>0</v>
      </c>
      <c r="X138" s="314">
        <f>'To &amp; from Shops- trip % summary'!I143</f>
        <v>0</v>
      </c>
      <c r="Y138" s="260">
        <f t="shared" si="16"/>
        <v>0</v>
      </c>
      <c r="Z138" s="259">
        <f t="shared" si="17"/>
        <v>0</v>
      </c>
      <c r="AA138" s="312">
        <f>'To &amp; from Shops- trip % summary'!L143</f>
        <v>0</v>
      </c>
      <c r="AB138" s="314">
        <f>'To &amp; from Shops- trip % summary'!N143</f>
        <v>0</v>
      </c>
      <c r="AC138" s="260">
        <f t="shared" si="18"/>
        <v>0</v>
      </c>
      <c r="AD138" s="259">
        <f t="shared" si="19"/>
        <v>0</v>
      </c>
      <c r="AE138" s="312">
        <f>'To &amp; from Shops- trip % summary'!Q143</f>
        <v>0</v>
      </c>
      <c r="AF138" s="314">
        <f>'To &amp; from Shops- trip % summary'!S143</f>
        <v>0</v>
      </c>
      <c r="AG138" s="260">
        <f t="shared" si="20"/>
        <v>0</v>
      </c>
      <c r="AH138" s="259">
        <f t="shared" si="21"/>
        <v>0</v>
      </c>
      <c r="AI138" s="312">
        <f>'To &amp; from Shops- trip % summary'!V143</f>
        <v>0</v>
      </c>
      <c r="AJ138" s="314">
        <f>'To &amp; from Shops- trip % summary'!X143</f>
        <v>0</v>
      </c>
      <c r="AK138" s="260">
        <f t="shared" si="22"/>
        <v>0</v>
      </c>
      <c r="AL138" s="259">
        <f t="shared" si="23"/>
        <v>0</v>
      </c>
      <c r="AM138" s="312">
        <f>'To &amp; from Shops- trip % summary'!AA143</f>
        <v>0</v>
      </c>
      <c r="AN138" s="314">
        <f>'To &amp; from Shops- trip % summary'!AC143</f>
        <v>0</v>
      </c>
      <c r="AO138" s="260">
        <f t="shared" si="24"/>
        <v>0</v>
      </c>
      <c r="AP138" s="259">
        <f t="shared" si="25"/>
        <v>0</v>
      </c>
      <c r="AQ138" s="312">
        <f>'To &amp; from Shops- trip % summary'!AF143</f>
        <v>0</v>
      </c>
      <c r="AR138" s="314">
        <f>'To &amp; from Shops- trip % summary'!AH143</f>
        <v>0</v>
      </c>
      <c r="AS138" s="260">
        <f t="shared" si="26"/>
        <v>0</v>
      </c>
      <c r="AT138" s="259">
        <f t="shared" si="27"/>
        <v>0</v>
      </c>
      <c r="AU138" s="261"/>
      <c r="AV138" s="248"/>
      <c r="AW138" s="248"/>
      <c r="AX138" s="248"/>
      <c r="AY138" s="248"/>
    </row>
    <row r="139" spans="1:51" x14ac:dyDescent="0.2">
      <c r="A139" s="248"/>
      <c r="B139" s="248"/>
      <c r="C139" s="248"/>
      <c r="D139" s="248"/>
      <c r="E139" s="248"/>
      <c r="F139" s="248"/>
      <c r="G139" s="248"/>
      <c r="H139" s="248"/>
      <c r="I139" s="248"/>
      <c r="J139" s="248"/>
      <c r="K139" s="248"/>
      <c r="L139" s="248"/>
      <c r="M139" s="248"/>
      <c r="N139" s="248"/>
      <c r="O139" s="248"/>
      <c r="P139" s="248"/>
      <c r="Q139" s="296"/>
      <c r="R139" s="256">
        <f>'To &amp; from Shops- trip % summary'!B144</f>
        <v>0</v>
      </c>
      <c r="S139" s="313">
        <f>'To &amp; from Shops- trip % summary'!D144</f>
        <v>0</v>
      </c>
      <c r="T139" s="257">
        <f>'Non-survey input values'!$B$14</f>
        <v>359.3</v>
      </c>
      <c r="U139" s="258">
        <f t="shared" ref="U139:U202" si="28">R139/7</f>
        <v>0</v>
      </c>
      <c r="V139" s="259">
        <f t="shared" si="15"/>
        <v>0</v>
      </c>
      <c r="W139" s="312">
        <f>'To &amp; from Shops- trip % summary'!G144</f>
        <v>0</v>
      </c>
      <c r="X139" s="314">
        <f>'To &amp; from Shops- trip % summary'!I144</f>
        <v>0</v>
      </c>
      <c r="Y139" s="260">
        <f t="shared" si="16"/>
        <v>0</v>
      </c>
      <c r="Z139" s="259">
        <f t="shared" si="17"/>
        <v>0</v>
      </c>
      <c r="AA139" s="312">
        <f>'To &amp; from Shops- trip % summary'!L144</f>
        <v>0</v>
      </c>
      <c r="AB139" s="314">
        <f>'To &amp; from Shops- trip % summary'!N144</f>
        <v>0</v>
      </c>
      <c r="AC139" s="260">
        <f t="shared" si="18"/>
        <v>0</v>
      </c>
      <c r="AD139" s="259">
        <f t="shared" si="19"/>
        <v>0</v>
      </c>
      <c r="AE139" s="312">
        <f>'To &amp; from Shops- trip % summary'!Q144</f>
        <v>0</v>
      </c>
      <c r="AF139" s="314">
        <f>'To &amp; from Shops- trip % summary'!S144</f>
        <v>0</v>
      </c>
      <c r="AG139" s="260">
        <f t="shared" si="20"/>
        <v>0</v>
      </c>
      <c r="AH139" s="259">
        <f t="shared" si="21"/>
        <v>0</v>
      </c>
      <c r="AI139" s="312">
        <f>'To &amp; from Shops- trip % summary'!V144</f>
        <v>0</v>
      </c>
      <c r="AJ139" s="314">
        <f>'To &amp; from Shops- trip % summary'!X144</f>
        <v>0</v>
      </c>
      <c r="AK139" s="260">
        <f t="shared" si="22"/>
        <v>0</v>
      </c>
      <c r="AL139" s="259">
        <f t="shared" si="23"/>
        <v>0</v>
      </c>
      <c r="AM139" s="312">
        <f>'To &amp; from Shops- trip % summary'!AA144</f>
        <v>0</v>
      </c>
      <c r="AN139" s="314">
        <f>'To &amp; from Shops- trip % summary'!AC144</f>
        <v>0</v>
      </c>
      <c r="AO139" s="260">
        <f t="shared" si="24"/>
        <v>0</v>
      </c>
      <c r="AP139" s="259">
        <f t="shared" si="25"/>
        <v>0</v>
      </c>
      <c r="AQ139" s="312">
        <f>'To &amp; from Shops- trip % summary'!AF144</f>
        <v>0</v>
      </c>
      <c r="AR139" s="314">
        <f>'To &amp; from Shops- trip % summary'!AH144</f>
        <v>0</v>
      </c>
      <c r="AS139" s="260">
        <f t="shared" si="26"/>
        <v>0</v>
      </c>
      <c r="AT139" s="259">
        <f t="shared" si="27"/>
        <v>0</v>
      </c>
      <c r="AU139" s="261"/>
      <c r="AV139" s="248"/>
      <c r="AW139" s="248"/>
      <c r="AX139" s="248"/>
      <c r="AY139" s="248"/>
    </row>
    <row r="140" spans="1:51" x14ac:dyDescent="0.2">
      <c r="A140" s="248"/>
      <c r="B140" s="248"/>
      <c r="C140" s="248"/>
      <c r="D140" s="248"/>
      <c r="E140" s="248"/>
      <c r="F140" s="248"/>
      <c r="G140" s="248"/>
      <c r="H140" s="248"/>
      <c r="I140" s="248"/>
      <c r="J140" s="248"/>
      <c r="K140" s="248"/>
      <c r="L140" s="248"/>
      <c r="M140" s="248"/>
      <c r="N140" s="248"/>
      <c r="O140" s="248"/>
      <c r="P140" s="248"/>
      <c r="Q140" s="296"/>
      <c r="R140" s="256">
        <f>'To &amp; from Shops- trip % summary'!B145</f>
        <v>0</v>
      </c>
      <c r="S140" s="313">
        <f>'To &amp; from Shops- trip % summary'!D145</f>
        <v>0</v>
      </c>
      <c r="T140" s="257">
        <f>'Non-survey input values'!$B$14</f>
        <v>359.3</v>
      </c>
      <c r="U140" s="258">
        <f t="shared" si="28"/>
        <v>0</v>
      </c>
      <c r="V140" s="259">
        <f t="shared" ref="V140:V203" si="29">$B$5*$S140*$T140*U140</f>
        <v>0</v>
      </c>
      <c r="W140" s="312">
        <f>'To &amp; from Shops- trip % summary'!G145</f>
        <v>0</v>
      </c>
      <c r="X140" s="314">
        <f>'To &amp; from Shops- trip % summary'!I145</f>
        <v>0</v>
      </c>
      <c r="Y140" s="260">
        <f t="shared" ref="Y140:Y203" si="30">W140/7</f>
        <v>0</v>
      </c>
      <c r="Z140" s="259">
        <f t="shared" ref="Z140:Z203" si="31">$B$5*$X140*$T140*Y140</f>
        <v>0</v>
      </c>
      <c r="AA140" s="312">
        <f>'To &amp; from Shops- trip % summary'!L145</f>
        <v>0</v>
      </c>
      <c r="AB140" s="314">
        <f>'To &amp; from Shops- trip % summary'!N145</f>
        <v>0</v>
      </c>
      <c r="AC140" s="260">
        <f t="shared" ref="AC140:AC203" si="32">AA140/7</f>
        <v>0</v>
      </c>
      <c r="AD140" s="259">
        <f t="shared" ref="AD140:AD203" si="33">$B$5*$AB140*$T140*AC140</f>
        <v>0</v>
      </c>
      <c r="AE140" s="312">
        <f>'To &amp; from Shops- trip % summary'!Q145</f>
        <v>0</v>
      </c>
      <c r="AF140" s="314">
        <f>'To &amp; from Shops- trip % summary'!S145</f>
        <v>0</v>
      </c>
      <c r="AG140" s="260">
        <f t="shared" ref="AG140:AG203" si="34">AE140/7</f>
        <v>0</v>
      </c>
      <c r="AH140" s="259">
        <f t="shared" ref="AH140:AH203" si="35">$B$5*$AF140*$T140*AG140</f>
        <v>0</v>
      </c>
      <c r="AI140" s="312">
        <f>'To &amp; from Shops- trip % summary'!V145</f>
        <v>0</v>
      </c>
      <c r="AJ140" s="314">
        <f>'To &amp; from Shops- trip % summary'!X145</f>
        <v>0</v>
      </c>
      <c r="AK140" s="260">
        <f t="shared" ref="AK140:AK203" si="36">AI140/7</f>
        <v>0</v>
      </c>
      <c r="AL140" s="259">
        <f t="shared" ref="AL140:AL203" si="37">$B$5*$AJ140*$T140*AK140</f>
        <v>0</v>
      </c>
      <c r="AM140" s="312">
        <f>'To &amp; from Shops- trip % summary'!AA145</f>
        <v>0</v>
      </c>
      <c r="AN140" s="314">
        <f>'To &amp; from Shops- trip % summary'!AC145</f>
        <v>0</v>
      </c>
      <c r="AO140" s="260">
        <f t="shared" ref="AO140:AO203" si="38">AM140/7</f>
        <v>0</v>
      </c>
      <c r="AP140" s="259">
        <f t="shared" ref="AP140:AP203" si="39">$B$5*$AN140*$T140*AO140</f>
        <v>0</v>
      </c>
      <c r="AQ140" s="312">
        <f>'To &amp; from Shops- trip % summary'!AF145</f>
        <v>0</v>
      </c>
      <c r="AR140" s="314">
        <f>'To &amp; from Shops- trip % summary'!AH145</f>
        <v>0</v>
      </c>
      <c r="AS140" s="260">
        <f t="shared" ref="AS140:AS203" si="40">AQ140/7</f>
        <v>0</v>
      </c>
      <c r="AT140" s="259">
        <f t="shared" ref="AT140:AT203" si="41">$B$5*$AR140*$T140*AS140</f>
        <v>0</v>
      </c>
      <c r="AU140" s="261"/>
      <c r="AV140" s="248"/>
      <c r="AW140" s="248"/>
      <c r="AX140" s="248"/>
      <c r="AY140" s="248"/>
    </row>
    <row r="141" spans="1:51" x14ac:dyDescent="0.2">
      <c r="A141" s="248"/>
      <c r="B141" s="248"/>
      <c r="C141" s="248"/>
      <c r="D141" s="248"/>
      <c r="E141" s="248"/>
      <c r="F141" s="248"/>
      <c r="G141" s="248"/>
      <c r="H141" s="248"/>
      <c r="I141" s="248"/>
      <c r="J141" s="248"/>
      <c r="K141" s="248"/>
      <c r="L141" s="248"/>
      <c r="M141" s="248"/>
      <c r="N141" s="248"/>
      <c r="O141" s="248"/>
      <c r="P141" s="248"/>
      <c r="Q141" s="296"/>
      <c r="R141" s="256">
        <f>'To &amp; from Shops- trip % summary'!B146</f>
        <v>0</v>
      </c>
      <c r="S141" s="313">
        <f>'To &amp; from Shops- trip % summary'!D146</f>
        <v>0</v>
      </c>
      <c r="T141" s="257">
        <f>'Non-survey input values'!$B$14</f>
        <v>359.3</v>
      </c>
      <c r="U141" s="258">
        <f t="shared" si="28"/>
        <v>0</v>
      </c>
      <c r="V141" s="259">
        <f t="shared" si="29"/>
        <v>0</v>
      </c>
      <c r="W141" s="312">
        <f>'To &amp; from Shops- trip % summary'!G146</f>
        <v>0</v>
      </c>
      <c r="X141" s="314">
        <f>'To &amp; from Shops- trip % summary'!I146</f>
        <v>0</v>
      </c>
      <c r="Y141" s="260">
        <f t="shared" si="30"/>
        <v>0</v>
      </c>
      <c r="Z141" s="259">
        <f t="shared" si="31"/>
        <v>0</v>
      </c>
      <c r="AA141" s="312">
        <f>'To &amp; from Shops- trip % summary'!L146</f>
        <v>0</v>
      </c>
      <c r="AB141" s="314">
        <f>'To &amp; from Shops- trip % summary'!N146</f>
        <v>0</v>
      </c>
      <c r="AC141" s="260">
        <f t="shared" si="32"/>
        <v>0</v>
      </c>
      <c r="AD141" s="259">
        <f t="shared" si="33"/>
        <v>0</v>
      </c>
      <c r="AE141" s="312">
        <f>'To &amp; from Shops- trip % summary'!Q146</f>
        <v>0</v>
      </c>
      <c r="AF141" s="314">
        <f>'To &amp; from Shops- trip % summary'!S146</f>
        <v>0</v>
      </c>
      <c r="AG141" s="260">
        <f t="shared" si="34"/>
        <v>0</v>
      </c>
      <c r="AH141" s="259">
        <f t="shared" si="35"/>
        <v>0</v>
      </c>
      <c r="AI141" s="312">
        <f>'To &amp; from Shops- trip % summary'!V146</f>
        <v>0</v>
      </c>
      <c r="AJ141" s="314">
        <f>'To &amp; from Shops- trip % summary'!X146</f>
        <v>0</v>
      </c>
      <c r="AK141" s="260">
        <f t="shared" si="36"/>
        <v>0</v>
      </c>
      <c r="AL141" s="259">
        <f t="shared" si="37"/>
        <v>0</v>
      </c>
      <c r="AM141" s="312">
        <f>'To &amp; from Shops- trip % summary'!AA146</f>
        <v>0</v>
      </c>
      <c r="AN141" s="314">
        <f>'To &amp; from Shops- trip % summary'!AC146</f>
        <v>0</v>
      </c>
      <c r="AO141" s="260">
        <f t="shared" si="38"/>
        <v>0</v>
      </c>
      <c r="AP141" s="259">
        <f t="shared" si="39"/>
        <v>0</v>
      </c>
      <c r="AQ141" s="312">
        <f>'To &amp; from Shops- trip % summary'!AF146</f>
        <v>0</v>
      </c>
      <c r="AR141" s="314">
        <f>'To &amp; from Shops- trip % summary'!AH146</f>
        <v>0</v>
      </c>
      <c r="AS141" s="260">
        <f t="shared" si="40"/>
        <v>0</v>
      </c>
      <c r="AT141" s="259">
        <f t="shared" si="41"/>
        <v>0</v>
      </c>
      <c r="AU141" s="261"/>
      <c r="AV141" s="248"/>
      <c r="AW141" s="248"/>
      <c r="AX141" s="248"/>
      <c r="AY141" s="248"/>
    </row>
    <row r="142" spans="1:51" x14ac:dyDescent="0.2">
      <c r="A142" s="248"/>
      <c r="B142" s="248"/>
      <c r="C142" s="248"/>
      <c r="D142" s="248"/>
      <c r="E142" s="248"/>
      <c r="F142" s="248"/>
      <c r="G142" s="248"/>
      <c r="H142" s="248"/>
      <c r="I142" s="248"/>
      <c r="J142" s="248"/>
      <c r="K142" s="248"/>
      <c r="L142" s="248"/>
      <c r="M142" s="248"/>
      <c r="N142" s="248"/>
      <c r="O142" s="248"/>
      <c r="P142" s="248"/>
      <c r="Q142" s="296"/>
      <c r="R142" s="256">
        <f>'To &amp; from Shops- trip % summary'!B147</f>
        <v>0</v>
      </c>
      <c r="S142" s="313">
        <f>'To &amp; from Shops- trip % summary'!D147</f>
        <v>0</v>
      </c>
      <c r="T142" s="257">
        <f>'Non-survey input values'!$B$14</f>
        <v>359.3</v>
      </c>
      <c r="U142" s="258">
        <f t="shared" si="28"/>
        <v>0</v>
      </c>
      <c r="V142" s="259">
        <f t="shared" si="29"/>
        <v>0</v>
      </c>
      <c r="W142" s="312">
        <f>'To &amp; from Shops- trip % summary'!G147</f>
        <v>0</v>
      </c>
      <c r="X142" s="314">
        <f>'To &amp; from Shops- trip % summary'!I147</f>
        <v>0</v>
      </c>
      <c r="Y142" s="260">
        <f t="shared" si="30"/>
        <v>0</v>
      </c>
      <c r="Z142" s="259">
        <f t="shared" si="31"/>
        <v>0</v>
      </c>
      <c r="AA142" s="312">
        <f>'To &amp; from Shops- trip % summary'!L147</f>
        <v>0</v>
      </c>
      <c r="AB142" s="314">
        <f>'To &amp; from Shops- trip % summary'!N147</f>
        <v>0</v>
      </c>
      <c r="AC142" s="260">
        <f t="shared" si="32"/>
        <v>0</v>
      </c>
      <c r="AD142" s="259">
        <f t="shared" si="33"/>
        <v>0</v>
      </c>
      <c r="AE142" s="312">
        <f>'To &amp; from Shops- trip % summary'!Q147</f>
        <v>0</v>
      </c>
      <c r="AF142" s="314">
        <f>'To &amp; from Shops- trip % summary'!S147</f>
        <v>0</v>
      </c>
      <c r="AG142" s="260">
        <f t="shared" si="34"/>
        <v>0</v>
      </c>
      <c r="AH142" s="259">
        <f t="shared" si="35"/>
        <v>0</v>
      </c>
      <c r="AI142" s="312">
        <f>'To &amp; from Shops- trip % summary'!V147</f>
        <v>0</v>
      </c>
      <c r="AJ142" s="314">
        <f>'To &amp; from Shops- trip % summary'!X147</f>
        <v>0</v>
      </c>
      <c r="AK142" s="260">
        <f t="shared" si="36"/>
        <v>0</v>
      </c>
      <c r="AL142" s="259">
        <f t="shared" si="37"/>
        <v>0</v>
      </c>
      <c r="AM142" s="312">
        <f>'To &amp; from Shops- trip % summary'!AA147</f>
        <v>0</v>
      </c>
      <c r="AN142" s="314">
        <f>'To &amp; from Shops- trip % summary'!AC147</f>
        <v>0</v>
      </c>
      <c r="AO142" s="260">
        <f t="shared" si="38"/>
        <v>0</v>
      </c>
      <c r="AP142" s="259">
        <f t="shared" si="39"/>
        <v>0</v>
      </c>
      <c r="AQ142" s="312">
        <f>'To &amp; from Shops- trip % summary'!AF147</f>
        <v>0</v>
      </c>
      <c r="AR142" s="314">
        <f>'To &amp; from Shops- trip % summary'!AH147</f>
        <v>0</v>
      </c>
      <c r="AS142" s="260">
        <f t="shared" si="40"/>
        <v>0</v>
      </c>
      <c r="AT142" s="259">
        <f t="shared" si="41"/>
        <v>0</v>
      </c>
      <c r="AU142" s="261"/>
      <c r="AV142" s="248"/>
      <c r="AW142" s="248"/>
      <c r="AX142" s="248"/>
      <c r="AY142" s="248"/>
    </row>
    <row r="143" spans="1:51" x14ac:dyDescent="0.2">
      <c r="A143" s="248"/>
      <c r="B143" s="248"/>
      <c r="C143" s="248"/>
      <c r="D143" s="248"/>
      <c r="E143" s="248"/>
      <c r="F143" s="248"/>
      <c r="G143" s="248"/>
      <c r="H143" s="248"/>
      <c r="I143" s="248"/>
      <c r="J143" s="248"/>
      <c r="K143" s="248"/>
      <c r="L143" s="248"/>
      <c r="M143" s="248"/>
      <c r="N143" s="248"/>
      <c r="O143" s="248"/>
      <c r="P143" s="248"/>
      <c r="Q143" s="296"/>
      <c r="R143" s="256">
        <f>'To &amp; from Shops- trip % summary'!B148</f>
        <v>0</v>
      </c>
      <c r="S143" s="313">
        <f>'To &amp; from Shops- trip % summary'!D148</f>
        <v>0</v>
      </c>
      <c r="T143" s="257">
        <f>'Non-survey input values'!$B$14</f>
        <v>359.3</v>
      </c>
      <c r="U143" s="258">
        <f t="shared" si="28"/>
        <v>0</v>
      </c>
      <c r="V143" s="259">
        <f t="shared" si="29"/>
        <v>0</v>
      </c>
      <c r="W143" s="312">
        <f>'To &amp; from Shops- trip % summary'!G148</f>
        <v>0</v>
      </c>
      <c r="X143" s="314">
        <f>'To &amp; from Shops- trip % summary'!I148</f>
        <v>0</v>
      </c>
      <c r="Y143" s="260">
        <f t="shared" si="30"/>
        <v>0</v>
      </c>
      <c r="Z143" s="259">
        <f t="shared" si="31"/>
        <v>0</v>
      </c>
      <c r="AA143" s="312">
        <f>'To &amp; from Shops- trip % summary'!L148</f>
        <v>0</v>
      </c>
      <c r="AB143" s="314">
        <f>'To &amp; from Shops- trip % summary'!N148</f>
        <v>0</v>
      </c>
      <c r="AC143" s="260">
        <f t="shared" si="32"/>
        <v>0</v>
      </c>
      <c r="AD143" s="259">
        <f t="shared" si="33"/>
        <v>0</v>
      </c>
      <c r="AE143" s="312">
        <f>'To &amp; from Shops- trip % summary'!Q148</f>
        <v>0</v>
      </c>
      <c r="AF143" s="314">
        <f>'To &amp; from Shops- trip % summary'!S148</f>
        <v>0</v>
      </c>
      <c r="AG143" s="260">
        <f t="shared" si="34"/>
        <v>0</v>
      </c>
      <c r="AH143" s="259">
        <f t="shared" si="35"/>
        <v>0</v>
      </c>
      <c r="AI143" s="312">
        <f>'To &amp; from Shops- trip % summary'!V148</f>
        <v>0</v>
      </c>
      <c r="AJ143" s="314">
        <f>'To &amp; from Shops- trip % summary'!X148</f>
        <v>0</v>
      </c>
      <c r="AK143" s="260">
        <f t="shared" si="36"/>
        <v>0</v>
      </c>
      <c r="AL143" s="259">
        <f t="shared" si="37"/>
        <v>0</v>
      </c>
      <c r="AM143" s="312">
        <f>'To &amp; from Shops- trip % summary'!AA148</f>
        <v>0</v>
      </c>
      <c r="AN143" s="314">
        <f>'To &amp; from Shops- trip % summary'!AC148</f>
        <v>0</v>
      </c>
      <c r="AO143" s="260">
        <f t="shared" si="38"/>
        <v>0</v>
      </c>
      <c r="AP143" s="259">
        <f t="shared" si="39"/>
        <v>0</v>
      </c>
      <c r="AQ143" s="312">
        <f>'To &amp; from Shops- trip % summary'!AF148</f>
        <v>0</v>
      </c>
      <c r="AR143" s="314">
        <f>'To &amp; from Shops- trip % summary'!AH148</f>
        <v>0</v>
      </c>
      <c r="AS143" s="260">
        <f t="shared" si="40"/>
        <v>0</v>
      </c>
      <c r="AT143" s="259">
        <f t="shared" si="41"/>
        <v>0</v>
      </c>
      <c r="AU143" s="261"/>
      <c r="AV143" s="248"/>
      <c r="AW143" s="248"/>
      <c r="AX143" s="248"/>
      <c r="AY143" s="248"/>
    </row>
    <row r="144" spans="1:51" x14ac:dyDescent="0.2">
      <c r="A144" s="248"/>
      <c r="B144" s="248"/>
      <c r="C144" s="248"/>
      <c r="D144" s="248"/>
      <c r="E144" s="248"/>
      <c r="F144" s="248"/>
      <c r="G144" s="248"/>
      <c r="H144" s="248"/>
      <c r="I144" s="248"/>
      <c r="J144" s="248"/>
      <c r="K144" s="248"/>
      <c r="L144" s="248"/>
      <c r="M144" s="248"/>
      <c r="N144" s="248"/>
      <c r="O144" s="248"/>
      <c r="P144" s="248"/>
      <c r="Q144" s="296"/>
      <c r="R144" s="256">
        <f>'To &amp; from Shops- trip % summary'!B149</f>
        <v>0</v>
      </c>
      <c r="S144" s="313">
        <f>'To &amp; from Shops- trip % summary'!D149</f>
        <v>0</v>
      </c>
      <c r="T144" s="257">
        <f>'Non-survey input values'!$B$14</f>
        <v>359.3</v>
      </c>
      <c r="U144" s="258">
        <f t="shared" si="28"/>
        <v>0</v>
      </c>
      <c r="V144" s="259">
        <f t="shared" si="29"/>
        <v>0</v>
      </c>
      <c r="W144" s="312">
        <f>'To &amp; from Shops- trip % summary'!G149</f>
        <v>0</v>
      </c>
      <c r="X144" s="314">
        <f>'To &amp; from Shops- trip % summary'!I149</f>
        <v>0</v>
      </c>
      <c r="Y144" s="260">
        <f t="shared" si="30"/>
        <v>0</v>
      </c>
      <c r="Z144" s="259">
        <f t="shared" si="31"/>
        <v>0</v>
      </c>
      <c r="AA144" s="312">
        <f>'To &amp; from Shops- trip % summary'!L149</f>
        <v>0</v>
      </c>
      <c r="AB144" s="314">
        <f>'To &amp; from Shops- trip % summary'!N149</f>
        <v>0</v>
      </c>
      <c r="AC144" s="260">
        <f t="shared" si="32"/>
        <v>0</v>
      </c>
      <c r="AD144" s="259">
        <f t="shared" si="33"/>
        <v>0</v>
      </c>
      <c r="AE144" s="312">
        <f>'To &amp; from Shops- trip % summary'!Q149</f>
        <v>0</v>
      </c>
      <c r="AF144" s="314">
        <f>'To &amp; from Shops- trip % summary'!S149</f>
        <v>0</v>
      </c>
      <c r="AG144" s="260">
        <f t="shared" si="34"/>
        <v>0</v>
      </c>
      <c r="AH144" s="259">
        <f t="shared" si="35"/>
        <v>0</v>
      </c>
      <c r="AI144" s="312">
        <f>'To &amp; from Shops- trip % summary'!V149</f>
        <v>0</v>
      </c>
      <c r="AJ144" s="314">
        <f>'To &amp; from Shops- trip % summary'!X149</f>
        <v>0</v>
      </c>
      <c r="AK144" s="260">
        <f t="shared" si="36"/>
        <v>0</v>
      </c>
      <c r="AL144" s="259">
        <f t="shared" si="37"/>
        <v>0</v>
      </c>
      <c r="AM144" s="312">
        <f>'To &amp; from Shops- trip % summary'!AA149</f>
        <v>0</v>
      </c>
      <c r="AN144" s="314">
        <f>'To &amp; from Shops- trip % summary'!AC149</f>
        <v>0</v>
      </c>
      <c r="AO144" s="260">
        <f t="shared" si="38"/>
        <v>0</v>
      </c>
      <c r="AP144" s="259">
        <f t="shared" si="39"/>
        <v>0</v>
      </c>
      <c r="AQ144" s="312">
        <f>'To &amp; from Shops- trip % summary'!AF149</f>
        <v>0</v>
      </c>
      <c r="AR144" s="314">
        <f>'To &amp; from Shops- trip % summary'!AH149</f>
        <v>0</v>
      </c>
      <c r="AS144" s="260">
        <f t="shared" si="40"/>
        <v>0</v>
      </c>
      <c r="AT144" s="259">
        <f t="shared" si="41"/>
        <v>0</v>
      </c>
      <c r="AU144" s="261"/>
      <c r="AV144" s="248"/>
      <c r="AW144" s="248"/>
      <c r="AX144" s="248"/>
      <c r="AY144" s="248"/>
    </row>
    <row r="145" spans="1:51" x14ac:dyDescent="0.2">
      <c r="A145" s="248"/>
      <c r="B145" s="248"/>
      <c r="C145" s="248"/>
      <c r="D145" s="248"/>
      <c r="E145" s="248"/>
      <c r="F145" s="248"/>
      <c r="G145" s="248"/>
      <c r="H145" s="248"/>
      <c r="I145" s="248"/>
      <c r="J145" s="248"/>
      <c r="K145" s="248"/>
      <c r="L145" s="248"/>
      <c r="M145" s="248"/>
      <c r="N145" s="248"/>
      <c r="O145" s="248"/>
      <c r="P145" s="248"/>
      <c r="Q145" s="296"/>
      <c r="R145" s="256">
        <f>'To &amp; from Shops- trip % summary'!B150</f>
        <v>0</v>
      </c>
      <c r="S145" s="313">
        <f>'To &amp; from Shops- trip % summary'!D150</f>
        <v>0</v>
      </c>
      <c r="T145" s="257">
        <f>'Non-survey input values'!$B$14</f>
        <v>359.3</v>
      </c>
      <c r="U145" s="258">
        <f t="shared" si="28"/>
        <v>0</v>
      </c>
      <c r="V145" s="259">
        <f t="shared" si="29"/>
        <v>0</v>
      </c>
      <c r="W145" s="312">
        <f>'To &amp; from Shops- trip % summary'!G150</f>
        <v>0</v>
      </c>
      <c r="X145" s="314">
        <f>'To &amp; from Shops- trip % summary'!I150</f>
        <v>0</v>
      </c>
      <c r="Y145" s="260">
        <f t="shared" si="30"/>
        <v>0</v>
      </c>
      <c r="Z145" s="259">
        <f t="shared" si="31"/>
        <v>0</v>
      </c>
      <c r="AA145" s="312">
        <f>'To &amp; from Shops- trip % summary'!L150</f>
        <v>0</v>
      </c>
      <c r="AB145" s="314">
        <f>'To &amp; from Shops- trip % summary'!N150</f>
        <v>0</v>
      </c>
      <c r="AC145" s="260">
        <f t="shared" si="32"/>
        <v>0</v>
      </c>
      <c r="AD145" s="259">
        <f t="shared" si="33"/>
        <v>0</v>
      </c>
      <c r="AE145" s="312">
        <f>'To &amp; from Shops- trip % summary'!Q150</f>
        <v>0</v>
      </c>
      <c r="AF145" s="314">
        <f>'To &amp; from Shops- trip % summary'!S150</f>
        <v>0</v>
      </c>
      <c r="AG145" s="260">
        <f t="shared" si="34"/>
        <v>0</v>
      </c>
      <c r="AH145" s="259">
        <f t="shared" si="35"/>
        <v>0</v>
      </c>
      <c r="AI145" s="312">
        <f>'To &amp; from Shops- trip % summary'!V150</f>
        <v>0</v>
      </c>
      <c r="AJ145" s="314">
        <f>'To &amp; from Shops- trip % summary'!X150</f>
        <v>0</v>
      </c>
      <c r="AK145" s="260">
        <f t="shared" si="36"/>
        <v>0</v>
      </c>
      <c r="AL145" s="259">
        <f t="shared" si="37"/>
        <v>0</v>
      </c>
      <c r="AM145" s="312">
        <f>'To &amp; from Shops- trip % summary'!AA150</f>
        <v>0</v>
      </c>
      <c r="AN145" s="314">
        <f>'To &amp; from Shops- trip % summary'!AC150</f>
        <v>0</v>
      </c>
      <c r="AO145" s="260">
        <f t="shared" si="38"/>
        <v>0</v>
      </c>
      <c r="AP145" s="259">
        <f t="shared" si="39"/>
        <v>0</v>
      </c>
      <c r="AQ145" s="312">
        <f>'To &amp; from Shops- trip % summary'!AF150</f>
        <v>0</v>
      </c>
      <c r="AR145" s="314">
        <f>'To &amp; from Shops- trip % summary'!AH150</f>
        <v>0</v>
      </c>
      <c r="AS145" s="260">
        <f t="shared" si="40"/>
        <v>0</v>
      </c>
      <c r="AT145" s="259">
        <f t="shared" si="41"/>
        <v>0</v>
      </c>
      <c r="AU145" s="261"/>
      <c r="AV145" s="248"/>
      <c r="AW145" s="248"/>
      <c r="AX145" s="248"/>
      <c r="AY145" s="248"/>
    </row>
    <row r="146" spans="1:51" x14ac:dyDescent="0.2">
      <c r="A146" s="248"/>
      <c r="B146" s="248"/>
      <c r="C146" s="248"/>
      <c r="D146" s="248"/>
      <c r="E146" s="248"/>
      <c r="F146" s="248"/>
      <c r="G146" s="248"/>
      <c r="H146" s="248"/>
      <c r="I146" s="248"/>
      <c r="J146" s="248"/>
      <c r="K146" s="248"/>
      <c r="L146" s="248"/>
      <c r="M146" s="248"/>
      <c r="N146" s="248"/>
      <c r="O146" s="248"/>
      <c r="P146" s="248"/>
      <c r="Q146" s="296"/>
      <c r="R146" s="256">
        <f>'To &amp; from Shops- trip % summary'!B151</f>
        <v>0</v>
      </c>
      <c r="S146" s="313">
        <f>'To &amp; from Shops- trip % summary'!D151</f>
        <v>0</v>
      </c>
      <c r="T146" s="257">
        <f>'Non-survey input values'!$B$14</f>
        <v>359.3</v>
      </c>
      <c r="U146" s="258">
        <f t="shared" si="28"/>
        <v>0</v>
      </c>
      <c r="V146" s="259">
        <f t="shared" si="29"/>
        <v>0</v>
      </c>
      <c r="W146" s="312">
        <f>'To &amp; from Shops- trip % summary'!G151</f>
        <v>0</v>
      </c>
      <c r="X146" s="314">
        <f>'To &amp; from Shops- trip % summary'!I151</f>
        <v>0</v>
      </c>
      <c r="Y146" s="260">
        <f t="shared" si="30"/>
        <v>0</v>
      </c>
      <c r="Z146" s="259">
        <f t="shared" si="31"/>
        <v>0</v>
      </c>
      <c r="AA146" s="312">
        <f>'To &amp; from Shops- trip % summary'!L151</f>
        <v>0</v>
      </c>
      <c r="AB146" s="314">
        <f>'To &amp; from Shops- trip % summary'!N151</f>
        <v>0</v>
      </c>
      <c r="AC146" s="260">
        <f t="shared" si="32"/>
        <v>0</v>
      </c>
      <c r="AD146" s="259">
        <f t="shared" si="33"/>
        <v>0</v>
      </c>
      <c r="AE146" s="312">
        <f>'To &amp; from Shops- trip % summary'!Q151</f>
        <v>0</v>
      </c>
      <c r="AF146" s="314">
        <f>'To &amp; from Shops- trip % summary'!S151</f>
        <v>0</v>
      </c>
      <c r="AG146" s="260">
        <f t="shared" si="34"/>
        <v>0</v>
      </c>
      <c r="AH146" s="259">
        <f t="shared" si="35"/>
        <v>0</v>
      </c>
      <c r="AI146" s="312">
        <f>'To &amp; from Shops- trip % summary'!V151</f>
        <v>0</v>
      </c>
      <c r="AJ146" s="314">
        <f>'To &amp; from Shops- trip % summary'!X151</f>
        <v>0</v>
      </c>
      <c r="AK146" s="260">
        <f t="shared" si="36"/>
        <v>0</v>
      </c>
      <c r="AL146" s="259">
        <f t="shared" si="37"/>
        <v>0</v>
      </c>
      <c r="AM146" s="312">
        <f>'To &amp; from Shops- trip % summary'!AA151</f>
        <v>0</v>
      </c>
      <c r="AN146" s="314">
        <f>'To &amp; from Shops- trip % summary'!AC151</f>
        <v>0</v>
      </c>
      <c r="AO146" s="260">
        <f t="shared" si="38"/>
        <v>0</v>
      </c>
      <c r="AP146" s="259">
        <f t="shared" si="39"/>
        <v>0</v>
      </c>
      <c r="AQ146" s="312">
        <f>'To &amp; from Shops- trip % summary'!AF151</f>
        <v>0</v>
      </c>
      <c r="AR146" s="314">
        <f>'To &amp; from Shops- trip % summary'!AH151</f>
        <v>0</v>
      </c>
      <c r="AS146" s="260">
        <f t="shared" si="40"/>
        <v>0</v>
      </c>
      <c r="AT146" s="259">
        <f t="shared" si="41"/>
        <v>0</v>
      </c>
      <c r="AU146" s="261"/>
      <c r="AV146" s="248"/>
      <c r="AW146" s="248"/>
      <c r="AX146" s="248"/>
      <c r="AY146" s="248"/>
    </row>
    <row r="147" spans="1:51" x14ac:dyDescent="0.2">
      <c r="A147" s="248"/>
      <c r="B147" s="248"/>
      <c r="C147" s="248"/>
      <c r="D147" s="248"/>
      <c r="E147" s="248"/>
      <c r="F147" s="248"/>
      <c r="G147" s="248"/>
      <c r="H147" s="248"/>
      <c r="I147" s="248"/>
      <c r="J147" s="248"/>
      <c r="K147" s="248"/>
      <c r="L147" s="248"/>
      <c r="M147" s="248"/>
      <c r="N147" s="248"/>
      <c r="O147" s="248"/>
      <c r="P147" s="248"/>
      <c r="Q147" s="296"/>
      <c r="R147" s="256">
        <f>'To &amp; from Shops- trip % summary'!B152</f>
        <v>0</v>
      </c>
      <c r="S147" s="313">
        <f>'To &amp; from Shops- trip % summary'!D152</f>
        <v>0</v>
      </c>
      <c r="T147" s="257">
        <f>'Non-survey input values'!$B$14</f>
        <v>359.3</v>
      </c>
      <c r="U147" s="258">
        <f t="shared" si="28"/>
        <v>0</v>
      </c>
      <c r="V147" s="259">
        <f t="shared" si="29"/>
        <v>0</v>
      </c>
      <c r="W147" s="312">
        <f>'To &amp; from Shops- trip % summary'!G152</f>
        <v>0</v>
      </c>
      <c r="X147" s="314">
        <f>'To &amp; from Shops- trip % summary'!I152</f>
        <v>0</v>
      </c>
      <c r="Y147" s="260">
        <f t="shared" si="30"/>
        <v>0</v>
      </c>
      <c r="Z147" s="259">
        <f t="shared" si="31"/>
        <v>0</v>
      </c>
      <c r="AA147" s="312">
        <f>'To &amp; from Shops- trip % summary'!L152</f>
        <v>0</v>
      </c>
      <c r="AB147" s="314">
        <f>'To &amp; from Shops- trip % summary'!N152</f>
        <v>0</v>
      </c>
      <c r="AC147" s="260">
        <f t="shared" si="32"/>
        <v>0</v>
      </c>
      <c r="AD147" s="259">
        <f t="shared" si="33"/>
        <v>0</v>
      </c>
      <c r="AE147" s="312">
        <f>'To &amp; from Shops- trip % summary'!Q152</f>
        <v>0</v>
      </c>
      <c r="AF147" s="314">
        <f>'To &amp; from Shops- trip % summary'!S152</f>
        <v>0</v>
      </c>
      <c r="AG147" s="260">
        <f t="shared" si="34"/>
        <v>0</v>
      </c>
      <c r="AH147" s="259">
        <f t="shared" si="35"/>
        <v>0</v>
      </c>
      <c r="AI147" s="312">
        <f>'To &amp; from Shops- trip % summary'!V152</f>
        <v>0</v>
      </c>
      <c r="AJ147" s="314">
        <f>'To &amp; from Shops- trip % summary'!X152</f>
        <v>0</v>
      </c>
      <c r="AK147" s="260">
        <f t="shared" si="36"/>
        <v>0</v>
      </c>
      <c r="AL147" s="259">
        <f t="shared" si="37"/>
        <v>0</v>
      </c>
      <c r="AM147" s="312">
        <f>'To &amp; from Shops- trip % summary'!AA152</f>
        <v>0</v>
      </c>
      <c r="AN147" s="314">
        <f>'To &amp; from Shops- trip % summary'!AC152</f>
        <v>0</v>
      </c>
      <c r="AO147" s="260">
        <f t="shared" si="38"/>
        <v>0</v>
      </c>
      <c r="AP147" s="259">
        <f t="shared" si="39"/>
        <v>0</v>
      </c>
      <c r="AQ147" s="312">
        <f>'To &amp; from Shops- trip % summary'!AF152</f>
        <v>0</v>
      </c>
      <c r="AR147" s="314">
        <f>'To &amp; from Shops- trip % summary'!AH152</f>
        <v>0</v>
      </c>
      <c r="AS147" s="260">
        <f t="shared" si="40"/>
        <v>0</v>
      </c>
      <c r="AT147" s="259">
        <f t="shared" si="41"/>
        <v>0</v>
      </c>
      <c r="AU147" s="261"/>
      <c r="AV147" s="248"/>
      <c r="AW147" s="248"/>
      <c r="AX147" s="248"/>
      <c r="AY147" s="248"/>
    </row>
    <row r="148" spans="1:51" x14ac:dyDescent="0.2">
      <c r="A148" s="248"/>
      <c r="B148" s="248"/>
      <c r="C148" s="248"/>
      <c r="D148" s="248"/>
      <c r="E148" s="248"/>
      <c r="F148" s="248"/>
      <c r="G148" s="248"/>
      <c r="H148" s="248"/>
      <c r="I148" s="248"/>
      <c r="J148" s="248"/>
      <c r="K148" s="248"/>
      <c r="L148" s="248"/>
      <c r="M148" s="248"/>
      <c r="N148" s="248"/>
      <c r="O148" s="248"/>
      <c r="P148" s="248"/>
      <c r="Q148" s="296"/>
      <c r="R148" s="256">
        <f>'To &amp; from Shops- trip % summary'!B153</f>
        <v>0</v>
      </c>
      <c r="S148" s="313">
        <f>'To &amp; from Shops- trip % summary'!D153</f>
        <v>0</v>
      </c>
      <c r="T148" s="257">
        <f>'Non-survey input values'!$B$14</f>
        <v>359.3</v>
      </c>
      <c r="U148" s="258">
        <f t="shared" si="28"/>
        <v>0</v>
      </c>
      <c r="V148" s="259">
        <f t="shared" si="29"/>
        <v>0</v>
      </c>
      <c r="W148" s="312">
        <f>'To &amp; from Shops- trip % summary'!G153</f>
        <v>0</v>
      </c>
      <c r="X148" s="314">
        <f>'To &amp; from Shops- trip % summary'!I153</f>
        <v>0</v>
      </c>
      <c r="Y148" s="260">
        <f t="shared" si="30"/>
        <v>0</v>
      </c>
      <c r="Z148" s="259">
        <f t="shared" si="31"/>
        <v>0</v>
      </c>
      <c r="AA148" s="312">
        <f>'To &amp; from Shops- trip % summary'!L153</f>
        <v>0</v>
      </c>
      <c r="AB148" s="314">
        <f>'To &amp; from Shops- trip % summary'!N153</f>
        <v>0</v>
      </c>
      <c r="AC148" s="260">
        <f t="shared" si="32"/>
        <v>0</v>
      </c>
      <c r="AD148" s="259">
        <f t="shared" si="33"/>
        <v>0</v>
      </c>
      <c r="AE148" s="312">
        <f>'To &amp; from Shops- trip % summary'!Q153</f>
        <v>0</v>
      </c>
      <c r="AF148" s="314">
        <f>'To &amp; from Shops- trip % summary'!S153</f>
        <v>0</v>
      </c>
      <c r="AG148" s="260">
        <f t="shared" si="34"/>
        <v>0</v>
      </c>
      <c r="AH148" s="259">
        <f t="shared" si="35"/>
        <v>0</v>
      </c>
      <c r="AI148" s="312">
        <f>'To &amp; from Shops- trip % summary'!V153</f>
        <v>0</v>
      </c>
      <c r="AJ148" s="314">
        <f>'To &amp; from Shops- trip % summary'!X153</f>
        <v>0</v>
      </c>
      <c r="AK148" s="260">
        <f t="shared" si="36"/>
        <v>0</v>
      </c>
      <c r="AL148" s="259">
        <f t="shared" si="37"/>
        <v>0</v>
      </c>
      <c r="AM148" s="312">
        <f>'To &amp; from Shops- trip % summary'!AA153</f>
        <v>0</v>
      </c>
      <c r="AN148" s="314">
        <f>'To &amp; from Shops- trip % summary'!AC153</f>
        <v>0</v>
      </c>
      <c r="AO148" s="260">
        <f t="shared" si="38"/>
        <v>0</v>
      </c>
      <c r="AP148" s="259">
        <f t="shared" si="39"/>
        <v>0</v>
      </c>
      <c r="AQ148" s="312">
        <f>'To &amp; from Shops- trip % summary'!AF153</f>
        <v>0</v>
      </c>
      <c r="AR148" s="314">
        <f>'To &amp; from Shops- trip % summary'!AH153</f>
        <v>0</v>
      </c>
      <c r="AS148" s="260">
        <f t="shared" si="40"/>
        <v>0</v>
      </c>
      <c r="AT148" s="259">
        <f t="shared" si="41"/>
        <v>0</v>
      </c>
      <c r="AU148" s="261"/>
      <c r="AV148" s="248"/>
      <c r="AW148" s="248"/>
      <c r="AX148" s="248"/>
      <c r="AY148" s="248"/>
    </row>
    <row r="149" spans="1:51" x14ac:dyDescent="0.2">
      <c r="A149" s="248"/>
      <c r="B149" s="248"/>
      <c r="C149" s="248"/>
      <c r="D149" s="248"/>
      <c r="E149" s="248"/>
      <c r="F149" s="248"/>
      <c r="G149" s="248"/>
      <c r="H149" s="248"/>
      <c r="I149" s="248"/>
      <c r="J149" s="248"/>
      <c r="K149" s="248"/>
      <c r="L149" s="248"/>
      <c r="M149" s="248"/>
      <c r="N149" s="248"/>
      <c r="O149" s="248"/>
      <c r="P149" s="248"/>
      <c r="Q149" s="296"/>
      <c r="R149" s="256">
        <f>'To &amp; from Shops- trip % summary'!B154</f>
        <v>0</v>
      </c>
      <c r="S149" s="313">
        <f>'To &amp; from Shops- trip % summary'!D154</f>
        <v>0</v>
      </c>
      <c r="T149" s="257">
        <f>'Non-survey input values'!$B$14</f>
        <v>359.3</v>
      </c>
      <c r="U149" s="258">
        <f t="shared" si="28"/>
        <v>0</v>
      </c>
      <c r="V149" s="259">
        <f t="shared" si="29"/>
        <v>0</v>
      </c>
      <c r="W149" s="312">
        <f>'To &amp; from Shops- trip % summary'!G154</f>
        <v>0</v>
      </c>
      <c r="X149" s="314">
        <f>'To &amp; from Shops- trip % summary'!I154</f>
        <v>0</v>
      </c>
      <c r="Y149" s="260">
        <f t="shared" si="30"/>
        <v>0</v>
      </c>
      <c r="Z149" s="259">
        <f t="shared" si="31"/>
        <v>0</v>
      </c>
      <c r="AA149" s="312">
        <f>'To &amp; from Shops- trip % summary'!L154</f>
        <v>0</v>
      </c>
      <c r="AB149" s="314">
        <f>'To &amp; from Shops- trip % summary'!N154</f>
        <v>0</v>
      </c>
      <c r="AC149" s="260">
        <f t="shared" si="32"/>
        <v>0</v>
      </c>
      <c r="AD149" s="259">
        <f t="shared" si="33"/>
        <v>0</v>
      </c>
      <c r="AE149" s="312">
        <f>'To &amp; from Shops- trip % summary'!Q154</f>
        <v>0</v>
      </c>
      <c r="AF149" s="314">
        <f>'To &amp; from Shops- trip % summary'!S154</f>
        <v>0</v>
      </c>
      <c r="AG149" s="260">
        <f t="shared" si="34"/>
        <v>0</v>
      </c>
      <c r="AH149" s="259">
        <f t="shared" si="35"/>
        <v>0</v>
      </c>
      <c r="AI149" s="312">
        <f>'To &amp; from Shops- trip % summary'!V154</f>
        <v>0</v>
      </c>
      <c r="AJ149" s="314">
        <f>'To &amp; from Shops- trip % summary'!X154</f>
        <v>0</v>
      </c>
      <c r="AK149" s="260">
        <f t="shared" si="36"/>
        <v>0</v>
      </c>
      <c r="AL149" s="259">
        <f t="shared" si="37"/>
        <v>0</v>
      </c>
      <c r="AM149" s="312">
        <f>'To &amp; from Shops- trip % summary'!AA154</f>
        <v>0</v>
      </c>
      <c r="AN149" s="314">
        <f>'To &amp; from Shops- trip % summary'!AC154</f>
        <v>0</v>
      </c>
      <c r="AO149" s="260">
        <f t="shared" si="38"/>
        <v>0</v>
      </c>
      <c r="AP149" s="259">
        <f t="shared" si="39"/>
        <v>0</v>
      </c>
      <c r="AQ149" s="312">
        <f>'To &amp; from Shops- trip % summary'!AF154</f>
        <v>0</v>
      </c>
      <c r="AR149" s="314">
        <f>'To &amp; from Shops- trip % summary'!AH154</f>
        <v>0</v>
      </c>
      <c r="AS149" s="260">
        <f t="shared" si="40"/>
        <v>0</v>
      </c>
      <c r="AT149" s="259">
        <f t="shared" si="41"/>
        <v>0</v>
      </c>
      <c r="AU149" s="261"/>
      <c r="AV149" s="248"/>
      <c r="AW149" s="248"/>
      <c r="AX149" s="248"/>
      <c r="AY149" s="248"/>
    </row>
    <row r="150" spans="1:51" x14ac:dyDescent="0.2">
      <c r="A150" s="248"/>
      <c r="B150" s="248"/>
      <c r="C150" s="248"/>
      <c r="D150" s="248"/>
      <c r="E150" s="248"/>
      <c r="F150" s="248"/>
      <c r="G150" s="248"/>
      <c r="H150" s="248"/>
      <c r="I150" s="248"/>
      <c r="J150" s="248"/>
      <c r="K150" s="248"/>
      <c r="L150" s="248"/>
      <c r="M150" s="248"/>
      <c r="N150" s="248"/>
      <c r="O150" s="248"/>
      <c r="P150" s="248"/>
      <c r="Q150" s="296"/>
      <c r="R150" s="256">
        <f>'To &amp; from Shops- trip % summary'!B155</f>
        <v>0</v>
      </c>
      <c r="S150" s="313">
        <f>'To &amp; from Shops- trip % summary'!D155</f>
        <v>0</v>
      </c>
      <c r="T150" s="257">
        <f>'Non-survey input values'!$B$14</f>
        <v>359.3</v>
      </c>
      <c r="U150" s="258">
        <f t="shared" si="28"/>
        <v>0</v>
      </c>
      <c r="V150" s="259">
        <f t="shared" si="29"/>
        <v>0</v>
      </c>
      <c r="W150" s="312">
        <f>'To &amp; from Shops- trip % summary'!G155</f>
        <v>0</v>
      </c>
      <c r="X150" s="314">
        <f>'To &amp; from Shops- trip % summary'!I155</f>
        <v>0</v>
      </c>
      <c r="Y150" s="260">
        <f t="shared" si="30"/>
        <v>0</v>
      </c>
      <c r="Z150" s="259">
        <f t="shared" si="31"/>
        <v>0</v>
      </c>
      <c r="AA150" s="312">
        <f>'To &amp; from Shops- trip % summary'!L155</f>
        <v>0</v>
      </c>
      <c r="AB150" s="314">
        <f>'To &amp; from Shops- trip % summary'!N155</f>
        <v>0</v>
      </c>
      <c r="AC150" s="260">
        <f t="shared" si="32"/>
        <v>0</v>
      </c>
      <c r="AD150" s="259">
        <f t="shared" si="33"/>
        <v>0</v>
      </c>
      <c r="AE150" s="312">
        <f>'To &amp; from Shops- trip % summary'!Q155</f>
        <v>0</v>
      </c>
      <c r="AF150" s="314">
        <f>'To &amp; from Shops- trip % summary'!S155</f>
        <v>0</v>
      </c>
      <c r="AG150" s="260">
        <f t="shared" si="34"/>
        <v>0</v>
      </c>
      <c r="AH150" s="259">
        <f t="shared" si="35"/>
        <v>0</v>
      </c>
      <c r="AI150" s="312">
        <f>'To &amp; from Shops- trip % summary'!V155</f>
        <v>0</v>
      </c>
      <c r="AJ150" s="314">
        <f>'To &amp; from Shops- trip % summary'!X155</f>
        <v>0</v>
      </c>
      <c r="AK150" s="260">
        <f t="shared" si="36"/>
        <v>0</v>
      </c>
      <c r="AL150" s="259">
        <f t="shared" si="37"/>
        <v>0</v>
      </c>
      <c r="AM150" s="312">
        <f>'To &amp; from Shops- trip % summary'!AA155</f>
        <v>0</v>
      </c>
      <c r="AN150" s="314">
        <f>'To &amp; from Shops- trip % summary'!AC155</f>
        <v>0</v>
      </c>
      <c r="AO150" s="260">
        <f t="shared" si="38"/>
        <v>0</v>
      </c>
      <c r="AP150" s="259">
        <f t="shared" si="39"/>
        <v>0</v>
      </c>
      <c r="AQ150" s="312">
        <f>'To &amp; from Shops- trip % summary'!AF155</f>
        <v>0</v>
      </c>
      <c r="AR150" s="314">
        <f>'To &amp; from Shops- trip % summary'!AH155</f>
        <v>0</v>
      </c>
      <c r="AS150" s="260">
        <f t="shared" si="40"/>
        <v>0</v>
      </c>
      <c r="AT150" s="259">
        <f t="shared" si="41"/>
        <v>0</v>
      </c>
      <c r="AU150" s="261"/>
      <c r="AV150" s="248"/>
      <c r="AW150" s="248"/>
      <c r="AX150" s="248"/>
      <c r="AY150" s="248"/>
    </row>
    <row r="151" spans="1:51" x14ac:dyDescent="0.2">
      <c r="A151" s="248"/>
      <c r="B151" s="248"/>
      <c r="C151" s="248"/>
      <c r="D151" s="248"/>
      <c r="E151" s="248"/>
      <c r="F151" s="248"/>
      <c r="G151" s="248"/>
      <c r="H151" s="248"/>
      <c r="I151" s="248"/>
      <c r="J151" s="248"/>
      <c r="K151" s="248"/>
      <c r="L151" s="248"/>
      <c r="M151" s="248"/>
      <c r="N151" s="248"/>
      <c r="O151" s="248"/>
      <c r="P151" s="248"/>
      <c r="Q151" s="296"/>
      <c r="R151" s="256">
        <f>'To &amp; from Shops- trip % summary'!B156</f>
        <v>0</v>
      </c>
      <c r="S151" s="313">
        <f>'To &amp; from Shops- trip % summary'!D156</f>
        <v>0</v>
      </c>
      <c r="T151" s="257">
        <f>'Non-survey input values'!$B$14</f>
        <v>359.3</v>
      </c>
      <c r="U151" s="258">
        <f t="shared" si="28"/>
        <v>0</v>
      </c>
      <c r="V151" s="259">
        <f t="shared" si="29"/>
        <v>0</v>
      </c>
      <c r="W151" s="312">
        <f>'To &amp; from Shops- trip % summary'!G156</f>
        <v>0</v>
      </c>
      <c r="X151" s="314">
        <f>'To &amp; from Shops- trip % summary'!I156</f>
        <v>0</v>
      </c>
      <c r="Y151" s="260">
        <f t="shared" si="30"/>
        <v>0</v>
      </c>
      <c r="Z151" s="259">
        <f t="shared" si="31"/>
        <v>0</v>
      </c>
      <c r="AA151" s="312">
        <f>'To &amp; from Shops- trip % summary'!L156</f>
        <v>0</v>
      </c>
      <c r="AB151" s="314">
        <f>'To &amp; from Shops- trip % summary'!N156</f>
        <v>0</v>
      </c>
      <c r="AC151" s="260">
        <f t="shared" si="32"/>
        <v>0</v>
      </c>
      <c r="AD151" s="259">
        <f t="shared" si="33"/>
        <v>0</v>
      </c>
      <c r="AE151" s="312">
        <f>'To &amp; from Shops- trip % summary'!Q156</f>
        <v>0</v>
      </c>
      <c r="AF151" s="314">
        <f>'To &amp; from Shops- trip % summary'!S156</f>
        <v>0</v>
      </c>
      <c r="AG151" s="260">
        <f t="shared" si="34"/>
        <v>0</v>
      </c>
      <c r="AH151" s="259">
        <f t="shared" si="35"/>
        <v>0</v>
      </c>
      <c r="AI151" s="312">
        <f>'To &amp; from Shops- trip % summary'!V156</f>
        <v>0</v>
      </c>
      <c r="AJ151" s="314">
        <f>'To &amp; from Shops- trip % summary'!X156</f>
        <v>0</v>
      </c>
      <c r="AK151" s="260">
        <f t="shared" si="36"/>
        <v>0</v>
      </c>
      <c r="AL151" s="259">
        <f t="shared" si="37"/>
        <v>0</v>
      </c>
      <c r="AM151" s="312">
        <f>'To &amp; from Shops- trip % summary'!AA156</f>
        <v>0</v>
      </c>
      <c r="AN151" s="314">
        <f>'To &amp; from Shops- trip % summary'!AC156</f>
        <v>0</v>
      </c>
      <c r="AO151" s="260">
        <f t="shared" si="38"/>
        <v>0</v>
      </c>
      <c r="AP151" s="259">
        <f t="shared" si="39"/>
        <v>0</v>
      </c>
      <c r="AQ151" s="312">
        <f>'To &amp; from Shops- trip % summary'!AF156</f>
        <v>0</v>
      </c>
      <c r="AR151" s="314">
        <f>'To &amp; from Shops- trip % summary'!AH156</f>
        <v>0</v>
      </c>
      <c r="AS151" s="260">
        <f t="shared" si="40"/>
        <v>0</v>
      </c>
      <c r="AT151" s="259">
        <f t="shared" si="41"/>
        <v>0</v>
      </c>
      <c r="AU151" s="261"/>
      <c r="AV151" s="248"/>
      <c r="AW151" s="248"/>
      <c r="AX151" s="248"/>
      <c r="AY151" s="248"/>
    </row>
    <row r="152" spans="1:51" x14ac:dyDescent="0.2">
      <c r="A152" s="248"/>
      <c r="B152" s="248"/>
      <c r="C152" s="248"/>
      <c r="D152" s="248"/>
      <c r="E152" s="248"/>
      <c r="F152" s="248"/>
      <c r="G152" s="248"/>
      <c r="H152" s="248"/>
      <c r="I152" s="248"/>
      <c r="J152" s="248"/>
      <c r="K152" s="248"/>
      <c r="L152" s="248"/>
      <c r="M152" s="248"/>
      <c r="N152" s="248"/>
      <c r="O152" s="248"/>
      <c r="P152" s="248"/>
      <c r="Q152" s="296"/>
      <c r="R152" s="256">
        <f>'To &amp; from Shops- trip % summary'!B157</f>
        <v>0</v>
      </c>
      <c r="S152" s="313">
        <f>'To &amp; from Shops- trip % summary'!D157</f>
        <v>0</v>
      </c>
      <c r="T152" s="257">
        <f>'Non-survey input values'!$B$14</f>
        <v>359.3</v>
      </c>
      <c r="U152" s="258">
        <f t="shared" si="28"/>
        <v>0</v>
      </c>
      <c r="V152" s="259">
        <f t="shared" si="29"/>
        <v>0</v>
      </c>
      <c r="W152" s="312">
        <f>'To &amp; from Shops- trip % summary'!G157</f>
        <v>0</v>
      </c>
      <c r="X152" s="314">
        <f>'To &amp; from Shops- trip % summary'!I157</f>
        <v>0</v>
      </c>
      <c r="Y152" s="260">
        <f t="shared" si="30"/>
        <v>0</v>
      </c>
      <c r="Z152" s="259">
        <f t="shared" si="31"/>
        <v>0</v>
      </c>
      <c r="AA152" s="312">
        <f>'To &amp; from Shops- trip % summary'!L157</f>
        <v>0</v>
      </c>
      <c r="AB152" s="314">
        <f>'To &amp; from Shops- trip % summary'!N157</f>
        <v>0</v>
      </c>
      <c r="AC152" s="260">
        <f t="shared" si="32"/>
        <v>0</v>
      </c>
      <c r="AD152" s="259">
        <f t="shared" si="33"/>
        <v>0</v>
      </c>
      <c r="AE152" s="312">
        <f>'To &amp; from Shops- trip % summary'!Q157</f>
        <v>0</v>
      </c>
      <c r="AF152" s="314">
        <f>'To &amp; from Shops- trip % summary'!S157</f>
        <v>0</v>
      </c>
      <c r="AG152" s="260">
        <f t="shared" si="34"/>
        <v>0</v>
      </c>
      <c r="AH152" s="259">
        <f t="shared" si="35"/>
        <v>0</v>
      </c>
      <c r="AI152" s="312">
        <f>'To &amp; from Shops- trip % summary'!V157</f>
        <v>0</v>
      </c>
      <c r="AJ152" s="314">
        <f>'To &amp; from Shops- trip % summary'!X157</f>
        <v>0</v>
      </c>
      <c r="AK152" s="260">
        <f t="shared" si="36"/>
        <v>0</v>
      </c>
      <c r="AL152" s="259">
        <f t="shared" si="37"/>
        <v>0</v>
      </c>
      <c r="AM152" s="312">
        <f>'To &amp; from Shops- trip % summary'!AA157</f>
        <v>0</v>
      </c>
      <c r="AN152" s="314">
        <f>'To &amp; from Shops- trip % summary'!AC157</f>
        <v>0</v>
      </c>
      <c r="AO152" s="260">
        <f t="shared" si="38"/>
        <v>0</v>
      </c>
      <c r="AP152" s="259">
        <f t="shared" si="39"/>
        <v>0</v>
      </c>
      <c r="AQ152" s="312">
        <f>'To &amp; from Shops- trip % summary'!AF157</f>
        <v>0</v>
      </c>
      <c r="AR152" s="314">
        <f>'To &amp; from Shops- trip % summary'!AH157</f>
        <v>0</v>
      </c>
      <c r="AS152" s="260">
        <f t="shared" si="40"/>
        <v>0</v>
      </c>
      <c r="AT152" s="259">
        <f t="shared" si="41"/>
        <v>0</v>
      </c>
      <c r="AU152" s="261"/>
      <c r="AV152" s="248"/>
      <c r="AW152" s="248"/>
      <c r="AX152" s="248"/>
      <c r="AY152" s="248"/>
    </row>
    <row r="153" spans="1:51" x14ac:dyDescent="0.2">
      <c r="A153" s="248"/>
      <c r="B153" s="248"/>
      <c r="C153" s="248"/>
      <c r="D153" s="248"/>
      <c r="E153" s="248"/>
      <c r="F153" s="248"/>
      <c r="G153" s="248"/>
      <c r="H153" s="248"/>
      <c r="I153" s="248"/>
      <c r="J153" s="248"/>
      <c r="K153" s="248"/>
      <c r="L153" s="248"/>
      <c r="M153" s="248"/>
      <c r="N153" s="248"/>
      <c r="O153" s="248"/>
      <c r="P153" s="248"/>
      <c r="Q153" s="296"/>
      <c r="R153" s="256">
        <f>'To &amp; from Shops- trip % summary'!B158</f>
        <v>0</v>
      </c>
      <c r="S153" s="313">
        <f>'To &amp; from Shops- trip % summary'!D158</f>
        <v>0</v>
      </c>
      <c r="T153" s="257">
        <f>'Non-survey input values'!$B$14</f>
        <v>359.3</v>
      </c>
      <c r="U153" s="258">
        <f t="shared" si="28"/>
        <v>0</v>
      </c>
      <c r="V153" s="259">
        <f t="shared" si="29"/>
        <v>0</v>
      </c>
      <c r="W153" s="312">
        <f>'To &amp; from Shops- trip % summary'!G158</f>
        <v>0</v>
      </c>
      <c r="X153" s="314">
        <f>'To &amp; from Shops- trip % summary'!I158</f>
        <v>0</v>
      </c>
      <c r="Y153" s="260">
        <f t="shared" si="30"/>
        <v>0</v>
      </c>
      <c r="Z153" s="259">
        <f t="shared" si="31"/>
        <v>0</v>
      </c>
      <c r="AA153" s="312">
        <f>'To &amp; from Shops- trip % summary'!L158</f>
        <v>0</v>
      </c>
      <c r="AB153" s="314">
        <f>'To &amp; from Shops- trip % summary'!N158</f>
        <v>0</v>
      </c>
      <c r="AC153" s="260">
        <f t="shared" si="32"/>
        <v>0</v>
      </c>
      <c r="AD153" s="259">
        <f t="shared" si="33"/>
        <v>0</v>
      </c>
      <c r="AE153" s="312">
        <f>'To &amp; from Shops- trip % summary'!Q158</f>
        <v>0</v>
      </c>
      <c r="AF153" s="314">
        <f>'To &amp; from Shops- trip % summary'!S158</f>
        <v>0</v>
      </c>
      <c r="AG153" s="260">
        <f t="shared" si="34"/>
        <v>0</v>
      </c>
      <c r="AH153" s="259">
        <f t="shared" si="35"/>
        <v>0</v>
      </c>
      <c r="AI153" s="312">
        <f>'To &amp; from Shops- trip % summary'!V158</f>
        <v>0</v>
      </c>
      <c r="AJ153" s="314">
        <f>'To &amp; from Shops- trip % summary'!X158</f>
        <v>0</v>
      </c>
      <c r="AK153" s="260">
        <f t="shared" si="36"/>
        <v>0</v>
      </c>
      <c r="AL153" s="259">
        <f t="shared" si="37"/>
        <v>0</v>
      </c>
      <c r="AM153" s="312">
        <f>'To &amp; from Shops- trip % summary'!AA158</f>
        <v>0</v>
      </c>
      <c r="AN153" s="314">
        <f>'To &amp; from Shops- trip % summary'!AC158</f>
        <v>0</v>
      </c>
      <c r="AO153" s="260">
        <f t="shared" si="38"/>
        <v>0</v>
      </c>
      <c r="AP153" s="259">
        <f t="shared" si="39"/>
        <v>0</v>
      </c>
      <c r="AQ153" s="312">
        <f>'To &amp; from Shops- trip % summary'!AF158</f>
        <v>0</v>
      </c>
      <c r="AR153" s="314">
        <f>'To &amp; from Shops- trip % summary'!AH158</f>
        <v>0</v>
      </c>
      <c r="AS153" s="260">
        <f t="shared" si="40"/>
        <v>0</v>
      </c>
      <c r="AT153" s="259">
        <f t="shared" si="41"/>
        <v>0</v>
      </c>
      <c r="AU153" s="261"/>
      <c r="AV153" s="248"/>
      <c r="AW153" s="248"/>
      <c r="AX153" s="248"/>
      <c r="AY153" s="248"/>
    </row>
    <row r="154" spans="1:51" x14ac:dyDescent="0.2">
      <c r="A154" s="248"/>
      <c r="B154" s="248"/>
      <c r="C154" s="248"/>
      <c r="D154" s="248"/>
      <c r="E154" s="248"/>
      <c r="F154" s="248"/>
      <c r="G154" s="248"/>
      <c r="H154" s="248"/>
      <c r="I154" s="248"/>
      <c r="J154" s="248"/>
      <c r="K154" s="248"/>
      <c r="L154" s="248"/>
      <c r="M154" s="248"/>
      <c r="N154" s="248"/>
      <c r="O154" s="248"/>
      <c r="P154" s="248"/>
      <c r="Q154" s="296"/>
      <c r="R154" s="256">
        <f>'To &amp; from Shops- trip % summary'!B159</f>
        <v>0</v>
      </c>
      <c r="S154" s="313">
        <f>'To &amp; from Shops- trip % summary'!D159</f>
        <v>0</v>
      </c>
      <c r="T154" s="257">
        <f>'Non-survey input values'!$B$14</f>
        <v>359.3</v>
      </c>
      <c r="U154" s="258">
        <f t="shared" si="28"/>
        <v>0</v>
      </c>
      <c r="V154" s="259">
        <f t="shared" si="29"/>
        <v>0</v>
      </c>
      <c r="W154" s="312">
        <f>'To &amp; from Shops- trip % summary'!G159</f>
        <v>0</v>
      </c>
      <c r="X154" s="314">
        <f>'To &amp; from Shops- trip % summary'!I159</f>
        <v>0</v>
      </c>
      <c r="Y154" s="260">
        <f t="shared" si="30"/>
        <v>0</v>
      </c>
      <c r="Z154" s="259">
        <f t="shared" si="31"/>
        <v>0</v>
      </c>
      <c r="AA154" s="312">
        <f>'To &amp; from Shops- trip % summary'!L159</f>
        <v>0</v>
      </c>
      <c r="AB154" s="314">
        <f>'To &amp; from Shops- trip % summary'!N159</f>
        <v>0</v>
      </c>
      <c r="AC154" s="260">
        <f t="shared" si="32"/>
        <v>0</v>
      </c>
      <c r="AD154" s="259">
        <f t="shared" si="33"/>
        <v>0</v>
      </c>
      <c r="AE154" s="312">
        <f>'To &amp; from Shops- trip % summary'!Q159</f>
        <v>0</v>
      </c>
      <c r="AF154" s="314">
        <f>'To &amp; from Shops- trip % summary'!S159</f>
        <v>0</v>
      </c>
      <c r="AG154" s="260">
        <f t="shared" si="34"/>
        <v>0</v>
      </c>
      <c r="AH154" s="259">
        <f t="shared" si="35"/>
        <v>0</v>
      </c>
      <c r="AI154" s="312">
        <f>'To &amp; from Shops- trip % summary'!V159</f>
        <v>0</v>
      </c>
      <c r="AJ154" s="314">
        <f>'To &amp; from Shops- trip % summary'!X159</f>
        <v>0</v>
      </c>
      <c r="AK154" s="260">
        <f t="shared" si="36"/>
        <v>0</v>
      </c>
      <c r="AL154" s="259">
        <f t="shared" si="37"/>
        <v>0</v>
      </c>
      <c r="AM154" s="312">
        <f>'To &amp; from Shops- trip % summary'!AA159</f>
        <v>0</v>
      </c>
      <c r="AN154" s="314">
        <f>'To &amp; from Shops- trip % summary'!AC159</f>
        <v>0</v>
      </c>
      <c r="AO154" s="260">
        <f t="shared" si="38"/>
        <v>0</v>
      </c>
      <c r="AP154" s="259">
        <f t="shared" si="39"/>
        <v>0</v>
      </c>
      <c r="AQ154" s="312">
        <f>'To &amp; from Shops- trip % summary'!AF159</f>
        <v>0</v>
      </c>
      <c r="AR154" s="314">
        <f>'To &amp; from Shops- trip % summary'!AH159</f>
        <v>0</v>
      </c>
      <c r="AS154" s="260">
        <f t="shared" si="40"/>
        <v>0</v>
      </c>
      <c r="AT154" s="259">
        <f t="shared" si="41"/>
        <v>0</v>
      </c>
      <c r="AU154" s="261"/>
      <c r="AV154" s="248"/>
      <c r="AW154" s="248"/>
      <c r="AX154" s="248"/>
      <c r="AY154" s="248"/>
    </row>
    <row r="155" spans="1:51" x14ac:dyDescent="0.2">
      <c r="A155" s="248"/>
      <c r="B155" s="248"/>
      <c r="C155" s="248"/>
      <c r="D155" s="248"/>
      <c r="E155" s="248"/>
      <c r="F155" s="248"/>
      <c r="G155" s="248"/>
      <c r="H155" s="248"/>
      <c r="I155" s="248"/>
      <c r="J155" s="248"/>
      <c r="K155" s="248"/>
      <c r="L155" s="248"/>
      <c r="M155" s="248"/>
      <c r="N155" s="248"/>
      <c r="O155" s="248"/>
      <c r="P155" s="248"/>
      <c r="Q155" s="296"/>
      <c r="R155" s="256">
        <f>'To &amp; from Shops- trip % summary'!B160</f>
        <v>0</v>
      </c>
      <c r="S155" s="313">
        <f>'To &amp; from Shops- trip % summary'!D160</f>
        <v>0</v>
      </c>
      <c r="T155" s="257">
        <f>'Non-survey input values'!$B$14</f>
        <v>359.3</v>
      </c>
      <c r="U155" s="258">
        <f t="shared" si="28"/>
        <v>0</v>
      </c>
      <c r="V155" s="259">
        <f t="shared" si="29"/>
        <v>0</v>
      </c>
      <c r="W155" s="312">
        <f>'To &amp; from Shops- trip % summary'!G160</f>
        <v>0</v>
      </c>
      <c r="X155" s="314">
        <f>'To &amp; from Shops- trip % summary'!I160</f>
        <v>0</v>
      </c>
      <c r="Y155" s="260">
        <f t="shared" si="30"/>
        <v>0</v>
      </c>
      <c r="Z155" s="259">
        <f t="shared" si="31"/>
        <v>0</v>
      </c>
      <c r="AA155" s="312">
        <f>'To &amp; from Shops- trip % summary'!L160</f>
        <v>0</v>
      </c>
      <c r="AB155" s="314">
        <f>'To &amp; from Shops- trip % summary'!N160</f>
        <v>0</v>
      </c>
      <c r="AC155" s="260">
        <f t="shared" si="32"/>
        <v>0</v>
      </c>
      <c r="AD155" s="259">
        <f t="shared" si="33"/>
        <v>0</v>
      </c>
      <c r="AE155" s="312">
        <f>'To &amp; from Shops- trip % summary'!Q160</f>
        <v>0</v>
      </c>
      <c r="AF155" s="314">
        <f>'To &amp; from Shops- trip % summary'!S160</f>
        <v>0</v>
      </c>
      <c r="AG155" s="260">
        <f t="shared" si="34"/>
        <v>0</v>
      </c>
      <c r="AH155" s="259">
        <f t="shared" si="35"/>
        <v>0</v>
      </c>
      <c r="AI155" s="312">
        <f>'To &amp; from Shops- trip % summary'!V160</f>
        <v>0</v>
      </c>
      <c r="AJ155" s="314">
        <f>'To &amp; from Shops- trip % summary'!X160</f>
        <v>0</v>
      </c>
      <c r="AK155" s="260">
        <f t="shared" si="36"/>
        <v>0</v>
      </c>
      <c r="AL155" s="259">
        <f t="shared" si="37"/>
        <v>0</v>
      </c>
      <c r="AM155" s="312">
        <f>'To &amp; from Shops- trip % summary'!AA160</f>
        <v>0</v>
      </c>
      <c r="AN155" s="314">
        <f>'To &amp; from Shops- trip % summary'!AC160</f>
        <v>0</v>
      </c>
      <c r="AO155" s="260">
        <f t="shared" si="38"/>
        <v>0</v>
      </c>
      <c r="AP155" s="259">
        <f t="shared" si="39"/>
        <v>0</v>
      </c>
      <c r="AQ155" s="312">
        <f>'To &amp; from Shops- trip % summary'!AF160</f>
        <v>0</v>
      </c>
      <c r="AR155" s="314">
        <f>'To &amp; from Shops- trip % summary'!AH160</f>
        <v>0</v>
      </c>
      <c r="AS155" s="260">
        <f t="shared" si="40"/>
        <v>0</v>
      </c>
      <c r="AT155" s="259">
        <f t="shared" si="41"/>
        <v>0</v>
      </c>
      <c r="AU155" s="261"/>
      <c r="AV155" s="248"/>
      <c r="AW155" s="248"/>
      <c r="AX155" s="248"/>
      <c r="AY155" s="248"/>
    </row>
    <row r="156" spans="1:51" x14ac:dyDescent="0.2">
      <c r="A156" s="248"/>
      <c r="B156" s="248"/>
      <c r="C156" s="248"/>
      <c r="D156" s="248"/>
      <c r="E156" s="248"/>
      <c r="F156" s="248"/>
      <c r="G156" s="248"/>
      <c r="H156" s="248"/>
      <c r="I156" s="248"/>
      <c r="J156" s="248"/>
      <c r="K156" s="248"/>
      <c r="L156" s="248"/>
      <c r="M156" s="248"/>
      <c r="N156" s="248"/>
      <c r="O156" s="248"/>
      <c r="P156" s="248"/>
      <c r="Q156" s="296"/>
      <c r="R156" s="256">
        <f>'To &amp; from Shops- trip % summary'!B161</f>
        <v>0</v>
      </c>
      <c r="S156" s="313">
        <f>'To &amp; from Shops- trip % summary'!D161</f>
        <v>0</v>
      </c>
      <c r="T156" s="257">
        <f>'Non-survey input values'!$B$14</f>
        <v>359.3</v>
      </c>
      <c r="U156" s="258">
        <f t="shared" si="28"/>
        <v>0</v>
      </c>
      <c r="V156" s="259">
        <f t="shared" si="29"/>
        <v>0</v>
      </c>
      <c r="W156" s="312">
        <f>'To &amp; from Shops- trip % summary'!G161</f>
        <v>0</v>
      </c>
      <c r="X156" s="314">
        <f>'To &amp; from Shops- trip % summary'!I161</f>
        <v>0</v>
      </c>
      <c r="Y156" s="260">
        <f t="shared" si="30"/>
        <v>0</v>
      </c>
      <c r="Z156" s="259">
        <f t="shared" si="31"/>
        <v>0</v>
      </c>
      <c r="AA156" s="312">
        <f>'To &amp; from Shops- trip % summary'!L161</f>
        <v>0</v>
      </c>
      <c r="AB156" s="314">
        <f>'To &amp; from Shops- trip % summary'!N161</f>
        <v>0</v>
      </c>
      <c r="AC156" s="260">
        <f t="shared" si="32"/>
        <v>0</v>
      </c>
      <c r="AD156" s="259">
        <f t="shared" si="33"/>
        <v>0</v>
      </c>
      <c r="AE156" s="312">
        <f>'To &amp; from Shops- trip % summary'!Q161</f>
        <v>0</v>
      </c>
      <c r="AF156" s="314">
        <f>'To &amp; from Shops- trip % summary'!S161</f>
        <v>0</v>
      </c>
      <c r="AG156" s="260">
        <f t="shared" si="34"/>
        <v>0</v>
      </c>
      <c r="AH156" s="259">
        <f t="shared" si="35"/>
        <v>0</v>
      </c>
      <c r="AI156" s="312">
        <f>'To &amp; from Shops- trip % summary'!V161</f>
        <v>0</v>
      </c>
      <c r="AJ156" s="314">
        <f>'To &amp; from Shops- trip % summary'!X161</f>
        <v>0</v>
      </c>
      <c r="AK156" s="260">
        <f t="shared" si="36"/>
        <v>0</v>
      </c>
      <c r="AL156" s="259">
        <f t="shared" si="37"/>
        <v>0</v>
      </c>
      <c r="AM156" s="312">
        <f>'To &amp; from Shops- trip % summary'!AA161</f>
        <v>0</v>
      </c>
      <c r="AN156" s="314">
        <f>'To &amp; from Shops- trip % summary'!AC161</f>
        <v>0</v>
      </c>
      <c r="AO156" s="260">
        <f t="shared" si="38"/>
        <v>0</v>
      </c>
      <c r="AP156" s="259">
        <f t="shared" si="39"/>
        <v>0</v>
      </c>
      <c r="AQ156" s="312">
        <f>'To &amp; from Shops- trip % summary'!AF161</f>
        <v>0</v>
      </c>
      <c r="AR156" s="314">
        <f>'To &amp; from Shops- trip % summary'!AH161</f>
        <v>0</v>
      </c>
      <c r="AS156" s="260">
        <f t="shared" si="40"/>
        <v>0</v>
      </c>
      <c r="AT156" s="259">
        <f t="shared" si="41"/>
        <v>0</v>
      </c>
      <c r="AU156" s="261"/>
      <c r="AV156" s="248"/>
      <c r="AW156" s="248"/>
      <c r="AX156" s="248"/>
      <c r="AY156" s="248"/>
    </row>
    <row r="157" spans="1:51" x14ac:dyDescent="0.2">
      <c r="A157" s="248"/>
      <c r="B157" s="248"/>
      <c r="C157" s="248"/>
      <c r="D157" s="248"/>
      <c r="E157" s="248"/>
      <c r="F157" s="248"/>
      <c r="G157" s="248"/>
      <c r="H157" s="248"/>
      <c r="I157" s="248"/>
      <c r="J157" s="248"/>
      <c r="K157" s="248"/>
      <c r="L157" s="248"/>
      <c r="M157" s="248"/>
      <c r="N157" s="248"/>
      <c r="O157" s="248"/>
      <c r="P157" s="248"/>
      <c r="Q157" s="296"/>
      <c r="R157" s="256">
        <f>'To &amp; from Shops- trip % summary'!B162</f>
        <v>0</v>
      </c>
      <c r="S157" s="313">
        <f>'To &amp; from Shops- trip % summary'!D162</f>
        <v>0</v>
      </c>
      <c r="T157" s="257">
        <f>'Non-survey input values'!$B$14</f>
        <v>359.3</v>
      </c>
      <c r="U157" s="258">
        <f t="shared" si="28"/>
        <v>0</v>
      </c>
      <c r="V157" s="259">
        <f t="shared" si="29"/>
        <v>0</v>
      </c>
      <c r="W157" s="312">
        <f>'To &amp; from Shops- trip % summary'!G162</f>
        <v>0</v>
      </c>
      <c r="X157" s="314">
        <f>'To &amp; from Shops- trip % summary'!I162</f>
        <v>0</v>
      </c>
      <c r="Y157" s="260">
        <f t="shared" si="30"/>
        <v>0</v>
      </c>
      <c r="Z157" s="259">
        <f t="shared" si="31"/>
        <v>0</v>
      </c>
      <c r="AA157" s="312">
        <f>'To &amp; from Shops- trip % summary'!L162</f>
        <v>0</v>
      </c>
      <c r="AB157" s="314">
        <f>'To &amp; from Shops- trip % summary'!N162</f>
        <v>0</v>
      </c>
      <c r="AC157" s="260">
        <f t="shared" si="32"/>
        <v>0</v>
      </c>
      <c r="AD157" s="259">
        <f t="shared" si="33"/>
        <v>0</v>
      </c>
      <c r="AE157" s="312">
        <f>'To &amp; from Shops- trip % summary'!Q162</f>
        <v>0</v>
      </c>
      <c r="AF157" s="314">
        <f>'To &amp; from Shops- trip % summary'!S162</f>
        <v>0</v>
      </c>
      <c r="AG157" s="260">
        <f t="shared" si="34"/>
        <v>0</v>
      </c>
      <c r="AH157" s="259">
        <f t="shared" si="35"/>
        <v>0</v>
      </c>
      <c r="AI157" s="312">
        <f>'To &amp; from Shops- trip % summary'!V162</f>
        <v>0</v>
      </c>
      <c r="AJ157" s="314">
        <f>'To &amp; from Shops- trip % summary'!X162</f>
        <v>0</v>
      </c>
      <c r="AK157" s="260">
        <f t="shared" si="36"/>
        <v>0</v>
      </c>
      <c r="AL157" s="259">
        <f t="shared" si="37"/>
        <v>0</v>
      </c>
      <c r="AM157" s="312">
        <f>'To &amp; from Shops- trip % summary'!AA162</f>
        <v>0</v>
      </c>
      <c r="AN157" s="314">
        <f>'To &amp; from Shops- trip % summary'!AC162</f>
        <v>0</v>
      </c>
      <c r="AO157" s="260">
        <f t="shared" si="38"/>
        <v>0</v>
      </c>
      <c r="AP157" s="259">
        <f t="shared" si="39"/>
        <v>0</v>
      </c>
      <c r="AQ157" s="312">
        <f>'To &amp; from Shops- trip % summary'!AF162</f>
        <v>0</v>
      </c>
      <c r="AR157" s="314">
        <f>'To &amp; from Shops- trip % summary'!AH162</f>
        <v>0</v>
      </c>
      <c r="AS157" s="260">
        <f t="shared" si="40"/>
        <v>0</v>
      </c>
      <c r="AT157" s="259">
        <f t="shared" si="41"/>
        <v>0</v>
      </c>
      <c r="AU157" s="261"/>
      <c r="AV157" s="248"/>
      <c r="AW157" s="248"/>
      <c r="AX157" s="248"/>
      <c r="AY157" s="248"/>
    </row>
    <row r="158" spans="1:51" x14ac:dyDescent="0.2">
      <c r="A158" s="248"/>
      <c r="B158" s="248"/>
      <c r="C158" s="248"/>
      <c r="D158" s="248"/>
      <c r="E158" s="248"/>
      <c r="F158" s="248"/>
      <c r="G158" s="248"/>
      <c r="H158" s="248"/>
      <c r="I158" s="248"/>
      <c r="J158" s="248"/>
      <c r="K158" s="248"/>
      <c r="L158" s="248"/>
      <c r="M158" s="248"/>
      <c r="N158" s="248"/>
      <c r="O158" s="248"/>
      <c r="P158" s="248"/>
      <c r="Q158" s="296"/>
      <c r="R158" s="256">
        <f>'To &amp; from Shops- trip % summary'!B163</f>
        <v>0</v>
      </c>
      <c r="S158" s="313">
        <f>'To &amp; from Shops- trip % summary'!D163</f>
        <v>0</v>
      </c>
      <c r="T158" s="257">
        <f>'Non-survey input values'!$B$14</f>
        <v>359.3</v>
      </c>
      <c r="U158" s="258">
        <f t="shared" si="28"/>
        <v>0</v>
      </c>
      <c r="V158" s="259">
        <f t="shared" si="29"/>
        <v>0</v>
      </c>
      <c r="W158" s="312">
        <f>'To &amp; from Shops- trip % summary'!G163</f>
        <v>0</v>
      </c>
      <c r="X158" s="314">
        <f>'To &amp; from Shops- trip % summary'!I163</f>
        <v>0</v>
      </c>
      <c r="Y158" s="260">
        <f t="shared" si="30"/>
        <v>0</v>
      </c>
      <c r="Z158" s="259">
        <f t="shared" si="31"/>
        <v>0</v>
      </c>
      <c r="AA158" s="312">
        <f>'To &amp; from Shops- trip % summary'!L163</f>
        <v>0</v>
      </c>
      <c r="AB158" s="314">
        <f>'To &amp; from Shops- trip % summary'!N163</f>
        <v>0</v>
      </c>
      <c r="AC158" s="260">
        <f t="shared" si="32"/>
        <v>0</v>
      </c>
      <c r="AD158" s="259">
        <f t="shared" si="33"/>
        <v>0</v>
      </c>
      <c r="AE158" s="312">
        <f>'To &amp; from Shops- trip % summary'!Q163</f>
        <v>0</v>
      </c>
      <c r="AF158" s="314">
        <f>'To &amp; from Shops- trip % summary'!S163</f>
        <v>0</v>
      </c>
      <c r="AG158" s="260">
        <f t="shared" si="34"/>
        <v>0</v>
      </c>
      <c r="AH158" s="259">
        <f t="shared" si="35"/>
        <v>0</v>
      </c>
      <c r="AI158" s="312">
        <f>'To &amp; from Shops- trip % summary'!V163</f>
        <v>0</v>
      </c>
      <c r="AJ158" s="314">
        <f>'To &amp; from Shops- trip % summary'!X163</f>
        <v>0</v>
      </c>
      <c r="AK158" s="260">
        <f t="shared" si="36"/>
        <v>0</v>
      </c>
      <c r="AL158" s="259">
        <f t="shared" si="37"/>
        <v>0</v>
      </c>
      <c r="AM158" s="312">
        <f>'To &amp; from Shops- trip % summary'!AA163</f>
        <v>0</v>
      </c>
      <c r="AN158" s="314">
        <f>'To &amp; from Shops- trip % summary'!AC163</f>
        <v>0</v>
      </c>
      <c r="AO158" s="260">
        <f t="shared" si="38"/>
        <v>0</v>
      </c>
      <c r="AP158" s="259">
        <f t="shared" si="39"/>
        <v>0</v>
      </c>
      <c r="AQ158" s="312">
        <f>'To &amp; from Shops- trip % summary'!AF163</f>
        <v>0</v>
      </c>
      <c r="AR158" s="314">
        <f>'To &amp; from Shops- trip % summary'!AH163</f>
        <v>0</v>
      </c>
      <c r="AS158" s="260">
        <f t="shared" si="40"/>
        <v>0</v>
      </c>
      <c r="AT158" s="259">
        <f t="shared" si="41"/>
        <v>0</v>
      </c>
      <c r="AU158" s="261"/>
      <c r="AV158" s="248"/>
      <c r="AW158" s="248"/>
      <c r="AX158" s="248"/>
      <c r="AY158" s="248"/>
    </row>
    <row r="159" spans="1:51" x14ac:dyDescent="0.2">
      <c r="A159" s="248"/>
      <c r="B159" s="248"/>
      <c r="C159" s="248"/>
      <c r="D159" s="248"/>
      <c r="E159" s="248"/>
      <c r="F159" s="248"/>
      <c r="G159" s="248"/>
      <c r="H159" s="248"/>
      <c r="I159" s="248"/>
      <c r="J159" s="248"/>
      <c r="K159" s="248"/>
      <c r="L159" s="248"/>
      <c r="M159" s="248"/>
      <c r="N159" s="248"/>
      <c r="O159" s="248"/>
      <c r="P159" s="248"/>
      <c r="Q159" s="296"/>
      <c r="R159" s="256">
        <f>'To &amp; from Shops- trip % summary'!B164</f>
        <v>0</v>
      </c>
      <c r="S159" s="313">
        <f>'To &amp; from Shops- trip % summary'!D164</f>
        <v>0</v>
      </c>
      <c r="T159" s="257">
        <f>'Non-survey input values'!$B$14</f>
        <v>359.3</v>
      </c>
      <c r="U159" s="258">
        <f t="shared" si="28"/>
        <v>0</v>
      </c>
      <c r="V159" s="259">
        <f t="shared" si="29"/>
        <v>0</v>
      </c>
      <c r="W159" s="312">
        <f>'To &amp; from Shops- trip % summary'!G164</f>
        <v>0</v>
      </c>
      <c r="X159" s="314">
        <f>'To &amp; from Shops- trip % summary'!I164</f>
        <v>0</v>
      </c>
      <c r="Y159" s="260">
        <f t="shared" si="30"/>
        <v>0</v>
      </c>
      <c r="Z159" s="259">
        <f t="shared" si="31"/>
        <v>0</v>
      </c>
      <c r="AA159" s="312">
        <f>'To &amp; from Shops- trip % summary'!L164</f>
        <v>0</v>
      </c>
      <c r="AB159" s="314">
        <f>'To &amp; from Shops- trip % summary'!N164</f>
        <v>0</v>
      </c>
      <c r="AC159" s="260">
        <f t="shared" si="32"/>
        <v>0</v>
      </c>
      <c r="AD159" s="259">
        <f t="shared" si="33"/>
        <v>0</v>
      </c>
      <c r="AE159" s="312">
        <f>'To &amp; from Shops- trip % summary'!Q164</f>
        <v>0</v>
      </c>
      <c r="AF159" s="314">
        <f>'To &amp; from Shops- trip % summary'!S164</f>
        <v>0</v>
      </c>
      <c r="AG159" s="260">
        <f t="shared" si="34"/>
        <v>0</v>
      </c>
      <c r="AH159" s="259">
        <f t="shared" si="35"/>
        <v>0</v>
      </c>
      <c r="AI159" s="312">
        <f>'To &amp; from Shops- trip % summary'!V164</f>
        <v>0</v>
      </c>
      <c r="AJ159" s="314">
        <f>'To &amp; from Shops- trip % summary'!X164</f>
        <v>0</v>
      </c>
      <c r="AK159" s="260">
        <f t="shared" si="36"/>
        <v>0</v>
      </c>
      <c r="AL159" s="259">
        <f t="shared" si="37"/>
        <v>0</v>
      </c>
      <c r="AM159" s="312">
        <f>'To &amp; from Shops- trip % summary'!AA164</f>
        <v>0</v>
      </c>
      <c r="AN159" s="314">
        <f>'To &amp; from Shops- trip % summary'!AC164</f>
        <v>0</v>
      </c>
      <c r="AO159" s="260">
        <f t="shared" si="38"/>
        <v>0</v>
      </c>
      <c r="AP159" s="259">
        <f t="shared" si="39"/>
        <v>0</v>
      </c>
      <c r="AQ159" s="312">
        <f>'To &amp; from Shops- trip % summary'!AF164</f>
        <v>0</v>
      </c>
      <c r="AR159" s="314">
        <f>'To &amp; from Shops- trip % summary'!AH164</f>
        <v>0</v>
      </c>
      <c r="AS159" s="260">
        <f t="shared" si="40"/>
        <v>0</v>
      </c>
      <c r="AT159" s="259">
        <f t="shared" si="41"/>
        <v>0</v>
      </c>
      <c r="AU159" s="261"/>
      <c r="AV159" s="248"/>
      <c r="AW159" s="248"/>
      <c r="AX159" s="248"/>
      <c r="AY159" s="248"/>
    </row>
    <row r="160" spans="1:51" x14ac:dyDescent="0.2">
      <c r="A160" s="248"/>
      <c r="B160" s="248"/>
      <c r="C160" s="248"/>
      <c r="D160" s="248"/>
      <c r="E160" s="248"/>
      <c r="F160" s="248"/>
      <c r="G160" s="248"/>
      <c r="H160" s="248"/>
      <c r="I160" s="248"/>
      <c r="J160" s="248"/>
      <c r="K160" s="248"/>
      <c r="L160" s="248"/>
      <c r="M160" s="248"/>
      <c r="N160" s="248"/>
      <c r="O160" s="248"/>
      <c r="P160" s="248"/>
      <c r="Q160" s="296"/>
      <c r="R160" s="256">
        <f>'To &amp; from Shops- trip % summary'!B165</f>
        <v>0</v>
      </c>
      <c r="S160" s="313">
        <f>'To &amp; from Shops- trip % summary'!D165</f>
        <v>0</v>
      </c>
      <c r="T160" s="257">
        <f>'Non-survey input values'!$B$14</f>
        <v>359.3</v>
      </c>
      <c r="U160" s="258">
        <f t="shared" si="28"/>
        <v>0</v>
      </c>
      <c r="V160" s="259">
        <f t="shared" si="29"/>
        <v>0</v>
      </c>
      <c r="W160" s="312">
        <f>'To &amp; from Shops- trip % summary'!G165</f>
        <v>0</v>
      </c>
      <c r="X160" s="314">
        <f>'To &amp; from Shops- trip % summary'!I165</f>
        <v>0</v>
      </c>
      <c r="Y160" s="260">
        <f t="shared" si="30"/>
        <v>0</v>
      </c>
      <c r="Z160" s="259">
        <f t="shared" si="31"/>
        <v>0</v>
      </c>
      <c r="AA160" s="312">
        <f>'To &amp; from Shops- trip % summary'!L165</f>
        <v>0</v>
      </c>
      <c r="AB160" s="314">
        <f>'To &amp; from Shops- trip % summary'!N165</f>
        <v>0</v>
      </c>
      <c r="AC160" s="260">
        <f t="shared" si="32"/>
        <v>0</v>
      </c>
      <c r="AD160" s="259">
        <f t="shared" si="33"/>
        <v>0</v>
      </c>
      <c r="AE160" s="312">
        <f>'To &amp; from Shops- trip % summary'!Q165</f>
        <v>0</v>
      </c>
      <c r="AF160" s="314">
        <f>'To &amp; from Shops- trip % summary'!S165</f>
        <v>0</v>
      </c>
      <c r="AG160" s="260">
        <f t="shared" si="34"/>
        <v>0</v>
      </c>
      <c r="AH160" s="259">
        <f t="shared" si="35"/>
        <v>0</v>
      </c>
      <c r="AI160" s="312">
        <f>'To &amp; from Shops- trip % summary'!V165</f>
        <v>0</v>
      </c>
      <c r="AJ160" s="314">
        <f>'To &amp; from Shops- trip % summary'!X165</f>
        <v>0</v>
      </c>
      <c r="AK160" s="260">
        <f t="shared" si="36"/>
        <v>0</v>
      </c>
      <c r="AL160" s="259">
        <f t="shared" si="37"/>
        <v>0</v>
      </c>
      <c r="AM160" s="312">
        <f>'To &amp; from Shops- trip % summary'!AA165</f>
        <v>0</v>
      </c>
      <c r="AN160" s="314">
        <f>'To &amp; from Shops- trip % summary'!AC165</f>
        <v>0</v>
      </c>
      <c r="AO160" s="260">
        <f t="shared" si="38"/>
        <v>0</v>
      </c>
      <c r="AP160" s="259">
        <f t="shared" si="39"/>
        <v>0</v>
      </c>
      <c r="AQ160" s="312">
        <f>'To &amp; from Shops- trip % summary'!AF165</f>
        <v>0</v>
      </c>
      <c r="AR160" s="314">
        <f>'To &amp; from Shops- trip % summary'!AH165</f>
        <v>0</v>
      </c>
      <c r="AS160" s="260">
        <f t="shared" si="40"/>
        <v>0</v>
      </c>
      <c r="AT160" s="259">
        <f t="shared" si="41"/>
        <v>0</v>
      </c>
      <c r="AU160" s="261"/>
      <c r="AV160" s="248"/>
      <c r="AW160" s="248"/>
      <c r="AX160" s="248"/>
      <c r="AY160" s="248"/>
    </row>
    <row r="161" spans="1:51" x14ac:dyDescent="0.2">
      <c r="A161" s="248"/>
      <c r="B161" s="248"/>
      <c r="C161" s="248"/>
      <c r="D161" s="248"/>
      <c r="E161" s="248"/>
      <c r="F161" s="248"/>
      <c r="G161" s="248"/>
      <c r="H161" s="248"/>
      <c r="I161" s="248"/>
      <c r="J161" s="248"/>
      <c r="K161" s="248"/>
      <c r="L161" s="248"/>
      <c r="M161" s="248"/>
      <c r="N161" s="248"/>
      <c r="O161" s="248"/>
      <c r="P161" s="248"/>
      <c r="Q161" s="296"/>
      <c r="R161" s="256">
        <f>'To &amp; from Shops- trip % summary'!B166</f>
        <v>0</v>
      </c>
      <c r="S161" s="313">
        <f>'To &amp; from Shops- trip % summary'!D166</f>
        <v>0</v>
      </c>
      <c r="T161" s="257">
        <f>'Non-survey input values'!$B$14</f>
        <v>359.3</v>
      </c>
      <c r="U161" s="258">
        <f t="shared" si="28"/>
        <v>0</v>
      </c>
      <c r="V161" s="259">
        <f t="shared" si="29"/>
        <v>0</v>
      </c>
      <c r="W161" s="312">
        <f>'To &amp; from Shops- trip % summary'!G166</f>
        <v>0</v>
      </c>
      <c r="X161" s="314">
        <f>'To &amp; from Shops- trip % summary'!I166</f>
        <v>0</v>
      </c>
      <c r="Y161" s="260">
        <f t="shared" si="30"/>
        <v>0</v>
      </c>
      <c r="Z161" s="259">
        <f t="shared" si="31"/>
        <v>0</v>
      </c>
      <c r="AA161" s="312">
        <f>'To &amp; from Shops- trip % summary'!L166</f>
        <v>0</v>
      </c>
      <c r="AB161" s="314">
        <f>'To &amp; from Shops- trip % summary'!N166</f>
        <v>0</v>
      </c>
      <c r="AC161" s="260">
        <f t="shared" si="32"/>
        <v>0</v>
      </c>
      <c r="AD161" s="259">
        <f t="shared" si="33"/>
        <v>0</v>
      </c>
      <c r="AE161" s="312">
        <f>'To &amp; from Shops- trip % summary'!Q166</f>
        <v>0</v>
      </c>
      <c r="AF161" s="314">
        <f>'To &amp; from Shops- trip % summary'!S166</f>
        <v>0</v>
      </c>
      <c r="AG161" s="260">
        <f t="shared" si="34"/>
        <v>0</v>
      </c>
      <c r="AH161" s="259">
        <f t="shared" si="35"/>
        <v>0</v>
      </c>
      <c r="AI161" s="312">
        <f>'To &amp; from Shops- trip % summary'!V166</f>
        <v>0</v>
      </c>
      <c r="AJ161" s="314">
        <f>'To &amp; from Shops- trip % summary'!X166</f>
        <v>0</v>
      </c>
      <c r="AK161" s="260">
        <f t="shared" si="36"/>
        <v>0</v>
      </c>
      <c r="AL161" s="259">
        <f t="shared" si="37"/>
        <v>0</v>
      </c>
      <c r="AM161" s="312">
        <f>'To &amp; from Shops- trip % summary'!AA166</f>
        <v>0</v>
      </c>
      <c r="AN161" s="314">
        <f>'To &amp; from Shops- trip % summary'!AC166</f>
        <v>0</v>
      </c>
      <c r="AO161" s="260">
        <f t="shared" si="38"/>
        <v>0</v>
      </c>
      <c r="AP161" s="259">
        <f t="shared" si="39"/>
        <v>0</v>
      </c>
      <c r="AQ161" s="312">
        <f>'To &amp; from Shops- trip % summary'!AF166</f>
        <v>0</v>
      </c>
      <c r="AR161" s="314">
        <f>'To &amp; from Shops- trip % summary'!AH166</f>
        <v>0</v>
      </c>
      <c r="AS161" s="260">
        <f t="shared" si="40"/>
        <v>0</v>
      </c>
      <c r="AT161" s="259">
        <f t="shared" si="41"/>
        <v>0</v>
      </c>
      <c r="AU161" s="261"/>
      <c r="AV161" s="248"/>
      <c r="AW161" s="248"/>
      <c r="AX161" s="248"/>
      <c r="AY161" s="248"/>
    </row>
    <row r="162" spans="1:51" x14ac:dyDescent="0.2">
      <c r="A162" s="248"/>
      <c r="B162" s="248"/>
      <c r="C162" s="248"/>
      <c r="D162" s="248"/>
      <c r="E162" s="248"/>
      <c r="F162" s="248"/>
      <c r="G162" s="248"/>
      <c r="H162" s="248"/>
      <c r="I162" s="248"/>
      <c r="J162" s="248"/>
      <c r="K162" s="248"/>
      <c r="L162" s="248"/>
      <c r="M162" s="248"/>
      <c r="N162" s="248"/>
      <c r="O162" s="248"/>
      <c r="P162" s="248"/>
      <c r="Q162" s="296"/>
      <c r="R162" s="256">
        <f>'To &amp; from Shops- trip % summary'!B167</f>
        <v>0</v>
      </c>
      <c r="S162" s="313">
        <f>'To &amp; from Shops- trip % summary'!D167</f>
        <v>0</v>
      </c>
      <c r="T162" s="257">
        <f>'Non-survey input values'!$B$14</f>
        <v>359.3</v>
      </c>
      <c r="U162" s="258">
        <f t="shared" si="28"/>
        <v>0</v>
      </c>
      <c r="V162" s="259">
        <f t="shared" si="29"/>
        <v>0</v>
      </c>
      <c r="W162" s="312">
        <f>'To &amp; from Shops- trip % summary'!G167</f>
        <v>0</v>
      </c>
      <c r="X162" s="314">
        <f>'To &amp; from Shops- trip % summary'!I167</f>
        <v>0</v>
      </c>
      <c r="Y162" s="260">
        <f t="shared" si="30"/>
        <v>0</v>
      </c>
      <c r="Z162" s="259">
        <f t="shared" si="31"/>
        <v>0</v>
      </c>
      <c r="AA162" s="312">
        <f>'To &amp; from Shops- trip % summary'!L167</f>
        <v>0</v>
      </c>
      <c r="AB162" s="314">
        <f>'To &amp; from Shops- trip % summary'!N167</f>
        <v>0</v>
      </c>
      <c r="AC162" s="260">
        <f t="shared" si="32"/>
        <v>0</v>
      </c>
      <c r="AD162" s="259">
        <f t="shared" si="33"/>
        <v>0</v>
      </c>
      <c r="AE162" s="312">
        <f>'To &amp; from Shops- trip % summary'!Q167</f>
        <v>0</v>
      </c>
      <c r="AF162" s="314">
        <f>'To &amp; from Shops- trip % summary'!S167</f>
        <v>0</v>
      </c>
      <c r="AG162" s="260">
        <f t="shared" si="34"/>
        <v>0</v>
      </c>
      <c r="AH162" s="259">
        <f t="shared" si="35"/>
        <v>0</v>
      </c>
      <c r="AI162" s="312">
        <f>'To &amp; from Shops- trip % summary'!V167</f>
        <v>0</v>
      </c>
      <c r="AJ162" s="314">
        <f>'To &amp; from Shops- trip % summary'!X167</f>
        <v>0</v>
      </c>
      <c r="AK162" s="260">
        <f t="shared" si="36"/>
        <v>0</v>
      </c>
      <c r="AL162" s="259">
        <f t="shared" si="37"/>
        <v>0</v>
      </c>
      <c r="AM162" s="312">
        <f>'To &amp; from Shops- trip % summary'!AA167</f>
        <v>0</v>
      </c>
      <c r="AN162" s="314">
        <f>'To &amp; from Shops- trip % summary'!AC167</f>
        <v>0</v>
      </c>
      <c r="AO162" s="260">
        <f t="shared" si="38"/>
        <v>0</v>
      </c>
      <c r="AP162" s="259">
        <f t="shared" si="39"/>
        <v>0</v>
      </c>
      <c r="AQ162" s="312">
        <f>'To &amp; from Shops- trip % summary'!AF167</f>
        <v>0</v>
      </c>
      <c r="AR162" s="314">
        <f>'To &amp; from Shops- trip % summary'!AH167</f>
        <v>0</v>
      </c>
      <c r="AS162" s="260">
        <f t="shared" si="40"/>
        <v>0</v>
      </c>
      <c r="AT162" s="259">
        <f t="shared" si="41"/>
        <v>0</v>
      </c>
      <c r="AU162" s="261"/>
      <c r="AV162" s="248"/>
      <c r="AW162" s="248"/>
      <c r="AX162" s="248"/>
      <c r="AY162" s="248"/>
    </row>
    <row r="163" spans="1:51" x14ac:dyDescent="0.2">
      <c r="A163" s="248"/>
      <c r="B163" s="248"/>
      <c r="C163" s="248"/>
      <c r="D163" s="248"/>
      <c r="E163" s="248"/>
      <c r="F163" s="248"/>
      <c r="G163" s="248"/>
      <c r="H163" s="248"/>
      <c r="I163" s="248"/>
      <c r="J163" s="248"/>
      <c r="K163" s="248"/>
      <c r="L163" s="248"/>
      <c r="M163" s="248"/>
      <c r="N163" s="248"/>
      <c r="O163" s="248"/>
      <c r="P163" s="248"/>
      <c r="Q163" s="296"/>
      <c r="R163" s="256">
        <f>'To &amp; from Shops- trip % summary'!B168</f>
        <v>0</v>
      </c>
      <c r="S163" s="313">
        <f>'To &amp; from Shops- trip % summary'!D168</f>
        <v>0</v>
      </c>
      <c r="T163" s="257">
        <f>'Non-survey input values'!$B$14</f>
        <v>359.3</v>
      </c>
      <c r="U163" s="258">
        <f t="shared" si="28"/>
        <v>0</v>
      </c>
      <c r="V163" s="259">
        <f t="shared" si="29"/>
        <v>0</v>
      </c>
      <c r="W163" s="312">
        <f>'To &amp; from Shops- trip % summary'!G168</f>
        <v>0</v>
      </c>
      <c r="X163" s="314">
        <f>'To &amp; from Shops- trip % summary'!I168</f>
        <v>0</v>
      </c>
      <c r="Y163" s="260">
        <f t="shared" si="30"/>
        <v>0</v>
      </c>
      <c r="Z163" s="259">
        <f t="shared" si="31"/>
        <v>0</v>
      </c>
      <c r="AA163" s="312">
        <f>'To &amp; from Shops- trip % summary'!L168</f>
        <v>0</v>
      </c>
      <c r="AB163" s="314">
        <f>'To &amp; from Shops- trip % summary'!N168</f>
        <v>0</v>
      </c>
      <c r="AC163" s="260">
        <f t="shared" si="32"/>
        <v>0</v>
      </c>
      <c r="AD163" s="259">
        <f t="shared" si="33"/>
        <v>0</v>
      </c>
      <c r="AE163" s="312">
        <f>'To &amp; from Shops- trip % summary'!Q168</f>
        <v>0</v>
      </c>
      <c r="AF163" s="314">
        <f>'To &amp; from Shops- trip % summary'!S168</f>
        <v>0</v>
      </c>
      <c r="AG163" s="260">
        <f t="shared" si="34"/>
        <v>0</v>
      </c>
      <c r="AH163" s="259">
        <f t="shared" si="35"/>
        <v>0</v>
      </c>
      <c r="AI163" s="312">
        <f>'To &amp; from Shops- trip % summary'!V168</f>
        <v>0</v>
      </c>
      <c r="AJ163" s="314">
        <f>'To &amp; from Shops- trip % summary'!X168</f>
        <v>0</v>
      </c>
      <c r="AK163" s="260">
        <f t="shared" si="36"/>
        <v>0</v>
      </c>
      <c r="AL163" s="259">
        <f t="shared" si="37"/>
        <v>0</v>
      </c>
      <c r="AM163" s="312">
        <f>'To &amp; from Shops- trip % summary'!AA168</f>
        <v>0</v>
      </c>
      <c r="AN163" s="314">
        <f>'To &amp; from Shops- trip % summary'!AC168</f>
        <v>0</v>
      </c>
      <c r="AO163" s="260">
        <f t="shared" si="38"/>
        <v>0</v>
      </c>
      <c r="AP163" s="259">
        <f t="shared" si="39"/>
        <v>0</v>
      </c>
      <c r="AQ163" s="312">
        <f>'To &amp; from Shops- trip % summary'!AF168</f>
        <v>0</v>
      </c>
      <c r="AR163" s="314">
        <f>'To &amp; from Shops- trip % summary'!AH168</f>
        <v>0</v>
      </c>
      <c r="AS163" s="260">
        <f t="shared" si="40"/>
        <v>0</v>
      </c>
      <c r="AT163" s="259">
        <f t="shared" si="41"/>
        <v>0</v>
      </c>
      <c r="AU163" s="261"/>
      <c r="AV163" s="248"/>
      <c r="AW163" s="248"/>
      <c r="AX163" s="248"/>
      <c r="AY163" s="248"/>
    </row>
    <row r="164" spans="1:51" x14ac:dyDescent="0.2">
      <c r="A164" s="248"/>
      <c r="B164" s="248"/>
      <c r="C164" s="248"/>
      <c r="D164" s="248"/>
      <c r="E164" s="248"/>
      <c r="F164" s="248"/>
      <c r="G164" s="248"/>
      <c r="H164" s="248"/>
      <c r="I164" s="248"/>
      <c r="J164" s="248"/>
      <c r="K164" s="248"/>
      <c r="L164" s="248"/>
      <c r="M164" s="248"/>
      <c r="N164" s="248"/>
      <c r="O164" s="248"/>
      <c r="P164" s="248"/>
      <c r="Q164" s="296"/>
      <c r="R164" s="256">
        <f>'To &amp; from Shops- trip % summary'!B169</f>
        <v>0</v>
      </c>
      <c r="S164" s="313">
        <f>'To &amp; from Shops- trip % summary'!D169</f>
        <v>0</v>
      </c>
      <c r="T164" s="257">
        <f>'Non-survey input values'!$B$14</f>
        <v>359.3</v>
      </c>
      <c r="U164" s="258">
        <f t="shared" si="28"/>
        <v>0</v>
      </c>
      <c r="V164" s="259">
        <f t="shared" si="29"/>
        <v>0</v>
      </c>
      <c r="W164" s="312">
        <f>'To &amp; from Shops- trip % summary'!G169</f>
        <v>0</v>
      </c>
      <c r="X164" s="314">
        <f>'To &amp; from Shops- trip % summary'!I169</f>
        <v>0</v>
      </c>
      <c r="Y164" s="260">
        <f t="shared" si="30"/>
        <v>0</v>
      </c>
      <c r="Z164" s="259">
        <f t="shared" si="31"/>
        <v>0</v>
      </c>
      <c r="AA164" s="312">
        <f>'To &amp; from Shops- trip % summary'!L169</f>
        <v>0</v>
      </c>
      <c r="AB164" s="314">
        <f>'To &amp; from Shops- trip % summary'!N169</f>
        <v>0</v>
      </c>
      <c r="AC164" s="260">
        <f t="shared" si="32"/>
        <v>0</v>
      </c>
      <c r="AD164" s="259">
        <f t="shared" si="33"/>
        <v>0</v>
      </c>
      <c r="AE164" s="312">
        <f>'To &amp; from Shops- trip % summary'!Q169</f>
        <v>0</v>
      </c>
      <c r="AF164" s="314">
        <f>'To &amp; from Shops- trip % summary'!S169</f>
        <v>0</v>
      </c>
      <c r="AG164" s="260">
        <f t="shared" si="34"/>
        <v>0</v>
      </c>
      <c r="AH164" s="259">
        <f t="shared" si="35"/>
        <v>0</v>
      </c>
      <c r="AI164" s="312">
        <f>'To &amp; from Shops- trip % summary'!V169</f>
        <v>0</v>
      </c>
      <c r="AJ164" s="314">
        <f>'To &amp; from Shops- trip % summary'!X169</f>
        <v>0</v>
      </c>
      <c r="AK164" s="260">
        <f t="shared" si="36"/>
        <v>0</v>
      </c>
      <c r="AL164" s="259">
        <f t="shared" si="37"/>
        <v>0</v>
      </c>
      <c r="AM164" s="312">
        <f>'To &amp; from Shops- trip % summary'!AA169</f>
        <v>0</v>
      </c>
      <c r="AN164" s="314">
        <f>'To &amp; from Shops- trip % summary'!AC169</f>
        <v>0</v>
      </c>
      <c r="AO164" s="260">
        <f t="shared" si="38"/>
        <v>0</v>
      </c>
      <c r="AP164" s="259">
        <f t="shared" si="39"/>
        <v>0</v>
      </c>
      <c r="AQ164" s="312">
        <f>'To &amp; from Shops- trip % summary'!AF169</f>
        <v>0</v>
      </c>
      <c r="AR164" s="314">
        <f>'To &amp; from Shops- trip % summary'!AH169</f>
        <v>0</v>
      </c>
      <c r="AS164" s="260">
        <f t="shared" si="40"/>
        <v>0</v>
      </c>
      <c r="AT164" s="259">
        <f t="shared" si="41"/>
        <v>0</v>
      </c>
      <c r="AU164" s="261"/>
      <c r="AV164" s="248"/>
      <c r="AW164" s="248"/>
      <c r="AX164" s="248"/>
      <c r="AY164" s="248"/>
    </row>
    <row r="165" spans="1:51" x14ac:dyDescent="0.2">
      <c r="A165" s="248"/>
      <c r="B165" s="248"/>
      <c r="C165" s="248"/>
      <c r="D165" s="248"/>
      <c r="E165" s="248"/>
      <c r="F165" s="248"/>
      <c r="G165" s="248"/>
      <c r="H165" s="248"/>
      <c r="I165" s="248"/>
      <c r="J165" s="248"/>
      <c r="K165" s="248"/>
      <c r="L165" s="248"/>
      <c r="M165" s="248"/>
      <c r="N165" s="248"/>
      <c r="O165" s="248"/>
      <c r="P165" s="248"/>
      <c r="Q165" s="296"/>
      <c r="R165" s="256">
        <f>'To &amp; from Shops- trip % summary'!B170</f>
        <v>0</v>
      </c>
      <c r="S165" s="313">
        <f>'To &amp; from Shops- trip % summary'!D170</f>
        <v>0</v>
      </c>
      <c r="T165" s="257">
        <f>'Non-survey input values'!$B$14</f>
        <v>359.3</v>
      </c>
      <c r="U165" s="258">
        <f t="shared" si="28"/>
        <v>0</v>
      </c>
      <c r="V165" s="259">
        <f t="shared" si="29"/>
        <v>0</v>
      </c>
      <c r="W165" s="312">
        <f>'To &amp; from Shops- trip % summary'!G170</f>
        <v>0</v>
      </c>
      <c r="X165" s="314">
        <f>'To &amp; from Shops- trip % summary'!I170</f>
        <v>0</v>
      </c>
      <c r="Y165" s="260">
        <f t="shared" si="30"/>
        <v>0</v>
      </c>
      <c r="Z165" s="259">
        <f t="shared" si="31"/>
        <v>0</v>
      </c>
      <c r="AA165" s="312">
        <f>'To &amp; from Shops- trip % summary'!L170</f>
        <v>0</v>
      </c>
      <c r="AB165" s="314">
        <f>'To &amp; from Shops- trip % summary'!N170</f>
        <v>0</v>
      </c>
      <c r="AC165" s="260">
        <f t="shared" si="32"/>
        <v>0</v>
      </c>
      <c r="AD165" s="259">
        <f t="shared" si="33"/>
        <v>0</v>
      </c>
      <c r="AE165" s="312">
        <f>'To &amp; from Shops- trip % summary'!Q170</f>
        <v>0</v>
      </c>
      <c r="AF165" s="314">
        <f>'To &amp; from Shops- trip % summary'!S170</f>
        <v>0</v>
      </c>
      <c r="AG165" s="260">
        <f t="shared" si="34"/>
        <v>0</v>
      </c>
      <c r="AH165" s="259">
        <f t="shared" si="35"/>
        <v>0</v>
      </c>
      <c r="AI165" s="312">
        <f>'To &amp; from Shops- trip % summary'!V170</f>
        <v>0</v>
      </c>
      <c r="AJ165" s="314">
        <f>'To &amp; from Shops- trip % summary'!X170</f>
        <v>0</v>
      </c>
      <c r="AK165" s="260">
        <f t="shared" si="36"/>
        <v>0</v>
      </c>
      <c r="AL165" s="259">
        <f t="shared" si="37"/>
        <v>0</v>
      </c>
      <c r="AM165" s="312">
        <f>'To &amp; from Shops- trip % summary'!AA170</f>
        <v>0</v>
      </c>
      <c r="AN165" s="314">
        <f>'To &amp; from Shops- trip % summary'!AC170</f>
        <v>0</v>
      </c>
      <c r="AO165" s="260">
        <f t="shared" si="38"/>
        <v>0</v>
      </c>
      <c r="AP165" s="259">
        <f t="shared" si="39"/>
        <v>0</v>
      </c>
      <c r="AQ165" s="312">
        <f>'To &amp; from Shops- trip % summary'!AF170</f>
        <v>0</v>
      </c>
      <c r="AR165" s="314">
        <f>'To &amp; from Shops- trip % summary'!AH170</f>
        <v>0</v>
      </c>
      <c r="AS165" s="260">
        <f t="shared" si="40"/>
        <v>0</v>
      </c>
      <c r="AT165" s="259">
        <f t="shared" si="41"/>
        <v>0</v>
      </c>
      <c r="AU165" s="261"/>
      <c r="AV165" s="248"/>
      <c r="AW165" s="248"/>
      <c r="AX165" s="248"/>
      <c r="AY165" s="248"/>
    </row>
    <row r="166" spans="1:51" x14ac:dyDescent="0.2">
      <c r="A166" s="248"/>
      <c r="B166" s="248"/>
      <c r="C166" s="248"/>
      <c r="D166" s="248"/>
      <c r="E166" s="248"/>
      <c r="F166" s="248"/>
      <c r="G166" s="248"/>
      <c r="H166" s="248"/>
      <c r="I166" s="248"/>
      <c r="J166" s="248"/>
      <c r="K166" s="248"/>
      <c r="L166" s="248"/>
      <c r="M166" s="248"/>
      <c r="N166" s="248"/>
      <c r="O166" s="248"/>
      <c r="P166" s="248"/>
      <c r="Q166" s="296"/>
      <c r="R166" s="256">
        <f>'To &amp; from Shops- trip % summary'!B171</f>
        <v>0</v>
      </c>
      <c r="S166" s="313">
        <f>'To &amp; from Shops- trip % summary'!D171</f>
        <v>0</v>
      </c>
      <c r="T166" s="257">
        <f>'Non-survey input values'!$B$14</f>
        <v>359.3</v>
      </c>
      <c r="U166" s="258">
        <f t="shared" si="28"/>
        <v>0</v>
      </c>
      <c r="V166" s="259">
        <f t="shared" si="29"/>
        <v>0</v>
      </c>
      <c r="W166" s="312">
        <f>'To &amp; from Shops- trip % summary'!G171</f>
        <v>0</v>
      </c>
      <c r="X166" s="314">
        <f>'To &amp; from Shops- trip % summary'!I171</f>
        <v>0</v>
      </c>
      <c r="Y166" s="260">
        <f t="shared" si="30"/>
        <v>0</v>
      </c>
      <c r="Z166" s="259">
        <f t="shared" si="31"/>
        <v>0</v>
      </c>
      <c r="AA166" s="312">
        <f>'To &amp; from Shops- trip % summary'!L171</f>
        <v>0</v>
      </c>
      <c r="AB166" s="314">
        <f>'To &amp; from Shops- trip % summary'!N171</f>
        <v>0</v>
      </c>
      <c r="AC166" s="260">
        <f t="shared" si="32"/>
        <v>0</v>
      </c>
      <c r="AD166" s="259">
        <f t="shared" si="33"/>
        <v>0</v>
      </c>
      <c r="AE166" s="312">
        <f>'To &amp; from Shops- trip % summary'!Q171</f>
        <v>0</v>
      </c>
      <c r="AF166" s="314">
        <f>'To &amp; from Shops- trip % summary'!S171</f>
        <v>0</v>
      </c>
      <c r="AG166" s="260">
        <f t="shared" si="34"/>
        <v>0</v>
      </c>
      <c r="AH166" s="259">
        <f t="shared" si="35"/>
        <v>0</v>
      </c>
      <c r="AI166" s="312">
        <f>'To &amp; from Shops- trip % summary'!V171</f>
        <v>0</v>
      </c>
      <c r="AJ166" s="314">
        <f>'To &amp; from Shops- trip % summary'!X171</f>
        <v>0</v>
      </c>
      <c r="AK166" s="260">
        <f t="shared" si="36"/>
        <v>0</v>
      </c>
      <c r="AL166" s="259">
        <f t="shared" si="37"/>
        <v>0</v>
      </c>
      <c r="AM166" s="312">
        <f>'To &amp; from Shops- trip % summary'!AA171</f>
        <v>0</v>
      </c>
      <c r="AN166" s="314">
        <f>'To &amp; from Shops- trip % summary'!AC171</f>
        <v>0</v>
      </c>
      <c r="AO166" s="260">
        <f t="shared" si="38"/>
        <v>0</v>
      </c>
      <c r="AP166" s="259">
        <f t="shared" si="39"/>
        <v>0</v>
      </c>
      <c r="AQ166" s="312">
        <f>'To &amp; from Shops- trip % summary'!AF171</f>
        <v>0</v>
      </c>
      <c r="AR166" s="314">
        <f>'To &amp; from Shops- trip % summary'!AH171</f>
        <v>0</v>
      </c>
      <c r="AS166" s="260">
        <f t="shared" si="40"/>
        <v>0</v>
      </c>
      <c r="AT166" s="259">
        <f t="shared" si="41"/>
        <v>0</v>
      </c>
      <c r="AU166" s="261"/>
      <c r="AV166" s="248"/>
      <c r="AW166" s="248"/>
      <c r="AX166" s="248"/>
      <c r="AY166" s="248"/>
    </row>
    <row r="167" spans="1:51" x14ac:dyDescent="0.2">
      <c r="A167" s="248"/>
      <c r="B167" s="248"/>
      <c r="C167" s="248"/>
      <c r="D167" s="248"/>
      <c r="E167" s="248"/>
      <c r="F167" s="248"/>
      <c r="G167" s="248"/>
      <c r="H167" s="248"/>
      <c r="I167" s="248"/>
      <c r="J167" s="248"/>
      <c r="K167" s="248"/>
      <c r="L167" s="248"/>
      <c r="M167" s="248"/>
      <c r="N167" s="248"/>
      <c r="O167" s="248"/>
      <c r="P167" s="248"/>
      <c r="Q167" s="296"/>
      <c r="R167" s="256">
        <f>'To &amp; from Shops- trip % summary'!B172</f>
        <v>0</v>
      </c>
      <c r="S167" s="313">
        <f>'To &amp; from Shops- trip % summary'!D172</f>
        <v>0</v>
      </c>
      <c r="T167" s="257">
        <f>'Non-survey input values'!$B$14</f>
        <v>359.3</v>
      </c>
      <c r="U167" s="258">
        <f t="shared" si="28"/>
        <v>0</v>
      </c>
      <c r="V167" s="259">
        <f t="shared" si="29"/>
        <v>0</v>
      </c>
      <c r="W167" s="312">
        <f>'To &amp; from Shops- trip % summary'!G172</f>
        <v>0</v>
      </c>
      <c r="X167" s="314">
        <f>'To &amp; from Shops- trip % summary'!I172</f>
        <v>0</v>
      </c>
      <c r="Y167" s="260">
        <f t="shared" si="30"/>
        <v>0</v>
      </c>
      <c r="Z167" s="259">
        <f t="shared" si="31"/>
        <v>0</v>
      </c>
      <c r="AA167" s="312">
        <f>'To &amp; from Shops- trip % summary'!L172</f>
        <v>0</v>
      </c>
      <c r="AB167" s="314">
        <f>'To &amp; from Shops- trip % summary'!N172</f>
        <v>0</v>
      </c>
      <c r="AC167" s="260">
        <f t="shared" si="32"/>
        <v>0</v>
      </c>
      <c r="AD167" s="259">
        <f t="shared" si="33"/>
        <v>0</v>
      </c>
      <c r="AE167" s="312">
        <f>'To &amp; from Shops- trip % summary'!Q172</f>
        <v>0</v>
      </c>
      <c r="AF167" s="314">
        <f>'To &amp; from Shops- trip % summary'!S172</f>
        <v>0</v>
      </c>
      <c r="AG167" s="260">
        <f t="shared" si="34"/>
        <v>0</v>
      </c>
      <c r="AH167" s="259">
        <f t="shared" si="35"/>
        <v>0</v>
      </c>
      <c r="AI167" s="312">
        <f>'To &amp; from Shops- trip % summary'!V172</f>
        <v>0</v>
      </c>
      <c r="AJ167" s="314">
        <f>'To &amp; from Shops- trip % summary'!X172</f>
        <v>0</v>
      </c>
      <c r="AK167" s="260">
        <f t="shared" si="36"/>
        <v>0</v>
      </c>
      <c r="AL167" s="259">
        <f t="shared" si="37"/>
        <v>0</v>
      </c>
      <c r="AM167" s="312">
        <f>'To &amp; from Shops- trip % summary'!AA172</f>
        <v>0</v>
      </c>
      <c r="AN167" s="314">
        <f>'To &amp; from Shops- trip % summary'!AC172</f>
        <v>0</v>
      </c>
      <c r="AO167" s="260">
        <f t="shared" si="38"/>
        <v>0</v>
      </c>
      <c r="AP167" s="259">
        <f t="shared" si="39"/>
        <v>0</v>
      </c>
      <c r="AQ167" s="312">
        <f>'To &amp; from Shops- trip % summary'!AF172</f>
        <v>0</v>
      </c>
      <c r="AR167" s="314">
        <f>'To &amp; from Shops- trip % summary'!AH172</f>
        <v>0</v>
      </c>
      <c r="AS167" s="260">
        <f t="shared" si="40"/>
        <v>0</v>
      </c>
      <c r="AT167" s="259">
        <f t="shared" si="41"/>
        <v>0</v>
      </c>
      <c r="AU167" s="261"/>
      <c r="AV167" s="248"/>
      <c r="AW167" s="248"/>
      <c r="AX167" s="248"/>
      <c r="AY167" s="248"/>
    </row>
    <row r="168" spans="1:51" x14ac:dyDescent="0.2">
      <c r="A168" s="248"/>
      <c r="B168" s="248"/>
      <c r="C168" s="248"/>
      <c r="D168" s="248"/>
      <c r="E168" s="248"/>
      <c r="F168" s="248"/>
      <c r="G168" s="248"/>
      <c r="H168" s="248"/>
      <c r="I168" s="248"/>
      <c r="J168" s="248"/>
      <c r="K168" s="248"/>
      <c r="L168" s="248"/>
      <c r="M168" s="248"/>
      <c r="N168" s="248"/>
      <c r="O168" s="248"/>
      <c r="P168" s="248"/>
      <c r="Q168" s="296"/>
      <c r="R168" s="256">
        <f>'To &amp; from Shops- trip % summary'!B173</f>
        <v>0</v>
      </c>
      <c r="S168" s="313">
        <f>'To &amp; from Shops- trip % summary'!D173</f>
        <v>0</v>
      </c>
      <c r="T168" s="257">
        <f>'Non-survey input values'!$B$14</f>
        <v>359.3</v>
      </c>
      <c r="U168" s="258">
        <f t="shared" si="28"/>
        <v>0</v>
      </c>
      <c r="V168" s="259">
        <f t="shared" si="29"/>
        <v>0</v>
      </c>
      <c r="W168" s="312">
        <f>'To &amp; from Shops- trip % summary'!G173</f>
        <v>0</v>
      </c>
      <c r="X168" s="314">
        <f>'To &amp; from Shops- trip % summary'!I173</f>
        <v>0</v>
      </c>
      <c r="Y168" s="260">
        <f t="shared" si="30"/>
        <v>0</v>
      </c>
      <c r="Z168" s="259">
        <f t="shared" si="31"/>
        <v>0</v>
      </c>
      <c r="AA168" s="312">
        <f>'To &amp; from Shops- trip % summary'!L173</f>
        <v>0</v>
      </c>
      <c r="AB168" s="314">
        <f>'To &amp; from Shops- trip % summary'!N173</f>
        <v>0</v>
      </c>
      <c r="AC168" s="260">
        <f t="shared" si="32"/>
        <v>0</v>
      </c>
      <c r="AD168" s="259">
        <f t="shared" si="33"/>
        <v>0</v>
      </c>
      <c r="AE168" s="312">
        <f>'To &amp; from Shops- trip % summary'!Q173</f>
        <v>0</v>
      </c>
      <c r="AF168" s="314">
        <f>'To &amp; from Shops- trip % summary'!S173</f>
        <v>0</v>
      </c>
      <c r="AG168" s="260">
        <f t="shared" si="34"/>
        <v>0</v>
      </c>
      <c r="AH168" s="259">
        <f t="shared" si="35"/>
        <v>0</v>
      </c>
      <c r="AI168" s="312">
        <f>'To &amp; from Shops- trip % summary'!V173</f>
        <v>0</v>
      </c>
      <c r="AJ168" s="314">
        <f>'To &amp; from Shops- trip % summary'!X173</f>
        <v>0</v>
      </c>
      <c r="AK168" s="260">
        <f t="shared" si="36"/>
        <v>0</v>
      </c>
      <c r="AL168" s="259">
        <f t="shared" si="37"/>
        <v>0</v>
      </c>
      <c r="AM168" s="312">
        <f>'To &amp; from Shops- trip % summary'!AA173</f>
        <v>0</v>
      </c>
      <c r="AN168" s="314">
        <f>'To &amp; from Shops- trip % summary'!AC173</f>
        <v>0</v>
      </c>
      <c r="AO168" s="260">
        <f t="shared" si="38"/>
        <v>0</v>
      </c>
      <c r="AP168" s="259">
        <f t="shared" si="39"/>
        <v>0</v>
      </c>
      <c r="AQ168" s="312">
        <f>'To &amp; from Shops- trip % summary'!AF173</f>
        <v>0</v>
      </c>
      <c r="AR168" s="314">
        <f>'To &amp; from Shops- trip % summary'!AH173</f>
        <v>0</v>
      </c>
      <c r="AS168" s="260">
        <f t="shared" si="40"/>
        <v>0</v>
      </c>
      <c r="AT168" s="259">
        <f t="shared" si="41"/>
        <v>0</v>
      </c>
      <c r="AU168" s="261"/>
      <c r="AV168" s="248"/>
      <c r="AW168" s="248"/>
      <c r="AX168" s="248"/>
      <c r="AY168" s="248"/>
    </row>
    <row r="169" spans="1:51" x14ac:dyDescent="0.2">
      <c r="A169" s="248"/>
      <c r="B169" s="248"/>
      <c r="C169" s="248"/>
      <c r="D169" s="248"/>
      <c r="E169" s="248"/>
      <c r="F169" s="248"/>
      <c r="G169" s="248"/>
      <c r="H169" s="248"/>
      <c r="I169" s="248"/>
      <c r="J169" s="248"/>
      <c r="K169" s="248"/>
      <c r="L169" s="248"/>
      <c r="M169" s="248"/>
      <c r="N169" s="248"/>
      <c r="O169" s="248"/>
      <c r="P169" s="248"/>
      <c r="Q169" s="296"/>
      <c r="R169" s="256">
        <f>'To &amp; from Shops- trip % summary'!B174</f>
        <v>0</v>
      </c>
      <c r="S169" s="313">
        <f>'To &amp; from Shops- trip % summary'!D174</f>
        <v>0</v>
      </c>
      <c r="T169" s="257">
        <f>'Non-survey input values'!$B$14</f>
        <v>359.3</v>
      </c>
      <c r="U169" s="258">
        <f t="shared" si="28"/>
        <v>0</v>
      </c>
      <c r="V169" s="259">
        <f t="shared" si="29"/>
        <v>0</v>
      </c>
      <c r="W169" s="312">
        <f>'To &amp; from Shops- trip % summary'!G174</f>
        <v>0</v>
      </c>
      <c r="X169" s="314">
        <f>'To &amp; from Shops- trip % summary'!I174</f>
        <v>0</v>
      </c>
      <c r="Y169" s="260">
        <f t="shared" si="30"/>
        <v>0</v>
      </c>
      <c r="Z169" s="259">
        <f t="shared" si="31"/>
        <v>0</v>
      </c>
      <c r="AA169" s="312">
        <f>'To &amp; from Shops- trip % summary'!L174</f>
        <v>0</v>
      </c>
      <c r="AB169" s="314">
        <f>'To &amp; from Shops- trip % summary'!N174</f>
        <v>0</v>
      </c>
      <c r="AC169" s="260">
        <f t="shared" si="32"/>
        <v>0</v>
      </c>
      <c r="AD169" s="259">
        <f t="shared" si="33"/>
        <v>0</v>
      </c>
      <c r="AE169" s="312">
        <f>'To &amp; from Shops- trip % summary'!Q174</f>
        <v>0</v>
      </c>
      <c r="AF169" s="314">
        <f>'To &amp; from Shops- trip % summary'!S174</f>
        <v>0</v>
      </c>
      <c r="AG169" s="260">
        <f t="shared" si="34"/>
        <v>0</v>
      </c>
      <c r="AH169" s="259">
        <f t="shared" si="35"/>
        <v>0</v>
      </c>
      <c r="AI169" s="312">
        <f>'To &amp; from Shops- trip % summary'!V174</f>
        <v>0</v>
      </c>
      <c r="AJ169" s="314">
        <f>'To &amp; from Shops- trip % summary'!X174</f>
        <v>0</v>
      </c>
      <c r="AK169" s="260">
        <f t="shared" si="36"/>
        <v>0</v>
      </c>
      <c r="AL169" s="259">
        <f t="shared" si="37"/>
        <v>0</v>
      </c>
      <c r="AM169" s="312">
        <f>'To &amp; from Shops- trip % summary'!AA174</f>
        <v>0</v>
      </c>
      <c r="AN169" s="314">
        <f>'To &amp; from Shops- trip % summary'!AC174</f>
        <v>0</v>
      </c>
      <c r="AO169" s="260">
        <f t="shared" si="38"/>
        <v>0</v>
      </c>
      <c r="AP169" s="259">
        <f t="shared" si="39"/>
        <v>0</v>
      </c>
      <c r="AQ169" s="312">
        <f>'To &amp; from Shops- trip % summary'!AF174</f>
        <v>0</v>
      </c>
      <c r="AR169" s="314">
        <f>'To &amp; from Shops- trip % summary'!AH174</f>
        <v>0</v>
      </c>
      <c r="AS169" s="260">
        <f t="shared" si="40"/>
        <v>0</v>
      </c>
      <c r="AT169" s="259">
        <f t="shared" si="41"/>
        <v>0</v>
      </c>
      <c r="AU169" s="261"/>
      <c r="AV169" s="248"/>
      <c r="AW169" s="248"/>
      <c r="AX169" s="248"/>
      <c r="AY169" s="248"/>
    </row>
    <row r="170" spans="1:51" x14ac:dyDescent="0.2">
      <c r="A170" s="248"/>
      <c r="B170" s="248"/>
      <c r="C170" s="248"/>
      <c r="D170" s="248"/>
      <c r="E170" s="248"/>
      <c r="F170" s="248"/>
      <c r="G170" s="248"/>
      <c r="H170" s="248"/>
      <c r="I170" s="248"/>
      <c r="J170" s="248"/>
      <c r="K170" s="248"/>
      <c r="L170" s="248"/>
      <c r="M170" s="248"/>
      <c r="N170" s="248"/>
      <c r="O170" s="248"/>
      <c r="P170" s="248"/>
      <c r="Q170" s="296"/>
      <c r="R170" s="256">
        <f>'To &amp; from Shops- trip % summary'!B175</f>
        <v>0</v>
      </c>
      <c r="S170" s="313">
        <f>'To &amp; from Shops- trip % summary'!D175</f>
        <v>0</v>
      </c>
      <c r="T170" s="257">
        <f>'Non-survey input values'!$B$14</f>
        <v>359.3</v>
      </c>
      <c r="U170" s="258">
        <f t="shared" si="28"/>
        <v>0</v>
      </c>
      <c r="V170" s="259">
        <f t="shared" si="29"/>
        <v>0</v>
      </c>
      <c r="W170" s="312">
        <f>'To &amp; from Shops- trip % summary'!G175</f>
        <v>0</v>
      </c>
      <c r="X170" s="314">
        <f>'To &amp; from Shops- trip % summary'!I175</f>
        <v>0</v>
      </c>
      <c r="Y170" s="260">
        <f t="shared" si="30"/>
        <v>0</v>
      </c>
      <c r="Z170" s="259">
        <f t="shared" si="31"/>
        <v>0</v>
      </c>
      <c r="AA170" s="312">
        <f>'To &amp; from Shops- trip % summary'!L175</f>
        <v>0</v>
      </c>
      <c r="AB170" s="314">
        <f>'To &amp; from Shops- trip % summary'!N175</f>
        <v>0</v>
      </c>
      <c r="AC170" s="260">
        <f t="shared" si="32"/>
        <v>0</v>
      </c>
      <c r="AD170" s="259">
        <f t="shared" si="33"/>
        <v>0</v>
      </c>
      <c r="AE170" s="312">
        <f>'To &amp; from Shops- trip % summary'!Q175</f>
        <v>0</v>
      </c>
      <c r="AF170" s="314">
        <f>'To &amp; from Shops- trip % summary'!S175</f>
        <v>0</v>
      </c>
      <c r="AG170" s="260">
        <f t="shared" si="34"/>
        <v>0</v>
      </c>
      <c r="AH170" s="259">
        <f t="shared" si="35"/>
        <v>0</v>
      </c>
      <c r="AI170" s="312">
        <f>'To &amp; from Shops- trip % summary'!V175</f>
        <v>0</v>
      </c>
      <c r="AJ170" s="314">
        <f>'To &amp; from Shops- trip % summary'!X175</f>
        <v>0</v>
      </c>
      <c r="AK170" s="260">
        <f t="shared" si="36"/>
        <v>0</v>
      </c>
      <c r="AL170" s="259">
        <f t="shared" si="37"/>
        <v>0</v>
      </c>
      <c r="AM170" s="312">
        <f>'To &amp; from Shops- trip % summary'!AA175</f>
        <v>0</v>
      </c>
      <c r="AN170" s="314">
        <f>'To &amp; from Shops- trip % summary'!AC175</f>
        <v>0</v>
      </c>
      <c r="AO170" s="260">
        <f t="shared" si="38"/>
        <v>0</v>
      </c>
      <c r="AP170" s="259">
        <f t="shared" si="39"/>
        <v>0</v>
      </c>
      <c r="AQ170" s="312">
        <f>'To &amp; from Shops- trip % summary'!AF175</f>
        <v>0</v>
      </c>
      <c r="AR170" s="314">
        <f>'To &amp; from Shops- trip % summary'!AH175</f>
        <v>0</v>
      </c>
      <c r="AS170" s="260">
        <f t="shared" si="40"/>
        <v>0</v>
      </c>
      <c r="AT170" s="259">
        <f t="shared" si="41"/>
        <v>0</v>
      </c>
      <c r="AU170" s="261"/>
      <c r="AV170" s="248"/>
      <c r="AW170" s="248"/>
      <c r="AX170" s="248"/>
      <c r="AY170" s="248"/>
    </row>
    <row r="171" spans="1:51" x14ac:dyDescent="0.2">
      <c r="A171" s="248"/>
      <c r="B171" s="248"/>
      <c r="C171" s="248"/>
      <c r="D171" s="248"/>
      <c r="E171" s="248"/>
      <c r="F171" s="248"/>
      <c r="G171" s="248"/>
      <c r="H171" s="248"/>
      <c r="I171" s="248"/>
      <c r="J171" s="248"/>
      <c r="K171" s="248"/>
      <c r="L171" s="248"/>
      <c r="M171" s="248"/>
      <c r="N171" s="248"/>
      <c r="O171" s="248"/>
      <c r="P171" s="248"/>
      <c r="Q171" s="296"/>
      <c r="R171" s="256">
        <f>'To &amp; from Shops- trip % summary'!B176</f>
        <v>0</v>
      </c>
      <c r="S171" s="313">
        <f>'To &amp; from Shops- trip % summary'!D176</f>
        <v>0</v>
      </c>
      <c r="T171" s="257">
        <f>'Non-survey input values'!$B$14</f>
        <v>359.3</v>
      </c>
      <c r="U171" s="258">
        <f t="shared" si="28"/>
        <v>0</v>
      </c>
      <c r="V171" s="259">
        <f t="shared" si="29"/>
        <v>0</v>
      </c>
      <c r="W171" s="312">
        <f>'To &amp; from Shops- trip % summary'!G176</f>
        <v>0</v>
      </c>
      <c r="X171" s="314">
        <f>'To &amp; from Shops- trip % summary'!I176</f>
        <v>0</v>
      </c>
      <c r="Y171" s="260">
        <f t="shared" si="30"/>
        <v>0</v>
      </c>
      <c r="Z171" s="259">
        <f t="shared" si="31"/>
        <v>0</v>
      </c>
      <c r="AA171" s="312">
        <f>'To &amp; from Shops- trip % summary'!L176</f>
        <v>0</v>
      </c>
      <c r="AB171" s="314">
        <f>'To &amp; from Shops- trip % summary'!N176</f>
        <v>0</v>
      </c>
      <c r="AC171" s="260">
        <f t="shared" si="32"/>
        <v>0</v>
      </c>
      <c r="AD171" s="259">
        <f t="shared" si="33"/>
        <v>0</v>
      </c>
      <c r="AE171" s="312">
        <f>'To &amp; from Shops- trip % summary'!Q176</f>
        <v>0</v>
      </c>
      <c r="AF171" s="314">
        <f>'To &amp; from Shops- trip % summary'!S176</f>
        <v>0</v>
      </c>
      <c r="AG171" s="260">
        <f t="shared" si="34"/>
        <v>0</v>
      </c>
      <c r="AH171" s="259">
        <f t="shared" si="35"/>
        <v>0</v>
      </c>
      <c r="AI171" s="312">
        <f>'To &amp; from Shops- trip % summary'!V176</f>
        <v>0</v>
      </c>
      <c r="AJ171" s="314">
        <f>'To &amp; from Shops- trip % summary'!X176</f>
        <v>0</v>
      </c>
      <c r="AK171" s="260">
        <f t="shared" si="36"/>
        <v>0</v>
      </c>
      <c r="AL171" s="259">
        <f t="shared" si="37"/>
        <v>0</v>
      </c>
      <c r="AM171" s="312">
        <f>'To &amp; from Shops- trip % summary'!AA176</f>
        <v>0</v>
      </c>
      <c r="AN171" s="314">
        <f>'To &amp; from Shops- trip % summary'!AC176</f>
        <v>0</v>
      </c>
      <c r="AO171" s="260">
        <f t="shared" si="38"/>
        <v>0</v>
      </c>
      <c r="AP171" s="259">
        <f t="shared" si="39"/>
        <v>0</v>
      </c>
      <c r="AQ171" s="312">
        <f>'To &amp; from Shops- trip % summary'!AF176</f>
        <v>0</v>
      </c>
      <c r="AR171" s="314">
        <f>'To &amp; from Shops- trip % summary'!AH176</f>
        <v>0</v>
      </c>
      <c r="AS171" s="260">
        <f t="shared" si="40"/>
        <v>0</v>
      </c>
      <c r="AT171" s="259">
        <f t="shared" si="41"/>
        <v>0</v>
      </c>
      <c r="AU171" s="261"/>
      <c r="AV171" s="248"/>
      <c r="AW171" s="248"/>
      <c r="AX171" s="248"/>
      <c r="AY171" s="248"/>
    </row>
    <row r="172" spans="1:51" x14ac:dyDescent="0.2">
      <c r="A172" s="248"/>
      <c r="B172" s="248"/>
      <c r="C172" s="248"/>
      <c r="D172" s="248"/>
      <c r="E172" s="248"/>
      <c r="F172" s="248"/>
      <c r="G172" s="248"/>
      <c r="H172" s="248"/>
      <c r="I172" s="248"/>
      <c r="J172" s="248"/>
      <c r="K172" s="248"/>
      <c r="L172" s="248"/>
      <c r="M172" s="248"/>
      <c r="N172" s="248"/>
      <c r="O172" s="248"/>
      <c r="P172" s="248"/>
      <c r="Q172" s="296"/>
      <c r="R172" s="256">
        <f>'To &amp; from Shops- trip % summary'!B177</f>
        <v>0</v>
      </c>
      <c r="S172" s="313">
        <f>'To &amp; from Shops- trip % summary'!D177</f>
        <v>0</v>
      </c>
      <c r="T172" s="257">
        <f>'Non-survey input values'!$B$14</f>
        <v>359.3</v>
      </c>
      <c r="U172" s="258">
        <f t="shared" si="28"/>
        <v>0</v>
      </c>
      <c r="V172" s="259">
        <f t="shared" si="29"/>
        <v>0</v>
      </c>
      <c r="W172" s="312">
        <f>'To &amp; from Shops- trip % summary'!G177</f>
        <v>0</v>
      </c>
      <c r="X172" s="314">
        <f>'To &amp; from Shops- trip % summary'!I177</f>
        <v>0</v>
      </c>
      <c r="Y172" s="260">
        <f t="shared" si="30"/>
        <v>0</v>
      </c>
      <c r="Z172" s="259">
        <f t="shared" si="31"/>
        <v>0</v>
      </c>
      <c r="AA172" s="312">
        <f>'To &amp; from Shops- trip % summary'!L177</f>
        <v>0</v>
      </c>
      <c r="AB172" s="314">
        <f>'To &amp; from Shops- trip % summary'!N177</f>
        <v>0</v>
      </c>
      <c r="AC172" s="260">
        <f t="shared" si="32"/>
        <v>0</v>
      </c>
      <c r="AD172" s="259">
        <f t="shared" si="33"/>
        <v>0</v>
      </c>
      <c r="AE172" s="312">
        <f>'To &amp; from Shops- trip % summary'!Q177</f>
        <v>0</v>
      </c>
      <c r="AF172" s="314">
        <f>'To &amp; from Shops- trip % summary'!S177</f>
        <v>0</v>
      </c>
      <c r="AG172" s="260">
        <f t="shared" si="34"/>
        <v>0</v>
      </c>
      <c r="AH172" s="259">
        <f t="shared" si="35"/>
        <v>0</v>
      </c>
      <c r="AI172" s="312">
        <f>'To &amp; from Shops- trip % summary'!V177</f>
        <v>0</v>
      </c>
      <c r="AJ172" s="314">
        <f>'To &amp; from Shops- trip % summary'!X177</f>
        <v>0</v>
      </c>
      <c r="AK172" s="260">
        <f t="shared" si="36"/>
        <v>0</v>
      </c>
      <c r="AL172" s="259">
        <f t="shared" si="37"/>
        <v>0</v>
      </c>
      <c r="AM172" s="312">
        <f>'To &amp; from Shops- trip % summary'!AA177</f>
        <v>0</v>
      </c>
      <c r="AN172" s="314">
        <f>'To &amp; from Shops- trip % summary'!AC177</f>
        <v>0</v>
      </c>
      <c r="AO172" s="260">
        <f t="shared" si="38"/>
        <v>0</v>
      </c>
      <c r="AP172" s="259">
        <f t="shared" si="39"/>
        <v>0</v>
      </c>
      <c r="AQ172" s="312">
        <f>'To &amp; from Shops- trip % summary'!AF177</f>
        <v>0</v>
      </c>
      <c r="AR172" s="314">
        <f>'To &amp; from Shops- trip % summary'!AH177</f>
        <v>0</v>
      </c>
      <c r="AS172" s="260">
        <f t="shared" si="40"/>
        <v>0</v>
      </c>
      <c r="AT172" s="259">
        <f t="shared" si="41"/>
        <v>0</v>
      </c>
      <c r="AU172" s="261"/>
      <c r="AV172" s="248"/>
      <c r="AW172" s="248"/>
      <c r="AX172" s="248"/>
      <c r="AY172" s="248"/>
    </row>
    <row r="173" spans="1:51" x14ac:dyDescent="0.2">
      <c r="A173" s="248"/>
      <c r="B173" s="248"/>
      <c r="C173" s="248"/>
      <c r="D173" s="248"/>
      <c r="E173" s="248"/>
      <c r="F173" s="248"/>
      <c r="G173" s="248"/>
      <c r="H173" s="248"/>
      <c r="I173" s="248"/>
      <c r="J173" s="248"/>
      <c r="K173" s="248"/>
      <c r="L173" s="248"/>
      <c r="M173" s="248"/>
      <c r="N173" s="248"/>
      <c r="O173" s="248"/>
      <c r="P173" s="248"/>
      <c r="Q173" s="296"/>
      <c r="R173" s="256">
        <f>'To &amp; from Shops- trip % summary'!B178</f>
        <v>0</v>
      </c>
      <c r="S173" s="313">
        <f>'To &amp; from Shops- trip % summary'!D178</f>
        <v>0</v>
      </c>
      <c r="T173" s="257">
        <f>'Non-survey input values'!$B$14</f>
        <v>359.3</v>
      </c>
      <c r="U173" s="258">
        <f t="shared" si="28"/>
        <v>0</v>
      </c>
      <c r="V173" s="259">
        <f t="shared" si="29"/>
        <v>0</v>
      </c>
      <c r="W173" s="312">
        <f>'To &amp; from Shops- trip % summary'!G178</f>
        <v>0</v>
      </c>
      <c r="X173" s="314">
        <f>'To &amp; from Shops- trip % summary'!I178</f>
        <v>0</v>
      </c>
      <c r="Y173" s="260">
        <f t="shared" si="30"/>
        <v>0</v>
      </c>
      <c r="Z173" s="259">
        <f t="shared" si="31"/>
        <v>0</v>
      </c>
      <c r="AA173" s="312">
        <f>'To &amp; from Shops- trip % summary'!L178</f>
        <v>0</v>
      </c>
      <c r="AB173" s="314">
        <f>'To &amp; from Shops- trip % summary'!N178</f>
        <v>0</v>
      </c>
      <c r="AC173" s="260">
        <f t="shared" si="32"/>
        <v>0</v>
      </c>
      <c r="AD173" s="259">
        <f t="shared" si="33"/>
        <v>0</v>
      </c>
      <c r="AE173" s="312">
        <f>'To &amp; from Shops- trip % summary'!Q178</f>
        <v>0</v>
      </c>
      <c r="AF173" s="314">
        <f>'To &amp; from Shops- trip % summary'!S178</f>
        <v>0</v>
      </c>
      <c r="AG173" s="260">
        <f t="shared" si="34"/>
        <v>0</v>
      </c>
      <c r="AH173" s="259">
        <f t="shared" si="35"/>
        <v>0</v>
      </c>
      <c r="AI173" s="312">
        <f>'To &amp; from Shops- trip % summary'!V178</f>
        <v>0</v>
      </c>
      <c r="AJ173" s="314">
        <f>'To &amp; from Shops- trip % summary'!X178</f>
        <v>0</v>
      </c>
      <c r="AK173" s="260">
        <f t="shared" si="36"/>
        <v>0</v>
      </c>
      <c r="AL173" s="259">
        <f t="shared" si="37"/>
        <v>0</v>
      </c>
      <c r="AM173" s="312">
        <f>'To &amp; from Shops- trip % summary'!AA178</f>
        <v>0</v>
      </c>
      <c r="AN173" s="314">
        <f>'To &amp; from Shops- trip % summary'!AC178</f>
        <v>0</v>
      </c>
      <c r="AO173" s="260">
        <f t="shared" si="38"/>
        <v>0</v>
      </c>
      <c r="AP173" s="259">
        <f t="shared" si="39"/>
        <v>0</v>
      </c>
      <c r="AQ173" s="312">
        <f>'To &amp; from Shops- trip % summary'!AF178</f>
        <v>0</v>
      </c>
      <c r="AR173" s="314">
        <f>'To &amp; from Shops- trip % summary'!AH178</f>
        <v>0</v>
      </c>
      <c r="AS173" s="260">
        <f t="shared" si="40"/>
        <v>0</v>
      </c>
      <c r="AT173" s="259">
        <f t="shared" si="41"/>
        <v>0</v>
      </c>
      <c r="AU173" s="261"/>
      <c r="AV173" s="248"/>
      <c r="AW173" s="248"/>
      <c r="AX173" s="248"/>
      <c r="AY173" s="248"/>
    </row>
    <row r="174" spans="1:51" x14ac:dyDescent="0.2">
      <c r="A174" s="248"/>
      <c r="B174" s="248"/>
      <c r="C174" s="248"/>
      <c r="D174" s="248"/>
      <c r="E174" s="248"/>
      <c r="F174" s="248"/>
      <c r="G174" s="248"/>
      <c r="H174" s="248"/>
      <c r="I174" s="248"/>
      <c r="J174" s="248"/>
      <c r="K174" s="248"/>
      <c r="L174" s="248"/>
      <c r="M174" s="248"/>
      <c r="N174" s="248"/>
      <c r="O174" s="248"/>
      <c r="P174" s="248"/>
      <c r="Q174" s="296"/>
      <c r="R174" s="256">
        <f>'To &amp; from Shops- trip % summary'!B179</f>
        <v>0</v>
      </c>
      <c r="S174" s="313">
        <f>'To &amp; from Shops- trip % summary'!D179</f>
        <v>0</v>
      </c>
      <c r="T174" s="257">
        <f>'Non-survey input values'!$B$14</f>
        <v>359.3</v>
      </c>
      <c r="U174" s="258">
        <f t="shared" si="28"/>
        <v>0</v>
      </c>
      <c r="V174" s="259">
        <f t="shared" si="29"/>
        <v>0</v>
      </c>
      <c r="W174" s="312">
        <f>'To &amp; from Shops- trip % summary'!G179</f>
        <v>0</v>
      </c>
      <c r="X174" s="314">
        <f>'To &amp; from Shops- trip % summary'!I179</f>
        <v>0</v>
      </c>
      <c r="Y174" s="260">
        <f t="shared" si="30"/>
        <v>0</v>
      </c>
      <c r="Z174" s="259">
        <f t="shared" si="31"/>
        <v>0</v>
      </c>
      <c r="AA174" s="312">
        <f>'To &amp; from Shops- trip % summary'!L179</f>
        <v>0</v>
      </c>
      <c r="AB174" s="314">
        <f>'To &amp; from Shops- trip % summary'!N179</f>
        <v>0</v>
      </c>
      <c r="AC174" s="260">
        <f t="shared" si="32"/>
        <v>0</v>
      </c>
      <c r="AD174" s="259">
        <f t="shared" si="33"/>
        <v>0</v>
      </c>
      <c r="AE174" s="312">
        <f>'To &amp; from Shops- trip % summary'!Q179</f>
        <v>0</v>
      </c>
      <c r="AF174" s="314">
        <f>'To &amp; from Shops- trip % summary'!S179</f>
        <v>0</v>
      </c>
      <c r="AG174" s="260">
        <f t="shared" si="34"/>
        <v>0</v>
      </c>
      <c r="AH174" s="259">
        <f t="shared" si="35"/>
        <v>0</v>
      </c>
      <c r="AI174" s="312">
        <f>'To &amp; from Shops- trip % summary'!V179</f>
        <v>0</v>
      </c>
      <c r="AJ174" s="314">
        <f>'To &amp; from Shops- trip % summary'!X179</f>
        <v>0</v>
      </c>
      <c r="AK174" s="260">
        <f t="shared" si="36"/>
        <v>0</v>
      </c>
      <c r="AL174" s="259">
        <f t="shared" si="37"/>
        <v>0</v>
      </c>
      <c r="AM174" s="312">
        <f>'To &amp; from Shops- trip % summary'!AA179</f>
        <v>0</v>
      </c>
      <c r="AN174" s="314">
        <f>'To &amp; from Shops- trip % summary'!AC179</f>
        <v>0</v>
      </c>
      <c r="AO174" s="260">
        <f t="shared" si="38"/>
        <v>0</v>
      </c>
      <c r="AP174" s="259">
        <f t="shared" si="39"/>
        <v>0</v>
      </c>
      <c r="AQ174" s="312">
        <f>'To &amp; from Shops- trip % summary'!AF179</f>
        <v>0</v>
      </c>
      <c r="AR174" s="314">
        <f>'To &amp; from Shops- trip % summary'!AH179</f>
        <v>0</v>
      </c>
      <c r="AS174" s="260">
        <f t="shared" si="40"/>
        <v>0</v>
      </c>
      <c r="AT174" s="259">
        <f t="shared" si="41"/>
        <v>0</v>
      </c>
      <c r="AU174" s="261"/>
      <c r="AV174" s="248"/>
      <c r="AW174" s="248"/>
      <c r="AX174" s="248"/>
      <c r="AY174" s="248"/>
    </row>
    <row r="175" spans="1:51" x14ac:dyDescent="0.2">
      <c r="A175" s="248"/>
      <c r="B175" s="248"/>
      <c r="C175" s="248"/>
      <c r="D175" s="248"/>
      <c r="E175" s="248"/>
      <c r="F175" s="248"/>
      <c r="G175" s="248"/>
      <c r="H175" s="248"/>
      <c r="I175" s="248"/>
      <c r="J175" s="248"/>
      <c r="K175" s="248"/>
      <c r="L175" s="248"/>
      <c r="M175" s="248"/>
      <c r="N175" s="248"/>
      <c r="O175" s="248"/>
      <c r="P175" s="248"/>
      <c r="Q175" s="296"/>
      <c r="R175" s="256">
        <f>'To &amp; from Shops- trip % summary'!B180</f>
        <v>0</v>
      </c>
      <c r="S175" s="313">
        <f>'To &amp; from Shops- trip % summary'!D180</f>
        <v>0</v>
      </c>
      <c r="T175" s="257">
        <f>'Non-survey input values'!$B$14</f>
        <v>359.3</v>
      </c>
      <c r="U175" s="258">
        <f t="shared" si="28"/>
        <v>0</v>
      </c>
      <c r="V175" s="259">
        <f t="shared" si="29"/>
        <v>0</v>
      </c>
      <c r="W175" s="312">
        <f>'To &amp; from Shops- trip % summary'!G180</f>
        <v>0</v>
      </c>
      <c r="X175" s="314">
        <f>'To &amp; from Shops- trip % summary'!I180</f>
        <v>0</v>
      </c>
      <c r="Y175" s="260">
        <f t="shared" si="30"/>
        <v>0</v>
      </c>
      <c r="Z175" s="259">
        <f t="shared" si="31"/>
        <v>0</v>
      </c>
      <c r="AA175" s="312">
        <f>'To &amp; from Shops- trip % summary'!L180</f>
        <v>0</v>
      </c>
      <c r="AB175" s="314">
        <f>'To &amp; from Shops- trip % summary'!N180</f>
        <v>0</v>
      </c>
      <c r="AC175" s="260">
        <f t="shared" si="32"/>
        <v>0</v>
      </c>
      <c r="AD175" s="259">
        <f t="shared" si="33"/>
        <v>0</v>
      </c>
      <c r="AE175" s="312">
        <f>'To &amp; from Shops- trip % summary'!Q180</f>
        <v>0</v>
      </c>
      <c r="AF175" s="314">
        <f>'To &amp; from Shops- trip % summary'!S180</f>
        <v>0</v>
      </c>
      <c r="AG175" s="260">
        <f t="shared" si="34"/>
        <v>0</v>
      </c>
      <c r="AH175" s="259">
        <f t="shared" si="35"/>
        <v>0</v>
      </c>
      <c r="AI175" s="312">
        <f>'To &amp; from Shops- trip % summary'!V180</f>
        <v>0</v>
      </c>
      <c r="AJ175" s="314">
        <f>'To &amp; from Shops- trip % summary'!X180</f>
        <v>0</v>
      </c>
      <c r="AK175" s="260">
        <f t="shared" si="36"/>
        <v>0</v>
      </c>
      <c r="AL175" s="259">
        <f t="shared" si="37"/>
        <v>0</v>
      </c>
      <c r="AM175" s="312">
        <f>'To &amp; from Shops- trip % summary'!AA180</f>
        <v>0</v>
      </c>
      <c r="AN175" s="314">
        <f>'To &amp; from Shops- trip % summary'!AC180</f>
        <v>0</v>
      </c>
      <c r="AO175" s="260">
        <f t="shared" si="38"/>
        <v>0</v>
      </c>
      <c r="AP175" s="259">
        <f t="shared" si="39"/>
        <v>0</v>
      </c>
      <c r="AQ175" s="312">
        <f>'To &amp; from Shops- trip % summary'!AF180</f>
        <v>0</v>
      </c>
      <c r="AR175" s="314">
        <f>'To &amp; from Shops- trip % summary'!AH180</f>
        <v>0</v>
      </c>
      <c r="AS175" s="260">
        <f t="shared" si="40"/>
        <v>0</v>
      </c>
      <c r="AT175" s="259">
        <f t="shared" si="41"/>
        <v>0</v>
      </c>
      <c r="AU175" s="261"/>
      <c r="AV175" s="248"/>
      <c r="AW175" s="248"/>
      <c r="AX175" s="248"/>
      <c r="AY175" s="248"/>
    </row>
    <row r="176" spans="1:51" x14ac:dyDescent="0.2">
      <c r="A176" s="248"/>
      <c r="B176" s="248"/>
      <c r="C176" s="248"/>
      <c r="D176" s="248"/>
      <c r="E176" s="248"/>
      <c r="F176" s="248"/>
      <c r="G176" s="248"/>
      <c r="H176" s="248"/>
      <c r="I176" s="248"/>
      <c r="J176" s="248"/>
      <c r="K176" s="248"/>
      <c r="L176" s="248"/>
      <c r="M176" s="248"/>
      <c r="N176" s="248"/>
      <c r="O176" s="248"/>
      <c r="P176" s="248"/>
      <c r="Q176" s="296"/>
      <c r="R176" s="256">
        <f>'To &amp; from Shops- trip % summary'!B181</f>
        <v>0</v>
      </c>
      <c r="S176" s="313">
        <f>'To &amp; from Shops- trip % summary'!D181</f>
        <v>0</v>
      </c>
      <c r="T176" s="257">
        <f>'Non-survey input values'!$B$14</f>
        <v>359.3</v>
      </c>
      <c r="U176" s="258">
        <f t="shared" si="28"/>
        <v>0</v>
      </c>
      <c r="V176" s="259">
        <f t="shared" si="29"/>
        <v>0</v>
      </c>
      <c r="W176" s="312">
        <f>'To &amp; from Shops- trip % summary'!G181</f>
        <v>0</v>
      </c>
      <c r="X176" s="314">
        <f>'To &amp; from Shops- trip % summary'!I181</f>
        <v>0</v>
      </c>
      <c r="Y176" s="260">
        <f t="shared" si="30"/>
        <v>0</v>
      </c>
      <c r="Z176" s="259">
        <f t="shared" si="31"/>
        <v>0</v>
      </c>
      <c r="AA176" s="312">
        <f>'To &amp; from Shops- trip % summary'!L181</f>
        <v>0</v>
      </c>
      <c r="AB176" s="314">
        <f>'To &amp; from Shops- trip % summary'!N181</f>
        <v>0</v>
      </c>
      <c r="AC176" s="260">
        <f t="shared" si="32"/>
        <v>0</v>
      </c>
      <c r="AD176" s="259">
        <f t="shared" si="33"/>
        <v>0</v>
      </c>
      <c r="AE176" s="312">
        <f>'To &amp; from Shops- trip % summary'!Q181</f>
        <v>0</v>
      </c>
      <c r="AF176" s="314">
        <f>'To &amp; from Shops- trip % summary'!S181</f>
        <v>0</v>
      </c>
      <c r="AG176" s="260">
        <f t="shared" si="34"/>
        <v>0</v>
      </c>
      <c r="AH176" s="259">
        <f t="shared" si="35"/>
        <v>0</v>
      </c>
      <c r="AI176" s="312">
        <f>'To &amp; from Shops- trip % summary'!V181</f>
        <v>0</v>
      </c>
      <c r="AJ176" s="314">
        <f>'To &amp; from Shops- trip % summary'!X181</f>
        <v>0</v>
      </c>
      <c r="AK176" s="260">
        <f t="shared" si="36"/>
        <v>0</v>
      </c>
      <c r="AL176" s="259">
        <f t="shared" si="37"/>
        <v>0</v>
      </c>
      <c r="AM176" s="312">
        <f>'To &amp; from Shops- trip % summary'!AA181</f>
        <v>0</v>
      </c>
      <c r="AN176" s="314">
        <f>'To &amp; from Shops- trip % summary'!AC181</f>
        <v>0</v>
      </c>
      <c r="AO176" s="260">
        <f t="shared" si="38"/>
        <v>0</v>
      </c>
      <c r="AP176" s="259">
        <f t="shared" si="39"/>
        <v>0</v>
      </c>
      <c r="AQ176" s="312">
        <f>'To &amp; from Shops- trip % summary'!AF181</f>
        <v>0</v>
      </c>
      <c r="AR176" s="314">
        <f>'To &amp; from Shops- trip % summary'!AH181</f>
        <v>0</v>
      </c>
      <c r="AS176" s="260">
        <f t="shared" si="40"/>
        <v>0</v>
      </c>
      <c r="AT176" s="259">
        <f t="shared" si="41"/>
        <v>0</v>
      </c>
      <c r="AU176" s="261"/>
      <c r="AV176" s="248"/>
      <c r="AW176" s="248"/>
      <c r="AX176" s="248"/>
      <c r="AY176" s="248"/>
    </row>
    <row r="177" spans="1:51" x14ac:dyDescent="0.2">
      <c r="A177" s="248"/>
      <c r="B177" s="248"/>
      <c r="C177" s="248"/>
      <c r="D177" s="248"/>
      <c r="E177" s="248"/>
      <c r="F177" s="248"/>
      <c r="G177" s="248"/>
      <c r="H177" s="248"/>
      <c r="I177" s="248"/>
      <c r="J177" s="248"/>
      <c r="K177" s="248"/>
      <c r="L177" s="248"/>
      <c r="M177" s="248"/>
      <c r="N177" s="248"/>
      <c r="O177" s="248"/>
      <c r="P177" s="248"/>
      <c r="Q177" s="296"/>
      <c r="R177" s="256">
        <f>'To &amp; from Shops- trip % summary'!B182</f>
        <v>0</v>
      </c>
      <c r="S177" s="313">
        <f>'To &amp; from Shops- trip % summary'!D182</f>
        <v>0</v>
      </c>
      <c r="T177" s="257">
        <f>'Non-survey input values'!$B$14</f>
        <v>359.3</v>
      </c>
      <c r="U177" s="258">
        <f t="shared" si="28"/>
        <v>0</v>
      </c>
      <c r="V177" s="259">
        <f t="shared" si="29"/>
        <v>0</v>
      </c>
      <c r="W177" s="312">
        <f>'To &amp; from Shops- trip % summary'!G182</f>
        <v>0</v>
      </c>
      <c r="X177" s="314">
        <f>'To &amp; from Shops- trip % summary'!I182</f>
        <v>0</v>
      </c>
      <c r="Y177" s="260">
        <f t="shared" si="30"/>
        <v>0</v>
      </c>
      <c r="Z177" s="259">
        <f t="shared" si="31"/>
        <v>0</v>
      </c>
      <c r="AA177" s="312">
        <f>'To &amp; from Shops- trip % summary'!L182</f>
        <v>0</v>
      </c>
      <c r="AB177" s="314">
        <f>'To &amp; from Shops- trip % summary'!N182</f>
        <v>0</v>
      </c>
      <c r="AC177" s="260">
        <f t="shared" si="32"/>
        <v>0</v>
      </c>
      <c r="AD177" s="259">
        <f t="shared" si="33"/>
        <v>0</v>
      </c>
      <c r="AE177" s="312">
        <f>'To &amp; from Shops- trip % summary'!Q182</f>
        <v>0</v>
      </c>
      <c r="AF177" s="314">
        <f>'To &amp; from Shops- trip % summary'!S182</f>
        <v>0</v>
      </c>
      <c r="AG177" s="260">
        <f t="shared" si="34"/>
        <v>0</v>
      </c>
      <c r="AH177" s="259">
        <f t="shared" si="35"/>
        <v>0</v>
      </c>
      <c r="AI177" s="312">
        <f>'To &amp; from Shops- trip % summary'!V182</f>
        <v>0</v>
      </c>
      <c r="AJ177" s="314">
        <f>'To &amp; from Shops- trip % summary'!X182</f>
        <v>0</v>
      </c>
      <c r="AK177" s="260">
        <f t="shared" si="36"/>
        <v>0</v>
      </c>
      <c r="AL177" s="259">
        <f t="shared" si="37"/>
        <v>0</v>
      </c>
      <c r="AM177" s="312">
        <f>'To &amp; from Shops- trip % summary'!AA182</f>
        <v>0</v>
      </c>
      <c r="AN177" s="314">
        <f>'To &amp; from Shops- trip % summary'!AC182</f>
        <v>0</v>
      </c>
      <c r="AO177" s="260">
        <f t="shared" si="38"/>
        <v>0</v>
      </c>
      <c r="AP177" s="259">
        <f t="shared" si="39"/>
        <v>0</v>
      </c>
      <c r="AQ177" s="312">
        <f>'To &amp; from Shops- trip % summary'!AF182</f>
        <v>0</v>
      </c>
      <c r="AR177" s="314">
        <f>'To &amp; from Shops- trip % summary'!AH182</f>
        <v>0</v>
      </c>
      <c r="AS177" s="260">
        <f t="shared" si="40"/>
        <v>0</v>
      </c>
      <c r="AT177" s="259">
        <f t="shared" si="41"/>
        <v>0</v>
      </c>
      <c r="AU177" s="261"/>
      <c r="AV177" s="248"/>
      <c r="AW177" s="248"/>
      <c r="AX177" s="248"/>
      <c r="AY177" s="248"/>
    </row>
    <row r="178" spans="1:51" x14ac:dyDescent="0.2">
      <c r="A178" s="248"/>
      <c r="B178" s="248"/>
      <c r="C178" s="248"/>
      <c r="D178" s="248"/>
      <c r="E178" s="248"/>
      <c r="F178" s="248"/>
      <c r="G178" s="248"/>
      <c r="H178" s="248"/>
      <c r="I178" s="248"/>
      <c r="J178" s="248"/>
      <c r="K178" s="248"/>
      <c r="L178" s="248"/>
      <c r="M178" s="248"/>
      <c r="N178" s="248"/>
      <c r="O178" s="248"/>
      <c r="P178" s="248"/>
      <c r="Q178" s="296"/>
      <c r="R178" s="256">
        <f>'To &amp; from Shops- trip % summary'!B183</f>
        <v>0</v>
      </c>
      <c r="S178" s="313">
        <f>'To &amp; from Shops- trip % summary'!D183</f>
        <v>0</v>
      </c>
      <c r="T178" s="257">
        <f>'Non-survey input values'!$B$14</f>
        <v>359.3</v>
      </c>
      <c r="U178" s="258">
        <f t="shared" si="28"/>
        <v>0</v>
      </c>
      <c r="V178" s="259">
        <f t="shared" si="29"/>
        <v>0</v>
      </c>
      <c r="W178" s="312">
        <f>'To &amp; from Shops- trip % summary'!G183</f>
        <v>0</v>
      </c>
      <c r="X178" s="314">
        <f>'To &amp; from Shops- trip % summary'!I183</f>
        <v>0</v>
      </c>
      <c r="Y178" s="260">
        <f t="shared" si="30"/>
        <v>0</v>
      </c>
      <c r="Z178" s="259">
        <f t="shared" si="31"/>
        <v>0</v>
      </c>
      <c r="AA178" s="312">
        <f>'To &amp; from Shops- trip % summary'!L183</f>
        <v>0</v>
      </c>
      <c r="AB178" s="314">
        <f>'To &amp; from Shops- trip % summary'!N183</f>
        <v>0</v>
      </c>
      <c r="AC178" s="260">
        <f t="shared" si="32"/>
        <v>0</v>
      </c>
      <c r="AD178" s="259">
        <f t="shared" si="33"/>
        <v>0</v>
      </c>
      <c r="AE178" s="312">
        <f>'To &amp; from Shops- trip % summary'!Q183</f>
        <v>0</v>
      </c>
      <c r="AF178" s="314">
        <f>'To &amp; from Shops- trip % summary'!S183</f>
        <v>0</v>
      </c>
      <c r="AG178" s="260">
        <f t="shared" si="34"/>
        <v>0</v>
      </c>
      <c r="AH178" s="259">
        <f t="shared" si="35"/>
        <v>0</v>
      </c>
      <c r="AI178" s="312">
        <f>'To &amp; from Shops- trip % summary'!V183</f>
        <v>0</v>
      </c>
      <c r="AJ178" s="314">
        <f>'To &amp; from Shops- trip % summary'!X183</f>
        <v>0</v>
      </c>
      <c r="AK178" s="260">
        <f t="shared" si="36"/>
        <v>0</v>
      </c>
      <c r="AL178" s="259">
        <f t="shared" si="37"/>
        <v>0</v>
      </c>
      <c r="AM178" s="312">
        <f>'To &amp; from Shops- trip % summary'!AA183</f>
        <v>0</v>
      </c>
      <c r="AN178" s="314">
        <f>'To &amp; from Shops- trip % summary'!AC183</f>
        <v>0</v>
      </c>
      <c r="AO178" s="260">
        <f t="shared" si="38"/>
        <v>0</v>
      </c>
      <c r="AP178" s="259">
        <f t="shared" si="39"/>
        <v>0</v>
      </c>
      <c r="AQ178" s="312">
        <f>'To &amp; from Shops- trip % summary'!AF183</f>
        <v>0</v>
      </c>
      <c r="AR178" s="314">
        <f>'To &amp; from Shops- trip % summary'!AH183</f>
        <v>0</v>
      </c>
      <c r="AS178" s="260">
        <f t="shared" si="40"/>
        <v>0</v>
      </c>
      <c r="AT178" s="259">
        <f t="shared" si="41"/>
        <v>0</v>
      </c>
      <c r="AU178" s="261"/>
      <c r="AV178" s="248"/>
      <c r="AW178" s="248"/>
      <c r="AX178" s="248"/>
      <c r="AY178" s="248"/>
    </row>
    <row r="179" spans="1:51" x14ac:dyDescent="0.2">
      <c r="A179" s="248"/>
      <c r="B179" s="248"/>
      <c r="C179" s="248"/>
      <c r="D179" s="248"/>
      <c r="E179" s="248"/>
      <c r="F179" s="248"/>
      <c r="G179" s="248"/>
      <c r="H179" s="248"/>
      <c r="I179" s="248"/>
      <c r="J179" s="248"/>
      <c r="K179" s="248"/>
      <c r="L179" s="248"/>
      <c r="M179" s="248"/>
      <c r="N179" s="248"/>
      <c r="O179" s="248"/>
      <c r="P179" s="248"/>
      <c r="Q179" s="296"/>
      <c r="R179" s="256">
        <f>'To &amp; from Shops- trip % summary'!B184</f>
        <v>0</v>
      </c>
      <c r="S179" s="313">
        <f>'To &amp; from Shops- trip % summary'!D184</f>
        <v>0</v>
      </c>
      <c r="T179" s="257">
        <f>'Non-survey input values'!$B$14</f>
        <v>359.3</v>
      </c>
      <c r="U179" s="258">
        <f t="shared" si="28"/>
        <v>0</v>
      </c>
      <c r="V179" s="259">
        <f t="shared" si="29"/>
        <v>0</v>
      </c>
      <c r="W179" s="312">
        <f>'To &amp; from Shops- trip % summary'!G184</f>
        <v>0</v>
      </c>
      <c r="X179" s="314">
        <f>'To &amp; from Shops- trip % summary'!I184</f>
        <v>0</v>
      </c>
      <c r="Y179" s="260">
        <f t="shared" si="30"/>
        <v>0</v>
      </c>
      <c r="Z179" s="259">
        <f t="shared" si="31"/>
        <v>0</v>
      </c>
      <c r="AA179" s="312">
        <f>'To &amp; from Shops- trip % summary'!L184</f>
        <v>0</v>
      </c>
      <c r="AB179" s="314">
        <f>'To &amp; from Shops- trip % summary'!N184</f>
        <v>0</v>
      </c>
      <c r="AC179" s="260">
        <f t="shared" si="32"/>
        <v>0</v>
      </c>
      <c r="AD179" s="259">
        <f t="shared" si="33"/>
        <v>0</v>
      </c>
      <c r="AE179" s="312">
        <f>'To &amp; from Shops- trip % summary'!Q184</f>
        <v>0</v>
      </c>
      <c r="AF179" s="314">
        <f>'To &amp; from Shops- trip % summary'!S184</f>
        <v>0</v>
      </c>
      <c r="AG179" s="260">
        <f t="shared" si="34"/>
        <v>0</v>
      </c>
      <c r="AH179" s="259">
        <f t="shared" si="35"/>
        <v>0</v>
      </c>
      <c r="AI179" s="312">
        <f>'To &amp; from Shops- trip % summary'!V184</f>
        <v>0</v>
      </c>
      <c r="AJ179" s="314">
        <f>'To &amp; from Shops- trip % summary'!X184</f>
        <v>0</v>
      </c>
      <c r="AK179" s="260">
        <f t="shared" si="36"/>
        <v>0</v>
      </c>
      <c r="AL179" s="259">
        <f t="shared" si="37"/>
        <v>0</v>
      </c>
      <c r="AM179" s="312">
        <f>'To &amp; from Shops- trip % summary'!AA184</f>
        <v>0</v>
      </c>
      <c r="AN179" s="314">
        <f>'To &amp; from Shops- trip % summary'!AC184</f>
        <v>0</v>
      </c>
      <c r="AO179" s="260">
        <f t="shared" si="38"/>
        <v>0</v>
      </c>
      <c r="AP179" s="259">
        <f t="shared" si="39"/>
        <v>0</v>
      </c>
      <c r="AQ179" s="312">
        <f>'To &amp; from Shops- trip % summary'!AF184</f>
        <v>0</v>
      </c>
      <c r="AR179" s="314">
        <f>'To &amp; from Shops- trip % summary'!AH184</f>
        <v>0</v>
      </c>
      <c r="AS179" s="260">
        <f t="shared" si="40"/>
        <v>0</v>
      </c>
      <c r="AT179" s="259">
        <f t="shared" si="41"/>
        <v>0</v>
      </c>
      <c r="AU179" s="261"/>
      <c r="AV179" s="248"/>
      <c r="AW179" s="248"/>
      <c r="AX179" s="248"/>
      <c r="AY179" s="248"/>
    </row>
    <row r="180" spans="1:51" x14ac:dyDescent="0.2">
      <c r="A180" s="248"/>
      <c r="B180" s="248"/>
      <c r="C180" s="248"/>
      <c r="D180" s="248"/>
      <c r="E180" s="248"/>
      <c r="F180" s="248"/>
      <c r="G180" s="248"/>
      <c r="H180" s="248"/>
      <c r="I180" s="248"/>
      <c r="J180" s="248"/>
      <c r="K180" s="248"/>
      <c r="L180" s="248"/>
      <c r="M180" s="248"/>
      <c r="N180" s="248"/>
      <c r="O180" s="248"/>
      <c r="P180" s="248"/>
      <c r="Q180" s="296"/>
      <c r="R180" s="256">
        <f>'To &amp; from Shops- trip % summary'!B185</f>
        <v>0</v>
      </c>
      <c r="S180" s="313">
        <f>'To &amp; from Shops- trip % summary'!D185</f>
        <v>0</v>
      </c>
      <c r="T180" s="257">
        <f>'Non-survey input values'!$B$14</f>
        <v>359.3</v>
      </c>
      <c r="U180" s="258">
        <f t="shared" si="28"/>
        <v>0</v>
      </c>
      <c r="V180" s="259">
        <f t="shared" si="29"/>
        <v>0</v>
      </c>
      <c r="W180" s="312">
        <f>'To &amp; from Shops- trip % summary'!G185</f>
        <v>0</v>
      </c>
      <c r="X180" s="314">
        <f>'To &amp; from Shops- trip % summary'!I185</f>
        <v>0</v>
      </c>
      <c r="Y180" s="260">
        <f t="shared" si="30"/>
        <v>0</v>
      </c>
      <c r="Z180" s="259">
        <f t="shared" si="31"/>
        <v>0</v>
      </c>
      <c r="AA180" s="312">
        <f>'To &amp; from Shops- trip % summary'!L185</f>
        <v>0</v>
      </c>
      <c r="AB180" s="314">
        <f>'To &amp; from Shops- trip % summary'!N185</f>
        <v>0</v>
      </c>
      <c r="AC180" s="260">
        <f t="shared" si="32"/>
        <v>0</v>
      </c>
      <c r="AD180" s="259">
        <f t="shared" si="33"/>
        <v>0</v>
      </c>
      <c r="AE180" s="312">
        <f>'To &amp; from Shops- trip % summary'!Q185</f>
        <v>0</v>
      </c>
      <c r="AF180" s="314">
        <f>'To &amp; from Shops- trip % summary'!S185</f>
        <v>0</v>
      </c>
      <c r="AG180" s="260">
        <f t="shared" si="34"/>
        <v>0</v>
      </c>
      <c r="AH180" s="259">
        <f t="shared" si="35"/>
        <v>0</v>
      </c>
      <c r="AI180" s="312">
        <f>'To &amp; from Shops- trip % summary'!V185</f>
        <v>0</v>
      </c>
      <c r="AJ180" s="314">
        <f>'To &amp; from Shops- trip % summary'!X185</f>
        <v>0</v>
      </c>
      <c r="AK180" s="260">
        <f t="shared" si="36"/>
        <v>0</v>
      </c>
      <c r="AL180" s="259">
        <f t="shared" si="37"/>
        <v>0</v>
      </c>
      <c r="AM180" s="312">
        <f>'To &amp; from Shops- trip % summary'!AA185</f>
        <v>0</v>
      </c>
      <c r="AN180" s="314">
        <f>'To &amp; from Shops- trip % summary'!AC185</f>
        <v>0</v>
      </c>
      <c r="AO180" s="260">
        <f t="shared" si="38"/>
        <v>0</v>
      </c>
      <c r="AP180" s="259">
        <f t="shared" si="39"/>
        <v>0</v>
      </c>
      <c r="AQ180" s="312">
        <f>'To &amp; from Shops- trip % summary'!AF185</f>
        <v>0</v>
      </c>
      <c r="AR180" s="314">
        <f>'To &amp; from Shops- trip % summary'!AH185</f>
        <v>0</v>
      </c>
      <c r="AS180" s="260">
        <f t="shared" si="40"/>
        <v>0</v>
      </c>
      <c r="AT180" s="259">
        <f t="shared" si="41"/>
        <v>0</v>
      </c>
      <c r="AU180" s="261"/>
      <c r="AV180" s="248"/>
      <c r="AW180" s="248"/>
      <c r="AX180" s="248"/>
      <c r="AY180" s="248"/>
    </row>
    <row r="181" spans="1:51" x14ac:dyDescent="0.2">
      <c r="A181" s="248"/>
      <c r="B181" s="248"/>
      <c r="C181" s="248"/>
      <c r="D181" s="248"/>
      <c r="E181" s="248"/>
      <c r="F181" s="248"/>
      <c r="G181" s="248"/>
      <c r="H181" s="248"/>
      <c r="I181" s="248"/>
      <c r="J181" s="248"/>
      <c r="K181" s="248"/>
      <c r="L181" s="248"/>
      <c r="M181" s="248"/>
      <c r="N181" s="248"/>
      <c r="O181" s="248"/>
      <c r="P181" s="248"/>
      <c r="Q181" s="296"/>
      <c r="R181" s="256">
        <f>'To &amp; from Shops- trip % summary'!B186</f>
        <v>0</v>
      </c>
      <c r="S181" s="313">
        <f>'To &amp; from Shops- trip % summary'!D186</f>
        <v>0</v>
      </c>
      <c r="T181" s="257">
        <f>'Non-survey input values'!$B$14</f>
        <v>359.3</v>
      </c>
      <c r="U181" s="258">
        <f t="shared" si="28"/>
        <v>0</v>
      </c>
      <c r="V181" s="259">
        <f t="shared" si="29"/>
        <v>0</v>
      </c>
      <c r="W181" s="312">
        <f>'To &amp; from Shops- trip % summary'!G186</f>
        <v>0</v>
      </c>
      <c r="X181" s="314">
        <f>'To &amp; from Shops- trip % summary'!I186</f>
        <v>0</v>
      </c>
      <c r="Y181" s="260">
        <f t="shared" si="30"/>
        <v>0</v>
      </c>
      <c r="Z181" s="259">
        <f t="shared" si="31"/>
        <v>0</v>
      </c>
      <c r="AA181" s="312">
        <f>'To &amp; from Shops- trip % summary'!L186</f>
        <v>0</v>
      </c>
      <c r="AB181" s="314">
        <f>'To &amp; from Shops- trip % summary'!N186</f>
        <v>0</v>
      </c>
      <c r="AC181" s="260">
        <f t="shared" si="32"/>
        <v>0</v>
      </c>
      <c r="AD181" s="259">
        <f t="shared" si="33"/>
        <v>0</v>
      </c>
      <c r="AE181" s="312">
        <f>'To &amp; from Shops- trip % summary'!Q186</f>
        <v>0</v>
      </c>
      <c r="AF181" s="314">
        <f>'To &amp; from Shops- trip % summary'!S186</f>
        <v>0</v>
      </c>
      <c r="AG181" s="260">
        <f t="shared" si="34"/>
        <v>0</v>
      </c>
      <c r="AH181" s="259">
        <f t="shared" si="35"/>
        <v>0</v>
      </c>
      <c r="AI181" s="312">
        <f>'To &amp; from Shops- trip % summary'!V186</f>
        <v>0</v>
      </c>
      <c r="AJ181" s="314">
        <f>'To &amp; from Shops- trip % summary'!X186</f>
        <v>0</v>
      </c>
      <c r="AK181" s="260">
        <f t="shared" si="36"/>
        <v>0</v>
      </c>
      <c r="AL181" s="259">
        <f t="shared" si="37"/>
        <v>0</v>
      </c>
      <c r="AM181" s="312">
        <f>'To &amp; from Shops- trip % summary'!AA186</f>
        <v>0</v>
      </c>
      <c r="AN181" s="314">
        <f>'To &amp; from Shops- trip % summary'!AC186</f>
        <v>0</v>
      </c>
      <c r="AO181" s="260">
        <f t="shared" si="38"/>
        <v>0</v>
      </c>
      <c r="AP181" s="259">
        <f t="shared" si="39"/>
        <v>0</v>
      </c>
      <c r="AQ181" s="312">
        <f>'To &amp; from Shops- trip % summary'!AF186</f>
        <v>0</v>
      </c>
      <c r="AR181" s="314">
        <f>'To &amp; from Shops- trip % summary'!AH186</f>
        <v>0</v>
      </c>
      <c r="AS181" s="260">
        <f t="shared" si="40"/>
        <v>0</v>
      </c>
      <c r="AT181" s="259">
        <f t="shared" si="41"/>
        <v>0</v>
      </c>
      <c r="AU181" s="261"/>
      <c r="AV181" s="248"/>
      <c r="AW181" s="248"/>
      <c r="AX181" s="248"/>
      <c r="AY181" s="248"/>
    </row>
    <row r="182" spans="1:51" x14ac:dyDescent="0.2">
      <c r="A182" s="248"/>
      <c r="B182" s="248"/>
      <c r="C182" s="248"/>
      <c r="D182" s="248"/>
      <c r="E182" s="248"/>
      <c r="F182" s="248"/>
      <c r="G182" s="248"/>
      <c r="H182" s="248"/>
      <c r="I182" s="248"/>
      <c r="J182" s="248"/>
      <c r="K182" s="248"/>
      <c r="L182" s="248"/>
      <c r="M182" s="248"/>
      <c r="N182" s="248"/>
      <c r="O182" s="248"/>
      <c r="P182" s="248"/>
      <c r="Q182" s="296"/>
      <c r="R182" s="256">
        <f>'To &amp; from Shops- trip % summary'!B187</f>
        <v>0</v>
      </c>
      <c r="S182" s="313">
        <f>'To &amp; from Shops- trip % summary'!D187</f>
        <v>0</v>
      </c>
      <c r="T182" s="257">
        <f>'Non-survey input values'!$B$14</f>
        <v>359.3</v>
      </c>
      <c r="U182" s="258">
        <f t="shared" si="28"/>
        <v>0</v>
      </c>
      <c r="V182" s="259">
        <f t="shared" si="29"/>
        <v>0</v>
      </c>
      <c r="W182" s="312">
        <f>'To &amp; from Shops- trip % summary'!G187</f>
        <v>0</v>
      </c>
      <c r="X182" s="314">
        <f>'To &amp; from Shops- trip % summary'!I187</f>
        <v>0</v>
      </c>
      <c r="Y182" s="260">
        <f t="shared" si="30"/>
        <v>0</v>
      </c>
      <c r="Z182" s="259">
        <f t="shared" si="31"/>
        <v>0</v>
      </c>
      <c r="AA182" s="312">
        <f>'To &amp; from Shops- trip % summary'!L187</f>
        <v>0</v>
      </c>
      <c r="AB182" s="314">
        <f>'To &amp; from Shops- trip % summary'!N187</f>
        <v>0</v>
      </c>
      <c r="AC182" s="260">
        <f t="shared" si="32"/>
        <v>0</v>
      </c>
      <c r="AD182" s="259">
        <f t="shared" si="33"/>
        <v>0</v>
      </c>
      <c r="AE182" s="312">
        <f>'To &amp; from Shops- trip % summary'!Q187</f>
        <v>0</v>
      </c>
      <c r="AF182" s="314">
        <f>'To &amp; from Shops- trip % summary'!S187</f>
        <v>0</v>
      </c>
      <c r="AG182" s="260">
        <f t="shared" si="34"/>
        <v>0</v>
      </c>
      <c r="AH182" s="259">
        <f t="shared" si="35"/>
        <v>0</v>
      </c>
      <c r="AI182" s="312">
        <f>'To &amp; from Shops- trip % summary'!V187</f>
        <v>0</v>
      </c>
      <c r="AJ182" s="314">
        <f>'To &amp; from Shops- trip % summary'!X187</f>
        <v>0</v>
      </c>
      <c r="AK182" s="260">
        <f t="shared" si="36"/>
        <v>0</v>
      </c>
      <c r="AL182" s="259">
        <f t="shared" si="37"/>
        <v>0</v>
      </c>
      <c r="AM182" s="312">
        <f>'To &amp; from Shops- trip % summary'!AA187</f>
        <v>0</v>
      </c>
      <c r="AN182" s="314">
        <f>'To &amp; from Shops- trip % summary'!AC187</f>
        <v>0</v>
      </c>
      <c r="AO182" s="260">
        <f t="shared" si="38"/>
        <v>0</v>
      </c>
      <c r="AP182" s="259">
        <f t="shared" si="39"/>
        <v>0</v>
      </c>
      <c r="AQ182" s="312">
        <f>'To &amp; from Shops- trip % summary'!AF187</f>
        <v>0</v>
      </c>
      <c r="AR182" s="314">
        <f>'To &amp; from Shops- trip % summary'!AH187</f>
        <v>0</v>
      </c>
      <c r="AS182" s="260">
        <f t="shared" si="40"/>
        <v>0</v>
      </c>
      <c r="AT182" s="259">
        <f t="shared" si="41"/>
        <v>0</v>
      </c>
      <c r="AU182" s="261"/>
      <c r="AV182" s="248"/>
      <c r="AW182" s="248"/>
      <c r="AX182" s="248"/>
      <c r="AY182" s="248"/>
    </row>
    <row r="183" spans="1:51" x14ac:dyDescent="0.2">
      <c r="A183" s="248"/>
      <c r="B183" s="248"/>
      <c r="C183" s="248"/>
      <c r="D183" s="248"/>
      <c r="E183" s="248"/>
      <c r="F183" s="248"/>
      <c r="G183" s="248"/>
      <c r="H183" s="248"/>
      <c r="I183" s="248"/>
      <c r="J183" s="248"/>
      <c r="K183" s="248"/>
      <c r="L183" s="248"/>
      <c r="M183" s="248"/>
      <c r="N183" s="248"/>
      <c r="O183" s="248"/>
      <c r="P183" s="248"/>
      <c r="Q183" s="296"/>
      <c r="R183" s="256">
        <f>'To &amp; from Shops- trip % summary'!B188</f>
        <v>0</v>
      </c>
      <c r="S183" s="313">
        <f>'To &amp; from Shops- trip % summary'!D188</f>
        <v>0</v>
      </c>
      <c r="T183" s="257">
        <f>'Non-survey input values'!$B$14</f>
        <v>359.3</v>
      </c>
      <c r="U183" s="258">
        <f t="shared" si="28"/>
        <v>0</v>
      </c>
      <c r="V183" s="259">
        <f t="shared" si="29"/>
        <v>0</v>
      </c>
      <c r="W183" s="312">
        <f>'To &amp; from Shops- trip % summary'!G188</f>
        <v>0</v>
      </c>
      <c r="X183" s="314">
        <f>'To &amp; from Shops- trip % summary'!I188</f>
        <v>0</v>
      </c>
      <c r="Y183" s="260">
        <f t="shared" si="30"/>
        <v>0</v>
      </c>
      <c r="Z183" s="259">
        <f t="shared" si="31"/>
        <v>0</v>
      </c>
      <c r="AA183" s="312">
        <f>'To &amp; from Shops- trip % summary'!L188</f>
        <v>0</v>
      </c>
      <c r="AB183" s="314">
        <f>'To &amp; from Shops- trip % summary'!N188</f>
        <v>0</v>
      </c>
      <c r="AC183" s="260">
        <f t="shared" si="32"/>
        <v>0</v>
      </c>
      <c r="AD183" s="259">
        <f t="shared" si="33"/>
        <v>0</v>
      </c>
      <c r="AE183" s="312">
        <f>'To &amp; from Shops- trip % summary'!Q188</f>
        <v>0</v>
      </c>
      <c r="AF183" s="314">
        <f>'To &amp; from Shops- trip % summary'!S188</f>
        <v>0</v>
      </c>
      <c r="AG183" s="260">
        <f t="shared" si="34"/>
        <v>0</v>
      </c>
      <c r="AH183" s="259">
        <f t="shared" si="35"/>
        <v>0</v>
      </c>
      <c r="AI183" s="312">
        <f>'To &amp; from Shops- trip % summary'!V188</f>
        <v>0</v>
      </c>
      <c r="AJ183" s="314">
        <f>'To &amp; from Shops- trip % summary'!X188</f>
        <v>0</v>
      </c>
      <c r="AK183" s="260">
        <f t="shared" si="36"/>
        <v>0</v>
      </c>
      <c r="AL183" s="259">
        <f t="shared" si="37"/>
        <v>0</v>
      </c>
      <c r="AM183" s="312">
        <f>'To &amp; from Shops- trip % summary'!AA188</f>
        <v>0</v>
      </c>
      <c r="AN183" s="314">
        <f>'To &amp; from Shops- trip % summary'!AC188</f>
        <v>0</v>
      </c>
      <c r="AO183" s="260">
        <f t="shared" si="38"/>
        <v>0</v>
      </c>
      <c r="AP183" s="259">
        <f t="shared" si="39"/>
        <v>0</v>
      </c>
      <c r="AQ183" s="312">
        <f>'To &amp; from Shops- trip % summary'!AF188</f>
        <v>0</v>
      </c>
      <c r="AR183" s="314">
        <f>'To &amp; from Shops- trip % summary'!AH188</f>
        <v>0</v>
      </c>
      <c r="AS183" s="260">
        <f t="shared" si="40"/>
        <v>0</v>
      </c>
      <c r="AT183" s="259">
        <f t="shared" si="41"/>
        <v>0</v>
      </c>
      <c r="AU183" s="261"/>
      <c r="AV183" s="248"/>
      <c r="AW183" s="248"/>
      <c r="AX183" s="248"/>
      <c r="AY183" s="248"/>
    </row>
    <row r="184" spans="1:51" x14ac:dyDescent="0.2">
      <c r="A184" s="248"/>
      <c r="B184" s="248"/>
      <c r="C184" s="248"/>
      <c r="D184" s="248"/>
      <c r="E184" s="248"/>
      <c r="F184" s="248"/>
      <c r="G184" s="248"/>
      <c r="H184" s="248"/>
      <c r="I184" s="248"/>
      <c r="J184" s="248"/>
      <c r="K184" s="248"/>
      <c r="L184" s="248"/>
      <c r="M184" s="248"/>
      <c r="N184" s="248"/>
      <c r="O184" s="248"/>
      <c r="P184" s="248"/>
      <c r="Q184" s="296"/>
      <c r="R184" s="256">
        <f>'To &amp; from Shops- trip % summary'!B189</f>
        <v>0</v>
      </c>
      <c r="S184" s="313">
        <f>'To &amp; from Shops- trip % summary'!D189</f>
        <v>0</v>
      </c>
      <c r="T184" s="257">
        <f>'Non-survey input values'!$B$14</f>
        <v>359.3</v>
      </c>
      <c r="U184" s="258">
        <f t="shared" si="28"/>
        <v>0</v>
      </c>
      <c r="V184" s="259">
        <f t="shared" si="29"/>
        <v>0</v>
      </c>
      <c r="W184" s="312">
        <f>'To &amp; from Shops- trip % summary'!G189</f>
        <v>0</v>
      </c>
      <c r="X184" s="314">
        <f>'To &amp; from Shops- trip % summary'!I189</f>
        <v>0</v>
      </c>
      <c r="Y184" s="260">
        <f t="shared" si="30"/>
        <v>0</v>
      </c>
      <c r="Z184" s="259">
        <f t="shared" si="31"/>
        <v>0</v>
      </c>
      <c r="AA184" s="312">
        <f>'To &amp; from Shops- trip % summary'!L189</f>
        <v>0</v>
      </c>
      <c r="AB184" s="314">
        <f>'To &amp; from Shops- trip % summary'!N189</f>
        <v>0</v>
      </c>
      <c r="AC184" s="260">
        <f t="shared" si="32"/>
        <v>0</v>
      </c>
      <c r="AD184" s="259">
        <f t="shared" si="33"/>
        <v>0</v>
      </c>
      <c r="AE184" s="312">
        <f>'To &amp; from Shops- trip % summary'!Q189</f>
        <v>0</v>
      </c>
      <c r="AF184" s="314">
        <f>'To &amp; from Shops- trip % summary'!S189</f>
        <v>0</v>
      </c>
      <c r="AG184" s="260">
        <f t="shared" si="34"/>
        <v>0</v>
      </c>
      <c r="AH184" s="259">
        <f t="shared" si="35"/>
        <v>0</v>
      </c>
      <c r="AI184" s="312">
        <f>'To &amp; from Shops- trip % summary'!V189</f>
        <v>0</v>
      </c>
      <c r="AJ184" s="314">
        <f>'To &amp; from Shops- trip % summary'!X189</f>
        <v>0</v>
      </c>
      <c r="AK184" s="260">
        <f t="shared" si="36"/>
        <v>0</v>
      </c>
      <c r="AL184" s="259">
        <f t="shared" si="37"/>
        <v>0</v>
      </c>
      <c r="AM184" s="312">
        <f>'To &amp; from Shops- trip % summary'!AA189</f>
        <v>0</v>
      </c>
      <c r="AN184" s="314">
        <f>'To &amp; from Shops- trip % summary'!AC189</f>
        <v>0</v>
      </c>
      <c r="AO184" s="260">
        <f t="shared" si="38"/>
        <v>0</v>
      </c>
      <c r="AP184" s="259">
        <f t="shared" si="39"/>
        <v>0</v>
      </c>
      <c r="AQ184" s="312">
        <f>'To &amp; from Shops- trip % summary'!AF189</f>
        <v>0</v>
      </c>
      <c r="AR184" s="314">
        <f>'To &amp; from Shops- trip % summary'!AH189</f>
        <v>0</v>
      </c>
      <c r="AS184" s="260">
        <f t="shared" si="40"/>
        <v>0</v>
      </c>
      <c r="AT184" s="259">
        <f t="shared" si="41"/>
        <v>0</v>
      </c>
      <c r="AU184" s="261"/>
      <c r="AV184" s="248"/>
      <c r="AW184" s="248"/>
      <c r="AX184" s="248"/>
      <c r="AY184" s="248"/>
    </row>
    <row r="185" spans="1:51" x14ac:dyDescent="0.2">
      <c r="A185" s="248"/>
      <c r="B185" s="248"/>
      <c r="C185" s="248"/>
      <c r="D185" s="248"/>
      <c r="E185" s="248"/>
      <c r="F185" s="248"/>
      <c r="G185" s="248"/>
      <c r="H185" s="248"/>
      <c r="I185" s="248"/>
      <c r="J185" s="248"/>
      <c r="K185" s="248"/>
      <c r="L185" s="248"/>
      <c r="M185" s="248"/>
      <c r="N185" s="248"/>
      <c r="O185" s="248"/>
      <c r="P185" s="248"/>
      <c r="Q185" s="296"/>
      <c r="R185" s="256">
        <f>'To &amp; from Shops- trip % summary'!B190</f>
        <v>0</v>
      </c>
      <c r="S185" s="313">
        <f>'To &amp; from Shops- trip % summary'!D190</f>
        <v>0</v>
      </c>
      <c r="T185" s="257">
        <f>'Non-survey input values'!$B$14</f>
        <v>359.3</v>
      </c>
      <c r="U185" s="258">
        <f t="shared" si="28"/>
        <v>0</v>
      </c>
      <c r="V185" s="259">
        <f t="shared" si="29"/>
        <v>0</v>
      </c>
      <c r="W185" s="312">
        <f>'To &amp; from Shops- trip % summary'!G190</f>
        <v>0</v>
      </c>
      <c r="X185" s="314">
        <f>'To &amp; from Shops- trip % summary'!I190</f>
        <v>0</v>
      </c>
      <c r="Y185" s="260">
        <f t="shared" si="30"/>
        <v>0</v>
      </c>
      <c r="Z185" s="259">
        <f t="shared" si="31"/>
        <v>0</v>
      </c>
      <c r="AA185" s="312">
        <f>'To &amp; from Shops- trip % summary'!L190</f>
        <v>0</v>
      </c>
      <c r="AB185" s="314">
        <f>'To &amp; from Shops- trip % summary'!N190</f>
        <v>0</v>
      </c>
      <c r="AC185" s="260">
        <f t="shared" si="32"/>
        <v>0</v>
      </c>
      <c r="AD185" s="259">
        <f t="shared" si="33"/>
        <v>0</v>
      </c>
      <c r="AE185" s="312">
        <f>'To &amp; from Shops- trip % summary'!Q190</f>
        <v>0</v>
      </c>
      <c r="AF185" s="314">
        <f>'To &amp; from Shops- trip % summary'!S190</f>
        <v>0</v>
      </c>
      <c r="AG185" s="260">
        <f t="shared" si="34"/>
        <v>0</v>
      </c>
      <c r="AH185" s="259">
        <f t="shared" si="35"/>
        <v>0</v>
      </c>
      <c r="AI185" s="312">
        <f>'To &amp; from Shops- trip % summary'!V190</f>
        <v>0</v>
      </c>
      <c r="AJ185" s="314">
        <f>'To &amp; from Shops- trip % summary'!X190</f>
        <v>0</v>
      </c>
      <c r="AK185" s="260">
        <f t="shared" si="36"/>
        <v>0</v>
      </c>
      <c r="AL185" s="259">
        <f t="shared" si="37"/>
        <v>0</v>
      </c>
      <c r="AM185" s="312">
        <f>'To &amp; from Shops- trip % summary'!AA190</f>
        <v>0</v>
      </c>
      <c r="AN185" s="314">
        <f>'To &amp; from Shops- trip % summary'!AC190</f>
        <v>0</v>
      </c>
      <c r="AO185" s="260">
        <f t="shared" si="38"/>
        <v>0</v>
      </c>
      <c r="AP185" s="259">
        <f t="shared" si="39"/>
        <v>0</v>
      </c>
      <c r="AQ185" s="312">
        <f>'To &amp; from Shops- trip % summary'!AF190</f>
        <v>0</v>
      </c>
      <c r="AR185" s="314">
        <f>'To &amp; from Shops- trip % summary'!AH190</f>
        <v>0</v>
      </c>
      <c r="AS185" s="260">
        <f t="shared" si="40"/>
        <v>0</v>
      </c>
      <c r="AT185" s="259">
        <f t="shared" si="41"/>
        <v>0</v>
      </c>
      <c r="AU185" s="261"/>
      <c r="AV185" s="248"/>
      <c r="AW185" s="248"/>
      <c r="AX185" s="248"/>
      <c r="AY185" s="248"/>
    </row>
    <row r="186" spans="1:51" x14ac:dyDescent="0.2">
      <c r="A186" s="248"/>
      <c r="B186" s="248"/>
      <c r="C186" s="248"/>
      <c r="D186" s="248"/>
      <c r="E186" s="248"/>
      <c r="F186" s="248"/>
      <c r="G186" s="248"/>
      <c r="H186" s="248"/>
      <c r="I186" s="248"/>
      <c r="J186" s="248"/>
      <c r="K186" s="248"/>
      <c r="L186" s="248"/>
      <c r="M186" s="248"/>
      <c r="N186" s="248"/>
      <c r="O186" s="248"/>
      <c r="P186" s="248"/>
      <c r="Q186" s="296"/>
      <c r="R186" s="256">
        <f>'To &amp; from Shops- trip % summary'!B191</f>
        <v>0</v>
      </c>
      <c r="S186" s="313">
        <f>'To &amp; from Shops- trip % summary'!D191</f>
        <v>0</v>
      </c>
      <c r="T186" s="257">
        <f>'Non-survey input values'!$B$14</f>
        <v>359.3</v>
      </c>
      <c r="U186" s="258">
        <f t="shared" si="28"/>
        <v>0</v>
      </c>
      <c r="V186" s="259">
        <f t="shared" si="29"/>
        <v>0</v>
      </c>
      <c r="W186" s="312">
        <f>'To &amp; from Shops- trip % summary'!G191</f>
        <v>0</v>
      </c>
      <c r="X186" s="314">
        <f>'To &amp; from Shops- trip % summary'!I191</f>
        <v>0</v>
      </c>
      <c r="Y186" s="260">
        <f t="shared" si="30"/>
        <v>0</v>
      </c>
      <c r="Z186" s="259">
        <f t="shared" si="31"/>
        <v>0</v>
      </c>
      <c r="AA186" s="312">
        <f>'To &amp; from Shops- trip % summary'!L191</f>
        <v>0</v>
      </c>
      <c r="AB186" s="314">
        <f>'To &amp; from Shops- trip % summary'!N191</f>
        <v>0</v>
      </c>
      <c r="AC186" s="260">
        <f t="shared" si="32"/>
        <v>0</v>
      </c>
      <c r="AD186" s="259">
        <f t="shared" si="33"/>
        <v>0</v>
      </c>
      <c r="AE186" s="312">
        <f>'To &amp; from Shops- trip % summary'!Q191</f>
        <v>0</v>
      </c>
      <c r="AF186" s="314">
        <f>'To &amp; from Shops- trip % summary'!S191</f>
        <v>0</v>
      </c>
      <c r="AG186" s="260">
        <f t="shared" si="34"/>
        <v>0</v>
      </c>
      <c r="AH186" s="259">
        <f t="shared" si="35"/>
        <v>0</v>
      </c>
      <c r="AI186" s="312">
        <f>'To &amp; from Shops- trip % summary'!V191</f>
        <v>0</v>
      </c>
      <c r="AJ186" s="314">
        <f>'To &amp; from Shops- trip % summary'!X191</f>
        <v>0</v>
      </c>
      <c r="AK186" s="260">
        <f t="shared" si="36"/>
        <v>0</v>
      </c>
      <c r="AL186" s="259">
        <f t="shared" si="37"/>
        <v>0</v>
      </c>
      <c r="AM186" s="312">
        <f>'To &amp; from Shops- trip % summary'!AA191</f>
        <v>0</v>
      </c>
      <c r="AN186" s="314">
        <f>'To &amp; from Shops- trip % summary'!AC191</f>
        <v>0</v>
      </c>
      <c r="AO186" s="260">
        <f t="shared" si="38"/>
        <v>0</v>
      </c>
      <c r="AP186" s="259">
        <f t="shared" si="39"/>
        <v>0</v>
      </c>
      <c r="AQ186" s="312">
        <f>'To &amp; from Shops- trip % summary'!AF191</f>
        <v>0</v>
      </c>
      <c r="AR186" s="314">
        <f>'To &amp; from Shops- trip % summary'!AH191</f>
        <v>0</v>
      </c>
      <c r="AS186" s="260">
        <f t="shared" si="40"/>
        <v>0</v>
      </c>
      <c r="AT186" s="259">
        <f t="shared" si="41"/>
        <v>0</v>
      </c>
      <c r="AU186" s="261"/>
      <c r="AV186" s="248"/>
      <c r="AW186" s="248"/>
      <c r="AX186" s="248"/>
      <c r="AY186" s="248"/>
    </row>
    <row r="187" spans="1:51" x14ac:dyDescent="0.2">
      <c r="A187" s="248"/>
      <c r="B187" s="248"/>
      <c r="C187" s="248"/>
      <c r="D187" s="248"/>
      <c r="E187" s="248"/>
      <c r="F187" s="248"/>
      <c r="G187" s="248"/>
      <c r="H187" s="248"/>
      <c r="I187" s="248"/>
      <c r="J187" s="248"/>
      <c r="K187" s="248"/>
      <c r="L187" s="248"/>
      <c r="M187" s="248"/>
      <c r="N187" s="248"/>
      <c r="O187" s="248"/>
      <c r="P187" s="248"/>
      <c r="Q187" s="296"/>
      <c r="R187" s="256">
        <f>'To &amp; from Shops- trip % summary'!B192</f>
        <v>0</v>
      </c>
      <c r="S187" s="313">
        <f>'To &amp; from Shops- trip % summary'!D192</f>
        <v>0</v>
      </c>
      <c r="T187" s="257">
        <f>'Non-survey input values'!$B$14</f>
        <v>359.3</v>
      </c>
      <c r="U187" s="258">
        <f t="shared" si="28"/>
        <v>0</v>
      </c>
      <c r="V187" s="259">
        <f t="shared" si="29"/>
        <v>0</v>
      </c>
      <c r="W187" s="312">
        <f>'To &amp; from Shops- trip % summary'!G192</f>
        <v>0</v>
      </c>
      <c r="X187" s="314">
        <f>'To &amp; from Shops- trip % summary'!I192</f>
        <v>0</v>
      </c>
      <c r="Y187" s="260">
        <f t="shared" si="30"/>
        <v>0</v>
      </c>
      <c r="Z187" s="259">
        <f t="shared" si="31"/>
        <v>0</v>
      </c>
      <c r="AA187" s="312">
        <f>'To &amp; from Shops- trip % summary'!L192</f>
        <v>0</v>
      </c>
      <c r="AB187" s="314">
        <f>'To &amp; from Shops- trip % summary'!N192</f>
        <v>0</v>
      </c>
      <c r="AC187" s="260">
        <f t="shared" si="32"/>
        <v>0</v>
      </c>
      <c r="AD187" s="259">
        <f t="shared" si="33"/>
        <v>0</v>
      </c>
      <c r="AE187" s="312">
        <f>'To &amp; from Shops- trip % summary'!Q192</f>
        <v>0</v>
      </c>
      <c r="AF187" s="314">
        <f>'To &amp; from Shops- trip % summary'!S192</f>
        <v>0</v>
      </c>
      <c r="AG187" s="260">
        <f t="shared" si="34"/>
        <v>0</v>
      </c>
      <c r="AH187" s="259">
        <f t="shared" si="35"/>
        <v>0</v>
      </c>
      <c r="AI187" s="312">
        <f>'To &amp; from Shops- trip % summary'!V192</f>
        <v>0</v>
      </c>
      <c r="AJ187" s="314">
        <f>'To &amp; from Shops- trip % summary'!X192</f>
        <v>0</v>
      </c>
      <c r="AK187" s="260">
        <f t="shared" si="36"/>
        <v>0</v>
      </c>
      <c r="AL187" s="259">
        <f t="shared" si="37"/>
        <v>0</v>
      </c>
      <c r="AM187" s="312">
        <f>'To &amp; from Shops- trip % summary'!AA192</f>
        <v>0</v>
      </c>
      <c r="AN187" s="314">
        <f>'To &amp; from Shops- trip % summary'!AC192</f>
        <v>0</v>
      </c>
      <c r="AO187" s="260">
        <f t="shared" si="38"/>
        <v>0</v>
      </c>
      <c r="AP187" s="259">
        <f t="shared" si="39"/>
        <v>0</v>
      </c>
      <c r="AQ187" s="312">
        <f>'To &amp; from Shops- trip % summary'!AF192</f>
        <v>0</v>
      </c>
      <c r="AR187" s="314">
        <f>'To &amp; from Shops- trip % summary'!AH192</f>
        <v>0</v>
      </c>
      <c r="AS187" s="260">
        <f t="shared" si="40"/>
        <v>0</v>
      </c>
      <c r="AT187" s="259">
        <f t="shared" si="41"/>
        <v>0</v>
      </c>
      <c r="AU187" s="261"/>
      <c r="AV187" s="248"/>
      <c r="AW187" s="248"/>
      <c r="AX187" s="248"/>
      <c r="AY187" s="248"/>
    </row>
    <row r="188" spans="1:51" x14ac:dyDescent="0.2">
      <c r="A188" s="248"/>
      <c r="B188" s="248"/>
      <c r="C188" s="248"/>
      <c r="D188" s="248"/>
      <c r="E188" s="248"/>
      <c r="F188" s="248"/>
      <c r="G188" s="248"/>
      <c r="H188" s="248"/>
      <c r="I188" s="248"/>
      <c r="J188" s="248"/>
      <c r="K188" s="248"/>
      <c r="L188" s="248"/>
      <c r="M188" s="248"/>
      <c r="N188" s="248"/>
      <c r="O188" s="248"/>
      <c r="P188" s="248"/>
      <c r="Q188" s="296"/>
      <c r="R188" s="256">
        <f>'To &amp; from Shops- trip % summary'!B193</f>
        <v>0</v>
      </c>
      <c r="S188" s="313">
        <f>'To &amp; from Shops- trip % summary'!D193</f>
        <v>0</v>
      </c>
      <c r="T188" s="257">
        <f>'Non-survey input values'!$B$14</f>
        <v>359.3</v>
      </c>
      <c r="U188" s="258">
        <f t="shared" si="28"/>
        <v>0</v>
      </c>
      <c r="V188" s="259">
        <f t="shared" si="29"/>
        <v>0</v>
      </c>
      <c r="W188" s="312">
        <f>'To &amp; from Shops- trip % summary'!G193</f>
        <v>0</v>
      </c>
      <c r="X188" s="314">
        <f>'To &amp; from Shops- trip % summary'!I193</f>
        <v>0</v>
      </c>
      <c r="Y188" s="260">
        <f t="shared" si="30"/>
        <v>0</v>
      </c>
      <c r="Z188" s="259">
        <f t="shared" si="31"/>
        <v>0</v>
      </c>
      <c r="AA188" s="312">
        <f>'To &amp; from Shops- trip % summary'!L193</f>
        <v>0</v>
      </c>
      <c r="AB188" s="314">
        <f>'To &amp; from Shops- trip % summary'!N193</f>
        <v>0</v>
      </c>
      <c r="AC188" s="260">
        <f t="shared" si="32"/>
        <v>0</v>
      </c>
      <c r="AD188" s="259">
        <f t="shared" si="33"/>
        <v>0</v>
      </c>
      <c r="AE188" s="312">
        <f>'To &amp; from Shops- trip % summary'!Q193</f>
        <v>0</v>
      </c>
      <c r="AF188" s="314">
        <f>'To &amp; from Shops- trip % summary'!S193</f>
        <v>0</v>
      </c>
      <c r="AG188" s="260">
        <f t="shared" si="34"/>
        <v>0</v>
      </c>
      <c r="AH188" s="259">
        <f t="shared" si="35"/>
        <v>0</v>
      </c>
      <c r="AI188" s="312">
        <f>'To &amp; from Shops- trip % summary'!V193</f>
        <v>0</v>
      </c>
      <c r="AJ188" s="314">
        <f>'To &amp; from Shops- trip % summary'!X193</f>
        <v>0</v>
      </c>
      <c r="AK188" s="260">
        <f t="shared" si="36"/>
        <v>0</v>
      </c>
      <c r="AL188" s="259">
        <f t="shared" si="37"/>
        <v>0</v>
      </c>
      <c r="AM188" s="312">
        <f>'To &amp; from Shops- trip % summary'!AA193</f>
        <v>0</v>
      </c>
      <c r="AN188" s="314">
        <f>'To &amp; from Shops- trip % summary'!AC193</f>
        <v>0</v>
      </c>
      <c r="AO188" s="260">
        <f t="shared" si="38"/>
        <v>0</v>
      </c>
      <c r="AP188" s="259">
        <f t="shared" si="39"/>
        <v>0</v>
      </c>
      <c r="AQ188" s="312">
        <f>'To &amp; from Shops- trip % summary'!AF193</f>
        <v>0</v>
      </c>
      <c r="AR188" s="314">
        <f>'To &amp; from Shops- trip % summary'!AH193</f>
        <v>0</v>
      </c>
      <c r="AS188" s="260">
        <f t="shared" si="40"/>
        <v>0</v>
      </c>
      <c r="AT188" s="259">
        <f t="shared" si="41"/>
        <v>0</v>
      </c>
      <c r="AU188" s="261"/>
      <c r="AV188" s="248"/>
      <c r="AW188" s="248"/>
      <c r="AX188" s="248"/>
      <c r="AY188" s="248"/>
    </row>
    <row r="189" spans="1:51" x14ac:dyDescent="0.2">
      <c r="A189" s="248"/>
      <c r="B189" s="248"/>
      <c r="C189" s="248"/>
      <c r="D189" s="248"/>
      <c r="E189" s="248"/>
      <c r="F189" s="248"/>
      <c r="G189" s="248"/>
      <c r="H189" s="248"/>
      <c r="I189" s="248"/>
      <c r="J189" s="248"/>
      <c r="K189" s="248"/>
      <c r="L189" s="248"/>
      <c r="M189" s="248"/>
      <c r="N189" s="248"/>
      <c r="O189" s="248"/>
      <c r="P189" s="248"/>
      <c r="Q189" s="296"/>
      <c r="R189" s="256">
        <f>'To &amp; from Shops- trip % summary'!B194</f>
        <v>0</v>
      </c>
      <c r="S189" s="313">
        <f>'To &amp; from Shops- trip % summary'!D194</f>
        <v>0</v>
      </c>
      <c r="T189" s="257">
        <f>'Non-survey input values'!$B$14</f>
        <v>359.3</v>
      </c>
      <c r="U189" s="258">
        <f t="shared" si="28"/>
        <v>0</v>
      </c>
      <c r="V189" s="259">
        <f t="shared" si="29"/>
        <v>0</v>
      </c>
      <c r="W189" s="312">
        <f>'To &amp; from Shops- trip % summary'!G194</f>
        <v>0</v>
      </c>
      <c r="X189" s="314">
        <f>'To &amp; from Shops- trip % summary'!I194</f>
        <v>0</v>
      </c>
      <c r="Y189" s="260">
        <f t="shared" si="30"/>
        <v>0</v>
      </c>
      <c r="Z189" s="259">
        <f t="shared" si="31"/>
        <v>0</v>
      </c>
      <c r="AA189" s="312">
        <f>'To &amp; from Shops- trip % summary'!L194</f>
        <v>0</v>
      </c>
      <c r="AB189" s="314">
        <f>'To &amp; from Shops- trip % summary'!N194</f>
        <v>0</v>
      </c>
      <c r="AC189" s="260">
        <f t="shared" si="32"/>
        <v>0</v>
      </c>
      <c r="AD189" s="259">
        <f t="shared" si="33"/>
        <v>0</v>
      </c>
      <c r="AE189" s="312">
        <f>'To &amp; from Shops- trip % summary'!Q194</f>
        <v>0</v>
      </c>
      <c r="AF189" s="314">
        <f>'To &amp; from Shops- trip % summary'!S194</f>
        <v>0</v>
      </c>
      <c r="AG189" s="260">
        <f t="shared" si="34"/>
        <v>0</v>
      </c>
      <c r="AH189" s="259">
        <f t="shared" si="35"/>
        <v>0</v>
      </c>
      <c r="AI189" s="312">
        <f>'To &amp; from Shops- trip % summary'!V194</f>
        <v>0</v>
      </c>
      <c r="AJ189" s="314">
        <f>'To &amp; from Shops- trip % summary'!X194</f>
        <v>0</v>
      </c>
      <c r="AK189" s="260">
        <f t="shared" si="36"/>
        <v>0</v>
      </c>
      <c r="AL189" s="259">
        <f t="shared" si="37"/>
        <v>0</v>
      </c>
      <c r="AM189" s="312">
        <f>'To &amp; from Shops- trip % summary'!AA194</f>
        <v>0</v>
      </c>
      <c r="AN189" s="314">
        <f>'To &amp; from Shops- trip % summary'!AC194</f>
        <v>0</v>
      </c>
      <c r="AO189" s="260">
        <f t="shared" si="38"/>
        <v>0</v>
      </c>
      <c r="AP189" s="259">
        <f t="shared" si="39"/>
        <v>0</v>
      </c>
      <c r="AQ189" s="312">
        <f>'To &amp; from Shops- trip % summary'!AF194</f>
        <v>0</v>
      </c>
      <c r="AR189" s="314">
        <f>'To &amp; from Shops- trip % summary'!AH194</f>
        <v>0</v>
      </c>
      <c r="AS189" s="260">
        <f t="shared" si="40"/>
        <v>0</v>
      </c>
      <c r="AT189" s="259">
        <f t="shared" si="41"/>
        <v>0</v>
      </c>
      <c r="AU189" s="261"/>
      <c r="AV189" s="248"/>
      <c r="AW189" s="248"/>
      <c r="AX189" s="248"/>
      <c r="AY189" s="248"/>
    </row>
    <row r="190" spans="1:51" x14ac:dyDescent="0.2">
      <c r="A190" s="248"/>
      <c r="B190" s="248"/>
      <c r="C190" s="248"/>
      <c r="D190" s="248"/>
      <c r="E190" s="248"/>
      <c r="F190" s="248"/>
      <c r="G190" s="248"/>
      <c r="H190" s="248"/>
      <c r="I190" s="248"/>
      <c r="J190" s="248"/>
      <c r="K190" s="248"/>
      <c r="L190" s="248"/>
      <c r="M190" s="248"/>
      <c r="N190" s="248"/>
      <c r="O190" s="248"/>
      <c r="P190" s="248"/>
      <c r="Q190" s="296"/>
      <c r="R190" s="256">
        <f>'To &amp; from Shops- trip % summary'!B195</f>
        <v>0</v>
      </c>
      <c r="S190" s="313">
        <f>'To &amp; from Shops- trip % summary'!D195</f>
        <v>0</v>
      </c>
      <c r="T190" s="257">
        <f>'Non-survey input values'!$B$14</f>
        <v>359.3</v>
      </c>
      <c r="U190" s="258">
        <f t="shared" si="28"/>
        <v>0</v>
      </c>
      <c r="V190" s="259">
        <f t="shared" si="29"/>
        <v>0</v>
      </c>
      <c r="W190" s="312">
        <f>'To &amp; from Shops- trip % summary'!G195</f>
        <v>0</v>
      </c>
      <c r="X190" s="314">
        <f>'To &amp; from Shops- trip % summary'!I195</f>
        <v>0</v>
      </c>
      <c r="Y190" s="260">
        <f t="shared" si="30"/>
        <v>0</v>
      </c>
      <c r="Z190" s="259">
        <f t="shared" si="31"/>
        <v>0</v>
      </c>
      <c r="AA190" s="312">
        <f>'To &amp; from Shops- trip % summary'!L195</f>
        <v>0</v>
      </c>
      <c r="AB190" s="314">
        <f>'To &amp; from Shops- trip % summary'!N195</f>
        <v>0</v>
      </c>
      <c r="AC190" s="260">
        <f t="shared" si="32"/>
        <v>0</v>
      </c>
      <c r="AD190" s="259">
        <f t="shared" si="33"/>
        <v>0</v>
      </c>
      <c r="AE190" s="312">
        <f>'To &amp; from Shops- trip % summary'!Q195</f>
        <v>0</v>
      </c>
      <c r="AF190" s="314">
        <f>'To &amp; from Shops- trip % summary'!S195</f>
        <v>0</v>
      </c>
      <c r="AG190" s="260">
        <f t="shared" si="34"/>
        <v>0</v>
      </c>
      <c r="AH190" s="259">
        <f t="shared" si="35"/>
        <v>0</v>
      </c>
      <c r="AI190" s="312">
        <f>'To &amp; from Shops- trip % summary'!V195</f>
        <v>0</v>
      </c>
      <c r="AJ190" s="314">
        <f>'To &amp; from Shops- trip % summary'!X195</f>
        <v>0</v>
      </c>
      <c r="AK190" s="260">
        <f t="shared" si="36"/>
        <v>0</v>
      </c>
      <c r="AL190" s="259">
        <f t="shared" si="37"/>
        <v>0</v>
      </c>
      <c r="AM190" s="312">
        <f>'To &amp; from Shops- trip % summary'!AA195</f>
        <v>0</v>
      </c>
      <c r="AN190" s="314">
        <f>'To &amp; from Shops- trip % summary'!AC195</f>
        <v>0</v>
      </c>
      <c r="AO190" s="260">
        <f t="shared" si="38"/>
        <v>0</v>
      </c>
      <c r="AP190" s="259">
        <f t="shared" si="39"/>
        <v>0</v>
      </c>
      <c r="AQ190" s="312">
        <f>'To &amp; from Shops- trip % summary'!AF195</f>
        <v>0</v>
      </c>
      <c r="AR190" s="314">
        <f>'To &amp; from Shops- trip % summary'!AH195</f>
        <v>0</v>
      </c>
      <c r="AS190" s="260">
        <f t="shared" si="40"/>
        <v>0</v>
      </c>
      <c r="AT190" s="259">
        <f t="shared" si="41"/>
        <v>0</v>
      </c>
      <c r="AU190" s="261"/>
      <c r="AV190" s="248"/>
      <c r="AW190" s="248"/>
      <c r="AX190" s="248"/>
      <c r="AY190" s="248"/>
    </row>
    <row r="191" spans="1:51" x14ac:dyDescent="0.2">
      <c r="A191" s="248"/>
      <c r="B191" s="248"/>
      <c r="C191" s="248"/>
      <c r="D191" s="248"/>
      <c r="E191" s="248"/>
      <c r="F191" s="248"/>
      <c r="G191" s="248"/>
      <c r="H191" s="248"/>
      <c r="I191" s="248"/>
      <c r="J191" s="248"/>
      <c r="K191" s="248"/>
      <c r="L191" s="248"/>
      <c r="M191" s="248"/>
      <c r="N191" s="248"/>
      <c r="O191" s="248"/>
      <c r="P191" s="248"/>
      <c r="Q191" s="296"/>
      <c r="R191" s="256">
        <f>'To &amp; from Shops- trip % summary'!B196</f>
        <v>0</v>
      </c>
      <c r="S191" s="313">
        <f>'To &amp; from Shops- trip % summary'!D196</f>
        <v>0</v>
      </c>
      <c r="T191" s="257">
        <f>'Non-survey input values'!$B$14</f>
        <v>359.3</v>
      </c>
      <c r="U191" s="258">
        <f t="shared" si="28"/>
        <v>0</v>
      </c>
      <c r="V191" s="259">
        <f t="shared" si="29"/>
        <v>0</v>
      </c>
      <c r="W191" s="312">
        <f>'To &amp; from Shops- trip % summary'!G196</f>
        <v>0</v>
      </c>
      <c r="X191" s="314">
        <f>'To &amp; from Shops- trip % summary'!I196</f>
        <v>0</v>
      </c>
      <c r="Y191" s="260">
        <f t="shared" si="30"/>
        <v>0</v>
      </c>
      <c r="Z191" s="259">
        <f t="shared" si="31"/>
        <v>0</v>
      </c>
      <c r="AA191" s="312">
        <f>'To &amp; from Shops- trip % summary'!L196</f>
        <v>0</v>
      </c>
      <c r="AB191" s="314">
        <f>'To &amp; from Shops- trip % summary'!N196</f>
        <v>0</v>
      </c>
      <c r="AC191" s="260">
        <f t="shared" si="32"/>
        <v>0</v>
      </c>
      <c r="AD191" s="259">
        <f t="shared" si="33"/>
        <v>0</v>
      </c>
      <c r="AE191" s="312">
        <f>'To &amp; from Shops- trip % summary'!Q196</f>
        <v>0</v>
      </c>
      <c r="AF191" s="314">
        <f>'To &amp; from Shops- trip % summary'!S196</f>
        <v>0</v>
      </c>
      <c r="AG191" s="260">
        <f t="shared" si="34"/>
        <v>0</v>
      </c>
      <c r="AH191" s="259">
        <f t="shared" si="35"/>
        <v>0</v>
      </c>
      <c r="AI191" s="312">
        <f>'To &amp; from Shops- trip % summary'!V196</f>
        <v>0</v>
      </c>
      <c r="AJ191" s="314">
        <f>'To &amp; from Shops- trip % summary'!X196</f>
        <v>0</v>
      </c>
      <c r="AK191" s="260">
        <f t="shared" si="36"/>
        <v>0</v>
      </c>
      <c r="AL191" s="259">
        <f t="shared" si="37"/>
        <v>0</v>
      </c>
      <c r="AM191" s="312">
        <f>'To &amp; from Shops- trip % summary'!AA196</f>
        <v>0</v>
      </c>
      <c r="AN191" s="314">
        <f>'To &amp; from Shops- trip % summary'!AC196</f>
        <v>0</v>
      </c>
      <c r="AO191" s="260">
        <f t="shared" si="38"/>
        <v>0</v>
      </c>
      <c r="AP191" s="259">
        <f t="shared" si="39"/>
        <v>0</v>
      </c>
      <c r="AQ191" s="312">
        <f>'To &amp; from Shops- trip % summary'!AF196</f>
        <v>0</v>
      </c>
      <c r="AR191" s="314">
        <f>'To &amp; from Shops- trip % summary'!AH196</f>
        <v>0</v>
      </c>
      <c r="AS191" s="260">
        <f t="shared" si="40"/>
        <v>0</v>
      </c>
      <c r="AT191" s="259">
        <f t="shared" si="41"/>
        <v>0</v>
      </c>
      <c r="AU191" s="261"/>
      <c r="AV191" s="248"/>
      <c r="AW191" s="248"/>
      <c r="AX191" s="248"/>
      <c r="AY191" s="248"/>
    </row>
    <row r="192" spans="1:51" x14ac:dyDescent="0.2">
      <c r="A192" s="248"/>
      <c r="B192" s="248"/>
      <c r="C192" s="248"/>
      <c r="D192" s="248"/>
      <c r="E192" s="248"/>
      <c r="F192" s="248"/>
      <c r="G192" s="248"/>
      <c r="H192" s="248"/>
      <c r="I192" s="248"/>
      <c r="J192" s="248"/>
      <c r="K192" s="248"/>
      <c r="L192" s="248"/>
      <c r="M192" s="248"/>
      <c r="N192" s="248"/>
      <c r="O192" s="248"/>
      <c r="P192" s="248"/>
      <c r="Q192" s="296"/>
      <c r="R192" s="256">
        <f>'To &amp; from Shops- trip % summary'!B197</f>
        <v>0</v>
      </c>
      <c r="S192" s="313">
        <f>'To &amp; from Shops- trip % summary'!D197</f>
        <v>0</v>
      </c>
      <c r="T192" s="257">
        <f>'Non-survey input values'!$B$14</f>
        <v>359.3</v>
      </c>
      <c r="U192" s="258">
        <f t="shared" si="28"/>
        <v>0</v>
      </c>
      <c r="V192" s="259">
        <f t="shared" si="29"/>
        <v>0</v>
      </c>
      <c r="W192" s="312">
        <f>'To &amp; from Shops- trip % summary'!G197</f>
        <v>0</v>
      </c>
      <c r="X192" s="314">
        <f>'To &amp; from Shops- trip % summary'!I197</f>
        <v>0</v>
      </c>
      <c r="Y192" s="260">
        <f t="shared" si="30"/>
        <v>0</v>
      </c>
      <c r="Z192" s="259">
        <f t="shared" si="31"/>
        <v>0</v>
      </c>
      <c r="AA192" s="312">
        <f>'To &amp; from Shops- trip % summary'!L197</f>
        <v>0</v>
      </c>
      <c r="AB192" s="314">
        <f>'To &amp; from Shops- trip % summary'!N197</f>
        <v>0</v>
      </c>
      <c r="AC192" s="260">
        <f t="shared" si="32"/>
        <v>0</v>
      </c>
      <c r="AD192" s="259">
        <f t="shared" si="33"/>
        <v>0</v>
      </c>
      <c r="AE192" s="312">
        <f>'To &amp; from Shops- trip % summary'!Q197</f>
        <v>0</v>
      </c>
      <c r="AF192" s="314">
        <f>'To &amp; from Shops- trip % summary'!S197</f>
        <v>0</v>
      </c>
      <c r="AG192" s="260">
        <f t="shared" si="34"/>
        <v>0</v>
      </c>
      <c r="AH192" s="259">
        <f t="shared" si="35"/>
        <v>0</v>
      </c>
      <c r="AI192" s="312">
        <f>'To &amp; from Shops- trip % summary'!V197</f>
        <v>0</v>
      </c>
      <c r="AJ192" s="314">
        <f>'To &amp; from Shops- trip % summary'!X197</f>
        <v>0</v>
      </c>
      <c r="AK192" s="260">
        <f t="shared" si="36"/>
        <v>0</v>
      </c>
      <c r="AL192" s="259">
        <f t="shared" si="37"/>
        <v>0</v>
      </c>
      <c r="AM192" s="312">
        <f>'To &amp; from Shops- trip % summary'!AA197</f>
        <v>0</v>
      </c>
      <c r="AN192" s="314">
        <f>'To &amp; from Shops- trip % summary'!AC197</f>
        <v>0</v>
      </c>
      <c r="AO192" s="260">
        <f t="shared" si="38"/>
        <v>0</v>
      </c>
      <c r="AP192" s="259">
        <f t="shared" si="39"/>
        <v>0</v>
      </c>
      <c r="AQ192" s="312">
        <f>'To &amp; from Shops- trip % summary'!AF197</f>
        <v>0</v>
      </c>
      <c r="AR192" s="314">
        <f>'To &amp; from Shops- trip % summary'!AH197</f>
        <v>0</v>
      </c>
      <c r="AS192" s="260">
        <f t="shared" si="40"/>
        <v>0</v>
      </c>
      <c r="AT192" s="259">
        <f t="shared" si="41"/>
        <v>0</v>
      </c>
      <c r="AU192" s="261"/>
      <c r="AV192" s="248"/>
      <c r="AW192" s="248"/>
      <c r="AX192" s="248"/>
      <c r="AY192" s="248"/>
    </row>
    <row r="193" spans="1:51" x14ac:dyDescent="0.2">
      <c r="A193" s="248"/>
      <c r="B193" s="248"/>
      <c r="C193" s="248"/>
      <c r="D193" s="248"/>
      <c r="E193" s="248"/>
      <c r="F193" s="248"/>
      <c r="G193" s="248"/>
      <c r="H193" s="248"/>
      <c r="I193" s="248"/>
      <c r="J193" s="248"/>
      <c r="K193" s="248"/>
      <c r="L193" s="248"/>
      <c r="M193" s="248"/>
      <c r="N193" s="248"/>
      <c r="O193" s="248"/>
      <c r="P193" s="248"/>
      <c r="Q193" s="296"/>
      <c r="R193" s="256">
        <f>'To &amp; from Shops- trip % summary'!B198</f>
        <v>0</v>
      </c>
      <c r="S193" s="313">
        <f>'To &amp; from Shops- trip % summary'!D198</f>
        <v>0</v>
      </c>
      <c r="T193" s="257">
        <f>'Non-survey input values'!$B$14</f>
        <v>359.3</v>
      </c>
      <c r="U193" s="258">
        <f t="shared" si="28"/>
        <v>0</v>
      </c>
      <c r="V193" s="259">
        <f t="shared" si="29"/>
        <v>0</v>
      </c>
      <c r="W193" s="312">
        <f>'To &amp; from Shops- trip % summary'!G198</f>
        <v>0</v>
      </c>
      <c r="X193" s="314">
        <f>'To &amp; from Shops- trip % summary'!I198</f>
        <v>0</v>
      </c>
      <c r="Y193" s="260">
        <f t="shared" si="30"/>
        <v>0</v>
      </c>
      <c r="Z193" s="259">
        <f t="shared" si="31"/>
        <v>0</v>
      </c>
      <c r="AA193" s="312">
        <f>'To &amp; from Shops- trip % summary'!L198</f>
        <v>0</v>
      </c>
      <c r="AB193" s="314">
        <f>'To &amp; from Shops- trip % summary'!N198</f>
        <v>0</v>
      </c>
      <c r="AC193" s="260">
        <f t="shared" si="32"/>
        <v>0</v>
      </c>
      <c r="AD193" s="259">
        <f t="shared" si="33"/>
        <v>0</v>
      </c>
      <c r="AE193" s="312">
        <f>'To &amp; from Shops- trip % summary'!Q198</f>
        <v>0</v>
      </c>
      <c r="AF193" s="314">
        <f>'To &amp; from Shops- trip % summary'!S198</f>
        <v>0</v>
      </c>
      <c r="AG193" s="260">
        <f t="shared" si="34"/>
        <v>0</v>
      </c>
      <c r="AH193" s="259">
        <f t="shared" si="35"/>
        <v>0</v>
      </c>
      <c r="AI193" s="312">
        <f>'To &amp; from Shops- trip % summary'!V198</f>
        <v>0</v>
      </c>
      <c r="AJ193" s="314">
        <f>'To &amp; from Shops- trip % summary'!X198</f>
        <v>0</v>
      </c>
      <c r="AK193" s="260">
        <f t="shared" si="36"/>
        <v>0</v>
      </c>
      <c r="AL193" s="259">
        <f t="shared" si="37"/>
        <v>0</v>
      </c>
      <c r="AM193" s="312">
        <f>'To &amp; from Shops- trip % summary'!AA198</f>
        <v>0</v>
      </c>
      <c r="AN193" s="314">
        <f>'To &amp; from Shops- trip % summary'!AC198</f>
        <v>0</v>
      </c>
      <c r="AO193" s="260">
        <f t="shared" si="38"/>
        <v>0</v>
      </c>
      <c r="AP193" s="259">
        <f t="shared" si="39"/>
        <v>0</v>
      </c>
      <c r="AQ193" s="312">
        <f>'To &amp; from Shops- trip % summary'!AF198</f>
        <v>0</v>
      </c>
      <c r="AR193" s="314">
        <f>'To &amp; from Shops- trip % summary'!AH198</f>
        <v>0</v>
      </c>
      <c r="AS193" s="260">
        <f t="shared" si="40"/>
        <v>0</v>
      </c>
      <c r="AT193" s="259">
        <f t="shared" si="41"/>
        <v>0</v>
      </c>
      <c r="AU193" s="261"/>
      <c r="AV193" s="248"/>
      <c r="AW193" s="248"/>
      <c r="AX193" s="248"/>
      <c r="AY193" s="248"/>
    </row>
    <row r="194" spans="1:51" x14ac:dyDescent="0.2">
      <c r="A194" s="248"/>
      <c r="B194" s="248"/>
      <c r="C194" s="248"/>
      <c r="D194" s="248"/>
      <c r="E194" s="248"/>
      <c r="F194" s="248"/>
      <c r="G194" s="248"/>
      <c r="H194" s="248"/>
      <c r="I194" s="248"/>
      <c r="J194" s="248"/>
      <c r="K194" s="248"/>
      <c r="L194" s="248"/>
      <c r="M194" s="248"/>
      <c r="N194" s="248"/>
      <c r="O194" s="248"/>
      <c r="P194" s="248"/>
      <c r="Q194" s="296"/>
      <c r="R194" s="256">
        <f>'To &amp; from Shops- trip % summary'!B199</f>
        <v>0</v>
      </c>
      <c r="S194" s="313">
        <f>'To &amp; from Shops- trip % summary'!D199</f>
        <v>0</v>
      </c>
      <c r="T194" s="257">
        <f>'Non-survey input values'!$B$14</f>
        <v>359.3</v>
      </c>
      <c r="U194" s="258">
        <f t="shared" si="28"/>
        <v>0</v>
      </c>
      <c r="V194" s="259">
        <f t="shared" si="29"/>
        <v>0</v>
      </c>
      <c r="W194" s="312">
        <f>'To &amp; from Shops- trip % summary'!G199</f>
        <v>0</v>
      </c>
      <c r="X194" s="314">
        <f>'To &amp; from Shops- trip % summary'!I199</f>
        <v>0</v>
      </c>
      <c r="Y194" s="260">
        <f t="shared" si="30"/>
        <v>0</v>
      </c>
      <c r="Z194" s="259">
        <f t="shared" si="31"/>
        <v>0</v>
      </c>
      <c r="AA194" s="312">
        <f>'To &amp; from Shops- trip % summary'!L199</f>
        <v>0</v>
      </c>
      <c r="AB194" s="314">
        <f>'To &amp; from Shops- trip % summary'!N199</f>
        <v>0</v>
      </c>
      <c r="AC194" s="260">
        <f t="shared" si="32"/>
        <v>0</v>
      </c>
      <c r="AD194" s="259">
        <f t="shared" si="33"/>
        <v>0</v>
      </c>
      <c r="AE194" s="312">
        <f>'To &amp; from Shops- trip % summary'!Q199</f>
        <v>0</v>
      </c>
      <c r="AF194" s="314">
        <f>'To &amp; from Shops- trip % summary'!S199</f>
        <v>0</v>
      </c>
      <c r="AG194" s="260">
        <f t="shared" si="34"/>
        <v>0</v>
      </c>
      <c r="AH194" s="259">
        <f t="shared" si="35"/>
        <v>0</v>
      </c>
      <c r="AI194" s="312">
        <f>'To &amp; from Shops- trip % summary'!V199</f>
        <v>0</v>
      </c>
      <c r="AJ194" s="314">
        <f>'To &amp; from Shops- trip % summary'!X199</f>
        <v>0</v>
      </c>
      <c r="AK194" s="260">
        <f t="shared" si="36"/>
        <v>0</v>
      </c>
      <c r="AL194" s="259">
        <f t="shared" si="37"/>
        <v>0</v>
      </c>
      <c r="AM194" s="312">
        <f>'To &amp; from Shops- trip % summary'!AA199</f>
        <v>0</v>
      </c>
      <c r="AN194" s="314">
        <f>'To &amp; from Shops- trip % summary'!AC199</f>
        <v>0</v>
      </c>
      <c r="AO194" s="260">
        <f t="shared" si="38"/>
        <v>0</v>
      </c>
      <c r="AP194" s="259">
        <f t="shared" si="39"/>
        <v>0</v>
      </c>
      <c r="AQ194" s="312">
        <f>'To &amp; from Shops- trip % summary'!AF199</f>
        <v>0</v>
      </c>
      <c r="AR194" s="314">
        <f>'To &amp; from Shops- trip % summary'!AH199</f>
        <v>0</v>
      </c>
      <c r="AS194" s="260">
        <f t="shared" si="40"/>
        <v>0</v>
      </c>
      <c r="AT194" s="259">
        <f t="shared" si="41"/>
        <v>0</v>
      </c>
      <c r="AU194" s="261"/>
      <c r="AV194" s="248"/>
      <c r="AW194" s="248"/>
      <c r="AX194" s="248"/>
      <c r="AY194" s="248"/>
    </row>
    <row r="195" spans="1:51" x14ac:dyDescent="0.2">
      <c r="A195" s="248"/>
      <c r="B195" s="248"/>
      <c r="C195" s="248"/>
      <c r="D195" s="248"/>
      <c r="E195" s="248"/>
      <c r="F195" s="248"/>
      <c r="G195" s="248"/>
      <c r="H195" s="248"/>
      <c r="I195" s="248"/>
      <c r="J195" s="248"/>
      <c r="K195" s="248"/>
      <c r="L195" s="248"/>
      <c r="M195" s="248"/>
      <c r="N195" s="248"/>
      <c r="O195" s="248"/>
      <c r="P195" s="248"/>
      <c r="Q195" s="296"/>
      <c r="R195" s="256">
        <f>'To &amp; from Shops- trip % summary'!B200</f>
        <v>0</v>
      </c>
      <c r="S195" s="313">
        <f>'To &amp; from Shops- trip % summary'!D200</f>
        <v>0</v>
      </c>
      <c r="T195" s="257">
        <f>'Non-survey input values'!$B$14</f>
        <v>359.3</v>
      </c>
      <c r="U195" s="258">
        <f t="shared" si="28"/>
        <v>0</v>
      </c>
      <c r="V195" s="259">
        <f t="shared" si="29"/>
        <v>0</v>
      </c>
      <c r="W195" s="312">
        <f>'To &amp; from Shops- trip % summary'!G200</f>
        <v>0</v>
      </c>
      <c r="X195" s="314">
        <f>'To &amp; from Shops- trip % summary'!I200</f>
        <v>0</v>
      </c>
      <c r="Y195" s="260">
        <f t="shared" si="30"/>
        <v>0</v>
      </c>
      <c r="Z195" s="259">
        <f t="shared" si="31"/>
        <v>0</v>
      </c>
      <c r="AA195" s="312">
        <f>'To &amp; from Shops- trip % summary'!L200</f>
        <v>0</v>
      </c>
      <c r="AB195" s="314">
        <f>'To &amp; from Shops- trip % summary'!N200</f>
        <v>0</v>
      </c>
      <c r="AC195" s="260">
        <f t="shared" si="32"/>
        <v>0</v>
      </c>
      <c r="AD195" s="259">
        <f t="shared" si="33"/>
        <v>0</v>
      </c>
      <c r="AE195" s="312">
        <f>'To &amp; from Shops- trip % summary'!Q200</f>
        <v>0</v>
      </c>
      <c r="AF195" s="314">
        <f>'To &amp; from Shops- trip % summary'!S200</f>
        <v>0</v>
      </c>
      <c r="AG195" s="260">
        <f t="shared" si="34"/>
        <v>0</v>
      </c>
      <c r="AH195" s="259">
        <f t="shared" si="35"/>
        <v>0</v>
      </c>
      <c r="AI195" s="312">
        <f>'To &amp; from Shops- trip % summary'!V200</f>
        <v>0</v>
      </c>
      <c r="AJ195" s="314">
        <f>'To &amp; from Shops- trip % summary'!X200</f>
        <v>0</v>
      </c>
      <c r="AK195" s="260">
        <f t="shared" si="36"/>
        <v>0</v>
      </c>
      <c r="AL195" s="259">
        <f t="shared" si="37"/>
        <v>0</v>
      </c>
      <c r="AM195" s="312">
        <f>'To &amp; from Shops- trip % summary'!AA200</f>
        <v>0</v>
      </c>
      <c r="AN195" s="314">
        <f>'To &amp; from Shops- trip % summary'!AC200</f>
        <v>0</v>
      </c>
      <c r="AO195" s="260">
        <f t="shared" si="38"/>
        <v>0</v>
      </c>
      <c r="AP195" s="259">
        <f t="shared" si="39"/>
        <v>0</v>
      </c>
      <c r="AQ195" s="312">
        <f>'To &amp; from Shops- trip % summary'!AF200</f>
        <v>0</v>
      </c>
      <c r="AR195" s="314">
        <f>'To &amp; from Shops- trip % summary'!AH200</f>
        <v>0</v>
      </c>
      <c r="AS195" s="260">
        <f t="shared" si="40"/>
        <v>0</v>
      </c>
      <c r="AT195" s="259">
        <f t="shared" si="41"/>
        <v>0</v>
      </c>
      <c r="AU195" s="261"/>
      <c r="AV195" s="248"/>
      <c r="AW195" s="248"/>
      <c r="AX195" s="248"/>
      <c r="AY195" s="248"/>
    </row>
    <row r="196" spans="1:51" x14ac:dyDescent="0.2">
      <c r="A196" s="248"/>
      <c r="B196" s="248"/>
      <c r="C196" s="248"/>
      <c r="D196" s="248"/>
      <c r="E196" s="248"/>
      <c r="F196" s="248"/>
      <c r="G196" s="248"/>
      <c r="H196" s="248"/>
      <c r="I196" s="248"/>
      <c r="J196" s="248"/>
      <c r="K196" s="248"/>
      <c r="L196" s="248"/>
      <c r="M196" s="248"/>
      <c r="N196" s="248"/>
      <c r="O196" s="248"/>
      <c r="P196" s="248"/>
      <c r="Q196" s="296"/>
      <c r="R196" s="256">
        <f>'To &amp; from Shops- trip % summary'!B201</f>
        <v>0</v>
      </c>
      <c r="S196" s="313">
        <f>'To &amp; from Shops- trip % summary'!D201</f>
        <v>0</v>
      </c>
      <c r="T196" s="257">
        <f>'Non-survey input values'!$B$14</f>
        <v>359.3</v>
      </c>
      <c r="U196" s="258">
        <f t="shared" si="28"/>
        <v>0</v>
      </c>
      <c r="V196" s="259">
        <f t="shared" si="29"/>
        <v>0</v>
      </c>
      <c r="W196" s="312">
        <f>'To &amp; from Shops- trip % summary'!G201</f>
        <v>0</v>
      </c>
      <c r="X196" s="314">
        <f>'To &amp; from Shops- trip % summary'!I201</f>
        <v>0</v>
      </c>
      <c r="Y196" s="260">
        <f t="shared" si="30"/>
        <v>0</v>
      </c>
      <c r="Z196" s="259">
        <f t="shared" si="31"/>
        <v>0</v>
      </c>
      <c r="AA196" s="312">
        <f>'To &amp; from Shops- trip % summary'!L201</f>
        <v>0</v>
      </c>
      <c r="AB196" s="314">
        <f>'To &amp; from Shops- trip % summary'!N201</f>
        <v>0</v>
      </c>
      <c r="AC196" s="260">
        <f t="shared" si="32"/>
        <v>0</v>
      </c>
      <c r="AD196" s="259">
        <f t="shared" si="33"/>
        <v>0</v>
      </c>
      <c r="AE196" s="312">
        <f>'To &amp; from Shops- trip % summary'!Q201</f>
        <v>0</v>
      </c>
      <c r="AF196" s="314">
        <f>'To &amp; from Shops- trip % summary'!S201</f>
        <v>0</v>
      </c>
      <c r="AG196" s="260">
        <f t="shared" si="34"/>
        <v>0</v>
      </c>
      <c r="AH196" s="259">
        <f t="shared" si="35"/>
        <v>0</v>
      </c>
      <c r="AI196" s="312">
        <f>'To &amp; from Shops- trip % summary'!V201</f>
        <v>0</v>
      </c>
      <c r="AJ196" s="314">
        <f>'To &amp; from Shops- trip % summary'!X201</f>
        <v>0</v>
      </c>
      <c r="AK196" s="260">
        <f t="shared" si="36"/>
        <v>0</v>
      </c>
      <c r="AL196" s="259">
        <f t="shared" si="37"/>
        <v>0</v>
      </c>
      <c r="AM196" s="312">
        <f>'To &amp; from Shops- trip % summary'!AA201</f>
        <v>0</v>
      </c>
      <c r="AN196" s="314">
        <f>'To &amp; from Shops- trip % summary'!AC201</f>
        <v>0</v>
      </c>
      <c r="AO196" s="260">
        <f t="shared" si="38"/>
        <v>0</v>
      </c>
      <c r="AP196" s="259">
        <f t="shared" si="39"/>
        <v>0</v>
      </c>
      <c r="AQ196" s="312">
        <f>'To &amp; from Shops- trip % summary'!AF201</f>
        <v>0</v>
      </c>
      <c r="AR196" s="314">
        <f>'To &amp; from Shops- trip % summary'!AH201</f>
        <v>0</v>
      </c>
      <c r="AS196" s="260">
        <f t="shared" si="40"/>
        <v>0</v>
      </c>
      <c r="AT196" s="259">
        <f t="shared" si="41"/>
        <v>0</v>
      </c>
      <c r="AU196" s="261"/>
      <c r="AV196" s="248"/>
      <c r="AW196" s="248"/>
      <c r="AX196" s="248"/>
      <c r="AY196" s="248"/>
    </row>
    <row r="197" spans="1:51" x14ac:dyDescent="0.2">
      <c r="A197" s="248"/>
      <c r="B197" s="248"/>
      <c r="C197" s="248"/>
      <c r="D197" s="248"/>
      <c r="E197" s="248"/>
      <c r="F197" s="248"/>
      <c r="G197" s="248"/>
      <c r="H197" s="248"/>
      <c r="I197" s="248"/>
      <c r="J197" s="248"/>
      <c r="K197" s="248"/>
      <c r="L197" s="248"/>
      <c r="M197" s="248"/>
      <c r="N197" s="248"/>
      <c r="O197" s="248"/>
      <c r="P197" s="248"/>
      <c r="Q197" s="296"/>
      <c r="R197" s="256">
        <f>'To &amp; from Shops- trip % summary'!B202</f>
        <v>0</v>
      </c>
      <c r="S197" s="313">
        <f>'To &amp; from Shops- trip % summary'!D202</f>
        <v>0</v>
      </c>
      <c r="T197" s="257">
        <f>'Non-survey input values'!$B$14</f>
        <v>359.3</v>
      </c>
      <c r="U197" s="258">
        <f t="shared" si="28"/>
        <v>0</v>
      </c>
      <c r="V197" s="259">
        <f t="shared" si="29"/>
        <v>0</v>
      </c>
      <c r="W197" s="312">
        <f>'To &amp; from Shops- trip % summary'!G202</f>
        <v>0</v>
      </c>
      <c r="X197" s="314">
        <f>'To &amp; from Shops- trip % summary'!I202</f>
        <v>0</v>
      </c>
      <c r="Y197" s="260">
        <f t="shared" si="30"/>
        <v>0</v>
      </c>
      <c r="Z197" s="259">
        <f t="shared" si="31"/>
        <v>0</v>
      </c>
      <c r="AA197" s="312">
        <f>'To &amp; from Shops- trip % summary'!L202</f>
        <v>0</v>
      </c>
      <c r="AB197" s="314">
        <f>'To &amp; from Shops- trip % summary'!N202</f>
        <v>0</v>
      </c>
      <c r="AC197" s="260">
        <f t="shared" si="32"/>
        <v>0</v>
      </c>
      <c r="AD197" s="259">
        <f t="shared" si="33"/>
        <v>0</v>
      </c>
      <c r="AE197" s="312">
        <f>'To &amp; from Shops- trip % summary'!Q202</f>
        <v>0</v>
      </c>
      <c r="AF197" s="314">
        <f>'To &amp; from Shops- trip % summary'!S202</f>
        <v>0</v>
      </c>
      <c r="AG197" s="260">
        <f t="shared" si="34"/>
        <v>0</v>
      </c>
      <c r="AH197" s="259">
        <f t="shared" si="35"/>
        <v>0</v>
      </c>
      <c r="AI197" s="312">
        <f>'To &amp; from Shops- trip % summary'!V202</f>
        <v>0</v>
      </c>
      <c r="AJ197" s="314">
        <f>'To &amp; from Shops- trip % summary'!X202</f>
        <v>0</v>
      </c>
      <c r="AK197" s="260">
        <f t="shared" si="36"/>
        <v>0</v>
      </c>
      <c r="AL197" s="259">
        <f t="shared" si="37"/>
        <v>0</v>
      </c>
      <c r="AM197" s="312">
        <f>'To &amp; from Shops- trip % summary'!AA202</f>
        <v>0</v>
      </c>
      <c r="AN197" s="314">
        <f>'To &amp; from Shops- trip % summary'!AC202</f>
        <v>0</v>
      </c>
      <c r="AO197" s="260">
        <f t="shared" si="38"/>
        <v>0</v>
      </c>
      <c r="AP197" s="259">
        <f t="shared" si="39"/>
        <v>0</v>
      </c>
      <c r="AQ197" s="312">
        <f>'To &amp; from Shops- trip % summary'!AF202</f>
        <v>0</v>
      </c>
      <c r="AR197" s="314">
        <f>'To &amp; from Shops- trip % summary'!AH202</f>
        <v>0</v>
      </c>
      <c r="AS197" s="260">
        <f t="shared" si="40"/>
        <v>0</v>
      </c>
      <c r="AT197" s="259">
        <f t="shared" si="41"/>
        <v>0</v>
      </c>
      <c r="AU197" s="261"/>
      <c r="AV197" s="248"/>
      <c r="AW197" s="248"/>
      <c r="AX197" s="248"/>
      <c r="AY197" s="248"/>
    </row>
    <row r="198" spans="1:51" x14ac:dyDescent="0.2">
      <c r="A198" s="248"/>
      <c r="B198" s="248"/>
      <c r="C198" s="248"/>
      <c r="D198" s="248"/>
      <c r="E198" s="248"/>
      <c r="F198" s="248"/>
      <c r="G198" s="248"/>
      <c r="H198" s="248"/>
      <c r="I198" s="248"/>
      <c r="J198" s="248"/>
      <c r="K198" s="248"/>
      <c r="L198" s="248"/>
      <c r="M198" s="248"/>
      <c r="N198" s="248"/>
      <c r="O198" s="248"/>
      <c r="P198" s="248"/>
      <c r="Q198" s="296"/>
      <c r="R198" s="256">
        <f>'To &amp; from Shops- trip % summary'!B203</f>
        <v>0</v>
      </c>
      <c r="S198" s="313">
        <f>'To &amp; from Shops- trip % summary'!D203</f>
        <v>0</v>
      </c>
      <c r="T198" s="257">
        <f>'Non-survey input values'!$B$14</f>
        <v>359.3</v>
      </c>
      <c r="U198" s="258">
        <f t="shared" si="28"/>
        <v>0</v>
      </c>
      <c r="V198" s="259">
        <f t="shared" si="29"/>
        <v>0</v>
      </c>
      <c r="W198" s="312">
        <f>'To &amp; from Shops- trip % summary'!G203</f>
        <v>0</v>
      </c>
      <c r="X198" s="314">
        <f>'To &amp; from Shops- trip % summary'!I203</f>
        <v>0</v>
      </c>
      <c r="Y198" s="260">
        <f t="shared" si="30"/>
        <v>0</v>
      </c>
      <c r="Z198" s="259">
        <f t="shared" si="31"/>
        <v>0</v>
      </c>
      <c r="AA198" s="312">
        <f>'To &amp; from Shops- trip % summary'!L203</f>
        <v>0</v>
      </c>
      <c r="AB198" s="314">
        <f>'To &amp; from Shops- trip % summary'!N203</f>
        <v>0</v>
      </c>
      <c r="AC198" s="260">
        <f t="shared" si="32"/>
        <v>0</v>
      </c>
      <c r="AD198" s="259">
        <f t="shared" si="33"/>
        <v>0</v>
      </c>
      <c r="AE198" s="312">
        <f>'To &amp; from Shops- trip % summary'!Q203</f>
        <v>0</v>
      </c>
      <c r="AF198" s="314">
        <f>'To &amp; from Shops- trip % summary'!S203</f>
        <v>0</v>
      </c>
      <c r="AG198" s="260">
        <f t="shared" si="34"/>
        <v>0</v>
      </c>
      <c r="AH198" s="259">
        <f t="shared" si="35"/>
        <v>0</v>
      </c>
      <c r="AI198" s="312">
        <f>'To &amp; from Shops- trip % summary'!V203</f>
        <v>0</v>
      </c>
      <c r="AJ198" s="314">
        <f>'To &amp; from Shops- trip % summary'!X203</f>
        <v>0</v>
      </c>
      <c r="AK198" s="260">
        <f t="shared" si="36"/>
        <v>0</v>
      </c>
      <c r="AL198" s="259">
        <f t="shared" si="37"/>
        <v>0</v>
      </c>
      <c r="AM198" s="312">
        <f>'To &amp; from Shops- trip % summary'!AA203</f>
        <v>0</v>
      </c>
      <c r="AN198" s="314">
        <f>'To &amp; from Shops- trip % summary'!AC203</f>
        <v>0</v>
      </c>
      <c r="AO198" s="260">
        <f t="shared" si="38"/>
        <v>0</v>
      </c>
      <c r="AP198" s="259">
        <f t="shared" si="39"/>
        <v>0</v>
      </c>
      <c r="AQ198" s="312">
        <f>'To &amp; from Shops- trip % summary'!AF203</f>
        <v>0</v>
      </c>
      <c r="AR198" s="314">
        <f>'To &amp; from Shops- trip % summary'!AH203</f>
        <v>0</v>
      </c>
      <c r="AS198" s="260">
        <f t="shared" si="40"/>
        <v>0</v>
      </c>
      <c r="AT198" s="259">
        <f t="shared" si="41"/>
        <v>0</v>
      </c>
      <c r="AU198" s="261"/>
      <c r="AV198" s="248"/>
      <c r="AW198" s="248"/>
      <c r="AX198" s="248"/>
      <c r="AY198" s="248"/>
    </row>
    <row r="199" spans="1:51" x14ac:dyDescent="0.2">
      <c r="A199" s="248"/>
      <c r="B199" s="248"/>
      <c r="C199" s="248"/>
      <c r="D199" s="248"/>
      <c r="E199" s="248"/>
      <c r="F199" s="248"/>
      <c r="G199" s="248"/>
      <c r="H199" s="248"/>
      <c r="I199" s="248"/>
      <c r="J199" s="248"/>
      <c r="K199" s="248"/>
      <c r="L199" s="248"/>
      <c r="M199" s="248"/>
      <c r="N199" s="248"/>
      <c r="O199" s="248"/>
      <c r="P199" s="248"/>
      <c r="Q199" s="296"/>
      <c r="R199" s="256">
        <f>'To &amp; from Shops- trip % summary'!B204</f>
        <v>0</v>
      </c>
      <c r="S199" s="313">
        <f>'To &amp; from Shops- trip % summary'!D204</f>
        <v>0</v>
      </c>
      <c r="T199" s="257">
        <f>'Non-survey input values'!$B$14</f>
        <v>359.3</v>
      </c>
      <c r="U199" s="258">
        <f t="shared" si="28"/>
        <v>0</v>
      </c>
      <c r="V199" s="259">
        <f t="shared" si="29"/>
        <v>0</v>
      </c>
      <c r="W199" s="312">
        <f>'To &amp; from Shops- trip % summary'!G204</f>
        <v>0</v>
      </c>
      <c r="X199" s="314">
        <f>'To &amp; from Shops- trip % summary'!I204</f>
        <v>0</v>
      </c>
      <c r="Y199" s="260">
        <f t="shared" si="30"/>
        <v>0</v>
      </c>
      <c r="Z199" s="259">
        <f t="shared" si="31"/>
        <v>0</v>
      </c>
      <c r="AA199" s="312">
        <f>'To &amp; from Shops- trip % summary'!L204</f>
        <v>0</v>
      </c>
      <c r="AB199" s="314">
        <f>'To &amp; from Shops- trip % summary'!N204</f>
        <v>0</v>
      </c>
      <c r="AC199" s="260">
        <f t="shared" si="32"/>
        <v>0</v>
      </c>
      <c r="AD199" s="259">
        <f t="shared" si="33"/>
        <v>0</v>
      </c>
      <c r="AE199" s="312">
        <f>'To &amp; from Shops- trip % summary'!Q204</f>
        <v>0</v>
      </c>
      <c r="AF199" s="314">
        <f>'To &amp; from Shops- trip % summary'!S204</f>
        <v>0</v>
      </c>
      <c r="AG199" s="260">
        <f t="shared" si="34"/>
        <v>0</v>
      </c>
      <c r="AH199" s="259">
        <f t="shared" si="35"/>
        <v>0</v>
      </c>
      <c r="AI199" s="312">
        <f>'To &amp; from Shops- trip % summary'!V204</f>
        <v>0</v>
      </c>
      <c r="AJ199" s="314">
        <f>'To &amp; from Shops- trip % summary'!X204</f>
        <v>0</v>
      </c>
      <c r="AK199" s="260">
        <f t="shared" si="36"/>
        <v>0</v>
      </c>
      <c r="AL199" s="259">
        <f t="shared" si="37"/>
        <v>0</v>
      </c>
      <c r="AM199" s="312">
        <f>'To &amp; from Shops- trip % summary'!AA204</f>
        <v>0</v>
      </c>
      <c r="AN199" s="314">
        <f>'To &amp; from Shops- trip % summary'!AC204</f>
        <v>0</v>
      </c>
      <c r="AO199" s="260">
        <f t="shared" si="38"/>
        <v>0</v>
      </c>
      <c r="AP199" s="259">
        <f t="shared" si="39"/>
        <v>0</v>
      </c>
      <c r="AQ199" s="312">
        <f>'To &amp; from Shops- trip % summary'!AF204</f>
        <v>0</v>
      </c>
      <c r="AR199" s="314">
        <f>'To &amp; from Shops- trip % summary'!AH204</f>
        <v>0</v>
      </c>
      <c r="AS199" s="260">
        <f t="shared" si="40"/>
        <v>0</v>
      </c>
      <c r="AT199" s="259">
        <f t="shared" si="41"/>
        <v>0</v>
      </c>
      <c r="AU199" s="261"/>
      <c r="AV199" s="248"/>
      <c r="AW199" s="248"/>
      <c r="AX199" s="248"/>
      <c r="AY199" s="248"/>
    </row>
    <row r="200" spans="1:51" x14ac:dyDescent="0.2">
      <c r="A200" s="248"/>
      <c r="B200" s="248"/>
      <c r="C200" s="248"/>
      <c r="D200" s="248"/>
      <c r="E200" s="248"/>
      <c r="F200" s="248"/>
      <c r="G200" s="248"/>
      <c r="H200" s="248"/>
      <c r="I200" s="248"/>
      <c r="J200" s="248"/>
      <c r="K200" s="248"/>
      <c r="L200" s="248"/>
      <c r="M200" s="248"/>
      <c r="N200" s="248"/>
      <c r="O200" s="248"/>
      <c r="P200" s="248"/>
      <c r="Q200" s="296"/>
      <c r="R200" s="256">
        <f>'To &amp; from Shops- trip % summary'!B205</f>
        <v>0</v>
      </c>
      <c r="S200" s="313">
        <f>'To &amp; from Shops- trip % summary'!D205</f>
        <v>0</v>
      </c>
      <c r="T200" s="257">
        <f>'Non-survey input values'!$B$14</f>
        <v>359.3</v>
      </c>
      <c r="U200" s="258">
        <f t="shared" si="28"/>
        <v>0</v>
      </c>
      <c r="V200" s="259">
        <f t="shared" si="29"/>
        <v>0</v>
      </c>
      <c r="W200" s="312">
        <f>'To &amp; from Shops- trip % summary'!G205</f>
        <v>0</v>
      </c>
      <c r="X200" s="314">
        <f>'To &amp; from Shops- trip % summary'!I205</f>
        <v>0</v>
      </c>
      <c r="Y200" s="260">
        <f t="shared" si="30"/>
        <v>0</v>
      </c>
      <c r="Z200" s="259">
        <f t="shared" si="31"/>
        <v>0</v>
      </c>
      <c r="AA200" s="312">
        <f>'To &amp; from Shops- trip % summary'!L205</f>
        <v>0</v>
      </c>
      <c r="AB200" s="314">
        <f>'To &amp; from Shops- trip % summary'!N205</f>
        <v>0</v>
      </c>
      <c r="AC200" s="260">
        <f t="shared" si="32"/>
        <v>0</v>
      </c>
      <c r="AD200" s="259">
        <f t="shared" si="33"/>
        <v>0</v>
      </c>
      <c r="AE200" s="312">
        <f>'To &amp; from Shops- trip % summary'!Q205</f>
        <v>0</v>
      </c>
      <c r="AF200" s="314">
        <f>'To &amp; from Shops- trip % summary'!S205</f>
        <v>0</v>
      </c>
      <c r="AG200" s="260">
        <f t="shared" si="34"/>
        <v>0</v>
      </c>
      <c r="AH200" s="259">
        <f t="shared" si="35"/>
        <v>0</v>
      </c>
      <c r="AI200" s="312">
        <f>'To &amp; from Shops- trip % summary'!V205</f>
        <v>0</v>
      </c>
      <c r="AJ200" s="314">
        <f>'To &amp; from Shops- trip % summary'!X205</f>
        <v>0</v>
      </c>
      <c r="AK200" s="260">
        <f t="shared" si="36"/>
        <v>0</v>
      </c>
      <c r="AL200" s="259">
        <f t="shared" si="37"/>
        <v>0</v>
      </c>
      <c r="AM200" s="312">
        <f>'To &amp; from Shops- trip % summary'!AA205</f>
        <v>0</v>
      </c>
      <c r="AN200" s="314">
        <f>'To &amp; from Shops- trip % summary'!AC205</f>
        <v>0</v>
      </c>
      <c r="AO200" s="260">
        <f t="shared" si="38"/>
        <v>0</v>
      </c>
      <c r="AP200" s="259">
        <f t="shared" si="39"/>
        <v>0</v>
      </c>
      <c r="AQ200" s="312">
        <f>'To &amp; from Shops- trip % summary'!AF205</f>
        <v>0</v>
      </c>
      <c r="AR200" s="314">
        <f>'To &amp; from Shops- trip % summary'!AH205</f>
        <v>0</v>
      </c>
      <c r="AS200" s="260">
        <f t="shared" si="40"/>
        <v>0</v>
      </c>
      <c r="AT200" s="259">
        <f t="shared" si="41"/>
        <v>0</v>
      </c>
      <c r="AU200" s="261"/>
      <c r="AV200" s="248"/>
      <c r="AW200" s="248"/>
      <c r="AX200" s="248"/>
      <c r="AY200" s="248"/>
    </row>
    <row r="201" spans="1:51" x14ac:dyDescent="0.2">
      <c r="A201" s="248"/>
      <c r="B201" s="248"/>
      <c r="C201" s="248"/>
      <c r="D201" s="248"/>
      <c r="E201" s="248"/>
      <c r="F201" s="248"/>
      <c r="G201" s="248"/>
      <c r="H201" s="248"/>
      <c r="I201" s="248"/>
      <c r="J201" s="248"/>
      <c r="K201" s="248"/>
      <c r="L201" s="248"/>
      <c r="M201" s="248"/>
      <c r="N201" s="248"/>
      <c r="O201" s="248"/>
      <c r="P201" s="248"/>
      <c r="Q201" s="296"/>
      <c r="R201" s="256">
        <f>'To &amp; from Shops- trip % summary'!B206</f>
        <v>0</v>
      </c>
      <c r="S201" s="313">
        <f>'To &amp; from Shops- trip % summary'!D206</f>
        <v>0</v>
      </c>
      <c r="T201" s="257">
        <f>'Non-survey input values'!$B$14</f>
        <v>359.3</v>
      </c>
      <c r="U201" s="258">
        <f t="shared" si="28"/>
        <v>0</v>
      </c>
      <c r="V201" s="259">
        <f t="shared" si="29"/>
        <v>0</v>
      </c>
      <c r="W201" s="312">
        <f>'To &amp; from Shops- trip % summary'!G206</f>
        <v>0</v>
      </c>
      <c r="X201" s="314">
        <f>'To &amp; from Shops- trip % summary'!I206</f>
        <v>0</v>
      </c>
      <c r="Y201" s="260">
        <f t="shared" si="30"/>
        <v>0</v>
      </c>
      <c r="Z201" s="259">
        <f t="shared" si="31"/>
        <v>0</v>
      </c>
      <c r="AA201" s="312">
        <f>'To &amp; from Shops- trip % summary'!L206</f>
        <v>0</v>
      </c>
      <c r="AB201" s="314">
        <f>'To &amp; from Shops- trip % summary'!N206</f>
        <v>0</v>
      </c>
      <c r="AC201" s="260">
        <f t="shared" si="32"/>
        <v>0</v>
      </c>
      <c r="AD201" s="259">
        <f t="shared" si="33"/>
        <v>0</v>
      </c>
      <c r="AE201" s="312">
        <f>'To &amp; from Shops- trip % summary'!Q206</f>
        <v>0</v>
      </c>
      <c r="AF201" s="314">
        <f>'To &amp; from Shops- trip % summary'!S206</f>
        <v>0</v>
      </c>
      <c r="AG201" s="260">
        <f t="shared" si="34"/>
        <v>0</v>
      </c>
      <c r="AH201" s="259">
        <f t="shared" si="35"/>
        <v>0</v>
      </c>
      <c r="AI201" s="312">
        <f>'To &amp; from Shops- trip % summary'!V206</f>
        <v>0</v>
      </c>
      <c r="AJ201" s="314">
        <f>'To &amp; from Shops- trip % summary'!X206</f>
        <v>0</v>
      </c>
      <c r="AK201" s="260">
        <f t="shared" si="36"/>
        <v>0</v>
      </c>
      <c r="AL201" s="259">
        <f t="shared" si="37"/>
        <v>0</v>
      </c>
      <c r="AM201" s="312">
        <f>'To &amp; from Shops- trip % summary'!AA206</f>
        <v>0</v>
      </c>
      <c r="AN201" s="314">
        <f>'To &amp; from Shops- trip % summary'!AC206</f>
        <v>0</v>
      </c>
      <c r="AO201" s="260">
        <f t="shared" si="38"/>
        <v>0</v>
      </c>
      <c r="AP201" s="259">
        <f t="shared" si="39"/>
        <v>0</v>
      </c>
      <c r="AQ201" s="312">
        <f>'To &amp; from Shops- trip % summary'!AF206</f>
        <v>0</v>
      </c>
      <c r="AR201" s="314">
        <f>'To &amp; from Shops- trip % summary'!AH206</f>
        <v>0</v>
      </c>
      <c r="AS201" s="260">
        <f t="shared" si="40"/>
        <v>0</v>
      </c>
      <c r="AT201" s="259">
        <f t="shared" si="41"/>
        <v>0</v>
      </c>
      <c r="AU201" s="261"/>
      <c r="AV201" s="248"/>
      <c r="AW201" s="248"/>
      <c r="AX201" s="248"/>
      <c r="AY201" s="248"/>
    </row>
    <row r="202" spans="1:51" x14ac:dyDescent="0.2">
      <c r="A202" s="248"/>
      <c r="B202" s="248"/>
      <c r="C202" s="248"/>
      <c r="D202" s="248"/>
      <c r="E202" s="248"/>
      <c r="F202" s="248"/>
      <c r="G202" s="248"/>
      <c r="H202" s="248"/>
      <c r="I202" s="248"/>
      <c r="J202" s="248"/>
      <c r="K202" s="248"/>
      <c r="L202" s="248"/>
      <c r="M202" s="248"/>
      <c r="N202" s="248"/>
      <c r="O202" s="248"/>
      <c r="P202" s="248"/>
      <c r="Q202" s="296"/>
      <c r="R202" s="256">
        <f>'To &amp; from Shops- trip % summary'!B207</f>
        <v>0</v>
      </c>
      <c r="S202" s="313">
        <f>'To &amp; from Shops- trip % summary'!D207</f>
        <v>0</v>
      </c>
      <c r="T202" s="257">
        <f>'Non-survey input values'!$B$14</f>
        <v>359.3</v>
      </c>
      <c r="U202" s="258">
        <f t="shared" si="28"/>
        <v>0</v>
      </c>
      <c r="V202" s="259">
        <f t="shared" si="29"/>
        <v>0</v>
      </c>
      <c r="W202" s="312">
        <f>'To &amp; from Shops- trip % summary'!G207</f>
        <v>0</v>
      </c>
      <c r="X202" s="314">
        <f>'To &amp; from Shops- trip % summary'!I207</f>
        <v>0</v>
      </c>
      <c r="Y202" s="260">
        <f t="shared" si="30"/>
        <v>0</v>
      </c>
      <c r="Z202" s="259">
        <f t="shared" si="31"/>
        <v>0</v>
      </c>
      <c r="AA202" s="312">
        <f>'To &amp; from Shops- trip % summary'!L207</f>
        <v>0</v>
      </c>
      <c r="AB202" s="314">
        <f>'To &amp; from Shops- trip % summary'!N207</f>
        <v>0</v>
      </c>
      <c r="AC202" s="260">
        <f t="shared" si="32"/>
        <v>0</v>
      </c>
      <c r="AD202" s="259">
        <f t="shared" si="33"/>
        <v>0</v>
      </c>
      <c r="AE202" s="312">
        <f>'To &amp; from Shops- trip % summary'!Q207</f>
        <v>0</v>
      </c>
      <c r="AF202" s="314">
        <f>'To &amp; from Shops- trip % summary'!S207</f>
        <v>0</v>
      </c>
      <c r="AG202" s="260">
        <f t="shared" si="34"/>
        <v>0</v>
      </c>
      <c r="AH202" s="259">
        <f t="shared" si="35"/>
        <v>0</v>
      </c>
      <c r="AI202" s="312">
        <f>'To &amp; from Shops- trip % summary'!V207</f>
        <v>0</v>
      </c>
      <c r="AJ202" s="314">
        <f>'To &amp; from Shops- trip % summary'!X207</f>
        <v>0</v>
      </c>
      <c r="AK202" s="260">
        <f t="shared" si="36"/>
        <v>0</v>
      </c>
      <c r="AL202" s="259">
        <f t="shared" si="37"/>
        <v>0</v>
      </c>
      <c r="AM202" s="312">
        <f>'To &amp; from Shops- trip % summary'!AA207</f>
        <v>0</v>
      </c>
      <c r="AN202" s="314">
        <f>'To &amp; from Shops- trip % summary'!AC207</f>
        <v>0</v>
      </c>
      <c r="AO202" s="260">
        <f t="shared" si="38"/>
        <v>0</v>
      </c>
      <c r="AP202" s="259">
        <f t="shared" si="39"/>
        <v>0</v>
      </c>
      <c r="AQ202" s="312">
        <f>'To &amp; from Shops- trip % summary'!AF207</f>
        <v>0</v>
      </c>
      <c r="AR202" s="314">
        <f>'To &amp; from Shops- trip % summary'!AH207</f>
        <v>0</v>
      </c>
      <c r="AS202" s="260">
        <f t="shared" si="40"/>
        <v>0</v>
      </c>
      <c r="AT202" s="259">
        <f t="shared" si="41"/>
        <v>0</v>
      </c>
      <c r="AU202" s="261"/>
      <c r="AV202" s="248"/>
      <c r="AW202" s="248"/>
      <c r="AX202" s="248"/>
      <c r="AY202" s="248"/>
    </row>
    <row r="203" spans="1:51" x14ac:dyDescent="0.2">
      <c r="A203" s="248"/>
      <c r="B203" s="248"/>
      <c r="C203" s="248"/>
      <c r="D203" s="248"/>
      <c r="E203" s="248"/>
      <c r="F203" s="248"/>
      <c r="G203" s="248"/>
      <c r="H203" s="248"/>
      <c r="I203" s="248"/>
      <c r="J203" s="248"/>
      <c r="K203" s="248"/>
      <c r="L203" s="248"/>
      <c r="M203" s="248"/>
      <c r="N203" s="248"/>
      <c r="O203" s="248"/>
      <c r="P203" s="248"/>
      <c r="Q203" s="296"/>
      <c r="R203" s="256">
        <f>'To &amp; from Shops- trip % summary'!B208</f>
        <v>0</v>
      </c>
      <c r="S203" s="313">
        <f>'To &amp; from Shops- trip % summary'!D208</f>
        <v>0</v>
      </c>
      <c r="T203" s="257">
        <f>'Non-survey input values'!$B$14</f>
        <v>359.3</v>
      </c>
      <c r="U203" s="258">
        <f t="shared" ref="U203:U266" si="42">R203/7</f>
        <v>0</v>
      </c>
      <c r="V203" s="259">
        <f t="shared" si="29"/>
        <v>0</v>
      </c>
      <c r="W203" s="312">
        <f>'To &amp; from Shops- trip % summary'!G208</f>
        <v>0</v>
      </c>
      <c r="X203" s="314">
        <f>'To &amp; from Shops- trip % summary'!I208</f>
        <v>0</v>
      </c>
      <c r="Y203" s="260">
        <f t="shared" si="30"/>
        <v>0</v>
      </c>
      <c r="Z203" s="259">
        <f t="shared" si="31"/>
        <v>0</v>
      </c>
      <c r="AA203" s="312">
        <f>'To &amp; from Shops- trip % summary'!L208</f>
        <v>0</v>
      </c>
      <c r="AB203" s="314">
        <f>'To &amp; from Shops- trip % summary'!N208</f>
        <v>0</v>
      </c>
      <c r="AC203" s="260">
        <f t="shared" si="32"/>
        <v>0</v>
      </c>
      <c r="AD203" s="259">
        <f t="shared" si="33"/>
        <v>0</v>
      </c>
      <c r="AE203" s="312">
        <f>'To &amp; from Shops- trip % summary'!Q208</f>
        <v>0</v>
      </c>
      <c r="AF203" s="314">
        <f>'To &amp; from Shops- trip % summary'!S208</f>
        <v>0</v>
      </c>
      <c r="AG203" s="260">
        <f t="shared" si="34"/>
        <v>0</v>
      </c>
      <c r="AH203" s="259">
        <f t="shared" si="35"/>
        <v>0</v>
      </c>
      <c r="AI203" s="312">
        <f>'To &amp; from Shops- trip % summary'!V208</f>
        <v>0</v>
      </c>
      <c r="AJ203" s="314">
        <f>'To &amp; from Shops- trip % summary'!X208</f>
        <v>0</v>
      </c>
      <c r="AK203" s="260">
        <f t="shared" si="36"/>
        <v>0</v>
      </c>
      <c r="AL203" s="259">
        <f t="shared" si="37"/>
        <v>0</v>
      </c>
      <c r="AM203" s="312">
        <f>'To &amp; from Shops- trip % summary'!AA208</f>
        <v>0</v>
      </c>
      <c r="AN203" s="314">
        <f>'To &amp; from Shops- trip % summary'!AC208</f>
        <v>0</v>
      </c>
      <c r="AO203" s="260">
        <f t="shared" si="38"/>
        <v>0</v>
      </c>
      <c r="AP203" s="259">
        <f t="shared" si="39"/>
        <v>0</v>
      </c>
      <c r="AQ203" s="312">
        <f>'To &amp; from Shops- trip % summary'!AF208</f>
        <v>0</v>
      </c>
      <c r="AR203" s="314">
        <f>'To &amp; from Shops- trip % summary'!AH208</f>
        <v>0</v>
      </c>
      <c r="AS203" s="260">
        <f t="shared" si="40"/>
        <v>0</v>
      </c>
      <c r="AT203" s="259">
        <f t="shared" si="41"/>
        <v>0</v>
      </c>
      <c r="AU203" s="261"/>
      <c r="AV203" s="248"/>
      <c r="AW203" s="248"/>
      <c r="AX203" s="248"/>
      <c r="AY203" s="248"/>
    </row>
    <row r="204" spans="1:51" x14ac:dyDescent="0.2">
      <c r="A204" s="248"/>
      <c r="B204" s="248"/>
      <c r="C204" s="248"/>
      <c r="D204" s="248"/>
      <c r="E204" s="248"/>
      <c r="F204" s="248"/>
      <c r="G204" s="248"/>
      <c r="H204" s="248"/>
      <c r="I204" s="248"/>
      <c r="J204" s="248"/>
      <c r="K204" s="248"/>
      <c r="L204" s="248"/>
      <c r="M204" s="248"/>
      <c r="N204" s="248"/>
      <c r="O204" s="248"/>
      <c r="P204" s="248"/>
      <c r="Q204" s="296"/>
      <c r="R204" s="256">
        <f>'To &amp; from Shops- trip % summary'!B209</f>
        <v>0</v>
      </c>
      <c r="S204" s="313">
        <f>'To &amp; from Shops- trip % summary'!D209</f>
        <v>0</v>
      </c>
      <c r="T204" s="257">
        <f>'Non-survey input values'!$B$14</f>
        <v>359.3</v>
      </c>
      <c r="U204" s="258">
        <f t="shared" si="42"/>
        <v>0</v>
      </c>
      <c r="V204" s="259">
        <f t="shared" ref="V204:V267" si="43">$B$5*$S204*$T204*U204</f>
        <v>0</v>
      </c>
      <c r="W204" s="312">
        <f>'To &amp; from Shops- trip % summary'!G209</f>
        <v>0</v>
      </c>
      <c r="X204" s="314">
        <f>'To &amp; from Shops- trip % summary'!I209</f>
        <v>0</v>
      </c>
      <c r="Y204" s="260">
        <f t="shared" ref="Y204:Y267" si="44">W204/7</f>
        <v>0</v>
      </c>
      <c r="Z204" s="259">
        <f t="shared" ref="Z204:Z267" si="45">$B$5*$X204*$T204*Y204</f>
        <v>0</v>
      </c>
      <c r="AA204" s="312">
        <f>'To &amp; from Shops- trip % summary'!L209</f>
        <v>0</v>
      </c>
      <c r="AB204" s="314">
        <f>'To &amp; from Shops- trip % summary'!N209</f>
        <v>0</v>
      </c>
      <c r="AC204" s="260">
        <f t="shared" ref="AC204:AC267" si="46">AA204/7</f>
        <v>0</v>
      </c>
      <c r="AD204" s="259">
        <f t="shared" ref="AD204:AD267" si="47">$B$5*$AB204*$T204*AC204</f>
        <v>0</v>
      </c>
      <c r="AE204" s="312">
        <f>'To &amp; from Shops- trip % summary'!Q209</f>
        <v>0</v>
      </c>
      <c r="AF204" s="314">
        <f>'To &amp; from Shops- trip % summary'!S209</f>
        <v>0</v>
      </c>
      <c r="AG204" s="260">
        <f t="shared" ref="AG204:AG267" si="48">AE204/7</f>
        <v>0</v>
      </c>
      <c r="AH204" s="259">
        <f t="shared" ref="AH204:AH267" si="49">$B$5*$AF204*$T204*AG204</f>
        <v>0</v>
      </c>
      <c r="AI204" s="312">
        <f>'To &amp; from Shops- trip % summary'!V209</f>
        <v>0</v>
      </c>
      <c r="AJ204" s="314">
        <f>'To &amp; from Shops- trip % summary'!X209</f>
        <v>0</v>
      </c>
      <c r="AK204" s="260">
        <f t="shared" ref="AK204:AK267" si="50">AI204/7</f>
        <v>0</v>
      </c>
      <c r="AL204" s="259">
        <f t="shared" ref="AL204:AL267" si="51">$B$5*$AJ204*$T204*AK204</f>
        <v>0</v>
      </c>
      <c r="AM204" s="312">
        <f>'To &amp; from Shops- trip % summary'!AA209</f>
        <v>0</v>
      </c>
      <c r="AN204" s="314">
        <f>'To &amp; from Shops- trip % summary'!AC209</f>
        <v>0</v>
      </c>
      <c r="AO204" s="260">
        <f t="shared" ref="AO204:AO267" si="52">AM204/7</f>
        <v>0</v>
      </c>
      <c r="AP204" s="259">
        <f t="shared" ref="AP204:AP267" si="53">$B$5*$AN204*$T204*AO204</f>
        <v>0</v>
      </c>
      <c r="AQ204" s="312">
        <f>'To &amp; from Shops- trip % summary'!AF209</f>
        <v>0</v>
      </c>
      <c r="AR204" s="314">
        <f>'To &amp; from Shops- trip % summary'!AH209</f>
        <v>0</v>
      </c>
      <c r="AS204" s="260">
        <f t="shared" ref="AS204:AS267" si="54">AQ204/7</f>
        <v>0</v>
      </c>
      <c r="AT204" s="259">
        <f t="shared" ref="AT204:AT267" si="55">$B$5*$AR204*$T204*AS204</f>
        <v>0</v>
      </c>
      <c r="AU204" s="261"/>
      <c r="AV204" s="248"/>
      <c r="AW204" s="248"/>
      <c r="AX204" s="248"/>
      <c r="AY204" s="248"/>
    </row>
    <row r="205" spans="1:51" x14ac:dyDescent="0.2">
      <c r="A205" s="248"/>
      <c r="B205" s="248"/>
      <c r="C205" s="248"/>
      <c r="D205" s="248"/>
      <c r="E205" s="248"/>
      <c r="F205" s="248"/>
      <c r="G205" s="248"/>
      <c r="H205" s="248"/>
      <c r="I205" s="248"/>
      <c r="J205" s="248"/>
      <c r="K205" s="248"/>
      <c r="L205" s="248"/>
      <c r="M205" s="248"/>
      <c r="N205" s="248"/>
      <c r="O205" s="248"/>
      <c r="P205" s="248"/>
      <c r="Q205" s="296"/>
      <c r="R205" s="256">
        <f>'To &amp; from Shops- trip % summary'!B210</f>
        <v>0</v>
      </c>
      <c r="S205" s="313">
        <f>'To &amp; from Shops- trip % summary'!D210</f>
        <v>0</v>
      </c>
      <c r="T205" s="257">
        <f>'Non-survey input values'!$B$14</f>
        <v>359.3</v>
      </c>
      <c r="U205" s="258">
        <f t="shared" si="42"/>
        <v>0</v>
      </c>
      <c r="V205" s="259">
        <f t="shared" si="43"/>
        <v>0</v>
      </c>
      <c r="W205" s="312">
        <f>'To &amp; from Shops- trip % summary'!G210</f>
        <v>0</v>
      </c>
      <c r="X205" s="314">
        <f>'To &amp; from Shops- trip % summary'!I210</f>
        <v>0</v>
      </c>
      <c r="Y205" s="260">
        <f t="shared" si="44"/>
        <v>0</v>
      </c>
      <c r="Z205" s="259">
        <f t="shared" si="45"/>
        <v>0</v>
      </c>
      <c r="AA205" s="312">
        <f>'To &amp; from Shops- trip % summary'!L210</f>
        <v>0</v>
      </c>
      <c r="AB205" s="314">
        <f>'To &amp; from Shops- trip % summary'!N210</f>
        <v>0</v>
      </c>
      <c r="AC205" s="260">
        <f t="shared" si="46"/>
        <v>0</v>
      </c>
      <c r="AD205" s="259">
        <f t="shared" si="47"/>
        <v>0</v>
      </c>
      <c r="AE205" s="312">
        <f>'To &amp; from Shops- trip % summary'!Q210</f>
        <v>0</v>
      </c>
      <c r="AF205" s="314">
        <f>'To &amp; from Shops- trip % summary'!S210</f>
        <v>0</v>
      </c>
      <c r="AG205" s="260">
        <f t="shared" si="48"/>
        <v>0</v>
      </c>
      <c r="AH205" s="259">
        <f t="shared" si="49"/>
        <v>0</v>
      </c>
      <c r="AI205" s="312">
        <f>'To &amp; from Shops- trip % summary'!V210</f>
        <v>0</v>
      </c>
      <c r="AJ205" s="314">
        <f>'To &amp; from Shops- trip % summary'!X210</f>
        <v>0</v>
      </c>
      <c r="AK205" s="260">
        <f t="shared" si="50"/>
        <v>0</v>
      </c>
      <c r="AL205" s="259">
        <f t="shared" si="51"/>
        <v>0</v>
      </c>
      <c r="AM205" s="312">
        <f>'To &amp; from Shops- trip % summary'!AA210</f>
        <v>0</v>
      </c>
      <c r="AN205" s="314">
        <f>'To &amp; from Shops- trip % summary'!AC210</f>
        <v>0</v>
      </c>
      <c r="AO205" s="260">
        <f t="shared" si="52"/>
        <v>0</v>
      </c>
      <c r="AP205" s="259">
        <f t="shared" si="53"/>
        <v>0</v>
      </c>
      <c r="AQ205" s="312">
        <f>'To &amp; from Shops- trip % summary'!AF210</f>
        <v>0</v>
      </c>
      <c r="AR205" s="314">
        <f>'To &amp; from Shops- trip % summary'!AH210</f>
        <v>0</v>
      </c>
      <c r="AS205" s="260">
        <f t="shared" si="54"/>
        <v>0</v>
      </c>
      <c r="AT205" s="259">
        <f t="shared" si="55"/>
        <v>0</v>
      </c>
      <c r="AU205" s="261"/>
      <c r="AV205" s="248"/>
      <c r="AW205" s="248"/>
      <c r="AX205" s="248"/>
      <c r="AY205" s="248"/>
    </row>
    <row r="206" spans="1:51" x14ac:dyDescent="0.2">
      <c r="A206" s="248"/>
      <c r="B206" s="248"/>
      <c r="C206" s="248"/>
      <c r="D206" s="248"/>
      <c r="E206" s="248"/>
      <c r="F206" s="248"/>
      <c r="G206" s="248"/>
      <c r="H206" s="248"/>
      <c r="I206" s="248"/>
      <c r="J206" s="248"/>
      <c r="K206" s="248"/>
      <c r="L206" s="248"/>
      <c r="M206" s="248"/>
      <c r="N206" s="248"/>
      <c r="O206" s="248"/>
      <c r="P206" s="248"/>
      <c r="Q206" s="296"/>
      <c r="R206" s="256">
        <f>'To &amp; from Shops- trip % summary'!B211</f>
        <v>0</v>
      </c>
      <c r="S206" s="313">
        <f>'To &amp; from Shops- trip % summary'!D211</f>
        <v>0</v>
      </c>
      <c r="T206" s="257">
        <f>'Non-survey input values'!$B$14</f>
        <v>359.3</v>
      </c>
      <c r="U206" s="258">
        <f t="shared" si="42"/>
        <v>0</v>
      </c>
      <c r="V206" s="259">
        <f t="shared" si="43"/>
        <v>0</v>
      </c>
      <c r="W206" s="312">
        <f>'To &amp; from Shops- trip % summary'!G211</f>
        <v>0</v>
      </c>
      <c r="X206" s="314">
        <f>'To &amp; from Shops- trip % summary'!I211</f>
        <v>0</v>
      </c>
      <c r="Y206" s="260">
        <f t="shared" si="44"/>
        <v>0</v>
      </c>
      <c r="Z206" s="259">
        <f t="shared" si="45"/>
        <v>0</v>
      </c>
      <c r="AA206" s="312">
        <f>'To &amp; from Shops- trip % summary'!L211</f>
        <v>0</v>
      </c>
      <c r="AB206" s="314">
        <f>'To &amp; from Shops- trip % summary'!N211</f>
        <v>0</v>
      </c>
      <c r="AC206" s="260">
        <f t="shared" si="46"/>
        <v>0</v>
      </c>
      <c r="AD206" s="259">
        <f t="shared" si="47"/>
        <v>0</v>
      </c>
      <c r="AE206" s="312">
        <f>'To &amp; from Shops- trip % summary'!Q211</f>
        <v>0</v>
      </c>
      <c r="AF206" s="314">
        <f>'To &amp; from Shops- trip % summary'!S211</f>
        <v>0</v>
      </c>
      <c r="AG206" s="260">
        <f t="shared" si="48"/>
        <v>0</v>
      </c>
      <c r="AH206" s="259">
        <f t="shared" si="49"/>
        <v>0</v>
      </c>
      <c r="AI206" s="312">
        <f>'To &amp; from Shops- trip % summary'!V211</f>
        <v>0</v>
      </c>
      <c r="AJ206" s="314">
        <f>'To &amp; from Shops- trip % summary'!X211</f>
        <v>0</v>
      </c>
      <c r="AK206" s="260">
        <f t="shared" si="50"/>
        <v>0</v>
      </c>
      <c r="AL206" s="259">
        <f t="shared" si="51"/>
        <v>0</v>
      </c>
      <c r="AM206" s="312">
        <f>'To &amp; from Shops- trip % summary'!AA211</f>
        <v>0</v>
      </c>
      <c r="AN206" s="314">
        <f>'To &amp; from Shops- trip % summary'!AC211</f>
        <v>0</v>
      </c>
      <c r="AO206" s="260">
        <f t="shared" si="52"/>
        <v>0</v>
      </c>
      <c r="AP206" s="259">
        <f t="shared" si="53"/>
        <v>0</v>
      </c>
      <c r="AQ206" s="312">
        <f>'To &amp; from Shops- trip % summary'!AF211</f>
        <v>0</v>
      </c>
      <c r="AR206" s="314">
        <f>'To &amp; from Shops- trip % summary'!AH211</f>
        <v>0</v>
      </c>
      <c r="AS206" s="260">
        <f t="shared" si="54"/>
        <v>0</v>
      </c>
      <c r="AT206" s="259">
        <f t="shared" si="55"/>
        <v>0</v>
      </c>
      <c r="AU206" s="261"/>
      <c r="AV206" s="248"/>
      <c r="AW206" s="248"/>
      <c r="AX206" s="248"/>
      <c r="AY206" s="248"/>
    </row>
    <row r="207" spans="1:51" x14ac:dyDescent="0.2">
      <c r="A207" s="248"/>
      <c r="B207" s="248"/>
      <c r="C207" s="248"/>
      <c r="D207" s="248"/>
      <c r="E207" s="248"/>
      <c r="F207" s="248"/>
      <c r="G207" s="248"/>
      <c r="H207" s="248"/>
      <c r="I207" s="248"/>
      <c r="J207" s="248"/>
      <c r="K207" s="248"/>
      <c r="L207" s="248"/>
      <c r="M207" s="248"/>
      <c r="N207" s="248"/>
      <c r="O207" s="248"/>
      <c r="P207" s="248"/>
      <c r="Q207" s="296"/>
      <c r="R207" s="256">
        <f>'To &amp; from Shops- trip % summary'!B212</f>
        <v>0</v>
      </c>
      <c r="S207" s="313">
        <f>'To &amp; from Shops- trip % summary'!D212</f>
        <v>0</v>
      </c>
      <c r="T207" s="257">
        <f>'Non-survey input values'!$B$14</f>
        <v>359.3</v>
      </c>
      <c r="U207" s="258">
        <f t="shared" si="42"/>
        <v>0</v>
      </c>
      <c r="V207" s="259">
        <f t="shared" si="43"/>
        <v>0</v>
      </c>
      <c r="W207" s="312">
        <f>'To &amp; from Shops- trip % summary'!G212</f>
        <v>0</v>
      </c>
      <c r="X207" s="314">
        <f>'To &amp; from Shops- trip % summary'!I212</f>
        <v>0</v>
      </c>
      <c r="Y207" s="260">
        <f t="shared" si="44"/>
        <v>0</v>
      </c>
      <c r="Z207" s="259">
        <f t="shared" si="45"/>
        <v>0</v>
      </c>
      <c r="AA207" s="312">
        <f>'To &amp; from Shops- trip % summary'!L212</f>
        <v>0</v>
      </c>
      <c r="AB207" s="314">
        <f>'To &amp; from Shops- trip % summary'!N212</f>
        <v>0</v>
      </c>
      <c r="AC207" s="260">
        <f t="shared" si="46"/>
        <v>0</v>
      </c>
      <c r="AD207" s="259">
        <f t="shared" si="47"/>
        <v>0</v>
      </c>
      <c r="AE207" s="312">
        <f>'To &amp; from Shops- trip % summary'!Q212</f>
        <v>0</v>
      </c>
      <c r="AF207" s="314">
        <f>'To &amp; from Shops- trip % summary'!S212</f>
        <v>0</v>
      </c>
      <c r="AG207" s="260">
        <f t="shared" si="48"/>
        <v>0</v>
      </c>
      <c r="AH207" s="259">
        <f t="shared" si="49"/>
        <v>0</v>
      </c>
      <c r="AI207" s="312">
        <f>'To &amp; from Shops- trip % summary'!V212</f>
        <v>0</v>
      </c>
      <c r="AJ207" s="314">
        <f>'To &amp; from Shops- trip % summary'!X212</f>
        <v>0</v>
      </c>
      <c r="AK207" s="260">
        <f t="shared" si="50"/>
        <v>0</v>
      </c>
      <c r="AL207" s="259">
        <f t="shared" si="51"/>
        <v>0</v>
      </c>
      <c r="AM207" s="312">
        <f>'To &amp; from Shops- trip % summary'!AA212</f>
        <v>0</v>
      </c>
      <c r="AN207" s="314">
        <f>'To &amp; from Shops- trip % summary'!AC212</f>
        <v>0</v>
      </c>
      <c r="AO207" s="260">
        <f t="shared" si="52"/>
        <v>0</v>
      </c>
      <c r="AP207" s="259">
        <f t="shared" si="53"/>
        <v>0</v>
      </c>
      <c r="AQ207" s="312">
        <f>'To &amp; from Shops- trip % summary'!AF212</f>
        <v>0</v>
      </c>
      <c r="AR207" s="314">
        <f>'To &amp; from Shops- trip % summary'!AH212</f>
        <v>0</v>
      </c>
      <c r="AS207" s="260">
        <f t="shared" si="54"/>
        <v>0</v>
      </c>
      <c r="AT207" s="259">
        <f t="shared" si="55"/>
        <v>0</v>
      </c>
      <c r="AU207" s="261"/>
      <c r="AV207" s="248"/>
      <c r="AW207" s="248"/>
      <c r="AX207" s="248"/>
      <c r="AY207" s="248"/>
    </row>
    <row r="208" spans="1:51" x14ac:dyDescent="0.2">
      <c r="A208" s="248"/>
      <c r="B208" s="248"/>
      <c r="C208" s="248"/>
      <c r="D208" s="248"/>
      <c r="E208" s="248"/>
      <c r="F208" s="248"/>
      <c r="G208" s="248"/>
      <c r="H208" s="248"/>
      <c r="I208" s="248"/>
      <c r="J208" s="248"/>
      <c r="K208" s="248"/>
      <c r="L208" s="248"/>
      <c r="M208" s="248"/>
      <c r="N208" s="248"/>
      <c r="O208" s="248"/>
      <c r="P208" s="248"/>
      <c r="Q208" s="296"/>
      <c r="R208" s="256">
        <f>'To &amp; from Shops- trip % summary'!B213</f>
        <v>0</v>
      </c>
      <c r="S208" s="313">
        <f>'To &amp; from Shops- trip % summary'!D213</f>
        <v>0</v>
      </c>
      <c r="T208" s="257">
        <f>'Non-survey input values'!$B$14</f>
        <v>359.3</v>
      </c>
      <c r="U208" s="258">
        <f t="shared" si="42"/>
        <v>0</v>
      </c>
      <c r="V208" s="259">
        <f t="shared" si="43"/>
        <v>0</v>
      </c>
      <c r="W208" s="312">
        <f>'To &amp; from Shops- trip % summary'!G213</f>
        <v>0</v>
      </c>
      <c r="X208" s="314">
        <f>'To &amp; from Shops- trip % summary'!I213</f>
        <v>0</v>
      </c>
      <c r="Y208" s="260">
        <f t="shared" si="44"/>
        <v>0</v>
      </c>
      <c r="Z208" s="259">
        <f t="shared" si="45"/>
        <v>0</v>
      </c>
      <c r="AA208" s="312">
        <f>'To &amp; from Shops- trip % summary'!L213</f>
        <v>0</v>
      </c>
      <c r="AB208" s="314">
        <f>'To &amp; from Shops- trip % summary'!N213</f>
        <v>0</v>
      </c>
      <c r="AC208" s="260">
        <f t="shared" si="46"/>
        <v>0</v>
      </c>
      <c r="AD208" s="259">
        <f t="shared" si="47"/>
        <v>0</v>
      </c>
      <c r="AE208" s="312">
        <f>'To &amp; from Shops- trip % summary'!Q213</f>
        <v>0</v>
      </c>
      <c r="AF208" s="314">
        <f>'To &amp; from Shops- trip % summary'!S213</f>
        <v>0</v>
      </c>
      <c r="AG208" s="260">
        <f t="shared" si="48"/>
        <v>0</v>
      </c>
      <c r="AH208" s="259">
        <f t="shared" si="49"/>
        <v>0</v>
      </c>
      <c r="AI208" s="312">
        <f>'To &amp; from Shops- trip % summary'!V213</f>
        <v>0</v>
      </c>
      <c r="AJ208" s="314">
        <f>'To &amp; from Shops- trip % summary'!X213</f>
        <v>0</v>
      </c>
      <c r="AK208" s="260">
        <f t="shared" si="50"/>
        <v>0</v>
      </c>
      <c r="AL208" s="259">
        <f t="shared" si="51"/>
        <v>0</v>
      </c>
      <c r="AM208" s="312">
        <f>'To &amp; from Shops- trip % summary'!AA213</f>
        <v>0</v>
      </c>
      <c r="AN208" s="314">
        <f>'To &amp; from Shops- trip % summary'!AC213</f>
        <v>0</v>
      </c>
      <c r="AO208" s="260">
        <f t="shared" si="52"/>
        <v>0</v>
      </c>
      <c r="AP208" s="259">
        <f t="shared" si="53"/>
        <v>0</v>
      </c>
      <c r="AQ208" s="312">
        <f>'To &amp; from Shops- trip % summary'!AF213</f>
        <v>0</v>
      </c>
      <c r="AR208" s="314">
        <f>'To &amp; from Shops- trip % summary'!AH213</f>
        <v>0</v>
      </c>
      <c r="AS208" s="260">
        <f t="shared" si="54"/>
        <v>0</v>
      </c>
      <c r="AT208" s="259">
        <f t="shared" si="55"/>
        <v>0</v>
      </c>
      <c r="AU208" s="261"/>
      <c r="AV208" s="248"/>
      <c r="AW208" s="248"/>
      <c r="AX208" s="248"/>
      <c r="AY208" s="248"/>
    </row>
    <row r="209" spans="1:51" x14ac:dyDescent="0.2">
      <c r="A209" s="248"/>
      <c r="B209" s="248"/>
      <c r="C209" s="248"/>
      <c r="D209" s="248"/>
      <c r="E209" s="248"/>
      <c r="F209" s="248"/>
      <c r="G209" s="248"/>
      <c r="H209" s="248"/>
      <c r="I209" s="248"/>
      <c r="J209" s="248"/>
      <c r="K209" s="248"/>
      <c r="L209" s="248"/>
      <c r="M209" s="248"/>
      <c r="N209" s="248"/>
      <c r="O209" s="248"/>
      <c r="P209" s="248"/>
      <c r="Q209" s="296"/>
      <c r="R209" s="256">
        <f>'To &amp; from Shops- trip % summary'!B214</f>
        <v>0</v>
      </c>
      <c r="S209" s="313">
        <f>'To &amp; from Shops- trip % summary'!D214</f>
        <v>0</v>
      </c>
      <c r="T209" s="257">
        <f>'Non-survey input values'!$B$14</f>
        <v>359.3</v>
      </c>
      <c r="U209" s="258">
        <f t="shared" si="42"/>
        <v>0</v>
      </c>
      <c r="V209" s="259">
        <f t="shared" si="43"/>
        <v>0</v>
      </c>
      <c r="W209" s="312">
        <f>'To &amp; from Shops- trip % summary'!G214</f>
        <v>0</v>
      </c>
      <c r="X209" s="314">
        <f>'To &amp; from Shops- trip % summary'!I214</f>
        <v>0</v>
      </c>
      <c r="Y209" s="260">
        <f t="shared" si="44"/>
        <v>0</v>
      </c>
      <c r="Z209" s="259">
        <f t="shared" si="45"/>
        <v>0</v>
      </c>
      <c r="AA209" s="312">
        <f>'To &amp; from Shops- trip % summary'!L214</f>
        <v>0</v>
      </c>
      <c r="AB209" s="314">
        <f>'To &amp; from Shops- trip % summary'!N214</f>
        <v>0</v>
      </c>
      <c r="AC209" s="260">
        <f t="shared" si="46"/>
        <v>0</v>
      </c>
      <c r="AD209" s="259">
        <f t="shared" si="47"/>
        <v>0</v>
      </c>
      <c r="AE209" s="312">
        <f>'To &amp; from Shops- trip % summary'!Q214</f>
        <v>0</v>
      </c>
      <c r="AF209" s="314">
        <f>'To &amp; from Shops- trip % summary'!S214</f>
        <v>0</v>
      </c>
      <c r="AG209" s="260">
        <f t="shared" si="48"/>
        <v>0</v>
      </c>
      <c r="AH209" s="259">
        <f t="shared" si="49"/>
        <v>0</v>
      </c>
      <c r="AI209" s="312">
        <f>'To &amp; from Shops- trip % summary'!V214</f>
        <v>0</v>
      </c>
      <c r="AJ209" s="314">
        <f>'To &amp; from Shops- trip % summary'!X214</f>
        <v>0</v>
      </c>
      <c r="AK209" s="260">
        <f t="shared" si="50"/>
        <v>0</v>
      </c>
      <c r="AL209" s="259">
        <f t="shared" si="51"/>
        <v>0</v>
      </c>
      <c r="AM209" s="312">
        <f>'To &amp; from Shops- trip % summary'!AA214</f>
        <v>0</v>
      </c>
      <c r="AN209" s="314">
        <f>'To &amp; from Shops- trip % summary'!AC214</f>
        <v>0</v>
      </c>
      <c r="AO209" s="260">
        <f t="shared" si="52"/>
        <v>0</v>
      </c>
      <c r="AP209" s="259">
        <f t="shared" si="53"/>
        <v>0</v>
      </c>
      <c r="AQ209" s="312">
        <f>'To &amp; from Shops- trip % summary'!AF214</f>
        <v>0</v>
      </c>
      <c r="AR209" s="314">
        <f>'To &amp; from Shops- trip % summary'!AH214</f>
        <v>0</v>
      </c>
      <c r="AS209" s="260">
        <f t="shared" si="54"/>
        <v>0</v>
      </c>
      <c r="AT209" s="259">
        <f t="shared" si="55"/>
        <v>0</v>
      </c>
      <c r="AU209" s="261"/>
      <c r="AV209" s="248"/>
      <c r="AW209" s="248"/>
      <c r="AX209" s="248"/>
      <c r="AY209" s="248"/>
    </row>
    <row r="210" spans="1:51" x14ac:dyDescent="0.2">
      <c r="A210" s="248"/>
      <c r="B210" s="248"/>
      <c r="C210" s="248"/>
      <c r="D210" s="248"/>
      <c r="E210" s="248"/>
      <c r="F210" s="248"/>
      <c r="G210" s="248"/>
      <c r="H210" s="248"/>
      <c r="I210" s="248"/>
      <c r="J210" s="248"/>
      <c r="K210" s="248"/>
      <c r="L210" s="248"/>
      <c r="M210" s="248"/>
      <c r="N210" s="248"/>
      <c r="O210" s="248"/>
      <c r="P210" s="248"/>
      <c r="Q210" s="296"/>
      <c r="R210" s="256">
        <f>'To &amp; from Shops- trip % summary'!B215</f>
        <v>0</v>
      </c>
      <c r="S210" s="313">
        <f>'To &amp; from Shops- trip % summary'!D215</f>
        <v>0</v>
      </c>
      <c r="T210" s="257">
        <f>'Non-survey input values'!$B$14</f>
        <v>359.3</v>
      </c>
      <c r="U210" s="258">
        <f t="shared" si="42"/>
        <v>0</v>
      </c>
      <c r="V210" s="259">
        <f t="shared" si="43"/>
        <v>0</v>
      </c>
      <c r="W210" s="312">
        <f>'To &amp; from Shops- trip % summary'!G215</f>
        <v>0</v>
      </c>
      <c r="X210" s="314">
        <f>'To &amp; from Shops- trip % summary'!I215</f>
        <v>0</v>
      </c>
      <c r="Y210" s="260">
        <f t="shared" si="44"/>
        <v>0</v>
      </c>
      <c r="Z210" s="259">
        <f t="shared" si="45"/>
        <v>0</v>
      </c>
      <c r="AA210" s="312">
        <f>'To &amp; from Shops- trip % summary'!L215</f>
        <v>0</v>
      </c>
      <c r="AB210" s="314">
        <f>'To &amp; from Shops- trip % summary'!N215</f>
        <v>0</v>
      </c>
      <c r="AC210" s="260">
        <f t="shared" si="46"/>
        <v>0</v>
      </c>
      <c r="AD210" s="259">
        <f t="shared" si="47"/>
        <v>0</v>
      </c>
      <c r="AE210" s="312">
        <f>'To &amp; from Shops- trip % summary'!Q215</f>
        <v>0</v>
      </c>
      <c r="AF210" s="314">
        <f>'To &amp; from Shops- trip % summary'!S215</f>
        <v>0</v>
      </c>
      <c r="AG210" s="260">
        <f t="shared" si="48"/>
        <v>0</v>
      </c>
      <c r="AH210" s="259">
        <f t="shared" si="49"/>
        <v>0</v>
      </c>
      <c r="AI210" s="312">
        <f>'To &amp; from Shops- trip % summary'!V215</f>
        <v>0</v>
      </c>
      <c r="AJ210" s="314">
        <f>'To &amp; from Shops- trip % summary'!X215</f>
        <v>0</v>
      </c>
      <c r="AK210" s="260">
        <f t="shared" si="50"/>
        <v>0</v>
      </c>
      <c r="AL210" s="259">
        <f t="shared" si="51"/>
        <v>0</v>
      </c>
      <c r="AM210" s="312">
        <f>'To &amp; from Shops- trip % summary'!AA215</f>
        <v>0</v>
      </c>
      <c r="AN210" s="314">
        <f>'To &amp; from Shops- trip % summary'!AC215</f>
        <v>0</v>
      </c>
      <c r="AO210" s="260">
        <f t="shared" si="52"/>
        <v>0</v>
      </c>
      <c r="AP210" s="259">
        <f t="shared" si="53"/>
        <v>0</v>
      </c>
      <c r="AQ210" s="312">
        <f>'To &amp; from Shops- trip % summary'!AF215</f>
        <v>0</v>
      </c>
      <c r="AR210" s="314">
        <f>'To &amp; from Shops- trip % summary'!AH215</f>
        <v>0</v>
      </c>
      <c r="AS210" s="260">
        <f t="shared" si="54"/>
        <v>0</v>
      </c>
      <c r="AT210" s="259">
        <f t="shared" si="55"/>
        <v>0</v>
      </c>
      <c r="AU210" s="261"/>
      <c r="AV210" s="248"/>
      <c r="AW210" s="248"/>
      <c r="AX210" s="248"/>
      <c r="AY210" s="248"/>
    </row>
    <row r="211" spans="1:51" x14ac:dyDescent="0.2">
      <c r="A211" s="248"/>
      <c r="B211" s="248"/>
      <c r="C211" s="248"/>
      <c r="D211" s="248"/>
      <c r="E211" s="248"/>
      <c r="F211" s="248"/>
      <c r="G211" s="248"/>
      <c r="H211" s="248"/>
      <c r="I211" s="248"/>
      <c r="J211" s="248"/>
      <c r="K211" s="248"/>
      <c r="L211" s="248"/>
      <c r="M211" s="248"/>
      <c r="N211" s="248"/>
      <c r="O211" s="248"/>
      <c r="P211" s="248"/>
      <c r="Q211" s="296"/>
      <c r="R211" s="256">
        <f>'To &amp; from Shops- trip % summary'!B216</f>
        <v>0</v>
      </c>
      <c r="S211" s="313">
        <f>'To &amp; from Shops- trip % summary'!D216</f>
        <v>0</v>
      </c>
      <c r="T211" s="257">
        <f>'Non-survey input values'!$B$14</f>
        <v>359.3</v>
      </c>
      <c r="U211" s="258">
        <f t="shared" si="42"/>
        <v>0</v>
      </c>
      <c r="V211" s="259">
        <f t="shared" si="43"/>
        <v>0</v>
      </c>
      <c r="W211" s="312">
        <f>'To &amp; from Shops- trip % summary'!G216</f>
        <v>0</v>
      </c>
      <c r="X211" s="314">
        <f>'To &amp; from Shops- trip % summary'!I216</f>
        <v>0</v>
      </c>
      <c r="Y211" s="260">
        <f t="shared" si="44"/>
        <v>0</v>
      </c>
      <c r="Z211" s="259">
        <f t="shared" si="45"/>
        <v>0</v>
      </c>
      <c r="AA211" s="312">
        <f>'To &amp; from Shops- trip % summary'!L216</f>
        <v>0</v>
      </c>
      <c r="AB211" s="314">
        <f>'To &amp; from Shops- trip % summary'!N216</f>
        <v>0</v>
      </c>
      <c r="AC211" s="260">
        <f t="shared" si="46"/>
        <v>0</v>
      </c>
      <c r="AD211" s="259">
        <f t="shared" si="47"/>
        <v>0</v>
      </c>
      <c r="AE211" s="312">
        <f>'To &amp; from Shops- trip % summary'!Q216</f>
        <v>0</v>
      </c>
      <c r="AF211" s="314">
        <f>'To &amp; from Shops- trip % summary'!S216</f>
        <v>0</v>
      </c>
      <c r="AG211" s="260">
        <f t="shared" si="48"/>
        <v>0</v>
      </c>
      <c r="AH211" s="259">
        <f t="shared" si="49"/>
        <v>0</v>
      </c>
      <c r="AI211" s="312">
        <f>'To &amp; from Shops- trip % summary'!V216</f>
        <v>0</v>
      </c>
      <c r="AJ211" s="314">
        <f>'To &amp; from Shops- trip % summary'!X216</f>
        <v>0</v>
      </c>
      <c r="AK211" s="260">
        <f t="shared" si="50"/>
        <v>0</v>
      </c>
      <c r="AL211" s="259">
        <f t="shared" si="51"/>
        <v>0</v>
      </c>
      <c r="AM211" s="312">
        <f>'To &amp; from Shops- trip % summary'!AA216</f>
        <v>0</v>
      </c>
      <c r="AN211" s="314">
        <f>'To &amp; from Shops- trip % summary'!AC216</f>
        <v>0</v>
      </c>
      <c r="AO211" s="260">
        <f t="shared" si="52"/>
        <v>0</v>
      </c>
      <c r="AP211" s="259">
        <f t="shared" si="53"/>
        <v>0</v>
      </c>
      <c r="AQ211" s="312">
        <f>'To &amp; from Shops- trip % summary'!AF216</f>
        <v>0</v>
      </c>
      <c r="AR211" s="314">
        <f>'To &amp; from Shops- trip % summary'!AH216</f>
        <v>0</v>
      </c>
      <c r="AS211" s="260">
        <f t="shared" si="54"/>
        <v>0</v>
      </c>
      <c r="AT211" s="259">
        <f t="shared" si="55"/>
        <v>0</v>
      </c>
      <c r="AU211" s="261"/>
      <c r="AV211" s="248"/>
      <c r="AW211" s="248"/>
      <c r="AX211" s="248"/>
      <c r="AY211" s="248"/>
    </row>
    <row r="212" spans="1:51" x14ac:dyDescent="0.2">
      <c r="A212" s="248"/>
      <c r="B212" s="248"/>
      <c r="C212" s="248"/>
      <c r="D212" s="248"/>
      <c r="E212" s="248"/>
      <c r="F212" s="248"/>
      <c r="G212" s="248"/>
      <c r="H212" s="248"/>
      <c r="I212" s="248"/>
      <c r="J212" s="248"/>
      <c r="K212" s="248"/>
      <c r="L212" s="248"/>
      <c r="M212" s="248"/>
      <c r="N212" s="248"/>
      <c r="O212" s="248"/>
      <c r="P212" s="248"/>
      <c r="Q212" s="296"/>
      <c r="R212" s="256">
        <f>'To &amp; from Shops- trip % summary'!B217</f>
        <v>0</v>
      </c>
      <c r="S212" s="313">
        <f>'To &amp; from Shops- trip % summary'!D217</f>
        <v>0</v>
      </c>
      <c r="T212" s="257">
        <f>'Non-survey input values'!$B$14</f>
        <v>359.3</v>
      </c>
      <c r="U212" s="258">
        <f t="shared" si="42"/>
        <v>0</v>
      </c>
      <c r="V212" s="259">
        <f t="shared" si="43"/>
        <v>0</v>
      </c>
      <c r="W212" s="312">
        <f>'To &amp; from Shops- trip % summary'!G217</f>
        <v>0</v>
      </c>
      <c r="X212" s="314">
        <f>'To &amp; from Shops- trip % summary'!I217</f>
        <v>0</v>
      </c>
      <c r="Y212" s="260">
        <f t="shared" si="44"/>
        <v>0</v>
      </c>
      <c r="Z212" s="259">
        <f t="shared" si="45"/>
        <v>0</v>
      </c>
      <c r="AA212" s="312">
        <f>'To &amp; from Shops- trip % summary'!L217</f>
        <v>0</v>
      </c>
      <c r="AB212" s="314">
        <f>'To &amp; from Shops- trip % summary'!N217</f>
        <v>0</v>
      </c>
      <c r="AC212" s="260">
        <f t="shared" si="46"/>
        <v>0</v>
      </c>
      <c r="AD212" s="259">
        <f t="shared" si="47"/>
        <v>0</v>
      </c>
      <c r="AE212" s="312">
        <f>'To &amp; from Shops- trip % summary'!Q217</f>
        <v>0</v>
      </c>
      <c r="AF212" s="314">
        <f>'To &amp; from Shops- trip % summary'!S217</f>
        <v>0</v>
      </c>
      <c r="AG212" s="260">
        <f t="shared" si="48"/>
        <v>0</v>
      </c>
      <c r="AH212" s="259">
        <f t="shared" si="49"/>
        <v>0</v>
      </c>
      <c r="AI212" s="312">
        <f>'To &amp; from Shops- trip % summary'!V217</f>
        <v>0</v>
      </c>
      <c r="AJ212" s="314">
        <f>'To &amp; from Shops- trip % summary'!X217</f>
        <v>0</v>
      </c>
      <c r="AK212" s="260">
        <f t="shared" si="50"/>
        <v>0</v>
      </c>
      <c r="AL212" s="259">
        <f t="shared" si="51"/>
        <v>0</v>
      </c>
      <c r="AM212" s="312">
        <f>'To &amp; from Shops- trip % summary'!AA217</f>
        <v>0</v>
      </c>
      <c r="AN212" s="314">
        <f>'To &amp; from Shops- trip % summary'!AC217</f>
        <v>0</v>
      </c>
      <c r="AO212" s="260">
        <f t="shared" si="52"/>
        <v>0</v>
      </c>
      <c r="AP212" s="259">
        <f t="shared" si="53"/>
        <v>0</v>
      </c>
      <c r="AQ212" s="312">
        <f>'To &amp; from Shops- trip % summary'!AF217</f>
        <v>0</v>
      </c>
      <c r="AR212" s="314">
        <f>'To &amp; from Shops- trip % summary'!AH217</f>
        <v>0</v>
      </c>
      <c r="AS212" s="260">
        <f t="shared" si="54"/>
        <v>0</v>
      </c>
      <c r="AT212" s="259">
        <f t="shared" si="55"/>
        <v>0</v>
      </c>
      <c r="AU212" s="261"/>
      <c r="AV212" s="248"/>
      <c r="AW212" s="248"/>
      <c r="AX212" s="248"/>
      <c r="AY212" s="248"/>
    </row>
    <row r="213" spans="1:51" x14ac:dyDescent="0.2">
      <c r="A213" s="248"/>
      <c r="B213" s="248"/>
      <c r="C213" s="248"/>
      <c r="D213" s="248"/>
      <c r="E213" s="248"/>
      <c r="F213" s="248"/>
      <c r="G213" s="248"/>
      <c r="H213" s="248"/>
      <c r="I213" s="248"/>
      <c r="J213" s="248"/>
      <c r="K213" s="248"/>
      <c r="L213" s="248"/>
      <c r="M213" s="248"/>
      <c r="N213" s="248"/>
      <c r="O213" s="248"/>
      <c r="P213" s="248"/>
      <c r="Q213" s="296"/>
      <c r="R213" s="256">
        <f>'To &amp; from Shops- trip % summary'!B218</f>
        <v>0</v>
      </c>
      <c r="S213" s="313">
        <f>'To &amp; from Shops- trip % summary'!D218</f>
        <v>0</v>
      </c>
      <c r="T213" s="257">
        <f>'Non-survey input values'!$B$14</f>
        <v>359.3</v>
      </c>
      <c r="U213" s="258">
        <f t="shared" si="42"/>
        <v>0</v>
      </c>
      <c r="V213" s="259">
        <f t="shared" si="43"/>
        <v>0</v>
      </c>
      <c r="W213" s="312">
        <f>'To &amp; from Shops- trip % summary'!G218</f>
        <v>0</v>
      </c>
      <c r="X213" s="314">
        <f>'To &amp; from Shops- trip % summary'!I218</f>
        <v>0</v>
      </c>
      <c r="Y213" s="260">
        <f t="shared" si="44"/>
        <v>0</v>
      </c>
      <c r="Z213" s="259">
        <f t="shared" si="45"/>
        <v>0</v>
      </c>
      <c r="AA213" s="312">
        <f>'To &amp; from Shops- trip % summary'!L218</f>
        <v>0</v>
      </c>
      <c r="AB213" s="314">
        <f>'To &amp; from Shops- trip % summary'!N218</f>
        <v>0</v>
      </c>
      <c r="AC213" s="260">
        <f t="shared" si="46"/>
        <v>0</v>
      </c>
      <c r="AD213" s="259">
        <f t="shared" si="47"/>
        <v>0</v>
      </c>
      <c r="AE213" s="312">
        <f>'To &amp; from Shops- trip % summary'!Q218</f>
        <v>0</v>
      </c>
      <c r="AF213" s="314">
        <f>'To &amp; from Shops- trip % summary'!S218</f>
        <v>0</v>
      </c>
      <c r="AG213" s="260">
        <f t="shared" si="48"/>
        <v>0</v>
      </c>
      <c r="AH213" s="259">
        <f t="shared" si="49"/>
        <v>0</v>
      </c>
      <c r="AI213" s="312">
        <f>'To &amp; from Shops- trip % summary'!V218</f>
        <v>0</v>
      </c>
      <c r="AJ213" s="314">
        <f>'To &amp; from Shops- trip % summary'!X218</f>
        <v>0</v>
      </c>
      <c r="AK213" s="260">
        <f t="shared" si="50"/>
        <v>0</v>
      </c>
      <c r="AL213" s="259">
        <f t="shared" si="51"/>
        <v>0</v>
      </c>
      <c r="AM213" s="312">
        <f>'To &amp; from Shops- trip % summary'!AA218</f>
        <v>0</v>
      </c>
      <c r="AN213" s="314">
        <f>'To &amp; from Shops- trip % summary'!AC218</f>
        <v>0</v>
      </c>
      <c r="AO213" s="260">
        <f t="shared" si="52"/>
        <v>0</v>
      </c>
      <c r="AP213" s="259">
        <f t="shared" si="53"/>
        <v>0</v>
      </c>
      <c r="AQ213" s="312">
        <f>'To &amp; from Shops- trip % summary'!AF218</f>
        <v>0</v>
      </c>
      <c r="AR213" s="314">
        <f>'To &amp; from Shops- trip % summary'!AH218</f>
        <v>0</v>
      </c>
      <c r="AS213" s="260">
        <f t="shared" si="54"/>
        <v>0</v>
      </c>
      <c r="AT213" s="259">
        <f t="shared" si="55"/>
        <v>0</v>
      </c>
      <c r="AU213" s="261"/>
      <c r="AV213" s="248"/>
      <c r="AW213" s="248"/>
      <c r="AX213" s="248"/>
      <c r="AY213" s="248"/>
    </row>
    <row r="214" spans="1:51" x14ac:dyDescent="0.2">
      <c r="A214" s="248"/>
      <c r="B214" s="248"/>
      <c r="C214" s="248"/>
      <c r="D214" s="248"/>
      <c r="E214" s="248"/>
      <c r="F214" s="248"/>
      <c r="G214" s="248"/>
      <c r="H214" s="248"/>
      <c r="I214" s="248"/>
      <c r="J214" s="248"/>
      <c r="K214" s="248"/>
      <c r="L214" s="248"/>
      <c r="M214" s="248"/>
      <c r="N214" s="248"/>
      <c r="O214" s="248"/>
      <c r="P214" s="248"/>
      <c r="Q214" s="296"/>
      <c r="R214" s="256">
        <f>'To &amp; from Shops- trip % summary'!B219</f>
        <v>0</v>
      </c>
      <c r="S214" s="313">
        <f>'To &amp; from Shops- trip % summary'!D219</f>
        <v>0</v>
      </c>
      <c r="T214" s="257">
        <f>'Non-survey input values'!$B$14</f>
        <v>359.3</v>
      </c>
      <c r="U214" s="258">
        <f t="shared" si="42"/>
        <v>0</v>
      </c>
      <c r="V214" s="259">
        <f t="shared" si="43"/>
        <v>0</v>
      </c>
      <c r="W214" s="312">
        <f>'To &amp; from Shops- trip % summary'!G219</f>
        <v>0</v>
      </c>
      <c r="X214" s="314">
        <f>'To &amp; from Shops- trip % summary'!I219</f>
        <v>0</v>
      </c>
      <c r="Y214" s="260">
        <f t="shared" si="44"/>
        <v>0</v>
      </c>
      <c r="Z214" s="259">
        <f t="shared" si="45"/>
        <v>0</v>
      </c>
      <c r="AA214" s="312">
        <f>'To &amp; from Shops- trip % summary'!L219</f>
        <v>0</v>
      </c>
      <c r="AB214" s="314">
        <f>'To &amp; from Shops- trip % summary'!N219</f>
        <v>0</v>
      </c>
      <c r="AC214" s="260">
        <f t="shared" si="46"/>
        <v>0</v>
      </c>
      <c r="AD214" s="259">
        <f t="shared" si="47"/>
        <v>0</v>
      </c>
      <c r="AE214" s="312">
        <f>'To &amp; from Shops- trip % summary'!Q219</f>
        <v>0</v>
      </c>
      <c r="AF214" s="314">
        <f>'To &amp; from Shops- trip % summary'!S219</f>
        <v>0</v>
      </c>
      <c r="AG214" s="260">
        <f t="shared" si="48"/>
        <v>0</v>
      </c>
      <c r="AH214" s="259">
        <f t="shared" si="49"/>
        <v>0</v>
      </c>
      <c r="AI214" s="312">
        <f>'To &amp; from Shops- trip % summary'!V219</f>
        <v>0</v>
      </c>
      <c r="AJ214" s="314">
        <f>'To &amp; from Shops- trip % summary'!X219</f>
        <v>0</v>
      </c>
      <c r="AK214" s="260">
        <f t="shared" si="50"/>
        <v>0</v>
      </c>
      <c r="AL214" s="259">
        <f t="shared" si="51"/>
        <v>0</v>
      </c>
      <c r="AM214" s="312">
        <f>'To &amp; from Shops- trip % summary'!AA219</f>
        <v>0</v>
      </c>
      <c r="AN214" s="314">
        <f>'To &amp; from Shops- trip % summary'!AC219</f>
        <v>0</v>
      </c>
      <c r="AO214" s="260">
        <f t="shared" si="52"/>
        <v>0</v>
      </c>
      <c r="AP214" s="259">
        <f t="shared" si="53"/>
        <v>0</v>
      </c>
      <c r="AQ214" s="312">
        <f>'To &amp; from Shops- trip % summary'!AF219</f>
        <v>0</v>
      </c>
      <c r="AR214" s="314">
        <f>'To &amp; from Shops- trip % summary'!AH219</f>
        <v>0</v>
      </c>
      <c r="AS214" s="260">
        <f t="shared" si="54"/>
        <v>0</v>
      </c>
      <c r="AT214" s="259">
        <f t="shared" si="55"/>
        <v>0</v>
      </c>
      <c r="AU214" s="261"/>
      <c r="AV214" s="248"/>
      <c r="AW214" s="248"/>
      <c r="AX214" s="248"/>
      <c r="AY214" s="248"/>
    </row>
    <row r="215" spans="1:51" x14ac:dyDescent="0.2">
      <c r="A215" s="248"/>
      <c r="B215" s="248"/>
      <c r="C215" s="248"/>
      <c r="D215" s="248"/>
      <c r="E215" s="248"/>
      <c r="F215" s="248"/>
      <c r="G215" s="248"/>
      <c r="H215" s="248"/>
      <c r="I215" s="248"/>
      <c r="J215" s="248"/>
      <c r="K215" s="248"/>
      <c r="L215" s="248"/>
      <c r="M215" s="248"/>
      <c r="N215" s="248"/>
      <c r="O215" s="248"/>
      <c r="P215" s="248"/>
      <c r="Q215" s="296"/>
      <c r="R215" s="256">
        <f>'To &amp; from Shops- trip % summary'!B220</f>
        <v>0</v>
      </c>
      <c r="S215" s="313">
        <f>'To &amp; from Shops- trip % summary'!D220</f>
        <v>0</v>
      </c>
      <c r="T215" s="257">
        <f>'Non-survey input values'!$B$14</f>
        <v>359.3</v>
      </c>
      <c r="U215" s="258">
        <f t="shared" si="42"/>
        <v>0</v>
      </c>
      <c r="V215" s="259">
        <f t="shared" si="43"/>
        <v>0</v>
      </c>
      <c r="W215" s="312">
        <f>'To &amp; from Shops- trip % summary'!G220</f>
        <v>0</v>
      </c>
      <c r="X215" s="314">
        <f>'To &amp; from Shops- trip % summary'!I220</f>
        <v>0</v>
      </c>
      <c r="Y215" s="260">
        <f t="shared" si="44"/>
        <v>0</v>
      </c>
      <c r="Z215" s="259">
        <f t="shared" si="45"/>
        <v>0</v>
      </c>
      <c r="AA215" s="312">
        <f>'To &amp; from Shops- trip % summary'!L220</f>
        <v>0</v>
      </c>
      <c r="AB215" s="314">
        <f>'To &amp; from Shops- trip % summary'!N220</f>
        <v>0</v>
      </c>
      <c r="AC215" s="260">
        <f t="shared" si="46"/>
        <v>0</v>
      </c>
      <c r="AD215" s="259">
        <f t="shared" si="47"/>
        <v>0</v>
      </c>
      <c r="AE215" s="312">
        <f>'To &amp; from Shops- trip % summary'!Q220</f>
        <v>0</v>
      </c>
      <c r="AF215" s="314">
        <f>'To &amp; from Shops- trip % summary'!S220</f>
        <v>0</v>
      </c>
      <c r="AG215" s="260">
        <f t="shared" si="48"/>
        <v>0</v>
      </c>
      <c r="AH215" s="259">
        <f t="shared" si="49"/>
        <v>0</v>
      </c>
      <c r="AI215" s="312">
        <f>'To &amp; from Shops- trip % summary'!V220</f>
        <v>0</v>
      </c>
      <c r="AJ215" s="314">
        <f>'To &amp; from Shops- trip % summary'!X220</f>
        <v>0</v>
      </c>
      <c r="AK215" s="260">
        <f t="shared" si="50"/>
        <v>0</v>
      </c>
      <c r="AL215" s="259">
        <f t="shared" si="51"/>
        <v>0</v>
      </c>
      <c r="AM215" s="312">
        <f>'To &amp; from Shops- trip % summary'!AA220</f>
        <v>0</v>
      </c>
      <c r="AN215" s="314">
        <f>'To &amp; from Shops- trip % summary'!AC220</f>
        <v>0</v>
      </c>
      <c r="AO215" s="260">
        <f t="shared" si="52"/>
        <v>0</v>
      </c>
      <c r="AP215" s="259">
        <f t="shared" si="53"/>
        <v>0</v>
      </c>
      <c r="AQ215" s="312">
        <f>'To &amp; from Shops- trip % summary'!AF220</f>
        <v>0</v>
      </c>
      <c r="AR215" s="314">
        <f>'To &amp; from Shops- trip % summary'!AH220</f>
        <v>0</v>
      </c>
      <c r="AS215" s="260">
        <f t="shared" si="54"/>
        <v>0</v>
      </c>
      <c r="AT215" s="259">
        <f t="shared" si="55"/>
        <v>0</v>
      </c>
      <c r="AU215" s="261"/>
      <c r="AV215" s="248"/>
      <c r="AW215" s="248"/>
      <c r="AX215" s="248"/>
      <c r="AY215" s="248"/>
    </row>
    <row r="216" spans="1:51" x14ac:dyDescent="0.2">
      <c r="A216" s="248"/>
      <c r="B216" s="248"/>
      <c r="C216" s="248"/>
      <c r="D216" s="248"/>
      <c r="E216" s="248"/>
      <c r="F216" s="248"/>
      <c r="G216" s="248"/>
      <c r="H216" s="248"/>
      <c r="I216" s="248"/>
      <c r="J216" s="248"/>
      <c r="K216" s="248"/>
      <c r="L216" s="248"/>
      <c r="M216" s="248"/>
      <c r="N216" s="248"/>
      <c r="O216" s="248"/>
      <c r="P216" s="248"/>
      <c r="Q216" s="296"/>
      <c r="R216" s="256">
        <f>'To &amp; from Shops- trip % summary'!B221</f>
        <v>0</v>
      </c>
      <c r="S216" s="313">
        <f>'To &amp; from Shops- trip % summary'!D221</f>
        <v>0</v>
      </c>
      <c r="T216" s="257">
        <f>'Non-survey input values'!$B$14</f>
        <v>359.3</v>
      </c>
      <c r="U216" s="258">
        <f t="shared" si="42"/>
        <v>0</v>
      </c>
      <c r="V216" s="259">
        <f t="shared" si="43"/>
        <v>0</v>
      </c>
      <c r="W216" s="312">
        <f>'To &amp; from Shops- trip % summary'!G221</f>
        <v>0</v>
      </c>
      <c r="X216" s="314">
        <f>'To &amp; from Shops- trip % summary'!I221</f>
        <v>0</v>
      </c>
      <c r="Y216" s="260">
        <f t="shared" si="44"/>
        <v>0</v>
      </c>
      <c r="Z216" s="259">
        <f t="shared" si="45"/>
        <v>0</v>
      </c>
      <c r="AA216" s="312">
        <f>'To &amp; from Shops- trip % summary'!L221</f>
        <v>0</v>
      </c>
      <c r="AB216" s="314">
        <f>'To &amp; from Shops- trip % summary'!N221</f>
        <v>0</v>
      </c>
      <c r="AC216" s="260">
        <f t="shared" si="46"/>
        <v>0</v>
      </c>
      <c r="AD216" s="259">
        <f t="shared" si="47"/>
        <v>0</v>
      </c>
      <c r="AE216" s="312">
        <f>'To &amp; from Shops- trip % summary'!Q221</f>
        <v>0</v>
      </c>
      <c r="AF216" s="314">
        <f>'To &amp; from Shops- trip % summary'!S221</f>
        <v>0</v>
      </c>
      <c r="AG216" s="260">
        <f t="shared" si="48"/>
        <v>0</v>
      </c>
      <c r="AH216" s="259">
        <f t="shared" si="49"/>
        <v>0</v>
      </c>
      <c r="AI216" s="312">
        <f>'To &amp; from Shops- trip % summary'!V221</f>
        <v>0</v>
      </c>
      <c r="AJ216" s="314">
        <f>'To &amp; from Shops- trip % summary'!X221</f>
        <v>0</v>
      </c>
      <c r="AK216" s="260">
        <f t="shared" si="50"/>
        <v>0</v>
      </c>
      <c r="AL216" s="259">
        <f t="shared" si="51"/>
        <v>0</v>
      </c>
      <c r="AM216" s="312">
        <f>'To &amp; from Shops- trip % summary'!AA221</f>
        <v>0</v>
      </c>
      <c r="AN216" s="314">
        <f>'To &amp; from Shops- trip % summary'!AC221</f>
        <v>0</v>
      </c>
      <c r="AO216" s="260">
        <f t="shared" si="52"/>
        <v>0</v>
      </c>
      <c r="AP216" s="259">
        <f t="shared" si="53"/>
        <v>0</v>
      </c>
      <c r="AQ216" s="312">
        <f>'To &amp; from Shops- trip % summary'!AF221</f>
        <v>0</v>
      </c>
      <c r="AR216" s="314">
        <f>'To &amp; from Shops- trip % summary'!AH221</f>
        <v>0</v>
      </c>
      <c r="AS216" s="260">
        <f t="shared" si="54"/>
        <v>0</v>
      </c>
      <c r="AT216" s="259">
        <f t="shared" si="55"/>
        <v>0</v>
      </c>
      <c r="AU216" s="261"/>
      <c r="AV216" s="248"/>
      <c r="AW216" s="248"/>
      <c r="AX216" s="248"/>
      <c r="AY216" s="248"/>
    </row>
    <row r="217" spans="1:51" x14ac:dyDescent="0.2">
      <c r="A217" s="248"/>
      <c r="B217" s="248"/>
      <c r="C217" s="248"/>
      <c r="D217" s="248"/>
      <c r="E217" s="248"/>
      <c r="F217" s="248"/>
      <c r="G217" s="248"/>
      <c r="H217" s="248"/>
      <c r="I217" s="248"/>
      <c r="J217" s="248"/>
      <c r="K217" s="248"/>
      <c r="L217" s="248"/>
      <c r="M217" s="248"/>
      <c r="N217" s="248"/>
      <c r="O217" s="248"/>
      <c r="P217" s="248"/>
      <c r="Q217" s="296"/>
      <c r="R217" s="256">
        <f>'To &amp; from Shops- trip % summary'!B222</f>
        <v>0</v>
      </c>
      <c r="S217" s="313">
        <f>'To &amp; from Shops- trip % summary'!D222</f>
        <v>0</v>
      </c>
      <c r="T217" s="257">
        <f>'Non-survey input values'!$B$14</f>
        <v>359.3</v>
      </c>
      <c r="U217" s="258">
        <f t="shared" si="42"/>
        <v>0</v>
      </c>
      <c r="V217" s="259">
        <f t="shared" si="43"/>
        <v>0</v>
      </c>
      <c r="W217" s="312">
        <f>'To &amp; from Shops- trip % summary'!G222</f>
        <v>0</v>
      </c>
      <c r="X217" s="314">
        <f>'To &amp; from Shops- trip % summary'!I222</f>
        <v>0</v>
      </c>
      <c r="Y217" s="260">
        <f t="shared" si="44"/>
        <v>0</v>
      </c>
      <c r="Z217" s="259">
        <f t="shared" si="45"/>
        <v>0</v>
      </c>
      <c r="AA217" s="312">
        <f>'To &amp; from Shops- trip % summary'!L222</f>
        <v>0</v>
      </c>
      <c r="AB217" s="314">
        <f>'To &amp; from Shops- trip % summary'!N222</f>
        <v>0</v>
      </c>
      <c r="AC217" s="260">
        <f t="shared" si="46"/>
        <v>0</v>
      </c>
      <c r="AD217" s="259">
        <f t="shared" si="47"/>
        <v>0</v>
      </c>
      <c r="AE217" s="312">
        <f>'To &amp; from Shops- trip % summary'!Q222</f>
        <v>0</v>
      </c>
      <c r="AF217" s="314">
        <f>'To &amp; from Shops- trip % summary'!S222</f>
        <v>0</v>
      </c>
      <c r="AG217" s="260">
        <f t="shared" si="48"/>
        <v>0</v>
      </c>
      <c r="AH217" s="259">
        <f t="shared" si="49"/>
        <v>0</v>
      </c>
      <c r="AI217" s="312">
        <f>'To &amp; from Shops- trip % summary'!V222</f>
        <v>0</v>
      </c>
      <c r="AJ217" s="314">
        <f>'To &amp; from Shops- trip % summary'!X222</f>
        <v>0</v>
      </c>
      <c r="AK217" s="260">
        <f t="shared" si="50"/>
        <v>0</v>
      </c>
      <c r="AL217" s="259">
        <f t="shared" si="51"/>
        <v>0</v>
      </c>
      <c r="AM217" s="312">
        <f>'To &amp; from Shops- trip % summary'!AA222</f>
        <v>0</v>
      </c>
      <c r="AN217" s="314">
        <f>'To &amp; from Shops- trip % summary'!AC222</f>
        <v>0</v>
      </c>
      <c r="AO217" s="260">
        <f t="shared" si="52"/>
        <v>0</v>
      </c>
      <c r="AP217" s="259">
        <f t="shared" si="53"/>
        <v>0</v>
      </c>
      <c r="AQ217" s="312">
        <f>'To &amp; from Shops- trip % summary'!AF222</f>
        <v>0</v>
      </c>
      <c r="AR217" s="314">
        <f>'To &amp; from Shops- trip % summary'!AH222</f>
        <v>0</v>
      </c>
      <c r="AS217" s="260">
        <f t="shared" si="54"/>
        <v>0</v>
      </c>
      <c r="AT217" s="259">
        <f t="shared" si="55"/>
        <v>0</v>
      </c>
      <c r="AU217" s="261"/>
      <c r="AV217" s="248"/>
      <c r="AW217" s="248"/>
      <c r="AX217" s="248"/>
      <c r="AY217" s="248"/>
    </row>
    <row r="218" spans="1:51" x14ac:dyDescent="0.2">
      <c r="A218" s="248"/>
      <c r="B218" s="248"/>
      <c r="C218" s="248"/>
      <c r="D218" s="248"/>
      <c r="E218" s="248"/>
      <c r="F218" s="248"/>
      <c r="G218" s="248"/>
      <c r="H218" s="248"/>
      <c r="I218" s="248"/>
      <c r="J218" s="248"/>
      <c r="K218" s="248"/>
      <c r="L218" s="248"/>
      <c r="M218" s="248"/>
      <c r="N218" s="248"/>
      <c r="O218" s="248"/>
      <c r="P218" s="248"/>
      <c r="Q218" s="296"/>
      <c r="R218" s="256">
        <f>'To &amp; from Shops- trip % summary'!B223</f>
        <v>0</v>
      </c>
      <c r="S218" s="313">
        <f>'To &amp; from Shops- trip % summary'!D223</f>
        <v>0</v>
      </c>
      <c r="T218" s="257">
        <f>'Non-survey input values'!$B$14</f>
        <v>359.3</v>
      </c>
      <c r="U218" s="258">
        <f t="shared" si="42"/>
        <v>0</v>
      </c>
      <c r="V218" s="259">
        <f t="shared" si="43"/>
        <v>0</v>
      </c>
      <c r="W218" s="312">
        <f>'To &amp; from Shops- trip % summary'!G223</f>
        <v>0</v>
      </c>
      <c r="X218" s="314">
        <f>'To &amp; from Shops- trip % summary'!I223</f>
        <v>0</v>
      </c>
      <c r="Y218" s="260">
        <f t="shared" si="44"/>
        <v>0</v>
      </c>
      <c r="Z218" s="259">
        <f t="shared" si="45"/>
        <v>0</v>
      </c>
      <c r="AA218" s="312">
        <f>'To &amp; from Shops- trip % summary'!L223</f>
        <v>0</v>
      </c>
      <c r="AB218" s="314">
        <f>'To &amp; from Shops- trip % summary'!N223</f>
        <v>0</v>
      </c>
      <c r="AC218" s="260">
        <f t="shared" si="46"/>
        <v>0</v>
      </c>
      <c r="AD218" s="259">
        <f t="shared" si="47"/>
        <v>0</v>
      </c>
      <c r="AE218" s="312">
        <f>'To &amp; from Shops- trip % summary'!Q223</f>
        <v>0</v>
      </c>
      <c r="AF218" s="314">
        <f>'To &amp; from Shops- trip % summary'!S223</f>
        <v>0</v>
      </c>
      <c r="AG218" s="260">
        <f t="shared" si="48"/>
        <v>0</v>
      </c>
      <c r="AH218" s="259">
        <f t="shared" si="49"/>
        <v>0</v>
      </c>
      <c r="AI218" s="312">
        <f>'To &amp; from Shops- trip % summary'!V223</f>
        <v>0</v>
      </c>
      <c r="AJ218" s="314">
        <f>'To &amp; from Shops- trip % summary'!X223</f>
        <v>0</v>
      </c>
      <c r="AK218" s="260">
        <f t="shared" si="50"/>
        <v>0</v>
      </c>
      <c r="AL218" s="259">
        <f t="shared" si="51"/>
        <v>0</v>
      </c>
      <c r="AM218" s="312">
        <f>'To &amp; from Shops- trip % summary'!AA223</f>
        <v>0</v>
      </c>
      <c r="AN218" s="314">
        <f>'To &amp; from Shops- trip % summary'!AC223</f>
        <v>0</v>
      </c>
      <c r="AO218" s="260">
        <f t="shared" si="52"/>
        <v>0</v>
      </c>
      <c r="AP218" s="259">
        <f t="shared" si="53"/>
        <v>0</v>
      </c>
      <c r="AQ218" s="312">
        <f>'To &amp; from Shops- trip % summary'!AF223</f>
        <v>0</v>
      </c>
      <c r="AR218" s="314">
        <f>'To &amp; from Shops- trip % summary'!AH223</f>
        <v>0</v>
      </c>
      <c r="AS218" s="260">
        <f t="shared" si="54"/>
        <v>0</v>
      </c>
      <c r="AT218" s="259">
        <f t="shared" si="55"/>
        <v>0</v>
      </c>
      <c r="AU218" s="261"/>
      <c r="AV218" s="248"/>
      <c r="AW218" s="248"/>
      <c r="AX218" s="248"/>
      <c r="AY218" s="248"/>
    </row>
    <row r="219" spans="1:51" x14ac:dyDescent="0.2">
      <c r="A219" s="248"/>
      <c r="B219" s="248"/>
      <c r="C219" s="248"/>
      <c r="D219" s="248"/>
      <c r="E219" s="248"/>
      <c r="F219" s="248"/>
      <c r="G219" s="248"/>
      <c r="H219" s="248"/>
      <c r="I219" s="248"/>
      <c r="J219" s="248"/>
      <c r="K219" s="248"/>
      <c r="L219" s="248"/>
      <c r="M219" s="248"/>
      <c r="N219" s="248"/>
      <c r="O219" s="248"/>
      <c r="P219" s="248"/>
      <c r="Q219" s="296"/>
      <c r="R219" s="256">
        <f>'To &amp; from Shops- trip % summary'!B224</f>
        <v>0</v>
      </c>
      <c r="S219" s="313">
        <f>'To &amp; from Shops- trip % summary'!D224</f>
        <v>0</v>
      </c>
      <c r="T219" s="257">
        <f>'Non-survey input values'!$B$14</f>
        <v>359.3</v>
      </c>
      <c r="U219" s="258">
        <f t="shared" si="42"/>
        <v>0</v>
      </c>
      <c r="V219" s="259">
        <f t="shared" si="43"/>
        <v>0</v>
      </c>
      <c r="W219" s="312">
        <f>'To &amp; from Shops- trip % summary'!G224</f>
        <v>0</v>
      </c>
      <c r="X219" s="314">
        <f>'To &amp; from Shops- trip % summary'!I224</f>
        <v>0</v>
      </c>
      <c r="Y219" s="260">
        <f t="shared" si="44"/>
        <v>0</v>
      </c>
      <c r="Z219" s="259">
        <f t="shared" si="45"/>
        <v>0</v>
      </c>
      <c r="AA219" s="312">
        <f>'To &amp; from Shops- trip % summary'!L224</f>
        <v>0</v>
      </c>
      <c r="AB219" s="314">
        <f>'To &amp; from Shops- trip % summary'!N224</f>
        <v>0</v>
      </c>
      <c r="AC219" s="260">
        <f t="shared" si="46"/>
        <v>0</v>
      </c>
      <c r="AD219" s="259">
        <f t="shared" si="47"/>
        <v>0</v>
      </c>
      <c r="AE219" s="312">
        <f>'To &amp; from Shops- trip % summary'!Q224</f>
        <v>0</v>
      </c>
      <c r="AF219" s="314">
        <f>'To &amp; from Shops- trip % summary'!S224</f>
        <v>0</v>
      </c>
      <c r="AG219" s="260">
        <f t="shared" si="48"/>
        <v>0</v>
      </c>
      <c r="AH219" s="259">
        <f t="shared" si="49"/>
        <v>0</v>
      </c>
      <c r="AI219" s="312">
        <f>'To &amp; from Shops- trip % summary'!V224</f>
        <v>0</v>
      </c>
      <c r="AJ219" s="314">
        <f>'To &amp; from Shops- trip % summary'!X224</f>
        <v>0</v>
      </c>
      <c r="AK219" s="260">
        <f t="shared" si="50"/>
        <v>0</v>
      </c>
      <c r="AL219" s="259">
        <f t="shared" si="51"/>
        <v>0</v>
      </c>
      <c r="AM219" s="312">
        <f>'To &amp; from Shops- trip % summary'!AA224</f>
        <v>0</v>
      </c>
      <c r="AN219" s="314">
        <f>'To &amp; from Shops- trip % summary'!AC224</f>
        <v>0</v>
      </c>
      <c r="AO219" s="260">
        <f t="shared" si="52"/>
        <v>0</v>
      </c>
      <c r="AP219" s="259">
        <f t="shared" si="53"/>
        <v>0</v>
      </c>
      <c r="AQ219" s="312">
        <f>'To &amp; from Shops- trip % summary'!AF224</f>
        <v>0</v>
      </c>
      <c r="AR219" s="314">
        <f>'To &amp; from Shops- trip % summary'!AH224</f>
        <v>0</v>
      </c>
      <c r="AS219" s="260">
        <f t="shared" si="54"/>
        <v>0</v>
      </c>
      <c r="AT219" s="259">
        <f t="shared" si="55"/>
        <v>0</v>
      </c>
      <c r="AU219" s="261"/>
      <c r="AV219" s="248"/>
      <c r="AW219" s="248"/>
      <c r="AX219" s="248"/>
      <c r="AY219" s="248"/>
    </row>
    <row r="220" spans="1:51" x14ac:dyDescent="0.2">
      <c r="A220" s="248"/>
      <c r="B220" s="248"/>
      <c r="C220" s="248"/>
      <c r="D220" s="248"/>
      <c r="E220" s="248"/>
      <c r="F220" s="248"/>
      <c r="G220" s="248"/>
      <c r="H220" s="248"/>
      <c r="I220" s="248"/>
      <c r="J220" s="248"/>
      <c r="K220" s="248"/>
      <c r="L220" s="248"/>
      <c r="M220" s="248"/>
      <c r="N220" s="248"/>
      <c r="O220" s="248"/>
      <c r="P220" s="248"/>
      <c r="Q220" s="296"/>
      <c r="R220" s="256">
        <f>'To &amp; from Shops- trip % summary'!B225</f>
        <v>0</v>
      </c>
      <c r="S220" s="313">
        <f>'To &amp; from Shops- trip % summary'!D225</f>
        <v>0</v>
      </c>
      <c r="T220" s="257">
        <f>'Non-survey input values'!$B$14</f>
        <v>359.3</v>
      </c>
      <c r="U220" s="258">
        <f t="shared" si="42"/>
        <v>0</v>
      </c>
      <c r="V220" s="259">
        <f t="shared" si="43"/>
        <v>0</v>
      </c>
      <c r="W220" s="312">
        <f>'To &amp; from Shops- trip % summary'!G225</f>
        <v>0</v>
      </c>
      <c r="X220" s="314">
        <f>'To &amp; from Shops- trip % summary'!I225</f>
        <v>0</v>
      </c>
      <c r="Y220" s="260">
        <f t="shared" si="44"/>
        <v>0</v>
      </c>
      <c r="Z220" s="259">
        <f t="shared" si="45"/>
        <v>0</v>
      </c>
      <c r="AA220" s="312">
        <f>'To &amp; from Shops- trip % summary'!L225</f>
        <v>0</v>
      </c>
      <c r="AB220" s="314">
        <f>'To &amp; from Shops- trip % summary'!N225</f>
        <v>0</v>
      </c>
      <c r="AC220" s="260">
        <f t="shared" si="46"/>
        <v>0</v>
      </c>
      <c r="AD220" s="259">
        <f t="shared" si="47"/>
        <v>0</v>
      </c>
      <c r="AE220" s="312">
        <f>'To &amp; from Shops- trip % summary'!Q225</f>
        <v>0</v>
      </c>
      <c r="AF220" s="314">
        <f>'To &amp; from Shops- trip % summary'!S225</f>
        <v>0</v>
      </c>
      <c r="AG220" s="260">
        <f t="shared" si="48"/>
        <v>0</v>
      </c>
      <c r="AH220" s="259">
        <f t="shared" si="49"/>
        <v>0</v>
      </c>
      <c r="AI220" s="312">
        <f>'To &amp; from Shops- trip % summary'!V225</f>
        <v>0</v>
      </c>
      <c r="AJ220" s="314">
        <f>'To &amp; from Shops- trip % summary'!X225</f>
        <v>0</v>
      </c>
      <c r="AK220" s="260">
        <f t="shared" si="50"/>
        <v>0</v>
      </c>
      <c r="AL220" s="259">
        <f t="shared" si="51"/>
        <v>0</v>
      </c>
      <c r="AM220" s="312">
        <f>'To &amp; from Shops- trip % summary'!AA225</f>
        <v>0</v>
      </c>
      <c r="AN220" s="314">
        <f>'To &amp; from Shops- trip % summary'!AC225</f>
        <v>0</v>
      </c>
      <c r="AO220" s="260">
        <f t="shared" si="52"/>
        <v>0</v>
      </c>
      <c r="AP220" s="259">
        <f t="shared" si="53"/>
        <v>0</v>
      </c>
      <c r="AQ220" s="312">
        <f>'To &amp; from Shops- trip % summary'!AF225</f>
        <v>0</v>
      </c>
      <c r="AR220" s="314">
        <f>'To &amp; from Shops- trip % summary'!AH225</f>
        <v>0</v>
      </c>
      <c r="AS220" s="260">
        <f t="shared" si="54"/>
        <v>0</v>
      </c>
      <c r="AT220" s="259">
        <f t="shared" si="55"/>
        <v>0</v>
      </c>
      <c r="AU220" s="261"/>
      <c r="AV220" s="248"/>
      <c r="AW220" s="248"/>
      <c r="AX220" s="248"/>
      <c r="AY220" s="248"/>
    </row>
    <row r="221" spans="1:51" x14ac:dyDescent="0.2">
      <c r="A221" s="248"/>
      <c r="B221" s="248"/>
      <c r="C221" s="248"/>
      <c r="D221" s="248"/>
      <c r="E221" s="248"/>
      <c r="F221" s="248"/>
      <c r="G221" s="248"/>
      <c r="H221" s="248"/>
      <c r="I221" s="248"/>
      <c r="J221" s="248"/>
      <c r="K221" s="248"/>
      <c r="L221" s="248"/>
      <c r="M221" s="248"/>
      <c r="N221" s="248"/>
      <c r="O221" s="248"/>
      <c r="P221" s="248"/>
      <c r="Q221" s="296"/>
      <c r="R221" s="256">
        <f>'To &amp; from Shops- trip % summary'!B226</f>
        <v>0</v>
      </c>
      <c r="S221" s="313">
        <f>'To &amp; from Shops- trip % summary'!D226</f>
        <v>0</v>
      </c>
      <c r="T221" s="257">
        <f>'Non-survey input values'!$B$14</f>
        <v>359.3</v>
      </c>
      <c r="U221" s="258">
        <f t="shared" si="42"/>
        <v>0</v>
      </c>
      <c r="V221" s="259">
        <f t="shared" si="43"/>
        <v>0</v>
      </c>
      <c r="W221" s="312">
        <f>'To &amp; from Shops- trip % summary'!G226</f>
        <v>0</v>
      </c>
      <c r="X221" s="314">
        <f>'To &amp; from Shops- trip % summary'!I226</f>
        <v>0</v>
      </c>
      <c r="Y221" s="260">
        <f t="shared" si="44"/>
        <v>0</v>
      </c>
      <c r="Z221" s="259">
        <f t="shared" si="45"/>
        <v>0</v>
      </c>
      <c r="AA221" s="312">
        <f>'To &amp; from Shops- trip % summary'!L226</f>
        <v>0</v>
      </c>
      <c r="AB221" s="314">
        <f>'To &amp; from Shops- trip % summary'!N226</f>
        <v>0</v>
      </c>
      <c r="AC221" s="260">
        <f t="shared" si="46"/>
        <v>0</v>
      </c>
      <c r="AD221" s="259">
        <f t="shared" si="47"/>
        <v>0</v>
      </c>
      <c r="AE221" s="312">
        <f>'To &amp; from Shops- trip % summary'!Q226</f>
        <v>0</v>
      </c>
      <c r="AF221" s="314">
        <f>'To &amp; from Shops- trip % summary'!S226</f>
        <v>0</v>
      </c>
      <c r="AG221" s="260">
        <f t="shared" si="48"/>
        <v>0</v>
      </c>
      <c r="AH221" s="259">
        <f t="shared" si="49"/>
        <v>0</v>
      </c>
      <c r="AI221" s="312">
        <f>'To &amp; from Shops- trip % summary'!V226</f>
        <v>0</v>
      </c>
      <c r="AJ221" s="314">
        <f>'To &amp; from Shops- trip % summary'!X226</f>
        <v>0</v>
      </c>
      <c r="AK221" s="260">
        <f t="shared" si="50"/>
        <v>0</v>
      </c>
      <c r="AL221" s="259">
        <f t="shared" si="51"/>
        <v>0</v>
      </c>
      <c r="AM221" s="312">
        <f>'To &amp; from Shops- trip % summary'!AA226</f>
        <v>0</v>
      </c>
      <c r="AN221" s="314">
        <f>'To &amp; from Shops- trip % summary'!AC226</f>
        <v>0</v>
      </c>
      <c r="AO221" s="260">
        <f t="shared" si="52"/>
        <v>0</v>
      </c>
      <c r="AP221" s="259">
        <f t="shared" si="53"/>
        <v>0</v>
      </c>
      <c r="AQ221" s="312">
        <f>'To &amp; from Shops- trip % summary'!AF226</f>
        <v>0</v>
      </c>
      <c r="AR221" s="314">
        <f>'To &amp; from Shops- trip % summary'!AH226</f>
        <v>0</v>
      </c>
      <c r="AS221" s="260">
        <f t="shared" si="54"/>
        <v>0</v>
      </c>
      <c r="AT221" s="259">
        <f t="shared" si="55"/>
        <v>0</v>
      </c>
      <c r="AU221" s="261"/>
      <c r="AV221" s="248"/>
      <c r="AW221" s="248"/>
      <c r="AX221" s="248"/>
      <c r="AY221" s="248"/>
    </row>
    <row r="222" spans="1:51" x14ac:dyDescent="0.2">
      <c r="A222" s="248"/>
      <c r="B222" s="248"/>
      <c r="C222" s="248"/>
      <c r="D222" s="248"/>
      <c r="E222" s="248"/>
      <c r="F222" s="248"/>
      <c r="G222" s="248"/>
      <c r="H222" s="248"/>
      <c r="I222" s="248"/>
      <c r="J222" s="248"/>
      <c r="K222" s="248"/>
      <c r="L222" s="248"/>
      <c r="M222" s="248"/>
      <c r="N222" s="248"/>
      <c r="O222" s="248"/>
      <c r="P222" s="248"/>
      <c r="Q222" s="296"/>
      <c r="R222" s="256">
        <f>'To &amp; from Shops- trip % summary'!B227</f>
        <v>0</v>
      </c>
      <c r="S222" s="313">
        <f>'To &amp; from Shops- trip % summary'!D227</f>
        <v>0</v>
      </c>
      <c r="T222" s="257">
        <f>'Non-survey input values'!$B$14</f>
        <v>359.3</v>
      </c>
      <c r="U222" s="258">
        <f t="shared" si="42"/>
        <v>0</v>
      </c>
      <c r="V222" s="259">
        <f t="shared" si="43"/>
        <v>0</v>
      </c>
      <c r="W222" s="312">
        <f>'To &amp; from Shops- trip % summary'!G227</f>
        <v>0</v>
      </c>
      <c r="X222" s="314">
        <f>'To &amp; from Shops- trip % summary'!I227</f>
        <v>0</v>
      </c>
      <c r="Y222" s="260">
        <f t="shared" si="44"/>
        <v>0</v>
      </c>
      <c r="Z222" s="259">
        <f t="shared" si="45"/>
        <v>0</v>
      </c>
      <c r="AA222" s="312">
        <f>'To &amp; from Shops- trip % summary'!L227</f>
        <v>0</v>
      </c>
      <c r="AB222" s="314">
        <f>'To &amp; from Shops- trip % summary'!N227</f>
        <v>0</v>
      </c>
      <c r="AC222" s="260">
        <f t="shared" si="46"/>
        <v>0</v>
      </c>
      <c r="AD222" s="259">
        <f t="shared" si="47"/>
        <v>0</v>
      </c>
      <c r="AE222" s="312">
        <f>'To &amp; from Shops- trip % summary'!Q227</f>
        <v>0</v>
      </c>
      <c r="AF222" s="314">
        <f>'To &amp; from Shops- trip % summary'!S227</f>
        <v>0</v>
      </c>
      <c r="AG222" s="260">
        <f t="shared" si="48"/>
        <v>0</v>
      </c>
      <c r="AH222" s="259">
        <f t="shared" si="49"/>
        <v>0</v>
      </c>
      <c r="AI222" s="312">
        <f>'To &amp; from Shops- trip % summary'!V227</f>
        <v>0</v>
      </c>
      <c r="AJ222" s="314">
        <f>'To &amp; from Shops- trip % summary'!X227</f>
        <v>0</v>
      </c>
      <c r="AK222" s="260">
        <f t="shared" si="50"/>
        <v>0</v>
      </c>
      <c r="AL222" s="259">
        <f t="shared" si="51"/>
        <v>0</v>
      </c>
      <c r="AM222" s="312">
        <f>'To &amp; from Shops- trip % summary'!AA227</f>
        <v>0</v>
      </c>
      <c r="AN222" s="314">
        <f>'To &amp; from Shops- trip % summary'!AC227</f>
        <v>0</v>
      </c>
      <c r="AO222" s="260">
        <f t="shared" si="52"/>
        <v>0</v>
      </c>
      <c r="AP222" s="259">
        <f t="shared" si="53"/>
        <v>0</v>
      </c>
      <c r="AQ222" s="312">
        <f>'To &amp; from Shops- trip % summary'!AF227</f>
        <v>0</v>
      </c>
      <c r="AR222" s="314">
        <f>'To &amp; from Shops- trip % summary'!AH227</f>
        <v>0</v>
      </c>
      <c r="AS222" s="260">
        <f t="shared" si="54"/>
        <v>0</v>
      </c>
      <c r="AT222" s="259">
        <f t="shared" si="55"/>
        <v>0</v>
      </c>
      <c r="AU222" s="261"/>
      <c r="AV222" s="248"/>
      <c r="AW222" s="248"/>
      <c r="AX222" s="248"/>
      <c r="AY222" s="248"/>
    </row>
    <row r="223" spans="1:51" x14ac:dyDescent="0.2">
      <c r="A223" s="248"/>
      <c r="B223" s="248"/>
      <c r="C223" s="248"/>
      <c r="D223" s="248"/>
      <c r="E223" s="248"/>
      <c r="F223" s="248"/>
      <c r="G223" s="248"/>
      <c r="H223" s="248"/>
      <c r="I223" s="248"/>
      <c r="J223" s="248"/>
      <c r="K223" s="248"/>
      <c r="L223" s="248"/>
      <c r="M223" s="248"/>
      <c r="N223" s="248"/>
      <c r="O223" s="248"/>
      <c r="P223" s="248"/>
      <c r="Q223" s="296"/>
      <c r="R223" s="256">
        <f>'To &amp; from Shops- trip % summary'!B228</f>
        <v>0</v>
      </c>
      <c r="S223" s="313">
        <f>'To &amp; from Shops- trip % summary'!D228</f>
        <v>0</v>
      </c>
      <c r="T223" s="257">
        <f>'Non-survey input values'!$B$14</f>
        <v>359.3</v>
      </c>
      <c r="U223" s="258">
        <f t="shared" si="42"/>
        <v>0</v>
      </c>
      <c r="V223" s="259">
        <f t="shared" si="43"/>
        <v>0</v>
      </c>
      <c r="W223" s="312">
        <f>'To &amp; from Shops- trip % summary'!G228</f>
        <v>0</v>
      </c>
      <c r="X223" s="314">
        <f>'To &amp; from Shops- trip % summary'!I228</f>
        <v>0</v>
      </c>
      <c r="Y223" s="260">
        <f t="shared" si="44"/>
        <v>0</v>
      </c>
      <c r="Z223" s="259">
        <f t="shared" si="45"/>
        <v>0</v>
      </c>
      <c r="AA223" s="312">
        <f>'To &amp; from Shops- trip % summary'!L228</f>
        <v>0</v>
      </c>
      <c r="AB223" s="314">
        <f>'To &amp; from Shops- trip % summary'!N228</f>
        <v>0</v>
      </c>
      <c r="AC223" s="260">
        <f t="shared" si="46"/>
        <v>0</v>
      </c>
      <c r="AD223" s="259">
        <f t="shared" si="47"/>
        <v>0</v>
      </c>
      <c r="AE223" s="312">
        <f>'To &amp; from Shops- trip % summary'!Q228</f>
        <v>0</v>
      </c>
      <c r="AF223" s="314">
        <f>'To &amp; from Shops- trip % summary'!S228</f>
        <v>0</v>
      </c>
      <c r="AG223" s="260">
        <f t="shared" si="48"/>
        <v>0</v>
      </c>
      <c r="AH223" s="259">
        <f t="shared" si="49"/>
        <v>0</v>
      </c>
      <c r="AI223" s="312">
        <f>'To &amp; from Shops- trip % summary'!V228</f>
        <v>0</v>
      </c>
      <c r="AJ223" s="314">
        <f>'To &amp; from Shops- trip % summary'!X228</f>
        <v>0</v>
      </c>
      <c r="AK223" s="260">
        <f t="shared" si="50"/>
        <v>0</v>
      </c>
      <c r="AL223" s="259">
        <f t="shared" si="51"/>
        <v>0</v>
      </c>
      <c r="AM223" s="312">
        <f>'To &amp; from Shops- trip % summary'!AA228</f>
        <v>0</v>
      </c>
      <c r="AN223" s="314">
        <f>'To &amp; from Shops- trip % summary'!AC228</f>
        <v>0</v>
      </c>
      <c r="AO223" s="260">
        <f t="shared" si="52"/>
        <v>0</v>
      </c>
      <c r="AP223" s="259">
        <f t="shared" si="53"/>
        <v>0</v>
      </c>
      <c r="AQ223" s="312">
        <f>'To &amp; from Shops- trip % summary'!AF228</f>
        <v>0</v>
      </c>
      <c r="AR223" s="314">
        <f>'To &amp; from Shops- trip % summary'!AH228</f>
        <v>0</v>
      </c>
      <c r="AS223" s="260">
        <f t="shared" si="54"/>
        <v>0</v>
      </c>
      <c r="AT223" s="259">
        <f t="shared" si="55"/>
        <v>0</v>
      </c>
      <c r="AU223" s="261"/>
      <c r="AV223" s="248"/>
      <c r="AW223" s="248"/>
      <c r="AX223" s="248"/>
      <c r="AY223" s="248"/>
    </row>
    <row r="224" spans="1:51" x14ac:dyDescent="0.2">
      <c r="A224" s="248"/>
      <c r="B224" s="248"/>
      <c r="C224" s="248"/>
      <c r="D224" s="248"/>
      <c r="E224" s="248"/>
      <c r="F224" s="248"/>
      <c r="G224" s="248"/>
      <c r="H224" s="248"/>
      <c r="I224" s="248"/>
      <c r="J224" s="248"/>
      <c r="K224" s="248"/>
      <c r="L224" s="248"/>
      <c r="M224" s="248"/>
      <c r="N224" s="248"/>
      <c r="O224" s="248"/>
      <c r="P224" s="248"/>
      <c r="Q224" s="296"/>
      <c r="R224" s="256">
        <f>'To &amp; from Shops- trip % summary'!B229</f>
        <v>0</v>
      </c>
      <c r="S224" s="313">
        <f>'To &amp; from Shops- trip % summary'!D229</f>
        <v>0</v>
      </c>
      <c r="T224" s="257">
        <f>'Non-survey input values'!$B$14</f>
        <v>359.3</v>
      </c>
      <c r="U224" s="258">
        <f t="shared" si="42"/>
        <v>0</v>
      </c>
      <c r="V224" s="259">
        <f t="shared" si="43"/>
        <v>0</v>
      </c>
      <c r="W224" s="312">
        <f>'To &amp; from Shops- trip % summary'!G229</f>
        <v>0</v>
      </c>
      <c r="X224" s="314">
        <f>'To &amp; from Shops- trip % summary'!I229</f>
        <v>0</v>
      </c>
      <c r="Y224" s="260">
        <f t="shared" si="44"/>
        <v>0</v>
      </c>
      <c r="Z224" s="259">
        <f t="shared" si="45"/>
        <v>0</v>
      </c>
      <c r="AA224" s="312">
        <f>'To &amp; from Shops- trip % summary'!L229</f>
        <v>0</v>
      </c>
      <c r="AB224" s="314">
        <f>'To &amp; from Shops- trip % summary'!N229</f>
        <v>0</v>
      </c>
      <c r="AC224" s="260">
        <f t="shared" si="46"/>
        <v>0</v>
      </c>
      <c r="AD224" s="259">
        <f t="shared" si="47"/>
        <v>0</v>
      </c>
      <c r="AE224" s="312">
        <f>'To &amp; from Shops- trip % summary'!Q229</f>
        <v>0</v>
      </c>
      <c r="AF224" s="314">
        <f>'To &amp; from Shops- trip % summary'!S229</f>
        <v>0</v>
      </c>
      <c r="AG224" s="260">
        <f t="shared" si="48"/>
        <v>0</v>
      </c>
      <c r="AH224" s="259">
        <f t="shared" si="49"/>
        <v>0</v>
      </c>
      <c r="AI224" s="312">
        <f>'To &amp; from Shops- trip % summary'!V229</f>
        <v>0</v>
      </c>
      <c r="AJ224" s="314">
        <f>'To &amp; from Shops- trip % summary'!X229</f>
        <v>0</v>
      </c>
      <c r="AK224" s="260">
        <f t="shared" si="50"/>
        <v>0</v>
      </c>
      <c r="AL224" s="259">
        <f t="shared" si="51"/>
        <v>0</v>
      </c>
      <c r="AM224" s="312">
        <f>'To &amp; from Shops- trip % summary'!AA229</f>
        <v>0</v>
      </c>
      <c r="AN224" s="314">
        <f>'To &amp; from Shops- trip % summary'!AC229</f>
        <v>0</v>
      </c>
      <c r="AO224" s="260">
        <f t="shared" si="52"/>
        <v>0</v>
      </c>
      <c r="AP224" s="259">
        <f t="shared" si="53"/>
        <v>0</v>
      </c>
      <c r="AQ224" s="312">
        <f>'To &amp; from Shops- trip % summary'!AF229</f>
        <v>0</v>
      </c>
      <c r="AR224" s="314">
        <f>'To &amp; from Shops- trip % summary'!AH229</f>
        <v>0</v>
      </c>
      <c r="AS224" s="260">
        <f t="shared" si="54"/>
        <v>0</v>
      </c>
      <c r="AT224" s="259">
        <f t="shared" si="55"/>
        <v>0</v>
      </c>
      <c r="AU224" s="261"/>
      <c r="AV224" s="248"/>
      <c r="AW224" s="248"/>
      <c r="AX224" s="248"/>
      <c r="AY224" s="248"/>
    </row>
    <row r="225" spans="1:51" x14ac:dyDescent="0.2">
      <c r="A225" s="248"/>
      <c r="B225" s="248"/>
      <c r="C225" s="248"/>
      <c r="D225" s="248"/>
      <c r="E225" s="248"/>
      <c r="F225" s="248"/>
      <c r="G225" s="248"/>
      <c r="H225" s="248"/>
      <c r="I225" s="248"/>
      <c r="J225" s="248"/>
      <c r="K225" s="248"/>
      <c r="L225" s="248"/>
      <c r="M225" s="248"/>
      <c r="N225" s="248"/>
      <c r="O225" s="248"/>
      <c r="P225" s="248"/>
      <c r="Q225" s="296"/>
      <c r="R225" s="256">
        <f>'To &amp; from Shops- trip % summary'!B230</f>
        <v>0</v>
      </c>
      <c r="S225" s="313">
        <f>'To &amp; from Shops- trip % summary'!D230</f>
        <v>0</v>
      </c>
      <c r="T225" s="257">
        <f>'Non-survey input values'!$B$14</f>
        <v>359.3</v>
      </c>
      <c r="U225" s="258">
        <f t="shared" si="42"/>
        <v>0</v>
      </c>
      <c r="V225" s="259">
        <f t="shared" si="43"/>
        <v>0</v>
      </c>
      <c r="W225" s="312">
        <f>'To &amp; from Shops- trip % summary'!G230</f>
        <v>0</v>
      </c>
      <c r="X225" s="314">
        <f>'To &amp; from Shops- trip % summary'!I230</f>
        <v>0</v>
      </c>
      <c r="Y225" s="260">
        <f t="shared" si="44"/>
        <v>0</v>
      </c>
      <c r="Z225" s="259">
        <f t="shared" si="45"/>
        <v>0</v>
      </c>
      <c r="AA225" s="312">
        <f>'To &amp; from Shops- trip % summary'!L230</f>
        <v>0</v>
      </c>
      <c r="AB225" s="314">
        <f>'To &amp; from Shops- trip % summary'!N230</f>
        <v>0</v>
      </c>
      <c r="AC225" s="260">
        <f t="shared" si="46"/>
        <v>0</v>
      </c>
      <c r="AD225" s="259">
        <f t="shared" si="47"/>
        <v>0</v>
      </c>
      <c r="AE225" s="312">
        <f>'To &amp; from Shops- trip % summary'!Q230</f>
        <v>0</v>
      </c>
      <c r="AF225" s="314">
        <f>'To &amp; from Shops- trip % summary'!S230</f>
        <v>0</v>
      </c>
      <c r="AG225" s="260">
        <f t="shared" si="48"/>
        <v>0</v>
      </c>
      <c r="AH225" s="259">
        <f t="shared" si="49"/>
        <v>0</v>
      </c>
      <c r="AI225" s="312">
        <f>'To &amp; from Shops- trip % summary'!V230</f>
        <v>0</v>
      </c>
      <c r="AJ225" s="314">
        <f>'To &amp; from Shops- trip % summary'!X230</f>
        <v>0</v>
      </c>
      <c r="AK225" s="260">
        <f t="shared" si="50"/>
        <v>0</v>
      </c>
      <c r="AL225" s="259">
        <f t="shared" si="51"/>
        <v>0</v>
      </c>
      <c r="AM225" s="312">
        <f>'To &amp; from Shops- trip % summary'!AA230</f>
        <v>0</v>
      </c>
      <c r="AN225" s="314">
        <f>'To &amp; from Shops- trip % summary'!AC230</f>
        <v>0</v>
      </c>
      <c r="AO225" s="260">
        <f t="shared" si="52"/>
        <v>0</v>
      </c>
      <c r="AP225" s="259">
        <f t="shared" si="53"/>
        <v>0</v>
      </c>
      <c r="AQ225" s="312">
        <f>'To &amp; from Shops- trip % summary'!AF230</f>
        <v>0</v>
      </c>
      <c r="AR225" s="314">
        <f>'To &amp; from Shops- trip % summary'!AH230</f>
        <v>0</v>
      </c>
      <c r="AS225" s="260">
        <f t="shared" si="54"/>
        <v>0</v>
      </c>
      <c r="AT225" s="259">
        <f t="shared" si="55"/>
        <v>0</v>
      </c>
      <c r="AU225" s="261"/>
      <c r="AV225" s="248"/>
      <c r="AW225" s="248"/>
      <c r="AX225" s="248"/>
      <c r="AY225" s="248"/>
    </row>
    <row r="226" spans="1:51" x14ac:dyDescent="0.2">
      <c r="A226" s="248"/>
      <c r="B226" s="248"/>
      <c r="C226" s="248"/>
      <c r="D226" s="248"/>
      <c r="E226" s="248"/>
      <c r="F226" s="248"/>
      <c r="G226" s="248"/>
      <c r="H226" s="248"/>
      <c r="I226" s="248"/>
      <c r="J226" s="248"/>
      <c r="K226" s="248"/>
      <c r="L226" s="248"/>
      <c r="M226" s="248"/>
      <c r="N226" s="248"/>
      <c r="O226" s="248"/>
      <c r="P226" s="248"/>
      <c r="Q226" s="296"/>
      <c r="R226" s="256">
        <f>'To &amp; from Shops- trip % summary'!B231</f>
        <v>0</v>
      </c>
      <c r="S226" s="313">
        <f>'To &amp; from Shops- trip % summary'!D231</f>
        <v>0</v>
      </c>
      <c r="T226" s="257">
        <f>'Non-survey input values'!$B$14</f>
        <v>359.3</v>
      </c>
      <c r="U226" s="258">
        <f t="shared" si="42"/>
        <v>0</v>
      </c>
      <c r="V226" s="259">
        <f t="shared" si="43"/>
        <v>0</v>
      </c>
      <c r="W226" s="312">
        <f>'To &amp; from Shops- trip % summary'!G231</f>
        <v>0</v>
      </c>
      <c r="X226" s="314">
        <f>'To &amp; from Shops- trip % summary'!I231</f>
        <v>0</v>
      </c>
      <c r="Y226" s="260">
        <f t="shared" si="44"/>
        <v>0</v>
      </c>
      <c r="Z226" s="259">
        <f t="shared" si="45"/>
        <v>0</v>
      </c>
      <c r="AA226" s="312">
        <f>'To &amp; from Shops- trip % summary'!L231</f>
        <v>0</v>
      </c>
      <c r="AB226" s="314">
        <f>'To &amp; from Shops- trip % summary'!N231</f>
        <v>0</v>
      </c>
      <c r="AC226" s="260">
        <f t="shared" si="46"/>
        <v>0</v>
      </c>
      <c r="AD226" s="259">
        <f t="shared" si="47"/>
        <v>0</v>
      </c>
      <c r="AE226" s="312">
        <f>'To &amp; from Shops- trip % summary'!Q231</f>
        <v>0</v>
      </c>
      <c r="AF226" s="314">
        <f>'To &amp; from Shops- trip % summary'!S231</f>
        <v>0</v>
      </c>
      <c r="AG226" s="260">
        <f t="shared" si="48"/>
        <v>0</v>
      </c>
      <c r="AH226" s="259">
        <f t="shared" si="49"/>
        <v>0</v>
      </c>
      <c r="AI226" s="312">
        <f>'To &amp; from Shops- trip % summary'!V231</f>
        <v>0</v>
      </c>
      <c r="AJ226" s="314">
        <f>'To &amp; from Shops- trip % summary'!X231</f>
        <v>0</v>
      </c>
      <c r="AK226" s="260">
        <f t="shared" si="50"/>
        <v>0</v>
      </c>
      <c r="AL226" s="259">
        <f t="shared" si="51"/>
        <v>0</v>
      </c>
      <c r="AM226" s="312">
        <f>'To &amp; from Shops- trip % summary'!AA231</f>
        <v>0</v>
      </c>
      <c r="AN226" s="314">
        <f>'To &amp; from Shops- trip % summary'!AC231</f>
        <v>0</v>
      </c>
      <c r="AO226" s="260">
        <f t="shared" si="52"/>
        <v>0</v>
      </c>
      <c r="AP226" s="259">
        <f t="shared" si="53"/>
        <v>0</v>
      </c>
      <c r="AQ226" s="312">
        <f>'To &amp; from Shops- trip % summary'!AF231</f>
        <v>0</v>
      </c>
      <c r="AR226" s="314">
        <f>'To &amp; from Shops- trip % summary'!AH231</f>
        <v>0</v>
      </c>
      <c r="AS226" s="260">
        <f t="shared" si="54"/>
        <v>0</v>
      </c>
      <c r="AT226" s="259">
        <f t="shared" si="55"/>
        <v>0</v>
      </c>
      <c r="AU226" s="261"/>
      <c r="AV226" s="248"/>
      <c r="AW226" s="248"/>
      <c r="AX226" s="248"/>
      <c r="AY226" s="248"/>
    </row>
    <row r="227" spans="1:51" x14ac:dyDescent="0.2">
      <c r="A227" s="248"/>
      <c r="B227" s="248"/>
      <c r="C227" s="248"/>
      <c r="D227" s="248"/>
      <c r="E227" s="248"/>
      <c r="F227" s="248"/>
      <c r="G227" s="248"/>
      <c r="H227" s="248"/>
      <c r="I227" s="248"/>
      <c r="J227" s="248"/>
      <c r="K227" s="248"/>
      <c r="L227" s="248"/>
      <c r="M227" s="248"/>
      <c r="N227" s="248"/>
      <c r="O227" s="248"/>
      <c r="P227" s="248"/>
      <c r="Q227" s="296"/>
      <c r="R227" s="256">
        <f>'To &amp; from Shops- trip % summary'!B232</f>
        <v>0</v>
      </c>
      <c r="S227" s="313">
        <f>'To &amp; from Shops- trip % summary'!D232</f>
        <v>0</v>
      </c>
      <c r="T227" s="257">
        <f>'Non-survey input values'!$B$14</f>
        <v>359.3</v>
      </c>
      <c r="U227" s="258">
        <f t="shared" si="42"/>
        <v>0</v>
      </c>
      <c r="V227" s="259">
        <f t="shared" si="43"/>
        <v>0</v>
      </c>
      <c r="W227" s="312">
        <f>'To &amp; from Shops- trip % summary'!G232</f>
        <v>0</v>
      </c>
      <c r="X227" s="314">
        <f>'To &amp; from Shops- trip % summary'!I232</f>
        <v>0</v>
      </c>
      <c r="Y227" s="260">
        <f t="shared" si="44"/>
        <v>0</v>
      </c>
      <c r="Z227" s="259">
        <f t="shared" si="45"/>
        <v>0</v>
      </c>
      <c r="AA227" s="312">
        <f>'To &amp; from Shops- trip % summary'!L232</f>
        <v>0</v>
      </c>
      <c r="AB227" s="314">
        <f>'To &amp; from Shops- trip % summary'!N232</f>
        <v>0</v>
      </c>
      <c r="AC227" s="260">
        <f t="shared" si="46"/>
        <v>0</v>
      </c>
      <c r="AD227" s="259">
        <f t="shared" si="47"/>
        <v>0</v>
      </c>
      <c r="AE227" s="312">
        <f>'To &amp; from Shops- trip % summary'!Q232</f>
        <v>0</v>
      </c>
      <c r="AF227" s="314">
        <f>'To &amp; from Shops- trip % summary'!S232</f>
        <v>0</v>
      </c>
      <c r="AG227" s="260">
        <f t="shared" si="48"/>
        <v>0</v>
      </c>
      <c r="AH227" s="259">
        <f t="shared" si="49"/>
        <v>0</v>
      </c>
      <c r="AI227" s="312">
        <f>'To &amp; from Shops- trip % summary'!V232</f>
        <v>0</v>
      </c>
      <c r="AJ227" s="314">
        <f>'To &amp; from Shops- trip % summary'!X232</f>
        <v>0</v>
      </c>
      <c r="AK227" s="260">
        <f t="shared" si="50"/>
        <v>0</v>
      </c>
      <c r="AL227" s="259">
        <f t="shared" si="51"/>
        <v>0</v>
      </c>
      <c r="AM227" s="312">
        <f>'To &amp; from Shops- trip % summary'!AA232</f>
        <v>0</v>
      </c>
      <c r="AN227" s="314">
        <f>'To &amp; from Shops- trip % summary'!AC232</f>
        <v>0</v>
      </c>
      <c r="AO227" s="260">
        <f t="shared" si="52"/>
        <v>0</v>
      </c>
      <c r="AP227" s="259">
        <f t="shared" si="53"/>
        <v>0</v>
      </c>
      <c r="AQ227" s="312">
        <f>'To &amp; from Shops- trip % summary'!AF232</f>
        <v>0</v>
      </c>
      <c r="AR227" s="314">
        <f>'To &amp; from Shops- trip % summary'!AH232</f>
        <v>0</v>
      </c>
      <c r="AS227" s="260">
        <f t="shared" si="54"/>
        <v>0</v>
      </c>
      <c r="AT227" s="259">
        <f t="shared" si="55"/>
        <v>0</v>
      </c>
      <c r="AU227" s="261"/>
      <c r="AV227" s="248"/>
      <c r="AW227" s="248"/>
      <c r="AX227" s="248"/>
      <c r="AY227" s="248"/>
    </row>
    <row r="228" spans="1:51" x14ac:dyDescent="0.2">
      <c r="A228" s="248"/>
      <c r="B228" s="248"/>
      <c r="C228" s="248"/>
      <c r="D228" s="248"/>
      <c r="E228" s="248"/>
      <c r="F228" s="248"/>
      <c r="G228" s="248"/>
      <c r="H228" s="248"/>
      <c r="I228" s="248"/>
      <c r="J228" s="248"/>
      <c r="K228" s="248"/>
      <c r="L228" s="248"/>
      <c r="M228" s="248"/>
      <c r="N228" s="248"/>
      <c r="O228" s="248"/>
      <c r="P228" s="248"/>
      <c r="Q228" s="296"/>
      <c r="R228" s="256">
        <f>'To &amp; from Shops- trip % summary'!B233</f>
        <v>0</v>
      </c>
      <c r="S228" s="313">
        <f>'To &amp; from Shops- trip % summary'!D233</f>
        <v>0</v>
      </c>
      <c r="T228" s="257">
        <f>'Non-survey input values'!$B$14</f>
        <v>359.3</v>
      </c>
      <c r="U228" s="258">
        <f t="shared" si="42"/>
        <v>0</v>
      </c>
      <c r="V228" s="259">
        <f t="shared" si="43"/>
        <v>0</v>
      </c>
      <c r="W228" s="312">
        <f>'To &amp; from Shops- trip % summary'!G233</f>
        <v>0</v>
      </c>
      <c r="X228" s="314">
        <f>'To &amp; from Shops- trip % summary'!I233</f>
        <v>0</v>
      </c>
      <c r="Y228" s="260">
        <f t="shared" si="44"/>
        <v>0</v>
      </c>
      <c r="Z228" s="259">
        <f t="shared" si="45"/>
        <v>0</v>
      </c>
      <c r="AA228" s="312">
        <f>'To &amp; from Shops- trip % summary'!L233</f>
        <v>0</v>
      </c>
      <c r="AB228" s="314">
        <f>'To &amp; from Shops- trip % summary'!N233</f>
        <v>0</v>
      </c>
      <c r="AC228" s="260">
        <f t="shared" si="46"/>
        <v>0</v>
      </c>
      <c r="AD228" s="259">
        <f t="shared" si="47"/>
        <v>0</v>
      </c>
      <c r="AE228" s="312">
        <f>'To &amp; from Shops- trip % summary'!Q233</f>
        <v>0</v>
      </c>
      <c r="AF228" s="314">
        <f>'To &amp; from Shops- trip % summary'!S233</f>
        <v>0</v>
      </c>
      <c r="AG228" s="260">
        <f t="shared" si="48"/>
        <v>0</v>
      </c>
      <c r="AH228" s="259">
        <f t="shared" si="49"/>
        <v>0</v>
      </c>
      <c r="AI228" s="312">
        <f>'To &amp; from Shops- trip % summary'!V233</f>
        <v>0</v>
      </c>
      <c r="AJ228" s="314">
        <f>'To &amp; from Shops- trip % summary'!X233</f>
        <v>0</v>
      </c>
      <c r="AK228" s="260">
        <f t="shared" si="50"/>
        <v>0</v>
      </c>
      <c r="AL228" s="259">
        <f t="shared" si="51"/>
        <v>0</v>
      </c>
      <c r="AM228" s="312">
        <f>'To &amp; from Shops- trip % summary'!AA233</f>
        <v>0</v>
      </c>
      <c r="AN228" s="314">
        <f>'To &amp; from Shops- trip % summary'!AC233</f>
        <v>0</v>
      </c>
      <c r="AO228" s="260">
        <f t="shared" si="52"/>
        <v>0</v>
      </c>
      <c r="AP228" s="259">
        <f t="shared" si="53"/>
        <v>0</v>
      </c>
      <c r="AQ228" s="312">
        <f>'To &amp; from Shops- trip % summary'!AF233</f>
        <v>0</v>
      </c>
      <c r="AR228" s="314">
        <f>'To &amp; from Shops- trip % summary'!AH233</f>
        <v>0</v>
      </c>
      <c r="AS228" s="260">
        <f t="shared" si="54"/>
        <v>0</v>
      </c>
      <c r="AT228" s="259">
        <f t="shared" si="55"/>
        <v>0</v>
      </c>
      <c r="AU228" s="261"/>
      <c r="AV228" s="248"/>
      <c r="AW228" s="248"/>
      <c r="AX228" s="248"/>
      <c r="AY228" s="248"/>
    </row>
    <row r="229" spans="1:51" x14ac:dyDescent="0.2">
      <c r="A229" s="248"/>
      <c r="B229" s="248"/>
      <c r="C229" s="248"/>
      <c r="D229" s="248"/>
      <c r="E229" s="248"/>
      <c r="F229" s="248"/>
      <c r="G229" s="248"/>
      <c r="H229" s="248"/>
      <c r="I229" s="248"/>
      <c r="J229" s="248"/>
      <c r="K229" s="248"/>
      <c r="L229" s="248"/>
      <c r="M229" s="248"/>
      <c r="N229" s="248"/>
      <c r="O229" s="248"/>
      <c r="P229" s="248"/>
      <c r="Q229" s="296"/>
      <c r="R229" s="256">
        <f>'To &amp; from Shops- trip % summary'!B234</f>
        <v>0</v>
      </c>
      <c r="S229" s="313">
        <f>'To &amp; from Shops- trip % summary'!D234</f>
        <v>0</v>
      </c>
      <c r="T229" s="257">
        <f>'Non-survey input values'!$B$14</f>
        <v>359.3</v>
      </c>
      <c r="U229" s="258">
        <f t="shared" si="42"/>
        <v>0</v>
      </c>
      <c r="V229" s="259">
        <f t="shared" si="43"/>
        <v>0</v>
      </c>
      <c r="W229" s="312">
        <f>'To &amp; from Shops- trip % summary'!G234</f>
        <v>0</v>
      </c>
      <c r="X229" s="314">
        <f>'To &amp; from Shops- trip % summary'!I234</f>
        <v>0</v>
      </c>
      <c r="Y229" s="260">
        <f t="shared" si="44"/>
        <v>0</v>
      </c>
      <c r="Z229" s="259">
        <f t="shared" si="45"/>
        <v>0</v>
      </c>
      <c r="AA229" s="312">
        <f>'To &amp; from Shops- trip % summary'!L234</f>
        <v>0</v>
      </c>
      <c r="AB229" s="314">
        <f>'To &amp; from Shops- trip % summary'!N234</f>
        <v>0</v>
      </c>
      <c r="AC229" s="260">
        <f t="shared" si="46"/>
        <v>0</v>
      </c>
      <c r="AD229" s="259">
        <f t="shared" si="47"/>
        <v>0</v>
      </c>
      <c r="AE229" s="312">
        <f>'To &amp; from Shops- trip % summary'!Q234</f>
        <v>0</v>
      </c>
      <c r="AF229" s="314">
        <f>'To &amp; from Shops- trip % summary'!S234</f>
        <v>0</v>
      </c>
      <c r="AG229" s="260">
        <f t="shared" si="48"/>
        <v>0</v>
      </c>
      <c r="AH229" s="259">
        <f t="shared" si="49"/>
        <v>0</v>
      </c>
      <c r="AI229" s="312">
        <f>'To &amp; from Shops- trip % summary'!V234</f>
        <v>0</v>
      </c>
      <c r="AJ229" s="314">
        <f>'To &amp; from Shops- trip % summary'!X234</f>
        <v>0</v>
      </c>
      <c r="AK229" s="260">
        <f t="shared" si="50"/>
        <v>0</v>
      </c>
      <c r="AL229" s="259">
        <f t="shared" si="51"/>
        <v>0</v>
      </c>
      <c r="AM229" s="312">
        <f>'To &amp; from Shops- trip % summary'!AA234</f>
        <v>0</v>
      </c>
      <c r="AN229" s="314">
        <f>'To &amp; from Shops- trip % summary'!AC234</f>
        <v>0</v>
      </c>
      <c r="AO229" s="260">
        <f t="shared" si="52"/>
        <v>0</v>
      </c>
      <c r="AP229" s="259">
        <f t="shared" si="53"/>
        <v>0</v>
      </c>
      <c r="AQ229" s="312">
        <f>'To &amp; from Shops- trip % summary'!AF234</f>
        <v>0</v>
      </c>
      <c r="AR229" s="314">
        <f>'To &amp; from Shops- trip % summary'!AH234</f>
        <v>0</v>
      </c>
      <c r="AS229" s="260">
        <f t="shared" si="54"/>
        <v>0</v>
      </c>
      <c r="AT229" s="259">
        <f t="shared" si="55"/>
        <v>0</v>
      </c>
      <c r="AU229" s="261"/>
      <c r="AV229" s="248"/>
      <c r="AW229" s="248"/>
      <c r="AX229" s="248"/>
      <c r="AY229" s="248"/>
    </row>
    <row r="230" spans="1:51" x14ac:dyDescent="0.2">
      <c r="A230" s="248"/>
      <c r="B230" s="248"/>
      <c r="C230" s="248"/>
      <c r="D230" s="248"/>
      <c r="E230" s="248"/>
      <c r="F230" s="248"/>
      <c r="G230" s="248"/>
      <c r="H230" s="248"/>
      <c r="I230" s="248"/>
      <c r="J230" s="248"/>
      <c r="K230" s="248"/>
      <c r="L230" s="248"/>
      <c r="M230" s="248"/>
      <c r="N230" s="248"/>
      <c r="O230" s="248"/>
      <c r="P230" s="248"/>
      <c r="Q230" s="296"/>
      <c r="R230" s="256">
        <f>'To &amp; from Shops- trip % summary'!B235</f>
        <v>0</v>
      </c>
      <c r="S230" s="313">
        <f>'To &amp; from Shops- trip % summary'!D235</f>
        <v>0</v>
      </c>
      <c r="T230" s="257">
        <f>'Non-survey input values'!$B$14</f>
        <v>359.3</v>
      </c>
      <c r="U230" s="258">
        <f t="shared" si="42"/>
        <v>0</v>
      </c>
      <c r="V230" s="259">
        <f t="shared" si="43"/>
        <v>0</v>
      </c>
      <c r="W230" s="312">
        <f>'To &amp; from Shops- trip % summary'!G235</f>
        <v>0</v>
      </c>
      <c r="X230" s="314">
        <f>'To &amp; from Shops- trip % summary'!I235</f>
        <v>0</v>
      </c>
      <c r="Y230" s="260">
        <f t="shared" si="44"/>
        <v>0</v>
      </c>
      <c r="Z230" s="259">
        <f t="shared" si="45"/>
        <v>0</v>
      </c>
      <c r="AA230" s="312">
        <f>'To &amp; from Shops- trip % summary'!L235</f>
        <v>0</v>
      </c>
      <c r="AB230" s="314">
        <f>'To &amp; from Shops- trip % summary'!N235</f>
        <v>0</v>
      </c>
      <c r="AC230" s="260">
        <f t="shared" si="46"/>
        <v>0</v>
      </c>
      <c r="AD230" s="259">
        <f t="shared" si="47"/>
        <v>0</v>
      </c>
      <c r="AE230" s="312">
        <f>'To &amp; from Shops- trip % summary'!Q235</f>
        <v>0</v>
      </c>
      <c r="AF230" s="314">
        <f>'To &amp; from Shops- trip % summary'!S235</f>
        <v>0</v>
      </c>
      <c r="AG230" s="260">
        <f t="shared" si="48"/>
        <v>0</v>
      </c>
      <c r="AH230" s="259">
        <f t="shared" si="49"/>
        <v>0</v>
      </c>
      <c r="AI230" s="312">
        <f>'To &amp; from Shops- trip % summary'!V235</f>
        <v>0</v>
      </c>
      <c r="AJ230" s="314">
        <f>'To &amp; from Shops- trip % summary'!X235</f>
        <v>0</v>
      </c>
      <c r="AK230" s="260">
        <f t="shared" si="50"/>
        <v>0</v>
      </c>
      <c r="AL230" s="259">
        <f t="shared" si="51"/>
        <v>0</v>
      </c>
      <c r="AM230" s="312">
        <f>'To &amp; from Shops- trip % summary'!AA235</f>
        <v>0</v>
      </c>
      <c r="AN230" s="314">
        <f>'To &amp; from Shops- trip % summary'!AC235</f>
        <v>0</v>
      </c>
      <c r="AO230" s="260">
        <f t="shared" si="52"/>
        <v>0</v>
      </c>
      <c r="AP230" s="259">
        <f t="shared" si="53"/>
        <v>0</v>
      </c>
      <c r="AQ230" s="312">
        <f>'To &amp; from Shops- trip % summary'!AF235</f>
        <v>0</v>
      </c>
      <c r="AR230" s="314">
        <f>'To &amp; from Shops- trip % summary'!AH235</f>
        <v>0</v>
      </c>
      <c r="AS230" s="260">
        <f t="shared" si="54"/>
        <v>0</v>
      </c>
      <c r="AT230" s="259">
        <f t="shared" si="55"/>
        <v>0</v>
      </c>
      <c r="AU230" s="261"/>
      <c r="AV230" s="248"/>
      <c r="AW230" s="248"/>
      <c r="AX230" s="248"/>
      <c r="AY230" s="248"/>
    </row>
    <row r="231" spans="1:51" x14ac:dyDescent="0.2">
      <c r="A231" s="248"/>
      <c r="B231" s="248"/>
      <c r="C231" s="248"/>
      <c r="D231" s="248"/>
      <c r="E231" s="248"/>
      <c r="F231" s="248"/>
      <c r="G231" s="248"/>
      <c r="H231" s="248"/>
      <c r="I231" s="248"/>
      <c r="J231" s="248"/>
      <c r="K231" s="248"/>
      <c r="L231" s="248"/>
      <c r="M231" s="248"/>
      <c r="N231" s="248"/>
      <c r="O231" s="248"/>
      <c r="P231" s="248"/>
      <c r="Q231" s="296"/>
      <c r="R231" s="256">
        <f>'To &amp; from Shops- trip % summary'!B236</f>
        <v>0</v>
      </c>
      <c r="S231" s="313">
        <f>'To &amp; from Shops- trip % summary'!D236</f>
        <v>0</v>
      </c>
      <c r="T231" s="257">
        <f>'Non-survey input values'!$B$14</f>
        <v>359.3</v>
      </c>
      <c r="U231" s="258">
        <f t="shared" si="42"/>
        <v>0</v>
      </c>
      <c r="V231" s="259">
        <f t="shared" si="43"/>
        <v>0</v>
      </c>
      <c r="W231" s="312">
        <f>'To &amp; from Shops- trip % summary'!G236</f>
        <v>0</v>
      </c>
      <c r="X231" s="314">
        <f>'To &amp; from Shops- trip % summary'!I236</f>
        <v>0</v>
      </c>
      <c r="Y231" s="260">
        <f t="shared" si="44"/>
        <v>0</v>
      </c>
      <c r="Z231" s="259">
        <f t="shared" si="45"/>
        <v>0</v>
      </c>
      <c r="AA231" s="312">
        <f>'To &amp; from Shops- trip % summary'!L236</f>
        <v>0</v>
      </c>
      <c r="AB231" s="314">
        <f>'To &amp; from Shops- trip % summary'!N236</f>
        <v>0</v>
      </c>
      <c r="AC231" s="260">
        <f t="shared" si="46"/>
        <v>0</v>
      </c>
      <c r="AD231" s="259">
        <f t="shared" si="47"/>
        <v>0</v>
      </c>
      <c r="AE231" s="312">
        <f>'To &amp; from Shops- trip % summary'!Q236</f>
        <v>0</v>
      </c>
      <c r="AF231" s="314">
        <f>'To &amp; from Shops- trip % summary'!S236</f>
        <v>0</v>
      </c>
      <c r="AG231" s="260">
        <f t="shared" si="48"/>
        <v>0</v>
      </c>
      <c r="AH231" s="259">
        <f t="shared" si="49"/>
        <v>0</v>
      </c>
      <c r="AI231" s="312">
        <f>'To &amp; from Shops- trip % summary'!V236</f>
        <v>0</v>
      </c>
      <c r="AJ231" s="314">
        <f>'To &amp; from Shops- trip % summary'!X236</f>
        <v>0</v>
      </c>
      <c r="AK231" s="260">
        <f t="shared" si="50"/>
        <v>0</v>
      </c>
      <c r="AL231" s="259">
        <f t="shared" si="51"/>
        <v>0</v>
      </c>
      <c r="AM231" s="312">
        <f>'To &amp; from Shops- trip % summary'!AA236</f>
        <v>0</v>
      </c>
      <c r="AN231" s="314">
        <f>'To &amp; from Shops- trip % summary'!AC236</f>
        <v>0</v>
      </c>
      <c r="AO231" s="260">
        <f t="shared" si="52"/>
        <v>0</v>
      </c>
      <c r="AP231" s="259">
        <f t="shared" si="53"/>
        <v>0</v>
      </c>
      <c r="AQ231" s="312">
        <f>'To &amp; from Shops- trip % summary'!AF236</f>
        <v>0</v>
      </c>
      <c r="AR231" s="314">
        <f>'To &amp; from Shops- trip % summary'!AH236</f>
        <v>0</v>
      </c>
      <c r="AS231" s="260">
        <f t="shared" si="54"/>
        <v>0</v>
      </c>
      <c r="AT231" s="259">
        <f t="shared" si="55"/>
        <v>0</v>
      </c>
      <c r="AU231" s="261"/>
      <c r="AV231" s="248"/>
      <c r="AW231" s="248"/>
      <c r="AX231" s="248"/>
      <c r="AY231" s="248"/>
    </row>
    <row r="232" spans="1:51" x14ac:dyDescent="0.2">
      <c r="A232" s="248"/>
      <c r="B232" s="248"/>
      <c r="C232" s="248"/>
      <c r="D232" s="248"/>
      <c r="E232" s="248"/>
      <c r="F232" s="248"/>
      <c r="G232" s="248"/>
      <c r="H232" s="248"/>
      <c r="I232" s="248"/>
      <c r="J232" s="248"/>
      <c r="K232" s="248"/>
      <c r="L232" s="248"/>
      <c r="M232" s="248"/>
      <c r="N232" s="248"/>
      <c r="O232" s="248"/>
      <c r="P232" s="248"/>
      <c r="Q232" s="296"/>
      <c r="R232" s="256">
        <f>'To &amp; from Shops- trip % summary'!B237</f>
        <v>0</v>
      </c>
      <c r="S232" s="313">
        <f>'To &amp; from Shops- trip % summary'!D237</f>
        <v>0</v>
      </c>
      <c r="T232" s="257">
        <f>'Non-survey input values'!$B$14</f>
        <v>359.3</v>
      </c>
      <c r="U232" s="258">
        <f t="shared" si="42"/>
        <v>0</v>
      </c>
      <c r="V232" s="259">
        <f t="shared" si="43"/>
        <v>0</v>
      </c>
      <c r="W232" s="312">
        <f>'To &amp; from Shops- trip % summary'!G237</f>
        <v>0</v>
      </c>
      <c r="X232" s="314">
        <f>'To &amp; from Shops- trip % summary'!I237</f>
        <v>0</v>
      </c>
      <c r="Y232" s="260">
        <f t="shared" si="44"/>
        <v>0</v>
      </c>
      <c r="Z232" s="259">
        <f t="shared" si="45"/>
        <v>0</v>
      </c>
      <c r="AA232" s="312">
        <f>'To &amp; from Shops- trip % summary'!L237</f>
        <v>0</v>
      </c>
      <c r="AB232" s="314">
        <f>'To &amp; from Shops- trip % summary'!N237</f>
        <v>0</v>
      </c>
      <c r="AC232" s="260">
        <f t="shared" si="46"/>
        <v>0</v>
      </c>
      <c r="AD232" s="259">
        <f t="shared" si="47"/>
        <v>0</v>
      </c>
      <c r="AE232" s="312">
        <f>'To &amp; from Shops- trip % summary'!Q237</f>
        <v>0</v>
      </c>
      <c r="AF232" s="314">
        <f>'To &amp; from Shops- trip % summary'!S237</f>
        <v>0</v>
      </c>
      <c r="AG232" s="260">
        <f t="shared" si="48"/>
        <v>0</v>
      </c>
      <c r="AH232" s="259">
        <f t="shared" si="49"/>
        <v>0</v>
      </c>
      <c r="AI232" s="312">
        <f>'To &amp; from Shops- trip % summary'!V237</f>
        <v>0</v>
      </c>
      <c r="AJ232" s="314">
        <f>'To &amp; from Shops- trip % summary'!X237</f>
        <v>0</v>
      </c>
      <c r="AK232" s="260">
        <f t="shared" si="50"/>
        <v>0</v>
      </c>
      <c r="AL232" s="259">
        <f t="shared" si="51"/>
        <v>0</v>
      </c>
      <c r="AM232" s="312">
        <f>'To &amp; from Shops- trip % summary'!AA237</f>
        <v>0</v>
      </c>
      <c r="AN232" s="314">
        <f>'To &amp; from Shops- trip % summary'!AC237</f>
        <v>0</v>
      </c>
      <c r="AO232" s="260">
        <f t="shared" si="52"/>
        <v>0</v>
      </c>
      <c r="AP232" s="259">
        <f t="shared" si="53"/>
        <v>0</v>
      </c>
      <c r="AQ232" s="312">
        <f>'To &amp; from Shops- trip % summary'!AF237</f>
        <v>0</v>
      </c>
      <c r="AR232" s="314">
        <f>'To &amp; from Shops- trip % summary'!AH237</f>
        <v>0</v>
      </c>
      <c r="AS232" s="260">
        <f t="shared" si="54"/>
        <v>0</v>
      </c>
      <c r="AT232" s="259">
        <f t="shared" si="55"/>
        <v>0</v>
      </c>
      <c r="AU232" s="261"/>
      <c r="AV232" s="248"/>
      <c r="AW232" s="248"/>
      <c r="AX232" s="248"/>
      <c r="AY232" s="248"/>
    </row>
    <row r="233" spans="1:51" x14ac:dyDescent="0.2">
      <c r="A233" s="248"/>
      <c r="B233" s="248"/>
      <c r="C233" s="248"/>
      <c r="D233" s="248"/>
      <c r="E233" s="248"/>
      <c r="F233" s="248"/>
      <c r="G233" s="248"/>
      <c r="H233" s="248"/>
      <c r="I233" s="248"/>
      <c r="J233" s="248"/>
      <c r="K233" s="248"/>
      <c r="L233" s="248"/>
      <c r="M233" s="248"/>
      <c r="N233" s="248"/>
      <c r="O233" s="248"/>
      <c r="P233" s="248"/>
      <c r="Q233" s="296"/>
      <c r="R233" s="256">
        <f>'To &amp; from Shops- trip % summary'!B238</f>
        <v>0</v>
      </c>
      <c r="S233" s="313">
        <f>'To &amp; from Shops- trip % summary'!D238</f>
        <v>0</v>
      </c>
      <c r="T233" s="257">
        <f>'Non-survey input values'!$B$14</f>
        <v>359.3</v>
      </c>
      <c r="U233" s="258">
        <f t="shared" si="42"/>
        <v>0</v>
      </c>
      <c r="V233" s="259">
        <f t="shared" si="43"/>
        <v>0</v>
      </c>
      <c r="W233" s="312">
        <f>'To &amp; from Shops- trip % summary'!G238</f>
        <v>0</v>
      </c>
      <c r="X233" s="314">
        <f>'To &amp; from Shops- trip % summary'!I238</f>
        <v>0</v>
      </c>
      <c r="Y233" s="260">
        <f t="shared" si="44"/>
        <v>0</v>
      </c>
      <c r="Z233" s="259">
        <f t="shared" si="45"/>
        <v>0</v>
      </c>
      <c r="AA233" s="312">
        <f>'To &amp; from Shops- trip % summary'!L238</f>
        <v>0</v>
      </c>
      <c r="AB233" s="314">
        <f>'To &amp; from Shops- trip % summary'!N238</f>
        <v>0</v>
      </c>
      <c r="AC233" s="260">
        <f t="shared" si="46"/>
        <v>0</v>
      </c>
      <c r="AD233" s="259">
        <f t="shared" si="47"/>
        <v>0</v>
      </c>
      <c r="AE233" s="312">
        <f>'To &amp; from Shops- trip % summary'!Q238</f>
        <v>0</v>
      </c>
      <c r="AF233" s="314">
        <f>'To &amp; from Shops- trip % summary'!S238</f>
        <v>0</v>
      </c>
      <c r="AG233" s="260">
        <f t="shared" si="48"/>
        <v>0</v>
      </c>
      <c r="AH233" s="259">
        <f t="shared" si="49"/>
        <v>0</v>
      </c>
      <c r="AI233" s="312">
        <f>'To &amp; from Shops- trip % summary'!V238</f>
        <v>0</v>
      </c>
      <c r="AJ233" s="314">
        <f>'To &amp; from Shops- trip % summary'!X238</f>
        <v>0</v>
      </c>
      <c r="AK233" s="260">
        <f t="shared" si="50"/>
        <v>0</v>
      </c>
      <c r="AL233" s="259">
        <f t="shared" si="51"/>
        <v>0</v>
      </c>
      <c r="AM233" s="312">
        <f>'To &amp; from Shops- trip % summary'!AA238</f>
        <v>0</v>
      </c>
      <c r="AN233" s="314">
        <f>'To &amp; from Shops- trip % summary'!AC238</f>
        <v>0</v>
      </c>
      <c r="AO233" s="260">
        <f t="shared" si="52"/>
        <v>0</v>
      </c>
      <c r="AP233" s="259">
        <f t="shared" si="53"/>
        <v>0</v>
      </c>
      <c r="AQ233" s="312">
        <f>'To &amp; from Shops- trip % summary'!AF238</f>
        <v>0</v>
      </c>
      <c r="AR233" s="314">
        <f>'To &amp; from Shops- trip % summary'!AH238</f>
        <v>0</v>
      </c>
      <c r="AS233" s="260">
        <f t="shared" si="54"/>
        <v>0</v>
      </c>
      <c r="AT233" s="259">
        <f t="shared" si="55"/>
        <v>0</v>
      </c>
      <c r="AU233" s="261"/>
      <c r="AV233" s="248"/>
      <c r="AW233" s="248"/>
      <c r="AX233" s="248"/>
      <c r="AY233" s="248"/>
    </row>
    <row r="234" spans="1:51" x14ac:dyDescent="0.2">
      <c r="A234" s="248"/>
      <c r="B234" s="248"/>
      <c r="C234" s="248"/>
      <c r="D234" s="248"/>
      <c r="E234" s="248"/>
      <c r="F234" s="248"/>
      <c r="G234" s="248"/>
      <c r="H234" s="248"/>
      <c r="I234" s="248"/>
      <c r="J234" s="248"/>
      <c r="K234" s="248"/>
      <c r="L234" s="248"/>
      <c r="M234" s="248"/>
      <c r="N234" s="248"/>
      <c r="O234" s="248"/>
      <c r="P234" s="248"/>
      <c r="Q234" s="296"/>
      <c r="R234" s="256">
        <f>'To &amp; from Shops- trip % summary'!B239</f>
        <v>0</v>
      </c>
      <c r="S234" s="313">
        <f>'To &amp; from Shops- trip % summary'!D239</f>
        <v>0</v>
      </c>
      <c r="T234" s="257">
        <f>'Non-survey input values'!$B$14</f>
        <v>359.3</v>
      </c>
      <c r="U234" s="258">
        <f t="shared" si="42"/>
        <v>0</v>
      </c>
      <c r="V234" s="259">
        <f t="shared" si="43"/>
        <v>0</v>
      </c>
      <c r="W234" s="312">
        <f>'To &amp; from Shops- trip % summary'!G239</f>
        <v>0</v>
      </c>
      <c r="X234" s="314">
        <f>'To &amp; from Shops- trip % summary'!I239</f>
        <v>0</v>
      </c>
      <c r="Y234" s="260">
        <f t="shared" si="44"/>
        <v>0</v>
      </c>
      <c r="Z234" s="259">
        <f t="shared" si="45"/>
        <v>0</v>
      </c>
      <c r="AA234" s="312">
        <f>'To &amp; from Shops- trip % summary'!L239</f>
        <v>0</v>
      </c>
      <c r="AB234" s="314">
        <f>'To &amp; from Shops- trip % summary'!N239</f>
        <v>0</v>
      </c>
      <c r="AC234" s="260">
        <f t="shared" si="46"/>
        <v>0</v>
      </c>
      <c r="AD234" s="259">
        <f t="shared" si="47"/>
        <v>0</v>
      </c>
      <c r="AE234" s="312">
        <f>'To &amp; from Shops- trip % summary'!Q239</f>
        <v>0</v>
      </c>
      <c r="AF234" s="314">
        <f>'To &amp; from Shops- trip % summary'!S239</f>
        <v>0</v>
      </c>
      <c r="AG234" s="260">
        <f t="shared" si="48"/>
        <v>0</v>
      </c>
      <c r="AH234" s="259">
        <f t="shared" si="49"/>
        <v>0</v>
      </c>
      <c r="AI234" s="312">
        <f>'To &amp; from Shops- trip % summary'!V239</f>
        <v>0</v>
      </c>
      <c r="AJ234" s="314">
        <f>'To &amp; from Shops- trip % summary'!X239</f>
        <v>0</v>
      </c>
      <c r="AK234" s="260">
        <f t="shared" si="50"/>
        <v>0</v>
      </c>
      <c r="AL234" s="259">
        <f t="shared" si="51"/>
        <v>0</v>
      </c>
      <c r="AM234" s="312">
        <f>'To &amp; from Shops- trip % summary'!AA239</f>
        <v>0</v>
      </c>
      <c r="AN234" s="314">
        <f>'To &amp; from Shops- trip % summary'!AC239</f>
        <v>0</v>
      </c>
      <c r="AO234" s="260">
        <f t="shared" si="52"/>
        <v>0</v>
      </c>
      <c r="AP234" s="259">
        <f t="shared" si="53"/>
        <v>0</v>
      </c>
      <c r="AQ234" s="312">
        <f>'To &amp; from Shops- trip % summary'!AF239</f>
        <v>0</v>
      </c>
      <c r="AR234" s="314">
        <f>'To &amp; from Shops- trip % summary'!AH239</f>
        <v>0</v>
      </c>
      <c r="AS234" s="260">
        <f t="shared" si="54"/>
        <v>0</v>
      </c>
      <c r="AT234" s="259">
        <f t="shared" si="55"/>
        <v>0</v>
      </c>
      <c r="AU234" s="261"/>
      <c r="AV234" s="248"/>
      <c r="AW234" s="248"/>
      <c r="AX234" s="248"/>
      <c r="AY234" s="248"/>
    </row>
    <row r="235" spans="1:51" x14ac:dyDescent="0.2">
      <c r="A235" s="248"/>
      <c r="B235" s="248"/>
      <c r="C235" s="248"/>
      <c r="D235" s="248"/>
      <c r="E235" s="248"/>
      <c r="F235" s="248"/>
      <c r="G235" s="248"/>
      <c r="H235" s="248"/>
      <c r="I235" s="248"/>
      <c r="J235" s="248"/>
      <c r="K235" s="248"/>
      <c r="L235" s="248"/>
      <c r="M235" s="248"/>
      <c r="N235" s="248"/>
      <c r="O235" s="248"/>
      <c r="P235" s="248"/>
      <c r="Q235" s="296"/>
      <c r="R235" s="256">
        <f>'To &amp; from Shops- trip % summary'!B240</f>
        <v>0</v>
      </c>
      <c r="S235" s="313">
        <f>'To &amp; from Shops- trip % summary'!D240</f>
        <v>0</v>
      </c>
      <c r="T235" s="257">
        <f>'Non-survey input values'!$B$14</f>
        <v>359.3</v>
      </c>
      <c r="U235" s="258">
        <f t="shared" si="42"/>
        <v>0</v>
      </c>
      <c r="V235" s="259">
        <f t="shared" si="43"/>
        <v>0</v>
      </c>
      <c r="W235" s="312">
        <f>'To &amp; from Shops- trip % summary'!G240</f>
        <v>0</v>
      </c>
      <c r="X235" s="314">
        <f>'To &amp; from Shops- trip % summary'!I240</f>
        <v>0</v>
      </c>
      <c r="Y235" s="260">
        <f t="shared" si="44"/>
        <v>0</v>
      </c>
      <c r="Z235" s="259">
        <f t="shared" si="45"/>
        <v>0</v>
      </c>
      <c r="AA235" s="312">
        <f>'To &amp; from Shops- trip % summary'!L240</f>
        <v>0</v>
      </c>
      <c r="AB235" s="314">
        <f>'To &amp; from Shops- trip % summary'!N240</f>
        <v>0</v>
      </c>
      <c r="AC235" s="260">
        <f t="shared" si="46"/>
        <v>0</v>
      </c>
      <c r="AD235" s="259">
        <f t="shared" si="47"/>
        <v>0</v>
      </c>
      <c r="AE235" s="312">
        <f>'To &amp; from Shops- trip % summary'!Q240</f>
        <v>0</v>
      </c>
      <c r="AF235" s="314">
        <f>'To &amp; from Shops- trip % summary'!S240</f>
        <v>0</v>
      </c>
      <c r="AG235" s="260">
        <f t="shared" si="48"/>
        <v>0</v>
      </c>
      <c r="AH235" s="259">
        <f t="shared" si="49"/>
        <v>0</v>
      </c>
      <c r="AI235" s="312">
        <f>'To &amp; from Shops- trip % summary'!V240</f>
        <v>0</v>
      </c>
      <c r="AJ235" s="314">
        <f>'To &amp; from Shops- trip % summary'!X240</f>
        <v>0</v>
      </c>
      <c r="AK235" s="260">
        <f t="shared" si="50"/>
        <v>0</v>
      </c>
      <c r="AL235" s="259">
        <f t="shared" si="51"/>
        <v>0</v>
      </c>
      <c r="AM235" s="312">
        <f>'To &amp; from Shops- trip % summary'!AA240</f>
        <v>0</v>
      </c>
      <c r="AN235" s="314">
        <f>'To &amp; from Shops- trip % summary'!AC240</f>
        <v>0</v>
      </c>
      <c r="AO235" s="260">
        <f t="shared" si="52"/>
        <v>0</v>
      </c>
      <c r="AP235" s="259">
        <f t="shared" si="53"/>
        <v>0</v>
      </c>
      <c r="AQ235" s="312">
        <f>'To &amp; from Shops- trip % summary'!AF240</f>
        <v>0</v>
      </c>
      <c r="AR235" s="314">
        <f>'To &amp; from Shops- trip % summary'!AH240</f>
        <v>0</v>
      </c>
      <c r="AS235" s="260">
        <f t="shared" si="54"/>
        <v>0</v>
      </c>
      <c r="AT235" s="259">
        <f t="shared" si="55"/>
        <v>0</v>
      </c>
      <c r="AU235" s="261"/>
      <c r="AV235" s="248"/>
      <c r="AW235" s="248"/>
      <c r="AX235" s="248"/>
      <c r="AY235" s="248"/>
    </row>
    <row r="236" spans="1:51" x14ac:dyDescent="0.2">
      <c r="A236" s="248"/>
      <c r="B236" s="248"/>
      <c r="C236" s="248"/>
      <c r="D236" s="248"/>
      <c r="E236" s="248"/>
      <c r="F236" s="248"/>
      <c r="G236" s="248"/>
      <c r="H236" s="248"/>
      <c r="I236" s="248"/>
      <c r="J236" s="248"/>
      <c r="K236" s="248"/>
      <c r="L236" s="248"/>
      <c r="M236" s="248"/>
      <c r="N236" s="248"/>
      <c r="O236" s="248"/>
      <c r="P236" s="248"/>
      <c r="Q236" s="296"/>
      <c r="R236" s="256">
        <f>'To &amp; from Shops- trip % summary'!B241</f>
        <v>0</v>
      </c>
      <c r="S236" s="313">
        <f>'To &amp; from Shops- trip % summary'!D241</f>
        <v>0</v>
      </c>
      <c r="T236" s="257">
        <f>'Non-survey input values'!$B$14</f>
        <v>359.3</v>
      </c>
      <c r="U236" s="258">
        <f t="shared" si="42"/>
        <v>0</v>
      </c>
      <c r="V236" s="259">
        <f t="shared" si="43"/>
        <v>0</v>
      </c>
      <c r="W236" s="312">
        <f>'To &amp; from Shops- trip % summary'!G241</f>
        <v>0</v>
      </c>
      <c r="X236" s="314">
        <f>'To &amp; from Shops- trip % summary'!I241</f>
        <v>0</v>
      </c>
      <c r="Y236" s="260">
        <f t="shared" si="44"/>
        <v>0</v>
      </c>
      <c r="Z236" s="259">
        <f t="shared" si="45"/>
        <v>0</v>
      </c>
      <c r="AA236" s="312">
        <f>'To &amp; from Shops- trip % summary'!L241</f>
        <v>0</v>
      </c>
      <c r="AB236" s="314">
        <f>'To &amp; from Shops- trip % summary'!N241</f>
        <v>0</v>
      </c>
      <c r="AC236" s="260">
        <f t="shared" si="46"/>
        <v>0</v>
      </c>
      <c r="AD236" s="259">
        <f t="shared" si="47"/>
        <v>0</v>
      </c>
      <c r="AE236" s="312">
        <f>'To &amp; from Shops- trip % summary'!Q241</f>
        <v>0</v>
      </c>
      <c r="AF236" s="314">
        <f>'To &amp; from Shops- trip % summary'!S241</f>
        <v>0</v>
      </c>
      <c r="AG236" s="260">
        <f t="shared" si="48"/>
        <v>0</v>
      </c>
      <c r="AH236" s="259">
        <f t="shared" si="49"/>
        <v>0</v>
      </c>
      <c r="AI236" s="312">
        <f>'To &amp; from Shops- trip % summary'!V241</f>
        <v>0</v>
      </c>
      <c r="AJ236" s="314">
        <f>'To &amp; from Shops- trip % summary'!X241</f>
        <v>0</v>
      </c>
      <c r="AK236" s="260">
        <f t="shared" si="50"/>
        <v>0</v>
      </c>
      <c r="AL236" s="259">
        <f t="shared" si="51"/>
        <v>0</v>
      </c>
      <c r="AM236" s="312">
        <f>'To &amp; from Shops- trip % summary'!AA241</f>
        <v>0</v>
      </c>
      <c r="AN236" s="314">
        <f>'To &amp; from Shops- trip % summary'!AC241</f>
        <v>0</v>
      </c>
      <c r="AO236" s="260">
        <f t="shared" si="52"/>
        <v>0</v>
      </c>
      <c r="AP236" s="259">
        <f t="shared" si="53"/>
        <v>0</v>
      </c>
      <c r="AQ236" s="312">
        <f>'To &amp; from Shops- trip % summary'!AF241</f>
        <v>0</v>
      </c>
      <c r="AR236" s="314">
        <f>'To &amp; from Shops- trip % summary'!AH241</f>
        <v>0</v>
      </c>
      <c r="AS236" s="260">
        <f t="shared" si="54"/>
        <v>0</v>
      </c>
      <c r="AT236" s="259">
        <f t="shared" si="55"/>
        <v>0</v>
      </c>
      <c r="AU236" s="261"/>
      <c r="AV236" s="248"/>
      <c r="AW236" s="248"/>
      <c r="AX236" s="248"/>
      <c r="AY236" s="248"/>
    </row>
    <row r="237" spans="1:51" x14ac:dyDescent="0.2">
      <c r="A237" s="248"/>
      <c r="B237" s="248"/>
      <c r="C237" s="248"/>
      <c r="D237" s="248"/>
      <c r="E237" s="248"/>
      <c r="F237" s="248"/>
      <c r="G237" s="248"/>
      <c r="H237" s="248"/>
      <c r="I237" s="248"/>
      <c r="J237" s="248"/>
      <c r="K237" s="248"/>
      <c r="L237" s="248"/>
      <c r="M237" s="248"/>
      <c r="N237" s="248"/>
      <c r="O237" s="248"/>
      <c r="P237" s="248"/>
      <c r="Q237" s="296"/>
      <c r="R237" s="256">
        <f>'To &amp; from Shops- trip % summary'!B242</f>
        <v>0</v>
      </c>
      <c r="S237" s="313">
        <f>'To &amp; from Shops- trip % summary'!D242</f>
        <v>0</v>
      </c>
      <c r="T237" s="257">
        <f>'Non-survey input values'!$B$14</f>
        <v>359.3</v>
      </c>
      <c r="U237" s="258">
        <f t="shared" si="42"/>
        <v>0</v>
      </c>
      <c r="V237" s="259">
        <f t="shared" si="43"/>
        <v>0</v>
      </c>
      <c r="W237" s="312">
        <f>'To &amp; from Shops- trip % summary'!G242</f>
        <v>0</v>
      </c>
      <c r="X237" s="314">
        <f>'To &amp; from Shops- trip % summary'!I242</f>
        <v>0</v>
      </c>
      <c r="Y237" s="260">
        <f t="shared" si="44"/>
        <v>0</v>
      </c>
      <c r="Z237" s="259">
        <f t="shared" si="45"/>
        <v>0</v>
      </c>
      <c r="AA237" s="312">
        <f>'To &amp; from Shops- trip % summary'!L242</f>
        <v>0</v>
      </c>
      <c r="AB237" s="314">
        <f>'To &amp; from Shops- trip % summary'!N242</f>
        <v>0</v>
      </c>
      <c r="AC237" s="260">
        <f t="shared" si="46"/>
        <v>0</v>
      </c>
      <c r="AD237" s="259">
        <f t="shared" si="47"/>
        <v>0</v>
      </c>
      <c r="AE237" s="312">
        <f>'To &amp; from Shops- trip % summary'!Q242</f>
        <v>0</v>
      </c>
      <c r="AF237" s="314">
        <f>'To &amp; from Shops- trip % summary'!S242</f>
        <v>0</v>
      </c>
      <c r="AG237" s="260">
        <f t="shared" si="48"/>
        <v>0</v>
      </c>
      <c r="AH237" s="259">
        <f t="shared" si="49"/>
        <v>0</v>
      </c>
      <c r="AI237" s="312">
        <f>'To &amp; from Shops- trip % summary'!V242</f>
        <v>0</v>
      </c>
      <c r="AJ237" s="314">
        <f>'To &amp; from Shops- trip % summary'!X242</f>
        <v>0</v>
      </c>
      <c r="AK237" s="260">
        <f t="shared" si="50"/>
        <v>0</v>
      </c>
      <c r="AL237" s="259">
        <f t="shared" si="51"/>
        <v>0</v>
      </c>
      <c r="AM237" s="312">
        <f>'To &amp; from Shops- trip % summary'!AA242</f>
        <v>0</v>
      </c>
      <c r="AN237" s="314">
        <f>'To &amp; from Shops- trip % summary'!AC242</f>
        <v>0</v>
      </c>
      <c r="AO237" s="260">
        <f t="shared" si="52"/>
        <v>0</v>
      </c>
      <c r="AP237" s="259">
        <f t="shared" si="53"/>
        <v>0</v>
      </c>
      <c r="AQ237" s="312">
        <f>'To &amp; from Shops- trip % summary'!AF242</f>
        <v>0</v>
      </c>
      <c r="AR237" s="314">
        <f>'To &amp; from Shops- trip % summary'!AH242</f>
        <v>0</v>
      </c>
      <c r="AS237" s="260">
        <f t="shared" si="54"/>
        <v>0</v>
      </c>
      <c r="AT237" s="259">
        <f t="shared" si="55"/>
        <v>0</v>
      </c>
      <c r="AU237" s="261"/>
      <c r="AV237" s="248"/>
      <c r="AW237" s="248"/>
      <c r="AX237" s="248"/>
      <c r="AY237" s="248"/>
    </row>
    <row r="238" spans="1:51" x14ac:dyDescent="0.2">
      <c r="A238" s="248"/>
      <c r="B238" s="248"/>
      <c r="C238" s="248"/>
      <c r="D238" s="248"/>
      <c r="E238" s="248"/>
      <c r="F238" s="248"/>
      <c r="G238" s="248"/>
      <c r="H238" s="248"/>
      <c r="I238" s="248"/>
      <c r="J238" s="248"/>
      <c r="K238" s="248"/>
      <c r="L238" s="248"/>
      <c r="M238" s="248"/>
      <c r="N238" s="248"/>
      <c r="O238" s="248"/>
      <c r="P238" s="248"/>
      <c r="Q238" s="296"/>
      <c r="R238" s="256">
        <f>'To &amp; from Shops- trip % summary'!B243</f>
        <v>0</v>
      </c>
      <c r="S238" s="313">
        <f>'To &amp; from Shops- trip % summary'!D243</f>
        <v>0</v>
      </c>
      <c r="T238" s="257">
        <f>'Non-survey input values'!$B$14</f>
        <v>359.3</v>
      </c>
      <c r="U238" s="258">
        <f t="shared" si="42"/>
        <v>0</v>
      </c>
      <c r="V238" s="259">
        <f t="shared" si="43"/>
        <v>0</v>
      </c>
      <c r="W238" s="312">
        <f>'To &amp; from Shops- trip % summary'!G243</f>
        <v>0</v>
      </c>
      <c r="X238" s="314">
        <f>'To &amp; from Shops- trip % summary'!I243</f>
        <v>0</v>
      </c>
      <c r="Y238" s="260">
        <f t="shared" si="44"/>
        <v>0</v>
      </c>
      <c r="Z238" s="259">
        <f t="shared" si="45"/>
        <v>0</v>
      </c>
      <c r="AA238" s="312">
        <f>'To &amp; from Shops- trip % summary'!L243</f>
        <v>0</v>
      </c>
      <c r="AB238" s="314">
        <f>'To &amp; from Shops- trip % summary'!N243</f>
        <v>0</v>
      </c>
      <c r="AC238" s="260">
        <f t="shared" si="46"/>
        <v>0</v>
      </c>
      <c r="AD238" s="259">
        <f t="shared" si="47"/>
        <v>0</v>
      </c>
      <c r="AE238" s="312">
        <f>'To &amp; from Shops- trip % summary'!Q243</f>
        <v>0</v>
      </c>
      <c r="AF238" s="314">
        <f>'To &amp; from Shops- trip % summary'!S243</f>
        <v>0</v>
      </c>
      <c r="AG238" s="260">
        <f t="shared" si="48"/>
        <v>0</v>
      </c>
      <c r="AH238" s="259">
        <f t="shared" si="49"/>
        <v>0</v>
      </c>
      <c r="AI238" s="312">
        <f>'To &amp; from Shops- trip % summary'!V243</f>
        <v>0</v>
      </c>
      <c r="AJ238" s="314">
        <f>'To &amp; from Shops- trip % summary'!X243</f>
        <v>0</v>
      </c>
      <c r="AK238" s="260">
        <f t="shared" si="50"/>
        <v>0</v>
      </c>
      <c r="AL238" s="259">
        <f t="shared" si="51"/>
        <v>0</v>
      </c>
      <c r="AM238" s="312">
        <f>'To &amp; from Shops- trip % summary'!AA243</f>
        <v>0</v>
      </c>
      <c r="AN238" s="314">
        <f>'To &amp; from Shops- trip % summary'!AC243</f>
        <v>0</v>
      </c>
      <c r="AO238" s="260">
        <f t="shared" si="52"/>
        <v>0</v>
      </c>
      <c r="AP238" s="259">
        <f t="shared" si="53"/>
        <v>0</v>
      </c>
      <c r="AQ238" s="312">
        <f>'To &amp; from Shops- trip % summary'!AF243</f>
        <v>0</v>
      </c>
      <c r="AR238" s="314">
        <f>'To &amp; from Shops- trip % summary'!AH243</f>
        <v>0</v>
      </c>
      <c r="AS238" s="260">
        <f t="shared" si="54"/>
        <v>0</v>
      </c>
      <c r="AT238" s="259">
        <f t="shared" si="55"/>
        <v>0</v>
      </c>
      <c r="AU238" s="261"/>
      <c r="AV238" s="248"/>
      <c r="AW238" s="248"/>
      <c r="AX238" s="248"/>
      <c r="AY238" s="248"/>
    </row>
    <row r="239" spans="1:51" x14ac:dyDescent="0.2">
      <c r="A239" s="248"/>
      <c r="B239" s="248"/>
      <c r="C239" s="248"/>
      <c r="D239" s="248"/>
      <c r="E239" s="248"/>
      <c r="F239" s="248"/>
      <c r="G239" s="248"/>
      <c r="H239" s="248"/>
      <c r="I239" s="248"/>
      <c r="J239" s="248"/>
      <c r="K239" s="248"/>
      <c r="L239" s="248"/>
      <c r="M239" s="248"/>
      <c r="N239" s="248"/>
      <c r="O239" s="248"/>
      <c r="P239" s="248"/>
      <c r="Q239" s="296"/>
      <c r="R239" s="256">
        <f>'To &amp; from Shops- trip % summary'!B244</f>
        <v>0</v>
      </c>
      <c r="S239" s="313">
        <f>'To &amp; from Shops- trip % summary'!D244</f>
        <v>0</v>
      </c>
      <c r="T239" s="257">
        <f>'Non-survey input values'!$B$14</f>
        <v>359.3</v>
      </c>
      <c r="U239" s="258">
        <f t="shared" si="42"/>
        <v>0</v>
      </c>
      <c r="V239" s="259">
        <f t="shared" si="43"/>
        <v>0</v>
      </c>
      <c r="W239" s="312">
        <f>'To &amp; from Shops- trip % summary'!G244</f>
        <v>0</v>
      </c>
      <c r="X239" s="314">
        <f>'To &amp; from Shops- trip % summary'!I244</f>
        <v>0</v>
      </c>
      <c r="Y239" s="260">
        <f t="shared" si="44"/>
        <v>0</v>
      </c>
      <c r="Z239" s="259">
        <f t="shared" si="45"/>
        <v>0</v>
      </c>
      <c r="AA239" s="312">
        <f>'To &amp; from Shops- trip % summary'!L244</f>
        <v>0</v>
      </c>
      <c r="AB239" s="314">
        <f>'To &amp; from Shops- trip % summary'!N244</f>
        <v>0</v>
      </c>
      <c r="AC239" s="260">
        <f t="shared" si="46"/>
        <v>0</v>
      </c>
      <c r="AD239" s="259">
        <f t="shared" si="47"/>
        <v>0</v>
      </c>
      <c r="AE239" s="312">
        <f>'To &amp; from Shops- trip % summary'!Q244</f>
        <v>0</v>
      </c>
      <c r="AF239" s="314">
        <f>'To &amp; from Shops- trip % summary'!S244</f>
        <v>0</v>
      </c>
      <c r="AG239" s="260">
        <f t="shared" si="48"/>
        <v>0</v>
      </c>
      <c r="AH239" s="259">
        <f t="shared" si="49"/>
        <v>0</v>
      </c>
      <c r="AI239" s="312">
        <f>'To &amp; from Shops- trip % summary'!V244</f>
        <v>0</v>
      </c>
      <c r="AJ239" s="314">
        <f>'To &amp; from Shops- trip % summary'!X244</f>
        <v>0</v>
      </c>
      <c r="AK239" s="260">
        <f t="shared" si="50"/>
        <v>0</v>
      </c>
      <c r="AL239" s="259">
        <f t="shared" si="51"/>
        <v>0</v>
      </c>
      <c r="AM239" s="312">
        <f>'To &amp; from Shops- trip % summary'!AA244</f>
        <v>0</v>
      </c>
      <c r="AN239" s="314">
        <f>'To &amp; from Shops- trip % summary'!AC244</f>
        <v>0</v>
      </c>
      <c r="AO239" s="260">
        <f t="shared" si="52"/>
        <v>0</v>
      </c>
      <c r="AP239" s="259">
        <f t="shared" si="53"/>
        <v>0</v>
      </c>
      <c r="AQ239" s="312">
        <f>'To &amp; from Shops- trip % summary'!AF244</f>
        <v>0</v>
      </c>
      <c r="AR239" s="314">
        <f>'To &amp; from Shops- trip % summary'!AH244</f>
        <v>0</v>
      </c>
      <c r="AS239" s="260">
        <f t="shared" si="54"/>
        <v>0</v>
      </c>
      <c r="AT239" s="259">
        <f t="shared" si="55"/>
        <v>0</v>
      </c>
      <c r="AU239" s="261"/>
      <c r="AV239" s="248"/>
      <c r="AW239" s="248"/>
      <c r="AX239" s="248"/>
      <c r="AY239" s="248"/>
    </row>
    <row r="240" spans="1:51" x14ac:dyDescent="0.2">
      <c r="A240" s="248"/>
      <c r="B240" s="248"/>
      <c r="C240" s="248"/>
      <c r="D240" s="248"/>
      <c r="E240" s="248"/>
      <c r="F240" s="248"/>
      <c r="G240" s="248"/>
      <c r="H240" s="248"/>
      <c r="I240" s="248"/>
      <c r="J240" s="248"/>
      <c r="K240" s="248"/>
      <c r="L240" s="248"/>
      <c r="M240" s="248"/>
      <c r="N240" s="248"/>
      <c r="O240" s="248"/>
      <c r="P240" s="248"/>
      <c r="Q240" s="296"/>
      <c r="R240" s="256">
        <f>'To &amp; from Shops- trip % summary'!B245</f>
        <v>0</v>
      </c>
      <c r="S240" s="313">
        <f>'To &amp; from Shops- trip % summary'!D245</f>
        <v>0</v>
      </c>
      <c r="T240" s="257">
        <f>'Non-survey input values'!$B$14</f>
        <v>359.3</v>
      </c>
      <c r="U240" s="258">
        <f t="shared" si="42"/>
        <v>0</v>
      </c>
      <c r="V240" s="259">
        <f t="shared" si="43"/>
        <v>0</v>
      </c>
      <c r="W240" s="312">
        <f>'To &amp; from Shops- trip % summary'!G245</f>
        <v>0</v>
      </c>
      <c r="X240" s="314">
        <f>'To &amp; from Shops- trip % summary'!I245</f>
        <v>0</v>
      </c>
      <c r="Y240" s="260">
        <f t="shared" si="44"/>
        <v>0</v>
      </c>
      <c r="Z240" s="259">
        <f t="shared" si="45"/>
        <v>0</v>
      </c>
      <c r="AA240" s="312">
        <f>'To &amp; from Shops- trip % summary'!L245</f>
        <v>0</v>
      </c>
      <c r="AB240" s="314">
        <f>'To &amp; from Shops- trip % summary'!N245</f>
        <v>0</v>
      </c>
      <c r="AC240" s="260">
        <f t="shared" si="46"/>
        <v>0</v>
      </c>
      <c r="AD240" s="259">
        <f t="shared" si="47"/>
        <v>0</v>
      </c>
      <c r="AE240" s="312">
        <f>'To &amp; from Shops- trip % summary'!Q245</f>
        <v>0</v>
      </c>
      <c r="AF240" s="314">
        <f>'To &amp; from Shops- trip % summary'!S245</f>
        <v>0</v>
      </c>
      <c r="AG240" s="260">
        <f t="shared" si="48"/>
        <v>0</v>
      </c>
      <c r="AH240" s="259">
        <f t="shared" si="49"/>
        <v>0</v>
      </c>
      <c r="AI240" s="312">
        <f>'To &amp; from Shops- trip % summary'!V245</f>
        <v>0</v>
      </c>
      <c r="AJ240" s="314">
        <f>'To &amp; from Shops- trip % summary'!X245</f>
        <v>0</v>
      </c>
      <c r="AK240" s="260">
        <f t="shared" si="50"/>
        <v>0</v>
      </c>
      <c r="AL240" s="259">
        <f t="shared" si="51"/>
        <v>0</v>
      </c>
      <c r="AM240" s="312">
        <f>'To &amp; from Shops- trip % summary'!AA245</f>
        <v>0</v>
      </c>
      <c r="AN240" s="314">
        <f>'To &amp; from Shops- trip % summary'!AC245</f>
        <v>0</v>
      </c>
      <c r="AO240" s="260">
        <f t="shared" si="52"/>
        <v>0</v>
      </c>
      <c r="AP240" s="259">
        <f t="shared" si="53"/>
        <v>0</v>
      </c>
      <c r="AQ240" s="312">
        <f>'To &amp; from Shops- trip % summary'!AF245</f>
        <v>0</v>
      </c>
      <c r="AR240" s="314">
        <f>'To &amp; from Shops- trip % summary'!AH245</f>
        <v>0</v>
      </c>
      <c r="AS240" s="260">
        <f t="shared" si="54"/>
        <v>0</v>
      </c>
      <c r="AT240" s="259">
        <f t="shared" si="55"/>
        <v>0</v>
      </c>
      <c r="AU240" s="261"/>
      <c r="AV240" s="248"/>
      <c r="AW240" s="248"/>
      <c r="AX240" s="248"/>
      <c r="AY240" s="248"/>
    </row>
    <row r="241" spans="1:51" x14ac:dyDescent="0.2">
      <c r="A241" s="248"/>
      <c r="B241" s="248"/>
      <c r="C241" s="248"/>
      <c r="D241" s="248"/>
      <c r="E241" s="248"/>
      <c r="F241" s="248"/>
      <c r="G241" s="248"/>
      <c r="H241" s="248"/>
      <c r="I241" s="248"/>
      <c r="J241" s="248"/>
      <c r="K241" s="248"/>
      <c r="L241" s="248"/>
      <c r="M241" s="248"/>
      <c r="N241" s="248"/>
      <c r="O241" s="248"/>
      <c r="P241" s="248"/>
      <c r="Q241" s="296"/>
      <c r="R241" s="256">
        <f>'To &amp; from Shops- trip % summary'!B246</f>
        <v>0</v>
      </c>
      <c r="S241" s="313">
        <f>'To &amp; from Shops- trip % summary'!D246</f>
        <v>0</v>
      </c>
      <c r="T241" s="257">
        <f>'Non-survey input values'!$B$14</f>
        <v>359.3</v>
      </c>
      <c r="U241" s="258">
        <f t="shared" si="42"/>
        <v>0</v>
      </c>
      <c r="V241" s="259">
        <f t="shared" si="43"/>
        <v>0</v>
      </c>
      <c r="W241" s="312">
        <f>'To &amp; from Shops- trip % summary'!G246</f>
        <v>0</v>
      </c>
      <c r="X241" s="314">
        <f>'To &amp; from Shops- trip % summary'!I246</f>
        <v>0</v>
      </c>
      <c r="Y241" s="260">
        <f t="shared" si="44"/>
        <v>0</v>
      </c>
      <c r="Z241" s="259">
        <f t="shared" si="45"/>
        <v>0</v>
      </c>
      <c r="AA241" s="312">
        <f>'To &amp; from Shops- trip % summary'!L246</f>
        <v>0</v>
      </c>
      <c r="AB241" s="314">
        <f>'To &amp; from Shops- trip % summary'!N246</f>
        <v>0</v>
      </c>
      <c r="AC241" s="260">
        <f t="shared" si="46"/>
        <v>0</v>
      </c>
      <c r="AD241" s="259">
        <f t="shared" si="47"/>
        <v>0</v>
      </c>
      <c r="AE241" s="312">
        <f>'To &amp; from Shops- trip % summary'!Q246</f>
        <v>0</v>
      </c>
      <c r="AF241" s="314">
        <f>'To &amp; from Shops- trip % summary'!S246</f>
        <v>0</v>
      </c>
      <c r="AG241" s="260">
        <f t="shared" si="48"/>
        <v>0</v>
      </c>
      <c r="AH241" s="259">
        <f t="shared" si="49"/>
        <v>0</v>
      </c>
      <c r="AI241" s="312">
        <f>'To &amp; from Shops- trip % summary'!V246</f>
        <v>0</v>
      </c>
      <c r="AJ241" s="314">
        <f>'To &amp; from Shops- trip % summary'!X246</f>
        <v>0</v>
      </c>
      <c r="AK241" s="260">
        <f t="shared" si="50"/>
        <v>0</v>
      </c>
      <c r="AL241" s="259">
        <f t="shared" si="51"/>
        <v>0</v>
      </c>
      <c r="AM241" s="312">
        <f>'To &amp; from Shops- trip % summary'!AA246</f>
        <v>0</v>
      </c>
      <c r="AN241" s="314">
        <f>'To &amp; from Shops- trip % summary'!AC246</f>
        <v>0</v>
      </c>
      <c r="AO241" s="260">
        <f t="shared" si="52"/>
        <v>0</v>
      </c>
      <c r="AP241" s="259">
        <f t="shared" si="53"/>
        <v>0</v>
      </c>
      <c r="AQ241" s="312">
        <f>'To &amp; from Shops- trip % summary'!AF246</f>
        <v>0</v>
      </c>
      <c r="AR241" s="314">
        <f>'To &amp; from Shops- trip % summary'!AH246</f>
        <v>0</v>
      </c>
      <c r="AS241" s="260">
        <f t="shared" si="54"/>
        <v>0</v>
      </c>
      <c r="AT241" s="259">
        <f t="shared" si="55"/>
        <v>0</v>
      </c>
      <c r="AU241" s="261"/>
      <c r="AV241" s="248"/>
      <c r="AW241" s="248"/>
      <c r="AX241" s="248"/>
      <c r="AY241" s="248"/>
    </row>
    <row r="242" spans="1:51" x14ac:dyDescent="0.2">
      <c r="A242" s="248"/>
      <c r="B242" s="248"/>
      <c r="C242" s="248"/>
      <c r="D242" s="248"/>
      <c r="E242" s="248"/>
      <c r="F242" s="248"/>
      <c r="G242" s="248"/>
      <c r="H242" s="248"/>
      <c r="I242" s="248"/>
      <c r="J242" s="248"/>
      <c r="K242" s="248"/>
      <c r="L242" s="248"/>
      <c r="M242" s="248"/>
      <c r="N242" s="248"/>
      <c r="O242" s="248"/>
      <c r="P242" s="248"/>
      <c r="Q242" s="296"/>
      <c r="R242" s="256">
        <f>'To &amp; from Shops- trip % summary'!B247</f>
        <v>0</v>
      </c>
      <c r="S242" s="313">
        <f>'To &amp; from Shops- trip % summary'!D247</f>
        <v>0</v>
      </c>
      <c r="T242" s="257">
        <f>'Non-survey input values'!$B$14</f>
        <v>359.3</v>
      </c>
      <c r="U242" s="258">
        <f t="shared" si="42"/>
        <v>0</v>
      </c>
      <c r="V242" s="259">
        <f t="shared" si="43"/>
        <v>0</v>
      </c>
      <c r="W242" s="312">
        <f>'To &amp; from Shops- trip % summary'!G247</f>
        <v>0</v>
      </c>
      <c r="X242" s="314">
        <f>'To &amp; from Shops- trip % summary'!I247</f>
        <v>0</v>
      </c>
      <c r="Y242" s="260">
        <f t="shared" si="44"/>
        <v>0</v>
      </c>
      <c r="Z242" s="259">
        <f t="shared" si="45"/>
        <v>0</v>
      </c>
      <c r="AA242" s="312">
        <f>'To &amp; from Shops- trip % summary'!L247</f>
        <v>0</v>
      </c>
      <c r="AB242" s="314">
        <f>'To &amp; from Shops- trip % summary'!N247</f>
        <v>0</v>
      </c>
      <c r="AC242" s="260">
        <f t="shared" si="46"/>
        <v>0</v>
      </c>
      <c r="AD242" s="259">
        <f t="shared" si="47"/>
        <v>0</v>
      </c>
      <c r="AE242" s="312">
        <f>'To &amp; from Shops- trip % summary'!Q247</f>
        <v>0</v>
      </c>
      <c r="AF242" s="314">
        <f>'To &amp; from Shops- trip % summary'!S247</f>
        <v>0</v>
      </c>
      <c r="AG242" s="260">
        <f t="shared" si="48"/>
        <v>0</v>
      </c>
      <c r="AH242" s="259">
        <f t="shared" si="49"/>
        <v>0</v>
      </c>
      <c r="AI242" s="312">
        <f>'To &amp; from Shops- trip % summary'!V247</f>
        <v>0</v>
      </c>
      <c r="AJ242" s="314">
        <f>'To &amp; from Shops- trip % summary'!X247</f>
        <v>0</v>
      </c>
      <c r="AK242" s="260">
        <f t="shared" si="50"/>
        <v>0</v>
      </c>
      <c r="AL242" s="259">
        <f t="shared" si="51"/>
        <v>0</v>
      </c>
      <c r="AM242" s="312">
        <f>'To &amp; from Shops- trip % summary'!AA247</f>
        <v>0</v>
      </c>
      <c r="AN242" s="314">
        <f>'To &amp; from Shops- trip % summary'!AC247</f>
        <v>0</v>
      </c>
      <c r="AO242" s="260">
        <f t="shared" si="52"/>
        <v>0</v>
      </c>
      <c r="AP242" s="259">
        <f t="shared" si="53"/>
        <v>0</v>
      </c>
      <c r="AQ242" s="312">
        <f>'To &amp; from Shops- trip % summary'!AF247</f>
        <v>0</v>
      </c>
      <c r="AR242" s="314">
        <f>'To &amp; from Shops- trip % summary'!AH247</f>
        <v>0</v>
      </c>
      <c r="AS242" s="260">
        <f t="shared" si="54"/>
        <v>0</v>
      </c>
      <c r="AT242" s="259">
        <f t="shared" si="55"/>
        <v>0</v>
      </c>
      <c r="AU242" s="261"/>
      <c r="AV242" s="248"/>
      <c r="AW242" s="248"/>
      <c r="AX242" s="248"/>
      <c r="AY242" s="248"/>
    </row>
    <row r="243" spans="1:51" x14ac:dyDescent="0.2">
      <c r="A243" s="248"/>
      <c r="B243" s="248"/>
      <c r="C243" s="248"/>
      <c r="D243" s="248"/>
      <c r="E243" s="248"/>
      <c r="F243" s="248"/>
      <c r="G243" s="248"/>
      <c r="H243" s="248"/>
      <c r="I243" s="248"/>
      <c r="J243" s="248"/>
      <c r="K243" s="248"/>
      <c r="L243" s="248"/>
      <c r="M243" s="248"/>
      <c r="N243" s="248"/>
      <c r="O243" s="248"/>
      <c r="P243" s="248"/>
      <c r="Q243" s="296"/>
      <c r="R243" s="256">
        <f>'To &amp; from Shops- trip % summary'!B248</f>
        <v>0</v>
      </c>
      <c r="S243" s="313">
        <f>'To &amp; from Shops- trip % summary'!D248</f>
        <v>0</v>
      </c>
      <c r="T243" s="257">
        <f>'Non-survey input values'!$B$14</f>
        <v>359.3</v>
      </c>
      <c r="U243" s="258">
        <f t="shared" si="42"/>
        <v>0</v>
      </c>
      <c r="V243" s="259">
        <f t="shared" si="43"/>
        <v>0</v>
      </c>
      <c r="W243" s="312">
        <f>'To &amp; from Shops- trip % summary'!G248</f>
        <v>0</v>
      </c>
      <c r="X243" s="314">
        <f>'To &amp; from Shops- trip % summary'!I248</f>
        <v>0</v>
      </c>
      <c r="Y243" s="260">
        <f t="shared" si="44"/>
        <v>0</v>
      </c>
      <c r="Z243" s="259">
        <f t="shared" si="45"/>
        <v>0</v>
      </c>
      <c r="AA243" s="312">
        <f>'To &amp; from Shops- trip % summary'!L248</f>
        <v>0</v>
      </c>
      <c r="AB243" s="314">
        <f>'To &amp; from Shops- trip % summary'!N248</f>
        <v>0</v>
      </c>
      <c r="AC243" s="260">
        <f t="shared" si="46"/>
        <v>0</v>
      </c>
      <c r="AD243" s="259">
        <f t="shared" si="47"/>
        <v>0</v>
      </c>
      <c r="AE243" s="312">
        <f>'To &amp; from Shops- trip % summary'!Q248</f>
        <v>0</v>
      </c>
      <c r="AF243" s="314">
        <f>'To &amp; from Shops- trip % summary'!S248</f>
        <v>0</v>
      </c>
      <c r="AG243" s="260">
        <f t="shared" si="48"/>
        <v>0</v>
      </c>
      <c r="AH243" s="259">
        <f t="shared" si="49"/>
        <v>0</v>
      </c>
      <c r="AI243" s="312">
        <f>'To &amp; from Shops- trip % summary'!V248</f>
        <v>0</v>
      </c>
      <c r="AJ243" s="314">
        <f>'To &amp; from Shops- trip % summary'!X248</f>
        <v>0</v>
      </c>
      <c r="AK243" s="260">
        <f t="shared" si="50"/>
        <v>0</v>
      </c>
      <c r="AL243" s="259">
        <f t="shared" si="51"/>
        <v>0</v>
      </c>
      <c r="AM243" s="312">
        <f>'To &amp; from Shops- trip % summary'!AA248</f>
        <v>0</v>
      </c>
      <c r="AN243" s="314">
        <f>'To &amp; from Shops- trip % summary'!AC248</f>
        <v>0</v>
      </c>
      <c r="AO243" s="260">
        <f t="shared" si="52"/>
        <v>0</v>
      </c>
      <c r="AP243" s="259">
        <f t="shared" si="53"/>
        <v>0</v>
      </c>
      <c r="AQ243" s="312">
        <f>'To &amp; from Shops- trip % summary'!AF248</f>
        <v>0</v>
      </c>
      <c r="AR243" s="314">
        <f>'To &amp; from Shops- trip % summary'!AH248</f>
        <v>0</v>
      </c>
      <c r="AS243" s="260">
        <f t="shared" si="54"/>
        <v>0</v>
      </c>
      <c r="AT243" s="259">
        <f t="shared" si="55"/>
        <v>0</v>
      </c>
      <c r="AU243" s="261"/>
      <c r="AV243" s="248"/>
      <c r="AW243" s="248"/>
      <c r="AX243" s="248"/>
      <c r="AY243" s="248"/>
    </row>
    <row r="244" spans="1:51" x14ac:dyDescent="0.2">
      <c r="A244" s="248"/>
      <c r="B244" s="248"/>
      <c r="C244" s="248"/>
      <c r="D244" s="248"/>
      <c r="E244" s="248"/>
      <c r="F244" s="248"/>
      <c r="G244" s="248"/>
      <c r="H244" s="248"/>
      <c r="I244" s="248"/>
      <c r="J244" s="248"/>
      <c r="K244" s="248"/>
      <c r="L244" s="248"/>
      <c r="M244" s="248"/>
      <c r="N244" s="248"/>
      <c r="O244" s="248"/>
      <c r="P244" s="248"/>
      <c r="Q244" s="296"/>
      <c r="R244" s="256">
        <f>'To &amp; from Shops- trip % summary'!B249</f>
        <v>0</v>
      </c>
      <c r="S244" s="313">
        <f>'To &amp; from Shops- trip % summary'!D249</f>
        <v>0</v>
      </c>
      <c r="T244" s="257">
        <f>'Non-survey input values'!$B$14</f>
        <v>359.3</v>
      </c>
      <c r="U244" s="258">
        <f t="shared" si="42"/>
        <v>0</v>
      </c>
      <c r="V244" s="259">
        <f t="shared" si="43"/>
        <v>0</v>
      </c>
      <c r="W244" s="312">
        <f>'To &amp; from Shops- trip % summary'!G249</f>
        <v>0</v>
      </c>
      <c r="X244" s="314">
        <f>'To &amp; from Shops- trip % summary'!I249</f>
        <v>0</v>
      </c>
      <c r="Y244" s="260">
        <f t="shared" si="44"/>
        <v>0</v>
      </c>
      <c r="Z244" s="259">
        <f t="shared" si="45"/>
        <v>0</v>
      </c>
      <c r="AA244" s="312">
        <f>'To &amp; from Shops- trip % summary'!L249</f>
        <v>0</v>
      </c>
      <c r="AB244" s="314">
        <f>'To &amp; from Shops- trip % summary'!N249</f>
        <v>0</v>
      </c>
      <c r="AC244" s="260">
        <f t="shared" si="46"/>
        <v>0</v>
      </c>
      <c r="AD244" s="259">
        <f t="shared" si="47"/>
        <v>0</v>
      </c>
      <c r="AE244" s="312">
        <f>'To &amp; from Shops- trip % summary'!Q249</f>
        <v>0</v>
      </c>
      <c r="AF244" s="314">
        <f>'To &amp; from Shops- trip % summary'!S249</f>
        <v>0</v>
      </c>
      <c r="AG244" s="260">
        <f t="shared" si="48"/>
        <v>0</v>
      </c>
      <c r="AH244" s="259">
        <f t="shared" si="49"/>
        <v>0</v>
      </c>
      <c r="AI244" s="312">
        <f>'To &amp; from Shops- trip % summary'!V249</f>
        <v>0</v>
      </c>
      <c r="AJ244" s="314">
        <f>'To &amp; from Shops- trip % summary'!X249</f>
        <v>0</v>
      </c>
      <c r="AK244" s="260">
        <f t="shared" si="50"/>
        <v>0</v>
      </c>
      <c r="AL244" s="259">
        <f t="shared" si="51"/>
        <v>0</v>
      </c>
      <c r="AM244" s="312">
        <f>'To &amp; from Shops- trip % summary'!AA249</f>
        <v>0</v>
      </c>
      <c r="AN244" s="314">
        <f>'To &amp; from Shops- trip % summary'!AC249</f>
        <v>0</v>
      </c>
      <c r="AO244" s="260">
        <f t="shared" si="52"/>
        <v>0</v>
      </c>
      <c r="AP244" s="259">
        <f t="shared" si="53"/>
        <v>0</v>
      </c>
      <c r="AQ244" s="312">
        <f>'To &amp; from Shops- trip % summary'!AF249</f>
        <v>0</v>
      </c>
      <c r="AR244" s="314">
        <f>'To &amp; from Shops- trip % summary'!AH249</f>
        <v>0</v>
      </c>
      <c r="AS244" s="260">
        <f t="shared" si="54"/>
        <v>0</v>
      </c>
      <c r="AT244" s="259">
        <f t="shared" si="55"/>
        <v>0</v>
      </c>
      <c r="AU244" s="261"/>
      <c r="AV244" s="248"/>
      <c r="AW244" s="248"/>
      <c r="AX244" s="248"/>
      <c r="AY244" s="248"/>
    </row>
    <row r="245" spans="1:51" x14ac:dyDescent="0.2">
      <c r="A245" s="248"/>
      <c r="B245" s="248"/>
      <c r="C245" s="248"/>
      <c r="D245" s="248"/>
      <c r="E245" s="248"/>
      <c r="F245" s="248"/>
      <c r="G245" s="248"/>
      <c r="H245" s="248"/>
      <c r="I245" s="248"/>
      <c r="J245" s="248"/>
      <c r="K245" s="248"/>
      <c r="L245" s="248"/>
      <c r="M245" s="248"/>
      <c r="N245" s="248"/>
      <c r="O245" s="248"/>
      <c r="P245" s="248"/>
      <c r="Q245" s="296"/>
      <c r="R245" s="256">
        <f>'To &amp; from Shops- trip % summary'!B250</f>
        <v>0</v>
      </c>
      <c r="S245" s="313">
        <f>'To &amp; from Shops- trip % summary'!D250</f>
        <v>0</v>
      </c>
      <c r="T245" s="257">
        <f>'Non-survey input values'!$B$14</f>
        <v>359.3</v>
      </c>
      <c r="U245" s="258">
        <f t="shared" si="42"/>
        <v>0</v>
      </c>
      <c r="V245" s="259">
        <f t="shared" si="43"/>
        <v>0</v>
      </c>
      <c r="W245" s="312">
        <f>'To &amp; from Shops- trip % summary'!G250</f>
        <v>0</v>
      </c>
      <c r="X245" s="314">
        <f>'To &amp; from Shops- trip % summary'!I250</f>
        <v>0</v>
      </c>
      <c r="Y245" s="260">
        <f t="shared" si="44"/>
        <v>0</v>
      </c>
      <c r="Z245" s="259">
        <f t="shared" si="45"/>
        <v>0</v>
      </c>
      <c r="AA245" s="312">
        <f>'To &amp; from Shops- trip % summary'!L250</f>
        <v>0</v>
      </c>
      <c r="AB245" s="314">
        <f>'To &amp; from Shops- trip % summary'!N250</f>
        <v>0</v>
      </c>
      <c r="AC245" s="260">
        <f t="shared" si="46"/>
        <v>0</v>
      </c>
      <c r="AD245" s="259">
        <f t="shared" si="47"/>
        <v>0</v>
      </c>
      <c r="AE245" s="312">
        <f>'To &amp; from Shops- trip % summary'!Q250</f>
        <v>0</v>
      </c>
      <c r="AF245" s="314">
        <f>'To &amp; from Shops- trip % summary'!S250</f>
        <v>0</v>
      </c>
      <c r="AG245" s="260">
        <f t="shared" si="48"/>
        <v>0</v>
      </c>
      <c r="AH245" s="259">
        <f t="shared" si="49"/>
        <v>0</v>
      </c>
      <c r="AI245" s="312">
        <f>'To &amp; from Shops- trip % summary'!V250</f>
        <v>0</v>
      </c>
      <c r="AJ245" s="314">
        <f>'To &amp; from Shops- trip % summary'!X250</f>
        <v>0</v>
      </c>
      <c r="AK245" s="260">
        <f t="shared" si="50"/>
        <v>0</v>
      </c>
      <c r="AL245" s="259">
        <f t="shared" si="51"/>
        <v>0</v>
      </c>
      <c r="AM245" s="312">
        <f>'To &amp; from Shops- trip % summary'!AA250</f>
        <v>0</v>
      </c>
      <c r="AN245" s="314">
        <f>'To &amp; from Shops- trip % summary'!AC250</f>
        <v>0</v>
      </c>
      <c r="AO245" s="260">
        <f t="shared" si="52"/>
        <v>0</v>
      </c>
      <c r="AP245" s="259">
        <f t="shared" si="53"/>
        <v>0</v>
      </c>
      <c r="AQ245" s="312">
        <f>'To &amp; from Shops- trip % summary'!AF250</f>
        <v>0</v>
      </c>
      <c r="AR245" s="314">
        <f>'To &amp; from Shops- trip % summary'!AH250</f>
        <v>0</v>
      </c>
      <c r="AS245" s="260">
        <f t="shared" si="54"/>
        <v>0</v>
      </c>
      <c r="AT245" s="259">
        <f t="shared" si="55"/>
        <v>0</v>
      </c>
      <c r="AU245" s="261"/>
      <c r="AV245" s="248"/>
      <c r="AW245" s="248"/>
      <c r="AX245" s="248"/>
      <c r="AY245" s="248"/>
    </row>
    <row r="246" spans="1:51" x14ac:dyDescent="0.2">
      <c r="A246" s="248"/>
      <c r="B246" s="248"/>
      <c r="C246" s="248"/>
      <c r="D246" s="248"/>
      <c r="E246" s="248"/>
      <c r="F246" s="248"/>
      <c r="G246" s="248"/>
      <c r="H246" s="248"/>
      <c r="I246" s="248"/>
      <c r="J246" s="248"/>
      <c r="K246" s="248"/>
      <c r="L246" s="248"/>
      <c r="M246" s="248"/>
      <c r="N246" s="248"/>
      <c r="O246" s="248"/>
      <c r="P246" s="248"/>
      <c r="Q246" s="296"/>
      <c r="R246" s="256">
        <f>'To &amp; from Shops- trip % summary'!B251</f>
        <v>0</v>
      </c>
      <c r="S246" s="313">
        <f>'To &amp; from Shops- trip % summary'!D251</f>
        <v>0</v>
      </c>
      <c r="T246" s="257">
        <f>'Non-survey input values'!$B$14</f>
        <v>359.3</v>
      </c>
      <c r="U246" s="258">
        <f t="shared" si="42"/>
        <v>0</v>
      </c>
      <c r="V246" s="259">
        <f t="shared" si="43"/>
        <v>0</v>
      </c>
      <c r="W246" s="312">
        <f>'To &amp; from Shops- trip % summary'!G251</f>
        <v>0</v>
      </c>
      <c r="X246" s="314">
        <f>'To &amp; from Shops- trip % summary'!I251</f>
        <v>0</v>
      </c>
      <c r="Y246" s="260">
        <f t="shared" si="44"/>
        <v>0</v>
      </c>
      <c r="Z246" s="259">
        <f t="shared" si="45"/>
        <v>0</v>
      </c>
      <c r="AA246" s="312">
        <f>'To &amp; from Shops- trip % summary'!L251</f>
        <v>0</v>
      </c>
      <c r="AB246" s="314">
        <f>'To &amp; from Shops- trip % summary'!N251</f>
        <v>0</v>
      </c>
      <c r="AC246" s="260">
        <f t="shared" si="46"/>
        <v>0</v>
      </c>
      <c r="AD246" s="259">
        <f t="shared" si="47"/>
        <v>0</v>
      </c>
      <c r="AE246" s="312">
        <f>'To &amp; from Shops- trip % summary'!Q251</f>
        <v>0</v>
      </c>
      <c r="AF246" s="314">
        <f>'To &amp; from Shops- trip % summary'!S251</f>
        <v>0</v>
      </c>
      <c r="AG246" s="260">
        <f t="shared" si="48"/>
        <v>0</v>
      </c>
      <c r="AH246" s="259">
        <f t="shared" si="49"/>
        <v>0</v>
      </c>
      <c r="AI246" s="312">
        <f>'To &amp; from Shops- trip % summary'!V251</f>
        <v>0</v>
      </c>
      <c r="AJ246" s="314">
        <f>'To &amp; from Shops- trip % summary'!X251</f>
        <v>0</v>
      </c>
      <c r="AK246" s="260">
        <f t="shared" si="50"/>
        <v>0</v>
      </c>
      <c r="AL246" s="259">
        <f t="shared" si="51"/>
        <v>0</v>
      </c>
      <c r="AM246" s="312">
        <f>'To &amp; from Shops- trip % summary'!AA251</f>
        <v>0</v>
      </c>
      <c r="AN246" s="314">
        <f>'To &amp; from Shops- trip % summary'!AC251</f>
        <v>0</v>
      </c>
      <c r="AO246" s="260">
        <f t="shared" si="52"/>
        <v>0</v>
      </c>
      <c r="AP246" s="259">
        <f t="shared" si="53"/>
        <v>0</v>
      </c>
      <c r="AQ246" s="312">
        <f>'To &amp; from Shops- trip % summary'!AF251</f>
        <v>0</v>
      </c>
      <c r="AR246" s="314">
        <f>'To &amp; from Shops- trip % summary'!AH251</f>
        <v>0</v>
      </c>
      <c r="AS246" s="260">
        <f t="shared" si="54"/>
        <v>0</v>
      </c>
      <c r="AT246" s="259">
        <f t="shared" si="55"/>
        <v>0</v>
      </c>
      <c r="AU246" s="261"/>
      <c r="AV246" s="248"/>
      <c r="AW246" s="248"/>
      <c r="AX246" s="248"/>
      <c r="AY246" s="248"/>
    </row>
    <row r="247" spans="1:51" x14ac:dyDescent="0.2">
      <c r="A247" s="248"/>
      <c r="B247" s="248"/>
      <c r="C247" s="248"/>
      <c r="D247" s="248"/>
      <c r="E247" s="248"/>
      <c r="F247" s="248"/>
      <c r="G247" s="248"/>
      <c r="H247" s="248"/>
      <c r="I247" s="248"/>
      <c r="J247" s="248"/>
      <c r="K247" s="248"/>
      <c r="L247" s="248"/>
      <c r="M247" s="248"/>
      <c r="N247" s="248"/>
      <c r="O247" s="248"/>
      <c r="P247" s="248"/>
      <c r="Q247" s="296"/>
      <c r="R247" s="256">
        <f>'To &amp; from Shops- trip % summary'!B252</f>
        <v>0</v>
      </c>
      <c r="S247" s="313">
        <f>'To &amp; from Shops- trip % summary'!D252</f>
        <v>0</v>
      </c>
      <c r="T247" s="257">
        <f>'Non-survey input values'!$B$14</f>
        <v>359.3</v>
      </c>
      <c r="U247" s="258">
        <f t="shared" si="42"/>
        <v>0</v>
      </c>
      <c r="V247" s="259">
        <f t="shared" si="43"/>
        <v>0</v>
      </c>
      <c r="W247" s="312">
        <f>'To &amp; from Shops- trip % summary'!G252</f>
        <v>0</v>
      </c>
      <c r="X247" s="314">
        <f>'To &amp; from Shops- trip % summary'!I252</f>
        <v>0</v>
      </c>
      <c r="Y247" s="260">
        <f t="shared" si="44"/>
        <v>0</v>
      </c>
      <c r="Z247" s="259">
        <f t="shared" si="45"/>
        <v>0</v>
      </c>
      <c r="AA247" s="312">
        <f>'To &amp; from Shops- trip % summary'!L252</f>
        <v>0</v>
      </c>
      <c r="AB247" s="314">
        <f>'To &amp; from Shops- trip % summary'!N252</f>
        <v>0</v>
      </c>
      <c r="AC247" s="260">
        <f t="shared" si="46"/>
        <v>0</v>
      </c>
      <c r="AD247" s="259">
        <f t="shared" si="47"/>
        <v>0</v>
      </c>
      <c r="AE247" s="312">
        <f>'To &amp; from Shops- trip % summary'!Q252</f>
        <v>0</v>
      </c>
      <c r="AF247" s="314">
        <f>'To &amp; from Shops- trip % summary'!S252</f>
        <v>0</v>
      </c>
      <c r="AG247" s="260">
        <f t="shared" si="48"/>
        <v>0</v>
      </c>
      <c r="AH247" s="259">
        <f t="shared" si="49"/>
        <v>0</v>
      </c>
      <c r="AI247" s="312">
        <f>'To &amp; from Shops- trip % summary'!V252</f>
        <v>0</v>
      </c>
      <c r="AJ247" s="314">
        <f>'To &amp; from Shops- trip % summary'!X252</f>
        <v>0</v>
      </c>
      <c r="AK247" s="260">
        <f t="shared" si="50"/>
        <v>0</v>
      </c>
      <c r="AL247" s="259">
        <f t="shared" si="51"/>
        <v>0</v>
      </c>
      <c r="AM247" s="312">
        <f>'To &amp; from Shops- trip % summary'!AA252</f>
        <v>0</v>
      </c>
      <c r="AN247" s="314">
        <f>'To &amp; from Shops- trip % summary'!AC252</f>
        <v>0</v>
      </c>
      <c r="AO247" s="260">
        <f t="shared" si="52"/>
        <v>0</v>
      </c>
      <c r="AP247" s="259">
        <f t="shared" si="53"/>
        <v>0</v>
      </c>
      <c r="AQ247" s="312">
        <f>'To &amp; from Shops- trip % summary'!AF252</f>
        <v>0</v>
      </c>
      <c r="AR247" s="314">
        <f>'To &amp; from Shops- trip % summary'!AH252</f>
        <v>0</v>
      </c>
      <c r="AS247" s="260">
        <f t="shared" si="54"/>
        <v>0</v>
      </c>
      <c r="AT247" s="259">
        <f t="shared" si="55"/>
        <v>0</v>
      </c>
      <c r="AU247" s="261"/>
      <c r="AV247" s="248"/>
      <c r="AW247" s="248"/>
      <c r="AX247" s="248"/>
      <c r="AY247" s="248"/>
    </row>
    <row r="248" spans="1:51" x14ac:dyDescent="0.2">
      <c r="A248" s="248"/>
      <c r="B248" s="248"/>
      <c r="C248" s="248"/>
      <c r="D248" s="248"/>
      <c r="E248" s="248"/>
      <c r="F248" s="248"/>
      <c r="G248" s="248"/>
      <c r="H248" s="248"/>
      <c r="I248" s="248"/>
      <c r="J248" s="248"/>
      <c r="K248" s="248"/>
      <c r="L248" s="248"/>
      <c r="M248" s="248"/>
      <c r="N248" s="248"/>
      <c r="O248" s="248"/>
      <c r="P248" s="248"/>
      <c r="Q248" s="296"/>
      <c r="R248" s="256">
        <f>'To &amp; from Shops- trip % summary'!B253</f>
        <v>0</v>
      </c>
      <c r="S248" s="313">
        <f>'To &amp; from Shops- trip % summary'!D253</f>
        <v>0</v>
      </c>
      <c r="T248" s="257">
        <f>'Non-survey input values'!$B$14</f>
        <v>359.3</v>
      </c>
      <c r="U248" s="258">
        <f t="shared" si="42"/>
        <v>0</v>
      </c>
      <c r="V248" s="259">
        <f t="shared" si="43"/>
        <v>0</v>
      </c>
      <c r="W248" s="312">
        <f>'To &amp; from Shops- trip % summary'!G253</f>
        <v>0</v>
      </c>
      <c r="X248" s="314">
        <f>'To &amp; from Shops- trip % summary'!I253</f>
        <v>0</v>
      </c>
      <c r="Y248" s="260">
        <f t="shared" si="44"/>
        <v>0</v>
      </c>
      <c r="Z248" s="259">
        <f t="shared" si="45"/>
        <v>0</v>
      </c>
      <c r="AA248" s="312">
        <f>'To &amp; from Shops- trip % summary'!L253</f>
        <v>0</v>
      </c>
      <c r="AB248" s="314">
        <f>'To &amp; from Shops- trip % summary'!N253</f>
        <v>0</v>
      </c>
      <c r="AC248" s="260">
        <f t="shared" si="46"/>
        <v>0</v>
      </c>
      <c r="AD248" s="259">
        <f t="shared" si="47"/>
        <v>0</v>
      </c>
      <c r="AE248" s="312">
        <f>'To &amp; from Shops- trip % summary'!Q253</f>
        <v>0</v>
      </c>
      <c r="AF248" s="314">
        <f>'To &amp; from Shops- trip % summary'!S253</f>
        <v>0</v>
      </c>
      <c r="AG248" s="260">
        <f t="shared" si="48"/>
        <v>0</v>
      </c>
      <c r="AH248" s="259">
        <f t="shared" si="49"/>
        <v>0</v>
      </c>
      <c r="AI248" s="312">
        <f>'To &amp; from Shops- trip % summary'!V253</f>
        <v>0</v>
      </c>
      <c r="AJ248" s="314">
        <f>'To &amp; from Shops- trip % summary'!X253</f>
        <v>0</v>
      </c>
      <c r="AK248" s="260">
        <f t="shared" si="50"/>
        <v>0</v>
      </c>
      <c r="AL248" s="259">
        <f t="shared" si="51"/>
        <v>0</v>
      </c>
      <c r="AM248" s="312">
        <f>'To &amp; from Shops- trip % summary'!AA253</f>
        <v>0</v>
      </c>
      <c r="AN248" s="314">
        <f>'To &amp; from Shops- trip % summary'!AC253</f>
        <v>0</v>
      </c>
      <c r="AO248" s="260">
        <f t="shared" si="52"/>
        <v>0</v>
      </c>
      <c r="AP248" s="259">
        <f t="shared" si="53"/>
        <v>0</v>
      </c>
      <c r="AQ248" s="312">
        <f>'To &amp; from Shops- trip % summary'!AF253</f>
        <v>0</v>
      </c>
      <c r="AR248" s="314">
        <f>'To &amp; from Shops- trip % summary'!AH253</f>
        <v>0</v>
      </c>
      <c r="AS248" s="260">
        <f t="shared" si="54"/>
        <v>0</v>
      </c>
      <c r="AT248" s="259">
        <f t="shared" si="55"/>
        <v>0</v>
      </c>
      <c r="AU248" s="261"/>
      <c r="AV248" s="248"/>
      <c r="AW248" s="248"/>
      <c r="AX248" s="248"/>
      <c r="AY248" s="248"/>
    </row>
    <row r="249" spans="1:51" x14ac:dyDescent="0.2">
      <c r="A249" s="248"/>
      <c r="B249" s="248"/>
      <c r="C249" s="248"/>
      <c r="D249" s="248"/>
      <c r="E249" s="248"/>
      <c r="F249" s="248"/>
      <c r="G249" s="248"/>
      <c r="H249" s="248"/>
      <c r="I249" s="248"/>
      <c r="J249" s="248"/>
      <c r="K249" s="248"/>
      <c r="L249" s="248"/>
      <c r="M249" s="248"/>
      <c r="N249" s="248"/>
      <c r="O249" s="248"/>
      <c r="P249" s="248"/>
      <c r="Q249" s="296"/>
      <c r="R249" s="256">
        <f>'To &amp; from Shops- trip % summary'!B254</f>
        <v>0</v>
      </c>
      <c r="S249" s="313">
        <f>'To &amp; from Shops- trip % summary'!D254</f>
        <v>0</v>
      </c>
      <c r="T249" s="257">
        <f>'Non-survey input values'!$B$14</f>
        <v>359.3</v>
      </c>
      <c r="U249" s="258">
        <f t="shared" si="42"/>
        <v>0</v>
      </c>
      <c r="V249" s="259">
        <f t="shared" si="43"/>
        <v>0</v>
      </c>
      <c r="W249" s="312">
        <f>'To &amp; from Shops- trip % summary'!G254</f>
        <v>0</v>
      </c>
      <c r="X249" s="314">
        <f>'To &amp; from Shops- trip % summary'!I254</f>
        <v>0</v>
      </c>
      <c r="Y249" s="260">
        <f t="shared" si="44"/>
        <v>0</v>
      </c>
      <c r="Z249" s="259">
        <f t="shared" si="45"/>
        <v>0</v>
      </c>
      <c r="AA249" s="312">
        <f>'To &amp; from Shops- trip % summary'!L254</f>
        <v>0</v>
      </c>
      <c r="AB249" s="314">
        <f>'To &amp; from Shops- trip % summary'!N254</f>
        <v>0</v>
      </c>
      <c r="AC249" s="260">
        <f t="shared" si="46"/>
        <v>0</v>
      </c>
      <c r="AD249" s="259">
        <f t="shared" si="47"/>
        <v>0</v>
      </c>
      <c r="AE249" s="312">
        <f>'To &amp; from Shops- trip % summary'!Q254</f>
        <v>0</v>
      </c>
      <c r="AF249" s="314">
        <f>'To &amp; from Shops- trip % summary'!S254</f>
        <v>0</v>
      </c>
      <c r="AG249" s="260">
        <f t="shared" si="48"/>
        <v>0</v>
      </c>
      <c r="AH249" s="259">
        <f t="shared" si="49"/>
        <v>0</v>
      </c>
      <c r="AI249" s="312">
        <f>'To &amp; from Shops- trip % summary'!V254</f>
        <v>0</v>
      </c>
      <c r="AJ249" s="314">
        <f>'To &amp; from Shops- trip % summary'!X254</f>
        <v>0</v>
      </c>
      <c r="AK249" s="260">
        <f t="shared" si="50"/>
        <v>0</v>
      </c>
      <c r="AL249" s="259">
        <f t="shared" si="51"/>
        <v>0</v>
      </c>
      <c r="AM249" s="312">
        <f>'To &amp; from Shops- trip % summary'!AA254</f>
        <v>0</v>
      </c>
      <c r="AN249" s="314">
        <f>'To &amp; from Shops- trip % summary'!AC254</f>
        <v>0</v>
      </c>
      <c r="AO249" s="260">
        <f t="shared" si="52"/>
        <v>0</v>
      </c>
      <c r="AP249" s="259">
        <f t="shared" si="53"/>
        <v>0</v>
      </c>
      <c r="AQ249" s="312">
        <f>'To &amp; from Shops- trip % summary'!AF254</f>
        <v>0</v>
      </c>
      <c r="AR249" s="314">
        <f>'To &amp; from Shops- trip % summary'!AH254</f>
        <v>0</v>
      </c>
      <c r="AS249" s="260">
        <f t="shared" si="54"/>
        <v>0</v>
      </c>
      <c r="AT249" s="259">
        <f t="shared" si="55"/>
        <v>0</v>
      </c>
      <c r="AU249" s="261"/>
      <c r="AV249" s="248"/>
      <c r="AW249" s="248"/>
      <c r="AX249" s="248"/>
      <c r="AY249" s="248"/>
    </row>
    <row r="250" spans="1:51" x14ac:dyDescent="0.2">
      <c r="A250" s="248"/>
      <c r="B250" s="248"/>
      <c r="C250" s="248"/>
      <c r="D250" s="248"/>
      <c r="E250" s="248"/>
      <c r="F250" s="248"/>
      <c r="G250" s="248"/>
      <c r="H250" s="248"/>
      <c r="I250" s="248"/>
      <c r="J250" s="248"/>
      <c r="K250" s="248"/>
      <c r="L250" s="248"/>
      <c r="M250" s="248"/>
      <c r="N250" s="248"/>
      <c r="O250" s="248"/>
      <c r="P250" s="248"/>
      <c r="Q250" s="296"/>
      <c r="R250" s="256">
        <f>'To &amp; from Shops- trip % summary'!B255</f>
        <v>0</v>
      </c>
      <c r="S250" s="313">
        <f>'To &amp; from Shops- trip % summary'!D255</f>
        <v>0</v>
      </c>
      <c r="T250" s="257">
        <f>'Non-survey input values'!$B$14</f>
        <v>359.3</v>
      </c>
      <c r="U250" s="258">
        <f t="shared" si="42"/>
        <v>0</v>
      </c>
      <c r="V250" s="259">
        <f t="shared" si="43"/>
        <v>0</v>
      </c>
      <c r="W250" s="312">
        <f>'To &amp; from Shops- trip % summary'!G255</f>
        <v>0</v>
      </c>
      <c r="X250" s="314">
        <f>'To &amp; from Shops- trip % summary'!I255</f>
        <v>0</v>
      </c>
      <c r="Y250" s="260">
        <f t="shared" si="44"/>
        <v>0</v>
      </c>
      <c r="Z250" s="259">
        <f t="shared" si="45"/>
        <v>0</v>
      </c>
      <c r="AA250" s="312">
        <f>'To &amp; from Shops- trip % summary'!L255</f>
        <v>0</v>
      </c>
      <c r="AB250" s="314">
        <f>'To &amp; from Shops- trip % summary'!N255</f>
        <v>0</v>
      </c>
      <c r="AC250" s="260">
        <f t="shared" si="46"/>
        <v>0</v>
      </c>
      <c r="AD250" s="259">
        <f t="shared" si="47"/>
        <v>0</v>
      </c>
      <c r="AE250" s="312">
        <f>'To &amp; from Shops- trip % summary'!Q255</f>
        <v>0</v>
      </c>
      <c r="AF250" s="314">
        <f>'To &amp; from Shops- trip % summary'!S255</f>
        <v>0</v>
      </c>
      <c r="AG250" s="260">
        <f t="shared" si="48"/>
        <v>0</v>
      </c>
      <c r="AH250" s="259">
        <f t="shared" si="49"/>
        <v>0</v>
      </c>
      <c r="AI250" s="312">
        <f>'To &amp; from Shops- trip % summary'!V255</f>
        <v>0</v>
      </c>
      <c r="AJ250" s="314">
        <f>'To &amp; from Shops- trip % summary'!X255</f>
        <v>0</v>
      </c>
      <c r="AK250" s="260">
        <f t="shared" si="50"/>
        <v>0</v>
      </c>
      <c r="AL250" s="259">
        <f t="shared" si="51"/>
        <v>0</v>
      </c>
      <c r="AM250" s="312">
        <f>'To &amp; from Shops- trip % summary'!AA255</f>
        <v>0</v>
      </c>
      <c r="AN250" s="314">
        <f>'To &amp; from Shops- trip % summary'!AC255</f>
        <v>0</v>
      </c>
      <c r="AO250" s="260">
        <f t="shared" si="52"/>
        <v>0</v>
      </c>
      <c r="AP250" s="259">
        <f t="shared" si="53"/>
        <v>0</v>
      </c>
      <c r="AQ250" s="312">
        <f>'To &amp; from Shops- trip % summary'!AF255</f>
        <v>0</v>
      </c>
      <c r="AR250" s="314">
        <f>'To &amp; from Shops- trip % summary'!AH255</f>
        <v>0</v>
      </c>
      <c r="AS250" s="260">
        <f t="shared" si="54"/>
        <v>0</v>
      </c>
      <c r="AT250" s="259">
        <f t="shared" si="55"/>
        <v>0</v>
      </c>
      <c r="AU250" s="261"/>
      <c r="AV250" s="248"/>
      <c r="AW250" s="248"/>
      <c r="AX250" s="248"/>
      <c r="AY250" s="248"/>
    </row>
    <row r="251" spans="1:51" x14ac:dyDescent="0.2">
      <c r="A251" s="248"/>
      <c r="B251" s="248"/>
      <c r="C251" s="248"/>
      <c r="D251" s="248"/>
      <c r="E251" s="248"/>
      <c r="F251" s="248"/>
      <c r="G251" s="248"/>
      <c r="H251" s="248"/>
      <c r="I251" s="248"/>
      <c r="J251" s="248"/>
      <c r="K251" s="248"/>
      <c r="L251" s="248"/>
      <c r="M251" s="248"/>
      <c r="N251" s="248"/>
      <c r="O251" s="248"/>
      <c r="P251" s="248"/>
      <c r="Q251" s="296"/>
      <c r="R251" s="256">
        <f>'To &amp; from Shops- trip % summary'!B256</f>
        <v>0</v>
      </c>
      <c r="S251" s="313">
        <f>'To &amp; from Shops- trip % summary'!D256</f>
        <v>0</v>
      </c>
      <c r="T251" s="257">
        <f>'Non-survey input values'!$B$14</f>
        <v>359.3</v>
      </c>
      <c r="U251" s="258">
        <f t="shared" si="42"/>
        <v>0</v>
      </c>
      <c r="V251" s="259">
        <f t="shared" si="43"/>
        <v>0</v>
      </c>
      <c r="W251" s="312">
        <f>'To &amp; from Shops- trip % summary'!G256</f>
        <v>0</v>
      </c>
      <c r="X251" s="314">
        <f>'To &amp; from Shops- trip % summary'!I256</f>
        <v>0</v>
      </c>
      <c r="Y251" s="260">
        <f t="shared" si="44"/>
        <v>0</v>
      </c>
      <c r="Z251" s="259">
        <f t="shared" si="45"/>
        <v>0</v>
      </c>
      <c r="AA251" s="312">
        <f>'To &amp; from Shops- trip % summary'!L256</f>
        <v>0</v>
      </c>
      <c r="AB251" s="314">
        <f>'To &amp; from Shops- trip % summary'!N256</f>
        <v>0</v>
      </c>
      <c r="AC251" s="260">
        <f t="shared" si="46"/>
        <v>0</v>
      </c>
      <c r="AD251" s="259">
        <f t="shared" si="47"/>
        <v>0</v>
      </c>
      <c r="AE251" s="312">
        <f>'To &amp; from Shops- trip % summary'!Q256</f>
        <v>0</v>
      </c>
      <c r="AF251" s="314">
        <f>'To &amp; from Shops- trip % summary'!S256</f>
        <v>0</v>
      </c>
      <c r="AG251" s="260">
        <f t="shared" si="48"/>
        <v>0</v>
      </c>
      <c r="AH251" s="259">
        <f t="shared" si="49"/>
        <v>0</v>
      </c>
      <c r="AI251" s="312">
        <f>'To &amp; from Shops- trip % summary'!V256</f>
        <v>0</v>
      </c>
      <c r="AJ251" s="314">
        <f>'To &amp; from Shops- trip % summary'!X256</f>
        <v>0</v>
      </c>
      <c r="AK251" s="260">
        <f t="shared" si="50"/>
        <v>0</v>
      </c>
      <c r="AL251" s="259">
        <f t="shared" si="51"/>
        <v>0</v>
      </c>
      <c r="AM251" s="312">
        <f>'To &amp; from Shops- trip % summary'!AA256</f>
        <v>0</v>
      </c>
      <c r="AN251" s="314">
        <f>'To &amp; from Shops- trip % summary'!AC256</f>
        <v>0</v>
      </c>
      <c r="AO251" s="260">
        <f t="shared" si="52"/>
        <v>0</v>
      </c>
      <c r="AP251" s="259">
        <f t="shared" si="53"/>
        <v>0</v>
      </c>
      <c r="AQ251" s="312">
        <f>'To &amp; from Shops- trip % summary'!AF256</f>
        <v>0</v>
      </c>
      <c r="AR251" s="314">
        <f>'To &amp; from Shops- trip % summary'!AH256</f>
        <v>0</v>
      </c>
      <c r="AS251" s="260">
        <f t="shared" si="54"/>
        <v>0</v>
      </c>
      <c r="AT251" s="259">
        <f t="shared" si="55"/>
        <v>0</v>
      </c>
      <c r="AU251" s="261"/>
      <c r="AV251" s="248"/>
      <c r="AW251" s="248"/>
      <c r="AX251" s="248"/>
      <c r="AY251" s="248"/>
    </row>
    <row r="252" spans="1:51" x14ac:dyDescent="0.2">
      <c r="A252" s="248"/>
      <c r="B252" s="248"/>
      <c r="C252" s="248"/>
      <c r="D252" s="248"/>
      <c r="E252" s="248"/>
      <c r="F252" s="248"/>
      <c r="G252" s="248"/>
      <c r="H252" s="248"/>
      <c r="I252" s="248"/>
      <c r="J252" s="248"/>
      <c r="K252" s="248"/>
      <c r="L252" s="248"/>
      <c r="M252" s="248"/>
      <c r="N252" s="248"/>
      <c r="O252" s="248"/>
      <c r="P252" s="248"/>
      <c r="Q252" s="296"/>
      <c r="R252" s="256">
        <f>'To &amp; from Shops- trip % summary'!B257</f>
        <v>0</v>
      </c>
      <c r="S252" s="313">
        <f>'To &amp; from Shops- trip % summary'!D257</f>
        <v>0</v>
      </c>
      <c r="T252" s="257">
        <f>'Non-survey input values'!$B$14</f>
        <v>359.3</v>
      </c>
      <c r="U252" s="258">
        <f t="shared" si="42"/>
        <v>0</v>
      </c>
      <c r="V252" s="259">
        <f t="shared" si="43"/>
        <v>0</v>
      </c>
      <c r="W252" s="312">
        <f>'To &amp; from Shops- trip % summary'!G257</f>
        <v>0</v>
      </c>
      <c r="X252" s="314">
        <f>'To &amp; from Shops- trip % summary'!I257</f>
        <v>0</v>
      </c>
      <c r="Y252" s="260">
        <f t="shared" si="44"/>
        <v>0</v>
      </c>
      <c r="Z252" s="259">
        <f t="shared" si="45"/>
        <v>0</v>
      </c>
      <c r="AA252" s="312">
        <f>'To &amp; from Shops- trip % summary'!L257</f>
        <v>0</v>
      </c>
      <c r="AB252" s="314">
        <f>'To &amp; from Shops- trip % summary'!N257</f>
        <v>0</v>
      </c>
      <c r="AC252" s="260">
        <f t="shared" si="46"/>
        <v>0</v>
      </c>
      <c r="AD252" s="259">
        <f t="shared" si="47"/>
        <v>0</v>
      </c>
      <c r="AE252" s="312">
        <f>'To &amp; from Shops- trip % summary'!Q257</f>
        <v>0</v>
      </c>
      <c r="AF252" s="314">
        <f>'To &amp; from Shops- trip % summary'!S257</f>
        <v>0</v>
      </c>
      <c r="AG252" s="260">
        <f t="shared" si="48"/>
        <v>0</v>
      </c>
      <c r="AH252" s="259">
        <f t="shared" si="49"/>
        <v>0</v>
      </c>
      <c r="AI252" s="312">
        <f>'To &amp; from Shops- trip % summary'!V257</f>
        <v>0</v>
      </c>
      <c r="AJ252" s="314">
        <f>'To &amp; from Shops- trip % summary'!X257</f>
        <v>0</v>
      </c>
      <c r="AK252" s="260">
        <f t="shared" si="50"/>
        <v>0</v>
      </c>
      <c r="AL252" s="259">
        <f t="shared" si="51"/>
        <v>0</v>
      </c>
      <c r="AM252" s="312">
        <f>'To &amp; from Shops- trip % summary'!AA257</f>
        <v>0</v>
      </c>
      <c r="AN252" s="314">
        <f>'To &amp; from Shops- trip % summary'!AC257</f>
        <v>0</v>
      </c>
      <c r="AO252" s="260">
        <f t="shared" si="52"/>
        <v>0</v>
      </c>
      <c r="AP252" s="259">
        <f t="shared" si="53"/>
        <v>0</v>
      </c>
      <c r="AQ252" s="312">
        <f>'To &amp; from Shops- trip % summary'!AF257</f>
        <v>0</v>
      </c>
      <c r="AR252" s="314">
        <f>'To &amp; from Shops- trip % summary'!AH257</f>
        <v>0</v>
      </c>
      <c r="AS252" s="260">
        <f t="shared" si="54"/>
        <v>0</v>
      </c>
      <c r="AT252" s="259">
        <f t="shared" si="55"/>
        <v>0</v>
      </c>
      <c r="AU252" s="261"/>
      <c r="AV252" s="248"/>
      <c r="AW252" s="248"/>
      <c r="AX252" s="248"/>
      <c r="AY252" s="248"/>
    </row>
    <row r="253" spans="1:51" x14ac:dyDescent="0.2">
      <c r="A253" s="248"/>
      <c r="B253" s="248"/>
      <c r="C253" s="248"/>
      <c r="D253" s="248"/>
      <c r="E253" s="248"/>
      <c r="F253" s="248"/>
      <c r="G253" s="248"/>
      <c r="H253" s="248"/>
      <c r="I253" s="248"/>
      <c r="J253" s="248"/>
      <c r="K253" s="248"/>
      <c r="L253" s="248"/>
      <c r="M253" s="248"/>
      <c r="N253" s="248"/>
      <c r="O253" s="248"/>
      <c r="P253" s="248"/>
      <c r="Q253" s="296"/>
      <c r="R253" s="256">
        <f>'To &amp; from Shops- trip % summary'!B258</f>
        <v>0</v>
      </c>
      <c r="S253" s="313">
        <f>'To &amp; from Shops- trip % summary'!D258</f>
        <v>0</v>
      </c>
      <c r="T253" s="257">
        <f>'Non-survey input values'!$B$14</f>
        <v>359.3</v>
      </c>
      <c r="U253" s="258">
        <f t="shared" si="42"/>
        <v>0</v>
      </c>
      <c r="V253" s="259">
        <f t="shared" si="43"/>
        <v>0</v>
      </c>
      <c r="W253" s="312">
        <f>'To &amp; from Shops- trip % summary'!G258</f>
        <v>0</v>
      </c>
      <c r="X253" s="314">
        <f>'To &amp; from Shops- trip % summary'!I258</f>
        <v>0</v>
      </c>
      <c r="Y253" s="260">
        <f t="shared" si="44"/>
        <v>0</v>
      </c>
      <c r="Z253" s="259">
        <f t="shared" si="45"/>
        <v>0</v>
      </c>
      <c r="AA253" s="312">
        <f>'To &amp; from Shops- trip % summary'!L258</f>
        <v>0</v>
      </c>
      <c r="AB253" s="314">
        <f>'To &amp; from Shops- trip % summary'!N258</f>
        <v>0</v>
      </c>
      <c r="AC253" s="260">
        <f t="shared" si="46"/>
        <v>0</v>
      </c>
      <c r="AD253" s="259">
        <f t="shared" si="47"/>
        <v>0</v>
      </c>
      <c r="AE253" s="312">
        <f>'To &amp; from Shops- trip % summary'!Q258</f>
        <v>0</v>
      </c>
      <c r="AF253" s="314">
        <f>'To &amp; from Shops- trip % summary'!S258</f>
        <v>0</v>
      </c>
      <c r="AG253" s="260">
        <f t="shared" si="48"/>
        <v>0</v>
      </c>
      <c r="AH253" s="259">
        <f t="shared" si="49"/>
        <v>0</v>
      </c>
      <c r="AI253" s="312">
        <f>'To &amp; from Shops- trip % summary'!V258</f>
        <v>0</v>
      </c>
      <c r="AJ253" s="314">
        <f>'To &amp; from Shops- trip % summary'!X258</f>
        <v>0</v>
      </c>
      <c r="AK253" s="260">
        <f t="shared" si="50"/>
        <v>0</v>
      </c>
      <c r="AL253" s="259">
        <f t="shared" si="51"/>
        <v>0</v>
      </c>
      <c r="AM253" s="312">
        <f>'To &amp; from Shops- trip % summary'!AA258</f>
        <v>0</v>
      </c>
      <c r="AN253" s="314">
        <f>'To &amp; from Shops- trip % summary'!AC258</f>
        <v>0</v>
      </c>
      <c r="AO253" s="260">
        <f t="shared" si="52"/>
        <v>0</v>
      </c>
      <c r="AP253" s="259">
        <f t="shared" si="53"/>
        <v>0</v>
      </c>
      <c r="AQ253" s="312">
        <f>'To &amp; from Shops- trip % summary'!AF258</f>
        <v>0</v>
      </c>
      <c r="AR253" s="314">
        <f>'To &amp; from Shops- trip % summary'!AH258</f>
        <v>0</v>
      </c>
      <c r="AS253" s="260">
        <f t="shared" si="54"/>
        <v>0</v>
      </c>
      <c r="AT253" s="259">
        <f t="shared" si="55"/>
        <v>0</v>
      </c>
      <c r="AU253" s="261"/>
      <c r="AV253" s="248"/>
      <c r="AW253" s="248"/>
      <c r="AX253" s="248"/>
      <c r="AY253" s="248"/>
    </row>
    <row r="254" spans="1:51" x14ac:dyDescent="0.2">
      <c r="A254" s="248"/>
      <c r="B254" s="248"/>
      <c r="C254" s="248"/>
      <c r="D254" s="248"/>
      <c r="E254" s="248"/>
      <c r="F254" s="248"/>
      <c r="G254" s="248"/>
      <c r="H254" s="248"/>
      <c r="I254" s="248"/>
      <c r="J254" s="248"/>
      <c r="K254" s="248"/>
      <c r="L254" s="248"/>
      <c r="M254" s="248"/>
      <c r="N254" s="248"/>
      <c r="O254" s="248"/>
      <c r="P254" s="248"/>
      <c r="Q254" s="296"/>
      <c r="R254" s="256">
        <f>'To &amp; from Shops- trip % summary'!B259</f>
        <v>0</v>
      </c>
      <c r="S254" s="313">
        <f>'To &amp; from Shops- trip % summary'!D259</f>
        <v>0</v>
      </c>
      <c r="T254" s="257">
        <f>'Non-survey input values'!$B$14</f>
        <v>359.3</v>
      </c>
      <c r="U254" s="258">
        <f t="shared" si="42"/>
        <v>0</v>
      </c>
      <c r="V254" s="259">
        <f t="shared" si="43"/>
        <v>0</v>
      </c>
      <c r="W254" s="312">
        <f>'To &amp; from Shops- trip % summary'!G259</f>
        <v>0</v>
      </c>
      <c r="X254" s="314">
        <f>'To &amp; from Shops- trip % summary'!I259</f>
        <v>0</v>
      </c>
      <c r="Y254" s="260">
        <f t="shared" si="44"/>
        <v>0</v>
      </c>
      <c r="Z254" s="259">
        <f t="shared" si="45"/>
        <v>0</v>
      </c>
      <c r="AA254" s="312">
        <f>'To &amp; from Shops- trip % summary'!L259</f>
        <v>0</v>
      </c>
      <c r="AB254" s="314">
        <f>'To &amp; from Shops- trip % summary'!N259</f>
        <v>0</v>
      </c>
      <c r="AC254" s="260">
        <f t="shared" si="46"/>
        <v>0</v>
      </c>
      <c r="AD254" s="259">
        <f t="shared" si="47"/>
        <v>0</v>
      </c>
      <c r="AE254" s="312">
        <f>'To &amp; from Shops- trip % summary'!Q259</f>
        <v>0</v>
      </c>
      <c r="AF254" s="314">
        <f>'To &amp; from Shops- trip % summary'!S259</f>
        <v>0</v>
      </c>
      <c r="AG254" s="260">
        <f t="shared" si="48"/>
        <v>0</v>
      </c>
      <c r="AH254" s="259">
        <f t="shared" si="49"/>
        <v>0</v>
      </c>
      <c r="AI254" s="312">
        <f>'To &amp; from Shops- trip % summary'!V259</f>
        <v>0</v>
      </c>
      <c r="AJ254" s="314">
        <f>'To &amp; from Shops- trip % summary'!X259</f>
        <v>0</v>
      </c>
      <c r="AK254" s="260">
        <f t="shared" si="50"/>
        <v>0</v>
      </c>
      <c r="AL254" s="259">
        <f t="shared" si="51"/>
        <v>0</v>
      </c>
      <c r="AM254" s="312">
        <f>'To &amp; from Shops- trip % summary'!AA259</f>
        <v>0</v>
      </c>
      <c r="AN254" s="314">
        <f>'To &amp; from Shops- trip % summary'!AC259</f>
        <v>0</v>
      </c>
      <c r="AO254" s="260">
        <f t="shared" si="52"/>
        <v>0</v>
      </c>
      <c r="AP254" s="259">
        <f t="shared" si="53"/>
        <v>0</v>
      </c>
      <c r="AQ254" s="312">
        <f>'To &amp; from Shops- trip % summary'!AF259</f>
        <v>0</v>
      </c>
      <c r="AR254" s="314">
        <f>'To &amp; from Shops- trip % summary'!AH259</f>
        <v>0</v>
      </c>
      <c r="AS254" s="260">
        <f t="shared" si="54"/>
        <v>0</v>
      </c>
      <c r="AT254" s="259">
        <f t="shared" si="55"/>
        <v>0</v>
      </c>
      <c r="AU254" s="261"/>
      <c r="AV254" s="248"/>
      <c r="AW254" s="248"/>
      <c r="AX254" s="248"/>
      <c r="AY254" s="248"/>
    </row>
    <row r="255" spans="1:51" x14ac:dyDescent="0.2">
      <c r="A255" s="248"/>
      <c r="B255" s="248"/>
      <c r="C255" s="248"/>
      <c r="D255" s="248"/>
      <c r="E255" s="248"/>
      <c r="F255" s="248"/>
      <c r="G255" s="248"/>
      <c r="H255" s="248"/>
      <c r="I255" s="248"/>
      <c r="J255" s="248"/>
      <c r="K255" s="248"/>
      <c r="L255" s="248"/>
      <c r="M255" s="248"/>
      <c r="N255" s="248"/>
      <c r="O255" s="248"/>
      <c r="P255" s="248"/>
      <c r="Q255" s="296"/>
      <c r="R255" s="256">
        <f>'To &amp; from Shops- trip % summary'!B260</f>
        <v>0</v>
      </c>
      <c r="S255" s="313">
        <f>'To &amp; from Shops- trip % summary'!D260</f>
        <v>0</v>
      </c>
      <c r="T255" s="257">
        <f>'Non-survey input values'!$B$14</f>
        <v>359.3</v>
      </c>
      <c r="U255" s="258">
        <f t="shared" si="42"/>
        <v>0</v>
      </c>
      <c r="V255" s="259">
        <f t="shared" si="43"/>
        <v>0</v>
      </c>
      <c r="W255" s="312">
        <f>'To &amp; from Shops- trip % summary'!G260</f>
        <v>0</v>
      </c>
      <c r="X255" s="314">
        <f>'To &amp; from Shops- trip % summary'!I260</f>
        <v>0</v>
      </c>
      <c r="Y255" s="260">
        <f t="shared" si="44"/>
        <v>0</v>
      </c>
      <c r="Z255" s="259">
        <f t="shared" si="45"/>
        <v>0</v>
      </c>
      <c r="AA255" s="312">
        <f>'To &amp; from Shops- trip % summary'!L260</f>
        <v>0</v>
      </c>
      <c r="AB255" s="314">
        <f>'To &amp; from Shops- trip % summary'!N260</f>
        <v>0</v>
      </c>
      <c r="AC255" s="260">
        <f t="shared" si="46"/>
        <v>0</v>
      </c>
      <c r="AD255" s="259">
        <f t="shared" si="47"/>
        <v>0</v>
      </c>
      <c r="AE255" s="312">
        <f>'To &amp; from Shops- trip % summary'!Q260</f>
        <v>0</v>
      </c>
      <c r="AF255" s="314">
        <f>'To &amp; from Shops- trip % summary'!S260</f>
        <v>0</v>
      </c>
      <c r="AG255" s="260">
        <f t="shared" si="48"/>
        <v>0</v>
      </c>
      <c r="AH255" s="259">
        <f t="shared" si="49"/>
        <v>0</v>
      </c>
      <c r="AI255" s="312">
        <f>'To &amp; from Shops- trip % summary'!V260</f>
        <v>0</v>
      </c>
      <c r="AJ255" s="314">
        <f>'To &amp; from Shops- trip % summary'!X260</f>
        <v>0</v>
      </c>
      <c r="AK255" s="260">
        <f t="shared" si="50"/>
        <v>0</v>
      </c>
      <c r="AL255" s="259">
        <f t="shared" si="51"/>
        <v>0</v>
      </c>
      <c r="AM255" s="312">
        <f>'To &amp; from Shops- trip % summary'!AA260</f>
        <v>0</v>
      </c>
      <c r="AN255" s="314">
        <f>'To &amp; from Shops- trip % summary'!AC260</f>
        <v>0</v>
      </c>
      <c r="AO255" s="260">
        <f t="shared" si="52"/>
        <v>0</v>
      </c>
      <c r="AP255" s="259">
        <f t="shared" si="53"/>
        <v>0</v>
      </c>
      <c r="AQ255" s="312">
        <f>'To &amp; from Shops- trip % summary'!AF260</f>
        <v>0</v>
      </c>
      <c r="AR255" s="314">
        <f>'To &amp; from Shops- trip % summary'!AH260</f>
        <v>0</v>
      </c>
      <c r="AS255" s="260">
        <f t="shared" si="54"/>
        <v>0</v>
      </c>
      <c r="AT255" s="259">
        <f t="shared" si="55"/>
        <v>0</v>
      </c>
      <c r="AU255" s="261"/>
      <c r="AV255" s="248"/>
      <c r="AW255" s="248"/>
      <c r="AX255" s="248"/>
      <c r="AY255" s="248"/>
    </row>
    <row r="256" spans="1:51" x14ac:dyDescent="0.2">
      <c r="A256" s="248"/>
      <c r="B256" s="248"/>
      <c r="C256" s="248"/>
      <c r="D256" s="248"/>
      <c r="E256" s="248"/>
      <c r="F256" s="248"/>
      <c r="G256" s="248"/>
      <c r="H256" s="248"/>
      <c r="I256" s="248"/>
      <c r="J256" s="248"/>
      <c r="K256" s="248"/>
      <c r="L256" s="248"/>
      <c r="M256" s="248"/>
      <c r="N256" s="248"/>
      <c r="O256" s="248"/>
      <c r="P256" s="248"/>
      <c r="Q256" s="296"/>
      <c r="R256" s="256">
        <f>'To &amp; from Shops- trip % summary'!B261</f>
        <v>0</v>
      </c>
      <c r="S256" s="313">
        <f>'To &amp; from Shops- trip % summary'!D261</f>
        <v>0</v>
      </c>
      <c r="T256" s="257">
        <f>'Non-survey input values'!$B$14</f>
        <v>359.3</v>
      </c>
      <c r="U256" s="258">
        <f t="shared" si="42"/>
        <v>0</v>
      </c>
      <c r="V256" s="259">
        <f t="shared" si="43"/>
        <v>0</v>
      </c>
      <c r="W256" s="312">
        <f>'To &amp; from Shops- trip % summary'!G261</f>
        <v>0</v>
      </c>
      <c r="X256" s="314">
        <f>'To &amp; from Shops- trip % summary'!I261</f>
        <v>0</v>
      </c>
      <c r="Y256" s="260">
        <f t="shared" si="44"/>
        <v>0</v>
      </c>
      <c r="Z256" s="259">
        <f t="shared" si="45"/>
        <v>0</v>
      </c>
      <c r="AA256" s="312">
        <f>'To &amp; from Shops- trip % summary'!L261</f>
        <v>0</v>
      </c>
      <c r="AB256" s="314">
        <f>'To &amp; from Shops- trip % summary'!N261</f>
        <v>0</v>
      </c>
      <c r="AC256" s="260">
        <f t="shared" si="46"/>
        <v>0</v>
      </c>
      <c r="AD256" s="259">
        <f t="shared" si="47"/>
        <v>0</v>
      </c>
      <c r="AE256" s="312">
        <f>'To &amp; from Shops- trip % summary'!Q261</f>
        <v>0</v>
      </c>
      <c r="AF256" s="314">
        <f>'To &amp; from Shops- trip % summary'!S261</f>
        <v>0</v>
      </c>
      <c r="AG256" s="260">
        <f t="shared" si="48"/>
        <v>0</v>
      </c>
      <c r="AH256" s="259">
        <f t="shared" si="49"/>
        <v>0</v>
      </c>
      <c r="AI256" s="312">
        <f>'To &amp; from Shops- trip % summary'!V261</f>
        <v>0</v>
      </c>
      <c r="AJ256" s="314">
        <f>'To &amp; from Shops- trip % summary'!X261</f>
        <v>0</v>
      </c>
      <c r="AK256" s="260">
        <f t="shared" si="50"/>
        <v>0</v>
      </c>
      <c r="AL256" s="259">
        <f t="shared" si="51"/>
        <v>0</v>
      </c>
      <c r="AM256" s="312">
        <f>'To &amp; from Shops- trip % summary'!AA261</f>
        <v>0</v>
      </c>
      <c r="AN256" s="314">
        <f>'To &amp; from Shops- trip % summary'!AC261</f>
        <v>0</v>
      </c>
      <c r="AO256" s="260">
        <f t="shared" si="52"/>
        <v>0</v>
      </c>
      <c r="AP256" s="259">
        <f t="shared" si="53"/>
        <v>0</v>
      </c>
      <c r="AQ256" s="312">
        <f>'To &amp; from Shops- trip % summary'!AF261</f>
        <v>0</v>
      </c>
      <c r="AR256" s="314">
        <f>'To &amp; from Shops- trip % summary'!AH261</f>
        <v>0</v>
      </c>
      <c r="AS256" s="260">
        <f t="shared" si="54"/>
        <v>0</v>
      </c>
      <c r="AT256" s="259">
        <f t="shared" si="55"/>
        <v>0</v>
      </c>
      <c r="AU256" s="261"/>
      <c r="AV256" s="248"/>
      <c r="AW256" s="248"/>
      <c r="AX256" s="248"/>
      <c r="AY256" s="248"/>
    </row>
    <row r="257" spans="1:51" x14ac:dyDescent="0.2">
      <c r="A257" s="248"/>
      <c r="B257" s="248"/>
      <c r="C257" s="248"/>
      <c r="D257" s="248"/>
      <c r="E257" s="248"/>
      <c r="F257" s="248"/>
      <c r="G257" s="248"/>
      <c r="H257" s="248"/>
      <c r="I257" s="248"/>
      <c r="J257" s="248"/>
      <c r="K257" s="248"/>
      <c r="L257" s="248"/>
      <c r="M257" s="248"/>
      <c r="N257" s="248"/>
      <c r="O257" s="248"/>
      <c r="P257" s="248"/>
      <c r="Q257" s="296"/>
      <c r="R257" s="256">
        <f>'To &amp; from Shops- trip % summary'!B262</f>
        <v>0</v>
      </c>
      <c r="S257" s="313">
        <f>'To &amp; from Shops- trip % summary'!D262</f>
        <v>0</v>
      </c>
      <c r="T257" s="257">
        <f>'Non-survey input values'!$B$14</f>
        <v>359.3</v>
      </c>
      <c r="U257" s="258">
        <f t="shared" si="42"/>
        <v>0</v>
      </c>
      <c r="V257" s="259">
        <f t="shared" si="43"/>
        <v>0</v>
      </c>
      <c r="W257" s="312">
        <f>'To &amp; from Shops- trip % summary'!G262</f>
        <v>0</v>
      </c>
      <c r="X257" s="314">
        <f>'To &amp; from Shops- trip % summary'!I262</f>
        <v>0</v>
      </c>
      <c r="Y257" s="260">
        <f t="shared" si="44"/>
        <v>0</v>
      </c>
      <c r="Z257" s="259">
        <f t="shared" si="45"/>
        <v>0</v>
      </c>
      <c r="AA257" s="312">
        <f>'To &amp; from Shops- trip % summary'!L262</f>
        <v>0</v>
      </c>
      <c r="AB257" s="314">
        <f>'To &amp; from Shops- trip % summary'!N262</f>
        <v>0</v>
      </c>
      <c r="AC257" s="260">
        <f t="shared" si="46"/>
        <v>0</v>
      </c>
      <c r="AD257" s="259">
        <f t="shared" si="47"/>
        <v>0</v>
      </c>
      <c r="AE257" s="312">
        <f>'To &amp; from Shops- trip % summary'!Q262</f>
        <v>0</v>
      </c>
      <c r="AF257" s="314">
        <f>'To &amp; from Shops- trip % summary'!S262</f>
        <v>0</v>
      </c>
      <c r="AG257" s="260">
        <f t="shared" si="48"/>
        <v>0</v>
      </c>
      <c r="AH257" s="259">
        <f t="shared" si="49"/>
        <v>0</v>
      </c>
      <c r="AI257" s="312">
        <f>'To &amp; from Shops- trip % summary'!V262</f>
        <v>0</v>
      </c>
      <c r="AJ257" s="314">
        <f>'To &amp; from Shops- trip % summary'!X262</f>
        <v>0</v>
      </c>
      <c r="AK257" s="260">
        <f t="shared" si="50"/>
        <v>0</v>
      </c>
      <c r="AL257" s="259">
        <f t="shared" si="51"/>
        <v>0</v>
      </c>
      <c r="AM257" s="312">
        <f>'To &amp; from Shops- trip % summary'!AA262</f>
        <v>0</v>
      </c>
      <c r="AN257" s="314">
        <f>'To &amp; from Shops- trip % summary'!AC262</f>
        <v>0</v>
      </c>
      <c r="AO257" s="260">
        <f t="shared" si="52"/>
        <v>0</v>
      </c>
      <c r="AP257" s="259">
        <f t="shared" si="53"/>
        <v>0</v>
      </c>
      <c r="AQ257" s="312">
        <f>'To &amp; from Shops- trip % summary'!AF262</f>
        <v>0</v>
      </c>
      <c r="AR257" s="314">
        <f>'To &amp; from Shops- trip % summary'!AH262</f>
        <v>0</v>
      </c>
      <c r="AS257" s="260">
        <f t="shared" si="54"/>
        <v>0</v>
      </c>
      <c r="AT257" s="259">
        <f t="shared" si="55"/>
        <v>0</v>
      </c>
      <c r="AU257" s="261"/>
      <c r="AV257" s="248"/>
      <c r="AW257" s="248"/>
      <c r="AX257" s="248"/>
      <c r="AY257" s="248"/>
    </row>
    <row r="258" spans="1:51" x14ac:dyDescent="0.2">
      <c r="A258" s="248"/>
      <c r="B258" s="248"/>
      <c r="C258" s="248"/>
      <c r="D258" s="248"/>
      <c r="E258" s="248"/>
      <c r="F258" s="248"/>
      <c r="G258" s="248"/>
      <c r="H258" s="248"/>
      <c r="I258" s="248"/>
      <c r="J258" s="248"/>
      <c r="K258" s="248"/>
      <c r="L258" s="248"/>
      <c r="M258" s="248"/>
      <c r="N258" s="248"/>
      <c r="O258" s="248"/>
      <c r="P258" s="248"/>
      <c r="Q258" s="296"/>
      <c r="R258" s="256">
        <f>'To &amp; from Shops- trip % summary'!B263</f>
        <v>0</v>
      </c>
      <c r="S258" s="313">
        <f>'To &amp; from Shops- trip % summary'!D263</f>
        <v>0</v>
      </c>
      <c r="T258" s="257">
        <f>'Non-survey input values'!$B$14</f>
        <v>359.3</v>
      </c>
      <c r="U258" s="258">
        <f t="shared" si="42"/>
        <v>0</v>
      </c>
      <c r="V258" s="259">
        <f t="shared" si="43"/>
        <v>0</v>
      </c>
      <c r="W258" s="312">
        <f>'To &amp; from Shops- trip % summary'!G263</f>
        <v>0</v>
      </c>
      <c r="X258" s="314">
        <f>'To &amp; from Shops- trip % summary'!I263</f>
        <v>0</v>
      </c>
      <c r="Y258" s="260">
        <f t="shared" si="44"/>
        <v>0</v>
      </c>
      <c r="Z258" s="259">
        <f t="shared" si="45"/>
        <v>0</v>
      </c>
      <c r="AA258" s="312">
        <f>'To &amp; from Shops- trip % summary'!L263</f>
        <v>0</v>
      </c>
      <c r="AB258" s="314">
        <f>'To &amp; from Shops- trip % summary'!N263</f>
        <v>0</v>
      </c>
      <c r="AC258" s="260">
        <f t="shared" si="46"/>
        <v>0</v>
      </c>
      <c r="AD258" s="259">
        <f t="shared" si="47"/>
        <v>0</v>
      </c>
      <c r="AE258" s="312">
        <f>'To &amp; from Shops- trip % summary'!Q263</f>
        <v>0</v>
      </c>
      <c r="AF258" s="314">
        <f>'To &amp; from Shops- trip % summary'!S263</f>
        <v>0</v>
      </c>
      <c r="AG258" s="260">
        <f t="shared" si="48"/>
        <v>0</v>
      </c>
      <c r="AH258" s="259">
        <f t="shared" si="49"/>
        <v>0</v>
      </c>
      <c r="AI258" s="312">
        <f>'To &amp; from Shops- trip % summary'!V263</f>
        <v>0</v>
      </c>
      <c r="AJ258" s="314">
        <f>'To &amp; from Shops- trip % summary'!X263</f>
        <v>0</v>
      </c>
      <c r="AK258" s="260">
        <f t="shared" si="50"/>
        <v>0</v>
      </c>
      <c r="AL258" s="259">
        <f t="shared" si="51"/>
        <v>0</v>
      </c>
      <c r="AM258" s="312">
        <f>'To &amp; from Shops- trip % summary'!AA263</f>
        <v>0</v>
      </c>
      <c r="AN258" s="314">
        <f>'To &amp; from Shops- trip % summary'!AC263</f>
        <v>0</v>
      </c>
      <c r="AO258" s="260">
        <f t="shared" si="52"/>
        <v>0</v>
      </c>
      <c r="AP258" s="259">
        <f t="shared" si="53"/>
        <v>0</v>
      </c>
      <c r="AQ258" s="312">
        <f>'To &amp; from Shops- trip % summary'!AF263</f>
        <v>0</v>
      </c>
      <c r="AR258" s="314">
        <f>'To &amp; from Shops- trip % summary'!AH263</f>
        <v>0</v>
      </c>
      <c r="AS258" s="260">
        <f t="shared" si="54"/>
        <v>0</v>
      </c>
      <c r="AT258" s="259">
        <f t="shared" si="55"/>
        <v>0</v>
      </c>
      <c r="AU258" s="261"/>
      <c r="AV258" s="248"/>
      <c r="AW258" s="248"/>
      <c r="AX258" s="248"/>
      <c r="AY258" s="248"/>
    </row>
    <row r="259" spans="1:51" x14ac:dyDescent="0.2">
      <c r="A259" s="248"/>
      <c r="B259" s="248"/>
      <c r="C259" s="248"/>
      <c r="D259" s="248"/>
      <c r="E259" s="248"/>
      <c r="F259" s="248"/>
      <c r="G259" s="248"/>
      <c r="H259" s="248"/>
      <c r="I259" s="248"/>
      <c r="J259" s="248"/>
      <c r="K259" s="248"/>
      <c r="L259" s="248"/>
      <c r="M259" s="248"/>
      <c r="N259" s="248"/>
      <c r="O259" s="248"/>
      <c r="P259" s="248"/>
      <c r="Q259" s="296"/>
      <c r="R259" s="256">
        <f>'To &amp; from Shops- trip % summary'!B264</f>
        <v>0</v>
      </c>
      <c r="S259" s="313">
        <f>'To &amp; from Shops- trip % summary'!D264</f>
        <v>0</v>
      </c>
      <c r="T259" s="257">
        <f>'Non-survey input values'!$B$14</f>
        <v>359.3</v>
      </c>
      <c r="U259" s="258">
        <f t="shared" si="42"/>
        <v>0</v>
      </c>
      <c r="V259" s="259">
        <f t="shared" si="43"/>
        <v>0</v>
      </c>
      <c r="W259" s="312">
        <f>'To &amp; from Shops- trip % summary'!G264</f>
        <v>0</v>
      </c>
      <c r="X259" s="314">
        <f>'To &amp; from Shops- trip % summary'!I264</f>
        <v>0</v>
      </c>
      <c r="Y259" s="260">
        <f t="shared" si="44"/>
        <v>0</v>
      </c>
      <c r="Z259" s="259">
        <f t="shared" si="45"/>
        <v>0</v>
      </c>
      <c r="AA259" s="312">
        <f>'To &amp; from Shops- trip % summary'!L264</f>
        <v>0</v>
      </c>
      <c r="AB259" s="314">
        <f>'To &amp; from Shops- trip % summary'!N264</f>
        <v>0</v>
      </c>
      <c r="AC259" s="260">
        <f t="shared" si="46"/>
        <v>0</v>
      </c>
      <c r="AD259" s="259">
        <f t="shared" si="47"/>
        <v>0</v>
      </c>
      <c r="AE259" s="312">
        <f>'To &amp; from Shops- trip % summary'!Q264</f>
        <v>0</v>
      </c>
      <c r="AF259" s="314">
        <f>'To &amp; from Shops- trip % summary'!S264</f>
        <v>0</v>
      </c>
      <c r="AG259" s="260">
        <f t="shared" si="48"/>
        <v>0</v>
      </c>
      <c r="AH259" s="259">
        <f t="shared" si="49"/>
        <v>0</v>
      </c>
      <c r="AI259" s="312">
        <f>'To &amp; from Shops- trip % summary'!V264</f>
        <v>0</v>
      </c>
      <c r="AJ259" s="314">
        <f>'To &amp; from Shops- trip % summary'!X264</f>
        <v>0</v>
      </c>
      <c r="AK259" s="260">
        <f t="shared" si="50"/>
        <v>0</v>
      </c>
      <c r="AL259" s="259">
        <f t="shared" si="51"/>
        <v>0</v>
      </c>
      <c r="AM259" s="312">
        <f>'To &amp; from Shops- trip % summary'!AA264</f>
        <v>0</v>
      </c>
      <c r="AN259" s="314">
        <f>'To &amp; from Shops- trip % summary'!AC264</f>
        <v>0</v>
      </c>
      <c r="AO259" s="260">
        <f t="shared" si="52"/>
        <v>0</v>
      </c>
      <c r="AP259" s="259">
        <f t="shared" si="53"/>
        <v>0</v>
      </c>
      <c r="AQ259" s="312">
        <f>'To &amp; from Shops- trip % summary'!AF264</f>
        <v>0</v>
      </c>
      <c r="AR259" s="314">
        <f>'To &amp; from Shops- trip % summary'!AH264</f>
        <v>0</v>
      </c>
      <c r="AS259" s="260">
        <f t="shared" si="54"/>
        <v>0</v>
      </c>
      <c r="AT259" s="259">
        <f t="shared" si="55"/>
        <v>0</v>
      </c>
      <c r="AU259" s="261"/>
      <c r="AV259" s="248"/>
      <c r="AW259" s="248"/>
      <c r="AX259" s="248"/>
      <c r="AY259" s="248"/>
    </row>
    <row r="260" spans="1:51" x14ac:dyDescent="0.2">
      <c r="A260" s="248"/>
      <c r="B260" s="248"/>
      <c r="C260" s="248"/>
      <c r="D260" s="248"/>
      <c r="E260" s="248"/>
      <c r="F260" s="248"/>
      <c r="G260" s="248"/>
      <c r="H260" s="248"/>
      <c r="I260" s="248"/>
      <c r="J260" s="248"/>
      <c r="K260" s="248"/>
      <c r="L260" s="248"/>
      <c r="M260" s="248"/>
      <c r="N260" s="248"/>
      <c r="O260" s="248"/>
      <c r="P260" s="248"/>
      <c r="Q260" s="296"/>
      <c r="R260" s="256">
        <f>'To &amp; from Shops- trip % summary'!B265</f>
        <v>0</v>
      </c>
      <c r="S260" s="313">
        <f>'To &amp; from Shops- trip % summary'!D265</f>
        <v>0</v>
      </c>
      <c r="T260" s="257">
        <f>'Non-survey input values'!$B$14</f>
        <v>359.3</v>
      </c>
      <c r="U260" s="258">
        <f t="shared" si="42"/>
        <v>0</v>
      </c>
      <c r="V260" s="259">
        <f t="shared" si="43"/>
        <v>0</v>
      </c>
      <c r="W260" s="312">
        <f>'To &amp; from Shops- trip % summary'!G265</f>
        <v>0</v>
      </c>
      <c r="X260" s="314">
        <f>'To &amp; from Shops- trip % summary'!I265</f>
        <v>0</v>
      </c>
      <c r="Y260" s="260">
        <f t="shared" si="44"/>
        <v>0</v>
      </c>
      <c r="Z260" s="259">
        <f t="shared" si="45"/>
        <v>0</v>
      </c>
      <c r="AA260" s="312">
        <f>'To &amp; from Shops- trip % summary'!L265</f>
        <v>0</v>
      </c>
      <c r="AB260" s="314">
        <f>'To &amp; from Shops- trip % summary'!N265</f>
        <v>0</v>
      </c>
      <c r="AC260" s="260">
        <f t="shared" si="46"/>
        <v>0</v>
      </c>
      <c r="AD260" s="259">
        <f t="shared" si="47"/>
        <v>0</v>
      </c>
      <c r="AE260" s="312">
        <f>'To &amp; from Shops- trip % summary'!Q265</f>
        <v>0</v>
      </c>
      <c r="AF260" s="314">
        <f>'To &amp; from Shops- trip % summary'!S265</f>
        <v>0</v>
      </c>
      <c r="AG260" s="260">
        <f t="shared" si="48"/>
        <v>0</v>
      </c>
      <c r="AH260" s="259">
        <f t="shared" si="49"/>
        <v>0</v>
      </c>
      <c r="AI260" s="312">
        <f>'To &amp; from Shops- trip % summary'!V265</f>
        <v>0</v>
      </c>
      <c r="AJ260" s="314">
        <f>'To &amp; from Shops- trip % summary'!X265</f>
        <v>0</v>
      </c>
      <c r="AK260" s="260">
        <f t="shared" si="50"/>
        <v>0</v>
      </c>
      <c r="AL260" s="259">
        <f t="shared" si="51"/>
        <v>0</v>
      </c>
      <c r="AM260" s="312">
        <f>'To &amp; from Shops- trip % summary'!AA265</f>
        <v>0</v>
      </c>
      <c r="AN260" s="314">
        <f>'To &amp; from Shops- trip % summary'!AC265</f>
        <v>0</v>
      </c>
      <c r="AO260" s="260">
        <f t="shared" si="52"/>
        <v>0</v>
      </c>
      <c r="AP260" s="259">
        <f t="shared" si="53"/>
        <v>0</v>
      </c>
      <c r="AQ260" s="312">
        <f>'To &amp; from Shops- trip % summary'!AF265</f>
        <v>0</v>
      </c>
      <c r="AR260" s="314">
        <f>'To &amp; from Shops- trip % summary'!AH265</f>
        <v>0</v>
      </c>
      <c r="AS260" s="260">
        <f t="shared" si="54"/>
        <v>0</v>
      </c>
      <c r="AT260" s="259">
        <f t="shared" si="55"/>
        <v>0</v>
      </c>
      <c r="AU260" s="261"/>
      <c r="AV260" s="248"/>
      <c r="AW260" s="248"/>
      <c r="AX260" s="248"/>
      <c r="AY260" s="248"/>
    </row>
    <row r="261" spans="1:51" x14ac:dyDescent="0.2">
      <c r="A261" s="248"/>
      <c r="B261" s="248"/>
      <c r="C261" s="248"/>
      <c r="D261" s="248"/>
      <c r="E261" s="248"/>
      <c r="F261" s="248"/>
      <c r="G261" s="248"/>
      <c r="H261" s="248"/>
      <c r="I261" s="248"/>
      <c r="J261" s="248"/>
      <c r="K261" s="248"/>
      <c r="L261" s="248"/>
      <c r="M261" s="248"/>
      <c r="N261" s="248"/>
      <c r="O261" s="248"/>
      <c r="P261" s="248"/>
      <c r="Q261" s="296"/>
      <c r="R261" s="256">
        <f>'To &amp; from Shops- trip % summary'!B266</f>
        <v>0</v>
      </c>
      <c r="S261" s="313">
        <f>'To &amp; from Shops- trip % summary'!D266</f>
        <v>0</v>
      </c>
      <c r="T261" s="257">
        <f>'Non-survey input values'!$B$14</f>
        <v>359.3</v>
      </c>
      <c r="U261" s="258">
        <f t="shared" si="42"/>
        <v>0</v>
      </c>
      <c r="V261" s="259">
        <f t="shared" si="43"/>
        <v>0</v>
      </c>
      <c r="W261" s="312">
        <f>'To &amp; from Shops- trip % summary'!G266</f>
        <v>0</v>
      </c>
      <c r="X261" s="314">
        <f>'To &amp; from Shops- trip % summary'!I266</f>
        <v>0</v>
      </c>
      <c r="Y261" s="260">
        <f t="shared" si="44"/>
        <v>0</v>
      </c>
      <c r="Z261" s="259">
        <f t="shared" si="45"/>
        <v>0</v>
      </c>
      <c r="AA261" s="312">
        <f>'To &amp; from Shops- trip % summary'!L266</f>
        <v>0</v>
      </c>
      <c r="AB261" s="314">
        <f>'To &amp; from Shops- trip % summary'!N266</f>
        <v>0</v>
      </c>
      <c r="AC261" s="260">
        <f t="shared" si="46"/>
        <v>0</v>
      </c>
      <c r="AD261" s="259">
        <f t="shared" si="47"/>
        <v>0</v>
      </c>
      <c r="AE261" s="312">
        <f>'To &amp; from Shops- trip % summary'!Q266</f>
        <v>0</v>
      </c>
      <c r="AF261" s="314">
        <f>'To &amp; from Shops- trip % summary'!S266</f>
        <v>0</v>
      </c>
      <c r="AG261" s="260">
        <f t="shared" si="48"/>
        <v>0</v>
      </c>
      <c r="AH261" s="259">
        <f t="shared" si="49"/>
        <v>0</v>
      </c>
      <c r="AI261" s="312">
        <f>'To &amp; from Shops- trip % summary'!V266</f>
        <v>0</v>
      </c>
      <c r="AJ261" s="314">
        <f>'To &amp; from Shops- trip % summary'!X266</f>
        <v>0</v>
      </c>
      <c r="AK261" s="260">
        <f t="shared" si="50"/>
        <v>0</v>
      </c>
      <c r="AL261" s="259">
        <f t="shared" si="51"/>
        <v>0</v>
      </c>
      <c r="AM261" s="312">
        <f>'To &amp; from Shops- trip % summary'!AA266</f>
        <v>0</v>
      </c>
      <c r="AN261" s="314">
        <f>'To &amp; from Shops- trip % summary'!AC266</f>
        <v>0</v>
      </c>
      <c r="AO261" s="260">
        <f t="shared" si="52"/>
        <v>0</v>
      </c>
      <c r="AP261" s="259">
        <f t="shared" si="53"/>
        <v>0</v>
      </c>
      <c r="AQ261" s="312">
        <f>'To &amp; from Shops- trip % summary'!AF266</f>
        <v>0</v>
      </c>
      <c r="AR261" s="314">
        <f>'To &amp; from Shops- trip % summary'!AH266</f>
        <v>0</v>
      </c>
      <c r="AS261" s="260">
        <f t="shared" si="54"/>
        <v>0</v>
      </c>
      <c r="AT261" s="259">
        <f t="shared" si="55"/>
        <v>0</v>
      </c>
      <c r="AU261" s="261"/>
      <c r="AV261" s="248"/>
      <c r="AW261" s="248"/>
      <c r="AX261" s="248"/>
      <c r="AY261" s="248"/>
    </row>
    <row r="262" spans="1:51" x14ac:dyDescent="0.2">
      <c r="A262" s="248"/>
      <c r="B262" s="248"/>
      <c r="C262" s="248"/>
      <c r="D262" s="248"/>
      <c r="E262" s="248"/>
      <c r="F262" s="248"/>
      <c r="G262" s="248"/>
      <c r="H262" s="248"/>
      <c r="I262" s="248"/>
      <c r="J262" s="248"/>
      <c r="K262" s="248"/>
      <c r="L262" s="248"/>
      <c r="M262" s="248"/>
      <c r="N262" s="248"/>
      <c r="O262" s="248"/>
      <c r="P262" s="248"/>
      <c r="Q262" s="296"/>
      <c r="R262" s="256">
        <f>'To &amp; from Shops- trip % summary'!B267</f>
        <v>0</v>
      </c>
      <c r="S262" s="313">
        <f>'To &amp; from Shops- trip % summary'!D267</f>
        <v>0</v>
      </c>
      <c r="T262" s="257">
        <f>'Non-survey input values'!$B$14</f>
        <v>359.3</v>
      </c>
      <c r="U262" s="258">
        <f t="shared" si="42"/>
        <v>0</v>
      </c>
      <c r="V262" s="259">
        <f t="shared" si="43"/>
        <v>0</v>
      </c>
      <c r="W262" s="312">
        <f>'To &amp; from Shops- trip % summary'!G267</f>
        <v>0</v>
      </c>
      <c r="X262" s="314">
        <f>'To &amp; from Shops- trip % summary'!I267</f>
        <v>0</v>
      </c>
      <c r="Y262" s="260">
        <f t="shared" si="44"/>
        <v>0</v>
      </c>
      <c r="Z262" s="259">
        <f t="shared" si="45"/>
        <v>0</v>
      </c>
      <c r="AA262" s="312">
        <f>'To &amp; from Shops- trip % summary'!L267</f>
        <v>0</v>
      </c>
      <c r="AB262" s="314">
        <f>'To &amp; from Shops- trip % summary'!N267</f>
        <v>0</v>
      </c>
      <c r="AC262" s="260">
        <f t="shared" si="46"/>
        <v>0</v>
      </c>
      <c r="AD262" s="259">
        <f t="shared" si="47"/>
        <v>0</v>
      </c>
      <c r="AE262" s="312">
        <f>'To &amp; from Shops- trip % summary'!Q267</f>
        <v>0</v>
      </c>
      <c r="AF262" s="314">
        <f>'To &amp; from Shops- trip % summary'!S267</f>
        <v>0</v>
      </c>
      <c r="AG262" s="260">
        <f t="shared" si="48"/>
        <v>0</v>
      </c>
      <c r="AH262" s="259">
        <f t="shared" si="49"/>
        <v>0</v>
      </c>
      <c r="AI262" s="312">
        <f>'To &amp; from Shops- trip % summary'!V267</f>
        <v>0</v>
      </c>
      <c r="AJ262" s="314">
        <f>'To &amp; from Shops- trip % summary'!X267</f>
        <v>0</v>
      </c>
      <c r="AK262" s="260">
        <f t="shared" si="50"/>
        <v>0</v>
      </c>
      <c r="AL262" s="259">
        <f t="shared" si="51"/>
        <v>0</v>
      </c>
      <c r="AM262" s="312">
        <f>'To &amp; from Shops- trip % summary'!AA267</f>
        <v>0</v>
      </c>
      <c r="AN262" s="314">
        <f>'To &amp; from Shops- trip % summary'!AC267</f>
        <v>0</v>
      </c>
      <c r="AO262" s="260">
        <f t="shared" si="52"/>
        <v>0</v>
      </c>
      <c r="AP262" s="259">
        <f t="shared" si="53"/>
        <v>0</v>
      </c>
      <c r="AQ262" s="312">
        <f>'To &amp; from Shops- trip % summary'!AF267</f>
        <v>0</v>
      </c>
      <c r="AR262" s="314">
        <f>'To &amp; from Shops- trip % summary'!AH267</f>
        <v>0</v>
      </c>
      <c r="AS262" s="260">
        <f t="shared" si="54"/>
        <v>0</v>
      </c>
      <c r="AT262" s="259">
        <f t="shared" si="55"/>
        <v>0</v>
      </c>
      <c r="AU262" s="261"/>
      <c r="AV262" s="248"/>
      <c r="AW262" s="248"/>
      <c r="AX262" s="248"/>
      <c r="AY262" s="248"/>
    </row>
    <row r="263" spans="1:51" x14ac:dyDescent="0.2">
      <c r="A263" s="248"/>
      <c r="B263" s="248"/>
      <c r="C263" s="248"/>
      <c r="D263" s="248"/>
      <c r="E263" s="248"/>
      <c r="F263" s="248"/>
      <c r="G263" s="248"/>
      <c r="H263" s="248"/>
      <c r="I263" s="248"/>
      <c r="J263" s="248"/>
      <c r="K263" s="248"/>
      <c r="L263" s="248"/>
      <c r="M263" s="248"/>
      <c r="N263" s="248"/>
      <c r="O263" s="248"/>
      <c r="P263" s="248"/>
      <c r="Q263" s="296"/>
      <c r="R263" s="256">
        <f>'To &amp; from Shops- trip % summary'!B268</f>
        <v>0</v>
      </c>
      <c r="S263" s="313">
        <f>'To &amp; from Shops- trip % summary'!D268</f>
        <v>0</v>
      </c>
      <c r="T263" s="257">
        <f>'Non-survey input values'!$B$14</f>
        <v>359.3</v>
      </c>
      <c r="U263" s="258">
        <f t="shared" si="42"/>
        <v>0</v>
      </c>
      <c r="V263" s="259">
        <f t="shared" si="43"/>
        <v>0</v>
      </c>
      <c r="W263" s="312">
        <f>'To &amp; from Shops- trip % summary'!G268</f>
        <v>0</v>
      </c>
      <c r="X263" s="314">
        <f>'To &amp; from Shops- trip % summary'!I268</f>
        <v>0</v>
      </c>
      <c r="Y263" s="260">
        <f t="shared" si="44"/>
        <v>0</v>
      </c>
      <c r="Z263" s="259">
        <f t="shared" si="45"/>
        <v>0</v>
      </c>
      <c r="AA263" s="312">
        <f>'To &amp; from Shops- trip % summary'!L268</f>
        <v>0</v>
      </c>
      <c r="AB263" s="314">
        <f>'To &amp; from Shops- trip % summary'!N268</f>
        <v>0</v>
      </c>
      <c r="AC263" s="260">
        <f t="shared" si="46"/>
        <v>0</v>
      </c>
      <c r="AD263" s="259">
        <f t="shared" si="47"/>
        <v>0</v>
      </c>
      <c r="AE263" s="312">
        <f>'To &amp; from Shops- trip % summary'!Q268</f>
        <v>0</v>
      </c>
      <c r="AF263" s="314">
        <f>'To &amp; from Shops- trip % summary'!S268</f>
        <v>0</v>
      </c>
      <c r="AG263" s="260">
        <f t="shared" si="48"/>
        <v>0</v>
      </c>
      <c r="AH263" s="259">
        <f t="shared" si="49"/>
        <v>0</v>
      </c>
      <c r="AI263" s="312">
        <f>'To &amp; from Shops- trip % summary'!V268</f>
        <v>0</v>
      </c>
      <c r="AJ263" s="314">
        <f>'To &amp; from Shops- trip % summary'!X268</f>
        <v>0</v>
      </c>
      <c r="AK263" s="260">
        <f t="shared" si="50"/>
        <v>0</v>
      </c>
      <c r="AL263" s="259">
        <f t="shared" si="51"/>
        <v>0</v>
      </c>
      <c r="AM263" s="312">
        <f>'To &amp; from Shops- trip % summary'!AA268</f>
        <v>0</v>
      </c>
      <c r="AN263" s="314">
        <f>'To &amp; from Shops- trip % summary'!AC268</f>
        <v>0</v>
      </c>
      <c r="AO263" s="260">
        <f t="shared" si="52"/>
        <v>0</v>
      </c>
      <c r="AP263" s="259">
        <f t="shared" si="53"/>
        <v>0</v>
      </c>
      <c r="AQ263" s="312">
        <f>'To &amp; from Shops- trip % summary'!AF268</f>
        <v>0</v>
      </c>
      <c r="AR263" s="314">
        <f>'To &amp; from Shops- trip % summary'!AH268</f>
        <v>0</v>
      </c>
      <c r="AS263" s="260">
        <f t="shared" si="54"/>
        <v>0</v>
      </c>
      <c r="AT263" s="259">
        <f t="shared" si="55"/>
        <v>0</v>
      </c>
      <c r="AU263" s="261"/>
      <c r="AV263" s="248"/>
      <c r="AW263" s="248"/>
      <c r="AX263" s="248"/>
      <c r="AY263" s="248"/>
    </row>
    <row r="264" spans="1:51" x14ac:dyDescent="0.2">
      <c r="A264" s="248"/>
      <c r="B264" s="248"/>
      <c r="C264" s="248"/>
      <c r="D264" s="248"/>
      <c r="E264" s="248"/>
      <c r="F264" s="248"/>
      <c r="G264" s="248"/>
      <c r="H264" s="248"/>
      <c r="I264" s="248"/>
      <c r="J264" s="248"/>
      <c r="K264" s="248"/>
      <c r="L264" s="248"/>
      <c r="M264" s="248"/>
      <c r="N264" s="248"/>
      <c r="O264" s="248"/>
      <c r="P264" s="248"/>
      <c r="Q264" s="296"/>
      <c r="R264" s="256">
        <f>'To &amp; from Shops- trip % summary'!B269</f>
        <v>0</v>
      </c>
      <c r="S264" s="313">
        <f>'To &amp; from Shops- trip % summary'!D269</f>
        <v>0</v>
      </c>
      <c r="T264" s="257">
        <f>'Non-survey input values'!$B$14</f>
        <v>359.3</v>
      </c>
      <c r="U264" s="258">
        <f t="shared" si="42"/>
        <v>0</v>
      </c>
      <c r="V264" s="259">
        <f t="shared" si="43"/>
        <v>0</v>
      </c>
      <c r="W264" s="312">
        <f>'To &amp; from Shops- trip % summary'!G269</f>
        <v>0</v>
      </c>
      <c r="X264" s="314">
        <f>'To &amp; from Shops- trip % summary'!I269</f>
        <v>0</v>
      </c>
      <c r="Y264" s="260">
        <f t="shared" si="44"/>
        <v>0</v>
      </c>
      <c r="Z264" s="259">
        <f t="shared" si="45"/>
        <v>0</v>
      </c>
      <c r="AA264" s="312">
        <f>'To &amp; from Shops- trip % summary'!L269</f>
        <v>0</v>
      </c>
      <c r="AB264" s="314">
        <f>'To &amp; from Shops- trip % summary'!N269</f>
        <v>0</v>
      </c>
      <c r="AC264" s="260">
        <f t="shared" si="46"/>
        <v>0</v>
      </c>
      <c r="AD264" s="259">
        <f t="shared" si="47"/>
        <v>0</v>
      </c>
      <c r="AE264" s="312">
        <f>'To &amp; from Shops- trip % summary'!Q269</f>
        <v>0</v>
      </c>
      <c r="AF264" s="314">
        <f>'To &amp; from Shops- trip % summary'!S269</f>
        <v>0</v>
      </c>
      <c r="AG264" s="260">
        <f t="shared" si="48"/>
        <v>0</v>
      </c>
      <c r="AH264" s="259">
        <f t="shared" si="49"/>
        <v>0</v>
      </c>
      <c r="AI264" s="312">
        <f>'To &amp; from Shops- trip % summary'!V269</f>
        <v>0</v>
      </c>
      <c r="AJ264" s="314">
        <f>'To &amp; from Shops- trip % summary'!X269</f>
        <v>0</v>
      </c>
      <c r="AK264" s="260">
        <f t="shared" si="50"/>
        <v>0</v>
      </c>
      <c r="AL264" s="259">
        <f t="shared" si="51"/>
        <v>0</v>
      </c>
      <c r="AM264" s="312">
        <f>'To &amp; from Shops- trip % summary'!AA269</f>
        <v>0</v>
      </c>
      <c r="AN264" s="314">
        <f>'To &amp; from Shops- trip % summary'!AC269</f>
        <v>0</v>
      </c>
      <c r="AO264" s="260">
        <f t="shared" si="52"/>
        <v>0</v>
      </c>
      <c r="AP264" s="259">
        <f t="shared" si="53"/>
        <v>0</v>
      </c>
      <c r="AQ264" s="312">
        <f>'To &amp; from Shops- trip % summary'!AF269</f>
        <v>0</v>
      </c>
      <c r="AR264" s="314">
        <f>'To &amp; from Shops- trip % summary'!AH269</f>
        <v>0</v>
      </c>
      <c r="AS264" s="260">
        <f t="shared" si="54"/>
        <v>0</v>
      </c>
      <c r="AT264" s="259">
        <f t="shared" si="55"/>
        <v>0</v>
      </c>
      <c r="AU264" s="261"/>
      <c r="AV264" s="248"/>
      <c r="AW264" s="248"/>
      <c r="AX264" s="248"/>
      <c r="AY264" s="248"/>
    </row>
    <row r="265" spans="1:51" x14ac:dyDescent="0.2">
      <c r="A265" s="248"/>
      <c r="B265" s="248"/>
      <c r="C265" s="248"/>
      <c r="D265" s="248"/>
      <c r="E265" s="248"/>
      <c r="F265" s="248"/>
      <c r="G265" s="248"/>
      <c r="H265" s="248"/>
      <c r="I265" s="248"/>
      <c r="J265" s="248"/>
      <c r="K265" s="248"/>
      <c r="L265" s="248"/>
      <c r="M265" s="248"/>
      <c r="N265" s="248"/>
      <c r="O265" s="248"/>
      <c r="P265" s="248"/>
      <c r="Q265" s="296"/>
      <c r="R265" s="256">
        <f>'To &amp; from Shops- trip % summary'!B270</f>
        <v>0</v>
      </c>
      <c r="S265" s="313">
        <f>'To &amp; from Shops- trip % summary'!D270</f>
        <v>0</v>
      </c>
      <c r="T265" s="257">
        <f>'Non-survey input values'!$B$14</f>
        <v>359.3</v>
      </c>
      <c r="U265" s="258">
        <f t="shared" si="42"/>
        <v>0</v>
      </c>
      <c r="V265" s="259">
        <f t="shared" si="43"/>
        <v>0</v>
      </c>
      <c r="W265" s="312">
        <f>'To &amp; from Shops- trip % summary'!G270</f>
        <v>0</v>
      </c>
      <c r="X265" s="314">
        <f>'To &amp; from Shops- trip % summary'!I270</f>
        <v>0</v>
      </c>
      <c r="Y265" s="260">
        <f t="shared" si="44"/>
        <v>0</v>
      </c>
      <c r="Z265" s="259">
        <f t="shared" si="45"/>
        <v>0</v>
      </c>
      <c r="AA265" s="312">
        <f>'To &amp; from Shops- trip % summary'!L270</f>
        <v>0</v>
      </c>
      <c r="AB265" s="314">
        <f>'To &amp; from Shops- trip % summary'!N270</f>
        <v>0</v>
      </c>
      <c r="AC265" s="260">
        <f t="shared" si="46"/>
        <v>0</v>
      </c>
      <c r="AD265" s="259">
        <f t="shared" si="47"/>
        <v>0</v>
      </c>
      <c r="AE265" s="312">
        <f>'To &amp; from Shops- trip % summary'!Q270</f>
        <v>0</v>
      </c>
      <c r="AF265" s="314">
        <f>'To &amp; from Shops- trip % summary'!S270</f>
        <v>0</v>
      </c>
      <c r="AG265" s="260">
        <f t="shared" si="48"/>
        <v>0</v>
      </c>
      <c r="AH265" s="259">
        <f t="shared" si="49"/>
        <v>0</v>
      </c>
      <c r="AI265" s="312">
        <f>'To &amp; from Shops- trip % summary'!V270</f>
        <v>0</v>
      </c>
      <c r="AJ265" s="314">
        <f>'To &amp; from Shops- trip % summary'!X270</f>
        <v>0</v>
      </c>
      <c r="AK265" s="260">
        <f t="shared" si="50"/>
        <v>0</v>
      </c>
      <c r="AL265" s="259">
        <f t="shared" si="51"/>
        <v>0</v>
      </c>
      <c r="AM265" s="312">
        <f>'To &amp; from Shops- trip % summary'!AA270</f>
        <v>0</v>
      </c>
      <c r="AN265" s="314">
        <f>'To &amp; from Shops- trip % summary'!AC270</f>
        <v>0</v>
      </c>
      <c r="AO265" s="260">
        <f t="shared" si="52"/>
        <v>0</v>
      </c>
      <c r="AP265" s="259">
        <f t="shared" si="53"/>
        <v>0</v>
      </c>
      <c r="AQ265" s="312">
        <f>'To &amp; from Shops- trip % summary'!AF270</f>
        <v>0</v>
      </c>
      <c r="AR265" s="314">
        <f>'To &amp; from Shops- trip % summary'!AH270</f>
        <v>0</v>
      </c>
      <c r="AS265" s="260">
        <f t="shared" si="54"/>
        <v>0</v>
      </c>
      <c r="AT265" s="259">
        <f t="shared" si="55"/>
        <v>0</v>
      </c>
      <c r="AU265" s="261"/>
      <c r="AV265" s="248"/>
      <c r="AW265" s="248"/>
      <c r="AX265" s="248"/>
      <c r="AY265" s="248"/>
    </row>
    <row r="266" spans="1:51" x14ac:dyDescent="0.2">
      <c r="A266" s="248"/>
      <c r="B266" s="248"/>
      <c r="C266" s="248"/>
      <c r="D266" s="248"/>
      <c r="E266" s="248"/>
      <c r="F266" s="248"/>
      <c r="G266" s="248"/>
      <c r="H266" s="248"/>
      <c r="I266" s="248"/>
      <c r="J266" s="248"/>
      <c r="K266" s="248"/>
      <c r="L266" s="248"/>
      <c r="M266" s="248"/>
      <c r="N266" s="248"/>
      <c r="O266" s="248"/>
      <c r="P266" s="248"/>
      <c r="Q266" s="296"/>
      <c r="R266" s="256">
        <f>'To &amp; from Shops- trip % summary'!B271</f>
        <v>0</v>
      </c>
      <c r="S266" s="313">
        <f>'To &amp; from Shops- trip % summary'!D271</f>
        <v>0</v>
      </c>
      <c r="T266" s="257">
        <f>'Non-survey input values'!$B$14</f>
        <v>359.3</v>
      </c>
      <c r="U266" s="258">
        <f t="shared" si="42"/>
        <v>0</v>
      </c>
      <c r="V266" s="259">
        <f t="shared" si="43"/>
        <v>0</v>
      </c>
      <c r="W266" s="312">
        <f>'To &amp; from Shops- trip % summary'!G271</f>
        <v>0</v>
      </c>
      <c r="X266" s="314">
        <f>'To &amp; from Shops- trip % summary'!I271</f>
        <v>0</v>
      </c>
      <c r="Y266" s="260">
        <f t="shared" si="44"/>
        <v>0</v>
      </c>
      <c r="Z266" s="259">
        <f t="shared" si="45"/>
        <v>0</v>
      </c>
      <c r="AA266" s="312">
        <f>'To &amp; from Shops- trip % summary'!L271</f>
        <v>0</v>
      </c>
      <c r="AB266" s="314">
        <f>'To &amp; from Shops- trip % summary'!N271</f>
        <v>0</v>
      </c>
      <c r="AC266" s="260">
        <f t="shared" si="46"/>
        <v>0</v>
      </c>
      <c r="AD266" s="259">
        <f t="shared" si="47"/>
        <v>0</v>
      </c>
      <c r="AE266" s="312">
        <f>'To &amp; from Shops- trip % summary'!Q271</f>
        <v>0</v>
      </c>
      <c r="AF266" s="314">
        <f>'To &amp; from Shops- trip % summary'!S271</f>
        <v>0</v>
      </c>
      <c r="AG266" s="260">
        <f t="shared" si="48"/>
        <v>0</v>
      </c>
      <c r="AH266" s="259">
        <f t="shared" si="49"/>
        <v>0</v>
      </c>
      <c r="AI266" s="312">
        <f>'To &amp; from Shops- trip % summary'!V271</f>
        <v>0</v>
      </c>
      <c r="AJ266" s="314">
        <f>'To &amp; from Shops- trip % summary'!X271</f>
        <v>0</v>
      </c>
      <c r="AK266" s="260">
        <f t="shared" si="50"/>
        <v>0</v>
      </c>
      <c r="AL266" s="259">
        <f t="shared" si="51"/>
        <v>0</v>
      </c>
      <c r="AM266" s="312">
        <f>'To &amp; from Shops- trip % summary'!AA271</f>
        <v>0</v>
      </c>
      <c r="AN266" s="314">
        <f>'To &amp; from Shops- trip % summary'!AC271</f>
        <v>0</v>
      </c>
      <c r="AO266" s="260">
        <f t="shared" si="52"/>
        <v>0</v>
      </c>
      <c r="AP266" s="259">
        <f t="shared" si="53"/>
        <v>0</v>
      </c>
      <c r="AQ266" s="312">
        <f>'To &amp; from Shops- trip % summary'!AF271</f>
        <v>0</v>
      </c>
      <c r="AR266" s="314">
        <f>'To &amp; from Shops- trip % summary'!AH271</f>
        <v>0</v>
      </c>
      <c r="AS266" s="260">
        <f t="shared" si="54"/>
        <v>0</v>
      </c>
      <c r="AT266" s="259">
        <f t="shared" si="55"/>
        <v>0</v>
      </c>
      <c r="AU266" s="261"/>
      <c r="AV266" s="248"/>
      <c r="AW266" s="248"/>
      <c r="AX266" s="248"/>
      <c r="AY266" s="248"/>
    </row>
    <row r="267" spans="1:51" x14ac:dyDescent="0.2">
      <c r="A267" s="248"/>
      <c r="B267" s="248"/>
      <c r="C267" s="248"/>
      <c r="D267" s="248"/>
      <c r="E267" s="248"/>
      <c r="F267" s="248"/>
      <c r="G267" s="248"/>
      <c r="H267" s="248"/>
      <c r="I267" s="248"/>
      <c r="J267" s="248"/>
      <c r="K267" s="248"/>
      <c r="L267" s="248"/>
      <c r="M267" s="248"/>
      <c r="N267" s="248"/>
      <c r="O267" s="248"/>
      <c r="P267" s="248"/>
      <c r="Q267" s="296"/>
      <c r="R267" s="256">
        <f>'To &amp; from Shops- trip % summary'!B272</f>
        <v>0</v>
      </c>
      <c r="S267" s="313">
        <f>'To &amp; from Shops- trip % summary'!D272</f>
        <v>0</v>
      </c>
      <c r="T267" s="257">
        <f>'Non-survey input values'!$B$14</f>
        <v>359.3</v>
      </c>
      <c r="U267" s="258">
        <f t="shared" ref="U267:U330" si="56">R267/7</f>
        <v>0</v>
      </c>
      <c r="V267" s="259">
        <f t="shared" si="43"/>
        <v>0</v>
      </c>
      <c r="W267" s="312">
        <f>'To &amp; from Shops- trip % summary'!G272</f>
        <v>0</v>
      </c>
      <c r="X267" s="314">
        <f>'To &amp; from Shops- trip % summary'!I272</f>
        <v>0</v>
      </c>
      <c r="Y267" s="260">
        <f t="shared" si="44"/>
        <v>0</v>
      </c>
      <c r="Z267" s="259">
        <f t="shared" si="45"/>
        <v>0</v>
      </c>
      <c r="AA267" s="312">
        <f>'To &amp; from Shops- trip % summary'!L272</f>
        <v>0</v>
      </c>
      <c r="AB267" s="314">
        <f>'To &amp; from Shops- trip % summary'!N272</f>
        <v>0</v>
      </c>
      <c r="AC267" s="260">
        <f t="shared" si="46"/>
        <v>0</v>
      </c>
      <c r="AD267" s="259">
        <f t="shared" si="47"/>
        <v>0</v>
      </c>
      <c r="AE267" s="312">
        <f>'To &amp; from Shops- trip % summary'!Q272</f>
        <v>0</v>
      </c>
      <c r="AF267" s="314">
        <f>'To &amp; from Shops- trip % summary'!S272</f>
        <v>0</v>
      </c>
      <c r="AG267" s="260">
        <f t="shared" si="48"/>
        <v>0</v>
      </c>
      <c r="AH267" s="259">
        <f t="shared" si="49"/>
        <v>0</v>
      </c>
      <c r="AI267" s="312">
        <f>'To &amp; from Shops- trip % summary'!V272</f>
        <v>0</v>
      </c>
      <c r="AJ267" s="314">
        <f>'To &amp; from Shops- trip % summary'!X272</f>
        <v>0</v>
      </c>
      <c r="AK267" s="260">
        <f t="shared" si="50"/>
        <v>0</v>
      </c>
      <c r="AL267" s="259">
        <f t="shared" si="51"/>
        <v>0</v>
      </c>
      <c r="AM267" s="312">
        <f>'To &amp; from Shops- trip % summary'!AA272</f>
        <v>0</v>
      </c>
      <c r="AN267" s="314">
        <f>'To &amp; from Shops- trip % summary'!AC272</f>
        <v>0</v>
      </c>
      <c r="AO267" s="260">
        <f t="shared" si="52"/>
        <v>0</v>
      </c>
      <c r="AP267" s="259">
        <f t="shared" si="53"/>
        <v>0</v>
      </c>
      <c r="AQ267" s="312">
        <f>'To &amp; from Shops- trip % summary'!AF272</f>
        <v>0</v>
      </c>
      <c r="AR267" s="314">
        <f>'To &amp; from Shops- trip % summary'!AH272</f>
        <v>0</v>
      </c>
      <c r="AS267" s="260">
        <f t="shared" si="54"/>
        <v>0</v>
      </c>
      <c r="AT267" s="259">
        <f t="shared" si="55"/>
        <v>0</v>
      </c>
      <c r="AU267" s="261"/>
      <c r="AV267" s="248"/>
      <c r="AW267" s="248"/>
      <c r="AX267" s="248"/>
      <c r="AY267" s="248"/>
    </row>
    <row r="268" spans="1:51" x14ac:dyDescent="0.2">
      <c r="A268" s="248"/>
      <c r="B268" s="248"/>
      <c r="C268" s="248"/>
      <c r="D268" s="248"/>
      <c r="E268" s="248"/>
      <c r="F268" s="248"/>
      <c r="G268" s="248"/>
      <c r="H268" s="248"/>
      <c r="I268" s="248"/>
      <c r="J268" s="248"/>
      <c r="K268" s="248"/>
      <c r="L268" s="248"/>
      <c r="M268" s="248"/>
      <c r="N268" s="248"/>
      <c r="O268" s="248"/>
      <c r="P268" s="248"/>
      <c r="Q268" s="296"/>
      <c r="R268" s="256">
        <f>'To &amp; from Shops- trip % summary'!B273</f>
        <v>0</v>
      </c>
      <c r="S268" s="313">
        <f>'To &amp; from Shops- trip % summary'!D273</f>
        <v>0</v>
      </c>
      <c r="T268" s="257">
        <f>'Non-survey input values'!$B$14</f>
        <v>359.3</v>
      </c>
      <c r="U268" s="258">
        <f t="shared" si="56"/>
        <v>0</v>
      </c>
      <c r="V268" s="259">
        <f t="shared" ref="V268:V331" si="57">$B$5*$S268*$T268*U268</f>
        <v>0</v>
      </c>
      <c r="W268" s="312">
        <f>'To &amp; from Shops- trip % summary'!G273</f>
        <v>0</v>
      </c>
      <c r="X268" s="314">
        <f>'To &amp; from Shops- trip % summary'!I273</f>
        <v>0</v>
      </c>
      <c r="Y268" s="260">
        <f t="shared" ref="Y268:Y331" si="58">W268/7</f>
        <v>0</v>
      </c>
      <c r="Z268" s="259">
        <f t="shared" ref="Z268:Z331" si="59">$B$5*$X268*$T268*Y268</f>
        <v>0</v>
      </c>
      <c r="AA268" s="312">
        <f>'To &amp; from Shops- trip % summary'!L273</f>
        <v>0</v>
      </c>
      <c r="AB268" s="314">
        <f>'To &amp; from Shops- trip % summary'!N273</f>
        <v>0</v>
      </c>
      <c r="AC268" s="260">
        <f t="shared" ref="AC268:AC331" si="60">AA268/7</f>
        <v>0</v>
      </c>
      <c r="AD268" s="259">
        <f t="shared" ref="AD268:AD331" si="61">$B$5*$AB268*$T268*AC268</f>
        <v>0</v>
      </c>
      <c r="AE268" s="312">
        <f>'To &amp; from Shops- trip % summary'!Q273</f>
        <v>0</v>
      </c>
      <c r="AF268" s="314">
        <f>'To &amp; from Shops- trip % summary'!S273</f>
        <v>0</v>
      </c>
      <c r="AG268" s="260">
        <f t="shared" ref="AG268:AG331" si="62">AE268/7</f>
        <v>0</v>
      </c>
      <c r="AH268" s="259">
        <f t="shared" ref="AH268:AH331" si="63">$B$5*$AF268*$T268*AG268</f>
        <v>0</v>
      </c>
      <c r="AI268" s="312">
        <f>'To &amp; from Shops- trip % summary'!V273</f>
        <v>0</v>
      </c>
      <c r="AJ268" s="314">
        <f>'To &amp; from Shops- trip % summary'!X273</f>
        <v>0</v>
      </c>
      <c r="AK268" s="260">
        <f t="shared" ref="AK268:AK331" si="64">AI268/7</f>
        <v>0</v>
      </c>
      <c r="AL268" s="259">
        <f t="shared" ref="AL268:AL331" si="65">$B$5*$AJ268*$T268*AK268</f>
        <v>0</v>
      </c>
      <c r="AM268" s="312">
        <f>'To &amp; from Shops- trip % summary'!AA273</f>
        <v>0</v>
      </c>
      <c r="AN268" s="314">
        <f>'To &amp; from Shops- trip % summary'!AC273</f>
        <v>0</v>
      </c>
      <c r="AO268" s="260">
        <f t="shared" ref="AO268:AO331" si="66">AM268/7</f>
        <v>0</v>
      </c>
      <c r="AP268" s="259">
        <f t="shared" ref="AP268:AP331" si="67">$B$5*$AN268*$T268*AO268</f>
        <v>0</v>
      </c>
      <c r="AQ268" s="312">
        <f>'To &amp; from Shops- trip % summary'!AF273</f>
        <v>0</v>
      </c>
      <c r="AR268" s="314">
        <f>'To &amp; from Shops- trip % summary'!AH273</f>
        <v>0</v>
      </c>
      <c r="AS268" s="260">
        <f t="shared" ref="AS268:AS331" si="68">AQ268/7</f>
        <v>0</v>
      </c>
      <c r="AT268" s="259">
        <f t="shared" ref="AT268:AT331" si="69">$B$5*$AR268*$T268*AS268</f>
        <v>0</v>
      </c>
      <c r="AU268" s="261"/>
      <c r="AV268" s="248"/>
      <c r="AW268" s="248"/>
      <c r="AX268" s="248"/>
      <c r="AY268" s="248"/>
    </row>
    <row r="269" spans="1:51" x14ac:dyDescent="0.2">
      <c r="A269" s="248"/>
      <c r="B269" s="248"/>
      <c r="C269" s="248"/>
      <c r="D269" s="248"/>
      <c r="E269" s="248"/>
      <c r="F269" s="248"/>
      <c r="G269" s="248"/>
      <c r="H269" s="248"/>
      <c r="I269" s="248"/>
      <c r="J269" s="248"/>
      <c r="K269" s="248"/>
      <c r="L269" s="248"/>
      <c r="M269" s="248"/>
      <c r="N269" s="248"/>
      <c r="O269" s="248"/>
      <c r="P269" s="248"/>
      <c r="Q269" s="296"/>
      <c r="R269" s="256">
        <f>'To &amp; from Shops- trip % summary'!B274</f>
        <v>0</v>
      </c>
      <c r="S269" s="313">
        <f>'To &amp; from Shops- trip % summary'!D274</f>
        <v>0</v>
      </c>
      <c r="T269" s="257">
        <f>'Non-survey input values'!$B$14</f>
        <v>359.3</v>
      </c>
      <c r="U269" s="258">
        <f t="shared" si="56"/>
        <v>0</v>
      </c>
      <c r="V269" s="259">
        <f t="shared" si="57"/>
        <v>0</v>
      </c>
      <c r="W269" s="312">
        <f>'To &amp; from Shops- trip % summary'!G274</f>
        <v>0</v>
      </c>
      <c r="X269" s="314">
        <f>'To &amp; from Shops- trip % summary'!I274</f>
        <v>0</v>
      </c>
      <c r="Y269" s="260">
        <f t="shared" si="58"/>
        <v>0</v>
      </c>
      <c r="Z269" s="259">
        <f t="shared" si="59"/>
        <v>0</v>
      </c>
      <c r="AA269" s="312">
        <f>'To &amp; from Shops- trip % summary'!L274</f>
        <v>0</v>
      </c>
      <c r="AB269" s="314">
        <f>'To &amp; from Shops- trip % summary'!N274</f>
        <v>0</v>
      </c>
      <c r="AC269" s="260">
        <f t="shared" si="60"/>
        <v>0</v>
      </c>
      <c r="AD269" s="259">
        <f t="shared" si="61"/>
        <v>0</v>
      </c>
      <c r="AE269" s="312">
        <f>'To &amp; from Shops- trip % summary'!Q274</f>
        <v>0</v>
      </c>
      <c r="AF269" s="314">
        <f>'To &amp; from Shops- trip % summary'!S274</f>
        <v>0</v>
      </c>
      <c r="AG269" s="260">
        <f t="shared" si="62"/>
        <v>0</v>
      </c>
      <c r="AH269" s="259">
        <f t="shared" si="63"/>
        <v>0</v>
      </c>
      <c r="AI269" s="312">
        <f>'To &amp; from Shops- trip % summary'!V274</f>
        <v>0</v>
      </c>
      <c r="AJ269" s="314">
        <f>'To &amp; from Shops- trip % summary'!X274</f>
        <v>0</v>
      </c>
      <c r="AK269" s="260">
        <f t="shared" si="64"/>
        <v>0</v>
      </c>
      <c r="AL269" s="259">
        <f t="shared" si="65"/>
        <v>0</v>
      </c>
      <c r="AM269" s="312">
        <f>'To &amp; from Shops- trip % summary'!AA274</f>
        <v>0</v>
      </c>
      <c r="AN269" s="314">
        <f>'To &amp; from Shops- trip % summary'!AC274</f>
        <v>0</v>
      </c>
      <c r="AO269" s="260">
        <f t="shared" si="66"/>
        <v>0</v>
      </c>
      <c r="AP269" s="259">
        <f t="shared" si="67"/>
        <v>0</v>
      </c>
      <c r="AQ269" s="312">
        <f>'To &amp; from Shops- trip % summary'!AF274</f>
        <v>0</v>
      </c>
      <c r="AR269" s="314">
        <f>'To &amp; from Shops- trip % summary'!AH274</f>
        <v>0</v>
      </c>
      <c r="AS269" s="260">
        <f t="shared" si="68"/>
        <v>0</v>
      </c>
      <c r="AT269" s="259">
        <f t="shared" si="69"/>
        <v>0</v>
      </c>
      <c r="AU269" s="261"/>
      <c r="AV269" s="248"/>
      <c r="AW269" s="248"/>
      <c r="AX269" s="248"/>
      <c r="AY269" s="248"/>
    </row>
    <row r="270" spans="1:51" x14ac:dyDescent="0.2">
      <c r="A270" s="248"/>
      <c r="B270" s="248"/>
      <c r="C270" s="248"/>
      <c r="D270" s="248"/>
      <c r="E270" s="248"/>
      <c r="F270" s="248"/>
      <c r="G270" s="248"/>
      <c r="H270" s="248"/>
      <c r="I270" s="248"/>
      <c r="J270" s="248"/>
      <c r="K270" s="248"/>
      <c r="L270" s="248"/>
      <c r="M270" s="248"/>
      <c r="N270" s="248"/>
      <c r="O270" s="248"/>
      <c r="P270" s="248"/>
      <c r="Q270" s="296"/>
      <c r="R270" s="256">
        <f>'To &amp; from Shops- trip % summary'!B275</f>
        <v>0</v>
      </c>
      <c r="S270" s="313">
        <f>'To &amp; from Shops- trip % summary'!D275</f>
        <v>0</v>
      </c>
      <c r="T270" s="257">
        <f>'Non-survey input values'!$B$14</f>
        <v>359.3</v>
      </c>
      <c r="U270" s="258">
        <f t="shared" si="56"/>
        <v>0</v>
      </c>
      <c r="V270" s="259">
        <f t="shared" si="57"/>
        <v>0</v>
      </c>
      <c r="W270" s="312">
        <f>'To &amp; from Shops- trip % summary'!G275</f>
        <v>0</v>
      </c>
      <c r="X270" s="314">
        <f>'To &amp; from Shops- trip % summary'!I275</f>
        <v>0</v>
      </c>
      <c r="Y270" s="260">
        <f t="shared" si="58"/>
        <v>0</v>
      </c>
      <c r="Z270" s="259">
        <f t="shared" si="59"/>
        <v>0</v>
      </c>
      <c r="AA270" s="312">
        <f>'To &amp; from Shops- trip % summary'!L275</f>
        <v>0</v>
      </c>
      <c r="AB270" s="314">
        <f>'To &amp; from Shops- trip % summary'!N275</f>
        <v>0</v>
      </c>
      <c r="AC270" s="260">
        <f t="shared" si="60"/>
        <v>0</v>
      </c>
      <c r="AD270" s="259">
        <f t="shared" si="61"/>
        <v>0</v>
      </c>
      <c r="AE270" s="312">
        <f>'To &amp; from Shops- trip % summary'!Q275</f>
        <v>0</v>
      </c>
      <c r="AF270" s="314">
        <f>'To &amp; from Shops- trip % summary'!S275</f>
        <v>0</v>
      </c>
      <c r="AG270" s="260">
        <f t="shared" si="62"/>
        <v>0</v>
      </c>
      <c r="AH270" s="259">
        <f t="shared" si="63"/>
        <v>0</v>
      </c>
      <c r="AI270" s="312">
        <f>'To &amp; from Shops- trip % summary'!V275</f>
        <v>0</v>
      </c>
      <c r="AJ270" s="314">
        <f>'To &amp; from Shops- trip % summary'!X275</f>
        <v>0</v>
      </c>
      <c r="AK270" s="260">
        <f t="shared" si="64"/>
        <v>0</v>
      </c>
      <c r="AL270" s="259">
        <f t="shared" si="65"/>
        <v>0</v>
      </c>
      <c r="AM270" s="312">
        <f>'To &amp; from Shops- trip % summary'!AA275</f>
        <v>0</v>
      </c>
      <c r="AN270" s="314">
        <f>'To &amp; from Shops- trip % summary'!AC275</f>
        <v>0</v>
      </c>
      <c r="AO270" s="260">
        <f t="shared" si="66"/>
        <v>0</v>
      </c>
      <c r="AP270" s="259">
        <f t="shared" si="67"/>
        <v>0</v>
      </c>
      <c r="AQ270" s="312">
        <f>'To &amp; from Shops- trip % summary'!AF275</f>
        <v>0</v>
      </c>
      <c r="AR270" s="314">
        <f>'To &amp; from Shops- trip % summary'!AH275</f>
        <v>0</v>
      </c>
      <c r="AS270" s="260">
        <f t="shared" si="68"/>
        <v>0</v>
      </c>
      <c r="AT270" s="259">
        <f t="shared" si="69"/>
        <v>0</v>
      </c>
      <c r="AU270" s="261"/>
      <c r="AV270" s="248"/>
      <c r="AW270" s="248"/>
      <c r="AX270" s="248"/>
      <c r="AY270" s="248"/>
    </row>
    <row r="271" spans="1:51" x14ac:dyDescent="0.2">
      <c r="A271" s="248"/>
      <c r="B271" s="248"/>
      <c r="C271" s="248"/>
      <c r="D271" s="248"/>
      <c r="E271" s="248"/>
      <c r="F271" s="248"/>
      <c r="G271" s="248"/>
      <c r="H271" s="248"/>
      <c r="I271" s="248"/>
      <c r="J271" s="248"/>
      <c r="K271" s="248"/>
      <c r="L271" s="248"/>
      <c r="M271" s="248"/>
      <c r="N271" s="248"/>
      <c r="O271" s="248"/>
      <c r="P271" s="248"/>
      <c r="Q271" s="296"/>
      <c r="R271" s="256">
        <f>'To &amp; from Shops- trip % summary'!B276</f>
        <v>0</v>
      </c>
      <c r="S271" s="313">
        <f>'To &amp; from Shops- trip % summary'!D276</f>
        <v>0</v>
      </c>
      <c r="T271" s="257">
        <f>'Non-survey input values'!$B$14</f>
        <v>359.3</v>
      </c>
      <c r="U271" s="258">
        <f t="shared" si="56"/>
        <v>0</v>
      </c>
      <c r="V271" s="259">
        <f t="shared" si="57"/>
        <v>0</v>
      </c>
      <c r="W271" s="312">
        <f>'To &amp; from Shops- trip % summary'!G276</f>
        <v>0</v>
      </c>
      <c r="X271" s="314">
        <f>'To &amp; from Shops- trip % summary'!I276</f>
        <v>0</v>
      </c>
      <c r="Y271" s="260">
        <f t="shared" si="58"/>
        <v>0</v>
      </c>
      <c r="Z271" s="259">
        <f t="shared" si="59"/>
        <v>0</v>
      </c>
      <c r="AA271" s="312">
        <f>'To &amp; from Shops- trip % summary'!L276</f>
        <v>0</v>
      </c>
      <c r="AB271" s="314">
        <f>'To &amp; from Shops- trip % summary'!N276</f>
        <v>0</v>
      </c>
      <c r="AC271" s="260">
        <f t="shared" si="60"/>
        <v>0</v>
      </c>
      <c r="AD271" s="259">
        <f t="shared" si="61"/>
        <v>0</v>
      </c>
      <c r="AE271" s="312">
        <f>'To &amp; from Shops- trip % summary'!Q276</f>
        <v>0</v>
      </c>
      <c r="AF271" s="314">
        <f>'To &amp; from Shops- trip % summary'!S276</f>
        <v>0</v>
      </c>
      <c r="AG271" s="260">
        <f t="shared" si="62"/>
        <v>0</v>
      </c>
      <c r="AH271" s="259">
        <f t="shared" si="63"/>
        <v>0</v>
      </c>
      <c r="AI271" s="312">
        <f>'To &amp; from Shops- trip % summary'!V276</f>
        <v>0</v>
      </c>
      <c r="AJ271" s="314">
        <f>'To &amp; from Shops- trip % summary'!X276</f>
        <v>0</v>
      </c>
      <c r="AK271" s="260">
        <f t="shared" si="64"/>
        <v>0</v>
      </c>
      <c r="AL271" s="259">
        <f t="shared" si="65"/>
        <v>0</v>
      </c>
      <c r="AM271" s="312">
        <f>'To &amp; from Shops- trip % summary'!AA276</f>
        <v>0</v>
      </c>
      <c r="AN271" s="314">
        <f>'To &amp; from Shops- trip % summary'!AC276</f>
        <v>0</v>
      </c>
      <c r="AO271" s="260">
        <f t="shared" si="66"/>
        <v>0</v>
      </c>
      <c r="AP271" s="259">
        <f t="shared" si="67"/>
        <v>0</v>
      </c>
      <c r="AQ271" s="312">
        <f>'To &amp; from Shops- trip % summary'!AF276</f>
        <v>0</v>
      </c>
      <c r="AR271" s="314">
        <f>'To &amp; from Shops- trip % summary'!AH276</f>
        <v>0</v>
      </c>
      <c r="AS271" s="260">
        <f t="shared" si="68"/>
        <v>0</v>
      </c>
      <c r="AT271" s="259">
        <f t="shared" si="69"/>
        <v>0</v>
      </c>
      <c r="AU271" s="261"/>
      <c r="AV271" s="248"/>
      <c r="AW271" s="248"/>
      <c r="AX271" s="248"/>
      <c r="AY271" s="248"/>
    </row>
    <row r="272" spans="1:51" x14ac:dyDescent="0.2">
      <c r="A272" s="248"/>
      <c r="B272" s="248"/>
      <c r="C272" s="248"/>
      <c r="D272" s="248"/>
      <c r="E272" s="248"/>
      <c r="F272" s="248"/>
      <c r="G272" s="248"/>
      <c r="H272" s="248"/>
      <c r="I272" s="248"/>
      <c r="J272" s="248"/>
      <c r="K272" s="248"/>
      <c r="L272" s="248"/>
      <c r="M272" s="248"/>
      <c r="N272" s="248"/>
      <c r="O272" s="248"/>
      <c r="P272" s="248"/>
      <c r="Q272" s="296"/>
      <c r="R272" s="256">
        <f>'To &amp; from Shops- trip % summary'!B277</f>
        <v>0</v>
      </c>
      <c r="S272" s="313">
        <f>'To &amp; from Shops- trip % summary'!D277</f>
        <v>0</v>
      </c>
      <c r="T272" s="257">
        <f>'Non-survey input values'!$B$14</f>
        <v>359.3</v>
      </c>
      <c r="U272" s="258">
        <f t="shared" si="56"/>
        <v>0</v>
      </c>
      <c r="V272" s="259">
        <f t="shared" si="57"/>
        <v>0</v>
      </c>
      <c r="W272" s="312">
        <f>'To &amp; from Shops- trip % summary'!G277</f>
        <v>0</v>
      </c>
      <c r="X272" s="314">
        <f>'To &amp; from Shops- trip % summary'!I277</f>
        <v>0</v>
      </c>
      <c r="Y272" s="260">
        <f t="shared" si="58"/>
        <v>0</v>
      </c>
      <c r="Z272" s="259">
        <f t="shared" si="59"/>
        <v>0</v>
      </c>
      <c r="AA272" s="312">
        <f>'To &amp; from Shops- trip % summary'!L277</f>
        <v>0</v>
      </c>
      <c r="AB272" s="314">
        <f>'To &amp; from Shops- trip % summary'!N277</f>
        <v>0</v>
      </c>
      <c r="AC272" s="260">
        <f t="shared" si="60"/>
        <v>0</v>
      </c>
      <c r="AD272" s="259">
        <f t="shared" si="61"/>
        <v>0</v>
      </c>
      <c r="AE272" s="312">
        <f>'To &amp; from Shops- trip % summary'!Q277</f>
        <v>0</v>
      </c>
      <c r="AF272" s="314">
        <f>'To &amp; from Shops- trip % summary'!S277</f>
        <v>0</v>
      </c>
      <c r="AG272" s="260">
        <f t="shared" si="62"/>
        <v>0</v>
      </c>
      <c r="AH272" s="259">
        <f t="shared" si="63"/>
        <v>0</v>
      </c>
      <c r="AI272" s="312">
        <f>'To &amp; from Shops- trip % summary'!V277</f>
        <v>0</v>
      </c>
      <c r="AJ272" s="314">
        <f>'To &amp; from Shops- trip % summary'!X277</f>
        <v>0</v>
      </c>
      <c r="AK272" s="260">
        <f t="shared" si="64"/>
        <v>0</v>
      </c>
      <c r="AL272" s="259">
        <f t="shared" si="65"/>
        <v>0</v>
      </c>
      <c r="AM272" s="312">
        <f>'To &amp; from Shops- trip % summary'!AA277</f>
        <v>0</v>
      </c>
      <c r="AN272" s="314">
        <f>'To &amp; from Shops- trip % summary'!AC277</f>
        <v>0</v>
      </c>
      <c r="AO272" s="260">
        <f t="shared" si="66"/>
        <v>0</v>
      </c>
      <c r="AP272" s="259">
        <f t="shared" si="67"/>
        <v>0</v>
      </c>
      <c r="AQ272" s="312">
        <f>'To &amp; from Shops- trip % summary'!AF277</f>
        <v>0</v>
      </c>
      <c r="AR272" s="314">
        <f>'To &amp; from Shops- trip % summary'!AH277</f>
        <v>0</v>
      </c>
      <c r="AS272" s="260">
        <f t="shared" si="68"/>
        <v>0</v>
      </c>
      <c r="AT272" s="259">
        <f t="shared" si="69"/>
        <v>0</v>
      </c>
      <c r="AU272" s="261"/>
      <c r="AV272" s="248"/>
      <c r="AW272" s="248"/>
      <c r="AX272" s="248"/>
      <c r="AY272" s="248"/>
    </row>
    <row r="273" spans="1:51" x14ac:dyDescent="0.2">
      <c r="A273" s="248"/>
      <c r="B273" s="248"/>
      <c r="C273" s="248"/>
      <c r="D273" s="248"/>
      <c r="E273" s="248"/>
      <c r="F273" s="248"/>
      <c r="G273" s="248"/>
      <c r="H273" s="248"/>
      <c r="I273" s="248"/>
      <c r="J273" s="248"/>
      <c r="K273" s="248"/>
      <c r="L273" s="248"/>
      <c r="M273" s="248"/>
      <c r="N273" s="248"/>
      <c r="O273" s="248"/>
      <c r="P273" s="248"/>
      <c r="Q273" s="296"/>
      <c r="R273" s="256">
        <f>'To &amp; from Shops- trip % summary'!B278</f>
        <v>0</v>
      </c>
      <c r="S273" s="313">
        <f>'To &amp; from Shops- trip % summary'!D278</f>
        <v>0</v>
      </c>
      <c r="T273" s="257">
        <f>'Non-survey input values'!$B$14</f>
        <v>359.3</v>
      </c>
      <c r="U273" s="258">
        <f t="shared" si="56"/>
        <v>0</v>
      </c>
      <c r="V273" s="259">
        <f t="shared" si="57"/>
        <v>0</v>
      </c>
      <c r="W273" s="312">
        <f>'To &amp; from Shops- trip % summary'!G278</f>
        <v>0</v>
      </c>
      <c r="X273" s="314">
        <f>'To &amp; from Shops- trip % summary'!I278</f>
        <v>0</v>
      </c>
      <c r="Y273" s="260">
        <f t="shared" si="58"/>
        <v>0</v>
      </c>
      <c r="Z273" s="259">
        <f t="shared" si="59"/>
        <v>0</v>
      </c>
      <c r="AA273" s="312">
        <f>'To &amp; from Shops- trip % summary'!L278</f>
        <v>0</v>
      </c>
      <c r="AB273" s="314">
        <f>'To &amp; from Shops- trip % summary'!N278</f>
        <v>0</v>
      </c>
      <c r="AC273" s="260">
        <f t="shared" si="60"/>
        <v>0</v>
      </c>
      <c r="AD273" s="259">
        <f t="shared" si="61"/>
        <v>0</v>
      </c>
      <c r="AE273" s="312">
        <f>'To &amp; from Shops- trip % summary'!Q278</f>
        <v>0</v>
      </c>
      <c r="AF273" s="314">
        <f>'To &amp; from Shops- trip % summary'!S278</f>
        <v>0</v>
      </c>
      <c r="AG273" s="260">
        <f t="shared" si="62"/>
        <v>0</v>
      </c>
      <c r="AH273" s="259">
        <f t="shared" si="63"/>
        <v>0</v>
      </c>
      <c r="AI273" s="312">
        <f>'To &amp; from Shops- trip % summary'!V278</f>
        <v>0</v>
      </c>
      <c r="AJ273" s="314">
        <f>'To &amp; from Shops- trip % summary'!X278</f>
        <v>0</v>
      </c>
      <c r="AK273" s="260">
        <f t="shared" si="64"/>
        <v>0</v>
      </c>
      <c r="AL273" s="259">
        <f t="shared" si="65"/>
        <v>0</v>
      </c>
      <c r="AM273" s="312">
        <f>'To &amp; from Shops- trip % summary'!AA278</f>
        <v>0</v>
      </c>
      <c r="AN273" s="314">
        <f>'To &amp; from Shops- trip % summary'!AC278</f>
        <v>0</v>
      </c>
      <c r="AO273" s="260">
        <f t="shared" si="66"/>
        <v>0</v>
      </c>
      <c r="AP273" s="259">
        <f t="shared" si="67"/>
        <v>0</v>
      </c>
      <c r="AQ273" s="312">
        <f>'To &amp; from Shops- trip % summary'!AF278</f>
        <v>0</v>
      </c>
      <c r="AR273" s="314">
        <f>'To &amp; from Shops- trip % summary'!AH278</f>
        <v>0</v>
      </c>
      <c r="AS273" s="260">
        <f t="shared" si="68"/>
        <v>0</v>
      </c>
      <c r="AT273" s="259">
        <f t="shared" si="69"/>
        <v>0</v>
      </c>
      <c r="AU273" s="261"/>
      <c r="AV273" s="248"/>
      <c r="AW273" s="248"/>
      <c r="AX273" s="248"/>
      <c r="AY273" s="248"/>
    </row>
    <row r="274" spans="1:51" x14ac:dyDescent="0.2">
      <c r="A274" s="248"/>
      <c r="B274" s="248"/>
      <c r="C274" s="248"/>
      <c r="D274" s="248"/>
      <c r="E274" s="248"/>
      <c r="F274" s="248"/>
      <c r="G274" s="248"/>
      <c r="H274" s="248"/>
      <c r="I274" s="248"/>
      <c r="J274" s="248"/>
      <c r="K274" s="248"/>
      <c r="L274" s="248"/>
      <c r="M274" s="248"/>
      <c r="N274" s="248"/>
      <c r="O274" s="248"/>
      <c r="P274" s="248"/>
      <c r="Q274" s="296"/>
      <c r="R274" s="256">
        <f>'To &amp; from Shops- trip % summary'!B279</f>
        <v>0</v>
      </c>
      <c r="S274" s="313">
        <f>'To &amp; from Shops- trip % summary'!D279</f>
        <v>0</v>
      </c>
      <c r="T274" s="257">
        <f>'Non-survey input values'!$B$14</f>
        <v>359.3</v>
      </c>
      <c r="U274" s="258">
        <f t="shared" si="56"/>
        <v>0</v>
      </c>
      <c r="V274" s="259">
        <f t="shared" si="57"/>
        <v>0</v>
      </c>
      <c r="W274" s="312">
        <f>'To &amp; from Shops- trip % summary'!G279</f>
        <v>0</v>
      </c>
      <c r="X274" s="314">
        <f>'To &amp; from Shops- trip % summary'!I279</f>
        <v>0</v>
      </c>
      <c r="Y274" s="260">
        <f t="shared" si="58"/>
        <v>0</v>
      </c>
      <c r="Z274" s="259">
        <f t="shared" si="59"/>
        <v>0</v>
      </c>
      <c r="AA274" s="312">
        <f>'To &amp; from Shops- trip % summary'!L279</f>
        <v>0</v>
      </c>
      <c r="AB274" s="314">
        <f>'To &amp; from Shops- trip % summary'!N279</f>
        <v>0</v>
      </c>
      <c r="AC274" s="260">
        <f t="shared" si="60"/>
        <v>0</v>
      </c>
      <c r="AD274" s="259">
        <f t="shared" si="61"/>
        <v>0</v>
      </c>
      <c r="AE274" s="312">
        <f>'To &amp; from Shops- trip % summary'!Q279</f>
        <v>0</v>
      </c>
      <c r="AF274" s="314">
        <f>'To &amp; from Shops- trip % summary'!S279</f>
        <v>0</v>
      </c>
      <c r="AG274" s="260">
        <f t="shared" si="62"/>
        <v>0</v>
      </c>
      <c r="AH274" s="259">
        <f t="shared" si="63"/>
        <v>0</v>
      </c>
      <c r="AI274" s="312">
        <f>'To &amp; from Shops- trip % summary'!V279</f>
        <v>0</v>
      </c>
      <c r="AJ274" s="314">
        <f>'To &amp; from Shops- trip % summary'!X279</f>
        <v>0</v>
      </c>
      <c r="AK274" s="260">
        <f t="shared" si="64"/>
        <v>0</v>
      </c>
      <c r="AL274" s="259">
        <f t="shared" si="65"/>
        <v>0</v>
      </c>
      <c r="AM274" s="312">
        <f>'To &amp; from Shops- trip % summary'!AA279</f>
        <v>0</v>
      </c>
      <c r="AN274" s="314">
        <f>'To &amp; from Shops- trip % summary'!AC279</f>
        <v>0</v>
      </c>
      <c r="AO274" s="260">
        <f t="shared" si="66"/>
        <v>0</v>
      </c>
      <c r="AP274" s="259">
        <f t="shared" si="67"/>
        <v>0</v>
      </c>
      <c r="AQ274" s="312">
        <f>'To &amp; from Shops- trip % summary'!AF279</f>
        <v>0</v>
      </c>
      <c r="AR274" s="314">
        <f>'To &amp; from Shops- trip % summary'!AH279</f>
        <v>0</v>
      </c>
      <c r="AS274" s="260">
        <f t="shared" si="68"/>
        <v>0</v>
      </c>
      <c r="AT274" s="259">
        <f t="shared" si="69"/>
        <v>0</v>
      </c>
      <c r="AU274" s="261"/>
      <c r="AV274" s="248"/>
      <c r="AW274" s="248"/>
      <c r="AX274" s="248"/>
      <c r="AY274" s="248"/>
    </row>
    <row r="275" spans="1:51" x14ac:dyDescent="0.2">
      <c r="A275" s="248"/>
      <c r="B275" s="248"/>
      <c r="C275" s="248"/>
      <c r="D275" s="248"/>
      <c r="E275" s="248"/>
      <c r="F275" s="248"/>
      <c r="G275" s="248"/>
      <c r="H275" s="248"/>
      <c r="I275" s="248"/>
      <c r="J275" s="248"/>
      <c r="K275" s="248"/>
      <c r="L275" s="248"/>
      <c r="M275" s="248"/>
      <c r="N275" s="248"/>
      <c r="O275" s="248"/>
      <c r="P275" s="248"/>
      <c r="Q275" s="296"/>
      <c r="R275" s="256">
        <f>'To &amp; from Shops- trip % summary'!B280</f>
        <v>0</v>
      </c>
      <c r="S275" s="313">
        <f>'To &amp; from Shops- trip % summary'!D280</f>
        <v>0</v>
      </c>
      <c r="T275" s="257">
        <f>'Non-survey input values'!$B$14</f>
        <v>359.3</v>
      </c>
      <c r="U275" s="258">
        <f t="shared" si="56"/>
        <v>0</v>
      </c>
      <c r="V275" s="259">
        <f t="shared" si="57"/>
        <v>0</v>
      </c>
      <c r="W275" s="312">
        <f>'To &amp; from Shops- trip % summary'!G280</f>
        <v>0</v>
      </c>
      <c r="X275" s="314">
        <f>'To &amp; from Shops- trip % summary'!I280</f>
        <v>0</v>
      </c>
      <c r="Y275" s="260">
        <f t="shared" si="58"/>
        <v>0</v>
      </c>
      <c r="Z275" s="259">
        <f t="shared" si="59"/>
        <v>0</v>
      </c>
      <c r="AA275" s="312">
        <f>'To &amp; from Shops- trip % summary'!L280</f>
        <v>0</v>
      </c>
      <c r="AB275" s="314">
        <f>'To &amp; from Shops- trip % summary'!N280</f>
        <v>0</v>
      </c>
      <c r="AC275" s="260">
        <f t="shared" si="60"/>
        <v>0</v>
      </c>
      <c r="AD275" s="259">
        <f t="shared" si="61"/>
        <v>0</v>
      </c>
      <c r="AE275" s="312">
        <f>'To &amp; from Shops- trip % summary'!Q280</f>
        <v>0</v>
      </c>
      <c r="AF275" s="314">
        <f>'To &amp; from Shops- trip % summary'!S280</f>
        <v>0</v>
      </c>
      <c r="AG275" s="260">
        <f t="shared" si="62"/>
        <v>0</v>
      </c>
      <c r="AH275" s="259">
        <f t="shared" si="63"/>
        <v>0</v>
      </c>
      <c r="AI275" s="312">
        <f>'To &amp; from Shops- trip % summary'!V280</f>
        <v>0</v>
      </c>
      <c r="AJ275" s="314">
        <f>'To &amp; from Shops- trip % summary'!X280</f>
        <v>0</v>
      </c>
      <c r="AK275" s="260">
        <f t="shared" si="64"/>
        <v>0</v>
      </c>
      <c r="AL275" s="259">
        <f t="shared" si="65"/>
        <v>0</v>
      </c>
      <c r="AM275" s="312">
        <f>'To &amp; from Shops- trip % summary'!AA280</f>
        <v>0</v>
      </c>
      <c r="AN275" s="314">
        <f>'To &amp; from Shops- trip % summary'!AC280</f>
        <v>0</v>
      </c>
      <c r="AO275" s="260">
        <f t="shared" si="66"/>
        <v>0</v>
      </c>
      <c r="AP275" s="259">
        <f t="shared" si="67"/>
        <v>0</v>
      </c>
      <c r="AQ275" s="312">
        <f>'To &amp; from Shops- trip % summary'!AF280</f>
        <v>0</v>
      </c>
      <c r="AR275" s="314">
        <f>'To &amp; from Shops- trip % summary'!AH280</f>
        <v>0</v>
      </c>
      <c r="AS275" s="260">
        <f t="shared" si="68"/>
        <v>0</v>
      </c>
      <c r="AT275" s="259">
        <f t="shared" si="69"/>
        <v>0</v>
      </c>
      <c r="AU275" s="261"/>
      <c r="AV275" s="248"/>
      <c r="AW275" s="248"/>
      <c r="AX275" s="248"/>
      <c r="AY275" s="248"/>
    </row>
    <row r="276" spans="1:51" x14ac:dyDescent="0.2">
      <c r="A276" s="248"/>
      <c r="B276" s="248"/>
      <c r="C276" s="248"/>
      <c r="D276" s="248"/>
      <c r="E276" s="248"/>
      <c r="F276" s="248"/>
      <c r="G276" s="248"/>
      <c r="H276" s="248"/>
      <c r="I276" s="248"/>
      <c r="J276" s="248"/>
      <c r="K276" s="248"/>
      <c r="L276" s="248"/>
      <c r="M276" s="248"/>
      <c r="N276" s="248"/>
      <c r="O276" s="248"/>
      <c r="P276" s="248"/>
      <c r="Q276" s="296"/>
      <c r="R276" s="256">
        <f>'To &amp; from Shops- trip % summary'!B281</f>
        <v>0</v>
      </c>
      <c r="S276" s="313">
        <f>'To &amp; from Shops- trip % summary'!D281</f>
        <v>0</v>
      </c>
      <c r="T276" s="257">
        <f>'Non-survey input values'!$B$14</f>
        <v>359.3</v>
      </c>
      <c r="U276" s="258">
        <f t="shared" si="56"/>
        <v>0</v>
      </c>
      <c r="V276" s="259">
        <f t="shared" si="57"/>
        <v>0</v>
      </c>
      <c r="W276" s="312">
        <f>'To &amp; from Shops- trip % summary'!G281</f>
        <v>0</v>
      </c>
      <c r="X276" s="314">
        <f>'To &amp; from Shops- trip % summary'!I281</f>
        <v>0</v>
      </c>
      <c r="Y276" s="260">
        <f t="shared" si="58"/>
        <v>0</v>
      </c>
      <c r="Z276" s="259">
        <f t="shared" si="59"/>
        <v>0</v>
      </c>
      <c r="AA276" s="312">
        <f>'To &amp; from Shops- trip % summary'!L281</f>
        <v>0</v>
      </c>
      <c r="AB276" s="314">
        <f>'To &amp; from Shops- trip % summary'!N281</f>
        <v>0</v>
      </c>
      <c r="AC276" s="260">
        <f t="shared" si="60"/>
        <v>0</v>
      </c>
      <c r="AD276" s="259">
        <f t="shared" si="61"/>
        <v>0</v>
      </c>
      <c r="AE276" s="312">
        <f>'To &amp; from Shops- trip % summary'!Q281</f>
        <v>0</v>
      </c>
      <c r="AF276" s="314">
        <f>'To &amp; from Shops- trip % summary'!S281</f>
        <v>0</v>
      </c>
      <c r="AG276" s="260">
        <f t="shared" si="62"/>
        <v>0</v>
      </c>
      <c r="AH276" s="259">
        <f t="shared" si="63"/>
        <v>0</v>
      </c>
      <c r="AI276" s="312">
        <f>'To &amp; from Shops- trip % summary'!V281</f>
        <v>0</v>
      </c>
      <c r="AJ276" s="314">
        <f>'To &amp; from Shops- trip % summary'!X281</f>
        <v>0</v>
      </c>
      <c r="AK276" s="260">
        <f t="shared" si="64"/>
        <v>0</v>
      </c>
      <c r="AL276" s="259">
        <f t="shared" si="65"/>
        <v>0</v>
      </c>
      <c r="AM276" s="312">
        <f>'To &amp; from Shops- trip % summary'!AA281</f>
        <v>0</v>
      </c>
      <c r="AN276" s="314">
        <f>'To &amp; from Shops- trip % summary'!AC281</f>
        <v>0</v>
      </c>
      <c r="AO276" s="260">
        <f t="shared" si="66"/>
        <v>0</v>
      </c>
      <c r="AP276" s="259">
        <f t="shared" si="67"/>
        <v>0</v>
      </c>
      <c r="AQ276" s="312">
        <f>'To &amp; from Shops- trip % summary'!AF281</f>
        <v>0</v>
      </c>
      <c r="AR276" s="314">
        <f>'To &amp; from Shops- trip % summary'!AH281</f>
        <v>0</v>
      </c>
      <c r="AS276" s="260">
        <f t="shared" si="68"/>
        <v>0</v>
      </c>
      <c r="AT276" s="259">
        <f t="shared" si="69"/>
        <v>0</v>
      </c>
      <c r="AU276" s="261"/>
      <c r="AV276" s="248"/>
      <c r="AW276" s="248"/>
      <c r="AX276" s="248"/>
      <c r="AY276" s="248"/>
    </row>
    <row r="277" spans="1:51" x14ac:dyDescent="0.2">
      <c r="A277" s="248"/>
      <c r="B277" s="248"/>
      <c r="C277" s="248"/>
      <c r="D277" s="248"/>
      <c r="E277" s="248"/>
      <c r="F277" s="248"/>
      <c r="G277" s="248"/>
      <c r="H277" s="248"/>
      <c r="I277" s="248"/>
      <c r="J277" s="248"/>
      <c r="K277" s="248"/>
      <c r="L277" s="248"/>
      <c r="M277" s="248"/>
      <c r="N277" s="248"/>
      <c r="O277" s="248"/>
      <c r="P277" s="248"/>
      <c r="Q277" s="296"/>
      <c r="R277" s="256">
        <f>'To &amp; from Shops- trip % summary'!B282</f>
        <v>0</v>
      </c>
      <c r="S277" s="313">
        <f>'To &amp; from Shops- trip % summary'!D282</f>
        <v>0</v>
      </c>
      <c r="T277" s="257">
        <f>'Non-survey input values'!$B$14</f>
        <v>359.3</v>
      </c>
      <c r="U277" s="258">
        <f t="shared" si="56"/>
        <v>0</v>
      </c>
      <c r="V277" s="259">
        <f t="shared" si="57"/>
        <v>0</v>
      </c>
      <c r="W277" s="312">
        <f>'To &amp; from Shops- trip % summary'!G282</f>
        <v>0</v>
      </c>
      <c r="X277" s="314">
        <f>'To &amp; from Shops- trip % summary'!I282</f>
        <v>0</v>
      </c>
      <c r="Y277" s="260">
        <f t="shared" si="58"/>
        <v>0</v>
      </c>
      <c r="Z277" s="259">
        <f t="shared" si="59"/>
        <v>0</v>
      </c>
      <c r="AA277" s="312">
        <f>'To &amp; from Shops- trip % summary'!L282</f>
        <v>0</v>
      </c>
      <c r="AB277" s="314">
        <f>'To &amp; from Shops- trip % summary'!N282</f>
        <v>0</v>
      </c>
      <c r="AC277" s="260">
        <f t="shared" si="60"/>
        <v>0</v>
      </c>
      <c r="AD277" s="259">
        <f t="shared" si="61"/>
        <v>0</v>
      </c>
      <c r="AE277" s="312">
        <f>'To &amp; from Shops- trip % summary'!Q282</f>
        <v>0</v>
      </c>
      <c r="AF277" s="314">
        <f>'To &amp; from Shops- trip % summary'!S282</f>
        <v>0</v>
      </c>
      <c r="AG277" s="260">
        <f t="shared" si="62"/>
        <v>0</v>
      </c>
      <c r="AH277" s="259">
        <f t="shared" si="63"/>
        <v>0</v>
      </c>
      <c r="AI277" s="312">
        <f>'To &amp; from Shops- trip % summary'!V282</f>
        <v>0</v>
      </c>
      <c r="AJ277" s="314">
        <f>'To &amp; from Shops- trip % summary'!X282</f>
        <v>0</v>
      </c>
      <c r="AK277" s="260">
        <f t="shared" si="64"/>
        <v>0</v>
      </c>
      <c r="AL277" s="259">
        <f t="shared" si="65"/>
        <v>0</v>
      </c>
      <c r="AM277" s="312">
        <f>'To &amp; from Shops- trip % summary'!AA282</f>
        <v>0</v>
      </c>
      <c r="AN277" s="314">
        <f>'To &amp; from Shops- trip % summary'!AC282</f>
        <v>0</v>
      </c>
      <c r="AO277" s="260">
        <f t="shared" si="66"/>
        <v>0</v>
      </c>
      <c r="AP277" s="259">
        <f t="shared" si="67"/>
        <v>0</v>
      </c>
      <c r="AQ277" s="312">
        <f>'To &amp; from Shops- trip % summary'!AF282</f>
        <v>0</v>
      </c>
      <c r="AR277" s="314">
        <f>'To &amp; from Shops- trip % summary'!AH282</f>
        <v>0</v>
      </c>
      <c r="AS277" s="260">
        <f t="shared" si="68"/>
        <v>0</v>
      </c>
      <c r="AT277" s="259">
        <f t="shared" si="69"/>
        <v>0</v>
      </c>
      <c r="AU277" s="261"/>
      <c r="AV277" s="248"/>
      <c r="AW277" s="248"/>
      <c r="AX277" s="248"/>
      <c r="AY277" s="248"/>
    </row>
    <row r="278" spans="1:51" x14ac:dyDescent="0.2">
      <c r="A278" s="248"/>
      <c r="B278" s="248"/>
      <c r="C278" s="248"/>
      <c r="D278" s="248"/>
      <c r="E278" s="248"/>
      <c r="F278" s="248"/>
      <c r="G278" s="248"/>
      <c r="H278" s="248"/>
      <c r="I278" s="248"/>
      <c r="J278" s="248"/>
      <c r="K278" s="248"/>
      <c r="L278" s="248"/>
      <c r="M278" s="248"/>
      <c r="N278" s="248"/>
      <c r="O278" s="248"/>
      <c r="P278" s="248"/>
      <c r="Q278" s="296"/>
      <c r="R278" s="256">
        <f>'To &amp; from Shops- trip % summary'!B283</f>
        <v>0</v>
      </c>
      <c r="S278" s="313">
        <f>'To &amp; from Shops- trip % summary'!D283</f>
        <v>0</v>
      </c>
      <c r="T278" s="257">
        <f>'Non-survey input values'!$B$14</f>
        <v>359.3</v>
      </c>
      <c r="U278" s="258">
        <f t="shared" si="56"/>
        <v>0</v>
      </c>
      <c r="V278" s="259">
        <f t="shared" si="57"/>
        <v>0</v>
      </c>
      <c r="W278" s="312">
        <f>'To &amp; from Shops- trip % summary'!G283</f>
        <v>0</v>
      </c>
      <c r="X278" s="314">
        <f>'To &amp; from Shops- trip % summary'!I283</f>
        <v>0</v>
      </c>
      <c r="Y278" s="260">
        <f t="shared" si="58"/>
        <v>0</v>
      </c>
      <c r="Z278" s="259">
        <f t="shared" si="59"/>
        <v>0</v>
      </c>
      <c r="AA278" s="312">
        <f>'To &amp; from Shops- trip % summary'!L283</f>
        <v>0</v>
      </c>
      <c r="AB278" s="314">
        <f>'To &amp; from Shops- trip % summary'!N283</f>
        <v>0</v>
      </c>
      <c r="AC278" s="260">
        <f t="shared" si="60"/>
        <v>0</v>
      </c>
      <c r="AD278" s="259">
        <f t="shared" si="61"/>
        <v>0</v>
      </c>
      <c r="AE278" s="312">
        <f>'To &amp; from Shops- trip % summary'!Q283</f>
        <v>0</v>
      </c>
      <c r="AF278" s="314">
        <f>'To &amp; from Shops- trip % summary'!S283</f>
        <v>0</v>
      </c>
      <c r="AG278" s="260">
        <f t="shared" si="62"/>
        <v>0</v>
      </c>
      <c r="AH278" s="259">
        <f t="shared" si="63"/>
        <v>0</v>
      </c>
      <c r="AI278" s="312">
        <f>'To &amp; from Shops- trip % summary'!V283</f>
        <v>0</v>
      </c>
      <c r="AJ278" s="314">
        <f>'To &amp; from Shops- trip % summary'!X283</f>
        <v>0</v>
      </c>
      <c r="AK278" s="260">
        <f t="shared" si="64"/>
        <v>0</v>
      </c>
      <c r="AL278" s="259">
        <f t="shared" si="65"/>
        <v>0</v>
      </c>
      <c r="AM278" s="312">
        <f>'To &amp; from Shops- trip % summary'!AA283</f>
        <v>0</v>
      </c>
      <c r="AN278" s="314">
        <f>'To &amp; from Shops- trip % summary'!AC283</f>
        <v>0</v>
      </c>
      <c r="AO278" s="260">
        <f t="shared" si="66"/>
        <v>0</v>
      </c>
      <c r="AP278" s="259">
        <f t="shared" si="67"/>
        <v>0</v>
      </c>
      <c r="AQ278" s="312">
        <f>'To &amp; from Shops- trip % summary'!AF283</f>
        <v>0</v>
      </c>
      <c r="AR278" s="314">
        <f>'To &amp; from Shops- trip % summary'!AH283</f>
        <v>0</v>
      </c>
      <c r="AS278" s="260">
        <f t="shared" si="68"/>
        <v>0</v>
      </c>
      <c r="AT278" s="259">
        <f t="shared" si="69"/>
        <v>0</v>
      </c>
      <c r="AU278" s="261"/>
      <c r="AV278" s="248"/>
      <c r="AW278" s="248"/>
      <c r="AX278" s="248"/>
      <c r="AY278" s="248"/>
    </row>
    <row r="279" spans="1:51" x14ac:dyDescent="0.2">
      <c r="A279" s="248"/>
      <c r="B279" s="248"/>
      <c r="C279" s="248"/>
      <c r="D279" s="248"/>
      <c r="E279" s="248"/>
      <c r="F279" s="248"/>
      <c r="G279" s="248"/>
      <c r="H279" s="248"/>
      <c r="I279" s="248"/>
      <c r="J279" s="248"/>
      <c r="K279" s="248"/>
      <c r="L279" s="248"/>
      <c r="M279" s="248"/>
      <c r="N279" s="248"/>
      <c r="O279" s="248"/>
      <c r="P279" s="248"/>
      <c r="Q279" s="296"/>
      <c r="R279" s="256">
        <f>'To &amp; from Shops- trip % summary'!B284</f>
        <v>0</v>
      </c>
      <c r="S279" s="313">
        <f>'To &amp; from Shops- trip % summary'!D284</f>
        <v>0</v>
      </c>
      <c r="T279" s="257">
        <f>'Non-survey input values'!$B$14</f>
        <v>359.3</v>
      </c>
      <c r="U279" s="258">
        <f t="shared" si="56"/>
        <v>0</v>
      </c>
      <c r="V279" s="259">
        <f t="shared" si="57"/>
        <v>0</v>
      </c>
      <c r="W279" s="312">
        <f>'To &amp; from Shops- trip % summary'!G284</f>
        <v>0</v>
      </c>
      <c r="X279" s="314">
        <f>'To &amp; from Shops- trip % summary'!I284</f>
        <v>0</v>
      </c>
      <c r="Y279" s="260">
        <f t="shared" si="58"/>
        <v>0</v>
      </c>
      <c r="Z279" s="259">
        <f t="shared" si="59"/>
        <v>0</v>
      </c>
      <c r="AA279" s="312">
        <f>'To &amp; from Shops- trip % summary'!L284</f>
        <v>0</v>
      </c>
      <c r="AB279" s="314">
        <f>'To &amp; from Shops- trip % summary'!N284</f>
        <v>0</v>
      </c>
      <c r="AC279" s="260">
        <f t="shared" si="60"/>
        <v>0</v>
      </c>
      <c r="AD279" s="259">
        <f t="shared" si="61"/>
        <v>0</v>
      </c>
      <c r="AE279" s="312">
        <f>'To &amp; from Shops- trip % summary'!Q284</f>
        <v>0</v>
      </c>
      <c r="AF279" s="314">
        <f>'To &amp; from Shops- trip % summary'!S284</f>
        <v>0</v>
      </c>
      <c r="AG279" s="260">
        <f t="shared" si="62"/>
        <v>0</v>
      </c>
      <c r="AH279" s="259">
        <f t="shared" si="63"/>
        <v>0</v>
      </c>
      <c r="AI279" s="312">
        <f>'To &amp; from Shops- trip % summary'!V284</f>
        <v>0</v>
      </c>
      <c r="AJ279" s="314">
        <f>'To &amp; from Shops- trip % summary'!X284</f>
        <v>0</v>
      </c>
      <c r="AK279" s="260">
        <f t="shared" si="64"/>
        <v>0</v>
      </c>
      <c r="AL279" s="259">
        <f t="shared" si="65"/>
        <v>0</v>
      </c>
      <c r="AM279" s="312">
        <f>'To &amp; from Shops- trip % summary'!AA284</f>
        <v>0</v>
      </c>
      <c r="AN279" s="314">
        <f>'To &amp; from Shops- trip % summary'!AC284</f>
        <v>0</v>
      </c>
      <c r="AO279" s="260">
        <f t="shared" si="66"/>
        <v>0</v>
      </c>
      <c r="AP279" s="259">
        <f t="shared" si="67"/>
        <v>0</v>
      </c>
      <c r="AQ279" s="312">
        <f>'To &amp; from Shops- trip % summary'!AF284</f>
        <v>0</v>
      </c>
      <c r="AR279" s="314">
        <f>'To &amp; from Shops- trip % summary'!AH284</f>
        <v>0</v>
      </c>
      <c r="AS279" s="260">
        <f t="shared" si="68"/>
        <v>0</v>
      </c>
      <c r="AT279" s="259">
        <f t="shared" si="69"/>
        <v>0</v>
      </c>
      <c r="AU279" s="261"/>
      <c r="AV279" s="248"/>
      <c r="AW279" s="248"/>
      <c r="AX279" s="248"/>
      <c r="AY279" s="248"/>
    </row>
    <row r="280" spans="1:51" x14ac:dyDescent="0.2">
      <c r="A280" s="248"/>
      <c r="B280" s="248"/>
      <c r="C280" s="248"/>
      <c r="D280" s="248"/>
      <c r="E280" s="248"/>
      <c r="F280" s="248"/>
      <c r="G280" s="248"/>
      <c r="H280" s="248"/>
      <c r="I280" s="248"/>
      <c r="J280" s="248"/>
      <c r="K280" s="248"/>
      <c r="L280" s="248"/>
      <c r="M280" s="248"/>
      <c r="N280" s="248"/>
      <c r="O280" s="248"/>
      <c r="P280" s="248"/>
      <c r="Q280" s="296"/>
      <c r="R280" s="256">
        <f>'To &amp; from Shops- trip % summary'!B285</f>
        <v>0</v>
      </c>
      <c r="S280" s="313">
        <f>'To &amp; from Shops- trip % summary'!D285</f>
        <v>0</v>
      </c>
      <c r="T280" s="257">
        <f>'Non-survey input values'!$B$14</f>
        <v>359.3</v>
      </c>
      <c r="U280" s="258">
        <f t="shared" si="56"/>
        <v>0</v>
      </c>
      <c r="V280" s="259">
        <f t="shared" si="57"/>
        <v>0</v>
      </c>
      <c r="W280" s="312">
        <f>'To &amp; from Shops- trip % summary'!G285</f>
        <v>0</v>
      </c>
      <c r="X280" s="314">
        <f>'To &amp; from Shops- trip % summary'!I285</f>
        <v>0</v>
      </c>
      <c r="Y280" s="260">
        <f t="shared" si="58"/>
        <v>0</v>
      </c>
      <c r="Z280" s="259">
        <f t="shared" si="59"/>
        <v>0</v>
      </c>
      <c r="AA280" s="312">
        <f>'To &amp; from Shops- trip % summary'!L285</f>
        <v>0</v>
      </c>
      <c r="AB280" s="314">
        <f>'To &amp; from Shops- trip % summary'!N285</f>
        <v>0</v>
      </c>
      <c r="AC280" s="260">
        <f t="shared" si="60"/>
        <v>0</v>
      </c>
      <c r="AD280" s="259">
        <f t="shared" si="61"/>
        <v>0</v>
      </c>
      <c r="AE280" s="312">
        <f>'To &amp; from Shops- trip % summary'!Q285</f>
        <v>0</v>
      </c>
      <c r="AF280" s="314">
        <f>'To &amp; from Shops- trip % summary'!S285</f>
        <v>0</v>
      </c>
      <c r="AG280" s="260">
        <f t="shared" si="62"/>
        <v>0</v>
      </c>
      <c r="AH280" s="259">
        <f t="shared" si="63"/>
        <v>0</v>
      </c>
      <c r="AI280" s="312">
        <f>'To &amp; from Shops- trip % summary'!V285</f>
        <v>0</v>
      </c>
      <c r="AJ280" s="314">
        <f>'To &amp; from Shops- trip % summary'!X285</f>
        <v>0</v>
      </c>
      <c r="AK280" s="260">
        <f t="shared" si="64"/>
        <v>0</v>
      </c>
      <c r="AL280" s="259">
        <f t="shared" si="65"/>
        <v>0</v>
      </c>
      <c r="AM280" s="312">
        <f>'To &amp; from Shops- trip % summary'!AA285</f>
        <v>0</v>
      </c>
      <c r="AN280" s="314">
        <f>'To &amp; from Shops- trip % summary'!AC285</f>
        <v>0</v>
      </c>
      <c r="AO280" s="260">
        <f t="shared" si="66"/>
        <v>0</v>
      </c>
      <c r="AP280" s="259">
        <f t="shared" si="67"/>
        <v>0</v>
      </c>
      <c r="AQ280" s="312">
        <f>'To &amp; from Shops- trip % summary'!AF285</f>
        <v>0</v>
      </c>
      <c r="AR280" s="314">
        <f>'To &amp; from Shops- trip % summary'!AH285</f>
        <v>0</v>
      </c>
      <c r="AS280" s="260">
        <f t="shared" si="68"/>
        <v>0</v>
      </c>
      <c r="AT280" s="259">
        <f t="shared" si="69"/>
        <v>0</v>
      </c>
      <c r="AU280" s="261"/>
      <c r="AV280" s="248"/>
      <c r="AW280" s="248"/>
      <c r="AX280" s="248"/>
      <c r="AY280" s="248"/>
    </row>
    <row r="281" spans="1:51" x14ac:dyDescent="0.2">
      <c r="A281" s="248"/>
      <c r="B281" s="248"/>
      <c r="C281" s="248"/>
      <c r="D281" s="248"/>
      <c r="E281" s="248"/>
      <c r="F281" s="248"/>
      <c r="G281" s="248"/>
      <c r="H281" s="248"/>
      <c r="I281" s="248"/>
      <c r="J281" s="248"/>
      <c r="K281" s="248"/>
      <c r="L281" s="248"/>
      <c r="M281" s="248"/>
      <c r="N281" s="248"/>
      <c r="O281" s="248"/>
      <c r="P281" s="248"/>
      <c r="Q281" s="296"/>
      <c r="R281" s="256">
        <f>'To &amp; from Shops- trip % summary'!B286</f>
        <v>0</v>
      </c>
      <c r="S281" s="313">
        <f>'To &amp; from Shops- trip % summary'!D286</f>
        <v>0</v>
      </c>
      <c r="T281" s="257">
        <f>'Non-survey input values'!$B$14</f>
        <v>359.3</v>
      </c>
      <c r="U281" s="258">
        <f t="shared" si="56"/>
        <v>0</v>
      </c>
      <c r="V281" s="259">
        <f t="shared" si="57"/>
        <v>0</v>
      </c>
      <c r="W281" s="312">
        <f>'To &amp; from Shops- trip % summary'!G286</f>
        <v>0</v>
      </c>
      <c r="X281" s="314">
        <f>'To &amp; from Shops- trip % summary'!I286</f>
        <v>0</v>
      </c>
      <c r="Y281" s="260">
        <f t="shared" si="58"/>
        <v>0</v>
      </c>
      <c r="Z281" s="259">
        <f t="shared" si="59"/>
        <v>0</v>
      </c>
      <c r="AA281" s="312">
        <f>'To &amp; from Shops- trip % summary'!L286</f>
        <v>0</v>
      </c>
      <c r="AB281" s="314">
        <f>'To &amp; from Shops- trip % summary'!N286</f>
        <v>0</v>
      </c>
      <c r="AC281" s="260">
        <f t="shared" si="60"/>
        <v>0</v>
      </c>
      <c r="AD281" s="259">
        <f t="shared" si="61"/>
        <v>0</v>
      </c>
      <c r="AE281" s="312">
        <f>'To &amp; from Shops- trip % summary'!Q286</f>
        <v>0</v>
      </c>
      <c r="AF281" s="314">
        <f>'To &amp; from Shops- trip % summary'!S286</f>
        <v>0</v>
      </c>
      <c r="AG281" s="260">
        <f t="shared" si="62"/>
        <v>0</v>
      </c>
      <c r="AH281" s="259">
        <f t="shared" si="63"/>
        <v>0</v>
      </c>
      <c r="AI281" s="312">
        <f>'To &amp; from Shops- trip % summary'!V286</f>
        <v>0</v>
      </c>
      <c r="AJ281" s="314">
        <f>'To &amp; from Shops- trip % summary'!X286</f>
        <v>0</v>
      </c>
      <c r="AK281" s="260">
        <f t="shared" si="64"/>
        <v>0</v>
      </c>
      <c r="AL281" s="259">
        <f t="shared" si="65"/>
        <v>0</v>
      </c>
      <c r="AM281" s="312">
        <f>'To &amp; from Shops- trip % summary'!AA286</f>
        <v>0</v>
      </c>
      <c r="AN281" s="314">
        <f>'To &amp; from Shops- trip % summary'!AC286</f>
        <v>0</v>
      </c>
      <c r="AO281" s="260">
        <f t="shared" si="66"/>
        <v>0</v>
      </c>
      <c r="AP281" s="259">
        <f t="shared" si="67"/>
        <v>0</v>
      </c>
      <c r="AQ281" s="312">
        <f>'To &amp; from Shops- trip % summary'!AF286</f>
        <v>0</v>
      </c>
      <c r="AR281" s="314">
        <f>'To &amp; from Shops- trip % summary'!AH286</f>
        <v>0</v>
      </c>
      <c r="AS281" s="260">
        <f t="shared" si="68"/>
        <v>0</v>
      </c>
      <c r="AT281" s="259">
        <f t="shared" si="69"/>
        <v>0</v>
      </c>
      <c r="AU281" s="261"/>
      <c r="AV281" s="248"/>
      <c r="AW281" s="248"/>
      <c r="AX281" s="248"/>
      <c r="AY281" s="248"/>
    </row>
    <row r="282" spans="1:51" x14ac:dyDescent="0.2">
      <c r="A282" s="248"/>
      <c r="B282" s="248"/>
      <c r="C282" s="248"/>
      <c r="D282" s="248"/>
      <c r="E282" s="248"/>
      <c r="F282" s="248"/>
      <c r="G282" s="248"/>
      <c r="H282" s="248"/>
      <c r="I282" s="248"/>
      <c r="J282" s="248"/>
      <c r="K282" s="248"/>
      <c r="L282" s="248"/>
      <c r="M282" s="248"/>
      <c r="N282" s="248"/>
      <c r="O282" s="248"/>
      <c r="P282" s="248"/>
      <c r="Q282" s="296"/>
      <c r="R282" s="256">
        <f>'To &amp; from Shops- trip % summary'!B287</f>
        <v>0</v>
      </c>
      <c r="S282" s="313">
        <f>'To &amp; from Shops- trip % summary'!D287</f>
        <v>0</v>
      </c>
      <c r="T282" s="257">
        <f>'Non-survey input values'!$B$14</f>
        <v>359.3</v>
      </c>
      <c r="U282" s="258">
        <f t="shared" si="56"/>
        <v>0</v>
      </c>
      <c r="V282" s="259">
        <f t="shared" si="57"/>
        <v>0</v>
      </c>
      <c r="W282" s="312">
        <f>'To &amp; from Shops- trip % summary'!G287</f>
        <v>0</v>
      </c>
      <c r="X282" s="314">
        <f>'To &amp; from Shops- trip % summary'!I287</f>
        <v>0</v>
      </c>
      <c r="Y282" s="260">
        <f t="shared" si="58"/>
        <v>0</v>
      </c>
      <c r="Z282" s="259">
        <f t="shared" si="59"/>
        <v>0</v>
      </c>
      <c r="AA282" s="312">
        <f>'To &amp; from Shops- trip % summary'!L287</f>
        <v>0</v>
      </c>
      <c r="AB282" s="314">
        <f>'To &amp; from Shops- trip % summary'!N287</f>
        <v>0</v>
      </c>
      <c r="AC282" s="260">
        <f t="shared" si="60"/>
        <v>0</v>
      </c>
      <c r="AD282" s="259">
        <f t="shared" si="61"/>
        <v>0</v>
      </c>
      <c r="AE282" s="312">
        <f>'To &amp; from Shops- trip % summary'!Q287</f>
        <v>0</v>
      </c>
      <c r="AF282" s="314">
        <f>'To &amp; from Shops- trip % summary'!S287</f>
        <v>0</v>
      </c>
      <c r="AG282" s="260">
        <f t="shared" si="62"/>
        <v>0</v>
      </c>
      <c r="AH282" s="259">
        <f t="shared" si="63"/>
        <v>0</v>
      </c>
      <c r="AI282" s="312">
        <f>'To &amp; from Shops- trip % summary'!V287</f>
        <v>0</v>
      </c>
      <c r="AJ282" s="314">
        <f>'To &amp; from Shops- trip % summary'!X287</f>
        <v>0</v>
      </c>
      <c r="AK282" s="260">
        <f t="shared" si="64"/>
        <v>0</v>
      </c>
      <c r="AL282" s="259">
        <f t="shared" si="65"/>
        <v>0</v>
      </c>
      <c r="AM282" s="312">
        <f>'To &amp; from Shops- trip % summary'!AA287</f>
        <v>0</v>
      </c>
      <c r="AN282" s="314">
        <f>'To &amp; from Shops- trip % summary'!AC287</f>
        <v>0</v>
      </c>
      <c r="AO282" s="260">
        <f t="shared" si="66"/>
        <v>0</v>
      </c>
      <c r="AP282" s="259">
        <f t="shared" si="67"/>
        <v>0</v>
      </c>
      <c r="AQ282" s="312">
        <f>'To &amp; from Shops- trip % summary'!AF287</f>
        <v>0</v>
      </c>
      <c r="AR282" s="314">
        <f>'To &amp; from Shops- trip % summary'!AH287</f>
        <v>0</v>
      </c>
      <c r="AS282" s="260">
        <f t="shared" si="68"/>
        <v>0</v>
      </c>
      <c r="AT282" s="259">
        <f t="shared" si="69"/>
        <v>0</v>
      </c>
      <c r="AU282" s="261"/>
      <c r="AV282" s="248"/>
      <c r="AW282" s="248"/>
      <c r="AX282" s="248"/>
      <c r="AY282" s="248"/>
    </row>
    <row r="283" spans="1:51" x14ac:dyDescent="0.2">
      <c r="A283" s="248"/>
      <c r="B283" s="248"/>
      <c r="C283" s="248"/>
      <c r="D283" s="248"/>
      <c r="E283" s="248"/>
      <c r="F283" s="248"/>
      <c r="G283" s="248"/>
      <c r="H283" s="248"/>
      <c r="I283" s="248"/>
      <c r="J283" s="248"/>
      <c r="K283" s="248"/>
      <c r="L283" s="248"/>
      <c r="M283" s="248"/>
      <c r="N283" s="248"/>
      <c r="O283" s="248"/>
      <c r="P283" s="248"/>
      <c r="Q283" s="296"/>
      <c r="R283" s="256">
        <f>'To &amp; from Shops- trip % summary'!B288</f>
        <v>0</v>
      </c>
      <c r="S283" s="313">
        <f>'To &amp; from Shops- trip % summary'!D288</f>
        <v>0</v>
      </c>
      <c r="T283" s="257">
        <f>'Non-survey input values'!$B$14</f>
        <v>359.3</v>
      </c>
      <c r="U283" s="258">
        <f t="shared" si="56"/>
        <v>0</v>
      </c>
      <c r="V283" s="259">
        <f t="shared" si="57"/>
        <v>0</v>
      </c>
      <c r="W283" s="312">
        <f>'To &amp; from Shops- trip % summary'!G288</f>
        <v>0</v>
      </c>
      <c r="X283" s="314">
        <f>'To &amp; from Shops- trip % summary'!I288</f>
        <v>0</v>
      </c>
      <c r="Y283" s="260">
        <f t="shared" si="58"/>
        <v>0</v>
      </c>
      <c r="Z283" s="259">
        <f t="shared" si="59"/>
        <v>0</v>
      </c>
      <c r="AA283" s="312">
        <f>'To &amp; from Shops- trip % summary'!L288</f>
        <v>0</v>
      </c>
      <c r="AB283" s="314">
        <f>'To &amp; from Shops- trip % summary'!N288</f>
        <v>0</v>
      </c>
      <c r="AC283" s="260">
        <f t="shared" si="60"/>
        <v>0</v>
      </c>
      <c r="AD283" s="259">
        <f t="shared" si="61"/>
        <v>0</v>
      </c>
      <c r="AE283" s="312">
        <f>'To &amp; from Shops- trip % summary'!Q288</f>
        <v>0</v>
      </c>
      <c r="AF283" s="314">
        <f>'To &amp; from Shops- trip % summary'!S288</f>
        <v>0</v>
      </c>
      <c r="AG283" s="260">
        <f t="shared" si="62"/>
        <v>0</v>
      </c>
      <c r="AH283" s="259">
        <f t="shared" si="63"/>
        <v>0</v>
      </c>
      <c r="AI283" s="312">
        <f>'To &amp; from Shops- trip % summary'!V288</f>
        <v>0</v>
      </c>
      <c r="AJ283" s="314">
        <f>'To &amp; from Shops- trip % summary'!X288</f>
        <v>0</v>
      </c>
      <c r="AK283" s="260">
        <f t="shared" si="64"/>
        <v>0</v>
      </c>
      <c r="AL283" s="259">
        <f t="shared" si="65"/>
        <v>0</v>
      </c>
      <c r="AM283" s="312">
        <f>'To &amp; from Shops- trip % summary'!AA288</f>
        <v>0</v>
      </c>
      <c r="AN283" s="314">
        <f>'To &amp; from Shops- trip % summary'!AC288</f>
        <v>0</v>
      </c>
      <c r="AO283" s="260">
        <f t="shared" si="66"/>
        <v>0</v>
      </c>
      <c r="AP283" s="259">
        <f t="shared" si="67"/>
        <v>0</v>
      </c>
      <c r="AQ283" s="312">
        <f>'To &amp; from Shops- trip % summary'!AF288</f>
        <v>0</v>
      </c>
      <c r="AR283" s="314">
        <f>'To &amp; from Shops- trip % summary'!AH288</f>
        <v>0</v>
      </c>
      <c r="AS283" s="260">
        <f t="shared" si="68"/>
        <v>0</v>
      </c>
      <c r="AT283" s="259">
        <f t="shared" si="69"/>
        <v>0</v>
      </c>
      <c r="AU283" s="261"/>
      <c r="AV283" s="248"/>
      <c r="AW283" s="248"/>
      <c r="AX283" s="248"/>
      <c r="AY283" s="248"/>
    </row>
    <row r="284" spans="1:51" x14ac:dyDescent="0.2">
      <c r="A284" s="248"/>
      <c r="B284" s="248"/>
      <c r="C284" s="248"/>
      <c r="D284" s="248"/>
      <c r="E284" s="248"/>
      <c r="F284" s="248"/>
      <c r="G284" s="248"/>
      <c r="H284" s="248"/>
      <c r="I284" s="248"/>
      <c r="J284" s="248"/>
      <c r="K284" s="248"/>
      <c r="L284" s="248"/>
      <c r="M284" s="248"/>
      <c r="N284" s="248"/>
      <c r="O284" s="248"/>
      <c r="P284" s="248"/>
      <c r="Q284" s="296"/>
      <c r="R284" s="256">
        <f>'To &amp; from Shops- trip % summary'!B289</f>
        <v>0</v>
      </c>
      <c r="S284" s="313">
        <f>'To &amp; from Shops- trip % summary'!D289</f>
        <v>0</v>
      </c>
      <c r="T284" s="257">
        <f>'Non-survey input values'!$B$14</f>
        <v>359.3</v>
      </c>
      <c r="U284" s="258">
        <f t="shared" si="56"/>
        <v>0</v>
      </c>
      <c r="V284" s="259">
        <f t="shared" si="57"/>
        <v>0</v>
      </c>
      <c r="W284" s="312">
        <f>'To &amp; from Shops- trip % summary'!G289</f>
        <v>0</v>
      </c>
      <c r="X284" s="314">
        <f>'To &amp; from Shops- trip % summary'!I289</f>
        <v>0</v>
      </c>
      <c r="Y284" s="260">
        <f t="shared" si="58"/>
        <v>0</v>
      </c>
      <c r="Z284" s="259">
        <f t="shared" si="59"/>
        <v>0</v>
      </c>
      <c r="AA284" s="312">
        <f>'To &amp; from Shops- trip % summary'!L289</f>
        <v>0</v>
      </c>
      <c r="AB284" s="314">
        <f>'To &amp; from Shops- trip % summary'!N289</f>
        <v>0</v>
      </c>
      <c r="AC284" s="260">
        <f t="shared" si="60"/>
        <v>0</v>
      </c>
      <c r="AD284" s="259">
        <f t="shared" si="61"/>
        <v>0</v>
      </c>
      <c r="AE284" s="312">
        <f>'To &amp; from Shops- trip % summary'!Q289</f>
        <v>0</v>
      </c>
      <c r="AF284" s="314">
        <f>'To &amp; from Shops- trip % summary'!S289</f>
        <v>0</v>
      </c>
      <c r="AG284" s="260">
        <f t="shared" si="62"/>
        <v>0</v>
      </c>
      <c r="AH284" s="259">
        <f t="shared" si="63"/>
        <v>0</v>
      </c>
      <c r="AI284" s="312">
        <f>'To &amp; from Shops- trip % summary'!V289</f>
        <v>0</v>
      </c>
      <c r="AJ284" s="314">
        <f>'To &amp; from Shops- trip % summary'!X289</f>
        <v>0</v>
      </c>
      <c r="AK284" s="260">
        <f t="shared" si="64"/>
        <v>0</v>
      </c>
      <c r="AL284" s="259">
        <f t="shared" si="65"/>
        <v>0</v>
      </c>
      <c r="AM284" s="312">
        <f>'To &amp; from Shops- trip % summary'!AA289</f>
        <v>0</v>
      </c>
      <c r="AN284" s="314">
        <f>'To &amp; from Shops- trip % summary'!AC289</f>
        <v>0</v>
      </c>
      <c r="AO284" s="260">
        <f t="shared" si="66"/>
        <v>0</v>
      </c>
      <c r="AP284" s="259">
        <f t="shared" si="67"/>
        <v>0</v>
      </c>
      <c r="AQ284" s="312">
        <f>'To &amp; from Shops- trip % summary'!AF289</f>
        <v>0</v>
      </c>
      <c r="AR284" s="314">
        <f>'To &amp; from Shops- trip % summary'!AH289</f>
        <v>0</v>
      </c>
      <c r="AS284" s="260">
        <f t="shared" si="68"/>
        <v>0</v>
      </c>
      <c r="AT284" s="259">
        <f t="shared" si="69"/>
        <v>0</v>
      </c>
      <c r="AU284" s="261"/>
      <c r="AV284" s="248"/>
      <c r="AW284" s="248"/>
      <c r="AX284" s="248"/>
      <c r="AY284" s="248"/>
    </row>
    <row r="285" spans="1:51" x14ac:dyDescent="0.2">
      <c r="A285" s="248"/>
      <c r="B285" s="248"/>
      <c r="C285" s="248"/>
      <c r="D285" s="248"/>
      <c r="E285" s="248"/>
      <c r="F285" s="248"/>
      <c r="G285" s="248"/>
      <c r="H285" s="248"/>
      <c r="I285" s="248"/>
      <c r="J285" s="248"/>
      <c r="K285" s="248"/>
      <c r="L285" s="248"/>
      <c r="M285" s="248"/>
      <c r="N285" s="248"/>
      <c r="O285" s="248"/>
      <c r="P285" s="248"/>
      <c r="Q285" s="296"/>
      <c r="R285" s="256">
        <f>'To &amp; from Shops- trip % summary'!B290</f>
        <v>0</v>
      </c>
      <c r="S285" s="313">
        <f>'To &amp; from Shops- trip % summary'!D290</f>
        <v>0</v>
      </c>
      <c r="T285" s="257">
        <f>'Non-survey input values'!$B$14</f>
        <v>359.3</v>
      </c>
      <c r="U285" s="258">
        <f t="shared" si="56"/>
        <v>0</v>
      </c>
      <c r="V285" s="259">
        <f t="shared" si="57"/>
        <v>0</v>
      </c>
      <c r="W285" s="312">
        <f>'To &amp; from Shops- trip % summary'!G290</f>
        <v>0</v>
      </c>
      <c r="X285" s="314">
        <f>'To &amp; from Shops- trip % summary'!I290</f>
        <v>0</v>
      </c>
      <c r="Y285" s="260">
        <f t="shared" si="58"/>
        <v>0</v>
      </c>
      <c r="Z285" s="259">
        <f t="shared" si="59"/>
        <v>0</v>
      </c>
      <c r="AA285" s="312">
        <f>'To &amp; from Shops- trip % summary'!L290</f>
        <v>0</v>
      </c>
      <c r="AB285" s="314">
        <f>'To &amp; from Shops- trip % summary'!N290</f>
        <v>0</v>
      </c>
      <c r="AC285" s="260">
        <f t="shared" si="60"/>
        <v>0</v>
      </c>
      <c r="AD285" s="259">
        <f t="shared" si="61"/>
        <v>0</v>
      </c>
      <c r="AE285" s="312">
        <f>'To &amp; from Shops- trip % summary'!Q290</f>
        <v>0</v>
      </c>
      <c r="AF285" s="314">
        <f>'To &amp; from Shops- trip % summary'!S290</f>
        <v>0</v>
      </c>
      <c r="AG285" s="260">
        <f t="shared" si="62"/>
        <v>0</v>
      </c>
      <c r="AH285" s="259">
        <f t="shared" si="63"/>
        <v>0</v>
      </c>
      <c r="AI285" s="312">
        <f>'To &amp; from Shops- trip % summary'!V290</f>
        <v>0</v>
      </c>
      <c r="AJ285" s="314">
        <f>'To &amp; from Shops- trip % summary'!X290</f>
        <v>0</v>
      </c>
      <c r="AK285" s="260">
        <f t="shared" si="64"/>
        <v>0</v>
      </c>
      <c r="AL285" s="259">
        <f t="shared" si="65"/>
        <v>0</v>
      </c>
      <c r="AM285" s="312">
        <f>'To &amp; from Shops- trip % summary'!AA290</f>
        <v>0</v>
      </c>
      <c r="AN285" s="314">
        <f>'To &amp; from Shops- trip % summary'!AC290</f>
        <v>0</v>
      </c>
      <c r="AO285" s="260">
        <f t="shared" si="66"/>
        <v>0</v>
      </c>
      <c r="AP285" s="259">
        <f t="shared" si="67"/>
        <v>0</v>
      </c>
      <c r="AQ285" s="312">
        <f>'To &amp; from Shops- trip % summary'!AF290</f>
        <v>0</v>
      </c>
      <c r="AR285" s="314">
        <f>'To &amp; from Shops- trip % summary'!AH290</f>
        <v>0</v>
      </c>
      <c r="AS285" s="260">
        <f t="shared" si="68"/>
        <v>0</v>
      </c>
      <c r="AT285" s="259">
        <f t="shared" si="69"/>
        <v>0</v>
      </c>
      <c r="AU285" s="261"/>
      <c r="AV285" s="248"/>
      <c r="AW285" s="248"/>
      <c r="AX285" s="248"/>
      <c r="AY285" s="248"/>
    </row>
    <row r="286" spans="1:51" x14ac:dyDescent="0.2">
      <c r="A286" s="248"/>
      <c r="B286" s="248"/>
      <c r="C286" s="248"/>
      <c r="D286" s="248"/>
      <c r="E286" s="248"/>
      <c r="F286" s="248"/>
      <c r="G286" s="248"/>
      <c r="H286" s="248"/>
      <c r="I286" s="248"/>
      <c r="J286" s="248"/>
      <c r="K286" s="248"/>
      <c r="L286" s="248"/>
      <c r="M286" s="248"/>
      <c r="N286" s="248"/>
      <c r="O286" s="248"/>
      <c r="P286" s="248"/>
      <c r="Q286" s="296"/>
      <c r="R286" s="256">
        <f>'To &amp; from Shops- trip % summary'!B291</f>
        <v>0</v>
      </c>
      <c r="S286" s="313">
        <f>'To &amp; from Shops- trip % summary'!D291</f>
        <v>0</v>
      </c>
      <c r="T286" s="257">
        <f>'Non-survey input values'!$B$14</f>
        <v>359.3</v>
      </c>
      <c r="U286" s="258">
        <f t="shared" si="56"/>
        <v>0</v>
      </c>
      <c r="V286" s="259">
        <f t="shared" si="57"/>
        <v>0</v>
      </c>
      <c r="W286" s="312">
        <f>'To &amp; from Shops- trip % summary'!G291</f>
        <v>0</v>
      </c>
      <c r="X286" s="314">
        <f>'To &amp; from Shops- trip % summary'!I291</f>
        <v>0</v>
      </c>
      <c r="Y286" s="260">
        <f t="shared" si="58"/>
        <v>0</v>
      </c>
      <c r="Z286" s="259">
        <f t="shared" si="59"/>
        <v>0</v>
      </c>
      <c r="AA286" s="312">
        <f>'To &amp; from Shops- trip % summary'!L291</f>
        <v>0</v>
      </c>
      <c r="AB286" s="314">
        <f>'To &amp; from Shops- trip % summary'!N291</f>
        <v>0</v>
      </c>
      <c r="AC286" s="260">
        <f t="shared" si="60"/>
        <v>0</v>
      </c>
      <c r="AD286" s="259">
        <f t="shared" si="61"/>
        <v>0</v>
      </c>
      <c r="AE286" s="312">
        <f>'To &amp; from Shops- trip % summary'!Q291</f>
        <v>0</v>
      </c>
      <c r="AF286" s="314">
        <f>'To &amp; from Shops- trip % summary'!S291</f>
        <v>0</v>
      </c>
      <c r="AG286" s="260">
        <f t="shared" si="62"/>
        <v>0</v>
      </c>
      <c r="AH286" s="259">
        <f t="shared" si="63"/>
        <v>0</v>
      </c>
      <c r="AI286" s="312">
        <f>'To &amp; from Shops- trip % summary'!V291</f>
        <v>0</v>
      </c>
      <c r="AJ286" s="314">
        <f>'To &amp; from Shops- trip % summary'!X291</f>
        <v>0</v>
      </c>
      <c r="AK286" s="260">
        <f t="shared" si="64"/>
        <v>0</v>
      </c>
      <c r="AL286" s="259">
        <f t="shared" si="65"/>
        <v>0</v>
      </c>
      <c r="AM286" s="312">
        <f>'To &amp; from Shops- trip % summary'!AA291</f>
        <v>0</v>
      </c>
      <c r="AN286" s="314">
        <f>'To &amp; from Shops- trip % summary'!AC291</f>
        <v>0</v>
      </c>
      <c r="AO286" s="260">
        <f t="shared" si="66"/>
        <v>0</v>
      </c>
      <c r="AP286" s="259">
        <f t="shared" si="67"/>
        <v>0</v>
      </c>
      <c r="AQ286" s="312">
        <f>'To &amp; from Shops- trip % summary'!AF291</f>
        <v>0</v>
      </c>
      <c r="AR286" s="314">
        <f>'To &amp; from Shops- trip % summary'!AH291</f>
        <v>0</v>
      </c>
      <c r="AS286" s="260">
        <f t="shared" si="68"/>
        <v>0</v>
      </c>
      <c r="AT286" s="259">
        <f t="shared" si="69"/>
        <v>0</v>
      </c>
      <c r="AU286" s="261"/>
      <c r="AV286" s="248"/>
      <c r="AW286" s="248"/>
      <c r="AX286" s="248"/>
      <c r="AY286" s="248"/>
    </row>
    <row r="287" spans="1:51" x14ac:dyDescent="0.2">
      <c r="A287" s="248"/>
      <c r="B287" s="248"/>
      <c r="C287" s="248"/>
      <c r="D287" s="248"/>
      <c r="E287" s="248"/>
      <c r="F287" s="248"/>
      <c r="G287" s="248"/>
      <c r="H287" s="248"/>
      <c r="I287" s="248"/>
      <c r="J287" s="248"/>
      <c r="K287" s="248"/>
      <c r="L287" s="248"/>
      <c r="M287" s="248"/>
      <c r="N287" s="248"/>
      <c r="O287" s="248"/>
      <c r="P287" s="248"/>
      <c r="Q287" s="296"/>
      <c r="R287" s="256">
        <f>'To &amp; from Shops- trip % summary'!B292</f>
        <v>0</v>
      </c>
      <c r="S287" s="313">
        <f>'To &amp; from Shops- trip % summary'!D292</f>
        <v>0</v>
      </c>
      <c r="T287" s="257">
        <f>'Non-survey input values'!$B$14</f>
        <v>359.3</v>
      </c>
      <c r="U287" s="258">
        <f t="shared" si="56"/>
        <v>0</v>
      </c>
      <c r="V287" s="259">
        <f t="shared" si="57"/>
        <v>0</v>
      </c>
      <c r="W287" s="312">
        <f>'To &amp; from Shops- trip % summary'!G292</f>
        <v>0</v>
      </c>
      <c r="X287" s="314">
        <f>'To &amp; from Shops- trip % summary'!I292</f>
        <v>0</v>
      </c>
      <c r="Y287" s="260">
        <f t="shared" si="58"/>
        <v>0</v>
      </c>
      <c r="Z287" s="259">
        <f t="shared" si="59"/>
        <v>0</v>
      </c>
      <c r="AA287" s="312">
        <f>'To &amp; from Shops- trip % summary'!L292</f>
        <v>0</v>
      </c>
      <c r="AB287" s="314">
        <f>'To &amp; from Shops- trip % summary'!N292</f>
        <v>0</v>
      </c>
      <c r="AC287" s="260">
        <f t="shared" si="60"/>
        <v>0</v>
      </c>
      <c r="AD287" s="259">
        <f t="shared" si="61"/>
        <v>0</v>
      </c>
      <c r="AE287" s="312">
        <f>'To &amp; from Shops- trip % summary'!Q292</f>
        <v>0</v>
      </c>
      <c r="AF287" s="314">
        <f>'To &amp; from Shops- trip % summary'!S292</f>
        <v>0</v>
      </c>
      <c r="AG287" s="260">
        <f t="shared" si="62"/>
        <v>0</v>
      </c>
      <c r="AH287" s="259">
        <f t="shared" si="63"/>
        <v>0</v>
      </c>
      <c r="AI287" s="312">
        <f>'To &amp; from Shops- trip % summary'!V292</f>
        <v>0</v>
      </c>
      <c r="AJ287" s="314">
        <f>'To &amp; from Shops- trip % summary'!X292</f>
        <v>0</v>
      </c>
      <c r="AK287" s="260">
        <f t="shared" si="64"/>
        <v>0</v>
      </c>
      <c r="AL287" s="259">
        <f t="shared" si="65"/>
        <v>0</v>
      </c>
      <c r="AM287" s="312">
        <f>'To &amp; from Shops- trip % summary'!AA292</f>
        <v>0</v>
      </c>
      <c r="AN287" s="314">
        <f>'To &amp; from Shops- trip % summary'!AC292</f>
        <v>0</v>
      </c>
      <c r="AO287" s="260">
        <f t="shared" si="66"/>
        <v>0</v>
      </c>
      <c r="AP287" s="259">
        <f t="shared" si="67"/>
        <v>0</v>
      </c>
      <c r="AQ287" s="312">
        <f>'To &amp; from Shops- trip % summary'!AF292</f>
        <v>0</v>
      </c>
      <c r="AR287" s="314">
        <f>'To &amp; from Shops- trip % summary'!AH292</f>
        <v>0</v>
      </c>
      <c r="AS287" s="260">
        <f t="shared" si="68"/>
        <v>0</v>
      </c>
      <c r="AT287" s="259">
        <f t="shared" si="69"/>
        <v>0</v>
      </c>
      <c r="AU287" s="261"/>
      <c r="AV287" s="248"/>
      <c r="AW287" s="248"/>
      <c r="AX287" s="248"/>
      <c r="AY287" s="248"/>
    </row>
    <row r="288" spans="1:51" x14ac:dyDescent="0.2">
      <c r="A288" s="248"/>
      <c r="B288" s="248"/>
      <c r="C288" s="248"/>
      <c r="D288" s="248"/>
      <c r="E288" s="248"/>
      <c r="F288" s="248"/>
      <c r="G288" s="248"/>
      <c r="H288" s="248"/>
      <c r="I288" s="248"/>
      <c r="J288" s="248"/>
      <c r="K288" s="248"/>
      <c r="L288" s="248"/>
      <c r="M288" s="248"/>
      <c r="N288" s="248"/>
      <c r="O288" s="248"/>
      <c r="P288" s="248"/>
      <c r="Q288" s="296"/>
      <c r="R288" s="256">
        <f>'To &amp; from Shops- trip % summary'!B293</f>
        <v>0</v>
      </c>
      <c r="S288" s="313">
        <f>'To &amp; from Shops- trip % summary'!D293</f>
        <v>0</v>
      </c>
      <c r="T288" s="257">
        <f>'Non-survey input values'!$B$14</f>
        <v>359.3</v>
      </c>
      <c r="U288" s="258">
        <f t="shared" si="56"/>
        <v>0</v>
      </c>
      <c r="V288" s="259">
        <f t="shared" si="57"/>
        <v>0</v>
      </c>
      <c r="W288" s="312">
        <f>'To &amp; from Shops- trip % summary'!G293</f>
        <v>0</v>
      </c>
      <c r="X288" s="314">
        <f>'To &amp; from Shops- trip % summary'!I293</f>
        <v>0</v>
      </c>
      <c r="Y288" s="260">
        <f t="shared" si="58"/>
        <v>0</v>
      </c>
      <c r="Z288" s="259">
        <f t="shared" si="59"/>
        <v>0</v>
      </c>
      <c r="AA288" s="312">
        <f>'To &amp; from Shops- trip % summary'!L293</f>
        <v>0</v>
      </c>
      <c r="AB288" s="314">
        <f>'To &amp; from Shops- trip % summary'!N293</f>
        <v>0</v>
      </c>
      <c r="AC288" s="260">
        <f t="shared" si="60"/>
        <v>0</v>
      </c>
      <c r="AD288" s="259">
        <f t="shared" si="61"/>
        <v>0</v>
      </c>
      <c r="AE288" s="312">
        <f>'To &amp; from Shops- trip % summary'!Q293</f>
        <v>0</v>
      </c>
      <c r="AF288" s="314">
        <f>'To &amp; from Shops- trip % summary'!S293</f>
        <v>0</v>
      </c>
      <c r="AG288" s="260">
        <f t="shared" si="62"/>
        <v>0</v>
      </c>
      <c r="AH288" s="259">
        <f t="shared" si="63"/>
        <v>0</v>
      </c>
      <c r="AI288" s="312">
        <f>'To &amp; from Shops- trip % summary'!V293</f>
        <v>0</v>
      </c>
      <c r="AJ288" s="314">
        <f>'To &amp; from Shops- trip % summary'!X293</f>
        <v>0</v>
      </c>
      <c r="AK288" s="260">
        <f t="shared" si="64"/>
        <v>0</v>
      </c>
      <c r="AL288" s="259">
        <f t="shared" si="65"/>
        <v>0</v>
      </c>
      <c r="AM288" s="312">
        <f>'To &amp; from Shops- trip % summary'!AA293</f>
        <v>0</v>
      </c>
      <c r="AN288" s="314">
        <f>'To &amp; from Shops- trip % summary'!AC293</f>
        <v>0</v>
      </c>
      <c r="AO288" s="260">
        <f t="shared" si="66"/>
        <v>0</v>
      </c>
      <c r="AP288" s="259">
        <f t="shared" si="67"/>
        <v>0</v>
      </c>
      <c r="AQ288" s="312">
        <f>'To &amp; from Shops- trip % summary'!AF293</f>
        <v>0</v>
      </c>
      <c r="AR288" s="314">
        <f>'To &amp; from Shops- trip % summary'!AH293</f>
        <v>0</v>
      </c>
      <c r="AS288" s="260">
        <f t="shared" si="68"/>
        <v>0</v>
      </c>
      <c r="AT288" s="259">
        <f t="shared" si="69"/>
        <v>0</v>
      </c>
      <c r="AU288" s="261"/>
      <c r="AV288" s="248"/>
      <c r="AW288" s="248"/>
      <c r="AX288" s="248"/>
      <c r="AY288" s="248"/>
    </row>
    <row r="289" spans="1:51" x14ac:dyDescent="0.2">
      <c r="A289" s="248"/>
      <c r="B289" s="248"/>
      <c r="C289" s="248"/>
      <c r="D289" s="248"/>
      <c r="E289" s="248"/>
      <c r="F289" s="248"/>
      <c r="G289" s="248"/>
      <c r="H289" s="248"/>
      <c r="I289" s="248"/>
      <c r="J289" s="248"/>
      <c r="K289" s="248"/>
      <c r="L289" s="248"/>
      <c r="M289" s="248"/>
      <c r="N289" s="248"/>
      <c r="O289" s="248"/>
      <c r="P289" s="248"/>
      <c r="Q289" s="296"/>
      <c r="R289" s="256">
        <f>'To &amp; from Shops- trip % summary'!B294</f>
        <v>0</v>
      </c>
      <c r="S289" s="313">
        <f>'To &amp; from Shops- trip % summary'!D294</f>
        <v>0</v>
      </c>
      <c r="T289" s="257">
        <f>'Non-survey input values'!$B$14</f>
        <v>359.3</v>
      </c>
      <c r="U289" s="258">
        <f t="shared" si="56"/>
        <v>0</v>
      </c>
      <c r="V289" s="259">
        <f t="shared" si="57"/>
        <v>0</v>
      </c>
      <c r="W289" s="312">
        <f>'To &amp; from Shops- trip % summary'!G294</f>
        <v>0</v>
      </c>
      <c r="X289" s="314">
        <f>'To &amp; from Shops- trip % summary'!I294</f>
        <v>0</v>
      </c>
      <c r="Y289" s="260">
        <f t="shared" si="58"/>
        <v>0</v>
      </c>
      <c r="Z289" s="259">
        <f t="shared" si="59"/>
        <v>0</v>
      </c>
      <c r="AA289" s="312">
        <f>'To &amp; from Shops- trip % summary'!L294</f>
        <v>0</v>
      </c>
      <c r="AB289" s="314">
        <f>'To &amp; from Shops- trip % summary'!N294</f>
        <v>0</v>
      </c>
      <c r="AC289" s="260">
        <f t="shared" si="60"/>
        <v>0</v>
      </c>
      <c r="AD289" s="259">
        <f t="shared" si="61"/>
        <v>0</v>
      </c>
      <c r="AE289" s="312">
        <f>'To &amp; from Shops- trip % summary'!Q294</f>
        <v>0</v>
      </c>
      <c r="AF289" s="314">
        <f>'To &amp; from Shops- trip % summary'!S294</f>
        <v>0</v>
      </c>
      <c r="AG289" s="260">
        <f t="shared" si="62"/>
        <v>0</v>
      </c>
      <c r="AH289" s="259">
        <f t="shared" si="63"/>
        <v>0</v>
      </c>
      <c r="AI289" s="312">
        <f>'To &amp; from Shops- trip % summary'!V294</f>
        <v>0</v>
      </c>
      <c r="AJ289" s="314">
        <f>'To &amp; from Shops- trip % summary'!X294</f>
        <v>0</v>
      </c>
      <c r="AK289" s="260">
        <f t="shared" si="64"/>
        <v>0</v>
      </c>
      <c r="AL289" s="259">
        <f t="shared" si="65"/>
        <v>0</v>
      </c>
      <c r="AM289" s="312">
        <f>'To &amp; from Shops- trip % summary'!AA294</f>
        <v>0</v>
      </c>
      <c r="AN289" s="314">
        <f>'To &amp; from Shops- trip % summary'!AC294</f>
        <v>0</v>
      </c>
      <c r="AO289" s="260">
        <f t="shared" si="66"/>
        <v>0</v>
      </c>
      <c r="AP289" s="259">
        <f t="shared" si="67"/>
        <v>0</v>
      </c>
      <c r="AQ289" s="312">
        <f>'To &amp; from Shops- trip % summary'!AF294</f>
        <v>0</v>
      </c>
      <c r="AR289" s="314">
        <f>'To &amp; from Shops- trip % summary'!AH294</f>
        <v>0</v>
      </c>
      <c r="AS289" s="260">
        <f t="shared" si="68"/>
        <v>0</v>
      </c>
      <c r="AT289" s="259">
        <f t="shared" si="69"/>
        <v>0</v>
      </c>
      <c r="AU289" s="261"/>
      <c r="AV289" s="248"/>
      <c r="AW289" s="248"/>
      <c r="AX289" s="248"/>
      <c r="AY289" s="248"/>
    </row>
    <row r="290" spans="1:51" x14ac:dyDescent="0.2">
      <c r="A290" s="248"/>
      <c r="B290" s="248"/>
      <c r="C290" s="248"/>
      <c r="D290" s="248"/>
      <c r="E290" s="248"/>
      <c r="F290" s="248"/>
      <c r="G290" s="248"/>
      <c r="H290" s="248"/>
      <c r="I290" s="248"/>
      <c r="J290" s="248"/>
      <c r="K290" s="248"/>
      <c r="L290" s="248"/>
      <c r="M290" s="248"/>
      <c r="N290" s="248"/>
      <c r="O290" s="248"/>
      <c r="P290" s="248"/>
      <c r="Q290" s="296"/>
      <c r="R290" s="256">
        <f>'To &amp; from Shops- trip % summary'!B295</f>
        <v>0</v>
      </c>
      <c r="S290" s="313">
        <f>'To &amp; from Shops- trip % summary'!D295</f>
        <v>0</v>
      </c>
      <c r="T290" s="257">
        <f>'Non-survey input values'!$B$14</f>
        <v>359.3</v>
      </c>
      <c r="U290" s="258">
        <f t="shared" si="56"/>
        <v>0</v>
      </c>
      <c r="V290" s="259">
        <f t="shared" si="57"/>
        <v>0</v>
      </c>
      <c r="W290" s="312">
        <f>'To &amp; from Shops- trip % summary'!G295</f>
        <v>0</v>
      </c>
      <c r="X290" s="314">
        <f>'To &amp; from Shops- trip % summary'!I295</f>
        <v>0</v>
      </c>
      <c r="Y290" s="260">
        <f t="shared" si="58"/>
        <v>0</v>
      </c>
      <c r="Z290" s="259">
        <f t="shared" si="59"/>
        <v>0</v>
      </c>
      <c r="AA290" s="312">
        <f>'To &amp; from Shops- trip % summary'!L295</f>
        <v>0</v>
      </c>
      <c r="AB290" s="314">
        <f>'To &amp; from Shops- trip % summary'!N295</f>
        <v>0</v>
      </c>
      <c r="AC290" s="260">
        <f t="shared" si="60"/>
        <v>0</v>
      </c>
      <c r="AD290" s="259">
        <f t="shared" si="61"/>
        <v>0</v>
      </c>
      <c r="AE290" s="312">
        <f>'To &amp; from Shops- trip % summary'!Q295</f>
        <v>0</v>
      </c>
      <c r="AF290" s="314">
        <f>'To &amp; from Shops- trip % summary'!S295</f>
        <v>0</v>
      </c>
      <c r="AG290" s="260">
        <f t="shared" si="62"/>
        <v>0</v>
      </c>
      <c r="AH290" s="259">
        <f t="shared" si="63"/>
        <v>0</v>
      </c>
      <c r="AI290" s="312">
        <f>'To &amp; from Shops- trip % summary'!V295</f>
        <v>0</v>
      </c>
      <c r="AJ290" s="314">
        <f>'To &amp; from Shops- trip % summary'!X295</f>
        <v>0</v>
      </c>
      <c r="AK290" s="260">
        <f t="shared" si="64"/>
        <v>0</v>
      </c>
      <c r="AL290" s="259">
        <f t="shared" si="65"/>
        <v>0</v>
      </c>
      <c r="AM290" s="312">
        <f>'To &amp; from Shops- trip % summary'!AA295</f>
        <v>0</v>
      </c>
      <c r="AN290" s="314">
        <f>'To &amp; from Shops- trip % summary'!AC295</f>
        <v>0</v>
      </c>
      <c r="AO290" s="260">
        <f t="shared" si="66"/>
        <v>0</v>
      </c>
      <c r="AP290" s="259">
        <f t="shared" si="67"/>
        <v>0</v>
      </c>
      <c r="AQ290" s="312">
        <f>'To &amp; from Shops- trip % summary'!AF295</f>
        <v>0</v>
      </c>
      <c r="AR290" s="314">
        <f>'To &amp; from Shops- trip % summary'!AH295</f>
        <v>0</v>
      </c>
      <c r="AS290" s="260">
        <f t="shared" si="68"/>
        <v>0</v>
      </c>
      <c r="AT290" s="259">
        <f t="shared" si="69"/>
        <v>0</v>
      </c>
      <c r="AU290" s="261"/>
      <c r="AV290" s="248"/>
      <c r="AW290" s="248"/>
      <c r="AX290" s="248"/>
      <c r="AY290" s="248"/>
    </row>
    <row r="291" spans="1:51" x14ac:dyDescent="0.2">
      <c r="A291" s="248"/>
      <c r="B291" s="248"/>
      <c r="C291" s="248"/>
      <c r="D291" s="248"/>
      <c r="E291" s="248"/>
      <c r="F291" s="248"/>
      <c r="G291" s="248"/>
      <c r="H291" s="248"/>
      <c r="I291" s="248"/>
      <c r="J291" s="248"/>
      <c r="K291" s="248"/>
      <c r="L291" s="248"/>
      <c r="M291" s="248"/>
      <c r="N291" s="248"/>
      <c r="O291" s="248"/>
      <c r="P291" s="248"/>
      <c r="Q291" s="296"/>
      <c r="R291" s="256">
        <f>'To &amp; from Shops- trip % summary'!B296</f>
        <v>0</v>
      </c>
      <c r="S291" s="313">
        <f>'To &amp; from Shops- trip % summary'!D296</f>
        <v>0</v>
      </c>
      <c r="T291" s="257">
        <f>'Non-survey input values'!$B$14</f>
        <v>359.3</v>
      </c>
      <c r="U291" s="258">
        <f t="shared" si="56"/>
        <v>0</v>
      </c>
      <c r="V291" s="259">
        <f t="shared" si="57"/>
        <v>0</v>
      </c>
      <c r="W291" s="312">
        <f>'To &amp; from Shops- trip % summary'!G296</f>
        <v>0</v>
      </c>
      <c r="X291" s="314">
        <f>'To &amp; from Shops- trip % summary'!I296</f>
        <v>0</v>
      </c>
      <c r="Y291" s="260">
        <f t="shared" si="58"/>
        <v>0</v>
      </c>
      <c r="Z291" s="259">
        <f t="shared" si="59"/>
        <v>0</v>
      </c>
      <c r="AA291" s="312">
        <f>'To &amp; from Shops- trip % summary'!L296</f>
        <v>0</v>
      </c>
      <c r="AB291" s="314">
        <f>'To &amp; from Shops- trip % summary'!N296</f>
        <v>0</v>
      </c>
      <c r="AC291" s="260">
        <f t="shared" si="60"/>
        <v>0</v>
      </c>
      <c r="AD291" s="259">
        <f t="shared" si="61"/>
        <v>0</v>
      </c>
      <c r="AE291" s="312">
        <f>'To &amp; from Shops- trip % summary'!Q296</f>
        <v>0</v>
      </c>
      <c r="AF291" s="314">
        <f>'To &amp; from Shops- trip % summary'!S296</f>
        <v>0</v>
      </c>
      <c r="AG291" s="260">
        <f t="shared" si="62"/>
        <v>0</v>
      </c>
      <c r="AH291" s="259">
        <f t="shared" si="63"/>
        <v>0</v>
      </c>
      <c r="AI291" s="312">
        <f>'To &amp; from Shops- trip % summary'!V296</f>
        <v>0</v>
      </c>
      <c r="AJ291" s="314">
        <f>'To &amp; from Shops- trip % summary'!X296</f>
        <v>0</v>
      </c>
      <c r="AK291" s="260">
        <f t="shared" si="64"/>
        <v>0</v>
      </c>
      <c r="AL291" s="259">
        <f t="shared" si="65"/>
        <v>0</v>
      </c>
      <c r="AM291" s="312">
        <f>'To &amp; from Shops- trip % summary'!AA296</f>
        <v>0</v>
      </c>
      <c r="AN291" s="314">
        <f>'To &amp; from Shops- trip % summary'!AC296</f>
        <v>0</v>
      </c>
      <c r="AO291" s="260">
        <f t="shared" si="66"/>
        <v>0</v>
      </c>
      <c r="AP291" s="259">
        <f t="shared" si="67"/>
        <v>0</v>
      </c>
      <c r="AQ291" s="312">
        <f>'To &amp; from Shops- trip % summary'!AF296</f>
        <v>0</v>
      </c>
      <c r="AR291" s="314">
        <f>'To &amp; from Shops- trip % summary'!AH296</f>
        <v>0</v>
      </c>
      <c r="AS291" s="260">
        <f t="shared" si="68"/>
        <v>0</v>
      </c>
      <c r="AT291" s="259">
        <f t="shared" si="69"/>
        <v>0</v>
      </c>
      <c r="AU291" s="261"/>
      <c r="AV291" s="248"/>
      <c r="AW291" s="248"/>
      <c r="AX291" s="248"/>
      <c r="AY291" s="248"/>
    </row>
    <row r="292" spans="1:51" x14ac:dyDescent="0.2">
      <c r="A292" s="248"/>
      <c r="B292" s="248"/>
      <c r="C292" s="248"/>
      <c r="D292" s="248"/>
      <c r="E292" s="248"/>
      <c r="F292" s="248"/>
      <c r="G292" s="248"/>
      <c r="H292" s="248"/>
      <c r="I292" s="248"/>
      <c r="J292" s="248"/>
      <c r="K292" s="248"/>
      <c r="L292" s="248"/>
      <c r="M292" s="248"/>
      <c r="N292" s="248"/>
      <c r="O292" s="248"/>
      <c r="P292" s="248"/>
      <c r="Q292" s="296"/>
      <c r="R292" s="256">
        <f>'To &amp; from Shops- trip % summary'!B297</f>
        <v>0</v>
      </c>
      <c r="S292" s="313">
        <f>'To &amp; from Shops- trip % summary'!D297</f>
        <v>0</v>
      </c>
      <c r="T292" s="257">
        <f>'Non-survey input values'!$B$14</f>
        <v>359.3</v>
      </c>
      <c r="U292" s="258">
        <f t="shared" si="56"/>
        <v>0</v>
      </c>
      <c r="V292" s="259">
        <f t="shared" si="57"/>
        <v>0</v>
      </c>
      <c r="W292" s="312">
        <f>'To &amp; from Shops- trip % summary'!G297</f>
        <v>0</v>
      </c>
      <c r="X292" s="314">
        <f>'To &amp; from Shops- trip % summary'!I297</f>
        <v>0</v>
      </c>
      <c r="Y292" s="260">
        <f t="shared" si="58"/>
        <v>0</v>
      </c>
      <c r="Z292" s="259">
        <f t="shared" si="59"/>
        <v>0</v>
      </c>
      <c r="AA292" s="312">
        <f>'To &amp; from Shops- trip % summary'!L297</f>
        <v>0</v>
      </c>
      <c r="AB292" s="314">
        <f>'To &amp; from Shops- trip % summary'!N297</f>
        <v>0</v>
      </c>
      <c r="AC292" s="260">
        <f t="shared" si="60"/>
        <v>0</v>
      </c>
      <c r="AD292" s="259">
        <f t="shared" si="61"/>
        <v>0</v>
      </c>
      <c r="AE292" s="312">
        <f>'To &amp; from Shops- trip % summary'!Q297</f>
        <v>0</v>
      </c>
      <c r="AF292" s="314">
        <f>'To &amp; from Shops- trip % summary'!S297</f>
        <v>0</v>
      </c>
      <c r="AG292" s="260">
        <f t="shared" si="62"/>
        <v>0</v>
      </c>
      <c r="AH292" s="259">
        <f t="shared" si="63"/>
        <v>0</v>
      </c>
      <c r="AI292" s="312">
        <f>'To &amp; from Shops- trip % summary'!V297</f>
        <v>0</v>
      </c>
      <c r="AJ292" s="314">
        <f>'To &amp; from Shops- trip % summary'!X297</f>
        <v>0</v>
      </c>
      <c r="AK292" s="260">
        <f t="shared" si="64"/>
        <v>0</v>
      </c>
      <c r="AL292" s="259">
        <f t="shared" si="65"/>
        <v>0</v>
      </c>
      <c r="AM292" s="312">
        <f>'To &amp; from Shops- trip % summary'!AA297</f>
        <v>0</v>
      </c>
      <c r="AN292" s="314">
        <f>'To &amp; from Shops- trip % summary'!AC297</f>
        <v>0</v>
      </c>
      <c r="AO292" s="260">
        <f t="shared" si="66"/>
        <v>0</v>
      </c>
      <c r="AP292" s="259">
        <f t="shared" si="67"/>
        <v>0</v>
      </c>
      <c r="AQ292" s="312">
        <f>'To &amp; from Shops- trip % summary'!AF297</f>
        <v>0</v>
      </c>
      <c r="AR292" s="314">
        <f>'To &amp; from Shops- trip % summary'!AH297</f>
        <v>0</v>
      </c>
      <c r="AS292" s="260">
        <f t="shared" si="68"/>
        <v>0</v>
      </c>
      <c r="AT292" s="259">
        <f t="shared" si="69"/>
        <v>0</v>
      </c>
      <c r="AU292" s="261"/>
      <c r="AV292" s="248"/>
      <c r="AW292" s="248"/>
      <c r="AX292" s="248"/>
      <c r="AY292" s="248"/>
    </row>
    <row r="293" spans="1:51" x14ac:dyDescent="0.2">
      <c r="A293" s="248"/>
      <c r="B293" s="248"/>
      <c r="C293" s="248"/>
      <c r="D293" s="248"/>
      <c r="E293" s="248"/>
      <c r="F293" s="248"/>
      <c r="G293" s="248"/>
      <c r="H293" s="248"/>
      <c r="I293" s="248"/>
      <c r="J293" s="248"/>
      <c r="K293" s="248"/>
      <c r="L293" s="248"/>
      <c r="M293" s="248"/>
      <c r="N293" s="248"/>
      <c r="O293" s="248"/>
      <c r="P293" s="248"/>
      <c r="Q293" s="296"/>
      <c r="R293" s="256">
        <f>'To &amp; from Shops- trip % summary'!B298</f>
        <v>0</v>
      </c>
      <c r="S293" s="313">
        <f>'To &amp; from Shops- trip % summary'!D298</f>
        <v>0</v>
      </c>
      <c r="T293" s="257">
        <f>'Non-survey input values'!$B$14</f>
        <v>359.3</v>
      </c>
      <c r="U293" s="258">
        <f t="shared" si="56"/>
        <v>0</v>
      </c>
      <c r="V293" s="259">
        <f t="shared" si="57"/>
        <v>0</v>
      </c>
      <c r="W293" s="312">
        <f>'To &amp; from Shops- trip % summary'!G298</f>
        <v>0</v>
      </c>
      <c r="X293" s="314">
        <f>'To &amp; from Shops- trip % summary'!I298</f>
        <v>0</v>
      </c>
      <c r="Y293" s="260">
        <f t="shared" si="58"/>
        <v>0</v>
      </c>
      <c r="Z293" s="259">
        <f t="shared" si="59"/>
        <v>0</v>
      </c>
      <c r="AA293" s="312">
        <f>'To &amp; from Shops- trip % summary'!L298</f>
        <v>0</v>
      </c>
      <c r="AB293" s="314">
        <f>'To &amp; from Shops- trip % summary'!N298</f>
        <v>0</v>
      </c>
      <c r="AC293" s="260">
        <f t="shared" si="60"/>
        <v>0</v>
      </c>
      <c r="AD293" s="259">
        <f t="shared" si="61"/>
        <v>0</v>
      </c>
      <c r="AE293" s="312">
        <f>'To &amp; from Shops- trip % summary'!Q298</f>
        <v>0</v>
      </c>
      <c r="AF293" s="314">
        <f>'To &amp; from Shops- trip % summary'!S298</f>
        <v>0</v>
      </c>
      <c r="AG293" s="260">
        <f t="shared" si="62"/>
        <v>0</v>
      </c>
      <c r="AH293" s="259">
        <f t="shared" si="63"/>
        <v>0</v>
      </c>
      <c r="AI293" s="312">
        <f>'To &amp; from Shops- trip % summary'!V298</f>
        <v>0</v>
      </c>
      <c r="AJ293" s="314">
        <f>'To &amp; from Shops- trip % summary'!X298</f>
        <v>0</v>
      </c>
      <c r="AK293" s="260">
        <f t="shared" si="64"/>
        <v>0</v>
      </c>
      <c r="AL293" s="259">
        <f t="shared" si="65"/>
        <v>0</v>
      </c>
      <c r="AM293" s="312">
        <f>'To &amp; from Shops- trip % summary'!AA298</f>
        <v>0</v>
      </c>
      <c r="AN293" s="314">
        <f>'To &amp; from Shops- trip % summary'!AC298</f>
        <v>0</v>
      </c>
      <c r="AO293" s="260">
        <f t="shared" si="66"/>
        <v>0</v>
      </c>
      <c r="AP293" s="259">
        <f t="shared" si="67"/>
        <v>0</v>
      </c>
      <c r="AQ293" s="312">
        <f>'To &amp; from Shops- trip % summary'!AF298</f>
        <v>0</v>
      </c>
      <c r="AR293" s="314">
        <f>'To &amp; from Shops- trip % summary'!AH298</f>
        <v>0</v>
      </c>
      <c r="AS293" s="260">
        <f t="shared" si="68"/>
        <v>0</v>
      </c>
      <c r="AT293" s="259">
        <f t="shared" si="69"/>
        <v>0</v>
      </c>
      <c r="AU293" s="261"/>
      <c r="AV293" s="248"/>
      <c r="AW293" s="248"/>
      <c r="AX293" s="248"/>
      <c r="AY293" s="248"/>
    </row>
    <row r="294" spans="1:51" x14ac:dyDescent="0.2">
      <c r="A294" s="248"/>
      <c r="B294" s="248"/>
      <c r="C294" s="248"/>
      <c r="D294" s="248"/>
      <c r="E294" s="248"/>
      <c r="F294" s="248"/>
      <c r="G294" s="248"/>
      <c r="H294" s="248"/>
      <c r="I294" s="248"/>
      <c r="J294" s="248"/>
      <c r="K294" s="248"/>
      <c r="L294" s="248"/>
      <c r="M294" s="248"/>
      <c r="N294" s="248"/>
      <c r="O294" s="248"/>
      <c r="P294" s="248"/>
      <c r="Q294" s="296"/>
      <c r="R294" s="256">
        <f>'To &amp; from Shops- trip % summary'!B299</f>
        <v>0</v>
      </c>
      <c r="S294" s="313">
        <f>'To &amp; from Shops- trip % summary'!D299</f>
        <v>0</v>
      </c>
      <c r="T294" s="257">
        <f>'Non-survey input values'!$B$14</f>
        <v>359.3</v>
      </c>
      <c r="U294" s="258">
        <f t="shared" si="56"/>
        <v>0</v>
      </c>
      <c r="V294" s="259">
        <f t="shared" si="57"/>
        <v>0</v>
      </c>
      <c r="W294" s="312">
        <f>'To &amp; from Shops- trip % summary'!G299</f>
        <v>0</v>
      </c>
      <c r="X294" s="314">
        <f>'To &amp; from Shops- trip % summary'!I299</f>
        <v>0</v>
      </c>
      <c r="Y294" s="260">
        <f t="shared" si="58"/>
        <v>0</v>
      </c>
      <c r="Z294" s="259">
        <f t="shared" si="59"/>
        <v>0</v>
      </c>
      <c r="AA294" s="312">
        <f>'To &amp; from Shops- trip % summary'!L299</f>
        <v>0</v>
      </c>
      <c r="AB294" s="314">
        <f>'To &amp; from Shops- trip % summary'!N299</f>
        <v>0</v>
      </c>
      <c r="AC294" s="260">
        <f t="shared" si="60"/>
        <v>0</v>
      </c>
      <c r="AD294" s="259">
        <f t="shared" si="61"/>
        <v>0</v>
      </c>
      <c r="AE294" s="312">
        <f>'To &amp; from Shops- trip % summary'!Q299</f>
        <v>0</v>
      </c>
      <c r="AF294" s="314">
        <f>'To &amp; from Shops- trip % summary'!S299</f>
        <v>0</v>
      </c>
      <c r="AG294" s="260">
        <f t="shared" si="62"/>
        <v>0</v>
      </c>
      <c r="AH294" s="259">
        <f t="shared" si="63"/>
        <v>0</v>
      </c>
      <c r="AI294" s="312">
        <f>'To &amp; from Shops- trip % summary'!V299</f>
        <v>0</v>
      </c>
      <c r="AJ294" s="314">
        <f>'To &amp; from Shops- trip % summary'!X299</f>
        <v>0</v>
      </c>
      <c r="AK294" s="260">
        <f t="shared" si="64"/>
        <v>0</v>
      </c>
      <c r="AL294" s="259">
        <f t="shared" si="65"/>
        <v>0</v>
      </c>
      <c r="AM294" s="312">
        <f>'To &amp; from Shops- trip % summary'!AA299</f>
        <v>0</v>
      </c>
      <c r="AN294" s="314">
        <f>'To &amp; from Shops- trip % summary'!AC299</f>
        <v>0</v>
      </c>
      <c r="AO294" s="260">
        <f t="shared" si="66"/>
        <v>0</v>
      </c>
      <c r="AP294" s="259">
        <f t="shared" si="67"/>
        <v>0</v>
      </c>
      <c r="AQ294" s="312">
        <f>'To &amp; from Shops- trip % summary'!AF299</f>
        <v>0</v>
      </c>
      <c r="AR294" s="314">
        <f>'To &amp; from Shops- trip % summary'!AH299</f>
        <v>0</v>
      </c>
      <c r="AS294" s="260">
        <f t="shared" si="68"/>
        <v>0</v>
      </c>
      <c r="AT294" s="259">
        <f t="shared" si="69"/>
        <v>0</v>
      </c>
      <c r="AU294" s="261"/>
      <c r="AV294" s="248"/>
      <c r="AW294" s="248"/>
      <c r="AX294" s="248"/>
      <c r="AY294" s="248"/>
    </row>
    <row r="295" spans="1:51" x14ac:dyDescent="0.2">
      <c r="A295" s="248"/>
      <c r="B295" s="248"/>
      <c r="C295" s="248"/>
      <c r="D295" s="248"/>
      <c r="E295" s="248"/>
      <c r="F295" s="248"/>
      <c r="G295" s="248"/>
      <c r="H295" s="248"/>
      <c r="I295" s="248"/>
      <c r="J295" s="248"/>
      <c r="K295" s="248"/>
      <c r="L295" s="248"/>
      <c r="M295" s="248"/>
      <c r="N295" s="248"/>
      <c r="O295" s="248"/>
      <c r="P295" s="248"/>
      <c r="Q295" s="296"/>
      <c r="R295" s="256">
        <f>'To &amp; from Shops- trip % summary'!B300</f>
        <v>0</v>
      </c>
      <c r="S295" s="313">
        <f>'To &amp; from Shops- trip % summary'!D300</f>
        <v>0</v>
      </c>
      <c r="T295" s="257">
        <f>'Non-survey input values'!$B$14</f>
        <v>359.3</v>
      </c>
      <c r="U295" s="258">
        <f t="shared" si="56"/>
        <v>0</v>
      </c>
      <c r="V295" s="259">
        <f t="shared" si="57"/>
        <v>0</v>
      </c>
      <c r="W295" s="312">
        <f>'To &amp; from Shops- trip % summary'!G300</f>
        <v>0</v>
      </c>
      <c r="X295" s="314">
        <f>'To &amp; from Shops- trip % summary'!I300</f>
        <v>0</v>
      </c>
      <c r="Y295" s="260">
        <f t="shared" si="58"/>
        <v>0</v>
      </c>
      <c r="Z295" s="259">
        <f t="shared" si="59"/>
        <v>0</v>
      </c>
      <c r="AA295" s="312">
        <f>'To &amp; from Shops- trip % summary'!L300</f>
        <v>0</v>
      </c>
      <c r="AB295" s="314">
        <f>'To &amp; from Shops- trip % summary'!N300</f>
        <v>0</v>
      </c>
      <c r="AC295" s="260">
        <f t="shared" si="60"/>
        <v>0</v>
      </c>
      <c r="AD295" s="259">
        <f t="shared" si="61"/>
        <v>0</v>
      </c>
      <c r="AE295" s="312">
        <f>'To &amp; from Shops- trip % summary'!Q300</f>
        <v>0</v>
      </c>
      <c r="AF295" s="314">
        <f>'To &amp; from Shops- trip % summary'!S300</f>
        <v>0</v>
      </c>
      <c r="AG295" s="260">
        <f t="shared" si="62"/>
        <v>0</v>
      </c>
      <c r="AH295" s="259">
        <f t="shared" si="63"/>
        <v>0</v>
      </c>
      <c r="AI295" s="312">
        <f>'To &amp; from Shops- trip % summary'!V300</f>
        <v>0</v>
      </c>
      <c r="AJ295" s="314">
        <f>'To &amp; from Shops- trip % summary'!X300</f>
        <v>0</v>
      </c>
      <c r="AK295" s="260">
        <f t="shared" si="64"/>
        <v>0</v>
      </c>
      <c r="AL295" s="259">
        <f t="shared" si="65"/>
        <v>0</v>
      </c>
      <c r="AM295" s="312">
        <f>'To &amp; from Shops- trip % summary'!AA300</f>
        <v>0</v>
      </c>
      <c r="AN295" s="314">
        <f>'To &amp; from Shops- trip % summary'!AC300</f>
        <v>0</v>
      </c>
      <c r="AO295" s="260">
        <f t="shared" si="66"/>
        <v>0</v>
      </c>
      <c r="AP295" s="259">
        <f t="shared" si="67"/>
        <v>0</v>
      </c>
      <c r="AQ295" s="312">
        <f>'To &amp; from Shops- trip % summary'!AF300</f>
        <v>0</v>
      </c>
      <c r="AR295" s="314">
        <f>'To &amp; from Shops- trip % summary'!AH300</f>
        <v>0</v>
      </c>
      <c r="AS295" s="260">
        <f t="shared" si="68"/>
        <v>0</v>
      </c>
      <c r="AT295" s="259">
        <f t="shared" si="69"/>
        <v>0</v>
      </c>
      <c r="AU295" s="261"/>
      <c r="AV295" s="248"/>
      <c r="AW295" s="248"/>
      <c r="AX295" s="248"/>
      <c r="AY295" s="248"/>
    </row>
    <row r="296" spans="1:51" x14ac:dyDescent="0.2">
      <c r="A296" s="248"/>
      <c r="B296" s="248"/>
      <c r="C296" s="248"/>
      <c r="D296" s="248"/>
      <c r="E296" s="248"/>
      <c r="F296" s="248"/>
      <c r="G296" s="248"/>
      <c r="H296" s="248"/>
      <c r="I296" s="248"/>
      <c r="J296" s="248"/>
      <c r="K296" s="248"/>
      <c r="L296" s="248"/>
      <c r="M296" s="248"/>
      <c r="N296" s="248"/>
      <c r="O296" s="248"/>
      <c r="P296" s="248"/>
      <c r="Q296" s="296"/>
      <c r="R296" s="256">
        <f>'To &amp; from Shops- trip % summary'!B301</f>
        <v>0</v>
      </c>
      <c r="S296" s="313">
        <f>'To &amp; from Shops- trip % summary'!D301</f>
        <v>0</v>
      </c>
      <c r="T296" s="257">
        <f>'Non-survey input values'!$B$14</f>
        <v>359.3</v>
      </c>
      <c r="U296" s="258">
        <f t="shared" si="56"/>
        <v>0</v>
      </c>
      <c r="V296" s="259">
        <f t="shared" si="57"/>
        <v>0</v>
      </c>
      <c r="W296" s="312">
        <f>'To &amp; from Shops- trip % summary'!G301</f>
        <v>0</v>
      </c>
      <c r="X296" s="314">
        <f>'To &amp; from Shops- trip % summary'!I301</f>
        <v>0</v>
      </c>
      <c r="Y296" s="260">
        <f t="shared" si="58"/>
        <v>0</v>
      </c>
      <c r="Z296" s="259">
        <f t="shared" si="59"/>
        <v>0</v>
      </c>
      <c r="AA296" s="312">
        <f>'To &amp; from Shops- trip % summary'!L301</f>
        <v>0</v>
      </c>
      <c r="AB296" s="314">
        <f>'To &amp; from Shops- trip % summary'!N301</f>
        <v>0</v>
      </c>
      <c r="AC296" s="260">
        <f t="shared" si="60"/>
        <v>0</v>
      </c>
      <c r="AD296" s="259">
        <f t="shared" si="61"/>
        <v>0</v>
      </c>
      <c r="AE296" s="312">
        <f>'To &amp; from Shops- trip % summary'!Q301</f>
        <v>0</v>
      </c>
      <c r="AF296" s="314">
        <f>'To &amp; from Shops- trip % summary'!S301</f>
        <v>0</v>
      </c>
      <c r="AG296" s="260">
        <f t="shared" si="62"/>
        <v>0</v>
      </c>
      <c r="AH296" s="259">
        <f t="shared" si="63"/>
        <v>0</v>
      </c>
      <c r="AI296" s="312">
        <f>'To &amp; from Shops- trip % summary'!V301</f>
        <v>0</v>
      </c>
      <c r="AJ296" s="314">
        <f>'To &amp; from Shops- trip % summary'!X301</f>
        <v>0</v>
      </c>
      <c r="AK296" s="260">
        <f t="shared" si="64"/>
        <v>0</v>
      </c>
      <c r="AL296" s="259">
        <f t="shared" si="65"/>
        <v>0</v>
      </c>
      <c r="AM296" s="312">
        <f>'To &amp; from Shops- trip % summary'!AA301</f>
        <v>0</v>
      </c>
      <c r="AN296" s="314">
        <f>'To &amp; from Shops- trip % summary'!AC301</f>
        <v>0</v>
      </c>
      <c r="AO296" s="260">
        <f t="shared" si="66"/>
        <v>0</v>
      </c>
      <c r="AP296" s="259">
        <f t="shared" si="67"/>
        <v>0</v>
      </c>
      <c r="AQ296" s="312">
        <f>'To &amp; from Shops- trip % summary'!AF301</f>
        <v>0</v>
      </c>
      <c r="AR296" s="314">
        <f>'To &amp; from Shops- trip % summary'!AH301</f>
        <v>0</v>
      </c>
      <c r="AS296" s="260">
        <f t="shared" si="68"/>
        <v>0</v>
      </c>
      <c r="AT296" s="259">
        <f t="shared" si="69"/>
        <v>0</v>
      </c>
      <c r="AU296" s="261"/>
      <c r="AV296" s="248"/>
      <c r="AW296" s="248"/>
      <c r="AX296" s="248"/>
      <c r="AY296" s="248"/>
    </row>
    <row r="297" spans="1:51" x14ac:dyDescent="0.2">
      <c r="A297" s="248"/>
      <c r="B297" s="248"/>
      <c r="C297" s="248"/>
      <c r="D297" s="248"/>
      <c r="E297" s="248"/>
      <c r="F297" s="248"/>
      <c r="G297" s="248"/>
      <c r="H297" s="248"/>
      <c r="I297" s="248"/>
      <c r="J297" s="248"/>
      <c r="K297" s="248"/>
      <c r="L297" s="248"/>
      <c r="M297" s="248"/>
      <c r="N297" s="248"/>
      <c r="O297" s="248"/>
      <c r="P297" s="248"/>
      <c r="Q297" s="296"/>
      <c r="R297" s="256">
        <f>'To &amp; from Shops- trip % summary'!B302</f>
        <v>0</v>
      </c>
      <c r="S297" s="313">
        <f>'To &amp; from Shops- trip % summary'!D302</f>
        <v>0</v>
      </c>
      <c r="T297" s="257">
        <f>'Non-survey input values'!$B$14</f>
        <v>359.3</v>
      </c>
      <c r="U297" s="258">
        <f t="shared" si="56"/>
        <v>0</v>
      </c>
      <c r="V297" s="259">
        <f t="shared" si="57"/>
        <v>0</v>
      </c>
      <c r="W297" s="312">
        <f>'To &amp; from Shops- trip % summary'!G302</f>
        <v>0</v>
      </c>
      <c r="X297" s="314">
        <f>'To &amp; from Shops- trip % summary'!I302</f>
        <v>0</v>
      </c>
      <c r="Y297" s="260">
        <f t="shared" si="58"/>
        <v>0</v>
      </c>
      <c r="Z297" s="259">
        <f t="shared" si="59"/>
        <v>0</v>
      </c>
      <c r="AA297" s="312">
        <f>'To &amp; from Shops- trip % summary'!L302</f>
        <v>0</v>
      </c>
      <c r="AB297" s="314">
        <f>'To &amp; from Shops- trip % summary'!N302</f>
        <v>0</v>
      </c>
      <c r="AC297" s="260">
        <f t="shared" si="60"/>
        <v>0</v>
      </c>
      <c r="AD297" s="259">
        <f t="shared" si="61"/>
        <v>0</v>
      </c>
      <c r="AE297" s="312">
        <f>'To &amp; from Shops- trip % summary'!Q302</f>
        <v>0</v>
      </c>
      <c r="AF297" s="314">
        <f>'To &amp; from Shops- trip % summary'!S302</f>
        <v>0</v>
      </c>
      <c r="AG297" s="260">
        <f t="shared" si="62"/>
        <v>0</v>
      </c>
      <c r="AH297" s="259">
        <f t="shared" si="63"/>
        <v>0</v>
      </c>
      <c r="AI297" s="312">
        <f>'To &amp; from Shops- trip % summary'!V302</f>
        <v>0</v>
      </c>
      <c r="AJ297" s="314">
        <f>'To &amp; from Shops- trip % summary'!X302</f>
        <v>0</v>
      </c>
      <c r="AK297" s="260">
        <f t="shared" si="64"/>
        <v>0</v>
      </c>
      <c r="AL297" s="259">
        <f t="shared" si="65"/>
        <v>0</v>
      </c>
      <c r="AM297" s="312">
        <f>'To &amp; from Shops- trip % summary'!AA302</f>
        <v>0</v>
      </c>
      <c r="AN297" s="314">
        <f>'To &amp; from Shops- trip % summary'!AC302</f>
        <v>0</v>
      </c>
      <c r="AO297" s="260">
        <f t="shared" si="66"/>
        <v>0</v>
      </c>
      <c r="AP297" s="259">
        <f t="shared" si="67"/>
        <v>0</v>
      </c>
      <c r="AQ297" s="312">
        <f>'To &amp; from Shops- trip % summary'!AF302</f>
        <v>0</v>
      </c>
      <c r="AR297" s="314">
        <f>'To &amp; from Shops- trip % summary'!AH302</f>
        <v>0</v>
      </c>
      <c r="AS297" s="260">
        <f t="shared" si="68"/>
        <v>0</v>
      </c>
      <c r="AT297" s="259">
        <f t="shared" si="69"/>
        <v>0</v>
      </c>
      <c r="AU297" s="261"/>
      <c r="AV297" s="248"/>
      <c r="AW297" s="248"/>
      <c r="AX297" s="248"/>
      <c r="AY297" s="248"/>
    </row>
    <row r="298" spans="1:51" x14ac:dyDescent="0.2">
      <c r="A298" s="248"/>
      <c r="B298" s="248"/>
      <c r="C298" s="248"/>
      <c r="D298" s="248"/>
      <c r="E298" s="248"/>
      <c r="F298" s="248"/>
      <c r="G298" s="248"/>
      <c r="H298" s="248"/>
      <c r="I298" s="248"/>
      <c r="J298" s="248"/>
      <c r="K298" s="248"/>
      <c r="L298" s="248"/>
      <c r="M298" s="248"/>
      <c r="N298" s="248"/>
      <c r="O298" s="248"/>
      <c r="P298" s="248"/>
      <c r="Q298" s="296"/>
      <c r="R298" s="256">
        <f>'To &amp; from Shops- trip % summary'!B303</f>
        <v>0</v>
      </c>
      <c r="S298" s="313">
        <f>'To &amp; from Shops- trip % summary'!D303</f>
        <v>0</v>
      </c>
      <c r="T298" s="257">
        <f>'Non-survey input values'!$B$14</f>
        <v>359.3</v>
      </c>
      <c r="U298" s="258">
        <f t="shared" si="56"/>
        <v>0</v>
      </c>
      <c r="V298" s="259">
        <f t="shared" si="57"/>
        <v>0</v>
      </c>
      <c r="W298" s="312">
        <f>'To &amp; from Shops- trip % summary'!G303</f>
        <v>0</v>
      </c>
      <c r="X298" s="314">
        <f>'To &amp; from Shops- trip % summary'!I303</f>
        <v>0</v>
      </c>
      <c r="Y298" s="260">
        <f t="shared" si="58"/>
        <v>0</v>
      </c>
      <c r="Z298" s="259">
        <f t="shared" si="59"/>
        <v>0</v>
      </c>
      <c r="AA298" s="312">
        <f>'To &amp; from Shops- trip % summary'!L303</f>
        <v>0</v>
      </c>
      <c r="AB298" s="314">
        <f>'To &amp; from Shops- trip % summary'!N303</f>
        <v>0</v>
      </c>
      <c r="AC298" s="260">
        <f t="shared" si="60"/>
        <v>0</v>
      </c>
      <c r="AD298" s="259">
        <f t="shared" si="61"/>
        <v>0</v>
      </c>
      <c r="AE298" s="312">
        <f>'To &amp; from Shops- trip % summary'!Q303</f>
        <v>0</v>
      </c>
      <c r="AF298" s="314">
        <f>'To &amp; from Shops- trip % summary'!S303</f>
        <v>0</v>
      </c>
      <c r="AG298" s="260">
        <f t="shared" si="62"/>
        <v>0</v>
      </c>
      <c r="AH298" s="259">
        <f t="shared" si="63"/>
        <v>0</v>
      </c>
      <c r="AI298" s="312">
        <f>'To &amp; from Shops- trip % summary'!V303</f>
        <v>0</v>
      </c>
      <c r="AJ298" s="314">
        <f>'To &amp; from Shops- trip % summary'!X303</f>
        <v>0</v>
      </c>
      <c r="AK298" s="260">
        <f t="shared" si="64"/>
        <v>0</v>
      </c>
      <c r="AL298" s="259">
        <f t="shared" si="65"/>
        <v>0</v>
      </c>
      <c r="AM298" s="312">
        <f>'To &amp; from Shops- trip % summary'!AA303</f>
        <v>0</v>
      </c>
      <c r="AN298" s="314">
        <f>'To &amp; from Shops- trip % summary'!AC303</f>
        <v>0</v>
      </c>
      <c r="AO298" s="260">
        <f t="shared" si="66"/>
        <v>0</v>
      </c>
      <c r="AP298" s="259">
        <f t="shared" si="67"/>
        <v>0</v>
      </c>
      <c r="AQ298" s="312">
        <f>'To &amp; from Shops- trip % summary'!AF303</f>
        <v>0</v>
      </c>
      <c r="AR298" s="314">
        <f>'To &amp; from Shops- trip % summary'!AH303</f>
        <v>0</v>
      </c>
      <c r="AS298" s="260">
        <f t="shared" si="68"/>
        <v>0</v>
      </c>
      <c r="AT298" s="259">
        <f t="shared" si="69"/>
        <v>0</v>
      </c>
      <c r="AU298" s="261"/>
      <c r="AV298" s="248"/>
      <c r="AW298" s="248"/>
      <c r="AX298" s="248"/>
      <c r="AY298" s="248"/>
    </row>
    <row r="299" spans="1:51" x14ac:dyDescent="0.2">
      <c r="A299" s="248"/>
      <c r="B299" s="248"/>
      <c r="C299" s="248"/>
      <c r="D299" s="248"/>
      <c r="E299" s="248"/>
      <c r="F299" s="248"/>
      <c r="G299" s="248"/>
      <c r="H299" s="248"/>
      <c r="I299" s="248"/>
      <c r="J299" s="248"/>
      <c r="K299" s="248"/>
      <c r="L299" s="248"/>
      <c r="M299" s="248"/>
      <c r="N299" s="248"/>
      <c r="O299" s="248"/>
      <c r="P299" s="248"/>
      <c r="Q299" s="296"/>
      <c r="R299" s="256">
        <f>'To &amp; from Shops- trip % summary'!B304</f>
        <v>0</v>
      </c>
      <c r="S299" s="313">
        <f>'To &amp; from Shops- trip % summary'!D304</f>
        <v>0</v>
      </c>
      <c r="T299" s="257">
        <f>'Non-survey input values'!$B$14</f>
        <v>359.3</v>
      </c>
      <c r="U299" s="258">
        <f t="shared" si="56"/>
        <v>0</v>
      </c>
      <c r="V299" s="259">
        <f t="shared" si="57"/>
        <v>0</v>
      </c>
      <c r="W299" s="312">
        <f>'To &amp; from Shops- trip % summary'!G304</f>
        <v>0</v>
      </c>
      <c r="X299" s="314">
        <f>'To &amp; from Shops- trip % summary'!I304</f>
        <v>0</v>
      </c>
      <c r="Y299" s="260">
        <f t="shared" si="58"/>
        <v>0</v>
      </c>
      <c r="Z299" s="259">
        <f t="shared" si="59"/>
        <v>0</v>
      </c>
      <c r="AA299" s="312">
        <f>'To &amp; from Shops- trip % summary'!L304</f>
        <v>0</v>
      </c>
      <c r="AB299" s="314">
        <f>'To &amp; from Shops- trip % summary'!N304</f>
        <v>0</v>
      </c>
      <c r="AC299" s="260">
        <f t="shared" si="60"/>
        <v>0</v>
      </c>
      <c r="AD299" s="259">
        <f t="shared" si="61"/>
        <v>0</v>
      </c>
      <c r="AE299" s="312">
        <f>'To &amp; from Shops- trip % summary'!Q304</f>
        <v>0</v>
      </c>
      <c r="AF299" s="314">
        <f>'To &amp; from Shops- trip % summary'!S304</f>
        <v>0</v>
      </c>
      <c r="AG299" s="260">
        <f t="shared" si="62"/>
        <v>0</v>
      </c>
      <c r="AH299" s="259">
        <f t="shared" si="63"/>
        <v>0</v>
      </c>
      <c r="AI299" s="312">
        <f>'To &amp; from Shops- trip % summary'!V304</f>
        <v>0</v>
      </c>
      <c r="AJ299" s="314">
        <f>'To &amp; from Shops- trip % summary'!X304</f>
        <v>0</v>
      </c>
      <c r="AK299" s="260">
        <f t="shared" si="64"/>
        <v>0</v>
      </c>
      <c r="AL299" s="259">
        <f t="shared" si="65"/>
        <v>0</v>
      </c>
      <c r="AM299" s="312">
        <f>'To &amp; from Shops- trip % summary'!AA304</f>
        <v>0</v>
      </c>
      <c r="AN299" s="314">
        <f>'To &amp; from Shops- trip % summary'!AC304</f>
        <v>0</v>
      </c>
      <c r="AO299" s="260">
        <f t="shared" si="66"/>
        <v>0</v>
      </c>
      <c r="AP299" s="259">
        <f t="shared" si="67"/>
        <v>0</v>
      </c>
      <c r="AQ299" s="312">
        <f>'To &amp; from Shops- trip % summary'!AF304</f>
        <v>0</v>
      </c>
      <c r="AR299" s="314">
        <f>'To &amp; from Shops- trip % summary'!AH304</f>
        <v>0</v>
      </c>
      <c r="AS299" s="260">
        <f t="shared" si="68"/>
        <v>0</v>
      </c>
      <c r="AT299" s="259">
        <f t="shared" si="69"/>
        <v>0</v>
      </c>
      <c r="AU299" s="261"/>
      <c r="AV299" s="248"/>
      <c r="AW299" s="248"/>
      <c r="AX299" s="248"/>
      <c r="AY299" s="248"/>
    </row>
    <row r="300" spans="1:51" x14ac:dyDescent="0.2">
      <c r="A300" s="248"/>
      <c r="B300" s="248"/>
      <c r="C300" s="248"/>
      <c r="D300" s="248"/>
      <c r="E300" s="248"/>
      <c r="F300" s="248"/>
      <c r="G300" s="248"/>
      <c r="H300" s="248"/>
      <c r="I300" s="248"/>
      <c r="J300" s="248"/>
      <c r="K300" s="248"/>
      <c r="L300" s="248"/>
      <c r="M300" s="248"/>
      <c r="N300" s="248"/>
      <c r="O300" s="248"/>
      <c r="P300" s="248"/>
      <c r="Q300" s="296"/>
      <c r="R300" s="256">
        <f>'To &amp; from Shops- trip % summary'!B305</f>
        <v>0</v>
      </c>
      <c r="S300" s="313">
        <f>'To &amp; from Shops- trip % summary'!D305</f>
        <v>0</v>
      </c>
      <c r="T300" s="257">
        <f>'Non-survey input values'!$B$14</f>
        <v>359.3</v>
      </c>
      <c r="U300" s="258">
        <f t="shared" si="56"/>
        <v>0</v>
      </c>
      <c r="V300" s="259">
        <f t="shared" si="57"/>
        <v>0</v>
      </c>
      <c r="W300" s="312">
        <f>'To &amp; from Shops- trip % summary'!G305</f>
        <v>0</v>
      </c>
      <c r="X300" s="314">
        <f>'To &amp; from Shops- trip % summary'!I305</f>
        <v>0</v>
      </c>
      <c r="Y300" s="260">
        <f t="shared" si="58"/>
        <v>0</v>
      </c>
      <c r="Z300" s="259">
        <f t="shared" si="59"/>
        <v>0</v>
      </c>
      <c r="AA300" s="312">
        <f>'To &amp; from Shops- trip % summary'!L305</f>
        <v>0</v>
      </c>
      <c r="AB300" s="314">
        <f>'To &amp; from Shops- trip % summary'!N305</f>
        <v>0</v>
      </c>
      <c r="AC300" s="260">
        <f t="shared" si="60"/>
        <v>0</v>
      </c>
      <c r="AD300" s="259">
        <f t="shared" si="61"/>
        <v>0</v>
      </c>
      <c r="AE300" s="312">
        <f>'To &amp; from Shops- trip % summary'!Q305</f>
        <v>0</v>
      </c>
      <c r="AF300" s="314">
        <f>'To &amp; from Shops- trip % summary'!S305</f>
        <v>0</v>
      </c>
      <c r="AG300" s="260">
        <f t="shared" si="62"/>
        <v>0</v>
      </c>
      <c r="AH300" s="259">
        <f t="shared" si="63"/>
        <v>0</v>
      </c>
      <c r="AI300" s="312">
        <f>'To &amp; from Shops- trip % summary'!V305</f>
        <v>0</v>
      </c>
      <c r="AJ300" s="314">
        <f>'To &amp; from Shops- trip % summary'!X305</f>
        <v>0</v>
      </c>
      <c r="AK300" s="260">
        <f t="shared" si="64"/>
        <v>0</v>
      </c>
      <c r="AL300" s="259">
        <f t="shared" si="65"/>
        <v>0</v>
      </c>
      <c r="AM300" s="312">
        <f>'To &amp; from Shops- trip % summary'!AA305</f>
        <v>0</v>
      </c>
      <c r="AN300" s="314">
        <f>'To &amp; from Shops- trip % summary'!AC305</f>
        <v>0</v>
      </c>
      <c r="AO300" s="260">
        <f t="shared" si="66"/>
        <v>0</v>
      </c>
      <c r="AP300" s="259">
        <f t="shared" si="67"/>
        <v>0</v>
      </c>
      <c r="AQ300" s="312">
        <f>'To &amp; from Shops- trip % summary'!AF305</f>
        <v>0</v>
      </c>
      <c r="AR300" s="314">
        <f>'To &amp; from Shops- trip % summary'!AH305</f>
        <v>0</v>
      </c>
      <c r="AS300" s="260">
        <f t="shared" si="68"/>
        <v>0</v>
      </c>
      <c r="AT300" s="259">
        <f t="shared" si="69"/>
        <v>0</v>
      </c>
      <c r="AU300" s="261"/>
      <c r="AV300" s="248"/>
      <c r="AW300" s="248"/>
      <c r="AX300" s="248"/>
      <c r="AY300" s="248"/>
    </row>
    <row r="301" spans="1:51" x14ac:dyDescent="0.2">
      <c r="A301" s="248"/>
      <c r="B301" s="248"/>
      <c r="C301" s="248"/>
      <c r="D301" s="248"/>
      <c r="E301" s="248"/>
      <c r="F301" s="248"/>
      <c r="G301" s="248"/>
      <c r="H301" s="248"/>
      <c r="I301" s="248"/>
      <c r="J301" s="248"/>
      <c r="K301" s="248"/>
      <c r="L301" s="248"/>
      <c r="M301" s="248"/>
      <c r="N301" s="248"/>
      <c r="O301" s="248"/>
      <c r="P301" s="248"/>
      <c r="Q301" s="296"/>
      <c r="R301" s="256">
        <f>'To &amp; from Shops- trip % summary'!B306</f>
        <v>0</v>
      </c>
      <c r="S301" s="313">
        <f>'To &amp; from Shops- trip % summary'!D306</f>
        <v>0</v>
      </c>
      <c r="T301" s="257">
        <f>'Non-survey input values'!$B$14</f>
        <v>359.3</v>
      </c>
      <c r="U301" s="258">
        <f t="shared" si="56"/>
        <v>0</v>
      </c>
      <c r="V301" s="259">
        <f t="shared" si="57"/>
        <v>0</v>
      </c>
      <c r="W301" s="312">
        <f>'To &amp; from Shops- trip % summary'!G306</f>
        <v>0</v>
      </c>
      <c r="X301" s="314">
        <f>'To &amp; from Shops- trip % summary'!I306</f>
        <v>0</v>
      </c>
      <c r="Y301" s="260">
        <f t="shared" si="58"/>
        <v>0</v>
      </c>
      <c r="Z301" s="259">
        <f t="shared" si="59"/>
        <v>0</v>
      </c>
      <c r="AA301" s="312">
        <f>'To &amp; from Shops- trip % summary'!L306</f>
        <v>0</v>
      </c>
      <c r="AB301" s="314">
        <f>'To &amp; from Shops- trip % summary'!N306</f>
        <v>0</v>
      </c>
      <c r="AC301" s="260">
        <f t="shared" si="60"/>
        <v>0</v>
      </c>
      <c r="AD301" s="259">
        <f t="shared" si="61"/>
        <v>0</v>
      </c>
      <c r="AE301" s="312">
        <f>'To &amp; from Shops- trip % summary'!Q306</f>
        <v>0</v>
      </c>
      <c r="AF301" s="314">
        <f>'To &amp; from Shops- trip % summary'!S306</f>
        <v>0</v>
      </c>
      <c r="AG301" s="260">
        <f t="shared" si="62"/>
        <v>0</v>
      </c>
      <c r="AH301" s="259">
        <f t="shared" si="63"/>
        <v>0</v>
      </c>
      <c r="AI301" s="312">
        <f>'To &amp; from Shops- trip % summary'!V306</f>
        <v>0</v>
      </c>
      <c r="AJ301" s="314">
        <f>'To &amp; from Shops- trip % summary'!X306</f>
        <v>0</v>
      </c>
      <c r="AK301" s="260">
        <f t="shared" si="64"/>
        <v>0</v>
      </c>
      <c r="AL301" s="259">
        <f t="shared" si="65"/>
        <v>0</v>
      </c>
      <c r="AM301" s="312">
        <f>'To &amp; from Shops- trip % summary'!AA306</f>
        <v>0</v>
      </c>
      <c r="AN301" s="314">
        <f>'To &amp; from Shops- trip % summary'!AC306</f>
        <v>0</v>
      </c>
      <c r="AO301" s="260">
        <f t="shared" si="66"/>
        <v>0</v>
      </c>
      <c r="AP301" s="259">
        <f t="shared" si="67"/>
        <v>0</v>
      </c>
      <c r="AQ301" s="312">
        <f>'To &amp; from Shops- trip % summary'!AF306</f>
        <v>0</v>
      </c>
      <c r="AR301" s="314">
        <f>'To &amp; from Shops- trip % summary'!AH306</f>
        <v>0</v>
      </c>
      <c r="AS301" s="260">
        <f t="shared" si="68"/>
        <v>0</v>
      </c>
      <c r="AT301" s="259">
        <f t="shared" si="69"/>
        <v>0</v>
      </c>
      <c r="AU301" s="261"/>
      <c r="AV301" s="248"/>
      <c r="AW301" s="248"/>
      <c r="AX301" s="248"/>
      <c r="AY301" s="248"/>
    </row>
    <row r="302" spans="1:51" x14ac:dyDescent="0.2">
      <c r="A302" s="248"/>
      <c r="B302" s="248"/>
      <c r="C302" s="248"/>
      <c r="D302" s="248"/>
      <c r="E302" s="248"/>
      <c r="F302" s="248"/>
      <c r="G302" s="248"/>
      <c r="H302" s="248"/>
      <c r="I302" s="248"/>
      <c r="J302" s="248"/>
      <c r="K302" s="248"/>
      <c r="L302" s="248"/>
      <c r="M302" s="248"/>
      <c r="N302" s="248"/>
      <c r="O302" s="248"/>
      <c r="P302" s="248"/>
      <c r="Q302" s="296"/>
      <c r="R302" s="256">
        <f>'To &amp; from Shops- trip % summary'!B307</f>
        <v>0</v>
      </c>
      <c r="S302" s="313">
        <f>'To &amp; from Shops- trip % summary'!D307</f>
        <v>0</v>
      </c>
      <c r="T302" s="257">
        <f>'Non-survey input values'!$B$14</f>
        <v>359.3</v>
      </c>
      <c r="U302" s="258">
        <f t="shared" si="56"/>
        <v>0</v>
      </c>
      <c r="V302" s="259">
        <f t="shared" si="57"/>
        <v>0</v>
      </c>
      <c r="W302" s="312">
        <f>'To &amp; from Shops- trip % summary'!G307</f>
        <v>0</v>
      </c>
      <c r="X302" s="314">
        <f>'To &amp; from Shops- trip % summary'!I307</f>
        <v>0</v>
      </c>
      <c r="Y302" s="260">
        <f t="shared" si="58"/>
        <v>0</v>
      </c>
      <c r="Z302" s="259">
        <f t="shared" si="59"/>
        <v>0</v>
      </c>
      <c r="AA302" s="312">
        <f>'To &amp; from Shops- trip % summary'!L307</f>
        <v>0</v>
      </c>
      <c r="AB302" s="314">
        <f>'To &amp; from Shops- trip % summary'!N307</f>
        <v>0</v>
      </c>
      <c r="AC302" s="260">
        <f t="shared" si="60"/>
        <v>0</v>
      </c>
      <c r="AD302" s="259">
        <f t="shared" si="61"/>
        <v>0</v>
      </c>
      <c r="AE302" s="312">
        <f>'To &amp; from Shops- trip % summary'!Q307</f>
        <v>0</v>
      </c>
      <c r="AF302" s="314">
        <f>'To &amp; from Shops- trip % summary'!S307</f>
        <v>0</v>
      </c>
      <c r="AG302" s="260">
        <f t="shared" si="62"/>
        <v>0</v>
      </c>
      <c r="AH302" s="259">
        <f t="shared" si="63"/>
        <v>0</v>
      </c>
      <c r="AI302" s="312">
        <f>'To &amp; from Shops- trip % summary'!V307</f>
        <v>0</v>
      </c>
      <c r="AJ302" s="314">
        <f>'To &amp; from Shops- trip % summary'!X307</f>
        <v>0</v>
      </c>
      <c r="AK302" s="260">
        <f t="shared" si="64"/>
        <v>0</v>
      </c>
      <c r="AL302" s="259">
        <f t="shared" si="65"/>
        <v>0</v>
      </c>
      <c r="AM302" s="312">
        <f>'To &amp; from Shops- trip % summary'!AA307</f>
        <v>0</v>
      </c>
      <c r="AN302" s="314">
        <f>'To &amp; from Shops- trip % summary'!AC307</f>
        <v>0</v>
      </c>
      <c r="AO302" s="260">
        <f t="shared" si="66"/>
        <v>0</v>
      </c>
      <c r="AP302" s="259">
        <f t="shared" si="67"/>
        <v>0</v>
      </c>
      <c r="AQ302" s="312">
        <f>'To &amp; from Shops- trip % summary'!AF307</f>
        <v>0</v>
      </c>
      <c r="AR302" s="314">
        <f>'To &amp; from Shops- trip % summary'!AH307</f>
        <v>0</v>
      </c>
      <c r="AS302" s="260">
        <f t="shared" si="68"/>
        <v>0</v>
      </c>
      <c r="AT302" s="259">
        <f t="shared" si="69"/>
        <v>0</v>
      </c>
      <c r="AU302" s="261"/>
      <c r="AV302" s="248"/>
      <c r="AW302" s="248"/>
      <c r="AX302" s="248"/>
      <c r="AY302" s="248"/>
    </row>
    <row r="303" spans="1:51" x14ac:dyDescent="0.2">
      <c r="A303" s="248"/>
      <c r="B303" s="248"/>
      <c r="C303" s="248"/>
      <c r="D303" s="248"/>
      <c r="E303" s="248"/>
      <c r="F303" s="248"/>
      <c r="G303" s="248"/>
      <c r="H303" s="248"/>
      <c r="I303" s="248"/>
      <c r="J303" s="248"/>
      <c r="K303" s="248"/>
      <c r="L303" s="248"/>
      <c r="M303" s="248"/>
      <c r="N303" s="248"/>
      <c r="O303" s="248"/>
      <c r="P303" s="248"/>
      <c r="Q303" s="296"/>
      <c r="R303" s="256">
        <f>'To &amp; from Shops- trip % summary'!B308</f>
        <v>0</v>
      </c>
      <c r="S303" s="313">
        <f>'To &amp; from Shops- trip % summary'!D308</f>
        <v>0</v>
      </c>
      <c r="T303" s="257">
        <f>'Non-survey input values'!$B$14</f>
        <v>359.3</v>
      </c>
      <c r="U303" s="258">
        <f t="shared" si="56"/>
        <v>0</v>
      </c>
      <c r="V303" s="259">
        <f t="shared" si="57"/>
        <v>0</v>
      </c>
      <c r="W303" s="312">
        <f>'To &amp; from Shops- trip % summary'!G308</f>
        <v>0</v>
      </c>
      <c r="X303" s="314">
        <f>'To &amp; from Shops- trip % summary'!I308</f>
        <v>0</v>
      </c>
      <c r="Y303" s="260">
        <f t="shared" si="58"/>
        <v>0</v>
      </c>
      <c r="Z303" s="259">
        <f t="shared" si="59"/>
        <v>0</v>
      </c>
      <c r="AA303" s="312">
        <f>'To &amp; from Shops- trip % summary'!L308</f>
        <v>0</v>
      </c>
      <c r="AB303" s="314">
        <f>'To &amp; from Shops- trip % summary'!N308</f>
        <v>0</v>
      </c>
      <c r="AC303" s="260">
        <f t="shared" si="60"/>
        <v>0</v>
      </c>
      <c r="AD303" s="259">
        <f t="shared" si="61"/>
        <v>0</v>
      </c>
      <c r="AE303" s="312">
        <f>'To &amp; from Shops- trip % summary'!Q308</f>
        <v>0</v>
      </c>
      <c r="AF303" s="314">
        <f>'To &amp; from Shops- trip % summary'!S308</f>
        <v>0</v>
      </c>
      <c r="AG303" s="260">
        <f t="shared" si="62"/>
        <v>0</v>
      </c>
      <c r="AH303" s="259">
        <f t="shared" si="63"/>
        <v>0</v>
      </c>
      <c r="AI303" s="312">
        <f>'To &amp; from Shops- trip % summary'!V308</f>
        <v>0</v>
      </c>
      <c r="AJ303" s="314">
        <f>'To &amp; from Shops- trip % summary'!X308</f>
        <v>0</v>
      </c>
      <c r="AK303" s="260">
        <f t="shared" si="64"/>
        <v>0</v>
      </c>
      <c r="AL303" s="259">
        <f t="shared" si="65"/>
        <v>0</v>
      </c>
      <c r="AM303" s="312">
        <f>'To &amp; from Shops- trip % summary'!AA308</f>
        <v>0</v>
      </c>
      <c r="AN303" s="314">
        <f>'To &amp; from Shops- trip % summary'!AC308</f>
        <v>0</v>
      </c>
      <c r="AO303" s="260">
        <f t="shared" si="66"/>
        <v>0</v>
      </c>
      <c r="AP303" s="259">
        <f t="shared" si="67"/>
        <v>0</v>
      </c>
      <c r="AQ303" s="312">
        <f>'To &amp; from Shops- trip % summary'!AF308</f>
        <v>0</v>
      </c>
      <c r="AR303" s="314">
        <f>'To &amp; from Shops- trip % summary'!AH308</f>
        <v>0</v>
      </c>
      <c r="AS303" s="260">
        <f t="shared" si="68"/>
        <v>0</v>
      </c>
      <c r="AT303" s="259">
        <f t="shared" si="69"/>
        <v>0</v>
      </c>
      <c r="AU303" s="261"/>
      <c r="AV303" s="248"/>
      <c r="AW303" s="248"/>
      <c r="AX303" s="248"/>
      <c r="AY303" s="248"/>
    </row>
    <row r="304" spans="1:51" x14ac:dyDescent="0.2">
      <c r="A304" s="248"/>
      <c r="B304" s="248"/>
      <c r="C304" s="248"/>
      <c r="D304" s="248"/>
      <c r="E304" s="248"/>
      <c r="F304" s="248"/>
      <c r="G304" s="248"/>
      <c r="H304" s="248"/>
      <c r="I304" s="248"/>
      <c r="J304" s="248"/>
      <c r="K304" s="248"/>
      <c r="L304" s="248"/>
      <c r="M304" s="248"/>
      <c r="N304" s="248"/>
      <c r="O304" s="248"/>
      <c r="P304" s="248"/>
      <c r="Q304" s="296"/>
      <c r="R304" s="256">
        <f>'To &amp; from Shops- trip % summary'!B309</f>
        <v>0</v>
      </c>
      <c r="S304" s="313">
        <f>'To &amp; from Shops- trip % summary'!D309</f>
        <v>0</v>
      </c>
      <c r="T304" s="257">
        <f>'Non-survey input values'!$B$14</f>
        <v>359.3</v>
      </c>
      <c r="U304" s="258">
        <f t="shared" si="56"/>
        <v>0</v>
      </c>
      <c r="V304" s="259">
        <f t="shared" si="57"/>
        <v>0</v>
      </c>
      <c r="W304" s="312">
        <f>'To &amp; from Shops- trip % summary'!G309</f>
        <v>0</v>
      </c>
      <c r="X304" s="314">
        <f>'To &amp; from Shops- trip % summary'!I309</f>
        <v>0</v>
      </c>
      <c r="Y304" s="260">
        <f t="shared" si="58"/>
        <v>0</v>
      </c>
      <c r="Z304" s="259">
        <f t="shared" si="59"/>
        <v>0</v>
      </c>
      <c r="AA304" s="312">
        <f>'To &amp; from Shops- trip % summary'!L309</f>
        <v>0</v>
      </c>
      <c r="AB304" s="314">
        <f>'To &amp; from Shops- trip % summary'!N309</f>
        <v>0</v>
      </c>
      <c r="AC304" s="260">
        <f t="shared" si="60"/>
        <v>0</v>
      </c>
      <c r="AD304" s="259">
        <f t="shared" si="61"/>
        <v>0</v>
      </c>
      <c r="AE304" s="312">
        <f>'To &amp; from Shops- trip % summary'!Q309</f>
        <v>0</v>
      </c>
      <c r="AF304" s="314">
        <f>'To &amp; from Shops- trip % summary'!S309</f>
        <v>0</v>
      </c>
      <c r="AG304" s="260">
        <f t="shared" si="62"/>
        <v>0</v>
      </c>
      <c r="AH304" s="259">
        <f t="shared" si="63"/>
        <v>0</v>
      </c>
      <c r="AI304" s="312">
        <f>'To &amp; from Shops- trip % summary'!V309</f>
        <v>0</v>
      </c>
      <c r="AJ304" s="314">
        <f>'To &amp; from Shops- trip % summary'!X309</f>
        <v>0</v>
      </c>
      <c r="AK304" s="260">
        <f t="shared" si="64"/>
        <v>0</v>
      </c>
      <c r="AL304" s="259">
        <f t="shared" si="65"/>
        <v>0</v>
      </c>
      <c r="AM304" s="312">
        <f>'To &amp; from Shops- trip % summary'!AA309</f>
        <v>0</v>
      </c>
      <c r="AN304" s="314">
        <f>'To &amp; from Shops- trip % summary'!AC309</f>
        <v>0</v>
      </c>
      <c r="AO304" s="260">
        <f t="shared" si="66"/>
        <v>0</v>
      </c>
      <c r="AP304" s="259">
        <f t="shared" si="67"/>
        <v>0</v>
      </c>
      <c r="AQ304" s="312">
        <f>'To &amp; from Shops- trip % summary'!AF309</f>
        <v>0</v>
      </c>
      <c r="AR304" s="314">
        <f>'To &amp; from Shops- trip % summary'!AH309</f>
        <v>0</v>
      </c>
      <c r="AS304" s="260">
        <f t="shared" si="68"/>
        <v>0</v>
      </c>
      <c r="AT304" s="259">
        <f t="shared" si="69"/>
        <v>0</v>
      </c>
      <c r="AU304" s="261"/>
      <c r="AV304" s="248"/>
      <c r="AW304" s="248"/>
      <c r="AX304" s="248"/>
      <c r="AY304" s="248"/>
    </row>
    <row r="305" spans="1:51" x14ac:dyDescent="0.2">
      <c r="A305" s="248"/>
      <c r="B305" s="248"/>
      <c r="C305" s="248"/>
      <c r="D305" s="248"/>
      <c r="E305" s="248"/>
      <c r="F305" s="248"/>
      <c r="G305" s="248"/>
      <c r="H305" s="248"/>
      <c r="I305" s="248"/>
      <c r="J305" s="248"/>
      <c r="K305" s="248"/>
      <c r="L305" s="248"/>
      <c r="M305" s="248"/>
      <c r="N305" s="248"/>
      <c r="O305" s="248"/>
      <c r="P305" s="248"/>
      <c r="Q305" s="296"/>
      <c r="R305" s="256">
        <f>'To &amp; from Shops- trip % summary'!B310</f>
        <v>0</v>
      </c>
      <c r="S305" s="313">
        <f>'To &amp; from Shops- trip % summary'!D310</f>
        <v>0</v>
      </c>
      <c r="T305" s="257">
        <f>'Non-survey input values'!$B$14</f>
        <v>359.3</v>
      </c>
      <c r="U305" s="258">
        <f t="shared" si="56"/>
        <v>0</v>
      </c>
      <c r="V305" s="259">
        <f t="shared" si="57"/>
        <v>0</v>
      </c>
      <c r="W305" s="312">
        <f>'To &amp; from Shops- trip % summary'!G310</f>
        <v>0</v>
      </c>
      <c r="X305" s="314">
        <f>'To &amp; from Shops- trip % summary'!I310</f>
        <v>0</v>
      </c>
      <c r="Y305" s="260">
        <f t="shared" si="58"/>
        <v>0</v>
      </c>
      <c r="Z305" s="259">
        <f t="shared" si="59"/>
        <v>0</v>
      </c>
      <c r="AA305" s="312">
        <f>'To &amp; from Shops- trip % summary'!L310</f>
        <v>0</v>
      </c>
      <c r="AB305" s="314">
        <f>'To &amp; from Shops- trip % summary'!N310</f>
        <v>0</v>
      </c>
      <c r="AC305" s="260">
        <f t="shared" si="60"/>
        <v>0</v>
      </c>
      <c r="AD305" s="259">
        <f t="shared" si="61"/>
        <v>0</v>
      </c>
      <c r="AE305" s="312">
        <f>'To &amp; from Shops- trip % summary'!Q310</f>
        <v>0</v>
      </c>
      <c r="AF305" s="314">
        <f>'To &amp; from Shops- trip % summary'!S310</f>
        <v>0</v>
      </c>
      <c r="AG305" s="260">
        <f t="shared" si="62"/>
        <v>0</v>
      </c>
      <c r="AH305" s="259">
        <f t="shared" si="63"/>
        <v>0</v>
      </c>
      <c r="AI305" s="312">
        <f>'To &amp; from Shops- trip % summary'!V310</f>
        <v>0</v>
      </c>
      <c r="AJ305" s="314">
        <f>'To &amp; from Shops- trip % summary'!X310</f>
        <v>0</v>
      </c>
      <c r="AK305" s="260">
        <f t="shared" si="64"/>
        <v>0</v>
      </c>
      <c r="AL305" s="259">
        <f t="shared" si="65"/>
        <v>0</v>
      </c>
      <c r="AM305" s="312">
        <f>'To &amp; from Shops- trip % summary'!AA310</f>
        <v>0</v>
      </c>
      <c r="AN305" s="314">
        <f>'To &amp; from Shops- trip % summary'!AC310</f>
        <v>0</v>
      </c>
      <c r="AO305" s="260">
        <f t="shared" si="66"/>
        <v>0</v>
      </c>
      <c r="AP305" s="259">
        <f t="shared" si="67"/>
        <v>0</v>
      </c>
      <c r="AQ305" s="312">
        <f>'To &amp; from Shops- trip % summary'!AF310</f>
        <v>0</v>
      </c>
      <c r="AR305" s="314">
        <f>'To &amp; from Shops- trip % summary'!AH310</f>
        <v>0</v>
      </c>
      <c r="AS305" s="260">
        <f t="shared" si="68"/>
        <v>0</v>
      </c>
      <c r="AT305" s="259">
        <f t="shared" si="69"/>
        <v>0</v>
      </c>
      <c r="AU305" s="261"/>
      <c r="AV305" s="248"/>
      <c r="AW305" s="248"/>
      <c r="AX305" s="248"/>
      <c r="AY305" s="248"/>
    </row>
    <row r="306" spans="1:51" x14ac:dyDescent="0.2">
      <c r="A306" s="248"/>
      <c r="B306" s="248"/>
      <c r="C306" s="248"/>
      <c r="D306" s="248"/>
      <c r="E306" s="248"/>
      <c r="F306" s="248"/>
      <c r="G306" s="248"/>
      <c r="H306" s="248"/>
      <c r="I306" s="248"/>
      <c r="J306" s="248"/>
      <c r="K306" s="248"/>
      <c r="L306" s="248"/>
      <c r="M306" s="248"/>
      <c r="N306" s="248"/>
      <c r="O306" s="248"/>
      <c r="P306" s="248"/>
      <c r="Q306" s="296"/>
      <c r="R306" s="256">
        <f>'To &amp; from Shops- trip % summary'!B311</f>
        <v>0</v>
      </c>
      <c r="S306" s="313">
        <f>'To &amp; from Shops- trip % summary'!D311</f>
        <v>0</v>
      </c>
      <c r="T306" s="257">
        <f>'Non-survey input values'!$B$14</f>
        <v>359.3</v>
      </c>
      <c r="U306" s="258">
        <f t="shared" si="56"/>
        <v>0</v>
      </c>
      <c r="V306" s="259">
        <f t="shared" si="57"/>
        <v>0</v>
      </c>
      <c r="W306" s="312">
        <f>'To &amp; from Shops- trip % summary'!G311</f>
        <v>0</v>
      </c>
      <c r="X306" s="314">
        <f>'To &amp; from Shops- trip % summary'!I311</f>
        <v>0</v>
      </c>
      <c r="Y306" s="260">
        <f t="shared" si="58"/>
        <v>0</v>
      </c>
      <c r="Z306" s="259">
        <f t="shared" si="59"/>
        <v>0</v>
      </c>
      <c r="AA306" s="312">
        <f>'To &amp; from Shops- trip % summary'!L311</f>
        <v>0</v>
      </c>
      <c r="AB306" s="314">
        <f>'To &amp; from Shops- trip % summary'!N311</f>
        <v>0</v>
      </c>
      <c r="AC306" s="260">
        <f t="shared" si="60"/>
        <v>0</v>
      </c>
      <c r="AD306" s="259">
        <f t="shared" si="61"/>
        <v>0</v>
      </c>
      <c r="AE306" s="312">
        <f>'To &amp; from Shops- trip % summary'!Q311</f>
        <v>0</v>
      </c>
      <c r="AF306" s="314">
        <f>'To &amp; from Shops- trip % summary'!S311</f>
        <v>0</v>
      </c>
      <c r="AG306" s="260">
        <f t="shared" si="62"/>
        <v>0</v>
      </c>
      <c r="AH306" s="259">
        <f t="shared" si="63"/>
        <v>0</v>
      </c>
      <c r="AI306" s="312">
        <f>'To &amp; from Shops- trip % summary'!V311</f>
        <v>0</v>
      </c>
      <c r="AJ306" s="314">
        <f>'To &amp; from Shops- trip % summary'!X311</f>
        <v>0</v>
      </c>
      <c r="AK306" s="260">
        <f t="shared" si="64"/>
        <v>0</v>
      </c>
      <c r="AL306" s="259">
        <f t="shared" si="65"/>
        <v>0</v>
      </c>
      <c r="AM306" s="312">
        <f>'To &amp; from Shops- trip % summary'!AA311</f>
        <v>0</v>
      </c>
      <c r="AN306" s="314">
        <f>'To &amp; from Shops- trip % summary'!AC311</f>
        <v>0</v>
      </c>
      <c r="AO306" s="260">
        <f t="shared" si="66"/>
        <v>0</v>
      </c>
      <c r="AP306" s="259">
        <f t="shared" si="67"/>
        <v>0</v>
      </c>
      <c r="AQ306" s="312">
        <f>'To &amp; from Shops- trip % summary'!AF311</f>
        <v>0</v>
      </c>
      <c r="AR306" s="314">
        <f>'To &amp; from Shops- trip % summary'!AH311</f>
        <v>0</v>
      </c>
      <c r="AS306" s="260">
        <f t="shared" si="68"/>
        <v>0</v>
      </c>
      <c r="AT306" s="259">
        <f t="shared" si="69"/>
        <v>0</v>
      </c>
      <c r="AU306" s="261"/>
      <c r="AV306" s="248"/>
      <c r="AW306" s="248"/>
      <c r="AX306" s="248"/>
      <c r="AY306" s="248"/>
    </row>
    <row r="307" spans="1:51" x14ac:dyDescent="0.2">
      <c r="A307" s="248"/>
      <c r="B307" s="248"/>
      <c r="C307" s="248"/>
      <c r="D307" s="248"/>
      <c r="E307" s="248"/>
      <c r="F307" s="248"/>
      <c r="G307" s="248"/>
      <c r="H307" s="248"/>
      <c r="I307" s="248"/>
      <c r="J307" s="248"/>
      <c r="K307" s="248"/>
      <c r="L307" s="248"/>
      <c r="M307" s="248"/>
      <c r="N307" s="248"/>
      <c r="O307" s="248"/>
      <c r="P307" s="248"/>
      <c r="Q307" s="296"/>
      <c r="R307" s="256">
        <f>'To &amp; from Shops- trip % summary'!B312</f>
        <v>0</v>
      </c>
      <c r="S307" s="313">
        <f>'To &amp; from Shops- trip % summary'!D312</f>
        <v>0</v>
      </c>
      <c r="T307" s="257">
        <f>'Non-survey input values'!$B$14</f>
        <v>359.3</v>
      </c>
      <c r="U307" s="258">
        <f t="shared" si="56"/>
        <v>0</v>
      </c>
      <c r="V307" s="259">
        <f t="shared" si="57"/>
        <v>0</v>
      </c>
      <c r="W307" s="312">
        <f>'To &amp; from Shops- trip % summary'!G312</f>
        <v>0</v>
      </c>
      <c r="X307" s="314">
        <f>'To &amp; from Shops- trip % summary'!I312</f>
        <v>0</v>
      </c>
      <c r="Y307" s="260">
        <f t="shared" si="58"/>
        <v>0</v>
      </c>
      <c r="Z307" s="259">
        <f t="shared" si="59"/>
        <v>0</v>
      </c>
      <c r="AA307" s="312">
        <f>'To &amp; from Shops- trip % summary'!L312</f>
        <v>0</v>
      </c>
      <c r="AB307" s="314">
        <f>'To &amp; from Shops- trip % summary'!N312</f>
        <v>0</v>
      </c>
      <c r="AC307" s="260">
        <f t="shared" si="60"/>
        <v>0</v>
      </c>
      <c r="AD307" s="259">
        <f t="shared" si="61"/>
        <v>0</v>
      </c>
      <c r="AE307" s="312">
        <f>'To &amp; from Shops- trip % summary'!Q312</f>
        <v>0</v>
      </c>
      <c r="AF307" s="314">
        <f>'To &amp; from Shops- trip % summary'!S312</f>
        <v>0</v>
      </c>
      <c r="AG307" s="260">
        <f t="shared" si="62"/>
        <v>0</v>
      </c>
      <c r="AH307" s="259">
        <f t="shared" si="63"/>
        <v>0</v>
      </c>
      <c r="AI307" s="312">
        <f>'To &amp; from Shops- trip % summary'!V312</f>
        <v>0</v>
      </c>
      <c r="AJ307" s="314">
        <f>'To &amp; from Shops- trip % summary'!X312</f>
        <v>0</v>
      </c>
      <c r="AK307" s="260">
        <f t="shared" si="64"/>
        <v>0</v>
      </c>
      <c r="AL307" s="259">
        <f t="shared" si="65"/>
        <v>0</v>
      </c>
      <c r="AM307" s="312">
        <f>'To &amp; from Shops- trip % summary'!AA312</f>
        <v>0</v>
      </c>
      <c r="AN307" s="314">
        <f>'To &amp; from Shops- trip % summary'!AC312</f>
        <v>0</v>
      </c>
      <c r="AO307" s="260">
        <f t="shared" si="66"/>
        <v>0</v>
      </c>
      <c r="AP307" s="259">
        <f t="shared" si="67"/>
        <v>0</v>
      </c>
      <c r="AQ307" s="312">
        <f>'To &amp; from Shops- trip % summary'!AF312</f>
        <v>0</v>
      </c>
      <c r="AR307" s="314">
        <f>'To &amp; from Shops- trip % summary'!AH312</f>
        <v>0</v>
      </c>
      <c r="AS307" s="260">
        <f t="shared" si="68"/>
        <v>0</v>
      </c>
      <c r="AT307" s="259">
        <f t="shared" si="69"/>
        <v>0</v>
      </c>
      <c r="AU307" s="261"/>
      <c r="AV307" s="248"/>
      <c r="AW307" s="248"/>
      <c r="AX307" s="248"/>
      <c r="AY307" s="248"/>
    </row>
    <row r="308" spans="1:51" x14ac:dyDescent="0.2">
      <c r="A308" s="248"/>
      <c r="B308" s="248"/>
      <c r="C308" s="248"/>
      <c r="D308" s="248"/>
      <c r="E308" s="248"/>
      <c r="F308" s="248"/>
      <c r="G308" s="248"/>
      <c r="H308" s="248"/>
      <c r="I308" s="248"/>
      <c r="J308" s="248"/>
      <c r="K308" s="248"/>
      <c r="L308" s="248"/>
      <c r="M308" s="248"/>
      <c r="N308" s="248"/>
      <c r="O308" s="248"/>
      <c r="P308" s="248"/>
      <c r="Q308" s="296"/>
      <c r="R308" s="256">
        <f>'To &amp; from Shops- trip % summary'!B313</f>
        <v>0</v>
      </c>
      <c r="S308" s="313">
        <f>'To &amp; from Shops- trip % summary'!D313</f>
        <v>0</v>
      </c>
      <c r="T308" s="257">
        <f>'Non-survey input values'!$B$14</f>
        <v>359.3</v>
      </c>
      <c r="U308" s="258">
        <f t="shared" si="56"/>
        <v>0</v>
      </c>
      <c r="V308" s="259">
        <f t="shared" si="57"/>
        <v>0</v>
      </c>
      <c r="W308" s="312">
        <f>'To &amp; from Shops- trip % summary'!G313</f>
        <v>0</v>
      </c>
      <c r="X308" s="314">
        <f>'To &amp; from Shops- trip % summary'!I313</f>
        <v>0</v>
      </c>
      <c r="Y308" s="260">
        <f t="shared" si="58"/>
        <v>0</v>
      </c>
      <c r="Z308" s="259">
        <f t="shared" si="59"/>
        <v>0</v>
      </c>
      <c r="AA308" s="312">
        <f>'To &amp; from Shops- trip % summary'!L313</f>
        <v>0</v>
      </c>
      <c r="AB308" s="314">
        <f>'To &amp; from Shops- trip % summary'!N313</f>
        <v>0</v>
      </c>
      <c r="AC308" s="260">
        <f t="shared" si="60"/>
        <v>0</v>
      </c>
      <c r="AD308" s="259">
        <f t="shared" si="61"/>
        <v>0</v>
      </c>
      <c r="AE308" s="312">
        <f>'To &amp; from Shops- trip % summary'!Q313</f>
        <v>0</v>
      </c>
      <c r="AF308" s="314">
        <f>'To &amp; from Shops- trip % summary'!S313</f>
        <v>0</v>
      </c>
      <c r="AG308" s="260">
        <f t="shared" si="62"/>
        <v>0</v>
      </c>
      <c r="AH308" s="259">
        <f t="shared" si="63"/>
        <v>0</v>
      </c>
      <c r="AI308" s="312">
        <f>'To &amp; from Shops- trip % summary'!V313</f>
        <v>0</v>
      </c>
      <c r="AJ308" s="314">
        <f>'To &amp; from Shops- trip % summary'!X313</f>
        <v>0</v>
      </c>
      <c r="AK308" s="260">
        <f t="shared" si="64"/>
        <v>0</v>
      </c>
      <c r="AL308" s="259">
        <f t="shared" si="65"/>
        <v>0</v>
      </c>
      <c r="AM308" s="312">
        <f>'To &amp; from Shops- trip % summary'!AA313</f>
        <v>0</v>
      </c>
      <c r="AN308" s="314">
        <f>'To &amp; from Shops- trip % summary'!AC313</f>
        <v>0</v>
      </c>
      <c r="AO308" s="260">
        <f t="shared" si="66"/>
        <v>0</v>
      </c>
      <c r="AP308" s="259">
        <f t="shared" si="67"/>
        <v>0</v>
      </c>
      <c r="AQ308" s="312">
        <f>'To &amp; from Shops- trip % summary'!AF313</f>
        <v>0</v>
      </c>
      <c r="AR308" s="314">
        <f>'To &amp; from Shops- trip % summary'!AH313</f>
        <v>0</v>
      </c>
      <c r="AS308" s="260">
        <f t="shared" si="68"/>
        <v>0</v>
      </c>
      <c r="AT308" s="259">
        <f t="shared" si="69"/>
        <v>0</v>
      </c>
      <c r="AU308" s="261"/>
      <c r="AV308" s="248"/>
      <c r="AW308" s="248"/>
      <c r="AX308" s="248"/>
      <c r="AY308" s="248"/>
    </row>
    <row r="309" spans="1:51" x14ac:dyDescent="0.2">
      <c r="A309" s="248"/>
      <c r="B309" s="248"/>
      <c r="C309" s="248"/>
      <c r="D309" s="248"/>
      <c r="E309" s="248"/>
      <c r="F309" s="248"/>
      <c r="G309" s="248"/>
      <c r="H309" s="248"/>
      <c r="I309" s="248"/>
      <c r="J309" s="248"/>
      <c r="K309" s="248"/>
      <c r="L309" s="248"/>
      <c r="M309" s="248"/>
      <c r="N309" s="248"/>
      <c r="O309" s="248"/>
      <c r="P309" s="248"/>
      <c r="Q309" s="296"/>
      <c r="R309" s="256">
        <f>'To &amp; from Shops- trip % summary'!B314</f>
        <v>0</v>
      </c>
      <c r="S309" s="313">
        <f>'To &amp; from Shops- trip % summary'!D314</f>
        <v>0</v>
      </c>
      <c r="T309" s="257">
        <f>'Non-survey input values'!$B$14</f>
        <v>359.3</v>
      </c>
      <c r="U309" s="258">
        <f t="shared" si="56"/>
        <v>0</v>
      </c>
      <c r="V309" s="259">
        <f t="shared" si="57"/>
        <v>0</v>
      </c>
      <c r="W309" s="312">
        <f>'To &amp; from Shops- trip % summary'!G314</f>
        <v>0</v>
      </c>
      <c r="X309" s="314">
        <f>'To &amp; from Shops- trip % summary'!I314</f>
        <v>0</v>
      </c>
      <c r="Y309" s="260">
        <f t="shared" si="58"/>
        <v>0</v>
      </c>
      <c r="Z309" s="259">
        <f t="shared" si="59"/>
        <v>0</v>
      </c>
      <c r="AA309" s="312">
        <f>'To &amp; from Shops- trip % summary'!L314</f>
        <v>0</v>
      </c>
      <c r="AB309" s="314">
        <f>'To &amp; from Shops- trip % summary'!N314</f>
        <v>0</v>
      </c>
      <c r="AC309" s="260">
        <f t="shared" si="60"/>
        <v>0</v>
      </c>
      <c r="AD309" s="259">
        <f t="shared" si="61"/>
        <v>0</v>
      </c>
      <c r="AE309" s="312">
        <f>'To &amp; from Shops- trip % summary'!Q314</f>
        <v>0</v>
      </c>
      <c r="AF309" s="314">
        <f>'To &amp; from Shops- trip % summary'!S314</f>
        <v>0</v>
      </c>
      <c r="AG309" s="260">
        <f t="shared" si="62"/>
        <v>0</v>
      </c>
      <c r="AH309" s="259">
        <f t="shared" si="63"/>
        <v>0</v>
      </c>
      <c r="AI309" s="312">
        <f>'To &amp; from Shops- trip % summary'!V314</f>
        <v>0</v>
      </c>
      <c r="AJ309" s="314">
        <f>'To &amp; from Shops- trip % summary'!X314</f>
        <v>0</v>
      </c>
      <c r="AK309" s="260">
        <f t="shared" si="64"/>
        <v>0</v>
      </c>
      <c r="AL309" s="259">
        <f t="shared" si="65"/>
        <v>0</v>
      </c>
      <c r="AM309" s="312">
        <f>'To &amp; from Shops- trip % summary'!AA314</f>
        <v>0</v>
      </c>
      <c r="AN309" s="314">
        <f>'To &amp; from Shops- trip % summary'!AC314</f>
        <v>0</v>
      </c>
      <c r="AO309" s="260">
        <f t="shared" si="66"/>
        <v>0</v>
      </c>
      <c r="AP309" s="259">
        <f t="shared" si="67"/>
        <v>0</v>
      </c>
      <c r="AQ309" s="312">
        <f>'To &amp; from Shops- trip % summary'!AF314</f>
        <v>0</v>
      </c>
      <c r="AR309" s="314">
        <f>'To &amp; from Shops- trip % summary'!AH314</f>
        <v>0</v>
      </c>
      <c r="AS309" s="260">
        <f t="shared" si="68"/>
        <v>0</v>
      </c>
      <c r="AT309" s="259">
        <f t="shared" si="69"/>
        <v>0</v>
      </c>
      <c r="AU309" s="261"/>
      <c r="AV309" s="248"/>
      <c r="AW309" s="248"/>
      <c r="AX309" s="248"/>
      <c r="AY309" s="248"/>
    </row>
    <row r="310" spans="1:51" x14ac:dyDescent="0.2">
      <c r="A310" s="248"/>
      <c r="B310" s="248"/>
      <c r="C310" s="248"/>
      <c r="D310" s="248"/>
      <c r="E310" s="248"/>
      <c r="F310" s="248"/>
      <c r="G310" s="248"/>
      <c r="H310" s="248"/>
      <c r="I310" s="248"/>
      <c r="J310" s="248"/>
      <c r="K310" s="248"/>
      <c r="L310" s="248"/>
      <c r="M310" s="248"/>
      <c r="N310" s="248"/>
      <c r="O310" s="248"/>
      <c r="P310" s="248"/>
      <c r="Q310" s="296"/>
      <c r="R310" s="256">
        <f>'To &amp; from Shops- trip % summary'!B315</f>
        <v>0</v>
      </c>
      <c r="S310" s="313">
        <f>'To &amp; from Shops- trip % summary'!D315</f>
        <v>0</v>
      </c>
      <c r="T310" s="257">
        <f>'Non-survey input values'!$B$14</f>
        <v>359.3</v>
      </c>
      <c r="U310" s="258">
        <f t="shared" si="56"/>
        <v>0</v>
      </c>
      <c r="V310" s="259">
        <f t="shared" si="57"/>
        <v>0</v>
      </c>
      <c r="W310" s="312">
        <f>'To &amp; from Shops- trip % summary'!G315</f>
        <v>0</v>
      </c>
      <c r="X310" s="314">
        <f>'To &amp; from Shops- trip % summary'!I315</f>
        <v>0</v>
      </c>
      <c r="Y310" s="260">
        <f t="shared" si="58"/>
        <v>0</v>
      </c>
      <c r="Z310" s="259">
        <f t="shared" si="59"/>
        <v>0</v>
      </c>
      <c r="AA310" s="312">
        <f>'To &amp; from Shops- trip % summary'!L315</f>
        <v>0</v>
      </c>
      <c r="AB310" s="314">
        <f>'To &amp; from Shops- trip % summary'!N315</f>
        <v>0</v>
      </c>
      <c r="AC310" s="260">
        <f t="shared" si="60"/>
        <v>0</v>
      </c>
      <c r="AD310" s="259">
        <f t="shared" si="61"/>
        <v>0</v>
      </c>
      <c r="AE310" s="312">
        <f>'To &amp; from Shops- trip % summary'!Q315</f>
        <v>0</v>
      </c>
      <c r="AF310" s="314">
        <f>'To &amp; from Shops- trip % summary'!S315</f>
        <v>0</v>
      </c>
      <c r="AG310" s="260">
        <f t="shared" si="62"/>
        <v>0</v>
      </c>
      <c r="AH310" s="259">
        <f t="shared" si="63"/>
        <v>0</v>
      </c>
      <c r="AI310" s="312">
        <f>'To &amp; from Shops- trip % summary'!V315</f>
        <v>0</v>
      </c>
      <c r="AJ310" s="314">
        <f>'To &amp; from Shops- trip % summary'!X315</f>
        <v>0</v>
      </c>
      <c r="AK310" s="260">
        <f t="shared" si="64"/>
        <v>0</v>
      </c>
      <c r="AL310" s="259">
        <f t="shared" si="65"/>
        <v>0</v>
      </c>
      <c r="AM310" s="312">
        <f>'To &amp; from Shops- trip % summary'!AA315</f>
        <v>0</v>
      </c>
      <c r="AN310" s="314">
        <f>'To &amp; from Shops- trip % summary'!AC315</f>
        <v>0</v>
      </c>
      <c r="AO310" s="260">
        <f t="shared" si="66"/>
        <v>0</v>
      </c>
      <c r="AP310" s="259">
        <f t="shared" si="67"/>
        <v>0</v>
      </c>
      <c r="AQ310" s="312">
        <f>'To &amp; from Shops- trip % summary'!AF315</f>
        <v>0</v>
      </c>
      <c r="AR310" s="314">
        <f>'To &amp; from Shops- trip % summary'!AH315</f>
        <v>0</v>
      </c>
      <c r="AS310" s="260">
        <f t="shared" si="68"/>
        <v>0</v>
      </c>
      <c r="AT310" s="259">
        <f t="shared" si="69"/>
        <v>0</v>
      </c>
      <c r="AU310" s="261"/>
      <c r="AV310" s="248"/>
      <c r="AW310" s="248"/>
      <c r="AX310" s="248"/>
      <c r="AY310" s="248"/>
    </row>
    <row r="311" spans="1:51" x14ac:dyDescent="0.2">
      <c r="A311" s="248"/>
      <c r="B311" s="248"/>
      <c r="C311" s="248"/>
      <c r="D311" s="248"/>
      <c r="E311" s="248"/>
      <c r="F311" s="248"/>
      <c r="G311" s="248"/>
      <c r="H311" s="248"/>
      <c r="I311" s="248"/>
      <c r="J311" s="248"/>
      <c r="K311" s="248"/>
      <c r="L311" s="248"/>
      <c r="M311" s="248"/>
      <c r="N311" s="248"/>
      <c r="O311" s="248"/>
      <c r="P311" s="248"/>
      <c r="Q311" s="296"/>
      <c r="R311" s="256">
        <f>'To &amp; from Shops- trip % summary'!B316</f>
        <v>0</v>
      </c>
      <c r="S311" s="313">
        <f>'To &amp; from Shops- trip % summary'!D316</f>
        <v>0</v>
      </c>
      <c r="T311" s="257">
        <f>'Non-survey input values'!$B$14</f>
        <v>359.3</v>
      </c>
      <c r="U311" s="258">
        <f t="shared" si="56"/>
        <v>0</v>
      </c>
      <c r="V311" s="259">
        <f t="shared" si="57"/>
        <v>0</v>
      </c>
      <c r="W311" s="312">
        <f>'To &amp; from Shops- trip % summary'!G316</f>
        <v>0</v>
      </c>
      <c r="X311" s="314">
        <f>'To &amp; from Shops- trip % summary'!I316</f>
        <v>0</v>
      </c>
      <c r="Y311" s="260">
        <f t="shared" si="58"/>
        <v>0</v>
      </c>
      <c r="Z311" s="259">
        <f t="shared" si="59"/>
        <v>0</v>
      </c>
      <c r="AA311" s="312">
        <f>'To &amp; from Shops- trip % summary'!L316</f>
        <v>0</v>
      </c>
      <c r="AB311" s="314">
        <f>'To &amp; from Shops- trip % summary'!N316</f>
        <v>0</v>
      </c>
      <c r="AC311" s="260">
        <f t="shared" si="60"/>
        <v>0</v>
      </c>
      <c r="AD311" s="259">
        <f t="shared" si="61"/>
        <v>0</v>
      </c>
      <c r="AE311" s="312">
        <f>'To &amp; from Shops- trip % summary'!Q316</f>
        <v>0</v>
      </c>
      <c r="AF311" s="314">
        <f>'To &amp; from Shops- trip % summary'!S316</f>
        <v>0</v>
      </c>
      <c r="AG311" s="260">
        <f t="shared" si="62"/>
        <v>0</v>
      </c>
      <c r="AH311" s="259">
        <f t="shared" si="63"/>
        <v>0</v>
      </c>
      <c r="AI311" s="312">
        <f>'To &amp; from Shops- trip % summary'!V316</f>
        <v>0</v>
      </c>
      <c r="AJ311" s="314">
        <f>'To &amp; from Shops- trip % summary'!X316</f>
        <v>0</v>
      </c>
      <c r="AK311" s="260">
        <f t="shared" si="64"/>
        <v>0</v>
      </c>
      <c r="AL311" s="259">
        <f t="shared" si="65"/>
        <v>0</v>
      </c>
      <c r="AM311" s="312">
        <f>'To &amp; from Shops- trip % summary'!AA316</f>
        <v>0</v>
      </c>
      <c r="AN311" s="314">
        <f>'To &amp; from Shops- trip % summary'!AC316</f>
        <v>0</v>
      </c>
      <c r="AO311" s="260">
        <f t="shared" si="66"/>
        <v>0</v>
      </c>
      <c r="AP311" s="259">
        <f t="shared" si="67"/>
        <v>0</v>
      </c>
      <c r="AQ311" s="312">
        <f>'To &amp; from Shops- trip % summary'!AF316</f>
        <v>0</v>
      </c>
      <c r="AR311" s="314">
        <f>'To &amp; from Shops- trip % summary'!AH316</f>
        <v>0</v>
      </c>
      <c r="AS311" s="260">
        <f t="shared" si="68"/>
        <v>0</v>
      </c>
      <c r="AT311" s="259">
        <f t="shared" si="69"/>
        <v>0</v>
      </c>
      <c r="AU311" s="261"/>
      <c r="AV311" s="248"/>
      <c r="AW311" s="248"/>
      <c r="AX311" s="248"/>
      <c r="AY311" s="248"/>
    </row>
    <row r="312" spans="1:51" x14ac:dyDescent="0.2">
      <c r="A312" s="248"/>
      <c r="B312" s="248"/>
      <c r="C312" s="248"/>
      <c r="D312" s="248"/>
      <c r="E312" s="248"/>
      <c r="F312" s="248"/>
      <c r="G312" s="248"/>
      <c r="H312" s="248"/>
      <c r="I312" s="248"/>
      <c r="J312" s="248"/>
      <c r="K312" s="248"/>
      <c r="L312" s="248"/>
      <c r="M312" s="248"/>
      <c r="N312" s="248"/>
      <c r="O312" s="248"/>
      <c r="P312" s="248"/>
      <c r="Q312" s="296"/>
      <c r="R312" s="256">
        <f>'To &amp; from Shops- trip % summary'!B317</f>
        <v>0</v>
      </c>
      <c r="S312" s="313">
        <f>'To &amp; from Shops- trip % summary'!D317</f>
        <v>0</v>
      </c>
      <c r="T312" s="257">
        <f>'Non-survey input values'!$B$14</f>
        <v>359.3</v>
      </c>
      <c r="U312" s="258">
        <f t="shared" si="56"/>
        <v>0</v>
      </c>
      <c r="V312" s="259">
        <f t="shared" si="57"/>
        <v>0</v>
      </c>
      <c r="W312" s="312">
        <f>'To &amp; from Shops- trip % summary'!G317</f>
        <v>0</v>
      </c>
      <c r="X312" s="314">
        <f>'To &amp; from Shops- trip % summary'!I317</f>
        <v>0</v>
      </c>
      <c r="Y312" s="260">
        <f t="shared" si="58"/>
        <v>0</v>
      </c>
      <c r="Z312" s="259">
        <f t="shared" si="59"/>
        <v>0</v>
      </c>
      <c r="AA312" s="312">
        <f>'To &amp; from Shops- trip % summary'!L317</f>
        <v>0</v>
      </c>
      <c r="AB312" s="314">
        <f>'To &amp; from Shops- trip % summary'!N317</f>
        <v>0</v>
      </c>
      <c r="AC312" s="260">
        <f t="shared" si="60"/>
        <v>0</v>
      </c>
      <c r="AD312" s="259">
        <f t="shared" si="61"/>
        <v>0</v>
      </c>
      <c r="AE312" s="312">
        <f>'To &amp; from Shops- trip % summary'!Q317</f>
        <v>0</v>
      </c>
      <c r="AF312" s="314">
        <f>'To &amp; from Shops- trip % summary'!S317</f>
        <v>0</v>
      </c>
      <c r="AG312" s="260">
        <f t="shared" si="62"/>
        <v>0</v>
      </c>
      <c r="AH312" s="259">
        <f t="shared" si="63"/>
        <v>0</v>
      </c>
      <c r="AI312" s="312">
        <f>'To &amp; from Shops- trip % summary'!V317</f>
        <v>0</v>
      </c>
      <c r="AJ312" s="314">
        <f>'To &amp; from Shops- trip % summary'!X317</f>
        <v>0</v>
      </c>
      <c r="AK312" s="260">
        <f t="shared" si="64"/>
        <v>0</v>
      </c>
      <c r="AL312" s="259">
        <f t="shared" si="65"/>
        <v>0</v>
      </c>
      <c r="AM312" s="312">
        <f>'To &amp; from Shops- trip % summary'!AA317</f>
        <v>0</v>
      </c>
      <c r="AN312" s="314">
        <f>'To &amp; from Shops- trip % summary'!AC317</f>
        <v>0</v>
      </c>
      <c r="AO312" s="260">
        <f t="shared" si="66"/>
        <v>0</v>
      </c>
      <c r="AP312" s="259">
        <f t="shared" si="67"/>
        <v>0</v>
      </c>
      <c r="AQ312" s="312">
        <f>'To &amp; from Shops- trip % summary'!AF317</f>
        <v>0</v>
      </c>
      <c r="AR312" s="314">
        <f>'To &amp; from Shops- trip % summary'!AH317</f>
        <v>0</v>
      </c>
      <c r="AS312" s="260">
        <f t="shared" si="68"/>
        <v>0</v>
      </c>
      <c r="AT312" s="259">
        <f t="shared" si="69"/>
        <v>0</v>
      </c>
      <c r="AU312" s="261"/>
      <c r="AV312" s="248"/>
      <c r="AW312" s="248"/>
      <c r="AX312" s="248"/>
      <c r="AY312" s="248"/>
    </row>
    <row r="313" spans="1:51" x14ac:dyDescent="0.2">
      <c r="A313" s="248"/>
      <c r="B313" s="248"/>
      <c r="C313" s="248"/>
      <c r="D313" s="248"/>
      <c r="E313" s="248"/>
      <c r="F313" s="248"/>
      <c r="G313" s="248"/>
      <c r="H313" s="248"/>
      <c r="I313" s="248"/>
      <c r="J313" s="248"/>
      <c r="K313" s="248"/>
      <c r="L313" s="248"/>
      <c r="M313" s="248"/>
      <c r="N313" s="248"/>
      <c r="O313" s="248"/>
      <c r="P313" s="248"/>
      <c r="Q313" s="296"/>
      <c r="R313" s="256">
        <f>'To &amp; from Shops- trip % summary'!B318</f>
        <v>0</v>
      </c>
      <c r="S313" s="313">
        <f>'To &amp; from Shops- trip % summary'!D318</f>
        <v>0</v>
      </c>
      <c r="T313" s="257">
        <f>'Non-survey input values'!$B$14</f>
        <v>359.3</v>
      </c>
      <c r="U313" s="258">
        <f t="shared" si="56"/>
        <v>0</v>
      </c>
      <c r="V313" s="259">
        <f t="shared" si="57"/>
        <v>0</v>
      </c>
      <c r="W313" s="312">
        <f>'To &amp; from Shops- trip % summary'!G318</f>
        <v>0</v>
      </c>
      <c r="X313" s="314">
        <f>'To &amp; from Shops- trip % summary'!I318</f>
        <v>0</v>
      </c>
      <c r="Y313" s="260">
        <f t="shared" si="58"/>
        <v>0</v>
      </c>
      <c r="Z313" s="259">
        <f t="shared" si="59"/>
        <v>0</v>
      </c>
      <c r="AA313" s="312">
        <f>'To &amp; from Shops- trip % summary'!L318</f>
        <v>0</v>
      </c>
      <c r="AB313" s="314">
        <f>'To &amp; from Shops- trip % summary'!N318</f>
        <v>0</v>
      </c>
      <c r="AC313" s="260">
        <f t="shared" si="60"/>
        <v>0</v>
      </c>
      <c r="AD313" s="259">
        <f t="shared" si="61"/>
        <v>0</v>
      </c>
      <c r="AE313" s="312">
        <f>'To &amp; from Shops- trip % summary'!Q318</f>
        <v>0</v>
      </c>
      <c r="AF313" s="314">
        <f>'To &amp; from Shops- trip % summary'!S318</f>
        <v>0</v>
      </c>
      <c r="AG313" s="260">
        <f t="shared" si="62"/>
        <v>0</v>
      </c>
      <c r="AH313" s="259">
        <f t="shared" si="63"/>
        <v>0</v>
      </c>
      <c r="AI313" s="312">
        <f>'To &amp; from Shops- trip % summary'!V318</f>
        <v>0</v>
      </c>
      <c r="AJ313" s="314">
        <f>'To &amp; from Shops- trip % summary'!X318</f>
        <v>0</v>
      </c>
      <c r="AK313" s="260">
        <f t="shared" si="64"/>
        <v>0</v>
      </c>
      <c r="AL313" s="259">
        <f t="shared" si="65"/>
        <v>0</v>
      </c>
      <c r="AM313" s="312">
        <f>'To &amp; from Shops- trip % summary'!AA318</f>
        <v>0</v>
      </c>
      <c r="AN313" s="314">
        <f>'To &amp; from Shops- trip % summary'!AC318</f>
        <v>0</v>
      </c>
      <c r="AO313" s="260">
        <f t="shared" si="66"/>
        <v>0</v>
      </c>
      <c r="AP313" s="259">
        <f t="shared" si="67"/>
        <v>0</v>
      </c>
      <c r="AQ313" s="312">
        <f>'To &amp; from Shops- trip % summary'!AF318</f>
        <v>0</v>
      </c>
      <c r="AR313" s="314">
        <f>'To &amp; from Shops- trip % summary'!AH318</f>
        <v>0</v>
      </c>
      <c r="AS313" s="260">
        <f t="shared" si="68"/>
        <v>0</v>
      </c>
      <c r="AT313" s="259">
        <f t="shared" si="69"/>
        <v>0</v>
      </c>
      <c r="AU313" s="261"/>
      <c r="AV313" s="248"/>
      <c r="AW313" s="248"/>
      <c r="AX313" s="248"/>
      <c r="AY313" s="248"/>
    </row>
    <row r="314" spans="1:51" x14ac:dyDescent="0.2">
      <c r="A314" s="248"/>
      <c r="B314" s="248"/>
      <c r="C314" s="248"/>
      <c r="D314" s="248"/>
      <c r="E314" s="248"/>
      <c r="F314" s="248"/>
      <c r="G314" s="248"/>
      <c r="H314" s="248"/>
      <c r="I314" s="248"/>
      <c r="J314" s="248"/>
      <c r="K314" s="248"/>
      <c r="L314" s="248"/>
      <c r="M314" s="248"/>
      <c r="N314" s="248"/>
      <c r="O314" s="248"/>
      <c r="P314" s="248"/>
      <c r="Q314" s="296"/>
      <c r="R314" s="256">
        <f>'To &amp; from Shops- trip % summary'!B319</f>
        <v>0</v>
      </c>
      <c r="S314" s="313">
        <f>'To &amp; from Shops- trip % summary'!D319</f>
        <v>0</v>
      </c>
      <c r="T314" s="257">
        <f>'Non-survey input values'!$B$14</f>
        <v>359.3</v>
      </c>
      <c r="U314" s="258">
        <f t="shared" si="56"/>
        <v>0</v>
      </c>
      <c r="V314" s="259">
        <f t="shared" si="57"/>
        <v>0</v>
      </c>
      <c r="W314" s="312">
        <f>'To &amp; from Shops- trip % summary'!G319</f>
        <v>0</v>
      </c>
      <c r="X314" s="314">
        <f>'To &amp; from Shops- trip % summary'!I319</f>
        <v>0</v>
      </c>
      <c r="Y314" s="260">
        <f t="shared" si="58"/>
        <v>0</v>
      </c>
      <c r="Z314" s="259">
        <f t="shared" si="59"/>
        <v>0</v>
      </c>
      <c r="AA314" s="312">
        <f>'To &amp; from Shops- trip % summary'!L319</f>
        <v>0</v>
      </c>
      <c r="AB314" s="314">
        <f>'To &amp; from Shops- trip % summary'!N319</f>
        <v>0</v>
      </c>
      <c r="AC314" s="260">
        <f t="shared" si="60"/>
        <v>0</v>
      </c>
      <c r="AD314" s="259">
        <f t="shared" si="61"/>
        <v>0</v>
      </c>
      <c r="AE314" s="312">
        <f>'To &amp; from Shops- trip % summary'!Q319</f>
        <v>0</v>
      </c>
      <c r="AF314" s="314">
        <f>'To &amp; from Shops- trip % summary'!S319</f>
        <v>0</v>
      </c>
      <c r="AG314" s="260">
        <f t="shared" si="62"/>
        <v>0</v>
      </c>
      <c r="AH314" s="259">
        <f t="shared" si="63"/>
        <v>0</v>
      </c>
      <c r="AI314" s="312">
        <f>'To &amp; from Shops- trip % summary'!V319</f>
        <v>0</v>
      </c>
      <c r="AJ314" s="314">
        <f>'To &amp; from Shops- trip % summary'!X319</f>
        <v>0</v>
      </c>
      <c r="AK314" s="260">
        <f t="shared" si="64"/>
        <v>0</v>
      </c>
      <c r="AL314" s="259">
        <f t="shared" si="65"/>
        <v>0</v>
      </c>
      <c r="AM314" s="312">
        <f>'To &amp; from Shops- trip % summary'!AA319</f>
        <v>0</v>
      </c>
      <c r="AN314" s="314">
        <f>'To &amp; from Shops- trip % summary'!AC319</f>
        <v>0</v>
      </c>
      <c r="AO314" s="260">
        <f t="shared" si="66"/>
        <v>0</v>
      </c>
      <c r="AP314" s="259">
        <f t="shared" si="67"/>
        <v>0</v>
      </c>
      <c r="AQ314" s="312">
        <f>'To &amp; from Shops- trip % summary'!AF319</f>
        <v>0</v>
      </c>
      <c r="AR314" s="314">
        <f>'To &amp; from Shops- trip % summary'!AH319</f>
        <v>0</v>
      </c>
      <c r="AS314" s="260">
        <f t="shared" si="68"/>
        <v>0</v>
      </c>
      <c r="AT314" s="259">
        <f t="shared" si="69"/>
        <v>0</v>
      </c>
      <c r="AU314" s="261"/>
      <c r="AV314" s="248"/>
      <c r="AW314" s="248"/>
      <c r="AX314" s="248"/>
      <c r="AY314" s="248"/>
    </row>
    <row r="315" spans="1:51" x14ac:dyDescent="0.2">
      <c r="A315" s="248"/>
      <c r="B315" s="248"/>
      <c r="C315" s="248"/>
      <c r="D315" s="248"/>
      <c r="E315" s="248"/>
      <c r="F315" s="248"/>
      <c r="G315" s="248"/>
      <c r="H315" s="248"/>
      <c r="I315" s="248"/>
      <c r="J315" s="248"/>
      <c r="K315" s="248"/>
      <c r="L315" s="248"/>
      <c r="M315" s="248"/>
      <c r="N315" s="248"/>
      <c r="O315" s="248"/>
      <c r="P315" s="248"/>
      <c r="Q315" s="296"/>
      <c r="R315" s="256">
        <f>'To &amp; from Shops- trip % summary'!B320</f>
        <v>0</v>
      </c>
      <c r="S315" s="313">
        <f>'To &amp; from Shops- trip % summary'!D320</f>
        <v>0</v>
      </c>
      <c r="T315" s="257">
        <f>'Non-survey input values'!$B$14</f>
        <v>359.3</v>
      </c>
      <c r="U315" s="258">
        <f t="shared" si="56"/>
        <v>0</v>
      </c>
      <c r="V315" s="259">
        <f t="shared" si="57"/>
        <v>0</v>
      </c>
      <c r="W315" s="312">
        <f>'To &amp; from Shops- trip % summary'!G320</f>
        <v>0</v>
      </c>
      <c r="X315" s="314">
        <f>'To &amp; from Shops- trip % summary'!I320</f>
        <v>0</v>
      </c>
      <c r="Y315" s="260">
        <f t="shared" si="58"/>
        <v>0</v>
      </c>
      <c r="Z315" s="259">
        <f t="shared" si="59"/>
        <v>0</v>
      </c>
      <c r="AA315" s="312">
        <f>'To &amp; from Shops- trip % summary'!L320</f>
        <v>0</v>
      </c>
      <c r="AB315" s="314">
        <f>'To &amp; from Shops- trip % summary'!N320</f>
        <v>0</v>
      </c>
      <c r="AC315" s="260">
        <f t="shared" si="60"/>
        <v>0</v>
      </c>
      <c r="AD315" s="259">
        <f t="shared" si="61"/>
        <v>0</v>
      </c>
      <c r="AE315" s="312">
        <f>'To &amp; from Shops- trip % summary'!Q320</f>
        <v>0</v>
      </c>
      <c r="AF315" s="314">
        <f>'To &amp; from Shops- trip % summary'!S320</f>
        <v>0</v>
      </c>
      <c r="AG315" s="260">
        <f t="shared" si="62"/>
        <v>0</v>
      </c>
      <c r="AH315" s="259">
        <f t="shared" si="63"/>
        <v>0</v>
      </c>
      <c r="AI315" s="312">
        <f>'To &amp; from Shops- trip % summary'!V320</f>
        <v>0</v>
      </c>
      <c r="AJ315" s="314">
        <f>'To &amp; from Shops- trip % summary'!X320</f>
        <v>0</v>
      </c>
      <c r="AK315" s="260">
        <f t="shared" si="64"/>
        <v>0</v>
      </c>
      <c r="AL315" s="259">
        <f t="shared" si="65"/>
        <v>0</v>
      </c>
      <c r="AM315" s="312">
        <f>'To &amp; from Shops- trip % summary'!AA320</f>
        <v>0</v>
      </c>
      <c r="AN315" s="314">
        <f>'To &amp; from Shops- trip % summary'!AC320</f>
        <v>0</v>
      </c>
      <c r="AO315" s="260">
        <f t="shared" si="66"/>
        <v>0</v>
      </c>
      <c r="AP315" s="259">
        <f t="shared" si="67"/>
        <v>0</v>
      </c>
      <c r="AQ315" s="312">
        <f>'To &amp; from Shops- trip % summary'!AF320</f>
        <v>0</v>
      </c>
      <c r="AR315" s="314">
        <f>'To &amp; from Shops- trip % summary'!AH320</f>
        <v>0</v>
      </c>
      <c r="AS315" s="260">
        <f t="shared" si="68"/>
        <v>0</v>
      </c>
      <c r="AT315" s="259">
        <f t="shared" si="69"/>
        <v>0</v>
      </c>
      <c r="AU315" s="261"/>
      <c r="AV315" s="248"/>
      <c r="AW315" s="248"/>
      <c r="AX315" s="248"/>
      <c r="AY315" s="248"/>
    </row>
    <row r="316" spans="1:51" x14ac:dyDescent="0.2">
      <c r="A316" s="248"/>
      <c r="B316" s="248"/>
      <c r="C316" s="248"/>
      <c r="D316" s="248"/>
      <c r="E316" s="248"/>
      <c r="F316" s="248"/>
      <c r="G316" s="248"/>
      <c r="H316" s="248"/>
      <c r="I316" s="248"/>
      <c r="J316" s="248"/>
      <c r="K316" s="248"/>
      <c r="L316" s="248"/>
      <c r="M316" s="248"/>
      <c r="N316" s="248"/>
      <c r="O316" s="248"/>
      <c r="P316" s="248"/>
      <c r="Q316" s="296"/>
      <c r="R316" s="256">
        <f>'To &amp; from Shops- trip % summary'!B321</f>
        <v>0</v>
      </c>
      <c r="S316" s="313">
        <f>'To &amp; from Shops- trip % summary'!D321</f>
        <v>0</v>
      </c>
      <c r="T316" s="257">
        <f>'Non-survey input values'!$B$14</f>
        <v>359.3</v>
      </c>
      <c r="U316" s="258">
        <f t="shared" si="56"/>
        <v>0</v>
      </c>
      <c r="V316" s="259">
        <f t="shared" si="57"/>
        <v>0</v>
      </c>
      <c r="W316" s="312">
        <f>'To &amp; from Shops- trip % summary'!G321</f>
        <v>0</v>
      </c>
      <c r="X316" s="314">
        <f>'To &amp; from Shops- trip % summary'!I321</f>
        <v>0</v>
      </c>
      <c r="Y316" s="260">
        <f t="shared" si="58"/>
        <v>0</v>
      </c>
      <c r="Z316" s="259">
        <f t="shared" si="59"/>
        <v>0</v>
      </c>
      <c r="AA316" s="312">
        <f>'To &amp; from Shops- trip % summary'!L321</f>
        <v>0</v>
      </c>
      <c r="AB316" s="314">
        <f>'To &amp; from Shops- trip % summary'!N321</f>
        <v>0</v>
      </c>
      <c r="AC316" s="260">
        <f t="shared" si="60"/>
        <v>0</v>
      </c>
      <c r="AD316" s="259">
        <f t="shared" si="61"/>
        <v>0</v>
      </c>
      <c r="AE316" s="312">
        <f>'To &amp; from Shops- trip % summary'!Q321</f>
        <v>0</v>
      </c>
      <c r="AF316" s="314">
        <f>'To &amp; from Shops- trip % summary'!S321</f>
        <v>0</v>
      </c>
      <c r="AG316" s="260">
        <f t="shared" si="62"/>
        <v>0</v>
      </c>
      <c r="AH316" s="259">
        <f t="shared" si="63"/>
        <v>0</v>
      </c>
      <c r="AI316" s="312">
        <f>'To &amp; from Shops- trip % summary'!V321</f>
        <v>0</v>
      </c>
      <c r="AJ316" s="314">
        <f>'To &amp; from Shops- trip % summary'!X321</f>
        <v>0</v>
      </c>
      <c r="AK316" s="260">
        <f t="shared" si="64"/>
        <v>0</v>
      </c>
      <c r="AL316" s="259">
        <f t="shared" si="65"/>
        <v>0</v>
      </c>
      <c r="AM316" s="312">
        <f>'To &amp; from Shops- trip % summary'!AA321</f>
        <v>0</v>
      </c>
      <c r="AN316" s="314">
        <f>'To &amp; from Shops- trip % summary'!AC321</f>
        <v>0</v>
      </c>
      <c r="AO316" s="260">
        <f t="shared" si="66"/>
        <v>0</v>
      </c>
      <c r="AP316" s="259">
        <f t="shared" si="67"/>
        <v>0</v>
      </c>
      <c r="AQ316" s="312">
        <f>'To &amp; from Shops- trip % summary'!AF321</f>
        <v>0</v>
      </c>
      <c r="AR316" s="314">
        <f>'To &amp; from Shops- trip % summary'!AH321</f>
        <v>0</v>
      </c>
      <c r="AS316" s="260">
        <f t="shared" si="68"/>
        <v>0</v>
      </c>
      <c r="AT316" s="259">
        <f t="shared" si="69"/>
        <v>0</v>
      </c>
      <c r="AU316" s="261"/>
      <c r="AV316" s="248"/>
      <c r="AW316" s="248"/>
      <c r="AX316" s="248"/>
      <c r="AY316" s="248"/>
    </row>
    <row r="317" spans="1:51" x14ac:dyDescent="0.2">
      <c r="A317" s="248"/>
      <c r="B317" s="248"/>
      <c r="C317" s="248"/>
      <c r="D317" s="248"/>
      <c r="E317" s="248"/>
      <c r="F317" s="248"/>
      <c r="G317" s="248"/>
      <c r="H317" s="248"/>
      <c r="I317" s="248"/>
      <c r="J317" s="248"/>
      <c r="K317" s="248"/>
      <c r="L317" s="248"/>
      <c r="M317" s="248"/>
      <c r="N317" s="248"/>
      <c r="O317" s="248"/>
      <c r="P317" s="248"/>
      <c r="Q317" s="296"/>
      <c r="R317" s="256">
        <f>'To &amp; from Shops- trip % summary'!B322</f>
        <v>0</v>
      </c>
      <c r="S317" s="313">
        <f>'To &amp; from Shops- trip % summary'!D322</f>
        <v>0</v>
      </c>
      <c r="T317" s="257">
        <f>'Non-survey input values'!$B$14</f>
        <v>359.3</v>
      </c>
      <c r="U317" s="258">
        <f t="shared" si="56"/>
        <v>0</v>
      </c>
      <c r="V317" s="259">
        <f t="shared" si="57"/>
        <v>0</v>
      </c>
      <c r="W317" s="312">
        <f>'To &amp; from Shops- trip % summary'!G322</f>
        <v>0</v>
      </c>
      <c r="X317" s="314">
        <f>'To &amp; from Shops- trip % summary'!I322</f>
        <v>0</v>
      </c>
      <c r="Y317" s="260">
        <f t="shared" si="58"/>
        <v>0</v>
      </c>
      <c r="Z317" s="259">
        <f t="shared" si="59"/>
        <v>0</v>
      </c>
      <c r="AA317" s="312">
        <f>'To &amp; from Shops- trip % summary'!L322</f>
        <v>0</v>
      </c>
      <c r="AB317" s="314">
        <f>'To &amp; from Shops- trip % summary'!N322</f>
        <v>0</v>
      </c>
      <c r="AC317" s="260">
        <f t="shared" si="60"/>
        <v>0</v>
      </c>
      <c r="AD317" s="259">
        <f t="shared" si="61"/>
        <v>0</v>
      </c>
      <c r="AE317" s="312">
        <f>'To &amp; from Shops- trip % summary'!Q322</f>
        <v>0</v>
      </c>
      <c r="AF317" s="314">
        <f>'To &amp; from Shops- trip % summary'!S322</f>
        <v>0</v>
      </c>
      <c r="AG317" s="260">
        <f t="shared" si="62"/>
        <v>0</v>
      </c>
      <c r="AH317" s="259">
        <f t="shared" si="63"/>
        <v>0</v>
      </c>
      <c r="AI317" s="312">
        <f>'To &amp; from Shops- trip % summary'!V322</f>
        <v>0</v>
      </c>
      <c r="AJ317" s="314">
        <f>'To &amp; from Shops- trip % summary'!X322</f>
        <v>0</v>
      </c>
      <c r="AK317" s="260">
        <f t="shared" si="64"/>
        <v>0</v>
      </c>
      <c r="AL317" s="259">
        <f t="shared" si="65"/>
        <v>0</v>
      </c>
      <c r="AM317" s="312">
        <f>'To &amp; from Shops- trip % summary'!AA322</f>
        <v>0</v>
      </c>
      <c r="AN317" s="314">
        <f>'To &amp; from Shops- trip % summary'!AC322</f>
        <v>0</v>
      </c>
      <c r="AO317" s="260">
        <f t="shared" si="66"/>
        <v>0</v>
      </c>
      <c r="AP317" s="259">
        <f t="shared" si="67"/>
        <v>0</v>
      </c>
      <c r="AQ317" s="312">
        <f>'To &amp; from Shops- trip % summary'!AF322</f>
        <v>0</v>
      </c>
      <c r="AR317" s="314">
        <f>'To &amp; from Shops- trip % summary'!AH322</f>
        <v>0</v>
      </c>
      <c r="AS317" s="260">
        <f t="shared" si="68"/>
        <v>0</v>
      </c>
      <c r="AT317" s="259">
        <f t="shared" si="69"/>
        <v>0</v>
      </c>
      <c r="AU317" s="261"/>
      <c r="AV317" s="248"/>
      <c r="AW317" s="248"/>
      <c r="AX317" s="248"/>
      <c r="AY317" s="248"/>
    </row>
    <row r="318" spans="1:51" x14ac:dyDescent="0.2">
      <c r="A318" s="248"/>
      <c r="B318" s="248"/>
      <c r="C318" s="248"/>
      <c r="D318" s="248"/>
      <c r="E318" s="248"/>
      <c r="F318" s="248"/>
      <c r="G318" s="248"/>
      <c r="H318" s="248"/>
      <c r="I318" s="248"/>
      <c r="J318" s="248"/>
      <c r="K318" s="248"/>
      <c r="L318" s="248"/>
      <c r="M318" s="248"/>
      <c r="N318" s="248"/>
      <c r="O318" s="248"/>
      <c r="P318" s="248"/>
      <c r="Q318" s="296"/>
      <c r="R318" s="256">
        <f>'To &amp; from Shops- trip % summary'!B323</f>
        <v>0</v>
      </c>
      <c r="S318" s="313">
        <f>'To &amp; from Shops- trip % summary'!D323</f>
        <v>0</v>
      </c>
      <c r="T318" s="257">
        <f>'Non-survey input values'!$B$14</f>
        <v>359.3</v>
      </c>
      <c r="U318" s="258">
        <f t="shared" si="56"/>
        <v>0</v>
      </c>
      <c r="V318" s="259">
        <f t="shared" si="57"/>
        <v>0</v>
      </c>
      <c r="W318" s="312">
        <f>'To &amp; from Shops- trip % summary'!G323</f>
        <v>0</v>
      </c>
      <c r="X318" s="314">
        <f>'To &amp; from Shops- trip % summary'!I323</f>
        <v>0</v>
      </c>
      <c r="Y318" s="260">
        <f t="shared" si="58"/>
        <v>0</v>
      </c>
      <c r="Z318" s="259">
        <f t="shared" si="59"/>
        <v>0</v>
      </c>
      <c r="AA318" s="312">
        <f>'To &amp; from Shops- trip % summary'!L323</f>
        <v>0</v>
      </c>
      <c r="AB318" s="314">
        <f>'To &amp; from Shops- trip % summary'!N323</f>
        <v>0</v>
      </c>
      <c r="AC318" s="260">
        <f t="shared" si="60"/>
        <v>0</v>
      </c>
      <c r="AD318" s="259">
        <f t="shared" si="61"/>
        <v>0</v>
      </c>
      <c r="AE318" s="312">
        <f>'To &amp; from Shops- trip % summary'!Q323</f>
        <v>0</v>
      </c>
      <c r="AF318" s="314">
        <f>'To &amp; from Shops- trip % summary'!S323</f>
        <v>0</v>
      </c>
      <c r="AG318" s="260">
        <f t="shared" si="62"/>
        <v>0</v>
      </c>
      <c r="AH318" s="259">
        <f t="shared" si="63"/>
        <v>0</v>
      </c>
      <c r="AI318" s="312">
        <f>'To &amp; from Shops- trip % summary'!V323</f>
        <v>0</v>
      </c>
      <c r="AJ318" s="314">
        <f>'To &amp; from Shops- trip % summary'!X323</f>
        <v>0</v>
      </c>
      <c r="AK318" s="260">
        <f t="shared" si="64"/>
        <v>0</v>
      </c>
      <c r="AL318" s="259">
        <f t="shared" si="65"/>
        <v>0</v>
      </c>
      <c r="AM318" s="312">
        <f>'To &amp; from Shops- trip % summary'!AA323</f>
        <v>0</v>
      </c>
      <c r="AN318" s="314">
        <f>'To &amp; from Shops- trip % summary'!AC323</f>
        <v>0</v>
      </c>
      <c r="AO318" s="260">
        <f t="shared" si="66"/>
        <v>0</v>
      </c>
      <c r="AP318" s="259">
        <f t="shared" si="67"/>
        <v>0</v>
      </c>
      <c r="AQ318" s="312">
        <f>'To &amp; from Shops- trip % summary'!AF323</f>
        <v>0</v>
      </c>
      <c r="AR318" s="314">
        <f>'To &amp; from Shops- trip % summary'!AH323</f>
        <v>0</v>
      </c>
      <c r="AS318" s="260">
        <f t="shared" si="68"/>
        <v>0</v>
      </c>
      <c r="AT318" s="259">
        <f t="shared" si="69"/>
        <v>0</v>
      </c>
      <c r="AU318" s="261"/>
      <c r="AV318" s="248"/>
      <c r="AW318" s="248"/>
      <c r="AX318" s="248"/>
      <c r="AY318" s="248"/>
    </row>
    <row r="319" spans="1:51" x14ac:dyDescent="0.2">
      <c r="A319" s="248"/>
      <c r="B319" s="248"/>
      <c r="C319" s="248"/>
      <c r="D319" s="248"/>
      <c r="E319" s="248"/>
      <c r="F319" s="248"/>
      <c r="G319" s="248"/>
      <c r="H319" s="248"/>
      <c r="I319" s="248"/>
      <c r="J319" s="248"/>
      <c r="K319" s="248"/>
      <c r="L319" s="248"/>
      <c r="M319" s="248"/>
      <c r="N319" s="248"/>
      <c r="O319" s="248"/>
      <c r="P319" s="248"/>
      <c r="Q319" s="296"/>
      <c r="R319" s="256">
        <f>'To &amp; from Shops- trip % summary'!B324</f>
        <v>0</v>
      </c>
      <c r="S319" s="313">
        <f>'To &amp; from Shops- trip % summary'!D324</f>
        <v>0</v>
      </c>
      <c r="T319" s="257">
        <f>'Non-survey input values'!$B$14</f>
        <v>359.3</v>
      </c>
      <c r="U319" s="258">
        <f t="shared" si="56"/>
        <v>0</v>
      </c>
      <c r="V319" s="259">
        <f t="shared" si="57"/>
        <v>0</v>
      </c>
      <c r="W319" s="312">
        <f>'To &amp; from Shops- trip % summary'!G324</f>
        <v>0</v>
      </c>
      <c r="X319" s="314">
        <f>'To &amp; from Shops- trip % summary'!I324</f>
        <v>0</v>
      </c>
      <c r="Y319" s="260">
        <f t="shared" si="58"/>
        <v>0</v>
      </c>
      <c r="Z319" s="259">
        <f t="shared" si="59"/>
        <v>0</v>
      </c>
      <c r="AA319" s="312">
        <f>'To &amp; from Shops- trip % summary'!L324</f>
        <v>0</v>
      </c>
      <c r="AB319" s="314">
        <f>'To &amp; from Shops- trip % summary'!N324</f>
        <v>0</v>
      </c>
      <c r="AC319" s="260">
        <f t="shared" si="60"/>
        <v>0</v>
      </c>
      <c r="AD319" s="259">
        <f t="shared" si="61"/>
        <v>0</v>
      </c>
      <c r="AE319" s="312">
        <f>'To &amp; from Shops- trip % summary'!Q324</f>
        <v>0</v>
      </c>
      <c r="AF319" s="314">
        <f>'To &amp; from Shops- trip % summary'!S324</f>
        <v>0</v>
      </c>
      <c r="AG319" s="260">
        <f t="shared" si="62"/>
        <v>0</v>
      </c>
      <c r="AH319" s="259">
        <f t="shared" si="63"/>
        <v>0</v>
      </c>
      <c r="AI319" s="312">
        <f>'To &amp; from Shops- trip % summary'!V324</f>
        <v>0</v>
      </c>
      <c r="AJ319" s="314">
        <f>'To &amp; from Shops- trip % summary'!X324</f>
        <v>0</v>
      </c>
      <c r="AK319" s="260">
        <f t="shared" si="64"/>
        <v>0</v>
      </c>
      <c r="AL319" s="259">
        <f t="shared" si="65"/>
        <v>0</v>
      </c>
      <c r="AM319" s="312">
        <f>'To &amp; from Shops- trip % summary'!AA324</f>
        <v>0</v>
      </c>
      <c r="AN319" s="314">
        <f>'To &amp; from Shops- trip % summary'!AC324</f>
        <v>0</v>
      </c>
      <c r="AO319" s="260">
        <f t="shared" si="66"/>
        <v>0</v>
      </c>
      <c r="AP319" s="259">
        <f t="shared" si="67"/>
        <v>0</v>
      </c>
      <c r="AQ319" s="312">
        <f>'To &amp; from Shops- trip % summary'!AF324</f>
        <v>0</v>
      </c>
      <c r="AR319" s="314">
        <f>'To &amp; from Shops- trip % summary'!AH324</f>
        <v>0</v>
      </c>
      <c r="AS319" s="260">
        <f t="shared" si="68"/>
        <v>0</v>
      </c>
      <c r="AT319" s="259">
        <f t="shared" si="69"/>
        <v>0</v>
      </c>
      <c r="AU319" s="261"/>
      <c r="AV319" s="248"/>
      <c r="AW319" s="248"/>
      <c r="AX319" s="248"/>
      <c r="AY319" s="248"/>
    </row>
    <row r="320" spans="1:51" x14ac:dyDescent="0.2">
      <c r="A320" s="248"/>
      <c r="B320" s="248"/>
      <c r="C320" s="248"/>
      <c r="D320" s="248"/>
      <c r="E320" s="248"/>
      <c r="F320" s="248"/>
      <c r="G320" s="248"/>
      <c r="H320" s="248"/>
      <c r="I320" s="248"/>
      <c r="J320" s="248"/>
      <c r="K320" s="248"/>
      <c r="L320" s="248"/>
      <c r="M320" s="248"/>
      <c r="N320" s="248"/>
      <c r="O320" s="248"/>
      <c r="P320" s="248"/>
      <c r="Q320" s="296"/>
      <c r="R320" s="256">
        <f>'To &amp; from Shops- trip % summary'!B325</f>
        <v>0</v>
      </c>
      <c r="S320" s="313">
        <f>'To &amp; from Shops- trip % summary'!D325</f>
        <v>0</v>
      </c>
      <c r="T320" s="257">
        <f>'Non-survey input values'!$B$14</f>
        <v>359.3</v>
      </c>
      <c r="U320" s="258">
        <f t="shared" si="56"/>
        <v>0</v>
      </c>
      <c r="V320" s="259">
        <f t="shared" si="57"/>
        <v>0</v>
      </c>
      <c r="W320" s="312">
        <f>'To &amp; from Shops- trip % summary'!G325</f>
        <v>0</v>
      </c>
      <c r="X320" s="314">
        <f>'To &amp; from Shops- trip % summary'!I325</f>
        <v>0</v>
      </c>
      <c r="Y320" s="260">
        <f t="shared" si="58"/>
        <v>0</v>
      </c>
      <c r="Z320" s="259">
        <f t="shared" si="59"/>
        <v>0</v>
      </c>
      <c r="AA320" s="312">
        <f>'To &amp; from Shops- trip % summary'!L325</f>
        <v>0</v>
      </c>
      <c r="AB320" s="314">
        <f>'To &amp; from Shops- trip % summary'!N325</f>
        <v>0</v>
      </c>
      <c r="AC320" s="260">
        <f t="shared" si="60"/>
        <v>0</v>
      </c>
      <c r="AD320" s="259">
        <f t="shared" si="61"/>
        <v>0</v>
      </c>
      <c r="AE320" s="312">
        <f>'To &amp; from Shops- trip % summary'!Q325</f>
        <v>0</v>
      </c>
      <c r="AF320" s="314">
        <f>'To &amp; from Shops- trip % summary'!S325</f>
        <v>0</v>
      </c>
      <c r="AG320" s="260">
        <f t="shared" si="62"/>
        <v>0</v>
      </c>
      <c r="AH320" s="259">
        <f t="shared" si="63"/>
        <v>0</v>
      </c>
      <c r="AI320" s="312">
        <f>'To &amp; from Shops- trip % summary'!V325</f>
        <v>0</v>
      </c>
      <c r="AJ320" s="314">
        <f>'To &amp; from Shops- trip % summary'!X325</f>
        <v>0</v>
      </c>
      <c r="AK320" s="260">
        <f t="shared" si="64"/>
        <v>0</v>
      </c>
      <c r="AL320" s="259">
        <f t="shared" si="65"/>
        <v>0</v>
      </c>
      <c r="AM320" s="312">
        <f>'To &amp; from Shops- trip % summary'!AA325</f>
        <v>0</v>
      </c>
      <c r="AN320" s="314">
        <f>'To &amp; from Shops- trip % summary'!AC325</f>
        <v>0</v>
      </c>
      <c r="AO320" s="260">
        <f t="shared" si="66"/>
        <v>0</v>
      </c>
      <c r="AP320" s="259">
        <f t="shared" si="67"/>
        <v>0</v>
      </c>
      <c r="AQ320" s="312">
        <f>'To &amp; from Shops- trip % summary'!AF325</f>
        <v>0</v>
      </c>
      <c r="AR320" s="314">
        <f>'To &amp; from Shops- trip % summary'!AH325</f>
        <v>0</v>
      </c>
      <c r="AS320" s="260">
        <f t="shared" si="68"/>
        <v>0</v>
      </c>
      <c r="AT320" s="259">
        <f t="shared" si="69"/>
        <v>0</v>
      </c>
      <c r="AU320" s="261"/>
      <c r="AV320" s="248"/>
      <c r="AW320" s="248"/>
      <c r="AX320" s="248"/>
      <c r="AY320" s="248"/>
    </row>
    <row r="321" spans="1:51" x14ac:dyDescent="0.2">
      <c r="A321" s="248"/>
      <c r="B321" s="248"/>
      <c r="C321" s="248"/>
      <c r="D321" s="248"/>
      <c r="E321" s="248"/>
      <c r="F321" s="248"/>
      <c r="G321" s="248"/>
      <c r="H321" s="248"/>
      <c r="I321" s="248"/>
      <c r="J321" s="248"/>
      <c r="K321" s="248"/>
      <c r="L321" s="248"/>
      <c r="M321" s="248"/>
      <c r="N321" s="248"/>
      <c r="O321" s="248"/>
      <c r="P321" s="248"/>
      <c r="Q321" s="296"/>
      <c r="R321" s="256">
        <f>'To &amp; from Shops- trip % summary'!B326</f>
        <v>0</v>
      </c>
      <c r="S321" s="313">
        <f>'To &amp; from Shops- trip % summary'!D326</f>
        <v>0</v>
      </c>
      <c r="T321" s="257">
        <f>'Non-survey input values'!$B$14</f>
        <v>359.3</v>
      </c>
      <c r="U321" s="258">
        <f t="shared" si="56"/>
        <v>0</v>
      </c>
      <c r="V321" s="259">
        <f t="shared" si="57"/>
        <v>0</v>
      </c>
      <c r="W321" s="312">
        <f>'To &amp; from Shops- trip % summary'!G326</f>
        <v>0</v>
      </c>
      <c r="X321" s="314">
        <f>'To &amp; from Shops- trip % summary'!I326</f>
        <v>0</v>
      </c>
      <c r="Y321" s="260">
        <f t="shared" si="58"/>
        <v>0</v>
      </c>
      <c r="Z321" s="259">
        <f t="shared" si="59"/>
        <v>0</v>
      </c>
      <c r="AA321" s="312">
        <f>'To &amp; from Shops- trip % summary'!L326</f>
        <v>0</v>
      </c>
      <c r="AB321" s="314">
        <f>'To &amp; from Shops- trip % summary'!N326</f>
        <v>0</v>
      </c>
      <c r="AC321" s="260">
        <f t="shared" si="60"/>
        <v>0</v>
      </c>
      <c r="AD321" s="259">
        <f t="shared" si="61"/>
        <v>0</v>
      </c>
      <c r="AE321" s="312">
        <f>'To &amp; from Shops- trip % summary'!Q326</f>
        <v>0</v>
      </c>
      <c r="AF321" s="314">
        <f>'To &amp; from Shops- trip % summary'!S326</f>
        <v>0</v>
      </c>
      <c r="AG321" s="260">
        <f t="shared" si="62"/>
        <v>0</v>
      </c>
      <c r="AH321" s="259">
        <f t="shared" si="63"/>
        <v>0</v>
      </c>
      <c r="AI321" s="312">
        <f>'To &amp; from Shops- trip % summary'!V326</f>
        <v>0</v>
      </c>
      <c r="AJ321" s="314">
        <f>'To &amp; from Shops- trip % summary'!X326</f>
        <v>0</v>
      </c>
      <c r="AK321" s="260">
        <f t="shared" si="64"/>
        <v>0</v>
      </c>
      <c r="AL321" s="259">
        <f t="shared" si="65"/>
        <v>0</v>
      </c>
      <c r="AM321" s="312">
        <f>'To &amp; from Shops- trip % summary'!AA326</f>
        <v>0</v>
      </c>
      <c r="AN321" s="314">
        <f>'To &amp; from Shops- trip % summary'!AC326</f>
        <v>0</v>
      </c>
      <c r="AO321" s="260">
        <f t="shared" si="66"/>
        <v>0</v>
      </c>
      <c r="AP321" s="259">
        <f t="shared" si="67"/>
        <v>0</v>
      </c>
      <c r="AQ321" s="312">
        <f>'To &amp; from Shops- trip % summary'!AF326</f>
        <v>0</v>
      </c>
      <c r="AR321" s="314">
        <f>'To &amp; from Shops- trip % summary'!AH326</f>
        <v>0</v>
      </c>
      <c r="AS321" s="260">
        <f t="shared" si="68"/>
        <v>0</v>
      </c>
      <c r="AT321" s="259">
        <f t="shared" si="69"/>
        <v>0</v>
      </c>
      <c r="AU321" s="261"/>
      <c r="AV321" s="248"/>
      <c r="AW321" s="248"/>
      <c r="AX321" s="248"/>
      <c r="AY321" s="248"/>
    </row>
    <row r="322" spans="1:51" x14ac:dyDescent="0.2">
      <c r="A322" s="248"/>
      <c r="B322" s="248"/>
      <c r="C322" s="248"/>
      <c r="D322" s="248"/>
      <c r="E322" s="248"/>
      <c r="F322" s="248"/>
      <c r="G322" s="248"/>
      <c r="H322" s="248"/>
      <c r="I322" s="248"/>
      <c r="J322" s="248"/>
      <c r="K322" s="248"/>
      <c r="L322" s="248"/>
      <c r="M322" s="248"/>
      <c r="N322" s="248"/>
      <c r="O322" s="248"/>
      <c r="P322" s="248"/>
      <c r="Q322" s="296"/>
      <c r="R322" s="256">
        <f>'To &amp; from Shops- trip % summary'!B327</f>
        <v>0</v>
      </c>
      <c r="S322" s="313">
        <f>'To &amp; from Shops- trip % summary'!D327</f>
        <v>0</v>
      </c>
      <c r="T322" s="257">
        <f>'Non-survey input values'!$B$14</f>
        <v>359.3</v>
      </c>
      <c r="U322" s="258">
        <f t="shared" si="56"/>
        <v>0</v>
      </c>
      <c r="V322" s="259">
        <f t="shared" si="57"/>
        <v>0</v>
      </c>
      <c r="W322" s="312">
        <f>'To &amp; from Shops- trip % summary'!G327</f>
        <v>0</v>
      </c>
      <c r="X322" s="314">
        <f>'To &amp; from Shops- trip % summary'!I327</f>
        <v>0</v>
      </c>
      <c r="Y322" s="260">
        <f t="shared" si="58"/>
        <v>0</v>
      </c>
      <c r="Z322" s="259">
        <f t="shared" si="59"/>
        <v>0</v>
      </c>
      <c r="AA322" s="312">
        <f>'To &amp; from Shops- trip % summary'!L327</f>
        <v>0</v>
      </c>
      <c r="AB322" s="314">
        <f>'To &amp; from Shops- trip % summary'!N327</f>
        <v>0</v>
      </c>
      <c r="AC322" s="260">
        <f t="shared" si="60"/>
        <v>0</v>
      </c>
      <c r="AD322" s="259">
        <f t="shared" si="61"/>
        <v>0</v>
      </c>
      <c r="AE322" s="312">
        <f>'To &amp; from Shops- trip % summary'!Q327</f>
        <v>0</v>
      </c>
      <c r="AF322" s="314">
        <f>'To &amp; from Shops- trip % summary'!S327</f>
        <v>0</v>
      </c>
      <c r="AG322" s="260">
        <f t="shared" si="62"/>
        <v>0</v>
      </c>
      <c r="AH322" s="259">
        <f t="shared" si="63"/>
        <v>0</v>
      </c>
      <c r="AI322" s="312">
        <f>'To &amp; from Shops- trip % summary'!V327</f>
        <v>0</v>
      </c>
      <c r="AJ322" s="314">
        <f>'To &amp; from Shops- trip % summary'!X327</f>
        <v>0</v>
      </c>
      <c r="AK322" s="260">
        <f t="shared" si="64"/>
        <v>0</v>
      </c>
      <c r="AL322" s="259">
        <f t="shared" si="65"/>
        <v>0</v>
      </c>
      <c r="AM322" s="312">
        <f>'To &amp; from Shops- trip % summary'!AA327</f>
        <v>0</v>
      </c>
      <c r="AN322" s="314">
        <f>'To &amp; from Shops- trip % summary'!AC327</f>
        <v>0</v>
      </c>
      <c r="AO322" s="260">
        <f t="shared" si="66"/>
        <v>0</v>
      </c>
      <c r="AP322" s="259">
        <f t="shared" si="67"/>
        <v>0</v>
      </c>
      <c r="AQ322" s="312">
        <f>'To &amp; from Shops- trip % summary'!AF327</f>
        <v>0</v>
      </c>
      <c r="AR322" s="314">
        <f>'To &amp; from Shops- trip % summary'!AH327</f>
        <v>0</v>
      </c>
      <c r="AS322" s="260">
        <f t="shared" si="68"/>
        <v>0</v>
      </c>
      <c r="AT322" s="259">
        <f t="shared" si="69"/>
        <v>0</v>
      </c>
      <c r="AU322" s="261"/>
      <c r="AV322" s="248"/>
      <c r="AW322" s="248"/>
      <c r="AX322" s="248"/>
      <c r="AY322" s="248"/>
    </row>
    <row r="323" spans="1:51" x14ac:dyDescent="0.2">
      <c r="A323" s="248"/>
      <c r="B323" s="248"/>
      <c r="C323" s="248"/>
      <c r="D323" s="248"/>
      <c r="E323" s="248"/>
      <c r="F323" s="248"/>
      <c r="G323" s="248"/>
      <c r="H323" s="248"/>
      <c r="I323" s="248"/>
      <c r="J323" s="248"/>
      <c r="K323" s="248"/>
      <c r="L323" s="248"/>
      <c r="M323" s="248"/>
      <c r="N323" s="248"/>
      <c r="O323" s="248"/>
      <c r="P323" s="248"/>
      <c r="Q323" s="296"/>
      <c r="R323" s="256">
        <f>'To &amp; from Shops- trip % summary'!B328</f>
        <v>0</v>
      </c>
      <c r="S323" s="313">
        <f>'To &amp; from Shops- trip % summary'!D328</f>
        <v>0</v>
      </c>
      <c r="T323" s="257">
        <f>'Non-survey input values'!$B$14</f>
        <v>359.3</v>
      </c>
      <c r="U323" s="258">
        <f t="shared" si="56"/>
        <v>0</v>
      </c>
      <c r="V323" s="259">
        <f t="shared" si="57"/>
        <v>0</v>
      </c>
      <c r="W323" s="312">
        <f>'To &amp; from Shops- trip % summary'!G328</f>
        <v>0</v>
      </c>
      <c r="X323" s="314">
        <f>'To &amp; from Shops- trip % summary'!I328</f>
        <v>0</v>
      </c>
      <c r="Y323" s="260">
        <f t="shared" si="58"/>
        <v>0</v>
      </c>
      <c r="Z323" s="259">
        <f t="shared" si="59"/>
        <v>0</v>
      </c>
      <c r="AA323" s="312">
        <f>'To &amp; from Shops- trip % summary'!L328</f>
        <v>0</v>
      </c>
      <c r="AB323" s="314">
        <f>'To &amp; from Shops- trip % summary'!N328</f>
        <v>0</v>
      </c>
      <c r="AC323" s="260">
        <f t="shared" si="60"/>
        <v>0</v>
      </c>
      <c r="AD323" s="259">
        <f t="shared" si="61"/>
        <v>0</v>
      </c>
      <c r="AE323" s="312">
        <f>'To &amp; from Shops- trip % summary'!Q328</f>
        <v>0</v>
      </c>
      <c r="AF323" s="314">
        <f>'To &amp; from Shops- trip % summary'!S328</f>
        <v>0</v>
      </c>
      <c r="AG323" s="260">
        <f t="shared" si="62"/>
        <v>0</v>
      </c>
      <c r="AH323" s="259">
        <f t="shared" si="63"/>
        <v>0</v>
      </c>
      <c r="AI323" s="312">
        <f>'To &amp; from Shops- trip % summary'!V328</f>
        <v>0</v>
      </c>
      <c r="AJ323" s="314">
        <f>'To &amp; from Shops- trip % summary'!X328</f>
        <v>0</v>
      </c>
      <c r="AK323" s="260">
        <f t="shared" si="64"/>
        <v>0</v>
      </c>
      <c r="AL323" s="259">
        <f t="shared" si="65"/>
        <v>0</v>
      </c>
      <c r="AM323" s="312">
        <f>'To &amp; from Shops- trip % summary'!AA328</f>
        <v>0</v>
      </c>
      <c r="AN323" s="314">
        <f>'To &amp; from Shops- trip % summary'!AC328</f>
        <v>0</v>
      </c>
      <c r="AO323" s="260">
        <f t="shared" si="66"/>
        <v>0</v>
      </c>
      <c r="AP323" s="259">
        <f t="shared" si="67"/>
        <v>0</v>
      </c>
      <c r="AQ323" s="312">
        <f>'To &amp; from Shops- trip % summary'!AF328</f>
        <v>0</v>
      </c>
      <c r="AR323" s="314">
        <f>'To &amp; from Shops- trip % summary'!AH328</f>
        <v>0</v>
      </c>
      <c r="AS323" s="260">
        <f t="shared" si="68"/>
        <v>0</v>
      </c>
      <c r="AT323" s="259">
        <f t="shared" si="69"/>
        <v>0</v>
      </c>
      <c r="AU323" s="261"/>
      <c r="AV323" s="248"/>
      <c r="AW323" s="248"/>
      <c r="AX323" s="248"/>
      <c r="AY323" s="248"/>
    </row>
    <row r="324" spans="1:51" x14ac:dyDescent="0.2">
      <c r="A324" s="248"/>
      <c r="B324" s="248"/>
      <c r="C324" s="248"/>
      <c r="D324" s="248"/>
      <c r="E324" s="248"/>
      <c r="F324" s="248"/>
      <c r="G324" s="248"/>
      <c r="H324" s="248"/>
      <c r="I324" s="248"/>
      <c r="J324" s="248"/>
      <c r="K324" s="248"/>
      <c r="L324" s="248"/>
      <c r="M324" s="248"/>
      <c r="N324" s="248"/>
      <c r="O324" s="248"/>
      <c r="P324" s="248"/>
      <c r="Q324" s="296"/>
      <c r="R324" s="256">
        <f>'To &amp; from Shops- trip % summary'!B329</f>
        <v>0</v>
      </c>
      <c r="S324" s="313">
        <f>'To &amp; from Shops- trip % summary'!D329</f>
        <v>0</v>
      </c>
      <c r="T324" s="257">
        <f>'Non-survey input values'!$B$14</f>
        <v>359.3</v>
      </c>
      <c r="U324" s="258">
        <f t="shared" si="56"/>
        <v>0</v>
      </c>
      <c r="V324" s="259">
        <f t="shared" si="57"/>
        <v>0</v>
      </c>
      <c r="W324" s="312">
        <f>'To &amp; from Shops- trip % summary'!G329</f>
        <v>0</v>
      </c>
      <c r="X324" s="314">
        <f>'To &amp; from Shops- trip % summary'!I329</f>
        <v>0</v>
      </c>
      <c r="Y324" s="260">
        <f t="shared" si="58"/>
        <v>0</v>
      </c>
      <c r="Z324" s="259">
        <f t="shared" si="59"/>
        <v>0</v>
      </c>
      <c r="AA324" s="312">
        <f>'To &amp; from Shops- trip % summary'!L329</f>
        <v>0</v>
      </c>
      <c r="AB324" s="314">
        <f>'To &amp; from Shops- trip % summary'!N329</f>
        <v>0</v>
      </c>
      <c r="AC324" s="260">
        <f t="shared" si="60"/>
        <v>0</v>
      </c>
      <c r="AD324" s="259">
        <f t="shared" si="61"/>
        <v>0</v>
      </c>
      <c r="AE324" s="312">
        <f>'To &amp; from Shops- trip % summary'!Q329</f>
        <v>0</v>
      </c>
      <c r="AF324" s="314">
        <f>'To &amp; from Shops- trip % summary'!S329</f>
        <v>0</v>
      </c>
      <c r="AG324" s="260">
        <f t="shared" si="62"/>
        <v>0</v>
      </c>
      <c r="AH324" s="259">
        <f t="shared" si="63"/>
        <v>0</v>
      </c>
      <c r="AI324" s="312">
        <f>'To &amp; from Shops- trip % summary'!V329</f>
        <v>0</v>
      </c>
      <c r="AJ324" s="314">
        <f>'To &amp; from Shops- trip % summary'!X329</f>
        <v>0</v>
      </c>
      <c r="AK324" s="260">
        <f t="shared" si="64"/>
        <v>0</v>
      </c>
      <c r="AL324" s="259">
        <f t="shared" si="65"/>
        <v>0</v>
      </c>
      <c r="AM324" s="312">
        <f>'To &amp; from Shops- trip % summary'!AA329</f>
        <v>0</v>
      </c>
      <c r="AN324" s="314">
        <f>'To &amp; from Shops- trip % summary'!AC329</f>
        <v>0</v>
      </c>
      <c r="AO324" s="260">
        <f t="shared" si="66"/>
        <v>0</v>
      </c>
      <c r="AP324" s="259">
        <f t="shared" si="67"/>
        <v>0</v>
      </c>
      <c r="AQ324" s="312">
        <f>'To &amp; from Shops- trip % summary'!AF329</f>
        <v>0</v>
      </c>
      <c r="AR324" s="314">
        <f>'To &amp; from Shops- trip % summary'!AH329</f>
        <v>0</v>
      </c>
      <c r="AS324" s="260">
        <f t="shared" si="68"/>
        <v>0</v>
      </c>
      <c r="AT324" s="259">
        <f t="shared" si="69"/>
        <v>0</v>
      </c>
      <c r="AU324" s="261"/>
      <c r="AV324" s="248"/>
      <c r="AW324" s="248"/>
      <c r="AX324" s="248"/>
      <c r="AY324" s="248"/>
    </row>
    <row r="325" spans="1:51" x14ac:dyDescent="0.2">
      <c r="A325" s="248"/>
      <c r="B325" s="248"/>
      <c r="C325" s="248"/>
      <c r="D325" s="248"/>
      <c r="E325" s="248"/>
      <c r="F325" s="248"/>
      <c r="G325" s="248"/>
      <c r="H325" s="248"/>
      <c r="I325" s="248"/>
      <c r="J325" s="248"/>
      <c r="K325" s="248"/>
      <c r="L325" s="248"/>
      <c r="M325" s="248"/>
      <c r="N325" s="248"/>
      <c r="O325" s="248"/>
      <c r="P325" s="248"/>
      <c r="Q325" s="296"/>
      <c r="R325" s="256">
        <f>'To &amp; from Shops- trip % summary'!B330</f>
        <v>0</v>
      </c>
      <c r="S325" s="313">
        <f>'To &amp; from Shops- trip % summary'!D330</f>
        <v>0</v>
      </c>
      <c r="T325" s="257">
        <f>'Non-survey input values'!$B$14</f>
        <v>359.3</v>
      </c>
      <c r="U325" s="258">
        <f t="shared" si="56"/>
        <v>0</v>
      </c>
      <c r="V325" s="259">
        <f t="shared" si="57"/>
        <v>0</v>
      </c>
      <c r="W325" s="312">
        <f>'To &amp; from Shops- trip % summary'!G330</f>
        <v>0</v>
      </c>
      <c r="X325" s="314">
        <f>'To &amp; from Shops- trip % summary'!I330</f>
        <v>0</v>
      </c>
      <c r="Y325" s="260">
        <f t="shared" si="58"/>
        <v>0</v>
      </c>
      <c r="Z325" s="259">
        <f t="shared" si="59"/>
        <v>0</v>
      </c>
      <c r="AA325" s="312">
        <f>'To &amp; from Shops- trip % summary'!L330</f>
        <v>0</v>
      </c>
      <c r="AB325" s="314">
        <f>'To &amp; from Shops- trip % summary'!N330</f>
        <v>0</v>
      </c>
      <c r="AC325" s="260">
        <f t="shared" si="60"/>
        <v>0</v>
      </c>
      <c r="AD325" s="259">
        <f t="shared" si="61"/>
        <v>0</v>
      </c>
      <c r="AE325" s="312">
        <f>'To &amp; from Shops- trip % summary'!Q330</f>
        <v>0</v>
      </c>
      <c r="AF325" s="314">
        <f>'To &amp; from Shops- trip % summary'!S330</f>
        <v>0</v>
      </c>
      <c r="AG325" s="260">
        <f t="shared" si="62"/>
        <v>0</v>
      </c>
      <c r="AH325" s="259">
        <f t="shared" si="63"/>
        <v>0</v>
      </c>
      <c r="AI325" s="312">
        <f>'To &amp; from Shops- trip % summary'!V330</f>
        <v>0</v>
      </c>
      <c r="AJ325" s="314">
        <f>'To &amp; from Shops- trip % summary'!X330</f>
        <v>0</v>
      </c>
      <c r="AK325" s="260">
        <f t="shared" si="64"/>
        <v>0</v>
      </c>
      <c r="AL325" s="259">
        <f t="shared" si="65"/>
        <v>0</v>
      </c>
      <c r="AM325" s="312">
        <f>'To &amp; from Shops- trip % summary'!AA330</f>
        <v>0</v>
      </c>
      <c r="AN325" s="314">
        <f>'To &amp; from Shops- trip % summary'!AC330</f>
        <v>0</v>
      </c>
      <c r="AO325" s="260">
        <f t="shared" si="66"/>
        <v>0</v>
      </c>
      <c r="AP325" s="259">
        <f t="shared" si="67"/>
        <v>0</v>
      </c>
      <c r="AQ325" s="312">
        <f>'To &amp; from Shops- trip % summary'!AF330</f>
        <v>0</v>
      </c>
      <c r="AR325" s="314">
        <f>'To &amp; from Shops- trip % summary'!AH330</f>
        <v>0</v>
      </c>
      <c r="AS325" s="260">
        <f t="shared" si="68"/>
        <v>0</v>
      </c>
      <c r="AT325" s="259">
        <f t="shared" si="69"/>
        <v>0</v>
      </c>
      <c r="AU325" s="261"/>
      <c r="AV325" s="248"/>
      <c r="AW325" s="248"/>
      <c r="AX325" s="248"/>
      <c r="AY325" s="248"/>
    </row>
    <row r="326" spans="1:51" x14ac:dyDescent="0.2">
      <c r="A326" s="248"/>
      <c r="B326" s="248"/>
      <c r="C326" s="248"/>
      <c r="D326" s="248"/>
      <c r="E326" s="248"/>
      <c r="F326" s="248"/>
      <c r="G326" s="248"/>
      <c r="H326" s="248"/>
      <c r="I326" s="248"/>
      <c r="J326" s="248"/>
      <c r="K326" s="248"/>
      <c r="L326" s="248"/>
      <c r="M326" s="248"/>
      <c r="N326" s="248"/>
      <c r="O326" s="248"/>
      <c r="P326" s="248"/>
      <c r="Q326" s="296"/>
      <c r="R326" s="256">
        <f>'To &amp; from Shops- trip % summary'!B331</f>
        <v>0</v>
      </c>
      <c r="S326" s="313">
        <f>'To &amp; from Shops- trip % summary'!D331</f>
        <v>0</v>
      </c>
      <c r="T326" s="257">
        <f>'Non-survey input values'!$B$14</f>
        <v>359.3</v>
      </c>
      <c r="U326" s="258">
        <f t="shared" si="56"/>
        <v>0</v>
      </c>
      <c r="V326" s="259">
        <f t="shared" si="57"/>
        <v>0</v>
      </c>
      <c r="W326" s="312">
        <f>'To &amp; from Shops- trip % summary'!G331</f>
        <v>0</v>
      </c>
      <c r="X326" s="314">
        <f>'To &amp; from Shops- trip % summary'!I331</f>
        <v>0</v>
      </c>
      <c r="Y326" s="260">
        <f t="shared" si="58"/>
        <v>0</v>
      </c>
      <c r="Z326" s="259">
        <f t="shared" si="59"/>
        <v>0</v>
      </c>
      <c r="AA326" s="312">
        <f>'To &amp; from Shops- trip % summary'!L331</f>
        <v>0</v>
      </c>
      <c r="AB326" s="314">
        <f>'To &amp; from Shops- trip % summary'!N331</f>
        <v>0</v>
      </c>
      <c r="AC326" s="260">
        <f t="shared" si="60"/>
        <v>0</v>
      </c>
      <c r="AD326" s="259">
        <f t="shared" si="61"/>
        <v>0</v>
      </c>
      <c r="AE326" s="312">
        <f>'To &amp; from Shops- trip % summary'!Q331</f>
        <v>0</v>
      </c>
      <c r="AF326" s="314">
        <f>'To &amp; from Shops- trip % summary'!S331</f>
        <v>0</v>
      </c>
      <c r="AG326" s="260">
        <f t="shared" si="62"/>
        <v>0</v>
      </c>
      <c r="AH326" s="259">
        <f t="shared" si="63"/>
        <v>0</v>
      </c>
      <c r="AI326" s="312">
        <f>'To &amp; from Shops- trip % summary'!V331</f>
        <v>0</v>
      </c>
      <c r="AJ326" s="314">
        <f>'To &amp; from Shops- trip % summary'!X331</f>
        <v>0</v>
      </c>
      <c r="AK326" s="260">
        <f t="shared" si="64"/>
        <v>0</v>
      </c>
      <c r="AL326" s="259">
        <f t="shared" si="65"/>
        <v>0</v>
      </c>
      <c r="AM326" s="312">
        <f>'To &amp; from Shops- trip % summary'!AA331</f>
        <v>0</v>
      </c>
      <c r="AN326" s="314">
        <f>'To &amp; from Shops- trip % summary'!AC331</f>
        <v>0</v>
      </c>
      <c r="AO326" s="260">
        <f t="shared" si="66"/>
        <v>0</v>
      </c>
      <c r="AP326" s="259">
        <f t="shared" si="67"/>
        <v>0</v>
      </c>
      <c r="AQ326" s="312">
        <f>'To &amp; from Shops- trip % summary'!AF331</f>
        <v>0</v>
      </c>
      <c r="AR326" s="314">
        <f>'To &amp; from Shops- trip % summary'!AH331</f>
        <v>0</v>
      </c>
      <c r="AS326" s="260">
        <f t="shared" si="68"/>
        <v>0</v>
      </c>
      <c r="AT326" s="259">
        <f t="shared" si="69"/>
        <v>0</v>
      </c>
      <c r="AU326" s="261"/>
      <c r="AV326" s="248"/>
      <c r="AW326" s="248"/>
      <c r="AX326" s="248"/>
      <c r="AY326" s="248"/>
    </row>
    <row r="327" spans="1:51" x14ac:dyDescent="0.2">
      <c r="A327" s="248"/>
      <c r="B327" s="248"/>
      <c r="C327" s="248"/>
      <c r="D327" s="248"/>
      <c r="E327" s="248"/>
      <c r="F327" s="248"/>
      <c r="G327" s="248"/>
      <c r="H327" s="248"/>
      <c r="I327" s="248"/>
      <c r="J327" s="248"/>
      <c r="K327" s="248"/>
      <c r="L327" s="248"/>
      <c r="M327" s="248"/>
      <c r="N327" s="248"/>
      <c r="O327" s="248"/>
      <c r="P327" s="248"/>
      <c r="Q327" s="296"/>
      <c r="R327" s="256">
        <f>'To &amp; from Shops- trip % summary'!B332</f>
        <v>0</v>
      </c>
      <c r="S327" s="313">
        <f>'To &amp; from Shops- trip % summary'!D332</f>
        <v>0</v>
      </c>
      <c r="T327" s="257">
        <f>'Non-survey input values'!$B$14</f>
        <v>359.3</v>
      </c>
      <c r="U327" s="258">
        <f t="shared" si="56"/>
        <v>0</v>
      </c>
      <c r="V327" s="259">
        <f t="shared" si="57"/>
        <v>0</v>
      </c>
      <c r="W327" s="312">
        <f>'To &amp; from Shops- trip % summary'!G332</f>
        <v>0</v>
      </c>
      <c r="X327" s="314">
        <f>'To &amp; from Shops- trip % summary'!I332</f>
        <v>0</v>
      </c>
      <c r="Y327" s="260">
        <f t="shared" si="58"/>
        <v>0</v>
      </c>
      <c r="Z327" s="259">
        <f t="shared" si="59"/>
        <v>0</v>
      </c>
      <c r="AA327" s="312">
        <f>'To &amp; from Shops- trip % summary'!L332</f>
        <v>0</v>
      </c>
      <c r="AB327" s="314">
        <f>'To &amp; from Shops- trip % summary'!N332</f>
        <v>0</v>
      </c>
      <c r="AC327" s="260">
        <f t="shared" si="60"/>
        <v>0</v>
      </c>
      <c r="AD327" s="259">
        <f t="shared" si="61"/>
        <v>0</v>
      </c>
      <c r="AE327" s="312">
        <f>'To &amp; from Shops- trip % summary'!Q332</f>
        <v>0</v>
      </c>
      <c r="AF327" s="314">
        <f>'To &amp; from Shops- trip % summary'!S332</f>
        <v>0</v>
      </c>
      <c r="AG327" s="260">
        <f t="shared" si="62"/>
        <v>0</v>
      </c>
      <c r="AH327" s="259">
        <f t="shared" si="63"/>
        <v>0</v>
      </c>
      <c r="AI327" s="312">
        <f>'To &amp; from Shops- trip % summary'!V332</f>
        <v>0</v>
      </c>
      <c r="AJ327" s="314">
        <f>'To &amp; from Shops- trip % summary'!X332</f>
        <v>0</v>
      </c>
      <c r="AK327" s="260">
        <f t="shared" si="64"/>
        <v>0</v>
      </c>
      <c r="AL327" s="259">
        <f t="shared" si="65"/>
        <v>0</v>
      </c>
      <c r="AM327" s="312">
        <f>'To &amp; from Shops- trip % summary'!AA332</f>
        <v>0</v>
      </c>
      <c r="AN327" s="314">
        <f>'To &amp; from Shops- trip % summary'!AC332</f>
        <v>0</v>
      </c>
      <c r="AO327" s="260">
        <f t="shared" si="66"/>
        <v>0</v>
      </c>
      <c r="AP327" s="259">
        <f t="shared" si="67"/>
        <v>0</v>
      </c>
      <c r="AQ327" s="312">
        <f>'To &amp; from Shops- trip % summary'!AF332</f>
        <v>0</v>
      </c>
      <c r="AR327" s="314">
        <f>'To &amp; from Shops- trip % summary'!AH332</f>
        <v>0</v>
      </c>
      <c r="AS327" s="260">
        <f t="shared" si="68"/>
        <v>0</v>
      </c>
      <c r="AT327" s="259">
        <f t="shared" si="69"/>
        <v>0</v>
      </c>
      <c r="AU327" s="261"/>
      <c r="AV327" s="248"/>
      <c r="AW327" s="248"/>
      <c r="AX327" s="248"/>
      <c r="AY327" s="248"/>
    </row>
    <row r="328" spans="1:51" x14ac:dyDescent="0.2">
      <c r="A328" s="248"/>
      <c r="B328" s="248"/>
      <c r="C328" s="248"/>
      <c r="D328" s="248"/>
      <c r="E328" s="248"/>
      <c r="F328" s="248"/>
      <c r="G328" s="248"/>
      <c r="H328" s="248"/>
      <c r="I328" s="248"/>
      <c r="J328" s="248"/>
      <c r="K328" s="248"/>
      <c r="L328" s="248"/>
      <c r="M328" s="248"/>
      <c r="N328" s="248"/>
      <c r="O328" s="248"/>
      <c r="P328" s="248"/>
      <c r="Q328" s="296"/>
      <c r="R328" s="256">
        <f>'To &amp; from Shops- trip % summary'!B333</f>
        <v>0</v>
      </c>
      <c r="S328" s="313">
        <f>'To &amp; from Shops- trip % summary'!D333</f>
        <v>0</v>
      </c>
      <c r="T328" s="257">
        <f>'Non-survey input values'!$B$14</f>
        <v>359.3</v>
      </c>
      <c r="U328" s="258">
        <f t="shared" si="56"/>
        <v>0</v>
      </c>
      <c r="V328" s="259">
        <f t="shared" si="57"/>
        <v>0</v>
      </c>
      <c r="W328" s="312">
        <f>'To &amp; from Shops- trip % summary'!G333</f>
        <v>0</v>
      </c>
      <c r="X328" s="314">
        <f>'To &amp; from Shops- trip % summary'!I333</f>
        <v>0</v>
      </c>
      <c r="Y328" s="260">
        <f t="shared" si="58"/>
        <v>0</v>
      </c>
      <c r="Z328" s="259">
        <f t="shared" si="59"/>
        <v>0</v>
      </c>
      <c r="AA328" s="312">
        <f>'To &amp; from Shops- trip % summary'!L333</f>
        <v>0</v>
      </c>
      <c r="AB328" s="314">
        <f>'To &amp; from Shops- trip % summary'!N333</f>
        <v>0</v>
      </c>
      <c r="AC328" s="260">
        <f t="shared" si="60"/>
        <v>0</v>
      </c>
      <c r="AD328" s="259">
        <f t="shared" si="61"/>
        <v>0</v>
      </c>
      <c r="AE328" s="312">
        <f>'To &amp; from Shops- trip % summary'!Q333</f>
        <v>0</v>
      </c>
      <c r="AF328" s="314">
        <f>'To &amp; from Shops- trip % summary'!S333</f>
        <v>0</v>
      </c>
      <c r="AG328" s="260">
        <f t="shared" si="62"/>
        <v>0</v>
      </c>
      <c r="AH328" s="259">
        <f t="shared" si="63"/>
        <v>0</v>
      </c>
      <c r="AI328" s="312">
        <f>'To &amp; from Shops- trip % summary'!V333</f>
        <v>0</v>
      </c>
      <c r="AJ328" s="314">
        <f>'To &amp; from Shops- trip % summary'!X333</f>
        <v>0</v>
      </c>
      <c r="AK328" s="260">
        <f t="shared" si="64"/>
        <v>0</v>
      </c>
      <c r="AL328" s="259">
        <f t="shared" si="65"/>
        <v>0</v>
      </c>
      <c r="AM328" s="312">
        <f>'To &amp; from Shops- trip % summary'!AA333</f>
        <v>0</v>
      </c>
      <c r="AN328" s="314">
        <f>'To &amp; from Shops- trip % summary'!AC333</f>
        <v>0</v>
      </c>
      <c r="AO328" s="260">
        <f t="shared" si="66"/>
        <v>0</v>
      </c>
      <c r="AP328" s="259">
        <f t="shared" si="67"/>
        <v>0</v>
      </c>
      <c r="AQ328" s="312">
        <f>'To &amp; from Shops- trip % summary'!AF333</f>
        <v>0</v>
      </c>
      <c r="AR328" s="314">
        <f>'To &amp; from Shops- trip % summary'!AH333</f>
        <v>0</v>
      </c>
      <c r="AS328" s="260">
        <f t="shared" si="68"/>
        <v>0</v>
      </c>
      <c r="AT328" s="259">
        <f t="shared" si="69"/>
        <v>0</v>
      </c>
      <c r="AU328" s="261"/>
      <c r="AV328" s="248"/>
      <c r="AW328" s="248"/>
      <c r="AX328" s="248"/>
      <c r="AY328" s="248"/>
    </row>
    <row r="329" spans="1:51" x14ac:dyDescent="0.2">
      <c r="A329" s="248"/>
      <c r="B329" s="248"/>
      <c r="C329" s="248"/>
      <c r="D329" s="248"/>
      <c r="E329" s="248"/>
      <c r="F329" s="248"/>
      <c r="G329" s="248"/>
      <c r="H329" s="248"/>
      <c r="I329" s="248"/>
      <c r="J329" s="248"/>
      <c r="K329" s="248"/>
      <c r="L329" s="248"/>
      <c r="M329" s="248"/>
      <c r="N329" s="248"/>
      <c r="O329" s="248"/>
      <c r="P329" s="248"/>
      <c r="Q329" s="296"/>
      <c r="R329" s="256">
        <f>'To &amp; from Shops- trip % summary'!B334</f>
        <v>0</v>
      </c>
      <c r="S329" s="313">
        <f>'To &amp; from Shops- trip % summary'!D334</f>
        <v>0</v>
      </c>
      <c r="T329" s="257">
        <f>'Non-survey input values'!$B$14</f>
        <v>359.3</v>
      </c>
      <c r="U329" s="258">
        <f t="shared" si="56"/>
        <v>0</v>
      </c>
      <c r="V329" s="259">
        <f t="shared" si="57"/>
        <v>0</v>
      </c>
      <c r="W329" s="312">
        <f>'To &amp; from Shops- trip % summary'!G334</f>
        <v>0</v>
      </c>
      <c r="X329" s="314">
        <f>'To &amp; from Shops- trip % summary'!I334</f>
        <v>0</v>
      </c>
      <c r="Y329" s="260">
        <f t="shared" si="58"/>
        <v>0</v>
      </c>
      <c r="Z329" s="259">
        <f t="shared" si="59"/>
        <v>0</v>
      </c>
      <c r="AA329" s="312">
        <f>'To &amp; from Shops- trip % summary'!L334</f>
        <v>0</v>
      </c>
      <c r="AB329" s="314">
        <f>'To &amp; from Shops- trip % summary'!N334</f>
        <v>0</v>
      </c>
      <c r="AC329" s="260">
        <f t="shared" si="60"/>
        <v>0</v>
      </c>
      <c r="AD329" s="259">
        <f t="shared" si="61"/>
        <v>0</v>
      </c>
      <c r="AE329" s="312">
        <f>'To &amp; from Shops- trip % summary'!Q334</f>
        <v>0</v>
      </c>
      <c r="AF329" s="314">
        <f>'To &amp; from Shops- trip % summary'!S334</f>
        <v>0</v>
      </c>
      <c r="AG329" s="260">
        <f t="shared" si="62"/>
        <v>0</v>
      </c>
      <c r="AH329" s="259">
        <f t="shared" si="63"/>
        <v>0</v>
      </c>
      <c r="AI329" s="312">
        <f>'To &amp; from Shops- trip % summary'!V334</f>
        <v>0</v>
      </c>
      <c r="AJ329" s="314">
        <f>'To &amp; from Shops- trip % summary'!X334</f>
        <v>0</v>
      </c>
      <c r="AK329" s="260">
        <f t="shared" si="64"/>
        <v>0</v>
      </c>
      <c r="AL329" s="259">
        <f t="shared" si="65"/>
        <v>0</v>
      </c>
      <c r="AM329" s="312">
        <f>'To &amp; from Shops- trip % summary'!AA334</f>
        <v>0</v>
      </c>
      <c r="AN329" s="314">
        <f>'To &amp; from Shops- trip % summary'!AC334</f>
        <v>0</v>
      </c>
      <c r="AO329" s="260">
        <f t="shared" si="66"/>
        <v>0</v>
      </c>
      <c r="AP329" s="259">
        <f t="shared" si="67"/>
        <v>0</v>
      </c>
      <c r="AQ329" s="312">
        <f>'To &amp; from Shops- trip % summary'!AF334</f>
        <v>0</v>
      </c>
      <c r="AR329" s="314">
        <f>'To &amp; from Shops- trip % summary'!AH334</f>
        <v>0</v>
      </c>
      <c r="AS329" s="260">
        <f t="shared" si="68"/>
        <v>0</v>
      </c>
      <c r="AT329" s="259">
        <f t="shared" si="69"/>
        <v>0</v>
      </c>
      <c r="AU329" s="261"/>
      <c r="AV329" s="248"/>
      <c r="AW329" s="248"/>
      <c r="AX329" s="248"/>
      <c r="AY329" s="248"/>
    </row>
    <row r="330" spans="1:51" x14ac:dyDescent="0.2">
      <c r="A330" s="248"/>
      <c r="B330" s="248"/>
      <c r="C330" s="248"/>
      <c r="D330" s="248"/>
      <c r="E330" s="248"/>
      <c r="F330" s="248"/>
      <c r="G330" s="248"/>
      <c r="H330" s="248"/>
      <c r="I330" s="248"/>
      <c r="J330" s="248"/>
      <c r="K330" s="248"/>
      <c r="L330" s="248"/>
      <c r="M330" s="248"/>
      <c r="N330" s="248"/>
      <c r="O330" s="248"/>
      <c r="P330" s="248"/>
      <c r="Q330" s="296"/>
      <c r="R330" s="256">
        <f>'To &amp; from Shops- trip % summary'!B335</f>
        <v>0</v>
      </c>
      <c r="S330" s="313">
        <f>'To &amp; from Shops- trip % summary'!D335</f>
        <v>0</v>
      </c>
      <c r="T330" s="257">
        <f>'Non-survey input values'!$B$14</f>
        <v>359.3</v>
      </c>
      <c r="U330" s="258">
        <f t="shared" si="56"/>
        <v>0</v>
      </c>
      <c r="V330" s="259">
        <f t="shared" si="57"/>
        <v>0</v>
      </c>
      <c r="W330" s="312">
        <f>'To &amp; from Shops- trip % summary'!G335</f>
        <v>0</v>
      </c>
      <c r="X330" s="314">
        <f>'To &amp; from Shops- trip % summary'!I335</f>
        <v>0</v>
      </c>
      <c r="Y330" s="260">
        <f t="shared" si="58"/>
        <v>0</v>
      </c>
      <c r="Z330" s="259">
        <f t="shared" si="59"/>
        <v>0</v>
      </c>
      <c r="AA330" s="312">
        <f>'To &amp; from Shops- trip % summary'!L335</f>
        <v>0</v>
      </c>
      <c r="AB330" s="314">
        <f>'To &amp; from Shops- trip % summary'!N335</f>
        <v>0</v>
      </c>
      <c r="AC330" s="260">
        <f t="shared" si="60"/>
        <v>0</v>
      </c>
      <c r="AD330" s="259">
        <f t="shared" si="61"/>
        <v>0</v>
      </c>
      <c r="AE330" s="312">
        <f>'To &amp; from Shops- trip % summary'!Q335</f>
        <v>0</v>
      </c>
      <c r="AF330" s="314">
        <f>'To &amp; from Shops- trip % summary'!S335</f>
        <v>0</v>
      </c>
      <c r="AG330" s="260">
        <f t="shared" si="62"/>
        <v>0</v>
      </c>
      <c r="AH330" s="259">
        <f t="shared" si="63"/>
        <v>0</v>
      </c>
      <c r="AI330" s="312">
        <f>'To &amp; from Shops- trip % summary'!V335</f>
        <v>0</v>
      </c>
      <c r="AJ330" s="314">
        <f>'To &amp; from Shops- trip % summary'!X335</f>
        <v>0</v>
      </c>
      <c r="AK330" s="260">
        <f t="shared" si="64"/>
        <v>0</v>
      </c>
      <c r="AL330" s="259">
        <f t="shared" si="65"/>
        <v>0</v>
      </c>
      <c r="AM330" s="312">
        <f>'To &amp; from Shops- trip % summary'!AA335</f>
        <v>0</v>
      </c>
      <c r="AN330" s="314">
        <f>'To &amp; from Shops- trip % summary'!AC335</f>
        <v>0</v>
      </c>
      <c r="AO330" s="260">
        <f t="shared" si="66"/>
        <v>0</v>
      </c>
      <c r="AP330" s="259">
        <f t="shared" si="67"/>
        <v>0</v>
      </c>
      <c r="AQ330" s="312">
        <f>'To &amp; from Shops- trip % summary'!AF335</f>
        <v>0</v>
      </c>
      <c r="AR330" s="314">
        <f>'To &amp; from Shops- trip % summary'!AH335</f>
        <v>0</v>
      </c>
      <c r="AS330" s="260">
        <f t="shared" si="68"/>
        <v>0</v>
      </c>
      <c r="AT330" s="259">
        <f t="shared" si="69"/>
        <v>0</v>
      </c>
      <c r="AU330" s="261"/>
      <c r="AV330" s="248"/>
      <c r="AW330" s="248"/>
      <c r="AX330" s="248"/>
      <c r="AY330" s="248"/>
    </row>
    <row r="331" spans="1:51" x14ac:dyDescent="0.2">
      <c r="A331" s="248"/>
      <c r="B331" s="248"/>
      <c r="C331" s="248"/>
      <c r="D331" s="248"/>
      <c r="E331" s="248"/>
      <c r="F331" s="248"/>
      <c r="G331" s="248"/>
      <c r="H331" s="248"/>
      <c r="I331" s="248"/>
      <c r="J331" s="248"/>
      <c r="K331" s="248"/>
      <c r="L331" s="248"/>
      <c r="M331" s="248"/>
      <c r="N331" s="248"/>
      <c r="O331" s="248"/>
      <c r="P331" s="248"/>
      <c r="Q331" s="296"/>
      <c r="R331" s="256">
        <f>'To &amp; from Shops- trip % summary'!B336</f>
        <v>0</v>
      </c>
      <c r="S331" s="313">
        <f>'To &amp; from Shops- trip % summary'!D336</f>
        <v>0</v>
      </c>
      <c r="T331" s="257">
        <f>'Non-survey input values'!$B$14</f>
        <v>359.3</v>
      </c>
      <c r="U331" s="258">
        <f t="shared" ref="U331:U394" si="70">R331/7</f>
        <v>0</v>
      </c>
      <c r="V331" s="259">
        <f t="shared" si="57"/>
        <v>0</v>
      </c>
      <c r="W331" s="312">
        <f>'To &amp; from Shops- trip % summary'!G336</f>
        <v>0</v>
      </c>
      <c r="X331" s="314">
        <f>'To &amp; from Shops- trip % summary'!I336</f>
        <v>0</v>
      </c>
      <c r="Y331" s="260">
        <f t="shared" si="58"/>
        <v>0</v>
      </c>
      <c r="Z331" s="259">
        <f t="shared" si="59"/>
        <v>0</v>
      </c>
      <c r="AA331" s="312">
        <f>'To &amp; from Shops- trip % summary'!L336</f>
        <v>0</v>
      </c>
      <c r="AB331" s="314">
        <f>'To &amp; from Shops- trip % summary'!N336</f>
        <v>0</v>
      </c>
      <c r="AC331" s="260">
        <f t="shared" si="60"/>
        <v>0</v>
      </c>
      <c r="AD331" s="259">
        <f t="shared" si="61"/>
        <v>0</v>
      </c>
      <c r="AE331" s="312">
        <f>'To &amp; from Shops- trip % summary'!Q336</f>
        <v>0</v>
      </c>
      <c r="AF331" s="314">
        <f>'To &amp; from Shops- trip % summary'!S336</f>
        <v>0</v>
      </c>
      <c r="AG331" s="260">
        <f t="shared" si="62"/>
        <v>0</v>
      </c>
      <c r="AH331" s="259">
        <f t="shared" si="63"/>
        <v>0</v>
      </c>
      <c r="AI331" s="312">
        <f>'To &amp; from Shops- trip % summary'!V336</f>
        <v>0</v>
      </c>
      <c r="AJ331" s="314">
        <f>'To &amp; from Shops- trip % summary'!X336</f>
        <v>0</v>
      </c>
      <c r="AK331" s="260">
        <f t="shared" si="64"/>
        <v>0</v>
      </c>
      <c r="AL331" s="259">
        <f t="shared" si="65"/>
        <v>0</v>
      </c>
      <c r="AM331" s="312">
        <f>'To &amp; from Shops- trip % summary'!AA336</f>
        <v>0</v>
      </c>
      <c r="AN331" s="314">
        <f>'To &amp; from Shops- trip % summary'!AC336</f>
        <v>0</v>
      </c>
      <c r="AO331" s="260">
        <f t="shared" si="66"/>
        <v>0</v>
      </c>
      <c r="AP331" s="259">
        <f t="shared" si="67"/>
        <v>0</v>
      </c>
      <c r="AQ331" s="312">
        <f>'To &amp; from Shops- trip % summary'!AF336</f>
        <v>0</v>
      </c>
      <c r="AR331" s="314">
        <f>'To &amp; from Shops- trip % summary'!AH336</f>
        <v>0</v>
      </c>
      <c r="AS331" s="260">
        <f t="shared" si="68"/>
        <v>0</v>
      </c>
      <c r="AT331" s="259">
        <f t="shared" si="69"/>
        <v>0</v>
      </c>
      <c r="AU331" s="261"/>
      <c r="AV331" s="248"/>
      <c r="AW331" s="248"/>
      <c r="AX331" s="248"/>
      <c r="AY331" s="248"/>
    </row>
    <row r="332" spans="1:51" x14ac:dyDescent="0.2">
      <c r="A332" s="248"/>
      <c r="B332" s="248"/>
      <c r="C332" s="248"/>
      <c r="D332" s="248"/>
      <c r="E332" s="248"/>
      <c r="F332" s="248"/>
      <c r="G332" s="248"/>
      <c r="H332" s="248"/>
      <c r="I332" s="248"/>
      <c r="J332" s="248"/>
      <c r="K332" s="248"/>
      <c r="L332" s="248"/>
      <c r="M332" s="248"/>
      <c r="N332" s="248"/>
      <c r="O332" s="248"/>
      <c r="P332" s="248"/>
      <c r="Q332" s="296"/>
      <c r="R332" s="256">
        <f>'To &amp; from Shops- trip % summary'!B337</f>
        <v>0</v>
      </c>
      <c r="S332" s="313">
        <f>'To &amp; from Shops- trip % summary'!D337</f>
        <v>0</v>
      </c>
      <c r="T332" s="257">
        <f>'Non-survey input values'!$B$14</f>
        <v>359.3</v>
      </c>
      <c r="U332" s="258">
        <f t="shared" si="70"/>
        <v>0</v>
      </c>
      <c r="V332" s="259">
        <f t="shared" ref="V332:V395" si="71">$B$5*$S332*$T332*U332</f>
        <v>0</v>
      </c>
      <c r="W332" s="312">
        <f>'To &amp; from Shops- trip % summary'!G337</f>
        <v>0</v>
      </c>
      <c r="X332" s="314">
        <f>'To &amp; from Shops- trip % summary'!I337</f>
        <v>0</v>
      </c>
      <c r="Y332" s="260">
        <f t="shared" ref="Y332:Y395" si="72">W332/7</f>
        <v>0</v>
      </c>
      <c r="Z332" s="259">
        <f t="shared" ref="Z332:Z395" si="73">$B$5*$X332*$T332*Y332</f>
        <v>0</v>
      </c>
      <c r="AA332" s="312">
        <f>'To &amp; from Shops- trip % summary'!L337</f>
        <v>0</v>
      </c>
      <c r="AB332" s="314">
        <f>'To &amp; from Shops- trip % summary'!N337</f>
        <v>0</v>
      </c>
      <c r="AC332" s="260">
        <f t="shared" ref="AC332:AC395" si="74">AA332/7</f>
        <v>0</v>
      </c>
      <c r="AD332" s="259">
        <f t="shared" ref="AD332:AD395" si="75">$B$5*$AB332*$T332*AC332</f>
        <v>0</v>
      </c>
      <c r="AE332" s="312">
        <f>'To &amp; from Shops- trip % summary'!Q337</f>
        <v>0</v>
      </c>
      <c r="AF332" s="314">
        <f>'To &amp; from Shops- trip % summary'!S337</f>
        <v>0</v>
      </c>
      <c r="AG332" s="260">
        <f t="shared" ref="AG332:AG395" si="76">AE332/7</f>
        <v>0</v>
      </c>
      <c r="AH332" s="259">
        <f t="shared" ref="AH332:AH395" si="77">$B$5*$AF332*$T332*AG332</f>
        <v>0</v>
      </c>
      <c r="AI332" s="312">
        <f>'To &amp; from Shops- trip % summary'!V337</f>
        <v>0</v>
      </c>
      <c r="AJ332" s="314">
        <f>'To &amp; from Shops- trip % summary'!X337</f>
        <v>0</v>
      </c>
      <c r="AK332" s="260">
        <f t="shared" ref="AK332:AK395" si="78">AI332/7</f>
        <v>0</v>
      </c>
      <c r="AL332" s="259">
        <f t="shared" ref="AL332:AL395" si="79">$B$5*$AJ332*$T332*AK332</f>
        <v>0</v>
      </c>
      <c r="AM332" s="312">
        <f>'To &amp; from Shops- trip % summary'!AA337</f>
        <v>0</v>
      </c>
      <c r="AN332" s="314">
        <f>'To &amp; from Shops- trip % summary'!AC337</f>
        <v>0</v>
      </c>
      <c r="AO332" s="260">
        <f t="shared" ref="AO332:AO395" si="80">AM332/7</f>
        <v>0</v>
      </c>
      <c r="AP332" s="259">
        <f t="shared" ref="AP332:AP395" si="81">$B$5*$AN332*$T332*AO332</f>
        <v>0</v>
      </c>
      <c r="AQ332" s="312">
        <f>'To &amp; from Shops- trip % summary'!AF337</f>
        <v>0</v>
      </c>
      <c r="AR332" s="314">
        <f>'To &amp; from Shops- trip % summary'!AH337</f>
        <v>0</v>
      </c>
      <c r="AS332" s="260">
        <f t="shared" ref="AS332:AS395" si="82">AQ332/7</f>
        <v>0</v>
      </c>
      <c r="AT332" s="259">
        <f t="shared" ref="AT332:AT395" si="83">$B$5*$AR332*$T332*AS332</f>
        <v>0</v>
      </c>
      <c r="AU332" s="261"/>
      <c r="AV332" s="248"/>
      <c r="AW332" s="248"/>
      <c r="AX332" s="248"/>
      <c r="AY332" s="248"/>
    </row>
    <row r="333" spans="1:51" x14ac:dyDescent="0.2">
      <c r="A333" s="248"/>
      <c r="B333" s="248"/>
      <c r="C333" s="248"/>
      <c r="D333" s="248"/>
      <c r="E333" s="248"/>
      <c r="F333" s="248"/>
      <c r="G333" s="248"/>
      <c r="H333" s="248"/>
      <c r="I333" s="248"/>
      <c r="J333" s="248"/>
      <c r="K333" s="248"/>
      <c r="L333" s="248"/>
      <c r="M333" s="248"/>
      <c r="N333" s="248"/>
      <c r="O333" s="248"/>
      <c r="P333" s="248"/>
      <c r="Q333" s="296"/>
      <c r="R333" s="256">
        <f>'To &amp; from Shops- trip % summary'!B338</f>
        <v>0</v>
      </c>
      <c r="S333" s="313">
        <f>'To &amp; from Shops- trip % summary'!D338</f>
        <v>0</v>
      </c>
      <c r="T333" s="257">
        <f>'Non-survey input values'!$B$14</f>
        <v>359.3</v>
      </c>
      <c r="U333" s="258">
        <f t="shared" si="70"/>
        <v>0</v>
      </c>
      <c r="V333" s="259">
        <f t="shared" si="71"/>
        <v>0</v>
      </c>
      <c r="W333" s="312">
        <f>'To &amp; from Shops- trip % summary'!G338</f>
        <v>0</v>
      </c>
      <c r="X333" s="314">
        <f>'To &amp; from Shops- trip % summary'!I338</f>
        <v>0</v>
      </c>
      <c r="Y333" s="260">
        <f t="shared" si="72"/>
        <v>0</v>
      </c>
      <c r="Z333" s="259">
        <f t="shared" si="73"/>
        <v>0</v>
      </c>
      <c r="AA333" s="312">
        <f>'To &amp; from Shops- trip % summary'!L338</f>
        <v>0</v>
      </c>
      <c r="AB333" s="314">
        <f>'To &amp; from Shops- trip % summary'!N338</f>
        <v>0</v>
      </c>
      <c r="AC333" s="260">
        <f t="shared" si="74"/>
        <v>0</v>
      </c>
      <c r="AD333" s="259">
        <f t="shared" si="75"/>
        <v>0</v>
      </c>
      <c r="AE333" s="312">
        <f>'To &amp; from Shops- trip % summary'!Q338</f>
        <v>0</v>
      </c>
      <c r="AF333" s="314">
        <f>'To &amp; from Shops- trip % summary'!S338</f>
        <v>0</v>
      </c>
      <c r="AG333" s="260">
        <f t="shared" si="76"/>
        <v>0</v>
      </c>
      <c r="AH333" s="259">
        <f t="shared" si="77"/>
        <v>0</v>
      </c>
      <c r="AI333" s="312">
        <f>'To &amp; from Shops- trip % summary'!V338</f>
        <v>0</v>
      </c>
      <c r="AJ333" s="314">
        <f>'To &amp; from Shops- trip % summary'!X338</f>
        <v>0</v>
      </c>
      <c r="AK333" s="260">
        <f t="shared" si="78"/>
        <v>0</v>
      </c>
      <c r="AL333" s="259">
        <f t="shared" si="79"/>
        <v>0</v>
      </c>
      <c r="AM333" s="312">
        <f>'To &amp; from Shops- trip % summary'!AA338</f>
        <v>0</v>
      </c>
      <c r="AN333" s="314">
        <f>'To &amp; from Shops- trip % summary'!AC338</f>
        <v>0</v>
      </c>
      <c r="AO333" s="260">
        <f t="shared" si="80"/>
        <v>0</v>
      </c>
      <c r="AP333" s="259">
        <f t="shared" si="81"/>
        <v>0</v>
      </c>
      <c r="AQ333" s="312">
        <f>'To &amp; from Shops- trip % summary'!AF338</f>
        <v>0</v>
      </c>
      <c r="AR333" s="314">
        <f>'To &amp; from Shops- trip % summary'!AH338</f>
        <v>0</v>
      </c>
      <c r="AS333" s="260">
        <f t="shared" si="82"/>
        <v>0</v>
      </c>
      <c r="AT333" s="259">
        <f t="shared" si="83"/>
        <v>0</v>
      </c>
      <c r="AU333" s="261"/>
      <c r="AV333" s="248"/>
      <c r="AW333" s="248"/>
      <c r="AX333" s="248"/>
      <c r="AY333" s="248"/>
    </row>
    <row r="334" spans="1:51" x14ac:dyDescent="0.2">
      <c r="A334" s="248"/>
      <c r="B334" s="248"/>
      <c r="C334" s="248"/>
      <c r="D334" s="248"/>
      <c r="E334" s="248"/>
      <c r="F334" s="248"/>
      <c r="G334" s="248"/>
      <c r="H334" s="248"/>
      <c r="I334" s="248"/>
      <c r="J334" s="248"/>
      <c r="K334" s="248"/>
      <c r="L334" s="248"/>
      <c r="M334" s="248"/>
      <c r="N334" s="248"/>
      <c r="O334" s="248"/>
      <c r="P334" s="248"/>
      <c r="Q334" s="296"/>
      <c r="R334" s="256">
        <f>'To &amp; from Shops- trip % summary'!B339</f>
        <v>0</v>
      </c>
      <c r="S334" s="313">
        <f>'To &amp; from Shops- trip % summary'!D339</f>
        <v>0</v>
      </c>
      <c r="T334" s="257">
        <f>'Non-survey input values'!$B$14</f>
        <v>359.3</v>
      </c>
      <c r="U334" s="258">
        <f t="shared" si="70"/>
        <v>0</v>
      </c>
      <c r="V334" s="259">
        <f t="shared" si="71"/>
        <v>0</v>
      </c>
      <c r="W334" s="312">
        <f>'To &amp; from Shops- trip % summary'!G339</f>
        <v>0</v>
      </c>
      <c r="X334" s="314">
        <f>'To &amp; from Shops- trip % summary'!I339</f>
        <v>0</v>
      </c>
      <c r="Y334" s="260">
        <f t="shared" si="72"/>
        <v>0</v>
      </c>
      <c r="Z334" s="259">
        <f t="shared" si="73"/>
        <v>0</v>
      </c>
      <c r="AA334" s="312">
        <f>'To &amp; from Shops- trip % summary'!L339</f>
        <v>0</v>
      </c>
      <c r="AB334" s="314">
        <f>'To &amp; from Shops- trip % summary'!N339</f>
        <v>0</v>
      </c>
      <c r="AC334" s="260">
        <f t="shared" si="74"/>
        <v>0</v>
      </c>
      <c r="AD334" s="259">
        <f t="shared" si="75"/>
        <v>0</v>
      </c>
      <c r="AE334" s="312">
        <f>'To &amp; from Shops- trip % summary'!Q339</f>
        <v>0</v>
      </c>
      <c r="AF334" s="314">
        <f>'To &amp; from Shops- trip % summary'!S339</f>
        <v>0</v>
      </c>
      <c r="AG334" s="260">
        <f t="shared" si="76"/>
        <v>0</v>
      </c>
      <c r="AH334" s="259">
        <f t="shared" si="77"/>
        <v>0</v>
      </c>
      <c r="AI334" s="312">
        <f>'To &amp; from Shops- trip % summary'!V339</f>
        <v>0</v>
      </c>
      <c r="AJ334" s="314">
        <f>'To &amp; from Shops- trip % summary'!X339</f>
        <v>0</v>
      </c>
      <c r="AK334" s="260">
        <f t="shared" si="78"/>
        <v>0</v>
      </c>
      <c r="AL334" s="259">
        <f t="shared" si="79"/>
        <v>0</v>
      </c>
      <c r="AM334" s="312">
        <f>'To &amp; from Shops- trip % summary'!AA339</f>
        <v>0</v>
      </c>
      <c r="AN334" s="314">
        <f>'To &amp; from Shops- trip % summary'!AC339</f>
        <v>0</v>
      </c>
      <c r="AO334" s="260">
        <f t="shared" si="80"/>
        <v>0</v>
      </c>
      <c r="AP334" s="259">
        <f t="shared" si="81"/>
        <v>0</v>
      </c>
      <c r="AQ334" s="312">
        <f>'To &amp; from Shops- trip % summary'!AF339</f>
        <v>0</v>
      </c>
      <c r="AR334" s="314">
        <f>'To &amp; from Shops- trip % summary'!AH339</f>
        <v>0</v>
      </c>
      <c r="AS334" s="260">
        <f t="shared" si="82"/>
        <v>0</v>
      </c>
      <c r="AT334" s="259">
        <f t="shared" si="83"/>
        <v>0</v>
      </c>
      <c r="AU334" s="261"/>
      <c r="AV334" s="248"/>
      <c r="AW334" s="248"/>
      <c r="AX334" s="248"/>
      <c r="AY334" s="248"/>
    </row>
    <row r="335" spans="1:51" x14ac:dyDescent="0.2">
      <c r="A335" s="248"/>
      <c r="B335" s="248"/>
      <c r="C335" s="248"/>
      <c r="D335" s="248"/>
      <c r="E335" s="248"/>
      <c r="F335" s="248"/>
      <c r="G335" s="248"/>
      <c r="H335" s="248"/>
      <c r="I335" s="248"/>
      <c r="J335" s="248"/>
      <c r="K335" s="248"/>
      <c r="L335" s="248"/>
      <c r="M335" s="248"/>
      <c r="N335" s="248"/>
      <c r="O335" s="248"/>
      <c r="P335" s="248"/>
      <c r="Q335" s="296"/>
      <c r="R335" s="256">
        <f>'To &amp; from Shops- trip % summary'!B340</f>
        <v>0</v>
      </c>
      <c r="S335" s="313">
        <f>'To &amp; from Shops- trip % summary'!D340</f>
        <v>0</v>
      </c>
      <c r="T335" s="257">
        <f>'Non-survey input values'!$B$14</f>
        <v>359.3</v>
      </c>
      <c r="U335" s="258">
        <f t="shared" si="70"/>
        <v>0</v>
      </c>
      <c r="V335" s="259">
        <f t="shared" si="71"/>
        <v>0</v>
      </c>
      <c r="W335" s="312">
        <f>'To &amp; from Shops- trip % summary'!G340</f>
        <v>0</v>
      </c>
      <c r="X335" s="314">
        <f>'To &amp; from Shops- trip % summary'!I340</f>
        <v>0</v>
      </c>
      <c r="Y335" s="260">
        <f t="shared" si="72"/>
        <v>0</v>
      </c>
      <c r="Z335" s="259">
        <f t="shared" si="73"/>
        <v>0</v>
      </c>
      <c r="AA335" s="312">
        <f>'To &amp; from Shops- trip % summary'!L340</f>
        <v>0</v>
      </c>
      <c r="AB335" s="314">
        <f>'To &amp; from Shops- trip % summary'!N340</f>
        <v>0</v>
      </c>
      <c r="AC335" s="260">
        <f t="shared" si="74"/>
        <v>0</v>
      </c>
      <c r="AD335" s="259">
        <f t="shared" si="75"/>
        <v>0</v>
      </c>
      <c r="AE335" s="312">
        <f>'To &amp; from Shops- trip % summary'!Q340</f>
        <v>0</v>
      </c>
      <c r="AF335" s="314">
        <f>'To &amp; from Shops- trip % summary'!S340</f>
        <v>0</v>
      </c>
      <c r="AG335" s="260">
        <f t="shared" si="76"/>
        <v>0</v>
      </c>
      <c r="AH335" s="259">
        <f t="shared" si="77"/>
        <v>0</v>
      </c>
      <c r="AI335" s="312">
        <f>'To &amp; from Shops- trip % summary'!V340</f>
        <v>0</v>
      </c>
      <c r="AJ335" s="314">
        <f>'To &amp; from Shops- trip % summary'!X340</f>
        <v>0</v>
      </c>
      <c r="AK335" s="260">
        <f t="shared" si="78"/>
        <v>0</v>
      </c>
      <c r="AL335" s="259">
        <f t="shared" si="79"/>
        <v>0</v>
      </c>
      <c r="AM335" s="312">
        <f>'To &amp; from Shops- trip % summary'!AA340</f>
        <v>0</v>
      </c>
      <c r="AN335" s="314">
        <f>'To &amp; from Shops- trip % summary'!AC340</f>
        <v>0</v>
      </c>
      <c r="AO335" s="260">
        <f t="shared" si="80"/>
        <v>0</v>
      </c>
      <c r="AP335" s="259">
        <f t="shared" si="81"/>
        <v>0</v>
      </c>
      <c r="AQ335" s="312">
        <f>'To &amp; from Shops- trip % summary'!AF340</f>
        <v>0</v>
      </c>
      <c r="AR335" s="314">
        <f>'To &amp; from Shops- trip % summary'!AH340</f>
        <v>0</v>
      </c>
      <c r="AS335" s="260">
        <f t="shared" si="82"/>
        <v>0</v>
      </c>
      <c r="AT335" s="259">
        <f t="shared" si="83"/>
        <v>0</v>
      </c>
      <c r="AU335" s="261"/>
      <c r="AV335" s="248"/>
      <c r="AW335" s="248"/>
      <c r="AX335" s="248"/>
      <c r="AY335" s="248"/>
    </row>
    <row r="336" spans="1:51" x14ac:dyDescent="0.2">
      <c r="A336" s="248"/>
      <c r="B336" s="248"/>
      <c r="C336" s="248"/>
      <c r="D336" s="248"/>
      <c r="E336" s="248"/>
      <c r="F336" s="248"/>
      <c r="G336" s="248"/>
      <c r="H336" s="248"/>
      <c r="I336" s="248"/>
      <c r="J336" s="248"/>
      <c r="K336" s="248"/>
      <c r="L336" s="248"/>
      <c r="M336" s="248"/>
      <c r="N336" s="248"/>
      <c r="O336" s="248"/>
      <c r="P336" s="248"/>
      <c r="Q336" s="296"/>
      <c r="R336" s="256">
        <f>'To &amp; from Shops- trip % summary'!B341</f>
        <v>0</v>
      </c>
      <c r="S336" s="313">
        <f>'To &amp; from Shops- trip % summary'!D341</f>
        <v>0</v>
      </c>
      <c r="T336" s="257">
        <f>'Non-survey input values'!$B$14</f>
        <v>359.3</v>
      </c>
      <c r="U336" s="258">
        <f t="shared" si="70"/>
        <v>0</v>
      </c>
      <c r="V336" s="259">
        <f t="shared" si="71"/>
        <v>0</v>
      </c>
      <c r="W336" s="312">
        <f>'To &amp; from Shops- trip % summary'!G341</f>
        <v>0</v>
      </c>
      <c r="X336" s="314">
        <f>'To &amp; from Shops- trip % summary'!I341</f>
        <v>0</v>
      </c>
      <c r="Y336" s="260">
        <f t="shared" si="72"/>
        <v>0</v>
      </c>
      <c r="Z336" s="259">
        <f t="shared" si="73"/>
        <v>0</v>
      </c>
      <c r="AA336" s="312">
        <f>'To &amp; from Shops- trip % summary'!L341</f>
        <v>0</v>
      </c>
      <c r="AB336" s="314">
        <f>'To &amp; from Shops- trip % summary'!N341</f>
        <v>0</v>
      </c>
      <c r="AC336" s="260">
        <f t="shared" si="74"/>
        <v>0</v>
      </c>
      <c r="AD336" s="259">
        <f t="shared" si="75"/>
        <v>0</v>
      </c>
      <c r="AE336" s="312">
        <f>'To &amp; from Shops- trip % summary'!Q341</f>
        <v>0</v>
      </c>
      <c r="AF336" s="314">
        <f>'To &amp; from Shops- trip % summary'!S341</f>
        <v>0</v>
      </c>
      <c r="AG336" s="260">
        <f t="shared" si="76"/>
        <v>0</v>
      </c>
      <c r="AH336" s="259">
        <f t="shared" si="77"/>
        <v>0</v>
      </c>
      <c r="AI336" s="312">
        <f>'To &amp; from Shops- trip % summary'!V341</f>
        <v>0</v>
      </c>
      <c r="AJ336" s="314">
        <f>'To &amp; from Shops- trip % summary'!X341</f>
        <v>0</v>
      </c>
      <c r="AK336" s="260">
        <f t="shared" si="78"/>
        <v>0</v>
      </c>
      <c r="AL336" s="259">
        <f t="shared" si="79"/>
        <v>0</v>
      </c>
      <c r="AM336" s="312">
        <f>'To &amp; from Shops- trip % summary'!AA341</f>
        <v>0</v>
      </c>
      <c r="AN336" s="314">
        <f>'To &amp; from Shops- trip % summary'!AC341</f>
        <v>0</v>
      </c>
      <c r="AO336" s="260">
        <f t="shared" si="80"/>
        <v>0</v>
      </c>
      <c r="AP336" s="259">
        <f t="shared" si="81"/>
        <v>0</v>
      </c>
      <c r="AQ336" s="312">
        <f>'To &amp; from Shops- trip % summary'!AF341</f>
        <v>0</v>
      </c>
      <c r="AR336" s="314">
        <f>'To &amp; from Shops- trip % summary'!AH341</f>
        <v>0</v>
      </c>
      <c r="AS336" s="260">
        <f t="shared" si="82"/>
        <v>0</v>
      </c>
      <c r="AT336" s="259">
        <f t="shared" si="83"/>
        <v>0</v>
      </c>
      <c r="AU336" s="261"/>
      <c r="AV336" s="248"/>
      <c r="AW336" s="248"/>
      <c r="AX336" s="248"/>
      <c r="AY336" s="248"/>
    </row>
    <row r="337" spans="1:51" x14ac:dyDescent="0.2">
      <c r="A337" s="248"/>
      <c r="B337" s="248"/>
      <c r="C337" s="248"/>
      <c r="D337" s="248"/>
      <c r="E337" s="248"/>
      <c r="F337" s="248"/>
      <c r="G337" s="248"/>
      <c r="H337" s="248"/>
      <c r="I337" s="248"/>
      <c r="J337" s="248"/>
      <c r="K337" s="248"/>
      <c r="L337" s="248"/>
      <c r="M337" s="248"/>
      <c r="N337" s="248"/>
      <c r="O337" s="248"/>
      <c r="P337" s="248"/>
      <c r="Q337" s="296"/>
      <c r="R337" s="256">
        <f>'To &amp; from Shops- trip % summary'!B342</f>
        <v>0</v>
      </c>
      <c r="S337" s="313">
        <f>'To &amp; from Shops- trip % summary'!D342</f>
        <v>0</v>
      </c>
      <c r="T337" s="257">
        <f>'Non-survey input values'!$B$14</f>
        <v>359.3</v>
      </c>
      <c r="U337" s="258">
        <f t="shared" si="70"/>
        <v>0</v>
      </c>
      <c r="V337" s="259">
        <f t="shared" si="71"/>
        <v>0</v>
      </c>
      <c r="W337" s="312">
        <f>'To &amp; from Shops- trip % summary'!G342</f>
        <v>0</v>
      </c>
      <c r="X337" s="314">
        <f>'To &amp; from Shops- trip % summary'!I342</f>
        <v>0</v>
      </c>
      <c r="Y337" s="260">
        <f t="shared" si="72"/>
        <v>0</v>
      </c>
      <c r="Z337" s="259">
        <f t="shared" si="73"/>
        <v>0</v>
      </c>
      <c r="AA337" s="312">
        <f>'To &amp; from Shops- trip % summary'!L342</f>
        <v>0</v>
      </c>
      <c r="AB337" s="314">
        <f>'To &amp; from Shops- trip % summary'!N342</f>
        <v>0</v>
      </c>
      <c r="AC337" s="260">
        <f t="shared" si="74"/>
        <v>0</v>
      </c>
      <c r="AD337" s="259">
        <f t="shared" si="75"/>
        <v>0</v>
      </c>
      <c r="AE337" s="312">
        <f>'To &amp; from Shops- trip % summary'!Q342</f>
        <v>0</v>
      </c>
      <c r="AF337" s="314">
        <f>'To &amp; from Shops- trip % summary'!S342</f>
        <v>0</v>
      </c>
      <c r="AG337" s="260">
        <f t="shared" si="76"/>
        <v>0</v>
      </c>
      <c r="AH337" s="259">
        <f t="shared" si="77"/>
        <v>0</v>
      </c>
      <c r="AI337" s="312">
        <f>'To &amp; from Shops- trip % summary'!V342</f>
        <v>0</v>
      </c>
      <c r="AJ337" s="314">
        <f>'To &amp; from Shops- trip % summary'!X342</f>
        <v>0</v>
      </c>
      <c r="AK337" s="260">
        <f t="shared" si="78"/>
        <v>0</v>
      </c>
      <c r="AL337" s="259">
        <f t="shared" si="79"/>
        <v>0</v>
      </c>
      <c r="AM337" s="312">
        <f>'To &amp; from Shops- trip % summary'!AA342</f>
        <v>0</v>
      </c>
      <c r="AN337" s="314">
        <f>'To &amp; from Shops- trip % summary'!AC342</f>
        <v>0</v>
      </c>
      <c r="AO337" s="260">
        <f t="shared" si="80"/>
        <v>0</v>
      </c>
      <c r="AP337" s="259">
        <f t="shared" si="81"/>
        <v>0</v>
      </c>
      <c r="AQ337" s="312">
        <f>'To &amp; from Shops- trip % summary'!AF342</f>
        <v>0</v>
      </c>
      <c r="AR337" s="314">
        <f>'To &amp; from Shops- trip % summary'!AH342</f>
        <v>0</v>
      </c>
      <c r="AS337" s="260">
        <f t="shared" si="82"/>
        <v>0</v>
      </c>
      <c r="AT337" s="259">
        <f t="shared" si="83"/>
        <v>0</v>
      </c>
      <c r="AU337" s="261"/>
      <c r="AV337" s="248"/>
      <c r="AW337" s="248"/>
      <c r="AX337" s="248"/>
      <c r="AY337" s="248"/>
    </row>
    <row r="338" spans="1:51" x14ac:dyDescent="0.2">
      <c r="A338" s="248"/>
      <c r="B338" s="248"/>
      <c r="C338" s="248"/>
      <c r="D338" s="248"/>
      <c r="E338" s="248"/>
      <c r="F338" s="248"/>
      <c r="G338" s="248"/>
      <c r="H338" s="248"/>
      <c r="I338" s="248"/>
      <c r="J338" s="248"/>
      <c r="K338" s="248"/>
      <c r="L338" s="248"/>
      <c r="M338" s="248"/>
      <c r="N338" s="248"/>
      <c r="O338" s="248"/>
      <c r="P338" s="248"/>
      <c r="Q338" s="296"/>
      <c r="R338" s="256">
        <f>'To &amp; from Shops- trip % summary'!B343</f>
        <v>0</v>
      </c>
      <c r="S338" s="313">
        <f>'To &amp; from Shops- trip % summary'!D343</f>
        <v>0</v>
      </c>
      <c r="T338" s="257">
        <f>'Non-survey input values'!$B$14</f>
        <v>359.3</v>
      </c>
      <c r="U338" s="258">
        <f t="shared" si="70"/>
        <v>0</v>
      </c>
      <c r="V338" s="259">
        <f t="shared" si="71"/>
        <v>0</v>
      </c>
      <c r="W338" s="312">
        <f>'To &amp; from Shops- trip % summary'!G343</f>
        <v>0</v>
      </c>
      <c r="X338" s="314">
        <f>'To &amp; from Shops- trip % summary'!I343</f>
        <v>0</v>
      </c>
      <c r="Y338" s="260">
        <f t="shared" si="72"/>
        <v>0</v>
      </c>
      <c r="Z338" s="259">
        <f t="shared" si="73"/>
        <v>0</v>
      </c>
      <c r="AA338" s="312">
        <f>'To &amp; from Shops- trip % summary'!L343</f>
        <v>0</v>
      </c>
      <c r="AB338" s="314">
        <f>'To &amp; from Shops- trip % summary'!N343</f>
        <v>0</v>
      </c>
      <c r="AC338" s="260">
        <f t="shared" si="74"/>
        <v>0</v>
      </c>
      <c r="AD338" s="259">
        <f t="shared" si="75"/>
        <v>0</v>
      </c>
      <c r="AE338" s="312">
        <f>'To &amp; from Shops- trip % summary'!Q343</f>
        <v>0</v>
      </c>
      <c r="AF338" s="314">
        <f>'To &amp; from Shops- trip % summary'!S343</f>
        <v>0</v>
      </c>
      <c r="AG338" s="260">
        <f t="shared" si="76"/>
        <v>0</v>
      </c>
      <c r="AH338" s="259">
        <f t="shared" si="77"/>
        <v>0</v>
      </c>
      <c r="AI338" s="312">
        <f>'To &amp; from Shops- trip % summary'!V343</f>
        <v>0</v>
      </c>
      <c r="AJ338" s="314">
        <f>'To &amp; from Shops- trip % summary'!X343</f>
        <v>0</v>
      </c>
      <c r="AK338" s="260">
        <f t="shared" si="78"/>
        <v>0</v>
      </c>
      <c r="AL338" s="259">
        <f t="shared" si="79"/>
        <v>0</v>
      </c>
      <c r="AM338" s="312">
        <f>'To &amp; from Shops- trip % summary'!AA343</f>
        <v>0</v>
      </c>
      <c r="AN338" s="314">
        <f>'To &amp; from Shops- trip % summary'!AC343</f>
        <v>0</v>
      </c>
      <c r="AO338" s="260">
        <f t="shared" si="80"/>
        <v>0</v>
      </c>
      <c r="AP338" s="259">
        <f t="shared" si="81"/>
        <v>0</v>
      </c>
      <c r="AQ338" s="312">
        <f>'To &amp; from Shops- trip % summary'!AF343</f>
        <v>0</v>
      </c>
      <c r="AR338" s="314">
        <f>'To &amp; from Shops- trip % summary'!AH343</f>
        <v>0</v>
      </c>
      <c r="AS338" s="260">
        <f t="shared" si="82"/>
        <v>0</v>
      </c>
      <c r="AT338" s="259">
        <f t="shared" si="83"/>
        <v>0</v>
      </c>
      <c r="AU338" s="261"/>
      <c r="AV338" s="248"/>
      <c r="AW338" s="248"/>
      <c r="AX338" s="248"/>
      <c r="AY338" s="248"/>
    </row>
    <row r="339" spans="1:51" x14ac:dyDescent="0.2">
      <c r="A339" s="248"/>
      <c r="B339" s="248"/>
      <c r="C339" s="248"/>
      <c r="D339" s="248"/>
      <c r="E339" s="248"/>
      <c r="F339" s="248"/>
      <c r="G339" s="248"/>
      <c r="H339" s="248"/>
      <c r="I339" s="248"/>
      <c r="J339" s="248"/>
      <c r="K339" s="248"/>
      <c r="L339" s="248"/>
      <c r="M339" s="248"/>
      <c r="N339" s="248"/>
      <c r="O339" s="248"/>
      <c r="P339" s="248"/>
      <c r="Q339" s="296"/>
      <c r="R339" s="256">
        <f>'To &amp; from Shops- trip % summary'!B344</f>
        <v>0</v>
      </c>
      <c r="S339" s="313">
        <f>'To &amp; from Shops- trip % summary'!D344</f>
        <v>0</v>
      </c>
      <c r="T339" s="257">
        <f>'Non-survey input values'!$B$14</f>
        <v>359.3</v>
      </c>
      <c r="U339" s="258">
        <f t="shared" si="70"/>
        <v>0</v>
      </c>
      <c r="V339" s="259">
        <f t="shared" si="71"/>
        <v>0</v>
      </c>
      <c r="W339" s="312">
        <f>'To &amp; from Shops- trip % summary'!G344</f>
        <v>0</v>
      </c>
      <c r="X339" s="314">
        <f>'To &amp; from Shops- trip % summary'!I344</f>
        <v>0</v>
      </c>
      <c r="Y339" s="260">
        <f t="shared" si="72"/>
        <v>0</v>
      </c>
      <c r="Z339" s="259">
        <f t="shared" si="73"/>
        <v>0</v>
      </c>
      <c r="AA339" s="312">
        <f>'To &amp; from Shops- trip % summary'!L344</f>
        <v>0</v>
      </c>
      <c r="AB339" s="314">
        <f>'To &amp; from Shops- trip % summary'!N344</f>
        <v>0</v>
      </c>
      <c r="AC339" s="260">
        <f t="shared" si="74"/>
        <v>0</v>
      </c>
      <c r="AD339" s="259">
        <f t="shared" si="75"/>
        <v>0</v>
      </c>
      <c r="AE339" s="312">
        <f>'To &amp; from Shops- trip % summary'!Q344</f>
        <v>0</v>
      </c>
      <c r="AF339" s="314">
        <f>'To &amp; from Shops- trip % summary'!S344</f>
        <v>0</v>
      </c>
      <c r="AG339" s="260">
        <f t="shared" si="76"/>
        <v>0</v>
      </c>
      <c r="AH339" s="259">
        <f t="shared" si="77"/>
        <v>0</v>
      </c>
      <c r="AI339" s="312">
        <f>'To &amp; from Shops- trip % summary'!V344</f>
        <v>0</v>
      </c>
      <c r="AJ339" s="314">
        <f>'To &amp; from Shops- trip % summary'!X344</f>
        <v>0</v>
      </c>
      <c r="AK339" s="260">
        <f t="shared" si="78"/>
        <v>0</v>
      </c>
      <c r="AL339" s="259">
        <f t="shared" si="79"/>
        <v>0</v>
      </c>
      <c r="AM339" s="312">
        <f>'To &amp; from Shops- trip % summary'!AA344</f>
        <v>0</v>
      </c>
      <c r="AN339" s="314">
        <f>'To &amp; from Shops- trip % summary'!AC344</f>
        <v>0</v>
      </c>
      <c r="AO339" s="260">
        <f t="shared" si="80"/>
        <v>0</v>
      </c>
      <c r="AP339" s="259">
        <f t="shared" si="81"/>
        <v>0</v>
      </c>
      <c r="AQ339" s="312">
        <f>'To &amp; from Shops- trip % summary'!AF344</f>
        <v>0</v>
      </c>
      <c r="AR339" s="314">
        <f>'To &amp; from Shops- trip % summary'!AH344</f>
        <v>0</v>
      </c>
      <c r="AS339" s="260">
        <f t="shared" si="82"/>
        <v>0</v>
      </c>
      <c r="AT339" s="259">
        <f t="shared" si="83"/>
        <v>0</v>
      </c>
      <c r="AU339" s="261"/>
      <c r="AV339" s="248"/>
      <c r="AW339" s="248"/>
      <c r="AX339" s="248"/>
      <c r="AY339" s="248"/>
    </row>
    <row r="340" spans="1:51" x14ac:dyDescent="0.2">
      <c r="A340" s="248"/>
      <c r="B340" s="248"/>
      <c r="C340" s="248"/>
      <c r="D340" s="248"/>
      <c r="E340" s="248"/>
      <c r="F340" s="248"/>
      <c r="G340" s="248"/>
      <c r="H340" s="248"/>
      <c r="I340" s="248"/>
      <c r="J340" s="248"/>
      <c r="K340" s="248"/>
      <c r="L340" s="248"/>
      <c r="M340" s="248"/>
      <c r="N340" s="248"/>
      <c r="O340" s="248"/>
      <c r="P340" s="248"/>
      <c r="Q340" s="296"/>
      <c r="R340" s="256">
        <f>'To &amp; from Shops- trip % summary'!B345</f>
        <v>0</v>
      </c>
      <c r="S340" s="313">
        <f>'To &amp; from Shops- trip % summary'!D345</f>
        <v>0</v>
      </c>
      <c r="T340" s="257">
        <f>'Non-survey input values'!$B$14</f>
        <v>359.3</v>
      </c>
      <c r="U340" s="258">
        <f t="shared" si="70"/>
        <v>0</v>
      </c>
      <c r="V340" s="259">
        <f t="shared" si="71"/>
        <v>0</v>
      </c>
      <c r="W340" s="312">
        <f>'To &amp; from Shops- trip % summary'!G345</f>
        <v>0</v>
      </c>
      <c r="X340" s="314">
        <f>'To &amp; from Shops- trip % summary'!I345</f>
        <v>0</v>
      </c>
      <c r="Y340" s="260">
        <f t="shared" si="72"/>
        <v>0</v>
      </c>
      <c r="Z340" s="259">
        <f t="shared" si="73"/>
        <v>0</v>
      </c>
      <c r="AA340" s="312">
        <f>'To &amp; from Shops- trip % summary'!L345</f>
        <v>0</v>
      </c>
      <c r="AB340" s="314">
        <f>'To &amp; from Shops- trip % summary'!N345</f>
        <v>0</v>
      </c>
      <c r="AC340" s="260">
        <f t="shared" si="74"/>
        <v>0</v>
      </c>
      <c r="AD340" s="259">
        <f t="shared" si="75"/>
        <v>0</v>
      </c>
      <c r="AE340" s="312">
        <f>'To &amp; from Shops- trip % summary'!Q345</f>
        <v>0</v>
      </c>
      <c r="AF340" s="314">
        <f>'To &amp; from Shops- trip % summary'!S345</f>
        <v>0</v>
      </c>
      <c r="AG340" s="260">
        <f t="shared" si="76"/>
        <v>0</v>
      </c>
      <c r="AH340" s="259">
        <f t="shared" si="77"/>
        <v>0</v>
      </c>
      <c r="AI340" s="312">
        <f>'To &amp; from Shops- trip % summary'!V345</f>
        <v>0</v>
      </c>
      <c r="AJ340" s="314">
        <f>'To &amp; from Shops- trip % summary'!X345</f>
        <v>0</v>
      </c>
      <c r="AK340" s="260">
        <f t="shared" si="78"/>
        <v>0</v>
      </c>
      <c r="AL340" s="259">
        <f t="shared" si="79"/>
        <v>0</v>
      </c>
      <c r="AM340" s="312">
        <f>'To &amp; from Shops- trip % summary'!AA345</f>
        <v>0</v>
      </c>
      <c r="AN340" s="314">
        <f>'To &amp; from Shops- trip % summary'!AC345</f>
        <v>0</v>
      </c>
      <c r="AO340" s="260">
        <f t="shared" si="80"/>
        <v>0</v>
      </c>
      <c r="AP340" s="259">
        <f t="shared" si="81"/>
        <v>0</v>
      </c>
      <c r="AQ340" s="312">
        <f>'To &amp; from Shops- trip % summary'!AF345</f>
        <v>0</v>
      </c>
      <c r="AR340" s="314">
        <f>'To &amp; from Shops- trip % summary'!AH345</f>
        <v>0</v>
      </c>
      <c r="AS340" s="260">
        <f t="shared" si="82"/>
        <v>0</v>
      </c>
      <c r="AT340" s="259">
        <f t="shared" si="83"/>
        <v>0</v>
      </c>
      <c r="AU340" s="261"/>
      <c r="AV340" s="248"/>
      <c r="AW340" s="248"/>
      <c r="AX340" s="248"/>
      <c r="AY340" s="248"/>
    </row>
    <row r="341" spans="1:51" x14ac:dyDescent="0.2">
      <c r="A341" s="248"/>
      <c r="B341" s="248"/>
      <c r="C341" s="248"/>
      <c r="D341" s="248"/>
      <c r="E341" s="248"/>
      <c r="F341" s="248"/>
      <c r="G341" s="248"/>
      <c r="H341" s="248"/>
      <c r="I341" s="248"/>
      <c r="J341" s="248"/>
      <c r="K341" s="248"/>
      <c r="L341" s="248"/>
      <c r="M341" s="248"/>
      <c r="N341" s="248"/>
      <c r="O341" s="248"/>
      <c r="P341" s="248"/>
      <c r="Q341" s="296"/>
      <c r="R341" s="256">
        <f>'To &amp; from Shops- trip % summary'!B346</f>
        <v>0</v>
      </c>
      <c r="S341" s="313">
        <f>'To &amp; from Shops- trip % summary'!D346</f>
        <v>0</v>
      </c>
      <c r="T341" s="257">
        <f>'Non-survey input values'!$B$14</f>
        <v>359.3</v>
      </c>
      <c r="U341" s="258">
        <f t="shared" si="70"/>
        <v>0</v>
      </c>
      <c r="V341" s="259">
        <f t="shared" si="71"/>
        <v>0</v>
      </c>
      <c r="W341" s="312">
        <f>'To &amp; from Shops- trip % summary'!G346</f>
        <v>0</v>
      </c>
      <c r="X341" s="314">
        <f>'To &amp; from Shops- trip % summary'!I346</f>
        <v>0</v>
      </c>
      <c r="Y341" s="260">
        <f t="shared" si="72"/>
        <v>0</v>
      </c>
      <c r="Z341" s="259">
        <f t="shared" si="73"/>
        <v>0</v>
      </c>
      <c r="AA341" s="312">
        <f>'To &amp; from Shops- trip % summary'!L346</f>
        <v>0</v>
      </c>
      <c r="AB341" s="314">
        <f>'To &amp; from Shops- trip % summary'!N346</f>
        <v>0</v>
      </c>
      <c r="AC341" s="260">
        <f t="shared" si="74"/>
        <v>0</v>
      </c>
      <c r="AD341" s="259">
        <f t="shared" si="75"/>
        <v>0</v>
      </c>
      <c r="AE341" s="312">
        <f>'To &amp; from Shops- trip % summary'!Q346</f>
        <v>0</v>
      </c>
      <c r="AF341" s="314">
        <f>'To &amp; from Shops- trip % summary'!S346</f>
        <v>0</v>
      </c>
      <c r="AG341" s="260">
        <f t="shared" si="76"/>
        <v>0</v>
      </c>
      <c r="AH341" s="259">
        <f t="shared" si="77"/>
        <v>0</v>
      </c>
      <c r="AI341" s="312">
        <f>'To &amp; from Shops- trip % summary'!V346</f>
        <v>0</v>
      </c>
      <c r="AJ341" s="314">
        <f>'To &amp; from Shops- trip % summary'!X346</f>
        <v>0</v>
      </c>
      <c r="AK341" s="260">
        <f t="shared" si="78"/>
        <v>0</v>
      </c>
      <c r="AL341" s="259">
        <f t="shared" si="79"/>
        <v>0</v>
      </c>
      <c r="AM341" s="312">
        <f>'To &amp; from Shops- trip % summary'!AA346</f>
        <v>0</v>
      </c>
      <c r="AN341" s="314">
        <f>'To &amp; from Shops- trip % summary'!AC346</f>
        <v>0</v>
      </c>
      <c r="AO341" s="260">
        <f t="shared" si="80"/>
        <v>0</v>
      </c>
      <c r="AP341" s="259">
        <f t="shared" si="81"/>
        <v>0</v>
      </c>
      <c r="AQ341" s="312">
        <f>'To &amp; from Shops- trip % summary'!AF346</f>
        <v>0</v>
      </c>
      <c r="AR341" s="314">
        <f>'To &amp; from Shops- trip % summary'!AH346</f>
        <v>0</v>
      </c>
      <c r="AS341" s="260">
        <f t="shared" si="82"/>
        <v>0</v>
      </c>
      <c r="AT341" s="259">
        <f t="shared" si="83"/>
        <v>0</v>
      </c>
      <c r="AU341" s="261"/>
      <c r="AV341" s="248"/>
      <c r="AW341" s="248"/>
      <c r="AX341" s="248"/>
      <c r="AY341" s="248"/>
    </row>
    <row r="342" spans="1:51" x14ac:dyDescent="0.2">
      <c r="A342" s="248"/>
      <c r="B342" s="248"/>
      <c r="C342" s="248"/>
      <c r="D342" s="248"/>
      <c r="E342" s="248"/>
      <c r="F342" s="248"/>
      <c r="G342" s="248"/>
      <c r="H342" s="248"/>
      <c r="I342" s="248"/>
      <c r="J342" s="248"/>
      <c r="K342" s="248"/>
      <c r="L342" s="248"/>
      <c r="M342" s="248"/>
      <c r="N342" s="248"/>
      <c r="O342" s="248"/>
      <c r="P342" s="248"/>
      <c r="Q342" s="296"/>
      <c r="R342" s="256">
        <f>'To &amp; from Shops- trip % summary'!B347</f>
        <v>0</v>
      </c>
      <c r="S342" s="313">
        <f>'To &amp; from Shops- trip % summary'!D347</f>
        <v>0</v>
      </c>
      <c r="T342" s="257">
        <f>'Non-survey input values'!$B$14</f>
        <v>359.3</v>
      </c>
      <c r="U342" s="258">
        <f t="shared" si="70"/>
        <v>0</v>
      </c>
      <c r="V342" s="259">
        <f t="shared" si="71"/>
        <v>0</v>
      </c>
      <c r="W342" s="312">
        <f>'To &amp; from Shops- trip % summary'!G347</f>
        <v>0</v>
      </c>
      <c r="X342" s="314">
        <f>'To &amp; from Shops- trip % summary'!I347</f>
        <v>0</v>
      </c>
      <c r="Y342" s="260">
        <f t="shared" si="72"/>
        <v>0</v>
      </c>
      <c r="Z342" s="259">
        <f t="shared" si="73"/>
        <v>0</v>
      </c>
      <c r="AA342" s="312">
        <f>'To &amp; from Shops- trip % summary'!L347</f>
        <v>0</v>
      </c>
      <c r="AB342" s="314">
        <f>'To &amp; from Shops- trip % summary'!N347</f>
        <v>0</v>
      </c>
      <c r="AC342" s="260">
        <f t="shared" si="74"/>
        <v>0</v>
      </c>
      <c r="AD342" s="259">
        <f t="shared" si="75"/>
        <v>0</v>
      </c>
      <c r="AE342" s="312">
        <f>'To &amp; from Shops- trip % summary'!Q347</f>
        <v>0</v>
      </c>
      <c r="AF342" s="314">
        <f>'To &amp; from Shops- trip % summary'!S347</f>
        <v>0</v>
      </c>
      <c r="AG342" s="260">
        <f t="shared" si="76"/>
        <v>0</v>
      </c>
      <c r="AH342" s="259">
        <f t="shared" si="77"/>
        <v>0</v>
      </c>
      <c r="AI342" s="312">
        <f>'To &amp; from Shops- trip % summary'!V347</f>
        <v>0</v>
      </c>
      <c r="AJ342" s="314">
        <f>'To &amp; from Shops- trip % summary'!X347</f>
        <v>0</v>
      </c>
      <c r="AK342" s="260">
        <f t="shared" si="78"/>
        <v>0</v>
      </c>
      <c r="AL342" s="259">
        <f t="shared" si="79"/>
        <v>0</v>
      </c>
      <c r="AM342" s="312">
        <f>'To &amp; from Shops- trip % summary'!AA347</f>
        <v>0</v>
      </c>
      <c r="AN342" s="314">
        <f>'To &amp; from Shops- trip % summary'!AC347</f>
        <v>0</v>
      </c>
      <c r="AO342" s="260">
        <f t="shared" si="80"/>
        <v>0</v>
      </c>
      <c r="AP342" s="259">
        <f t="shared" si="81"/>
        <v>0</v>
      </c>
      <c r="AQ342" s="312">
        <f>'To &amp; from Shops- trip % summary'!AF347</f>
        <v>0</v>
      </c>
      <c r="AR342" s="314">
        <f>'To &amp; from Shops- trip % summary'!AH347</f>
        <v>0</v>
      </c>
      <c r="AS342" s="260">
        <f t="shared" si="82"/>
        <v>0</v>
      </c>
      <c r="AT342" s="259">
        <f t="shared" si="83"/>
        <v>0</v>
      </c>
      <c r="AU342" s="261"/>
      <c r="AV342" s="248"/>
      <c r="AW342" s="248"/>
      <c r="AX342" s="248"/>
      <c r="AY342" s="248"/>
    </row>
    <row r="343" spans="1:51" x14ac:dyDescent="0.2">
      <c r="A343" s="248"/>
      <c r="B343" s="248"/>
      <c r="C343" s="248"/>
      <c r="D343" s="248"/>
      <c r="E343" s="248"/>
      <c r="F343" s="248"/>
      <c r="G343" s="248"/>
      <c r="H343" s="248"/>
      <c r="I343" s="248"/>
      <c r="J343" s="248"/>
      <c r="K343" s="248"/>
      <c r="L343" s="248"/>
      <c r="M343" s="248"/>
      <c r="N343" s="248"/>
      <c r="O343" s="248"/>
      <c r="P343" s="248"/>
      <c r="Q343" s="296"/>
      <c r="R343" s="256">
        <f>'To &amp; from Shops- trip % summary'!B348</f>
        <v>0</v>
      </c>
      <c r="S343" s="313">
        <f>'To &amp; from Shops- trip % summary'!D348</f>
        <v>0</v>
      </c>
      <c r="T343" s="257">
        <f>'Non-survey input values'!$B$14</f>
        <v>359.3</v>
      </c>
      <c r="U343" s="258">
        <f t="shared" si="70"/>
        <v>0</v>
      </c>
      <c r="V343" s="259">
        <f t="shared" si="71"/>
        <v>0</v>
      </c>
      <c r="W343" s="312">
        <f>'To &amp; from Shops- trip % summary'!G348</f>
        <v>0</v>
      </c>
      <c r="X343" s="314">
        <f>'To &amp; from Shops- trip % summary'!I348</f>
        <v>0</v>
      </c>
      <c r="Y343" s="260">
        <f t="shared" si="72"/>
        <v>0</v>
      </c>
      <c r="Z343" s="259">
        <f t="shared" si="73"/>
        <v>0</v>
      </c>
      <c r="AA343" s="312">
        <f>'To &amp; from Shops- trip % summary'!L348</f>
        <v>0</v>
      </c>
      <c r="AB343" s="314">
        <f>'To &amp; from Shops- trip % summary'!N348</f>
        <v>0</v>
      </c>
      <c r="AC343" s="260">
        <f t="shared" si="74"/>
        <v>0</v>
      </c>
      <c r="AD343" s="259">
        <f t="shared" si="75"/>
        <v>0</v>
      </c>
      <c r="AE343" s="312">
        <f>'To &amp; from Shops- trip % summary'!Q348</f>
        <v>0</v>
      </c>
      <c r="AF343" s="314">
        <f>'To &amp; from Shops- trip % summary'!S348</f>
        <v>0</v>
      </c>
      <c r="AG343" s="260">
        <f t="shared" si="76"/>
        <v>0</v>
      </c>
      <c r="AH343" s="259">
        <f t="shared" si="77"/>
        <v>0</v>
      </c>
      <c r="AI343" s="312">
        <f>'To &amp; from Shops- trip % summary'!V348</f>
        <v>0</v>
      </c>
      <c r="AJ343" s="314">
        <f>'To &amp; from Shops- trip % summary'!X348</f>
        <v>0</v>
      </c>
      <c r="AK343" s="260">
        <f t="shared" si="78"/>
        <v>0</v>
      </c>
      <c r="AL343" s="259">
        <f t="shared" si="79"/>
        <v>0</v>
      </c>
      <c r="AM343" s="312">
        <f>'To &amp; from Shops- trip % summary'!AA348</f>
        <v>0</v>
      </c>
      <c r="AN343" s="314">
        <f>'To &amp; from Shops- trip % summary'!AC348</f>
        <v>0</v>
      </c>
      <c r="AO343" s="260">
        <f t="shared" si="80"/>
        <v>0</v>
      </c>
      <c r="AP343" s="259">
        <f t="shared" si="81"/>
        <v>0</v>
      </c>
      <c r="AQ343" s="312">
        <f>'To &amp; from Shops- trip % summary'!AF348</f>
        <v>0</v>
      </c>
      <c r="AR343" s="314">
        <f>'To &amp; from Shops- trip % summary'!AH348</f>
        <v>0</v>
      </c>
      <c r="AS343" s="260">
        <f t="shared" si="82"/>
        <v>0</v>
      </c>
      <c r="AT343" s="259">
        <f t="shared" si="83"/>
        <v>0</v>
      </c>
      <c r="AU343" s="261"/>
      <c r="AV343" s="248"/>
      <c r="AW343" s="248"/>
      <c r="AX343" s="248"/>
      <c r="AY343" s="248"/>
    </row>
    <row r="344" spans="1:51" x14ac:dyDescent="0.2">
      <c r="A344" s="248"/>
      <c r="B344" s="248"/>
      <c r="C344" s="248"/>
      <c r="D344" s="248"/>
      <c r="E344" s="248"/>
      <c r="F344" s="248"/>
      <c r="G344" s="248"/>
      <c r="H344" s="248"/>
      <c r="I344" s="248"/>
      <c r="J344" s="248"/>
      <c r="K344" s="248"/>
      <c r="L344" s="248"/>
      <c r="M344" s="248"/>
      <c r="N344" s="248"/>
      <c r="O344" s="248"/>
      <c r="P344" s="248"/>
      <c r="Q344" s="296"/>
      <c r="R344" s="256">
        <f>'To &amp; from Shops- trip % summary'!B349</f>
        <v>0</v>
      </c>
      <c r="S344" s="313">
        <f>'To &amp; from Shops- trip % summary'!D349</f>
        <v>0</v>
      </c>
      <c r="T344" s="257">
        <f>'Non-survey input values'!$B$14</f>
        <v>359.3</v>
      </c>
      <c r="U344" s="258">
        <f t="shared" si="70"/>
        <v>0</v>
      </c>
      <c r="V344" s="259">
        <f t="shared" si="71"/>
        <v>0</v>
      </c>
      <c r="W344" s="312">
        <f>'To &amp; from Shops- trip % summary'!G349</f>
        <v>0</v>
      </c>
      <c r="X344" s="314">
        <f>'To &amp; from Shops- trip % summary'!I349</f>
        <v>0</v>
      </c>
      <c r="Y344" s="260">
        <f t="shared" si="72"/>
        <v>0</v>
      </c>
      <c r="Z344" s="259">
        <f t="shared" si="73"/>
        <v>0</v>
      </c>
      <c r="AA344" s="312">
        <f>'To &amp; from Shops- trip % summary'!L349</f>
        <v>0</v>
      </c>
      <c r="AB344" s="314">
        <f>'To &amp; from Shops- trip % summary'!N349</f>
        <v>0</v>
      </c>
      <c r="AC344" s="260">
        <f t="shared" si="74"/>
        <v>0</v>
      </c>
      <c r="AD344" s="259">
        <f t="shared" si="75"/>
        <v>0</v>
      </c>
      <c r="AE344" s="312">
        <f>'To &amp; from Shops- trip % summary'!Q349</f>
        <v>0</v>
      </c>
      <c r="AF344" s="314">
        <f>'To &amp; from Shops- trip % summary'!S349</f>
        <v>0</v>
      </c>
      <c r="AG344" s="260">
        <f t="shared" si="76"/>
        <v>0</v>
      </c>
      <c r="AH344" s="259">
        <f t="shared" si="77"/>
        <v>0</v>
      </c>
      <c r="AI344" s="312">
        <f>'To &amp; from Shops- trip % summary'!V349</f>
        <v>0</v>
      </c>
      <c r="AJ344" s="314">
        <f>'To &amp; from Shops- trip % summary'!X349</f>
        <v>0</v>
      </c>
      <c r="AK344" s="260">
        <f t="shared" si="78"/>
        <v>0</v>
      </c>
      <c r="AL344" s="259">
        <f t="shared" si="79"/>
        <v>0</v>
      </c>
      <c r="AM344" s="312">
        <f>'To &amp; from Shops- trip % summary'!AA349</f>
        <v>0</v>
      </c>
      <c r="AN344" s="314">
        <f>'To &amp; from Shops- trip % summary'!AC349</f>
        <v>0</v>
      </c>
      <c r="AO344" s="260">
        <f t="shared" si="80"/>
        <v>0</v>
      </c>
      <c r="AP344" s="259">
        <f t="shared" si="81"/>
        <v>0</v>
      </c>
      <c r="AQ344" s="312">
        <f>'To &amp; from Shops- trip % summary'!AF349</f>
        <v>0</v>
      </c>
      <c r="AR344" s="314">
        <f>'To &amp; from Shops- trip % summary'!AH349</f>
        <v>0</v>
      </c>
      <c r="AS344" s="260">
        <f t="shared" si="82"/>
        <v>0</v>
      </c>
      <c r="AT344" s="259">
        <f t="shared" si="83"/>
        <v>0</v>
      </c>
      <c r="AU344" s="261"/>
      <c r="AV344" s="248"/>
      <c r="AW344" s="248"/>
      <c r="AX344" s="248"/>
      <c r="AY344" s="248"/>
    </row>
    <row r="345" spans="1:51" x14ac:dyDescent="0.2">
      <c r="A345" s="248"/>
      <c r="B345" s="248"/>
      <c r="C345" s="248"/>
      <c r="D345" s="248"/>
      <c r="E345" s="248"/>
      <c r="F345" s="248"/>
      <c r="G345" s="248"/>
      <c r="H345" s="248"/>
      <c r="I345" s="248"/>
      <c r="J345" s="248"/>
      <c r="K345" s="248"/>
      <c r="L345" s="248"/>
      <c r="M345" s="248"/>
      <c r="N345" s="248"/>
      <c r="O345" s="248"/>
      <c r="P345" s="248"/>
      <c r="Q345" s="296"/>
      <c r="R345" s="256">
        <f>'To &amp; from Shops- trip % summary'!B350</f>
        <v>0</v>
      </c>
      <c r="S345" s="313">
        <f>'To &amp; from Shops- trip % summary'!D350</f>
        <v>0</v>
      </c>
      <c r="T345" s="257">
        <f>'Non-survey input values'!$B$14</f>
        <v>359.3</v>
      </c>
      <c r="U345" s="258">
        <f t="shared" si="70"/>
        <v>0</v>
      </c>
      <c r="V345" s="259">
        <f t="shared" si="71"/>
        <v>0</v>
      </c>
      <c r="W345" s="312">
        <f>'To &amp; from Shops- trip % summary'!G350</f>
        <v>0</v>
      </c>
      <c r="X345" s="314">
        <f>'To &amp; from Shops- trip % summary'!I350</f>
        <v>0</v>
      </c>
      <c r="Y345" s="260">
        <f t="shared" si="72"/>
        <v>0</v>
      </c>
      <c r="Z345" s="259">
        <f t="shared" si="73"/>
        <v>0</v>
      </c>
      <c r="AA345" s="312">
        <f>'To &amp; from Shops- trip % summary'!L350</f>
        <v>0</v>
      </c>
      <c r="AB345" s="314">
        <f>'To &amp; from Shops- trip % summary'!N350</f>
        <v>0</v>
      </c>
      <c r="AC345" s="260">
        <f t="shared" si="74"/>
        <v>0</v>
      </c>
      <c r="AD345" s="259">
        <f t="shared" si="75"/>
        <v>0</v>
      </c>
      <c r="AE345" s="312">
        <f>'To &amp; from Shops- trip % summary'!Q350</f>
        <v>0</v>
      </c>
      <c r="AF345" s="314">
        <f>'To &amp; from Shops- trip % summary'!S350</f>
        <v>0</v>
      </c>
      <c r="AG345" s="260">
        <f t="shared" si="76"/>
        <v>0</v>
      </c>
      <c r="AH345" s="259">
        <f t="shared" si="77"/>
        <v>0</v>
      </c>
      <c r="AI345" s="312">
        <f>'To &amp; from Shops- trip % summary'!V350</f>
        <v>0</v>
      </c>
      <c r="AJ345" s="314">
        <f>'To &amp; from Shops- trip % summary'!X350</f>
        <v>0</v>
      </c>
      <c r="AK345" s="260">
        <f t="shared" si="78"/>
        <v>0</v>
      </c>
      <c r="AL345" s="259">
        <f t="shared" si="79"/>
        <v>0</v>
      </c>
      <c r="AM345" s="312">
        <f>'To &amp; from Shops- trip % summary'!AA350</f>
        <v>0</v>
      </c>
      <c r="AN345" s="314">
        <f>'To &amp; from Shops- trip % summary'!AC350</f>
        <v>0</v>
      </c>
      <c r="AO345" s="260">
        <f t="shared" si="80"/>
        <v>0</v>
      </c>
      <c r="AP345" s="259">
        <f t="shared" si="81"/>
        <v>0</v>
      </c>
      <c r="AQ345" s="312">
        <f>'To &amp; from Shops- trip % summary'!AF350</f>
        <v>0</v>
      </c>
      <c r="AR345" s="314">
        <f>'To &amp; from Shops- trip % summary'!AH350</f>
        <v>0</v>
      </c>
      <c r="AS345" s="260">
        <f t="shared" si="82"/>
        <v>0</v>
      </c>
      <c r="AT345" s="259">
        <f t="shared" si="83"/>
        <v>0</v>
      </c>
      <c r="AU345" s="261"/>
      <c r="AV345" s="248"/>
      <c r="AW345" s="248"/>
      <c r="AX345" s="248"/>
      <c r="AY345" s="248"/>
    </row>
    <row r="346" spans="1:51" x14ac:dyDescent="0.2">
      <c r="A346" s="248"/>
      <c r="B346" s="248"/>
      <c r="C346" s="248"/>
      <c r="D346" s="248"/>
      <c r="E346" s="248"/>
      <c r="F346" s="248"/>
      <c r="G346" s="248"/>
      <c r="H346" s="248"/>
      <c r="I346" s="248"/>
      <c r="J346" s="248"/>
      <c r="K346" s="248"/>
      <c r="L346" s="248"/>
      <c r="M346" s="248"/>
      <c r="N346" s="248"/>
      <c r="O346" s="248"/>
      <c r="P346" s="248"/>
      <c r="Q346" s="296"/>
      <c r="R346" s="256">
        <f>'To &amp; from Shops- trip % summary'!B351</f>
        <v>0</v>
      </c>
      <c r="S346" s="313">
        <f>'To &amp; from Shops- trip % summary'!D351</f>
        <v>0</v>
      </c>
      <c r="T346" s="257">
        <f>'Non-survey input values'!$B$14</f>
        <v>359.3</v>
      </c>
      <c r="U346" s="258">
        <f t="shared" si="70"/>
        <v>0</v>
      </c>
      <c r="V346" s="259">
        <f t="shared" si="71"/>
        <v>0</v>
      </c>
      <c r="W346" s="312">
        <f>'To &amp; from Shops- trip % summary'!G351</f>
        <v>0</v>
      </c>
      <c r="X346" s="314">
        <f>'To &amp; from Shops- trip % summary'!I351</f>
        <v>0</v>
      </c>
      <c r="Y346" s="260">
        <f t="shared" si="72"/>
        <v>0</v>
      </c>
      <c r="Z346" s="259">
        <f t="shared" si="73"/>
        <v>0</v>
      </c>
      <c r="AA346" s="312">
        <f>'To &amp; from Shops- trip % summary'!L351</f>
        <v>0</v>
      </c>
      <c r="AB346" s="314">
        <f>'To &amp; from Shops- trip % summary'!N351</f>
        <v>0</v>
      </c>
      <c r="AC346" s="260">
        <f t="shared" si="74"/>
        <v>0</v>
      </c>
      <c r="AD346" s="259">
        <f t="shared" si="75"/>
        <v>0</v>
      </c>
      <c r="AE346" s="312">
        <f>'To &amp; from Shops- trip % summary'!Q351</f>
        <v>0</v>
      </c>
      <c r="AF346" s="314">
        <f>'To &amp; from Shops- trip % summary'!S351</f>
        <v>0</v>
      </c>
      <c r="AG346" s="260">
        <f t="shared" si="76"/>
        <v>0</v>
      </c>
      <c r="AH346" s="259">
        <f t="shared" si="77"/>
        <v>0</v>
      </c>
      <c r="AI346" s="312">
        <f>'To &amp; from Shops- trip % summary'!V351</f>
        <v>0</v>
      </c>
      <c r="AJ346" s="314">
        <f>'To &amp; from Shops- trip % summary'!X351</f>
        <v>0</v>
      </c>
      <c r="AK346" s="260">
        <f t="shared" si="78"/>
        <v>0</v>
      </c>
      <c r="AL346" s="259">
        <f t="shared" si="79"/>
        <v>0</v>
      </c>
      <c r="AM346" s="312">
        <f>'To &amp; from Shops- trip % summary'!AA351</f>
        <v>0</v>
      </c>
      <c r="AN346" s="314">
        <f>'To &amp; from Shops- trip % summary'!AC351</f>
        <v>0</v>
      </c>
      <c r="AO346" s="260">
        <f t="shared" si="80"/>
        <v>0</v>
      </c>
      <c r="AP346" s="259">
        <f t="shared" si="81"/>
        <v>0</v>
      </c>
      <c r="AQ346" s="312">
        <f>'To &amp; from Shops- trip % summary'!AF351</f>
        <v>0</v>
      </c>
      <c r="AR346" s="314">
        <f>'To &amp; from Shops- trip % summary'!AH351</f>
        <v>0</v>
      </c>
      <c r="AS346" s="260">
        <f t="shared" si="82"/>
        <v>0</v>
      </c>
      <c r="AT346" s="259">
        <f t="shared" si="83"/>
        <v>0</v>
      </c>
      <c r="AU346" s="261"/>
      <c r="AV346" s="248"/>
      <c r="AW346" s="248"/>
      <c r="AX346" s="248"/>
      <c r="AY346" s="248"/>
    </row>
    <row r="347" spans="1:51" x14ac:dyDescent="0.2">
      <c r="A347" s="248"/>
      <c r="B347" s="248"/>
      <c r="C347" s="248"/>
      <c r="D347" s="248"/>
      <c r="E347" s="248"/>
      <c r="F347" s="248"/>
      <c r="G347" s="248"/>
      <c r="H347" s="248"/>
      <c r="I347" s="248"/>
      <c r="J347" s="248"/>
      <c r="K347" s="248"/>
      <c r="L347" s="248"/>
      <c r="M347" s="248"/>
      <c r="N347" s="248"/>
      <c r="O347" s="248"/>
      <c r="P347" s="248"/>
      <c r="Q347" s="296"/>
      <c r="R347" s="256">
        <f>'To &amp; from Shops- trip % summary'!B352</f>
        <v>0</v>
      </c>
      <c r="S347" s="313">
        <f>'To &amp; from Shops- trip % summary'!D352</f>
        <v>0</v>
      </c>
      <c r="T347" s="257">
        <f>'Non-survey input values'!$B$14</f>
        <v>359.3</v>
      </c>
      <c r="U347" s="258">
        <f t="shared" si="70"/>
        <v>0</v>
      </c>
      <c r="V347" s="259">
        <f t="shared" si="71"/>
        <v>0</v>
      </c>
      <c r="W347" s="312">
        <f>'To &amp; from Shops- trip % summary'!G352</f>
        <v>0</v>
      </c>
      <c r="X347" s="314">
        <f>'To &amp; from Shops- trip % summary'!I352</f>
        <v>0</v>
      </c>
      <c r="Y347" s="260">
        <f t="shared" si="72"/>
        <v>0</v>
      </c>
      <c r="Z347" s="259">
        <f t="shared" si="73"/>
        <v>0</v>
      </c>
      <c r="AA347" s="312">
        <f>'To &amp; from Shops- trip % summary'!L352</f>
        <v>0</v>
      </c>
      <c r="AB347" s="314">
        <f>'To &amp; from Shops- trip % summary'!N352</f>
        <v>0</v>
      </c>
      <c r="AC347" s="260">
        <f t="shared" si="74"/>
        <v>0</v>
      </c>
      <c r="AD347" s="259">
        <f t="shared" si="75"/>
        <v>0</v>
      </c>
      <c r="AE347" s="312">
        <f>'To &amp; from Shops- trip % summary'!Q352</f>
        <v>0</v>
      </c>
      <c r="AF347" s="314">
        <f>'To &amp; from Shops- trip % summary'!S352</f>
        <v>0</v>
      </c>
      <c r="AG347" s="260">
        <f t="shared" si="76"/>
        <v>0</v>
      </c>
      <c r="AH347" s="259">
        <f t="shared" si="77"/>
        <v>0</v>
      </c>
      <c r="AI347" s="312">
        <f>'To &amp; from Shops- trip % summary'!V352</f>
        <v>0</v>
      </c>
      <c r="AJ347" s="314">
        <f>'To &amp; from Shops- trip % summary'!X352</f>
        <v>0</v>
      </c>
      <c r="AK347" s="260">
        <f t="shared" si="78"/>
        <v>0</v>
      </c>
      <c r="AL347" s="259">
        <f t="shared" si="79"/>
        <v>0</v>
      </c>
      <c r="AM347" s="312">
        <f>'To &amp; from Shops- trip % summary'!AA352</f>
        <v>0</v>
      </c>
      <c r="AN347" s="314">
        <f>'To &amp; from Shops- trip % summary'!AC352</f>
        <v>0</v>
      </c>
      <c r="AO347" s="260">
        <f t="shared" si="80"/>
        <v>0</v>
      </c>
      <c r="AP347" s="259">
        <f t="shared" si="81"/>
        <v>0</v>
      </c>
      <c r="AQ347" s="312">
        <f>'To &amp; from Shops- trip % summary'!AF352</f>
        <v>0</v>
      </c>
      <c r="AR347" s="314">
        <f>'To &amp; from Shops- trip % summary'!AH352</f>
        <v>0</v>
      </c>
      <c r="AS347" s="260">
        <f t="shared" si="82"/>
        <v>0</v>
      </c>
      <c r="AT347" s="259">
        <f t="shared" si="83"/>
        <v>0</v>
      </c>
      <c r="AU347" s="261"/>
      <c r="AV347" s="248"/>
      <c r="AW347" s="248"/>
      <c r="AX347" s="248"/>
      <c r="AY347" s="248"/>
    </row>
    <row r="348" spans="1:51" x14ac:dyDescent="0.2">
      <c r="A348" s="248"/>
      <c r="B348" s="248"/>
      <c r="C348" s="248"/>
      <c r="D348" s="248"/>
      <c r="E348" s="248"/>
      <c r="F348" s="248"/>
      <c r="G348" s="248"/>
      <c r="H348" s="248"/>
      <c r="I348" s="248"/>
      <c r="J348" s="248"/>
      <c r="K348" s="248"/>
      <c r="L348" s="248"/>
      <c r="M348" s="248"/>
      <c r="N348" s="248"/>
      <c r="O348" s="248"/>
      <c r="P348" s="248"/>
      <c r="Q348" s="296"/>
      <c r="R348" s="256">
        <f>'To &amp; from Shops- trip % summary'!B353</f>
        <v>0</v>
      </c>
      <c r="S348" s="313">
        <f>'To &amp; from Shops- trip % summary'!D353</f>
        <v>0</v>
      </c>
      <c r="T348" s="257">
        <f>'Non-survey input values'!$B$14</f>
        <v>359.3</v>
      </c>
      <c r="U348" s="258">
        <f t="shared" si="70"/>
        <v>0</v>
      </c>
      <c r="V348" s="259">
        <f t="shared" si="71"/>
        <v>0</v>
      </c>
      <c r="W348" s="312">
        <f>'To &amp; from Shops- trip % summary'!G353</f>
        <v>0</v>
      </c>
      <c r="X348" s="314">
        <f>'To &amp; from Shops- trip % summary'!I353</f>
        <v>0</v>
      </c>
      <c r="Y348" s="260">
        <f t="shared" si="72"/>
        <v>0</v>
      </c>
      <c r="Z348" s="259">
        <f t="shared" si="73"/>
        <v>0</v>
      </c>
      <c r="AA348" s="312">
        <f>'To &amp; from Shops- trip % summary'!L353</f>
        <v>0</v>
      </c>
      <c r="AB348" s="314">
        <f>'To &amp; from Shops- trip % summary'!N353</f>
        <v>0</v>
      </c>
      <c r="AC348" s="260">
        <f t="shared" si="74"/>
        <v>0</v>
      </c>
      <c r="AD348" s="259">
        <f t="shared" si="75"/>
        <v>0</v>
      </c>
      <c r="AE348" s="312">
        <f>'To &amp; from Shops- trip % summary'!Q353</f>
        <v>0</v>
      </c>
      <c r="AF348" s="314">
        <f>'To &amp; from Shops- trip % summary'!S353</f>
        <v>0</v>
      </c>
      <c r="AG348" s="260">
        <f t="shared" si="76"/>
        <v>0</v>
      </c>
      <c r="AH348" s="259">
        <f t="shared" si="77"/>
        <v>0</v>
      </c>
      <c r="AI348" s="312">
        <f>'To &amp; from Shops- trip % summary'!V353</f>
        <v>0</v>
      </c>
      <c r="AJ348" s="314">
        <f>'To &amp; from Shops- trip % summary'!X353</f>
        <v>0</v>
      </c>
      <c r="AK348" s="260">
        <f t="shared" si="78"/>
        <v>0</v>
      </c>
      <c r="AL348" s="259">
        <f t="shared" si="79"/>
        <v>0</v>
      </c>
      <c r="AM348" s="312">
        <f>'To &amp; from Shops- trip % summary'!AA353</f>
        <v>0</v>
      </c>
      <c r="AN348" s="314">
        <f>'To &amp; from Shops- trip % summary'!AC353</f>
        <v>0</v>
      </c>
      <c r="AO348" s="260">
        <f t="shared" si="80"/>
        <v>0</v>
      </c>
      <c r="AP348" s="259">
        <f t="shared" si="81"/>
        <v>0</v>
      </c>
      <c r="AQ348" s="312">
        <f>'To &amp; from Shops- trip % summary'!AF353</f>
        <v>0</v>
      </c>
      <c r="AR348" s="314">
        <f>'To &amp; from Shops- trip % summary'!AH353</f>
        <v>0</v>
      </c>
      <c r="AS348" s="260">
        <f t="shared" si="82"/>
        <v>0</v>
      </c>
      <c r="AT348" s="259">
        <f t="shared" si="83"/>
        <v>0</v>
      </c>
      <c r="AU348" s="261"/>
      <c r="AV348" s="248"/>
      <c r="AW348" s="248"/>
      <c r="AX348" s="248"/>
      <c r="AY348" s="248"/>
    </row>
    <row r="349" spans="1:51" x14ac:dyDescent="0.2">
      <c r="A349" s="248"/>
      <c r="B349" s="248"/>
      <c r="C349" s="248"/>
      <c r="D349" s="248"/>
      <c r="E349" s="248"/>
      <c r="F349" s="248"/>
      <c r="G349" s="248"/>
      <c r="H349" s="248"/>
      <c r="I349" s="248"/>
      <c r="J349" s="248"/>
      <c r="K349" s="248"/>
      <c r="L349" s="248"/>
      <c r="M349" s="248"/>
      <c r="N349" s="248"/>
      <c r="O349" s="248"/>
      <c r="P349" s="248"/>
      <c r="Q349" s="296"/>
      <c r="R349" s="256">
        <f>'To &amp; from Shops- trip % summary'!B354</f>
        <v>0</v>
      </c>
      <c r="S349" s="313">
        <f>'To &amp; from Shops- trip % summary'!D354</f>
        <v>0</v>
      </c>
      <c r="T349" s="257">
        <f>'Non-survey input values'!$B$14</f>
        <v>359.3</v>
      </c>
      <c r="U349" s="258">
        <f t="shared" si="70"/>
        <v>0</v>
      </c>
      <c r="V349" s="259">
        <f t="shared" si="71"/>
        <v>0</v>
      </c>
      <c r="W349" s="312">
        <f>'To &amp; from Shops- trip % summary'!G354</f>
        <v>0</v>
      </c>
      <c r="X349" s="314">
        <f>'To &amp; from Shops- trip % summary'!I354</f>
        <v>0</v>
      </c>
      <c r="Y349" s="260">
        <f t="shared" si="72"/>
        <v>0</v>
      </c>
      <c r="Z349" s="259">
        <f t="shared" si="73"/>
        <v>0</v>
      </c>
      <c r="AA349" s="312">
        <f>'To &amp; from Shops- trip % summary'!L354</f>
        <v>0</v>
      </c>
      <c r="AB349" s="314">
        <f>'To &amp; from Shops- trip % summary'!N354</f>
        <v>0</v>
      </c>
      <c r="AC349" s="260">
        <f t="shared" si="74"/>
        <v>0</v>
      </c>
      <c r="AD349" s="259">
        <f t="shared" si="75"/>
        <v>0</v>
      </c>
      <c r="AE349" s="312">
        <f>'To &amp; from Shops- trip % summary'!Q354</f>
        <v>0</v>
      </c>
      <c r="AF349" s="314">
        <f>'To &amp; from Shops- trip % summary'!S354</f>
        <v>0</v>
      </c>
      <c r="AG349" s="260">
        <f t="shared" si="76"/>
        <v>0</v>
      </c>
      <c r="AH349" s="259">
        <f t="shared" si="77"/>
        <v>0</v>
      </c>
      <c r="AI349" s="312">
        <f>'To &amp; from Shops- trip % summary'!V354</f>
        <v>0</v>
      </c>
      <c r="AJ349" s="314">
        <f>'To &amp; from Shops- trip % summary'!X354</f>
        <v>0</v>
      </c>
      <c r="AK349" s="260">
        <f t="shared" si="78"/>
        <v>0</v>
      </c>
      <c r="AL349" s="259">
        <f t="shared" si="79"/>
        <v>0</v>
      </c>
      <c r="AM349" s="312">
        <f>'To &amp; from Shops- trip % summary'!AA354</f>
        <v>0</v>
      </c>
      <c r="AN349" s="314">
        <f>'To &amp; from Shops- trip % summary'!AC354</f>
        <v>0</v>
      </c>
      <c r="AO349" s="260">
        <f t="shared" si="80"/>
        <v>0</v>
      </c>
      <c r="AP349" s="259">
        <f t="shared" si="81"/>
        <v>0</v>
      </c>
      <c r="AQ349" s="312">
        <f>'To &amp; from Shops- trip % summary'!AF354</f>
        <v>0</v>
      </c>
      <c r="AR349" s="314">
        <f>'To &amp; from Shops- trip % summary'!AH354</f>
        <v>0</v>
      </c>
      <c r="AS349" s="260">
        <f t="shared" si="82"/>
        <v>0</v>
      </c>
      <c r="AT349" s="259">
        <f t="shared" si="83"/>
        <v>0</v>
      </c>
      <c r="AU349" s="261"/>
      <c r="AV349" s="248"/>
      <c r="AW349" s="248"/>
      <c r="AX349" s="248"/>
      <c r="AY349" s="248"/>
    </row>
    <row r="350" spans="1:51" x14ac:dyDescent="0.2">
      <c r="A350" s="248"/>
      <c r="B350" s="248"/>
      <c r="C350" s="248"/>
      <c r="D350" s="248"/>
      <c r="E350" s="248"/>
      <c r="F350" s="248"/>
      <c r="G350" s="248"/>
      <c r="H350" s="248"/>
      <c r="I350" s="248"/>
      <c r="J350" s="248"/>
      <c r="K350" s="248"/>
      <c r="L350" s="248"/>
      <c r="M350" s="248"/>
      <c r="N350" s="248"/>
      <c r="O350" s="248"/>
      <c r="P350" s="248"/>
      <c r="Q350" s="296"/>
      <c r="R350" s="256">
        <f>'To &amp; from Shops- trip % summary'!B355</f>
        <v>0</v>
      </c>
      <c r="S350" s="313">
        <f>'To &amp; from Shops- trip % summary'!D355</f>
        <v>0</v>
      </c>
      <c r="T350" s="257">
        <f>'Non-survey input values'!$B$14</f>
        <v>359.3</v>
      </c>
      <c r="U350" s="258">
        <f t="shared" si="70"/>
        <v>0</v>
      </c>
      <c r="V350" s="259">
        <f t="shared" si="71"/>
        <v>0</v>
      </c>
      <c r="W350" s="312">
        <f>'To &amp; from Shops- trip % summary'!G355</f>
        <v>0</v>
      </c>
      <c r="X350" s="314">
        <f>'To &amp; from Shops- trip % summary'!I355</f>
        <v>0</v>
      </c>
      <c r="Y350" s="260">
        <f t="shared" si="72"/>
        <v>0</v>
      </c>
      <c r="Z350" s="259">
        <f t="shared" si="73"/>
        <v>0</v>
      </c>
      <c r="AA350" s="312">
        <f>'To &amp; from Shops- trip % summary'!L355</f>
        <v>0</v>
      </c>
      <c r="AB350" s="314">
        <f>'To &amp; from Shops- trip % summary'!N355</f>
        <v>0</v>
      </c>
      <c r="AC350" s="260">
        <f t="shared" si="74"/>
        <v>0</v>
      </c>
      <c r="AD350" s="259">
        <f t="shared" si="75"/>
        <v>0</v>
      </c>
      <c r="AE350" s="312">
        <f>'To &amp; from Shops- trip % summary'!Q355</f>
        <v>0</v>
      </c>
      <c r="AF350" s="314">
        <f>'To &amp; from Shops- trip % summary'!S355</f>
        <v>0</v>
      </c>
      <c r="AG350" s="260">
        <f t="shared" si="76"/>
        <v>0</v>
      </c>
      <c r="AH350" s="259">
        <f t="shared" si="77"/>
        <v>0</v>
      </c>
      <c r="AI350" s="312">
        <f>'To &amp; from Shops- trip % summary'!V355</f>
        <v>0</v>
      </c>
      <c r="AJ350" s="314">
        <f>'To &amp; from Shops- trip % summary'!X355</f>
        <v>0</v>
      </c>
      <c r="AK350" s="260">
        <f t="shared" si="78"/>
        <v>0</v>
      </c>
      <c r="AL350" s="259">
        <f t="shared" si="79"/>
        <v>0</v>
      </c>
      <c r="AM350" s="312">
        <f>'To &amp; from Shops- trip % summary'!AA355</f>
        <v>0</v>
      </c>
      <c r="AN350" s="314">
        <f>'To &amp; from Shops- trip % summary'!AC355</f>
        <v>0</v>
      </c>
      <c r="AO350" s="260">
        <f t="shared" si="80"/>
        <v>0</v>
      </c>
      <c r="AP350" s="259">
        <f t="shared" si="81"/>
        <v>0</v>
      </c>
      <c r="AQ350" s="312">
        <f>'To &amp; from Shops- trip % summary'!AF355</f>
        <v>0</v>
      </c>
      <c r="AR350" s="314">
        <f>'To &amp; from Shops- trip % summary'!AH355</f>
        <v>0</v>
      </c>
      <c r="AS350" s="260">
        <f t="shared" si="82"/>
        <v>0</v>
      </c>
      <c r="AT350" s="259">
        <f t="shared" si="83"/>
        <v>0</v>
      </c>
      <c r="AU350" s="261"/>
      <c r="AV350" s="248"/>
      <c r="AW350" s="248"/>
      <c r="AX350" s="248"/>
      <c r="AY350" s="248"/>
    </row>
    <row r="351" spans="1:51" x14ac:dyDescent="0.2">
      <c r="A351" s="248"/>
      <c r="B351" s="248"/>
      <c r="C351" s="248"/>
      <c r="D351" s="248"/>
      <c r="E351" s="248"/>
      <c r="F351" s="248"/>
      <c r="G351" s="248"/>
      <c r="H351" s="248"/>
      <c r="I351" s="248"/>
      <c r="J351" s="248"/>
      <c r="K351" s="248"/>
      <c r="L351" s="248"/>
      <c r="M351" s="248"/>
      <c r="N351" s="248"/>
      <c r="O351" s="248"/>
      <c r="P351" s="248"/>
      <c r="Q351" s="296"/>
      <c r="R351" s="256">
        <f>'To &amp; from Shops- trip % summary'!B356</f>
        <v>0</v>
      </c>
      <c r="S351" s="313">
        <f>'To &amp; from Shops- trip % summary'!D356</f>
        <v>0</v>
      </c>
      <c r="T351" s="257">
        <f>'Non-survey input values'!$B$14</f>
        <v>359.3</v>
      </c>
      <c r="U351" s="258">
        <f t="shared" si="70"/>
        <v>0</v>
      </c>
      <c r="V351" s="259">
        <f t="shared" si="71"/>
        <v>0</v>
      </c>
      <c r="W351" s="312">
        <f>'To &amp; from Shops- trip % summary'!G356</f>
        <v>0</v>
      </c>
      <c r="X351" s="314">
        <f>'To &amp; from Shops- trip % summary'!I356</f>
        <v>0</v>
      </c>
      <c r="Y351" s="260">
        <f t="shared" si="72"/>
        <v>0</v>
      </c>
      <c r="Z351" s="259">
        <f t="shared" si="73"/>
        <v>0</v>
      </c>
      <c r="AA351" s="312">
        <f>'To &amp; from Shops- trip % summary'!L356</f>
        <v>0</v>
      </c>
      <c r="AB351" s="314">
        <f>'To &amp; from Shops- trip % summary'!N356</f>
        <v>0</v>
      </c>
      <c r="AC351" s="260">
        <f t="shared" si="74"/>
        <v>0</v>
      </c>
      <c r="AD351" s="259">
        <f t="shared" si="75"/>
        <v>0</v>
      </c>
      <c r="AE351" s="312">
        <f>'To &amp; from Shops- trip % summary'!Q356</f>
        <v>0</v>
      </c>
      <c r="AF351" s="314">
        <f>'To &amp; from Shops- trip % summary'!S356</f>
        <v>0</v>
      </c>
      <c r="AG351" s="260">
        <f t="shared" si="76"/>
        <v>0</v>
      </c>
      <c r="AH351" s="259">
        <f t="shared" si="77"/>
        <v>0</v>
      </c>
      <c r="AI351" s="312">
        <f>'To &amp; from Shops- trip % summary'!V356</f>
        <v>0</v>
      </c>
      <c r="AJ351" s="314">
        <f>'To &amp; from Shops- trip % summary'!X356</f>
        <v>0</v>
      </c>
      <c r="AK351" s="260">
        <f t="shared" si="78"/>
        <v>0</v>
      </c>
      <c r="AL351" s="259">
        <f t="shared" si="79"/>
        <v>0</v>
      </c>
      <c r="AM351" s="312">
        <f>'To &amp; from Shops- trip % summary'!AA356</f>
        <v>0</v>
      </c>
      <c r="AN351" s="314">
        <f>'To &amp; from Shops- trip % summary'!AC356</f>
        <v>0</v>
      </c>
      <c r="AO351" s="260">
        <f t="shared" si="80"/>
        <v>0</v>
      </c>
      <c r="AP351" s="259">
        <f t="shared" si="81"/>
        <v>0</v>
      </c>
      <c r="AQ351" s="312">
        <f>'To &amp; from Shops- trip % summary'!AF356</f>
        <v>0</v>
      </c>
      <c r="AR351" s="314">
        <f>'To &amp; from Shops- trip % summary'!AH356</f>
        <v>0</v>
      </c>
      <c r="AS351" s="260">
        <f t="shared" si="82"/>
        <v>0</v>
      </c>
      <c r="AT351" s="259">
        <f t="shared" si="83"/>
        <v>0</v>
      </c>
      <c r="AU351" s="261"/>
      <c r="AV351" s="248"/>
      <c r="AW351" s="248"/>
      <c r="AX351" s="248"/>
      <c r="AY351" s="248"/>
    </row>
    <row r="352" spans="1:51" x14ac:dyDescent="0.2">
      <c r="A352" s="248"/>
      <c r="B352" s="248"/>
      <c r="C352" s="248"/>
      <c r="D352" s="248"/>
      <c r="E352" s="248"/>
      <c r="F352" s="248"/>
      <c r="G352" s="248"/>
      <c r="H352" s="248"/>
      <c r="I352" s="248"/>
      <c r="J352" s="248"/>
      <c r="K352" s="248"/>
      <c r="L352" s="248"/>
      <c r="M352" s="248"/>
      <c r="N352" s="248"/>
      <c r="O352" s="248"/>
      <c r="P352" s="248"/>
      <c r="Q352" s="296"/>
      <c r="R352" s="256">
        <f>'To &amp; from Shops- trip % summary'!B357</f>
        <v>0</v>
      </c>
      <c r="S352" s="313">
        <f>'To &amp; from Shops- trip % summary'!D357</f>
        <v>0</v>
      </c>
      <c r="T352" s="257">
        <f>'Non-survey input values'!$B$14</f>
        <v>359.3</v>
      </c>
      <c r="U352" s="258">
        <f t="shared" si="70"/>
        <v>0</v>
      </c>
      <c r="V352" s="259">
        <f t="shared" si="71"/>
        <v>0</v>
      </c>
      <c r="W352" s="312">
        <f>'To &amp; from Shops- trip % summary'!G357</f>
        <v>0</v>
      </c>
      <c r="X352" s="314">
        <f>'To &amp; from Shops- trip % summary'!I357</f>
        <v>0</v>
      </c>
      <c r="Y352" s="260">
        <f t="shared" si="72"/>
        <v>0</v>
      </c>
      <c r="Z352" s="259">
        <f t="shared" si="73"/>
        <v>0</v>
      </c>
      <c r="AA352" s="312">
        <f>'To &amp; from Shops- trip % summary'!L357</f>
        <v>0</v>
      </c>
      <c r="AB352" s="314">
        <f>'To &amp; from Shops- trip % summary'!N357</f>
        <v>0</v>
      </c>
      <c r="AC352" s="260">
        <f t="shared" si="74"/>
        <v>0</v>
      </c>
      <c r="AD352" s="259">
        <f t="shared" si="75"/>
        <v>0</v>
      </c>
      <c r="AE352" s="312">
        <f>'To &amp; from Shops- trip % summary'!Q357</f>
        <v>0</v>
      </c>
      <c r="AF352" s="314">
        <f>'To &amp; from Shops- trip % summary'!S357</f>
        <v>0</v>
      </c>
      <c r="AG352" s="260">
        <f t="shared" si="76"/>
        <v>0</v>
      </c>
      <c r="AH352" s="259">
        <f t="shared" si="77"/>
        <v>0</v>
      </c>
      <c r="AI352" s="312">
        <f>'To &amp; from Shops- trip % summary'!V357</f>
        <v>0</v>
      </c>
      <c r="AJ352" s="314">
        <f>'To &amp; from Shops- trip % summary'!X357</f>
        <v>0</v>
      </c>
      <c r="AK352" s="260">
        <f t="shared" si="78"/>
        <v>0</v>
      </c>
      <c r="AL352" s="259">
        <f t="shared" si="79"/>
        <v>0</v>
      </c>
      <c r="AM352" s="312">
        <f>'To &amp; from Shops- trip % summary'!AA357</f>
        <v>0</v>
      </c>
      <c r="AN352" s="314">
        <f>'To &amp; from Shops- trip % summary'!AC357</f>
        <v>0</v>
      </c>
      <c r="AO352" s="260">
        <f t="shared" si="80"/>
        <v>0</v>
      </c>
      <c r="AP352" s="259">
        <f t="shared" si="81"/>
        <v>0</v>
      </c>
      <c r="AQ352" s="312">
        <f>'To &amp; from Shops- trip % summary'!AF357</f>
        <v>0</v>
      </c>
      <c r="AR352" s="314">
        <f>'To &amp; from Shops- trip % summary'!AH357</f>
        <v>0</v>
      </c>
      <c r="AS352" s="260">
        <f t="shared" si="82"/>
        <v>0</v>
      </c>
      <c r="AT352" s="259">
        <f t="shared" si="83"/>
        <v>0</v>
      </c>
      <c r="AU352" s="261"/>
      <c r="AV352" s="248"/>
      <c r="AW352" s="248"/>
      <c r="AX352" s="248"/>
      <c r="AY352" s="248"/>
    </row>
    <row r="353" spans="1:51" x14ac:dyDescent="0.2">
      <c r="A353" s="248"/>
      <c r="B353" s="248"/>
      <c r="C353" s="248"/>
      <c r="D353" s="248"/>
      <c r="E353" s="248"/>
      <c r="F353" s="248"/>
      <c r="G353" s="248"/>
      <c r="H353" s="248"/>
      <c r="I353" s="248"/>
      <c r="J353" s="248"/>
      <c r="K353" s="248"/>
      <c r="L353" s="248"/>
      <c r="M353" s="248"/>
      <c r="N353" s="248"/>
      <c r="O353" s="248"/>
      <c r="P353" s="248"/>
      <c r="Q353" s="296"/>
      <c r="R353" s="256">
        <f>'To &amp; from Shops- trip % summary'!B358</f>
        <v>0</v>
      </c>
      <c r="S353" s="313">
        <f>'To &amp; from Shops- trip % summary'!D358</f>
        <v>0</v>
      </c>
      <c r="T353" s="257">
        <f>'Non-survey input values'!$B$14</f>
        <v>359.3</v>
      </c>
      <c r="U353" s="258">
        <f t="shared" si="70"/>
        <v>0</v>
      </c>
      <c r="V353" s="259">
        <f t="shared" si="71"/>
        <v>0</v>
      </c>
      <c r="W353" s="312">
        <f>'To &amp; from Shops- trip % summary'!G358</f>
        <v>0</v>
      </c>
      <c r="X353" s="314">
        <f>'To &amp; from Shops- trip % summary'!I358</f>
        <v>0</v>
      </c>
      <c r="Y353" s="260">
        <f t="shared" si="72"/>
        <v>0</v>
      </c>
      <c r="Z353" s="259">
        <f t="shared" si="73"/>
        <v>0</v>
      </c>
      <c r="AA353" s="312">
        <f>'To &amp; from Shops- trip % summary'!L358</f>
        <v>0</v>
      </c>
      <c r="AB353" s="314">
        <f>'To &amp; from Shops- trip % summary'!N358</f>
        <v>0</v>
      </c>
      <c r="AC353" s="260">
        <f t="shared" si="74"/>
        <v>0</v>
      </c>
      <c r="AD353" s="259">
        <f t="shared" si="75"/>
        <v>0</v>
      </c>
      <c r="AE353" s="312">
        <f>'To &amp; from Shops- trip % summary'!Q358</f>
        <v>0</v>
      </c>
      <c r="AF353" s="314">
        <f>'To &amp; from Shops- trip % summary'!S358</f>
        <v>0</v>
      </c>
      <c r="AG353" s="260">
        <f t="shared" si="76"/>
        <v>0</v>
      </c>
      <c r="AH353" s="259">
        <f t="shared" si="77"/>
        <v>0</v>
      </c>
      <c r="AI353" s="312">
        <f>'To &amp; from Shops- trip % summary'!V358</f>
        <v>0</v>
      </c>
      <c r="AJ353" s="314">
        <f>'To &amp; from Shops- trip % summary'!X358</f>
        <v>0</v>
      </c>
      <c r="AK353" s="260">
        <f t="shared" si="78"/>
        <v>0</v>
      </c>
      <c r="AL353" s="259">
        <f t="shared" si="79"/>
        <v>0</v>
      </c>
      <c r="AM353" s="312">
        <f>'To &amp; from Shops- trip % summary'!AA358</f>
        <v>0</v>
      </c>
      <c r="AN353" s="314">
        <f>'To &amp; from Shops- trip % summary'!AC358</f>
        <v>0</v>
      </c>
      <c r="AO353" s="260">
        <f t="shared" si="80"/>
        <v>0</v>
      </c>
      <c r="AP353" s="259">
        <f t="shared" si="81"/>
        <v>0</v>
      </c>
      <c r="AQ353" s="312">
        <f>'To &amp; from Shops- trip % summary'!AF358</f>
        <v>0</v>
      </c>
      <c r="AR353" s="314">
        <f>'To &amp; from Shops- trip % summary'!AH358</f>
        <v>0</v>
      </c>
      <c r="AS353" s="260">
        <f t="shared" si="82"/>
        <v>0</v>
      </c>
      <c r="AT353" s="259">
        <f t="shared" si="83"/>
        <v>0</v>
      </c>
      <c r="AU353" s="261"/>
      <c r="AV353" s="248"/>
      <c r="AW353" s="248"/>
      <c r="AX353" s="248"/>
      <c r="AY353" s="248"/>
    </row>
    <row r="354" spans="1:51" x14ac:dyDescent="0.2">
      <c r="A354" s="248"/>
      <c r="B354" s="248"/>
      <c r="C354" s="248"/>
      <c r="D354" s="248"/>
      <c r="E354" s="248"/>
      <c r="F354" s="248"/>
      <c r="G354" s="248"/>
      <c r="H354" s="248"/>
      <c r="I354" s="248"/>
      <c r="J354" s="248"/>
      <c r="K354" s="248"/>
      <c r="L354" s="248"/>
      <c r="M354" s="248"/>
      <c r="N354" s="248"/>
      <c r="O354" s="248"/>
      <c r="P354" s="248"/>
      <c r="Q354" s="296"/>
      <c r="R354" s="256">
        <f>'To &amp; from Shops- trip % summary'!B359</f>
        <v>0</v>
      </c>
      <c r="S354" s="313">
        <f>'To &amp; from Shops- trip % summary'!D359</f>
        <v>0</v>
      </c>
      <c r="T354" s="257">
        <f>'Non-survey input values'!$B$14</f>
        <v>359.3</v>
      </c>
      <c r="U354" s="258">
        <f t="shared" si="70"/>
        <v>0</v>
      </c>
      <c r="V354" s="259">
        <f t="shared" si="71"/>
        <v>0</v>
      </c>
      <c r="W354" s="312">
        <f>'To &amp; from Shops- trip % summary'!G359</f>
        <v>0</v>
      </c>
      <c r="X354" s="314">
        <f>'To &amp; from Shops- trip % summary'!I359</f>
        <v>0</v>
      </c>
      <c r="Y354" s="260">
        <f t="shared" si="72"/>
        <v>0</v>
      </c>
      <c r="Z354" s="259">
        <f t="shared" si="73"/>
        <v>0</v>
      </c>
      <c r="AA354" s="312">
        <f>'To &amp; from Shops- trip % summary'!L359</f>
        <v>0</v>
      </c>
      <c r="AB354" s="314">
        <f>'To &amp; from Shops- trip % summary'!N359</f>
        <v>0</v>
      </c>
      <c r="AC354" s="260">
        <f t="shared" si="74"/>
        <v>0</v>
      </c>
      <c r="AD354" s="259">
        <f t="shared" si="75"/>
        <v>0</v>
      </c>
      <c r="AE354" s="312">
        <f>'To &amp; from Shops- trip % summary'!Q359</f>
        <v>0</v>
      </c>
      <c r="AF354" s="314">
        <f>'To &amp; from Shops- trip % summary'!S359</f>
        <v>0</v>
      </c>
      <c r="AG354" s="260">
        <f t="shared" si="76"/>
        <v>0</v>
      </c>
      <c r="AH354" s="259">
        <f t="shared" si="77"/>
        <v>0</v>
      </c>
      <c r="AI354" s="312">
        <f>'To &amp; from Shops- trip % summary'!V359</f>
        <v>0</v>
      </c>
      <c r="AJ354" s="314">
        <f>'To &amp; from Shops- trip % summary'!X359</f>
        <v>0</v>
      </c>
      <c r="AK354" s="260">
        <f t="shared" si="78"/>
        <v>0</v>
      </c>
      <c r="AL354" s="259">
        <f t="shared" si="79"/>
        <v>0</v>
      </c>
      <c r="AM354" s="312">
        <f>'To &amp; from Shops- trip % summary'!AA359</f>
        <v>0</v>
      </c>
      <c r="AN354" s="314">
        <f>'To &amp; from Shops- trip % summary'!AC359</f>
        <v>0</v>
      </c>
      <c r="AO354" s="260">
        <f t="shared" si="80"/>
        <v>0</v>
      </c>
      <c r="AP354" s="259">
        <f t="shared" si="81"/>
        <v>0</v>
      </c>
      <c r="AQ354" s="312">
        <f>'To &amp; from Shops- trip % summary'!AF359</f>
        <v>0</v>
      </c>
      <c r="AR354" s="314">
        <f>'To &amp; from Shops- trip % summary'!AH359</f>
        <v>0</v>
      </c>
      <c r="AS354" s="260">
        <f t="shared" si="82"/>
        <v>0</v>
      </c>
      <c r="AT354" s="259">
        <f t="shared" si="83"/>
        <v>0</v>
      </c>
      <c r="AU354" s="261"/>
      <c r="AV354" s="248"/>
      <c r="AW354" s="248"/>
      <c r="AX354" s="248"/>
      <c r="AY354" s="248"/>
    </row>
    <row r="355" spans="1:51" x14ac:dyDescent="0.2">
      <c r="A355" s="248"/>
      <c r="B355" s="248"/>
      <c r="C355" s="248"/>
      <c r="D355" s="248"/>
      <c r="E355" s="248"/>
      <c r="F355" s="248"/>
      <c r="G355" s="248"/>
      <c r="H355" s="248"/>
      <c r="I355" s="248"/>
      <c r="J355" s="248"/>
      <c r="K355" s="248"/>
      <c r="L355" s="248"/>
      <c r="M355" s="248"/>
      <c r="N355" s="248"/>
      <c r="O355" s="248"/>
      <c r="P355" s="248"/>
      <c r="Q355" s="296"/>
      <c r="R355" s="256">
        <f>'To &amp; from Shops- trip % summary'!B360</f>
        <v>0</v>
      </c>
      <c r="S355" s="313">
        <f>'To &amp; from Shops- trip % summary'!D360</f>
        <v>0</v>
      </c>
      <c r="T355" s="257">
        <f>'Non-survey input values'!$B$14</f>
        <v>359.3</v>
      </c>
      <c r="U355" s="258">
        <f t="shared" si="70"/>
        <v>0</v>
      </c>
      <c r="V355" s="259">
        <f t="shared" si="71"/>
        <v>0</v>
      </c>
      <c r="W355" s="312">
        <f>'To &amp; from Shops- trip % summary'!G360</f>
        <v>0</v>
      </c>
      <c r="X355" s="314">
        <f>'To &amp; from Shops- trip % summary'!I360</f>
        <v>0</v>
      </c>
      <c r="Y355" s="260">
        <f t="shared" si="72"/>
        <v>0</v>
      </c>
      <c r="Z355" s="259">
        <f t="shared" si="73"/>
        <v>0</v>
      </c>
      <c r="AA355" s="312">
        <f>'To &amp; from Shops- trip % summary'!L360</f>
        <v>0</v>
      </c>
      <c r="AB355" s="314">
        <f>'To &amp; from Shops- trip % summary'!N360</f>
        <v>0</v>
      </c>
      <c r="AC355" s="260">
        <f t="shared" si="74"/>
        <v>0</v>
      </c>
      <c r="AD355" s="259">
        <f t="shared" si="75"/>
        <v>0</v>
      </c>
      <c r="AE355" s="312">
        <f>'To &amp; from Shops- trip % summary'!Q360</f>
        <v>0</v>
      </c>
      <c r="AF355" s="314">
        <f>'To &amp; from Shops- trip % summary'!S360</f>
        <v>0</v>
      </c>
      <c r="AG355" s="260">
        <f t="shared" si="76"/>
        <v>0</v>
      </c>
      <c r="AH355" s="259">
        <f t="shared" si="77"/>
        <v>0</v>
      </c>
      <c r="AI355" s="312">
        <f>'To &amp; from Shops- trip % summary'!V360</f>
        <v>0</v>
      </c>
      <c r="AJ355" s="314">
        <f>'To &amp; from Shops- trip % summary'!X360</f>
        <v>0</v>
      </c>
      <c r="AK355" s="260">
        <f t="shared" si="78"/>
        <v>0</v>
      </c>
      <c r="AL355" s="259">
        <f t="shared" si="79"/>
        <v>0</v>
      </c>
      <c r="AM355" s="312">
        <f>'To &amp; from Shops- trip % summary'!AA360</f>
        <v>0</v>
      </c>
      <c r="AN355" s="314">
        <f>'To &amp; from Shops- trip % summary'!AC360</f>
        <v>0</v>
      </c>
      <c r="AO355" s="260">
        <f t="shared" si="80"/>
        <v>0</v>
      </c>
      <c r="AP355" s="259">
        <f t="shared" si="81"/>
        <v>0</v>
      </c>
      <c r="AQ355" s="312">
        <f>'To &amp; from Shops- trip % summary'!AF360</f>
        <v>0</v>
      </c>
      <c r="AR355" s="314">
        <f>'To &amp; from Shops- trip % summary'!AH360</f>
        <v>0</v>
      </c>
      <c r="AS355" s="260">
        <f t="shared" si="82"/>
        <v>0</v>
      </c>
      <c r="AT355" s="259">
        <f t="shared" si="83"/>
        <v>0</v>
      </c>
      <c r="AU355" s="261"/>
      <c r="AV355" s="248"/>
      <c r="AW355" s="248"/>
      <c r="AX355" s="248"/>
      <c r="AY355" s="248"/>
    </row>
    <row r="356" spans="1:51" x14ac:dyDescent="0.2">
      <c r="A356" s="248"/>
      <c r="B356" s="248"/>
      <c r="C356" s="248"/>
      <c r="D356" s="248"/>
      <c r="E356" s="248"/>
      <c r="F356" s="248"/>
      <c r="G356" s="248"/>
      <c r="H356" s="248"/>
      <c r="I356" s="248"/>
      <c r="J356" s="248"/>
      <c r="K356" s="248"/>
      <c r="L356" s="248"/>
      <c r="M356" s="248"/>
      <c r="N356" s="248"/>
      <c r="O356" s="248"/>
      <c r="P356" s="248"/>
      <c r="Q356" s="296"/>
      <c r="R356" s="256">
        <f>'To &amp; from Shops- trip % summary'!B361</f>
        <v>0</v>
      </c>
      <c r="S356" s="313">
        <f>'To &amp; from Shops- trip % summary'!D361</f>
        <v>0</v>
      </c>
      <c r="T356" s="257">
        <f>'Non-survey input values'!$B$14</f>
        <v>359.3</v>
      </c>
      <c r="U356" s="258">
        <f t="shared" si="70"/>
        <v>0</v>
      </c>
      <c r="V356" s="259">
        <f t="shared" si="71"/>
        <v>0</v>
      </c>
      <c r="W356" s="312">
        <f>'To &amp; from Shops- trip % summary'!G361</f>
        <v>0</v>
      </c>
      <c r="X356" s="314">
        <f>'To &amp; from Shops- trip % summary'!I361</f>
        <v>0</v>
      </c>
      <c r="Y356" s="260">
        <f t="shared" si="72"/>
        <v>0</v>
      </c>
      <c r="Z356" s="259">
        <f t="shared" si="73"/>
        <v>0</v>
      </c>
      <c r="AA356" s="312">
        <f>'To &amp; from Shops- trip % summary'!L361</f>
        <v>0</v>
      </c>
      <c r="AB356" s="314">
        <f>'To &amp; from Shops- trip % summary'!N361</f>
        <v>0</v>
      </c>
      <c r="AC356" s="260">
        <f t="shared" si="74"/>
        <v>0</v>
      </c>
      <c r="AD356" s="259">
        <f t="shared" si="75"/>
        <v>0</v>
      </c>
      <c r="AE356" s="312">
        <f>'To &amp; from Shops- trip % summary'!Q361</f>
        <v>0</v>
      </c>
      <c r="AF356" s="314">
        <f>'To &amp; from Shops- trip % summary'!S361</f>
        <v>0</v>
      </c>
      <c r="AG356" s="260">
        <f t="shared" si="76"/>
        <v>0</v>
      </c>
      <c r="AH356" s="259">
        <f t="shared" si="77"/>
        <v>0</v>
      </c>
      <c r="AI356" s="312">
        <f>'To &amp; from Shops- trip % summary'!V361</f>
        <v>0</v>
      </c>
      <c r="AJ356" s="314">
        <f>'To &amp; from Shops- trip % summary'!X361</f>
        <v>0</v>
      </c>
      <c r="AK356" s="260">
        <f t="shared" si="78"/>
        <v>0</v>
      </c>
      <c r="AL356" s="259">
        <f t="shared" si="79"/>
        <v>0</v>
      </c>
      <c r="AM356" s="312">
        <f>'To &amp; from Shops- trip % summary'!AA361</f>
        <v>0</v>
      </c>
      <c r="AN356" s="314">
        <f>'To &amp; from Shops- trip % summary'!AC361</f>
        <v>0</v>
      </c>
      <c r="AO356" s="260">
        <f t="shared" si="80"/>
        <v>0</v>
      </c>
      <c r="AP356" s="259">
        <f t="shared" si="81"/>
        <v>0</v>
      </c>
      <c r="AQ356" s="312">
        <f>'To &amp; from Shops- trip % summary'!AF361</f>
        <v>0</v>
      </c>
      <c r="AR356" s="314">
        <f>'To &amp; from Shops- trip % summary'!AH361</f>
        <v>0</v>
      </c>
      <c r="AS356" s="260">
        <f t="shared" si="82"/>
        <v>0</v>
      </c>
      <c r="AT356" s="259">
        <f t="shared" si="83"/>
        <v>0</v>
      </c>
      <c r="AU356" s="261"/>
      <c r="AV356" s="248"/>
      <c r="AW356" s="248"/>
      <c r="AX356" s="248"/>
      <c r="AY356" s="248"/>
    </row>
    <row r="357" spans="1:51" x14ac:dyDescent="0.2">
      <c r="A357" s="248"/>
      <c r="B357" s="248"/>
      <c r="C357" s="248"/>
      <c r="D357" s="248"/>
      <c r="E357" s="248"/>
      <c r="F357" s="248"/>
      <c r="G357" s="248"/>
      <c r="H357" s="248"/>
      <c r="I357" s="248"/>
      <c r="J357" s="248"/>
      <c r="K357" s="248"/>
      <c r="L357" s="248"/>
      <c r="M357" s="248"/>
      <c r="N357" s="248"/>
      <c r="O357" s="248"/>
      <c r="P357" s="248"/>
      <c r="Q357" s="296"/>
      <c r="R357" s="256">
        <f>'To &amp; from Shops- trip % summary'!B362</f>
        <v>0</v>
      </c>
      <c r="S357" s="313">
        <f>'To &amp; from Shops- trip % summary'!D362</f>
        <v>0</v>
      </c>
      <c r="T357" s="257">
        <f>'Non-survey input values'!$B$14</f>
        <v>359.3</v>
      </c>
      <c r="U357" s="258">
        <f t="shared" si="70"/>
        <v>0</v>
      </c>
      <c r="V357" s="259">
        <f t="shared" si="71"/>
        <v>0</v>
      </c>
      <c r="W357" s="312">
        <f>'To &amp; from Shops- trip % summary'!G362</f>
        <v>0</v>
      </c>
      <c r="X357" s="314">
        <f>'To &amp; from Shops- trip % summary'!I362</f>
        <v>0</v>
      </c>
      <c r="Y357" s="260">
        <f t="shared" si="72"/>
        <v>0</v>
      </c>
      <c r="Z357" s="259">
        <f t="shared" si="73"/>
        <v>0</v>
      </c>
      <c r="AA357" s="312">
        <f>'To &amp; from Shops- trip % summary'!L362</f>
        <v>0</v>
      </c>
      <c r="AB357" s="314">
        <f>'To &amp; from Shops- trip % summary'!N362</f>
        <v>0</v>
      </c>
      <c r="AC357" s="260">
        <f t="shared" si="74"/>
        <v>0</v>
      </c>
      <c r="AD357" s="259">
        <f t="shared" si="75"/>
        <v>0</v>
      </c>
      <c r="AE357" s="312">
        <f>'To &amp; from Shops- trip % summary'!Q362</f>
        <v>0</v>
      </c>
      <c r="AF357" s="314">
        <f>'To &amp; from Shops- trip % summary'!S362</f>
        <v>0</v>
      </c>
      <c r="AG357" s="260">
        <f t="shared" si="76"/>
        <v>0</v>
      </c>
      <c r="AH357" s="259">
        <f t="shared" si="77"/>
        <v>0</v>
      </c>
      <c r="AI357" s="312">
        <f>'To &amp; from Shops- trip % summary'!V362</f>
        <v>0</v>
      </c>
      <c r="AJ357" s="314">
        <f>'To &amp; from Shops- trip % summary'!X362</f>
        <v>0</v>
      </c>
      <c r="AK357" s="260">
        <f t="shared" si="78"/>
        <v>0</v>
      </c>
      <c r="AL357" s="259">
        <f t="shared" si="79"/>
        <v>0</v>
      </c>
      <c r="AM357" s="312">
        <f>'To &amp; from Shops- trip % summary'!AA362</f>
        <v>0</v>
      </c>
      <c r="AN357" s="314">
        <f>'To &amp; from Shops- trip % summary'!AC362</f>
        <v>0</v>
      </c>
      <c r="AO357" s="260">
        <f t="shared" si="80"/>
        <v>0</v>
      </c>
      <c r="AP357" s="259">
        <f t="shared" si="81"/>
        <v>0</v>
      </c>
      <c r="AQ357" s="312">
        <f>'To &amp; from Shops- trip % summary'!AF362</f>
        <v>0</v>
      </c>
      <c r="AR357" s="314">
        <f>'To &amp; from Shops- trip % summary'!AH362</f>
        <v>0</v>
      </c>
      <c r="AS357" s="260">
        <f t="shared" si="82"/>
        <v>0</v>
      </c>
      <c r="AT357" s="259">
        <f t="shared" si="83"/>
        <v>0</v>
      </c>
      <c r="AU357" s="261"/>
      <c r="AV357" s="248"/>
      <c r="AW357" s="248"/>
      <c r="AX357" s="248"/>
      <c r="AY357" s="248"/>
    </row>
    <row r="358" spans="1:51" x14ac:dyDescent="0.2">
      <c r="A358" s="248"/>
      <c r="B358" s="248"/>
      <c r="C358" s="248"/>
      <c r="D358" s="248"/>
      <c r="E358" s="248"/>
      <c r="F358" s="248"/>
      <c r="G358" s="248"/>
      <c r="H358" s="248"/>
      <c r="I358" s="248"/>
      <c r="J358" s="248"/>
      <c r="K358" s="248"/>
      <c r="L358" s="248"/>
      <c r="M358" s="248"/>
      <c r="N358" s="248"/>
      <c r="O358" s="248"/>
      <c r="P358" s="248"/>
      <c r="Q358" s="296"/>
      <c r="R358" s="256">
        <f>'To &amp; from Shops- trip % summary'!B363</f>
        <v>0</v>
      </c>
      <c r="S358" s="313">
        <f>'To &amp; from Shops- trip % summary'!D363</f>
        <v>0</v>
      </c>
      <c r="T358" s="257">
        <f>'Non-survey input values'!$B$14</f>
        <v>359.3</v>
      </c>
      <c r="U358" s="258">
        <f t="shared" si="70"/>
        <v>0</v>
      </c>
      <c r="V358" s="259">
        <f t="shared" si="71"/>
        <v>0</v>
      </c>
      <c r="W358" s="312">
        <f>'To &amp; from Shops- trip % summary'!G363</f>
        <v>0</v>
      </c>
      <c r="X358" s="314">
        <f>'To &amp; from Shops- trip % summary'!I363</f>
        <v>0</v>
      </c>
      <c r="Y358" s="260">
        <f t="shared" si="72"/>
        <v>0</v>
      </c>
      <c r="Z358" s="259">
        <f t="shared" si="73"/>
        <v>0</v>
      </c>
      <c r="AA358" s="312">
        <f>'To &amp; from Shops- trip % summary'!L363</f>
        <v>0</v>
      </c>
      <c r="AB358" s="314">
        <f>'To &amp; from Shops- trip % summary'!N363</f>
        <v>0</v>
      </c>
      <c r="AC358" s="260">
        <f t="shared" si="74"/>
        <v>0</v>
      </c>
      <c r="AD358" s="259">
        <f t="shared" si="75"/>
        <v>0</v>
      </c>
      <c r="AE358" s="312">
        <f>'To &amp; from Shops- trip % summary'!Q363</f>
        <v>0</v>
      </c>
      <c r="AF358" s="314">
        <f>'To &amp; from Shops- trip % summary'!S363</f>
        <v>0</v>
      </c>
      <c r="AG358" s="260">
        <f t="shared" si="76"/>
        <v>0</v>
      </c>
      <c r="AH358" s="259">
        <f t="shared" si="77"/>
        <v>0</v>
      </c>
      <c r="AI358" s="312">
        <f>'To &amp; from Shops- trip % summary'!V363</f>
        <v>0</v>
      </c>
      <c r="AJ358" s="314">
        <f>'To &amp; from Shops- trip % summary'!X363</f>
        <v>0</v>
      </c>
      <c r="AK358" s="260">
        <f t="shared" si="78"/>
        <v>0</v>
      </c>
      <c r="AL358" s="259">
        <f t="shared" si="79"/>
        <v>0</v>
      </c>
      <c r="AM358" s="312">
        <f>'To &amp; from Shops- trip % summary'!AA363</f>
        <v>0</v>
      </c>
      <c r="AN358" s="314">
        <f>'To &amp; from Shops- trip % summary'!AC363</f>
        <v>0</v>
      </c>
      <c r="AO358" s="260">
        <f t="shared" si="80"/>
        <v>0</v>
      </c>
      <c r="AP358" s="259">
        <f t="shared" si="81"/>
        <v>0</v>
      </c>
      <c r="AQ358" s="312">
        <f>'To &amp; from Shops- trip % summary'!AF363</f>
        <v>0</v>
      </c>
      <c r="AR358" s="314">
        <f>'To &amp; from Shops- trip % summary'!AH363</f>
        <v>0</v>
      </c>
      <c r="AS358" s="260">
        <f t="shared" si="82"/>
        <v>0</v>
      </c>
      <c r="AT358" s="259">
        <f t="shared" si="83"/>
        <v>0</v>
      </c>
      <c r="AU358" s="261"/>
      <c r="AV358" s="248"/>
      <c r="AW358" s="248"/>
      <c r="AX358" s="248"/>
      <c r="AY358" s="248"/>
    </row>
    <row r="359" spans="1:51" x14ac:dyDescent="0.2">
      <c r="A359" s="248"/>
      <c r="B359" s="248"/>
      <c r="C359" s="248"/>
      <c r="D359" s="248"/>
      <c r="E359" s="248"/>
      <c r="F359" s="248"/>
      <c r="G359" s="248"/>
      <c r="H359" s="248"/>
      <c r="I359" s="248"/>
      <c r="J359" s="248"/>
      <c r="K359" s="248"/>
      <c r="L359" s="248"/>
      <c r="M359" s="248"/>
      <c r="N359" s="248"/>
      <c r="O359" s="248"/>
      <c r="P359" s="248"/>
      <c r="Q359" s="296"/>
      <c r="R359" s="256">
        <f>'To &amp; from Shops- trip % summary'!B364</f>
        <v>0</v>
      </c>
      <c r="S359" s="313">
        <f>'To &amp; from Shops- trip % summary'!D364</f>
        <v>0</v>
      </c>
      <c r="T359" s="257">
        <f>'Non-survey input values'!$B$14</f>
        <v>359.3</v>
      </c>
      <c r="U359" s="258">
        <f t="shared" si="70"/>
        <v>0</v>
      </c>
      <c r="V359" s="259">
        <f t="shared" si="71"/>
        <v>0</v>
      </c>
      <c r="W359" s="312">
        <f>'To &amp; from Shops- trip % summary'!G364</f>
        <v>0</v>
      </c>
      <c r="X359" s="314">
        <f>'To &amp; from Shops- trip % summary'!I364</f>
        <v>0</v>
      </c>
      <c r="Y359" s="260">
        <f t="shared" si="72"/>
        <v>0</v>
      </c>
      <c r="Z359" s="259">
        <f t="shared" si="73"/>
        <v>0</v>
      </c>
      <c r="AA359" s="312">
        <f>'To &amp; from Shops- trip % summary'!L364</f>
        <v>0</v>
      </c>
      <c r="AB359" s="314">
        <f>'To &amp; from Shops- trip % summary'!N364</f>
        <v>0</v>
      </c>
      <c r="AC359" s="260">
        <f t="shared" si="74"/>
        <v>0</v>
      </c>
      <c r="AD359" s="259">
        <f t="shared" si="75"/>
        <v>0</v>
      </c>
      <c r="AE359" s="312">
        <f>'To &amp; from Shops- trip % summary'!Q364</f>
        <v>0</v>
      </c>
      <c r="AF359" s="314">
        <f>'To &amp; from Shops- trip % summary'!S364</f>
        <v>0</v>
      </c>
      <c r="AG359" s="260">
        <f t="shared" si="76"/>
        <v>0</v>
      </c>
      <c r="AH359" s="259">
        <f t="shared" si="77"/>
        <v>0</v>
      </c>
      <c r="AI359" s="312">
        <f>'To &amp; from Shops- trip % summary'!V364</f>
        <v>0</v>
      </c>
      <c r="AJ359" s="314">
        <f>'To &amp; from Shops- trip % summary'!X364</f>
        <v>0</v>
      </c>
      <c r="AK359" s="260">
        <f t="shared" si="78"/>
        <v>0</v>
      </c>
      <c r="AL359" s="259">
        <f t="shared" si="79"/>
        <v>0</v>
      </c>
      <c r="AM359" s="312">
        <f>'To &amp; from Shops- trip % summary'!AA364</f>
        <v>0</v>
      </c>
      <c r="AN359" s="314">
        <f>'To &amp; from Shops- trip % summary'!AC364</f>
        <v>0</v>
      </c>
      <c r="AO359" s="260">
        <f t="shared" si="80"/>
        <v>0</v>
      </c>
      <c r="AP359" s="259">
        <f t="shared" si="81"/>
        <v>0</v>
      </c>
      <c r="AQ359" s="312">
        <f>'To &amp; from Shops- trip % summary'!AF364</f>
        <v>0</v>
      </c>
      <c r="AR359" s="314">
        <f>'To &amp; from Shops- trip % summary'!AH364</f>
        <v>0</v>
      </c>
      <c r="AS359" s="260">
        <f t="shared" si="82"/>
        <v>0</v>
      </c>
      <c r="AT359" s="259">
        <f t="shared" si="83"/>
        <v>0</v>
      </c>
      <c r="AU359" s="261"/>
      <c r="AV359" s="248"/>
      <c r="AW359" s="248"/>
      <c r="AX359" s="248"/>
      <c r="AY359" s="248"/>
    </row>
    <row r="360" spans="1:51" x14ac:dyDescent="0.2">
      <c r="A360" s="248"/>
      <c r="B360" s="248"/>
      <c r="C360" s="248"/>
      <c r="D360" s="248"/>
      <c r="E360" s="248"/>
      <c r="F360" s="248"/>
      <c r="G360" s="248"/>
      <c r="H360" s="248"/>
      <c r="I360" s="248"/>
      <c r="J360" s="248"/>
      <c r="K360" s="248"/>
      <c r="L360" s="248"/>
      <c r="M360" s="248"/>
      <c r="N360" s="248"/>
      <c r="O360" s="248"/>
      <c r="P360" s="248"/>
      <c r="Q360" s="296"/>
      <c r="R360" s="256">
        <f>'To &amp; from Shops- trip % summary'!B365</f>
        <v>0</v>
      </c>
      <c r="S360" s="313">
        <f>'To &amp; from Shops- trip % summary'!D365</f>
        <v>0</v>
      </c>
      <c r="T360" s="257">
        <f>'Non-survey input values'!$B$14</f>
        <v>359.3</v>
      </c>
      <c r="U360" s="258">
        <f t="shared" si="70"/>
        <v>0</v>
      </c>
      <c r="V360" s="259">
        <f t="shared" si="71"/>
        <v>0</v>
      </c>
      <c r="W360" s="312">
        <f>'To &amp; from Shops- trip % summary'!G365</f>
        <v>0</v>
      </c>
      <c r="X360" s="314">
        <f>'To &amp; from Shops- trip % summary'!I365</f>
        <v>0</v>
      </c>
      <c r="Y360" s="260">
        <f t="shared" si="72"/>
        <v>0</v>
      </c>
      <c r="Z360" s="259">
        <f t="shared" si="73"/>
        <v>0</v>
      </c>
      <c r="AA360" s="312">
        <f>'To &amp; from Shops- trip % summary'!L365</f>
        <v>0</v>
      </c>
      <c r="AB360" s="314">
        <f>'To &amp; from Shops- trip % summary'!N365</f>
        <v>0</v>
      </c>
      <c r="AC360" s="260">
        <f t="shared" si="74"/>
        <v>0</v>
      </c>
      <c r="AD360" s="259">
        <f t="shared" si="75"/>
        <v>0</v>
      </c>
      <c r="AE360" s="312">
        <f>'To &amp; from Shops- trip % summary'!Q365</f>
        <v>0</v>
      </c>
      <c r="AF360" s="314">
        <f>'To &amp; from Shops- trip % summary'!S365</f>
        <v>0</v>
      </c>
      <c r="AG360" s="260">
        <f t="shared" si="76"/>
        <v>0</v>
      </c>
      <c r="AH360" s="259">
        <f t="shared" si="77"/>
        <v>0</v>
      </c>
      <c r="AI360" s="312">
        <f>'To &amp; from Shops- trip % summary'!V365</f>
        <v>0</v>
      </c>
      <c r="AJ360" s="314">
        <f>'To &amp; from Shops- trip % summary'!X365</f>
        <v>0</v>
      </c>
      <c r="AK360" s="260">
        <f t="shared" si="78"/>
        <v>0</v>
      </c>
      <c r="AL360" s="259">
        <f t="shared" si="79"/>
        <v>0</v>
      </c>
      <c r="AM360" s="312">
        <f>'To &amp; from Shops- trip % summary'!AA365</f>
        <v>0</v>
      </c>
      <c r="AN360" s="314">
        <f>'To &amp; from Shops- trip % summary'!AC365</f>
        <v>0</v>
      </c>
      <c r="AO360" s="260">
        <f t="shared" si="80"/>
        <v>0</v>
      </c>
      <c r="AP360" s="259">
        <f t="shared" si="81"/>
        <v>0</v>
      </c>
      <c r="AQ360" s="312">
        <f>'To &amp; from Shops- trip % summary'!AF365</f>
        <v>0</v>
      </c>
      <c r="AR360" s="314">
        <f>'To &amp; from Shops- trip % summary'!AH365</f>
        <v>0</v>
      </c>
      <c r="AS360" s="260">
        <f t="shared" si="82"/>
        <v>0</v>
      </c>
      <c r="AT360" s="259">
        <f t="shared" si="83"/>
        <v>0</v>
      </c>
      <c r="AU360" s="261"/>
      <c r="AV360" s="248"/>
      <c r="AW360" s="248"/>
      <c r="AX360" s="248"/>
      <c r="AY360" s="248"/>
    </row>
    <row r="361" spans="1:51" x14ac:dyDescent="0.2">
      <c r="A361" s="248"/>
      <c r="B361" s="248"/>
      <c r="C361" s="248"/>
      <c r="D361" s="248"/>
      <c r="E361" s="248"/>
      <c r="F361" s="248"/>
      <c r="G361" s="248"/>
      <c r="H361" s="248"/>
      <c r="I361" s="248"/>
      <c r="J361" s="248"/>
      <c r="K361" s="248"/>
      <c r="L361" s="248"/>
      <c r="M361" s="248"/>
      <c r="N361" s="248"/>
      <c r="O361" s="248"/>
      <c r="P361" s="248"/>
      <c r="Q361" s="296"/>
      <c r="R361" s="256">
        <f>'To &amp; from Shops- trip % summary'!B366</f>
        <v>0</v>
      </c>
      <c r="S361" s="313">
        <f>'To &amp; from Shops- trip % summary'!D366</f>
        <v>0</v>
      </c>
      <c r="T361" s="257">
        <f>'Non-survey input values'!$B$14</f>
        <v>359.3</v>
      </c>
      <c r="U361" s="258">
        <f t="shared" si="70"/>
        <v>0</v>
      </c>
      <c r="V361" s="259">
        <f t="shared" si="71"/>
        <v>0</v>
      </c>
      <c r="W361" s="312">
        <f>'To &amp; from Shops- trip % summary'!G366</f>
        <v>0</v>
      </c>
      <c r="X361" s="314">
        <f>'To &amp; from Shops- trip % summary'!I366</f>
        <v>0</v>
      </c>
      <c r="Y361" s="260">
        <f t="shared" si="72"/>
        <v>0</v>
      </c>
      <c r="Z361" s="259">
        <f t="shared" si="73"/>
        <v>0</v>
      </c>
      <c r="AA361" s="312">
        <f>'To &amp; from Shops- trip % summary'!L366</f>
        <v>0</v>
      </c>
      <c r="AB361" s="314">
        <f>'To &amp; from Shops- trip % summary'!N366</f>
        <v>0</v>
      </c>
      <c r="AC361" s="260">
        <f t="shared" si="74"/>
        <v>0</v>
      </c>
      <c r="AD361" s="259">
        <f t="shared" si="75"/>
        <v>0</v>
      </c>
      <c r="AE361" s="312">
        <f>'To &amp; from Shops- trip % summary'!Q366</f>
        <v>0</v>
      </c>
      <c r="AF361" s="314">
        <f>'To &amp; from Shops- trip % summary'!S366</f>
        <v>0</v>
      </c>
      <c r="AG361" s="260">
        <f t="shared" si="76"/>
        <v>0</v>
      </c>
      <c r="AH361" s="259">
        <f t="shared" si="77"/>
        <v>0</v>
      </c>
      <c r="AI361" s="312">
        <f>'To &amp; from Shops- trip % summary'!V366</f>
        <v>0</v>
      </c>
      <c r="AJ361" s="314">
        <f>'To &amp; from Shops- trip % summary'!X366</f>
        <v>0</v>
      </c>
      <c r="AK361" s="260">
        <f t="shared" si="78"/>
        <v>0</v>
      </c>
      <c r="AL361" s="259">
        <f t="shared" si="79"/>
        <v>0</v>
      </c>
      <c r="AM361" s="312">
        <f>'To &amp; from Shops- trip % summary'!AA366</f>
        <v>0</v>
      </c>
      <c r="AN361" s="314">
        <f>'To &amp; from Shops- trip % summary'!AC366</f>
        <v>0</v>
      </c>
      <c r="AO361" s="260">
        <f t="shared" si="80"/>
        <v>0</v>
      </c>
      <c r="AP361" s="259">
        <f t="shared" si="81"/>
        <v>0</v>
      </c>
      <c r="AQ361" s="312">
        <f>'To &amp; from Shops- trip % summary'!AF366</f>
        <v>0</v>
      </c>
      <c r="AR361" s="314">
        <f>'To &amp; from Shops- trip % summary'!AH366</f>
        <v>0</v>
      </c>
      <c r="AS361" s="260">
        <f t="shared" si="82"/>
        <v>0</v>
      </c>
      <c r="AT361" s="259">
        <f t="shared" si="83"/>
        <v>0</v>
      </c>
      <c r="AU361" s="261"/>
      <c r="AV361" s="248"/>
      <c r="AW361" s="248"/>
      <c r="AX361" s="248"/>
      <c r="AY361" s="248"/>
    </row>
    <row r="362" spans="1:51" x14ac:dyDescent="0.2">
      <c r="A362" s="248"/>
      <c r="B362" s="248"/>
      <c r="C362" s="248"/>
      <c r="D362" s="248"/>
      <c r="E362" s="248"/>
      <c r="F362" s="248"/>
      <c r="G362" s="248"/>
      <c r="H362" s="248"/>
      <c r="I362" s="248"/>
      <c r="J362" s="248"/>
      <c r="K362" s="248"/>
      <c r="L362" s="248"/>
      <c r="M362" s="248"/>
      <c r="N362" s="248"/>
      <c r="O362" s="248"/>
      <c r="P362" s="248"/>
      <c r="Q362" s="296"/>
      <c r="R362" s="256">
        <f>'To &amp; from Shops- trip % summary'!B367</f>
        <v>0</v>
      </c>
      <c r="S362" s="313">
        <f>'To &amp; from Shops- trip % summary'!D367</f>
        <v>0</v>
      </c>
      <c r="T362" s="257">
        <f>'Non-survey input values'!$B$14</f>
        <v>359.3</v>
      </c>
      <c r="U362" s="258">
        <f t="shared" si="70"/>
        <v>0</v>
      </c>
      <c r="V362" s="259">
        <f t="shared" si="71"/>
        <v>0</v>
      </c>
      <c r="W362" s="312">
        <f>'To &amp; from Shops- trip % summary'!G367</f>
        <v>0</v>
      </c>
      <c r="X362" s="314">
        <f>'To &amp; from Shops- trip % summary'!I367</f>
        <v>0</v>
      </c>
      <c r="Y362" s="260">
        <f t="shared" si="72"/>
        <v>0</v>
      </c>
      <c r="Z362" s="259">
        <f t="shared" si="73"/>
        <v>0</v>
      </c>
      <c r="AA362" s="312">
        <f>'To &amp; from Shops- trip % summary'!L367</f>
        <v>0</v>
      </c>
      <c r="AB362" s="314">
        <f>'To &amp; from Shops- trip % summary'!N367</f>
        <v>0</v>
      </c>
      <c r="AC362" s="260">
        <f t="shared" si="74"/>
        <v>0</v>
      </c>
      <c r="AD362" s="259">
        <f t="shared" si="75"/>
        <v>0</v>
      </c>
      <c r="AE362" s="312">
        <f>'To &amp; from Shops- trip % summary'!Q367</f>
        <v>0</v>
      </c>
      <c r="AF362" s="314">
        <f>'To &amp; from Shops- trip % summary'!S367</f>
        <v>0</v>
      </c>
      <c r="AG362" s="260">
        <f t="shared" si="76"/>
        <v>0</v>
      </c>
      <c r="AH362" s="259">
        <f t="shared" si="77"/>
        <v>0</v>
      </c>
      <c r="AI362" s="312">
        <f>'To &amp; from Shops- trip % summary'!V367</f>
        <v>0</v>
      </c>
      <c r="AJ362" s="314">
        <f>'To &amp; from Shops- trip % summary'!X367</f>
        <v>0</v>
      </c>
      <c r="AK362" s="260">
        <f t="shared" si="78"/>
        <v>0</v>
      </c>
      <c r="AL362" s="259">
        <f t="shared" si="79"/>
        <v>0</v>
      </c>
      <c r="AM362" s="312">
        <f>'To &amp; from Shops- trip % summary'!AA367</f>
        <v>0</v>
      </c>
      <c r="AN362" s="314">
        <f>'To &amp; from Shops- trip % summary'!AC367</f>
        <v>0</v>
      </c>
      <c r="AO362" s="260">
        <f t="shared" si="80"/>
        <v>0</v>
      </c>
      <c r="AP362" s="259">
        <f t="shared" si="81"/>
        <v>0</v>
      </c>
      <c r="AQ362" s="312">
        <f>'To &amp; from Shops- trip % summary'!AF367</f>
        <v>0</v>
      </c>
      <c r="AR362" s="314">
        <f>'To &amp; from Shops- trip % summary'!AH367</f>
        <v>0</v>
      </c>
      <c r="AS362" s="260">
        <f t="shared" si="82"/>
        <v>0</v>
      </c>
      <c r="AT362" s="259">
        <f t="shared" si="83"/>
        <v>0</v>
      </c>
      <c r="AU362" s="261"/>
      <c r="AV362" s="248"/>
      <c r="AW362" s="248"/>
      <c r="AX362" s="248"/>
      <c r="AY362" s="248"/>
    </row>
    <row r="363" spans="1:51" x14ac:dyDescent="0.2">
      <c r="A363" s="248"/>
      <c r="B363" s="248"/>
      <c r="C363" s="248"/>
      <c r="D363" s="248"/>
      <c r="E363" s="248"/>
      <c r="F363" s="248"/>
      <c r="G363" s="248"/>
      <c r="H363" s="248"/>
      <c r="I363" s="248"/>
      <c r="J363" s="248"/>
      <c r="K363" s="248"/>
      <c r="L363" s="248"/>
      <c r="M363" s="248"/>
      <c r="N363" s="248"/>
      <c r="O363" s="248"/>
      <c r="P363" s="248"/>
      <c r="Q363" s="296"/>
      <c r="R363" s="256">
        <f>'To &amp; from Shops- trip % summary'!B368</f>
        <v>0</v>
      </c>
      <c r="S363" s="313">
        <f>'To &amp; from Shops- trip % summary'!D368</f>
        <v>0</v>
      </c>
      <c r="T363" s="257">
        <f>'Non-survey input values'!$B$14</f>
        <v>359.3</v>
      </c>
      <c r="U363" s="258">
        <f t="shared" si="70"/>
        <v>0</v>
      </c>
      <c r="V363" s="259">
        <f t="shared" si="71"/>
        <v>0</v>
      </c>
      <c r="W363" s="312">
        <f>'To &amp; from Shops- trip % summary'!G368</f>
        <v>0</v>
      </c>
      <c r="X363" s="314">
        <f>'To &amp; from Shops- trip % summary'!I368</f>
        <v>0</v>
      </c>
      <c r="Y363" s="260">
        <f t="shared" si="72"/>
        <v>0</v>
      </c>
      <c r="Z363" s="259">
        <f t="shared" si="73"/>
        <v>0</v>
      </c>
      <c r="AA363" s="312">
        <f>'To &amp; from Shops- trip % summary'!L368</f>
        <v>0</v>
      </c>
      <c r="AB363" s="314">
        <f>'To &amp; from Shops- trip % summary'!N368</f>
        <v>0</v>
      </c>
      <c r="AC363" s="260">
        <f t="shared" si="74"/>
        <v>0</v>
      </c>
      <c r="AD363" s="259">
        <f t="shared" si="75"/>
        <v>0</v>
      </c>
      <c r="AE363" s="312">
        <f>'To &amp; from Shops- trip % summary'!Q368</f>
        <v>0</v>
      </c>
      <c r="AF363" s="314">
        <f>'To &amp; from Shops- trip % summary'!S368</f>
        <v>0</v>
      </c>
      <c r="AG363" s="260">
        <f t="shared" si="76"/>
        <v>0</v>
      </c>
      <c r="AH363" s="259">
        <f t="shared" si="77"/>
        <v>0</v>
      </c>
      <c r="AI363" s="312">
        <f>'To &amp; from Shops- trip % summary'!V368</f>
        <v>0</v>
      </c>
      <c r="AJ363" s="314">
        <f>'To &amp; from Shops- trip % summary'!X368</f>
        <v>0</v>
      </c>
      <c r="AK363" s="260">
        <f t="shared" si="78"/>
        <v>0</v>
      </c>
      <c r="AL363" s="259">
        <f t="shared" si="79"/>
        <v>0</v>
      </c>
      <c r="AM363" s="312">
        <f>'To &amp; from Shops- trip % summary'!AA368</f>
        <v>0</v>
      </c>
      <c r="AN363" s="314">
        <f>'To &amp; from Shops- trip % summary'!AC368</f>
        <v>0</v>
      </c>
      <c r="AO363" s="260">
        <f t="shared" si="80"/>
        <v>0</v>
      </c>
      <c r="AP363" s="259">
        <f t="shared" si="81"/>
        <v>0</v>
      </c>
      <c r="AQ363" s="312">
        <f>'To &amp; from Shops- trip % summary'!AF368</f>
        <v>0</v>
      </c>
      <c r="AR363" s="314">
        <f>'To &amp; from Shops- trip % summary'!AH368</f>
        <v>0</v>
      </c>
      <c r="AS363" s="260">
        <f t="shared" si="82"/>
        <v>0</v>
      </c>
      <c r="AT363" s="259">
        <f t="shared" si="83"/>
        <v>0</v>
      </c>
      <c r="AU363" s="261"/>
      <c r="AV363" s="248"/>
      <c r="AW363" s="248"/>
      <c r="AX363" s="248"/>
      <c r="AY363" s="248"/>
    </row>
    <row r="364" spans="1:51" x14ac:dyDescent="0.2">
      <c r="A364" s="248"/>
      <c r="B364" s="248"/>
      <c r="C364" s="248"/>
      <c r="D364" s="248"/>
      <c r="E364" s="248"/>
      <c r="F364" s="248"/>
      <c r="G364" s="248"/>
      <c r="H364" s="248"/>
      <c r="I364" s="248"/>
      <c r="J364" s="248"/>
      <c r="K364" s="248"/>
      <c r="L364" s="248"/>
      <c r="M364" s="248"/>
      <c r="N364" s="248"/>
      <c r="O364" s="248"/>
      <c r="P364" s="248"/>
      <c r="Q364" s="296"/>
      <c r="R364" s="256">
        <f>'To &amp; from Shops- trip % summary'!B369</f>
        <v>0</v>
      </c>
      <c r="S364" s="313">
        <f>'To &amp; from Shops- trip % summary'!D369</f>
        <v>0</v>
      </c>
      <c r="T364" s="257">
        <f>'Non-survey input values'!$B$14</f>
        <v>359.3</v>
      </c>
      <c r="U364" s="258">
        <f t="shared" si="70"/>
        <v>0</v>
      </c>
      <c r="V364" s="259">
        <f t="shared" si="71"/>
        <v>0</v>
      </c>
      <c r="W364" s="312">
        <f>'To &amp; from Shops- trip % summary'!G369</f>
        <v>0</v>
      </c>
      <c r="X364" s="314">
        <f>'To &amp; from Shops- trip % summary'!I369</f>
        <v>0</v>
      </c>
      <c r="Y364" s="260">
        <f t="shared" si="72"/>
        <v>0</v>
      </c>
      <c r="Z364" s="259">
        <f t="shared" si="73"/>
        <v>0</v>
      </c>
      <c r="AA364" s="312">
        <f>'To &amp; from Shops- trip % summary'!L369</f>
        <v>0</v>
      </c>
      <c r="AB364" s="314">
        <f>'To &amp; from Shops- trip % summary'!N369</f>
        <v>0</v>
      </c>
      <c r="AC364" s="260">
        <f t="shared" si="74"/>
        <v>0</v>
      </c>
      <c r="AD364" s="259">
        <f t="shared" si="75"/>
        <v>0</v>
      </c>
      <c r="AE364" s="312">
        <f>'To &amp; from Shops- trip % summary'!Q369</f>
        <v>0</v>
      </c>
      <c r="AF364" s="314">
        <f>'To &amp; from Shops- trip % summary'!S369</f>
        <v>0</v>
      </c>
      <c r="AG364" s="260">
        <f t="shared" si="76"/>
        <v>0</v>
      </c>
      <c r="AH364" s="259">
        <f t="shared" si="77"/>
        <v>0</v>
      </c>
      <c r="AI364" s="312">
        <f>'To &amp; from Shops- trip % summary'!V369</f>
        <v>0</v>
      </c>
      <c r="AJ364" s="314">
        <f>'To &amp; from Shops- trip % summary'!X369</f>
        <v>0</v>
      </c>
      <c r="AK364" s="260">
        <f t="shared" si="78"/>
        <v>0</v>
      </c>
      <c r="AL364" s="259">
        <f t="shared" si="79"/>
        <v>0</v>
      </c>
      <c r="AM364" s="312">
        <f>'To &amp; from Shops- trip % summary'!AA369</f>
        <v>0</v>
      </c>
      <c r="AN364" s="314">
        <f>'To &amp; from Shops- trip % summary'!AC369</f>
        <v>0</v>
      </c>
      <c r="AO364" s="260">
        <f t="shared" si="80"/>
        <v>0</v>
      </c>
      <c r="AP364" s="259">
        <f t="shared" si="81"/>
        <v>0</v>
      </c>
      <c r="AQ364" s="312">
        <f>'To &amp; from Shops- trip % summary'!AF369</f>
        <v>0</v>
      </c>
      <c r="AR364" s="314">
        <f>'To &amp; from Shops- trip % summary'!AH369</f>
        <v>0</v>
      </c>
      <c r="AS364" s="260">
        <f t="shared" si="82"/>
        <v>0</v>
      </c>
      <c r="AT364" s="259">
        <f t="shared" si="83"/>
        <v>0</v>
      </c>
      <c r="AU364" s="261"/>
      <c r="AV364" s="248"/>
      <c r="AW364" s="248"/>
      <c r="AX364" s="248"/>
      <c r="AY364" s="248"/>
    </row>
    <row r="365" spans="1:51" x14ac:dyDescent="0.2">
      <c r="A365" s="248"/>
      <c r="B365" s="248"/>
      <c r="C365" s="248"/>
      <c r="D365" s="248"/>
      <c r="E365" s="248"/>
      <c r="F365" s="248"/>
      <c r="G365" s="248"/>
      <c r="H365" s="248"/>
      <c r="I365" s="248"/>
      <c r="J365" s="248"/>
      <c r="K365" s="248"/>
      <c r="L365" s="248"/>
      <c r="M365" s="248"/>
      <c r="N365" s="248"/>
      <c r="O365" s="248"/>
      <c r="P365" s="248"/>
      <c r="Q365" s="296"/>
      <c r="R365" s="256">
        <f>'To &amp; from Shops- trip % summary'!B370</f>
        <v>0</v>
      </c>
      <c r="S365" s="313">
        <f>'To &amp; from Shops- trip % summary'!D370</f>
        <v>0</v>
      </c>
      <c r="T365" s="257">
        <f>'Non-survey input values'!$B$14</f>
        <v>359.3</v>
      </c>
      <c r="U365" s="258">
        <f t="shared" si="70"/>
        <v>0</v>
      </c>
      <c r="V365" s="259">
        <f t="shared" si="71"/>
        <v>0</v>
      </c>
      <c r="W365" s="312">
        <f>'To &amp; from Shops- trip % summary'!G370</f>
        <v>0</v>
      </c>
      <c r="X365" s="314">
        <f>'To &amp; from Shops- trip % summary'!I370</f>
        <v>0</v>
      </c>
      <c r="Y365" s="260">
        <f t="shared" si="72"/>
        <v>0</v>
      </c>
      <c r="Z365" s="259">
        <f t="shared" si="73"/>
        <v>0</v>
      </c>
      <c r="AA365" s="312">
        <f>'To &amp; from Shops- trip % summary'!L370</f>
        <v>0</v>
      </c>
      <c r="AB365" s="314">
        <f>'To &amp; from Shops- trip % summary'!N370</f>
        <v>0</v>
      </c>
      <c r="AC365" s="260">
        <f t="shared" si="74"/>
        <v>0</v>
      </c>
      <c r="AD365" s="259">
        <f t="shared" si="75"/>
        <v>0</v>
      </c>
      <c r="AE365" s="312">
        <f>'To &amp; from Shops- trip % summary'!Q370</f>
        <v>0</v>
      </c>
      <c r="AF365" s="314">
        <f>'To &amp; from Shops- trip % summary'!S370</f>
        <v>0</v>
      </c>
      <c r="AG365" s="260">
        <f t="shared" si="76"/>
        <v>0</v>
      </c>
      <c r="AH365" s="259">
        <f t="shared" si="77"/>
        <v>0</v>
      </c>
      <c r="AI365" s="312">
        <f>'To &amp; from Shops- trip % summary'!V370</f>
        <v>0</v>
      </c>
      <c r="AJ365" s="314">
        <f>'To &amp; from Shops- trip % summary'!X370</f>
        <v>0</v>
      </c>
      <c r="AK365" s="260">
        <f t="shared" si="78"/>
        <v>0</v>
      </c>
      <c r="AL365" s="259">
        <f t="shared" si="79"/>
        <v>0</v>
      </c>
      <c r="AM365" s="312">
        <f>'To &amp; from Shops- trip % summary'!AA370</f>
        <v>0</v>
      </c>
      <c r="AN365" s="314">
        <f>'To &amp; from Shops- trip % summary'!AC370</f>
        <v>0</v>
      </c>
      <c r="AO365" s="260">
        <f t="shared" si="80"/>
        <v>0</v>
      </c>
      <c r="AP365" s="259">
        <f t="shared" si="81"/>
        <v>0</v>
      </c>
      <c r="AQ365" s="312">
        <f>'To &amp; from Shops- trip % summary'!AF370</f>
        <v>0</v>
      </c>
      <c r="AR365" s="314">
        <f>'To &amp; from Shops- trip % summary'!AH370</f>
        <v>0</v>
      </c>
      <c r="AS365" s="260">
        <f t="shared" si="82"/>
        <v>0</v>
      </c>
      <c r="AT365" s="259">
        <f t="shared" si="83"/>
        <v>0</v>
      </c>
      <c r="AU365" s="261"/>
      <c r="AV365" s="248"/>
      <c r="AW365" s="248"/>
      <c r="AX365" s="248"/>
      <c r="AY365" s="248"/>
    </row>
    <row r="366" spans="1:51" x14ac:dyDescent="0.2">
      <c r="A366" s="248"/>
      <c r="B366" s="248"/>
      <c r="C366" s="248"/>
      <c r="D366" s="248"/>
      <c r="E366" s="248"/>
      <c r="F366" s="248"/>
      <c r="G366" s="248"/>
      <c r="H366" s="248"/>
      <c r="I366" s="248"/>
      <c r="J366" s="248"/>
      <c r="K366" s="248"/>
      <c r="L366" s="248"/>
      <c r="M366" s="248"/>
      <c r="N366" s="248"/>
      <c r="O366" s="248"/>
      <c r="P366" s="248"/>
      <c r="Q366" s="296"/>
      <c r="R366" s="256">
        <f>'To &amp; from Shops- trip % summary'!B371</f>
        <v>0</v>
      </c>
      <c r="S366" s="313">
        <f>'To &amp; from Shops- trip % summary'!D371</f>
        <v>0</v>
      </c>
      <c r="T366" s="257">
        <f>'Non-survey input values'!$B$14</f>
        <v>359.3</v>
      </c>
      <c r="U366" s="258">
        <f t="shared" si="70"/>
        <v>0</v>
      </c>
      <c r="V366" s="259">
        <f t="shared" si="71"/>
        <v>0</v>
      </c>
      <c r="W366" s="312">
        <f>'To &amp; from Shops- trip % summary'!G371</f>
        <v>0</v>
      </c>
      <c r="X366" s="314">
        <f>'To &amp; from Shops- trip % summary'!I371</f>
        <v>0</v>
      </c>
      <c r="Y366" s="260">
        <f t="shared" si="72"/>
        <v>0</v>
      </c>
      <c r="Z366" s="259">
        <f t="shared" si="73"/>
        <v>0</v>
      </c>
      <c r="AA366" s="312">
        <f>'To &amp; from Shops- trip % summary'!L371</f>
        <v>0</v>
      </c>
      <c r="AB366" s="314">
        <f>'To &amp; from Shops- trip % summary'!N371</f>
        <v>0</v>
      </c>
      <c r="AC366" s="260">
        <f t="shared" si="74"/>
        <v>0</v>
      </c>
      <c r="AD366" s="259">
        <f t="shared" si="75"/>
        <v>0</v>
      </c>
      <c r="AE366" s="312">
        <f>'To &amp; from Shops- trip % summary'!Q371</f>
        <v>0</v>
      </c>
      <c r="AF366" s="314">
        <f>'To &amp; from Shops- trip % summary'!S371</f>
        <v>0</v>
      </c>
      <c r="AG366" s="260">
        <f t="shared" si="76"/>
        <v>0</v>
      </c>
      <c r="AH366" s="259">
        <f t="shared" si="77"/>
        <v>0</v>
      </c>
      <c r="AI366" s="312">
        <f>'To &amp; from Shops- trip % summary'!V371</f>
        <v>0</v>
      </c>
      <c r="AJ366" s="314">
        <f>'To &amp; from Shops- trip % summary'!X371</f>
        <v>0</v>
      </c>
      <c r="AK366" s="260">
        <f t="shared" si="78"/>
        <v>0</v>
      </c>
      <c r="AL366" s="259">
        <f t="shared" si="79"/>
        <v>0</v>
      </c>
      <c r="AM366" s="312">
        <f>'To &amp; from Shops- trip % summary'!AA371</f>
        <v>0</v>
      </c>
      <c r="AN366" s="314">
        <f>'To &amp; from Shops- trip % summary'!AC371</f>
        <v>0</v>
      </c>
      <c r="AO366" s="260">
        <f t="shared" si="80"/>
        <v>0</v>
      </c>
      <c r="AP366" s="259">
        <f t="shared" si="81"/>
        <v>0</v>
      </c>
      <c r="AQ366" s="312">
        <f>'To &amp; from Shops- trip % summary'!AF371</f>
        <v>0</v>
      </c>
      <c r="AR366" s="314">
        <f>'To &amp; from Shops- trip % summary'!AH371</f>
        <v>0</v>
      </c>
      <c r="AS366" s="260">
        <f t="shared" si="82"/>
        <v>0</v>
      </c>
      <c r="AT366" s="259">
        <f t="shared" si="83"/>
        <v>0</v>
      </c>
      <c r="AU366" s="261"/>
      <c r="AV366" s="248"/>
      <c r="AW366" s="248"/>
      <c r="AX366" s="248"/>
      <c r="AY366" s="248"/>
    </row>
    <row r="367" spans="1:51" x14ac:dyDescent="0.2">
      <c r="A367" s="248"/>
      <c r="B367" s="248"/>
      <c r="C367" s="248"/>
      <c r="D367" s="248"/>
      <c r="E367" s="248"/>
      <c r="F367" s="248"/>
      <c r="G367" s="248"/>
      <c r="H367" s="248"/>
      <c r="I367" s="248"/>
      <c r="J367" s="248"/>
      <c r="K367" s="248"/>
      <c r="L367" s="248"/>
      <c r="M367" s="248"/>
      <c r="N367" s="248"/>
      <c r="O367" s="248"/>
      <c r="P367" s="248"/>
      <c r="Q367" s="296"/>
      <c r="R367" s="256">
        <f>'To &amp; from Shops- trip % summary'!B372</f>
        <v>0</v>
      </c>
      <c r="S367" s="313">
        <f>'To &amp; from Shops- trip % summary'!D372</f>
        <v>0</v>
      </c>
      <c r="T367" s="257">
        <f>'Non-survey input values'!$B$14</f>
        <v>359.3</v>
      </c>
      <c r="U367" s="258">
        <f t="shared" si="70"/>
        <v>0</v>
      </c>
      <c r="V367" s="259">
        <f t="shared" si="71"/>
        <v>0</v>
      </c>
      <c r="W367" s="312">
        <f>'To &amp; from Shops- trip % summary'!G372</f>
        <v>0</v>
      </c>
      <c r="X367" s="314">
        <f>'To &amp; from Shops- trip % summary'!I372</f>
        <v>0</v>
      </c>
      <c r="Y367" s="260">
        <f t="shared" si="72"/>
        <v>0</v>
      </c>
      <c r="Z367" s="259">
        <f t="shared" si="73"/>
        <v>0</v>
      </c>
      <c r="AA367" s="312">
        <f>'To &amp; from Shops- trip % summary'!L372</f>
        <v>0</v>
      </c>
      <c r="AB367" s="314">
        <f>'To &amp; from Shops- trip % summary'!N372</f>
        <v>0</v>
      </c>
      <c r="AC367" s="260">
        <f t="shared" si="74"/>
        <v>0</v>
      </c>
      <c r="AD367" s="259">
        <f t="shared" si="75"/>
        <v>0</v>
      </c>
      <c r="AE367" s="312">
        <f>'To &amp; from Shops- trip % summary'!Q372</f>
        <v>0</v>
      </c>
      <c r="AF367" s="314">
        <f>'To &amp; from Shops- trip % summary'!S372</f>
        <v>0</v>
      </c>
      <c r="AG367" s="260">
        <f t="shared" si="76"/>
        <v>0</v>
      </c>
      <c r="AH367" s="259">
        <f t="shared" si="77"/>
        <v>0</v>
      </c>
      <c r="AI367" s="312">
        <f>'To &amp; from Shops- trip % summary'!V372</f>
        <v>0</v>
      </c>
      <c r="AJ367" s="314">
        <f>'To &amp; from Shops- trip % summary'!X372</f>
        <v>0</v>
      </c>
      <c r="AK367" s="260">
        <f t="shared" si="78"/>
        <v>0</v>
      </c>
      <c r="AL367" s="259">
        <f t="shared" si="79"/>
        <v>0</v>
      </c>
      <c r="AM367" s="312">
        <f>'To &amp; from Shops- trip % summary'!AA372</f>
        <v>0</v>
      </c>
      <c r="AN367" s="314">
        <f>'To &amp; from Shops- trip % summary'!AC372</f>
        <v>0</v>
      </c>
      <c r="AO367" s="260">
        <f t="shared" si="80"/>
        <v>0</v>
      </c>
      <c r="AP367" s="259">
        <f t="shared" si="81"/>
        <v>0</v>
      </c>
      <c r="AQ367" s="312">
        <f>'To &amp; from Shops- trip % summary'!AF372</f>
        <v>0</v>
      </c>
      <c r="AR367" s="314">
        <f>'To &amp; from Shops- trip % summary'!AH372</f>
        <v>0</v>
      </c>
      <c r="AS367" s="260">
        <f t="shared" si="82"/>
        <v>0</v>
      </c>
      <c r="AT367" s="259">
        <f t="shared" si="83"/>
        <v>0</v>
      </c>
      <c r="AU367" s="261"/>
      <c r="AV367" s="248"/>
      <c r="AW367" s="248"/>
      <c r="AX367" s="248"/>
      <c r="AY367" s="248"/>
    </row>
    <row r="368" spans="1:51" x14ac:dyDescent="0.2">
      <c r="A368" s="248"/>
      <c r="B368" s="248"/>
      <c r="C368" s="248"/>
      <c r="D368" s="248"/>
      <c r="E368" s="248"/>
      <c r="F368" s="248"/>
      <c r="G368" s="248"/>
      <c r="H368" s="248"/>
      <c r="I368" s="248"/>
      <c r="J368" s="248"/>
      <c r="K368" s="248"/>
      <c r="L368" s="248"/>
      <c r="M368" s="248"/>
      <c r="N368" s="248"/>
      <c r="O368" s="248"/>
      <c r="P368" s="248"/>
      <c r="Q368" s="296"/>
      <c r="R368" s="256">
        <f>'To &amp; from Shops- trip % summary'!B373</f>
        <v>0</v>
      </c>
      <c r="S368" s="313">
        <f>'To &amp; from Shops- trip % summary'!D373</f>
        <v>0</v>
      </c>
      <c r="T368" s="257">
        <f>'Non-survey input values'!$B$14</f>
        <v>359.3</v>
      </c>
      <c r="U368" s="258">
        <f t="shared" si="70"/>
        <v>0</v>
      </c>
      <c r="V368" s="259">
        <f t="shared" si="71"/>
        <v>0</v>
      </c>
      <c r="W368" s="312">
        <f>'To &amp; from Shops- trip % summary'!G373</f>
        <v>0</v>
      </c>
      <c r="X368" s="314">
        <f>'To &amp; from Shops- trip % summary'!I373</f>
        <v>0</v>
      </c>
      <c r="Y368" s="260">
        <f t="shared" si="72"/>
        <v>0</v>
      </c>
      <c r="Z368" s="259">
        <f t="shared" si="73"/>
        <v>0</v>
      </c>
      <c r="AA368" s="312">
        <f>'To &amp; from Shops- trip % summary'!L373</f>
        <v>0</v>
      </c>
      <c r="AB368" s="314">
        <f>'To &amp; from Shops- trip % summary'!N373</f>
        <v>0</v>
      </c>
      <c r="AC368" s="260">
        <f t="shared" si="74"/>
        <v>0</v>
      </c>
      <c r="AD368" s="259">
        <f t="shared" si="75"/>
        <v>0</v>
      </c>
      <c r="AE368" s="312">
        <f>'To &amp; from Shops- trip % summary'!Q373</f>
        <v>0</v>
      </c>
      <c r="AF368" s="314">
        <f>'To &amp; from Shops- trip % summary'!S373</f>
        <v>0</v>
      </c>
      <c r="AG368" s="260">
        <f t="shared" si="76"/>
        <v>0</v>
      </c>
      <c r="AH368" s="259">
        <f t="shared" si="77"/>
        <v>0</v>
      </c>
      <c r="AI368" s="312">
        <f>'To &amp; from Shops- trip % summary'!V373</f>
        <v>0</v>
      </c>
      <c r="AJ368" s="314">
        <f>'To &amp; from Shops- trip % summary'!X373</f>
        <v>0</v>
      </c>
      <c r="AK368" s="260">
        <f t="shared" si="78"/>
        <v>0</v>
      </c>
      <c r="AL368" s="259">
        <f t="shared" si="79"/>
        <v>0</v>
      </c>
      <c r="AM368" s="312">
        <f>'To &amp; from Shops- trip % summary'!AA373</f>
        <v>0</v>
      </c>
      <c r="AN368" s="314">
        <f>'To &amp; from Shops- trip % summary'!AC373</f>
        <v>0</v>
      </c>
      <c r="AO368" s="260">
        <f t="shared" si="80"/>
        <v>0</v>
      </c>
      <c r="AP368" s="259">
        <f t="shared" si="81"/>
        <v>0</v>
      </c>
      <c r="AQ368" s="312">
        <f>'To &amp; from Shops- trip % summary'!AF373</f>
        <v>0</v>
      </c>
      <c r="AR368" s="314">
        <f>'To &amp; from Shops- trip % summary'!AH373</f>
        <v>0</v>
      </c>
      <c r="AS368" s="260">
        <f t="shared" si="82"/>
        <v>0</v>
      </c>
      <c r="AT368" s="259">
        <f t="shared" si="83"/>
        <v>0</v>
      </c>
      <c r="AU368" s="261"/>
      <c r="AV368" s="248"/>
      <c r="AW368" s="248"/>
      <c r="AX368" s="248"/>
      <c r="AY368" s="248"/>
    </row>
    <row r="369" spans="1:51" x14ac:dyDescent="0.2">
      <c r="A369" s="248"/>
      <c r="B369" s="248"/>
      <c r="C369" s="248"/>
      <c r="D369" s="248"/>
      <c r="E369" s="248"/>
      <c r="F369" s="248"/>
      <c r="G369" s="248"/>
      <c r="H369" s="248"/>
      <c r="I369" s="248"/>
      <c r="J369" s="248"/>
      <c r="K369" s="248"/>
      <c r="L369" s="248"/>
      <c r="M369" s="248"/>
      <c r="N369" s="248"/>
      <c r="O369" s="248"/>
      <c r="P369" s="248"/>
      <c r="Q369" s="296"/>
      <c r="R369" s="256">
        <f>'To &amp; from Shops- trip % summary'!B374</f>
        <v>0</v>
      </c>
      <c r="S369" s="313">
        <f>'To &amp; from Shops- trip % summary'!D374</f>
        <v>0</v>
      </c>
      <c r="T369" s="257">
        <f>'Non-survey input values'!$B$14</f>
        <v>359.3</v>
      </c>
      <c r="U369" s="258">
        <f t="shared" si="70"/>
        <v>0</v>
      </c>
      <c r="V369" s="259">
        <f t="shared" si="71"/>
        <v>0</v>
      </c>
      <c r="W369" s="312">
        <f>'To &amp; from Shops- trip % summary'!G374</f>
        <v>0</v>
      </c>
      <c r="X369" s="314">
        <f>'To &amp; from Shops- trip % summary'!I374</f>
        <v>0</v>
      </c>
      <c r="Y369" s="260">
        <f t="shared" si="72"/>
        <v>0</v>
      </c>
      <c r="Z369" s="259">
        <f t="shared" si="73"/>
        <v>0</v>
      </c>
      <c r="AA369" s="312">
        <f>'To &amp; from Shops- trip % summary'!L374</f>
        <v>0</v>
      </c>
      <c r="AB369" s="314">
        <f>'To &amp; from Shops- trip % summary'!N374</f>
        <v>0</v>
      </c>
      <c r="AC369" s="260">
        <f t="shared" si="74"/>
        <v>0</v>
      </c>
      <c r="AD369" s="259">
        <f t="shared" si="75"/>
        <v>0</v>
      </c>
      <c r="AE369" s="312">
        <f>'To &amp; from Shops- trip % summary'!Q374</f>
        <v>0</v>
      </c>
      <c r="AF369" s="314">
        <f>'To &amp; from Shops- trip % summary'!S374</f>
        <v>0</v>
      </c>
      <c r="AG369" s="260">
        <f t="shared" si="76"/>
        <v>0</v>
      </c>
      <c r="AH369" s="259">
        <f t="shared" si="77"/>
        <v>0</v>
      </c>
      <c r="AI369" s="312">
        <f>'To &amp; from Shops- trip % summary'!V374</f>
        <v>0</v>
      </c>
      <c r="AJ369" s="314">
        <f>'To &amp; from Shops- trip % summary'!X374</f>
        <v>0</v>
      </c>
      <c r="AK369" s="260">
        <f t="shared" si="78"/>
        <v>0</v>
      </c>
      <c r="AL369" s="259">
        <f t="shared" si="79"/>
        <v>0</v>
      </c>
      <c r="AM369" s="312">
        <f>'To &amp; from Shops- trip % summary'!AA374</f>
        <v>0</v>
      </c>
      <c r="AN369" s="314">
        <f>'To &amp; from Shops- trip % summary'!AC374</f>
        <v>0</v>
      </c>
      <c r="AO369" s="260">
        <f t="shared" si="80"/>
        <v>0</v>
      </c>
      <c r="AP369" s="259">
        <f t="shared" si="81"/>
        <v>0</v>
      </c>
      <c r="AQ369" s="312">
        <f>'To &amp; from Shops- trip % summary'!AF374</f>
        <v>0</v>
      </c>
      <c r="AR369" s="314">
        <f>'To &amp; from Shops- trip % summary'!AH374</f>
        <v>0</v>
      </c>
      <c r="AS369" s="260">
        <f t="shared" si="82"/>
        <v>0</v>
      </c>
      <c r="AT369" s="259">
        <f t="shared" si="83"/>
        <v>0</v>
      </c>
      <c r="AU369" s="261"/>
      <c r="AV369" s="248"/>
      <c r="AW369" s="248"/>
      <c r="AX369" s="248"/>
      <c r="AY369" s="248"/>
    </row>
    <row r="370" spans="1:51" x14ac:dyDescent="0.2">
      <c r="A370" s="248"/>
      <c r="B370" s="248"/>
      <c r="C370" s="248"/>
      <c r="D370" s="248"/>
      <c r="E370" s="248"/>
      <c r="F370" s="248"/>
      <c r="G370" s="248"/>
      <c r="H370" s="248"/>
      <c r="I370" s="248"/>
      <c r="J370" s="248"/>
      <c r="K370" s="248"/>
      <c r="L370" s="248"/>
      <c r="M370" s="248"/>
      <c r="N370" s="248"/>
      <c r="O370" s="248"/>
      <c r="P370" s="248"/>
      <c r="Q370" s="296"/>
      <c r="R370" s="256">
        <f>'To &amp; from Shops- trip % summary'!B375</f>
        <v>0</v>
      </c>
      <c r="S370" s="313">
        <f>'To &amp; from Shops- trip % summary'!D375</f>
        <v>0</v>
      </c>
      <c r="T370" s="257">
        <f>'Non-survey input values'!$B$14</f>
        <v>359.3</v>
      </c>
      <c r="U370" s="258">
        <f t="shared" si="70"/>
        <v>0</v>
      </c>
      <c r="V370" s="259">
        <f t="shared" si="71"/>
        <v>0</v>
      </c>
      <c r="W370" s="312">
        <f>'To &amp; from Shops- trip % summary'!G375</f>
        <v>0</v>
      </c>
      <c r="X370" s="314">
        <f>'To &amp; from Shops- trip % summary'!I375</f>
        <v>0</v>
      </c>
      <c r="Y370" s="260">
        <f t="shared" si="72"/>
        <v>0</v>
      </c>
      <c r="Z370" s="259">
        <f t="shared" si="73"/>
        <v>0</v>
      </c>
      <c r="AA370" s="312">
        <f>'To &amp; from Shops- trip % summary'!L375</f>
        <v>0</v>
      </c>
      <c r="AB370" s="314">
        <f>'To &amp; from Shops- trip % summary'!N375</f>
        <v>0</v>
      </c>
      <c r="AC370" s="260">
        <f t="shared" si="74"/>
        <v>0</v>
      </c>
      <c r="AD370" s="259">
        <f t="shared" si="75"/>
        <v>0</v>
      </c>
      <c r="AE370" s="312">
        <f>'To &amp; from Shops- trip % summary'!Q375</f>
        <v>0</v>
      </c>
      <c r="AF370" s="314">
        <f>'To &amp; from Shops- trip % summary'!S375</f>
        <v>0</v>
      </c>
      <c r="AG370" s="260">
        <f t="shared" si="76"/>
        <v>0</v>
      </c>
      <c r="AH370" s="259">
        <f t="shared" si="77"/>
        <v>0</v>
      </c>
      <c r="AI370" s="312">
        <f>'To &amp; from Shops- trip % summary'!V375</f>
        <v>0</v>
      </c>
      <c r="AJ370" s="314">
        <f>'To &amp; from Shops- trip % summary'!X375</f>
        <v>0</v>
      </c>
      <c r="AK370" s="260">
        <f t="shared" si="78"/>
        <v>0</v>
      </c>
      <c r="AL370" s="259">
        <f t="shared" si="79"/>
        <v>0</v>
      </c>
      <c r="AM370" s="312">
        <f>'To &amp; from Shops- trip % summary'!AA375</f>
        <v>0</v>
      </c>
      <c r="AN370" s="314">
        <f>'To &amp; from Shops- trip % summary'!AC375</f>
        <v>0</v>
      </c>
      <c r="AO370" s="260">
        <f t="shared" si="80"/>
        <v>0</v>
      </c>
      <c r="AP370" s="259">
        <f t="shared" si="81"/>
        <v>0</v>
      </c>
      <c r="AQ370" s="312">
        <f>'To &amp; from Shops- trip % summary'!AF375</f>
        <v>0</v>
      </c>
      <c r="AR370" s="314">
        <f>'To &amp; from Shops- trip % summary'!AH375</f>
        <v>0</v>
      </c>
      <c r="AS370" s="260">
        <f t="shared" si="82"/>
        <v>0</v>
      </c>
      <c r="AT370" s="259">
        <f t="shared" si="83"/>
        <v>0</v>
      </c>
      <c r="AU370" s="261"/>
      <c r="AV370" s="248"/>
      <c r="AW370" s="248"/>
      <c r="AX370" s="248"/>
      <c r="AY370" s="248"/>
    </row>
    <row r="371" spans="1:51" x14ac:dyDescent="0.2">
      <c r="A371" s="248"/>
      <c r="B371" s="248"/>
      <c r="C371" s="248"/>
      <c r="D371" s="248"/>
      <c r="E371" s="248"/>
      <c r="F371" s="248"/>
      <c r="G371" s="248"/>
      <c r="H371" s="248"/>
      <c r="I371" s="248"/>
      <c r="J371" s="248"/>
      <c r="K371" s="248"/>
      <c r="L371" s="248"/>
      <c r="M371" s="248"/>
      <c r="N371" s="248"/>
      <c r="O371" s="248"/>
      <c r="P371" s="248"/>
      <c r="Q371" s="296"/>
      <c r="R371" s="256">
        <f>'To &amp; from Shops- trip % summary'!B376</f>
        <v>0</v>
      </c>
      <c r="S371" s="313">
        <f>'To &amp; from Shops- trip % summary'!D376</f>
        <v>0</v>
      </c>
      <c r="T371" s="257">
        <f>'Non-survey input values'!$B$14</f>
        <v>359.3</v>
      </c>
      <c r="U371" s="258">
        <f t="shared" si="70"/>
        <v>0</v>
      </c>
      <c r="V371" s="259">
        <f t="shared" si="71"/>
        <v>0</v>
      </c>
      <c r="W371" s="312">
        <f>'To &amp; from Shops- trip % summary'!G376</f>
        <v>0</v>
      </c>
      <c r="X371" s="314">
        <f>'To &amp; from Shops- trip % summary'!I376</f>
        <v>0</v>
      </c>
      <c r="Y371" s="260">
        <f t="shared" si="72"/>
        <v>0</v>
      </c>
      <c r="Z371" s="259">
        <f t="shared" si="73"/>
        <v>0</v>
      </c>
      <c r="AA371" s="312">
        <f>'To &amp; from Shops- trip % summary'!L376</f>
        <v>0</v>
      </c>
      <c r="AB371" s="314">
        <f>'To &amp; from Shops- trip % summary'!N376</f>
        <v>0</v>
      </c>
      <c r="AC371" s="260">
        <f t="shared" si="74"/>
        <v>0</v>
      </c>
      <c r="AD371" s="259">
        <f t="shared" si="75"/>
        <v>0</v>
      </c>
      <c r="AE371" s="312">
        <f>'To &amp; from Shops- trip % summary'!Q376</f>
        <v>0</v>
      </c>
      <c r="AF371" s="314">
        <f>'To &amp; from Shops- trip % summary'!S376</f>
        <v>0</v>
      </c>
      <c r="AG371" s="260">
        <f t="shared" si="76"/>
        <v>0</v>
      </c>
      <c r="AH371" s="259">
        <f t="shared" si="77"/>
        <v>0</v>
      </c>
      <c r="AI371" s="312">
        <f>'To &amp; from Shops- trip % summary'!V376</f>
        <v>0</v>
      </c>
      <c r="AJ371" s="314">
        <f>'To &amp; from Shops- trip % summary'!X376</f>
        <v>0</v>
      </c>
      <c r="AK371" s="260">
        <f t="shared" si="78"/>
        <v>0</v>
      </c>
      <c r="AL371" s="259">
        <f t="shared" si="79"/>
        <v>0</v>
      </c>
      <c r="AM371" s="312">
        <f>'To &amp; from Shops- trip % summary'!AA376</f>
        <v>0</v>
      </c>
      <c r="AN371" s="314">
        <f>'To &amp; from Shops- trip % summary'!AC376</f>
        <v>0</v>
      </c>
      <c r="AO371" s="260">
        <f t="shared" si="80"/>
        <v>0</v>
      </c>
      <c r="AP371" s="259">
        <f t="shared" si="81"/>
        <v>0</v>
      </c>
      <c r="AQ371" s="312">
        <f>'To &amp; from Shops- trip % summary'!AF376</f>
        <v>0</v>
      </c>
      <c r="AR371" s="314">
        <f>'To &amp; from Shops- trip % summary'!AH376</f>
        <v>0</v>
      </c>
      <c r="AS371" s="260">
        <f t="shared" si="82"/>
        <v>0</v>
      </c>
      <c r="AT371" s="259">
        <f t="shared" si="83"/>
        <v>0</v>
      </c>
      <c r="AU371" s="261"/>
      <c r="AV371" s="248"/>
      <c r="AW371" s="248"/>
      <c r="AX371" s="248"/>
      <c r="AY371" s="248"/>
    </row>
    <row r="372" spans="1:51" x14ac:dyDescent="0.2">
      <c r="A372" s="248"/>
      <c r="B372" s="248"/>
      <c r="C372" s="248"/>
      <c r="D372" s="248"/>
      <c r="E372" s="248"/>
      <c r="F372" s="248"/>
      <c r="G372" s="248"/>
      <c r="H372" s="248"/>
      <c r="I372" s="248"/>
      <c r="J372" s="248"/>
      <c r="K372" s="248"/>
      <c r="L372" s="248"/>
      <c r="M372" s="248"/>
      <c r="N372" s="248"/>
      <c r="O372" s="248"/>
      <c r="P372" s="248"/>
      <c r="Q372" s="296"/>
      <c r="R372" s="256">
        <f>'To &amp; from Shops- trip % summary'!B377</f>
        <v>0</v>
      </c>
      <c r="S372" s="313">
        <f>'To &amp; from Shops- trip % summary'!D377</f>
        <v>0</v>
      </c>
      <c r="T372" s="257">
        <f>'Non-survey input values'!$B$14</f>
        <v>359.3</v>
      </c>
      <c r="U372" s="258">
        <f t="shared" si="70"/>
        <v>0</v>
      </c>
      <c r="V372" s="259">
        <f t="shared" si="71"/>
        <v>0</v>
      </c>
      <c r="W372" s="312">
        <f>'To &amp; from Shops- trip % summary'!G377</f>
        <v>0</v>
      </c>
      <c r="X372" s="314">
        <f>'To &amp; from Shops- trip % summary'!I377</f>
        <v>0</v>
      </c>
      <c r="Y372" s="260">
        <f t="shared" si="72"/>
        <v>0</v>
      </c>
      <c r="Z372" s="259">
        <f t="shared" si="73"/>
        <v>0</v>
      </c>
      <c r="AA372" s="312">
        <f>'To &amp; from Shops- trip % summary'!L377</f>
        <v>0</v>
      </c>
      <c r="AB372" s="314">
        <f>'To &amp; from Shops- trip % summary'!N377</f>
        <v>0</v>
      </c>
      <c r="AC372" s="260">
        <f t="shared" si="74"/>
        <v>0</v>
      </c>
      <c r="AD372" s="259">
        <f t="shared" si="75"/>
        <v>0</v>
      </c>
      <c r="AE372" s="312">
        <f>'To &amp; from Shops- trip % summary'!Q377</f>
        <v>0</v>
      </c>
      <c r="AF372" s="314">
        <f>'To &amp; from Shops- trip % summary'!S377</f>
        <v>0</v>
      </c>
      <c r="AG372" s="260">
        <f t="shared" si="76"/>
        <v>0</v>
      </c>
      <c r="AH372" s="259">
        <f t="shared" si="77"/>
        <v>0</v>
      </c>
      <c r="AI372" s="312">
        <f>'To &amp; from Shops- trip % summary'!V377</f>
        <v>0</v>
      </c>
      <c r="AJ372" s="314">
        <f>'To &amp; from Shops- trip % summary'!X377</f>
        <v>0</v>
      </c>
      <c r="AK372" s="260">
        <f t="shared" si="78"/>
        <v>0</v>
      </c>
      <c r="AL372" s="259">
        <f t="shared" si="79"/>
        <v>0</v>
      </c>
      <c r="AM372" s="312">
        <f>'To &amp; from Shops- trip % summary'!AA377</f>
        <v>0</v>
      </c>
      <c r="AN372" s="314">
        <f>'To &amp; from Shops- trip % summary'!AC377</f>
        <v>0</v>
      </c>
      <c r="AO372" s="260">
        <f t="shared" si="80"/>
        <v>0</v>
      </c>
      <c r="AP372" s="259">
        <f t="shared" si="81"/>
        <v>0</v>
      </c>
      <c r="AQ372" s="312">
        <f>'To &amp; from Shops- trip % summary'!AF377</f>
        <v>0</v>
      </c>
      <c r="AR372" s="314">
        <f>'To &amp; from Shops- trip % summary'!AH377</f>
        <v>0</v>
      </c>
      <c r="AS372" s="260">
        <f t="shared" si="82"/>
        <v>0</v>
      </c>
      <c r="AT372" s="259">
        <f t="shared" si="83"/>
        <v>0</v>
      </c>
      <c r="AU372" s="261"/>
      <c r="AV372" s="248"/>
      <c r="AW372" s="248"/>
      <c r="AX372" s="248"/>
      <c r="AY372" s="248"/>
    </row>
    <row r="373" spans="1:51" x14ac:dyDescent="0.2">
      <c r="A373" s="248"/>
      <c r="B373" s="248"/>
      <c r="C373" s="248"/>
      <c r="D373" s="248"/>
      <c r="E373" s="248"/>
      <c r="F373" s="248"/>
      <c r="G373" s="248"/>
      <c r="H373" s="248"/>
      <c r="I373" s="248"/>
      <c r="J373" s="248"/>
      <c r="K373" s="248"/>
      <c r="L373" s="248"/>
      <c r="M373" s="248"/>
      <c r="N373" s="248"/>
      <c r="O373" s="248"/>
      <c r="P373" s="248"/>
      <c r="Q373" s="296"/>
      <c r="R373" s="256">
        <f>'To &amp; from Shops- trip % summary'!B378</f>
        <v>0</v>
      </c>
      <c r="S373" s="313">
        <f>'To &amp; from Shops- trip % summary'!D378</f>
        <v>0</v>
      </c>
      <c r="T373" s="257">
        <f>'Non-survey input values'!$B$14</f>
        <v>359.3</v>
      </c>
      <c r="U373" s="258">
        <f t="shared" si="70"/>
        <v>0</v>
      </c>
      <c r="V373" s="259">
        <f t="shared" si="71"/>
        <v>0</v>
      </c>
      <c r="W373" s="312">
        <f>'To &amp; from Shops- trip % summary'!G378</f>
        <v>0</v>
      </c>
      <c r="X373" s="314">
        <f>'To &amp; from Shops- trip % summary'!I378</f>
        <v>0</v>
      </c>
      <c r="Y373" s="260">
        <f t="shared" si="72"/>
        <v>0</v>
      </c>
      <c r="Z373" s="259">
        <f t="shared" si="73"/>
        <v>0</v>
      </c>
      <c r="AA373" s="312">
        <f>'To &amp; from Shops- trip % summary'!L378</f>
        <v>0</v>
      </c>
      <c r="AB373" s="314">
        <f>'To &amp; from Shops- trip % summary'!N378</f>
        <v>0</v>
      </c>
      <c r="AC373" s="260">
        <f t="shared" si="74"/>
        <v>0</v>
      </c>
      <c r="AD373" s="259">
        <f t="shared" si="75"/>
        <v>0</v>
      </c>
      <c r="AE373" s="312">
        <f>'To &amp; from Shops- trip % summary'!Q378</f>
        <v>0</v>
      </c>
      <c r="AF373" s="314">
        <f>'To &amp; from Shops- trip % summary'!S378</f>
        <v>0</v>
      </c>
      <c r="AG373" s="260">
        <f t="shared" si="76"/>
        <v>0</v>
      </c>
      <c r="AH373" s="259">
        <f t="shared" si="77"/>
        <v>0</v>
      </c>
      <c r="AI373" s="312">
        <f>'To &amp; from Shops- trip % summary'!V378</f>
        <v>0</v>
      </c>
      <c r="AJ373" s="314">
        <f>'To &amp; from Shops- trip % summary'!X378</f>
        <v>0</v>
      </c>
      <c r="AK373" s="260">
        <f t="shared" si="78"/>
        <v>0</v>
      </c>
      <c r="AL373" s="259">
        <f t="shared" si="79"/>
        <v>0</v>
      </c>
      <c r="AM373" s="312">
        <f>'To &amp; from Shops- trip % summary'!AA378</f>
        <v>0</v>
      </c>
      <c r="AN373" s="314">
        <f>'To &amp; from Shops- trip % summary'!AC378</f>
        <v>0</v>
      </c>
      <c r="AO373" s="260">
        <f t="shared" si="80"/>
        <v>0</v>
      </c>
      <c r="AP373" s="259">
        <f t="shared" si="81"/>
        <v>0</v>
      </c>
      <c r="AQ373" s="312">
        <f>'To &amp; from Shops- trip % summary'!AF378</f>
        <v>0</v>
      </c>
      <c r="AR373" s="314">
        <f>'To &amp; from Shops- trip % summary'!AH378</f>
        <v>0</v>
      </c>
      <c r="AS373" s="260">
        <f t="shared" si="82"/>
        <v>0</v>
      </c>
      <c r="AT373" s="259">
        <f t="shared" si="83"/>
        <v>0</v>
      </c>
      <c r="AU373" s="261"/>
      <c r="AV373" s="248"/>
      <c r="AW373" s="248"/>
      <c r="AX373" s="248"/>
      <c r="AY373" s="248"/>
    </row>
    <row r="374" spans="1:51" x14ac:dyDescent="0.2">
      <c r="A374" s="248"/>
      <c r="B374" s="248"/>
      <c r="C374" s="248"/>
      <c r="D374" s="248"/>
      <c r="E374" s="248"/>
      <c r="F374" s="248"/>
      <c r="G374" s="248"/>
      <c r="H374" s="248"/>
      <c r="I374" s="248"/>
      <c r="J374" s="248"/>
      <c r="K374" s="248"/>
      <c r="L374" s="248"/>
      <c r="M374" s="248"/>
      <c r="N374" s="248"/>
      <c r="O374" s="248"/>
      <c r="P374" s="248"/>
      <c r="Q374" s="296"/>
      <c r="R374" s="256">
        <f>'To &amp; from Shops- trip % summary'!B379</f>
        <v>0</v>
      </c>
      <c r="S374" s="313">
        <f>'To &amp; from Shops- trip % summary'!D379</f>
        <v>0</v>
      </c>
      <c r="T374" s="257">
        <f>'Non-survey input values'!$B$14</f>
        <v>359.3</v>
      </c>
      <c r="U374" s="258">
        <f t="shared" si="70"/>
        <v>0</v>
      </c>
      <c r="V374" s="259">
        <f t="shared" si="71"/>
        <v>0</v>
      </c>
      <c r="W374" s="312">
        <f>'To &amp; from Shops- trip % summary'!G379</f>
        <v>0</v>
      </c>
      <c r="X374" s="314">
        <f>'To &amp; from Shops- trip % summary'!I379</f>
        <v>0</v>
      </c>
      <c r="Y374" s="260">
        <f t="shared" si="72"/>
        <v>0</v>
      </c>
      <c r="Z374" s="259">
        <f t="shared" si="73"/>
        <v>0</v>
      </c>
      <c r="AA374" s="312">
        <f>'To &amp; from Shops- trip % summary'!L379</f>
        <v>0</v>
      </c>
      <c r="AB374" s="314">
        <f>'To &amp; from Shops- trip % summary'!N379</f>
        <v>0</v>
      </c>
      <c r="AC374" s="260">
        <f t="shared" si="74"/>
        <v>0</v>
      </c>
      <c r="AD374" s="259">
        <f t="shared" si="75"/>
        <v>0</v>
      </c>
      <c r="AE374" s="312">
        <f>'To &amp; from Shops- trip % summary'!Q379</f>
        <v>0</v>
      </c>
      <c r="AF374" s="314">
        <f>'To &amp; from Shops- trip % summary'!S379</f>
        <v>0</v>
      </c>
      <c r="AG374" s="260">
        <f t="shared" si="76"/>
        <v>0</v>
      </c>
      <c r="AH374" s="259">
        <f t="shared" si="77"/>
        <v>0</v>
      </c>
      <c r="AI374" s="312">
        <f>'To &amp; from Shops- trip % summary'!V379</f>
        <v>0</v>
      </c>
      <c r="AJ374" s="314">
        <f>'To &amp; from Shops- trip % summary'!X379</f>
        <v>0</v>
      </c>
      <c r="AK374" s="260">
        <f t="shared" si="78"/>
        <v>0</v>
      </c>
      <c r="AL374" s="259">
        <f t="shared" si="79"/>
        <v>0</v>
      </c>
      <c r="AM374" s="312">
        <f>'To &amp; from Shops- trip % summary'!AA379</f>
        <v>0</v>
      </c>
      <c r="AN374" s="314">
        <f>'To &amp; from Shops- trip % summary'!AC379</f>
        <v>0</v>
      </c>
      <c r="AO374" s="260">
        <f t="shared" si="80"/>
        <v>0</v>
      </c>
      <c r="AP374" s="259">
        <f t="shared" si="81"/>
        <v>0</v>
      </c>
      <c r="AQ374" s="312">
        <f>'To &amp; from Shops- trip % summary'!AF379</f>
        <v>0</v>
      </c>
      <c r="AR374" s="314">
        <f>'To &amp; from Shops- trip % summary'!AH379</f>
        <v>0</v>
      </c>
      <c r="AS374" s="260">
        <f t="shared" si="82"/>
        <v>0</v>
      </c>
      <c r="AT374" s="259">
        <f t="shared" si="83"/>
        <v>0</v>
      </c>
      <c r="AU374" s="261"/>
      <c r="AV374" s="248"/>
      <c r="AW374" s="248"/>
      <c r="AX374" s="248"/>
      <c r="AY374" s="248"/>
    </row>
    <row r="375" spans="1:51" x14ac:dyDescent="0.2">
      <c r="A375" s="248"/>
      <c r="B375" s="248"/>
      <c r="C375" s="248"/>
      <c r="D375" s="248"/>
      <c r="E375" s="248"/>
      <c r="F375" s="248"/>
      <c r="G375" s="248"/>
      <c r="H375" s="248"/>
      <c r="I375" s="248"/>
      <c r="J375" s="248"/>
      <c r="K375" s="248"/>
      <c r="L375" s="248"/>
      <c r="M375" s="248"/>
      <c r="N375" s="248"/>
      <c r="O375" s="248"/>
      <c r="P375" s="248"/>
      <c r="Q375" s="296"/>
      <c r="R375" s="256">
        <f>'To &amp; from Shops- trip % summary'!B380</f>
        <v>0</v>
      </c>
      <c r="S375" s="313">
        <f>'To &amp; from Shops- trip % summary'!D380</f>
        <v>0</v>
      </c>
      <c r="T375" s="257">
        <f>'Non-survey input values'!$B$14</f>
        <v>359.3</v>
      </c>
      <c r="U375" s="258">
        <f t="shared" si="70"/>
        <v>0</v>
      </c>
      <c r="V375" s="259">
        <f t="shared" si="71"/>
        <v>0</v>
      </c>
      <c r="W375" s="312">
        <f>'To &amp; from Shops- trip % summary'!G380</f>
        <v>0</v>
      </c>
      <c r="X375" s="314">
        <f>'To &amp; from Shops- trip % summary'!I380</f>
        <v>0</v>
      </c>
      <c r="Y375" s="260">
        <f t="shared" si="72"/>
        <v>0</v>
      </c>
      <c r="Z375" s="259">
        <f t="shared" si="73"/>
        <v>0</v>
      </c>
      <c r="AA375" s="312">
        <f>'To &amp; from Shops- trip % summary'!L380</f>
        <v>0</v>
      </c>
      <c r="AB375" s="314">
        <f>'To &amp; from Shops- trip % summary'!N380</f>
        <v>0</v>
      </c>
      <c r="AC375" s="260">
        <f t="shared" si="74"/>
        <v>0</v>
      </c>
      <c r="AD375" s="259">
        <f t="shared" si="75"/>
        <v>0</v>
      </c>
      <c r="AE375" s="312">
        <f>'To &amp; from Shops- trip % summary'!Q380</f>
        <v>0</v>
      </c>
      <c r="AF375" s="314">
        <f>'To &amp; from Shops- trip % summary'!S380</f>
        <v>0</v>
      </c>
      <c r="AG375" s="260">
        <f t="shared" si="76"/>
        <v>0</v>
      </c>
      <c r="AH375" s="259">
        <f t="shared" si="77"/>
        <v>0</v>
      </c>
      <c r="AI375" s="312">
        <f>'To &amp; from Shops- trip % summary'!V380</f>
        <v>0</v>
      </c>
      <c r="AJ375" s="314">
        <f>'To &amp; from Shops- trip % summary'!X380</f>
        <v>0</v>
      </c>
      <c r="AK375" s="260">
        <f t="shared" si="78"/>
        <v>0</v>
      </c>
      <c r="AL375" s="259">
        <f t="shared" si="79"/>
        <v>0</v>
      </c>
      <c r="AM375" s="312">
        <f>'To &amp; from Shops- trip % summary'!AA380</f>
        <v>0</v>
      </c>
      <c r="AN375" s="314">
        <f>'To &amp; from Shops- trip % summary'!AC380</f>
        <v>0</v>
      </c>
      <c r="AO375" s="260">
        <f t="shared" si="80"/>
        <v>0</v>
      </c>
      <c r="AP375" s="259">
        <f t="shared" si="81"/>
        <v>0</v>
      </c>
      <c r="AQ375" s="312">
        <f>'To &amp; from Shops- trip % summary'!AF380</f>
        <v>0</v>
      </c>
      <c r="AR375" s="314">
        <f>'To &amp; from Shops- trip % summary'!AH380</f>
        <v>0</v>
      </c>
      <c r="AS375" s="260">
        <f t="shared" si="82"/>
        <v>0</v>
      </c>
      <c r="AT375" s="259">
        <f t="shared" si="83"/>
        <v>0</v>
      </c>
      <c r="AU375" s="261"/>
      <c r="AV375" s="248"/>
      <c r="AW375" s="248"/>
      <c r="AX375" s="248"/>
      <c r="AY375" s="248"/>
    </row>
    <row r="376" spans="1:51" x14ac:dyDescent="0.2">
      <c r="A376" s="248"/>
      <c r="B376" s="248"/>
      <c r="C376" s="248"/>
      <c r="D376" s="248"/>
      <c r="E376" s="248"/>
      <c r="F376" s="248"/>
      <c r="G376" s="248"/>
      <c r="H376" s="248"/>
      <c r="I376" s="248"/>
      <c r="J376" s="248"/>
      <c r="K376" s="248"/>
      <c r="L376" s="248"/>
      <c r="M376" s="248"/>
      <c r="N376" s="248"/>
      <c r="O376" s="248"/>
      <c r="P376" s="248"/>
      <c r="Q376" s="296"/>
      <c r="R376" s="256">
        <f>'To &amp; from Shops- trip % summary'!B381</f>
        <v>0</v>
      </c>
      <c r="S376" s="313">
        <f>'To &amp; from Shops- trip % summary'!D381</f>
        <v>0</v>
      </c>
      <c r="T376" s="257">
        <f>'Non-survey input values'!$B$14</f>
        <v>359.3</v>
      </c>
      <c r="U376" s="258">
        <f t="shared" si="70"/>
        <v>0</v>
      </c>
      <c r="V376" s="259">
        <f t="shared" si="71"/>
        <v>0</v>
      </c>
      <c r="W376" s="312">
        <f>'To &amp; from Shops- trip % summary'!G381</f>
        <v>0</v>
      </c>
      <c r="X376" s="314">
        <f>'To &amp; from Shops- trip % summary'!I381</f>
        <v>0</v>
      </c>
      <c r="Y376" s="260">
        <f t="shared" si="72"/>
        <v>0</v>
      </c>
      <c r="Z376" s="259">
        <f t="shared" si="73"/>
        <v>0</v>
      </c>
      <c r="AA376" s="312">
        <f>'To &amp; from Shops- trip % summary'!L381</f>
        <v>0</v>
      </c>
      <c r="AB376" s="314">
        <f>'To &amp; from Shops- trip % summary'!N381</f>
        <v>0</v>
      </c>
      <c r="AC376" s="260">
        <f t="shared" si="74"/>
        <v>0</v>
      </c>
      <c r="AD376" s="259">
        <f t="shared" si="75"/>
        <v>0</v>
      </c>
      <c r="AE376" s="312">
        <f>'To &amp; from Shops- trip % summary'!Q381</f>
        <v>0</v>
      </c>
      <c r="AF376" s="314">
        <f>'To &amp; from Shops- trip % summary'!S381</f>
        <v>0</v>
      </c>
      <c r="AG376" s="260">
        <f t="shared" si="76"/>
        <v>0</v>
      </c>
      <c r="AH376" s="259">
        <f t="shared" si="77"/>
        <v>0</v>
      </c>
      <c r="AI376" s="312">
        <f>'To &amp; from Shops- trip % summary'!V381</f>
        <v>0</v>
      </c>
      <c r="AJ376" s="314">
        <f>'To &amp; from Shops- trip % summary'!X381</f>
        <v>0</v>
      </c>
      <c r="AK376" s="260">
        <f t="shared" si="78"/>
        <v>0</v>
      </c>
      <c r="AL376" s="259">
        <f t="shared" si="79"/>
        <v>0</v>
      </c>
      <c r="AM376" s="312">
        <f>'To &amp; from Shops- trip % summary'!AA381</f>
        <v>0</v>
      </c>
      <c r="AN376" s="314">
        <f>'To &amp; from Shops- trip % summary'!AC381</f>
        <v>0</v>
      </c>
      <c r="AO376" s="260">
        <f t="shared" si="80"/>
        <v>0</v>
      </c>
      <c r="AP376" s="259">
        <f t="shared" si="81"/>
        <v>0</v>
      </c>
      <c r="AQ376" s="312">
        <f>'To &amp; from Shops- trip % summary'!AF381</f>
        <v>0</v>
      </c>
      <c r="AR376" s="314">
        <f>'To &amp; from Shops- trip % summary'!AH381</f>
        <v>0</v>
      </c>
      <c r="AS376" s="260">
        <f t="shared" si="82"/>
        <v>0</v>
      </c>
      <c r="AT376" s="259">
        <f t="shared" si="83"/>
        <v>0</v>
      </c>
      <c r="AU376" s="261"/>
      <c r="AV376" s="248"/>
      <c r="AW376" s="248"/>
      <c r="AX376" s="248"/>
      <c r="AY376" s="248"/>
    </row>
    <row r="377" spans="1:51" x14ac:dyDescent="0.2">
      <c r="A377" s="248"/>
      <c r="B377" s="248"/>
      <c r="C377" s="248"/>
      <c r="D377" s="248"/>
      <c r="E377" s="248"/>
      <c r="F377" s="248"/>
      <c r="G377" s="248"/>
      <c r="H377" s="248"/>
      <c r="I377" s="248"/>
      <c r="J377" s="248"/>
      <c r="K377" s="248"/>
      <c r="L377" s="248"/>
      <c r="M377" s="248"/>
      <c r="N377" s="248"/>
      <c r="O377" s="248"/>
      <c r="P377" s="248"/>
      <c r="Q377" s="296"/>
      <c r="R377" s="256">
        <f>'To &amp; from Shops- trip % summary'!B382</f>
        <v>0</v>
      </c>
      <c r="S377" s="313">
        <f>'To &amp; from Shops- trip % summary'!D382</f>
        <v>0</v>
      </c>
      <c r="T377" s="257">
        <f>'Non-survey input values'!$B$14</f>
        <v>359.3</v>
      </c>
      <c r="U377" s="258">
        <f t="shared" si="70"/>
        <v>0</v>
      </c>
      <c r="V377" s="259">
        <f t="shared" si="71"/>
        <v>0</v>
      </c>
      <c r="W377" s="312">
        <f>'To &amp; from Shops- trip % summary'!G382</f>
        <v>0</v>
      </c>
      <c r="X377" s="314">
        <f>'To &amp; from Shops- trip % summary'!I382</f>
        <v>0</v>
      </c>
      <c r="Y377" s="260">
        <f t="shared" si="72"/>
        <v>0</v>
      </c>
      <c r="Z377" s="259">
        <f t="shared" si="73"/>
        <v>0</v>
      </c>
      <c r="AA377" s="312">
        <f>'To &amp; from Shops- trip % summary'!L382</f>
        <v>0</v>
      </c>
      <c r="AB377" s="314">
        <f>'To &amp; from Shops- trip % summary'!N382</f>
        <v>0</v>
      </c>
      <c r="AC377" s="260">
        <f t="shared" si="74"/>
        <v>0</v>
      </c>
      <c r="AD377" s="259">
        <f t="shared" si="75"/>
        <v>0</v>
      </c>
      <c r="AE377" s="312">
        <f>'To &amp; from Shops- trip % summary'!Q382</f>
        <v>0</v>
      </c>
      <c r="AF377" s="314">
        <f>'To &amp; from Shops- trip % summary'!S382</f>
        <v>0</v>
      </c>
      <c r="AG377" s="260">
        <f t="shared" si="76"/>
        <v>0</v>
      </c>
      <c r="AH377" s="259">
        <f t="shared" si="77"/>
        <v>0</v>
      </c>
      <c r="AI377" s="312">
        <f>'To &amp; from Shops- trip % summary'!V382</f>
        <v>0</v>
      </c>
      <c r="AJ377" s="314">
        <f>'To &amp; from Shops- trip % summary'!X382</f>
        <v>0</v>
      </c>
      <c r="AK377" s="260">
        <f t="shared" si="78"/>
        <v>0</v>
      </c>
      <c r="AL377" s="259">
        <f t="shared" si="79"/>
        <v>0</v>
      </c>
      <c r="AM377" s="312">
        <f>'To &amp; from Shops- trip % summary'!AA382</f>
        <v>0</v>
      </c>
      <c r="AN377" s="314">
        <f>'To &amp; from Shops- trip % summary'!AC382</f>
        <v>0</v>
      </c>
      <c r="AO377" s="260">
        <f t="shared" si="80"/>
        <v>0</v>
      </c>
      <c r="AP377" s="259">
        <f t="shared" si="81"/>
        <v>0</v>
      </c>
      <c r="AQ377" s="312">
        <f>'To &amp; from Shops- trip % summary'!AF382</f>
        <v>0</v>
      </c>
      <c r="AR377" s="314">
        <f>'To &amp; from Shops- trip % summary'!AH382</f>
        <v>0</v>
      </c>
      <c r="AS377" s="260">
        <f t="shared" si="82"/>
        <v>0</v>
      </c>
      <c r="AT377" s="259">
        <f t="shared" si="83"/>
        <v>0</v>
      </c>
      <c r="AU377" s="261"/>
      <c r="AV377" s="248"/>
      <c r="AW377" s="248"/>
      <c r="AX377" s="248"/>
      <c r="AY377" s="248"/>
    </row>
    <row r="378" spans="1:51" x14ac:dyDescent="0.2">
      <c r="A378" s="248"/>
      <c r="B378" s="248"/>
      <c r="C378" s="248"/>
      <c r="D378" s="248"/>
      <c r="E378" s="248"/>
      <c r="F378" s="248"/>
      <c r="G378" s="248"/>
      <c r="H378" s="248"/>
      <c r="I378" s="248"/>
      <c r="J378" s="248"/>
      <c r="K378" s="248"/>
      <c r="L378" s="248"/>
      <c r="M378" s="248"/>
      <c r="N378" s="248"/>
      <c r="O378" s="248"/>
      <c r="P378" s="248"/>
      <c r="Q378" s="296"/>
      <c r="R378" s="256">
        <f>'To &amp; from Shops- trip % summary'!B383</f>
        <v>0</v>
      </c>
      <c r="S378" s="313">
        <f>'To &amp; from Shops- trip % summary'!D383</f>
        <v>0</v>
      </c>
      <c r="T378" s="257">
        <f>'Non-survey input values'!$B$14</f>
        <v>359.3</v>
      </c>
      <c r="U378" s="258">
        <f t="shared" si="70"/>
        <v>0</v>
      </c>
      <c r="V378" s="259">
        <f t="shared" si="71"/>
        <v>0</v>
      </c>
      <c r="W378" s="312">
        <f>'To &amp; from Shops- trip % summary'!G383</f>
        <v>0</v>
      </c>
      <c r="X378" s="314">
        <f>'To &amp; from Shops- trip % summary'!I383</f>
        <v>0</v>
      </c>
      <c r="Y378" s="260">
        <f t="shared" si="72"/>
        <v>0</v>
      </c>
      <c r="Z378" s="259">
        <f t="shared" si="73"/>
        <v>0</v>
      </c>
      <c r="AA378" s="312">
        <f>'To &amp; from Shops- trip % summary'!L383</f>
        <v>0</v>
      </c>
      <c r="AB378" s="314">
        <f>'To &amp; from Shops- trip % summary'!N383</f>
        <v>0</v>
      </c>
      <c r="AC378" s="260">
        <f t="shared" si="74"/>
        <v>0</v>
      </c>
      <c r="AD378" s="259">
        <f t="shared" si="75"/>
        <v>0</v>
      </c>
      <c r="AE378" s="312">
        <f>'To &amp; from Shops- trip % summary'!Q383</f>
        <v>0</v>
      </c>
      <c r="AF378" s="314">
        <f>'To &amp; from Shops- trip % summary'!S383</f>
        <v>0</v>
      </c>
      <c r="AG378" s="260">
        <f t="shared" si="76"/>
        <v>0</v>
      </c>
      <c r="AH378" s="259">
        <f t="shared" si="77"/>
        <v>0</v>
      </c>
      <c r="AI378" s="312">
        <f>'To &amp; from Shops- trip % summary'!V383</f>
        <v>0</v>
      </c>
      <c r="AJ378" s="314">
        <f>'To &amp; from Shops- trip % summary'!X383</f>
        <v>0</v>
      </c>
      <c r="AK378" s="260">
        <f t="shared" si="78"/>
        <v>0</v>
      </c>
      <c r="AL378" s="259">
        <f t="shared" si="79"/>
        <v>0</v>
      </c>
      <c r="AM378" s="312">
        <f>'To &amp; from Shops- trip % summary'!AA383</f>
        <v>0</v>
      </c>
      <c r="AN378" s="314">
        <f>'To &amp; from Shops- trip % summary'!AC383</f>
        <v>0</v>
      </c>
      <c r="AO378" s="260">
        <f t="shared" si="80"/>
        <v>0</v>
      </c>
      <c r="AP378" s="259">
        <f t="shared" si="81"/>
        <v>0</v>
      </c>
      <c r="AQ378" s="312">
        <f>'To &amp; from Shops- trip % summary'!AF383</f>
        <v>0</v>
      </c>
      <c r="AR378" s="314">
        <f>'To &amp; from Shops- trip % summary'!AH383</f>
        <v>0</v>
      </c>
      <c r="AS378" s="260">
        <f t="shared" si="82"/>
        <v>0</v>
      </c>
      <c r="AT378" s="259">
        <f t="shared" si="83"/>
        <v>0</v>
      </c>
      <c r="AU378" s="261"/>
      <c r="AV378" s="248"/>
      <c r="AW378" s="248"/>
      <c r="AX378" s="248"/>
      <c r="AY378" s="248"/>
    </row>
    <row r="379" spans="1:51" x14ac:dyDescent="0.2">
      <c r="A379" s="248"/>
      <c r="B379" s="248"/>
      <c r="C379" s="248"/>
      <c r="D379" s="248"/>
      <c r="E379" s="248"/>
      <c r="F379" s="248"/>
      <c r="G379" s="248"/>
      <c r="H379" s="248"/>
      <c r="I379" s="248"/>
      <c r="J379" s="248"/>
      <c r="K379" s="248"/>
      <c r="L379" s="248"/>
      <c r="M379" s="248"/>
      <c r="N379" s="248"/>
      <c r="O379" s="248"/>
      <c r="P379" s="248"/>
      <c r="Q379" s="296"/>
      <c r="R379" s="256">
        <f>'To &amp; from Shops- trip % summary'!B384</f>
        <v>0</v>
      </c>
      <c r="S379" s="313">
        <f>'To &amp; from Shops- trip % summary'!D384</f>
        <v>0</v>
      </c>
      <c r="T379" s="257">
        <f>'Non-survey input values'!$B$14</f>
        <v>359.3</v>
      </c>
      <c r="U379" s="258">
        <f t="shared" si="70"/>
        <v>0</v>
      </c>
      <c r="V379" s="259">
        <f t="shared" si="71"/>
        <v>0</v>
      </c>
      <c r="W379" s="312">
        <f>'To &amp; from Shops- trip % summary'!G384</f>
        <v>0</v>
      </c>
      <c r="X379" s="314">
        <f>'To &amp; from Shops- trip % summary'!I384</f>
        <v>0</v>
      </c>
      <c r="Y379" s="260">
        <f t="shared" si="72"/>
        <v>0</v>
      </c>
      <c r="Z379" s="259">
        <f t="shared" si="73"/>
        <v>0</v>
      </c>
      <c r="AA379" s="312">
        <f>'To &amp; from Shops- trip % summary'!L384</f>
        <v>0</v>
      </c>
      <c r="AB379" s="314">
        <f>'To &amp; from Shops- trip % summary'!N384</f>
        <v>0</v>
      </c>
      <c r="AC379" s="260">
        <f t="shared" si="74"/>
        <v>0</v>
      </c>
      <c r="AD379" s="259">
        <f t="shared" si="75"/>
        <v>0</v>
      </c>
      <c r="AE379" s="312">
        <f>'To &amp; from Shops- trip % summary'!Q384</f>
        <v>0</v>
      </c>
      <c r="AF379" s="314">
        <f>'To &amp; from Shops- trip % summary'!S384</f>
        <v>0</v>
      </c>
      <c r="AG379" s="260">
        <f t="shared" si="76"/>
        <v>0</v>
      </c>
      <c r="AH379" s="259">
        <f t="shared" si="77"/>
        <v>0</v>
      </c>
      <c r="AI379" s="312">
        <f>'To &amp; from Shops- trip % summary'!V384</f>
        <v>0</v>
      </c>
      <c r="AJ379" s="314">
        <f>'To &amp; from Shops- trip % summary'!X384</f>
        <v>0</v>
      </c>
      <c r="AK379" s="260">
        <f t="shared" si="78"/>
        <v>0</v>
      </c>
      <c r="AL379" s="259">
        <f t="shared" si="79"/>
        <v>0</v>
      </c>
      <c r="AM379" s="312">
        <f>'To &amp; from Shops- trip % summary'!AA384</f>
        <v>0</v>
      </c>
      <c r="AN379" s="314">
        <f>'To &amp; from Shops- trip % summary'!AC384</f>
        <v>0</v>
      </c>
      <c r="AO379" s="260">
        <f t="shared" si="80"/>
        <v>0</v>
      </c>
      <c r="AP379" s="259">
        <f t="shared" si="81"/>
        <v>0</v>
      </c>
      <c r="AQ379" s="312">
        <f>'To &amp; from Shops- trip % summary'!AF384</f>
        <v>0</v>
      </c>
      <c r="AR379" s="314">
        <f>'To &amp; from Shops- trip % summary'!AH384</f>
        <v>0</v>
      </c>
      <c r="AS379" s="260">
        <f t="shared" si="82"/>
        <v>0</v>
      </c>
      <c r="AT379" s="259">
        <f t="shared" si="83"/>
        <v>0</v>
      </c>
      <c r="AU379" s="261"/>
      <c r="AV379" s="248"/>
      <c r="AW379" s="248"/>
      <c r="AX379" s="248"/>
      <c r="AY379" s="248"/>
    </row>
    <row r="380" spans="1:51" x14ac:dyDescent="0.2">
      <c r="A380" s="248"/>
      <c r="B380" s="248"/>
      <c r="C380" s="248"/>
      <c r="D380" s="248"/>
      <c r="E380" s="248"/>
      <c r="F380" s="248"/>
      <c r="G380" s="248"/>
      <c r="H380" s="248"/>
      <c r="I380" s="248"/>
      <c r="J380" s="248"/>
      <c r="K380" s="248"/>
      <c r="L380" s="248"/>
      <c r="M380" s="248"/>
      <c r="N380" s="248"/>
      <c r="O380" s="248"/>
      <c r="P380" s="248"/>
      <c r="Q380" s="296"/>
      <c r="R380" s="256">
        <f>'To &amp; from Shops- trip % summary'!B385</f>
        <v>0</v>
      </c>
      <c r="S380" s="313">
        <f>'To &amp; from Shops- trip % summary'!D385</f>
        <v>0</v>
      </c>
      <c r="T380" s="257">
        <f>'Non-survey input values'!$B$14</f>
        <v>359.3</v>
      </c>
      <c r="U380" s="258">
        <f t="shared" si="70"/>
        <v>0</v>
      </c>
      <c r="V380" s="259">
        <f t="shared" si="71"/>
        <v>0</v>
      </c>
      <c r="W380" s="312">
        <f>'To &amp; from Shops- trip % summary'!G385</f>
        <v>0</v>
      </c>
      <c r="X380" s="314">
        <f>'To &amp; from Shops- trip % summary'!I385</f>
        <v>0</v>
      </c>
      <c r="Y380" s="260">
        <f t="shared" si="72"/>
        <v>0</v>
      </c>
      <c r="Z380" s="259">
        <f t="shared" si="73"/>
        <v>0</v>
      </c>
      <c r="AA380" s="312">
        <f>'To &amp; from Shops- trip % summary'!L385</f>
        <v>0</v>
      </c>
      <c r="AB380" s="314">
        <f>'To &amp; from Shops- trip % summary'!N385</f>
        <v>0</v>
      </c>
      <c r="AC380" s="260">
        <f t="shared" si="74"/>
        <v>0</v>
      </c>
      <c r="AD380" s="259">
        <f t="shared" si="75"/>
        <v>0</v>
      </c>
      <c r="AE380" s="312">
        <f>'To &amp; from Shops- trip % summary'!Q385</f>
        <v>0</v>
      </c>
      <c r="AF380" s="314">
        <f>'To &amp; from Shops- trip % summary'!S385</f>
        <v>0</v>
      </c>
      <c r="AG380" s="260">
        <f t="shared" si="76"/>
        <v>0</v>
      </c>
      <c r="AH380" s="259">
        <f t="shared" si="77"/>
        <v>0</v>
      </c>
      <c r="AI380" s="312">
        <f>'To &amp; from Shops- trip % summary'!V385</f>
        <v>0</v>
      </c>
      <c r="AJ380" s="314">
        <f>'To &amp; from Shops- trip % summary'!X385</f>
        <v>0</v>
      </c>
      <c r="AK380" s="260">
        <f t="shared" si="78"/>
        <v>0</v>
      </c>
      <c r="AL380" s="259">
        <f t="shared" si="79"/>
        <v>0</v>
      </c>
      <c r="AM380" s="312">
        <f>'To &amp; from Shops- trip % summary'!AA385</f>
        <v>0</v>
      </c>
      <c r="AN380" s="314">
        <f>'To &amp; from Shops- trip % summary'!AC385</f>
        <v>0</v>
      </c>
      <c r="AO380" s="260">
        <f t="shared" si="80"/>
        <v>0</v>
      </c>
      <c r="AP380" s="259">
        <f t="shared" si="81"/>
        <v>0</v>
      </c>
      <c r="AQ380" s="312">
        <f>'To &amp; from Shops- trip % summary'!AF385</f>
        <v>0</v>
      </c>
      <c r="AR380" s="314">
        <f>'To &amp; from Shops- trip % summary'!AH385</f>
        <v>0</v>
      </c>
      <c r="AS380" s="260">
        <f t="shared" si="82"/>
        <v>0</v>
      </c>
      <c r="AT380" s="259">
        <f t="shared" si="83"/>
        <v>0</v>
      </c>
      <c r="AU380" s="261"/>
      <c r="AV380" s="248"/>
      <c r="AW380" s="248"/>
      <c r="AX380" s="248"/>
      <c r="AY380" s="248"/>
    </row>
    <row r="381" spans="1:51" x14ac:dyDescent="0.2">
      <c r="A381" s="248"/>
      <c r="B381" s="248"/>
      <c r="C381" s="248"/>
      <c r="D381" s="248"/>
      <c r="E381" s="248"/>
      <c r="F381" s="248"/>
      <c r="G381" s="248"/>
      <c r="H381" s="248"/>
      <c r="I381" s="248"/>
      <c r="J381" s="248"/>
      <c r="K381" s="248"/>
      <c r="L381" s="248"/>
      <c r="M381" s="248"/>
      <c r="N381" s="248"/>
      <c r="O381" s="248"/>
      <c r="P381" s="248"/>
      <c r="Q381" s="296"/>
      <c r="R381" s="256">
        <f>'To &amp; from Shops- trip % summary'!B386</f>
        <v>0</v>
      </c>
      <c r="S381" s="313">
        <f>'To &amp; from Shops- trip % summary'!D386</f>
        <v>0</v>
      </c>
      <c r="T381" s="257">
        <f>'Non-survey input values'!$B$14</f>
        <v>359.3</v>
      </c>
      <c r="U381" s="258">
        <f t="shared" si="70"/>
        <v>0</v>
      </c>
      <c r="V381" s="259">
        <f t="shared" si="71"/>
        <v>0</v>
      </c>
      <c r="W381" s="312">
        <f>'To &amp; from Shops- trip % summary'!G386</f>
        <v>0</v>
      </c>
      <c r="X381" s="314">
        <f>'To &amp; from Shops- trip % summary'!I386</f>
        <v>0</v>
      </c>
      <c r="Y381" s="260">
        <f t="shared" si="72"/>
        <v>0</v>
      </c>
      <c r="Z381" s="259">
        <f t="shared" si="73"/>
        <v>0</v>
      </c>
      <c r="AA381" s="312">
        <f>'To &amp; from Shops- trip % summary'!L386</f>
        <v>0</v>
      </c>
      <c r="AB381" s="314">
        <f>'To &amp; from Shops- trip % summary'!N386</f>
        <v>0</v>
      </c>
      <c r="AC381" s="260">
        <f t="shared" si="74"/>
        <v>0</v>
      </c>
      <c r="AD381" s="259">
        <f t="shared" si="75"/>
        <v>0</v>
      </c>
      <c r="AE381" s="312">
        <f>'To &amp; from Shops- trip % summary'!Q386</f>
        <v>0</v>
      </c>
      <c r="AF381" s="314">
        <f>'To &amp; from Shops- trip % summary'!S386</f>
        <v>0</v>
      </c>
      <c r="AG381" s="260">
        <f t="shared" si="76"/>
        <v>0</v>
      </c>
      <c r="AH381" s="259">
        <f t="shared" si="77"/>
        <v>0</v>
      </c>
      <c r="AI381" s="312">
        <f>'To &amp; from Shops- trip % summary'!V386</f>
        <v>0</v>
      </c>
      <c r="AJ381" s="314">
        <f>'To &amp; from Shops- trip % summary'!X386</f>
        <v>0</v>
      </c>
      <c r="AK381" s="260">
        <f t="shared" si="78"/>
        <v>0</v>
      </c>
      <c r="AL381" s="259">
        <f t="shared" si="79"/>
        <v>0</v>
      </c>
      <c r="AM381" s="312">
        <f>'To &amp; from Shops- trip % summary'!AA386</f>
        <v>0</v>
      </c>
      <c r="AN381" s="314">
        <f>'To &amp; from Shops- trip % summary'!AC386</f>
        <v>0</v>
      </c>
      <c r="AO381" s="260">
        <f t="shared" si="80"/>
        <v>0</v>
      </c>
      <c r="AP381" s="259">
        <f t="shared" si="81"/>
        <v>0</v>
      </c>
      <c r="AQ381" s="312">
        <f>'To &amp; from Shops- trip % summary'!AF386</f>
        <v>0</v>
      </c>
      <c r="AR381" s="314">
        <f>'To &amp; from Shops- trip % summary'!AH386</f>
        <v>0</v>
      </c>
      <c r="AS381" s="260">
        <f t="shared" si="82"/>
        <v>0</v>
      </c>
      <c r="AT381" s="259">
        <f t="shared" si="83"/>
        <v>0</v>
      </c>
      <c r="AU381" s="261"/>
      <c r="AV381" s="248"/>
      <c r="AW381" s="248"/>
      <c r="AX381" s="248"/>
      <c r="AY381" s="248"/>
    </row>
    <row r="382" spans="1:51" x14ac:dyDescent="0.2">
      <c r="A382" s="248"/>
      <c r="B382" s="248"/>
      <c r="C382" s="248"/>
      <c r="D382" s="248"/>
      <c r="E382" s="248"/>
      <c r="F382" s="248"/>
      <c r="G382" s="248"/>
      <c r="H382" s="248"/>
      <c r="I382" s="248"/>
      <c r="J382" s="248"/>
      <c r="K382" s="248"/>
      <c r="L382" s="248"/>
      <c r="M382" s="248"/>
      <c r="N382" s="248"/>
      <c r="O382" s="248"/>
      <c r="P382" s="248"/>
      <c r="Q382" s="296"/>
      <c r="R382" s="256">
        <f>'To &amp; from Shops- trip % summary'!B387</f>
        <v>0</v>
      </c>
      <c r="S382" s="313">
        <f>'To &amp; from Shops- trip % summary'!D387</f>
        <v>0</v>
      </c>
      <c r="T382" s="257">
        <f>'Non-survey input values'!$B$14</f>
        <v>359.3</v>
      </c>
      <c r="U382" s="258">
        <f t="shared" si="70"/>
        <v>0</v>
      </c>
      <c r="V382" s="259">
        <f t="shared" si="71"/>
        <v>0</v>
      </c>
      <c r="W382" s="312">
        <f>'To &amp; from Shops- trip % summary'!G387</f>
        <v>0</v>
      </c>
      <c r="X382" s="314">
        <f>'To &amp; from Shops- trip % summary'!I387</f>
        <v>0</v>
      </c>
      <c r="Y382" s="260">
        <f t="shared" si="72"/>
        <v>0</v>
      </c>
      <c r="Z382" s="259">
        <f t="shared" si="73"/>
        <v>0</v>
      </c>
      <c r="AA382" s="312">
        <f>'To &amp; from Shops- trip % summary'!L387</f>
        <v>0</v>
      </c>
      <c r="AB382" s="314">
        <f>'To &amp; from Shops- trip % summary'!N387</f>
        <v>0</v>
      </c>
      <c r="AC382" s="260">
        <f t="shared" si="74"/>
        <v>0</v>
      </c>
      <c r="AD382" s="259">
        <f t="shared" si="75"/>
        <v>0</v>
      </c>
      <c r="AE382" s="312">
        <f>'To &amp; from Shops- trip % summary'!Q387</f>
        <v>0</v>
      </c>
      <c r="AF382" s="314">
        <f>'To &amp; from Shops- trip % summary'!S387</f>
        <v>0</v>
      </c>
      <c r="AG382" s="260">
        <f t="shared" si="76"/>
        <v>0</v>
      </c>
      <c r="AH382" s="259">
        <f t="shared" si="77"/>
        <v>0</v>
      </c>
      <c r="AI382" s="312">
        <f>'To &amp; from Shops- trip % summary'!V387</f>
        <v>0</v>
      </c>
      <c r="AJ382" s="314">
        <f>'To &amp; from Shops- trip % summary'!X387</f>
        <v>0</v>
      </c>
      <c r="AK382" s="260">
        <f t="shared" si="78"/>
        <v>0</v>
      </c>
      <c r="AL382" s="259">
        <f t="shared" si="79"/>
        <v>0</v>
      </c>
      <c r="AM382" s="312">
        <f>'To &amp; from Shops- trip % summary'!AA387</f>
        <v>0</v>
      </c>
      <c r="AN382" s="314">
        <f>'To &amp; from Shops- trip % summary'!AC387</f>
        <v>0</v>
      </c>
      <c r="AO382" s="260">
        <f t="shared" si="80"/>
        <v>0</v>
      </c>
      <c r="AP382" s="259">
        <f t="shared" si="81"/>
        <v>0</v>
      </c>
      <c r="AQ382" s="312">
        <f>'To &amp; from Shops- trip % summary'!AF387</f>
        <v>0</v>
      </c>
      <c r="AR382" s="314">
        <f>'To &amp; from Shops- trip % summary'!AH387</f>
        <v>0</v>
      </c>
      <c r="AS382" s="260">
        <f t="shared" si="82"/>
        <v>0</v>
      </c>
      <c r="AT382" s="259">
        <f t="shared" si="83"/>
        <v>0</v>
      </c>
      <c r="AU382" s="261"/>
      <c r="AV382" s="248"/>
      <c r="AW382" s="248"/>
      <c r="AX382" s="248"/>
      <c r="AY382" s="248"/>
    </row>
    <row r="383" spans="1:51" x14ac:dyDescent="0.2">
      <c r="A383" s="248"/>
      <c r="B383" s="248"/>
      <c r="C383" s="248"/>
      <c r="D383" s="248"/>
      <c r="E383" s="248"/>
      <c r="F383" s="248"/>
      <c r="G383" s="248"/>
      <c r="H383" s="248"/>
      <c r="I383" s="248"/>
      <c r="J383" s="248"/>
      <c r="K383" s="248"/>
      <c r="L383" s="248"/>
      <c r="M383" s="248"/>
      <c r="N383" s="248"/>
      <c r="O383" s="248"/>
      <c r="P383" s="248"/>
      <c r="Q383" s="296"/>
      <c r="R383" s="256">
        <f>'To &amp; from Shops- trip % summary'!B388</f>
        <v>0</v>
      </c>
      <c r="S383" s="313">
        <f>'To &amp; from Shops- trip % summary'!D388</f>
        <v>0</v>
      </c>
      <c r="T383" s="257">
        <f>'Non-survey input values'!$B$14</f>
        <v>359.3</v>
      </c>
      <c r="U383" s="258">
        <f t="shared" si="70"/>
        <v>0</v>
      </c>
      <c r="V383" s="259">
        <f t="shared" si="71"/>
        <v>0</v>
      </c>
      <c r="W383" s="312">
        <f>'To &amp; from Shops- trip % summary'!G388</f>
        <v>0</v>
      </c>
      <c r="X383" s="314">
        <f>'To &amp; from Shops- trip % summary'!I388</f>
        <v>0</v>
      </c>
      <c r="Y383" s="260">
        <f t="shared" si="72"/>
        <v>0</v>
      </c>
      <c r="Z383" s="259">
        <f t="shared" si="73"/>
        <v>0</v>
      </c>
      <c r="AA383" s="312">
        <f>'To &amp; from Shops- trip % summary'!L388</f>
        <v>0</v>
      </c>
      <c r="AB383" s="314">
        <f>'To &amp; from Shops- trip % summary'!N388</f>
        <v>0</v>
      </c>
      <c r="AC383" s="260">
        <f t="shared" si="74"/>
        <v>0</v>
      </c>
      <c r="AD383" s="259">
        <f t="shared" si="75"/>
        <v>0</v>
      </c>
      <c r="AE383" s="312">
        <f>'To &amp; from Shops- trip % summary'!Q388</f>
        <v>0</v>
      </c>
      <c r="AF383" s="314">
        <f>'To &amp; from Shops- trip % summary'!S388</f>
        <v>0</v>
      </c>
      <c r="AG383" s="260">
        <f t="shared" si="76"/>
        <v>0</v>
      </c>
      <c r="AH383" s="259">
        <f t="shared" si="77"/>
        <v>0</v>
      </c>
      <c r="AI383" s="312">
        <f>'To &amp; from Shops- trip % summary'!V388</f>
        <v>0</v>
      </c>
      <c r="AJ383" s="314">
        <f>'To &amp; from Shops- trip % summary'!X388</f>
        <v>0</v>
      </c>
      <c r="AK383" s="260">
        <f t="shared" si="78"/>
        <v>0</v>
      </c>
      <c r="AL383" s="259">
        <f t="shared" si="79"/>
        <v>0</v>
      </c>
      <c r="AM383" s="312">
        <f>'To &amp; from Shops- trip % summary'!AA388</f>
        <v>0</v>
      </c>
      <c r="AN383" s="314">
        <f>'To &amp; from Shops- trip % summary'!AC388</f>
        <v>0</v>
      </c>
      <c r="AO383" s="260">
        <f t="shared" si="80"/>
        <v>0</v>
      </c>
      <c r="AP383" s="259">
        <f t="shared" si="81"/>
        <v>0</v>
      </c>
      <c r="AQ383" s="312">
        <f>'To &amp; from Shops- trip % summary'!AF388</f>
        <v>0</v>
      </c>
      <c r="AR383" s="314">
        <f>'To &amp; from Shops- trip % summary'!AH388</f>
        <v>0</v>
      </c>
      <c r="AS383" s="260">
        <f t="shared" si="82"/>
        <v>0</v>
      </c>
      <c r="AT383" s="259">
        <f t="shared" si="83"/>
        <v>0</v>
      </c>
      <c r="AU383" s="261"/>
      <c r="AV383" s="248"/>
      <c r="AW383" s="248"/>
      <c r="AX383" s="248"/>
      <c r="AY383" s="248"/>
    </row>
    <row r="384" spans="1:51" x14ac:dyDescent="0.2">
      <c r="A384" s="248"/>
      <c r="B384" s="248"/>
      <c r="C384" s="248"/>
      <c r="D384" s="248"/>
      <c r="E384" s="248"/>
      <c r="F384" s="248"/>
      <c r="G384" s="248"/>
      <c r="H384" s="248"/>
      <c r="I384" s="248"/>
      <c r="J384" s="248"/>
      <c r="K384" s="248"/>
      <c r="L384" s="248"/>
      <c r="M384" s="248"/>
      <c r="N384" s="248"/>
      <c r="O384" s="248"/>
      <c r="P384" s="248"/>
      <c r="Q384" s="296"/>
      <c r="R384" s="256">
        <f>'To &amp; from Shops- trip % summary'!B389</f>
        <v>0</v>
      </c>
      <c r="S384" s="313">
        <f>'To &amp; from Shops- trip % summary'!D389</f>
        <v>0</v>
      </c>
      <c r="T384" s="257">
        <f>'Non-survey input values'!$B$14</f>
        <v>359.3</v>
      </c>
      <c r="U384" s="258">
        <f t="shared" si="70"/>
        <v>0</v>
      </c>
      <c r="V384" s="259">
        <f t="shared" si="71"/>
        <v>0</v>
      </c>
      <c r="W384" s="312">
        <f>'To &amp; from Shops- trip % summary'!G389</f>
        <v>0</v>
      </c>
      <c r="X384" s="314">
        <f>'To &amp; from Shops- trip % summary'!I389</f>
        <v>0</v>
      </c>
      <c r="Y384" s="260">
        <f t="shared" si="72"/>
        <v>0</v>
      </c>
      <c r="Z384" s="259">
        <f t="shared" si="73"/>
        <v>0</v>
      </c>
      <c r="AA384" s="312">
        <f>'To &amp; from Shops- trip % summary'!L389</f>
        <v>0</v>
      </c>
      <c r="AB384" s="314">
        <f>'To &amp; from Shops- trip % summary'!N389</f>
        <v>0</v>
      </c>
      <c r="AC384" s="260">
        <f t="shared" si="74"/>
        <v>0</v>
      </c>
      <c r="AD384" s="259">
        <f t="shared" si="75"/>
        <v>0</v>
      </c>
      <c r="AE384" s="312">
        <f>'To &amp; from Shops- trip % summary'!Q389</f>
        <v>0</v>
      </c>
      <c r="AF384" s="314">
        <f>'To &amp; from Shops- trip % summary'!S389</f>
        <v>0</v>
      </c>
      <c r="AG384" s="260">
        <f t="shared" si="76"/>
        <v>0</v>
      </c>
      <c r="AH384" s="259">
        <f t="shared" si="77"/>
        <v>0</v>
      </c>
      <c r="AI384" s="312">
        <f>'To &amp; from Shops- trip % summary'!V389</f>
        <v>0</v>
      </c>
      <c r="AJ384" s="314">
        <f>'To &amp; from Shops- trip % summary'!X389</f>
        <v>0</v>
      </c>
      <c r="AK384" s="260">
        <f t="shared" si="78"/>
        <v>0</v>
      </c>
      <c r="AL384" s="259">
        <f t="shared" si="79"/>
        <v>0</v>
      </c>
      <c r="AM384" s="312">
        <f>'To &amp; from Shops- trip % summary'!AA389</f>
        <v>0</v>
      </c>
      <c r="AN384" s="314">
        <f>'To &amp; from Shops- trip % summary'!AC389</f>
        <v>0</v>
      </c>
      <c r="AO384" s="260">
        <f t="shared" si="80"/>
        <v>0</v>
      </c>
      <c r="AP384" s="259">
        <f t="shared" si="81"/>
        <v>0</v>
      </c>
      <c r="AQ384" s="312">
        <f>'To &amp; from Shops- trip % summary'!AF389</f>
        <v>0</v>
      </c>
      <c r="AR384" s="314">
        <f>'To &amp; from Shops- trip % summary'!AH389</f>
        <v>0</v>
      </c>
      <c r="AS384" s="260">
        <f t="shared" si="82"/>
        <v>0</v>
      </c>
      <c r="AT384" s="259">
        <f t="shared" si="83"/>
        <v>0</v>
      </c>
      <c r="AU384" s="261"/>
      <c r="AV384" s="248"/>
      <c r="AW384" s="248"/>
      <c r="AX384" s="248"/>
      <c r="AY384" s="248"/>
    </row>
    <row r="385" spans="1:51" x14ac:dyDescent="0.2">
      <c r="A385" s="248"/>
      <c r="B385" s="248"/>
      <c r="C385" s="248"/>
      <c r="D385" s="248"/>
      <c r="E385" s="248"/>
      <c r="F385" s="248"/>
      <c r="G385" s="248"/>
      <c r="H385" s="248"/>
      <c r="I385" s="248"/>
      <c r="J385" s="248"/>
      <c r="K385" s="248"/>
      <c r="L385" s="248"/>
      <c r="M385" s="248"/>
      <c r="N385" s="248"/>
      <c r="O385" s="248"/>
      <c r="P385" s="248"/>
      <c r="Q385" s="296"/>
      <c r="R385" s="256">
        <f>'To &amp; from Shops- trip % summary'!B390</f>
        <v>0</v>
      </c>
      <c r="S385" s="313">
        <f>'To &amp; from Shops- trip % summary'!D390</f>
        <v>0</v>
      </c>
      <c r="T385" s="257">
        <f>'Non-survey input values'!$B$14</f>
        <v>359.3</v>
      </c>
      <c r="U385" s="258">
        <f t="shared" si="70"/>
        <v>0</v>
      </c>
      <c r="V385" s="259">
        <f t="shared" si="71"/>
        <v>0</v>
      </c>
      <c r="W385" s="312">
        <f>'To &amp; from Shops- trip % summary'!G390</f>
        <v>0</v>
      </c>
      <c r="X385" s="314">
        <f>'To &amp; from Shops- trip % summary'!I390</f>
        <v>0</v>
      </c>
      <c r="Y385" s="260">
        <f t="shared" si="72"/>
        <v>0</v>
      </c>
      <c r="Z385" s="259">
        <f t="shared" si="73"/>
        <v>0</v>
      </c>
      <c r="AA385" s="312">
        <f>'To &amp; from Shops- trip % summary'!L390</f>
        <v>0</v>
      </c>
      <c r="AB385" s="314">
        <f>'To &amp; from Shops- trip % summary'!N390</f>
        <v>0</v>
      </c>
      <c r="AC385" s="260">
        <f t="shared" si="74"/>
        <v>0</v>
      </c>
      <c r="AD385" s="259">
        <f t="shared" si="75"/>
        <v>0</v>
      </c>
      <c r="AE385" s="312">
        <f>'To &amp; from Shops- trip % summary'!Q390</f>
        <v>0</v>
      </c>
      <c r="AF385" s="314">
        <f>'To &amp; from Shops- trip % summary'!S390</f>
        <v>0</v>
      </c>
      <c r="AG385" s="260">
        <f t="shared" si="76"/>
        <v>0</v>
      </c>
      <c r="AH385" s="259">
        <f t="shared" si="77"/>
        <v>0</v>
      </c>
      <c r="AI385" s="312">
        <f>'To &amp; from Shops- trip % summary'!V390</f>
        <v>0</v>
      </c>
      <c r="AJ385" s="314">
        <f>'To &amp; from Shops- trip % summary'!X390</f>
        <v>0</v>
      </c>
      <c r="AK385" s="260">
        <f t="shared" si="78"/>
        <v>0</v>
      </c>
      <c r="AL385" s="259">
        <f t="shared" si="79"/>
        <v>0</v>
      </c>
      <c r="AM385" s="312">
        <f>'To &amp; from Shops- trip % summary'!AA390</f>
        <v>0</v>
      </c>
      <c r="AN385" s="314">
        <f>'To &amp; from Shops- trip % summary'!AC390</f>
        <v>0</v>
      </c>
      <c r="AO385" s="260">
        <f t="shared" si="80"/>
        <v>0</v>
      </c>
      <c r="AP385" s="259">
        <f t="shared" si="81"/>
        <v>0</v>
      </c>
      <c r="AQ385" s="312">
        <f>'To &amp; from Shops- trip % summary'!AF390</f>
        <v>0</v>
      </c>
      <c r="AR385" s="314">
        <f>'To &amp; from Shops- trip % summary'!AH390</f>
        <v>0</v>
      </c>
      <c r="AS385" s="260">
        <f t="shared" si="82"/>
        <v>0</v>
      </c>
      <c r="AT385" s="259">
        <f t="shared" si="83"/>
        <v>0</v>
      </c>
      <c r="AU385" s="261"/>
      <c r="AV385" s="248"/>
      <c r="AW385" s="248"/>
      <c r="AX385" s="248"/>
      <c r="AY385" s="248"/>
    </row>
    <row r="386" spans="1:51" x14ac:dyDescent="0.2">
      <c r="A386" s="248"/>
      <c r="B386" s="248"/>
      <c r="C386" s="248"/>
      <c r="D386" s="248"/>
      <c r="E386" s="248"/>
      <c r="F386" s="248"/>
      <c r="G386" s="248"/>
      <c r="H386" s="248"/>
      <c r="I386" s="248"/>
      <c r="J386" s="248"/>
      <c r="K386" s="248"/>
      <c r="L386" s="248"/>
      <c r="M386" s="248"/>
      <c r="N386" s="248"/>
      <c r="O386" s="248"/>
      <c r="P386" s="248"/>
      <c r="Q386" s="296"/>
      <c r="R386" s="256">
        <f>'To &amp; from Shops- trip % summary'!B391</f>
        <v>0</v>
      </c>
      <c r="S386" s="313">
        <f>'To &amp; from Shops- trip % summary'!D391</f>
        <v>0</v>
      </c>
      <c r="T386" s="257">
        <f>'Non-survey input values'!$B$14</f>
        <v>359.3</v>
      </c>
      <c r="U386" s="258">
        <f t="shared" si="70"/>
        <v>0</v>
      </c>
      <c r="V386" s="259">
        <f t="shared" si="71"/>
        <v>0</v>
      </c>
      <c r="W386" s="312">
        <f>'To &amp; from Shops- trip % summary'!G391</f>
        <v>0</v>
      </c>
      <c r="X386" s="314">
        <f>'To &amp; from Shops- trip % summary'!I391</f>
        <v>0</v>
      </c>
      <c r="Y386" s="260">
        <f t="shared" si="72"/>
        <v>0</v>
      </c>
      <c r="Z386" s="259">
        <f t="shared" si="73"/>
        <v>0</v>
      </c>
      <c r="AA386" s="312">
        <f>'To &amp; from Shops- trip % summary'!L391</f>
        <v>0</v>
      </c>
      <c r="AB386" s="314">
        <f>'To &amp; from Shops- trip % summary'!N391</f>
        <v>0</v>
      </c>
      <c r="AC386" s="260">
        <f t="shared" si="74"/>
        <v>0</v>
      </c>
      <c r="AD386" s="259">
        <f t="shared" si="75"/>
        <v>0</v>
      </c>
      <c r="AE386" s="312">
        <f>'To &amp; from Shops- trip % summary'!Q391</f>
        <v>0</v>
      </c>
      <c r="AF386" s="314">
        <f>'To &amp; from Shops- trip % summary'!S391</f>
        <v>0</v>
      </c>
      <c r="AG386" s="260">
        <f t="shared" si="76"/>
        <v>0</v>
      </c>
      <c r="AH386" s="259">
        <f t="shared" si="77"/>
        <v>0</v>
      </c>
      <c r="AI386" s="312">
        <f>'To &amp; from Shops- trip % summary'!V391</f>
        <v>0</v>
      </c>
      <c r="AJ386" s="314">
        <f>'To &amp; from Shops- trip % summary'!X391</f>
        <v>0</v>
      </c>
      <c r="AK386" s="260">
        <f t="shared" si="78"/>
        <v>0</v>
      </c>
      <c r="AL386" s="259">
        <f t="shared" si="79"/>
        <v>0</v>
      </c>
      <c r="AM386" s="312">
        <f>'To &amp; from Shops- trip % summary'!AA391</f>
        <v>0</v>
      </c>
      <c r="AN386" s="314">
        <f>'To &amp; from Shops- trip % summary'!AC391</f>
        <v>0</v>
      </c>
      <c r="AO386" s="260">
        <f t="shared" si="80"/>
        <v>0</v>
      </c>
      <c r="AP386" s="259">
        <f t="shared" si="81"/>
        <v>0</v>
      </c>
      <c r="AQ386" s="312">
        <f>'To &amp; from Shops- trip % summary'!AF391</f>
        <v>0</v>
      </c>
      <c r="AR386" s="314">
        <f>'To &amp; from Shops- trip % summary'!AH391</f>
        <v>0</v>
      </c>
      <c r="AS386" s="260">
        <f t="shared" si="82"/>
        <v>0</v>
      </c>
      <c r="AT386" s="259">
        <f t="shared" si="83"/>
        <v>0</v>
      </c>
      <c r="AU386" s="261"/>
      <c r="AV386" s="248"/>
      <c r="AW386" s="248"/>
      <c r="AX386" s="248"/>
      <c r="AY386" s="248"/>
    </row>
    <row r="387" spans="1:51" x14ac:dyDescent="0.2">
      <c r="A387" s="248"/>
      <c r="B387" s="248"/>
      <c r="C387" s="248"/>
      <c r="D387" s="248"/>
      <c r="E387" s="248"/>
      <c r="F387" s="248"/>
      <c r="G387" s="248"/>
      <c r="H387" s="248"/>
      <c r="I387" s="248"/>
      <c r="J387" s="248"/>
      <c r="K387" s="248"/>
      <c r="L387" s="248"/>
      <c r="M387" s="248"/>
      <c r="N387" s="248"/>
      <c r="O387" s="248"/>
      <c r="P387" s="248"/>
      <c r="Q387" s="296"/>
      <c r="R387" s="256">
        <f>'To &amp; from Shops- trip % summary'!B392</f>
        <v>0</v>
      </c>
      <c r="S387" s="313">
        <f>'To &amp; from Shops- trip % summary'!D392</f>
        <v>0</v>
      </c>
      <c r="T387" s="257">
        <f>'Non-survey input values'!$B$14</f>
        <v>359.3</v>
      </c>
      <c r="U387" s="258">
        <f t="shared" si="70"/>
        <v>0</v>
      </c>
      <c r="V387" s="259">
        <f t="shared" si="71"/>
        <v>0</v>
      </c>
      <c r="W387" s="312">
        <f>'To &amp; from Shops- trip % summary'!G392</f>
        <v>0</v>
      </c>
      <c r="X387" s="314">
        <f>'To &amp; from Shops- trip % summary'!I392</f>
        <v>0</v>
      </c>
      <c r="Y387" s="260">
        <f t="shared" si="72"/>
        <v>0</v>
      </c>
      <c r="Z387" s="259">
        <f t="shared" si="73"/>
        <v>0</v>
      </c>
      <c r="AA387" s="312">
        <f>'To &amp; from Shops- trip % summary'!L392</f>
        <v>0</v>
      </c>
      <c r="AB387" s="314">
        <f>'To &amp; from Shops- trip % summary'!N392</f>
        <v>0</v>
      </c>
      <c r="AC387" s="260">
        <f t="shared" si="74"/>
        <v>0</v>
      </c>
      <c r="AD387" s="259">
        <f t="shared" si="75"/>
        <v>0</v>
      </c>
      <c r="AE387" s="312">
        <f>'To &amp; from Shops- trip % summary'!Q392</f>
        <v>0</v>
      </c>
      <c r="AF387" s="314">
        <f>'To &amp; from Shops- trip % summary'!S392</f>
        <v>0</v>
      </c>
      <c r="AG387" s="260">
        <f t="shared" si="76"/>
        <v>0</v>
      </c>
      <c r="AH387" s="259">
        <f t="shared" si="77"/>
        <v>0</v>
      </c>
      <c r="AI387" s="312">
        <f>'To &amp; from Shops- trip % summary'!V392</f>
        <v>0</v>
      </c>
      <c r="AJ387" s="314">
        <f>'To &amp; from Shops- trip % summary'!X392</f>
        <v>0</v>
      </c>
      <c r="AK387" s="260">
        <f t="shared" si="78"/>
        <v>0</v>
      </c>
      <c r="AL387" s="259">
        <f t="shared" si="79"/>
        <v>0</v>
      </c>
      <c r="AM387" s="312">
        <f>'To &amp; from Shops- trip % summary'!AA392</f>
        <v>0</v>
      </c>
      <c r="AN387" s="314">
        <f>'To &amp; from Shops- trip % summary'!AC392</f>
        <v>0</v>
      </c>
      <c r="AO387" s="260">
        <f t="shared" si="80"/>
        <v>0</v>
      </c>
      <c r="AP387" s="259">
        <f t="shared" si="81"/>
        <v>0</v>
      </c>
      <c r="AQ387" s="312">
        <f>'To &amp; from Shops- trip % summary'!AF392</f>
        <v>0</v>
      </c>
      <c r="AR387" s="314">
        <f>'To &amp; from Shops- trip % summary'!AH392</f>
        <v>0</v>
      </c>
      <c r="AS387" s="260">
        <f t="shared" si="82"/>
        <v>0</v>
      </c>
      <c r="AT387" s="259">
        <f t="shared" si="83"/>
        <v>0</v>
      </c>
      <c r="AU387" s="261"/>
      <c r="AV387" s="248"/>
      <c r="AW387" s="248"/>
      <c r="AX387" s="248"/>
      <c r="AY387" s="248"/>
    </row>
    <row r="388" spans="1:51" x14ac:dyDescent="0.2">
      <c r="A388" s="248"/>
      <c r="B388" s="248"/>
      <c r="C388" s="248"/>
      <c r="D388" s="248"/>
      <c r="E388" s="248"/>
      <c r="F388" s="248"/>
      <c r="G388" s="248"/>
      <c r="H388" s="248"/>
      <c r="I388" s="248"/>
      <c r="J388" s="248"/>
      <c r="K388" s="248"/>
      <c r="L388" s="248"/>
      <c r="M388" s="248"/>
      <c r="N388" s="248"/>
      <c r="O388" s="248"/>
      <c r="P388" s="248"/>
      <c r="Q388" s="296"/>
      <c r="R388" s="256">
        <f>'To &amp; from Shops- trip % summary'!B393</f>
        <v>0</v>
      </c>
      <c r="S388" s="313">
        <f>'To &amp; from Shops- trip % summary'!D393</f>
        <v>0</v>
      </c>
      <c r="T388" s="257">
        <f>'Non-survey input values'!$B$14</f>
        <v>359.3</v>
      </c>
      <c r="U388" s="258">
        <f t="shared" si="70"/>
        <v>0</v>
      </c>
      <c r="V388" s="259">
        <f t="shared" si="71"/>
        <v>0</v>
      </c>
      <c r="W388" s="312">
        <f>'To &amp; from Shops- trip % summary'!G393</f>
        <v>0</v>
      </c>
      <c r="X388" s="314">
        <f>'To &amp; from Shops- trip % summary'!I393</f>
        <v>0</v>
      </c>
      <c r="Y388" s="260">
        <f t="shared" si="72"/>
        <v>0</v>
      </c>
      <c r="Z388" s="259">
        <f t="shared" si="73"/>
        <v>0</v>
      </c>
      <c r="AA388" s="312">
        <f>'To &amp; from Shops- trip % summary'!L393</f>
        <v>0</v>
      </c>
      <c r="AB388" s="314">
        <f>'To &amp; from Shops- trip % summary'!N393</f>
        <v>0</v>
      </c>
      <c r="AC388" s="260">
        <f t="shared" si="74"/>
        <v>0</v>
      </c>
      <c r="AD388" s="259">
        <f t="shared" si="75"/>
        <v>0</v>
      </c>
      <c r="AE388" s="312">
        <f>'To &amp; from Shops- trip % summary'!Q393</f>
        <v>0</v>
      </c>
      <c r="AF388" s="314">
        <f>'To &amp; from Shops- trip % summary'!S393</f>
        <v>0</v>
      </c>
      <c r="AG388" s="260">
        <f t="shared" si="76"/>
        <v>0</v>
      </c>
      <c r="AH388" s="259">
        <f t="shared" si="77"/>
        <v>0</v>
      </c>
      <c r="AI388" s="312">
        <f>'To &amp; from Shops- trip % summary'!V393</f>
        <v>0</v>
      </c>
      <c r="AJ388" s="314">
        <f>'To &amp; from Shops- trip % summary'!X393</f>
        <v>0</v>
      </c>
      <c r="AK388" s="260">
        <f t="shared" si="78"/>
        <v>0</v>
      </c>
      <c r="AL388" s="259">
        <f t="shared" si="79"/>
        <v>0</v>
      </c>
      <c r="AM388" s="312">
        <f>'To &amp; from Shops- trip % summary'!AA393</f>
        <v>0</v>
      </c>
      <c r="AN388" s="314">
        <f>'To &amp; from Shops- trip % summary'!AC393</f>
        <v>0</v>
      </c>
      <c r="AO388" s="260">
        <f t="shared" si="80"/>
        <v>0</v>
      </c>
      <c r="AP388" s="259">
        <f t="shared" si="81"/>
        <v>0</v>
      </c>
      <c r="AQ388" s="312">
        <f>'To &amp; from Shops- trip % summary'!AF393</f>
        <v>0</v>
      </c>
      <c r="AR388" s="314">
        <f>'To &amp; from Shops- trip % summary'!AH393</f>
        <v>0</v>
      </c>
      <c r="AS388" s="260">
        <f t="shared" si="82"/>
        <v>0</v>
      </c>
      <c r="AT388" s="259">
        <f t="shared" si="83"/>
        <v>0</v>
      </c>
      <c r="AU388" s="261"/>
      <c r="AV388" s="248"/>
      <c r="AW388" s="248"/>
      <c r="AX388" s="248"/>
      <c r="AY388" s="248"/>
    </row>
    <row r="389" spans="1:51" x14ac:dyDescent="0.2">
      <c r="A389" s="248"/>
      <c r="B389" s="248"/>
      <c r="C389" s="248"/>
      <c r="D389" s="248"/>
      <c r="E389" s="248"/>
      <c r="F389" s="248"/>
      <c r="G389" s="248"/>
      <c r="H389" s="248"/>
      <c r="I389" s="248"/>
      <c r="J389" s="248"/>
      <c r="K389" s="248"/>
      <c r="L389" s="248"/>
      <c r="M389" s="248"/>
      <c r="N389" s="248"/>
      <c r="O389" s="248"/>
      <c r="P389" s="248"/>
      <c r="Q389" s="296"/>
      <c r="R389" s="256">
        <f>'To &amp; from Shops- trip % summary'!B394</f>
        <v>0</v>
      </c>
      <c r="S389" s="313">
        <f>'To &amp; from Shops- trip % summary'!D394</f>
        <v>0</v>
      </c>
      <c r="T389" s="257">
        <f>'Non-survey input values'!$B$14</f>
        <v>359.3</v>
      </c>
      <c r="U389" s="258">
        <f t="shared" si="70"/>
        <v>0</v>
      </c>
      <c r="V389" s="259">
        <f t="shared" si="71"/>
        <v>0</v>
      </c>
      <c r="W389" s="312">
        <f>'To &amp; from Shops- trip % summary'!G394</f>
        <v>0</v>
      </c>
      <c r="X389" s="314">
        <f>'To &amp; from Shops- trip % summary'!I394</f>
        <v>0</v>
      </c>
      <c r="Y389" s="260">
        <f t="shared" si="72"/>
        <v>0</v>
      </c>
      <c r="Z389" s="259">
        <f t="shared" si="73"/>
        <v>0</v>
      </c>
      <c r="AA389" s="312">
        <f>'To &amp; from Shops- trip % summary'!L394</f>
        <v>0</v>
      </c>
      <c r="AB389" s="314">
        <f>'To &amp; from Shops- trip % summary'!N394</f>
        <v>0</v>
      </c>
      <c r="AC389" s="260">
        <f t="shared" si="74"/>
        <v>0</v>
      </c>
      <c r="AD389" s="259">
        <f t="shared" si="75"/>
        <v>0</v>
      </c>
      <c r="AE389" s="312">
        <f>'To &amp; from Shops- trip % summary'!Q394</f>
        <v>0</v>
      </c>
      <c r="AF389" s="314">
        <f>'To &amp; from Shops- trip % summary'!S394</f>
        <v>0</v>
      </c>
      <c r="AG389" s="260">
        <f t="shared" si="76"/>
        <v>0</v>
      </c>
      <c r="AH389" s="259">
        <f t="shared" si="77"/>
        <v>0</v>
      </c>
      <c r="AI389" s="312">
        <f>'To &amp; from Shops- trip % summary'!V394</f>
        <v>0</v>
      </c>
      <c r="AJ389" s="314">
        <f>'To &amp; from Shops- trip % summary'!X394</f>
        <v>0</v>
      </c>
      <c r="AK389" s="260">
        <f t="shared" si="78"/>
        <v>0</v>
      </c>
      <c r="AL389" s="259">
        <f t="shared" si="79"/>
        <v>0</v>
      </c>
      <c r="AM389" s="312">
        <f>'To &amp; from Shops- trip % summary'!AA394</f>
        <v>0</v>
      </c>
      <c r="AN389" s="314">
        <f>'To &amp; from Shops- trip % summary'!AC394</f>
        <v>0</v>
      </c>
      <c r="AO389" s="260">
        <f t="shared" si="80"/>
        <v>0</v>
      </c>
      <c r="AP389" s="259">
        <f t="shared" si="81"/>
        <v>0</v>
      </c>
      <c r="AQ389" s="312">
        <f>'To &amp; from Shops- trip % summary'!AF394</f>
        <v>0</v>
      </c>
      <c r="AR389" s="314">
        <f>'To &amp; from Shops- trip % summary'!AH394</f>
        <v>0</v>
      </c>
      <c r="AS389" s="260">
        <f t="shared" si="82"/>
        <v>0</v>
      </c>
      <c r="AT389" s="259">
        <f t="shared" si="83"/>
        <v>0</v>
      </c>
      <c r="AU389" s="261"/>
      <c r="AV389" s="248"/>
      <c r="AW389" s="248"/>
      <c r="AX389" s="248"/>
      <c r="AY389" s="248"/>
    </row>
    <row r="390" spans="1:51" x14ac:dyDescent="0.2">
      <c r="A390" s="248"/>
      <c r="B390" s="248"/>
      <c r="C390" s="248"/>
      <c r="D390" s="248"/>
      <c r="E390" s="248"/>
      <c r="F390" s="248"/>
      <c r="G390" s="248"/>
      <c r="H390" s="248"/>
      <c r="I390" s="248"/>
      <c r="J390" s="248"/>
      <c r="K390" s="248"/>
      <c r="L390" s="248"/>
      <c r="M390" s="248"/>
      <c r="N390" s="248"/>
      <c r="O390" s="248"/>
      <c r="P390" s="248"/>
      <c r="Q390" s="296"/>
      <c r="R390" s="256">
        <f>'To &amp; from Shops- trip % summary'!B395</f>
        <v>0</v>
      </c>
      <c r="S390" s="313">
        <f>'To &amp; from Shops- trip % summary'!D395</f>
        <v>0</v>
      </c>
      <c r="T390" s="257">
        <f>'Non-survey input values'!$B$14</f>
        <v>359.3</v>
      </c>
      <c r="U390" s="258">
        <f t="shared" si="70"/>
        <v>0</v>
      </c>
      <c r="V390" s="259">
        <f t="shared" si="71"/>
        <v>0</v>
      </c>
      <c r="W390" s="312">
        <f>'To &amp; from Shops- trip % summary'!G395</f>
        <v>0</v>
      </c>
      <c r="X390" s="314">
        <f>'To &amp; from Shops- trip % summary'!I395</f>
        <v>0</v>
      </c>
      <c r="Y390" s="260">
        <f t="shared" si="72"/>
        <v>0</v>
      </c>
      <c r="Z390" s="259">
        <f t="shared" si="73"/>
        <v>0</v>
      </c>
      <c r="AA390" s="312">
        <f>'To &amp; from Shops- trip % summary'!L395</f>
        <v>0</v>
      </c>
      <c r="AB390" s="314">
        <f>'To &amp; from Shops- trip % summary'!N395</f>
        <v>0</v>
      </c>
      <c r="AC390" s="260">
        <f t="shared" si="74"/>
        <v>0</v>
      </c>
      <c r="AD390" s="259">
        <f t="shared" si="75"/>
        <v>0</v>
      </c>
      <c r="AE390" s="312">
        <f>'To &amp; from Shops- trip % summary'!Q395</f>
        <v>0</v>
      </c>
      <c r="AF390" s="314">
        <f>'To &amp; from Shops- trip % summary'!S395</f>
        <v>0</v>
      </c>
      <c r="AG390" s="260">
        <f t="shared" si="76"/>
        <v>0</v>
      </c>
      <c r="AH390" s="259">
        <f t="shared" si="77"/>
        <v>0</v>
      </c>
      <c r="AI390" s="312">
        <f>'To &amp; from Shops- trip % summary'!V395</f>
        <v>0</v>
      </c>
      <c r="AJ390" s="314">
        <f>'To &amp; from Shops- trip % summary'!X395</f>
        <v>0</v>
      </c>
      <c r="AK390" s="260">
        <f t="shared" si="78"/>
        <v>0</v>
      </c>
      <c r="AL390" s="259">
        <f t="shared" si="79"/>
        <v>0</v>
      </c>
      <c r="AM390" s="312">
        <f>'To &amp; from Shops- trip % summary'!AA395</f>
        <v>0</v>
      </c>
      <c r="AN390" s="314">
        <f>'To &amp; from Shops- trip % summary'!AC395</f>
        <v>0</v>
      </c>
      <c r="AO390" s="260">
        <f t="shared" si="80"/>
        <v>0</v>
      </c>
      <c r="AP390" s="259">
        <f t="shared" si="81"/>
        <v>0</v>
      </c>
      <c r="AQ390" s="312">
        <f>'To &amp; from Shops- trip % summary'!AF395</f>
        <v>0</v>
      </c>
      <c r="AR390" s="314">
        <f>'To &amp; from Shops- trip % summary'!AH395</f>
        <v>0</v>
      </c>
      <c r="AS390" s="260">
        <f t="shared" si="82"/>
        <v>0</v>
      </c>
      <c r="AT390" s="259">
        <f t="shared" si="83"/>
        <v>0</v>
      </c>
      <c r="AU390" s="261"/>
      <c r="AV390" s="248"/>
      <c r="AW390" s="248"/>
      <c r="AX390" s="248"/>
      <c r="AY390" s="248"/>
    </row>
    <row r="391" spans="1:51" x14ac:dyDescent="0.2">
      <c r="A391" s="248"/>
      <c r="B391" s="248"/>
      <c r="C391" s="248"/>
      <c r="D391" s="248"/>
      <c r="E391" s="248"/>
      <c r="F391" s="248"/>
      <c r="G391" s="248"/>
      <c r="H391" s="248"/>
      <c r="I391" s="248"/>
      <c r="J391" s="248"/>
      <c r="K391" s="248"/>
      <c r="L391" s="248"/>
      <c r="M391" s="248"/>
      <c r="N391" s="248"/>
      <c r="O391" s="248"/>
      <c r="P391" s="248"/>
      <c r="Q391" s="296"/>
      <c r="R391" s="256">
        <f>'To &amp; from Shops- trip % summary'!B396</f>
        <v>0</v>
      </c>
      <c r="S391" s="313">
        <f>'To &amp; from Shops- trip % summary'!D396</f>
        <v>0</v>
      </c>
      <c r="T391" s="257">
        <f>'Non-survey input values'!$B$14</f>
        <v>359.3</v>
      </c>
      <c r="U391" s="258">
        <f t="shared" si="70"/>
        <v>0</v>
      </c>
      <c r="V391" s="259">
        <f t="shared" si="71"/>
        <v>0</v>
      </c>
      <c r="W391" s="312">
        <f>'To &amp; from Shops- trip % summary'!G396</f>
        <v>0</v>
      </c>
      <c r="X391" s="314">
        <f>'To &amp; from Shops- trip % summary'!I396</f>
        <v>0</v>
      </c>
      <c r="Y391" s="260">
        <f t="shared" si="72"/>
        <v>0</v>
      </c>
      <c r="Z391" s="259">
        <f t="shared" si="73"/>
        <v>0</v>
      </c>
      <c r="AA391" s="312">
        <f>'To &amp; from Shops- trip % summary'!L396</f>
        <v>0</v>
      </c>
      <c r="AB391" s="314">
        <f>'To &amp; from Shops- trip % summary'!N396</f>
        <v>0</v>
      </c>
      <c r="AC391" s="260">
        <f t="shared" si="74"/>
        <v>0</v>
      </c>
      <c r="AD391" s="259">
        <f t="shared" si="75"/>
        <v>0</v>
      </c>
      <c r="AE391" s="312">
        <f>'To &amp; from Shops- trip % summary'!Q396</f>
        <v>0</v>
      </c>
      <c r="AF391" s="314">
        <f>'To &amp; from Shops- trip % summary'!S396</f>
        <v>0</v>
      </c>
      <c r="AG391" s="260">
        <f t="shared" si="76"/>
        <v>0</v>
      </c>
      <c r="AH391" s="259">
        <f t="shared" si="77"/>
        <v>0</v>
      </c>
      <c r="AI391" s="312">
        <f>'To &amp; from Shops- trip % summary'!V396</f>
        <v>0</v>
      </c>
      <c r="AJ391" s="314">
        <f>'To &amp; from Shops- trip % summary'!X396</f>
        <v>0</v>
      </c>
      <c r="AK391" s="260">
        <f t="shared" si="78"/>
        <v>0</v>
      </c>
      <c r="AL391" s="259">
        <f t="shared" si="79"/>
        <v>0</v>
      </c>
      <c r="AM391" s="312">
        <f>'To &amp; from Shops- trip % summary'!AA396</f>
        <v>0</v>
      </c>
      <c r="AN391" s="314">
        <f>'To &amp; from Shops- trip % summary'!AC396</f>
        <v>0</v>
      </c>
      <c r="AO391" s="260">
        <f t="shared" si="80"/>
        <v>0</v>
      </c>
      <c r="AP391" s="259">
        <f t="shared" si="81"/>
        <v>0</v>
      </c>
      <c r="AQ391" s="312">
        <f>'To &amp; from Shops- trip % summary'!AF396</f>
        <v>0</v>
      </c>
      <c r="AR391" s="314">
        <f>'To &amp; from Shops- trip % summary'!AH396</f>
        <v>0</v>
      </c>
      <c r="AS391" s="260">
        <f t="shared" si="82"/>
        <v>0</v>
      </c>
      <c r="AT391" s="259">
        <f t="shared" si="83"/>
        <v>0</v>
      </c>
      <c r="AU391" s="261"/>
      <c r="AV391" s="248"/>
      <c r="AW391" s="248"/>
      <c r="AX391" s="248"/>
      <c r="AY391" s="248"/>
    </row>
    <row r="392" spans="1:51" x14ac:dyDescent="0.2">
      <c r="A392" s="248"/>
      <c r="B392" s="248"/>
      <c r="C392" s="248"/>
      <c r="D392" s="248"/>
      <c r="E392" s="248"/>
      <c r="F392" s="248"/>
      <c r="G392" s="248"/>
      <c r="H392" s="248"/>
      <c r="I392" s="248"/>
      <c r="J392" s="248"/>
      <c r="K392" s="248"/>
      <c r="L392" s="248"/>
      <c r="M392" s="248"/>
      <c r="N392" s="248"/>
      <c r="O392" s="248"/>
      <c r="P392" s="248"/>
      <c r="Q392" s="296"/>
      <c r="R392" s="256">
        <f>'To &amp; from Shops- trip % summary'!B397</f>
        <v>0</v>
      </c>
      <c r="S392" s="313">
        <f>'To &amp; from Shops- trip % summary'!D397</f>
        <v>0</v>
      </c>
      <c r="T392" s="257">
        <f>'Non-survey input values'!$B$14</f>
        <v>359.3</v>
      </c>
      <c r="U392" s="258">
        <f t="shared" si="70"/>
        <v>0</v>
      </c>
      <c r="V392" s="259">
        <f t="shared" si="71"/>
        <v>0</v>
      </c>
      <c r="W392" s="312">
        <f>'To &amp; from Shops- trip % summary'!G397</f>
        <v>0</v>
      </c>
      <c r="X392" s="314">
        <f>'To &amp; from Shops- trip % summary'!I397</f>
        <v>0</v>
      </c>
      <c r="Y392" s="260">
        <f t="shared" si="72"/>
        <v>0</v>
      </c>
      <c r="Z392" s="259">
        <f t="shared" si="73"/>
        <v>0</v>
      </c>
      <c r="AA392" s="312">
        <f>'To &amp; from Shops- trip % summary'!L397</f>
        <v>0</v>
      </c>
      <c r="AB392" s="314">
        <f>'To &amp; from Shops- trip % summary'!N397</f>
        <v>0</v>
      </c>
      <c r="AC392" s="260">
        <f t="shared" si="74"/>
        <v>0</v>
      </c>
      <c r="AD392" s="259">
        <f t="shared" si="75"/>
        <v>0</v>
      </c>
      <c r="AE392" s="312">
        <f>'To &amp; from Shops- trip % summary'!Q397</f>
        <v>0</v>
      </c>
      <c r="AF392" s="314">
        <f>'To &amp; from Shops- trip % summary'!S397</f>
        <v>0</v>
      </c>
      <c r="AG392" s="260">
        <f t="shared" si="76"/>
        <v>0</v>
      </c>
      <c r="AH392" s="259">
        <f t="shared" si="77"/>
        <v>0</v>
      </c>
      <c r="AI392" s="312">
        <f>'To &amp; from Shops- trip % summary'!V397</f>
        <v>0</v>
      </c>
      <c r="AJ392" s="314">
        <f>'To &amp; from Shops- trip % summary'!X397</f>
        <v>0</v>
      </c>
      <c r="AK392" s="260">
        <f t="shared" si="78"/>
        <v>0</v>
      </c>
      <c r="AL392" s="259">
        <f t="shared" si="79"/>
        <v>0</v>
      </c>
      <c r="AM392" s="312">
        <f>'To &amp; from Shops- trip % summary'!AA397</f>
        <v>0</v>
      </c>
      <c r="AN392" s="314">
        <f>'To &amp; from Shops- trip % summary'!AC397</f>
        <v>0</v>
      </c>
      <c r="AO392" s="260">
        <f t="shared" si="80"/>
        <v>0</v>
      </c>
      <c r="AP392" s="259">
        <f t="shared" si="81"/>
        <v>0</v>
      </c>
      <c r="AQ392" s="312">
        <f>'To &amp; from Shops- trip % summary'!AF397</f>
        <v>0</v>
      </c>
      <c r="AR392" s="314">
        <f>'To &amp; from Shops- trip % summary'!AH397</f>
        <v>0</v>
      </c>
      <c r="AS392" s="260">
        <f t="shared" si="82"/>
        <v>0</v>
      </c>
      <c r="AT392" s="259">
        <f t="shared" si="83"/>
        <v>0</v>
      </c>
      <c r="AU392" s="261"/>
      <c r="AV392" s="248"/>
      <c r="AW392" s="248"/>
      <c r="AX392" s="248"/>
      <c r="AY392" s="248"/>
    </row>
    <row r="393" spans="1:51" x14ac:dyDescent="0.2">
      <c r="A393" s="248"/>
      <c r="B393" s="248"/>
      <c r="C393" s="248"/>
      <c r="D393" s="248"/>
      <c r="E393" s="248"/>
      <c r="F393" s="248"/>
      <c r="G393" s="248"/>
      <c r="H393" s="248"/>
      <c r="I393" s="248"/>
      <c r="J393" s="248"/>
      <c r="K393" s="248"/>
      <c r="L393" s="248"/>
      <c r="M393" s="248"/>
      <c r="N393" s="248"/>
      <c r="O393" s="248"/>
      <c r="P393" s="248"/>
      <c r="Q393" s="296"/>
      <c r="R393" s="256">
        <f>'To &amp; from Shops- trip % summary'!B398</f>
        <v>0</v>
      </c>
      <c r="S393" s="313">
        <f>'To &amp; from Shops- trip % summary'!D398</f>
        <v>0</v>
      </c>
      <c r="T393" s="257">
        <f>'Non-survey input values'!$B$14</f>
        <v>359.3</v>
      </c>
      <c r="U393" s="258">
        <f t="shared" si="70"/>
        <v>0</v>
      </c>
      <c r="V393" s="259">
        <f t="shared" si="71"/>
        <v>0</v>
      </c>
      <c r="W393" s="312">
        <f>'To &amp; from Shops- trip % summary'!G398</f>
        <v>0</v>
      </c>
      <c r="X393" s="314">
        <f>'To &amp; from Shops- trip % summary'!I398</f>
        <v>0</v>
      </c>
      <c r="Y393" s="260">
        <f t="shared" si="72"/>
        <v>0</v>
      </c>
      <c r="Z393" s="259">
        <f t="shared" si="73"/>
        <v>0</v>
      </c>
      <c r="AA393" s="312">
        <f>'To &amp; from Shops- trip % summary'!L398</f>
        <v>0</v>
      </c>
      <c r="AB393" s="314">
        <f>'To &amp; from Shops- trip % summary'!N398</f>
        <v>0</v>
      </c>
      <c r="AC393" s="260">
        <f t="shared" si="74"/>
        <v>0</v>
      </c>
      <c r="AD393" s="259">
        <f t="shared" si="75"/>
        <v>0</v>
      </c>
      <c r="AE393" s="312">
        <f>'To &amp; from Shops- trip % summary'!Q398</f>
        <v>0</v>
      </c>
      <c r="AF393" s="314">
        <f>'To &amp; from Shops- trip % summary'!S398</f>
        <v>0</v>
      </c>
      <c r="AG393" s="260">
        <f t="shared" si="76"/>
        <v>0</v>
      </c>
      <c r="AH393" s="259">
        <f t="shared" si="77"/>
        <v>0</v>
      </c>
      <c r="AI393" s="312">
        <f>'To &amp; from Shops- trip % summary'!V398</f>
        <v>0</v>
      </c>
      <c r="AJ393" s="314">
        <f>'To &amp; from Shops- trip % summary'!X398</f>
        <v>0</v>
      </c>
      <c r="AK393" s="260">
        <f t="shared" si="78"/>
        <v>0</v>
      </c>
      <c r="AL393" s="259">
        <f t="shared" si="79"/>
        <v>0</v>
      </c>
      <c r="AM393" s="312">
        <f>'To &amp; from Shops- trip % summary'!AA398</f>
        <v>0</v>
      </c>
      <c r="AN393" s="314">
        <f>'To &amp; from Shops- trip % summary'!AC398</f>
        <v>0</v>
      </c>
      <c r="AO393" s="260">
        <f t="shared" si="80"/>
        <v>0</v>
      </c>
      <c r="AP393" s="259">
        <f t="shared" si="81"/>
        <v>0</v>
      </c>
      <c r="AQ393" s="312">
        <f>'To &amp; from Shops- trip % summary'!AF398</f>
        <v>0</v>
      </c>
      <c r="AR393" s="314">
        <f>'To &amp; from Shops- trip % summary'!AH398</f>
        <v>0</v>
      </c>
      <c r="AS393" s="260">
        <f t="shared" si="82"/>
        <v>0</v>
      </c>
      <c r="AT393" s="259">
        <f t="shared" si="83"/>
        <v>0</v>
      </c>
      <c r="AU393" s="261"/>
      <c r="AV393" s="248"/>
      <c r="AW393" s="248"/>
      <c r="AX393" s="248"/>
      <c r="AY393" s="248"/>
    </row>
    <row r="394" spans="1:51" x14ac:dyDescent="0.2">
      <c r="A394" s="248"/>
      <c r="B394" s="248"/>
      <c r="C394" s="248"/>
      <c r="D394" s="248"/>
      <c r="E394" s="248"/>
      <c r="F394" s="248"/>
      <c r="G394" s="248"/>
      <c r="H394" s="248"/>
      <c r="I394" s="248"/>
      <c r="J394" s="248"/>
      <c r="K394" s="248"/>
      <c r="L394" s="248"/>
      <c r="M394" s="248"/>
      <c r="N394" s="248"/>
      <c r="O394" s="248"/>
      <c r="P394" s="248"/>
      <c r="Q394" s="296"/>
      <c r="R394" s="256">
        <f>'To &amp; from Shops- trip % summary'!B399</f>
        <v>0</v>
      </c>
      <c r="S394" s="313">
        <f>'To &amp; from Shops- trip % summary'!D399</f>
        <v>0</v>
      </c>
      <c r="T394" s="257">
        <f>'Non-survey input values'!$B$14</f>
        <v>359.3</v>
      </c>
      <c r="U394" s="258">
        <f t="shared" si="70"/>
        <v>0</v>
      </c>
      <c r="V394" s="259">
        <f t="shared" si="71"/>
        <v>0</v>
      </c>
      <c r="W394" s="312">
        <f>'To &amp; from Shops- trip % summary'!G399</f>
        <v>0</v>
      </c>
      <c r="X394" s="314">
        <f>'To &amp; from Shops- trip % summary'!I399</f>
        <v>0</v>
      </c>
      <c r="Y394" s="260">
        <f t="shared" si="72"/>
        <v>0</v>
      </c>
      <c r="Z394" s="259">
        <f t="shared" si="73"/>
        <v>0</v>
      </c>
      <c r="AA394" s="312">
        <f>'To &amp; from Shops- trip % summary'!L399</f>
        <v>0</v>
      </c>
      <c r="AB394" s="314">
        <f>'To &amp; from Shops- trip % summary'!N399</f>
        <v>0</v>
      </c>
      <c r="AC394" s="260">
        <f t="shared" si="74"/>
        <v>0</v>
      </c>
      <c r="AD394" s="259">
        <f t="shared" si="75"/>
        <v>0</v>
      </c>
      <c r="AE394" s="312">
        <f>'To &amp; from Shops- trip % summary'!Q399</f>
        <v>0</v>
      </c>
      <c r="AF394" s="314">
        <f>'To &amp; from Shops- trip % summary'!S399</f>
        <v>0</v>
      </c>
      <c r="AG394" s="260">
        <f t="shared" si="76"/>
        <v>0</v>
      </c>
      <c r="AH394" s="259">
        <f t="shared" si="77"/>
        <v>0</v>
      </c>
      <c r="AI394" s="312">
        <f>'To &amp; from Shops- trip % summary'!V399</f>
        <v>0</v>
      </c>
      <c r="AJ394" s="314">
        <f>'To &amp; from Shops- trip % summary'!X399</f>
        <v>0</v>
      </c>
      <c r="AK394" s="260">
        <f t="shared" si="78"/>
        <v>0</v>
      </c>
      <c r="AL394" s="259">
        <f t="shared" si="79"/>
        <v>0</v>
      </c>
      <c r="AM394" s="312">
        <f>'To &amp; from Shops- trip % summary'!AA399</f>
        <v>0</v>
      </c>
      <c r="AN394" s="314">
        <f>'To &amp; from Shops- trip % summary'!AC399</f>
        <v>0</v>
      </c>
      <c r="AO394" s="260">
        <f t="shared" si="80"/>
        <v>0</v>
      </c>
      <c r="AP394" s="259">
        <f t="shared" si="81"/>
        <v>0</v>
      </c>
      <c r="AQ394" s="312">
        <f>'To &amp; from Shops- trip % summary'!AF399</f>
        <v>0</v>
      </c>
      <c r="AR394" s="314">
        <f>'To &amp; from Shops- trip % summary'!AH399</f>
        <v>0</v>
      </c>
      <c r="AS394" s="260">
        <f t="shared" si="82"/>
        <v>0</v>
      </c>
      <c r="AT394" s="259">
        <f t="shared" si="83"/>
        <v>0</v>
      </c>
      <c r="AU394" s="261"/>
      <c r="AV394" s="248"/>
      <c r="AW394" s="248"/>
      <c r="AX394" s="248"/>
      <c r="AY394" s="248"/>
    </row>
    <row r="395" spans="1:51" x14ac:dyDescent="0.2">
      <c r="A395" s="248"/>
      <c r="B395" s="248"/>
      <c r="C395" s="248"/>
      <c r="D395" s="248"/>
      <c r="E395" s="248"/>
      <c r="F395" s="248"/>
      <c r="G395" s="248"/>
      <c r="H395" s="248"/>
      <c r="I395" s="248"/>
      <c r="J395" s="248"/>
      <c r="K395" s="248"/>
      <c r="L395" s="248"/>
      <c r="M395" s="248"/>
      <c r="N395" s="248"/>
      <c r="O395" s="248"/>
      <c r="P395" s="248"/>
      <c r="Q395" s="296"/>
      <c r="R395" s="256">
        <f>'To &amp; from Shops- trip % summary'!B400</f>
        <v>0</v>
      </c>
      <c r="S395" s="313">
        <f>'To &amp; from Shops- trip % summary'!D400</f>
        <v>0</v>
      </c>
      <c r="T395" s="257">
        <f>'Non-survey input values'!$B$14</f>
        <v>359.3</v>
      </c>
      <c r="U395" s="258">
        <f t="shared" ref="U395:U458" si="84">R395/7</f>
        <v>0</v>
      </c>
      <c r="V395" s="259">
        <f t="shared" si="71"/>
        <v>0</v>
      </c>
      <c r="W395" s="312">
        <f>'To &amp; from Shops- trip % summary'!G400</f>
        <v>0</v>
      </c>
      <c r="X395" s="314">
        <f>'To &amp; from Shops- trip % summary'!I400</f>
        <v>0</v>
      </c>
      <c r="Y395" s="260">
        <f t="shared" si="72"/>
        <v>0</v>
      </c>
      <c r="Z395" s="259">
        <f t="shared" si="73"/>
        <v>0</v>
      </c>
      <c r="AA395" s="312">
        <f>'To &amp; from Shops- trip % summary'!L400</f>
        <v>0</v>
      </c>
      <c r="AB395" s="314">
        <f>'To &amp; from Shops- trip % summary'!N400</f>
        <v>0</v>
      </c>
      <c r="AC395" s="260">
        <f t="shared" si="74"/>
        <v>0</v>
      </c>
      <c r="AD395" s="259">
        <f t="shared" si="75"/>
        <v>0</v>
      </c>
      <c r="AE395" s="312">
        <f>'To &amp; from Shops- trip % summary'!Q400</f>
        <v>0</v>
      </c>
      <c r="AF395" s="314">
        <f>'To &amp; from Shops- trip % summary'!S400</f>
        <v>0</v>
      </c>
      <c r="AG395" s="260">
        <f t="shared" si="76"/>
        <v>0</v>
      </c>
      <c r="AH395" s="259">
        <f t="shared" si="77"/>
        <v>0</v>
      </c>
      <c r="AI395" s="312">
        <f>'To &amp; from Shops- trip % summary'!V400</f>
        <v>0</v>
      </c>
      <c r="AJ395" s="314">
        <f>'To &amp; from Shops- trip % summary'!X400</f>
        <v>0</v>
      </c>
      <c r="AK395" s="260">
        <f t="shared" si="78"/>
        <v>0</v>
      </c>
      <c r="AL395" s="259">
        <f t="shared" si="79"/>
        <v>0</v>
      </c>
      <c r="AM395" s="312">
        <f>'To &amp; from Shops- trip % summary'!AA400</f>
        <v>0</v>
      </c>
      <c r="AN395" s="314">
        <f>'To &amp; from Shops- trip % summary'!AC400</f>
        <v>0</v>
      </c>
      <c r="AO395" s="260">
        <f t="shared" si="80"/>
        <v>0</v>
      </c>
      <c r="AP395" s="259">
        <f t="shared" si="81"/>
        <v>0</v>
      </c>
      <c r="AQ395" s="312">
        <f>'To &amp; from Shops- trip % summary'!AF400</f>
        <v>0</v>
      </c>
      <c r="AR395" s="314">
        <f>'To &amp; from Shops- trip % summary'!AH400</f>
        <v>0</v>
      </c>
      <c r="AS395" s="260">
        <f t="shared" si="82"/>
        <v>0</v>
      </c>
      <c r="AT395" s="259">
        <f t="shared" si="83"/>
        <v>0</v>
      </c>
      <c r="AU395" s="261"/>
      <c r="AV395" s="248"/>
      <c r="AW395" s="248"/>
      <c r="AX395" s="248"/>
      <c r="AY395" s="248"/>
    </row>
    <row r="396" spans="1:51" x14ac:dyDescent="0.2">
      <c r="A396" s="248"/>
      <c r="B396" s="248"/>
      <c r="C396" s="248"/>
      <c r="D396" s="248"/>
      <c r="E396" s="248"/>
      <c r="F396" s="248"/>
      <c r="G396" s="248"/>
      <c r="H396" s="248"/>
      <c r="I396" s="248"/>
      <c r="J396" s="248"/>
      <c r="K396" s="248"/>
      <c r="L396" s="248"/>
      <c r="M396" s="248"/>
      <c r="N396" s="248"/>
      <c r="O396" s="248"/>
      <c r="P396" s="248"/>
      <c r="Q396" s="296"/>
      <c r="R396" s="256">
        <f>'To &amp; from Shops- trip % summary'!B401</f>
        <v>0</v>
      </c>
      <c r="S396" s="313">
        <f>'To &amp; from Shops- trip % summary'!D401</f>
        <v>0</v>
      </c>
      <c r="T396" s="257">
        <f>'Non-survey input values'!$B$14</f>
        <v>359.3</v>
      </c>
      <c r="U396" s="258">
        <f t="shared" si="84"/>
        <v>0</v>
      </c>
      <c r="V396" s="259">
        <f t="shared" ref="V396:V459" si="85">$B$5*$S396*$T396*U396</f>
        <v>0</v>
      </c>
      <c r="W396" s="312">
        <f>'To &amp; from Shops- trip % summary'!G401</f>
        <v>0</v>
      </c>
      <c r="X396" s="314">
        <f>'To &amp; from Shops- trip % summary'!I401</f>
        <v>0</v>
      </c>
      <c r="Y396" s="260">
        <f t="shared" ref="Y396:Y459" si="86">W396/7</f>
        <v>0</v>
      </c>
      <c r="Z396" s="259">
        <f t="shared" ref="Z396:Z459" si="87">$B$5*$X396*$T396*Y396</f>
        <v>0</v>
      </c>
      <c r="AA396" s="312">
        <f>'To &amp; from Shops- trip % summary'!L401</f>
        <v>0</v>
      </c>
      <c r="AB396" s="314">
        <f>'To &amp; from Shops- trip % summary'!N401</f>
        <v>0</v>
      </c>
      <c r="AC396" s="260">
        <f t="shared" ref="AC396:AC459" si="88">AA396/7</f>
        <v>0</v>
      </c>
      <c r="AD396" s="259">
        <f t="shared" ref="AD396:AD459" si="89">$B$5*$AB396*$T396*AC396</f>
        <v>0</v>
      </c>
      <c r="AE396" s="312">
        <f>'To &amp; from Shops- trip % summary'!Q401</f>
        <v>0</v>
      </c>
      <c r="AF396" s="314">
        <f>'To &amp; from Shops- trip % summary'!S401</f>
        <v>0</v>
      </c>
      <c r="AG396" s="260">
        <f t="shared" ref="AG396:AG459" si="90">AE396/7</f>
        <v>0</v>
      </c>
      <c r="AH396" s="259">
        <f t="shared" ref="AH396:AH459" si="91">$B$5*$AF396*$T396*AG396</f>
        <v>0</v>
      </c>
      <c r="AI396" s="312">
        <f>'To &amp; from Shops- trip % summary'!V401</f>
        <v>0</v>
      </c>
      <c r="AJ396" s="314">
        <f>'To &amp; from Shops- trip % summary'!X401</f>
        <v>0</v>
      </c>
      <c r="AK396" s="260">
        <f t="shared" ref="AK396:AK459" si="92">AI396/7</f>
        <v>0</v>
      </c>
      <c r="AL396" s="259">
        <f t="shared" ref="AL396:AL459" si="93">$B$5*$AJ396*$T396*AK396</f>
        <v>0</v>
      </c>
      <c r="AM396" s="312">
        <f>'To &amp; from Shops- trip % summary'!AA401</f>
        <v>0</v>
      </c>
      <c r="AN396" s="314">
        <f>'To &amp; from Shops- trip % summary'!AC401</f>
        <v>0</v>
      </c>
      <c r="AO396" s="260">
        <f t="shared" ref="AO396:AO459" si="94">AM396/7</f>
        <v>0</v>
      </c>
      <c r="AP396" s="259">
        <f t="shared" ref="AP396:AP459" si="95">$B$5*$AN396*$T396*AO396</f>
        <v>0</v>
      </c>
      <c r="AQ396" s="312">
        <f>'To &amp; from Shops- trip % summary'!AF401</f>
        <v>0</v>
      </c>
      <c r="AR396" s="314">
        <f>'To &amp; from Shops- trip % summary'!AH401</f>
        <v>0</v>
      </c>
      <c r="AS396" s="260">
        <f t="shared" ref="AS396:AS459" si="96">AQ396/7</f>
        <v>0</v>
      </c>
      <c r="AT396" s="259">
        <f t="shared" ref="AT396:AT459" si="97">$B$5*$AR396*$T396*AS396</f>
        <v>0</v>
      </c>
      <c r="AU396" s="261"/>
      <c r="AV396" s="248"/>
      <c r="AW396" s="248"/>
      <c r="AX396" s="248"/>
      <c r="AY396" s="248"/>
    </row>
    <row r="397" spans="1:51" x14ac:dyDescent="0.2">
      <c r="A397" s="248"/>
      <c r="B397" s="248"/>
      <c r="C397" s="248"/>
      <c r="D397" s="248"/>
      <c r="E397" s="248"/>
      <c r="F397" s="248"/>
      <c r="G397" s="248"/>
      <c r="H397" s="248"/>
      <c r="I397" s="248"/>
      <c r="J397" s="248"/>
      <c r="K397" s="248"/>
      <c r="L397" s="248"/>
      <c r="M397" s="248"/>
      <c r="N397" s="248"/>
      <c r="O397" s="248"/>
      <c r="P397" s="248"/>
      <c r="Q397" s="296"/>
      <c r="R397" s="256">
        <f>'To &amp; from Shops- trip % summary'!B402</f>
        <v>0</v>
      </c>
      <c r="S397" s="313">
        <f>'To &amp; from Shops- trip % summary'!D402</f>
        <v>0</v>
      </c>
      <c r="T397" s="257">
        <f>'Non-survey input values'!$B$14</f>
        <v>359.3</v>
      </c>
      <c r="U397" s="258">
        <f t="shared" si="84"/>
        <v>0</v>
      </c>
      <c r="V397" s="259">
        <f t="shared" si="85"/>
        <v>0</v>
      </c>
      <c r="W397" s="312">
        <f>'To &amp; from Shops- trip % summary'!G402</f>
        <v>0</v>
      </c>
      <c r="X397" s="314">
        <f>'To &amp; from Shops- trip % summary'!I402</f>
        <v>0</v>
      </c>
      <c r="Y397" s="260">
        <f t="shared" si="86"/>
        <v>0</v>
      </c>
      <c r="Z397" s="259">
        <f t="shared" si="87"/>
        <v>0</v>
      </c>
      <c r="AA397" s="312">
        <f>'To &amp; from Shops- trip % summary'!L402</f>
        <v>0</v>
      </c>
      <c r="AB397" s="314">
        <f>'To &amp; from Shops- trip % summary'!N402</f>
        <v>0</v>
      </c>
      <c r="AC397" s="260">
        <f t="shared" si="88"/>
        <v>0</v>
      </c>
      <c r="AD397" s="259">
        <f t="shared" si="89"/>
        <v>0</v>
      </c>
      <c r="AE397" s="312">
        <f>'To &amp; from Shops- trip % summary'!Q402</f>
        <v>0</v>
      </c>
      <c r="AF397" s="314">
        <f>'To &amp; from Shops- trip % summary'!S402</f>
        <v>0</v>
      </c>
      <c r="AG397" s="260">
        <f t="shared" si="90"/>
        <v>0</v>
      </c>
      <c r="AH397" s="259">
        <f t="shared" si="91"/>
        <v>0</v>
      </c>
      <c r="AI397" s="312">
        <f>'To &amp; from Shops- trip % summary'!V402</f>
        <v>0</v>
      </c>
      <c r="AJ397" s="314">
        <f>'To &amp; from Shops- trip % summary'!X402</f>
        <v>0</v>
      </c>
      <c r="AK397" s="260">
        <f t="shared" si="92"/>
        <v>0</v>
      </c>
      <c r="AL397" s="259">
        <f t="shared" si="93"/>
        <v>0</v>
      </c>
      <c r="AM397" s="312">
        <f>'To &amp; from Shops- trip % summary'!AA402</f>
        <v>0</v>
      </c>
      <c r="AN397" s="314">
        <f>'To &amp; from Shops- trip % summary'!AC402</f>
        <v>0</v>
      </c>
      <c r="AO397" s="260">
        <f t="shared" si="94"/>
        <v>0</v>
      </c>
      <c r="AP397" s="259">
        <f t="shared" si="95"/>
        <v>0</v>
      </c>
      <c r="AQ397" s="312">
        <f>'To &amp; from Shops- trip % summary'!AF402</f>
        <v>0</v>
      </c>
      <c r="AR397" s="314">
        <f>'To &amp; from Shops- trip % summary'!AH402</f>
        <v>0</v>
      </c>
      <c r="AS397" s="260">
        <f t="shared" si="96"/>
        <v>0</v>
      </c>
      <c r="AT397" s="259">
        <f t="shared" si="97"/>
        <v>0</v>
      </c>
      <c r="AU397" s="261"/>
      <c r="AV397" s="248"/>
      <c r="AW397" s="248"/>
      <c r="AX397" s="248"/>
      <c r="AY397" s="248"/>
    </row>
    <row r="398" spans="1:51" x14ac:dyDescent="0.2">
      <c r="A398" s="248"/>
      <c r="B398" s="248"/>
      <c r="C398" s="248"/>
      <c r="D398" s="248"/>
      <c r="E398" s="248"/>
      <c r="F398" s="248"/>
      <c r="G398" s="248"/>
      <c r="H398" s="248"/>
      <c r="I398" s="248"/>
      <c r="J398" s="248"/>
      <c r="K398" s="248"/>
      <c r="L398" s="248"/>
      <c r="M398" s="248"/>
      <c r="N398" s="248"/>
      <c r="O398" s="248"/>
      <c r="P398" s="248"/>
      <c r="Q398" s="296"/>
      <c r="R398" s="256">
        <f>'To &amp; from Shops- trip % summary'!B403</f>
        <v>0</v>
      </c>
      <c r="S398" s="313">
        <f>'To &amp; from Shops- trip % summary'!D403</f>
        <v>0</v>
      </c>
      <c r="T398" s="257">
        <f>'Non-survey input values'!$B$14</f>
        <v>359.3</v>
      </c>
      <c r="U398" s="258">
        <f t="shared" si="84"/>
        <v>0</v>
      </c>
      <c r="V398" s="259">
        <f t="shared" si="85"/>
        <v>0</v>
      </c>
      <c r="W398" s="312">
        <f>'To &amp; from Shops- trip % summary'!G403</f>
        <v>0</v>
      </c>
      <c r="X398" s="314">
        <f>'To &amp; from Shops- trip % summary'!I403</f>
        <v>0</v>
      </c>
      <c r="Y398" s="260">
        <f t="shared" si="86"/>
        <v>0</v>
      </c>
      <c r="Z398" s="259">
        <f t="shared" si="87"/>
        <v>0</v>
      </c>
      <c r="AA398" s="312">
        <f>'To &amp; from Shops- trip % summary'!L403</f>
        <v>0</v>
      </c>
      <c r="AB398" s="314">
        <f>'To &amp; from Shops- trip % summary'!N403</f>
        <v>0</v>
      </c>
      <c r="AC398" s="260">
        <f t="shared" si="88"/>
        <v>0</v>
      </c>
      <c r="AD398" s="259">
        <f t="shared" si="89"/>
        <v>0</v>
      </c>
      <c r="AE398" s="312">
        <f>'To &amp; from Shops- trip % summary'!Q403</f>
        <v>0</v>
      </c>
      <c r="AF398" s="314">
        <f>'To &amp; from Shops- trip % summary'!S403</f>
        <v>0</v>
      </c>
      <c r="AG398" s="260">
        <f t="shared" si="90"/>
        <v>0</v>
      </c>
      <c r="AH398" s="259">
        <f t="shared" si="91"/>
        <v>0</v>
      </c>
      <c r="AI398" s="312">
        <f>'To &amp; from Shops- trip % summary'!V403</f>
        <v>0</v>
      </c>
      <c r="AJ398" s="314">
        <f>'To &amp; from Shops- trip % summary'!X403</f>
        <v>0</v>
      </c>
      <c r="AK398" s="260">
        <f t="shared" si="92"/>
        <v>0</v>
      </c>
      <c r="AL398" s="259">
        <f t="shared" si="93"/>
        <v>0</v>
      </c>
      <c r="AM398" s="312">
        <f>'To &amp; from Shops- trip % summary'!AA403</f>
        <v>0</v>
      </c>
      <c r="AN398" s="314">
        <f>'To &amp; from Shops- trip % summary'!AC403</f>
        <v>0</v>
      </c>
      <c r="AO398" s="260">
        <f t="shared" si="94"/>
        <v>0</v>
      </c>
      <c r="AP398" s="259">
        <f t="shared" si="95"/>
        <v>0</v>
      </c>
      <c r="AQ398" s="312">
        <f>'To &amp; from Shops- trip % summary'!AF403</f>
        <v>0</v>
      </c>
      <c r="AR398" s="314">
        <f>'To &amp; from Shops- trip % summary'!AH403</f>
        <v>0</v>
      </c>
      <c r="AS398" s="260">
        <f t="shared" si="96"/>
        <v>0</v>
      </c>
      <c r="AT398" s="259">
        <f t="shared" si="97"/>
        <v>0</v>
      </c>
      <c r="AU398" s="261"/>
      <c r="AV398" s="248"/>
      <c r="AW398" s="248"/>
      <c r="AX398" s="248"/>
      <c r="AY398" s="248"/>
    </row>
    <row r="399" spans="1:51" x14ac:dyDescent="0.2">
      <c r="A399" s="248"/>
      <c r="B399" s="248"/>
      <c r="C399" s="248"/>
      <c r="D399" s="248"/>
      <c r="E399" s="248"/>
      <c r="F399" s="248"/>
      <c r="G399" s="248"/>
      <c r="H399" s="248"/>
      <c r="I399" s="248"/>
      <c r="J399" s="248"/>
      <c r="K399" s="248"/>
      <c r="L399" s="248"/>
      <c r="M399" s="248"/>
      <c r="N399" s="248"/>
      <c r="O399" s="248"/>
      <c r="P399" s="248"/>
      <c r="Q399" s="296"/>
      <c r="R399" s="256">
        <f>'To &amp; from Shops- trip % summary'!B404</f>
        <v>0</v>
      </c>
      <c r="S399" s="313">
        <f>'To &amp; from Shops- trip % summary'!D404</f>
        <v>0</v>
      </c>
      <c r="T399" s="257">
        <f>'Non-survey input values'!$B$14</f>
        <v>359.3</v>
      </c>
      <c r="U399" s="258">
        <f t="shared" si="84"/>
        <v>0</v>
      </c>
      <c r="V399" s="259">
        <f t="shared" si="85"/>
        <v>0</v>
      </c>
      <c r="W399" s="312">
        <f>'To &amp; from Shops- trip % summary'!G404</f>
        <v>0</v>
      </c>
      <c r="X399" s="314">
        <f>'To &amp; from Shops- trip % summary'!I404</f>
        <v>0</v>
      </c>
      <c r="Y399" s="260">
        <f t="shared" si="86"/>
        <v>0</v>
      </c>
      <c r="Z399" s="259">
        <f t="shared" si="87"/>
        <v>0</v>
      </c>
      <c r="AA399" s="312">
        <f>'To &amp; from Shops- trip % summary'!L404</f>
        <v>0</v>
      </c>
      <c r="AB399" s="314">
        <f>'To &amp; from Shops- trip % summary'!N404</f>
        <v>0</v>
      </c>
      <c r="AC399" s="260">
        <f t="shared" si="88"/>
        <v>0</v>
      </c>
      <c r="AD399" s="259">
        <f t="shared" si="89"/>
        <v>0</v>
      </c>
      <c r="AE399" s="312">
        <f>'To &amp; from Shops- trip % summary'!Q404</f>
        <v>0</v>
      </c>
      <c r="AF399" s="314">
        <f>'To &amp; from Shops- trip % summary'!S404</f>
        <v>0</v>
      </c>
      <c r="AG399" s="260">
        <f t="shared" si="90"/>
        <v>0</v>
      </c>
      <c r="AH399" s="259">
        <f t="shared" si="91"/>
        <v>0</v>
      </c>
      <c r="AI399" s="312">
        <f>'To &amp; from Shops- trip % summary'!V404</f>
        <v>0</v>
      </c>
      <c r="AJ399" s="314">
        <f>'To &amp; from Shops- trip % summary'!X404</f>
        <v>0</v>
      </c>
      <c r="AK399" s="260">
        <f t="shared" si="92"/>
        <v>0</v>
      </c>
      <c r="AL399" s="259">
        <f t="shared" si="93"/>
        <v>0</v>
      </c>
      <c r="AM399" s="312">
        <f>'To &amp; from Shops- trip % summary'!AA404</f>
        <v>0</v>
      </c>
      <c r="AN399" s="314">
        <f>'To &amp; from Shops- trip % summary'!AC404</f>
        <v>0</v>
      </c>
      <c r="AO399" s="260">
        <f t="shared" si="94"/>
        <v>0</v>
      </c>
      <c r="AP399" s="259">
        <f t="shared" si="95"/>
        <v>0</v>
      </c>
      <c r="AQ399" s="312">
        <f>'To &amp; from Shops- trip % summary'!AF404</f>
        <v>0</v>
      </c>
      <c r="AR399" s="314">
        <f>'To &amp; from Shops- trip % summary'!AH404</f>
        <v>0</v>
      </c>
      <c r="AS399" s="260">
        <f t="shared" si="96"/>
        <v>0</v>
      </c>
      <c r="AT399" s="259">
        <f t="shared" si="97"/>
        <v>0</v>
      </c>
      <c r="AU399" s="261"/>
      <c r="AV399" s="248"/>
      <c r="AW399" s="248"/>
      <c r="AX399" s="248"/>
      <c r="AY399" s="248"/>
    </row>
    <row r="400" spans="1:51" x14ac:dyDescent="0.2">
      <c r="A400" s="248"/>
      <c r="B400" s="248"/>
      <c r="C400" s="248"/>
      <c r="D400" s="248"/>
      <c r="E400" s="248"/>
      <c r="F400" s="248"/>
      <c r="G400" s="248"/>
      <c r="H400" s="248"/>
      <c r="I400" s="248"/>
      <c r="J400" s="248"/>
      <c r="K400" s="248"/>
      <c r="L400" s="248"/>
      <c r="M400" s="248"/>
      <c r="N400" s="248"/>
      <c r="O400" s="248"/>
      <c r="P400" s="248"/>
      <c r="Q400" s="296"/>
      <c r="R400" s="256">
        <f>'To &amp; from Shops- trip % summary'!B405</f>
        <v>0</v>
      </c>
      <c r="S400" s="313">
        <f>'To &amp; from Shops- trip % summary'!D405</f>
        <v>0</v>
      </c>
      <c r="T400" s="257">
        <f>'Non-survey input values'!$B$14</f>
        <v>359.3</v>
      </c>
      <c r="U400" s="258">
        <f t="shared" si="84"/>
        <v>0</v>
      </c>
      <c r="V400" s="259">
        <f t="shared" si="85"/>
        <v>0</v>
      </c>
      <c r="W400" s="312">
        <f>'To &amp; from Shops- trip % summary'!G405</f>
        <v>0</v>
      </c>
      <c r="X400" s="314">
        <f>'To &amp; from Shops- trip % summary'!I405</f>
        <v>0</v>
      </c>
      <c r="Y400" s="260">
        <f t="shared" si="86"/>
        <v>0</v>
      </c>
      <c r="Z400" s="259">
        <f t="shared" si="87"/>
        <v>0</v>
      </c>
      <c r="AA400" s="312">
        <f>'To &amp; from Shops- trip % summary'!L405</f>
        <v>0</v>
      </c>
      <c r="AB400" s="314">
        <f>'To &amp; from Shops- trip % summary'!N405</f>
        <v>0</v>
      </c>
      <c r="AC400" s="260">
        <f t="shared" si="88"/>
        <v>0</v>
      </c>
      <c r="AD400" s="259">
        <f t="shared" si="89"/>
        <v>0</v>
      </c>
      <c r="AE400" s="312">
        <f>'To &amp; from Shops- trip % summary'!Q405</f>
        <v>0</v>
      </c>
      <c r="AF400" s="314">
        <f>'To &amp; from Shops- trip % summary'!S405</f>
        <v>0</v>
      </c>
      <c r="AG400" s="260">
        <f t="shared" si="90"/>
        <v>0</v>
      </c>
      <c r="AH400" s="259">
        <f t="shared" si="91"/>
        <v>0</v>
      </c>
      <c r="AI400" s="312">
        <f>'To &amp; from Shops- trip % summary'!V405</f>
        <v>0</v>
      </c>
      <c r="AJ400" s="314">
        <f>'To &amp; from Shops- trip % summary'!X405</f>
        <v>0</v>
      </c>
      <c r="AK400" s="260">
        <f t="shared" si="92"/>
        <v>0</v>
      </c>
      <c r="AL400" s="259">
        <f t="shared" si="93"/>
        <v>0</v>
      </c>
      <c r="AM400" s="312">
        <f>'To &amp; from Shops- trip % summary'!AA405</f>
        <v>0</v>
      </c>
      <c r="AN400" s="314">
        <f>'To &amp; from Shops- trip % summary'!AC405</f>
        <v>0</v>
      </c>
      <c r="AO400" s="260">
        <f t="shared" si="94"/>
        <v>0</v>
      </c>
      <c r="AP400" s="259">
        <f t="shared" si="95"/>
        <v>0</v>
      </c>
      <c r="AQ400" s="312">
        <f>'To &amp; from Shops- trip % summary'!AF405</f>
        <v>0</v>
      </c>
      <c r="AR400" s="314">
        <f>'To &amp; from Shops- trip % summary'!AH405</f>
        <v>0</v>
      </c>
      <c r="AS400" s="260">
        <f t="shared" si="96"/>
        <v>0</v>
      </c>
      <c r="AT400" s="259">
        <f t="shared" si="97"/>
        <v>0</v>
      </c>
      <c r="AU400" s="261"/>
      <c r="AV400" s="248"/>
      <c r="AW400" s="248"/>
      <c r="AX400" s="248"/>
      <c r="AY400" s="248"/>
    </row>
    <row r="401" spans="1:51" x14ac:dyDescent="0.2">
      <c r="A401" s="248"/>
      <c r="B401" s="248"/>
      <c r="C401" s="248"/>
      <c r="D401" s="248"/>
      <c r="E401" s="248"/>
      <c r="F401" s="248"/>
      <c r="G401" s="248"/>
      <c r="H401" s="248"/>
      <c r="I401" s="248"/>
      <c r="J401" s="248"/>
      <c r="K401" s="248"/>
      <c r="L401" s="248"/>
      <c r="M401" s="248"/>
      <c r="N401" s="248"/>
      <c r="O401" s="248"/>
      <c r="P401" s="248"/>
      <c r="Q401" s="296"/>
      <c r="R401" s="256">
        <f>'To &amp; from Shops- trip % summary'!B406</f>
        <v>0</v>
      </c>
      <c r="S401" s="313">
        <f>'To &amp; from Shops- trip % summary'!D406</f>
        <v>0</v>
      </c>
      <c r="T401" s="257">
        <f>'Non-survey input values'!$B$14</f>
        <v>359.3</v>
      </c>
      <c r="U401" s="258">
        <f t="shared" si="84"/>
        <v>0</v>
      </c>
      <c r="V401" s="259">
        <f t="shared" si="85"/>
        <v>0</v>
      </c>
      <c r="W401" s="312">
        <f>'To &amp; from Shops- trip % summary'!G406</f>
        <v>0</v>
      </c>
      <c r="X401" s="314">
        <f>'To &amp; from Shops- trip % summary'!I406</f>
        <v>0</v>
      </c>
      <c r="Y401" s="260">
        <f t="shared" si="86"/>
        <v>0</v>
      </c>
      <c r="Z401" s="259">
        <f t="shared" si="87"/>
        <v>0</v>
      </c>
      <c r="AA401" s="312">
        <f>'To &amp; from Shops- trip % summary'!L406</f>
        <v>0</v>
      </c>
      <c r="AB401" s="314">
        <f>'To &amp; from Shops- trip % summary'!N406</f>
        <v>0</v>
      </c>
      <c r="AC401" s="260">
        <f t="shared" si="88"/>
        <v>0</v>
      </c>
      <c r="AD401" s="259">
        <f t="shared" si="89"/>
        <v>0</v>
      </c>
      <c r="AE401" s="312">
        <f>'To &amp; from Shops- trip % summary'!Q406</f>
        <v>0</v>
      </c>
      <c r="AF401" s="314">
        <f>'To &amp; from Shops- trip % summary'!S406</f>
        <v>0</v>
      </c>
      <c r="AG401" s="260">
        <f t="shared" si="90"/>
        <v>0</v>
      </c>
      <c r="AH401" s="259">
        <f t="shared" si="91"/>
        <v>0</v>
      </c>
      <c r="AI401" s="312">
        <f>'To &amp; from Shops- trip % summary'!V406</f>
        <v>0</v>
      </c>
      <c r="AJ401" s="314">
        <f>'To &amp; from Shops- trip % summary'!X406</f>
        <v>0</v>
      </c>
      <c r="AK401" s="260">
        <f t="shared" si="92"/>
        <v>0</v>
      </c>
      <c r="AL401" s="259">
        <f t="shared" si="93"/>
        <v>0</v>
      </c>
      <c r="AM401" s="312">
        <f>'To &amp; from Shops- trip % summary'!AA406</f>
        <v>0</v>
      </c>
      <c r="AN401" s="314">
        <f>'To &amp; from Shops- trip % summary'!AC406</f>
        <v>0</v>
      </c>
      <c r="AO401" s="260">
        <f t="shared" si="94"/>
        <v>0</v>
      </c>
      <c r="AP401" s="259">
        <f t="shared" si="95"/>
        <v>0</v>
      </c>
      <c r="AQ401" s="312">
        <f>'To &amp; from Shops- trip % summary'!AF406</f>
        <v>0</v>
      </c>
      <c r="AR401" s="314">
        <f>'To &amp; from Shops- trip % summary'!AH406</f>
        <v>0</v>
      </c>
      <c r="AS401" s="260">
        <f t="shared" si="96"/>
        <v>0</v>
      </c>
      <c r="AT401" s="259">
        <f t="shared" si="97"/>
        <v>0</v>
      </c>
      <c r="AU401" s="261"/>
      <c r="AV401" s="248"/>
      <c r="AW401" s="248"/>
      <c r="AX401" s="248"/>
      <c r="AY401" s="248"/>
    </row>
    <row r="402" spans="1:51" x14ac:dyDescent="0.2">
      <c r="A402" s="248"/>
      <c r="B402" s="248"/>
      <c r="C402" s="248"/>
      <c r="D402" s="248"/>
      <c r="E402" s="248"/>
      <c r="F402" s="248"/>
      <c r="G402" s="248"/>
      <c r="H402" s="248"/>
      <c r="I402" s="248"/>
      <c r="J402" s="248"/>
      <c r="K402" s="248"/>
      <c r="L402" s="248"/>
      <c r="M402" s="248"/>
      <c r="N402" s="248"/>
      <c r="O402" s="248"/>
      <c r="P402" s="248"/>
      <c r="Q402" s="296"/>
      <c r="R402" s="256">
        <f>'To &amp; from Shops- trip % summary'!B407</f>
        <v>0</v>
      </c>
      <c r="S402" s="313">
        <f>'To &amp; from Shops- trip % summary'!D407</f>
        <v>0</v>
      </c>
      <c r="T402" s="257">
        <f>'Non-survey input values'!$B$14</f>
        <v>359.3</v>
      </c>
      <c r="U402" s="258">
        <f t="shared" si="84"/>
        <v>0</v>
      </c>
      <c r="V402" s="259">
        <f t="shared" si="85"/>
        <v>0</v>
      </c>
      <c r="W402" s="312">
        <f>'To &amp; from Shops- trip % summary'!G407</f>
        <v>0</v>
      </c>
      <c r="X402" s="314">
        <f>'To &amp; from Shops- trip % summary'!I407</f>
        <v>0</v>
      </c>
      <c r="Y402" s="260">
        <f t="shared" si="86"/>
        <v>0</v>
      </c>
      <c r="Z402" s="259">
        <f t="shared" si="87"/>
        <v>0</v>
      </c>
      <c r="AA402" s="312">
        <f>'To &amp; from Shops- trip % summary'!L407</f>
        <v>0</v>
      </c>
      <c r="AB402" s="314">
        <f>'To &amp; from Shops- trip % summary'!N407</f>
        <v>0</v>
      </c>
      <c r="AC402" s="260">
        <f t="shared" si="88"/>
        <v>0</v>
      </c>
      <c r="AD402" s="259">
        <f t="shared" si="89"/>
        <v>0</v>
      </c>
      <c r="AE402" s="312">
        <f>'To &amp; from Shops- trip % summary'!Q407</f>
        <v>0</v>
      </c>
      <c r="AF402" s="314">
        <f>'To &amp; from Shops- trip % summary'!S407</f>
        <v>0</v>
      </c>
      <c r="AG402" s="260">
        <f t="shared" si="90"/>
        <v>0</v>
      </c>
      <c r="AH402" s="259">
        <f t="shared" si="91"/>
        <v>0</v>
      </c>
      <c r="AI402" s="312">
        <f>'To &amp; from Shops- trip % summary'!V407</f>
        <v>0</v>
      </c>
      <c r="AJ402" s="314">
        <f>'To &amp; from Shops- trip % summary'!X407</f>
        <v>0</v>
      </c>
      <c r="AK402" s="260">
        <f t="shared" si="92"/>
        <v>0</v>
      </c>
      <c r="AL402" s="259">
        <f t="shared" si="93"/>
        <v>0</v>
      </c>
      <c r="AM402" s="312">
        <f>'To &amp; from Shops- trip % summary'!AA407</f>
        <v>0</v>
      </c>
      <c r="AN402" s="314">
        <f>'To &amp; from Shops- trip % summary'!AC407</f>
        <v>0</v>
      </c>
      <c r="AO402" s="260">
        <f t="shared" si="94"/>
        <v>0</v>
      </c>
      <c r="AP402" s="259">
        <f t="shared" si="95"/>
        <v>0</v>
      </c>
      <c r="AQ402" s="312">
        <f>'To &amp; from Shops- trip % summary'!AF407</f>
        <v>0</v>
      </c>
      <c r="AR402" s="314">
        <f>'To &amp; from Shops- trip % summary'!AH407</f>
        <v>0</v>
      </c>
      <c r="AS402" s="260">
        <f t="shared" si="96"/>
        <v>0</v>
      </c>
      <c r="AT402" s="259">
        <f t="shared" si="97"/>
        <v>0</v>
      </c>
      <c r="AU402" s="261"/>
      <c r="AV402" s="248"/>
      <c r="AW402" s="248"/>
      <c r="AX402" s="248"/>
      <c r="AY402" s="248"/>
    </row>
    <row r="403" spans="1:51" x14ac:dyDescent="0.2">
      <c r="A403" s="248"/>
      <c r="B403" s="248"/>
      <c r="C403" s="248"/>
      <c r="D403" s="248"/>
      <c r="E403" s="248"/>
      <c r="F403" s="248"/>
      <c r="G403" s="248"/>
      <c r="H403" s="248"/>
      <c r="I403" s="248"/>
      <c r="J403" s="248"/>
      <c r="K403" s="248"/>
      <c r="L403" s="248"/>
      <c r="M403" s="248"/>
      <c r="N403" s="248"/>
      <c r="O403" s="248"/>
      <c r="P403" s="248"/>
      <c r="Q403" s="296"/>
      <c r="R403" s="256">
        <f>'To &amp; from Shops- trip % summary'!B408</f>
        <v>0</v>
      </c>
      <c r="S403" s="313">
        <f>'To &amp; from Shops- trip % summary'!D408</f>
        <v>0</v>
      </c>
      <c r="T403" s="257">
        <f>'Non-survey input values'!$B$14</f>
        <v>359.3</v>
      </c>
      <c r="U403" s="258">
        <f t="shared" si="84"/>
        <v>0</v>
      </c>
      <c r="V403" s="259">
        <f t="shared" si="85"/>
        <v>0</v>
      </c>
      <c r="W403" s="312">
        <f>'To &amp; from Shops- trip % summary'!G408</f>
        <v>0</v>
      </c>
      <c r="X403" s="314">
        <f>'To &amp; from Shops- trip % summary'!I408</f>
        <v>0</v>
      </c>
      <c r="Y403" s="260">
        <f t="shared" si="86"/>
        <v>0</v>
      </c>
      <c r="Z403" s="259">
        <f t="shared" si="87"/>
        <v>0</v>
      </c>
      <c r="AA403" s="312">
        <f>'To &amp; from Shops- trip % summary'!L408</f>
        <v>0</v>
      </c>
      <c r="AB403" s="314">
        <f>'To &amp; from Shops- trip % summary'!N408</f>
        <v>0</v>
      </c>
      <c r="AC403" s="260">
        <f t="shared" si="88"/>
        <v>0</v>
      </c>
      <c r="AD403" s="259">
        <f t="shared" si="89"/>
        <v>0</v>
      </c>
      <c r="AE403" s="312">
        <f>'To &amp; from Shops- trip % summary'!Q408</f>
        <v>0</v>
      </c>
      <c r="AF403" s="314">
        <f>'To &amp; from Shops- trip % summary'!S408</f>
        <v>0</v>
      </c>
      <c r="AG403" s="260">
        <f t="shared" si="90"/>
        <v>0</v>
      </c>
      <c r="AH403" s="259">
        <f t="shared" si="91"/>
        <v>0</v>
      </c>
      <c r="AI403" s="312">
        <f>'To &amp; from Shops- trip % summary'!V408</f>
        <v>0</v>
      </c>
      <c r="AJ403" s="314">
        <f>'To &amp; from Shops- trip % summary'!X408</f>
        <v>0</v>
      </c>
      <c r="AK403" s="260">
        <f t="shared" si="92"/>
        <v>0</v>
      </c>
      <c r="AL403" s="259">
        <f t="shared" si="93"/>
        <v>0</v>
      </c>
      <c r="AM403" s="312">
        <f>'To &amp; from Shops- trip % summary'!AA408</f>
        <v>0</v>
      </c>
      <c r="AN403" s="314">
        <f>'To &amp; from Shops- trip % summary'!AC408</f>
        <v>0</v>
      </c>
      <c r="AO403" s="260">
        <f t="shared" si="94"/>
        <v>0</v>
      </c>
      <c r="AP403" s="259">
        <f t="shared" si="95"/>
        <v>0</v>
      </c>
      <c r="AQ403" s="312">
        <f>'To &amp; from Shops- trip % summary'!AF408</f>
        <v>0</v>
      </c>
      <c r="AR403" s="314">
        <f>'To &amp; from Shops- trip % summary'!AH408</f>
        <v>0</v>
      </c>
      <c r="AS403" s="260">
        <f t="shared" si="96"/>
        <v>0</v>
      </c>
      <c r="AT403" s="259">
        <f t="shared" si="97"/>
        <v>0</v>
      </c>
      <c r="AU403" s="261"/>
      <c r="AV403" s="248"/>
      <c r="AW403" s="248"/>
      <c r="AX403" s="248"/>
      <c r="AY403" s="248"/>
    </row>
    <row r="404" spans="1:51" x14ac:dyDescent="0.2">
      <c r="A404" s="248"/>
      <c r="B404" s="248"/>
      <c r="C404" s="248"/>
      <c r="D404" s="248"/>
      <c r="E404" s="248"/>
      <c r="F404" s="248"/>
      <c r="G404" s="248"/>
      <c r="H404" s="248"/>
      <c r="I404" s="248"/>
      <c r="J404" s="248"/>
      <c r="K404" s="248"/>
      <c r="L404" s="248"/>
      <c r="M404" s="248"/>
      <c r="N404" s="248"/>
      <c r="O404" s="248"/>
      <c r="P404" s="248"/>
      <c r="Q404" s="296"/>
      <c r="R404" s="256">
        <f>'To &amp; from Shops- trip % summary'!B409</f>
        <v>0</v>
      </c>
      <c r="S404" s="313">
        <f>'To &amp; from Shops- trip % summary'!D409</f>
        <v>0</v>
      </c>
      <c r="T404" s="257">
        <f>'Non-survey input values'!$B$14</f>
        <v>359.3</v>
      </c>
      <c r="U404" s="258">
        <f t="shared" si="84"/>
        <v>0</v>
      </c>
      <c r="V404" s="259">
        <f t="shared" si="85"/>
        <v>0</v>
      </c>
      <c r="W404" s="312">
        <f>'To &amp; from Shops- trip % summary'!G409</f>
        <v>0</v>
      </c>
      <c r="X404" s="314">
        <f>'To &amp; from Shops- trip % summary'!I409</f>
        <v>0</v>
      </c>
      <c r="Y404" s="260">
        <f t="shared" si="86"/>
        <v>0</v>
      </c>
      <c r="Z404" s="259">
        <f t="shared" si="87"/>
        <v>0</v>
      </c>
      <c r="AA404" s="312">
        <f>'To &amp; from Shops- trip % summary'!L409</f>
        <v>0</v>
      </c>
      <c r="AB404" s="314">
        <f>'To &amp; from Shops- trip % summary'!N409</f>
        <v>0</v>
      </c>
      <c r="AC404" s="260">
        <f t="shared" si="88"/>
        <v>0</v>
      </c>
      <c r="AD404" s="259">
        <f t="shared" si="89"/>
        <v>0</v>
      </c>
      <c r="AE404" s="312">
        <f>'To &amp; from Shops- trip % summary'!Q409</f>
        <v>0</v>
      </c>
      <c r="AF404" s="314">
        <f>'To &amp; from Shops- trip % summary'!S409</f>
        <v>0</v>
      </c>
      <c r="AG404" s="260">
        <f t="shared" si="90"/>
        <v>0</v>
      </c>
      <c r="AH404" s="259">
        <f t="shared" si="91"/>
        <v>0</v>
      </c>
      <c r="AI404" s="312">
        <f>'To &amp; from Shops- trip % summary'!V409</f>
        <v>0</v>
      </c>
      <c r="AJ404" s="314">
        <f>'To &amp; from Shops- trip % summary'!X409</f>
        <v>0</v>
      </c>
      <c r="AK404" s="260">
        <f t="shared" si="92"/>
        <v>0</v>
      </c>
      <c r="AL404" s="259">
        <f t="shared" si="93"/>
        <v>0</v>
      </c>
      <c r="AM404" s="312">
        <f>'To &amp; from Shops- trip % summary'!AA409</f>
        <v>0</v>
      </c>
      <c r="AN404" s="314">
        <f>'To &amp; from Shops- trip % summary'!AC409</f>
        <v>0</v>
      </c>
      <c r="AO404" s="260">
        <f t="shared" si="94"/>
        <v>0</v>
      </c>
      <c r="AP404" s="259">
        <f t="shared" si="95"/>
        <v>0</v>
      </c>
      <c r="AQ404" s="312">
        <f>'To &amp; from Shops- trip % summary'!AF409</f>
        <v>0</v>
      </c>
      <c r="AR404" s="314">
        <f>'To &amp; from Shops- trip % summary'!AH409</f>
        <v>0</v>
      </c>
      <c r="AS404" s="260">
        <f t="shared" si="96"/>
        <v>0</v>
      </c>
      <c r="AT404" s="259">
        <f t="shared" si="97"/>
        <v>0</v>
      </c>
      <c r="AU404" s="261"/>
      <c r="AV404" s="248"/>
      <c r="AW404" s="248"/>
      <c r="AX404" s="248"/>
      <c r="AY404" s="248"/>
    </row>
    <row r="405" spans="1:51" x14ac:dyDescent="0.2">
      <c r="A405" s="248"/>
      <c r="B405" s="248"/>
      <c r="C405" s="248"/>
      <c r="D405" s="248"/>
      <c r="E405" s="248"/>
      <c r="F405" s="248"/>
      <c r="G405" s="248"/>
      <c r="H405" s="248"/>
      <c r="I405" s="248"/>
      <c r="J405" s="248"/>
      <c r="K405" s="248"/>
      <c r="L405" s="248"/>
      <c r="M405" s="248"/>
      <c r="N405" s="248"/>
      <c r="O405" s="248"/>
      <c r="P405" s="248"/>
      <c r="Q405" s="296"/>
      <c r="R405" s="256">
        <f>'To &amp; from Shops- trip % summary'!B410</f>
        <v>0</v>
      </c>
      <c r="S405" s="313">
        <f>'To &amp; from Shops- trip % summary'!D410</f>
        <v>0</v>
      </c>
      <c r="T405" s="257">
        <f>'Non-survey input values'!$B$14</f>
        <v>359.3</v>
      </c>
      <c r="U405" s="258">
        <f t="shared" si="84"/>
        <v>0</v>
      </c>
      <c r="V405" s="259">
        <f t="shared" si="85"/>
        <v>0</v>
      </c>
      <c r="W405" s="312">
        <f>'To &amp; from Shops- trip % summary'!G410</f>
        <v>0</v>
      </c>
      <c r="X405" s="314">
        <f>'To &amp; from Shops- trip % summary'!I410</f>
        <v>0</v>
      </c>
      <c r="Y405" s="260">
        <f t="shared" si="86"/>
        <v>0</v>
      </c>
      <c r="Z405" s="259">
        <f t="shared" si="87"/>
        <v>0</v>
      </c>
      <c r="AA405" s="312">
        <f>'To &amp; from Shops- trip % summary'!L410</f>
        <v>0</v>
      </c>
      <c r="AB405" s="314">
        <f>'To &amp; from Shops- trip % summary'!N410</f>
        <v>0</v>
      </c>
      <c r="AC405" s="260">
        <f t="shared" si="88"/>
        <v>0</v>
      </c>
      <c r="AD405" s="259">
        <f t="shared" si="89"/>
        <v>0</v>
      </c>
      <c r="AE405" s="312">
        <f>'To &amp; from Shops- trip % summary'!Q410</f>
        <v>0</v>
      </c>
      <c r="AF405" s="314">
        <f>'To &amp; from Shops- trip % summary'!S410</f>
        <v>0</v>
      </c>
      <c r="AG405" s="260">
        <f t="shared" si="90"/>
        <v>0</v>
      </c>
      <c r="AH405" s="259">
        <f t="shared" si="91"/>
        <v>0</v>
      </c>
      <c r="AI405" s="312">
        <f>'To &amp; from Shops- trip % summary'!V410</f>
        <v>0</v>
      </c>
      <c r="AJ405" s="314">
        <f>'To &amp; from Shops- trip % summary'!X410</f>
        <v>0</v>
      </c>
      <c r="AK405" s="260">
        <f t="shared" si="92"/>
        <v>0</v>
      </c>
      <c r="AL405" s="259">
        <f t="shared" si="93"/>
        <v>0</v>
      </c>
      <c r="AM405" s="312">
        <f>'To &amp; from Shops- trip % summary'!AA410</f>
        <v>0</v>
      </c>
      <c r="AN405" s="314">
        <f>'To &amp; from Shops- trip % summary'!AC410</f>
        <v>0</v>
      </c>
      <c r="AO405" s="260">
        <f t="shared" si="94"/>
        <v>0</v>
      </c>
      <c r="AP405" s="259">
        <f t="shared" si="95"/>
        <v>0</v>
      </c>
      <c r="AQ405" s="312">
        <f>'To &amp; from Shops- trip % summary'!AF410</f>
        <v>0</v>
      </c>
      <c r="AR405" s="314">
        <f>'To &amp; from Shops- trip % summary'!AH410</f>
        <v>0</v>
      </c>
      <c r="AS405" s="260">
        <f t="shared" si="96"/>
        <v>0</v>
      </c>
      <c r="AT405" s="259">
        <f t="shared" si="97"/>
        <v>0</v>
      </c>
      <c r="AU405" s="261"/>
      <c r="AV405" s="248"/>
      <c r="AW405" s="248"/>
      <c r="AX405" s="248"/>
      <c r="AY405" s="248"/>
    </row>
    <row r="406" spans="1:51" x14ac:dyDescent="0.2">
      <c r="A406" s="248"/>
      <c r="B406" s="248"/>
      <c r="C406" s="248"/>
      <c r="D406" s="248"/>
      <c r="E406" s="248"/>
      <c r="F406" s="248"/>
      <c r="G406" s="248"/>
      <c r="H406" s="248"/>
      <c r="I406" s="248"/>
      <c r="J406" s="248"/>
      <c r="K406" s="248"/>
      <c r="L406" s="248"/>
      <c r="M406" s="248"/>
      <c r="N406" s="248"/>
      <c r="O406" s="248"/>
      <c r="P406" s="248"/>
      <c r="Q406" s="296"/>
      <c r="R406" s="256">
        <f>'To &amp; from Shops- trip % summary'!B411</f>
        <v>0</v>
      </c>
      <c r="S406" s="313">
        <f>'To &amp; from Shops- trip % summary'!D411</f>
        <v>0</v>
      </c>
      <c r="T406" s="257">
        <f>'Non-survey input values'!$B$14</f>
        <v>359.3</v>
      </c>
      <c r="U406" s="258">
        <f t="shared" si="84"/>
        <v>0</v>
      </c>
      <c r="V406" s="259">
        <f t="shared" si="85"/>
        <v>0</v>
      </c>
      <c r="W406" s="312">
        <f>'To &amp; from Shops- trip % summary'!G411</f>
        <v>0</v>
      </c>
      <c r="X406" s="314">
        <f>'To &amp; from Shops- trip % summary'!I411</f>
        <v>0</v>
      </c>
      <c r="Y406" s="260">
        <f t="shared" si="86"/>
        <v>0</v>
      </c>
      <c r="Z406" s="259">
        <f t="shared" si="87"/>
        <v>0</v>
      </c>
      <c r="AA406" s="312">
        <f>'To &amp; from Shops- trip % summary'!L411</f>
        <v>0</v>
      </c>
      <c r="AB406" s="314">
        <f>'To &amp; from Shops- trip % summary'!N411</f>
        <v>0</v>
      </c>
      <c r="AC406" s="260">
        <f t="shared" si="88"/>
        <v>0</v>
      </c>
      <c r="AD406" s="259">
        <f t="shared" si="89"/>
        <v>0</v>
      </c>
      <c r="AE406" s="312">
        <f>'To &amp; from Shops- trip % summary'!Q411</f>
        <v>0</v>
      </c>
      <c r="AF406" s="314">
        <f>'To &amp; from Shops- trip % summary'!S411</f>
        <v>0</v>
      </c>
      <c r="AG406" s="260">
        <f t="shared" si="90"/>
        <v>0</v>
      </c>
      <c r="AH406" s="259">
        <f t="shared" si="91"/>
        <v>0</v>
      </c>
      <c r="AI406" s="312">
        <f>'To &amp; from Shops- trip % summary'!V411</f>
        <v>0</v>
      </c>
      <c r="AJ406" s="314">
        <f>'To &amp; from Shops- trip % summary'!X411</f>
        <v>0</v>
      </c>
      <c r="AK406" s="260">
        <f t="shared" si="92"/>
        <v>0</v>
      </c>
      <c r="AL406" s="259">
        <f t="shared" si="93"/>
        <v>0</v>
      </c>
      <c r="AM406" s="312">
        <f>'To &amp; from Shops- trip % summary'!AA411</f>
        <v>0</v>
      </c>
      <c r="AN406" s="314">
        <f>'To &amp; from Shops- trip % summary'!AC411</f>
        <v>0</v>
      </c>
      <c r="AO406" s="260">
        <f t="shared" si="94"/>
        <v>0</v>
      </c>
      <c r="AP406" s="259">
        <f t="shared" si="95"/>
        <v>0</v>
      </c>
      <c r="AQ406" s="312">
        <f>'To &amp; from Shops- trip % summary'!AF411</f>
        <v>0</v>
      </c>
      <c r="AR406" s="314">
        <f>'To &amp; from Shops- trip % summary'!AH411</f>
        <v>0</v>
      </c>
      <c r="AS406" s="260">
        <f t="shared" si="96"/>
        <v>0</v>
      </c>
      <c r="AT406" s="259">
        <f t="shared" si="97"/>
        <v>0</v>
      </c>
      <c r="AU406" s="261"/>
      <c r="AV406" s="248"/>
      <c r="AW406" s="248"/>
      <c r="AX406" s="248"/>
      <c r="AY406" s="248"/>
    </row>
    <row r="407" spans="1:51" x14ac:dyDescent="0.2">
      <c r="A407" s="248"/>
      <c r="B407" s="248"/>
      <c r="C407" s="248"/>
      <c r="D407" s="248"/>
      <c r="E407" s="248"/>
      <c r="F407" s="248"/>
      <c r="G407" s="248"/>
      <c r="H407" s="248"/>
      <c r="I407" s="248"/>
      <c r="J407" s="248"/>
      <c r="K407" s="248"/>
      <c r="L407" s="248"/>
      <c r="M407" s="248"/>
      <c r="N407" s="248"/>
      <c r="O407" s="248"/>
      <c r="P407" s="248"/>
      <c r="Q407" s="296"/>
      <c r="R407" s="256">
        <f>'To &amp; from Shops- trip % summary'!B412</f>
        <v>0</v>
      </c>
      <c r="S407" s="313">
        <f>'To &amp; from Shops- trip % summary'!D412</f>
        <v>0</v>
      </c>
      <c r="T407" s="257">
        <f>'Non-survey input values'!$B$14</f>
        <v>359.3</v>
      </c>
      <c r="U407" s="258">
        <f t="shared" si="84"/>
        <v>0</v>
      </c>
      <c r="V407" s="259">
        <f t="shared" si="85"/>
        <v>0</v>
      </c>
      <c r="W407" s="312">
        <f>'To &amp; from Shops- trip % summary'!G412</f>
        <v>0</v>
      </c>
      <c r="X407" s="314">
        <f>'To &amp; from Shops- trip % summary'!I412</f>
        <v>0</v>
      </c>
      <c r="Y407" s="260">
        <f t="shared" si="86"/>
        <v>0</v>
      </c>
      <c r="Z407" s="259">
        <f t="shared" si="87"/>
        <v>0</v>
      </c>
      <c r="AA407" s="312">
        <f>'To &amp; from Shops- trip % summary'!L412</f>
        <v>0</v>
      </c>
      <c r="AB407" s="314">
        <f>'To &amp; from Shops- trip % summary'!N412</f>
        <v>0</v>
      </c>
      <c r="AC407" s="260">
        <f t="shared" si="88"/>
        <v>0</v>
      </c>
      <c r="AD407" s="259">
        <f t="shared" si="89"/>
        <v>0</v>
      </c>
      <c r="AE407" s="312">
        <f>'To &amp; from Shops- trip % summary'!Q412</f>
        <v>0</v>
      </c>
      <c r="AF407" s="314">
        <f>'To &amp; from Shops- trip % summary'!S412</f>
        <v>0</v>
      </c>
      <c r="AG407" s="260">
        <f t="shared" si="90"/>
        <v>0</v>
      </c>
      <c r="AH407" s="259">
        <f t="shared" si="91"/>
        <v>0</v>
      </c>
      <c r="AI407" s="312">
        <f>'To &amp; from Shops- trip % summary'!V412</f>
        <v>0</v>
      </c>
      <c r="AJ407" s="314">
        <f>'To &amp; from Shops- trip % summary'!X412</f>
        <v>0</v>
      </c>
      <c r="AK407" s="260">
        <f t="shared" si="92"/>
        <v>0</v>
      </c>
      <c r="AL407" s="259">
        <f t="shared" si="93"/>
        <v>0</v>
      </c>
      <c r="AM407" s="312">
        <f>'To &amp; from Shops- trip % summary'!AA412</f>
        <v>0</v>
      </c>
      <c r="AN407" s="314">
        <f>'To &amp; from Shops- trip % summary'!AC412</f>
        <v>0</v>
      </c>
      <c r="AO407" s="260">
        <f t="shared" si="94"/>
        <v>0</v>
      </c>
      <c r="AP407" s="259">
        <f t="shared" si="95"/>
        <v>0</v>
      </c>
      <c r="AQ407" s="312">
        <f>'To &amp; from Shops- trip % summary'!AF412</f>
        <v>0</v>
      </c>
      <c r="AR407" s="314">
        <f>'To &amp; from Shops- trip % summary'!AH412</f>
        <v>0</v>
      </c>
      <c r="AS407" s="260">
        <f t="shared" si="96"/>
        <v>0</v>
      </c>
      <c r="AT407" s="259">
        <f t="shared" si="97"/>
        <v>0</v>
      </c>
      <c r="AU407" s="261"/>
      <c r="AV407" s="248"/>
      <c r="AW407" s="248"/>
      <c r="AX407" s="248"/>
      <c r="AY407" s="248"/>
    </row>
    <row r="408" spans="1:51" x14ac:dyDescent="0.2">
      <c r="A408" s="248"/>
      <c r="B408" s="248"/>
      <c r="C408" s="248"/>
      <c r="D408" s="248"/>
      <c r="E408" s="248"/>
      <c r="F408" s="248"/>
      <c r="G408" s="248"/>
      <c r="H408" s="248"/>
      <c r="I408" s="248"/>
      <c r="J408" s="248"/>
      <c r="K408" s="248"/>
      <c r="L408" s="248"/>
      <c r="M408" s="248"/>
      <c r="N408" s="248"/>
      <c r="O408" s="248"/>
      <c r="P408" s="248"/>
      <c r="Q408" s="296"/>
      <c r="R408" s="256">
        <f>'To &amp; from Shops- trip % summary'!B413</f>
        <v>0</v>
      </c>
      <c r="S408" s="313">
        <f>'To &amp; from Shops- trip % summary'!D413</f>
        <v>0</v>
      </c>
      <c r="T408" s="257">
        <f>'Non-survey input values'!$B$14</f>
        <v>359.3</v>
      </c>
      <c r="U408" s="258">
        <f t="shared" si="84"/>
        <v>0</v>
      </c>
      <c r="V408" s="259">
        <f t="shared" si="85"/>
        <v>0</v>
      </c>
      <c r="W408" s="312">
        <f>'To &amp; from Shops- trip % summary'!G413</f>
        <v>0</v>
      </c>
      <c r="X408" s="314">
        <f>'To &amp; from Shops- trip % summary'!I413</f>
        <v>0</v>
      </c>
      <c r="Y408" s="260">
        <f t="shared" si="86"/>
        <v>0</v>
      </c>
      <c r="Z408" s="259">
        <f t="shared" si="87"/>
        <v>0</v>
      </c>
      <c r="AA408" s="312">
        <f>'To &amp; from Shops- trip % summary'!L413</f>
        <v>0</v>
      </c>
      <c r="AB408" s="314">
        <f>'To &amp; from Shops- trip % summary'!N413</f>
        <v>0</v>
      </c>
      <c r="AC408" s="260">
        <f t="shared" si="88"/>
        <v>0</v>
      </c>
      <c r="AD408" s="259">
        <f t="shared" si="89"/>
        <v>0</v>
      </c>
      <c r="AE408" s="312">
        <f>'To &amp; from Shops- trip % summary'!Q413</f>
        <v>0</v>
      </c>
      <c r="AF408" s="314">
        <f>'To &amp; from Shops- trip % summary'!S413</f>
        <v>0</v>
      </c>
      <c r="AG408" s="260">
        <f t="shared" si="90"/>
        <v>0</v>
      </c>
      <c r="AH408" s="259">
        <f t="shared" si="91"/>
        <v>0</v>
      </c>
      <c r="AI408" s="312">
        <f>'To &amp; from Shops- trip % summary'!V413</f>
        <v>0</v>
      </c>
      <c r="AJ408" s="314">
        <f>'To &amp; from Shops- trip % summary'!X413</f>
        <v>0</v>
      </c>
      <c r="AK408" s="260">
        <f t="shared" si="92"/>
        <v>0</v>
      </c>
      <c r="AL408" s="259">
        <f t="shared" si="93"/>
        <v>0</v>
      </c>
      <c r="AM408" s="312">
        <f>'To &amp; from Shops- trip % summary'!AA413</f>
        <v>0</v>
      </c>
      <c r="AN408" s="314">
        <f>'To &amp; from Shops- trip % summary'!AC413</f>
        <v>0</v>
      </c>
      <c r="AO408" s="260">
        <f t="shared" si="94"/>
        <v>0</v>
      </c>
      <c r="AP408" s="259">
        <f t="shared" si="95"/>
        <v>0</v>
      </c>
      <c r="AQ408" s="312">
        <f>'To &amp; from Shops- trip % summary'!AF413</f>
        <v>0</v>
      </c>
      <c r="AR408" s="314">
        <f>'To &amp; from Shops- trip % summary'!AH413</f>
        <v>0</v>
      </c>
      <c r="AS408" s="260">
        <f t="shared" si="96"/>
        <v>0</v>
      </c>
      <c r="AT408" s="259">
        <f t="shared" si="97"/>
        <v>0</v>
      </c>
      <c r="AU408" s="261"/>
      <c r="AV408" s="248"/>
      <c r="AW408" s="248"/>
      <c r="AX408" s="248"/>
      <c r="AY408" s="248"/>
    </row>
    <row r="409" spans="1:51" x14ac:dyDescent="0.2">
      <c r="A409" s="248"/>
      <c r="B409" s="248"/>
      <c r="C409" s="248"/>
      <c r="D409" s="248"/>
      <c r="E409" s="248"/>
      <c r="F409" s="248"/>
      <c r="G409" s="248"/>
      <c r="H409" s="248"/>
      <c r="I409" s="248"/>
      <c r="J409" s="248"/>
      <c r="K409" s="248"/>
      <c r="L409" s="248"/>
      <c r="M409" s="248"/>
      <c r="N409" s="248"/>
      <c r="O409" s="248"/>
      <c r="P409" s="248"/>
      <c r="Q409" s="296"/>
      <c r="R409" s="256">
        <f>'To &amp; from Shops- trip % summary'!B414</f>
        <v>0</v>
      </c>
      <c r="S409" s="313">
        <f>'To &amp; from Shops- trip % summary'!D414</f>
        <v>0</v>
      </c>
      <c r="T409" s="257">
        <f>'Non-survey input values'!$B$14</f>
        <v>359.3</v>
      </c>
      <c r="U409" s="258">
        <f t="shared" si="84"/>
        <v>0</v>
      </c>
      <c r="V409" s="259">
        <f t="shared" si="85"/>
        <v>0</v>
      </c>
      <c r="W409" s="312">
        <f>'To &amp; from Shops- trip % summary'!G414</f>
        <v>0</v>
      </c>
      <c r="X409" s="314">
        <f>'To &amp; from Shops- trip % summary'!I414</f>
        <v>0</v>
      </c>
      <c r="Y409" s="260">
        <f t="shared" si="86"/>
        <v>0</v>
      </c>
      <c r="Z409" s="259">
        <f t="shared" si="87"/>
        <v>0</v>
      </c>
      <c r="AA409" s="312">
        <f>'To &amp; from Shops- trip % summary'!L414</f>
        <v>0</v>
      </c>
      <c r="AB409" s="314">
        <f>'To &amp; from Shops- trip % summary'!N414</f>
        <v>0</v>
      </c>
      <c r="AC409" s="260">
        <f t="shared" si="88"/>
        <v>0</v>
      </c>
      <c r="AD409" s="259">
        <f t="shared" si="89"/>
        <v>0</v>
      </c>
      <c r="AE409" s="312">
        <f>'To &amp; from Shops- trip % summary'!Q414</f>
        <v>0</v>
      </c>
      <c r="AF409" s="314">
        <f>'To &amp; from Shops- trip % summary'!S414</f>
        <v>0</v>
      </c>
      <c r="AG409" s="260">
        <f t="shared" si="90"/>
        <v>0</v>
      </c>
      <c r="AH409" s="259">
        <f t="shared" si="91"/>
        <v>0</v>
      </c>
      <c r="AI409" s="312">
        <f>'To &amp; from Shops- trip % summary'!V414</f>
        <v>0</v>
      </c>
      <c r="AJ409" s="314">
        <f>'To &amp; from Shops- trip % summary'!X414</f>
        <v>0</v>
      </c>
      <c r="AK409" s="260">
        <f t="shared" si="92"/>
        <v>0</v>
      </c>
      <c r="AL409" s="259">
        <f t="shared" si="93"/>
        <v>0</v>
      </c>
      <c r="AM409" s="312">
        <f>'To &amp; from Shops- trip % summary'!AA414</f>
        <v>0</v>
      </c>
      <c r="AN409" s="314">
        <f>'To &amp; from Shops- trip % summary'!AC414</f>
        <v>0</v>
      </c>
      <c r="AO409" s="260">
        <f t="shared" si="94"/>
        <v>0</v>
      </c>
      <c r="AP409" s="259">
        <f t="shared" si="95"/>
        <v>0</v>
      </c>
      <c r="AQ409" s="312">
        <f>'To &amp; from Shops- trip % summary'!AF414</f>
        <v>0</v>
      </c>
      <c r="AR409" s="314">
        <f>'To &amp; from Shops- trip % summary'!AH414</f>
        <v>0</v>
      </c>
      <c r="AS409" s="260">
        <f t="shared" si="96"/>
        <v>0</v>
      </c>
      <c r="AT409" s="259">
        <f t="shared" si="97"/>
        <v>0</v>
      </c>
      <c r="AU409" s="261"/>
      <c r="AV409" s="248"/>
      <c r="AW409" s="248"/>
      <c r="AX409" s="248"/>
      <c r="AY409" s="248"/>
    </row>
    <row r="410" spans="1:51" x14ac:dyDescent="0.2">
      <c r="A410" s="248"/>
      <c r="B410" s="248"/>
      <c r="C410" s="248"/>
      <c r="D410" s="248"/>
      <c r="E410" s="248"/>
      <c r="F410" s="248"/>
      <c r="G410" s="248"/>
      <c r="H410" s="248"/>
      <c r="I410" s="248"/>
      <c r="J410" s="248"/>
      <c r="K410" s="248"/>
      <c r="L410" s="248"/>
      <c r="M410" s="248"/>
      <c r="N410" s="248"/>
      <c r="O410" s="248"/>
      <c r="P410" s="248"/>
      <c r="Q410" s="296"/>
      <c r="R410" s="256">
        <f>'To &amp; from Shops- trip % summary'!B415</f>
        <v>0</v>
      </c>
      <c r="S410" s="313">
        <f>'To &amp; from Shops- trip % summary'!D415</f>
        <v>0</v>
      </c>
      <c r="T410" s="257">
        <f>'Non-survey input values'!$B$14</f>
        <v>359.3</v>
      </c>
      <c r="U410" s="258">
        <f t="shared" si="84"/>
        <v>0</v>
      </c>
      <c r="V410" s="259">
        <f t="shared" si="85"/>
        <v>0</v>
      </c>
      <c r="W410" s="312">
        <f>'To &amp; from Shops- trip % summary'!G415</f>
        <v>0</v>
      </c>
      <c r="X410" s="314">
        <f>'To &amp; from Shops- trip % summary'!I415</f>
        <v>0</v>
      </c>
      <c r="Y410" s="260">
        <f t="shared" si="86"/>
        <v>0</v>
      </c>
      <c r="Z410" s="259">
        <f t="shared" si="87"/>
        <v>0</v>
      </c>
      <c r="AA410" s="312">
        <f>'To &amp; from Shops- trip % summary'!L415</f>
        <v>0</v>
      </c>
      <c r="AB410" s="314">
        <f>'To &amp; from Shops- trip % summary'!N415</f>
        <v>0</v>
      </c>
      <c r="AC410" s="260">
        <f t="shared" si="88"/>
        <v>0</v>
      </c>
      <c r="AD410" s="259">
        <f t="shared" si="89"/>
        <v>0</v>
      </c>
      <c r="AE410" s="312">
        <f>'To &amp; from Shops- trip % summary'!Q415</f>
        <v>0</v>
      </c>
      <c r="AF410" s="314">
        <f>'To &amp; from Shops- trip % summary'!S415</f>
        <v>0</v>
      </c>
      <c r="AG410" s="260">
        <f t="shared" si="90"/>
        <v>0</v>
      </c>
      <c r="AH410" s="259">
        <f t="shared" si="91"/>
        <v>0</v>
      </c>
      <c r="AI410" s="312">
        <f>'To &amp; from Shops- trip % summary'!V415</f>
        <v>0</v>
      </c>
      <c r="AJ410" s="314">
        <f>'To &amp; from Shops- trip % summary'!X415</f>
        <v>0</v>
      </c>
      <c r="AK410" s="260">
        <f t="shared" si="92"/>
        <v>0</v>
      </c>
      <c r="AL410" s="259">
        <f t="shared" si="93"/>
        <v>0</v>
      </c>
      <c r="AM410" s="312">
        <f>'To &amp; from Shops- trip % summary'!AA415</f>
        <v>0</v>
      </c>
      <c r="AN410" s="314">
        <f>'To &amp; from Shops- trip % summary'!AC415</f>
        <v>0</v>
      </c>
      <c r="AO410" s="260">
        <f t="shared" si="94"/>
        <v>0</v>
      </c>
      <c r="AP410" s="259">
        <f t="shared" si="95"/>
        <v>0</v>
      </c>
      <c r="AQ410" s="312">
        <f>'To &amp; from Shops- trip % summary'!AF415</f>
        <v>0</v>
      </c>
      <c r="AR410" s="314">
        <f>'To &amp; from Shops- trip % summary'!AH415</f>
        <v>0</v>
      </c>
      <c r="AS410" s="260">
        <f t="shared" si="96"/>
        <v>0</v>
      </c>
      <c r="AT410" s="259">
        <f t="shared" si="97"/>
        <v>0</v>
      </c>
      <c r="AU410" s="261"/>
      <c r="AV410" s="248"/>
      <c r="AW410" s="248"/>
      <c r="AX410" s="248"/>
      <c r="AY410" s="248"/>
    </row>
    <row r="411" spans="1:51" x14ac:dyDescent="0.2">
      <c r="A411" s="248"/>
      <c r="B411" s="248"/>
      <c r="C411" s="248"/>
      <c r="D411" s="248"/>
      <c r="E411" s="248"/>
      <c r="F411" s="248"/>
      <c r="G411" s="248"/>
      <c r="H411" s="248"/>
      <c r="I411" s="248"/>
      <c r="J411" s="248"/>
      <c r="K411" s="248"/>
      <c r="L411" s="248"/>
      <c r="M411" s="248"/>
      <c r="N411" s="248"/>
      <c r="O411" s="248"/>
      <c r="P411" s="248"/>
      <c r="Q411" s="296"/>
      <c r="R411" s="256">
        <f>'To &amp; from Shops- trip % summary'!B416</f>
        <v>0</v>
      </c>
      <c r="S411" s="313">
        <f>'To &amp; from Shops- trip % summary'!D416</f>
        <v>0</v>
      </c>
      <c r="T411" s="257">
        <f>'Non-survey input values'!$B$14</f>
        <v>359.3</v>
      </c>
      <c r="U411" s="258">
        <f t="shared" si="84"/>
        <v>0</v>
      </c>
      <c r="V411" s="259">
        <f t="shared" si="85"/>
        <v>0</v>
      </c>
      <c r="W411" s="312">
        <f>'To &amp; from Shops- trip % summary'!G416</f>
        <v>0</v>
      </c>
      <c r="X411" s="314">
        <f>'To &amp; from Shops- trip % summary'!I416</f>
        <v>0</v>
      </c>
      <c r="Y411" s="260">
        <f t="shared" si="86"/>
        <v>0</v>
      </c>
      <c r="Z411" s="259">
        <f t="shared" si="87"/>
        <v>0</v>
      </c>
      <c r="AA411" s="312">
        <f>'To &amp; from Shops- trip % summary'!L416</f>
        <v>0</v>
      </c>
      <c r="AB411" s="314">
        <f>'To &amp; from Shops- trip % summary'!N416</f>
        <v>0</v>
      </c>
      <c r="AC411" s="260">
        <f t="shared" si="88"/>
        <v>0</v>
      </c>
      <c r="AD411" s="259">
        <f t="shared" si="89"/>
        <v>0</v>
      </c>
      <c r="AE411" s="312">
        <f>'To &amp; from Shops- trip % summary'!Q416</f>
        <v>0</v>
      </c>
      <c r="AF411" s="314">
        <f>'To &amp; from Shops- trip % summary'!S416</f>
        <v>0</v>
      </c>
      <c r="AG411" s="260">
        <f t="shared" si="90"/>
        <v>0</v>
      </c>
      <c r="AH411" s="259">
        <f t="shared" si="91"/>
        <v>0</v>
      </c>
      <c r="AI411" s="312">
        <f>'To &amp; from Shops- trip % summary'!V416</f>
        <v>0</v>
      </c>
      <c r="AJ411" s="314">
        <f>'To &amp; from Shops- trip % summary'!X416</f>
        <v>0</v>
      </c>
      <c r="AK411" s="260">
        <f t="shared" si="92"/>
        <v>0</v>
      </c>
      <c r="AL411" s="259">
        <f t="shared" si="93"/>
        <v>0</v>
      </c>
      <c r="AM411" s="312">
        <f>'To &amp; from Shops- trip % summary'!AA416</f>
        <v>0</v>
      </c>
      <c r="AN411" s="314">
        <f>'To &amp; from Shops- trip % summary'!AC416</f>
        <v>0</v>
      </c>
      <c r="AO411" s="260">
        <f t="shared" si="94"/>
        <v>0</v>
      </c>
      <c r="AP411" s="259">
        <f t="shared" si="95"/>
        <v>0</v>
      </c>
      <c r="AQ411" s="312">
        <f>'To &amp; from Shops- trip % summary'!AF416</f>
        <v>0</v>
      </c>
      <c r="AR411" s="314">
        <f>'To &amp; from Shops- trip % summary'!AH416</f>
        <v>0</v>
      </c>
      <c r="AS411" s="260">
        <f t="shared" si="96"/>
        <v>0</v>
      </c>
      <c r="AT411" s="259">
        <f t="shared" si="97"/>
        <v>0</v>
      </c>
      <c r="AU411" s="261"/>
      <c r="AV411" s="248"/>
      <c r="AW411" s="248"/>
      <c r="AX411" s="248"/>
      <c r="AY411" s="248"/>
    </row>
    <row r="412" spans="1:51" x14ac:dyDescent="0.2">
      <c r="A412" s="248"/>
      <c r="B412" s="248"/>
      <c r="C412" s="248"/>
      <c r="D412" s="248"/>
      <c r="E412" s="248"/>
      <c r="F412" s="248"/>
      <c r="G412" s="248"/>
      <c r="H412" s="248"/>
      <c r="I412" s="248"/>
      <c r="J412" s="248"/>
      <c r="K412" s="248"/>
      <c r="L412" s="248"/>
      <c r="M412" s="248"/>
      <c r="N412" s="248"/>
      <c r="O412" s="248"/>
      <c r="P412" s="248"/>
      <c r="Q412" s="296"/>
      <c r="R412" s="256">
        <f>'To &amp; from Shops- trip % summary'!B417</f>
        <v>0</v>
      </c>
      <c r="S412" s="313">
        <f>'To &amp; from Shops- trip % summary'!D417</f>
        <v>0</v>
      </c>
      <c r="T412" s="257">
        <f>'Non-survey input values'!$B$14</f>
        <v>359.3</v>
      </c>
      <c r="U412" s="258">
        <f t="shared" si="84"/>
        <v>0</v>
      </c>
      <c r="V412" s="259">
        <f t="shared" si="85"/>
        <v>0</v>
      </c>
      <c r="W412" s="312">
        <f>'To &amp; from Shops- trip % summary'!G417</f>
        <v>0</v>
      </c>
      <c r="X412" s="314">
        <f>'To &amp; from Shops- trip % summary'!I417</f>
        <v>0</v>
      </c>
      <c r="Y412" s="260">
        <f t="shared" si="86"/>
        <v>0</v>
      </c>
      <c r="Z412" s="259">
        <f t="shared" si="87"/>
        <v>0</v>
      </c>
      <c r="AA412" s="312">
        <f>'To &amp; from Shops- trip % summary'!L417</f>
        <v>0</v>
      </c>
      <c r="AB412" s="314">
        <f>'To &amp; from Shops- trip % summary'!N417</f>
        <v>0</v>
      </c>
      <c r="AC412" s="260">
        <f t="shared" si="88"/>
        <v>0</v>
      </c>
      <c r="AD412" s="259">
        <f t="shared" si="89"/>
        <v>0</v>
      </c>
      <c r="AE412" s="312">
        <f>'To &amp; from Shops- trip % summary'!Q417</f>
        <v>0</v>
      </c>
      <c r="AF412" s="314">
        <f>'To &amp; from Shops- trip % summary'!S417</f>
        <v>0</v>
      </c>
      <c r="AG412" s="260">
        <f t="shared" si="90"/>
        <v>0</v>
      </c>
      <c r="AH412" s="259">
        <f t="shared" si="91"/>
        <v>0</v>
      </c>
      <c r="AI412" s="312">
        <f>'To &amp; from Shops- trip % summary'!V417</f>
        <v>0</v>
      </c>
      <c r="AJ412" s="314">
        <f>'To &amp; from Shops- trip % summary'!X417</f>
        <v>0</v>
      </c>
      <c r="AK412" s="260">
        <f t="shared" si="92"/>
        <v>0</v>
      </c>
      <c r="AL412" s="259">
        <f t="shared" si="93"/>
        <v>0</v>
      </c>
      <c r="AM412" s="312">
        <f>'To &amp; from Shops- trip % summary'!AA417</f>
        <v>0</v>
      </c>
      <c r="AN412" s="314">
        <f>'To &amp; from Shops- trip % summary'!AC417</f>
        <v>0</v>
      </c>
      <c r="AO412" s="260">
        <f t="shared" si="94"/>
        <v>0</v>
      </c>
      <c r="AP412" s="259">
        <f t="shared" si="95"/>
        <v>0</v>
      </c>
      <c r="AQ412" s="312">
        <f>'To &amp; from Shops- trip % summary'!AF417</f>
        <v>0</v>
      </c>
      <c r="AR412" s="314">
        <f>'To &amp; from Shops- trip % summary'!AH417</f>
        <v>0</v>
      </c>
      <c r="AS412" s="260">
        <f t="shared" si="96"/>
        <v>0</v>
      </c>
      <c r="AT412" s="259">
        <f t="shared" si="97"/>
        <v>0</v>
      </c>
      <c r="AU412" s="261"/>
      <c r="AV412" s="248"/>
      <c r="AW412" s="248"/>
      <c r="AX412" s="248"/>
      <c r="AY412" s="248"/>
    </row>
    <row r="413" spans="1:51" x14ac:dyDescent="0.2">
      <c r="A413" s="248"/>
      <c r="B413" s="248"/>
      <c r="C413" s="248"/>
      <c r="D413" s="248"/>
      <c r="E413" s="248"/>
      <c r="F413" s="248"/>
      <c r="G413" s="248"/>
      <c r="H413" s="248"/>
      <c r="I413" s="248"/>
      <c r="J413" s="248"/>
      <c r="K413" s="248"/>
      <c r="L413" s="248"/>
      <c r="M413" s="248"/>
      <c r="N413" s="248"/>
      <c r="O413" s="248"/>
      <c r="P413" s="248"/>
      <c r="Q413" s="296"/>
      <c r="R413" s="256">
        <f>'To &amp; from Shops- trip % summary'!B418</f>
        <v>0</v>
      </c>
      <c r="S413" s="313">
        <f>'To &amp; from Shops- trip % summary'!D418</f>
        <v>0</v>
      </c>
      <c r="T413" s="257">
        <f>'Non-survey input values'!$B$14</f>
        <v>359.3</v>
      </c>
      <c r="U413" s="258">
        <f t="shared" si="84"/>
        <v>0</v>
      </c>
      <c r="V413" s="259">
        <f t="shared" si="85"/>
        <v>0</v>
      </c>
      <c r="W413" s="312">
        <f>'To &amp; from Shops- trip % summary'!G418</f>
        <v>0</v>
      </c>
      <c r="X413" s="314">
        <f>'To &amp; from Shops- trip % summary'!I418</f>
        <v>0</v>
      </c>
      <c r="Y413" s="260">
        <f t="shared" si="86"/>
        <v>0</v>
      </c>
      <c r="Z413" s="259">
        <f t="shared" si="87"/>
        <v>0</v>
      </c>
      <c r="AA413" s="312">
        <f>'To &amp; from Shops- trip % summary'!L418</f>
        <v>0</v>
      </c>
      <c r="AB413" s="314">
        <f>'To &amp; from Shops- trip % summary'!N418</f>
        <v>0</v>
      </c>
      <c r="AC413" s="260">
        <f t="shared" si="88"/>
        <v>0</v>
      </c>
      <c r="AD413" s="259">
        <f t="shared" si="89"/>
        <v>0</v>
      </c>
      <c r="AE413" s="312">
        <f>'To &amp; from Shops- trip % summary'!Q418</f>
        <v>0</v>
      </c>
      <c r="AF413" s="314">
        <f>'To &amp; from Shops- trip % summary'!S418</f>
        <v>0</v>
      </c>
      <c r="AG413" s="260">
        <f t="shared" si="90"/>
        <v>0</v>
      </c>
      <c r="AH413" s="259">
        <f t="shared" si="91"/>
        <v>0</v>
      </c>
      <c r="AI413" s="312">
        <f>'To &amp; from Shops- trip % summary'!V418</f>
        <v>0</v>
      </c>
      <c r="AJ413" s="314">
        <f>'To &amp; from Shops- trip % summary'!X418</f>
        <v>0</v>
      </c>
      <c r="AK413" s="260">
        <f t="shared" si="92"/>
        <v>0</v>
      </c>
      <c r="AL413" s="259">
        <f t="shared" si="93"/>
        <v>0</v>
      </c>
      <c r="AM413" s="312">
        <f>'To &amp; from Shops- trip % summary'!AA418</f>
        <v>0</v>
      </c>
      <c r="AN413" s="314">
        <f>'To &amp; from Shops- trip % summary'!AC418</f>
        <v>0</v>
      </c>
      <c r="AO413" s="260">
        <f t="shared" si="94"/>
        <v>0</v>
      </c>
      <c r="AP413" s="259">
        <f t="shared" si="95"/>
        <v>0</v>
      </c>
      <c r="AQ413" s="312">
        <f>'To &amp; from Shops- trip % summary'!AF418</f>
        <v>0</v>
      </c>
      <c r="AR413" s="314">
        <f>'To &amp; from Shops- trip % summary'!AH418</f>
        <v>0</v>
      </c>
      <c r="AS413" s="260">
        <f t="shared" si="96"/>
        <v>0</v>
      </c>
      <c r="AT413" s="259">
        <f t="shared" si="97"/>
        <v>0</v>
      </c>
      <c r="AU413" s="261"/>
      <c r="AV413" s="248"/>
      <c r="AW413" s="248"/>
      <c r="AX413" s="248"/>
      <c r="AY413" s="248"/>
    </row>
    <row r="414" spans="1:51" x14ac:dyDescent="0.2">
      <c r="A414" s="248"/>
      <c r="B414" s="248"/>
      <c r="C414" s="248"/>
      <c r="D414" s="248"/>
      <c r="E414" s="248"/>
      <c r="F414" s="248"/>
      <c r="G414" s="248"/>
      <c r="H414" s="248"/>
      <c r="I414" s="248"/>
      <c r="J414" s="248"/>
      <c r="K414" s="248"/>
      <c r="L414" s="248"/>
      <c r="M414" s="248"/>
      <c r="N414" s="248"/>
      <c r="O414" s="248"/>
      <c r="P414" s="248"/>
      <c r="Q414" s="296"/>
      <c r="R414" s="256">
        <f>'To &amp; from Shops- trip % summary'!B419</f>
        <v>0</v>
      </c>
      <c r="S414" s="313">
        <f>'To &amp; from Shops- trip % summary'!D419</f>
        <v>0</v>
      </c>
      <c r="T414" s="257">
        <f>'Non-survey input values'!$B$14</f>
        <v>359.3</v>
      </c>
      <c r="U414" s="258">
        <f t="shared" si="84"/>
        <v>0</v>
      </c>
      <c r="V414" s="259">
        <f t="shared" si="85"/>
        <v>0</v>
      </c>
      <c r="W414" s="312">
        <f>'To &amp; from Shops- trip % summary'!G419</f>
        <v>0</v>
      </c>
      <c r="X414" s="314">
        <f>'To &amp; from Shops- trip % summary'!I419</f>
        <v>0</v>
      </c>
      <c r="Y414" s="260">
        <f t="shared" si="86"/>
        <v>0</v>
      </c>
      <c r="Z414" s="259">
        <f t="shared" si="87"/>
        <v>0</v>
      </c>
      <c r="AA414" s="312">
        <f>'To &amp; from Shops- trip % summary'!L419</f>
        <v>0</v>
      </c>
      <c r="AB414" s="314">
        <f>'To &amp; from Shops- trip % summary'!N419</f>
        <v>0</v>
      </c>
      <c r="AC414" s="260">
        <f t="shared" si="88"/>
        <v>0</v>
      </c>
      <c r="AD414" s="259">
        <f t="shared" si="89"/>
        <v>0</v>
      </c>
      <c r="AE414" s="312">
        <f>'To &amp; from Shops- trip % summary'!Q419</f>
        <v>0</v>
      </c>
      <c r="AF414" s="314">
        <f>'To &amp; from Shops- trip % summary'!S419</f>
        <v>0</v>
      </c>
      <c r="AG414" s="260">
        <f t="shared" si="90"/>
        <v>0</v>
      </c>
      <c r="AH414" s="259">
        <f t="shared" si="91"/>
        <v>0</v>
      </c>
      <c r="AI414" s="312">
        <f>'To &amp; from Shops- trip % summary'!V419</f>
        <v>0</v>
      </c>
      <c r="AJ414" s="314">
        <f>'To &amp; from Shops- trip % summary'!X419</f>
        <v>0</v>
      </c>
      <c r="AK414" s="260">
        <f t="shared" si="92"/>
        <v>0</v>
      </c>
      <c r="AL414" s="259">
        <f t="shared" si="93"/>
        <v>0</v>
      </c>
      <c r="AM414" s="312">
        <f>'To &amp; from Shops- trip % summary'!AA419</f>
        <v>0</v>
      </c>
      <c r="AN414" s="314">
        <f>'To &amp; from Shops- trip % summary'!AC419</f>
        <v>0</v>
      </c>
      <c r="AO414" s="260">
        <f t="shared" si="94"/>
        <v>0</v>
      </c>
      <c r="AP414" s="259">
        <f t="shared" si="95"/>
        <v>0</v>
      </c>
      <c r="AQ414" s="312">
        <f>'To &amp; from Shops- trip % summary'!AF419</f>
        <v>0</v>
      </c>
      <c r="AR414" s="314">
        <f>'To &amp; from Shops- trip % summary'!AH419</f>
        <v>0</v>
      </c>
      <c r="AS414" s="260">
        <f t="shared" si="96"/>
        <v>0</v>
      </c>
      <c r="AT414" s="259">
        <f t="shared" si="97"/>
        <v>0</v>
      </c>
      <c r="AU414" s="261"/>
      <c r="AV414" s="248"/>
      <c r="AW414" s="248"/>
      <c r="AX414" s="248"/>
      <c r="AY414" s="248"/>
    </row>
    <row r="415" spans="1:51" x14ac:dyDescent="0.2">
      <c r="A415" s="248"/>
      <c r="B415" s="248"/>
      <c r="C415" s="248"/>
      <c r="D415" s="248"/>
      <c r="E415" s="248"/>
      <c r="F415" s="248"/>
      <c r="G415" s="248"/>
      <c r="H415" s="248"/>
      <c r="I415" s="248"/>
      <c r="J415" s="248"/>
      <c r="K415" s="248"/>
      <c r="L415" s="248"/>
      <c r="M415" s="248"/>
      <c r="N415" s="248"/>
      <c r="O415" s="248"/>
      <c r="P415" s="248"/>
      <c r="Q415" s="296"/>
      <c r="R415" s="256">
        <f>'To &amp; from Shops- trip % summary'!B420</f>
        <v>0</v>
      </c>
      <c r="S415" s="313">
        <f>'To &amp; from Shops- trip % summary'!D420</f>
        <v>0</v>
      </c>
      <c r="T415" s="257">
        <f>'Non-survey input values'!$B$14</f>
        <v>359.3</v>
      </c>
      <c r="U415" s="258">
        <f t="shared" si="84"/>
        <v>0</v>
      </c>
      <c r="V415" s="259">
        <f t="shared" si="85"/>
        <v>0</v>
      </c>
      <c r="W415" s="312">
        <f>'To &amp; from Shops- trip % summary'!G420</f>
        <v>0</v>
      </c>
      <c r="X415" s="314">
        <f>'To &amp; from Shops- trip % summary'!I420</f>
        <v>0</v>
      </c>
      <c r="Y415" s="260">
        <f t="shared" si="86"/>
        <v>0</v>
      </c>
      <c r="Z415" s="259">
        <f t="shared" si="87"/>
        <v>0</v>
      </c>
      <c r="AA415" s="312">
        <f>'To &amp; from Shops- trip % summary'!L420</f>
        <v>0</v>
      </c>
      <c r="AB415" s="314">
        <f>'To &amp; from Shops- trip % summary'!N420</f>
        <v>0</v>
      </c>
      <c r="AC415" s="260">
        <f t="shared" si="88"/>
        <v>0</v>
      </c>
      <c r="AD415" s="259">
        <f t="shared" si="89"/>
        <v>0</v>
      </c>
      <c r="AE415" s="312">
        <f>'To &amp; from Shops- trip % summary'!Q420</f>
        <v>0</v>
      </c>
      <c r="AF415" s="314">
        <f>'To &amp; from Shops- trip % summary'!S420</f>
        <v>0</v>
      </c>
      <c r="AG415" s="260">
        <f t="shared" si="90"/>
        <v>0</v>
      </c>
      <c r="AH415" s="259">
        <f t="shared" si="91"/>
        <v>0</v>
      </c>
      <c r="AI415" s="312">
        <f>'To &amp; from Shops- trip % summary'!V420</f>
        <v>0</v>
      </c>
      <c r="AJ415" s="314">
        <f>'To &amp; from Shops- trip % summary'!X420</f>
        <v>0</v>
      </c>
      <c r="AK415" s="260">
        <f t="shared" si="92"/>
        <v>0</v>
      </c>
      <c r="AL415" s="259">
        <f t="shared" si="93"/>
        <v>0</v>
      </c>
      <c r="AM415" s="312">
        <f>'To &amp; from Shops- trip % summary'!AA420</f>
        <v>0</v>
      </c>
      <c r="AN415" s="314">
        <f>'To &amp; from Shops- trip % summary'!AC420</f>
        <v>0</v>
      </c>
      <c r="AO415" s="260">
        <f t="shared" si="94"/>
        <v>0</v>
      </c>
      <c r="AP415" s="259">
        <f t="shared" si="95"/>
        <v>0</v>
      </c>
      <c r="AQ415" s="312">
        <f>'To &amp; from Shops- trip % summary'!AF420</f>
        <v>0</v>
      </c>
      <c r="AR415" s="314">
        <f>'To &amp; from Shops- trip % summary'!AH420</f>
        <v>0</v>
      </c>
      <c r="AS415" s="260">
        <f t="shared" si="96"/>
        <v>0</v>
      </c>
      <c r="AT415" s="259">
        <f t="shared" si="97"/>
        <v>0</v>
      </c>
      <c r="AU415" s="261"/>
      <c r="AV415" s="248"/>
      <c r="AW415" s="248"/>
      <c r="AX415" s="248"/>
      <c r="AY415" s="248"/>
    </row>
    <row r="416" spans="1:51" x14ac:dyDescent="0.2">
      <c r="A416" s="248"/>
      <c r="B416" s="248"/>
      <c r="C416" s="248"/>
      <c r="D416" s="248"/>
      <c r="E416" s="248"/>
      <c r="F416" s="248"/>
      <c r="G416" s="248"/>
      <c r="H416" s="248"/>
      <c r="I416" s="248"/>
      <c r="J416" s="248"/>
      <c r="K416" s="248"/>
      <c r="L416" s="248"/>
      <c r="M416" s="248"/>
      <c r="N416" s="248"/>
      <c r="O416" s="248"/>
      <c r="P416" s="248"/>
      <c r="Q416" s="296"/>
      <c r="R416" s="256">
        <f>'To &amp; from Shops- trip % summary'!B421</f>
        <v>0</v>
      </c>
      <c r="S416" s="313">
        <f>'To &amp; from Shops- trip % summary'!D421</f>
        <v>0</v>
      </c>
      <c r="T416" s="257">
        <f>'Non-survey input values'!$B$14</f>
        <v>359.3</v>
      </c>
      <c r="U416" s="258">
        <f t="shared" si="84"/>
        <v>0</v>
      </c>
      <c r="V416" s="259">
        <f t="shared" si="85"/>
        <v>0</v>
      </c>
      <c r="W416" s="312">
        <f>'To &amp; from Shops- trip % summary'!G421</f>
        <v>0</v>
      </c>
      <c r="X416" s="314">
        <f>'To &amp; from Shops- trip % summary'!I421</f>
        <v>0</v>
      </c>
      <c r="Y416" s="260">
        <f t="shared" si="86"/>
        <v>0</v>
      </c>
      <c r="Z416" s="259">
        <f t="shared" si="87"/>
        <v>0</v>
      </c>
      <c r="AA416" s="312">
        <f>'To &amp; from Shops- trip % summary'!L421</f>
        <v>0</v>
      </c>
      <c r="AB416" s="314">
        <f>'To &amp; from Shops- trip % summary'!N421</f>
        <v>0</v>
      </c>
      <c r="AC416" s="260">
        <f t="shared" si="88"/>
        <v>0</v>
      </c>
      <c r="AD416" s="259">
        <f t="shared" si="89"/>
        <v>0</v>
      </c>
      <c r="AE416" s="312">
        <f>'To &amp; from Shops- trip % summary'!Q421</f>
        <v>0</v>
      </c>
      <c r="AF416" s="314">
        <f>'To &amp; from Shops- trip % summary'!S421</f>
        <v>0</v>
      </c>
      <c r="AG416" s="260">
        <f t="shared" si="90"/>
        <v>0</v>
      </c>
      <c r="AH416" s="259">
        <f t="shared" si="91"/>
        <v>0</v>
      </c>
      <c r="AI416" s="312">
        <f>'To &amp; from Shops- trip % summary'!V421</f>
        <v>0</v>
      </c>
      <c r="AJ416" s="314">
        <f>'To &amp; from Shops- trip % summary'!X421</f>
        <v>0</v>
      </c>
      <c r="AK416" s="260">
        <f t="shared" si="92"/>
        <v>0</v>
      </c>
      <c r="AL416" s="259">
        <f t="shared" si="93"/>
        <v>0</v>
      </c>
      <c r="AM416" s="312">
        <f>'To &amp; from Shops- trip % summary'!AA421</f>
        <v>0</v>
      </c>
      <c r="AN416" s="314">
        <f>'To &amp; from Shops- trip % summary'!AC421</f>
        <v>0</v>
      </c>
      <c r="AO416" s="260">
        <f t="shared" si="94"/>
        <v>0</v>
      </c>
      <c r="AP416" s="259">
        <f t="shared" si="95"/>
        <v>0</v>
      </c>
      <c r="AQ416" s="312">
        <f>'To &amp; from Shops- trip % summary'!AF421</f>
        <v>0</v>
      </c>
      <c r="AR416" s="314">
        <f>'To &amp; from Shops- trip % summary'!AH421</f>
        <v>0</v>
      </c>
      <c r="AS416" s="260">
        <f t="shared" si="96"/>
        <v>0</v>
      </c>
      <c r="AT416" s="259">
        <f t="shared" si="97"/>
        <v>0</v>
      </c>
      <c r="AU416" s="261"/>
      <c r="AV416" s="248"/>
      <c r="AW416" s="248"/>
      <c r="AX416" s="248"/>
      <c r="AY416" s="248"/>
    </row>
    <row r="417" spans="1:51" x14ac:dyDescent="0.2">
      <c r="A417" s="248"/>
      <c r="B417" s="248"/>
      <c r="C417" s="248"/>
      <c r="D417" s="248"/>
      <c r="E417" s="248"/>
      <c r="F417" s="248"/>
      <c r="G417" s="248"/>
      <c r="H417" s="248"/>
      <c r="I417" s="248"/>
      <c r="J417" s="248"/>
      <c r="K417" s="248"/>
      <c r="L417" s="248"/>
      <c r="M417" s="248"/>
      <c r="N417" s="248"/>
      <c r="O417" s="248"/>
      <c r="P417" s="248"/>
      <c r="Q417" s="296"/>
      <c r="R417" s="256">
        <f>'To &amp; from Shops- trip % summary'!B422</f>
        <v>0</v>
      </c>
      <c r="S417" s="313">
        <f>'To &amp; from Shops- trip % summary'!D422</f>
        <v>0</v>
      </c>
      <c r="T417" s="257">
        <f>'Non-survey input values'!$B$14</f>
        <v>359.3</v>
      </c>
      <c r="U417" s="258">
        <f t="shared" si="84"/>
        <v>0</v>
      </c>
      <c r="V417" s="259">
        <f t="shared" si="85"/>
        <v>0</v>
      </c>
      <c r="W417" s="312">
        <f>'To &amp; from Shops- trip % summary'!G422</f>
        <v>0</v>
      </c>
      <c r="X417" s="314">
        <f>'To &amp; from Shops- trip % summary'!I422</f>
        <v>0</v>
      </c>
      <c r="Y417" s="260">
        <f t="shared" si="86"/>
        <v>0</v>
      </c>
      <c r="Z417" s="259">
        <f t="shared" si="87"/>
        <v>0</v>
      </c>
      <c r="AA417" s="312">
        <f>'To &amp; from Shops- trip % summary'!L422</f>
        <v>0</v>
      </c>
      <c r="AB417" s="314">
        <f>'To &amp; from Shops- trip % summary'!N422</f>
        <v>0</v>
      </c>
      <c r="AC417" s="260">
        <f t="shared" si="88"/>
        <v>0</v>
      </c>
      <c r="AD417" s="259">
        <f t="shared" si="89"/>
        <v>0</v>
      </c>
      <c r="AE417" s="312">
        <f>'To &amp; from Shops- trip % summary'!Q422</f>
        <v>0</v>
      </c>
      <c r="AF417" s="314">
        <f>'To &amp; from Shops- trip % summary'!S422</f>
        <v>0</v>
      </c>
      <c r="AG417" s="260">
        <f t="shared" si="90"/>
        <v>0</v>
      </c>
      <c r="AH417" s="259">
        <f t="shared" si="91"/>
        <v>0</v>
      </c>
      <c r="AI417" s="312">
        <f>'To &amp; from Shops- trip % summary'!V422</f>
        <v>0</v>
      </c>
      <c r="AJ417" s="314">
        <f>'To &amp; from Shops- trip % summary'!X422</f>
        <v>0</v>
      </c>
      <c r="AK417" s="260">
        <f t="shared" si="92"/>
        <v>0</v>
      </c>
      <c r="AL417" s="259">
        <f t="shared" si="93"/>
        <v>0</v>
      </c>
      <c r="AM417" s="312">
        <f>'To &amp; from Shops- trip % summary'!AA422</f>
        <v>0</v>
      </c>
      <c r="AN417" s="314">
        <f>'To &amp; from Shops- trip % summary'!AC422</f>
        <v>0</v>
      </c>
      <c r="AO417" s="260">
        <f t="shared" si="94"/>
        <v>0</v>
      </c>
      <c r="AP417" s="259">
        <f t="shared" si="95"/>
        <v>0</v>
      </c>
      <c r="AQ417" s="312">
        <f>'To &amp; from Shops- trip % summary'!AF422</f>
        <v>0</v>
      </c>
      <c r="AR417" s="314">
        <f>'To &amp; from Shops- trip % summary'!AH422</f>
        <v>0</v>
      </c>
      <c r="AS417" s="260">
        <f t="shared" si="96"/>
        <v>0</v>
      </c>
      <c r="AT417" s="259">
        <f t="shared" si="97"/>
        <v>0</v>
      </c>
      <c r="AU417" s="261"/>
      <c r="AV417" s="248"/>
      <c r="AW417" s="248"/>
      <c r="AX417" s="248"/>
      <c r="AY417" s="248"/>
    </row>
    <row r="418" spans="1:51" x14ac:dyDescent="0.2">
      <c r="A418" s="248"/>
      <c r="B418" s="248"/>
      <c r="C418" s="248"/>
      <c r="D418" s="248"/>
      <c r="E418" s="248"/>
      <c r="F418" s="248"/>
      <c r="G418" s="248"/>
      <c r="H418" s="248"/>
      <c r="I418" s="248"/>
      <c r="J418" s="248"/>
      <c r="K418" s="248"/>
      <c r="L418" s="248"/>
      <c r="M418" s="248"/>
      <c r="N418" s="248"/>
      <c r="O418" s="248"/>
      <c r="P418" s="248"/>
      <c r="Q418" s="296"/>
      <c r="R418" s="256">
        <f>'To &amp; from Shops- trip % summary'!B423</f>
        <v>0</v>
      </c>
      <c r="S418" s="313">
        <f>'To &amp; from Shops- trip % summary'!D423</f>
        <v>0</v>
      </c>
      <c r="T418" s="257">
        <f>'Non-survey input values'!$B$14</f>
        <v>359.3</v>
      </c>
      <c r="U418" s="258">
        <f t="shared" si="84"/>
        <v>0</v>
      </c>
      <c r="V418" s="259">
        <f t="shared" si="85"/>
        <v>0</v>
      </c>
      <c r="W418" s="312">
        <f>'To &amp; from Shops- trip % summary'!G423</f>
        <v>0</v>
      </c>
      <c r="X418" s="314">
        <f>'To &amp; from Shops- trip % summary'!I423</f>
        <v>0</v>
      </c>
      <c r="Y418" s="260">
        <f t="shared" si="86"/>
        <v>0</v>
      </c>
      <c r="Z418" s="259">
        <f t="shared" si="87"/>
        <v>0</v>
      </c>
      <c r="AA418" s="312">
        <f>'To &amp; from Shops- trip % summary'!L423</f>
        <v>0</v>
      </c>
      <c r="AB418" s="314">
        <f>'To &amp; from Shops- trip % summary'!N423</f>
        <v>0</v>
      </c>
      <c r="AC418" s="260">
        <f t="shared" si="88"/>
        <v>0</v>
      </c>
      <c r="AD418" s="259">
        <f t="shared" si="89"/>
        <v>0</v>
      </c>
      <c r="AE418" s="312">
        <f>'To &amp; from Shops- trip % summary'!Q423</f>
        <v>0</v>
      </c>
      <c r="AF418" s="314">
        <f>'To &amp; from Shops- trip % summary'!S423</f>
        <v>0</v>
      </c>
      <c r="AG418" s="260">
        <f t="shared" si="90"/>
        <v>0</v>
      </c>
      <c r="AH418" s="259">
        <f t="shared" si="91"/>
        <v>0</v>
      </c>
      <c r="AI418" s="312">
        <f>'To &amp; from Shops- trip % summary'!V423</f>
        <v>0</v>
      </c>
      <c r="AJ418" s="314">
        <f>'To &amp; from Shops- trip % summary'!X423</f>
        <v>0</v>
      </c>
      <c r="AK418" s="260">
        <f t="shared" si="92"/>
        <v>0</v>
      </c>
      <c r="AL418" s="259">
        <f t="shared" si="93"/>
        <v>0</v>
      </c>
      <c r="AM418" s="312">
        <f>'To &amp; from Shops- trip % summary'!AA423</f>
        <v>0</v>
      </c>
      <c r="AN418" s="314">
        <f>'To &amp; from Shops- trip % summary'!AC423</f>
        <v>0</v>
      </c>
      <c r="AO418" s="260">
        <f t="shared" si="94"/>
        <v>0</v>
      </c>
      <c r="AP418" s="259">
        <f t="shared" si="95"/>
        <v>0</v>
      </c>
      <c r="AQ418" s="312">
        <f>'To &amp; from Shops- trip % summary'!AF423</f>
        <v>0</v>
      </c>
      <c r="AR418" s="314">
        <f>'To &amp; from Shops- trip % summary'!AH423</f>
        <v>0</v>
      </c>
      <c r="AS418" s="260">
        <f t="shared" si="96"/>
        <v>0</v>
      </c>
      <c r="AT418" s="259">
        <f t="shared" si="97"/>
        <v>0</v>
      </c>
      <c r="AU418" s="261"/>
      <c r="AV418" s="248"/>
      <c r="AW418" s="248"/>
      <c r="AX418" s="248"/>
      <c r="AY418" s="248"/>
    </row>
    <row r="419" spans="1:51" x14ac:dyDescent="0.2">
      <c r="A419" s="248"/>
      <c r="B419" s="248"/>
      <c r="C419" s="248"/>
      <c r="D419" s="248"/>
      <c r="E419" s="248"/>
      <c r="F419" s="248"/>
      <c r="G419" s="248"/>
      <c r="H419" s="248"/>
      <c r="I419" s="248"/>
      <c r="J419" s="248"/>
      <c r="K419" s="248"/>
      <c r="L419" s="248"/>
      <c r="M419" s="248"/>
      <c r="N419" s="248"/>
      <c r="O419" s="248"/>
      <c r="P419" s="248"/>
      <c r="Q419" s="296"/>
      <c r="R419" s="256">
        <f>'To &amp; from Shops- trip % summary'!B424</f>
        <v>0</v>
      </c>
      <c r="S419" s="313">
        <f>'To &amp; from Shops- trip % summary'!D424</f>
        <v>0</v>
      </c>
      <c r="T419" s="257">
        <f>'Non-survey input values'!$B$14</f>
        <v>359.3</v>
      </c>
      <c r="U419" s="258">
        <f t="shared" si="84"/>
        <v>0</v>
      </c>
      <c r="V419" s="259">
        <f t="shared" si="85"/>
        <v>0</v>
      </c>
      <c r="W419" s="312">
        <f>'To &amp; from Shops- trip % summary'!G424</f>
        <v>0</v>
      </c>
      <c r="X419" s="314">
        <f>'To &amp; from Shops- trip % summary'!I424</f>
        <v>0</v>
      </c>
      <c r="Y419" s="260">
        <f t="shared" si="86"/>
        <v>0</v>
      </c>
      <c r="Z419" s="259">
        <f t="shared" si="87"/>
        <v>0</v>
      </c>
      <c r="AA419" s="312">
        <f>'To &amp; from Shops- trip % summary'!L424</f>
        <v>0</v>
      </c>
      <c r="AB419" s="314">
        <f>'To &amp; from Shops- trip % summary'!N424</f>
        <v>0</v>
      </c>
      <c r="AC419" s="260">
        <f t="shared" si="88"/>
        <v>0</v>
      </c>
      <c r="AD419" s="259">
        <f t="shared" si="89"/>
        <v>0</v>
      </c>
      <c r="AE419" s="312">
        <f>'To &amp; from Shops- trip % summary'!Q424</f>
        <v>0</v>
      </c>
      <c r="AF419" s="314">
        <f>'To &amp; from Shops- trip % summary'!S424</f>
        <v>0</v>
      </c>
      <c r="AG419" s="260">
        <f t="shared" si="90"/>
        <v>0</v>
      </c>
      <c r="AH419" s="259">
        <f t="shared" si="91"/>
        <v>0</v>
      </c>
      <c r="AI419" s="312">
        <f>'To &amp; from Shops- trip % summary'!V424</f>
        <v>0</v>
      </c>
      <c r="AJ419" s="314">
        <f>'To &amp; from Shops- trip % summary'!X424</f>
        <v>0</v>
      </c>
      <c r="AK419" s="260">
        <f t="shared" si="92"/>
        <v>0</v>
      </c>
      <c r="AL419" s="259">
        <f t="shared" si="93"/>
        <v>0</v>
      </c>
      <c r="AM419" s="312">
        <f>'To &amp; from Shops- trip % summary'!AA424</f>
        <v>0</v>
      </c>
      <c r="AN419" s="314">
        <f>'To &amp; from Shops- trip % summary'!AC424</f>
        <v>0</v>
      </c>
      <c r="AO419" s="260">
        <f t="shared" si="94"/>
        <v>0</v>
      </c>
      <c r="AP419" s="259">
        <f t="shared" si="95"/>
        <v>0</v>
      </c>
      <c r="AQ419" s="312">
        <f>'To &amp; from Shops- trip % summary'!AF424</f>
        <v>0</v>
      </c>
      <c r="AR419" s="314">
        <f>'To &amp; from Shops- trip % summary'!AH424</f>
        <v>0</v>
      </c>
      <c r="AS419" s="260">
        <f t="shared" si="96"/>
        <v>0</v>
      </c>
      <c r="AT419" s="259">
        <f t="shared" si="97"/>
        <v>0</v>
      </c>
      <c r="AU419" s="261"/>
      <c r="AV419" s="248"/>
      <c r="AW419" s="248"/>
      <c r="AX419" s="248"/>
      <c r="AY419" s="248"/>
    </row>
    <row r="420" spans="1:51" x14ac:dyDescent="0.2">
      <c r="A420" s="248"/>
      <c r="B420" s="248"/>
      <c r="C420" s="248"/>
      <c r="D420" s="248"/>
      <c r="E420" s="248"/>
      <c r="F420" s="248"/>
      <c r="G420" s="248"/>
      <c r="H420" s="248"/>
      <c r="I420" s="248"/>
      <c r="J420" s="248"/>
      <c r="K420" s="248"/>
      <c r="L420" s="248"/>
      <c r="M420" s="248"/>
      <c r="N420" s="248"/>
      <c r="O420" s="248"/>
      <c r="P420" s="248"/>
      <c r="Q420" s="296"/>
      <c r="R420" s="256">
        <f>'To &amp; from Shops- trip % summary'!B425</f>
        <v>0</v>
      </c>
      <c r="S420" s="313">
        <f>'To &amp; from Shops- trip % summary'!D425</f>
        <v>0</v>
      </c>
      <c r="T420" s="257">
        <f>'Non-survey input values'!$B$14</f>
        <v>359.3</v>
      </c>
      <c r="U420" s="258">
        <f t="shared" si="84"/>
        <v>0</v>
      </c>
      <c r="V420" s="259">
        <f t="shared" si="85"/>
        <v>0</v>
      </c>
      <c r="W420" s="312">
        <f>'To &amp; from Shops- trip % summary'!G425</f>
        <v>0</v>
      </c>
      <c r="X420" s="314">
        <f>'To &amp; from Shops- trip % summary'!I425</f>
        <v>0</v>
      </c>
      <c r="Y420" s="260">
        <f t="shared" si="86"/>
        <v>0</v>
      </c>
      <c r="Z420" s="259">
        <f t="shared" si="87"/>
        <v>0</v>
      </c>
      <c r="AA420" s="312">
        <f>'To &amp; from Shops- trip % summary'!L425</f>
        <v>0</v>
      </c>
      <c r="AB420" s="314">
        <f>'To &amp; from Shops- trip % summary'!N425</f>
        <v>0</v>
      </c>
      <c r="AC420" s="260">
        <f t="shared" si="88"/>
        <v>0</v>
      </c>
      <c r="AD420" s="259">
        <f t="shared" si="89"/>
        <v>0</v>
      </c>
      <c r="AE420" s="312">
        <f>'To &amp; from Shops- trip % summary'!Q425</f>
        <v>0</v>
      </c>
      <c r="AF420" s="314">
        <f>'To &amp; from Shops- trip % summary'!S425</f>
        <v>0</v>
      </c>
      <c r="AG420" s="260">
        <f t="shared" si="90"/>
        <v>0</v>
      </c>
      <c r="AH420" s="259">
        <f t="shared" si="91"/>
        <v>0</v>
      </c>
      <c r="AI420" s="312">
        <f>'To &amp; from Shops- trip % summary'!V425</f>
        <v>0</v>
      </c>
      <c r="AJ420" s="314">
        <f>'To &amp; from Shops- trip % summary'!X425</f>
        <v>0</v>
      </c>
      <c r="AK420" s="260">
        <f t="shared" si="92"/>
        <v>0</v>
      </c>
      <c r="AL420" s="259">
        <f t="shared" si="93"/>
        <v>0</v>
      </c>
      <c r="AM420" s="312">
        <f>'To &amp; from Shops- trip % summary'!AA425</f>
        <v>0</v>
      </c>
      <c r="AN420" s="314">
        <f>'To &amp; from Shops- trip % summary'!AC425</f>
        <v>0</v>
      </c>
      <c r="AO420" s="260">
        <f t="shared" si="94"/>
        <v>0</v>
      </c>
      <c r="AP420" s="259">
        <f t="shared" si="95"/>
        <v>0</v>
      </c>
      <c r="AQ420" s="312">
        <f>'To &amp; from Shops- trip % summary'!AF425</f>
        <v>0</v>
      </c>
      <c r="AR420" s="314">
        <f>'To &amp; from Shops- trip % summary'!AH425</f>
        <v>0</v>
      </c>
      <c r="AS420" s="260">
        <f t="shared" si="96"/>
        <v>0</v>
      </c>
      <c r="AT420" s="259">
        <f t="shared" si="97"/>
        <v>0</v>
      </c>
      <c r="AU420" s="261"/>
      <c r="AV420" s="248"/>
      <c r="AW420" s="248"/>
      <c r="AX420" s="248"/>
      <c r="AY420" s="248"/>
    </row>
    <row r="421" spans="1:51" x14ac:dyDescent="0.2">
      <c r="A421" s="248"/>
      <c r="B421" s="248"/>
      <c r="C421" s="248"/>
      <c r="D421" s="248"/>
      <c r="E421" s="248"/>
      <c r="F421" s="248"/>
      <c r="G421" s="248"/>
      <c r="H421" s="248"/>
      <c r="I421" s="248"/>
      <c r="J421" s="248"/>
      <c r="K421" s="248"/>
      <c r="L421" s="248"/>
      <c r="M421" s="248"/>
      <c r="N421" s="248"/>
      <c r="O421" s="248"/>
      <c r="P421" s="248"/>
      <c r="Q421" s="296"/>
      <c r="R421" s="256">
        <f>'To &amp; from Shops- trip % summary'!B426</f>
        <v>0</v>
      </c>
      <c r="S421" s="313">
        <f>'To &amp; from Shops- trip % summary'!D426</f>
        <v>0</v>
      </c>
      <c r="T421" s="257">
        <f>'Non-survey input values'!$B$14</f>
        <v>359.3</v>
      </c>
      <c r="U421" s="258">
        <f t="shared" si="84"/>
        <v>0</v>
      </c>
      <c r="V421" s="259">
        <f t="shared" si="85"/>
        <v>0</v>
      </c>
      <c r="W421" s="312">
        <f>'To &amp; from Shops- trip % summary'!G426</f>
        <v>0</v>
      </c>
      <c r="X421" s="314">
        <f>'To &amp; from Shops- trip % summary'!I426</f>
        <v>0</v>
      </c>
      <c r="Y421" s="260">
        <f t="shared" si="86"/>
        <v>0</v>
      </c>
      <c r="Z421" s="259">
        <f t="shared" si="87"/>
        <v>0</v>
      </c>
      <c r="AA421" s="312">
        <f>'To &amp; from Shops- trip % summary'!L426</f>
        <v>0</v>
      </c>
      <c r="AB421" s="314">
        <f>'To &amp; from Shops- trip % summary'!N426</f>
        <v>0</v>
      </c>
      <c r="AC421" s="260">
        <f t="shared" si="88"/>
        <v>0</v>
      </c>
      <c r="AD421" s="259">
        <f t="shared" si="89"/>
        <v>0</v>
      </c>
      <c r="AE421" s="312">
        <f>'To &amp; from Shops- trip % summary'!Q426</f>
        <v>0</v>
      </c>
      <c r="AF421" s="314">
        <f>'To &amp; from Shops- trip % summary'!S426</f>
        <v>0</v>
      </c>
      <c r="AG421" s="260">
        <f t="shared" si="90"/>
        <v>0</v>
      </c>
      <c r="AH421" s="259">
        <f t="shared" si="91"/>
        <v>0</v>
      </c>
      <c r="AI421" s="312">
        <f>'To &amp; from Shops- trip % summary'!V426</f>
        <v>0</v>
      </c>
      <c r="AJ421" s="314">
        <f>'To &amp; from Shops- trip % summary'!X426</f>
        <v>0</v>
      </c>
      <c r="AK421" s="260">
        <f t="shared" si="92"/>
        <v>0</v>
      </c>
      <c r="AL421" s="259">
        <f t="shared" si="93"/>
        <v>0</v>
      </c>
      <c r="AM421" s="312">
        <f>'To &amp; from Shops- trip % summary'!AA426</f>
        <v>0</v>
      </c>
      <c r="AN421" s="314">
        <f>'To &amp; from Shops- trip % summary'!AC426</f>
        <v>0</v>
      </c>
      <c r="AO421" s="260">
        <f t="shared" si="94"/>
        <v>0</v>
      </c>
      <c r="AP421" s="259">
        <f t="shared" si="95"/>
        <v>0</v>
      </c>
      <c r="AQ421" s="312">
        <f>'To &amp; from Shops- trip % summary'!AF426</f>
        <v>0</v>
      </c>
      <c r="AR421" s="314">
        <f>'To &amp; from Shops- trip % summary'!AH426</f>
        <v>0</v>
      </c>
      <c r="AS421" s="260">
        <f t="shared" si="96"/>
        <v>0</v>
      </c>
      <c r="AT421" s="259">
        <f t="shared" si="97"/>
        <v>0</v>
      </c>
      <c r="AU421" s="261"/>
      <c r="AV421" s="248"/>
      <c r="AW421" s="248"/>
      <c r="AX421" s="248"/>
      <c r="AY421" s="248"/>
    </row>
    <row r="422" spans="1:51" x14ac:dyDescent="0.2">
      <c r="A422" s="248"/>
      <c r="B422" s="248"/>
      <c r="C422" s="248"/>
      <c r="D422" s="248"/>
      <c r="E422" s="248"/>
      <c r="F422" s="248"/>
      <c r="G422" s="248"/>
      <c r="H422" s="248"/>
      <c r="I422" s="248"/>
      <c r="J422" s="248"/>
      <c r="K422" s="248"/>
      <c r="L422" s="248"/>
      <c r="M422" s="248"/>
      <c r="N422" s="248"/>
      <c r="O422" s="248"/>
      <c r="P422" s="248"/>
      <c r="Q422" s="296"/>
      <c r="R422" s="256">
        <f>'To &amp; from Shops- trip % summary'!B427</f>
        <v>0</v>
      </c>
      <c r="S422" s="313">
        <f>'To &amp; from Shops- trip % summary'!D427</f>
        <v>0</v>
      </c>
      <c r="T422" s="257">
        <f>'Non-survey input values'!$B$14</f>
        <v>359.3</v>
      </c>
      <c r="U422" s="258">
        <f t="shared" si="84"/>
        <v>0</v>
      </c>
      <c r="V422" s="259">
        <f t="shared" si="85"/>
        <v>0</v>
      </c>
      <c r="W422" s="312">
        <f>'To &amp; from Shops- trip % summary'!G427</f>
        <v>0</v>
      </c>
      <c r="X422" s="314">
        <f>'To &amp; from Shops- trip % summary'!I427</f>
        <v>0</v>
      </c>
      <c r="Y422" s="260">
        <f t="shared" si="86"/>
        <v>0</v>
      </c>
      <c r="Z422" s="259">
        <f t="shared" si="87"/>
        <v>0</v>
      </c>
      <c r="AA422" s="312">
        <f>'To &amp; from Shops- trip % summary'!L427</f>
        <v>0</v>
      </c>
      <c r="AB422" s="314">
        <f>'To &amp; from Shops- trip % summary'!N427</f>
        <v>0</v>
      </c>
      <c r="AC422" s="260">
        <f t="shared" si="88"/>
        <v>0</v>
      </c>
      <c r="AD422" s="259">
        <f t="shared" si="89"/>
        <v>0</v>
      </c>
      <c r="AE422" s="312">
        <f>'To &amp; from Shops- trip % summary'!Q427</f>
        <v>0</v>
      </c>
      <c r="AF422" s="314">
        <f>'To &amp; from Shops- trip % summary'!S427</f>
        <v>0</v>
      </c>
      <c r="AG422" s="260">
        <f t="shared" si="90"/>
        <v>0</v>
      </c>
      <c r="AH422" s="259">
        <f t="shared" si="91"/>
        <v>0</v>
      </c>
      <c r="AI422" s="312">
        <f>'To &amp; from Shops- trip % summary'!V427</f>
        <v>0</v>
      </c>
      <c r="AJ422" s="314">
        <f>'To &amp; from Shops- trip % summary'!X427</f>
        <v>0</v>
      </c>
      <c r="AK422" s="260">
        <f t="shared" si="92"/>
        <v>0</v>
      </c>
      <c r="AL422" s="259">
        <f t="shared" si="93"/>
        <v>0</v>
      </c>
      <c r="AM422" s="312">
        <f>'To &amp; from Shops- trip % summary'!AA427</f>
        <v>0</v>
      </c>
      <c r="AN422" s="314">
        <f>'To &amp; from Shops- trip % summary'!AC427</f>
        <v>0</v>
      </c>
      <c r="AO422" s="260">
        <f t="shared" si="94"/>
        <v>0</v>
      </c>
      <c r="AP422" s="259">
        <f t="shared" si="95"/>
        <v>0</v>
      </c>
      <c r="AQ422" s="312">
        <f>'To &amp; from Shops- trip % summary'!AF427</f>
        <v>0</v>
      </c>
      <c r="AR422" s="314">
        <f>'To &amp; from Shops- trip % summary'!AH427</f>
        <v>0</v>
      </c>
      <c r="AS422" s="260">
        <f t="shared" si="96"/>
        <v>0</v>
      </c>
      <c r="AT422" s="259">
        <f t="shared" si="97"/>
        <v>0</v>
      </c>
      <c r="AU422" s="261"/>
      <c r="AV422" s="248"/>
      <c r="AW422" s="248"/>
      <c r="AX422" s="248"/>
      <c r="AY422" s="248"/>
    </row>
    <row r="423" spans="1:51" x14ac:dyDescent="0.2">
      <c r="A423" s="248"/>
      <c r="B423" s="248"/>
      <c r="C423" s="248"/>
      <c r="D423" s="248"/>
      <c r="E423" s="248"/>
      <c r="F423" s="248"/>
      <c r="G423" s="248"/>
      <c r="H423" s="248"/>
      <c r="I423" s="248"/>
      <c r="J423" s="248"/>
      <c r="K423" s="248"/>
      <c r="L423" s="248"/>
      <c r="M423" s="248"/>
      <c r="N423" s="248"/>
      <c r="O423" s="248"/>
      <c r="P423" s="248"/>
      <c r="Q423" s="296"/>
      <c r="R423" s="256">
        <f>'To &amp; from Shops- trip % summary'!B428</f>
        <v>0</v>
      </c>
      <c r="S423" s="313">
        <f>'To &amp; from Shops- trip % summary'!D428</f>
        <v>0</v>
      </c>
      <c r="T423" s="257">
        <f>'Non-survey input values'!$B$14</f>
        <v>359.3</v>
      </c>
      <c r="U423" s="258">
        <f t="shared" si="84"/>
        <v>0</v>
      </c>
      <c r="V423" s="259">
        <f t="shared" si="85"/>
        <v>0</v>
      </c>
      <c r="W423" s="312">
        <f>'To &amp; from Shops- trip % summary'!G428</f>
        <v>0</v>
      </c>
      <c r="X423" s="314">
        <f>'To &amp; from Shops- trip % summary'!I428</f>
        <v>0</v>
      </c>
      <c r="Y423" s="260">
        <f t="shared" si="86"/>
        <v>0</v>
      </c>
      <c r="Z423" s="259">
        <f t="shared" si="87"/>
        <v>0</v>
      </c>
      <c r="AA423" s="312">
        <f>'To &amp; from Shops- trip % summary'!L428</f>
        <v>0</v>
      </c>
      <c r="AB423" s="314">
        <f>'To &amp; from Shops- trip % summary'!N428</f>
        <v>0</v>
      </c>
      <c r="AC423" s="260">
        <f t="shared" si="88"/>
        <v>0</v>
      </c>
      <c r="AD423" s="259">
        <f t="shared" si="89"/>
        <v>0</v>
      </c>
      <c r="AE423" s="312">
        <f>'To &amp; from Shops- trip % summary'!Q428</f>
        <v>0</v>
      </c>
      <c r="AF423" s="314">
        <f>'To &amp; from Shops- trip % summary'!S428</f>
        <v>0</v>
      </c>
      <c r="AG423" s="260">
        <f t="shared" si="90"/>
        <v>0</v>
      </c>
      <c r="AH423" s="259">
        <f t="shared" si="91"/>
        <v>0</v>
      </c>
      <c r="AI423" s="312">
        <f>'To &amp; from Shops- trip % summary'!V428</f>
        <v>0</v>
      </c>
      <c r="AJ423" s="314">
        <f>'To &amp; from Shops- trip % summary'!X428</f>
        <v>0</v>
      </c>
      <c r="AK423" s="260">
        <f t="shared" si="92"/>
        <v>0</v>
      </c>
      <c r="AL423" s="259">
        <f t="shared" si="93"/>
        <v>0</v>
      </c>
      <c r="AM423" s="312">
        <f>'To &amp; from Shops- trip % summary'!AA428</f>
        <v>0</v>
      </c>
      <c r="AN423" s="314">
        <f>'To &amp; from Shops- trip % summary'!AC428</f>
        <v>0</v>
      </c>
      <c r="AO423" s="260">
        <f t="shared" si="94"/>
        <v>0</v>
      </c>
      <c r="AP423" s="259">
        <f t="shared" si="95"/>
        <v>0</v>
      </c>
      <c r="AQ423" s="312">
        <f>'To &amp; from Shops- trip % summary'!AF428</f>
        <v>0</v>
      </c>
      <c r="AR423" s="314">
        <f>'To &amp; from Shops- trip % summary'!AH428</f>
        <v>0</v>
      </c>
      <c r="AS423" s="260">
        <f t="shared" si="96"/>
        <v>0</v>
      </c>
      <c r="AT423" s="259">
        <f t="shared" si="97"/>
        <v>0</v>
      </c>
      <c r="AU423" s="261"/>
      <c r="AV423" s="248"/>
      <c r="AW423" s="248"/>
      <c r="AX423" s="248"/>
      <c r="AY423" s="248"/>
    </row>
    <row r="424" spans="1:51" x14ac:dyDescent="0.2">
      <c r="A424" s="248"/>
      <c r="B424" s="248"/>
      <c r="C424" s="248"/>
      <c r="D424" s="248"/>
      <c r="E424" s="248"/>
      <c r="F424" s="248"/>
      <c r="G424" s="248"/>
      <c r="H424" s="248"/>
      <c r="I424" s="248"/>
      <c r="J424" s="248"/>
      <c r="K424" s="248"/>
      <c r="L424" s="248"/>
      <c r="M424" s="248"/>
      <c r="N424" s="248"/>
      <c r="O424" s="248"/>
      <c r="P424" s="248"/>
      <c r="Q424" s="296"/>
      <c r="R424" s="256">
        <f>'To &amp; from Shops- trip % summary'!B429</f>
        <v>0</v>
      </c>
      <c r="S424" s="313">
        <f>'To &amp; from Shops- trip % summary'!D429</f>
        <v>0</v>
      </c>
      <c r="T424" s="257">
        <f>'Non-survey input values'!$B$14</f>
        <v>359.3</v>
      </c>
      <c r="U424" s="258">
        <f t="shared" si="84"/>
        <v>0</v>
      </c>
      <c r="V424" s="259">
        <f t="shared" si="85"/>
        <v>0</v>
      </c>
      <c r="W424" s="312">
        <f>'To &amp; from Shops- trip % summary'!G429</f>
        <v>0</v>
      </c>
      <c r="X424" s="314">
        <f>'To &amp; from Shops- trip % summary'!I429</f>
        <v>0</v>
      </c>
      <c r="Y424" s="260">
        <f t="shared" si="86"/>
        <v>0</v>
      </c>
      <c r="Z424" s="259">
        <f t="shared" si="87"/>
        <v>0</v>
      </c>
      <c r="AA424" s="312">
        <f>'To &amp; from Shops- trip % summary'!L429</f>
        <v>0</v>
      </c>
      <c r="AB424" s="314">
        <f>'To &amp; from Shops- trip % summary'!N429</f>
        <v>0</v>
      </c>
      <c r="AC424" s="260">
        <f t="shared" si="88"/>
        <v>0</v>
      </c>
      <c r="AD424" s="259">
        <f t="shared" si="89"/>
        <v>0</v>
      </c>
      <c r="AE424" s="312">
        <f>'To &amp; from Shops- trip % summary'!Q429</f>
        <v>0</v>
      </c>
      <c r="AF424" s="314">
        <f>'To &amp; from Shops- trip % summary'!S429</f>
        <v>0</v>
      </c>
      <c r="AG424" s="260">
        <f t="shared" si="90"/>
        <v>0</v>
      </c>
      <c r="AH424" s="259">
        <f t="shared" si="91"/>
        <v>0</v>
      </c>
      <c r="AI424" s="312">
        <f>'To &amp; from Shops- trip % summary'!V429</f>
        <v>0</v>
      </c>
      <c r="AJ424" s="314">
        <f>'To &amp; from Shops- trip % summary'!X429</f>
        <v>0</v>
      </c>
      <c r="AK424" s="260">
        <f t="shared" si="92"/>
        <v>0</v>
      </c>
      <c r="AL424" s="259">
        <f t="shared" si="93"/>
        <v>0</v>
      </c>
      <c r="AM424" s="312">
        <f>'To &amp; from Shops- trip % summary'!AA429</f>
        <v>0</v>
      </c>
      <c r="AN424" s="314">
        <f>'To &amp; from Shops- trip % summary'!AC429</f>
        <v>0</v>
      </c>
      <c r="AO424" s="260">
        <f t="shared" si="94"/>
        <v>0</v>
      </c>
      <c r="AP424" s="259">
        <f t="shared" si="95"/>
        <v>0</v>
      </c>
      <c r="AQ424" s="312">
        <f>'To &amp; from Shops- trip % summary'!AF429</f>
        <v>0</v>
      </c>
      <c r="AR424" s="314">
        <f>'To &amp; from Shops- trip % summary'!AH429</f>
        <v>0</v>
      </c>
      <c r="AS424" s="260">
        <f t="shared" si="96"/>
        <v>0</v>
      </c>
      <c r="AT424" s="259">
        <f t="shared" si="97"/>
        <v>0</v>
      </c>
      <c r="AU424" s="261"/>
      <c r="AV424" s="248"/>
      <c r="AW424" s="248"/>
      <c r="AX424" s="248"/>
      <c r="AY424" s="248"/>
    </row>
    <row r="425" spans="1:51" x14ac:dyDescent="0.2">
      <c r="A425" s="248"/>
      <c r="B425" s="248"/>
      <c r="C425" s="248"/>
      <c r="D425" s="248"/>
      <c r="E425" s="248"/>
      <c r="F425" s="248"/>
      <c r="G425" s="248"/>
      <c r="H425" s="248"/>
      <c r="I425" s="248"/>
      <c r="J425" s="248"/>
      <c r="K425" s="248"/>
      <c r="L425" s="248"/>
      <c r="M425" s="248"/>
      <c r="N425" s="248"/>
      <c r="O425" s="248"/>
      <c r="P425" s="248"/>
      <c r="Q425" s="296"/>
      <c r="R425" s="256">
        <f>'To &amp; from Shops- trip % summary'!B430</f>
        <v>0</v>
      </c>
      <c r="S425" s="313">
        <f>'To &amp; from Shops- trip % summary'!D430</f>
        <v>0</v>
      </c>
      <c r="T425" s="257">
        <f>'Non-survey input values'!$B$14</f>
        <v>359.3</v>
      </c>
      <c r="U425" s="258">
        <f t="shared" si="84"/>
        <v>0</v>
      </c>
      <c r="V425" s="259">
        <f t="shared" si="85"/>
        <v>0</v>
      </c>
      <c r="W425" s="312">
        <f>'To &amp; from Shops- trip % summary'!G430</f>
        <v>0</v>
      </c>
      <c r="X425" s="314">
        <f>'To &amp; from Shops- trip % summary'!I430</f>
        <v>0</v>
      </c>
      <c r="Y425" s="260">
        <f t="shared" si="86"/>
        <v>0</v>
      </c>
      <c r="Z425" s="259">
        <f t="shared" si="87"/>
        <v>0</v>
      </c>
      <c r="AA425" s="312">
        <f>'To &amp; from Shops- trip % summary'!L430</f>
        <v>0</v>
      </c>
      <c r="AB425" s="314">
        <f>'To &amp; from Shops- trip % summary'!N430</f>
        <v>0</v>
      </c>
      <c r="AC425" s="260">
        <f t="shared" si="88"/>
        <v>0</v>
      </c>
      <c r="AD425" s="259">
        <f t="shared" si="89"/>
        <v>0</v>
      </c>
      <c r="AE425" s="312">
        <f>'To &amp; from Shops- trip % summary'!Q430</f>
        <v>0</v>
      </c>
      <c r="AF425" s="314">
        <f>'To &amp; from Shops- trip % summary'!S430</f>
        <v>0</v>
      </c>
      <c r="AG425" s="260">
        <f t="shared" si="90"/>
        <v>0</v>
      </c>
      <c r="AH425" s="259">
        <f t="shared" si="91"/>
        <v>0</v>
      </c>
      <c r="AI425" s="312">
        <f>'To &amp; from Shops- trip % summary'!V430</f>
        <v>0</v>
      </c>
      <c r="AJ425" s="314">
        <f>'To &amp; from Shops- trip % summary'!X430</f>
        <v>0</v>
      </c>
      <c r="AK425" s="260">
        <f t="shared" si="92"/>
        <v>0</v>
      </c>
      <c r="AL425" s="259">
        <f t="shared" si="93"/>
        <v>0</v>
      </c>
      <c r="AM425" s="312">
        <f>'To &amp; from Shops- trip % summary'!AA430</f>
        <v>0</v>
      </c>
      <c r="AN425" s="314">
        <f>'To &amp; from Shops- trip % summary'!AC430</f>
        <v>0</v>
      </c>
      <c r="AO425" s="260">
        <f t="shared" si="94"/>
        <v>0</v>
      </c>
      <c r="AP425" s="259">
        <f t="shared" si="95"/>
        <v>0</v>
      </c>
      <c r="AQ425" s="312">
        <f>'To &amp; from Shops- trip % summary'!AF430</f>
        <v>0</v>
      </c>
      <c r="AR425" s="314">
        <f>'To &amp; from Shops- trip % summary'!AH430</f>
        <v>0</v>
      </c>
      <c r="AS425" s="260">
        <f t="shared" si="96"/>
        <v>0</v>
      </c>
      <c r="AT425" s="259">
        <f t="shared" si="97"/>
        <v>0</v>
      </c>
      <c r="AU425" s="261"/>
      <c r="AV425" s="248"/>
      <c r="AW425" s="248"/>
      <c r="AX425" s="248"/>
      <c r="AY425" s="248"/>
    </row>
    <row r="426" spans="1:51" x14ac:dyDescent="0.2">
      <c r="A426" s="248"/>
      <c r="B426" s="248"/>
      <c r="C426" s="248"/>
      <c r="D426" s="248"/>
      <c r="E426" s="248"/>
      <c r="F426" s="248"/>
      <c r="G426" s="248"/>
      <c r="H426" s="248"/>
      <c r="I426" s="248"/>
      <c r="J426" s="248"/>
      <c r="K426" s="248"/>
      <c r="L426" s="248"/>
      <c r="M426" s="248"/>
      <c r="N426" s="248"/>
      <c r="O426" s="248"/>
      <c r="P426" s="248"/>
      <c r="Q426" s="296"/>
      <c r="R426" s="256">
        <f>'To &amp; from Shops- trip % summary'!B431</f>
        <v>0</v>
      </c>
      <c r="S426" s="313">
        <f>'To &amp; from Shops- trip % summary'!D431</f>
        <v>0</v>
      </c>
      <c r="T426" s="257">
        <f>'Non-survey input values'!$B$14</f>
        <v>359.3</v>
      </c>
      <c r="U426" s="258">
        <f t="shared" si="84"/>
        <v>0</v>
      </c>
      <c r="V426" s="259">
        <f t="shared" si="85"/>
        <v>0</v>
      </c>
      <c r="W426" s="312">
        <f>'To &amp; from Shops- trip % summary'!G431</f>
        <v>0</v>
      </c>
      <c r="X426" s="314">
        <f>'To &amp; from Shops- trip % summary'!I431</f>
        <v>0</v>
      </c>
      <c r="Y426" s="260">
        <f t="shared" si="86"/>
        <v>0</v>
      </c>
      <c r="Z426" s="259">
        <f t="shared" si="87"/>
        <v>0</v>
      </c>
      <c r="AA426" s="312">
        <f>'To &amp; from Shops- trip % summary'!L431</f>
        <v>0</v>
      </c>
      <c r="AB426" s="314">
        <f>'To &amp; from Shops- trip % summary'!N431</f>
        <v>0</v>
      </c>
      <c r="AC426" s="260">
        <f t="shared" si="88"/>
        <v>0</v>
      </c>
      <c r="AD426" s="259">
        <f t="shared" si="89"/>
        <v>0</v>
      </c>
      <c r="AE426" s="312">
        <f>'To &amp; from Shops- trip % summary'!Q431</f>
        <v>0</v>
      </c>
      <c r="AF426" s="314">
        <f>'To &amp; from Shops- trip % summary'!S431</f>
        <v>0</v>
      </c>
      <c r="AG426" s="260">
        <f t="shared" si="90"/>
        <v>0</v>
      </c>
      <c r="AH426" s="259">
        <f t="shared" si="91"/>
        <v>0</v>
      </c>
      <c r="AI426" s="312">
        <f>'To &amp; from Shops- trip % summary'!V431</f>
        <v>0</v>
      </c>
      <c r="AJ426" s="314">
        <f>'To &amp; from Shops- trip % summary'!X431</f>
        <v>0</v>
      </c>
      <c r="AK426" s="260">
        <f t="shared" si="92"/>
        <v>0</v>
      </c>
      <c r="AL426" s="259">
        <f t="shared" si="93"/>
        <v>0</v>
      </c>
      <c r="AM426" s="312">
        <f>'To &amp; from Shops- trip % summary'!AA431</f>
        <v>0</v>
      </c>
      <c r="AN426" s="314">
        <f>'To &amp; from Shops- trip % summary'!AC431</f>
        <v>0</v>
      </c>
      <c r="AO426" s="260">
        <f t="shared" si="94"/>
        <v>0</v>
      </c>
      <c r="AP426" s="259">
        <f t="shared" si="95"/>
        <v>0</v>
      </c>
      <c r="AQ426" s="312">
        <f>'To &amp; from Shops- trip % summary'!AF431</f>
        <v>0</v>
      </c>
      <c r="AR426" s="314">
        <f>'To &amp; from Shops- trip % summary'!AH431</f>
        <v>0</v>
      </c>
      <c r="AS426" s="260">
        <f t="shared" si="96"/>
        <v>0</v>
      </c>
      <c r="AT426" s="259">
        <f t="shared" si="97"/>
        <v>0</v>
      </c>
      <c r="AU426" s="261"/>
      <c r="AV426" s="248"/>
      <c r="AW426" s="248"/>
      <c r="AX426" s="248"/>
      <c r="AY426" s="248"/>
    </row>
    <row r="427" spans="1:51" x14ac:dyDescent="0.2">
      <c r="A427" s="248"/>
      <c r="B427" s="248"/>
      <c r="C427" s="248"/>
      <c r="D427" s="248"/>
      <c r="E427" s="248"/>
      <c r="F427" s="248"/>
      <c r="G427" s="248"/>
      <c r="H427" s="248"/>
      <c r="I427" s="248"/>
      <c r="J427" s="248"/>
      <c r="K427" s="248"/>
      <c r="L427" s="248"/>
      <c r="M427" s="248"/>
      <c r="N427" s="248"/>
      <c r="O427" s="248"/>
      <c r="P427" s="248"/>
      <c r="Q427" s="296"/>
      <c r="R427" s="256">
        <f>'To &amp; from Shops- trip % summary'!B432</f>
        <v>0</v>
      </c>
      <c r="S427" s="313">
        <f>'To &amp; from Shops- trip % summary'!D432</f>
        <v>0</v>
      </c>
      <c r="T427" s="257">
        <f>'Non-survey input values'!$B$14</f>
        <v>359.3</v>
      </c>
      <c r="U427" s="258">
        <f t="shared" si="84"/>
        <v>0</v>
      </c>
      <c r="V427" s="259">
        <f t="shared" si="85"/>
        <v>0</v>
      </c>
      <c r="W427" s="312">
        <f>'To &amp; from Shops- trip % summary'!G432</f>
        <v>0</v>
      </c>
      <c r="X427" s="314">
        <f>'To &amp; from Shops- trip % summary'!I432</f>
        <v>0</v>
      </c>
      <c r="Y427" s="260">
        <f t="shared" si="86"/>
        <v>0</v>
      </c>
      <c r="Z427" s="259">
        <f t="shared" si="87"/>
        <v>0</v>
      </c>
      <c r="AA427" s="312">
        <f>'To &amp; from Shops- trip % summary'!L432</f>
        <v>0</v>
      </c>
      <c r="AB427" s="314">
        <f>'To &amp; from Shops- trip % summary'!N432</f>
        <v>0</v>
      </c>
      <c r="AC427" s="260">
        <f t="shared" si="88"/>
        <v>0</v>
      </c>
      <c r="AD427" s="259">
        <f t="shared" si="89"/>
        <v>0</v>
      </c>
      <c r="AE427" s="312">
        <f>'To &amp; from Shops- trip % summary'!Q432</f>
        <v>0</v>
      </c>
      <c r="AF427" s="314">
        <f>'To &amp; from Shops- trip % summary'!S432</f>
        <v>0</v>
      </c>
      <c r="AG427" s="260">
        <f t="shared" si="90"/>
        <v>0</v>
      </c>
      <c r="AH427" s="259">
        <f t="shared" si="91"/>
        <v>0</v>
      </c>
      <c r="AI427" s="312">
        <f>'To &amp; from Shops- trip % summary'!V432</f>
        <v>0</v>
      </c>
      <c r="AJ427" s="314">
        <f>'To &amp; from Shops- trip % summary'!X432</f>
        <v>0</v>
      </c>
      <c r="AK427" s="260">
        <f t="shared" si="92"/>
        <v>0</v>
      </c>
      <c r="AL427" s="259">
        <f t="shared" si="93"/>
        <v>0</v>
      </c>
      <c r="AM427" s="312">
        <f>'To &amp; from Shops- trip % summary'!AA432</f>
        <v>0</v>
      </c>
      <c r="AN427" s="314">
        <f>'To &amp; from Shops- trip % summary'!AC432</f>
        <v>0</v>
      </c>
      <c r="AO427" s="260">
        <f t="shared" si="94"/>
        <v>0</v>
      </c>
      <c r="AP427" s="259">
        <f t="shared" si="95"/>
        <v>0</v>
      </c>
      <c r="AQ427" s="312">
        <f>'To &amp; from Shops- trip % summary'!AF432</f>
        <v>0</v>
      </c>
      <c r="AR427" s="314">
        <f>'To &amp; from Shops- trip % summary'!AH432</f>
        <v>0</v>
      </c>
      <c r="AS427" s="260">
        <f t="shared" si="96"/>
        <v>0</v>
      </c>
      <c r="AT427" s="259">
        <f t="shared" si="97"/>
        <v>0</v>
      </c>
      <c r="AU427" s="261"/>
      <c r="AV427" s="248"/>
      <c r="AW427" s="248"/>
      <c r="AX427" s="248"/>
      <c r="AY427" s="248"/>
    </row>
    <row r="428" spans="1:51" x14ac:dyDescent="0.2">
      <c r="A428" s="248"/>
      <c r="B428" s="248"/>
      <c r="C428" s="248"/>
      <c r="D428" s="248"/>
      <c r="E428" s="248"/>
      <c r="F428" s="248"/>
      <c r="G428" s="248"/>
      <c r="H428" s="248"/>
      <c r="I428" s="248"/>
      <c r="J428" s="248"/>
      <c r="K428" s="248"/>
      <c r="L428" s="248"/>
      <c r="M428" s="248"/>
      <c r="N428" s="248"/>
      <c r="O428" s="248"/>
      <c r="P428" s="248"/>
      <c r="Q428" s="296"/>
      <c r="R428" s="256">
        <f>'To &amp; from Shops- trip % summary'!B433</f>
        <v>0</v>
      </c>
      <c r="S428" s="313">
        <f>'To &amp; from Shops- trip % summary'!D433</f>
        <v>0</v>
      </c>
      <c r="T428" s="257">
        <f>'Non-survey input values'!$B$14</f>
        <v>359.3</v>
      </c>
      <c r="U428" s="258">
        <f t="shared" si="84"/>
        <v>0</v>
      </c>
      <c r="V428" s="259">
        <f t="shared" si="85"/>
        <v>0</v>
      </c>
      <c r="W428" s="312">
        <f>'To &amp; from Shops- trip % summary'!G433</f>
        <v>0</v>
      </c>
      <c r="X428" s="314">
        <f>'To &amp; from Shops- trip % summary'!I433</f>
        <v>0</v>
      </c>
      <c r="Y428" s="260">
        <f t="shared" si="86"/>
        <v>0</v>
      </c>
      <c r="Z428" s="259">
        <f t="shared" si="87"/>
        <v>0</v>
      </c>
      <c r="AA428" s="312">
        <f>'To &amp; from Shops- trip % summary'!L433</f>
        <v>0</v>
      </c>
      <c r="AB428" s="314">
        <f>'To &amp; from Shops- trip % summary'!N433</f>
        <v>0</v>
      </c>
      <c r="AC428" s="260">
        <f t="shared" si="88"/>
        <v>0</v>
      </c>
      <c r="AD428" s="259">
        <f t="shared" si="89"/>
        <v>0</v>
      </c>
      <c r="AE428" s="312">
        <f>'To &amp; from Shops- trip % summary'!Q433</f>
        <v>0</v>
      </c>
      <c r="AF428" s="314">
        <f>'To &amp; from Shops- trip % summary'!S433</f>
        <v>0</v>
      </c>
      <c r="AG428" s="260">
        <f t="shared" si="90"/>
        <v>0</v>
      </c>
      <c r="AH428" s="259">
        <f t="shared" si="91"/>
        <v>0</v>
      </c>
      <c r="AI428" s="312">
        <f>'To &amp; from Shops- trip % summary'!V433</f>
        <v>0</v>
      </c>
      <c r="AJ428" s="314">
        <f>'To &amp; from Shops- trip % summary'!X433</f>
        <v>0</v>
      </c>
      <c r="AK428" s="260">
        <f t="shared" si="92"/>
        <v>0</v>
      </c>
      <c r="AL428" s="259">
        <f t="shared" si="93"/>
        <v>0</v>
      </c>
      <c r="AM428" s="312">
        <f>'To &amp; from Shops- trip % summary'!AA433</f>
        <v>0</v>
      </c>
      <c r="AN428" s="314">
        <f>'To &amp; from Shops- trip % summary'!AC433</f>
        <v>0</v>
      </c>
      <c r="AO428" s="260">
        <f t="shared" si="94"/>
        <v>0</v>
      </c>
      <c r="AP428" s="259">
        <f t="shared" si="95"/>
        <v>0</v>
      </c>
      <c r="AQ428" s="312">
        <f>'To &amp; from Shops- trip % summary'!AF433</f>
        <v>0</v>
      </c>
      <c r="AR428" s="314">
        <f>'To &amp; from Shops- trip % summary'!AH433</f>
        <v>0</v>
      </c>
      <c r="AS428" s="260">
        <f t="shared" si="96"/>
        <v>0</v>
      </c>
      <c r="AT428" s="259">
        <f t="shared" si="97"/>
        <v>0</v>
      </c>
      <c r="AU428" s="261"/>
      <c r="AV428" s="248"/>
      <c r="AW428" s="248"/>
      <c r="AX428" s="248"/>
      <c r="AY428" s="248"/>
    </row>
    <row r="429" spans="1:51" x14ac:dyDescent="0.2">
      <c r="A429" s="248"/>
      <c r="B429" s="248"/>
      <c r="C429" s="248"/>
      <c r="D429" s="248"/>
      <c r="E429" s="248"/>
      <c r="F429" s="248"/>
      <c r="G429" s="248"/>
      <c r="H429" s="248"/>
      <c r="I429" s="248"/>
      <c r="J429" s="248"/>
      <c r="K429" s="248"/>
      <c r="L429" s="248"/>
      <c r="M429" s="248"/>
      <c r="N429" s="248"/>
      <c r="O429" s="248"/>
      <c r="P429" s="248"/>
      <c r="Q429" s="296"/>
      <c r="R429" s="256">
        <f>'To &amp; from Shops- trip % summary'!B434</f>
        <v>0</v>
      </c>
      <c r="S429" s="313">
        <f>'To &amp; from Shops- trip % summary'!D434</f>
        <v>0</v>
      </c>
      <c r="T429" s="257">
        <f>'Non-survey input values'!$B$14</f>
        <v>359.3</v>
      </c>
      <c r="U429" s="258">
        <f t="shared" si="84"/>
        <v>0</v>
      </c>
      <c r="V429" s="259">
        <f t="shared" si="85"/>
        <v>0</v>
      </c>
      <c r="W429" s="312">
        <f>'To &amp; from Shops- trip % summary'!G434</f>
        <v>0</v>
      </c>
      <c r="X429" s="314">
        <f>'To &amp; from Shops- trip % summary'!I434</f>
        <v>0</v>
      </c>
      <c r="Y429" s="260">
        <f t="shared" si="86"/>
        <v>0</v>
      </c>
      <c r="Z429" s="259">
        <f t="shared" si="87"/>
        <v>0</v>
      </c>
      <c r="AA429" s="312">
        <f>'To &amp; from Shops- trip % summary'!L434</f>
        <v>0</v>
      </c>
      <c r="AB429" s="314">
        <f>'To &amp; from Shops- trip % summary'!N434</f>
        <v>0</v>
      </c>
      <c r="AC429" s="260">
        <f t="shared" si="88"/>
        <v>0</v>
      </c>
      <c r="AD429" s="259">
        <f t="shared" si="89"/>
        <v>0</v>
      </c>
      <c r="AE429" s="312">
        <f>'To &amp; from Shops- trip % summary'!Q434</f>
        <v>0</v>
      </c>
      <c r="AF429" s="314">
        <f>'To &amp; from Shops- trip % summary'!S434</f>
        <v>0</v>
      </c>
      <c r="AG429" s="260">
        <f t="shared" si="90"/>
        <v>0</v>
      </c>
      <c r="AH429" s="259">
        <f t="shared" si="91"/>
        <v>0</v>
      </c>
      <c r="AI429" s="312">
        <f>'To &amp; from Shops- trip % summary'!V434</f>
        <v>0</v>
      </c>
      <c r="AJ429" s="314">
        <f>'To &amp; from Shops- trip % summary'!X434</f>
        <v>0</v>
      </c>
      <c r="AK429" s="260">
        <f t="shared" si="92"/>
        <v>0</v>
      </c>
      <c r="AL429" s="259">
        <f t="shared" si="93"/>
        <v>0</v>
      </c>
      <c r="AM429" s="312">
        <f>'To &amp; from Shops- trip % summary'!AA434</f>
        <v>0</v>
      </c>
      <c r="AN429" s="314">
        <f>'To &amp; from Shops- trip % summary'!AC434</f>
        <v>0</v>
      </c>
      <c r="AO429" s="260">
        <f t="shared" si="94"/>
        <v>0</v>
      </c>
      <c r="AP429" s="259">
        <f t="shared" si="95"/>
        <v>0</v>
      </c>
      <c r="AQ429" s="312">
        <f>'To &amp; from Shops- trip % summary'!AF434</f>
        <v>0</v>
      </c>
      <c r="AR429" s="314">
        <f>'To &amp; from Shops- trip % summary'!AH434</f>
        <v>0</v>
      </c>
      <c r="AS429" s="260">
        <f t="shared" si="96"/>
        <v>0</v>
      </c>
      <c r="AT429" s="259">
        <f t="shared" si="97"/>
        <v>0</v>
      </c>
      <c r="AU429" s="261"/>
      <c r="AV429" s="248"/>
      <c r="AW429" s="248"/>
      <c r="AX429" s="248"/>
      <c r="AY429" s="248"/>
    </row>
    <row r="430" spans="1:51" x14ac:dyDescent="0.2">
      <c r="A430" s="248"/>
      <c r="B430" s="248"/>
      <c r="C430" s="248"/>
      <c r="D430" s="248"/>
      <c r="E430" s="248"/>
      <c r="F430" s="248"/>
      <c r="G430" s="248"/>
      <c r="H430" s="248"/>
      <c r="I430" s="248"/>
      <c r="J430" s="248"/>
      <c r="K430" s="248"/>
      <c r="L430" s="248"/>
      <c r="M430" s="248"/>
      <c r="N430" s="248"/>
      <c r="O430" s="248"/>
      <c r="P430" s="248"/>
      <c r="Q430" s="296"/>
      <c r="R430" s="256">
        <f>'To &amp; from Shops- trip % summary'!B435</f>
        <v>0</v>
      </c>
      <c r="S430" s="313">
        <f>'To &amp; from Shops- trip % summary'!D435</f>
        <v>0</v>
      </c>
      <c r="T430" s="257">
        <f>'Non-survey input values'!$B$14</f>
        <v>359.3</v>
      </c>
      <c r="U430" s="258">
        <f t="shared" si="84"/>
        <v>0</v>
      </c>
      <c r="V430" s="259">
        <f t="shared" si="85"/>
        <v>0</v>
      </c>
      <c r="W430" s="312">
        <f>'To &amp; from Shops- trip % summary'!G435</f>
        <v>0</v>
      </c>
      <c r="X430" s="314">
        <f>'To &amp; from Shops- trip % summary'!I435</f>
        <v>0</v>
      </c>
      <c r="Y430" s="260">
        <f t="shared" si="86"/>
        <v>0</v>
      </c>
      <c r="Z430" s="259">
        <f t="shared" si="87"/>
        <v>0</v>
      </c>
      <c r="AA430" s="312">
        <f>'To &amp; from Shops- trip % summary'!L435</f>
        <v>0</v>
      </c>
      <c r="AB430" s="314">
        <f>'To &amp; from Shops- trip % summary'!N435</f>
        <v>0</v>
      </c>
      <c r="AC430" s="260">
        <f t="shared" si="88"/>
        <v>0</v>
      </c>
      <c r="AD430" s="259">
        <f t="shared" si="89"/>
        <v>0</v>
      </c>
      <c r="AE430" s="312">
        <f>'To &amp; from Shops- trip % summary'!Q435</f>
        <v>0</v>
      </c>
      <c r="AF430" s="314">
        <f>'To &amp; from Shops- trip % summary'!S435</f>
        <v>0</v>
      </c>
      <c r="AG430" s="260">
        <f t="shared" si="90"/>
        <v>0</v>
      </c>
      <c r="AH430" s="259">
        <f t="shared" si="91"/>
        <v>0</v>
      </c>
      <c r="AI430" s="312">
        <f>'To &amp; from Shops- trip % summary'!V435</f>
        <v>0</v>
      </c>
      <c r="AJ430" s="314">
        <f>'To &amp; from Shops- trip % summary'!X435</f>
        <v>0</v>
      </c>
      <c r="AK430" s="260">
        <f t="shared" si="92"/>
        <v>0</v>
      </c>
      <c r="AL430" s="259">
        <f t="shared" si="93"/>
        <v>0</v>
      </c>
      <c r="AM430" s="312">
        <f>'To &amp; from Shops- trip % summary'!AA435</f>
        <v>0</v>
      </c>
      <c r="AN430" s="314">
        <f>'To &amp; from Shops- trip % summary'!AC435</f>
        <v>0</v>
      </c>
      <c r="AO430" s="260">
        <f t="shared" si="94"/>
        <v>0</v>
      </c>
      <c r="AP430" s="259">
        <f t="shared" si="95"/>
        <v>0</v>
      </c>
      <c r="AQ430" s="312">
        <f>'To &amp; from Shops- trip % summary'!AF435</f>
        <v>0</v>
      </c>
      <c r="AR430" s="314">
        <f>'To &amp; from Shops- trip % summary'!AH435</f>
        <v>0</v>
      </c>
      <c r="AS430" s="260">
        <f t="shared" si="96"/>
        <v>0</v>
      </c>
      <c r="AT430" s="259">
        <f t="shared" si="97"/>
        <v>0</v>
      </c>
      <c r="AU430" s="261"/>
      <c r="AV430" s="248"/>
      <c r="AW430" s="248"/>
      <c r="AX430" s="248"/>
      <c r="AY430" s="248"/>
    </row>
    <row r="431" spans="1:51" x14ac:dyDescent="0.2">
      <c r="A431" s="248"/>
      <c r="B431" s="248"/>
      <c r="C431" s="248"/>
      <c r="D431" s="248"/>
      <c r="E431" s="248"/>
      <c r="F431" s="248"/>
      <c r="G431" s="248"/>
      <c r="H431" s="248"/>
      <c r="I431" s="248"/>
      <c r="J431" s="248"/>
      <c r="K431" s="248"/>
      <c r="L431" s="248"/>
      <c r="M431" s="248"/>
      <c r="N431" s="248"/>
      <c r="O431" s="248"/>
      <c r="P431" s="248"/>
      <c r="Q431" s="296"/>
      <c r="R431" s="256">
        <f>'To &amp; from Shops- trip % summary'!B436</f>
        <v>0</v>
      </c>
      <c r="S431" s="313">
        <f>'To &amp; from Shops- trip % summary'!D436</f>
        <v>0</v>
      </c>
      <c r="T431" s="257">
        <f>'Non-survey input values'!$B$14</f>
        <v>359.3</v>
      </c>
      <c r="U431" s="258">
        <f t="shared" si="84"/>
        <v>0</v>
      </c>
      <c r="V431" s="259">
        <f t="shared" si="85"/>
        <v>0</v>
      </c>
      <c r="W431" s="312">
        <f>'To &amp; from Shops- trip % summary'!G436</f>
        <v>0</v>
      </c>
      <c r="X431" s="314">
        <f>'To &amp; from Shops- trip % summary'!I436</f>
        <v>0</v>
      </c>
      <c r="Y431" s="260">
        <f t="shared" si="86"/>
        <v>0</v>
      </c>
      <c r="Z431" s="259">
        <f t="shared" si="87"/>
        <v>0</v>
      </c>
      <c r="AA431" s="312">
        <f>'To &amp; from Shops- trip % summary'!L436</f>
        <v>0</v>
      </c>
      <c r="AB431" s="314">
        <f>'To &amp; from Shops- trip % summary'!N436</f>
        <v>0</v>
      </c>
      <c r="AC431" s="260">
        <f t="shared" si="88"/>
        <v>0</v>
      </c>
      <c r="AD431" s="259">
        <f t="shared" si="89"/>
        <v>0</v>
      </c>
      <c r="AE431" s="312">
        <f>'To &amp; from Shops- trip % summary'!Q436</f>
        <v>0</v>
      </c>
      <c r="AF431" s="314">
        <f>'To &amp; from Shops- trip % summary'!S436</f>
        <v>0</v>
      </c>
      <c r="AG431" s="260">
        <f t="shared" si="90"/>
        <v>0</v>
      </c>
      <c r="AH431" s="259">
        <f t="shared" si="91"/>
        <v>0</v>
      </c>
      <c r="AI431" s="312">
        <f>'To &amp; from Shops- trip % summary'!V436</f>
        <v>0</v>
      </c>
      <c r="AJ431" s="314">
        <f>'To &amp; from Shops- trip % summary'!X436</f>
        <v>0</v>
      </c>
      <c r="AK431" s="260">
        <f t="shared" si="92"/>
        <v>0</v>
      </c>
      <c r="AL431" s="259">
        <f t="shared" si="93"/>
        <v>0</v>
      </c>
      <c r="AM431" s="312">
        <f>'To &amp; from Shops- trip % summary'!AA436</f>
        <v>0</v>
      </c>
      <c r="AN431" s="314">
        <f>'To &amp; from Shops- trip % summary'!AC436</f>
        <v>0</v>
      </c>
      <c r="AO431" s="260">
        <f t="shared" si="94"/>
        <v>0</v>
      </c>
      <c r="AP431" s="259">
        <f t="shared" si="95"/>
        <v>0</v>
      </c>
      <c r="AQ431" s="312">
        <f>'To &amp; from Shops- trip % summary'!AF436</f>
        <v>0</v>
      </c>
      <c r="AR431" s="314">
        <f>'To &amp; from Shops- trip % summary'!AH436</f>
        <v>0</v>
      </c>
      <c r="AS431" s="260">
        <f t="shared" si="96"/>
        <v>0</v>
      </c>
      <c r="AT431" s="259">
        <f t="shared" si="97"/>
        <v>0</v>
      </c>
      <c r="AU431" s="261"/>
      <c r="AV431" s="248"/>
      <c r="AW431" s="248"/>
      <c r="AX431" s="248"/>
      <c r="AY431" s="248"/>
    </row>
    <row r="432" spans="1:51" x14ac:dyDescent="0.2">
      <c r="A432" s="248"/>
      <c r="B432" s="248"/>
      <c r="C432" s="248"/>
      <c r="D432" s="248"/>
      <c r="E432" s="248"/>
      <c r="F432" s="248"/>
      <c r="G432" s="248"/>
      <c r="H432" s="248"/>
      <c r="I432" s="248"/>
      <c r="J432" s="248"/>
      <c r="K432" s="248"/>
      <c r="L432" s="248"/>
      <c r="M432" s="248"/>
      <c r="N432" s="248"/>
      <c r="O432" s="248"/>
      <c r="P432" s="248"/>
      <c r="Q432" s="296"/>
      <c r="R432" s="256">
        <f>'To &amp; from Shops- trip % summary'!B437</f>
        <v>0</v>
      </c>
      <c r="S432" s="313">
        <f>'To &amp; from Shops- trip % summary'!D437</f>
        <v>0</v>
      </c>
      <c r="T432" s="257">
        <f>'Non-survey input values'!$B$14</f>
        <v>359.3</v>
      </c>
      <c r="U432" s="258">
        <f t="shared" si="84"/>
        <v>0</v>
      </c>
      <c r="V432" s="259">
        <f t="shared" si="85"/>
        <v>0</v>
      </c>
      <c r="W432" s="312">
        <f>'To &amp; from Shops- trip % summary'!G437</f>
        <v>0</v>
      </c>
      <c r="X432" s="314">
        <f>'To &amp; from Shops- trip % summary'!I437</f>
        <v>0</v>
      </c>
      <c r="Y432" s="260">
        <f t="shared" si="86"/>
        <v>0</v>
      </c>
      <c r="Z432" s="259">
        <f t="shared" si="87"/>
        <v>0</v>
      </c>
      <c r="AA432" s="312">
        <f>'To &amp; from Shops- trip % summary'!L437</f>
        <v>0</v>
      </c>
      <c r="AB432" s="314">
        <f>'To &amp; from Shops- trip % summary'!N437</f>
        <v>0</v>
      </c>
      <c r="AC432" s="260">
        <f t="shared" si="88"/>
        <v>0</v>
      </c>
      <c r="AD432" s="259">
        <f t="shared" si="89"/>
        <v>0</v>
      </c>
      <c r="AE432" s="312">
        <f>'To &amp; from Shops- trip % summary'!Q437</f>
        <v>0</v>
      </c>
      <c r="AF432" s="314">
        <f>'To &amp; from Shops- trip % summary'!S437</f>
        <v>0</v>
      </c>
      <c r="AG432" s="260">
        <f t="shared" si="90"/>
        <v>0</v>
      </c>
      <c r="AH432" s="259">
        <f t="shared" si="91"/>
        <v>0</v>
      </c>
      <c r="AI432" s="312">
        <f>'To &amp; from Shops- trip % summary'!V437</f>
        <v>0</v>
      </c>
      <c r="AJ432" s="314">
        <f>'To &amp; from Shops- trip % summary'!X437</f>
        <v>0</v>
      </c>
      <c r="AK432" s="260">
        <f t="shared" si="92"/>
        <v>0</v>
      </c>
      <c r="AL432" s="259">
        <f t="shared" si="93"/>
        <v>0</v>
      </c>
      <c r="AM432" s="312">
        <f>'To &amp; from Shops- trip % summary'!AA437</f>
        <v>0</v>
      </c>
      <c r="AN432" s="314">
        <f>'To &amp; from Shops- trip % summary'!AC437</f>
        <v>0</v>
      </c>
      <c r="AO432" s="260">
        <f t="shared" si="94"/>
        <v>0</v>
      </c>
      <c r="AP432" s="259">
        <f t="shared" si="95"/>
        <v>0</v>
      </c>
      <c r="AQ432" s="312">
        <f>'To &amp; from Shops- trip % summary'!AF437</f>
        <v>0</v>
      </c>
      <c r="AR432" s="314">
        <f>'To &amp; from Shops- trip % summary'!AH437</f>
        <v>0</v>
      </c>
      <c r="AS432" s="260">
        <f t="shared" si="96"/>
        <v>0</v>
      </c>
      <c r="AT432" s="259">
        <f t="shared" si="97"/>
        <v>0</v>
      </c>
      <c r="AU432" s="261"/>
      <c r="AV432" s="248"/>
      <c r="AW432" s="248"/>
      <c r="AX432" s="248"/>
      <c r="AY432" s="248"/>
    </row>
    <row r="433" spans="1:51" x14ac:dyDescent="0.2">
      <c r="A433" s="248"/>
      <c r="B433" s="248"/>
      <c r="C433" s="248"/>
      <c r="D433" s="248"/>
      <c r="E433" s="248"/>
      <c r="F433" s="248"/>
      <c r="G433" s="248"/>
      <c r="H433" s="248"/>
      <c r="I433" s="248"/>
      <c r="J433" s="248"/>
      <c r="K433" s="248"/>
      <c r="L433" s="248"/>
      <c r="M433" s="248"/>
      <c r="N433" s="248"/>
      <c r="O433" s="248"/>
      <c r="P433" s="248"/>
      <c r="Q433" s="296"/>
      <c r="R433" s="256">
        <f>'To &amp; from Shops- trip % summary'!B438</f>
        <v>0</v>
      </c>
      <c r="S433" s="313">
        <f>'To &amp; from Shops- trip % summary'!D438</f>
        <v>0</v>
      </c>
      <c r="T433" s="257">
        <f>'Non-survey input values'!$B$14</f>
        <v>359.3</v>
      </c>
      <c r="U433" s="258">
        <f t="shared" si="84"/>
        <v>0</v>
      </c>
      <c r="V433" s="259">
        <f t="shared" si="85"/>
        <v>0</v>
      </c>
      <c r="W433" s="312">
        <f>'To &amp; from Shops- trip % summary'!G438</f>
        <v>0</v>
      </c>
      <c r="X433" s="314">
        <f>'To &amp; from Shops- trip % summary'!I438</f>
        <v>0</v>
      </c>
      <c r="Y433" s="260">
        <f t="shared" si="86"/>
        <v>0</v>
      </c>
      <c r="Z433" s="259">
        <f t="shared" si="87"/>
        <v>0</v>
      </c>
      <c r="AA433" s="312">
        <f>'To &amp; from Shops- trip % summary'!L438</f>
        <v>0</v>
      </c>
      <c r="AB433" s="314">
        <f>'To &amp; from Shops- trip % summary'!N438</f>
        <v>0</v>
      </c>
      <c r="AC433" s="260">
        <f t="shared" si="88"/>
        <v>0</v>
      </c>
      <c r="AD433" s="259">
        <f t="shared" si="89"/>
        <v>0</v>
      </c>
      <c r="AE433" s="312">
        <f>'To &amp; from Shops- trip % summary'!Q438</f>
        <v>0</v>
      </c>
      <c r="AF433" s="314">
        <f>'To &amp; from Shops- trip % summary'!S438</f>
        <v>0</v>
      </c>
      <c r="AG433" s="260">
        <f t="shared" si="90"/>
        <v>0</v>
      </c>
      <c r="AH433" s="259">
        <f t="shared" si="91"/>
        <v>0</v>
      </c>
      <c r="AI433" s="312">
        <f>'To &amp; from Shops- trip % summary'!V438</f>
        <v>0</v>
      </c>
      <c r="AJ433" s="314">
        <f>'To &amp; from Shops- trip % summary'!X438</f>
        <v>0</v>
      </c>
      <c r="AK433" s="260">
        <f t="shared" si="92"/>
        <v>0</v>
      </c>
      <c r="AL433" s="259">
        <f t="shared" si="93"/>
        <v>0</v>
      </c>
      <c r="AM433" s="312">
        <f>'To &amp; from Shops- trip % summary'!AA438</f>
        <v>0</v>
      </c>
      <c r="AN433" s="314">
        <f>'To &amp; from Shops- trip % summary'!AC438</f>
        <v>0</v>
      </c>
      <c r="AO433" s="260">
        <f t="shared" si="94"/>
        <v>0</v>
      </c>
      <c r="AP433" s="259">
        <f t="shared" si="95"/>
        <v>0</v>
      </c>
      <c r="AQ433" s="312">
        <f>'To &amp; from Shops- trip % summary'!AF438</f>
        <v>0</v>
      </c>
      <c r="AR433" s="314">
        <f>'To &amp; from Shops- trip % summary'!AH438</f>
        <v>0</v>
      </c>
      <c r="AS433" s="260">
        <f t="shared" si="96"/>
        <v>0</v>
      </c>
      <c r="AT433" s="259">
        <f t="shared" si="97"/>
        <v>0</v>
      </c>
      <c r="AU433" s="261"/>
      <c r="AV433" s="248"/>
      <c r="AW433" s="248"/>
      <c r="AX433" s="248"/>
      <c r="AY433" s="248"/>
    </row>
    <row r="434" spans="1:51" x14ac:dyDescent="0.2">
      <c r="A434" s="248"/>
      <c r="B434" s="248"/>
      <c r="C434" s="248"/>
      <c r="D434" s="248"/>
      <c r="E434" s="248"/>
      <c r="F434" s="248"/>
      <c r="G434" s="248"/>
      <c r="H434" s="248"/>
      <c r="I434" s="248"/>
      <c r="J434" s="248"/>
      <c r="K434" s="248"/>
      <c r="L434" s="248"/>
      <c r="M434" s="248"/>
      <c r="N434" s="248"/>
      <c r="O434" s="248"/>
      <c r="P434" s="248"/>
      <c r="Q434" s="296"/>
      <c r="R434" s="256">
        <f>'To &amp; from Shops- trip % summary'!B439</f>
        <v>0</v>
      </c>
      <c r="S434" s="313">
        <f>'To &amp; from Shops- trip % summary'!D439</f>
        <v>0</v>
      </c>
      <c r="T434" s="257">
        <f>'Non-survey input values'!$B$14</f>
        <v>359.3</v>
      </c>
      <c r="U434" s="258">
        <f t="shared" si="84"/>
        <v>0</v>
      </c>
      <c r="V434" s="259">
        <f t="shared" si="85"/>
        <v>0</v>
      </c>
      <c r="W434" s="312">
        <f>'To &amp; from Shops- trip % summary'!G439</f>
        <v>0</v>
      </c>
      <c r="X434" s="314">
        <f>'To &amp; from Shops- trip % summary'!I439</f>
        <v>0</v>
      </c>
      <c r="Y434" s="260">
        <f t="shared" si="86"/>
        <v>0</v>
      </c>
      <c r="Z434" s="259">
        <f t="shared" si="87"/>
        <v>0</v>
      </c>
      <c r="AA434" s="312">
        <f>'To &amp; from Shops- trip % summary'!L439</f>
        <v>0</v>
      </c>
      <c r="AB434" s="314">
        <f>'To &amp; from Shops- trip % summary'!N439</f>
        <v>0</v>
      </c>
      <c r="AC434" s="260">
        <f t="shared" si="88"/>
        <v>0</v>
      </c>
      <c r="AD434" s="259">
        <f t="shared" si="89"/>
        <v>0</v>
      </c>
      <c r="AE434" s="312">
        <f>'To &amp; from Shops- trip % summary'!Q439</f>
        <v>0</v>
      </c>
      <c r="AF434" s="314">
        <f>'To &amp; from Shops- trip % summary'!S439</f>
        <v>0</v>
      </c>
      <c r="AG434" s="260">
        <f t="shared" si="90"/>
        <v>0</v>
      </c>
      <c r="AH434" s="259">
        <f t="shared" si="91"/>
        <v>0</v>
      </c>
      <c r="AI434" s="312">
        <f>'To &amp; from Shops- trip % summary'!V439</f>
        <v>0</v>
      </c>
      <c r="AJ434" s="314">
        <f>'To &amp; from Shops- trip % summary'!X439</f>
        <v>0</v>
      </c>
      <c r="AK434" s="260">
        <f t="shared" si="92"/>
        <v>0</v>
      </c>
      <c r="AL434" s="259">
        <f t="shared" si="93"/>
        <v>0</v>
      </c>
      <c r="AM434" s="312">
        <f>'To &amp; from Shops- trip % summary'!AA439</f>
        <v>0</v>
      </c>
      <c r="AN434" s="314">
        <f>'To &amp; from Shops- trip % summary'!AC439</f>
        <v>0</v>
      </c>
      <c r="AO434" s="260">
        <f t="shared" si="94"/>
        <v>0</v>
      </c>
      <c r="AP434" s="259">
        <f t="shared" si="95"/>
        <v>0</v>
      </c>
      <c r="AQ434" s="312">
        <f>'To &amp; from Shops- trip % summary'!AF439</f>
        <v>0</v>
      </c>
      <c r="AR434" s="314">
        <f>'To &amp; from Shops- trip % summary'!AH439</f>
        <v>0</v>
      </c>
      <c r="AS434" s="260">
        <f t="shared" si="96"/>
        <v>0</v>
      </c>
      <c r="AT434" s="259">
        <f t="shared" si="97"/>
        <v>0</v>
      </c>
      <c r="AU434" s="261"/>
      <c r="AV434" s="248"/>
      <c r="AW434" s="248"/>
      <c r="AX434" s="248"/>
      <c r="AY434" s="248"/>
    </row>
    <row r="435" spans="1:51" x14ac:dyDescent="0.2">
      <c r="A435" s="248"/>
      <c r="B435" s="248"/>
      <c r="C435" s="248"/>
      <c r="D435" s="248"/>
      <c r="E435" s="248"/>
      <c r="F435" s="248"/>
      <c r="G435" s="248"/>
      <c r="H435" s="248"/>
      <c r="I435" s="248"/>
      <c r="J435" s="248"/>
      <c r="K435" s="248"/>
      <c r="L435" s="248"/>
      <c r="M435" s="248"/>
      <c r="N435" s="248"/>
      <c r="O435" s="248"/>
      <c r="P435" s="248"/>
      <c r="Q435" s="296"/>
      <c r="R435" s="256">
        <f>'To &amp; from Shops- trip % summary'!B440</f>
        <v>0</v>
      </c>
      <c r="S435" s="313">
        <f>'To &amp; from Shops- trip % summary'!D440</f>
        <v>0</v>
      </c>
      <c r="T435" s="257">
        <f>'Non-survey input values'!$B$14</f>
        <v>359.3</v>
      </c>
      <c r="U435" s="258">
        <f t="shared" si="84"/>
        <v>0</v>
      </c>
      <c r="V435" s="259">
        <f t="shared" si="85"/>
        <v>0</v>
      </c>
      <c r="W435" s="312">
        <f>'To &amp; from Shops- trip % summary'!G440</f>
        <v>0</v>
      </c>
      <c r="X435" s="314">
        <f>'To &amp; from Shops- trip % summary'!I440</f>
        <v>0</v>
      </c>
      <c r="Y435" s="260">
        <f t="shared" si="86"/>
        <v>0</v>
      </c>
      <c r="Z435" s="259">
        <f t="shared" si="87"/>
        <v>0</v>
      </c>
      <c r="AA435" s="312">
        <f>'To &amp; from Shops- trip % summary'!L440</f>
        <v>0</v>
      </c>
      <c r="AB435" s="314">
        <f>'To &amp; from Shops- trip % summary'!N440</f>
        <v>0</v>
      </c>
      <c r="AC435" s="260">
        <f t="shared" si="88"/>
        <v>0</v>
      </c>
      <c r="AD435" s="259">
        <f t="shared" si="89"/>
        <v>0</v>
      </c>
      <c r="AE435" s="312">
        <f>'To &amp; from Shops- trip % summary'!Q440</f>
        <v>0</v>
      </c>
      <c r="AF435" s="314">
        <f>'To &amp; from Shops- trip % summary'!S440</f>
        <v>0</v>
      </c>
      <c r="AG435" s="260">
        <f t="shared" si="90"/>
        <v>0</v>
      </c>
      <c r="AH435" s="259">
        <f t="shared" si="91"/>
        <v>0</v>
      </c>
      <c r="AI435" s="312">
        <f>'To &amp; from Shops- trip % summary'!V440</f>
        <v>0</v>
      </c>
      <c r="AJ435" s="314">
        <f>'To &amp; from Shops- trip % summary'!X440</f>
        <v>0</v>
      </c>
      <c r="AK435" s="260">
        <f t="shared" si="92"/>
        <v>0</v>
      </c>
      <c r="AL435" s="259">
        <f t="shared" si="93"/>
        <v>0</v>
      </c>
      <c r="AM435" s="312">
        <f>'To &amp; from Shops- trip % summary'!AA440</f>
        <v>0</v>
      </c>
      <c r="AN435" s="314">
        <f>'To &amp; from Shops- trip % summary'!AC440</f>
        <v>0</v>
      </c>
      <c r="AO435" s="260">
        <f t="shared" si="94"/>
        <v>0</v>
      </c>
      <c r="AP435" s="259">
        <f t="shared" si="95"/>
        <v>0</v>
      </c>
      <c r="AQ435" s="312">
        <f>'To &amp; from Shops- trip % summary'!AF440</f>
        <v>0</v>
      </c>
      <c r="AR435" s="314">
        <f>'To &amp; from Shops- trip % summary'!AH440</f>
        <v>0</v>
      </c>
      <c r="AS435" s="260">
        <f t="shared" si="96"/>
        <v>0</v>
      </c>
      <c r="AT435" s="259">
        <f t="shared" si="97"/>
        <v>0</v>
      </c>
      <c r="AU435" s="261"/>
      <c r="AV435" s="248"/>
      <c r="AW435" s="248"/>
      <c r="AX435" s="248"/>
      <c r="AY435" s="248"/>
    </row>
    <row r="436" spans="1:51" x14ac:dyDescent="0.2">
      <c r="A436" s="248"/>
      <c r="B436" s="248"/>
      <c r="C436" s="248"/>
      <c r="D436" s="248"/>
      <c r="E436" s="248"/>
      <c r="F436" s="248"/>
      <c r="G436" s="248"/>
      <c r="H436" s="248"/>
      <c r="I436" s="248"/>
      <c r="J436" s="248"/>
      <c r="K436" s="248"/>
      <c r="L436" s="248"/>
      <c r="M436" s="248"/>
      <c r="N436" s="248"/>
      <c r="O436" s="248"/>
      <c r="P436" s="248"/>
      <c r="Q436" s="296"/>
      <c r="R436" s="256">
        <f>'To &amp; from Shops- trip % summary'!B441</f>
        <v>0</v>
      </c>
      <c r="S436" s="313">
        <f>'To &amp; from Shops- trip % summary'!D441</f>
        <v>0</v>
      </c>
      <c r="T436" s="257">
        <f>'Non-survey input values'!$B$14</f>
        <v>359.3</v>
      </c>
      <c r="U436" s="258">
        <f t="shared" si="84"/>
        <v>0</v>
      </c>
      <c r="V436" s="259">
        <f t="shared" si="85"/>
        <v>0</v>
      </c>
      <c r="W436" s="312">
        <f>'To &amp; from Shops- trip % summary'!G441</f>
        <v>0</v>
      </c>
      <c r="X436" s="314">
        <f>'To &amp; from Shops- trip % summary'!I441</f>
        <v>0</v>
      </c>
      <c r="Y436" s="260">
        <f t="shared" si="86"/>
        <v>0</v>
      </c>
      <c r="Z436" s="259">
        <f t="shared" si="87"/>
        <v>0</v>
      </c>
      <c r="AA436" s="312">
        <f>'To &amp; from Shops- trip % summary'!L441</f>
        <v>0</v>
      </c>
      <c r="AB436" s="314">
        <f>'To &amp; from Shops- trip % summary'!N441</f>
        <v>0</v>
      </c>
      <c r="AC436" s="260">
        <f t="shared" si="88"/>
        <v>0</v>
      </c>
      <c r="AD436" s="259">
        <f t="shared" si="89"/>
        <v>0</v>
      </c>
      <c r="AE436" s="312">
        <f>'To &amp; from Shops- trip % summary'!Q441</f>
        <v>0</v>
      </c>
      <c r="AF436" s="314">
        <f>'To &amp; from Shops- trip % summary'!S441</f>
        <v>0</v>
      </c>
      <c r="AG436" s="260">
        <f t="shared" si="90"/>
        <v>0</v>
      </c>
      <c r="AH436" s="259">
        <f t="shared" si="91"/>
        <v>0</v>
      </c>
      <c r="AI436" s="312">
        <f>'To &amp; from Shops- trip % summary'!V441</f>
        <v>0</v>
      </c>
      <c r="AJ436" s="314">
        <f>'To &amp; from Shops- trip % summary'!X441</f>
        <v>0</v>
      </c>
      <c r="AK436" s="260">
        <f t="shared" si="92"/>
        <v>0</v>
      </c>
      <c r="AL436" s="259">
        <f t="shared" si="93"/>
        <v>0</v>
      </c>
      <c r="AM436" s="312">
        <f>'To &amp; from Shops- trip % summary'!AA441</f>
        <v>0</v>
      </c>
      <c r="AN436" s="314">
        <f>'To &amp; from Shops- trip % summary'!AC441</f>
        <v>0</v>
      </c>
      <c r="AO436" s="260">
        <f t="shared" si="94"/>
        <v>0</v>
      </c>
      <c r="AP436" s="259">
        <f t="shared" si="95"/>
        <v>0</v>
      </c>
      <c r="AQ436" s="312">
        <f>'To &amp; from Shops- trip % summary'!AF441</f>
        <v>0</v>
      </c>
      <c r="AR436" s="314">
        <f>'To &amp; from Shops- trip % summary'!AH441</f>
        <v>0</v>
      </c>
      <c r="AS436" s="260">
        <f t="shared" si="96"/>
        <v>0</v>
      </c>
      <c r="AT436" s="259">
        <f t="shared" si="97"/>
        <v>0</v>
      </c>
      <c r="AU436" s="261"/>
      <c r="AV436" s="248"/>
      <c r="AW436" s="248"/>
      <c r="AX436" s="248"/>
      <c r="AY436" s="248"/>
    </row>
    <row r="437" spans="1:51" x14ac:dyDescent="0.2">
      <c r="A437" s="248"/>
      <c r="B437" s="248"/>
      <c r="C437" s="248"/>
      <c r="D437" s="248"/>
      <c r="E437" s="248"/>
      <c r="F437" s="248"/>
      <c r="G437" s="248"/>
      <c r="H437" s="248"/>
      <c r="I437" s="248"/>
      <c r="J437" s="248"/>
      <c r="K437" s="248"/>
      <c r="L437" s="248"/>
      <c r="M437" s="248"/>
      <c r="N437" s="248"/>
      <c r="O437" s="248"/>
      <c r="P437" s="248"/>
      <c r="Q437" s="296"/>
      <c r="R437" s="256">
        <f>'To &amp; from Shops- trip % summary'!B442</f>
        <v>0</v>
      </c>
      <c r="S437" s="313">
        <f>'To &amp; from Shops- trip % summary'!D442</f>
        <v>0</v>
      </c>
      <c r="T437" s="257">
        <f>'Non-survey input values'!$B$14</f>
        <v>359.3</v>
      </c>
      <c r="U437" s="258">
        <f t="shared" si="84"/>
        <v>0</v>
      </c>
      <c r="V437" s="259">
        <f t="shared" si="85"/>
        <v>0</v>
      </c>
      <c r="W437" s="312">
        <f>'To &amp; from Shops- trip % summary'!G442</f>
        <v>0</v>
      </c>
      <c r="X437" s="314">
        <f>'To &amp; from Shops- trip % summary'!I442</f>
        <v>0</v>
      </c>
      <c r="Y437" s="260">
        <f t="shared" si="86"/>
        <v>0</v>
      </c>
      <c r="Z437" s="259">
        <f t="shared" si="87"/>
        <v>0</v>
      </c>
      <c r="AA437" s="312">
        <f>'To &amp; from Shops- trip % summary'!L442</f>
        <v>0</v>
      </c>
      <c r="AB437" s="314">
        <f>'To &amp; from Shops- trip % summary'!N442</f>
        <v>0</v>
      </c>
      <c r="AC437" s="260">
        <f t="shared" si="88"/>
        <v>0</v>
      </c>
      <c r="AD437" s="259">
        <f t="shared" si="89"/>
        <v>0</v>
      </c>
      <c r="AE437" s="312">
        <f>'To &amp; from Shops- trip % summary'!Q442</f>
        <v>0</v>
      </c>
      <c r="AF437" s="314">
        <f>'To &amp; from Shops- trip % summary'!S442</f>
        <v>0</v>
      </c>
      <c r="AG437" s="260">
        <f t="shared" si="90"/>
        <v>0</v>
      </c>
      <c r="AH437" s="259">
        <f t="shared" si="91"/>
        <v>0</v>
      </c>
      <c r="AI437" s="312">
        <f>'To &amp; from Shops- trip % summary'!V442</f>
        <v>0</v>
      </c>
      <c r="AJ437" s="314">
        <f>'To &amp; from Shops- trip % summary'!X442</f>
        <v>0</v>
      </c>
      <c r="AK437" s="260">
        <f t="shared" si="92"/>
        <v>0</v>
      </c>
      <c r="AL437" s="259">
        <f t="shared" si="93"/>
        <v>0</v>
      </c>
      <c r="AM437" s="312">
        <f>'To &amp; from Shops- trip % summary'!AA442</f>
        <v>0</v>
      </c>
      <c r="AN437" s="314">
        <f>'To &amp; from Shops- trip % summary'!AC442</f>
        <v>0</v>
      </c>
      <c r="AO437" s="260">
        <f t="shared" si="94"/>
        <v>0</v>
      </c>
      <c r="AP437" s="259">
        <f t="shared" si="95"/>
        <v>0</v>
      </c>
      <c r="AQ437" s="312">
        <f>'To &amp; from Shops- trip % summary'!AF442</f>
        <v>0</v>
      </c>
      <c r="AR437" s="314">
        <f>'To &amp; from Shops- trip % summary'!AH442</f>
        <v>0</v>
      </c>
      <c r="AS437" s="260">
        <f t="shared" si="96"/>
        <v>0</v>
      </c>
      <c r="AT437" s="259">
        <f t="shared" si="97"/>
        <v>0</v>
      </c>
      <c r="AU437" s="261"/>
      <c r="AV437" s="248"/>
      <c r="AW437" s="248"/>
      <c r="AX437" s="248"/>
      <c r="AY437" s="248"/>
    </row>
    <row r="438" spans="1:51" x14ac:dyDescent="0.2">
      <c r="A438" s="248"/>
      <c r="B438" s="248"/>
      <c r="C438" s="248"/>
      <c r="D438" s="248"/>
      <c r="E438" s="248"/>
      <c r="F438" s="248"/>
      <c r="G438" s="248"/>
      <c r="H438" s="248"/>
      <c r="I438" s="248"/>
      <c r="J438" s="248"/>
      <c r="K438" s="248"/>
      <c r="L438" s="248"/>
      <c r="M438" s="248"/>
      <c r="N438" s="248"/>
      <c r="O438" s="248"/>
      <c r="P438" s="248"/>
      <c r="Q438" s="296"/>
      <c r="R438" s="256">
        <f>'To &amp; from Shops- trip % summary'!B443</f>
        <v>0</v>
      </c>
      <c r="S438" s="313">
        <f>'To &amp; from Shops- trip % summary'!D443</f>
        <v>0</v>
      </c>
      <c r="T438" s="257">
        <f>'Non-survey input values'!$B$14</f>
        <v>359.3</v>
      </c>
      <c r="U438" s="258">
        <f t="shared" si="84"/>
        <v>0</v>
      </c>
      <c r="V438" s="259">
        <f t="shared" si="85"/>
        <v>0</v>
      </c>
      <c r="W438" s="312">
        <f>'To &amp; from Shops- trip % summary'!G443</f>
        <v>0</v>
      </c>
      <c r="X438" s="314">
        <f>'To &amp; from Shops- trip % summary'!I443</f>
        <v>0</v>
      </c>
      <c r="Y438" s="260">
        <f t="shared" si="86"/>
        <v>0</v>
      </c>
      <c r="Z438" s="259">
        <f t="shared" si="87"/>
        <v>0</v>
      </c>
      <c r="AA438" s="312">
        <f>'To &amp; from Shops- trip % summary'!L443</f>
        <v>0</v>
      </c>
      <c r="AB438" s="314">
        <f>'To &amp; from Shops- trip % summary'!N443</f>
        <v>0</v>
      </c>
      <c r="AC438" s="260">
        <f t="shared" si="88"/>
        <v>0</v>
      </c>
      <c r="AD438" s="259">
        <f t="shared" si="89"/>
        <v>0</v>
      </c>
      <c r="AE438" s="312">
        <f>'To &amp; from Shops- trip % summary'!Q443</f>
        <v>0</v>
      </c>
      <c r="AF438" s="314">
        <f>'To &amp; from Shops- trip % summary'!S443</f>
        <v>0</v>
      </c>
      <c r="AG438" s="260">
        <f t="shared" si="90"/>
        <v>0</v>
      </c>
      <c r="AH438" s="259">
        <f t="shared" si="91"/>
        <v>0</v>
      </c>
      <c r="AI438" s="312">
        <f>'To &amp; from Shops- trip % summary'!V443</f>
        <v>0</v>
      </c>
      <c r="AJ438" s="314">
        <f>'To &amp; from Shops- trip % summary'!X443</f>
        <v>0</v>
      </c>
      <c r="AK438" s="260">
        <f t="shared" si="92"/>
        <v>0</v>
      </c>
      <c r="AL438" s="259">
        <f t="shared" si="93"/>
        <v>0</v>
      </c>
      <c r="AM438" s="312">
        <f>'To &amp; from Shops- trip % summary'!AA443</f>
        <v>0</v>
      </c>
      <c r="AN438" s="314">
        <f>'To &amp; from Shops- trip % summary'!AC443</f>
        <v>0</v>
      </c>
      <c r="AO438" s="260">
        <f t="shared" si="94"/>
        <v>0</v>
      </c>
      <c r="AP438" s="259">
        <f t="shared" si="95"/>
        <v>0</v>
      </c>
      <c r="AQ438" s="312">
        <f>'To &amp; from Shops- trip % summary'!AF443</f>
        <v>0</v>
      </c>
      <c r="AR438" s="314">
        <f>'To &amp; from Shops- trip % summary'!AH443</f>
        <v>0</v>
      </c>
      <c r="AS438" s="260">
        <f t="shared" si="96"/>
        <v>0</v>
      </c>
      <c r="AT438" s="259">
        <f t="shared" si="97"/>
        <v>0</v>
      </c>
      <c r="AU438" s="261"/>
      <c r="AV438" s="248"/>
      <c r="AW438" s="248"/>
      <c r="AX438" s="248"/>
      <c r="AY438" s="248"/>
    </row>
    <row r="439" spans="1:51" x14ac:dyDescent="0.2">
      <c r="A439" s="248"/>
      <c r="B439" s="248"/>
      <c r="C439" s="248"/>
      <c r="D439" s="248"/>
      <c r="E439" s="248"/>
      <c r="F439" s="248"/>
      <c r="G439" s="248"/>
      <c r="H439" s="248"/>
      <c r="I439" s="248"/>
      <c r="J439" s="248"/>
      <c r="K439" s="248"/>
      <c r="L439" s="248"/>
      <c r="M439" s="248"/>
      <c r="N439" s="248"/>
      <c r="O439" s="248"/>
      <c r="P439" s="248"/>
      <c r="Q439" s="296"/>
      <c r="R439" s="256">
        <f>'To &amp; from Shops- trip % summary'!B444</f>
        <v>0</v>
      </c>
      <c r="S439" s="313">
        <f>'To &amp; from Shops- trip % summary'!D444</f>
        <v>0</v>
      </c>
      <c r="T439" s="257">
        <f>'Non-survey input values'!$B$14</f>
        <v>359.3</v>
      </c>
      <c r="U439" s="258">
        <f t="shared" si="84"/>
        <v>0</v>
      </c>
      <c r="V439" s="259">
        <f t="shared" si="85"/>
        <v>0</v>
      </c>
      <c r="W439" s="312">
        <f>'To &amp; from Shops- trip % summary'!G444</f>
        <v>0</v>
      </c>
      <c r="X439" s="314">
        <f>'To &amp; from Shops- trip % summary'!I444</f>
        <v>0</v>
      </c>
      <c r="Y439" s="260">
        <f t="shared" si="86"/>
        <v>0</v>
      </c>
      <c r="Z439" s="259">
        <f t="shared" si="87"/>
        <v>0</v>
      </c>
      <c r="AA439" s="312">
        <f>'To &amp; from Shops- trip % summary'!L444</f>
        <v>0</v>
      </c>
      <c r="AB439" s="314">
        <f>'To &amp; from Shops- trip % summary'!N444</f>
        <v>0</v>
      </c>
      <c r="AC439" s="260">
        <f t="shared" si="88"/>
        <v>0</v>
      </c>
      <c r="AD439" s="259">
        <f t="shared" si="89"/>
        <v>0</v>
      </c>
      <c r="AE439" s="312">
        <f>'To &amp; from Shops- trip % summary'!Q444</f>
        <v>0</v>
      </c>
      <c r="AF439" s="314">
        <f>'To &amp; from Shops- trip % summary'!S444</f>
        <v>0</v>
      </c>
      <c r="AG439" s="260">
        <f t="shared" si="90"/>
        <v>0</v>
      </c>
      <c r="AH439" s="259">
        <f t="shared" si="91"/>
        <v>0</v>
      </c>
      <c r="AI439" s="312">
        <f>'To &amp; from Shops- trip % summary'!V444</f>
        <v>0</v>
      </c>
      <c r="AJ439" s="314">
        <f>'To &amp; from Shops- trip % summary'!X444</f>
        <v>0</v>
      </c>
      <c r="AK439" s="260">
        <f t="shared" si="92"/>
        <v>0</v>
      </c>
      <c r="AL439" s="259">
        <f t="shared" si="93"/>
        <v>0</v>
      </c>
      <c r="AM439" s="312">
        <f>'To &amp; from Shops- trip % summary'!AA444</f>
        <v>0</v>
      </c>
      <c r="AN439" s="314">
        <f>'To &amp; from Shops- trip % summary'!AC444</f>
        <v>0</v>
      </c>
      <c r="AO439" s="260">
        <f t="shared" si="94"/>
        <v>0</v>
      </c>
      <c r="AP439" s="259">
        <f t="shared" si="95"/>
        <v>0</v>
      </c>
      <c r="AQ439" s="312">
        <f>'To &amp; from Shops- trip % summary'!AF444</f>
        <v>0</v>
      </c>
      <c r="AR439" s="314">
        <f>'To &amp; from Shops- trip % summary'!AH444</f>
        <v>0</v>
      </c>
      <c r="AS439" s="260">
        <f t="shared" si="96"/>
        <v>0</v>
      </c>
      <c r="AT439" s="259">
        <f t="shared" si="97"/>
        <v>0</v>
      </c>
      <c r="AU439" s="261"/>
      <c r="AV439" s="248"/>
      <c r="AW439" s="248"/>
      <c r="AX439" s="248"/>
      <c r="AY439" s="248"/>
    </row>
    <row r="440" spans="1:51" x14ac:dyDescent="0.2">
      <c r="A440" s="248"/>
      <c r="B440" s="248"/>
      <c r="C440" s="248"/>
      <c r="D440" s="248"/>
      <c r="E440" s="248"/>
      <c r="F440" s="248"/>
      <c r="G440" s="248"/>
      <c r="H440" s="248"/>
      <c r="I440" s="248"/>
      <c r="J440" s="248"/>
      <c r="K440" s="248"/>
      <c r="L440" s="248"/>
      <c r="M440" s="248"/>
      <c r="N440" s="248"/>
      <c r="O440" s="248"/>
      <c r="P440" s="248"/>
      <c r="Q440" s="296"/>
      <c r="R440" s="256">
        <f>'To &amp; from Shops- trip % summary'!B445</f>
        <v>0</v>
      </c>
      <c r="S440" s="313">
        <f>'To &amp; from Shops- trip % summary'!D445</f>
        <v>0</v>
      </c>
      <c r="T440" s="257">
        <f>'Non-survey input values'!$B$14</f>
        <v>359.3</v>
      </c>
      <c r="U440" s="258">
        <f t="shared" si="84"/>
        <v>0</v>
      </c>
      <c r="V440" s="259">
        <f t="shared" si="85"/>
        <v>0</v>
      </c>
      <c r="W440" s="312">
        <f>'To &amp; from Shops- trip % summary'!G445</f>
        <v>0</v>
      </c>
      <c r="X440" s="314">
        <f>'To &amp; from Shops- trip % summary'!I445</f>
        <v>0</v>
      </c>
      <c r="Y440" s="260">
        <f t="shared" si="86"/>
        <v>0</v>
      </c>
      <c r="Z440" s="259">
        <f t="shared" si="87"/>
        <v>0</v>
      </c>
      <c r="AA440" s="312">
        <f>'To &amp; from Shops- trip % summary'!L445</f>
        <v>0</v>
      </c>
      <c r="AB440" s="314">
        <f>'To &amp; from Shops- trip % summary'!N445</f>
        <v>0</v>
      </c>
      <c r="AC440" s="260">
        <f t="shared" si="88"/>
        <v>0</v>
      </c>
      <c r="AD440" s="259">
        <f t="shared" si="89"/>
        <v>0</v>
      </c>
      <c r="AE440" s="312">
        <f>'To &amp; from Shops- trip % summary'!Q445</f>
        <v>0</v>
      </c>
      <c r="AF440" s="314">
        <f>'To &amp; from Shops- trip % summary'!S445</f>
        <v>0</v>
      </c>
      <c r="AG440" s="260">
        <f t="shared" si="90"/>
        <v>0</v>
      </c>
      <c r="AH440" s="259">
        <f t="shared" si="91"/>
        <v>0</v>
      </c>
      <c r="AI440" s="312">
        <f>'To &amp; from Shops- trip % summary'!V445</f>
        <v>0</v>
      </c>
      <c r="AJ440" s="314">
        <f>'To &amp; from Shops- trip % summary'!X445</f>
        <v>0</v>
      </c>
      <c r="AK440" s="260">
        <f t="shared" si="92"/>
        <v>0</v>
      </c>
      <c r="AL440" s="259">
        <f t="shared" si="93"/>
        <v>0</v>
      </c>
      <c r="AM440" s="312">
        <f>'To &amp; from Shops- trip % summary'!AA445</f>
        <v>0</v>
      </c>
      <c r="AN440" s="314">
        <f>'To &amp; from Shops- trip % summary'!AC445</f>
        <v>0</v>
      </c>
      <c r="AO440" s="260">
        <f t="shared" si="94"/>
        <v>0</v>
      </c>
      <c r="AP440" s="259">
        <f t="shared" si="95"/>
        <v>0</v>
      </c>
      <c r="AQ440" s="312">
        <f>'To &amp; from Shops- trip % summary'!AF445</f>
        <v>0</v>
      </c>
      <c r="AR440" s="314">
        <f>'To &amp; from Shops- trip % summary'!AH445</f>
        <v>0</v>
      </c>
      <c r="AS440" s="260">
        <f t="shared" si="96"/>
        <v>0</v>
      </c>
      <c r="AT440" s="259">
        <f t="shared" si="97"/>
        <v>0</v>
      </c>
      <c r="AU440" s="261"/>
      <c r="AV440" s="248"/>
      <c r="AW440" s="248"/>
      <c r="AX440" s="248"/>
      <c r="AY440" s="248"/>
    </row>
    <row r="441" spans="1:51" x14ac:dyDescent="0.2">
      <c r="A441" s="248"/>
      <c r="B441" s="248"/>
      <c r="C441" s="248"/>
      <c r="D441" s="248"/>
      <c r="E441" s="248"/>
      <c r="F441" s="248"/>
      <c r="G441" s="248"/>
      <c r="H441" s="248"/>
      <c r="I441" s="248"/>
      <c r="J441" s="248"/>
      <c r="K441" s="248"/>
      <c r="L441" s="248"/>
      <c r="M441" s="248"/>
      <c r="N441" s="248"/>
      <c r="O441" s="248"/>
      <c r="P441" s="248"/>
      <c r="Q441" s="296"/>
      <c r="R441" s="256">
        <f>'To &amp; from Shops- trip % summary'!B446</f>
        <v>0</v>
      </c>
      <c r="S441" s="313">
        <f>'To &amp; from Shops- trip % summary'!D446</f>
        <v>0</v>
      </c>
      <c r="T441" s="257">
        <f>'Non-survey input values'!$B$14</f>
        <v>359.3</v>
      </c>
      <c r="U441" s="258">
        <f t="shared" si="84"/>
        <v>0</v>
      </c>
      <c r="V441" s="259">
        <f t="shared" si="85"/>
        <v>0</v>
      </c>
      <c r="W441" s="312">
        <f>'To &amp; from Shops- trip % summary'!G446</f>
        <v>0</v>
      </c>
      <c r="X441" s="314">
        <f>'To &amp; from Shops- trip % summary'!I446</f>
        <v>0</v>
      </c>
      <c r="Y441" s="260">
        <f t="shared" si="86"/>
        <v>0</v>
      </c>
      <c r="Z441" s="259">
        <f t="shared" si="87"/>
        <v>0</v>
      </c>
      <c r="AA441" s="312">
        <f>'To &amp; from Shops- trip % summary'!L446</f>
        <v>0</v>
      </c>
      <c r="AB441" s="314">
        <f>'To &amp; from Shops- trip % summary'!N446</f>
        <v>0</v>
      </c>
      <c r="AC441" s="260">
        <f t="shared" si="88"/>
        <v>0</v>
      </c>
      <c r="AD441" s="259">
        <f t="shared" si="89"/>
        <v>0</v>
      </c>
      <c r="AE441" s="312">
        <f>'To &amp; from Shops- trip % summary'!Q446</f>
        <v>0</v>
      </c>
      <c r="AF441" s="314">
        <f>'To &amp; from Shops- trip % summary'!S446</f>
        <v>0</v>
      </c>
      <c r="AG441" s="260">
        <f t="shared" si="90"/>
        <v>0</v>
      </c>
      <c r="AH441" s="259">
        <f t="shared" si="91"/>
        <v>0</v>
      </c>
      <c r="AI441" s="312">
        <f>'To &amp; from Shops- trip % summary'!V446</f>
        <v>0</v>
      </c>
      <c r="AJ441" s="314">
        <f>'To &amp; from Shops- trip % summary'!X446</f>
        <v>0</v>
      </c>
      <c r="AK441" s="260">
        <f t="shared" si="92"/>
        <v>0</v>
      </c>
      <c r="AL441" s="259">
        <f t="shared" si="93"/>
        <v>0</v>
      </c>
      <c r="AM441" s="312">
        <f>'To &amp; from Shops- trip % summary'!AA446</f>
        <v>0</v>
      </c>
      <c r="AN441" s="314">
        <f>'To &amp; from Shops- trip % summary'!AC446</f>
        <v>0</v>
      </c>
      <c r="AO441" s="260">
        <f t="shared" si="94"/>
        <v>0</v>
      </c>
      <c r="AP441" s="259">
        <f t="shared" si="95"/>
        <v>0</v>
      </c>
      <c r="AQ441" s="312">
        <f>'To &amp; from Shops- trip % summary'!AF446</f>
        <v>0</v>
      </c>
      <c r="AR441" s="314">
        <f>'To &amp; from Shops- trip % summary'!AH446</f>
        <v>0</v>
      </c>
      <c r="AS441" s="260">
        <f t="shared" si="96"/>
        <v>0</v>
      </c>
      <c r="AT441" s="259">
        <f t="shared" si="97"/>
        <v>0</v>
      </c>
      <c r="AU441" s="261"/>
      <c r="AV441" s="248"/>
      <c r="AW441" s="248"/>
      <c r="AX441" s="248"/>
      <c r="AY441" s="248"/>
    </row>
    <row r="442" spans="1:51" x14ac:dyDescent="0.2">
      <c r="A442" s="248"/>
      <c r="B442" s="248"/>
      <c r="C442" s="248"/>
      <c r="D442" s="248"/>
      <c r="E442" s="248"/>
      <c r="F442" s="248"/>
      <c r="G442" s="248"/>
      <c r="H442" s="248"/>
      <c r="I442" s="248"/>
      <c r="J442" s="248"/>
      <c r="K442" s="248"/>
      <c r="L442" s="248"/>
      <c r="M442" s="248"/>
      <c r="N442" s="248"/>
      <c r="O442" s="248"/>
      <c r="P442" s="248"/>
      <c r="Q442" s="296"/>
      <c r="R442" s="256">
        <f>'To &amp; from Shops- trip % summary'!B447</f>
        <v>0</v>
      </c>
      <c r="S442" s="313">
        <f>'To &amp; from Shops- trip % summary'!D447</f>
        <v>0</v>
      </c>
      <c r="T442" s="257">
        <f>'Non-survey input values'!$B$14</f>
        <v>359.3</v>
      </c>
      <c r="U442" s="258">
        <f t="shared" si="84"/>
        <v>0</v>
      </c>
      <c r="V442" s="259">
        <f t="shared" si="85"/>
        <v>0</v>
      </c>
      <c r="W442" s="312">
        <f>'To &amp; from Shops- trip % summary'!G447</f>
        <v>0</v>
      </c>
      <c r="X442" s="314">
        <f>'To &amp; from Shops- trip % summary'!I447</f>
        <v>0</v>
      </c>
      <c r="Y442" s="260">
        <f t="shared" si="86"/>
        <v>0</v>
      </c>
      <c r="Z442" s="259">
        <f t="shared" si="87"/>
        <v>0</v>
      </c>
      <c r="AA442" s="312">
        <f>'To &amp; from Shops- trip % summary'!L447</f>
        <v>0</v>
      </c>
      <c r="AB442" s="314">
        <f>'To &amp; from Shops- trip % summary'!N447</f>
        <v>0</v>
      </c>
      <c r="AC442" s="260">
        <f t="shared" si="88"/>
        <v>0</v>
      </c>
      <c r="AD442" s="259">
        <f t="shared" si="89"/>
        <v>0</v>
      </c>
      <c r="AE442" s="312">
        <f>'To &amp; from Shops- trip % summary'!Q447</f>
        <v>0</v>
      </c>
      <c r="AF442" s="314">
        <f>'To &amp; from Shops- trip % summary'!S447</f>
        <v>0</v>
      </c>
      <c r="AG442" s="260">
        <f t="shared" si="90"/>
        <v>0</v>
      </c>
      <c r="AH442" s="259">
        <f t="shared" si="91"/>
        <v>0</v>
      </c>
      <c r="AI442" s="312">
        <f>'To &amp; from Shops- trip % summary'!V447</f>
        <v>0</v>
      </c>
      <c r="AJ442" s="314">
        <f>'To &amp; from Shops- trip % summary'!X447</f>
        <v>0</v>
      </c>
      <c r="AK442" s="260">
        <f t="shared" si="92"/>
        <v>0</v>
      </c>
      <c r="AL442" s="259">
        <f t="shared" si="93"/>
        <v>0</v>
      </c>
      <c r="AM442" s="312">
        <f>'To &amp; from Shops- trip % summary'!AA447</f>
        <v>0</v>
      </c>
      <c r="AN442" s="314">
        <f>'To &amp; from Shops- trip % summary'!AC447</f>
        <v>0</v>
      </c>
      <c r="AO442" s="260">
        <f t="shared" si="94"/>
        <v>0</v>
      </c>
      <c r="AP442" s="259">
        <f t="shared" si="95"/>
        <v>0</v>
      </c>
      <c r="AQ442" s="312">
        <f>'To &amp; from Shops- trip % summary'!AF447</f>
        <v>0</v>
      </c>
      <c r="AR442" s="314">
        <f>'To &amp; from Shops- trip % summary'!AH447</f>
        <v>0</v>
      </c>
      <c r="AS442" s="260">
        <f t="shared" si="96"/>
        <v>0</v>
      </c>
      <c r="AT442" s="259">
        <f t="shared" si="97"/>
        <v>0</v>
      </c>
      <c r="AU442" s="261"/>
      <c r="AV442" s="248"/>
      <c r="AW442" s="248"/>
      <c r="AX442" s="248"/>
      <c r="AY442" s="248"/>
    </row>
    <row r="443" spans="1:51" x14ac:dyDescent="0.2">
      <c r="A443" s="248"/>
      <c r="B443" s="248"/>
      <c r="C443" s="248"/>
      <c r="D443" s="248"/>
      <c r="E443" s="248"/>
      <c r="F443" s="248"/>
      <c r="G443" s="248"/>
      <c r="H443" s="248"/>
      <c r="I443" s="248"/>
      <c r="J443" s="248"/>
      <c r="K443" s="248"/>
      <c r="L443" s="248"/>
      <c r="M443" s="248"/>
      <c r="N443" s="248"/>
      <c r="O443" s="248"/>
      <c r="P443" s="248"/>
      <c r="Q443" s="296"/>
      <c r="R443" s="256">
        <f>'To &amp; from Shops- trip % summary'!B448</f>
        <v>0</v>
      </c>
      <c r="S443" s="313">
        <f>'To &amp; from Shops- trip % summary'!D448</f>
        <v>0</v>
      </c>
      <c r="T443" s="257">
        <f>'Non-survey input values'!$B$14</f>
        <v>359.3</v>
      </c>
      <c r="U443" s="258">
        <f t="shared" si="84"/>
        <v>0</v>
      </c>
      <c r="V443" s="259">
        <f t="shared" si="85"/>
        <v>0</v>
      </c>
      <c r="W443" s="312">
        <f>'To &amp; from Shops- trip % summary'!G448</f>
        <v>0</v>
      </c>
      <c r="X443" s="314">
        <f>'To &amp; from Shops- trip % summary'!I448</f>
        <v>0</v>
      </c>
      <c r="Y443" s="260">
        <f t="shared" si="86"/>
        <v>0</v>
      </c>
      <c r="Z443" s="259">
        <f t="shared" si="87"/>
        <v>0</v>
      </c>
      <c r="AA443" s="312">
        <f>'To &amp; from Shops- trip % summary'!L448</f>
        <v>0</v>
      </c>
      <c r="AB443" s="314">
        <f>'To &amp; from Shops- trip % summary'!N448</f>
        <v>0</v>
      </c>
      <c r="AC443" s="260">
        <f t="shared" si="88"/>
        <v>0</v>
      </c>
      <c r="AD443" s="259">
        <f t="shared" si="89"/>
        <v>0</v>
      </c>
      <c r="AE443" s="312">
        <f>'To &amp; from Shops- trip % summary'!Q448</f>
        <v>0</v>
      </c>
      <c r="AF443" s="314">
        <f>'To &amp; from Shops- trip % summary'!S448</f>
        <v>0</v>
      </c>
      <c r="AG443" s="260">
        <f t="shared" si="90"/>
        <v>0</v>
      </c>
      <c r="AH443" s="259">
        <f t="shared" si="91"/>
        <v>0</v>
      </c>
      <c r="AI443" s="312">
        <f>'To &amp; from Shops- trip % summary'!V448</f>
        <v>0</v>
      </c>
      <c r="AJ443" s="314">
        <f>'To &amp; from Shops- trip % summary'!X448</f>
        <v>0</v>
      </c>
      <c r="AK443" s="260">
        <f t="shared" si="92"/>
        <v>0</v>
      </c>
      <c r="AL443" s="259">
        <f t="shared" si="93"/>
        <v>0</v>
      </c>
      <c r="AM443" s="312">
        <f>'To &amp; from Shops- trip % summary'!AA448</f>
        <v>0</v>
      </c>
      <c r="AN443" s="314">
        <f>'To &amp; from Shops- trip % summary'!AC448</f>
        <v>0</v>
      </c>
      <c r="AO443" s="260">
        <f t="shared" si="94"/>
        <v>0</v>
      </c>
      <c r="AP443" s="259">
        <f t="shared" si="95"/>
        <v>0</v>
      </c>
      <c r="AQ443" s="312">
        <f>'To &amp; from Shops- trip % summary'!AF448</f>
        <v>0</v>
      </c>
      <c r="AR443" s="314">
        <f>'To &amp; from Shops- trip % summary'!AH448</f>
        <v>0</v>
      </c>
      <c r="AS443" s="260">
        <f t="shared" si="96"/>
        <v>0</v>
      </c>
      <c r="AT443" s="259">
        <f t="shared" si="97"/>
        <v>0</v>
      </c>
      <c r="AU443" s="261"/>
      <c r="AV443" s="248"/>
      <c r="AW443" s="248"/>
      <c r="AX443" s="248"/>
      <c r="AY443" s="248"/>
    </row>
    <row r="444" spans="1:51" x14ac:dyDescent="0.2">
      <c r="A444" s="248"/>
      <c r="B444" s="248"/>
      <c r="C444" s="248"/>
      <c r="D444" s="248"/>
      <c r="E444" s="248"/>
      <c r="F444" s="248"/>
      <c r="G444" s="248"/>
      <c r="H444" s="248"/>
      <c r="I444" s="248"/>
      <c r="J444" s="248"/>
      <c r="K444" s="248"/>
      <c r="L444" s="248"/>
      <c r="M444" s="248"/>
      <c r="N444" s="248"/>
      <c r="O444" s="248"/>
      <c r="P444" s="248"/>
      <c r="Q444" s="296"/>
      <c r="R444" s="256">
        <f>'To &amp; from Shops- trip % summary'!B449</f>
        <v>0</v>
      </c>
      <c r="S444" s="313">
        <f>'To &amp; from Shops- trip % summary'!D449</f>
        <v>0</v>
      </c>
      <c r="T444" s="257">
        <f>'Non-survey input values'!$B$14</f>
        <v>359.3</v>
      </c>
      <c r="U444" s="258">
        <f t="shared" si="84"/>
        <v>0</v>
      </c>
      <c r="V444" s="259">
        <f t="shared" si="85"/>
        <v>0</v>
      </c>
      <c r="W444" s="312">
        <f>'To &amp; from Shops- trip % summary'!G449</f>
        <v>0</v>
      </c>
      <c r="X444" s="314">
        <f>'To &amp; from Shops- trip % summary'!I449</f>
        <v>0</v>
      </c>
      <c r="Y444" s="260">
        <f t="shared" si="86"/>
        <v>0</v>
      </c>
      <c r="Z444" s="259">
        <f t="shared" si="87"/>
        <v>0</v>
      </c>
      <c r="AA444" s="312">
        <f>'To &amp; from Shops- trip % summary'!L449</f>
        <v>0</v>
      </c>
      <c r="AB444" s="314">
        <f>'To &amp; from Shops- trip % summary'!N449</f>
        <v>0</v>
      </c>
      <c r="AC444" s="260">
        <f t="shared" si="88"/>
        <v>0</v>
      </c>
      <c r="AD444" s="259">
        <f t="shared" si="89"/>
        <v>0</v>
      </c>
      <c r="AE444" s="312">
        <f>'To &amp; from Shops- trip % summary'!Q449</f>
        <v>0</v>
      </c>
      <c r="AF444" s="314">
        <f>'To &amp; from Shops- trip % summary'!S449</f>
        <v>0</v>
      </c>
      <c r="AG444" s="260">
        <f t="shared" si="90"/>
        <v>0</v>
      </c>
      <c r="AH444" s="259">
        <f t="shared" si="91"/>
        <v>0</v>
      </c>
      <c r="AI444" s="312">
        <f>'To &amp; from Shops- trip % summary'!V449</f>
        <v>0</v>
      </c>
      <c r="AJ444" s="314">
        <f>'To &amp; from Shops- trip % summary'!X449</f>
        <v>0</v>
      </c>
      <c r="AK444" s="260">
        <f t="shared" si="92"/>
        <v>0</v>
      </c>
      <c r="AL444" s="259">
        <f t="shared" si="93"/>
        <v>0</v>
      </c>
      <c r="AM444" s="312">
        <f>'To &amp; from Shops- trip % summary'!AA449</f>
        <v>0</v>
      </c>
      <c r="AN444" s="314">
        <f>'To &amp; from Shops- trip % summary'!AC449</f>
        <v>0</v>
      </c>
      <c r="AO444" s="260">
        <f t="shared" si="94"/>
        <v>0</v>
      </c>
      <c r="AP444" s="259">
        <f t="shared" si="95"/>
        <v>0</v>
      </c>
      <c r="AQ444" s="312">
        <f>'To &amp; from Shops- trip % summary'!AF449</f>
        <v>0</v>
      </c>
      <c r="AR444" s="314">
        <f>'To &amp; from Shops- trip % summary'!AH449</f>
        <v>0</v>
      </c>
      <c r="AS444" s="260">
        <f t="shared" si="96"/>
        <v>0</v>
      </c>
      <c r="AT444" s="259">
        <f t="shared" si="97"/>
        <v>0</v>
      </c>
      <c r="AU444" s="261"/>
      <c r="AV444" s="248"/>
      <c r="AW444" s="248"/>
      <c r="AX444" s="248"/>
      <c r="AY444" s="248"/>
    </row>
    <row r="445" spans="1:51" x14ac:dyDescent="0.2">
      <c r="A445" s="248"/>
      <c r="B445" s="248"/>
      <c r="C445" s="248"/>
      <c r="D445" s="248"/>
      <c r="E445" s="248"/>
      <c r="F445" s="248"/>
      <c r="G445" s="248"/>
      <c r="H445" s="248"/>
      <c r="I445" s="248"/>
      <c r="J445" s="248"/>
      <c r="K445" s="248"/>
      <c r="L445" s="248"/>
      <c r="M445" s="248"/>
      <c r="N445" s="248"/>
      <c r="O445" s="248"/>
      <c r="P445" s="248"/>
      <c r="Q445" s="296"/>
      <c r="R445" s="256">
        <f>'To &amp; from Shops- trip % summary'!B450</f>
        <v>0</v>
      </c>
      <c r="S445" s="313">
        <f>'To &amp; from Shops- trip % summary'!D450</f>
        <v>0</v>
      </c>
      <c r="T445" s="257">
        <f>'Non-survey input values'!$B$14</f>
        <v>359.3</v>
      </c>
      <c r="U445" s="258">
        <f t="shared" si="84"/>
        <v>0</v>
      </c>
      <c r="V445" s="259">
        <f t="shared" si="85"/>
        <v>0</v>
      </c>
      <c r="W445" s="312">
        <f>'To &amp; from Shops- trip % summary'!G450</f>
        <v>0</v>
      </c>
      <c r="X445" s="314">
        <f>'To &amp; from Shops- trip % summary'!I450</f>
        <v>0</v>
      </c>
      <c r="Y445" s="260">
        <f t="shared" si="86"/>
        <v>0</v>
      </c>
      <c r="Z445" s="259">
        <f t="shared" si="87"/>
        <v>0</v>
      </c>
      <c r="AA445" s="312">
        <f>'To &amp; from Shops- trip % summary'!L450</f>
        <v>0</v>
      </c>
      <c r="AB445" s="314">
        <f>'To &amp; from Shops- trip % summary'!N450</f>
        <v>0</v>
      </c>
      <c r="AC445" s="260">
        <f t="shared" si="88"/>
        <v>0</v>
      </c>
      <c r="AD445" s="259">
        <f t="shared" si="89"/>
        <v>0</v>
      </c>
      <c r="AE445" s="312">
        <f>'To &amp; from Shops- trip % summary'!Q450</f>
        <v>0</v>
      </c>
      <c r="AF445" s="314">
        <f>'To &amp; from Shops- trip % summary'!S450</f>
        <v>0</v>
      </c>
      <c r="AG445" s="260">
        <f t="shared" si="90"/>
        <v>0</v>
      </c>
      <c r="AH445" s="259">
        <f t="shared" si="91"/>
        <v>0</v>
      </c>
      <c r="AI445" s="312">
        <f>'To &amp; from Shops- trip % summary'!V450</f>
        <v>0</v>
      </c>
      <c r="AJ445" s="314">
        <f>'To &amp; from Shops- trip % summary'!X450</f>
        <v>0</v>
      </c>
      <c r="AK445" s="260">
        <f t="shared" si="92"/>
        <v>0</v>
      </c>
      <c r="AL445" s="259">
        <f t="shared" si="93"/>
        <v>0</v>
      </c>
      <c r="AM445" s="312">
        <f>'To &amp; from Shops- trip % summary'!AA450</f>
        <v>0</v>
      </c>
      <c r="AN445" s="314">
        <f>'To &amp; from Shops- trip % summary'!AC450</f>
        <v>0</v>
      </c>
      <c r="AO445" s="260">
        <f t="shared" si="94"/>
        <v>0</v>
      </c>
      <c r="AP445" s="259">
        <f t="shared" si="95"/>
        <v>0</v>
      </c>
      <c r="AQ445" s="312">
        <f>'To &amp; from Shops- trip % summary'!AF450</f>
        <v>0</v>
      </c>
      <c r="AR445" s="314">
        <f>'To &amp; from Shops- trip % summary'!AH450</f>
        <v>0</v>
      </c>
      <c r="AS445" s="260">
        <f t="shared" si="96"/>
        <v>0</v>
      </c>
      <c r="AT445" s="259">
        <f t="shared" si="97"/>
        <v>0</v>
      </c>
      <c r="AU445" s="261"/>
      <c r="AV445" s="248"/>
      <c r="AW445" s="248"/>
      <c r="AX445" s="248"/>
      <c r="AY445" s="248"/>
    </row>
    <row r="446" spans="1:51" x14ac:dyDescent="0.2">
      <c r="A446" s="248"/>
      <c r="B446" s="248"/>
      <c r="C446" s="248"/>
      <c r="D446" s="248"/>
      <c r="E446" s="248"/>
      <c r="F446" s="248"/>
      <c r="G446" s="248"/>
      <c r="H446" s="248"/>
      <c r="I446" s="248"/>
      <c r="J446" s="248"/>
      <c r="K446" s="248"/>
      <c r="L446" s="248"/>
      <c r="M446" s="248"/>
      <c r="N446" s="248"/>
      <c r="O446" s="248"/>
      <c r="P446" s="248"/>
      <c r="Q446" s="296"/>
      <c r="R446" s="256">
        <f>'To &amp; from Shops- trip % summary'!B451</f>
        <v>0</v>
      </c>
      <c r="S446" s="313">
        <f>'To &amp; from Shops- trip % summary'!D451</f>
        <v>0</v>
      </c>
      <c r="T446" s="257">
        <f>'Non-survey input values'!$B$14</f>
        <v>359.3</v>
      </c>
      <c r="U446" s="258">
        <f t="shared" si="84"/>
        <v>0</v>
      </c>
      <c r="V446" s="259">
        <f t="shared" si="85"/>
        <v>0</v>
      </c>
      <c r="W446" s="312">
        <f>'To &amp; from Shops- trip % summary'!G451</f>
        <v>0</v>
      </c>
      <c r="X446" s="314">
        <f>'To &amp; from Shops- trip % summary'!I451</f>
        <v>0</v>
      </c>
      <c r="Y446" s="260">
        <f t="shared" si="86"/>
        <v>0</v>
      </c>
      <c r="Z446" s="259">
        <f t="shared" si="87"/>
        <v>0</v>
      </c>
      <c r="AA446" s="312">
        <f>'To &amp; from Shops- trip % summary'!L451</f>
        <v>0</v>
      </c>
      <c r="AB446" s="314">
        <f>'To &amp; from Shops- trip % summary'!N451</f>
        <v>0</v>
      </c>
      <c r="AC446" s="260">
        <f t="shared" si="88"/>
        <v>0</v>
      </c>
      <c r="AD446" s="259">
        <f t="shared" si="89"/>
        <v>0</v>
      </c>
      <c r="AE446" s="312">
        <f>'To &amp; from Shops- trip % summary'!Q451</f>
        <v>0</v>
      </c>
      <c r="AF446" s="314">
        <f>'To &amp; from Shops- trip % summary'!S451</f>
        <v>0</v>
      </c>
      <c r="AG446" s="260">
        <f t="shared" si="90"/>
        <v>0</v>
      </c>
      <c r="AH446" s="259">
        <f t="shared" si="91"/>
        <v>0</v>
      </c>
      <c r="AI446" s="312">
        <f>'To &amp; from Shops- trip % summary'!V451</f>
        <v>0</v>
      </c>
      <c r="AJ446" s="314">
        <f>'To &amp; from Shops- trip % summary'!X451</f>
        <v>0</v>
      </c>
      <c r="AK446" s="260">
        <f t="shared" si="92"/>
        <v>0</v>
      </c>
      <c r="AL446" s="259">
        <f t="shared" si="93"/>
        <v>0</v>
      </c>
      <c r="AM446" s="312">
        <f>'To &amp; from Shops- trip % summary'!AA451</f>
        <v>0</v>
      </c>
      <c r="AN446" s="314">
        <f>'To &amp; from Shops- trip % summary'!AC451</f>
        <v>0</v>
      </c>
      <c r="AO446" s="260">
        <f t="shared" si="94"/>
        <v>0</v>
      </c>
      <c r="AP446" s="259">
        <f t="shared" si="95"/>
        <v>0</v>
      </c>
      <c r="AQ446" s="312">
        <f>'To &amp; from Shops- trip % summary'!AF451</f>
        <v>0</v>
      </c>
      <c r="AR446" s="314">
        <f>'To &amp; from Shops- trip % summary'!AH451</f>
        <v>0</v>
      </c>
      <c r="AS446" s="260">
        <f t="shared" si="96"/>
        <v>0</v>
      </c>
      <c r="AT446" s="259">
        <f t="shared" si="97"/>
        <v>0</v>
      </c>
      <c r="AU446" s="261"/>
      <c r="AV446" s="248"/>
      <c r="AW446" s="248"/>
      <c r="AX446" s="248"/>
      <c r="AY446" s="248"/>
    </row>
    <row r="447" spans="1:51" x14ac:dyDescent="0.2">
      <c r="A447" s="248"/>
      <c r="B447" s="248"/>
      <c r="C447" s="248"/>
      <c r="D447" s="248"/>
      <c r="E447" s="248"/>
      <c r="F447" s="248"/>
      <c r="G447" s="248"/>
      <c r="H447" s="248"/>
      <c r="I447" s="248"/>
      <c r="J447" s="248"/>
      <c r="K447" s="248"/>
      <c r="L447" s="248"/>
      <c r="M447" s="248"/>
      <c r="N447" s="248"/>
      <c r="O447" s="248"/>
      <c r="P447" s="248"/>
      <c r="Q447" s="296"/>
      <c r="R447" s="256">
        <f>'To &amp; from Shops- trip % summary'!B452</f>
        <v>0</v>
      </c>
      <c r="S447" s="313">
        <f>'To &amp; from Shops- trip % summary'!D452</f>
        <v>0</v>
      </c>
      <c r="T447" s="257">
        <f>'Non-survey input values'!$B$14</f>
        <v>359.3</v>
      </c>
      <c r="U447" s="258">
        <f t="shared" si="84"/>
        <v>0</v>
      </c>
      <c r="V447" s="259">
        <f t="shared" si="85"/>
        <v>0</v>
      </c>
      <c r="W447" s="312">
        <f>'To &amp; from Shops- trip % summary'!G452</f>
        <v>0</v>
      </c>
      <c r="X447" s="314">
        <f>'To &amp; from Shops- trip % summary'!I452</f>
        <v>0</v>
      </c>
      <c r="Y447" s="260">
        <f t="shared" si="86"/>
        <v>0</v>
      </c>
      <c r="Z447" s="259">
        <f t="shared" si="87"/>
        <v>0</v>
      </c>
      <c r="AA447" s="312">
        <f>'To &amp; from Shops- trip % summary'!L452</f>
        <v>0</v>
      </c>
      <c r="AB447" s="314">
        <f>'To &amp; from Shops- trip % summary'!N452</f>
        <v>0</v>
      </c>
      <c r="AC447" s="260">
        <f t="shared" si="88"/>
        <v>0</v>
      </c>
      <c r="AD447" s="259">
        <f t="shared" si="89"/>
        <v>0</v>
      </c>
      <c r="AE447" s="312">
        <f>'To &amp; from Shops- trip % summary'!Q452</f>
        <v>0</v>
      </c>
      <c r="AF447" s="314">
        <f>'To &amp; from Shops- trip % summary'!S452</f>
        <v>0</v>
      </c>
      <c r="AG447" s="260">
        <f t="shared" si="90"/>
        <v>0</v>
      </c>
      <c r="AH447" s="259">
        <f t="shared" si="91"/>
        <v>0</v>
      </c>
      <c r="AI447" s="312">
        <f>'To &amp; from Shops- trip % summary'!V452</f>
        <v>0</v>
      </c>
      <c r="AJ447" s="314">
        <f>'To &amp; from Shops- trip % summary'!X452</f>
        <v>0</v>
      </c>
      <c r="AK447" s="260">
        <f t="shared" si="92"/>
        <v>0</v>
      </c>
      <c r="AL447" s="259">
        <f t="shared" si="93"/>
        <v>0</v>
      </c>
      <c r="AM447" s="312">
        <f>'To &amp; from Shops- trip % summary'!AA452</f>
        <v>0</v>
      </c>
      <c r="AN447" s="314">
        <f>'To &amp; from Shops- trip % summary'!AC452</f>
        <v>0</v>
      </c>
      <c r="AO447" s="260">
        <f t="shared" si="94"/>
        <v>0</v>
      </c>
      <c r="AP447" s="259">
        <f t="shared" si="95"/>
        <v>0</v>
      </c>
      <c r="AQ447" s="312">
        <f>'To &amp; from Shops- trip % summary'!AF452</f>
        <v>0</v>
      </c>
      <c r="AR447" s="314">
        <f>'To &amp; from Shops- trip % summary'!AH452</f>
        <v>0</v>
      </c>
      <c r="AS447" s="260">
        <f t="shared" si="96"/>
        <v>0</v>
      </c>
      <c r="AT447" s="259">
        <f t="shared" si="97"/>
        <v>0</v>
      </c>
      <c r="AU447" s="261"/>
      <c r="AV447" s="248"/>
      <c r="AW447" s="248"/>
      <c r="AX447" s="248"/>
      <c r="AY447" s="248"/>
    </row>
    <row r="448" spans="1:51" x14ac:dyDescent="0.2">
      <c r="A448" s="248"/>
      <c r="B448" s="248"/>
      <c r="C448" s="248"/>
      <c r="D448" s="248"/>
      <c r="E448" s="248"/>
      <c r="F448" s="248"/>
      <c r="G448" s="248"/>
      <c r="H448" s="248"/>
      <c r="I448" s="248"/>
      <c r="J448" s="248"/>
      <c r="K448" s="248"/>
      <c r="L448" s="248"/>
      <c r="M448" s="248"/>
      <c r="N448" s="248"/>
      <c r="O448" s="248"/>
      <c r="P448" s="248"/>
      <c r="Q448" s="296"/>
      <c r="R448" s="256">
        <f>'To &amp; from Shops- trip % summary'!B453</f>
        <v>0</v>
      </c>
      <c r="S448" s="313">
        <f>'To &amp; from Shops- trip % summary'!D453</f>
        <v>0</v>
      </c>
      <c r="T448" s="257">
        <f>'Non-survey input values'!$B$14</f>
        <v>359.3</v>
      </c>
      <c r="U448" s="258">
        <f t="shared" si="84"/>
        <v>0</v>
      </c>
      <c r="V448" s="259">
        <f t="shared" si="85"/>
        <v>0</v>
      </c>
      <c r="W448" s="312">
        <f>'To &amp; from Shops- trip % summary'!G453</f>
        <v>0</v>
      </c>
      <c r="X448" s="314">
        <f>'To &amp; from Shops- trip % summary'!I453</f>
        <v>0</v>
      </c>
      <c r="Y448" s="260">
        <f t="shared" si="86"/>
        <v>0</v>
      </c>
      <c r="Z448" s="259">
        <f t="shared" si="87"/>
        <v>0</v>
      </c>
      <c r="AA448" s="312">
        <f>'To &amp; from Shops- trip % summary'!L453</f>
        <v>0</v>
      </c>
      <c r="AB448" s="314">
        <f>'To &amp; from Shops- trip % summary'!N453</f>
        <v>0</v>
      </c>
      <c r="AC448" s="260">
        <f t="shared" si="88"/>
        <v>0</v>
      </c>
      <c r="AD448" s="259">
        <f t="shared" si="89"/>
        <v>0</v>
      </c>
      <c r="AE448" s="312">
        <f>'To &amp; from Shops- trip % summary'!Q453</f>
        <v>0</v>
      </c>
      <c r="AF448" s="314">
        <f>'To &amp; from Shops- trip % summary'!S453</f>
        <v>0</v>
      </c>
      <c r="AG448" s="260">
        <f t="shared" si="90"/>
        <v>0</v>
      </c>
      <c r="AH448" s="259">
        <f t="shared" si="91"/>
        <v>0</v>
      </c>
      <c r="AI448" s="312">
        <f>'To &amp; from Shops- trip % summary'!V453</f>
        <v>0</v>
      </c>
      <c r="AJ448" s="314">
        <f>'To &amp; from Shops- trip % summary'!X453</f>
        <v>0</v>
      </c>
      <c r="AK448" s="260">
        <f t="shared" si="92"/>
        <v>0</v>
      </c>
      <c r="AL448" s="259">
        <f t="shared" si="93"/>
        <v>0</v>
      </c>
      <c r="AM448" s="312">
        <f>'To &amp; from Shops- trip % summary'!AA453</f>
        <v>0</v>
      </c>
      <c r="AN448" s="314">
        <f>'To &amp; from Shops- trip % summary'!AC453</f>
        <v>0</v>
      </c>
      <c r="AO448" s="260">
        <f t="shared" si="94"/>
        <v>0</v>
      </c>
      <c r="AP448" s="259">
        <f t="shared" si="95"/>
        <v>0</v>
      </c>
      <c r="AQ448" s="312">
        <f>'To &amp; from Shops- trip % summary'!AF453</f>
        <v>0</v>
      </c>
      <c r="AR448" s="314">
        <f>'To &amp; from Shops- trip % summary'!AH453</f>
        <v>0</v>
      </c>
      <c r="AS448" s="260">
        <f t="shared" si="96"/>
        <v>0</v>
      </c>
      <c r="AT448" s="259">
        <f t="shared" si="97"/>
        <v>0</v>
      </c>
      <c r="AU448" s="261"/>
      <c r="AV448" s="248"/>
      <c r="AW448" s="248"/>
      <c r="AX448" s="248"/>
      <c r="AY448" s="248"/>
    </row>
    <row r="449" spans="1:51" x14ac:dyDescent="0.2">
      <c r="A449" s="248"/>
      <c r="B449" s="248"/>
      <c r="C449" s="248"/>
      <c r="D449" s="248"/>
      <c r="E449" s="248"/>
      <c r="F449" s="248"/>
      <c r="G449" s="248"/>
      <c r="H449" s="248"/>
      <c r="I449" s="248"/>
      <c r="J449" s="248"/>
      <c r="K449" s="248"/>
      <c r="L449" s="248"/>
      <c r="M449" s="248"/>
      <c r="N449" s="248"/>
      <c r="O449" s="248"/>
      <c r="P449" s="248"/>
      <c r="Q449" s="296"/>
      <c r="R449" s="256">
        <f>'To &amp; from Shops- trip % summary'!B454</f>
        <v>0</v>
      </c>
      <c r="S449" s="313">
        <f>'To &amp; from Shops- trip % summary'!D454</f>
        <v>0</v>
      </c>
      <c r="T449" s="257">
        <f>'Non-survey input values'!$B$14</f>
        <v>359.3</v>
      </c>
      <c r="U449" s="258">
        <f t="shared" si="84"/>
        <v>0</v>
      </c>
      <c r="V449" s="259">
        <f t="shared" si="85"/>
        <v>0</v>
      </c>
      <c r="W449" s="312">
        <f>'To &amp; from Shops- trip % summary'!G454</f>
        <v>0</v>
      </c>
      <c r="X449" s="314">
        <f>'To &amp; from Shops- trip % summary'!I454</f>
        <v>0</v>
      </c>
      <c r="Y449" s="260">
        <f t="shared" si="86"/>
        <v>0</v>
      </c>
      <c r="Z449" s="259">
        <f t="shared" si="87"/>
        <v>0</v>
      </c>
      <c r="AA449" s="312">
        <f>'To &amp; from Shops- trip % summary'!L454</f>
        <v>0</v>
      </c>
      <c r="AB449" s="314">
        <f>'To &amp; from Shops- trip % summary'!N454</f>
        <v>0</v>
      </c>
      <c r="AC449" s="260">
        <f t="shared" si="88"/>
        <v>0</v>
      </c>
      <c r="AD449" s="259">
        <f t="shared" si="89"/>
        <v>0</v>
      </c>
      <c r="AE449" s="312">
        <f>'To &amp; from Shops- trip % summary'!Q454</f>
        <v>0</v>
      </c>
      <c r="AF449" s="314">
        <f>'To &amp; from Shops- trip % summary'!S454</f>
        <v>0</v>
      </c>
      <c r="AG449" s="260">
        <f t="shared" si="90"/>
        <v>0</v>
      </c>
      <c r="AH449" s="259">
        <f t="shared" si="91"/>
        <v>0</v>
      </c>
      <c r="AI449" s="312">
        <f>'To &amp; from Shops- trip % summary'!V454</f>
        <v>0</v>
      </c>
      <c r="AJ449" s="314">
        <f>'To &amp; from Shops- trip % summary'!X454</f>
        <v>0</v>
      </c>
      <c r="AK449" s="260">
        <f t="shared" si="92"/>
        <v>0</v>
      </c>
      <c r="AL449" s="259">
        <f t="shared" si="93"/>
        <v>0</v>
      </c>
      <c r="AM449" s="312">
        <f>'To &amp; from Shops- trip % summary'!AA454</f>
        <v>0</v>
      </c>
      <c r="AN449" s="314">
        <f>'To &amp; from Shops- trip % summary'!AC454</f>
        <v>0</v>
      </c>
      <c r="AO449" s="260">
        <f t="shared" si="94"/>
        <v>0</v>
      </c>
      <c r="AP449" s="259">
        <f t="shared" si="95"/>
        <v>0</v>
      </c>
      <c r="AQ449" s="312">
        <f>'To &amp; from Shops- trip % summary'!AF454</f>
        <v>0</v>
      </c>
      <c r="AR449" s="314">
        <f>'To &amp; from Shops- trip % summary'!AH454</f>
        <v>0</v>
      </c>
      <c r="AS449" s="260">
        <f t="shared" si="96"/>
        <v>0</v>
      </c>
      <c r="AT449" s="259">
        <f t="shared" si="97"/>
        <v>0</v>
      </c>
      <c r="AU449" s="261"/>
      <c r="AV449" s="248"/>
      <c r="AW449" s="248"/>
      <c r="AX449" s="248"/>
      <c r="AY449" s="248"/>
    </row>
    <row r="450" spans="1:51" x14ac:dyDescent="0.2">
      <c r="A450" s="248"/>
      <c r="B450" s="248"/>
      <c r="C450" s="248"/>
      <c r="D450" s="248"/>
      <c r="E450" s="248"/>
      <c r="F450" s="248"/>
      <c r="G450" s="248"/>
      <c r="H450" s="248"/>
      <c r="I450" s="248"/>
      <c r="J450" s="248"/>
      <c r="K450" s="248"/>
      <c r="L450" s="248"/>
      <c r="M450" s="248"/>
      <c r="N450" s="248"/>
      <c r="O450" s="248"/>
      <c r="P450" s="248"/>
      <c r="Q450" s="296"/>
      <c r="R450" s="256">
        <f>'To &amp; from Shops- trip % summary'!B455</f>
        <v>0</v>
      </c>
      <c r="S450" s="313">
        <f>'To &amp; from Shops- trip % summary'!D455</f>
        <v>0</v>
      </c>
      <c r="T450" s="257">
        <f>'Non-survey input values'!$B$14</f>
        <v>359.3</v>
      </c>
      <c r="U450" s="258">
        <f t="shared" si="84"/>
        <v>0</v>
      </c>
      <c r="V450" s="259">
        <f t="shared" si="85"/>
        <v>0</v>
      </c>
      <c r="W450" s="312">
        <f>'To &amp; from Shops- trip % summary'!G455</f>
        <v>0</v>
      </c>
      <c r="X450" s="314">
        <f>'To &amp; from Shops- trip % summary'!I455</f>
        <v>0</v>
      </c>
      <c r="Y450" s="260">
        <f t="shared" si="86"/>
        <v>0</v>
      </c>
      <c r="Z450" s="259">
        <f t="shared" si="87"/>
        <v>0</v>
      </c>
      <c r="AA450" s="312">
        <f>'To &amp; from Shops- trip % summary'!L455</f>
        <v>0</v>
      </c>
      <c r="AB450" s="314">
        <f>'To &amp; from Shops- trip % summary'!N455</f>
        <v>0</v>
      </c>
      <c r="AC450" s="260">
        <f t="shared" si="88"/>
        <v>0</v>
      </c>
      <c r="AD450" s="259">
        <f t="shared" si="89"/>
        <v>0</v>
      </c>
      <c r="AE450" s="312">
        <f>'To &amp; from Shops- trip % summary'!Q455</f>
        <v>0</v>
      </c>
      <c r="AF450" s="314">
        <f>'To &amp; from Shops- trip % summary'!S455</f>
        <v>0</v>
      </c>
      <c r="AG450" s="260">
        <f t="shared" si="90"/>
        <v>0</v>
      </c>
      <c r="AH450" s="259">
        <f t="shared" si="91"/>
        <v>0</v>
      </c>
      <c r="AI450" s="312">
        <f>'To &amp; from Shops- trip % summary'!V455</f>
        <v>0</v>
      </c>
      <c r="AJ450" s="314">
        <f>'To &amp; from Shops- trip % summary'!X455</f>
        <v>0</v>
      </c>
      <c r="AK450" s="260">
        <f t="shared" si="92"/>
        <v>0</v>
      </c>
      <c r="AL450" s="259">
        <f t="shared" si="93"/>
        <v>0</v>
      </c>
      <c r="AM450" s="312">
        <f>'To &amp; from Shops- trip % summary'!AA455</f>
        <v>0</v>
      </c>
      <c r="AN450" s="314">
        <f>'To &amp; from Shops- trip % summary'!AC455</f>
        <v>0</v>
      </c>
      <c r="AO450" s="260">
        <f t="shared" si="94"/>
        <v>0</v>
      </c>
      <c r="AP450" s="259">
        <f t="shared" si="95"/>
        <v>0</v>
      </c>
      <c r="AQ450" s="312">
        <f>'To &amp; from Shops- trip % summary'!AF455</f>
        <v>0</v>
      </c>
      <c r="AR450" s="314">
        <f>'To &amp; from Shops- trip % summary'!AH455</f>
        <v>0</v>
      </c>
      <c r="AS450" s="260">
        <f t="shared" si="96"/>
        <v>0</v>
      </c>
      <c r="AT450" s="259">
        <f t="shared" si="97"/>
        <v>0</v>
      </c>
      <c r="AU450" s="261"/>
      <c r="AV450" s="248"/>
      <c r="AW450" s="248"/>
      <c r="AX450" s="248"/>
      <c r="AY450" s="248"/>
    </row>
    <row r="451" spans="1:51" x14ac:dyDescent="0.2">
      <c r="A451" s="248"/>
      <c r="B451" s="248"/>
      <c r="C451" s="248"/>
      <c r="D451" s="248"/>
      <c r="E451" s="248"/>
      <c r="F451" s="248"/>
      <c r="G451" s="248"/>
      <c r="H451" s="248"/>
      <c r="I451" s="248"/>
      <c r="J451" s="248"/>
      <c r="K451" s="248"/>
      <c r="L451" s="248"/>
      <c r="M451" s="248"/>
      <c r="N451" s="248"/>
      <c r="O451" s="248"/>
      <c r="P451" s="248"/>
      <c r="Q451" s="296"/>
      <c r="R451" s="256">
        <f>'To &amp; from Shops- trip % summary'!B456</f>
        <v>0</v>
      </c>
      <c r="S451" s="313">
        <f>'To &amp; from Shops- trip % summary'!D456</f>
        <v>0</v>
      </c>
      <c r="T451" s="257">
        <f>'Non-survey input values'!$B$14</f>
        <v>359.3</v>
      </c>
      <c r="U451" s="258">
        <f t="shared" si="84"/>
        <v>0</v>
      </c>
      <c r="V451" s="259">
        <f t="shared" si="85"/>
        <v>0</v>
      </c>
      <c r="W451" s="312">
        <f>'To &amp; from Shops- trip % summary'!G456</f>
        <v>0</v>
      </c>
      <c r="X451" s="314">
        <f>'To &amp; from Shops- trip % summary'!I456</f>
        <v>0</v>
      </c>
      <c r="Y451" s="260">
        <f t="shared" si="86"/>
        <v>0</v>
      </c>
      <c r="Z451" s="259">
        <f t="shared" si="87"/>
        <v>0</v>
      </c>
      <c r="AA451" s="312">
        <f>'To &amp; from Shops- trip % summary'!L456</f>
        <v>0</v>
      </c>
      <c r="AB451" s="314">
        <f>'To &amp; from Shops- trip % summary'!N456</f>
        <v>0</v>
      </c>
      <c r="AC451" s="260">
        <f t="shared" si="88"/>
        <v>0</v>
      </c>
      <c r="AD451" s="259">
        <f t="shared" si="89"/>
        <v>0</v>
      </c>
      <c r="AE451" s="312">
        <f>'To &amp; from Shops- trip % summary'!Q456</f>
        <v>0</v>
      </c>
      <c r="AF451" s="314">
        <f>'To &amp; from Shops- trip % summary'!S456</f>
        <v>0</v>
      </c>
      <c r="AG451" s="260">
        <f t="shared" si="90"/>
        <v>0</v>
      </c>
      <c r="AH451" s="259">
        <f t="shared" si="91"/>
        <v>0</v>
      </c>
      <c r="AI451" s="312">
        <f>'To &amp; from Shops- trip % summary'!V456</f>
        <v>0</v>
      </c>
      <c r="AJ451" s="314">
        <f>'To &amp; from Shops- trip % summary'!X456</f>
        <v>0</v>
      </c>
      <c r="AK451" s="260">
        <f t="shared" si="92"/>
        <v>0</v>
      </c>
      <c r="AL451" s="259">
        <f t="shared" si="93"/>
        <v>0</v>
      </c>
      <c r="AM451" s="312">
        <f>'To &amp; from Shops- trip % summary'!AA456</f>
        <v>0</v>
      </c>
      <c r="AN451" s="314">
        <f>'To &amp; from Shops- trip % summary'!AC456</f>
        <v>0</v>
      </c>
      <c r="AO451" s="260">
        <f t="shared" si="94"/>
        <v>0</v>
      </c>
      <c r="AP451" s="259">
        <f t="shared" si="95"/>
        <v>0</v>
      </c>
      <c r="AQ451" s="312">
        <f>'To &amp; from Shops- trip % summary'!AF456</f>
        <v>0</v>
      </c>
      <c r="AR451" s="314">
        <f>'To &amp; from Shops- trip % summary'!AH456</f>
        <v>0</v>
      </c>
      <c r="AS451" s="260">
        <f t="shared" si="96"/>
        <v>0</v>
      </c>
      <c r="AT451" s="259">
        <f t="shared" si="97"/>
        <v>0</v>
      </c>
      <c r="AU451" s="261"/>
      <c r="AV451" s="248"/>
      <c r="AW451" s="248"/>
      <c r="AX451" s="248"/>
      <c r="AY451" s="248"/>
    </row>
    <row r="452" spans="1:51" x14ac:dyDescent="0.2">
      <c r="A452" s="248"/>
      <c r="B452" s="248"/>
      <c r="C452" s="248"/>
      <c r="D452" s="248"/>
      <c r="E452" s="248"/>
      <c r="F452" s="248"/>
      <c r="G452" s="248"/>
      <c r="H452" s="248"/>
      <c r="I452" s="248"/>
      <c r="J452" s="248"/>
      <c r="K452" s="248"/>
      <c r="L452" s="248"/>
      <c r="M452" s="248"/>
      <c r="N452" s="248"/>
      <c r="O452" s="248"/>
      <c r="P452" s="248"/>
      <c r="Q452" s="296"/>
      <c r="R452" s="256">
        <f>'To &amp; from Shops- trip % summary'!B457</f>
        <v>0</v>
      </c>
      <c r="S452" s="313">
        <f>'To &amp; from Shops- trip % summary'!D457</f>
        <v>0</v>
      </c>
      <c r="T452" s="257">
        <f>'Non-survey input values'!$B$14</f>
        <v>359.3</v>
      </c>
      <c r="U452" s="258">
        <f t="shared" si="84"/>
        <v>0</v>
      </c>
      <c r="V452" s="259">
        <f t="shared" si="85"/>
        <v>0</v>
      </c>
      <c r="W452" s="312">
        <f>'To &amp; from Shops- trip % summary'!G457</f>
        <v>0</v>
      </c>
      <c r="X452" s="314">
        <f>'To &amp; from Shops- trip % summary'!I457</f>
        <v>0</v>
      </c>
      <c r="Y452" s="260">
        <f t="shared" si="86"/>
        <v>0</v>
      </c>
      <c r="Z452" s="259">
        <f t="shared" si="87"/>
        <v>0</v>
      </c>
      <c r="AA452" s="312">
        <f>'To &amp; from Shops- trip % summary'!L457</f>
        <v>0</v>
      </c>
      <c r="AB452" s="314">
        <f>'To &amp; from Shops- trip % summary'!N457</f>
        <v>0</v>
      </c>
      <c r="AC452" s="260">
        <f t="shared" si="88"/>
        <v>0</v>
      </c>
      <c r="AD452" s="259">
        <f t="shared" si="89"/>
        <v>0</v>
      </c>
      <c r="AE452" s="312">
        <f>'To &amp; from Shops- trip % summary'!Q457</f>
        <v>0</v>
      </c>
      <c r="AF452" s="314">
        <f>'To &amp; from Shops- trip % summary'!S457</f>
        <v>0</v>
      </c>
      <c r="AG452" s="260">
        <f t="shared" si="90"/>
        <v>0</v>
      </c>
      <c r="AH452" s="259">
        <f t="shared" si="91"/>
        <v>0</v>
      </c>
      <c r="AI452" s="312">
        <f>'To &amp; from Shops- trip % summary'!V457</f>
        <v>0</v>
      </c>
      <c r="AJ452" s="314">
        <f>'To &amp; from Shops- trip % summary'!X457</f>
        <v>0</v>
      </c>
      <c r="AK452" s="260">
        <f t="shared" si="92"/>
        <v>0</v>
      </c>
      <c r="AL452" s="259">
        <f t="shared" si="93"/>
        <v>0</v>
      </c>
      <c r="AM452" s="312">
        <f>'To &amp; from Shops- trip % summary'!AA457</f>
        <v>0</v>
      </c>
      <c r="AN452" s="314">
        <f>'To &amp; from Shops- trip % summary'!AC457</f>
        <v>0</v>
      </c>
      <c r="AO452" s="260">
        <f t="shared" si="94"/>
        <v>0</v>
      </c>
      <c r="AP452" s="259">
        <f t="shared" si="95"/>
        <v>0</v>
      </c>
      <c r="AQ452" s="312">
        <f>'To &amp; from Shops- trip % summary'!AF457</f>
        <v>0</v>
      </c>
      <c r="AR452" s="314">
        <f>'To &amp; from Shops- trip % summary'!AH457</f>
        <v>0</v>
      </c>
      <c r="AS452" s="260">
        <f t="shared" si="96"/>
        <v>0</v>
      </c>
      <c r="AT452" s="259">
        <f t="shared" si="97"/>
        <v>0</v>
      </c>
      <c r="AU452" s="261"/>
      <c r="AV452" s="248"/>
      <c r="AW452" s="248"/>
      <c r="AX452" s="248"/>
      <c r="AY452" s="248"/>
    </row>
    <row r="453" spans="1:51" x14ac:dyDescent="0.2">
      <c r="A453" s="248"/>
      <c r="B453" s="248"/>
      <c r="C453" s="248"/>
      <c r="D453" s="248"/>
      <c r="E453" s="248"/>
      <c r="F453" s="248"/>
      <c r="G453" s="248"/>
      <c r="H453" s="248"/>
      <c r="I453" s="248"/>
      <c r="J453" s="248"/>
      <c r="K453" s="248"/>
      <c r="L453" s="248"/>
      <c r="M453" s="248"/>
      <c r="N453" s="248"/>
      <c r="O453" s="248"/>
      <c r="P453" s="248"/>
      <c r="Q453" s="296"/>
      <c r="R453" s="256">
        <f>'To &amp; from Shops- trip % summary'!B458</f>
        <v>0</v>
      </c>
      <c r="S453" s="313">
        <f>'To &amp; from Shops- trip % summary'!D458</f>
        <v>0</v>
      </c>
      <c r="T453" s="257">
        <f>'Non-survey input values'!$B$14</f>
        <v>359.3</v>
      </c>
      <c r="U453" s="258">
        <f t="shared" si="84"/>
        <v>0</v>
      </c>
      <c r="V453" s="259">
        <f t="shared" si="85"/>
        <v>0</v>
      </c>
      <c r="W453" s="312">
        <f>'To &amp; from Shops- trip % summary'!G458</f>
        <v>0</v>
      </c>
      <c r="X453" s="314">
        <f>'To &amp; from Shops- trip % summary'!I458</f>
        <v>0</v>
      </c>
      <c r="Y453" s="260">
        <f t="shared" si="86"/>
        <v>0</v>
      </c>
      <c r="Z453" s="259">
        <f t="shared" si="87"/>
        <v>0</v>
      </c>
      <c r="AA453" s="312">
        <f>'To &amp; from Shops- trip % summary'!L458</f>
        <v>0</v>
      </c>
      <c r="AB453" s="314">
        <f>'To &amp; from Shops- trip % summary'!N458</f>
        <v>0</v>
      </c>
      <c r="AC453" s="260">
        <f t="shared" si="88"/>
        <v>0</v>
      </c>
      <c r="AD453" s="259">
        <f t="shared" si="89"/>
        <v>0</v>
      </c>
      <c r="AE453" s="312">
        <f>'To &amp; from Shops- trip % summary'!Q458</f>
        <v>0</v>
      </c>
      <c r="AF453" s="314">
        <f>'To &amp; from Shops- trip % summary'!S458</f>
        <v>0</v>
      </c>
      <c r="AG453" s="260">
        <f t="shared" si="90"/>
        <v>0</v>
      </c>
      <c r="AH453" s="259">
        <f t="shared" si="91"/>
        <v>0</v>
      </c>
      <c r="AI453" s="312">
        <f>'To &amp; from Shops- trip % summary'!V458</f>
        <v>0</v>
      </c>
      <c r="AJ453" s="314">
        <f>'To &amp; from Shops- trip % summary'!X458</f>
        <v>0</v>
      </c>
      <c r="AK453" s="260">
        <f t="shared" si="92"/>
        <v>0</v>
      </c>
      <c r="AL453" s="259">
        <f t="shared" si="93"/>
        <v>0</v>
      </c>
      <c r="AM453" s="312">
        <f>'To &amp; from Shops- trip % summary'!AA458</f>
        <v>0</v>
      </c>
      <c r="AN453" s="314">
        <f>'To &amp; from Shops- trip % summary'!AC458</f>
        <v>0</v>
      </c>
      <c r="AO453" s="260">
        <f t="shared" si="94"/>
        <v>0</v>
      </c>
      <c r="AP453" s="259">
        <f t="shared" si="95"/>
        <v>0</v>
      </c>
      <c r="AQ453" s="312">
        <f>'To &amp; from Shops- trip % summary'!AF458</f>
        <v>0</v>
      </c>
      <c r="AR453" s="314">
        <f>'To &amp; from Shops- trip % summary'!AH458</f>
        <v>0</v>
      </c>
      <c r="AS453" s="260">
        <f t="shared" si="96"/>
        <v>0</v>
      </c>
      <c r="AT453" s="259">
        <f t="shared" si="97"/>
        <v>0</v>
      </c>
      <c r="AU453" s="261"/>
      <c r="AV453" s="248"/>
      <c r="AW453" s="248"/>
      <c r="AX453" s="248"/>
      <c r="AY453" s="248"/>
    </row>
    <row r="454" spans="1:51" x14ac:dyDescent="0.2">
      <c r="A454" s="248"/>
      <c r="B454" s="248"/>
      <c r="C454" s="248"/>
      <c r="D454" s="248"/>
      <c r="E454" s="248"/>
      <c r="F454" s="248"/>
      <c r="G454" s="248"/>
      <c r="H454" s="248"/>
      <c r="I454" s="248"/>
      <c r="J454" s="248"/>
      <c r="K454" s="248"/>
      <c r="L454" s="248"/>
      <c r="M454" s="248"/>
      <c r="N454" s="248"/>
      <c r="O454" s="248"/>
      <c r="P454" s="248"/>
      <c r="Q454" s="296"/>
      <c r="R454" s="256">
        <f>'To &amp; from Shops- trip % summary'!B459</f>
        <v>0</v>
      </c>
      <c r="S454" s="313">
        <f>'To &amp; from Shops- trip % summary'!D459</f>
        <v>0</v>
      </c>
      <c r="T454" s="257">
        <f>'Non-survey input values'!$B$14</f>
        <v>359.3</v>
      </c>
      <c r="U454" s="258">
        <f t="shared" si="84"/>
        <v>0</v>
      </c>
      <c r="V454" s="259">
        <f t="shared" si="85"/>
        <v>0</v>
      </c>
      <c r="W454" s="312">
        <f>'To &amp; from Shops- trip % summary'!G459</f>
        <v>0</v>
      </c>
      <c r="X454" s="314">
        <f>'To &amp; from Shops- trip % summary'!I459</f>
        <v>0</v>
      </c>
      <c r="Y454" s="260">
        <f t="shared" si="86"/>
        <v>0</v>
      </c>
      <c r="Z454" s="259">
        <f t="shared" si="87"/>
        <v>0</v>
      </c>
      <c r="AA454" s="312">
        <f>'To &amp; from Shops- trip % summary'!L459</f>
        <v>0</v>
      </c>
      <c r="AB454" s="314">
        <f>'To &amp; from Shops- trip % summary'!N459</f>
        <v>0</v>
      </c>
      <c r="AC454" s="260">
        <f t="shared" si="88"/>
        <v>0</v>
      </c>
      <c r="AD454" s="259">
        <f t="shared" si="89"/>
        <v>0</v>
      </c>
      <c r="AE454" s="312">
        <f>'To &amp; from Shops- trip % summary'!Q459</f>
        <v>0</v>
      </c>
      <c r="AF454" s="314">
        <f>'To &amp; from Shops- trip % summary'!S459</f>
        <v>0</v>
      </c>
      <c r="AG454" s="260">
        <f t="shared" si="90"/>
        <v>0</v>
      </c>
      <c r="AH454" s="259">
        <f t="shared" si="91"/>
        <v>0</v>
      </c>
      <c r="AI454" s="312">
        <f>'To &amp; from Shops- trip % summary'!V459</f>
        <v>0</v>
      </c>
      <c r="AJ454" s="314">
        <f>'To &amp; from Shops- trip % summary'!X459</f>
        <v>0</v>
      </c>
      <c r="AK454" s="260">
        <f t="shared" si="92"/>
        <v>0</v>
      </c>
      <c r="AL454" s="259">
        <f t="shared" si="93"/>
        <v>0</v>
      </c>
      <c r="AM454" s="312">
        <f>'To &amp; from Shops- trip % summary'!AA459</f>
        <v>0</v>
      </c>
      <c r="AN454" s="314">
        <f>'To &amp; from Shops- trip % summary'!AC459</f>
        <v>0</v>
      </c>
      <c r="AO454" s="260">
        <f t="shared" si="94"/>
        <v>0</v>
      </c>
      <c r="AP454" s="259">
        <f t="shared" si="95"/>
        <v>0</v>
      </c>
      <c r="AQ454" s="312">
        <f>'To &amp; from Shops- trip % summary'!AF459</f>
        <v>0</v>
      </c>
      <c r="AR454" s="314">
        <f>'To &amp; from Shops- trip % summary'!AH459</f>
        <v>0</v>
      </c>
      <c r="AS454" s="260">
        <f t="shared" si="96"/>
        <v>0</v>
      </c>
      <c r="AT454" s="259">
        <f t="shared" si="97"/>
        <v>0</v>
      </c>
      <c r="AU454" s="261"/>
      <c r="AV454" s="248"/>
      <c r="AW454" s="248"/>
      <c r="AX454" s="248"/>
      <c r="AY454" s="248"/>
    </row>
    <row r="455" spans="1:51" x14ac:dyDescent="0.2">
      <c r="A455" s="248"/>
      <c r="B455" s="248"/>
      <c r="C455" s="248"/>
      <c r="D455" s="248"/>
      <c r="E455" s="248"/>
      <c r="F455" s="248"/>
      <c r="G455" s="248"/>
      <c r="H455" s="248"/>
      <c r="I455" s="248"/>
      <c r="J455" s="248"/>
      <c r="K455" s="248"/>
      <c r="L455" s="248"/>
      <c r="M455" s="248"/>
      <c r="N455" s="248"/>
      <c r="O455" s="248"/>
      <c r="P455" s="248"/>
      <c r="Q455" s="296"/>
      <c r="R455" s="256">
        <f>'To &amp; from Shops- trip % summary'!B460</f>
        <v>0</v>
      </c>
      <c r="S455" s="313">
        <f>'To &amp; from Shops- trip % summary'!D460</f>
        <v>0</v>
      </c>
      <c r="T455" s="257">
        <f>'Non-survey input values'!$B$14</f>
        <v>359.3</v>
      </c>
      <c r="U455" s="258">
        <f t="shared" si="84"/>
        <v>0</v>
      </c>
      <c r="V455" s="259">
        <f t="shared" si="85"/>
        <v>0</v>
      </c>
      <c r="W455" s="312">
        <f>'To &amp; from Shops- trip % summary'!G460</f>
        <v>0</v>
      </c>
      <c r="X455" s="314">
        <f>'To &amp; from Shops- trip % summary'!I460</f>
        <v>0</v>
      </c>
      <c r="Y455" s="260">
        <f t="shared" si="86"/>
        <v>0</v>
      </c>
      <c r="Z455" s="259">
        <f t="shared" si="87"/>
        <v>0</v>
      </c>
      <c r="AA455" s="312">
        <f>'To &amp; from Shops- trip % summary'!L460</f>
        <v>0</v>
      </c>
      <c r="AB455" s="314">
        <f>'To &amp; from Shops- trip % summary'!N460</f>
        <v>0</v>
      </c>
      <c r="AC455" s="260">
        <f t="shared" si="88"/>
        <v>0</v>
      </c>
      <c r="AD455" s="259">
        <f t="shared" si="89"/>
        <v>0</v>
      </c>
      <c r="AE455" s="312">
        <f>'To &amp; from Shops- trip % summary'!Q460</f>
        <v>0</v>
      </c>
      <c r="AF455" s="314">
        <f>'To &amp; from Shops- trip % summary'!S460</f>
        <v>0</v>
      </c>
      <c r="AG455" s="260">
        <f t="shared" si="90"/>
        <v>0</v>
      </c>
      <c r="AH455" s="259">
        <f t="shared" si="91"/>
        <v>0</v>
      </c>
      <c r="AI455" s="312">
        <f>'To &amp; from Shops- trip % summary'!V460</f>
        <v>0</v>
      </c>
      <c r="AJ455" s="314">
        <f>'To &amp; from Shops- trip % summary'!X460</f>
        <v>0</v>
      </c>
      <c r="AK455" s="260">
        <f t="shared" si="92"/>
        <v>0</v>
      </c>
      <c r="AL455" s="259">
        <f t="shared" si="93"/>
        <v>0</v>
      </c>
      <c r="AM455" s="312">
        <f>'To &amp; from Shops- trip % summary'!AA460</f>
        <v>0</v>
      </c>
      <c r="AN455" s="314">
        <f>'To &amp; from Shops- trip % summary'!AC460</f>
        <v>0</v>
      </c>
      <c r="AO455" s="260">
        <f t="shared" si="94"/>
        <v>0</v>
      </c>
      <c r="AP455" s="259">
        <f t="shared" si="95"/>
        <v>0</v>
      </c>
      <c r="AQ455" s="312">
        <f>'To &amp; from Shops- trip % summary'!AF460</f>
        <v>0</v>
      </c>
      <c r="AR455" s="314">
        <f>'To &amp; from Shops- trip % summary'!AH460</f>
        <v>0</v>
      </c>
      <c r="AS455" s="260">
        <f t="shared" si="96"/>
        <v>0</v>
      </c>
      <c r="AT455" s="259">
        <f t="shared" si="97"/>
        <v>0</v>
      </c>
      <c r="AU455" s="261"/>
      <c r="AV455" s="248"/>
      <c r="AW455" s="248"/>
      <c r="AX455" s="248"/>
      <c r="AY455" s="248"/>
    </row>
    <row r="456" spans="1:51" x14ac:dyDescent="0.2">
      <c r="A456" s="248"/>
      <c r="B456" s="248"/>
      <c r="C456" s="248"/>
      <c r="D456" s="248"/>
      <c r="E456" s="248"/>
      <c r="F456" s="248"/>
      <c r="G456" s="248"/>
      <c r="H456" s="248"/>
      <c r="I456" s="248"/>
      <c r="J456" s="248"/>
      <c r="K456" s="248"/>
      <c r="L456" s="248"/>
      <c r="M456" s="248"/>
      <c r="N456" s="248"/>
      <c r="O456" s="248"/>
      <c r="P456" s="248"/>
      <c r="Q456" s="296"/>
      <c r="R456" s="256">
        <f>'To &amp; from Shops- trip % summary'!B461</f>
        <v>0</v>
      </c>
      <c r="S456" s="313">
        <f>'To &amp; from Shops- trip % summary'!D461</f>
        <v>0</v>
      </c>
      <c r="T456" s="257">
        <f>'Non-survey input values'!$B$14</f>
        <v>359.3</v>
      </c>
      <c r="U456" s="258">
        <f t="shared" si="84"/>
        <v>0</v>
      </c>
      <c r="V456" s="259">
        <f t="shared" si="85"/>
        <v>0</v>
      </c>
      <c r="W456" s="312">
        <f>'To &amp; from Shops- trip % summary'!G461</f>
        <v>0</v>
      </c>
      <c r="X456" s="314">
        <f>'To &amp; from Shops- trip % summary'!I461</f>
        <v>0</v>
      </c>
      <c r="Y456" s="260">
        <f t="shared" si="86"/>
        <v>0</v>
      </c>
      <c r="Z456" s="259">
        <f t="shared" si="87"/>
        <v>0</v>
      </c>
      <c r="AA456" s="312">
        <f>'To &amp; from Shops- trip % summary'!L461</f>
        <v>0</v>
      </c>
      <c r="AB456" s="314">
        <f>'To &amp; from Shops- trip % summary'!N461</f>
        <v>0</v>
      </c>
      <c r="AC456" s="260">
        <f t="shared" si="88"/>
        <v>0</v>
      </c>
      <c r="AD456" s="259">
        <f t="shared" si="89"/>
        <v>0</v>
      </c>
      <c r="AE456" s="312">
        <f>'To &amp; from Shops- trip % summary'!Q461</f>
        <v>0</v>
      </c>
      <c r="AF456" s="314">
        <f>'To &amp; from Shops- trip % summary'!S461</f>
        <v>0</v>
      </c>
      <c r="AG456" s="260">
        <f t="shared" si="90"/>
        <v>0</v>
      </c>
      <c r="AH456" s="259">
        <f t="shared" si="91"/>
        <v>0</v>
      </c>
      <c r="AI456" s="312">
        <f>'To &amp; from Shops- trip % summary'!V461</f>
        <v>0</v>
      </c>
      <c r="AJ456" s="314">
        <f>'To &amp; from Shops- trip % summary'!X461</f>
        <v>0</v>
      </c>
      <c r="AK456" s="260">
        <f t="shared" si="92"/>
        <v>0</v>
      </c>
      <c r="AL456" s="259">
        <f t="shared" si="93"/>
        <v>0</v>
      </c>
      <c r="AM456" s="312">
        <f>'To &amp; from Shops- trip % summary'!AA461</f>
        <v>0</v>
      </c>
      <c r="AN456" s="314">
        <f>'To &amp; from Shops- trip % summary'!AC461</f>
        <v>0</v>
      </c>
      <c r="AO456" s="260">
        <f t="shared" si="94"/>
        <v>0</v>
      </c>
      <c r="AP456" s="259">
        <f t="shared" si="95"/>
        <v>0</v>
      </c>
      <c r="AQ456" s="312">
        <f>'To &amp; from Shops- trip % summary'!AF461</f>
        <v>0</v>
      </c>
      <c r="AR456" s="314">
        <f>'To &amp; from Shops- trip % summary'!AH461</f>
        <v>0</v>
      </c>
      <c r="AS456" s="260">
        <f t="shared" si="96"/>
        <v>0</v>
      </c>
      <c r="AT456" s="259">
        <f t="shared" si="97"/>
        <v>0</v>
      </c>
      <c r="AU456" s="261"/>
      <c r="AV456" s="248"/>
      <c r="AW456" s="248"/>
      <c r="AX456" s="248"/>
      <c r="AY456" s="248"/>
    </row>
    <row r="457" spans="1:51" x14ac:dyDescent="0.2">
      <c r="A457" s="248"/>
      <c r="B457" s="248"/>
      <c r="C457" s="248"/>
      <c r="D457" s="248"/>
      <c r="E457" s="248"/>
      <c r="F457" s="248"/>
      <c r="G457" s="248"/>
      <c r="H457" s="248"/>
      <c r="I457" s="248"/>
      <c r="J457" s="248"/>
      <c r="K457" s="248"/>
      <c r="L457" s="248"/>
      <c r="M457" s="248"/>
      <c r="N457" s="248"/>
      <c r="O457" s="248"/>
      <c r="P457" s="248"/>
      <c r="Q457" s="296"/>
      <c r="R457" s="256">
        <f>'To &amp; from Shops- trip % summary'!B462</f>
        <v>0</v>
      </c>
      <c r="S457" s="313">
        <f>'To &amp; from Shops- trip % summary'!D462</f>
        <v>0</v>
      </c>
      <c r="T457" s="257">
        <f>'Non-survey input values'!$B$14</f>
        <v>359.3</v>
      </c>
      <c r="U457" s="258">
        <f t="shared" si="84"/>
        <v>0</v>
      </c>
      <c r="V457" s="259">
        <f t="shared" si="85"/>
        <v>0</v>
      </c>
      <c r="W457" s="312">
        <f>'To &amp; from Shops- trip % summary'!G462</f>
        <v>0</v>
      </c>
      <c r="X457" s="314">
        <f>'To &amp; from Shops- trip % summary'!I462</f>
        <v>0</v>
      </c>
      <c r="Y457" s="260">
        <f t="shared" si="86"/>
        <v>0</v>
      </c>
      <c r="Z457" s="259">
        <f t="shared" si="87"/>
        <v>0</v>
      </c>
      <c r="AA457" s="312">
        <f>'To &amp; from Shops- trip % summary'!L462</f>
        <v>0</v>
      </c>
      <c r="AB457" s="314">
        <f>'To &amp; from Shops- trip % summary'!N462</f>
        <v>0</v>
      </c>
      <c r="AC457" s="260">
        <f t="shared" si="88"/>
        <v>0</v>
      </c>
      <c r="AD457" s="259">
        <f t="shared" si="89"/>
        <v>0</v>
      </c>
      <c r="AE457" s="312">
        <f>'To &amp; from Shops- trip % summary'!Q462</f>
        <v>0</v>
      </c>
      <c r="AF457" s="314">
        <f>'To &amp; from Shops- trip % summary'!S462</f>
        <v>0</v>
      </c>
      <c r="AG457" s="260">
        <f t="shared" si="90"/>
        <v>0</v>
      </c>
      <c r="AH457" s="259">
        <f t="shared" si="91"/>
        <v>0</v>
      </c>
      <c r="AI457" s="312">
        <f>'To &amp; from Shops- trip % summary'!V462</f>
        <v>0</v>
      </c>
      <c r="AJ457" s="314">
        <f>'To &amp; from Shops- trip % summary'!X462</f>
        <v>0</v>
      </c>
      <c r="AK457" s="260">
        <f t="shared" si="92"/>
        <v>0</v>
      </c>
      <c r="AL457" s="259">
        <f t="shared" si="93"/>
        <v>0</v>
      </c>
      <c r="AM457" s="312">
        <f>'To &amp; from Shops- trip % summary'!AA462</f>
        <v>0</v>
      </c>
      <c r="AN457" s="314">
        <f>'To &amp; from Shops- trip % summary'!AC462</f>
        <v>0</v>
      </c>
      <c r="AO457" s="260">
        <f t="shared" si="94"/>
        <v>0</v>
      </c>
      <c r="AP457" s="259">
        <f t="shared" si="95"/>
        <v>0</v>
      </c>
      <c r="AQ457" s="312">
        <f>'To &amp; from Shops- trip % summary'!AF462</f>
        <v>0</v>
      </c>
      <c r="AR457" s="314">
        <f>'To &amp; from Shops- trip % summary'!AH462</f>
        <v>0</v>
      </c>
      <c r="AS457" s="260">
        <f t="shared" si="96"/>
        <v>0</v>
      </c>
      <c r="AT457" s="259">
        <f t="shared" si="97"/>
        <v>0</v>
      </c>
      <c r="AU457" s="261"/>
      <c r="AV457" s="248"/>
      <c r="AW457" s="248"/>
      <c r="AX457" s="248"/>
      <c r="AY457" s="248"/>
    </row>
    <row r="458" spans="1:51" x14ac:dyDescent="0.2">
      <c r="A458" s="248"/>
      <c r="B458" s="248"/>
      <c r="C458" s="248"/>
      <c r="D458" s="248"/>
      <c r="E458" s="248"/>
      <c r="F458" s="248"/>
      <c r="G458" s="248"/>
      <c r="H458" s="248"/>
      <c r="I458" s="248"/>
      <c r="J458" s="248"/>
      <c r="K458" s="248"/>
      <c r="L458" s="248"/>
      <c r="M458" s="248"/>
      <c r="N458" s="248"/>
      <c r="O458" s="248"/>
      <c r="P458" s="248"/>
      <c r="Q458" s="296"/>
      <c r="R458" s="256">
        <f>'To &amp; from Shops- trip % summary'!B463</f>
        <v>0</v>
      </c>
      <c r="S458" s="313">
        <f>'To &amp; from Shops- trip % summary'!D463</f>
        <v>0</v>
      </c>
      <c r="T458" s="257">
        <f>'Non-survey input values'!$B$14</f>
        <v>359.3</v>
      </c>
      <c r="U458" s="258">
        <f t="shared" si="84"/>
        <v>0</v>
      </c>
      <c r="V458" s="259">
        <f t="shared" si="85"/>
        <v>0</v>
      </c>
      <c r="W458" s="312">
        <f>'To &amp; from Shops- trip % summary'!G463</f>
        <v>0</v>
      </c>
      <c r="X458" s="314">
        <f>'To &amp; from Shops- trip % summary'!I463</f>
        <v>0</v>
      </c>
      <c r="Y458" s="260">
        <f t="shared" si="86"/>
        <v>0</v>
      </c>
      <c r="Z458" s="259">
        <f t="shared" si="87"/>
        <v>0</v>
      </c>
      <c r="AA458" s="312">
        <f>'To &amp; from Shops- trip % summary'!L463</f>
        <v>0</v>
      </c>
      <c r="AB458" s="314">
        <f>'To &amp; from Shops- trip % summary'!N463</f>
        <v>0</v>
      </c>
      <c r="AC458" s="260">
        <f t="shared" si="88"/>
        <v>0</v>
      </c>
      <c r="AD458" s="259">
        <f t="shared" si="89"/>
        <v>0</v>
      </c>
      <c r="AE458" s="312">
        <f>'To &amp; from Shops- trip % summary'!Q463</f>
        <v>0</v>
      </c>
      <c r="AF458" s="314">
        <f>'To &amp; from Shops- trip % summary'!S463</f>
        <v>0</v>
      </c>
      <c r="AG458" s="260">
        <f t="shared" si="90"/>
        <v>0</v>
      </c>
      <c r="AH458" s="259">
        <f t="shared" si="91"/>
        <v>0</v>
      </c>
      <c r="AI458" s="312">
        <f>'To &amp; from Shops- trip % summary'!V463</f>
        <v>0</v>
      </c>
      <c r="AJ458" s="314">
        <f>'To &amp; from Shops- trip % summary'!X463</f>
        <v>0</v>
      </c>
      <c r="AK458" s="260">
        <f t="shared" si="92"/>
        <v>0</v>
      </c>
      <c r="AL458" s="259">
        <f t="shared" si="93"/>
        <v>0</v>
      </c>
      <c r="AM458" s="312">
        <f>'To &amp; from Shops- trip % summary'!AA463</f>
        <v>0</v>
      </c>
      <c r="AN458" s="314">
        <f>'To &amp; from Shops- trip % summary'!AC463</f>
        <v>0</v>
      </c>
      <c r="AO458" s="260">
        <f t="shared" si="94"/>
        <v>0</v>
      </c>
      <c r="AP458" s="259">
        <f t="shared" si="95"/>
        <v>0</v>
      </c>
      <c r="AQ458" s="312">
        <f>'To &amp; from Shops- trip % summary'!AF463</f>
        <v>0</v>
      </c>
      <c r="AR458" s="314">
        <f>'To &amp; from Shops- trip % summary'!AH463</f>
        <v>0</v>
      </c>
      <c r="AS458" s="260">
        <f t="shared" si="96"/>
        <v>0</v>
      </c>
      <c r="AT458" s="259">
        <f t="shared" si="97"/>
        <v>0</v>
      </c>
      <c r="AU458" s="261"/>
      <c r="AV458" s="248"/>
      <c r="AW458" s="248"/>
      <c r="AX458" s="248"/>
      <c r="AY458" s="248"/>
    </row>
    <row r="459" spans="1:51" x14ac:dyDescent="0.2">
      <c r="A459" s="248"/>
      <c r="B459" s="248"/>
      <c r="C459" s="248"/>
      <c r="D459" s="248"/>
      <c r="E459" s="248"/>
      <c r="F459" s="248"/>
      <c r="G459" s="248"/>
      <c r="H459" s="248"/>
      <c r="I459" s="248"/>
      <c r="J459" s="248"/>
      <c r="K459" s="248"/>
      <c r="L459" s="248"/>
      <c r="M459" s="248"/>
      <c r="N459" s="248"/>
      <c r="O459" s="248"/>
      <c r="P459" s="248"/>
      <c r="Q459" s="296"/>
      <c r="R459" s="256">
        <f>'To &amp; from Shops- trip % summary'!B464</f>
        <v>0</v>
      </c>
      <c r="S459" s="313">
        <f>'To &amp; from Shops- trip % summary'!D464</f>
        <v>0</v>
      </c>
      <c r="T459" s="257">
        <f>'Non-survey input values'!$B$14</f>
        <v>359.3</v>
      </c>
      <c r="U459" s="258">
        <f t="shared" ref="U459:U522" si="98">R459/7</f>
        <v>0</v>
      </c>
      <c r="V459" s="259">
        <f t="shared" si="85"/>
        <v>0</v>
      </c>
      <c r="W459" s="312">
        <f>'To &amp; from Shops- trip % summary'!G464</f>
        <v>0</v>
      </c>
      <c r="X459" s="314">
        <f>'To &amp; from Shops- trip % summary'!I464</f>
        <v>0</v>
      </c>
      <c r="Y459" s="260">
        <f t="shared" si="86"/>
        <v>0</v>
      </c>
      <c r="Z459" s="259">
        <f t="shared" si="87"/>
        <v>0</v>
      </c>
      <c r="AA459" s="312">
        <f>'To &amp; from Shops- trip % summary'!L464</f>
        <v>0</v>
      </c>
      <c r="AB459" s="314">
        <f>'To &amp; from Shops- trip % summary'!N464</f>
        <v>0</v>
      </c>
      <c r="AC459" s="260">
        <f t="shared" si="88"/>
        <v>0</v>
      </c>
      <c r="AD459" s="259">
        <f t="shared" si="89"/>
        <v>0</v>
      </c>
      <c r="AE459" s="312">
        <f>'To &amp; from Shops- trip % summary'!Q464</f>
        <v>0</v>
      </c>
      <c r="AF459" s="314">
        <f>'To &amp; from Shops- trip % summary'!S464</f>
        <v>0</v>
      </c>
      <c r="AG459" s="260">
        <f t="shared" si="90"/>
        <v>0</v>
      </c>
      <c r="AH459" s="259">
        <f t="shared" si="91"/>
        <v>0</v>
      </c>
      <c r="AI459" s="312">
        <f>'To &amp; from Shops- trip % summary'!V464</f>
        <v>0</v>
      </c>
      <c r="AJ459" s="314">
        <f>'To &amp; from Shops- trip % summary'!X464</f>
        <v>0</v>
      </c>
      <c r="AK459" s="260">
        <f t="shared" si="92"/>
        <v>0</v>
      </c>
      <c r="AL459" s="259">
        <f t="shared" si="93"/>
        <v>0</v>
      </c>
      <c r="AM459" s="312">
        <f>'To &amp; from Shops- trip % summary'!AA464</f>
        <v>0</v>
      </c>
      <c r="AN459" s="314">
        <f>'To &amp; from Shops- trip % summary'!AC464</f>
        <v>0</v>
      </c>
      <c r="AO459" s="260">
        <f t="shared" si="94"/>
        <v>0</v>
      </c>
      <c r="AP459" s="259">
        <f t="shared" si="95"/>
        <v>0</v>
      </c>
      <c r="AQ459" s="312">
        <f>'To &amp; from Shops- trip % summary'!AF464</f>
        <v>0</v>
      </c>
      <c r="AR459" s="314">
        <f>'To &amp; from Shops- trip % summary'!AH464</f>
        <v>0</v>
      </c>
      <c r="AS459" s="260">
        <f t="shared" si="96"/>
        <v>0</v>
      </c>
      <c r="AT459" s="259">
        <f t="shared" si="97"/>
        <v>0</v>
      </c>
      <c r="AU459" s="261"/>
      <c r="AV459" s="248"/>
      <c r="AW459" s="248"/>
      <c r="AX459" s="248"/>
      <c r="AY459" s="248"/>
    </row>
    <row r="460" spans="1:51" x14ac:dyDescent="0.2">
      <c r="A460" s="248"/>
      <c r="B460" s="248"/>
      <c r="C460" s="248"/>
      <c r="D460" s="248"/>
      <c r="E460" s="248"/>
      <c r="F460" s="248"/>
      <c r="G460" s="248"/>
      <c r="H460" s="248"/>
      <c r="I460" s="248"/>
      <c r="J460" s="248"/>
      <c r="K460" s="248"/>
      <c r="L460" s="248"/>
      <c r="M460" s="248"/>
      <c r="N460" s="248"/>
      <c r="O460" s="248"/>
      <c r="P460" s="248"/>
      <c r="Q460" s="296"/>
      <c r="R460" s="256">
        <f>'To &amp; from Shops- trip % summary'!B465</f>
        <v>0</v>
      </c>
      <c r="S460" s="313">
        <f>'To &amp; from Shops- trip % summary'!D465</f>
        <v>0</v>
      </c>
      <c r="T460" s="257">
        <f>'Non-survey input values'!$B$14</f>
        <v>359.3</v>
      </c>
      <c r="U460" s="258">
        <f t="shared" si="98"/>
        <v>0</v>
      </c>
      <c r="V460" s="259">
        <f t="shared" ref="V460:V523" si="99">$B$5*$S460*$T460*U460</f>
        <v>0</v>
      </c>
      <c r="W460" s="312">
        <f>'To &amp; from Shops- trip % summary'!G465</f>
        <v>0</v>
      </c>
      <c r="X460" s="314">
        <f>'To &amp; from Shops- trip % summary'!I465</f>
        <v>0</v>
      </c>
      <c r="Y460" s="260">
        <f t="shared" ref="Y460:Y523" si="100">W460/7</f>
        <v>0</v>
      </c>
      <c r="Z460" s="259">
        <f t="shared" ref="Z460:Z523" si="101">$B$5*$X460*$T460*Y460</f>
        <v>0</v>
      </c>
      <c r="AA460" s="312">
        <f>'To &amp; from Shops- trip % summary'!L465</f>
        <v>0</v>
      </c>
      <c r="AB460" s="314">
        <f>'To &amp; from Shops- trip % summary'!N465</f>
        <v>0</v>
      </c>
      <c r="AC460" s="260">
        <f t="shared" ref="AC460:AC523" si="102">AA460/7</f>
        <v>0</v>
      </c>
      <c r="AD460" s="259">
        <f t="shared" ref="AD460:AD523" si="103">$B$5*$AB460*$T460*AC460</f>
        <v>0</v>
      </c>
      <c r="AE460" s="312">
        <f>'To &amp; from Shops- trip % summary'!Q465</f>
        <v>0</v>
      </c>
      <c r="AF460" s="314">
        <f>'To &amp; from Shops- trip % summary'!S465</f>
        <v>0</v>
      </c>
      <c r="AG460" s="260">
        <f t="shared" ref="AG460:AG523" si="104">AE460/7</f>
        <v>0</v>
      </c>
      <c r="AH460" s="259">
        <f t="shared" ref="AH460:AH523" si="105">$B$5*$AF460*$T460*AG460</f>
        <v>0</v>
      </c>
      <c r="AI460" s="312">
        <f>'To &amp; from Shops- trip % summary'!V465</f>
        <v>0</v>
      </c>
      <c r="AJ460" s="314">
        <f>'To &amp; from Shops- trip % summary'!X465</f>
        <v>0</v>
      </c>
      <c r="AK460" s="260">
        <f t="shared" ref="AK460:AK523" si="106">AI460/7</f>
        <v>0</v>
      </c>
      <c r="AL460" s="259">
        <f t="shared" ref="AL460:AL523" si="107">$B$5*$AJ460*$T460*AK460</f>
        <v>0</v>
      </c>
      <c r="AM460" s="312">
        <f>'To &amp; from Shops- trip % summary'!AA465</f>
        <v>0</v>
      </c>
      <c r="AN460" s="314">
        <f>'To &amp; from Shops- trip % summary'!AC465</f>
        <v>0</v>
      </c>
      <c r="AO460" s="260">
        <f t="shared" ref="AO460:AO523" si="108">AM460/7</f>
        <v>0</v>
      </c>
      <c r="AP460" s="259">
        <f t="shared" ref="AP460:AP523" si="109">$B$5*$AN460*$T460*AO460</f>
        <v>0</v>
      </c>
      <c r="AQ460" s="312">
        <f>'To &amp; from Shops- trip % summary'!AF465</f>
        <v>0</v>
      </c>
      <c r="AR460" s="314">
        <f>'To &amp; from Shops- trip % summary'!AH465</f>
        <v>0</v>
      </c>
      <c r="AS460" s="260">
        <f t="shared" ref="AS460:AS523" si="110">AQ460/7</f>
        <v>0</v>
      </c>
      <c r="AT460" s="259">
        <f t="shared" ref="AT460:AT523" si="111">$B$5*$AR460*$T460*AS460</f>
        <v>0</v>
      </c>
      <c r="AU460" s="261"/>
      <c r="AV460" s="248"/>
      <c r="AW460" s="248"/>
      <c r="AX460" s="248"/>
      <c r="AY460" s="248"/>
    </row>
    <row r="461" spans="1:51" x14ac:dyDescent="0.2">
      <c r="A461" s="248"/>
      <c r="B461" s="248"/>
      <c r="C461" s="248"/>
      <c r="D461" s="248"/>
      <c r="E461" s="248"/>
      <c r="F461" s="248"/>
      <c r="G461" s="248"/>
      <c r="H461" s="248"/>
      <c r="I461" s="248"/>
      <c r="J461" s="248"/>
      <c r="K461" s="248"/>
      <c r="L461" s="248"/>
      <c r="M461" s="248"/>
      <c r="N461" s="248"/>
      <c r="O461" s="248"/>
      <c r="P461" s="248"/>
      <c r="Q461" s="296"/>
      <c r="R461" s="256">
        <f>'To &amp; from Shops- trip % summary'!B466</f>
        <v>0</v>
      </c>
      <c r="S461" s="313">
        <f>'To &amp; from Shops- trip % summary'!D466</f>
        <v>0</v>
      </c>
      <c r="T461" s="257">
        <f>'Non-survey input values'!$B$14</f>
        <v>359.3</v>
      </c>
      <c r="U461" s="258">
        <f t="shared" si="98"/>
        <v>0</v>
      </c>
      <c r="V461" s="259">
        <f t="shared" si="99"/>
        <v>0</v>
      </c>
      <c r="W461" s="312">
        <f>'To &amp; from Shops- trip % summary'!G466</f>
        <v>0</v>
      </c>
      <c r="X461" s="314">
        <f>'To &amp; from Shops- trip % summary'!I466</f>
        <v>0</v>
      </c>
      <c r="Y461" s="260">
        <f t="shared" si="100"/>
        <v>0</v>
      </c>
      <c r="Z461" s="259">
        <f t="shared" si="101"/>
        <v>0</v>
      </c>
      <c r="AA461" s="312">
        <f>'To &amp; from Shops- trip % summary'!L466</f>
        <v>0</v>
      </c>
      <c r="AB461" s="314">
        <f>'To &amp; from Shops- trip % summary'!N466</f>
        <v>0</v>
      </c>
      <c r="AC461" s="260">
        <f t="shared" si="102"/>
        <v>0</v>
      </c>
      <c r="AD461" s="259">
        <f t="shared" si="103"/>
        <v>0</v>
      </c>
      <c r="AE461" s="312">
        <f>'To &amp; from Shops- trip % summary'!Q466</f>
        <v>0</v>
      </c>
      <c r="AF461" s="314">
        <f>'To &amp; from Shops- trip % summary'!S466</f>
        <v>0</v>
      </c>
      <c r="AG461" s="260">
        <f t="shared" si="104"/>
        <v>0</v>
      </c>
      <c r="AH461" s="259">
        <f t="shared" si="105"/>
        <v>0</v>
      </c>
      <c r="AI461" s="312">
        <f>'To &amp; from Shops- trip % summary'!V466</f>
        <v>0</v>
      </c>
      <c r="AJ461" s="314">
        <f>'To &amp; from Shops- trip % summary'!X466</f>
        <v>0</v>
      </c>
      <c r="AK461" s="260">
        <f t="shared" si="106"/>
        <v>0</v>
      </c>
      <c r="AL461" s="259">
        <f t="shared" si="107"/>
        <v>0</v>
      </c>
      <c r="AM461" s="312">
        <f>'To &amp; from Shops- trip % summary'!AA466</f>
        <v>0</v>
      </c>
      <c r="AN461" s="314">
        <f>'To &amp; from Shops- trip % summary'!AC466</f>
        <v>0</v>
      </c>
      <c r="AO461" s="260">
        <f t="shared" si="108"/>
        <v>0</v>
      </c>
      <c r="AP461" s="259">
        <f t="shared" si="109"/>
        <v>0</v>
      </c>
      <c r="AQ461" s="312">
        <f>'To &amp; from Shops- trip % summary'!AF466</f>
        <v>0</v>
      </c>
      <c r="AR461" s="314">
        <f>'To &amp; from Shops- trip % summary'!AH466</f>
        <v>0</v>
      </c>
      <c r="AS461" s="260">
        <f t="shared" si="110"/>
        <v>0</v>
      </c>
      <c r="AT461" s="259">
        <f t="shared" si="111"/>
        <v>0</v>
      </c>
      <c r="AU461" s="261"/>
      <c r="AV461" s="248"/>
      <c r="AW461" s="248"/>
      <c r="AX461" s="248"/>
      <c r="AY461" s="248"/>
    </row>
    <row r="462" spans="1:51" x14ac:dyDescent="0.2">
      <c r="A462" s="248"/>
      <c r="B462" s="248"/>
      <c r="C462" s="248"/>
      <c r="D462" s="248"/>
      <c r="E462" s="248"/>
      <c r="F462" s="248"/>
      <c r="G462" s="248"/>
      <c r="H462" s="248"/>
      <c r="I462" s="248"/>
      <c r="J462" s="248"/>
      <c r="K462" s="248"/>
      <c r="L462" s="248"/>
      <c r="M462" s="248"/>
      <c r="N462" s="248"/>
      <c r="O462" s="248"/>
      <c r="P462" s="248"/>
      <c r="Q462" s="296"/>
      <c r="R462" s="256">
        <f>'To &amp; from Shops- trip % summary'!B467</f>
        <v>0</v>
      </c>
      <c r="S462" s="313">
        <f>'To &amp; from Shops- trip % summary'!D467</f>
        <v>0</v>
      </c>
      <c r="T462" s="257">
        <f>'Non-survey input values'!$B$14</f>
        <v>359.3</v>
      </c>
      <c r="U462" s="258">
        <f t="shared" si="98"/>
        <v>0</v>
      </c>
      <c r="V462" s="259">
        <f t="shared" si="99"/>
        <v>0</v>
      </c>
      <c r="W462" s="312">
        <f>'To &amp; from Shops- trip % summary'!G467</f>
        <v>0</v>
      </c>
      <c r="X462" s="314">
        <f>'To &amp; from Shops- trip % summary'!I467</f>
        <v>0</v>
      </c>
      <c r="Y462" s="260">
        <f t="shared" si="100"/>
        <v>0</v>
      </c>
      <c r="Z462" s="259">
        <f t="shared" si="101"/>
        <v>0</v>
      </c>
      <c r="AA462" s="312">
        <f>'To &amp; from Shops- trip % summary'!L467</f>
        <v>0</v>
      </c>
      <c r="AB462" s="314">
        <f>'To &amp; from Shops- trip % summary'!N467</f>
        <v>0</v>
      </c>
      <c r="AC462" s="260">
        <f t="shared" si="102"/>
        <v>0</v>
      </c>
      <c r="AD462" s="259">
        <f t="shared" si="103"/>
        <v>0</v>
      </c>
      <c r="AE462" s="312">
        <f>'To &amp; from Shops- trip % summary'!Q467</f>
        <v>0</v>
      </c>
      <c r="AF462" s="314">
        <f>'To &amp; from Shops- trip % summary'!S467</f>
        <v>0</v>
      </c>
      <c r="AG462" s="260">
        <f t="shared" si="104"/>
        <v>0</v>
      </c>
      <c r="AH462" s="259">
        <f t="shared" si="105"/>
        <v>0</v>
      </c>
      <c r="AI462" s="312">
        <f>'To &amp; from Shops- trip % summary'!V467</f>
        <v>0</v>
      </c>
      <c r="AJ462" s="314">
        <f>'To &amp; from Shops- trip % summary'!X467</f>
        <v>0</v>
      </c>
      <c r="AK462" s="260">
        <f t="shared" si="106"/>
        <v>0</v>
      </c>
      <c r="AL462" s="259">
        <f t="shared" si="107"/>
        <v>0</v>
      </c>
      <c r="AM462" s="312">
        <f>'To &amp; from Shops- trip % summary'!AA467</f>
        <v>0</v>
      </c>
      <c r="AN462" s="314">
        <f>'To &amp; from Shops- trip % summary'!AC467</f>
        <v>0</v>
      </c>
      <c r="AO462" s="260">
        <f t="shared" si="108"/>
        <v>0</v>
      </c>
      <c r="AP462" s="259">
        <f t="shared" si="109"/>
        <v>0</v>
      </c>
      <c r="AQ462" s="312">
        <f>'To &amp; from Shops- trip % summary'!AF467</f>
        <v>0</v>
      </c>
      <c r="AR462" s="314">
        <f>'To &amp; from Shops- trip % summary'!AH467</f>
        <v>0</v>
      </c>
      <c r="AS462" s="260">
        <f t="shared" si="110"/>
        <v>0</v>
      </c>
      <c r="AT462" s="259">
        <f t="shared" si="111"/>
        <v>0</v>
      </c>
      <c r="AU462" s="261"/>
      <c r="AV462" s="248"/>
      <c r="AW462" s="248"/>
      <c r="AX462" s="248"/>
      <c r="AY462" s="248"/>
    </row>
    <row r="463" spans="1:51" x14ac:dyDescent="0.2">
      <c r="A463" s="248"/>
      <c r="B463" s="248"/>
      <c r="C463" s="248"/>
      <c r="D463" s="248"/>
      <c r="E463" s="248"/>
      <c r="F463" s="248"/>
      <c r="G463" s="248"/>
      <c r="H463" s="248"/>
      <c r="I463" s="248"/>
      <c r="J463" s="248"/>
      <c r="K463" s="248"/>
      <c r="L463" s="248"/>
      <c r="M463" s="248"/>
      <c r="N463" s="248"/>
      <c r="O463" s="248"/>
      <c r="P463" s="248"/>
      <c r="Q463" s="296"/>
      <c r="R463" s="256">
        <f>'To &amp; from Shops- trip % summary'!B468</f>
        <v>0</v>
      </c>
      <c r="S463" s="313">
        <f>'To &amp; from Shops- trip % summary'!D468</f>
        <v>0</v>
      </c>
      <c r="T463" s="257">
        <f>'Non-survey input values'!$B$14</f>
        <v>359.3</v>
      </c>
      <c r="U463" s="258">
        <f t="shared" si="98"/>
        <v>0</v>
      </c>
      <c r="V463" s="259">
        <f t="shared" si="99"/>
        <v>0</v>
      </c>
      <c r="W463" s="312">
        <f>'To &amp; from Shops- trip % summary'!G468</f>
        <v>0</v>
      </c>
      <c r="X463" s="314">
        <f>'To &amp; from Shops- trip % summary'!I468</f>
        <v>0</v>
      </c>
      <c r="Y463" s="260">
        <f t="shared" si="100"/>
        <v>0</v>
      </c>
      <c r="Z463" s="259">
        <f t="shared" si="101"/>
        <v>0</v>
      </c>
      <c r="AA463" s="312">
        <f>'To &amp; from Shops- trip % summary'!L468</f>
        <v>0</v>
      </c>
      <c r="AB463" s="314">
        <f>'To &amp; from Shops- trip % summary'!N468</f>
        <v>0</v>
      </c>
      <c r="AC463" s="260">
        <f t="shared" si="102"/>
        <v>0</v>
      </c>
      <c r="AD463" s="259">
        <f t="shared" si="103"/>
        <v>0</v>
      </c>
      <c r="AE463" s="312">
        <f>'To &amp; from Shops- trip % summary'!Q468</f>
        <v>0</v>
      </c>
      <c r="AF463" s="314">
        <f>'To &amp; from Shops- trip % summary'!S468</f>
        <v>0</v>
      </c>
      <c r="AG463" s="260">
        <f t="shared" si="104"/>
        <v>0</v>
      </c>
      <c r="AH463" s="259">
        <f t="shared" si="105"/>
        <v>0</v>
      </c>
      <c r="AI463" s="312">
        <f>'To &amp; from Shops- trip % summary'!V468</f>
        <v>0</v>
      </c>
      <c r="AJ463" s="314">
        <f>'To &amp; from Shops- trip % summary'!X468</f>
        <v>0</v>
      </c>
      <c r="AK463" s="260">
        <f t="shared" si="106"/>
        <v>0</v>
      </c>
      <c r="AL463" s="259">
        <f t="shared" si="107"/>
        <v>0</v>
      </c>
      <c r="AM463" s="312">
        <f>'To &amp; from Shops- trip % summary'!AA468</f>
        <v>0</v>
      </c>
      <c r="AN463" s="314">
        <f>'To &amp; from Shops- trip % summary'!AC468</f>
        <v>0</v>
      </c>
      <c r="AO463" s="260">
        <f t="shared" si="108"/>
        <v>0</v>
      </c>
      <c r="AP463" s="259">
        <f t="shared" si="109"/>
        <v>0</v>
      </c>
      <c r="AQ463" s="312">
        <f>'To &amp; from Shops- trip % summary'!AF468</f>
        <v>0</v>
      </c>
      <c r="AR463" s="314">
        <f>'To &amp; from Shops- trip % summary'!AH468</f>
        <v>0</v>
      </c>
      <c r="AS463" s="260">
        <f t="shared" si="110"/>
        <v>0</v>
      </c>
      <c r="AT463" s="259">
        <f t="shared" si="111"/>
        <v>0</v>
      </c>
      <c r="AU463" s="261"/>
      <c r="AV463" s="248"/>
      <c r="AW463" s="248"/>
      <c r="AX463" s="248"/>
      <c r="AY463" s="248"/>
    </row>
    <row r="464" spans="1:51" x14ac:dyDescent="0.2">
      <c r="A464" s="248"/>
      <c r="B464" s="248"/>
      <c r="C464" s="248"/>
      <c r="D464" s="248"/>
      <c r="E464" s="248"/>
      <c r="F464" s="248"/>
      <c r="G464" s="248"/>
      <c r="H464" s="248"/>
      <c r="I464" s="248"/>
      <c r="J464" s="248"/>
      <c r="K464" s="248"/>
      <c r="L464" s="248"/>
      <c r="M464" s="248"/>
      <c r="N464" s="248"/>
      <c r="O464" s="248"/>
      <c r="P464" s="248"/>
      <c r="Q464" s="296"/>
      <c r="R464" s="256">
        <f>'To &amp; from Shops- trip % summary'!B469</f>
        <v>0</v>
      </c>
      <c r="S464" s="313">
        <f>'To &amp; from Shops- trip % summary'!D469</f>
        <v>0</v>
      </c>
      <c r="T464" s="257">
        <f>'Non-survey input values'!$B$14</f>
        <v>359.3</v>
      </c>
      <c r="U464" s="258">
        <f t="shared" si="98"/>
        <v>0</v>
      </c>
      <c r="V464" s="259">
        <f t="shared" si="99"/>
        <v>0</v>
      </c>
      <c r="W464" s="312">
        <f>'To &amp; from Shops- trip % summary'!G469</f>
        <v>0</v>
      </c>
      <c r="X464" s="314">
        <f>'To &amp; from Shops- trip % summary'!I469</f>
        <v>0</v>
      </c>
      <c r="Y464" s="260">
        <f t="shared" si="100"/>
        <v>0</v>
      </c>
      <c r="Z464" s="259">
        <f t="shared" si="101"/>
        <v>0</v>
      </c>
      <c r="AA464" s="312">
        <f>'To &amp; from Shops- trip % summary'!L469</f>
        <v>0</v>
      </c>
      <c r="AB464" s="314">
        <f>'To &amp; from Shops- trip % summary'!N469</f>
        <v>0</v>
      </c>
      <c r="AC464" s="260">
        <f t="shared" si="102"/>
        <v>0</v>
      </c>
      <c r="AD464" s="259">
        <f t="shared" si="103"/>
        <v>0</v>
      </c>
      <c r="AE464" s="312">
        <f>'To &amp; from Shops- trip % summary'!Q469</f>
        <v>0</v>
      </c>
      <c r="AF464" s="314">
        <f>'To &amp; from Shops- trip % summary'!S469</f>
        <v>0</v>
      </c>
      <c r="AG464" s="260">
        <f t="shared" si="104"/>
        <v>0</v>
      </c>
      <c r="AH464" s="259">
        <f t="shared" si="105"/>
        <v>0</v>
      </c>
      <c r="AI464" s="312">
        <f>'To &amp; from Shops- trip % summary'!V469</f>
        <v>0</v>
      </c>
      <c r="AJ464" s="314">
        <f>'To &amp; from Shops- trip % summary'!X469</f>
        <v>0</v>
      </c>
      <c r="AK464" s="260">
        <f t="shared" si="106"/>
        <v>0</v>
      </c>
      <c r="AL464" s="259">
        <f t="shared" si="107"/>
        <v>0</v>
      </c>
      <c r="AM464" s="312">
        <f>'To &amp; from Shops- trip % summary'!AA469</f>
        <v>0</v>
      </c>
      <c r="AN464" s="314">
        <f>'To &amp; from Shops- trip % summary'!AC469</f>
        <v>0</v>
      </c>
      <c r="AO464" s="260">
        <f t="shared" si="108"/>
        <v>0</v>
      </c>
      <c r="AP464" s="259">
        <f t="shared" si="109"/>
        <v>0</v>
      </c>
      <c r="AQ464" s="312">
        <f>'To &amp; from Shops- trip % summary'!AF469</f>
        <v>0</v>
      </c>
      <c r="AR464" s="314">
        <f>'To &amp; from Shops- trip % summary'!AH469</f>
        <v>0</v>
      </c>
      <c r="AS464" s="260">
        <f t="shared" si="110"/>
        <v>0</v>
      </c>
      <c r="AT464" s="259">
        <f t="shared" si="111"/>
        <v>0</v>
      </c>
      <c r="AU464" s="261"/>
      <c r="AV464" s="248"/>
      <c r="AW464" s="248"/>
      <c r="AX464" s="248"/>
      <c r="AY464" s="248"/>
    </row>
    <row r="465" spans="1:51" x14ac:dyDescent="0.2">
      <c r="A465" s="248"/>
      <c r="B465" s="248"/>
      <c r="C465" s="248"/>
      <c r="D465" s="248"/>
      <c r="E465" s="248"/>
      <c r="F465" s="248"/>
      <c r="G465" s="248"/>
      <c r="H465" s="248"/>
      <c r="I465" s="248"/>
      <c r="J465" s="248"/>
      <c r="K465" s="248"/>
      <c r="L465" s="248"/>
      <c r="M465" s="248"/>
      <c r="N465" s="248"/>
      <c r="O465" s="248"/>
      <c r="P465" s="248"/>
      <c r="Q465" s="296"/>
      <c r="R465" s="256">
        <f>'To &amp; from Shops- trip % summary'!B470</f>
        <v>0</v>
      </c>
      <c r="S465" s="313">
        <f>'To &amp; from Shops- trip % summary'!D470</f>
        <v>0</v>
      </c>
      <c r="T465" s="257">
        <f>'Non-survey input values'!$B$14</f>
        <v>359.3</v>
      </c>
      <c r="U465" s="258">
        <f t="shared" si="98"/>
        <v>0</v>
      </c>
      <c r="V465" s="259">
        <f t="shared" si="99"/>
        <v>0</v>
      </c>
      <c r="W465" s="312">
        <f>'To &amp; from Shops- trip % summary'!G470</f>
        <v>0</v>
      </c>
      <c r="X465" s="314">
        <f>'To &amp; from Shops- trip % summary'!I470</f>
        <v>0</v>
      </c>
      <c r="Y465" s="260">
        <f t="shared" si="100"/>
        <v>0</v>
      </c>
      <c r="Z465" s="259">
        <f t="shared" si="101"/>
        <v>0</v>
      </c>
      <c r="AA465" s="312">
        <f>'To &amp; from Shops- trip % summary'!L470</f>
        <v>0</v>
      </c>
      <c r="AB465" s="314">
        <f>'To &amp; from Shops- trip % summary'!N470</f>
        <v>0</v>
      </c>
      <c r="AC465" s="260">
        <f t="shared" si="102"/>
        <v>0</v>
      </c>
      <c r="AD465" s="259">
        <f t="shared" si="103"/>
        <v>0</v>
      </c>
      <c r="AE465" s="312">
        <f>'To &amp; from Shops- trip % summary'!Q470</f>
        <v>0</v>
      </c>
      <c r="AF465" s="314">
        <f>'To &amp; from Shops- trip % summary'!S470</f>
        <v>0</v>
      </c>
      <c r="AG465" s="260">
        <f t="shared" si="104"/>
        <v>0</v>
      </c>
      <c r="AH465" s="259">
        <f t="shared" si="105"/>
        <v>0</v>
      </c>
      <c r="AI465" s="312">
        <f>'To &amp; from Shops- trip % summary'!V470</f>
        <v>0</v>
      </c>
      <c r="AJ465" s="314">
        <f>'To &amp; from Shops- trip % summary'!X470</f>
        <v>0</v>
      </c>
      <c r="AK465" s="260">
        <f t="shared" si="106"/>
        <v>0</v>
      </c>
      <c r="AL465" s="259">
        <f t="shared" si="107"/>
        <v>0</v>
      </c>
      <c r="AM465" s="312">
        <f>'To &amp; from Shops- trip % summary'!AA470</f>
        <v>0</v>
      </c>
      <c r="AN465" s="314">
        <f>'To &amp; from Shops- trip % summary'!AC470</f>
        <v>0</v>
      </c>
      <c r="AO465" s="260">
        <f t="shared" si="108"/>
        <v>0</v>
      </c>
      <c r="AP465" s="259">
        <f t="shared" si="109"/>
        <v>0</v>
      </c>
      <c r="AQ465" s="312">
        <f>'To &amp; from Shops- trip % summary'!AF470</f>
        <v>0</v>
      </c>
      <c r="AR465" s="314">
        <f>'To &amp; from Shops- trip % summary'!AH470</f>
        <v>0</v>
      </c>
      <c r="AS465" s="260">
        <f t="shared" si="110"/>
        <v>0</v>
      </c>
      <c r="AT465" s="259">
        <f t="shared" si="111"/>
        <v>0</v>
      </c>
      <c r="AU465" s="261"/>
      <c r="AV465" s="248"/>
      <c r="AW465" s="248"/>
      <c r="AX465" s="248"/>
      <c r="AY465" s="248"/>
    </row>
    <row r="466" spans="1:51" x14ac:dyDescent="0.2">
      <c r="A466" s="248"/>
      <c r="B466" s="248"/>
      <c r="C466" s="248"/>
      <c r="D466" s="248"/>
      <c r="E466" s="248"/>
      <c r="F466" s="248"/>
      <c r="G466" s="248"/>
      <c r="H466" s="248"/>
      <c r="I466" s="248"/>
      <c r="J466" s="248"/>
      <c r="K466" s="248"/>
      <c r="L466" s="248"/>
      <c r="M466" s="248"/>
      <c r="N466" s="248"/>
      <c r="O466" s="248"/>
      <c r="P466" s="248"/>
      <c r="Q466" s="296"/>
      <c r="R466" s="256">
        <f>'To &amp; from Shops- trip % summary'!B471</f>
        <v>0</v>
      </c>
      <c r="S466" s="313">
        <f>'To &amp; from Shops- trip % summary'!D471</f>
        <v>0</v>
      </c>
      <c r="T466" s="257">
        <f>'Non-survey input values'!$B$14</f>
        <v>359.3</v>
      </c>
      <c r="U466" s="258">
        <f t="shared" si="98"/>
        <v>0</v>
      </c>
      <c r="V466" s="259">
        <f t="shared" si="99"/>
        <v>0</v>
      </c>
      <c r="W466" s="312">
        <f>'To &amp; from Shops- trip % summary'!G471</f>
        <v>0</v>
      </c>
      <c r="X466" s="314">
        <f>'To &amp; from Shops- trip % summary'!I471</f>
        <v>0</v>
      </c>
      <c r="Y466" s="260">
        <f t="shared" si="100"/>
        <v>0</v>
      </c>
      <c r="Z466" s="259">
        <f t="shared" si="101"/>
        <v>0</v>
      </c>
      <c r="AA466" s="312">
        <f>'To &amp; from Shops- trip % summary'!L471</f>
        <v>0</v>
      </c>
      <c r="AB466" s="314">
        <f>'To &amp; from Shops- trip % summary'!N471</f>
        <v>0</v>
      </c>
      <c r="AC466" s="260">
        <f t="shared" si="102"/>
        <v>0</v>
      </c>
      <c r="AD466" s="259">
        <f t="shared" si="103"/>
        <v>0</v>
      </c>
      <c r="AE466" s="312">
        <f>'To &amp; from Shops- trip % summary'!Q471</f>
        <v>0</v>
      </c>
      <c r="AF466" s="314">
        <f>'To &amp; from Shops- trip % summary'!S471</f>
        <v>0</v>
      </c>
      <c r="AG466" s="260">
        <f t="shared" si="104"/>
        <v>0</v>
      </c>
      <c r="AH466" s="259">
        <f t="shared" si="105"/>
        <v>0</v>
      </c>
      <c r="AI466" s="312">
        <f>'To &amp; from Shops- trip % summary'!V471</f>
        <v>0</v>
      </c>
      <c r="AJ466" s="314">
        <f>'To &amp; from Shops- trip % summary'!X471</f>
        <v>0</v>
      </c>
      <c r="AK466" s="260">
        <f t="shared" si="106"/>
        <v>0</v>
      </c>
      <c r="AL466" s="259">
        <f t="shared" si="107"/>
        <v>0</v>
      </c>
      <c r="AM466" s="312">
        <f>'To &amp; from Shops- trip % summary'!AA471</f>
        <v>0</v>
      </c>
      <c r="AN466" s="314">
        <f>'To &amp; from Shops- trip % summary'!AC471</f>
        <v>0</v>
      </c>
      <c r="AO466" s="260">
        <f t="shared" si="108"/>
        <v>0</v>
      </c>
      <c r="AP466" s="259">
        <f t="shared" si="109"/>
        <v>0</v>
      </c>
      <c r="AQ466" s="312">
        <f>'To &amp; from Shops- trip % summary'!AF471</f>
        <v>0</v>
      </c>
      <c r="AR466" s="314">
        <f>'To &amp; from Shops- trip % summary'!AH471</f>
        <v>0</v>
      </c>
      <c r="AS466" s="260">
        <f t="shared" si="110"/>
        <v>0</v>
      </c>
      <c r="AT466" s="259">
        <f t="shared" si="111"/>
        <v>0</v>
      </c>
      <c r="AU466" s="261"/>
      <c r="AV466" s="248"/>
      <c r="AW466" s="248"/>
      <c r="AX466" s="248"/>
      <c r="AY466" s="248"/>
    </row>
    <row r="467" spans="1:51" x14ac:dyDescent="0.2">
      <c r="A467" s="248"/>
      <c r="B467" s="248"/>
      <c r="C467" s="248"/>
      <c r="D467" s="248"/>
      <c r="E467" s="248"/>
      <c r="F467" s="248"/>
      <c r="G467" s="248"/>
      <c r="H467" s="248"/>
      <c r="I467" s="248"/>
      <c r="J467" s="248"/>
      <c r="K467" s="248"/>
      <c r="L467" s="248"/>
      <c r="M467" s="248"/>
      <c r="N467" s="248"/>
      <c r="O467" s="248"/>
      <c r="P467" s="248"/>
      <c r="Q467" s="296"/>
      <c r="R467" s="256">
        <f>'To &amp; from Shops- trip % summary'!B472</f>
        <v>0</v>
      </c>
      <c r="S467" s="313">
        <f>'To &amp; from Shops- trip % summary'!D472</f>
        <v>0</v>
      </c>
      <c r="T467" s="257">
        <f>'Non-survey input values'!$B$14</f>
        <v>359.3</v>
      </c>
      <c r="U467" s="258">
        <f t="shared" si="98"/>
        <v>0</v>
      </c>
      <c r="V467" s="259">
        <f t="shared" si="99"/>
        <v>0</v>
      </c>
      <c r="W467" s="312">
        <f>'To &amp; from Shops- trip % summary'!G472</f>
        <v>0</v>
      </c>
      <c r="X467" s="314">
        <f>'To &amp; from Shops- trip % summary'!I472</f>
        <v>0</v>
      </c>
      <c r="Y467" s="260">
        <f t="shared" si="100"/>
        <v>0</v>
      </c>
      <c r="Z467" s="259">
        <f t="shared" si="101"/>
        <v>0</v>
      </c>
      <c r="AA467" s="312">
        <f>'To &amp; from Shops- trip % summary'!L472</f>
        <v>0</v>
      </c>
      <c r="AB467" s="314">
        <f>'To &amp; from Shops- trip % summary'!N472</f>
        <v>0</v>
      </c>
      <c r="AC467" s="260">
        <f t="shared" si="102"/>
        <v>0</v>
      </c>
      <c r="AD467" s="259">
        <f t="shared" si="103"/>
        <v>0</v>
      </c>
      <c r="AE467" s="312">
        <f>'To &amp; from Shops- trip % summary'!Q472</f>
        <v>0</v>
      </c>
      <c r="AF467" s="314">
        <f>'To &amp; from Shops- trip % summary'!S472</f>
        <v>0</v>
      </c>
      <c r="AG467" s="260">
        <f t="shared" si="104"/>
        <v>0</v>
      </c>
      <c r="AH467" s="259">
        <f t="shared" si="105"/>
        <v>0</v>
      </c>
      <c r="AI467" s="312">
        <f>'To &amp; from Shops- trip % summary'!V472</f>
        <v>0</v>
      </c>
      <c r="AJ467" s="314">
        <f>'To &amp; from Shops- trip % summary'!X472</f>
        <v>0</v>
      </c>
      <c r="AK467" s="260">
        <f t="shared" si="106"/>
        <v>0</v>
      </c>
      <c r="AL467" s="259">
        <f t="shared" si="107"/>
        <v>0</v>
      </c>
      <c r="AM467" s="312">
        <f>'To &amp; from Shops- trip % summary'!AA472</f>
        <v>0</v>
      </c>
      <c r="AN467" s="314">
        <f>'To &amp; from Shops- trip % summary'!AC472</f>
        <v>0</v>
      </c>
      <c r="AO467" s="260">
        <f t="shared" si="108"/>
        <v>0</v>
      </c>
      <c r="AP467" s="259">
        <f t="shared" si="109"/>
        <v>0</v>
      </c>
      <c r="AQ467" s="312">
        <f>'To &amp; from Shops- trip % summary'!AF472</f>
        <v>0</v>
      </c>
      <c r="AR467" s="314">
        <f>'To &amp; from Shops- trip % summary'!AH472</f>
        <v>0</v>
      </c>
      <c r="AS467" s="260">
        <f t="shared" si="110"/>
        <v>0</v>
      </c>
      <c r="AT467" s="259">
        <f t="shared" si="111"/>
        <v>0</v>
      </c>
      <c r="AU467" s="261"/>
      <c r="AV467" s="248"/>
      <c r="AW467" s="248"/>
      <c r="AX467" s="248"/>
      <c r="AY467" s="248"/>
    </row>
    <row r="468" spans="1:51" x14ac:dyDescent="0.2">
      <c r="A468" s="248"/>
      <c r="B468" s="248"/>
      <c r="C468" s="248"/>
      <c r="D468" s="248"/>
      <c r="E468" s="248"/>
      <c r="F468" s="248"/>
      <c r="G468" s="248"/>
      <c r="H468" s="248"/>
      <c r="I468" s="248"/>
      <c r="J468" s="248"/>
      <c r="K468" s="248"/>
      <c r="L468" s="248"/>
      <c r="M468" s="248"/>
      <c r="N468" s="248"/>
      <c r="O468" s="248"/>
      <c r="P468" s="248"/>
      <c r="Q468" s="296"/>
      <c r="R468" s="256">
        <f>'To &amp; from Shops- trip % summary'!B473</f>
        <v>0</v>
      </c>
      <c r="S468" s="313">
        <f>'To &amp; from Shops- trip % summary'!D473</f>
        <v>0</v>
      </c>
      <c r="T468" s="257">
        <f>'Non-survey input values'!$B$14</f>
        <v>359.3</v>
      </c>
      <c r="U468" s="258">
        <f t="shared" si="98"/>
        <v>0</v>
      </c>
      <c r="V468" s="259">
        <f t="shared" si="99"/>
        <v>0</v>
      </c>
      <c r="W468" s="312">
        <f>'To &amp; from Shops- trip % summary'!G473</f>
        <v>0</v>
      </c>
      <c r="X468" s="314">
        <f>'To &amp; from Shops- trip % summary'!I473</f>
        <v>0</v>
      </c>
      <c r="Y468" s="260">
        <f t="shared" si="100"/>
        <v>0</v>
      </c>
      <c r="Z468" s="259">
        <f t="shared" si="101"/>
        <v>0</v>
      </c>
      <c r="AA468" s="312">
        <f>'To &amp; from Shops- trip % summary'!L473</f>
        <v>0</v>
      </c>
      <c r="AB468" s="314">
        <f>'To &amp; from Shops- trip % summary'!N473</f>
        <v>0</v>
      </c>
      <c r="AC468" s="260">
        <f t="shared" si="102"/>
        <v>0</v>
      </c>
      <c r="AD468" s="259">
        <f t="shared" si="103"/>
        <v>0</v>
      </c>
      <c r="AE468" s="312">
        <f>'To &amp; from Shops- trip % summary'!Q473</f>
        <v>0</v>
      </c>
      <c r="AF468" s="314">
        <f>'To &amp; from Shops- trip % summary'!S473</f>
        <v>0</v>
      </c>
      <c r="AG468" s="260">
        <f t="shared" si="104"/>
        <v>0</v>
      </c>
      <c r="AH468" s="259">
        <f t="shared" si="105"/>
        <v>0</v>
      </c>
      <c r="AI468" s="312">
        <f>'To &amp; from Shops- trip % summary'!V473</f>
        <v>0</v>
      </c>
      <c r="AJ468" s="314">
        <f>'To &amp; from Shops- trip % summary'!X473</f>
        <v>0</v>
      </c>
      <c r="AK468" s="260">
        <f t="shared" si="106"/>
        <v>0</v>
      </c>
      <c r="AL468" s="259">
        <f t="shared" si="107"/>
        <v>0</v>
      </c>
      <c r="AM468" s="312">
        <f>'To &amp; from Shops- trip % summary'!AA473</f>
        <v>0</v>
      </c>
      <c r="AN468" s="314">
        <f>'To &amp; from Shops- trip % summary'!AC473</f>
        <v>0</v>
      </c>
      <c r="AO468" s="260">
        <f t="shared" si="108"/>
        <v>0</v>
      </c>
      <c r="AP468" s="259">
        <f t="shared" si="109"/>
        <v>0</v>
      </c>
      <c r="AQ468" s="312">
        <f>'To &amp; from Shops- trip % summary'!AF473</f>
        <v>0</v>
      </c>
      <c r="AR468" s="314">
        <f>'To &amp; from Shops- trip % summary'!AH473</f>
        <v>0</v>
      </c>
      <c r="AS468" s="260">
        <f t="shared" si="110"/>
        <v>0</v>
      </c>
      <c r="AT468" s="259">
        <f t="shared" si="111"/>
        <v>0</v>
      </c>
      <c r="AU468" s="261"/>
      <c r="AV468" s="248"/>
      <c r="AW468" s="248"/>
      <c r="AX468" s="248"/>
      <c r="AY468" s="248"/>
    </row>
    <row r="469" spans="1:51" x14ac:dyDescent="0.2">
      <c r="A469" s="248"/>
      <c r="B469" s="248"/>
      <c r="C469" s="248"/>
      <c r="D469" s="248"/>
      <c r="E469" s="248"/>
      <c r="F469" s="248"/>
      <c r="G469" s="248"/>
      <c r="H469" s="248"/>
      <c r="I469" s="248"/>
      <c r="J469" s="248"/>
      <c r="K469" s="248"/>
      <c r="L469" s="248"/>
      <c r="M469" s="248"/>
      <c r="N469" s="248"/>
      <c r="O469" s="248"/>
      <c r="P469" s="248"/>
      <c r="Q469" s="296"/>
      <c r="R469" s="256">
        <f>'To &amp; from Shops- trip % summary'!B474</f>
        <v>0</v>
      </c>
      <c r="S469" s="313">
        <f>'To &amp; from Shops- trip % summary'!D474</f>
        <v>0</v>
      </c>
      <c r="T469" s="257">
        <f>'Non-survey input values'!$B$14</f>
        <v>359.3</v>
      </c>
      <c r="U469" s="258">
        <f t="shared" si="98"/>
        <v>0</v>
      </c>
      <c r="V469" s="259">
        <f t="shared" si="99"/>
        <v>0</v>
      </c>
      <c r="W469" s="312">
        <f>'To &amp; from Shops- trip % summary'!G474</f>
        <v>0</v>
      </c>
      <c r="X469" s="314">
        <f>'To &amp; from Shops- trip % summary'!I474</f>
        <v>0</v>
      </c>
      <c r="Y469" s="260">
        <f t="shared" si="100"/>
        <v>0</v>
      </c>
      <c r="Z469" s="259">
        <f t="shared" si="101"/>
        <v>0</v>
      </c>
      <c r="AA469" s="312">
        <f>'To &amp; from Shops- trip % summary'!L474</f>
        <v>0</v>
      </c>
      <c r="AB469" s="314">
        <f>'To &amp; from Shops- trip % summary'!N474</f>
        <v>0</v>
      </c>
      <c r="AC469" s="260">
        <f t="shared" si="102"/>
        <v>0</v>
      </c>
      <c r="AD469" s="259">
        <f t="shared" si="103"/>
        <v>0</v>
      </c>
      <c r="AE469" s="312">
        <f>'To &amp; from Shops- trip % summary'!Q474</f>
        <v>0</v>
      </c>
      <c r="AF469" s="314">
        <f>'To &amp; from Shops- trip % summary'!S474</f>
        <v>0</v>
      </c>
      <c r="AG469" s="260">
        <f t="shared" si="104"/>
        <v>0</v>
      </c>
      <c r="AH469" s="259">
        <f t="shared" si="105"/>
        <v>0</v>
      </c>
      <c r="AI469" s="312">
        <f>'To &amp; from Shops- trip % summary'!V474</f>
        <v>0</v>
      </c>
      <c r="AJ469" s="314">
        <f>'To &amp; from Shops- trip % summary'!X474</f>
        <v>0</v>
      </c>
      <c r="AK469" s="260">
        <f t="shared" si="106"/>
        <v>0</v>
      </c>
      <c r="AL469" s="259">
        <f t="shared" si="107"/>
        <v>0</v>
      </c>
      <c r="AM469" s="312">
        <f>'To &amp; from Shops- trip % summary'!AA474</f>
        <v>0</v>
      </c>
      <c r="AN469" s="314">
        <f>'To &amp; from Shops- trip % summary'!AC474</f>
        <v>0</v>
      </c>
      <c r="AO469" s="260">
        <f t="shared" si="108"/>
        <v>0</v>
      </c>
      <c r="AP469" s="259">
        <f t="shared" si="109"/>
        <v>0</v>
      </c>
      <c r="AQ469" s="312">
        <f>'To &amp; from Shops- trip % summary'!AF474</f>
        <v>0</v>
      </c>
      <c r="AR469" s="314">
        <f>'To &amp; from Shops- trip % summary'!AH474</f>
        <v>0</v>
      </c>
      <c r="AS469" s="260">
        <f t="shared" si="110"/>
        <v>0</v>
      </c>
      <c r="AT469" s="259">
        <f t="shared" si="111"/>
        <v>0</v>
      </c>
      <c r="AU469" s="261"/>
      <c r="AV469" s="248"/>
      <c r="AW469" s="248"/>
      <c r="AX469" s="248"/>
      <c r="AY469" s="248"/>
    </row>
    <row r="470" spans="1:51" x14ac:dyDescent="0.2">
      <c r="A470" s="248"/>
      <c r="B470" s="248"/>
      <c r="C470" s="248"/>
      <c r="D470" s="248"/>
      <c r="E470" s="248"/>
      <c r="F470" s="248"/>
      <c r="G470" s="248"/>
      <c r="H470" s="248"/>
      <c r="I470" s="248"/>
      <c r="J470" s="248"/>
      <c r="K470" s="248"/>
      <c r="L470" s="248"/>
      <c r="M470" s="248"/>
      <c r="N470" s="248"/>
      <c r="O470" s="248"/>
      <c r="P470" s="248"/>
      <c r="Q470" s="296"/>
      <c r="R470" s="256">
        <f>'To &amp; from Shops- trip % summary'!B475</f>
        <v>0</v>
      </c>
      <c r="S470" s="313">
        <f>'To &amp; from Shops- trip % summary'!D475</f>
        <v>0</v>
      </c>
      <c r="T470" s="257">
        <f>'Non-survey input values'!$B$14</f>
        <v>359.3</v>
      </c>
      <c r="U470" s="258">
        <f t="shared" si="98"/>
        <v>0</v>
      </c>
      <c r="V470" s="259">
        <f t="shared" si="99"/>
        <v>0</v>
      </c>
      <c r="W470" s="312">
        <f>'To &amp; from Shops- trip % summary'!G475</f>
        <v>0</v>
      </c>
      <c r="X470" s="314">
        <f>'To &amp; from Shops- trip % summary'!I475</f>
        <v>0</v>
      </c>
      <c r="Y470" s="260">
        <f t="shared" si="100"/>
        <v>0</v>
      </c>
      <c r="Z470" s="259">
        <f t="shared" si="101"/>
        <v>0</v>
      </c>
      <c r="AA470" s="312">
        <f>'To &amp; from Shops- trip % summary'!L475</f>
        <v>0</v>
      </c>
      <c r="AB470" s="314">
        <f>'To &amp; from Shops- trip % summary'!N475</f>
        <v>0</v>
      </c>
      <c r="AC470" s="260">
        <f t="shared" si="102"/>
        <v>0</v>
      </c>
      <c r="AD470" s="259">
        <f t="shared" si="103"/>
        <v>0</v>
      </c>
      <c r="AE470" s="312">
        <f>'To &amp; from Shops- trip % summary'!Q475</f>
        <v>0</v>
      </c>
      <c r="AF470" s="314">
        <f>'To &amp; from Shops- trip % summary'!S475</f>
        <v>0</v>
      </c>
      <c r="AG470" s="260">
        <f t="shared" si="104"/>
        <v>0</v>
      </c>
      <c r="AH470" s="259">
        <f t="shared" si="105"/>
        <v>0</v>
      </c>
      <c r="AI470" s="312">
        <f>'To &amp; from Shops- trip % summary'!V475</f>
        <v>0</v>
      </c>
      <c r="AJ470" s="314">
        <f>'To &amp; from Shops- trip % summary'!X475</f>
        <v>0</v>
      </c>
      <c r="AK470" s="260">
        <f t="shared" si="106"/>
        <v>0</v>
      </c>
      <c r="AL470" s="259">
        <f t="shared" si="107"/>
        <v>0</v>
      </c>
      <c r="AM470" s="312">
        <f>'To &amp; from Shops- trip % summary'!AA475</f>
        <v>0</v>
      </c>
      <c r="AN470" s="314">
        <f>'To &amp; from Shops- trip % summary'!AC475</f>
        <v>0</v>
      </c>
      <c r="AO470" s="260">
        <f t="shared" si="108"/>
        <v>0</v>
      </c>
      <c r="AP470" s="259">
        <f t="shared" si="109"/>
        <v>0</v>
      </c>
      <c r="AQ470" s="312">
        <f>'To &amp; from Shops- trip % summary'!AF475</f>
        <v>0</v>
      </c>
      <c r="AR470" s="314">
        <f>'To &amp; from Shops- trip % summary'!AH475</f>
        <v>0</v>
      </c>
      <c r="AS470" s="260">
        <f t="shared" si="110"/>
        <v>0</v>
      </c>
      <c r="AT470" s="259">
        <f t="shared" si="111"/>
        <v>0</v>
      </c>
      <c r="AU470" s="261"/>
      <c r="AV470" s="248"/>
      <c r="AW470" s="248"/>
      <c r="AX470" s="248"/>
      <c r="AY470" s="248"/>
    </row>
    <row r="471" spans="1:51" x14ac:dyDescent="0.2">
      <c r="A471" s="248"/>
      <c r="B471" s="248"/>
      <c r="C471" s="248"/>
      <c r="D471" s="248"/>
      <c r="E471" s="248"/>
      <c r="F471" s="248"/>
      <c r="G471" s="248"/>
      <c r="H471" s="248"/>
      <c r="I471" s="248"/>
      <c r="J471" s="248"/>
      <c r="K471" s="248"/>
      <c r="L471" s="248"/>
      <c r="M471" s="248"/>
      <c r="N471" s="248"/>
      <c r="O471" s="248"/>
      <c r="P471" s="248"/>
      <c r="Q471" s="296"/>
      <c r="R471" s="256">
        <f>'To &amp; from Shops- trip % summary'!B476</f>
        <v>0</v>
      </c>
      <c r="S471" s="313">
        <f>'To &amp; from Shops- trip % summary'!D476</f>
        <v>0</v>
      </c>
      <c r="T471" s="257">
        <f>'Non-survey input values'!$B$14</f>
        <v>359.3</v>
      </c>
      <c r="U471" s="258">
        <f t="shared" si="98"/>
        <v>0</v>
      </c>
      <c r="V471" s="259">
        <f t="shared" si="99"/>
        <v>0</v>
      </c>
      <c r="W471" s="312">
        <f>'To &amp; from Shops- trip % summary'!G476</f>
        <v>0</v>
      </c>
      <c r="X471" s="314">
        <f>'To &amp; from Shops- trip % summary'!I476</f>
        <v>0</v>
      </c>
      <c r="Y471" s="260">
        <f t="shared" si="100"/>
        <v>0</v>
      </c>
      <c r="Z471" s="259">
        <f t="shared" si="101"/>
        <v>0</v>
      </c>
      <c r="AA471" s="312">
        <f>'To &amp; from Shops- trip % summary'!L476</f>
        <v>0</v>
      </c>
      <c r="AB471" s="314">
        <f>'To &amp; from Shops- trip % summary'!N476</f>
        <v>0</v>
      </c>
      <c r="AC471" s="260">
        <f t="shared" si="102"/>
        <v>0</v>
      </c>
      <c r="AD471" s="259">
        <f t="shared" si="103"/>
        <v>0</v>
      </c>
      <c r="AE471" s="312">
        <f>'To &amp; from Shops- trip % summary'!Q476</f>
        <v>0</v>
      </c>
      <c r="AF471" s="314">
        <f>'To &amp; from Shops- trip % summary'!S476</f>
        <v>0</v>
      </c>
      <c r="AG471" s="260">
        <f t="shared" si="104"/>
        <v>0</v>
      </c>
      <c r="AH471" s="259">
        <f t="shared" si="105"/>
        <v>0</v>
      </c>
      <c r="AI471" s="312">
        <f>'To &amp; from Shops- trip % summary'!V476</f>
        <v>0</v>
      </c>
      <c r="AJ471" s="314">
        <f>'To &amp; from Shops- trip % summary'!X476</f>
        <v>0</v>
      </c>
      <c r="AK471" s="260">
        <f t="shared" si="106"/>
        <v>0</v>
      </c>
      <c r="AL471" s="259">
        <f t="shared" si="107"/>
        <v>0</v>
      </c>
      <c r="AM471" s="312">
        <f>'To &amp; from Shops- trip % summary'!AA476</f>
        <v>0</v>
      </c>
      <c r="AN471" s="314">
        <f>'To &amp; from Shops- trip % summary'!AC476</f>
        <v>0</v>
      </c>
      <c r="AO471" s="260">
        <f t="shared" si="108"/>
        <v>0</v>
      </c>
      <c r="AP471" s="259">
        <f t="shared" si="109"/>
        <v>0</v>
      </c>
      <c r="AQ471" s="312">
        <f>'To &amp; from Shops- trip % summary'!AF476</f>
        <v>0</v>
      </c>
      <c r="AR471" s="314">
        <f>'To &amp; from Shops- trip % summary'!AH476</f>
        <v>0</v>
      </c>
      <c r="AS471" s="260">
        <f t="shared" si="110"/>
        <v>0</v>
      </c>
      <c r="AT471" s="259">
        <f t="shared" si="111"/>
        <v>0</v>
      </c>
      <c r="AU471" s="261"/>
      <c r="AV471" s="248"/>
      <c r="AW471" s="248"/>
      <c r="AX471" s="248"/>
      <c r="AY471" s="248"/>
    </row>
    <row r="472" spans="1:51" x14ac:dyDescent="0.2">
      <c r="A472" s="248"/>
      <c r="B472" s="248"/>
      <c r="C472" s="248"/>
      <c r="D472" s="248"/>
      <c r="E472" s="248"/>
      <c r="F472" s="248"/>
      <c r="G472" s="248"/>
      <c r="H472" s="248"/>
      <c r="I472" s="248"/>
      <c r="J472" s="248"/>
      <c r="K472" s="248"/>
      <c r="L472" s="248"/>
      <c r="M472" s="248"/>
      <c r="N472" s="248"/>
      <c r="O472" s="248"/>
      <c r="P472" s="248"/>
      <c r="Q472" s="296"/>
      <c r="R472" s="256">
        <f>'To &amp; from Shops- trip % summary'!B477</f>
        <v>0</v>
      </c>
      <c r="S472" s="313">
        <f>'To &amp; from Shops- trip % summary'!D477</f>
        <v>0</v>
      </c>
      <c r="T472" s="257">
        <f>'Non-survey input values'!$B$14</f>
        <v>359.3</v>
      </c>
      <c r="U472" s="258">
        <f t="shared" si="98"/>
        <v>0</v>
      </c>
      <c r="V472" s="259">
        <f t="shared" si="99"/>
        <v>0</v>
      </c>
      <c r="W472" s="312">
        <f>'To &amp; from Shops- trip % summary'!G477</f>
        <v>0</v>
      </c>
      <c r="X472" s="314">
        <f>'To &amp; from Shops- trip % summary'!I477</f>
        <v>0</v>
      </c>
      <c r="Y472" s="260">
        <f t="shared" si="100"/>
        <v>0</v>
      </c>
      <c r="Z472" s="259">
        <f t="shared" si="101"/>
        <v>0</v>
      </c>
      <c r="AA472" s="312">
        <f>'To &amp; from Shops- trip % summary'!L477</f>
        <v>0</v>
      </c>
      <c r="AB472" s="314">
        <f>'To &amp; from Shops- trip % summary'!N477</f>
        <v>0</v>
      </c>
      <c r="AC472" s="260">
        <f t="shared" si="102"/>
        <v>0</v>
      </c>
      <c r="AD472" s="259">
        <f t="shared" si="103"/>
        <v>0</v>
      </c>
      <c r="AE472" s="312">
        <f>'To &amp; from Shops- trip % summary'!Q477</f>
        <v>0</v>
      </c>
      <c r="AF472" s="314">
        <f>'To &amp; from Shops- trip % summary'!S477</f>
        <v>0</v>
      </c>
      <c r="AG472" s="260">
        <f t="shared" si="104"/>
        <v>0</v>
      </c>
      <c r="AH472" s="259">
        <f t="shared" si="105"/>
        <v>0</v>
      </c>
      <c r="AI472" s="312">
        <f>'To &amp; from Shops- trip % summary'!V477</f>
        <v>0</v>
      </c>
      <c r="AJ472" s="314">
        <f>'To &amp; from Shops- trip % summary'!X477</f>
        <v>0</v>
      </c>
      <c r="AK472" s="260">
        <f t="shared" si="106"/>
        <v>0</v>
      </c>
      <c r="AL472" s="259">
        <f t="shared" si="107"/>
        <v>0</v>
      </c>
      <c r="AM472" s="312">
        <f>'To &amp; from Shops- trip % summary'!AA477</f>
        <v>0</v>
      </c>
      <c r="AN472" s="314">
        <f>'To &amp; from Shops- trip % summary'!AC477</f>
        <v>0</v>
      </c>
      <c r="AO472" s="260">
        <f t="shared" si="108"/>
        <v>0</v>
      </c>
      <c r="AP472" s="259">
        <f t="shared" si="109"/>
        <v>0</v>
      </c>
      <c r="AQ472" s="312">
        <f>'To &amp; from Shops- trip % summary'!AF477</f>
        <v>0</v>
      </c>
      <c r="AR472" s="314">
        <f>'To &amp; from Shops- trip % summary'!AH477</f>
        <v>0</v>
      </c>
      <c r="AS472" s="260">
        <f t="shared" si="110"/>
        <v>0</v>
      </c>
      <c r="AT472" s="259">
        <f t="shared" si="111"/>
        <v>0</v>
      </c>
      <c r="AU472" s="261"/>
      <c r="AV472" s="248"/>
      <c r="AW472" s="248"/>
      <c r="AX472" s="248"/>
      <c r="AY472" s="248"/>
    </row>
    <row r="473" spans="1:51" x14ac:dyDescent="0.2">
      <c r="A473" s="248"/>
      <c r="B473" s="248"/>
      <c r="C473" s="248"/>
      <c r="D473" s="248"/>
      <c r="E473" s="248"/>
      <c r="F473" s="248"/>
      <c r="G473" s="248"/>
      <c r="H473" s="248"/>
      <c r="I473" s="248"/>
      <c r="J473" s="248"/>
      <c r="K473" s="248"/>
      <c r="L473" s="248"/>
      <c r="M473" s="248"/>
      <c r="N473" s="248"/>
      <c r="O473" s="248"/>
      <c r="P473" s="248"/>
      <c r="Q473" s="296"/>
      <c r="R473" s="256">
        <f>'To &amp; from Shops- trip % summary'!B478</f>
        <v>0</v>
      </c>
      <c r="S473" s="313">
        <f>'To &amp; from Shops- trip % summary'!D478</f>
        <v>0</v>
      </c>
      <c r="T473" s="257">
        <f>'Non-survey input values'!$B$14</f>
        <v>359.3</v>
      </c>
      <c r="U473" s="258">
        <f t="shared" si="98"/>
        <v>0</v>
      </c>
      <c r="V473" s="259">
        <f t="shared" si="99"/>
        <v>0</v>
      </c>
      <c r="W473" s="312">
        <f>'To &amp; from Shops- trip % summary'!G478</f>
        <v>0</v>
      </c>
      <c r="X473" s="314">
        <f>'To &amp; from Shops- trip % summary'!I478</f>
        <v>0</v>
      </c>
      <c r="Y473" s="260">
        <f t="shared" si="100"/>
        <v>0</v>
      </c>
      <c r="Z473" s="259">
        <f t="shared" si="101"/>
        <v>0</v>
      </c>
      <c r="AA473" s="312">
        <f>'To &amp; from Shops- trip % summary'!L478</f>
        <v>0</v>
      </c>
      <c r="AB473" s="314">
        <f>'To &amp; from Shops- trip % summary'!N478</f>
        <v>0</v>
      </c>
      <c r="AC473" s="260">
        <f t="shared" si="102"/>
        <v>0</v>
      </c>
      <c r="AD473" s="259">
        <f t="shared" si="103"/>
        <v>0</v>
      </c>
      <c r="AE473" s="312">
        <f>'To &amp; from Shops- trip % summary'!Q478</f>
        <v>0</v>
      </c>
      <c r="AF473" s="314">
        <f>'To &amp; from Shops- trip % summary'!S478</f>
        <v>0</v>
      </c>
      <c r="AG473" s="260">
        <f t="shared" si="104"/>
        <v>0</v>
      </c>
      <c r="AH473" s="259">
        <f t="shared" si="105"/>
        <v>0</v>
      </c>
      <c r="AI473" s="312">
        <f>'To &amp; from Shops- trip % summary'!V478</f>
        <v>0</v>
      </c>
      <c r="AJ473" s="314">
        <f>'To &amp; from Shops- trip % summary'!X478</f>
        <v>0</v>
      </c>
      <c r="AK473" s="260">
        <f t="shared" si="106"/>
        <v>0</v>
      </c>
      <c r="AL473" s="259">
        <f t="shared" si="107"/>
        <v>0</v>
      </c>
      <c r="AM473" s="312">
        <f>'To &amp; from Shops- trip % summary'!AA478</f>
        <v>0</v>
      </c>
      <c r="AN473" s="314">
        <f>'To &amp; from Shops- trip % summary'!AC478</f>
        <v>0</v>
      </c>
      <c r="AO473" s="260">
        <f t="shared" si="108"/>
        <v>0</v>
      </c>
      <c r="AP473" s="259">
        <f t="shared" si="109"/>
        <v>0</v>
      </c>
      <c r="AQ473" s="312">
        <f>'To &amp; from Shops- trip % summary'!AF478</f>
        <v>0</v>
      </c>
      <c r="AR473" s="314">
        <f>'To &amp; from Shops- trip % summary'!AH478</f>
        <v>0</v>
      </c>
      <c r="AS473" s="260">
        <f t="shared" si="110"/>
        <v>0</v>
      </c>
      <c r="AT473" s="259">
        <f t="shared" si="111"/>
        <v>0</v>
      </c>
      <c r="AU473" s="261"/>
      <c r="AV473" s="248"/>
      <c r="AW473" s="248"/>
      <c r="AX473" s="248"/>
      <c r="AY473" s="248"/>
    </row>
    <row r="474" spans="1:51" x14ac:dyDescent="0.2">
      <c r="A474" s="248"/>
      <c r="B474" s="248"/>
      <c r="C474" s="248"/>
      <c r="D474" s="248"/>
      <c r="E474" s="248"/>
      <c r="F474" s="248"/>
      <c r="G474" s="248"/>
      <c r="H474" s="248"/>
      <c r="I474" s="248"/>
      <c r="J474" s="248"/>
      <c r="K474" s="248"/>
      <c r="L474" s="248"/>
      <c r="M474" s="248"/>
      <c r="N474" s="248"/>
      <c r="O474" s="248"/>
      <c r="P474" s="248"/>
      <c r="Q474" s="296"/>
      <c r="R474" s="256">
        <f>'To &amp; from Shops- trip % summary'!B479</f>
        <v>0</v>
      </c>
      <c r="S474" s="313">
        <f>'To &amp; from Shops- trip % summary'!D479</f>
        <v>0</v>
      </c>
      <c r="T474" s="257">
        <f>'Non-survey input values'!$B$14</f>
        <v>359.3</v>
      </c>
      <c r="U474" s="258">
        <f t="shared" si="98"/>
        <v>0</v>
      </c>
      <c r="V474" s="259">
        <f t="shared" si="99"/>
        <v>0</v>
      </c>
      <c r="W474" s="312">
        <f>'To &amp; from Shops- trip % summary'!G479</f>
        <v>0</v>
      </c>
      <c r="X474" s="314">
        <f>'To &amp; from Shops- trip % summary'!I479</f>
        <v>0</v>
      </c>
      <c r="Y474" s="260">
        <f t="shared" si="100"/>
        <v>0</v>
      </c>
      <c r="Z474" s="259">
        <f t="shared" si="101"/>
        <v>0</v>
      </c>
      <c r="AA474" s="312">
        <f>'To &amp; from Shops- trip % summary'!L479</f>
        <v>0</v>
      </c>
      <c r="AB474" s="314">
        <f>'To &amp; from Shops- trip % summary'!N479</f>
        <v>0</v>
      </c>
      <c r="AC474" s="260">
        <f t="shared" si="102"/>
        <v>0</v>
      </c>
      <c r="AD474" s="259">
        <f t="shared" si="103"/>
        <v>0</v>
      </c>
      <c r="AE474" s="312">
        <f>'To &amp; from Shops- trip % summary'!Q479</f>
        <v>0</v>
      </c>
      <c r="AF474" s="314">
        <f>'To &amp; from Shops- trip % summary'!S479</f>
        <v>0</v>
      </c>
      <c r="AG474" s="260">
        <f t="shared" si="104"/>
        <v>0</v>
      </c>
      <c r="AH474" s="259">
        <f t="shared" si="105"/>
        <v>0</v>
      </c>
      <c r="AI474" s="312">
        <f>'To &amp; from Shops- trip % summary'!V479</f>
        <v>0</v>
      </c>
      <c r="AJ474" s="314">
        <f>'To &amp; from Shops- trip % summary'!X479</f>
        <v>0</v>
      </c>
      <c r="AK474" s="260">
        <f t="shared" si="106"/>
        <v>0</v>
      </c>
      <c r="AL474" s="259">
        <f t="shared" si="107"/>
        <v>0</v>
      </c>
      <c r="AM474" s="312">
        <f>'To &amp; from Shops- trip % summary'!AA479</f>
        <v>0</v>
      </c>
      <c r="AN474" s="314">
        <f>'To &amp; from Shops- trip % summary'!AC479</f>
        <v>0</v>
      </c>
      <c r="AO474" s="260">
        <f t="shared" si="108"/>
        <v>0</v>
      </c>
      <c r="AP474" s="259">
        <f t="shared" si="109"/>
        <v>0</v>
      </c>
      <c r="AQ474" s="312">
        <f>'To &amp; from Shops- trip % summary'!AF479</f>
        <v>0</v>
      </c>
      <c r="AR474" s="314">
        <f>'To &amp; from Shops- trip % summary'!AH479</f>
        <v>0</v>
      </c>
      <c r="AS474" s="260">
        <f t="shared" si="110"/>
        <v>0</v>
      </c>
      <c r="AT474" s="259">
        <f t="shared" si="111"/>
        <v>0</v>
      </c>
      <c r="AU474" s="261"/>
      <c r="AV474" s="248"/>
      <c r="AW474" s="248"/>
      <c r="AX474" s="248"/>
      <c r="AY474" s="248"/>
    </row>
    <row r="475" spans="1:51" x14ac:dyDescent="0.2">
      <c r="A475" s="248"/>
      <c r="B475" s="248"/>
      <c r="C475" s="248"/>
      <c r="D475" s="248"/>
      <c r="E475" s="248"/>
      <c r="F475" s="248"/>
      <c r="G475" s="248"/>
      <c r="H475" s="248"/>
      <c r="I475" s="248"/>
      <c r="J475" s="248"/>
      <c r="K475" s="248"/>
      <c r="L475" s="248"/>
      <c r="M475" s="248"/>
      <c r="N475" s="248"/>
      <c r="O475" s="248"/>
      <c r="P475" s="248"/>
      <c r="Q475" s="296"/>
      <c r="R475" s="256">
        <f>'To &amp; from Shops- trip % summary'!B480</f>
        <v>0</v>
      </c>
      <c r="S475" s="313">
        <f>'To &amp; from Shops- trip % summary'!D480</f>
        <v>0</v>
      </c>
      <c r="T475" s="257">
        <f>'Non-survey input values'!$B$14</f>
        <v>359.3</v>
      </c>
      <c r="U475" s="258">
        <f t="shared" si="98"/>
        <v>0</v>
      </c>
      <c r="V475" s="259">
        <f t="shared" si="99"/>
        <v>0</v>
      </c>
      <c r="W475" s="312">
        <f>'To &amp; from Shops- trip % summary'!G480</f>
        <v>0</v>
      </c>
      <c r="X475" s="314">
        <f>'To &amp; from Shops- trip % summary'!I480</f>
        <v>0</v>
      </c>
      <c r="Y475" s="260">
        <f t="shared" si="100"/>
        <v>0</v>
      </c>
      <c r="Z475" s="259">
        <f t="shared" si="101"/>
        <v>0</v>
      </c>
      <c r="AA475" s="312">
        <f>'To &amp; from Shops- trip % summary'!L480</f>
        <v>0</v>
      </c>
      <c r="AB475" s="314">
        <f>'To &amp; from Shops- trip % summary'!N480</f>
        <v>0</v>
      </c>
      <c r="AC475" s="260">
        <f t="shared" si="102"/>
        <v>0</v>
      </c>
      <c r="AD475" s="259">
        <f t="shared" si="103"/>
        <v>0</v>
      </c>
      <c r="AE475" s="312">
        <f>'To &amp; from Shops- trip % summary'!Q480</f>
        <v>0</v>
      </c>
      <c r="AF475" s="314">
        <f>'To &amp; from Shops- trip % summary'!S480</f>
        <v>0</v>
      </c>
      <c r="AG475" s="260">
        <f t="shared" si="104"/>
        <v>0</v>
      </c>
      <c r="AH475" s="259">
        <f t="shared" si="105"/>
        <v>0</v>
      </c>
      <c r="AI475" s="312">
        <f>'To &amp; from Shops- trip % summary'!V480</f>
        <v>0</v>
      </c>
      <c r="AJ475" s="314">
        <f>'To &amp; from Shops- trip % summary'!X480</f>
        <v>0</v>
      </c>
      <c r="AK475" s="260">
        <f t="shared" si="106"/>
        <v>0</v>
      </c>
      <c r="AL475" s="259">
        <f t="shared" si="107"/>
        <v>0</v>
      </c>
      <c r="AM475" s="312">
        <f>'To &amp; from Shops- trip % summary'!AA480</f>
        <v>0</v>
      </c>
      <c r="AN475" s="314">
        <f>'To &amp; from Shops- trip % summary'!AC480</f>
        <v>0</v>
      </c>
      <c r="AO475" s="260">
        <f t="shared" si="108"/>
        <v>0</v>
      </c>
      <c r="AP475" s="259">
        <f t="shared" si="109"/>
        <v>0</v>
      </c>
      <c r="AQ475" s="312">
        <f>'To &amp; from Shops- trip % summary'!AF480</f>
        <v>0</v>
      </c>
      <c r="AR475" s="314">
        <f>'To &amp; from Shops- trip % summary'!AH480</f>
        <v>0</v>
      </c>
      <c r="AS475" s="260">
        <f t="shared" si="110"/>
        <v>0</v>
      </c>
      <c r="AT475" s="259">
        <f t="shared" si="111"/>
        <v>0</v>
      </c>
      <c r="AU475" s="261"/>
      <c r="AV475" s="248"/>
      <c r="AW475" s="248"/>
      <c r="AX475" s="248"/>
      <c r="AY475" s="248"/>
    </row>
    <row r="476" spans="1:51" x14ac:dyDescent="0.2">
      <c r="A476" s="248"/>
      <c r="B476" s="248"/>
      <c r="C476" s="248"/>
      <c r="D476" s="248"/>
      <c r="E476" s="248"/>
      <c r="F476" s="248"/>
      <c r="G476" s="248"/>
      <c r="H476" s="248"/>
      <c r="I476" s="248"/>
      <c r="J476" s="248"/>
      <c r="K476" s="248"/>
      <c r="L476" s="248"/>
      <c r="M476" s="248"/>
      <c r="N476" s="248"/>
      <c r="O476" s="248"/>
      <c r="P476" s="248"/>
      <c r="Q476" s="296"/>
      <c r="R476" s="256">
        <f>'To &amp; from Shops- trip % summary'!B481</f>
        <v>0</v>
      </c>
      <c r="S476" s="313">
        <f>'To &amp; from Shops- trip % summary'!D481</f>
        <v>0</v>
      </c>
      <c r="T476" s="257">
        <f>'Non-survey input values'!$B$14</f>
        <v>359.3</v>
      </c>
      <c r="U476" s="258">
        <f t="shared" si="98"/>
        <v>0</v>
      </c>
      <c r="V476" s="259">
        <f t="shared" si="99"/>
        <v>0</v>
      </c>
      <c r="W476" s="312">
        <f>'To &amp; from Shops- trip % summary'!G481</f>
        <v>0</v>
      </c>
      <c r="X476" s="314">
        <f>'To &amp; from Shops- trip % summary'!I481</f>
        <v>0</v>
      </c>
      <c r="Y476" s="260">
        <f t="shared" si="100"/>
        <v>0</v>
      </c>
      <c r="Z476" s="259">
        <f t="shared" si="101"/>
        <v>0</v>
      </c>
      <c r="AA476" s="312">
        <f>'To &amp; from Shops- trip % summary'!L481</f>
        <v>0</v>
      </c>
      <c r="AB476" s="314">
        <f>'To &amp; from Shops- trip % summary'!N481</f>
        <v>0</v>
      </c>
      <c r="AC476" s="260">
        <f t="shared" si="102"/>
        <v>0</v>
      </c>
      <c r="AD476" s="259">
        <f t="shared" si="103"/>
        <v>0</v>
      </c>
      <c r="AE476" s="312">
        <f>'To &amp; from Shops- trip % summary'!Q481</f>
        <v>0</v>
      </c>
      <c r="AF476" s="314">
        <f>'To &amp; from Shops- trip % summary'!S481</f>
        <v>0</v>
      </c>
      <c r="AG476" s="260">
        <f t="shared" si="104"/>
        <v>0</v>
      </c>
      <c r="AH476" s="259">
        <f t="shared" si="105"/>
        <v>0</v>
      </c>
      <c r="AI476" s="312">
        <f>'To &amp; from Shops- trip % summary'!V481</f>
        <v>0</v>
      </c>
      <c r="AJ476" s="314">
        <f>'To &amp; from Shops- trip % summary'!X481</f>
        <v>0</v>
      </c>
      <c r="AK476" s="260">
        <f t="shared" si="106"/>
        <v>0</v>
      </c>
      <c r="AL476" s="259">
        <f t="shared" si="107"/>
        <v>0</v>
      </c>
      <c r="AM476" s="312">
        <f>'To &amp; from Shops- trip % summary'!AA481</f>
        <v>0</v>
      </c>
      <c r="AN476" s="314">
        <f>'To &amp; from Shops- trip % summary'!AC481</f>
        <v>0</v>
      </c>
      <c r="AO476" s="260">
        <f t="shared" si="108"/>
        <v>0</v>
      </c>
      <c r="AP476" s="259">
        <f t="shared" si="109"/>
        <v>0</v>
      </c>
      <c r="AQ476" s="312">
        <f>'To &amp; from Shops- trip % summary'!AF481</f>
        <v>0</v>
      </c>
      <c r="AR476" s="314">
        <f>'To &amp; from Shops- trip % summary'!AH481</f>
        <v>0</v>
      </c>
      <c r="AS476" s="260">
        <f t="shared" si="110"/>
        <v>0</v>
      </c>
      <c r="AT476" s="259">
        <f t="shared" si="111"/>
        <v>0</v>
      </c>
      <c r="AU476" s="261"/>
      <c r="AV476" s="248"/>
      <c r="AW476" s="248"/>
      <c r="AX476" s="248"/>
      <c r="AY476" s="248"/>
    </row>
    <row r="477" spans="1:51" x14ac:dyDescent="0.2">
      <c r="A477" s="248"/>
      <c r="B477" s="248"/>
      <c r="C477" s="248"/>
      <c r="D477" s="248"/>
      <c r="E477" s="248"/>
      <c r="F477" s="248"/>
      <c r="G477" s="248"/>
      <c r="H477" s="248"/>
      <c r="I477" s="248"/>
      <c r="J477" s="248"/>
      <c r="K477" s="248"/>
      <c r="L477" s="248"/>
      <c r="M477" s="248"/>
      <c r="N477" s="248"/>
      <c r="O477" s="248"/>
      <c r="P477" s="248"/>
      <c r="Q477" s="296"/>
      <c r="R477" s="256">
        <f>'To &amp; from Shops- trip % summary'!B482</f>
        <v>0</v>
      </c>
      <c r="S477" s="313">
        <f>'To &amp; from Shops- trip % summary'!D482</f>
        <v>0</v>
      </c>
      <c r="T477" s="257">
        <f>'Non-survey input values'!$B$14</f>
        <v>359.3</v>
      </c>
      <c r="U477" s="258">
        <f t="shared" si="98"/>
        <v>0</v>
      </c>
      <c r="V477" s="259">
        <f t="shared" si="99"/>
        <v>0</v>
      </c>
      <c r="W477" s="312">
        <f>'To &amp; from Shops- trip % summary'!G482</f>
        <v>0</v>
      </c>
      <c r="X477" s="314">
        <f>'To &amp; from Shops- trip % summary'!I482</f>
        <v>0</v>
      </c>
      <c r="Y477" s="260">
        <f t="shared" si="100"/>
        <v>0</v>
      </c>
      <c r="Z477" s="259">
        <f t="shared" si="101"/>
        <v>0</v>
      </c>
      <c r="AA477" s="312">
        <f>'To &amp; from Shops- trip % summary'!L482</f>
        <v>0</v>
      </c>
      <c r="AB477" s="314">
        <f>'To &amp; from Shops- trip % summary'!N482</f>
        <v>0</v>
      </c>
      <c r="AC477" s="260">
        <f t="shared" si="102"/>
        <v>0</v>
      </c>
      <c r="AD477" s="259">
        <f t="shared" si="103"/>
        <v>0</v>
      </c>
      <c r="AE477" s="312">
        <f>'To &amp; from Shops- trip % summary'!Q482</f>
        <v>0</v>
      </c>
      <c r="AF477" s="314">
        <f>'To &amp; from Shops- trip % summary'!S482</f>
        <v>0</v>
      </c>
      <c r="AG477" s="260">
        <f t="shared" si="104"/>
        <v>0</v>
      </c>
      <c r="AH477" s="259">
        <f t="shared" si="105"/>
        <v>0</v>
      </c>
      <c r="AI477" s="312">
        <f>'To &amp; from Shops- trip % summary'!V482</f>
        <v>0</v>
      </c>
      <c r="AJ477" s="314">
        <f>'To &amp; from Shops- trip % summary'!X482</f>
        <v>0</v>
      </c>
      <c r="AK477" s="260">
        <f t="shared" si="106"/>
        <v>0</v>
      </c>
      <c r="AL477" s="259">
        <f t="shared" si="107"/>
        <v>0</v>
      </c>
      <c r="AM477" s="312">
        <f>'To &amp; from Shops- trip % summary'!AA482</f>
        <v>0</v>
      </c>
      <c r="AN477" s="314">
        <f>'To &amp; from Shops- trip % summary'!AC482</f>
        <v>0</v>
      </c>
      <c r="AO477" s="260">
        <f t="shared" si="108"/>
        <v>0</v>
      </c>
      <c r="AP477" s="259">
        <f t="shared" si="109"/>
        <v>0</v>
      </c>
      <c r="AQ477" s="312">
        <f>'To &amp; from Shops- trip % summary'!AF482</f>
        <v>0</v>
      </c>
      <c r="AR477" s="314">
        <f>'To &amp; from Shops- trip % summary'!AH482</f>
        <v>0</v>
      </c>
      <c r="AS477" s="260">
        <f t="shared" si="110"/>
        <v>0</v>
      </c>
      <c r="AT477" s="259">
        <f t="shared" si="111"/>
        <v>0</v>
      </c>
      <c r="AU477" s="261"/>
      <c r="AV477" s="248"/>
      <c r="AW477" s="248"/>
      <c r="AX477" s="248"/>
      <c r="AY477" s="248"/>
    </row>
    <row r="478" spans="1:51" x14ac:dyDescent="0.2">
      <c r="A478" s="248"/>
      <c r="B478" s="248"/>
      <c r="C478" s="248"/>
      <c r="D478" s="248"/>
      <c r="E478" s="248"/>
      <c r="F478" s="248"/>
      <c r="G478" s="248"/>
      <c r="H478" s="248"/>
      <c r="I478" s="248"/>
      <c r="J478" s="248"/>
      <c r="K478" s="248"/>
      <c r="L478" s="248"/>
      <c r="M478" s="248"/>
      <c r="N478" s="248"/>
      <c r="O478" s="248"/>
      <c r="P478" s="248"/>
      <c r="Q478" s="296"/>
      <c r="R478" s="256">
        <f>'To &amp; from Shops- trip % summary'!B483</f>
        <v>0</v>
      </c>
      <c r="S478" s="313">
        <f>'To &amp; from Shops- trip % summary'!D483</f>
        <v>0</v>
      </c>
      <c r="T478" s="257">
        <f>'Non-survey input values'!$B$14</f>
        <v>359.3</v>
      </c>
      <c r="U478" s="258">
        <f t="shared" si="98"/>
        <v>0</v>
      </c>
      <c r="V478" s="259">
        <f t="shared" si="99"/>
        <v>0</v>
      </c>
      <c r="W478" s="312">
        <f>'To &amp; from Shops- trip % summary'!G483</f>
        <v>0</v>
      </c>
      <c r="X478" s="314">
        <f>'To &amp; from Shops- trip % summary'!I483</f>
        <v>0</v>
      </c>
      <c r="Y478" s="260">
        <f t="shared" si="100"/>
        <v>0</v>
      </c>
      <c r="Z478" s="259">
        <f t="shared" si="101"/>
        <v>0</v>
      </c>
      <c r="AA478" s="312">
        <f>'To &amp; from Shops- trip % summary'!L483</f>
        <v>0</v>
      </c>
      <c r="AB478" s="314">
        <f>'To &amp; from Shops- trip % summary'!N483</f>
        <v>0</v>
      </c>
      <c r="AC478" s="260">
        <f t="shared" si="102"/>
        <v>0</v>
      </c>
      <c r="AD478" s="259">
        <f t="shared" si="103"/>
        <v>0</v>
      </c>
      <c r="AE478" s="312">
        <f>'To &amp; from Shops- trip % summary'!Q483</f>
        <v>0</v>
      </c>
      <c r="AF478" s="314">
        <f>'To &amp; from Shops- trip % summary'!S483</f>
        <v>0</v>
      </c>
      <c r="AG478" s="260">
        <f t="shared" si="104"/>
        <v>0</v>
      </c>
      <c r="AH478" s="259">
        <f t="shared" si="105"/>
        <v>0</v>
      </c>
      <c r="AI478" s="312">
        <f>'To &amp; from Shops- trip % summary'!V483</f>
        <v>0</v>
      </c>
      <c r="AJ478" s="314">
        <f>'To &amp; from Shops- trip % summary'!X483</f>
        <v>0</v>
      </c>
      <c r="AK478" s="260">
        <f t="shared" si="106"/>
        <v>0</v>
      </c>
      <c r="AL478" s="259">
        <f t="shared" si="107"/>
        <v>0</v>
      </c>
      <c r="AM478" s="312">
        <f>'To &amp; from Shops- trip % summary'!AA483</f>
        <v>0</v>
      </c>
      <c r="AN478" s="314">
        <f>'To &amp; from Shops- trip % summary'!AC483</f>
        <v>0</v>
      </c>
      <c r="AO478" s="260">
        <f t="shared" si="108"/>
        <v>0</v>
      </c>
      <c r="AP478" s="259">
        <f t="shared" si="109"/>
        <v>0</v>
      </c>
      <c r="AQ478" s="312">
        <f>'To &amp; from Shops- trip % summary'!AF483</f>
        <v>0</v>
      </c>
      <c r="AR478" s="314">
        <f>'To &amp; from Shops- trip % summary'!AH483</f>
        <v>0</v>
      </c>
      <c r="AS478" s="260">
        <f t="shared" si="110"/>
        <v>0</v>
      </c>
      <c r="AT478" s="259">
        <f t="shared" si="111"/>
        <v>0</v>
      </c>
      <c r="AU478" s="261"/>
      <c r="AV478" s="248"/>
      <c r="AW478" s="248"/>
      <c r="AX478" s="248"/>
      <c r="AY478" s="248"/>
    </row>
    <row r="479" spans="1:51" x14ac:dyDescent="0.2">
      <c r="A479" s="248"/>
      <c r="B479" s="248"/>
      <c r="C479" s="248"/>
      <c r="D479" s="248"/>
      <c r="E479" s="248"/>
      <c r="F479" s="248"/>
      <c r="G479" s="248"/>
      <c r="H479" s="248"/>
      <c r="I479" s="248"/>
      <c r="J479" s="248"/>
      <c r="K479" s="248"/>
      <c r="L479" s="248"/>
      <c r="M479" s="248"/>
      <c r="N479" s="248"/>
      <c r="O479" s="248"/>
      <c r="P479" s="248"/>
      <c r="Q479" s="296"/>
      <c r="R479" s="256">
        <f>'To &amp; from Shops- trip % summary'!B484</f>
        <v>0</v>
      </c>
      <c r="S479" s="313">
        <f>'To &amp; from Shops- trip % summary'!D484</f>
        <v>0</v>
      </c>
      <c r="T479" s="257">
        <f>'Non-survey input values'!$B$14</f>
        <v>359.3</v>
      </c>
      <c r="U479" s="258">
        <f t="shared" si="98"/>
        <v>0</v>
      </c>
      <c r="V479" s="259">
        <f t="shared" si="99"/>
        <v>0</v>
      </c>
      <c r="W479" s="312">
        <f>'To &amp; from Shops- trip % summary'!G484</f>
        <v>0</v>
      </c>
      <c r="X479" s="314">
        <f>'To &amp; from Shops- trip % summary'!I484</f>
        <v>0</v>
      </c>
      <c r="Y479" s="260">
        <f t="shared" si="100"/>
        <v>0</v>
      </c>
      <c r="Z479" s="259">
        <f t="shared" si="101"/>
        <v>0</v>
      </c>
      <c r="AA479" s="312">
        <f>'To &amp; from Shops- trip % summary'!L484</f>
        <v>0</v>
      </c>
      <c r="AB479" s="314">
        <f>'To &amp; from Shops- trip % summary'!N484</f>
        <v>0</v>
      </c>
      <c r="AC479" s="260">
        <f t="shared" si="102"/>
        <v>0</v>
      </c>
      <c r="AD479" s="259">
        <f t="shared" si="103"/>
        <v>0</v>
      </c>
      <c r="AE479" s="312">
        <f>'To &amp; from Shops- trip % summary'!Q484</f>
        <v>0</v>
      </c>
      <c r="AF479" s="314">
        <f>'To &amp; from Shops- trip % summary'!S484</f>
        <v>0</v>
      </c>
      <c r="AG479" s="260">
        <f t="shared" si="104"/>
        <v>0</v>
      </c>
      <c r="AH479" s="259">
        <f t="shared" si="105"/>
        <v>0</v>
      </c>
      <c r="AI479" s="312">
        <f>'To &amp; from Shops- trip % summary'!V484</f>
        <v>0</v>
      </c>
      <c r="AJ479" s="314">
        <f>'To &amp; from Shops- trip % summary'!X484</f>
        <v>0</v>
      </c>
      <c r="AK479" s="260">
        <f t="shared" si="106"/>
        <v>0</v>
      </c>
      <c r="AL479" s="259">
        <f t="shared" si="107"/>
        <v>0</v>
      </c>
      <c r="AM479" s="312">
        <f>'To &amp; from Shops- trip % summary'!AA484</f>
        <v>0</v>
      </c>
      <c r="AN479" s="314">
        <f>'To &amp; from Shops- trip % summary'!AC484</f>
        <v>0</v>
      </c>
      <c r="AO479" s="260">
        <f t="shared" si="108"/>
        <v>0</v>
      </c>
      <c r="AP479" s="259">
        <f t="shared" si="109"/>
        <v>0</v>
      </c>
      <c r="AQ479" s="312">
        <f>'To &amp; from Shops- trip % summary'!AF484</f>
        <v>0</v>
      </c>
      <c r="AR479" s="314">
        <f>'To &amp; from Shops- trip % summary'!AH484</f>
        <v>0</v>
      </c>
      <c r="AS479" s="260">
        <f t="shared" si="110"/>
        <v>0</v>
      </c>
      <c r="AT479" s="259">
        <f t="shared" si="111"/>
        <v>0</v>
      </c>
      <c r="AU479" s="261"/>
      <c r="AV479" s="248"/>
      <c r="AW479" s="248"/>
      <c r="AX479" s="248"/>
      <c r="AY479" s="248"/>
    </row>
    <row r="480" spans="1:51" x14ac:dyDescent="0.2">
      <c r="A480" s="248"/>
      <c r="B480" s="248"/>
      <c r="C480" s="248"/>
      <c r="D480" s="248"/>
      <c r="E480" s="248"/>
      <c r="F480" s="248"/>
      <c r="G480" s="248"/>
      <c r="H480" s="248"/>
      <c r="I480" s="248"/>
      <c r="J480" s="248"/>
      <c r="K480" s="248"/>
      <c r="L480" s="248"/>
      <c r="M480" s="248"/>
      <c r="N480" s="248"/>
      <c r="O480" s="248"/>
      <c r="P480" s="248"/>
      <c r="Q480" s="296"/>
      <c r="R480" s="256">
        <f>'To &amp; from Shops- trip % summary'!B485</f>
        <v>0</v>
      </c>
      <c r="S480" s="313">
        <f>'To &amp; from Shops- trip % summary'!D485</f>
        <v>0</v>
      </c>
      <c r="T480" s="257">
        <f>'Non-survey input values'!$B$14</f>
        <v>359.3</v>
      </c>
      <c r="U480" s="258">
        <f t="shared" si="98"/>
        <v>0</v>
      </c>
      <c r="V480" s="259">
        <f t="shared" si="99"/>
        <v>0</v>
      </c>
      <c r="W480" s="312">
        <f>'To &amp; from Shops- trip % summary'!G485</f>
        <v>0</v>
      </c>
      <c r="X480" s="314">
        <f>'To &amp; from Shops- trip % summary'!I485</f>
        <v>0</v>
      </c>
      <c r="Y480" s="260">
        <f t="shared" si="100"/>
        <v>0</v>
      </c>
      <c r="Z480" s="259">
        <f t="shared" si="101"/>
        <v>0</v>
      </c>
      <c r="AA480" s="312">
        <f>'To &amp; from Shops- trip % summary'!L485</f>
        <v>0</v>
      </c>
      <c r="AB480" s="314">
        <f>'To &amp; from Shops- trip % summary'!N485</f>
        <v>0</v>
      </c>
      <c r="AC480" s="260">
        <f t="shared" si="102"/>
        <v>0</v>
      </c>
      <c r="AD480" s="259">
        <f t="shared" si="103"/>
        <v>0</v>
      </c>
      <c r="AE480" s="312">
        <f>'To &amp; from Shops- trip % summary'!Q485</f>
        <v>0</v>
      </c>
      <c r="AF480" s="314">
        <f>'To &amp; from Shops- trip % summary'!S485</f>
        <v>0</v>
      </c>
      <c r="AG480" s="260">
        <f t="shared" si="104"/>
        <v>0</v>
      </c>
      <c r="AH480" s="259">
        <f t="shared" si="105"/>
        <v>0</v>
      </c>
      <c r="AI480" s="312">
        <f>'To &amp; from Shops- trip % summary'!V485</f>
        <v>0</v>
      </c>
      <c r="AJ480" s="314">
        <f>'To &amp; from Shops- trip % summary'!X485</f>
        <v>0</v>
      </c>
      <c r="AK480" s="260">
        <f t="shared" si="106"/>
        <v>0</v>
      </c>
      <c r="AL480" s="259">
        <f t="shared" si="107"/>
        <v>0</v>
      </c>
      <c r="AM480" s="312">
        <f>'To &amp; from Shops- trip % summary'!AA485</f>
        <v>0</v>
      </c>
      <c r="AN480" s="314">
        <f>'To &amp; from Shops- trip % summary'!AC485</f>
        <v>0</v>
      </c>
      <c r="AO480" s="260">
        <f t="shared" si="108"/>
        <v>0</v>
      </c>
      <c r="AP480" s="259">
        <f t="shared" si="109"/>
        <v>0</v>
      </c>
      <c r="AQ480" s="312">
        <f>'To &amp; from Shops- trip % summary'!AF485</f>
        <v>0</v>
      </c>
      <c r="AR480" s="314">
        <f>'To &amp; from Shops- trip % summary'!AH485</f>
        <v>0</v>
      </c>
      <c r="AS480" s="260">
        <f t="shared" si="110"/>
        <v>0</v>
      </c>
      <c r="AT480" s="259">
        <f t="shared" si="111"/>
        <v>0</v>
      </c>
      <c r="AU480" s="261"/>
      <c r="AV480" s="248"/>
      <c r="AW480" s="248"/>
      <c r="AX480" s="248"/>
      <c r="AY480" s="248"/>
    </row>
    <row r="481" spans="1:51" x14ac:dyDescent="0.2">
      <c r="A481" s="248"/>
      <c r="B481" s="248"/>
      <c r="C481" s="248"/>
      <c r="D481" s="248"/>
      <c r="E481" s="248"/>
      <c r="F481" s="248"/>
      <c r="G481" s="248"/>
      <c r="H481" s="248"/>
      <c r="I481" s="248"/>
      <c r="J481" s="248"/>
      <c r="K481" s="248"/>
      <c r="L481" s="248"/>
      <c r="M481" s="248"/>
      <c r="N481" s="248"/>
      <c r="O481" s="248"/>
      <c r="P481" s="248"/>
      <c r="Q481" s="296"/>
      <c r="R481" s="256">
        <f>'To &amp; from Shops- trip % summary'!B486</f>
        <v>0</v>
      </c>
      <c r="S481" s="313">
        <f>'To &amp; from Shops- trip % summary'!D486</f>
        <v>0</v>
      </c>
      <c r="T481" s="257">
        <f>'Non-survey input values'!$B$14</f>
        <v>359.3</v>
      </c>
      <c r="U481" s="258">
        <f t="shared" si="98"/>
        <v>0</v>
      </c>
      <c r="V481" s="259">
        <f t="shared" si="99"/>
        <v>0</v>
      </c>
      <c r="W481" s="312">
        <f>'To &amp; from Shops- trip % summary'!G486</f>
        <v>0</v>
      </c>
      <c r="X481" s="314">
        <f>'To &amp; from Shops- trip % summary'!I486</f>
        <v>0</v>
      </c>
      <c r="Y481" s="260">
        <f t="shared" si="100"/>
        <v>0</v>
      </c>
      <c r="Z481" s="259">
        <f t="shared" si="101"/>
        <v>0</v>
      </c>
      <c r="AA481" s="312">
        <f>'To &amp; from Shops- trip % summary'!L486</f>
        <v>0</v>
      </c>
      <c r="AB481" s="314">
        <f>'To &amp; from Shops- trip % summary'!N486</f>
        <v>0</v>
      </c>
      <c r="AC481" s="260">
        <f t="shared" si="102"/>
        <v>0</v>
      </c>
      <c r="AD481" s="259">
        <f t="shared" si="103"/>
        <v>0</v>
      </c>
      <c r="AE481" s="312">
        <f>'To &amp; from Shops- trip % summary'!Q486</f>
        <v>0</v>
      </c>
      <c r="AF481" s="314">
        <f>'To &amp; from Shops- trip % summary'!S486</f>
        <v>0</v>
      </c>
      <c r="AG481" s="260">
        <f t="shared" si="104"/>
        <v>0</v>
      </c>
      <c r="AH481" s="259">
        <f t="shared" si="105"/>
        <v>0</v>
      </c>
      <c r="AI481" s="312">
        <f>'To &amp; from Shops- trip % summary'!V486</f>
        <v>0</v>
      </c>
      <c r="AJ481" s="314">
        <f>'To &amp; from Shops- trip % summary'!X486</f>
        <v>0</v>
      </c>
      <c r="AK481" s="260">
        <f t="shared" si="106"/>
        <v>0</v>
      </c>
      <c r="AL481" s="259">
        <f t="shared" si="107"/>
        <v>0</v>
      </c>
      <c r="AM481" s="312">
        <f>'To &amp; from Shops- trip % summary'!AA486</f>
        <v>0</v>
      </c>
      <c r="AN481" s="314">
        <f>'To &amp; from Shops- trip % summary'!AC486</f>
        <v>0</v>
      </c>
      <c r="AO481" s="260">
        <f t="shared" si="108"/>
        <v>0</v>
      </c>
      <c r="AP481" s="259">
        <f t="shared" si="109"/>
        <v>0</v>
      </c>
      <c r="AQ481" s="312">
        <f>'To &amp; from Shops- trip % summary'!AF486</f>
        <v>0</v>
      </c>
      <c r="AR481" s="314">
        <f>'To &amp; from Shops- trip % summary'!AH486</f>
        <v>0</v>
      </c>
      <c r="AS481" s="260">
        <f t="shared" si="110"/>
        <v>0</v>
      </c>
      <c r="AT481" s="259">
        <f t="shared" si="111"/>
        <v>0</v>
      </c>
      <c r="AU481" s="261"/>
      <c r="AV481" s="248"/>
      <c r="AW481" s="248"/>
      <c r="AX481" s="248"/>
      <c r="AY481" s="248"/>
    </row>
    <row r="482" spans="1:51" x14ac:dyDescent="0.2">
      <c r="A482" s="248"/>
      <c r="B482" s="248"/>
      <c r="C482" s="248"/>
      <c r="D482" s="248"/>
      <c r="E482" s="248"/>
      <c r="F482" s="248"/>
      <c r="G482" s="248"/>
      <c r="H482" s="248"/>
      <c r="I482" s="248"/>
      <c r="J482" s="248"/>
      <c r="K482" s="248"/>
      <c r="L482" s="248"/>
      <c r="M482" s="248"/>
      <c r="N482" s="248"/>
      <c r="O482" s="248"/>
      <c r="P482" s="248"/>
      <c r="Q482" s="296"/>
      <c r="R482" s="256">
        <f>'To &amp; from Shops- trip % summary'!B487</f>
        <v>0</v>
      </c>
      <c r="S482" s="313">
        <f>'To &amp; from Shops- trip % summary'!D487</f>
        <v>0</v>
      </c>
      <c r="T482" s="257">
        <f>'Non-survey input values'!$B$14</f>
        <v>359.3</v>
      </c>
      <c r="U482" s="258">
        <f t="shared" si="98"/>
        <v>0</v>
      </c>
      <c r="V482" s="259">
        <f t="shared" si="99"/>
        <v>0</v>
      </c>
      <c r="W482" s="312">
        <f>'To &amp; from Shops- trip % summary'!G487</f>
        <v>0</v>
      </c>
      <c r="X482" s="314">
        <f>'To &amp; from Shops- trip % summary'!I487</f>
        <v>0</v>
      </c>
      <c r="Y482" s="260">
        <f t="shared" si="100"/>
        <v>0</v>
      </c>
      <c r="Z482" s="259">
        <f t="shared" si="101"/>
        <v>0</v>
      </c>
      <c r="AA482" s="312">
        <f>'To &amp; from Shops- trip % summary'!L487</f>
        <v>0</v>
      </c>
      <c r="AB482" s="314">
        <f>'To &amp; from Shops- trip % summary'!N487</f>
        <v>0</v>
      </c>
      <c r="AC482" s="260">
        <f t="shared" si="102"/>
        <v>0</v>
      </c>
      <c r="AD482" s="259">
        <f t="shared" si="103"/>
        <v>0</v>
      </c>
      <c r="AE482" s="312">
        <f>'To &amp; from Shops- trip % summary'!Q487</f>
        <v>0</v>
      </c>
      <c r="AF482" s="314">
        <f>'To &amp; from Shops- trip % summary'!S487</f>
        <v>0</v>
      </c>
      <c r="AG482" s="260">
        <f t="shared" si="104"/>
        <v>0</v>
      </c>
      <c r="AH482" s="259">
        <f t="shared" si="105"/>
        <v>0</v>
      </c>
      <c r="AI482" s="312">
        <f>'To &amp; from Shops- trip % summary'!V487</f>
        <v>0</v>
      </c>
      <c r="AJ482" s="314">
        <f>'To &amp; from Shops- trip % summary'!X487</f>
        <v>0</v>
      </c>
      <c r="AK482" s="260">
        <f t="shared" si="106"/>
        <v>0</v>
      </c>
      <c r="AL482" s="259">
        <f t="shared" si="107"/>
        <v>0</v>
      </c>
      <c r="AM482" s="312">
        <f>'To &amp; from Shops- trip % summary'!AA487</f>
        <v>0</v>
      </c>
      <c r="AN482" s="314">
        <f>'To &amp; from Shops- trip % summary'!AC487</f>
        <v>0</v>
      </c>
      <c r="AO482" s="260">
        <f t="shared" si="108"/>
        <v>0</v>
      </c>
      <c r="AP482" s="259">
        <f t="shared" si="109"/>
        <v>0</v>
      </c>
      <c r="AQ482" s="312">
        <f>'To &amp; from Shops- trip % summary'!AF487</f>
        <v>0</v>
      </c>
      <c r="AR482" s="314">
        <f>'To &amp; from Shops- trip % summary'!AH487</f>
        <v>0</v>
      </c>
      <c r="AS482" s="260">
        <f t="shared" si="110"/>
        <v>0</v>
      </c>
      <c r="AT482" s="259">
        <f t="shared" si="111"/>
        <v>0</v>
      </c>
      <c r="AU482" s="261"/>
      <c r="AV482" s="248"/>
      <c r="AW482" s="248"/>
      <c r="AX482" s="248"/>
      <c r="AY482" s="248"/>
    </row>
    <row r="483" spans="1:51" x14ac:dyDescent="0.2">
      <c r="A483" s="248"/>
      <c r="B483" s="248"/>
      <c r="C483" s="248"/>
      <c r="D483" s="248"/>
      <c r="E483" s="248"/>
      <c r="F483" s="248"/>
      <c r="G483" s="248"/>
      <c r="H483" s="248"/>
      <c r="I483" s="248"/>
      <c r="J483" s="248"/>
      <c r="K483" s="248"/>
      <c r="L483" s="248"/>
      <c r="M483" s="248"/>
      <c r="N483" s="248"/>
      <c r="O483" s="248"/>
      <c r="P483" s="248"/>
      <c r="Q483" s="296"/>
      <c r="R483" s="256">
        <f>'To &amp; from Shops- trip % summary'!B488</f>
        <v>0</v>
      </c>
      <c r="S483" s="313">
        <f>'To &amp; from Shops- trip % summary'!D488</f>
        <v>0</v>
      </c>
      <c r="T483" s="257">
        <f>'Non-survey input values'!$B$14</f>
        <v>359.3</v>
      </c>
      <c r="U483" s="258">
        <f t="shared" si="98"/>
        <v>0</v>
      </c>
      <c r="V483" s="259">
        <f t="shared" si="99"/>
        <v>0</v>
      </c>
      <c r="W483" s="312">
        <f>'To &amp; from Shops- trip % summary'!G488</f>
        <v>0</v>
      </c>
      <c r="X483" s="314">
        <f>'To &amp; from Shops- trip % summary'!I488</f>
        <v>0</v>
      </c>
      <c r="Y483" s="260">
        <f t="shared" si="100"/>
        <v>0</v>
      </c>
      <c r="Z483" s="259">
        <f t="shared" si="101"/>
        <v>0</v>
      </c>
      <c r="AA483" s="312">
        <f>'To &amp; from Shops- trip % summary'!L488</f>
        <v>0</v>
      </c>
      <c r="AB483" s="314">
        <f>'To &amp; from Shops- trip % summary'!N488</f>
        <v>0</v>
      </c>
      <c r="AC483" s="260">
        <f t="shared" si="102"/>
        <v>0</v>
      </c>
      <c r="AD483" s="259">
        <f t="shared" si="103"/>
        <v>0</v>
      </c>
      <c r="AE483" s="312">
        <f>'To &amp; from Shops- trip % summary'!Q488</f>
        <v>0</v>
      </c>
      <c r="AF483" s="314">
        <f>'To &amp; from Shops- trip % summary'!S488</f>
        <v>0</v>
      </c>
      <c r="AG483" s="260">
        <f t="shared" si="104"/>
        <v>0</v>
      </c>
      <c r="AH483" s="259">
        <f t="shared" si="105"/>
        <v>0</v>
      </c>
      <c r="AI483" s="312">
        <f>'To &amp; from Shops- trip % summary'!V488</f>
        <v>0</v>
      </c>
      <c r="AJ483" s="314">
        <f>'To &amp; from Shops- trip % summary'!X488</f>
        <v>0</v>
      </c>
      <c r="AK483" s="260">
        <f t="shared" si="106"/>
        <v>0</v>
      </c>
      <c r="AL483" s="259">
        <f t="shared" si="107"/>
        <v>0</v>
      </c>
      <c r="AM483" s="312">
        <f>'To &amp; from Shops- trip % summary'!AA488</f>
        <v>0</v>
      </c>
      <c r="AN483" s="314">
        <f>'To &amp; from Shops- trip % summary'!AC488</f>
        <v>0</v>
      </c>
      <c r="AO483" s="260">
        <f t="shared" si="108"/>
        <v>0</v>
      </c>
      <c r="AP483" s="259">
        <f t="shared" si="109"/>
        <v>0</v>
      </c>
      <c r="AQ483" s="312">
        <f>'To &amp; from Shops- trip % summary'!AF488</f>
        <v>0</v>
      </c>
      <c r="AR483" s="314">
        <f>'To &amp; from Shops- trip % summary'!AH488</f>
        <v>0</v>
      </c>
      <c r="AS483" s="260">
        <f t="shared" si="110"/>
        <v>0</v>
      </c>
      <c r="AT483" s="259">
        <f t="shared" si="111"/>
        <v>0</v>
      </c>
      <c r="AU483" s="261"/>
      <c r="AV483" s="248"/>
      <c r="AW483" s="248"/>
      <c r="AX483" s="248"/>
      <c r="AY483" s="248"/>
    </row>
    <row r="484" spans="1:51" x14ac:dyDescent="0.2">
      <c r="A484" s="248"/>
      <c r="B484" s="248"/>
      <c r="C484" s="248"/>
      <c r="D484" s="248"/>
      <c r="E484" s="248"/>
      <c r="F484" s="248"/>
      <c r="G484" s="248"/>
      <c r="H484" s="248"/>
      <c r="I484" s="248"/>
      <c r="J484" s="248"/>
      <c r="K484" s="248"/>
      <c r="L484" s="248"/>
      <c r="M484" s="248"/>
      <c r="N484" s="248"/>
      <c r="O484" s="248"/>
      <c r="P484" s="248"/>
      <c r="Q484" s="296"/>
      <c r="R484" s="256">
        <f>'To &amp; from Shops- trip % summary'!B489</f>
        <v>0</v>
      </c>
      <c r="S484" s="313">
        <f>'To &amp; from Shops- trip % summary'!D489</f>
        <v>0</v>
      </c>
      <c r="T484" s="257">
        <f>'Non-survey input values'!$B$14</f>
        <v>359.3</v>
      </c>
      <c r="U484" s="258">
        <f t="shared" si="98"/>
        <v>0</v>
      </c>
      <c r="V484" s="259">
        <f t="shared" si="99"/>
        <v>0</v>
      </c>
      <c r="W484" s="312">
        <f>'To &amp; from Shops- trip % summary'!G489</f>
        <v>0</v>
      </c>
      <c r="X484" s="314">
        <f>'To &amp; from Shops- trip % summary'!I489</f>
        <v>0</v>
      </c>
      <c r="Y484" s="260">
        <f t="shared" si="100"/>
        <v>0</v>
      </c>
      <c r="Z484" s="259">
        <f t="shared" si="101"/>
        <v>0</v>
      </c>
      <c r="AA484" s="312">
        <f>'To &amp; from Shops- trip % summary'!L489</f>
        <v>0</v>
      </c>
      <c r="AB484" s="314">
        <f>'To &amp; from Shops- trip % summary'!N489</f>
        <v>0</v>
      </c>
      <c r="AC484" s="260">
        <f t="shared" si="102"/>
        <v>0</v>
      </c>
      <c r="AD484" s="259">
        <f t="shared" si="103"/>
        <v>0</v>
      </c>
      <c r="AE484" s="312">
        <f>'To &amp; from Shops- trip % summary'!Q489</f>
        <v>0</v>
      </c>
      <c r="AF484" s="314">
        <f>'To &amp; from Shops- trip % summary'!S489</f>
        <v>0</v>
      </c>
      <c r="AG484" s="260">
        <f t="shared" si="104"/>
        <v>0</v>
      </c>
      <c r="AH484" s="259">
        <f t="shared" si="105"/>
        <v>0</v>
      </c>
      <c r="AI484" s="312">
        <f>'To &amp; from Shops- trip % summary'!V489</f>
        <v>0</v>
      </c>
      <c r="AJ484" s="314">
        <f>'To &amp; from Shops- trip % summary'!X489</f>
        <v>0</v>
      </c>
      <c r="AK484" s="260">
        <f t="shared" si="106"/>
        <v>0</v>
      </c>
      <c r="AL484" s="259">
        <f t="shared" si="107"/>
        <v>0</v>
      </c>
      <c r="AM484" s="312">
        <f>'To &amp; from Shops- trip % summary'!AA489</f>
        <v>0</v>
      </c>
      <c r="AN484" s="314">
        <f>'To &amp; from Shops- trip % summary'!AC489</f>
        <v>0</v>
      </c>
      <c r="AO484" s="260">
        <f t="shared" si="108"/>
        <v>0</v>
      </c>
      <c r="AP484" s="259">
        <f t="shared" si="109"/>
        <v>0</v>
      </c>
      <c r="AQ484" s="312">
        <f>'To &amp; from Shops- trip % summary'!AF489</f>
        <v>0</v>
      </c>
      <c r="AR484" s="314">
        <f>'To &amp; from Shops- trip % summary'!AH489</f>
        <v>0</v>
      </c>
      <c r="AS484" s="260">
        <f t="shared" si="110"/>
        <v>0</v>
      </c>
      <c r="AT484" s="259">
        <f t="shared" si="111"/>
        <v>0</v>
      </c>
      <c r="AU484" s="261"/>
      <c r="AV484" s="248"/>
      <c r="AW484" s="248"/>
      <c r="AX484" s="248"/>
      <c r="AY484" s="248"/>
    </row>
    <row r="485" spans="1:51" x14ac:dyDescent="0.2">
      <c r="A485" s="248"/>
      <c r="B485" s="248"/>
      <c r="C485" s="248"/>
      <c r="D485" s="248"/>
      <c r="E485" s="248"/>
      <c r="F485" s="248"/>
      <c r="G485" s="248"/>
      <c r="H485" s="248"/>
      <c r="I485" s="248"/>
      <c r="J485" s="248"/>
      <c r="K485" s="248"/>
      <c r="L485" s="248"/>
      <c r="M485" s="248"/>
      <c r="N485" s="248"/>
      <c r="O485" s="248"/>
      <c r="P485" s="248"/>
      <c r="Q485" s="296"/>
      <c r="R485" s="256">
        <f>'To &amp; from Shops- trip % summary'!B490</f>
        <v>0</v>
      </c>
      <c r="S485" s="313">
        <f>'To &amp; from Shops- trip % summary'!D490</f>
        <v>0</v>
      </c>
      <c r="T485" s="257">
        <f>'Non-survey input values'!$B$14</f>
        <v>359.3</v>
      </c>
      <c r="U485" s="258">
        <f t="shared" si="98"/>
        <v>0</v>
      </c>
      <c r="V485" s="259">
        <f t="shared" si="99"/>
        <v>0</v>
      </c>
      <c r="W485" s="312">
        <f>'To &amp; from Shops- trip % summary'!G490</f>
        <v>0</v>
      </c>
      <c r="X485" s="314">
        <f>'To &amp; from Shops- trip % summary'!I490</f>
        <v>0</v>
      </c>
      <c r="Y485" s="260">
        <f t="shared" si="100"/>
        <v>0</v>
      </c>
      <c r="Z485" s="259">
        <f t="shared" si="101"/>
        <v>0</v>
      </c>
      <c r="AA485" s="312">
        <f>'To &amp; from Shops- trip % summary'!L490</f>
        <v>0</v>
      </c>
      <c r="AB485" s="314">
        <f>'To &amp; from Shops- trip % summary'!N490</f>
        <v>0</v>
      </c>
      <c r="AC485" s="260">
        <f t="shared" si="102"/>
        <v>0</v>
      </c>
      <c r="AD485" s="259">
        <f t="shared" si="103"/>
        <v>0</v>
      </c>
      <c r="AE485" s="312">
        <f>'To &amp; from Shops- trip % summary'!Q490</f>
        <v>0</v>
      </c>
      <c r="AF485" s="314">
        <f>'To &amp; from Shops- trip % summary'!S490</f>
        <v>0</v>
      </c>
      <c r="AG485" s="260">
        <f t="shared" si="104"/>
        <v>0</v>
      </c>
      <c r="AH485" s="259">
        <f t="shared" si="105"/>
        <v>0</v>
      </c>
      <c r="AI485" s="312">
        <f>'To &amp; from Shops- trip % summary'!V490</f>
        <v>0</v>
      </c>
      <c r="AJ485" s="314">
        <f>'To &amp; from Shops- trip % summary'!X490</f>
        <v>0</v>
      </c>
      <c r="AK485" s="260">
        <f t="shared" si="106"/>
        <v>0</v>
      </c>
      <c r="AL485" s="259">
        <f t="shared" si="107"/>
        <v>0</v>
      </c>
      <c r="AM485" s="312">
        <f>'To &amp; from Shops- trip % summary'!AA490</f>
        <v>0</v>
      </c>
      <c r="AN485" s="314">
        <f>'To &amp; from Shops- trip % summary'!AC490</f>
        <v>0</v>
      </c>
      <c r="AO485" s="260">
        <f t="shared" si="108"/>
        <v>0</v>
      </c>
      <c r="AP485" s="259">
        <f t="shared" si="109"/>
        <v>0</v>
      </c>
      <c r="AQ485" s="312">
        <f>'To &amp; from Shops- trip % summary'!AF490</f>
        <v>0</v>
      </c>
      <c r="AR485" s="314">
        <f>'To &amp; from Shops- trip % summary'!AH490</f>
        <v>0</v>
      </c>
      <c r="AS485" s="260">
        <f t="shared" si="110"/>
        <v>0</v>
      </c>
      <c r="AT485" s="259">
        <f t="shared" si="111"/>
        <v>0</v>
      </c>
      <c r="AU485" s="261"/>
      <c r="AV485" s="248"/>
      <c r="AW485" s="248"/>
      <c r="AX485" s="248"/>
      <c r="AY485" s="248"/>
    </row>
    <row r="486" spans="1:51" x14ac:dyDescent="0.2">
      <c r="A486" s="248"/>
      <c r="B486" s="248"/>
      <c r="C486" s="248"/>
      <c r="D486" s="248"/>
      <c r="E486" s="248"/>
      <c r="F486" s="248"/>
      <c r="G486" s="248"/>
      <c r="H486" s="248"/>
      <c r="I486" s="248"/>
      <c r="J486" s="248"/>
      <c r="K486" s="248"/>
      <c r="L486" s="248"/>
      <c r="M486" s="248"/>
      <c r="N486" s="248"/>
      <c r="O486" s="248"/>
      <c r="P486" s="248"/>
      <c r="Q486" s="296"/>
      <c r="R486" s="256">
        <f>'To &amp; from Shops- trip % summary'!B491</f>
        <v>0</v>
      </c>
      <c r="S486" s="313">
        <f>'To &amp; from Shops- trip % summary'!D491</f>
        <v>0</v>
      </c>
      <c r="T486" s="257">
        <f>'Non-survey input values'!$B$14</f>
        <v>359.3</v>
      </c>
      <c r="U486" s="258">
        <f t="shared" si="98"/>
        <v>0</v>
      </c>
      <c r="V486" s="259">
        <f t="shared" si="99"/>
        <v>0</v>
      </c>
      <c r="W486" s="312">
        <f>'To &amp; from Shops- trip % summary'!G491</f>
        <v>0</v>
      </c>
      <c r="X486" s="314">
        <f>'To &amp; from Shops- trip % summary'!I491</f>
        <v>0</v>
      </c>
      <c r="Y486" s="260">
        <f t="shared" si="100"/>
        <v>0</v>
      </c>
      <c r="Z486" s="259">
        <f t="shared" si="101"/>
        <v>0</v>
      </c>
      <c r="AA486" s="312">
        <f>'To &amp; from Shops- trip % summary'!L491</f>
        <v>0</v>
      </c>
      <c r="AB486" s="314">
        <f>'To &amp; from Shops- trip % summary'!N491</f>
        <v>0</v>
      </c>
      <c r="AC486" s="260">
        <f t="shared" si="102"/>
        <v>0</v>
      </c>
      <c r="AD486" s="259">
        <f t="shared" si="103"/>
        <v>0</v>
      </c>
      <c r="AE486" s="312">
        <f>'To &amp; from Shops- trip % summary'!Q491</f>
        <v>0</v>
      </c>
      <c r="AF486" s="314">
        <f>'To &amp; from Shops- trip % summary'!S491</f>
        <v>0</v>
      </c>
      <c r="AG486" s="260">
        <f t="shared" si="104"/>
        <v>0</v>
      </c>
      <c r="AH486" s="259">
        <f t="shared" si="105"/>
        <v>0</v>
      </c>
      <c r="AI486" s="312">
        <f>'To &amp; from Shops- trip % summary'!V491</f>
        <v>0</v>
      </c>
      <c r="AJ486" s="314">
        <f>'To &amp; from Shops- trip % summary'!X491</f>
        <v>0</v>
      </c>
      <c r="AK486" s="260">
        <f t="shared" si="106"/>
        <v>0</v>
      </c>
      <c r="AL486" s="259">
        <f t="shared" si="107"/>
        <v>0</v>
      </c>
      <c r="AM486" s="312">
        <f>'To &amp; from Shops- trip % summary'!AA491</f>
        <v>0</v>
      </c>
      <c r="AN486" s="314">
        <f>'To &amp; from Shops- trip % summary'!AC491</f>
        <v>0</v>
      </c>
      <c r="AO486" s="260">
        <f t="shared" si="108"/>
        <v>0</v>
      </c>
      <c r="AP486" s="259">
        <f t="shared" si="109"/>
        <v>0</v>
      </c>
      <c r="AQ486" s="312">
        <f>'To &amp; from Shops- trip % summary'!AF491</f>
        <v>0</v>
      </c>
      <c r="AR486" s="314">
        <f>'To &amp; from Shops- trip % summary'!AH491</f>
        <v>0</v>
      </c>
      <c r="AS486" s="260">
        <f t="shared" si="110"/>
        <v>0</v>
      </c>
      <c r="AT486" s="259">
        <f t="shared" si="111"/>
        <v>0</v>
      </c>
      <c r="AU486" s="261"/>
      <c r="AV486" s="248"/>
      <c r="AW486" s="248"/>
      <c r="AX486" s="248"/>
      <c r="AY486" s="248"/>
    </row>
    <row r="487" spans="1:51" x14ac:dyDescent="0.2">
      <c r="A487" s="248"/>
      <c r="B487" s="248"/>
      <c r="C487" s="248"/>
      <c r="D487" s="248"/>
      <c r="E487" s="248"/>
      <c r="F487" s="248"/>
      <c r="G487" s="248"/>
      <c r="H487" s="248"/>
      <c r="I487" s="248"/>
      <c r="J487" s="248"/>
      <c r="K487" s="248"/>
      <c r="L487" s="248"/>
      <c r="M487" s="248"/>
      <c r="N487" s="248"/>
      <c r="O487" s="248"/>
      <c r="P487" s="248"/>
      <c r="Q487" s="296"/>
      <c r="R487" s="256">
        <f>'To &amp; from Shops- trip % summary'!B492</f>
        <v>0</v>
      </c>
      <c r="S487" s="313">
        <f>'To &amp; from Shops- trip % summary'!D492</f>
        <v>0</v>
      </c>
      <c r="T487" s="257">
        <f>'Non-survey input values'!$B$14</f>
        <v>359.3</v>
      </c>
      <c r="U487" s="258">
        <f t="shared" si="98"/>
        <v>0</v>
      </c>
      <c r="V487" s="259">
        <f t="shared" si="99"/>
        <v>0</v>
      </c>
      <c r="W487" s="312">
        <f>'To &amp; from Shops- trip % summary'!G492</f>
        <v>0</v>
      </c>
      <c r="X487" s="314">
        <f>'To &amp; from Shops- trip % summary'!I492</f>
        <v>0</v>
      </c>
      <c r="Y487" s="260">
        <f t="shared" si="100"/>
        <v>0</v>
      </c>
      <c r="Z487" s="259">
        <f t="shared" si="101"/>
        <v>0</v>
      </c>
      <c r="AA487" s="312">
        <f>'To &amp; from Shops- trip % summary'!L492</f>
        <v>0</v>
      </c>
      <c r="AB487" s="314">
        <f>'To &amp; from Shops- trip % summary'!N492</f>
        <v>0</v>
      </c>
      <c r="AC487" s="260">
        <f t="shared" si="102"/>
        <v>0</v>
      </c>
      <c r="AD487" s="259">
        <f t="shared" si="103"/>
        <v>0</v>
      </c>
      <c r="AE487" s="312">
        <f>'To &amp; from Shops- trip % summary'!Q492</f>
        <v>0</v>
      </c>
      <c r="AF487" s="314">
        <f>'To &amp; from Shops- trip % summary'!S492</f>
        <v>0</v>
      </c>
      <c r="AG487" s="260">
        <f t="shared" si="104"/>
        <v>0</v>
      </c>
      <c r="AH487" s="259">
        <f t="shared" si="105"/>
        <v>0</v>
      </c>
      <c r="AI487" s="312">
        <f>'To &amp; from Shops- trip % summary'!V492</f>
        <v>0</v>
      </c>
      <c r="AJ487" s="314">
        <f>'To &amp; from Shops- trip % summary'!X492</f>
        <v>0</v>
      </c>
      <c r="AK487" s="260">
        <f t="shared" si="106"/>
        <v>0</v>
      </c>
      <c r="AL487" s="259">
        <f t="shared" si="107"/>
        <v>0</v>
      </c>
      <c r="AM487" s="312">
        <f>'To &amp; from Shops- trip % summary'!AA492</f>
        <v>0</v>
      </c>
      <c r="AN487" s="314">
        <f>'To &amp; from Shops- trip % summary'!AC492</f>
        <v>0</v>
      </c>
      <c r="AO487" s="260">
        <f t="shared" si="108"/>
        <v>0</v>
      </c>
      <c r="AP487" s="259">
        <f t="shared" si="109"/>
        <v>0</v>
      </c>
      <c r="AQ487" s="312">
        <f>'To &amp; from Shops- trip % summary'!AF492</f>
        <v>0</v>
      </c>
      <c r="AR487" s="314">
        <f>'To &amp; from Shops- trip % summary'!AH492</f>
        <v>0</v>
      </c>
      <c r="AS487" s="260">
        <f t="shared" si="110"/>
        <v>0</v>
      </c>
      <c r="AT487" s="259">
        <f t="shared" si="111"/>
        <v>0</v>
      </c>
      <c r="AU487" s="261"/>
      <c r="AV487" s="248"/>
      <c r="AW487" s="248"/>
      <c r="AX487" s="248"/>
      <c r="AY487" s="248"/>
    </row>
    <row r="488" spans="1:51" x14ac:dyDescent="0.2">
      <c r="A488" s="248"/>
      <c r="B488" s="248"/>
      <c r="C488" s="248"/>
      <c r="D488" s="248"/>
      <c r="E488" s="248"/>
      <c r="F488" s="248"/>
      <c r="G488" s="248"/>
      <c r="H488" s="248"/>
      <c r="I488" s="248"/>
      <c r="J488" s="248"/>
      <c r="K488" s="248"/>
      <c r="L488" s="248"/>
      <c r="M488" s="248"/>
      <c r="N488" s="248"/>
      <c r="O488" s="248"/>
      <c r="P488" s="248"/>
      <c r="Q488" s="296"/>
      <c r="R488" s="256">
        <f>'To &amp; from Shops- trip % summary'!B493</f>
        <v>0</v>
      </c>
      <c r="S488" s="313">
        <f>'To &amp; from Shops- trip % summary'!D493</f>
        <v>0</v>
      </c>
      <c r="T488" s="257">
        <f>'Non-survey input values'!$B$14</f>
        <v>359.3</v>
      </c>
      <c r="U488" s="258">
        <f t="shared" si="98"/>
        <v>0</v>
      </c>
      <c r="V488" s="259">
        <f t="shared" si="99"/>
        <v>0</v>
      </c>
      <c r="W488" s="312">
        <f>'To &amp; from Shops- trip % summary'!G493</f>
        <v>0</v>
      </c>
      <c r="X488" s="314">
        <f>'To &amp; from Shops- trip % summary'!I493</f>
        <v>0</v>
      </c>
      <c r="Y488" s="260">
        <f t="shared" si="100"/>
        <v>0</v>
      </c>
      <c r="Z488" s="259">
        <f t="shared" si="101"/>
        <v>0</v>
      </c>
      <c r="AA488" s="312">
        <f>'To &amp; from Shops- trip % summary'!L493</f>
        <v>0</v>
      </c>
      <c r="AB488" s="314">
        <f>'To &amp; from Shops- trip % summary'!N493</f>
        <v>0</v>
      </c>
      <c r="AC488" s="260">
        <f t="shared" si="102"/>
        <v>0</v>
      </c>
      <c r="AD488" s="259">
        <f t="shared" si="103"/>
        <v>0</v>
      </c>
      <c r="AE488" s="312">
        <f>'To &amp; from Shops- trip % summary'!Q493</f>
        <v>0</v>
      </c>
      <c r="AF488" s="314">
        <f>'To &amp; from Shops- trip % summary'!S493</f>
        <v>0</v>
      </c>
      <c r="AG488" s="260">
        <f t="shared" si="104"/>
        <v>0</v>
      </c>
      <c r="AH488" s="259">
        <f t="shared" si="105"/>
        <v>0</v>
      </c>
      <c r="AI488" s="312">
        <f>'To &amp; from Shops- trip % summary'!V493</f>
        <v>0</v>
      </c>
      <c r="AJ488" s="314">
        <f>'To &amp; from Shops- trip % summary'!X493</f>
        <v>0</v>
      </c>
      <c r="AK488" s="260">
        <f t="shared" si="106"/>
        <v>0</v>
      </c>
      <c r="AL488" s="259">
        <f t="shared" si="107"/>
        <v>0</v>
      </c>
      <c r="AM488" s="312">
        <f>'To &amp; from Shops- trip % summary'!AA493</f>
        <v>0</v>
      </c>
      <c r="AN488" s="314">
        <f>'To &amp; from Shops- trip % summary'!AC493</f>
        <v>0</v>
      </c>
      <c r="AO488" s="260">
        <f t="shared" si="108"/>
        <v>0</v>
      </c>
      <c r="AP488" s="259">
        <f t="shared" si="109"/>
        <v>0</v>
      </c>
      <c r="AQ488" s="312">
        <f>'To &amp; from Shops- trip % summary'!AF493</f>
        <v>0</v>
      </c>
      <c r="AR488" s="314">
        <f>'To &amp; from Shops- trip % summary'!AH493</f>
        <v>0</v>
      </c>
      <c r="AS488" s="260">
        <f t="shared" si="110"/>
        <v>0</v>
      </c>
      <c r="AT488" s="259">
        <f t="shared" si="111"/>
        <v>0</v>
      </c>
      <c r="AU488" s="261"/>
      <c r="AV488" s="248"/>
      <c r="AW488" s="248"/>
      <c r="AX488" s="248"/>
      <c r="AY488" s="248"/>
    </row>
    <row r="489" spans="1:51" x14ac:dyDescent="0.2">
      <c r="A489" s="248"/>
      <c r="B489" s="248"/>
      <c r="C489" s="248"/>
      <c r="D489" s="248"/>
      <c r="E489" s="248"/>
      <c r="F489" s="248"/>
      <c r="G489" s="248"/>
      <c r="H489" s="248"/>
      <c r="I489" s="248"/>
      <c r="J489" s="248"/>
      <c r="K489" s="248"/>
      <c r="L489" s="248"/>
      <c r="M489" s="248"/>
      <c r="N489" s="248"/>
      <c r="O489" s="248"/>
      <c r="P489" s="248"/>
      <c r="Q489" s="296"/>
      <c r="R489" s="256">
        <f>'To &amp; from Shops- trip % summary'!B494</f>
        <v>0</v>
      </c>
      <c r="S489" s="313">
        <f>'To &amp; from Shops- trip % summary'!D494</f>
        <v>0</v>
      </c>
      <c r="T489" s="257">
        <f>'Non-survey input values'!$B$14</f>
        <v>359.3</v>
      </c>
      <c r="U489" s="258">
        <f t="shared" si="98"/>
        <v>0</v>
      </c>
      <c r="V489" s="259">
        <f t="shared" si="99"/>
        <v>0</v>
      </c>
      <c r="W489" s="312">
        <f>'To &amp; from Shops- trip % summary'!G494</f>
        <v>0</v>
      </c>
      <c r="X489" s="314">
        <f>'To &amp; from Shops- trip % summary'!I494</f>
        <v>0</v>
      </c>
      <c r="Y489" s="260">
        <f t="shared" si="100"/>
        <v>0</v>
      </c>
      <c r="Z489" s="259">
        <f t="shared" si="101"/>
        <v>0</v>
      </c>
      <c r="AA489" s="312">
        <f>'To &amp; from Shops- trip % summary'!L494</f>
        <v>0</v>
      </c>
      <c r="AB489" s="314">
        <f>'To &amp; from Shops- trip % summary'!N494</f>
        <v>0</v>
      </c>
      <c r="AC489" s="260">
        <f t="shared" si="102"/>
        <v>0</v>
      </c>
      <c r="AD489" s="259">
        <f t="shared" si="103"/>
        <v>0</v>
      </c>
      <c r="AE489" s="312">
        <f>'To &amp; from Shops- trip % summary'!Q494</f>
        <v>0</v>
      </c>
      <c r="AF489" s="314">
        <f>'To &amp; from Shops- trip % summary'!S494</f>
        <v>0</v>
      </c>
      <c r="AG489" s="260">
        <f t="shared" si="104"/>
        <v>0</v>
      </c>
      <c r="AH489" s="259">
        <f t="shared" si="105"/>
        <v>0</v>
      </c>
      <c r="AI489" s="312">
        <f>'To &amp; from Shops- trip % summary'!V494</f>
        <v>0</v>
      </c>
      <c r="AJ489" s="314">
        <f>'To &amp; from Shops- trip % summary'!X494</f>
        <v>0</v>
      </c>
      <c r="AK489" s="260">
        <f t="shared" si="106"/>
        <v>0</v>
      </c>
      <c r="AL489" s="259">
        <f t="shared" si="107"/>
        <v>0</v>
      </c>
      <c r="AM489" s="312">
        <f>'To &amp; from Shops- trip % summary'!AA494</f>
        <v>0</v>
      </c>
      <c r="AN489" s="314">
        <f>'To &amp; from Shops- trip % summary'!AC494</f>
        <v>0</v>
      </c>
      <c r="AO489" s="260">
        <f t="shared" si="108"/>
        <v>0</v>
      </c>
      <c r="AP489" s="259">
        <f t="shared" si="109"/>
        <v>0</v>
      </c>
      <c r="AQ489" s="312">
        <f>'To &amp; from Shops- trip % summary'!AF494</f>
        <v>0</v>
      </c>
      <c r="AR489" s="314">
        <f>'To &amp; from Shops- trip % summary'!AH494</f>
        <v>0</v>
      </c>
      <c r="AS489" s="260">
        <f t="shared" si="110"/>
        <v>0</v>
      </c>
      <c r="AT489" s="259">
        <f t="shared" si="111"/>
        <v>0</v>
      </c>
      <c r="AU489" s="261"/>
      <c r="AV489" s="248"/>
      <c r="AW489" s="248"/>
      <c r="AX489" s="248"/>
      <c r="AY489" s="248"/>
    </row>
    <row r="490" spans="1:51" x14ac:dyDescent="0.2">
      <c r="A490" s="248"/>
      <c r="B490" s="248"/>
      <c r="C490" s="248"/>
      <c r="D490" s="248"/>
      <c r="E490" s="248"/>
      <c r="F490" s="248"/>
      <c r="G490" s="248"/>
      <c r="H490" s="248"/>
      <c r="I490" s="248"/>
      <c r="J490" s="248"/>
      <c r="K490" s="248"/>
      <c r="L490" s="248"/>
      <c r="M490" s="248"/>
      <c r="N490" s="248"/>
      <c r="O490" s="248"/>
      <c r="P490" s="248"/>
      <c r="Q490" s="296"/>
      <c r="R490" s="256">
        <f>'To &amp; from Shops- trip % summary'!B495</f>
        <v>0</v>
      </c>
      <c r="S490" s="313">
        <f>'To &amp; from Shops- trip % summary'!D495</f>
        <v>0</v>
      </c>
      <c r="T490" s="257">
        <f>'Non-survey input values'!$B$14</f>
        <v>359.3</v>
      </c>
      <c r="U490" s="258">
        <f t="shared" si="98"/>
        <v>0</v>
      </c>
      <c r="V490" s="259">
        <f t="shared" si="99"/>
        <v>0</v>
      </c>
      <c r="W490" s="312">
        <f>'To &amp; from Shops- trip % summary'!G495</f>
        <v>0</v>
      </c>
      <c r="X490" s="314">
        <f>'To &amp; from Shops- trip % summary'!I495</f>
        <v>0</v>
      </c>
      <c r="Y490" s="260">
        <f t="shared" si="100"/>
        <v>0</v>
      </c>
      <c r="Z490" s="259">
        <f t="shared" si="101"/>
        <v>0</v>
      </c>
      <c r="AA490" s="312">
        <f>'To &amp; from Shops- trip % summary'!L495</f>
        <v>0</v>
      </c>
      <c r="AB490" s="314">
        <f>'To &amp; from Shops- trip % summary'!N495</f>
        <v>0</v>
      </c>
      <c r="AC490" s="260">
        <f t="shared" si="102"/>
        <v>0</v>
      </c>
      <c r="AD490" s="259">
        <f t="shared" si="103"/>
        <v>0</v>
      </c>
      <c r="AE490" s="312">
        <f>'To &amp; from Shops- trip % summary'!Q495</f>
        <v>0</v>
      </c>
      <c r="AF490" s="314">
        <f>'To &amp; from Shops- trip % summary'!S495</f>
        <v>0</v>
      </c>
      <c r="AG490" s="260">
        <f t="shared" si="104"/>
        <v>0</v>
      </c>
      <c r="AH490" s="259">
        <f t="shared" si="105"/>
        <v>0</v>
      </c>
      <c r="AI490" s="312">
        <f>'To &amp; from Shops- trip % summary'!V495</f>
        <v>0</v>
      </c>
      <c r="AJ490" s="314">
        <f>'To &amp; from Shops- trip % summary'!X495</f>
        <v>0</v>
      </c>
      <c r="AK490" s="260">
        <f t="shared" si="106"/>
        <v>0</v>
      </c>
      <c r="AL490" s="259">
        <f t="shared" si="107"/>
        <v>0</v>
      </c>
      <c r="AM490" s="312">
        <f>'To &amp; from Shops- trip % summary'!AA495</f>
        <v>0</v>
      </c>
      <c r="AN490" s="314">
        <f>'To &amp; from Shops- trip % summary'!AC495</f>
        <v>0</v>
      </c>
      <c r="AO490" s="260">
        <f t="shared" si="108"/>
        <v>0</v>
      </c>
      <c r="AP490" s="259">
        <f t="shared" si="109"/>
        <v>0</v>
      </c>
      <c r="AQ490" s="312">
        <f>'To &amp; from Shops- trip % summary'!AF495</f>
        <v>0</v>
      </c>
      <c r="AR490" s="314">
        <f>'To &amp; from Shops- trip % summary'!AH495</f>
        <v>0</v>
      </c>
      <c r="AS490" s="260">
        <f t="shared" si="110"/>
        <v>0</v>
      </c>
      <c r="AT490" s="259">
        <f t="shared" si="111"/>
        <v>0</v>
      </c>
      <c r="AU490" s="261"/>
      <c r="AV490" s="248"/>
      <c r="AW490" s="248"/>
      <c r="AX490" s="248"/>
      <c r="AY490" s="248"/>
    </row>
    <row r="491" spans="1:51" x14ac:dyDescent="0.2">
      <c r="A491" s="248"/>
      <c r="B491" s="248"/>
      <c r="C491" s="248"/>
      <c r="D491" s="248"/>
      <c r="E491" s="248"/>
      <c r="F491" s="248"/>
      <c r="G491" s="248"/>
      <c r="H491" s="248"/>
      <c r="I491" s="248"/>
      <c r="J491" s="248"/>
      <c r="K491" s="248"/>
      <c r="L491" s="248"/>
      <c r="M491" s="248"/>
      <c r="N491" s="248"/>
      <c r="O491" s="248"/>
      <c r="P491" s="248"/>
      <c r="Q491" s="296"/>
      <c r="R491" s="256">
        <f>'To &amp; from Shops- trip % summary'!B496</f>
        <v>0</v>
      </c>
      <c r="S491" s="313">
        <f>'To &amp; from Shops- trip % summary'!D496</f>
        <v>0</v>
      </c>
      <c r="T491" s="257">
        <f>'Non-survey input values'!$B$14</f>
        <v>359.3</v>
      </c>
      <c r="U491" s="258">
        <f t="shared" si="98"/>
        <v>0</v>
      </c>
      <c r="V491" s="259">
        <f t="shared" si="99"/>
        <v>0</v>
      </c>
      <c r="W491" s="312">
        <f>'To &amp; from Shops- trip % summary'!G496</f>
        <v>0</v>
      </c>
      <c r="X491" s="314">
        <f>'To &amp; from Shops- trip % summary'!I496</f>
        <v>0</v>
      </c>
      <c r="Y491" s="260">
        <f t="shared" si="100"/>
        <v>0</v>
      </c>
      <c r="Z491" s="259">
        <f t="shared" si="101"/>
        <v>0</v>
      </c>
      <c r="AA491" s="312">
        <f>'To &amp; from Shops- trip % summary'!L496</f>
        <v>0</v>
      </c>
      <c r="AB491" s="314">
        <f>'To &amp; from Shops- trip % summary'!N496</f>
        <v>0</v>
      </c>
      <c r="AC491" s="260">
        <f t="shared" si="102"/>
        <v>0</v>
      </c>
      <c r="AD491" s="259">
        <f t="shared" si="103"/>
        <v>0</v>
      </c>
      <c r="AE491" s="312">
        <f>'To &amp; from Shops- trip % summary'!Q496</f>
        <v>0</v>
      </c>
      <c r="AF491" s="314">
        <f>'To &amp; from Shops- trip % summary'!S496</f>
        <v>0</v>
      </c>
      <c r="AG491" s="260">
        <f t="shared" si="104"/>
        <v>0</v>
      </c>
      <c r="AH491" s="259">
        <f t="shared" si="105"/>
        <v>0</v>
      </c>
      <c r="AI491" s="312">
        <f>'To &amp; from Shops- trip % summary'!V496</f>
        <v>0</v>
      </c>
      <c r="AJ491" s="314">
        <f>'To &amp; from Shops- trip % summary'!X496</f>
        <v>0</v>
      </c>
      <c r="AK491" s="260">
        <f t="shared" si="106"/>
        <v>0</v>
      </c>
      <c r="AL491" s="259">
        <f t="shared" si="107"/>
        <v>0</v>
      </c>
      <c r="AM491" s="312">
        <f>'To &amp; from Shops- trip % summary'!AA496</f>
        <v>0</v>
      </c>
      <c r="AN491" s="314">
        <f>'To &amp; from Shops- trip % summary'!AC496</f>
        <v>0</v>
      </c>
      <c r="AO491" s="260">
        <f t="shared" si="108"/>
        <v>0</v>
      </c>
      <c r="AP491" s="259">
        <f t="shared" si="109"/>
        <v>0</v>
      </c>
      <c r="AQ491" s="312">
        <f>'To &amp; from Shops- trip % summary'!AF496</f>
        <v>0</v>
      </c>
      <c r="AR491" s="314">
        <f>'To &amp; from Shops- trip % summary'!AH496</f>
        <v>0</v>
      </c>
      <c r="AS491" s="260">
        <f t="shared" si="110"/>
        <v>0</v>
      </c>
      <c r="AT491" s="259">
        <f t="shared" si="111"/>
        <v>0</v>
      </c>
      <c r="AU491" s="261"/>
      <c r="AV491" s="248"/>
      <c r="AW491" s="248"/>
      <c r="AX491" s="248"/>
      <c r="AY491" s="248"/>
    </row>
    <row r="492" spans="1:51" x14ac:dyDescent="0.2">
      <c r="A492" s="248"/>
      <c r="B492" s="248"/>
      <c r="C492" s="248"/>
      <c r="D492" s="248"/>
      <c r="E492" s="248"/>
      <c r="F492" s="248"/>
      <c r="G492" s="248"/>
      <c r="H492" s="248"/>
      <c r="I492" s="248"/>
      <c r="J492" s="248"/>
      <c r="K492" s="248"/>
      <c r="L492" s="248"/>
      <c r="M492" s="248"/>
      <c r="N492" s="248"/>
      <c r="O492" s="248"/>
      <c r="P492" s="248"/>
      <c r="Q492" s="296"/>
      <c r="R492" s="256">
        <f>'To &amp; from Shops- trip % summary'!B497</f>
        <v>0</v>
      </c>
      <c r="S492" s="313">
        <f>'To &amp; from Shops- trip % summary'!D497</f>
        <v>0</v>
      </c>
      <c r="T492" s="257">
        <f>'Non-survey input values'!$B$14</f>
        <v>359.3</v>
      </c>
      <c r="U492" s="258">
        <f t="shared" si="98"/>
        <v>0</v>
      </c>
      <c r="V492" s="259">
        <f t="shared" si="99"/>
        <v>0</v>
      </c>
      <c r="W492" s="312">
        <f>'To &amp; from Shops- trip % summary'!G497</f>
        <v>0</v>
      </c>
      <c r="X492" s="314">
        <f>'To &amp; from Shops- trip % summary'!I497</f>
        <v>0</v>
      </c>
      <c r="Y492" s="260">
        <f t="shared" si="100"/>
        <v>0</v>
      </c>
      <c r="Z492" s="259">
        <f t="shared" si="101"/>
        <v>0</v>
      </c>
      <c r="AA492" s="312">
        <f>'To &amp; from Shops- trip % summary'!L497</f>
        <v>0</v>
      </c>
      <c r="AB492" s="314">
        <f>'To &amp; from Shops- trip % summary'!N497</f>
        <v>0</v>
      </c>
      <c r="AC492" s="260">
        <f t="shared" si="102"/>
        <v>0</v>
      </c>
      <c r="AD492" s="259">
        <f t="shared" si="103"/>
        <v>0</v>
      </c>
      <c r="AE492" s="312">
        <f>'To &amp; from Shops- trip % summary'!Q497</f>
        <v>0</v>
      </c>
      <c r="AF492" s="314">
        <f>'To &amp; from Shops- trip % summary'!S497</f>
        <v>0</v>
      </c>
      <c r="AG492" s="260">
        <f t="shared" si="104"/>
        <v>0</v>
      </c>
      <c r="AH492" s="259">
        <f t="shared" si="105"/>
        <v>0</v>
      </c>
      <c r="AI492" s="312">
        <f>'To &amp; from Shops- trip % summary'!V497</f>
        <v>0</v>
      </c>
      <c r="AJ492" s="314">
        <f>'To &amp; from Shops- trip % summary'!X497</f>
        <v>0</v>
      </c>
      <c r="AK492" s="260">
        <f t="shared" si="106"/>
        <v>0</v>
      </c>
      <c r="AL492" s="259">
        <f t="shared" si="107"/>
        <v>0</v>
      </c>
      <c r="AM492" s="312">
        <f>'To &amp; from Shops- trip % summary'!AA497</f>
        <v>0</v>
      </c>
      <c r="AN492" s="314">
        <f>'To &amp; from Shops- trip % summary'!AC497</f>
        <v>0</v>
      </c>
      <c r="AO492" s="260">
        <f t="shared" si="108"/>
        <v>0</v>
      </c>
      <c r="AP492" s="259">
        <f t="shared" si="109"/>
        <v>0</v>
      </c>
      <c r="AQ492" s="312">
        <f>'To &amp; from Shops- trip % summary'!AF497</f>
        <v>0</v>
      </c>
      <c r="AR492" s="314">
        <f>'To &amp; from Shops- trip % summary'!AH497</f>
        <v>0</v>
      </c>
      <c r="AS492" s="260">
        <f t="shared" si="110"/>
        <v>0</v>
      </c>
      <c r="AT492" s="259">
        <f t="shared" si="111"/>
        <v>0</v>
      </c>
      <c r="AU492" s="261"/>
      <c r="AV492" s="248"/>
      <c r="AW492" s="248"/>
      <c r="AX492" s="248"/>
      <c r="AY492" s="248"/>
    </row>
    <row r="493" spans="1:51" x14ac:dyDescent="0.2">
      <c r="A493" s="248"/>
      <c r="B493" s="248"/>
      <c r="C493" s="248"/>
      <c r="D493" s="248"/>
      <c r="E493" s="248"/>
      <c r="F493" s="248"/>
      <c r="G493" s="248"/>
      <c r="H493" s="248"/>
      <c r="I493" s="248"/>
      <c r="J493" s="248"/>
      <c r="K493" s="248"/>
      <c r="L493" s="248"/>
      <c r="M493" s="248"/>
      <c r="N493" s="248"/>
      <c r="O493" s="248"/>
      <c r="P493" s="248"/>
      <c r="Q493" s="296"/>
      <c r="R493" s="256">
        <f>'To &amp; from Shops- trip % summary'!B498</f>
        <v>0</v>
      </c>
      <c r="S493" s="313">
        <f>'To &amp; from Shops- trip % summary'!D498</f>
        <v>0</v>
      </c>
      <c r="T493" s="257">
        <f>'Non-survey input values'!$B$14</f>
        <v>359.3</v>
      </c>
      <c r="U493" s="258">
        <f t="shared" si="98"/>
        <v>0</v>
      </c>
      <c r="V493" s="259">
        <f t="shared" si="99"/>
        <v>0</v>
      </c>
      <c r="W493" s="312">
        <f>'To &amp; from Shops- trip % summary'!G498</f>
        <v>0</v>
      </c>
      <c r="X493" s="314">
        <f>'To &amp; from Shops- trip % summary'!I498</f>
        <v>0</v>
      </c>
      <c r="Y493" s="260">
        <f t="shared" si="100"/>
        <v>0</v>
      </c>
      <c r="Z493" s="259">
        <f t="shared" si="101"/>
        <v>0</v>
      </c>
      <c r="AA493" s="312">
        <f>'To &amp; from Shops- trip % summary'!L498</f>
        <v>0</v>
      </c>
      <c r="AB493" s="314">
        <f>'To &amp; from Shops- trip % summary'!N498</f>
        <v>0</v>
      </c>
      <c r="AC493" s="260">
        <f t="shared" si="102"/>
        <v>0</v>
      </c>
      <c r="AD493" s="259">
        <f t="shared" si="103"/>
        <v>0</v>
      </c>
      <c r="AE493" s="312">
        <f>'To &amp; from Shops- trip % summary'!Q498</f>
        <v>0</v>
      </c>
      <c r="AF493" s="314">
        <f>'To &amp; from Shops- trip % summary'!S498</f>
        <v>0</v>
      </c>
      <c r="AG493" s="260">
        <f t="shared" si="104"/>
        <v>0</v>
      </c>
      <c r="AH493" s="259">
        <f t="shared" si="105"/>
        <v>0</v>
      </c>
      <c r="AI493" s="312">
        <f>'To &amp; from Shops- trip % summary'!V498</f>
        <v>0</v>
      </c>
      <c r="AJ493" s="314">
        <f>'To &amp; from Shops- trip % summary'!X498</f>
        <v>0</v>
      </c>
      <c r="AK493" s="260">
        <f t="shared" si="106"/>
        <v>0</v>
      </c>
      <c r="AL493" s="259">
        <f t="shared" si="107"/>
        <v>0</v>
      </c>
      <c r="AM493" s="312">
        <f>'To &amp; from Shops- trip % summary'!AA498</f>
        <v>0</v>
      </c>
      <c r="AN493" s="314">
        <f>'To &amp; from Shops- trip % summary'!AC498</f>
        <v>0</v>
      </c>
      <c r="AO493" s="260">
        <f t="shared" si="108"/>
        <v>0</v>
      </c>
      <c r="AP493" s="259">
        <f t="shared" si="109"/>
        <v>0</v>
      </c>
      <c r="AQ493" s="312">
        <f>'To &amp; from Shops- trip % summary'!AF498</f>
        <v>0</v>
      </c>
      <c r="AR493" s="314">
        <f>'To &amp; from Shops- trip % summary'!AH498</f>
        <v>0</v>
      </c>
      <c r="AS493" s="260">
        <f t="shared" si="110"/>
        <v>0</v>
      </c>
      <c r="AT493" s="259">
        <f t="shared" si="111"/>
        <v>0</v>
      </c>
      <c r="AU493" s="261"/>
      <c r="AV493" s="248"/>
      <c r="AW493" s="248"/>
      <c r="AX493" s="248"/>
      <c r="AY493" s="248"/>
    </row>
    <row r="494" spans="1:51" x14ac:dyDescent="0.2">
      <c r="A494" s="248"/>
      <c r="B494" s="248"/>
      <c r="C494" s="248"/>
      <c r="D494" s="248"/>
      <c r="E494" s="248"/>
      <c r="F494" s="248"/>
      <c r="G494" s="248"/>
      <c r="H494" s="248"/>
      <c r="I494" s="248"/>
      <c r="J494" s="248"/>
      <c r="K494" s="248"/>
      <c r="L494" s="248"/>
      <c r="M494" s="248"/>
      <c r="N494" s="248"/>
      <c r="O494" s="248"/>
      <c r="P494" s="248"/>
      <c r="Q494" s="296"/>
      <c r="R494" s="256">
        <f>'To &amp; from Shops- trip % summary'!B499</f>
        <v>0</v>
      </c>
      <c r="S494" s="313">
        <f>'To &amp; from Shops- trip % summary'!D499</f>
        <v>0</v>
      </c>
      <c r="T494" s="257">
        <f>'Non-survey input values'!$B$14</f>
        <v>359.3</v>
      </c>
      <c r="U494" s="258">
        <f t="shared" si="98"/>
        <v>0</v>
      </c>
      <c r="V494" s="259">
        <f t="shared" si="99"/>
        <v>0</v>
      </c>
      <c r="W494" s="312">
        <f>'To &amp; from Shops- trip % summary'!G499</f>
        <v>0</v>
      </c>
      <c r="X494" s="314">
        <f>'To &amp; from Shops- trip % summary'!I499</f>
        <v>0</v>
      </c>
      <c r="Y494" s="260">
        <f t="shared" si="100"/>
        <v>0</v>
      </c>
      <c r="Z494" s="259">
        <f t="shared" si="101"/>
        <v>0</v>
      </c>
      <c r="AA494" s="312">
        <f>'To &amp; from Shops- trip % summary'!L499</f>
        <v>0</v>
      </c>
      <c r="AB494" s="314">
        <f>'To &amp; from Shops- trip % summary'!N499</f>
        <v>0</v>
      </c>
      <c r="AC494" s="260">
        <f t="shared" si="102"/>
        <v>0</v>
      </c>
      <c r="AD494" s="259">
        <f t="shared" si="103"/>
        <v>0</v>
      </c>
      <c r="AE494" s="312">
        <f>'To &amp; from Shops- trip % summary'!Q499</f>
        <v>0</v>
      </c>
      <c r="AF494" s="314">
        <f>'To &amp; from Shops- trip % summary'!S499</f>
        <v>0</v>
      </c>
      <c r="AG494" s="260">
        <f t="shared" si="104"/>
        <v>0</v>
      </c>
      <c r="AH494" s="259">
        <f t="shared" si="105"/>
        <v>0</v>
      </c>
      <c r="AI494" s="312">
        <f>'To &amp; from Shops- trip % summary'!V499</f>
        <v>0</v>
      </c>
      <c r="AJ494" s="314">
        <f>'To &amp; from Shops- trip % summary'!X499</f>
        <v>0</v>
      </c>
      <c r="AK494" s="260">
        <f t="shared" si="106"/>
        <v>0</v>
      </c>
      <c r="AL494" s="259">
        <f t="shared" si="107"/>
        <v>0</v>
      </c>
      <c r="AM494" s="312">
        <f>'To &amp; from Shops- trip % summary'!AA499</f>
        <v>0</v>
      </c>
      <c r="AN494" s="314">
        <f>'To &amp; from Shops- trip % summary'!AC499</f>
        <v>0</v>
      </c>
      <c r="AO494" s="260">
        <f t="shared" si="108"/>
        <v>0</v>
      </c>
      <c r="AP494" s="259">
        <f t="shared" si="109"/>
        <v>0</v>
      </c>
      <c r="AQ494" s="312">
        <f>'To &amp; from Shops- trip % summary'!AF499</f>
        <v>0</v>
      </c>
      <c r="AR494" s="314">
        <f>'To &amp; from Shops- trip % summary'!AH499</f>
        <v>0</v>
      </c>
      <c r="AS494" s="260">
        <f t="shared" si="110"/>
        <v>0</v>
      </c>
      <c r="AT494" s="259">
        <f t="shared" si="111"/>
        <v>0</v>
      </c>
      <c r="AU494" s="261"/>
      <c r="AV494" s="248"/>
      <c r="AW494" s="248"/>
      <c r="AX494" s="248"/>
      <c r="AY494" s="248"/>
    </row>
    <row r="495" spans="1:51" x14ac:dyDescent="0.2">
      <c r="A495" s="248"/>
      <c r="B495" s="248"/>
      <c r="C495" s="248"/>
      <c r="D495" s="248"/>
      <c r="E495" s="248"/>
      <c r="F495" s="248"/>
      <c r="G495" s="248"/>
      <c r="H495" s="248"/>
      <c r="I495" s="248"/>
      <c r="J495" s="248"/>
      <c r="K495" s="248"/>
      <c r="L495" s="248"/>
      <c r="M495" s="248"/>
      <c r="N495" s="248"/>
      <c r="O495" s="248"/>
      <c r="P495" s="248"/>
      <c r="Q495" s="296"/>
      <c r="R495" s="256">
        <f>'To &amp; from Shops- trip % summary'!B500</f>
        <v>0</v>
      </c>
      <c r="S495" s="313">
        <f>'To &amp; from Shops- trip % summary'!D500</f>
        <v>0</v>
      </c>
      <c r="T495" s="257">
        <f>'Non-survey input values'!$B$14</f>
        <v>359.3</v>
      </c>
      <c r="U495" s="258">
        <f t="shared" si="98"/>
        <v>0</v>
      </c>
      <c r="V495" s="259">
        <f t="shared" si="99"/>
        <v>0</v>
      </c>
      <c r="W495" s="312">
        <f>'To &amp; from Shops- trip % summary'!G500</f>
        <v>0</v>
      </c>
      <c r="X495" s="314">
        <f>'To &amp; from Shops- trip % summary'!I500</f>
        <v>0</v>
      </c>
      <c r="Y495" s="260">
        <f t="shared" si="100"/>
        <v>0</v>
      </c>
      <c r="Z495" s="259">
        <f t="shared" si="101"/>
        <v>0</v>
      </c>
      <c r="AA495" s="312">
        <f>'To &amp; from Shops- trip % summary'!L500</f>
        <v>0</v>
      </c>
      <c r="AB495" s="314">
        <f>'To &amp; from Shops- trip % summary'!N500</f>
        <v>0</v>
      </c>
      <c r="AC495" s="260">
        <f t="shared" si="102"/>
        <v>0</v>
      </c>
      <c r="AD495" s="259">
        <f t="shared" si="103"/>
        <v>0</v>
      </c>
      <c r="AE495" s="312">
        <f>'To &amp; from Shops- trip % summary'!Q500</f>
        <v>0</v>
      </c>
      <c r="AF495" s="314">
        <f>'To &amp; from Shops- trip % summary'!S500</f>
        <v>0</v>
      </c>
      <c r="AG495" s="260">
        <f t="shared" si="104"/>
        <v>0</v>
      </c>
      <c r="AH495" s="259">
        <f t="shared" si="105"/>
        <v>0</v>
      </c>
      <c r="AI495" s="312">
        <f>'To &amp; from Shops- trip % summary'!V500</f>
        <v>0</v>
      </c>
      <c r="AJ495" s="314">
        <f>'To &amp; from Shops- trip % summary'!X500</f>
        <v>0</v>
      </c>
      <c r="AK495" s="260">
        <f t="shared" si="106"/>
        <v>0</v>
      </c>
      <c r="AL495" s="259">
        <f t="shared" si="107"/>
        <v>0</v>
      </c>
      <c r="AM495" s="312">
        <f>'To &amp; from Shops- trip % summary'!AA500</f>
        <v>0</v>
      </c>
      <c r="AN495" s="314">
        <f>'To &amp; from Shops- trip % summary'!AC500</f>
        <v>0</v>
      </c>
      <c r="AO495" s="260">
        <f t="shared" si="108"/>
        <v>0</v>
      </c>
      <c r="AP495" s="259">
        <f t="shared" si="109"/>
        <v>0</v>
      </c>
      <c r="AQ495" s="312">
        <f>'To &amp; from Shops- trip % summary'!AF500</f>
        <v>0</v>
      </c>
      <c r="AR495" s="314">
        <f>'To &amp; from Shops- trip % summary'!AH500</f>
        <v>0</v>
      </c>
      <c r="AS495" s="260">
        <f t="shared" si="110"/>
        <v>0</v>
      </c>
      <c r="AT495" s="259">
        <f t="shared" si="111"/>
        <v>0</v>
      </c>
      <c r="AU495" s="261"/>
      <c r="AV495" s="248"/>
      <c r="AW495" s="248"/>
      <c r="AX495" s="248"/>
      <c r="AY495" s="248"/>
    </row>
    <row r="496" spans="1:51" x14ac:dyDescent="0.2">
      <c r="A496" s="248"/>
      <c r="B496" s="248"/>
      <c r="C496" s="248"/>
      <c r="D496" s="248"/>
      <c r="E496" s="248"/>
      <c r="F496" s="248"/>
      <c r="G496" s="248"/>
      <c r="H496" s="248"/>
      <c r="I496" s="248"/>
      <c r="J496" s="248"/>
      <c r="K496" s="248"/>
      <c r="L496" s="248"/>
      <c r="M496" s="248"/>
      <c r="N496" s="248"/>
      <c r="O496" s="248"/>
      <c r="P496" s="248"/>
      <c r="Q496" s="296"/>
      <c r="R496" s="256">
        <f>'To &amp; from Shops- trip % summary'!B501</f>
        <v>0</v>
      </c>
      <c r="S496" s="313">
        <f>'To &amp; from Shops- trip % summary'!D501</f>
        <v>0</v>
      </c>
      <c r="T496" s="257">
        <f>'Non-survey input values'!$B$14</f>
        <v>359.3</v>
      </c>
      <c r="U496" s="258">
        <f t="shared" si="98"/>
        <v>0</v>
      </c>
      <c r="V496" s="259">
        <f t="shared" si="99"/>
        <v>0</v>
      </c>
      <c r="W496" s="312">
        <f>'To &amp; from Shops- trip % summary'!G501</f>
        <v>0</v>
      </c>
      <c r="X496" s="314">
        <f>'To &amp; from Shops- trip % summary'!I501</f>
        <v>0</v>
      </c>
      <c r="Y496" s="260">
        <f t="shared" si="100"/>
        <v>0</v>
      </c>
      <c r="Z496" s="259">
        <f t="shared" si="101"/>
        <v>0</v>
      </c>
      <c r="AA496" s="312">
        <f>'To &amp; from Shops- trip % summary'!L501</f>
        <v>0</v>
      </c>
      <c r="AB496" s="314">
        <f>'To &amp; from Shops- trip % summary'!N501</f>
        <v>0</v>
      </c>
      <c r="AC496" s="260">
        <f t="shared" si="102"/>
        <v>0</v>
      </c>
      <c r="AD496" s="259">
        <f t="shared" si="103"/>
        <v>0</v>
      </c>
      <c r="AE496" s="312">
        <f>'To &amp; from Shops- trip % summary'!Q501</f>
        <v>0</v>
      </c>
      <c r="AF496" s="314">
        <f>'To &amp; from Shops- trip % summary'!S501</f>
        <v>0</v>
      </c>
      <c r="AG496" s="260">
        <f t="shared" si="104"/>
        <v>0</v>
      </c>
      <c r="AH496" s="259">
        <f t="shared" si="105"/>
        <v>0</v>
      </c>
      <c r="AI496" s="312">
        <f>'To &amp; from Shops- trip % summary'!V501</f>
        <v>0</v>
      </c>
      <c r="AJ496" s="314">
        <f>'To &amp; from Shops- trip % summary'!X501</f>
        <v>0</v>
      </c>
      <c r="AK496" s="260">
        <f t="shared" si="106"/>
        <v>0</v>
      </c>
      <c r="AL496" s="259">
        <f t="shared" si="107"/>
        <v>0</v>
      </c>
      <c r="AM496" s="312">
        <f>'To &amp; from Shops- trip % summary'!AA501</f>
        <v>0</v>
      </c>
      <c r="AN496" s="314">
        <f>'To &amp; from Shops- trip % summary'!AC501</f>
        <v>0</v>
      </c>
      <c r="AO496" s="260">
        <f t="shared" si="108"/>
        <v>0</v>
      </c>
      <c r="AP496" s="259">
        <f t="shared" si="109"/>
        <v>0</v>
      </c>
      <c r="AQ496" s="312">
        <f>'To &amp; from Shops- trip % summary'!AF501</f>
        <v>0</v>
      </c>
      <c r="AR496" s="314">
        <f>'To &amp; from Shops- trip % summary'!AH501</f>
        <v>0</v>
      </c>
      <c r="AS496" s="260">
        <f t="shared" si="110"/>
        <v>0</v>
      </c>
      <c r="AT496" s="259">
        <f t="shared" si="111"/>
        <v>0</v>
      </c>
      <c r="AU496" s="261"/>
      <c r="AV496" s="248"/>
      <c r="AW496" s="248"/>
      <c r="AX496" s="248"/>
      <c r="AY496" s="248"/>
    </row>
    <row r="497" spans="1:51" x14ac:dyDescent="0.2">
      <c r="A497" s="248"/>
      <c r="B497" s="248"/>
      <c r="C497" s="248"/>
      <c r="D497" s="248"/>
      <c r="E497" s="248"/>
      <c r="F497" s="248"/>
      <c r="G497" s="248"/>
      <c r="H497" s="248"/>
      <c r="I497" s="248"/>
      <c r="J497" s="248"/>
      <c r="K497" s="248"/>
      <c r="L497" s="248"/>
      <c r="M497" s="248"/>
      <c r="N497" s="248"/>
      <c r="O497" s="248"/>
      <c r="P497" s="248"/>
      <c r="Q497" s="296"/>
      <c r="R497" s="256">
        <f>'To &amp; from Shops- trip % summary'!B502</f>
        <v>0</v>
      </c>
      <c r="S497" s="313">
        <f>'To &amp; from Shops- trip % summary'!D502</f>
        <v>0</v>
      </c>
      <c r="T497" s="257">
        <f>'Non-survey input values'!$B$14</f>
        <v>359.3</v>
      </c>
      <c r="U497" s="258">
        <f t="shared" si="98"/>
        <v>0</v>
      </c>
      <c r="V497" s="259">
        <f t="shared" si="99"/>
        <v>0</v>
      </c>
      <c r="W497" s="312">
        <f>'To &amp; from Shops- trip % summary'!G502</f>
        <v>0</v>
      </c>
      <c r="X497" s="314">
        <f>'To &amp; from Shops- trip % summary'!I502</f>
        <v>0</v>
      </c>
      <c r="Y497" s="260">
        <f t="shared" si="100"/>
        <v>0</v>
      </c>
      <c r="Z497" s="259">
        <f t="shared" si="101"/>
        <v>0</v>
      </c>
      <c r="AA497" s="312">
        <f>'To &amp; from Shops- trip % summary'!L502</f>
        <v>0</v>
      </c>
      <c r="AB497" s="314">
        <f>'To &amp; from Shops- trip % summary'!N502</f>
        <v>0</v>
      </c>
      <c r="AC497" s="260">
        <f t="shared" si="102"/>
        <v>0</v>
      </c>
      <c r="AD497" s="259">
        <f t="shared" si="103"/>
        <v>0</v>
      </c>
      <c r="AE497" s="312">
        <f>'To &amp; from Shops- trip % summary'!Q502</f>
        <v>0</v>
      </c>
      <c r="AF497" s="314">
        <f>'To &amp; from Shops- trip % summary'!S502</f>
        <v>0</v>
      </c>
      <c r="AG497" s="260">
        <f t="shared" si="104"/>
        <v>0</v>
      </c>
      <c r="AH497" s="259">
        <f t="shared" si="105"/>
        <v>0</v>
      </c>
      <c r="AI497" s="312">
        <f>'To &amp; from Shops- trip % summary'!V502</f>
        <v>0</v>
      </c>
      <c r="AJ497" s="314">
        <f>'To &amp; from Shops- trip % summary'!X502</f>
        <v>0</v>
      </c>
      <c r="AK497" s="260">
        <f t="shared" si="106"/>
        <v>0</v>
      </c>
      <c r="AL497" s="259">
        <f t="shared" si="107"/>
        <v>0</v>
      </c>
      <c r="AM497" s="312">
        <f>'To &amp; from Shops- trip % summary'!AA502</f>
        <v>0</v>
      </c>
      <c r="AN497" s="314">
        <f>'To &amp; from Shops- trip % summary'!AC502</f>
        <v>0</v>
      </c>
      <c r="AO497" s="260">
        <f t="shared" si="108"/>
        <v>0</v>
      </c>
      <c r="AP497" s="259">
        <f t="shared" si="109"/>
        <v>0</v>
      </c>
      <c r="AQ497" s="312">
        <f>'To &amp; from Shops- trip % summary'!AF502</f>
        <v>0</v>
      </c>
      <c r="AR497" s="314">
        <f>'To &amp; from Shops- trip % summary'!AH502</f>
        <v>0</v>
      </c>
      <c r="AS497" s="260">
        <f t="shared" si="110"/>
        <v>0</v>
      </c>
      <c r="AT497" s="259">
        <f t="shared" si="111"/>
        <v>0</v>
      </c>
      <c r="AU497" s="261"/>
      <c r="AV497" s="248"/>
      <c r="AW497" s="248"/>
      <c r="AX497" s="248"/>
      <c r="AY497" s="248"/>
    </row>
    <row r="498" spans="1:51" x14ac:dyDescent="0.2">
      <c r="A498" s="248"/>
      <c r="B498" s="248"/>
      <c r="C498" s="248"/>
      <c r="D498" s="248"/>
      <c r="E498" s="248"/>
      <c r="F498" s="248"/>
      <c r="G498" s="248"/>
      <c r="H498" s="248"/>
      <c r="I498" s="248"/>
      <c r="J498" s="248"/>
      <c r="K498" s="248"/>
      <c r="L498" s="248"/>
      <c r="M498" s="248"/>
      <c r="N498" s="248"/>
      <c r="O498" s="248"/>
      <c r="P498" s="248"/>
      <c r="Q498" s="296"/>
      <c r="R498" s="256">
        <f>'To &amp; from Shops- trip % summary'!B503</f>
        <v>0</v>
      </c>
      <c r="S498" s="313">
        <f>'To &amp; from Shops- trip % summary'!D503</f>
        <v>0</v>
      </c>
      <c r="T498" s="257">
        <f>'Non-survey input values'!$B$14</f>
        <v>359.3</v>
      </c>
      <c r="U498" s="258">
        <f t="shared" si="98"/>
        <v>0</v>
      </c>
      <c r="V498" s="259">
        <f t="shared" si="99"/>
        <v>0</v>
      </c>
      <c r="W498" s="312">
        <f>'To &amp; from Shops- trip % summary'!G503</f>
        <v>0</v>
      </c>
      <c r="X498" s="314">
        <f>'To &amp; from Shops- trip % summary'!I503</f>
        <v>0</v>
      </c>
      <c r="Y498" s="260">
        <f t="shared" si="100"/>
        <v>0</v>
      </c>
      <c r="Z498" s="259">
        <f t="shared" si="101"/>
        <v>0</v>
      </c>
      <c r="AA498" s="312">
        <f>'To &amp; from Shops- trip % summary'!L503</f>
        <v>0</v>
      </c>
      <c r="AB498" s="314">
        <f>'To &amp; from Shops- trip % summary'!N503</f>
        <v>0</v>
      </c>
      <c r="AC498" s="260">
        <f t="shared" si="102"/>
        <v>0</v>
      </c>
      <c r="AD498" s="259">
        <f t="shared" si="103"/>
        <v>0</v>
      </c>
      <c r="AE498" s="312">
        <f>'To &amp; from Shops- trip % summary'!Q503</f>
        <v>0</v>
      </c>
      <c r="AF498" s="314">
        <f>'To &amp; from Shops- trip % summary'!S503</f>
        <v>0</v>
      </c>
      <c r="AG498" s="260">
        <f t="shared" si="104"/>
        <v>0</v>
      </c>
      <c r="AH498" s="259">
        <f t="shared" si="105"/>
        <v>0</v>
      </c>
      <c r="AI498" s="312">
        <f>'To &amp; from Shops- trip % summary'!V503</f>
        <v>0</v>
      </c>
      <c r="AJ498" s="314">
        <f>'To &amp; from Shops- trip % summary'!X503</f>
        <v>0</v>
      </c>
      <c r="AK498" s="260">
        <f t="shared" si="106"/>
        <v>0</v>
      </c>
      <c r="AL498" s="259">
        <f t="shared" si="107"/>
        <v>0</v>
      </c>
      <c r="AM498" s="312">
        <f>'To &amp; from Shops- trip % summary'!AA503</f>
        <v>0</v>
      </c>
      <c r="AN498" s="314">
        <f>'To &amp; from Shops- trip % summary'!AC503</f>
        <v>0</v>
      </c>
      <c r="AO498" s="260">
        <f t="shared" si="108"/>
        <v>0</v>
      </c>
      <c r="AP498" s="259">
        <f t="shared" si="109"/>
        <v>0</v>
      </c>
      <c r="AQ498" s="312">
        <f>'To &amp; from Shops- trip % summary'!AF503</f>
        <v>0</v>
      </c>
      <c r="AR498" s="314">
        <f>'To &amp; from Shops- trip % summary'!AH503</f>
        <v>0</v>
      </c>
      <c r="AS498" s="260">
        <f t="shared" si="110"/>
        <v>0</v>
      </c>
      <c r="AT498" s="259">
        <f t="shared" si="111"/>
        <v>0</v>
      </c>
      <c r="AU498" s="261"/>
      <c r="AV498" s="248"/>
      <c r="AW498" s="248"/>
      <c r="AX498" s="248"/>
      <c r="AY498" s="248"/>
    </row>
    <row r="499" spans="1:51" x14ac:dyDescent="0.2">
      <c r="A499" s="248"/>
      <c r="B499" s="248"/>
      <c r="C499" s="248"/>
      <c r="D499" s="248"/>
      <c r="E499" s="248"/>
      <c r="F499" s="248"/>
      <c r="G499" s="248"/>
      <c r="H499" s="248"/>
      <c r="I499" s="248"/>
      <c r="J499" s="248"/>
      <c r="K499" s="248"/>
      <c r="L499" s="248"/>
      <c r="M499" s="248"/>
      <c r="N499" s="248"/>
      <c r="O499" s="248"/>
      <c r="P499" s="248"/>
      <c r="Q499" s="296"/>
      <c r="R499" s="256">
        <f>'To &amp; from Shops- trip % summary'!B504</f>
        <v>0</v>
      </c>
      <c r="S499" s="313">
        <f>'To &amp; from Shops- trip % summary'!D504</f>
        <v>0</v>
      </c>
      <c r="T499" s="257">
        <f>'Non-survey input values'!$B$14</f>
        <v>359.3</v>
      </c>
      <c r="U499" s="258">
        <f t="shared" si="98"/>
        <v>0</v>
      </c>
      <c r="V499" s="259">
        <f t="shared" si="99"/>
        <v>0</v>
      </c>
      <c r="W499" s="312">
        <f>'To &amp; from Shops- trip % summary'!G504</f>
        <v>0</v>
      </c>
      <c r="X499" s="314">
        <f>'To &amp; from Shops- trip % summary'!I504</f>
        <v>0</v>
      </c>
      <c r="Y499" s="260">
        <f t="shared" si="100"/>
        <v>0</v>
      </c>
      <c r="Z499" s="259">
        <f t="shared" si="101"/>
        <v>0</v>
      </c>
      <c r="AA499" s="312">
        <f>'To &amp; from Shops- trip % summary'!L504</f>
        <v>0</v>
      </c>
      <c r="AB499" s="314">
        <f>'To &amp; from Shops- trip % summary'!N504</f>
        <v>0</v>
      </c>
      <c r="AC499" s="260">
        <f t="shared" si="102"/>
        <v>0</v>
      </c>
      <c r="AD499" s="259">
        <f t="shared" si="103"/>
        <v>0</v>
      </c>
      <c r="AE499" s="312">
        <f>'To &amp; from Shops- trip % summary'!Q504</f>
        <v>0</v>
      </c>
      <c r="AF499" s="314">
        <f>'To &amp; from Shops- trip % summary'!S504</f>
        <v>0</v>
      </c>
      <c r="AG499" s="260">
        <f t="shared" si="104"/>
        <v>0</v>
      </c>
      <c r="AH499" s="259">
        <f t="shared" si="105"/>
        <v>0</v>
      </c>
      <c r="AI499" s="312">
        <f>'To &amp; from Shops- trip % summary'!V504</f>
        <v>0</v>
      </c>
      <c r="AJ499" s="314">
        <f>'To &amp; from Shops- trip % summary'!X504</f>
        <v>0</v>
      </c>
      <c r="AK499" s="260">
        <f t="shared" si="106"/>
        <v>0</v>
      </c>
      <c r="AL499" s="259">
        <f t="shared" si="107"/>
        <v>0</v>
      </c>
      <c r="AM499" s="312">
        <f>'To &amp; from Shops- trip % summary'!AA504</f>
        <v>0</v>
      </c>
      <c r="AN499" s="314">
        <f>'To &amp; from Shops- trip % summary'!AC504</f>
        <v>0</v>
      </c>
      <c r="AO499" s="260">
        <f t="shared" si="108"/>
        <v>0</v>
      </c>
      <c r="AP499" s="259">
        <f t="shared" si="109"/>
        <v>0</v>
      </c>
      <c r="AQ499" s="312">
        <f>'To &amp; from Shops- trip % summary'!AF504</f>
        <v>0</v>
      </c>
      <c r="AR499" s="314">
        <f>'To &amp; from Shops- trip % summary'!AH504</f>
        <v>0</v>
      </c>
      <c r="AS499" s="260">
        <f t="shared" si="110"/>
        <v>0</v>
      </c>
      <c r="AT499" s="259">
        <f t="shared" si="111"/>
        <v>0</v>
      </c>
      <c r="AU499" s="261"/>
      <c r="AV499" s="248"/>
      <c r="AW499" s="248"/>
      <c r="AX499" s="248"/>
      <c r="AY499" s="248"/>
    </row>
    <row r="500" spans="1:51" x14ac:dyDescent="0.2">
      <c r="A500" s="248"/>
      <c r="B500" s="248"/>
      <c r="C500" s="248"/>
      <c r="D500" s="248"/>
      <c r="E500" s="248"/>
      <c r="F500" s="248"/>
      <c r="G500" s="248"/>
      <c r="H500" s="248"/>
      <c r="I500" s="248"/>
      <c r="J500" s="248"/>
      <c r="K500" s="248"/>
      <c r="L500" s="248"/>
      <c r="M500" s="248"/>
      <c r="N500" s="248"/>
      <c r="O500" s="248"/>
      <c r="P500" s="248"/>
      <c r="Q500" s="296"/>
      <c r="R500" s="256">
        <f>'To &amp; from Shops- trip % summary'!B505</f>
        <v>0</v>
      </c>
      <c r="S500" s="313">
        <f>'To &amp; from Shops- trip % summary'!D505</f>
        <v>0</v>
      </c>
      <c r="T500" s="257">
        <f>'Non-survey input values'!$B$14</f>
        <v>359.3</v>
      </c>
      <c r="U500" s="258">
        <f t="shared" si="98"/>
        <v>0</v>
      </c>
      <c r="V500" s="259">
        <f t="shared" si="99"/>
        <v>0</v>
      </c>
      <c r="W500" s="312">
        <f>'To &amp; from Shops- trip % summary'!G505</f>
        <v>0</v>
      </c>
      <c r="X500" s="314">
        <f>'To &amp; from Shops- trip % summary'!I505</f>
        <v>0</v>
      </c>
      <c r="Y500" s="260">
        <f t="shared" si="100"/>
        <v>0</v>
      </c>
      <c r="Z500" s="259">
        <f t="shared" si="101"/>
        <v>0</v>
      </c>
      <c r="AA500" s="312">
        <f>'To &amp; from Shops- trip % summary'!L505</f>
        <v>0</v>
      </c>
      <c r="AB500" s="314">
        <f>'To &amp; from Shops- trip % summary'!N505</f>
        <v>0</v>
      </c>
      <c r="AC500" s="260">
        <f t="shared" si="102"/>
        <v>0</v>
      </c>
      <c r="AD500" s="259">
        <f t="shared" si="103"/>
        <v>0</v>
      </c>
      <c r="AE500" s="312">
        <f>'To &amp; from Shops- trip % summary'!Q505</f>
        <v>0</v>
      </c>
      <c r="AF500" s="314">
        <f>'To &amp; from Shops- trip % summary'!S505</f>
        <v>0</v>
      </c>
      <c r="AG500" s="260">
        <f t="shared" si="104"/>
        <v>0</v>
      </c>
      <c r="AH500" s="259">
        <f t="shared" si="105"/>
        <v>0</v>
      </c>
      <c r="AI500" s="312">
        <f>'To &amp; from Shops- trip % summary'!V505</f>
        <v>0</v>
      </c>
      <c r="AJ500" s="314">
        <f>'To &amp; from Shops- trip % summary'!X505</f>
        <v>0</v>
      </c>
      <c r="AK500" s="260">
        <f t="shared" si="106"/>
        <v>0</v>
      </c>
      <c r="AL500" s="259">
        <f t="shared" si="107"/>
        <v>0</v>
      </c>
      <c r="AM500" s="312">
        <f>'To &amp; from Shops- trip % summary'!AA505</f>
        <v>0</v>
      </c>
      <c r="AN500" s="314">
        <f>'To &amp; from Shops- trip % summary'!AC505</f>
        <v>0</v>
      </c>
      <c r="AO500" s="260">
        <f t="shared" si="108"/>
        <v>0</v>
      </c>
      <c r="AP500" s="259">
        <f t="shared" si="109"/>
        <v>0</v>
      </c>
      <c r="AQ500" s="312">
        <f>'To &amp; from Shops- trip % summary'!AF505</f>
        <v>0</v>
      </c>
      <c r="AR500" s="314">
        <f>'To &amp; from Shops- trip % summary'!AH505</f>
        <v>0</v>
      </c>
      <c r="AS500" s="260">
        <f t="shared" si="110"/>
        <v>0</v>
      </c>
      <c r="AT500" s="259">
        <f t="shared" si="111"/>
        <v>0</v>
      </c>
      <c r="AU500" s="261"/>
      <c r="AV500" s="248"/>
      <c r="AW500" s="248"/>
      <c r="AX500" s="248"/>
      <c r="AY500" s="248"/>
    </row>
    <row r="501" spans="1:51" x14ac:dyDescent="0.2">
      <c r="A501" s="248"/>
      <c r="B501" s="248"/>
      <c r="C501" s="248"/>
      <c r="D501" s="248"/>
      <c r="E501" s="248"/>
      <c r="F501" s="248"/>
      <c r="G501" s="248"/>
      <c r="H501" s="248"/>
      <c r="I501" s="248"/>
      <c r="J501" s="248"/>
      <c r="K501" s="248"/>
      <c r="L501" s="248"/>
      <c r="M501" s="248"/>
      <c r="N501" s="248"/>
      <c r="O501" s="248"/>
      <c r="P501" s="248"/>
      <c r="Q501" s="296"/>
      <c r="R501" s="256">
        <f>'To &amp; from Shops- trip % summary'!B506</f>
        <v>0</v>
      </c>
      <c r="S501" s="313">
        <f>'To &amp; from Shops- trip % summary'!D506</f>
        <v>0</v>
      </c>
      <c r="T501" s="257">
        <f>'Non-survey input values'!$B$14</f>
        <v>359.3</v>
      </c>
      <c r="U501" s="258">
        <f t="shared" si="98"/>
        <v>0</v>
      </c>
      <c r="V501" s="259">
        <f t="shared" si="99"/>
        <v>0</v>
      </c>
      <c r="W501" s="312">
        <f>'To &amp; from Shops- trip % summary'!G506</f>
        <v>0</v>
      </c>
      <c r="X501" s="314">
        <f>'To &amp; from Shops- trip % summary'!I506</f>
        <v>0</v>
      </c>
      <c r="Y501" s="260">
        <f t="shared" si="100"/>
        <v>0</v>
      </c>
      <c r="Z501" s="259">
        <f t="shared" si="101"/>
        <v>0</v>
      </c>
      <c r="AA501" s="312">
        <f>'To &amp; from Shops- trip % summary'!L506</f>
        <v>0</v>
      </c>
      <c r="AB501" s="314">
        <f>'To &amp; from Shops- trip % summary'!N506</f>
        <v>0</v>
      </c>
      <c r="AC501" s="260">
        <f t="shared" si="102"/>
        <v>0</v>
      </c>
      <c r="AD501" s="259">
        <f t="shared" si="103"/>
        <v>0</v>
      </c>
      <c r="AE501" s="312">
        <f>'To &amp; from Shops- trip % summary'!Q506</f>
        <v>0</v>
      </c>
      <c r="AF501" s="314">
        <f>'To &amp; from Shops- trip % summary'!S506</f>
        <v>0</v>
      </c>
      <c r="AG501" s="260">
        <f t="shared" si="104"/>
        <v>0</v>
      </c>
      <c r="AH501" s="259">
        <f t="shared" si="105"/>
        <v>0</v>
      </c>
      <c r="AI501" s="312">
        <f>'To &amp; from Shops- trip % summary'!V506</f>
        <v>0</v>
      </c>
      <c r="AJ501" s="314">
        <f>'To &amp; from Shops- trip % summary'!X506</f>
        <v>0</v>
      </c>
      <c r="AK501" s="260">
        <f t="shared" si="106"/>
        <v>0</v>
      </c>
      <c r="AL501" s="259">
        <f t="shared" si="107"/>
        <v>0</v>
      </c>
      <c r="AM501" s="312">
        <f>'To &amp; from Shops- trip % summary'!AA506</f>
        <v>0</v>
      </c>
      <c r="AN501" s="314">
        <f>'To &amp; from Shops- trip % summary'!AC506</f>
        <v>0</v>
      </c>
      <c r="AO501" s="260">
        <f t="shared" si="108"/>
        <v>0</v>
      </c>
      <c r="AP501" s="259">
        <f t="shared" si="109"/>
        <v>0</v>
      </c>
      <c r="AQ501" s="312">
        <f>'To &amp; from Shops- trip % summary'!AF506</f>
        <v>0</v>
      </c>
      <c r="AR501" s="314">
        <f>'To &amp; from Shops- trip % summary'!AH506</f>
        <v>0</v>
      </c>
      <c r="AS501" s="260">
        <f t="shared" si="110"/>
        <v>0</v>
      </c>
      <c r="AT501" s="259">
        <f t="shared" si="111"/>
        <v>0</v>
      </c>
      <c r="AU501" s="261"/>
      <c r="AV501" s="248"/>
      <c r="AW501" s="248"/>
      <c r="AX501" s="248"/>
      <c r="AY501" s="248"/>
    </row>
    <row r="502" spans="1:51" x14ac:dyDescent="0.2">
      <c r="A502" s="248"/>
      <c r="B502" s="248"/>
      <c r="C502" s="248"/>
      <c r="D502" s="248"/>
      <c r="E502" s="248"/>
      <c r="F502" s="248"/>
      <c r="G502" s="248"/>
      <c r="H502" s="248"/>
      <c r="I502" s="248"/>
      <c r="J502" s="248"/>
      <c r="K502" s="248"/>
      <c r="L502" s="248"/>
      <c r="M502" s="248"/>
      <c r="N502" s="248"/>
      <c r="O502" s="248"/>
      <c r="P502" s="248"/>
      <c r="Q502" s="296"/>
      <c r="R502" s="256">
        <f>'To &amp; from Shops- trip % summary'!B507</f>
        <v>0</v>
      </c>
      <c r="S502" s="313">
        <f>'To &amp; from Shops- trip % summary'!D507</f>
        <v>0</v>
      </c>
      <c r="T502" s="257">
        <f>'Non-survey input values'!$B$14</f>
        <v>359.3</v>
      </c>
      <c r="U502" s="258">
        <f t="shared" si="98"/>
        <v>0</v>
      </c>
      <c r="V502" s="259">
        <f t="shared" si="99"/>
        <v>0</v>
      </c>
      <c r="W502" s="312">
        <f>'To &amp; from Shops- trip % summary'!G507</f>
        <v>0</v>
      </c>
      <c r="X502" s="314">
        <f>'To &amp; from Shops- trip % summary'!I507</f>
        <v>0</v>
      </c>
      <c r="Y502" s="260">
        <f t="shared" si="100"/>
        <v>0</v>
      </c>
      <c r="Z502" s="259">
        <f t="shared" si="101"/>
        <v>0</v>
      </c>
      <c r="AA502" s="312">
        <f>'To &amp; from Shops- trip % summary'!L507</f>
        <v>0</v>
      </c>
      <c r="AB502" s="314">
        <f>'To &amp; from Shops- trip % summary'!N507</f>
        <v>0</v>
      </c>
      <c r="AC502" s="260">
        <f t="shared" si="102"/>
        <v>0</v>
      </c>
      <c r="AD502" s="259">
        <f t="shared" si="103"/>
        <v>0</v>
      </c>
      <c r="AE502" s="312">
        <f>'To &amp; from Shops- trip % summary'!Q507</f>
        <v>0</v>
      </c>
      <c r="AF502" s="314">
        <f>'To &amp; from Shops- trip % summary'!S507</f>
        <v>0</v>
      </c>
      <c r="AG502" s="260">
        <f t="shared" si="104"/>
        <v>0</v>
      </c>
      <c r="AH502" s="259">
        <f t="shared" si="105"/>
        <v>0</v>
      </c>
      <c r="AI502" s="312">
        <f>'To &amp; from Shops- trip % summary'!V507</f>
        <v>0</v>
      </c>
      <c r="AJ502" s="314">
        <f>'To &amp; from Shops- trip % summary'!X507</f>
        <v>0</v>
      </c>
      <c r="AK502" s="260">
        <f t="shared" si="106"/>
        <v>0</v>
      </c>
      <c r="AL502" s="259">
        <f t="shared" si="107"/>
        <v>0</v>
      </c>
      <c r="AM502" s="312">
        <f>'To &amp; from Shops- trip % summary'!AA507</f>
        <v>0</v>
      </c>
      <c r="AN502" s="314">
        <f>'To &amp; from Shops- trip % summary'!AC507</f>
        <v>0</v>
      </c>
      <c r="AO502" s="260">
        <f t="shared" si="108"/>
        <v>0</v>
      </c>
      <c r="AP502" s="259">
        <f t="shared" si="109"/>
        <v>0</v>
      </c>
      <c r="AQ502" s="312">
        <f>'To &amp; from Shops- trip % summary'!AF507</f>
        <v>0</v>
      </c>
      <c r="AR502" s="314">
        <f>'To &amp; from Shops- trip % summary'!AH507</f>
        <v>0</v>
      </c>
      <c r="AS502" s="260">
        <f t="shared" si="110"/>
        <v>0</v>
      </c>
      <c r="AT502" s="259">
        <f t="shared" si="111"/>
        <v>0</v>
      </c>
      <c r="AU502" s="261"/>
      <c r="AV502" s="248"/>
      <c r="AW502" s="248"/>
      <c r="AX502" s="248"/>
      <c r="AY502" s="248"/>
    </row>
    <row r="503" spans="1:51" x14ac:dyDescent="0.2">
      <c r="A503" s="248"/>
      <c r="B503" s="248"/>
      <c r="C503" s="248"/>
      <c r="D503" s="248"/>
      <c r="E503" s="248"/>
      <c r="F503" s="248"/>
      <c r="G503" s="248"/>
      <c r="H503" s="248"/>
      <c r="I503" s="248"/>
      <c r="J503" s="248"/>
      <c r="K503" s="248"/>
      <c r="L503" s="248"/>
      <c r="M503" s="248"/>
      <c r="N503" s="248"/>
      <c r="O503" s="248"/>
      <c r="P503" s="248"/>
      <c r="Q503" s="296"/>
      <c r="R503" s="256">
        <f>'To &amp; from Shops- trip % summary'!B508</f>
        <v>0</v>
      </c>
      <c r="S503" s="313">
        <f>'To &amp; from Shops- trip % summary'!D508</f>
        <v>0</v>
      </c>
      <c r="T503" s="257">
        <f>'Non-survey input values'!$B$14</f>
        <v>359.3</v>
      </c>
      <c r="U503" s="258">
        <f t="shared" si="98"/>
        <v>0</v>
      </c>
      <c r="V503" s="259">
        <f t="shared" si="99"/>
        <v>0</v>
      </c>
      <c r="W503" s="312">
        <f>'To &amp; from Shops- trip % summary'!G508</f>
        <v>0</v>
      </c>
      <c r="X503" s="314">
        <f>'To &amp; from Shops- trip % summary'!I508</f>
        <v>0</v>
      </c>
      <c r="Y503" s="260">
        <f t="shared" si="100"/>
        <v>0</v>
      </c>
      <c r="Z503" s="259">
        <f t="shared" si="101"/>
        <v>0</v>
      </c>
      <c r="AA503" s="312">
        <f>'To &amp; from Shops- trip % summary'!L508</f>
        <v>0</v>
      </c>
      <c r="AB503" s="314">
        <f>'To &amp; from Shops- trip % summary'!N508</f>
        <v>0</v>
      </c>
      <c r="AC503" s="260">
        <f t="shared" si="102"/>
        <v>0</v>
      </c>
      <c r="AD503" s="259">
        <f t="shared" si="103"/>
        <v>0</v>
      </c>
      <c r="AE503" s="312">
        <f>'To &amp; from Shops- trip % summary'!Q508</f>
        <v>0</v>
      </c>
      <c r="AF503" s="314">
        <f>'To &amp; from Shops- trip % summary'!S508</f>
        <v>0</v>
      </c>
      <c r="AG503" s="260">
        <f t="shared" si="104"/>
        <v>0</v>
      </c>
      <c r="AH503" s="259">
        <f t="shared" si="105"/>
        <v>0</v>
      </c>
      <c r="AI503" s="312">
        <f>'To &amp; from Shops- trip % summary'!V508</f>
        <v>0</v>
      </c>
      <c r="AJ503" s="314">
        <f>'To &amp; from Shops- trip % summary'!X508</f>
        <v>0</v>
      </c>
      <c r="AK503" s="260">
        <f t="shared" si="106"/>
        <v>0</v>
      </c>
      <c r="AL503" s="259">
        <f t="shared" si="107"/>
        <v>0</v>
      </c>
      <c r="AM503" s="312">
        <f>'To &amp; from Shops- trip % summary'!AA508</f>
        <v>0</v>
      </c>
      <c r="AN503" s="314">
        <f>'To &amp; from Shops- trip % summary'!AC508</f>
        <v>0</v>
      </c>
      <c r="AO503" s="260">
        <f t="shared" si="108"/>
        <v>0</v>
      </c>
      <c r="AP503" s="259">
        <f t="shared" si="109"/>
        <v>0</v>
      </c>
      <c r="AQ503" s="312">
        <f>'To &amp; from Shops- trip % summary'!AF508</f>
        <v>0</v>
      </c>
      <c r="AR503" s="314">
        <f>'To &amp; from Shops- trip % summary'!AH508</f>
        <v>0</v>
      </c>
      <c r="AS503" s="260">
        <f t="shared" si="110"/>
        <v>0</v>
      </c>
      <c r="AT503" s="259">
        <f t="shared" si="111"/>
        <v>0</v>
      </c>
      <c r="AU503" s="261"/>
      <c r="AV503" s="248"/>
      <c r="AW503" s="248"/>
      <c r="AX503" s="248"/>
      <c r="AY503" s="248"/>
    </row>
    <row r="504" spans="1:51" x14ac:dyDescent="0.2">
      <c r="A504" s="248"/>
      <c r="B504" s="248"/>
      <c r="C504" s="248"/>
      <c r="D504" s="248"/>
      <c r="E504" s="248"/>
      <c r="F504" s="248"/>
      <c r="G504" s="248"/>
      <c r="H504" s="248"/>
      <c r="I504" s="248"/>
      <c r="J504" s="248"/>
      <c r="K504" s="248"/>
      <c r="L504" s="248"/>
      <c r="M504" s="248"/>
      <c r="N504" s="248"/>
      <c r="O504" s="248"/>
      <c r="P504" s="248"/>
      <c r="Q504" s="296"/>
      <c r="R504" s="256">
        <f>'To &amp; from Shops- trip % summary'!B509</f>
        <v>0</v>
      </c>
      <c r="S504" s="313">
        <f>'To &amp; from Shops- trip % summary'!D509</f>
        <v>0</v>
      </c>
      <c r="T504" s="257">
        <f>'Non-survey input values'!$B$14</f>
        <v>359.3</v>
      </c>
      <c r="U504" s="258">
        <f t="shared" si="98"/>
        <v>0</v>
      </c>
      <c r="V504" s="259">
        <f t="shared" si="99"/>
        <v>0</v>
      </c>
      <c r="W504" s="312">
        <f>'To &amp; from Shops- trip % summary'!G509</f>
        <v>0</v>
      </c>
      <c r="X504" s="314">
        <f>'To &amp; from Shops- trip % summary'!I509</f>
        <v>0</v>
      </c>
      <c r="Y504" s="260">
        <f t="shared" si="100"/>
        <v>0</v>
      </c>
      <c r="Z504" s="259">
        <f t="shared" si="101"/>
        <v>0</v>
      </c>
      <c r="AA504" s="312">
        <f>'To &amp; from Shops- trip % summary'!L509</f>
        <v>0</v>
      </c>
      <c r="AB504" s="314">
        <f>'To &amp; from Shops- trip % summary'!N509</f>
        <v>0</v>
      </c>
      <c r="AC504" s="260">
        <f t="shared" si="102"/>
        <v>0</v>
      </c>
      <c r="AD504" s="259">
        <f t="shared" si="103"/>
        <v>0</v>
      </c>
      <c r="AE504" s="312">
        <f>'To &amp; from Shops- trip % summary'!Q509</f>
        <v>0</v>
      </c>
      <c r="AF504" s="314">
        <f>'To &amp; from Shops- trip % summary'!S509</f>
        <v>0</v>
      </c>
      <c r="AG504" s="260">
        <f t="shared" si="104"/>
        <v>0</v>
      </c>
      <c r="AH504" s="259">
        <f t="shared" si="105"/>
        <v>0</v>
      </c>
      <c r="AI504" s="312">
        <f>'To &amp; from Shops- trip % summary'!V509</f>
        <v>0</v>
      </c>
      <c r="AJ504" s="314">
        <f>'To &amp; from Shops- trip % summary'!X509</f>
        <v>0</v>
      </c>
      <c r="AK504" s="260">
        <f t="shared" si="106"/>
        <v>0</v>
      </c>
      <c r="AL504" s="259">
        <f t="shared" si="107"/>
        <v>0</v>
      </c>
      <c r="AM504" s="312">
        <f>'To &amp; from Shops- trip % summary'!AA509</f>
        <v>0</v>
      </c>
      <c r="AN504" s="314">
        <f>'To &amp; from Shops- trip % summary'!AC509</f>
        <v>0</v>
      </c>
      <c r="AO504" s="260">
        <f t="shared" si="108"/>
        <v>0</v>
      </c>
      <c r="AP504" s="259">
        <f t="shared" si="109"/>
        <v>0</v>
      </c>
      <c r="AQ504" s="312">
        <f>'To &amp; from Shops- trip % summary'!AF509</f>
        <v>0</v>
      </c>
      <c r="AR504" s="314">
        <f>'To &amp; from Shops- trip % summary'!AH509</f>
        <v>0</v>
      </c>
      <c r="AS504" s="260">
        <f t="shared" si="110"/>
        <v>0</v>
      </c>
      <c r="AT504" s="259">
        <f t="shared" si="111"/>
        <v>0</v>
      </c>
      <c r="AU504" s="261"/>
      <c r="AV504" s="248"/>
      <c r="AW504" s="248"/>
      <c r="AX504" s="248"/>
      <c r="AY504" s="248"/>
    </row>
    <row r="505" spans="1:51" x14ac:dyDescent="0.2">
      <c r="A505" s="248"/>
      <c r="B505" s="248"/>
      <c r="C505" s="248"/>
      <c r="D505" s="248"/>
      <c r="E505" s="248"/>
      <c r="F505" s="248"/>
      <c r="G505" s="248"/>
      <c r="H505" s="248"/>
      <c r="I505" s="248"/>
      <c r="J505" s="248"/>
      <c r="K505" s="248"/>
      <c r="L505" s="248"/>
      <c r="M505" s="248"/>
      <c r="N505" s="248"/>
      <c r="O505" s="248"/>
      <c r="P505" s="248"/>
      <c r="Q505" s="296"/>
      <c r="R505" s="256">
        <f>'To &amp; from Shops- trip % summary'!B510</f>
        <v>0</v>
      </c>
      <c r="S505" s="313">
        <f>'To &amp; from Shops- trip % summary'!D510</f>
        <v>0</v>
      </c>
      <c r="T505" s="257">
        <f>'Non-survey input values'!$B$14</f>
        <v>359.3</v>
      </c>
      <c r="U505" s="258">
        <f t="shared" si="98"/>
        <v>0</v>
      </c>
      <c r="V505" s="259">
        <f t="shared" si="99"/>
        <v>0</v>
      </c>
      <c r="W505" s="312">
        <f>'To &amp; from Shops- trip % summary'!G510</f>
        <v>0</v>
      </c>
      <c r="X505" s="314">
        <f>'To &amp; from Shops- trip % summary'!I510</f>
        <v>0</v>
      </c>
      <c r="Y505" s="260">
        <f t="shared" si="100"/>
        <v>0</v>
      </c>
      <c r="Z505" s="259">
        <f t="shared" si="101"/>
        <v>0</v>
      </c>
      <c r="AA505" s="312">
        <f>'To &amp; from Shops- trip % summary'!L510</f>
        <v>0</v>
      </c>
      <c r="AB505" s="314">
        <f>'To &amp; from Shops- trip % summary'!N510</f>
        <v>0</v>
      </c>
      <c r="AC505" s="260">
        <f t="shared" si="102"/>
        <v>0</v>
      </c>
      <c r="AD505" s="259">
        <f t="shared" si="103"/>
        <v>0</v>
      </c>
      <c r="AE505" s="312">
        <f>'To &amp; from Shops- trip % summary'!Q510</f>
        <v>0</v>
      </c>
      <c r="AF505" s="314">
        <f>'To &amp; from Shops- trip % summary'!S510</f>
        <v>0</v>
      </c>
      <c r="AG505" s="260">
        <f t="shared" si="104"/>
        <v>0</v>
      </c>
      <c r="AH505" s="259">
        <f t="shared" si="105"/>
        <v>0</v>
      </c>
      <c r="AI505" s="312">
        <f>'To &amp; from Shops- trip % summary'!V510</f>
        <v>0</v>
      </c>
      <c r="AJ505" s="314">
        <f>'To &amp; from Shops- trip % summary'!X510</f>
        <v>0</v>
      </c>
      <c r="AK505" s="260">
        <f t="shared" si="106"/>
        <v>0</v>
      </c>
      <c r="AL505" s="259">
        <f t="shared" si="107"/>
        <v>0</v>
      </c>
      <c r="AM505" s="312">
        <f>'To &amp; from Shops- trip % summary'!AA510</f>
        <v>0</v>
      </c>
      <c r="AN505" s="314">
        <f>'To &amp; from Shops- trip % summary'!AC510</f>
        <v>0</v>
      </c>
      <c r="AO505" s="260">
        <f t="shared" si="108"/>
        <v>0</v>
      </c>
      <c r="AP505" s="259">
        <f t="shared" si="109"/>
        <v>0</v>
      </c>
      <c r="AQ505" s="312">
        <f>'To &amp; from Shops- trip % summary'!AF510</f>
        <v>0</v>
      </c>
      <c r="AR505" s="314">
        <f>'To &amp; from Shops- trip % summary'!AH510</f>
        <v>0</v>
      </c>
      <c r="AS505" s="260">
        <f t="shared" si="110"/>
        <v>0</v>
      </c>
      <c r="AT505" s="259">
        <f t="shared" si="111"/>
        <v>0</v>
      </c>
      <c r="AU505" s="261"/>
      <c r="AV505" s="248"/>
      <c r="AW505" s="248"/>
      <c r="AX505" s="248"/>
      <c r="AY505" s="248"/>
    </row>
    <row r="506" spans="1:51" x14ac:dyDescent="0.2">
      <c r="A506" s="248"/>
      <c r="B506" s="248"/>
      <c r="C506" s="248"/>
      <c r="D506" s="248"/>
      <c r="E506" s="248"/>
      <c r="F506" s="248"/>
      <c r="G506" s="248"/>
      <c r="H506" s="248"/>
      <c r="I506" s="248"/>
      <c r="J506" s="248"/>
      <c r="K506" s="248"/>
      <c r="L506" s="248"/>
      <c r="M506" s="248"/>
      <c r="N506" s="248"/>
      <c r="O506" s="248"/>
      <c r="P506" s="248"/>
      <c r="Q506" s="296"/>
      <c r="R506" s="256">
        <f>'To &amp; from Shops- trip % summary'!B511</f>
        <v>0</v>
      </c>
      <c r="S506" s="313">
        <f>'To &amp; from Shops- trip % summary'!D511</f>
        <v>0</v>
      </c>
      <c r="T506" s="257">
        <f>'Non-survey input values'!$B$14</f>
        <v>359.3</v>
      </c>
      <c r="U506" s="258">
        <f t="shared" si="98"/>
        <v>0</v>
      </c>
      <c r="V506" s="259">
        <f t="shared" si="99"/>
        <v>0</v>
      </c>
      <c r="W506" s="312">
        <f>'To &amp; from Shops- trip % summary'!G511</f>
        <v>0</v>
      </c>
      <c r="X506" s="314">
        <f>'To &amp; from Shops- trip % summary'!I511</f>
        <v>0</v>
      </c>
      <c r="Y506" s="260">
        <f t="shared" si="100"/>
        <v>0</v>
      </c>
      <c r="Z506" s="259">
        <f t="shared" si="101"/>
        <v>0</v>
      </c>
      <c r="AA506" s="312">
        <f>'To &amp; from Shops- trip % summary'!L511</f>
        <v>0</v>
      </c>
      <c r="AB506" s="314">
        <f>'To &amp; from Shops- trip % summary'!N511</f>
        <v>0</v>
      </c>
      <c r="AC506" s="260">
        <f t="shared" si="102"/>
        <v>0</v>
      </c>
      <c r="AD506" s="259">
        <f t="shared" si="103"/>
        <v>0</v>
      </c>
      <c r="AE506" s="312">
        <f>'To &amp; from Shops- trip % summary'!Q511</f>
        <v>0</v>
      </c>
      <c r="AF506" s="314">
        <f>'To &amp; from Shops- trip % summary'!S511</f>
        <v>0</v>
      </c>
      <c r="AG506" s="260">
        <f t="shared" si="104"/>
        <v>0</v>
      </c>
      <c r="AH506" s="259">
        <f t="shared" si="105"/>
        <v>0</v>
      </c>
      <c r="AI506" s="312">
        <f>'To &amp; from Shops- trip % summary'!V511</f>
        <v>0</v>
      </c>
      <c r="AJ506" s="314">
        <f>'To &amp; from Shops- trip % summary'!X511</f>
        <v>0</v>
      </c>
      <c r="AK506" s="260">
        <f t="shared" si="106"/>
        <v>0</v>
      </c>
      <c r="AL506" s="259">
        <f t="shared" si="107"/>
        <v>0</v>
      </c>
      <c r="AM506" s="312">
        <f>'To &amp; from Shops- trip % summary'!AA511</f>
        <v>0</v>
      </c>
      <c r="AN506" s="314">
        <f>'To &amp; from Shops- trip % summary'!AC511</f>
        <v>0</v>
      </c>
      <c r="AO506" s="260">
        <f t="shared" si="108"/>
        <v>0</v>
      </c>
      <c r="AP506" s="259">
        <f t="shared" si="109"/>
        <v>0</v>
      </c>
      <c r="AQ506" s="312">
        <f>'To &amp; from Shops- trip % summary'!AF511</f>
        <v>0</v>
      </c>
      <c r="AR506" s="314">
        <f>'To &amp; from Shops- trip % summary'!AH511</f>
        <v>0</v>
      </c>
      <c r="AS506" s="260">
        <f t="shared" si="110"/>
        <v>0</v>
      </c>
      <c r="AT506" s="259">
        <f t="shared" si="111"/>
        <v>0</v>
      </c>
      <c r="AU506" s="261"/>
      <c r="AV506" s="248"/>
      <c r="AW506" s="248"/>
      <c r="AX506" s="248"/>
      <c r="AY506" s="248"/>
    </row>
    <row r="507" spans="1:51" x14ac:dyDescent="0.2">
      <c r="A507" s="248"/>
      <c r="B507" s="248"/>
      <c r="C507" s="248"/>
      <c r="D507" s="248"/>
      <c r="E507" s="248"/>
      <c r="F507" s="248"/>
      <c r="G507" s="248"/>
      <c r="H507" s="248"/>
      <c r="I507" s="248"/>
      <c r="J507" s="248"/>
      <c r="K507" s="248"/>
      <c r="L507" s="248"/>
      <c r="M507" s="248"/>
      <c r="N507" s="248"/>
      <c r="O507" s="248"/>
      <c r="P507" s="248"/>
      <c r="Q507" s="296"/>
      <c r="R507" s="256">
        <f>'To &amp; from Shops- trip % summary'!B512</f>
        <v>0</v>
      </c>
      <c r="S507" s="313">
        <f>'To &amp; from Shops- trip % summary'!D512</f>
        <v>0</v>
      </c>
      <c r="T507" s="257">
        <f>'Non-survey input values'!$B$14</f>
        <v>359.3</v>
      </c>
      <c r="U507" s="258">
        <f t="shared" si="98"/>
        <v>0</v>
      </c>
      <c r="V507" s="259">
        <f t="shared" si="99"/>
        <v>0</v>
      </c>
      <c r="W507" s="312">
        <f>'To &amp; from Shops- trip % summary'!G512</f>
        <v>0</v>
      </c>
      <c r="X507" s="314">
        <f>'To &amp; from Shops- trip % summary'!I512</f>
        <v>0</v>
      </c>
      <c r="Y507" s="260">
        <f t="shared" si="100"/>
        <v>0</v>
      </c>
      <c r="Z507" s="259">
        <f t="shared" si="101"/>
        <v>0</v>
      </c>
      <c r="AA507" s="312">
        <f>'To &amp; from Shops- trip % summary'!L512</f>
        <v>0</v>
      </c>
      <c r="AB507" s="314">
        <f>'To &amp; from Shops- trip % summary'!N512</f>
        <v>0</v>
      </c>
      <c r="AC507" s="260">
        <f t="shared" si="102"/>
        <v>0</v>
      </c>
      <c r="AD507" s="259">
        <f t="shared" si="103"/>
        <v>0</v>
      </c>
      <c r="AE507" s="312">
        <f>'To &amp; from Shops- trip % summary'!Q512</f>
        <v>0</v>
      </c>
      <c r="AF507" s="314">
        <f>'To &amp; from Shops- trip % summary'!S512</f>
        <v>0</v>
      </c>
      <c r="AG507" s="260">
        <f t="shared" si="104"/>
        <v>0</v>
      </c>
      <c r="AH507" s="259">
        <f t="shared" si="105"/>
        <v>0</v>
      </c>
      <c r="AI507" s="312">
        <f>'To &amp; from Shops- trip % summary'!V512</f>
        <v>0</v>
      </c>
      <c r="AJ507" s="314">
        <f>'To &amp; from Shops- trip % summary'!X512</f>
        <v>0</v>
      </c>
      <c r="AK507" s="260">
        <f t="shared" si="106"/>
        <v>0</v>
      </c>
      <c r="AL507" s="259">
        <f t="shared" si="107"/>
        <v>0</v>
      </c>
      <c r="AM507" s="312">
        <f>'To &amp; from Shops- trip % summary'!AA512</f>
        <v>0</v>
      </c>
      <c r="AN507" s="314">
        <f>'To &amp; from Shops- trip % summary'!AC512</f>
        <v>0</v>
      </c>
      <c r="AO507" s="260">
        <f t="shared" si="108"/>
        <v>0</v>
      </c>
      <c r="AP507" s="259">
        <f t="shared" si="109"/>
        <v>0</v>
      </c>
      <c r="AQ507" s="312">
        <f>'To &amp; from Shops- trip % summary'!AF512</f>
        <v>0</v>
      </c>
      <c r="AR507" s="314">
        <f>'To &amp; from Shops- trip % summary'!AH512</f>
        <v>0</v>
      </c>
      <c r="AS507" s="260">
        <f t="shared" si="110"/>
        <v>0</v>
      </c>
      <c r="AT507" s="259">
        <f t="shared" si="111"/>
        <v>0</v>
      </c>
      <c r="AU507" s="261"/>
      <c r="AV507" s="248"/>
      <c r="AW507" s="248"/>
      <c r="AX507" s="248"/>
      <c r="AY507" s="248"/>
    </row>
    <row r="508" spans="1:51" x14ac:dyDescent="0.2">
      <c r="A508" s="248"/>
      <c r="B508" s="248"/>
      <c r="C508" s="248"/>
      <c r="D508" s="248"/>
      <c r="E508" s="248"/>
      <c r="F508" s="248"/>
      <c r="G508" s="248"/>
      <c r="H508" s="248"/>
      <c r="I508" s="248"/>
      <c r="J508" s="248"/>
      <c r="K508" s="248"/>
      <c r="L508" s="248"/>
      <c r="M508" s="248"/>
      <c r="N508" s="248"/>
      <c r="O508" s="248"/>
      <c r="P508" s="248"/>
      <c r="Q508" s="296"/>
      <c r="R508" s="256">
        <f>'To &amp; from Shops- trip % summary'!B513</f>
        <v>0</v>
      </c>
      <c r="S508" s="313">
        <f>'To &amp; from Shops- trip % summary'!D513</f>
        <v>0</v>
      </c>
      <c r="T508" s="257">
        <f>'Non-survey input values'!$B$14</f>
        <v>359.3</v>
      </c>
      <c r="U508" s="258">
        <f t="shared" si="98"/>
        <v>0</v>
      </c>
      <c r="V508" s="259">
        <f t="shared" si="99"/>
        <v>0</v>
      </c>
      <c r="W508" s="312">
        <f>'To &amp; from Shops- trip % summary'!G513</f>
        <v>0</v>
      </c>
      <c r="X508" s="314">
        <f>'To &amp; from Shops- trip % summary'!I513</f>
        <v>0</v>
      </c>
      <c r="Y508" s="260">
        <f t="shared" si="100"/>
        <v>0</v>
      </c>
      <c r="Z508" s="259">
        <f t="shared" si="101"/>
        <v>0</v>
      </c>
      <c r="AA508" s="312">
        <f>'To &amp; from Shops- trip % summary'!L513</f>
        <v>0</v>
      </c>
      <c r="AB508" s="314">
        <f>'To &amp; from Shops- trip % summary'!N513</f>
        <v>0</v>
      </c>
      <c r="AC508" s="260">
        <f t="shared" si="102"/>
        <v>0</v>
      </c>
      <c r="AD508" s="259">
        <f t="shared" si="103"/>
        <v>0</v>
      </c>
      <c r="AE508" s="312">
        <f>'To &amp; from Shops- trip % summary'!Q513</f>
        <v>0</v>
      </c>
      <c r="AF508" s="314">
        <f>'To &amp; from Shops- trip % summary'!S513</f>
        <v>0</v>
      </c>
      <c r="AG508" s="260">
        <f t="shared" si="104"/>
        <v>0</v>
      </c>
      <c r="AH508" s="259">
        <f t="shared" si="105"/>
        <v>0</v>
      </c>
      <c r="AI508" s="312">
        <f>'To &amp; from Shops- trip % summary'!V513</f>
        <v>0</v>
      </c>
      <c r="AJ508" s="314">
        <f>'To &amp; from Shops- trip % summary'!X513</f>
        <v>0</v>
      </c>
      <c r="AK508" s="260">
        <f t="shared" si="106"/>
        <v>0</v>
      </c>
      <c r="AL508" s="259">
        <f t="shared" si="107"/>
        <v>0</v>
      </c>
      <c r="AM508" s="312">
        <f>'To &amp; from Shops- trip % summary'!AA513</f>
        <v>0</v>
      </c>
      <c r="AN508" s="314">
        <f>'To &amp; from Shops- trip % summary'!AC513</f>
        <v>0</v>
      </c>
      <c r="AO508" s="260">
        <f t="shared" si="108"/>
        <v>0</v>
      </c>
      <c r="AP508" s="259">
        <f t="shared" si="109"/>
        <v>0</v>
      </c>
      <c r="AQ508" s="312">
        <f>'To &amp; from Shops- trip % summary'!AF513</f>
        <v>0</v>
      </c>
      <c r="AR508" s="314">
        <f>'To &amp; from Shops- trip % summary'!AH513</f>
        <v>0</v>
      </c>
      <c r="AS508" s="260">
        <f t="shared" si="110"/>
        <v>0</v>
      </c>
      <c r="AT508" s="259">
        <f t="shared" si="111"/>
        <v>0</v>
      </c>
      <c r="AU508" s="261"/>
      <c r="AV508" s="248"/>
      <c r="AW508" s="248"/>
      <c r="AX508" s="248"/>
      <c r="AY508" s="248"/>
    </row>
    <row r="509" spans="1:51" x14ac:dyDescent="0.2">
      <c r="A509" s="248"/>
      <c r="B509" s="248"/>
      <c r="C509" s="248"/>
      <c r="D509" s="248"/>
      <c r="E509" s="248"/>
      <c r="F509" s="248"/>
      <c r="G509" s="248"/>
      <c r="H509" s="248"/>
      <c r="I509" s="248"/>
      <c r="J509" s="248"/>
      <c r="K509" s="248"/>
      <c r="L509" s="248"/>
      <c r="M509" s="248"/>
      <c r="N509" s="248"/>
      <c r="O509" s="248"/>
      <c r="P509" s="248"/>
      <c r="Q509" s="296"/>
      <c r="R509" s="256">
        <f>'To &amp; from Shops- trip % summary'!B514</f>
        <v>0</v>
      </c>
      <c r="S509" s="313">
        <f>'To &amp; from Shops- trip % summary'!D514</f>
        <v>0</v>
      </c>
      <c r="T509" s="257">
        <f>'Non-survey input values'!$B$14</f>
        <v>359.3</v>
      </c>
      <c r="U509" s="258">
        <f t="shared" si="98"/>
        <v>0</v>
      </c>
      <c r="V509" s="259">
        <f t="shared" si="99"/>
        <v>0</v>
      </c>
      <c r="W509" s="312">
        <f>'To &amp; from Shops- trip % summary'!G514</f>
        <v>0</v>
      </c>
      <c r="X509" s="314">
        <f>'To &amp; from Shops- trip % summary'!I514</f>
        <v>0</v>
      </c>
      <c r="Y509" s="260">
        <f t="shared" si="100"/>
        <v>0</v>
      </c>
      <c r="Z509" s="259">
        <f t="shared" si="101"/>
        <v>0</v>
      </c>
      <c r="AA509" s="312">
        <f>'To &amp; from Shops- trip % summary'!L514</f>
        <v>0</v>
      </c>
      <c r="AB509" s="314">
        <f>'To &amp; from Shops- trip % summary'!N514</f>
        <v>0</v>
      </c>
      <c r="AC509" s="260">
        <f t="shared" si="102"/>
        <v>0</v>
      </c>
      <c r="AD509" s="259">
        <f t="shared" si="103"/>
        <v>0</v>
      </c>
      <c r="AE509" s="312">
        <f>'To &amp; from Shops- trip % summary'!Q514</f>
        <v>0</v>
      </c>
      <c r="AF509" s="314">
        <f>'To &amp; from Shops- trip % summary'!S514</f>
        <v>0</v>
      </c>
      <c r="AG509" s="260">
        <f t="shared" si="104"/>
        <v>0</v>
      </c>
      <c r="AH509" s="259">
        <f t="shared" si="105"/>
        <v>0</v>
      </c>
      <c r="AI509" s="312">
        <f>'To &amp; from Shops- trip % summary'!V514</f>
        <v>0</v>
      </c>
      <c r="AJ509" s="314">
        <f>'To &amp; from Shops- trip % summary'!X514</f>
        <v>0</v>
      </c>
      <c r="AK509" s="260">
        <f t="shared" si="106"/>
        <v>0</v>
      </c>
      <c r="AL509" s="259">
        <f t="shared" si="107"/>
        <v>0</v>
      </c>
      <c r="AM509" s="312">
        <f>'To &amp; from Shops- trip % summary'!AA514</f>
        <v>0</v>
      </c>
      <c r="AN509" s="314">
        <f>'To &amp; from Shops- trip % summary'!AC514</f>
        <v>0</v>
      </c>
      <c r="AO509" s="260">
        <f t="shared" si="108"/>
        <v>0</v>
      </c>
      <c r="AP509" s="259">
        <f t="shared" si="109"/>
        <v>0</v>
      </c>
      <c r="AQ509" s="312">
        <f>'To &amp; from Shops- trip % summary'!AF514</f>
        <v>0</v>
      </c>
      <c r="AR509" s="314">
        <f>'To &amp; from Shops- trip % summary'!AH514</f>
        <v>0</v>
      </c>
      <c r="AS509" s="260">
        <f t="shared" si="110"/>
        <v>0</v>
      </c>
      <c r="AT509" s="259">
        <f t="shared" si="111"/>
        <v>0</v>
      </c>
      <c r="AU509" s="261"/>
      <c r="AV509" s="248"/>
      <c r="AW509" s="248"/>
      <c r="AX509" s="248"/>
      <c r="AY509" s="248"/>
    </row>
    <row r="510" spans="1:51" x14ac:dyDescent="0.2">
      <c r="A510" s="248"/>
      <c r="B510" s="248"/>
      <c r="C510" s="248"/>
      <c r="D510" s="248"/>
      <c r="E510" s="248"/>
      <c r="F510" s="248"/>
      <c r="G510" s="248"/>
      <c r="H510" s="248"/>
      <c r="I510" s="248"/>
      <c r="J510" s="248"/>
      <c r="K510" s="248"/>
      <c r="L510" s="248"/>
      <c r="M510" s="248"/>
      <c r="N510" s="248"/>
      <c r="O510" s="248"/>
      <c r="P510" s="248"/>
      <c r="Q510" s="296"/>
      <c r="R510" s="256">
        <f>'To &amp; from Shops- trip % summary'!B515</f>
        <v>0</v>
      </c>
      <c r="S510" s="313">
        <f>'To &amp; from Shops- trip % summary'!D515</f>
        <v>0</v>
      </c>
      <c r="T510" s="257">
        <f>'Non-survey input values'!$B$14</f>
        <v>359.3</v>
      </c>
      <c r="U510" s="258">
        <f t="shared" si="98"/>
        <v>0</v>
      </c>
      <c r="V510" s="259">
        <f t="shared" si="99"/>
        <v>0</v>
      </c>
      <c r="W510" s="312">
        <f>'To &amp; from Shops- trip % summary'!G515</f>
        <v>0</v>
      </c>
      <c r="X510" s="314">
        <f>'To &amp; from Shops- trip % summary'!I515</f>
        <v>0</v>
      </c>
      <c r="Y510" s="260">
        <f t="shared" si="100"/>
        <v>0</v>
      </c>
      <c r="Z510" s="259">
        <f t="shared" si="101"/>
        <v>0</v>
      </c>
      <c r="AA510" s="312">
        <f>'To &amp; from Shops- trip % summary'!L515</f>
        <v>0</v>
      </c>
      <c r="AB510" s="314">
        <f>'To &amp; from Shops- trip % summary'!N515</f>
        <v>0</v>
      </c>
      <c r="AC510" s="260">
        <f t="shared" si="102"/>
        <v>0</v>
      </c>
      <c r="AD510" s="259">
        <f t="shared" si="103"/>
        <v>0</v>
      </c>
      <c r="AE510" s="312">
        <f>'To &amp; from Shops- trip % summary'!Q515</f>
        <v>0</v>
      </c>
      <c r="AF510" s="314">
        <f>'To &amp; from Shops- trip % summary'!S515</f>
        <v>0</v>
      </c>
      <c r="AG510" s="260">
        <f t="shared" si="104"/>
        <v>0</v>
      </c>
      <c r="AH510" s="259">
        <f t="shared" si="105"/>
        <v>0</v>
      </c>
      <c r="AI510" s="312">
        <f>'To &amp; from Shops- trip % summary'!V515</f>
        <v>0</v>
      </c>
      <c r="AJ510" s="314">
        <f>'To &amp; from Shops- trip % summary'!X515</f>
        <v>0</v>
      </c>
      <c r="AK510" s="260">
        <f t="shared" si="106"/>
        <v>0</v>
      </c>
      <c r="AL510" s="259">
        <f t="shared" si="107"/>
        <v>0</v>
      </c>
      <c r="AM510" s="312">
        <f>'To &amp; from Shops- trip % summary'!AA515</f>
        <v>0</v>
      </c>
      <c r="AN510" s="314">
        <f>'To &amp; from Shops- trip % summary'!AC515</f>
        <v>0</v>
      </c>
      <c r="AO510" s="260">
        <f t="shared" si="108"/>
        <v>0</v>
      </c>
      <c r="AP510" s="259">
        <f t="shared" si="109"/>
        <v>0</v>
      </c>
      <c r="AQ510" s="312">
        <f>'To &amp; from Shops- trip % summary'!AF515</f>
        <v>0</v>
      </c>
      <c r="AR510" s="314">
        <f>'To &amp; from Shops- trip % summary'!AH515</f>
        <v>0</v>
      </c>
      <c r="AS510" s="260">
        <f t="shared" si="110"/>
        <v>0</v>
      </c>
      <c r="AT510" s="259">
        <f t="shared" si="111"/>
        <v>0</v>
      </c>
      <c r="AU510" s="261"/>
      <c r="AV510" s="248"/>
      <c r="AW510" s="248"/>
      <c r="AX510" s="248"/>
      <c r="AY510" s="248"/>
    </row>
    <row r="511" spans="1:51" x14ac:dyDescent="0.2">
      <c r="A511" s="248"/>
      <c r="B511" s="248"/>
      <c r="C511" s="248"/>
      <c r="D511" s="248"/>
      <c r="E511" s="248"/>
      <c r="F511" s="248"/>
      <c r="G511" s="248"/>
      <c r="H511" s="248"/>
      <c r="I511" s="248"/>
      <c r="J511" s="248"/>
      <c r="K511" s="248"/>
      <c r="L511" s="248"/>
      <c r="M511" s="248"/>
      <c r="N511" s="248"/>
      <c r="O511" s="248"/>
      <c r="P511" s="248"/>
      <c r="Q511" s="296"/>
      <c r="R511" s="256">
        <f>'To &amp; from Shops- trip % summary'!B516</f>
        <v>0</v>
      </c>
      <c r="S511" s="313">
        <f>'To &amp; from Shops- trip % summary'!D516</f>
        <v>0</v>
      </c>
      <c r="T511" s="257">
        <f>'Non-survey input values'!$B$14</f>
        <v>359.3</v>
      </c>
      <c r="U511" s="258">
        <f t="shared" si="98"/>
        <v>0</v>
      </c>
      <c r="V511" s="259">
        <f t="shared" si="99"/>
        <v>0</v>
      </c>
      <c r="W511" s="312">
        <f>'To &amp; from Shops- trip % summary'!G516</f>
        <v>0</v>
      </c>
      <c r="X511" s="314">
        <f>'To &amp; from Shops- trip % summary'!I516</f>
        <v>0</v>
      </c>
      <c r="Y511" s="260">
        <f t="shared" si="100"/>
        <v>0</v>
      </c>
      <c r="Z511" s="259">
        <f t="shared" si="101"/>
        <v>0</v>
      </c>
      <c r="AA511" s="312">
        <f>'To &amp; from Shops- trip % summary'!L516</f>
        <v>0</v>
      </c>
      <c r="AB511" s="314">
        <f>'To &amp; from Shops- trip % summary'!N516</f>
        <v>0</v>
      </c>
      <c r="AC511" s="260">
        <f t="shared" si="102"/>
        <v>0</v>
      </c>
      <c r="AD511" s="259">
        <f t="shared" si="103"/>
        <v>0</v>
      </c>
      <c r="AE511" s="312">
        <f>'To &amp; from Shops- trip % summary'!Q516</f>
        <v>0</v>
      </c>
      <c r="AF511" s="314">
        <f>'To &amp; from Shops- trip % summary'!S516</f>
        <v>0</v>
      </c>
      <c r="AG511" s="260">
        <f t="shared" si="104"/>
        <v>0</v>
      </c>
      <c r="AH511" s="259">
        <f t="shared" si="105"/>
        <v>0</v>
      </c>
      <c r="AI511" s="312">
        <f>'To &amp; from Shops- trip % summary'!V516</f>
        <v>0</v>
      </c>
      <c r="AJ511" s="314">
        <f>'To &amp; from Shops- trip % summary'!X516</f>
        <v>0</v>
      </c>
      <c r="AK511" s="260">
        <f t="shared" si="106"/>
        <v>0</v>
      </c>
      <c r="AL511" s="259">
        <f t="shared" si="107"/>
        <v>0</v>
      </c>
      <c r="AM511" s="312">
        <f>'To &amp; from Shops- trip % summary'!AA516</f>
        <v>0</v>
      </c>
      <c r="AN511" s="314">
        <f>'To &amp; from Shops- trip % summary'!AC516</f>
        <v>0</v>
      </c>
      <c r="AO511" s="260">
        <f t="shared" si="108"/>
        <v>0</v>
      </c>
      <c r="AP511" s="259">
        <f t="shared" si="109"/>
        <v>0</v>
      </c>
      <c r="AQ511" s="312">
        <f>'To &amp; from Shops- trip % summary'!AF516</f>
        <v>0</v>
      </c>
      <c r="AR511" s="314">
        <f>'To &amp; from Shops- trip % summary'!AH516</f>
        <v>0</v>
      </c>
      <c r="AS511" s="260">
        <f t="shared" si="110"/>
        <v>0</v>
      </c>
      <c r="AT511" s="259">
        <f t="shared" si="111"/>
        <v>0</v>
      </c>
      <c r="AU511" s="261"/>
      <c r="AV511" s="248"/>
      <c r="AW511" s="248"/>
      <c r="AX511" s="248"/>
      <c r="AY511" s="248"/>
    </row>
    <row r="512" spans="1:51" x14ac:dyDescent="0.2">
      <c r="A512" s="248"/>
      <c r="B512" s="248"/>
      <c r="C512" s="248"/>
      <c r="D512" s="248"/>
      <c r="E512" s="248"/>
      <c r="F512" s="248"/>
      <c r="G512" s="248"/>
      <c r="H512" s="248"/>
      <c r="I512" s="248"/>
      <c r="J512" s="248"/>
      <c r="K512" s="248"/>
      <c r="L512" s="248"/>
      <c r="M512" s="248"/>
      <c r="N512" s="248"/>
      <c r="O512" s="248"/>
      <c r="P512" s="248"/>
      <c r="Q512" s="296"/>
      <c r="R512" s="256">
        <f>'To &amp; from Shops- trip % summary'!B517</f>
        <v>0</v>
      </c>
      <c r="S512" s="313">
        <f>'To &amp; from Shops- trip % summary'!D517</f>
        <v>0</v>
      </c>
      <c r="T512" s="257">
        <f>'Non-survey input values'!$B$14</f>
        <v>359.3</v>
      </c>
      <c r="U512" s="258">
        <f t="shared" si="98"/>
        <v>0</v>
      </c>
      <c r="V512" s="259">
        <f t="shared" si="99"/>
        <v>0</v>
      </c>
      <c r="W512" s="312">
        <f>'To &amp; from Shops- trip % summary'!G517</f>
        <v>0</v>
      </c>
      <c r="X512" s="314">
        <f>'To &amp; from Shops- trip % summary'!I517</f>
        <v>0</v>
      </c>
      <c r="Y512" s="260">
        <f t="shared" si="100"/>
        <v>0</v>
      </c>
      <c r="Z512" s="259">
        <f t="shared" si="101"/>
        <v>0</v>
      </c>
      <c r="AA512" s="312">
        <f>'To &amp; from Shops- trip % summary'!L517</f>
        <v>0</v>
      </c>
      <c r="AB512" s="314">
        <f>'To &amp; from Shops- trip % summary'!N517</f>
        <v>0</v>
      </c>
      <c r="AC512" s="260">
        <f t="shared" si="102"/>
        <v>0</v>
      </c>
      <c r="AD512" s="259">
        <f t="shared" si="103"/>
        <v>0</v>
      </c>
      <c r="AE512" s="312">
        <f>'To &amp; from Shops- trip % summary'!Q517</f>
        <v>0</v>
      </c>
      <c r="AF512" s="314">
        <f>'To &amp; from Shops- trip % summary'!S517</f>
        <v>0</v>
      </c>
      <c r="AG512" s="260">
        <f t="shared" si="104"/>
        <v>0</v>
      </c>
      <c r="AH512" s="259">
        <f t="shared" si="105"/>
        <v>0</v>
      </c>
      <c r="AI512" s="312">
        <f>'To &amp; from Shops- trip % summary'!V517</f>
        <v>0</v>
      </c>
      <c r="AJ512" s="314">
        <f>'To &amp; from Shops- trip % summary'!X517</f>
        <v>0</v>
      </c>
      <c r="AK512" s="260">
        <f t="shared" si="106"/>
        <v>0</v>
      </c>
      <c r="AL512" s="259">
        <f t="shared" si="107"/>
        <v>0</v>
      </c>
      <c r="AM512" s="312">
        <f>'To &amp; from Shops- trip % summary'!AA517</f>
        <v>0</v>
      </c>
      <c r="AN512" s="314">
        <f>'To &amp; from Shops- trip % summary'!AC517</f>
        <v>0</v>
      </c>
      <c r="AO512" s="260">
        <f t="shared" si="108"/>
        <v>0</v>
      </c>
      <c r="AP512" s="259">
        <f t="shared" si="109"/>
        <v>0</v>
      </c>
      <c r="AQ512" s="312">
        <f>'To &amp; from Shops- trip % summary'!AF517</f>
        <v>0</v>
      </c>
      <c r="AR512" s="314">
        <f>'To &amp; from Shops- trip % summary'!AH517</f>
        <v>0</v>
      </c>
      <c r="AS512" s="260">
        <f t="shared" si="110"/>
        <v>0</v>
      </c>
      <c r="AT512" s="259">
        <f t="shared" si="111"/>
        <v>0</v>
      </c>
      <c r="AU512" s="261"/>
      <c r="AV512" s="248"/>
      <c r="AW512" s="248"/>
      <c r="AX512" s="248"/>
      <c r="AY512" s="248"/>
    </row>
    <row r="513" spans="1:51" x14ac:dyDescent="0.2">
      <c r="A513" s="248"/>
      <c r="B513" s="248"/>
      <c r="C513" s="248"/>
      <c r="D513" s="248"/>
      <c r="E513" s="248"/>
      <c r="F513" s="248"/>
      <c r="G513" s="248"/>
      <c r="H513" s="248"/>
      <c r="I513" s="248"/>
      <c r="J513" s="248"/>
      <c r="K513" s="248"/>
      <c r="L513" s="248"/>
      <c r="M513" s="248"/>
      <c r="N513" s="248"/>
      <c r="O513" s="248"/>
      <c r="P513" s="248"/>
      <c r="Q513" s="296"/>
      <c r="R513" s="256">
        <f>'To &amp; from Shops- trip % summary'!B518</f>
        <v>0</v>
      </c>
      <c r="S513" s="313">
        <f>'To &amp; from Shops- trip % summary'!D518</f>
        <v>0</v>
      </c>
      <c r="T513" s="257">
        <f>'Non-survey input values'!$B$14</f>
        <v>359.3</v>
      </c>
      <c r="U513" s="258">
        <f t="shared" si="98"/>
        <v>0</v>
      </c>
      <c r="V513" s="259">
        <f t="shared" si="99"/>
        <v>0</v>
      </c>
      <c r="W513" s="312">
        <f>'To &amp; from Shops- trip % summary'!G518</f>
        <v>0</v>
      </c>
      <c r="X513" s="314">
        <f>'To &amp; from Shops- trip % summary'!I518</f>
        <v>0</v>
      </c>
      <c r="Y513" s="260">
        <f t="shared" si="100"/>
        <v>0</v>
      </c>
      <c r="Z513" s="259">
        <f t="shared" si="101"/>
        <v>0</v>
      </c>
      <c r="AA513" s="312">
        <f>'To &amp; from Shops- trip % summary'!L518</f>
        <v>0</v>
      </c>
      <c r="AB513" s="314">
        <f>'To &amp; from Shops- trip % summary'!N518</f>
        <v>0</v>
      </c>
      <c r="AC513" s="260">
        <f t="shared" si="102"/>
        <v>0</v>
      </c>
      <c r="AD513" s="259">
        <f t="shared" si="103"/>
        <v>0</v>
      </c>
      <c r="AE513" s="312">
        <f>'To &amp; from Shops- trip % summary'!Q518</f>
        <v>0</v>
      </c>
      <c r="AF513" s="314">
        <f>'To &amp; from Shops- trip % summary'!S518</f>
        <v>0</v>
      </c>
      <c r="AG513" s="260">
        <f t="shared" si="104"/>
        <v>0</v>
      </c>
      <c r="AH513" s="259">
        <f t="shared" si="105"/>
        <v>0</v>
      </c>
      <c r="AI513" s="312">
        <f>'To &amp; from Shops- trip % summary'!V518</f>
        <v>0</v>
      </c>
      <c r="AJ513" s="314">
        <f>'To &amp; from Shops- trip % summary'!X518</f>
        <v>0</v>
      </c>
      <c r="AK513" s="260">
        <f t="shared" si="106"/>
        <v>0</v>
      </c>
      <c r="AL513" s="259">
        <f t="shared" si="107"/>
        <v>0</v>
      </c>
      <c r="AM513" s="312">
        <f>'To &amp; from Shops- trip % summary'!AA518</f>
        <v>0</v>
      </c>
      <c r="AN513" s="314">
        <f>'To &amp; from Shops- trip % summary'!AC518</f>
        <v>0</v>
      </c>
      <c r="AO513" s="260">
        <f t="shared" si="108"/>
        <v>0</v>
      </c>
      <c r="AP513" s="259">
        <f t="shared" si="109"/>
        <v>0</v>
      </c>
      <c r="AQ513" s="312">
        <f>'To &amp; from Shops- trip % summary'!AF518</f>
        <v>0</v>
      </c>
      <c r="AR513" s="314">
        <f>'To &amp; from Shops- trip % summary'!AH518</f>
        <v>0</v>
      </c>
      <c r="AS513" s="260">
        <f t="shared" si="110"/>
        <v>0</v>
      </c>
      <c r="AT513" s="259">
        <f t="shared" si="111"/>
        <v>0</v>
      </c>
      <c r="AU513" s="261"/>
      <c r="AV513" s="248"/>
      <c r="AW513" s="248"/>
      <c r="AX513" s="248"/>
      <c r="AY513" s="248"/>
    </row>
    <row r="514" spans="1:51" x14ac:dyDescent="0.2">
      <c r="A514" s="248"/>
      <c r="B514" s="248"/>
      <c r="C514" s="248"/>
      <c r="D514" s="248"/>
      <c r="E514" s="248"/>
      <c r="F514" s="248"/>
      <c r="G514" s="248"/>
      <c r="H514" s="248"/>
      <c r="I514" s="248"/>
      <c r="J514" s="248"/>
      <c r="K514" s="248"/>
      <c r="L514" s="248"/>
      <c r="M514" s="248"/>
      <c r="N514" s="248"/>
      <c r="O514" s="248"/>
      <c r="P514" s="248"/>
      <c r="Q514" s="296"/>
      <c r="R514" s="256">
        <f>'To &amp; from Shops- trip % summary'!B519</f>
        <v>0</v>
      </c>
      <c r="S514" s="313">
        <f>'To &amp; from Shops- trip % summary'!D519</f>
        <v>0</v>
      </c>
      <c r="T514" s="257">
        <f>'Non-survey input values'!$B$14</f>
        <v>359.3</v>
      </c>
      <c r="U514" s="258">
        <f t="shared" si="98"/>
        <v>0</v>
      </c>
      <c r="V514" s="259">
        <f t="shared" si="99"/>
        <v>0</v>
      </c>
      <c r="W514" s="312">
        <f>'To &amp; from Shops- trip % summary'!G519</f>
        <v>0</v>
      </c>
      <c r="X514" s="314">
        <f>'To &amp; from Shops- trip % summary'!I519</f>
        <v>0</v>
      </c>
      <c r="Y514" s="260">
        <f t="shared" si="100"/>
        <v>0</v>
      </c>
      <c r="Z514" s="259">
        <f t="shared" si="101"/>
        <v>0</v>
      </c>
      <c r="AA514" s="312">
        <f>'To &amp; from Shops- trip % summary'!L519</f>
        <v>0</v>
      </c>
      <c r="AB514" s="314">
        <f>'To &amp; from Shops- trip % summary'!N519</f>
        <v>0</v>
      </c>
      <c r="AC514" s="260">
        <f t="shared" si="102"/>
        <v>0</v>
      </c>
      <c r="AD514" s="259">
        <f t="shared" si="103"/>
        <v>0</v>
      </c>
      <c r="AE514" s="312">
        <f>'To &amp; from Shops- trip % summary'!Q519</f>
        <v>0</v>
      </c>
      <c r="AF514" s="314">
        <f>'To &amp; from Shops- trip % summary'!S519</f>
        <v>0</v>
      </c>
      <c r="AG514" s="260">
        <f t="shared" si="104"/>
        <v>0</v>
      </c>
      <c r="AH514" s="259">
        <f t="shared" si="105"/>
        <v>0</v>
      </c>
      <c r="AI514" s="312">
        <f>'To &amp; from Shops- trip % summary'!V519</f>
        <v>0</v>
      </c>
      <c r="AJ514" s="314">
        <f>'To &amp; from Shops- trip % summary'!X519</f>
        <v>0</v>
      </c>
      <c r="AK514" s="260">
        <f t="shared" si="106"/>
        <v>0</v>
      </c>
      <c r="AL514" s="259">
        <f t="shared" si="107"/>
        <v>0</v>
      </c>
      <c r="AM514" s="312">
        <f>'To &amp; from Shops- trip % summary'!AA519</f>
        <v>0</v>
      </c>
      <c r="AN514" s="314">
        <f>'To &amp; from Shops- trip % summary'!AC519</f>
        <v>0</v>
      </c>
      <c r="AO514" s="260">
        <f t="shared" si="108"/>
        <v>0</v>
      </c>
      <c r="AP514" s="259">
        <f t="shared" si="109"/>
        <v>0</v>
      </c>
      <c r="AQ514" s="312">
        <f>'To &amp; from Shops- trip % summary'!AF519</f>
        <v>0</v>
      </c>
      <c r="AR514" s="314">
        <f>'To &amp; from Shops- trip % summary'!AH519</f>
        <v>0</v>
      </c>
      <c r="AS514" s="260">
        <f t="shared" si="110"/>
        <v>0</v>
      </c>
      <c r="AT514" s="259">
        <f t="shared" si="111"/>
        <v>0</v>
      </c>
      <c r="AU514" s="261"/>
      <c r="AV514" s="248"/>
      <c r="AW514" s="248"/>
      <c r="AX514" s="248"/>
      <c r="AY514" s="248"/>
    </row>
    <row r="515" spans="1:51" x14ac:dyDescent="0.2">
      <c r="A515" s="248"/>
      <c r="B515" s="248"/>
      <c r="C515" s="248"/>
      <c r="D515" s="248"/>
      <c r="E515" s="248"/>
      <c r="F515" s="248"/>
      <c r="G515" s="248"/>
      <c r="H515" s="248"/>
      <c r="I515" s="248"/>
      <c r="J515" s="248"/>
      <c r="K515" s="248"/>
      <c r="L515" s="248"/>
      <c r="M515" s="248"/>
      <c r="N515" s="248"/>
      <c r="O515" s="248"/>
      <c r="P515" s="248"/>
      <c r="Q515" s="296"/>
      <c r="R515" s="256">
        <f>'To &amp; from Shops- trip % summary'!B520</f>
        <v>0</v>
      </c>
      <c r="S515" s="313">
        <f>'To &amp; from Shops- trip % summary'!D520</f>
        <v>0</v>
      </c>
      <c r="T515" s="257">
        <f>'Non-survey input values'!$B$14</f>
        <v>359.3</v>
      </c>
      <c r="U515" s="258">
        <f t="shared" si="98"/>
        <v>0</v>
      </c>
      <c r="V515" s="259">
        <f t="shared" si="99"/>
        <v>0</v>
      </c>
      <c r="W515" s="312">
        <f>'To &amp; from Shops- trip % summary'!G520</f>
        <v>0</v>
      </c>
      <c r="X515" s="314">
        <f>'To &amp; from Shops- trip % summary'!I520</f>
        <v>0</v>
      </c>
      <c r="Y515" s="260">
        <f t="shared" si="100"/>
        <v>0</v>
      </c>
      <c r="Z515" s="259">
        <f t="shared" si="101"/>
        <v>0</v>
      </c>
      <c r="AA515" s="312">
        <f>'To &amp; from Shops- trip % summary'!L520</f>
        <v>0</v>
      </c>
      <c r="AB515" s="314">
        <f>'To &amp; from Shops- trip % summary'!N520</f>
        <v>0</v>
      </c>
      <c r="AC515" s="260">
        <f t="shared" si="102"/>
        <v>0</v>
      </c>
      <c r="AD515" s="259">
        <f t="shared" si="103"/>
        <v>0</v>
      </c>
      <c r="AE515" s="312">
        <f>'To &amp; from Shops- trip % summary'!Q520</f>
        <v>0</v>
      </c>
      <c r="AF515" s="314">
        <f>'To &amp; from Shops- trip % summary'!S520</f>
        <v>0</v>
      </c>
      <c r="AG515" s="260">
        <f t="shared" si="104"/>
        <v>0</v>
      </c>
      <c r="AH515" s="259">
        <f t="shared" si="105"/>
        <v>0</v>
      </c>
      <c r="AI515" s="312">
        <f>'To &amp; from Shops- trip % summary'!V520</f>
        <v>0</v>
      </c>
      <c r="AJ515" s="314">
        <f>'To &amp; from Shops- trip % summary'!X520</f>
        <v>0</v>
      </c>
      <c r="AK515" s="260">
        <f t="shared" si="106"/>
        <v>0</v>
      </c>
      <c r="AL515" s="259">
        <f t="shared" si="107"/>
        <v>0</v>
      </c>
      <c r="AM515" s="312">
        <f>'To &amp; from Shops- trip % summary'!AA520</f>
        <v>0</v>
      </c>
      <c r="AN515" s="314">
        <f>'To &amp; from Shops- trip % summary'!AC520</f>
        <v>0</v>
      </c>
      <c r="AO515" s="260">
        <f t="shared" si="108"/>
        <v>0</v>
      </c>
      <c r="AP515" s="259">
        <f t="shared" si="109"/>
        <v>0</v>
      </c>
      <c r="AQ515" s="312">
        <f>'To &amp; from Shops- trip % summary'!AF520</f>
        <v>0</v>
      </c>
      <c r="AR515" s="314">
        <f>'To &amp; from Shops- trip % summary'!AH520</f>
        <v>0</v>
      </c>
      <c r="AS515" s="260">
        <f t="shared" si="110"/>
        <v>0</v>
      </c>
      <c r="AT515" s="259">
        <f t="shared" si="111"/>
        <v>0</v>
      </c>
      <c r="AU515" s="261"/>
      <c r="AV515" s="248"/>
      <c r="AW515" s="248"/>
      <c r="AX515" s="248"/>
      <c r="AY515" s="248"/>
    </row>
    <row r="516" spans="1:51" x14ac:dyDescent="0.2">
      <c r="A516" s="248"/>
      <c r="B516" s="248"/>
      <c r="C516" s="248"/>
      <c r="D516" s="248"/>
      <c r="E516" s="248"/>
      <c r="F516" s="248"/>
      <c r="G516" s="248"/>
      <c r="H516" s="248"/>
      <c r="I516" s="248"/>
      <c r="J516" s="248"/>
      <c r="K516" s="248"/>
      <c r="L516" s="248"/>
      <c r="M516" s="248"/>
      <c r="N516" s="248"/>
      <c r="O516" s="248"/>
      <c r="P516" s="248"/>
      <c r="Q516" s="296"/>
      <c r="R516" s="256">
        <f>'To &amp; from Shops- trip % summary'!B521</f>
        <v>0</v>
      </c>
      <c r="S516" s="313">
        <f>'To &amp; from Shops- trip % summary'!D521</f>
        <v>0</v>
      </c>
      <c r="T516" s="257">
        <f>'Non-survey input values'!$B$14</f>
        <v>359.3</v>
      </c>
      <c r="U516" s="258">
        <f t="shared" si="98"/>
        <v>0</v>
      </c>
      <c r="V516" s="259">
        <f t="shared" si="99"/>
        <v>0</v>
      </c>
      <c r="W516" s="312">
        <f>'To &amp; from Shops- trip % summary'!G521</f>
        <v>0</v>
      </c>
      <c r="X516" s="314">
        <f>'To &amp; from Shops- trip % summary'!I521</f>
        <v>0</v>
      </c>
      <c r="Y516" s="260">
        <f t="shared" si="100"/>
        <v>0</v>
      </c>
      <c r="Z516" s="259">
        <f t="shared" si="101"/>
        <v>0</v>
      </c>
      <c r="AA516" s="312">
        <f>'To &amp; from Shops- trip % summary'!L521</f>
        <v>0</v>
      </c>
      <c r="AB516" s="314">
        <f>'To &amp; from Shops- trip % summary'!N521</f>
        <v>0</v>
      </c>
      <c r="AC516" s="260">
        <f t="shared" si="102"/>
        <v>0</v>
      </c>
      <c r="AD516" s="259">
        <f t="shared" si="103"/>
        <v>0</v>
      </c>
      <c r="AE516" s="312">
        <f>'To &amp; from Shops- trip % summary'!Q521</f>
        <v>0</v>
      </c>
      <c r="AF516" s="314">
        <f>'To &amp; from Shops- trip % summary'!S521</f>
        <v>0</v>
      </c>
      <c r="AG516" s="260">
        <f t="shared" si="104"/>
        <v>0</v>
      </c>
      <c r="AH516" s="259">
        <f t="shared" si="105"/>
        <v>0</v>
      </c>
      <c r="AI516" s="312">
        <f>'To &amp; from Shops- trip % summary'!V521</f>
        <v>0</v>
      </c>
      <c r="AJ516" s="314">
        <f>'To &amp; from Shops- trip % summary'!X521</f>
        <v>0</v>
      </c>
      <c r="AK516" s="260">
        <f t="shared" si="106"/>
        <v>0</v>
      </c>
      <c r="AL516" s="259">
        <f t="shared" si="107"/>
        <v>0</v>
      </c>
      <c r="AM516" s="312">
        <f>'To &amp; from Shops- trip % summary'!AA521</f>
        <v>0</v>
      </c>
      <c r="AN516" s="314">
        <f>'To &amp; from Shops- trip % summary'!AC521</f>
        <v>0</v>
      </c>
      <c r="AO516" s="260">
        <f t="shared" si="108"/>
        <v>0</v>
      </c>
      <c r="AP516" s="259">
        <f t="shared" si="109"/>
        <v>0</v>
      </c>
      <c r="AQ516" s="312">
        <f>'To &amp; from Shops- trip % summary'!AF521</f>
        <v>0</v>
      </c>
      <c r="AR516" s="314">
        <f>'To &amp; from Shops- trip % summary'!AH521</f>
        <v>0</v>
      </c>
      <c r="AS516" s="260">
        <f t="shared" si="110"/>
        <v>0</v>
      </c>
      <c r="AT516" s="259">
        <f t="shared" si="111"/>
        <v>0</v>
      </c>
      <c r="AU516" s="261"/>
      <c r="AV516" s="248"/>
      <c r="AW516" s="248"/>
      <c r="AX516" s="248"/>
      <c r="AY516" s="248"/>
    </row>
    <row r="517" spans="1:51" x14ac:dyDescent="0.2">
      <c r="A517" s="248"/>
      <c r="B517" s="248"/>
      <c r="C517" s="248"/>
      <c r="D517" s="248"/>
      <c r="E517" s="248"/>
      <c r="F517" s="248"/>
      <c r="G517" s="248"/>
      <c r="H517" s="248"/>
      <c r="I517" s="248"/>
      <c r="J517" s="248"/>
      <c r="K517" s="248"/>
      <c r="L517" s="248"/>
      <c r="M517" s="248"/>
      <c r="N517" s="248"/>
      <c r="O517" s="248"/>
      <c r="P517" s="248"/>
      <c r="Q517" s="296"/>
      <c r="R517" s="256">
        <f>'To &amp; from Shops- trip % summary'!B522</f>
        <v>0</v>
      </c>
      <c r="S517" s="313">
        <f>'To &amp; from Shops- trip % summary'!D522</f>
        <v>0</v>
      </c>
      <c r="T517" s="257">
        <f>'Non-survey input values'!$B$14</f>
        <v>359.3</v>
      </c>
      <c r="U517" s="258">
        <f t="shared" si="98"/>
        <v>0</v>
      </c>
      <c r="V517" s="259">
        <f t="shared" si="99"/>
        <v>0</v>
      </c>
      <c r="W517" s="312">
        <f>'To &amp; from Shops- trip % summary'!G522</f>
        <v>0</v>
      </c>
      <c r="X517" s="314">
        <f>'To &amp; from Shops- trip % summary'!I522</f>
        <v>0</v>
      </c>
      <c r="Y517" s="260">
        <f t="shared" si="100"/>
        <v>0</v>
      </c>
      <c r="Z517" s="259">
        <f t="shared" si="101"/>
        <v>0</v>
      </c>
      <c r="AA517" s="312">
        <f>'To &amp; from Shops- trip % summary'!L522</f>
        <v>0</v>
      </c>
      <c r="AB517" s="314">
        <f>'To &amp; from Shops- trip % summary'!N522</f>
        <v>0</v>
      </c>
      <c r="AC517" s="260">
        <f t="shared" si="102"/>
        <v>0</v>
      </c>
      <c r="AD517" s="259">
        <f t="shared" si="103"/>
        <v>0</v>
      </c>
      <c r="AE517" s="312">
        <f>'To &amp; from Shops- trip % summary'!Q522</f>
        <v>0</v>
      </c>
      <c r="AF517" s="314">
        <f>'To &amp; from Shops- trip % summary'!S522</f>
        <v>0</v>
      </c>
      <c r="AG517" s="260">
        <f t="shared" si="104"/>
        <v>0</v>
      </c>
      <c r="AH517" s="259">
        <f t="shared" si="105"/>
        <v>0</v>
      </c>
      <c r="AI517" s="312">
        <f>'To &amp; from Shops- trip % summary'!V522</f>
        <v>0</v>
      </c>
      <c r="AJ517" s="314">
        <f>'To &amp; from Shops- trip % summary'!X522</f>
        <v>0</v>
      </c>
      <c r="AK517" s="260">
        <f t="shared" si="106"/>
        <v>0</v>
      </c>
      <c r="AL517" s="259">
        <f t="shared" si="107"/>
        <v>0</v>
      </c>
      <c r="AM517" s="312">
        <f>'To &amp; from Shops- trip % summary'!AA522</f>
        <v>0</v>
      </c>
      <c r="AN517" s="314">
        <f>'To &amp; from Shops- trip % summary'!AC522</f>
        <v>0</v>
      </c>
      <c r="AO517" s="260">
        <f t="shared" si="108"/>
        <v>0</v>
      </c>
      <c r="AP517" s="259">
        <f t="shared" si="109"/>
        <v>0</v>
      </c>
      <c r="AQ517" s="312">
        <f>'To &amp; from Shops- trip % summary'!AF522</f>
        <v>0</v>
      </c>
      <c r="AR517" s="314">
        <f>'To &amp; from Shops- trip % summary'!AH522</f>
        <v>0</v>
      </c>
      <c r="AS517" s="260">
        <f t="shared" si="110"/>
        <v>0</v>
      </c>
      <c r="AT517" s="259">
        <f t="shared" si="111"/>
        <v>0</v>
      </c>
      <c r="AU517" s="261"/>
      <c r="AV517" s="248"/>
      <c r="AW517" s="248"/>
      <c r="AX517" s="248"/>
      <c r="AY517" s="248"/>
    </row>
    <row r="518" spans="1:51" x14ac:dyDescent="0.2">
      <c r="A518" s="248"/>
      <c r="B518" s="248"/>
      <c r="C518" s="248"/>
      <c r="D518" s="248"/>
      <c r="E518" s="248"/>
      <c r="F518" s="248"/>
      <c r="G518" s="248"/>
      <c r="H518" s="248"/>
      <c r="I518" s="248"/>
      <c r="J518" s="248"/>
      <c r="K518" s="248"/>
      <c r="L518" s="248"/>
      <c r="M518" s="248"/>
      <c r="N518" s="248"/>
      <c r="O518" s="248"/>
      <c r="P518" s="248"/>
      <c r="Q518" s="296"/>
      <c r="R518" s="256">
        <f>'To &amp; from Shops- trip % summary'!B523</f>
        <v>0</v>
      </c>
      <c r="S518" s="313">
        <f>'To &amp; from Shops- trip % summary'!D523</f>
        <v>0</v>
      </c>
      <c r="T518" s="257">
        <f>'Non-survey input values'!$B$14</f>
        <v>359.3</v>
      </c>
      <c r="U518" s="258">
        <f t="shared" si="98"/>
        <v>0</v>
      </c>
      <c r="V518" s="259">
        <f t="shared" si="99"/>
        <v>0</v>
      </c>
      <c r="W518" s="312">
        <f>'To &amp; from Shops- trip % summary'!G523</f>
        <v>0</v>
      </c>
      <c r="X518" s="314">
        <f>'To &amp; from Shops- trip % summary'!I523</f>
        <v>0</v>
      </c>
      <c r="Y518" s="260">
        <f t="shared" si="100"/>
        <v>0</v>
      </c>
      <c r="Z518" s="259">
        <f t="shared" si="101"/>
        <v>0</v>
      </c>
      <c r="AA518" s="312">
        <f>'To &amp; from Shops- trip % summary'!L523</f>
        <v>0</v>
      </c>
      <c r="AB518" s="314">
        <f>'To &amp; from Shops- trip % summary'!N523</f>
        <v>0</v>
      </c>
      <c r="AC518" s="260">
        <f t="shared" si="102"/>
        <v>0</v>
      </c>
      <c r="AD518" s="259">
        <f t="shared" si="103"/>
        <v>0</v>
      </c>
      <c r="AE518" s="312">
        <f>'To &amp; from Shops- trip % summary'!Q523</f>
        <v>0</v>
      </c>
      <c r="AF518" s="314">
        <f>'To &amp; from Shops- trip % summary'!S523</f>
        <v>0</v>
      </c>
      <c r="AG518" s="260">
        <f t="shared" si="104"/>
        <v>0</v>
      </c>
      <c r="AH518" s="259">
        <f t="shared" si="105"/>
        <v>0</v>
      </c>
      <c r="AI518" s="312">
        <f>'To &amp; from Shops- trip % summary'!V523</f>
        <v>0</v>
      </c>
      <c r="AJ518" s="314">
        <f>'To &amp; from Shops- trip % summary'!X523</f>
        <v>0</v>
      </c>
      <c r="AK518" s="260">
        <f t="shared" si="106"/>
        <v>0</v>
      </c>
      <c r="AL518" s="259">
        <f t="shared" si="107"/>
        <v>0</v>
      </c>
      <c r="AM518" s="312">
        <f>'To &amp; from Shops- trip % summary'!AA523</f>
        <v>0</v>
      </c>
      <c r="AN518" s="314">
        <f>'To &amp; from Shops- trip % summary'!AC523</f>
        <v>0</v>
      </c>
      <c r="AO518" s="260">
        <f t="shared" si="108"/>
        <v>0</v>
      </c>
      <c r="AP518" s="259">
        <f t="shared" si="109"/>
        <v>0</v>
      </c>
      <c r="AQ518" s="312">
        <f>'To &amp; from Shops- trip % summary'!AF523</f>
        <v>0</v>
      </c>
      <c r="AR518" s="314">
        <f>'To &amp; from Shops- trip % summary'!AH523</f>
        <v>0</v>
      </c>
      <c r="AS518" s="260">
        <f t="shared" si="110"/>
        <v>0</v>
      </c>
      <c r="AT518" s="259">
        <f t="shared" si="111"/>
        <v>0</v>
      </c>
      <c r="AU518" s="261"/>
      <c r="AV518" s="248"/>
      <c r="AW518" s="248"/>
      <c r="AX518" s="248"/>
      <c r="AY518" s="248"/>
    </row>
    <row r="519" spans="1:51" x14ac:dyDescent="0.2">
      <c r="A519" s="248"/>
      <c r="B519" s="248"/>
      <c r="C519" s="248"/>
      <c r="D519" s="248"/>
      <c r="E519" s="248"/>
      <c r="F519" s="248"/>
      <c r="G519" s="248"/>
      <c r="H519" s="248"/>
      <c r="I519" s="248"/>
      <c r="J519" s="248"/>
      <c r="K519" s="248"/>
      <c r="L519" s="248"/>
      <c r="M519" s="248"/>
      <c r="N519" s="248"/>
      <c r="O519" s="248"/>
      <c r="P519" s="248"/>
      <c r="Q519" s="296"/>
      <c r="R519" s="256">
        <f>'To &amp; from Shops- trip % summary'!B524</f>
        <v>0</v>
      </c>
      <c r="S519" s="313">
        <f>'To &amp; from Shops- trip % summary'!D524</f>
        <v>0</v>
      </c>
      <c r="T519" s="257">
        <f>'Non-survey input values'!$B$14</f>
        <v>359.3</v>
      </c>
      <c r="U519" s="258">
        <f t="shared" si="98"/>
        <v>0</v>
      </c>
      <c r="V519" s="259">
        <f t="shared" si="99"/>
        <v>0</v>
      </c>
      <c r="W519" s="312">
        <f>'To &amp; from Shops- trip % summary'!G524</f>
        <v>0</v>
      </c>
      <c r="X519" s="314">
        <f>'To &amp; from Shops- trip % summary'!I524</f>
        <v>0</v>
      </c>
      <c r="Y519" s="260">
        <f t="shared" si="100"/>
        <v>0</v>
      </c>
      <c r="Z519" s="259">
        <f t="shared" si="101"/>
        <v>0</v>
      </c>
      <c r="AA519" s="312">
        <f>'To &amp; from Shops- trip % summary'!L524</f>
        <v>0</v>
      </c>
      <c r="AB519" s="314">
        <f>'To &amp; from Shops- trip % summary'!N524</f>
        <v>0</v>
      </c>
      <c r="AC519" s="260">
        <f t="shared" si="102"/>
        <v>0</v>
      </c>
      <c r="AD519" s="259">
        <f t="shared" si="103"/>
        <v>0</v>
      </c>
      <c r="AE519" s="312">
        <f>'To &amp; from Shops- trip % summary'!Q524</f>
        <v>0</v>
      </c>
      <c r="AF519" s="314">
        <f>'To &amp; from Shops- trip % summary'!S524</f>
        <v>0</v>
      </c>
      <c r="AG519" s="260">
        <f t="shared" si="104"/>
        <v>0</v>
      </c>
      <c r="AH519" s="259">
        <f t="shared" si="105"/>
        <v>0</v>
      </c>
      <c r="AI519" s="312">
        <f>'To &amp; from Shops- trip % summary'!V524</f>
        <v>0</v>
      </c>
      <c r="AJ519" s="314">
        <f>'To &amp; from Shops- trip % summary'!X524</f>
        <v>0</v>
      </c>
      <c r="AK519" s="260">
        <f t="shared" si="106"/>
        <v>0</v>
      </c>
      <c r="AL519" s="259">
        <f t="shared" si="107"/>
        <v>0</v>
      </c>
      <c r="AM519" s="312">
        <f>'To &amp; from Shops- trip % summary'!AA524</f>
        <v>0</v>
      </c>
      <c r="AN519" s="314">
        <f>'To &amp; from Shops- trip % summary'!AC524</f>
        <v>0</v>
      </c>
      <c r="AO519" s="260">
        <f t="shared" si="108"/>
        <v>0</v>
      </c>
      <c r="AP519" s="259">
        <f t="shared" si="109"/>
        <v>0</v>
      </c>
      <c r="AQ519" s="312">
        <f>'To &amp; from Shops- trip % summary'!AF524</f>
        <v>0</v>
      </c>
      <c r="AR519" s="314">
        <f>'To &amp; from Shops- trip % summary'!AH524</f>
        <v>0</v>
      </c>
      <c r="AS519" s="260">
        <f t="shared" si="110"/>
        <v>0</v>
      </c>
      <c r="AT519" s="259">
        <f t="shared" si="111"/>
        <v>0</v>
      </c>
      <c r="AU519" s="261"/>
      <c r="AV519" s="248"/>
      <c r="AW519" s="248"/>
      <c r="AX519" s="248"/>
      <c r="AY519" s="248"/>
    </row>
    <row r="520" spans="1:51" x14ac:dyDescent="0.2">
      <c r="A520" s="248"/>
      <c r="B520" s="248"/>
      <c r="C520" s="248"/>
      <c r="D520" s="248"/>
      <c r="E520" s="248"/>
      <c r="F520" s="248"/>
      <c r="G520" s="248"/>
      <c r="H520" s="248"/>
      <c r="I520" s="248"/>
      <c r="J520" s="248"/>
      <c r="K520" s="248"/>
      <c r="L520" s="248"/>
      <c r="M520" s="248"/>
      <c r="N520" s="248"/>
      <c r="O520" s="248"/>
      <c r="P520" s="248"/>
      <c r="Q520" s="296"/>
      <c r="R520" s="256">
        <f>'To &amp; from Shops- trip % summary'!B525</f>
        <v>0</v>
      </c>
      <c r="S520" s="313">
        <f>'To &amp; from Shops- trip % summary'!D525</f>
        <v>0</v>
      </c>
      <c r="T520" s="257">
        <f>'Non-survey input values'!$B$14</f>
        <v>359.3</v>
      </c>
      <c r="U520" s="258">
        <f t="shared" si="98"/>
        <v>0</v>
      </c>
      <c r="V520" s="259">
        <f t="shared" si="99"/>
        <v>0</v>
      </c>
      <c r="W520" s="312">
        <f>'To &amp; from Shops- trip % summary'!G525</f>
        <v>0</v>
      </c>
      <c r="X520" s="314">
        <f>'To &amp; from Shops- trip % summary'!I525</f>
        <v>0</v>
      </c>
      <c r="Y520" s="260">
        <f t="shared" si="100"/>
        <v>0</v>
      </c>
      <c r="Z520" s="259">
        <f t="shared" si="101"/>
        <v>0</v>
      </c>
      <c r="AA520" s="312">
        <f>'To &amp; from Shops- trip % summary'!L525</f>
        <v>0</v>
      </c>
      <c r="AB520" s="314">
        <f>'To &amp; from Shops- trip % summary'!N525</f>
        <v>0</v>
      </c>
      <c r="AC520" s="260">
        <f t="shared" si="102"/>
        <v>0</v>
      </c>
      <c r="AD520" s="259">
        <f t="shared" si="103"/>
        <v>0</v>
      </c>
      <c r="AE520" s="312">
        <f>'To &amp; from Shops- trip % summary'!Q525</f>
        <v>0</v>
      </c>
      <c r="AF520" s="314">
        <f>'To &amp; from Shops- trip % summary'!S525</f>
        <v>0</v>
      </c>
      <c r="AG520" s="260">
        <f t="shared" si="104"/>
        <v>0</v>
      </c>
      <c r="AH520" s="259">
        <f t="shared" si="105"/>
        <v>0</v>
      </c>
      <c r="AI520" s="312">
        <f>'To &amp; from Shops- trip % summary'!V525</f>
        <v>0</v>
      </c>
      <c r="AJ520" s="314">
        <f>'To &amp; from Shops- trip % summary'!X525</f>
        <v>0</v>
      </c>
      <c r="AK520" s="260">
        <f t="shared" si="106"/>
        <v>0</v>
      </c>
      <c r="AL520" s="259">
        <f t="shared" si="107"/>
        <v>0</v>
      </c>
      <c r="AM520" s="312">
        <f>'To &amp; from Shops- trip % summary'!AA525</f>
        <v>0</v>
      </c>
      <c r="AN520" s="314">
        <f>'To &amp; from Shops- trip % summary'!AC525</f>
        <v>0</v>
      </c>
      <c r="AO520" s="260">
        <f t="shared" si="108"/>
        <v>0</v>
      </c>
      <c r="AP520" s="259">
        <f t="shared" si="109"/>
        <v>0</v>
      </c>
      <c r="AQ520" s="312">
        <f>'To &amp; from Shops- trip % summary'!AF525</f>
        <v>0</v>
      </c>
      <c r="AR520" s="314">
        <f>'To &amp; from Shops- trip % summary'!AH525</f>
        <v>0</v>
      </c>
      <c r="AS520" s="260">
        <f t="shared" si="110"/>
        <v>0</v>
      </c>
      <c r="AT520" s="259">
        <f t="shared" si="111"/>
        <v>0</v>
      </c>
      <c r="AU520" s="261"/>
      <c r="AV520" s="248"/>
      <c r="AW520" s="248"/>
      <c r="AX520" s="248"/>
      <c r="AY520" s="248"/>
    </row>
    <row r="521" spans="1:51" x14ac:dyDescent="0.2">
      <c r="A521" s="248"/>
      <c r="B521" s="248"/>
      <c r="C521" s="248"/>
      <c r="D521" s="248"/>
      <c r="E521" s="248"/>
      <c r="F521" s="248"/>
      <c r="G521" s="248"/>
      <c r="H521" s="248"/>
      <c r="I521" s="248"/>
      <c r="J521" s="248"/>
      <c r="K521" s="248"/>
      <c r="L521" s="248"/>
      <c r="M521" s="248"/>
      <c r="N521" s="248"/>
      <c r="O521" s="248"/>
      <c r="P521" s="248"/>
      <c r="Q521" s="296"/>
      <c r="R521" s="256">
        <f>'To &amp; from Shops- trip % summary'!B526</f>
        <v>0</v>
      </c>
      <c r="S521" s="313">
        <f>'To &amp; from Shops- trip % summary'!D526</f>
        <v>0</v>
      </c>
      <c r="T521" s="257">
        <f>'Non-survey input values'!$B$14</f>
        <v>359.3</v>
      </c>
      <c r="U521" s="258">
        <f t="shared" si="98"/>
        <v>0</v>
      </c>
      <c r="V521" s="259">
        <f t="shared" si="99"/>
        <v>0</v>
      </c>
      <c r="W521" s="312">
        <f>'To &amp; from Shops- trip % summary'!G526</f>
        <v>0</v>
      </c>
      <c r="X521" s="314">
        <f>'To &amp; from Shops- trip % summary'!I526</f>
        <v>0</v>
      </c>
      <c r="Y521" s="260">
        <f t="shared" si="100"/>
        <v>0</v>
      </c>
      <c r="Z521" s="259">
        <f t="shared" si="101"/>
        <v>0</v>
      </c>
      <c r="AA521" s="312">
        <f>'To &amp; from Shops- trip % summary'!L526</f>
        <v>0</v>
      </c>
      <c r="AB521" s="314">
        <f>'To &amp; from Shops- trip % summary'!N526</f>
        <v>0</v>
      </c>
      <c r="AC521" s="260">
        <f t="shared" si="102"/>
        <v>0</v>
      </c>
      <c r="AD521" s="259">
        <f t="shared" si="103"/>
        <v>0</v>
      </c>
      <c r="AE521" s="312">
        <f>'To &amp; from Shops- trip % summary'!Q526</f>
        <v>0</v>
      </c>
      <c r="AF521" s="314">
        <f>'To &amp; from Shops- trip % summary'!S526</f>
        <v>0</v>
      </c>
      <c r="AG521" s="260">
        <f t="shared" si="104"/>
        <v>0</v>
      </c>
      <c r="AH521" s="259">
        <f t="shared" si="105"/>
        <v>0</v>
      </c>
      <c r="AI521" s="312">
        <f>'To &amp; from Shops- trip % summary'!V526</f>
        <v>0</v>
      </c>
      <c r="AJ521" s="314">
        <f>'To &amp; from Shops- trip % summary'!X526</f>
        <v>0</v>
      </c>
      <c r="AK521" s="260">
        <f t="shared" si="106"/>
        <v>0</v>
      </c>
      <c r="AL521" s="259">
        <f t="shared" si="107"/>
        <v>0</v>
      </c>
      <c r="AM521" s="312">
        <f>'To &amp; from Shops- trip % summary'!AA526</f>
        <v>0</v>
      </c>
      <c r="AN521" s="314">
        <f>'To &amp; from Shops- trip % summary'!AC526</f>
        <v>0</v>
      </c>
      <c r="AO521" s="260">
        <f t="shared" si="108"/>
        <v>0</v>
      </c>
      <c r="AP521" s="259">
        <f t="shared" si="109"/>
        <v>0</v>
      </c>
      <c r="AQ521" s="312">
        <f>'To &amp; from Shops- trip % summary'!AF526</f>
        <v>0</v>
      </c>
      <c r="AR521" s="314">
        <f>'To &amp; from Shops- trip % summary'!AH526</f>
        <v>0</v>
      </c>
      <c r="AS521" s="260">
        <f t="shared" si="110"/>
        <v>0</v>
      </c>
      <c r="AT521" s="259">
        <f t="shared" si="111"/>
        <v>0</v>
      </c>
      <c r="AU521" s="261"/>
      <c r="AV521" s="248"/>
      <c r="AW521" s="248"/>
      <c r="AX521" s="248"/>
      <c r="AY521" s="248"/>
    </row>
    <row r="522" spans="1:51" x14ac:dyDescent="0.2">
      <c r="A522" s="248"/>
      <c r="B522" s="248"/>
      <c r="C522" s="248"/>
      <c r="D522" s="248"/>
      <c r="E522" s="248"/>
      <c r="F522" s="248"/>
      <c r="G522" s="248"/>
      <c r="H522" s="248"/>
      <c r="I522" s="248"/>
      <c r="J522" s="248"/>
      <c r="K522" s="248"/>
      <c r="L522" s="248"/>
      <c r="M522" s="248"/>
      <c r="N522" s="248"/>
      <c r="O522" s="248"/>
      <c r="P522" s="248"/>
      <c r="Q522" s="296"/>
      <c r="R522" s="256">
        <f>'To &amp; from Shops- trip % summary'!B527</f>
        <v>0</v>
      </c>
      <c r="S522" s="313">
        <f>'To &amp; from Shops- trip % summary'!D527</f>
        <v>0</v>
      </c>
      <c r="T522" s="257">
        <f>'Non-survey input values'!$B$14</f>
        <v>359.3</v>
      </c>
      <c r="U522" s="258">
        <f t="shared" si="98"/>
        <v>0</v>
      </c>
      <c r="V522" s="259">
        <f t="shared" si="99"/>
        <v>0</v>
      </c>
      <c r="W522" s="312">
        <f>'To &amp; from Shops- trip % summary'!G527</f>
        <v>0</v>
      </c>
      <c r="X522" s="314">
        <f>'To &amp; from Shops- trip % summary'!I527</f>
        <v>0</v>
      </c>
      <c r="Y522" s="260">
        <f t="shared" si="100"/>
        <v>0</v>
      </c>
      <c r="Z522" s="259">
        <f t="shared" si="101"/>
        <v>0</v>
      </c>
      <c r="AA522" s="312">
        <f>'To &amp; from Shops- trip % summary'!L527</f>
        <v>0</v>
      </c>
      <c r="AB522" s="314">
        <f>'To &amp; from Shops- trip % summary'!N527</f>
        <v>0</v>
      </c>
      <c r="AC522" s="260">
        <f t="shared" si="102"/>
        <v>0</v>
      </c>
      <c r="AD522" s="259">
        <f t="shared" si="103"/>
        <v>0</v>
      </c>
      <c r="AE522" s="312">
        <f>'To &amp; from Shops- trip % summary'!Q527</f>
        <v>0</v>
      </c>
      <c r="AF522" s="314">
        <f>'To &amp; from Shops- trip % summary'!S527</f>
        <v>0</v>
      </c>
      <c r="AG522" s="260">
        <f t="shared" si="104"/>
        <v>0</v>
      </c>
      <c r="AH522" s="259">
        <f t="shared" si="105"/>
        <v>0</v>
      </c>
      <c r="AI522" s="312">
        <f>'To &amp; from Shops- trip % summary'!V527</f>
        <v>0</v>
      </c>
      <c r="AJ522" s="314">
        <f>'To &amp; from Shops- trip % summary'!X527</f>
        <v>0</v>
      </c>
      <c r="AK522" s="260">
        <f t="shared" si="106"/>
        <v>0</v>
      </c>
      <c r="AL522" s="259">
        <f t="shared" si="107"/>
        <v>0</v>
      </c>
      <c r="AM522" s="312">
        <f>'To &amp; from Shops- trip % summary'!AA527</f>
        <v>0</v>
      </c>
      <c r="AN522" s="314">
        <f>'To &amp; from Shops- trip % summary'!AC527</f>
        <v>0</v>
      </c>
      <c r="AO522" s="260">
        <f t="shared" si="108"/>
        <v>0</v>
      </c>
      <c r="AP522" s="259">
        <f t="shared" si="109"/>
        <v>0</v>
      </c>
      <c r="AQ522" s="312">
        <f>'To &amp; from Shops- trip % summary'!AF527</f>
        <v>0</v>
      </c>
      <c r="AR522" s="314">
        <f>'To &amp; from Shops- trip % summary'!AH527</f>
        <v>0</v>
      </c>
      <c r="AS522" s="260">
        <f t="shared" si="110"/>
        <v>0</v>
      </c>
      <c r="AT522" s="259">
        <f t="shared" si="111"/>
        <v>0</v>
      </c>
      <c r="AU522" s="261"/>
      <c r="AV522" s="248"/>
      <c r="AW522" s="248"/>
      <c r="AX522" s="248"/>
      <c r="AY522" s="248"/>
    </row>
    <row r="523" spans="1:51" x14ac:dyDescent="0.2">
      <c r="A523" s="248"/>
      <c r="B523" s="248"/>
      <c r="C523" s="248"/>
      <c r="D523" s="248"/>
      <c r="E523" s="248"/>
      <c r="F523" s="248"/>
      <c r="G523" s="248"/>
      <c r="H523" s="248"/>
      <c r="I523" s="248"/>
      <c r="J523" s="248"/>
      <c r="K523" s="248"/>
      <c r="L523" s="248"/>
      <c r="M523" s="248"/>
      <c r="N523" s="248"/>
      <c r="O523" s="248"/>
      <c r="P523" s="248"/>
      <c r="Q523" s="296"/>
      <c r="R523" s="256">
        <f>'To &amp; from Shops- trip % summary'!B528</f>
        <v>0</v>
      </c>
      <c r="S523" s="313">
        <f>'To &amp; from Shops- trip % summary'!D528</f>
        <v>0</v>
      </c>
      <c r="T523" s="257">
        <f>'Non-survey input values'!$B$14</f>
        <v>359.3</v>
      </c>
      <c r="U523" s="258">
        <f t="shared" ref="U523:U586" si="112">R523/7</f>
        <v>0</v>
      </c>
      <c r="V523" s="259">
        <f t="shared" si="99"/>
        <v>0</v>
      </c>
      <c r="W523" s="312">
        <f>'To &amp; from Shops- trip % summary'!G528</f>
        <v>0</v>
      </c>
      <c r="X523" s="314">
        <f>'To &amp; from Shops- trip % summary'!I528</f>
        <v>0</v>
      </c>
      <c r="Y523" s="260">
        <f t="shared" si="100"/>
        <v>0</v>
      </c>
      <c r="Z523" s="259">
        <f t="shared" si="101"/>
        <v>0</v>
      </c>
      <c r="AA523" s="312">
        <f>'To &amp; from Shops- trip % summary'!L528</f>
        <v>0</v>
      </c>
      <c r="AB523" s="314">
        <f>'To &amp; from Shops- trip % summary'!N528</f>
        <v>0</v>
      </c>
      <c r="AC523" s="260">
        <f t="shared" si="102"/>
        <v>0</v>
      </c>
      <c r="AD523" s="259">
        <f t="shared" si="103"/>
        <v>0</v>
      </c>
      <c r="AE523" s="312">
        <f>'To &amp; from Shops- trip % summary'!Q528</f>
        <v>0</v>
      </c>
      <c r="AF523" s="314">
        <f>'To &amp; from Shops- trip % summary'!S528</f>
        <v>0</v>
      </c>
      <c r="AG523" s="260">
        <f t="shared" si="104"/>
        <v>0</v>
      </c>
      <c r="AH523" s="259">
        <f t="shared" si="105"/>
        <v>0</v>
      </c>
      <c r="AI523" s="312">
        <f>'To &amp; from Shops- trip % summary'!V528</f>
        <v>0</v>
      </c>
      <c r="AJ523" s="314">
        <f>'To &amp; from Shops- trip % summary'!X528</f>
        <v>0</v>
      </c>
      <c r="AK523" s="260">
        <f t="shared" si="106"/>
        <v>0</v>
      </c>
      <c r="AL523" s="259">
        <f t="shared" si="107"/>
        <v>0</v>
      </c>
      <c r="AM523" s="312">
        <f>'To &amp; from Shops- trip % summary'!AA528</f>
        <v>0</v>
      </c>
      <c r="AN523" s="314">
        <f>'To &amp; from Shops- trip % summary'!AC528</f>
        <v>0</v>
      </c>
      <c r="AO523" s="260">
        <f t="shared" si="108"/>
        <v>0</v>
      </c>
      <c r="AP523" s="259">
        <f t="shared" si="109"/>
        <v>0</v>
      </c>
      <c r="AQ523" s="312">
        <f>'To &amp; from Shops- trip % summary'!AF528</f>
        <v>0</v>
      </c>
      <c r="AR523" s="314">
        <f>'To &amp; from Shops- trip % summary'!AH528</f>
        <v>0</v>
      </c>
      <c r="AS523" s="260">
        <f t="shared" si="110"/>
        <v>0</v>
      </c>
      <c r="AT523" s="259">
        <f t="shared" si="111"/>
        <v>0</v>
      </c>
      <c r="AU523" s="261"/>
      <c r="AV523" s="248"/>
      <c r="AW523" s="248"/>
      <c r="AX523" s="248"/>
      <c r="AY523" s="248"/>
    </row>
    <row r="524" spans="1:51" x14ac:dyDescent="0.2">
      <c r="A524" s="248"/>
      <c r="B524" s="248"/>
      <c r="C524" s="248"/>
      <c r="D524" s="248"/>
      <c r="E524" s="248"/>
      <c r="F524" s="248"/>
      <c r="G524" s="248"/>
      <c r="H524" s="248"/>
      <c r="I524" s="248"/>
      <c r="J524" s="248"/>
      <c r="K524" s="248"/>
      <c r="L524" s="248"/>
      <c r="M524" s="248"/>
      <c r="N524" s="248"/>
      <c r="O524" s="248"/>
      <c r="P524" s="248"/>
      <c r="Q524" s="296"/>
      <c r="R524" s="256">
        <f>'To &amp; from Shops- trip % summary'!B529</f>
        <v>0</v>
      </c>
      <c r="S524" s="313">
        <f>'To &amp; from Shops- trip % summary'!D529</f>
        <v>0</v>
      </c>
      <c r="T524" s="257">
        <f>'Non-survey input values'!$B$14</f>
        <v>359.3</v>
      </c>
      <c r="U524" s="258">
        <f t="shared" si="112"/>
        <v>0</v>
      </c>
      <c r="V524" s="259">
        <f t="shared" ref="V524:V587" si="113">$B$5*$S524*$T524*U524</f>
        <v>0</v>
      </c>
      <c r="W524" s="312">
        <f>'To &amp; from Shops- trip % summary'!G529</f>
        <v>0</v>
      </c>
      <c r="X524" s="314">
        <f>'To &amp; from Shops- trip % summary'!I529</f>
        <v>0</v>
      </c>
      <c r="Y524" s="260">
        <f t="shared" ref="Y524:Y587" si="114">W524/7</f>
        <v>0</v>
      </c>
      <c r="Z524" s="259">
        <f t="shared" ref="Z524:Z587" si="115">$B$5*$X524*$T524*Y524</f>
        <v>0</v>
      </c>
      <c r="AA524" s="312">
        <f>'To &amp; from Shops- trip % summary'!L529</f>
        <v>0</v>
      </c>
      <c r="AB524" s="314">
        <f>'To &amp; from Shops- trip % summary'!N529</f>
        <v>0</v>
      </c>
      <c r="AC524" s="260">
        <f t="shared" ref="AC524:AC587" si="116">AA524/7</f>
        <v>0</v>
      </c>
      <c r="AD524" s="259">
        <f t="shared" ref="AD524:AD587" si="117">$B$5*$AB524*$T524*AC524</f>
        <v>0</v>
      </c>
      <c r="AE524" s="312">
        <f>'To &amp; from Shops- trip % summary'!Q529</f>
        <v>0</v>
      </c>
      <c r="AF524" s="314">
        <f>'To &amp; from Shops- trip % summary'!S529</f>
        <v>0</v>
      </c>
      <c r="AG524" s="260">
        <f t="shared" ref="AG524:AG587" si="118">AE524/7</f>
        <v>0</v>
      </c>
      <c r="AH524" s="259">
        <f t="shared" ref="AH524:AH587" si="119">$B$5*$AF524*$T524*AG524</f>
        <v>0</v>
      </c>
      <c r="AI524" s="312">
        <f>'To &amp; from Shops- trip % summary'!V529</f>
        <v>0</v>
      </c>
      <c r="AJ524" s="314">
        <f>'To &amp; from Shops- trip % summary'!X529</f>
        <v>0</v>
      </c>
      <c r="AK524" s="260">
        <f t="shared" ref="AK524:AK587" si="120">AI524/7</f>
        <v>0</v>
      </c>
      <c r="AL524" s="259">
        <f t="shared" ref="AL524:AL587" si="121">$B$5*$AJ524*$T524*AK524</f>
        <v>0</v>
      </c>
      <c r="AM524" s="312">
        <f>'To &amp; from Shops- trip % summary'!AA529</f>
        <v>0</v>
      </c>
      <c r="AN524" s="314">
        <f>'To &amp; from Shops- trip % summary'!AC529</f>
        <v>0</v>
      </c>
      <c r="AO524" s="260">
        <f t="shared" ref="AO524:AO587" si="122">AM524/7</f>
        <v>0</v>
      </c>
      <c r="AP524" s="259">
        <f t="shared" ref="AP524:AP587" si="123">$B$5*$AN524*$T524*AO524</f>
        <v>0</v>
      </c>
      <c r="AQ524" s="312">
        <f>'To &amp; from Shops- trip % summary'!AF529</f>
        <v>0</v>
      </c>
      <c r="AR524" s="314">
        <f>'To &amp; from Shops- trip % summary'!AH529</f>
        <v>0</v>
      </c>
      <c r="AS524" s="260">
        <f t="shared" ref="AS524:AS587" si="124">AQ524/7</f>
        <v>0</v>
      </c>
      <c r="AT524" s="259">
        <f t="shared" ref="AT524:AT587" si="125">$B$5*$AR524*$T524*AS524</f>
        <v>0</v>
      </c>
      <c r="AU524" s="261"/>
      <c r="AV524" s="248"/>
      <c r="AW524" s="248"/>
      <c r="AX524" s="248"/>
      <c r="AY524" s="248"/>
    </row>
    <row r="525" spans="1:51" x14ac:dyDescent="0.2">
      <c r="A525" s="248"/>
      <c r="B525" s="248"/>
      <c r="C525" s="248"/>
      <c r="D525" s="248"/>
      <c r="E525" s="248"/>
      <c r="F525" s="248"/>
      <c r="G525" s="248"/>
      <c r="H525" s="248"/>
      <c r="I525" s="248"/>
      <c r="J525" s="248"/>
      <c r="K525" s="248"/>
      <c r="L525" s="248"/>
      <c r="M525" s="248"/>
      <c r="N525" s="248"/>
      <c r="O525" s="248"/>
      <c r="P525" s="248"/>
      <c r="Q525" s="296"/>
      <c r="R525" s="256">
        <f>'To &amp; from Shops- trip % summary'!B530</f>
        <v>0</v>
      </c>
      <c r="S525" s="313">
        <f>'To &amp; from Shops- trip % summary'!D530</f>
        <v>0</v>
      </c>
      <c r="T525" s="257">
        <f>'Non-survey input values'!$B$14</f>
        <v>359.3</v>
      </c>
      <c r="U525" s="258">
        <f t="shared" si="112"/>
        <v>0</v>
      </c>
      <c r="V525" s="259">
        <f t="shared" si="113"/>
        <v>0</v>
      </c>
      <c r="W525" s="312">
        <f>'To &amp; from Shops- trip % summary'!G530</f>
        <v>0</v>
      </c>
      <c r="X525" s="314">
        <f>'To &amp; from Shops- trip % summary'!I530</f>
        <v>0</v>
      </c>
      <c r="Y525" s="260">
        <f t="shared" si="114"/>
        <v>0</v>
      </c>
      <c r="Z525" s="259">
        <f t="shared" si="115"/>
        <v>0</v>
      </c>
      <c r="AA525" s="312">
        <f>'To &amp; from Shops- trip % summary'!L530</f>
        <v>0</v>
      </c>
      <c r="AB525" s="314">
        <f>'To &amp; from Shops- trip % summary'!N530</f>
        <v>0</v>
      </c>
      <c r="AC525" s="260">
        <f t="shared" si="116"/>
        <v>0</v>
      </c>
      <c r="AD525" s="259">
        <f t="shared" si="117"/>
        <v>0</v>
      </c>
      <c r="AE525" s="312">
        <f>'To &amp; from Shops- trip % summary'!Q530</f>
        <v>0</v>
      </c>
      <c r="AF525" s="314">
        <f>'To &amp; from Shops- trip % summary'!S530</f>
        <v>0</v>
      </c>
      <c r="AG525" s="260">
        <f t="shared" si="118"/>
        <v>0</v>
      </c>
      <c r="AH525" s="259">
        <f t="shared" si="119"/>
        <v>0</v>
      </c>
      <c r="AI525" s="312">
        <f>'To &amp; from Shops- trip % summary'!V530</f>
        <v>0</v>
      </c>
      <c r="AJ525" s="314">
        <f>'To &amp; from Shops- trip % summary'!X530</f>
        <v>0</v>
      </c>
      <c r="AK525" s="260">
        <f t="shared" si="120"/>
        <v>0</v>
      </c>
      <c r="AL525" s="259">
        <f t="shared" si="121"/>
        <v>0</v>
      </c>
      <c r="AM525" s="312">
        <f>'To &amp; from Shops- trip % summary'!AA530</f>
        <v>0</v>
      </c>
      <c r="AN525" s="314">
        <f>'To &amp; from Shops- trip % summary'!AC530</f>
        <v>0</v>
      </c>
      <c r="AO525" s="260">
        <f t="shared" si="122"/>
        <v>0</v>
      </c>
      <c r="AP525" s="259">
        <f t="shared" si="123"/>
        <v>0</v>
      </c>
      <c r="AQ525" s="312">
        <f>'To &amp; from Shops- trip % summary'!AF530</f>
        <v>0</v>
      </c>
      <c r="AR525" s="314">
        <f>'To &amp; from Shops- trip % summary'!AH530</f>
        <v>0</v>
      </c>
      <c r="AS525" s="260">
        <f t="shared" si="124"/>
        <v>0</v>
      </c>
      <c r="AT525" s="259">
        <f t="shared" si="125"/>
        <v>0</v>
      </c>
      <c r="AU525" s="261"/>
      <c r="AV525" s="248"/>
      <c r="AW525" s="248"/>
      <c r="AX525" s="248"/>
      <c r="AY525" s="248"/>
    </row>
    <row r="526" spans="1:51" x14ac:dyDescent="0.2">
      <c r="A526" s="248"/>
      <c r="B526" s="248"/>
      <c r="C526" s="248"/>
      <c r="D526" s="248"/>
      <c r="E526" s="248"/>
      <c r="F526" s="248"/>
      <c r="G526" s="248"/>
      <c r="H526" s="248"/>
      <c r="I526" s="248"/>
      <c r="J526" s="248"/>
      <c r="K526" s="248"/>
      <c r="L526" s="248"/>
      <c r="M526" s="248"/>
      <c r="N526" s="248"/>
      <c r="O526" s="248"/>
      <c r="P526" s="248"/>
      <c r="Q526" s="296"/>
      <c r="R526" s="256">
        <f>'To &amp; from Shops- trip % summary'!B531</f>
        <v>0</v>
      </c>
      <c r="S526" s="313">
        <f>'To &amp; from Shops- trip % summary'!D531</f>
        <v>0</v>
      </c>
      <c r="T526" s="257">
        <f>'Non-survey input values'!$B$14</f>
        <v>359.3</v>
      </c>
      <c r="U526" s="258">
        <f t="shared" si="112"/>
        <v>0</v>
      </c>
      <c r="V526" s="259">
        <f t="shared" si="113"/>
        <v>0</v>
      </c>
      <c r="W526" s="312">
        <f>'To &amp; from Shops- trip % summary'!G531</f>
        <v>0</v>
      </c>
      <c r="X526" s="314">
        <f>'To &amp; from Shops- trip % summary'!I531</f>
        <v>0</v>
      </c>
      <c r="Y526" s="260">
        <f t="shared" si="114"/>
        <v>0</v>
      </c>
      <c r="Z526" s="259">
        <f t="shared" si="115"/>
        <v>0</v>
      </c>
      <c r="AA526" s="312">
        <f>'To &amp; from Shops- trip % summary'!L531</f>
        <v>0</v>
      </c>
      <c r="AB526" s="314">
        <f>'To &amp; from Shops- trip % summary'!N531</f>
        <v>0</v>
      </c>
      <c r="AC526" s="260">
        <f t="shared" si="116"/>
        <v>0</v>
      </c>
      <c r="AD526" s="259">
        <f t="shared" si="117"/>
        <v>0</v>
      </c>
      <c r="AE526" s="312">
        <f>'To &amp; from Shops- trip % summary'!Q531</f>
        <v>0</v>
      </c>
      <c r="AF526" s="314">
        <f>'To &amp; from Shops- trip % summary'!S531</f>
        <v>0</v>
      </c>
      <c r="AG526" s="260">
        <f t="shared" si="118"/>
        <v>0</v>
      </c>
      <c r="AH526" s="259">
        <f t="shared" si="119"/>
        <v>0</v>
      </c>
      <c r="AI526" s="312">
        <f>'To &amp; from Shops- trip % summary'!V531</f>
        <v>0</v>
      </c>
      <c r="AJ526" s="314">
        <f>'To &amp; from Shops- trip % summary'!X531</f>
        <v>0</v>
      </c>
      <c r="AK526" s="260">
        <f t="shared" si="120"/>
        <v>0</v>
      </c>
      <c r="AL526" s="259">
        <f t="shared" si="121"/>
        <v>0</v>
      </c>
      <c r="AM526" s="312">
        <f>'To &amp; from Shops- trip % summary'!AA531</f>
        <v>0</v>
      </c>
      <c r="AN526" s="314">
        <f>'To &amp; from Shops- trip % summary'!AC531</f>
        <v>0</v>
      </c>
      <c r="AO526" s="260">
        <f t="shared" si="122"/>
        <v>0</v>
      </c>
      <c r="AP526" s="259">
        <f t="shared" si="123"/>
        <v>0</v>
      </c>
      <c r="AQ526" s="312">
        <f>'To &amp; from Shops- trip % summary'!AF531</f>
        <v>0</v>
      </c>
      <c r="AR526" s="314">
        <f>'To &amp; from Shops- trip % summary'!AH531</f>
        <v>0</v>
      </c>
      <c r="AS526" s="260">
        <f t="shared" si="124"/>
        <v>0</v>
      </c>
      <c r="AT526" s="259">
        <f t="shared" si="125"/>
        <v>0</v>
      </c>
      <c r="AU526" s="261"/>
      <c r="AV526" s="248"/>
      <c r="AW526" s="248"/>
      <c r="AX526" s="248"/>
      <c r="AY526" s="248"/>
    </row>
    <row r="527" spans="1:51" x14ac:dyDescent="0.2">
      <c r="A527" s="248"/>
      <c r="B527" s="248"/>
      <c r="C527" s="248"/>
      <c r="D527" s="248"/>
      <c r="E527" s="248"/>
      <c r="F527" s="248"/>
      <c r="G527" s="248"/>
      <c r="H527" s="248"/>
      <c r="I527" s="248"/>
      <c r="J527" s="248"/>
      <c r="K527" s="248"/>
      <c r="L527" s="248"/>
      <c r="M527" s="248"/>
      <c r="N527" s="248"/>
      <c r="O527" s="248"/>
      <c r="P527" s="248"/>
      <c r="Q527" s="296"/>
      <c r="R527" s="256">
        <f>'To &amp; from Shops- trip % summary'!B532</f>
        <v>0</v>
      </c>
      <c r="S527" s="313">
        <f>'To &amp; from Shops- trip % summary'!D532</f>
        <v>0</v>
      </c>
      <c r="T527" s="257">
        <f>'Non-survey input values'!$B$14</f>
        <v>359.3</v>
      </c>
      <c r="U527" s="258">
        <f t="shared" si="112"/>
        <v>0</v>
      </c>
      <c r="V527" s="259">
        <f t="shared" si="113"/>
        <v>0</v>
      </c>
      <c r="W527" s="312">
        <f>'To &amp; from Shops- trip % summary'!G532</f>
        <v>0</v>
      </c>
      <c r="X527" s="314">
        <f>'To &amp; from Shops- trip % summary'!I532</f>
        <v>0</v>
      </c>
      <c r="Y527" s="260">
        <f t="shared" si="114"/>
        <v>0</v>
      </c>
      <c r="Z527" s="259">
        <f t="shared" si="115"/>
        <v>0</v>
      </c>
      <c r="AA527" s="312">
        <f>'To &amp; from Shops- trip % summary'!L532</f>
        <v>0</v>
      </c>
      <c r="AB527" s="314">
        <f>'To &amp; from Shops- trip % summary'!N532</f>
        <v>0</v>
      </c>
      <c r="AC527" s="260">
        <f t="shared" si="116"/>
        <v>0</v>
      </c>
      <c r="AD527" s="259">
        <f t="shared" si="117"/>
        <v>0</v>
      </c>
      <c r="AE527" s="312">
        <f>'To &amp; from Shops- trip % summary'!Q532</f>
        <v>0</v>
      </c>
      <c r="AF527" s="314">
        <f>'To &amp; from Shops- trip % summary'!S532</f>
        <v>0</v>
      </c>
      <c r="AG527" s="260">
        <f t="shared" si="118"/>
        <v>0</v>
      </c>
      <c r="AH527" s="259">
        <f t="shared" si="119"/>
        <v>0</v>
      </c>
      <c r="AI527" s="312">
        <f>'To &amp; from Shops- trip % summary'!V532</f>
        <v>0</v>
      </c>
      <c r="AJ527" s="314">
        <f>'To &amp; from Shops- trip % summary'!X532</f>
        <v>0</v>
      </c>
      <c r="AK527" s="260">
        <f t="shared" si="120"/>
        <v>0</v>
      </c>
      <c r="AL527" s="259">
        <f t="shared" si="121"/>
        <v>0</v>
      </c>
      <c r="AM527" s="312">
        <f>'To &amp; from Shops- trip % summary'!AA532</f>
        <v>0</v>
      </c>
      <c r="AN527" s="314">
        <f>'To &amp; from Shops- trip % summary'!AC532</f>
        <v>0</v>
      </c>
      <c r="AO527" s="260">
        <f t="shared" si="122"/>
        <v>0</v>
      </c>
      <c r="AP527" s="259">
        <f t="shared" si="123"/>
        <v>0</v>
      </c>
      <c r="AQ527" s="312">
        <f>'To &amp; from Shops- trip % summary'!AF532</f>
        <v>0</v>
      </c>
      <c r="AR527" s="314">
        <f>'To &amp; from Shops- trip % summary'!AH532</f>
        <v>0</v>
      </c>
      <c r="AS527" s="260">
        <f t="shared" si="124"/>
        <v>0</v>
      </c>
      <c r="AT527" s="259">
        <f t="shared" si="125"/>
        <v>0</v>
      </c>
      <c r="AU527" s="261"/>
      <c r="AV527" s="248"/>
      <c r="AW527" s="248"/>
      <c r="AX527" s="248"/>
      <c r="AY527" s="248"/>
    </row>
    <row r="528" spans="1:51" x14ac:dyDescent="0.2">
      <c r="A528" s="248"/>
      <c r="B528" s="248"/>
      <c r="C528" s="248"/>
      <c r="D528" s="248"/>
      <c r="E528" s="248"/>
      <c r="F528" s="248"/>
      <c r="G528" s="248"/>
      <c r="H528" s="248"/>
      <c r="I528" s="248"/>
      <c r="J528" s="248"/>
      <c r="K528" s="248"/>
      <c r="L528" s="248"/>
      <c r="M528" s="248"/>
      <c r="N528" s="248"/>
      <c r="O528" s="248"/>
      <c r="P528" s="248"/>
      <c r="Q528" s="296"/>
      <c r="R528" s="256">
        <f>'To &amp; from Shops- trip % summary'!B533</f>
        <v>0</v>
      </c>
      <c r="S528" s="313">
        <f>'To &amp; from Shops- trip % summary'!D533</f>
        <v>0</v>
      </c>
      <c r="T528" s="257">
        <f>'Non-survey input values'!$B$14</f>
        <v>359.3</v>
      </c>
      <c r="U528" s="258">
        <f t="shared" si="112"/>
        <v>0</v>
      </c>
      <c r="V528" s="259">
        <f t="shared" si="113"/>
        <v>0</v>
      </c>
      <c r="W528" s="312">
        <f>'To &amp; from Shops- trip % summary'!G533</f>
        <v>0</v>
      </c>
      <c r="X528" s="314">
        <f>'To &amp; from Shops- trip % summary'!I533</f>
        <v>0</v>
      </c>
      <c r="Y528" s="260">
        <f t="shared" si="114"/>
        <v>0</v>
      </c>
      <c r="Z528" s="259">
        <f t="shared" si="115"/>
        <v>0</v>
      </c>
      <c r="AA528" s="312">
        <f>'To &amp; from Shops- trip % summary'!L533</f>
        <v>0</v>
      </c>
      <c r="AB528" s="314">
        <f>'To &amp; from Shops- trip % summary'!N533</f>
        <v>0</v>
      </c>
      <c r="AC528" s="260">
        <f t="shared" si="116"/>
        <v>0</v>
      </c>
      <c r="AD528" s="259">
        <f t="shared" si="117"/>
        <v>0</v>
      </c>
      <c r="AE528" s="312">
        <f>'To &amp; from Shops- trip % summary'!Q533</f>
        <v>0</v>
      </c>
      <c r="AF528" s="314">
        <f>'To &amp; from Shops- trip % summary'!S533</f>
        <v>0</v>
      </c>
      <c r="AG528" s="260">
        <f t="shared" si="118"/>
        <v>0</v>
      </c>
      <c r="AH528" s="259">
        <f t="shared" si="119"/>
        <v>0</v>
      </c>
      <c r="AI528" s="312">
        <f>'To &amp; from Shops- trip % summary'!V533</f>
        <v>0</v>
      </c>
      <c r="AJ528" s="314">
        <f>'To &amp; from Shops- trip % summary'!X533</f>
        <v>0</v>
      </c>
      <c r="AK528" s="260">
        <f t="shared" si="120"/>
        <v>0</v>
      </c>
      <c r="AL528" s="259">
        <f t="shared" si="121"/>
        <v>0</v>
      </c>
      <c r="AM528" s="312">
        <f>'To &amp; from Shops- trip % summary'!AA533</f>
        <v>0</v>
      </c>
      <c r="AN528" s="314">
        <f>'To &amp; from Shops- trip % summary'!AC533</f>
        <v>0</v>
      </c>
      <c r="AO528" s="260">
        <f t="shared" si="122"/>
        <v>0</v>
      </c>
      <c r="AP528" s="259">
        <f t="shared" si="123"/>
        <v>0</v>
      </c>
      <c r="AQ528" s="312">
        <f>'To &amp; from Shops- trip % summary'!AF533</f>
        <v>0</v>
      </c>
      <c r="AR528" s="314">
        <f>'To &amp; from Shops- trip % summary'!AH533</f>
        <v>0</v>
      </c>
      <c r="AS528" s="260">
        <f t="shared" si="124"/>
        <v>0</v>
      </c>
      <c r="AT528" s="259">
        <f t="shared" si="125"/>
        <v>0</v>
      </c>
      <c r="AU528" s="261"/>
      <c r="AV528" s="248"/>
      <c r="AW528" s="248"/>
      <c r="AX528" s="248"/>
      <c r="AY528" s="248"/>
    </row>
    <row r="529" spans="1:51" x14ac:dyDescent="0.2">
      <c r="A529" s="248"/>
      <c r="B529" s="248"/>
      <c r="C529" s="248"/>
      <c r="D529" s="248"/>
      <c r="E529" s="248"/>
      <c r="F529" s="248"/>
      <c r="G529" s="248"/>
      <c r="H529" s="248"/>
      <c r="I529" s="248"/>
      <c r="J529" s="248"/>
      <c r="K529" s="248"/>
      <c r="L529" s="248"/>
      <c r="M529" s="248"/>
      <c r="N529" s="248"/>
      <c r="O529" s="248"/>
      <c r="P529" s="248"/>
      <c r="Q529" s="296"/>
      <c r="R529" s="256">
        <f>'To &amp; from Shops- trip % summary'!B534</f>
        <v>0</v>
      </c>
      <c r="S529" s="313">
        <f>'To &amp; from Shops- trip % summary'!D534</f>
        <v>0</v>
      </c>
      <c r="T529" s="257">
        <f>'Non-survey input values'!$B$14</f>
        <v>359.3</v>
      </c>
      <c r="U529" s="258">
        <f t="shared" si="112"/>
        <v>0</v>
      </c>
      <c r="V529" s="259">
        <f t="shared" si="113"/>
        <v>0</v>
      </c>
      <c r="W529" s="312">
        <f>'To &amp; from Shops- trip % summary'!G534</f>
        <v>0</v>
      </c>
      <c r="X529" s="314">
        <f>'To &amp; from Shops- trip % summary'!I534</f>
        <v>0</v>
      </c>
      <c r="Y529" s="260">
        <f t="shared" si="114"/>
        <v>0</v>
      </c>
      <c r="Z529" s="259">
        <f t="shared" si="115"/>
        <v>0</v>
      </c>
      <c r="AA529" s="312">
        <f>'To &amp; from Shops- trip % summary'!L534</f>
        <v>0</v>
      </c>
      <c r="AB529" s="314">
        <f>'To &amp; from Shops- trip % summary'!N534</f>
        <v>0</v>
      </c>
      <c r="AC529" s="260">
        <f t="shared" si="116"/>
        <v>0</v>
      </c>
      <c r="AD529" s="259">
        <f t="shared" si="117"/>
        <v>0</v>
      </c>
      <c r="AE529" s="312">
        <f>'To &amp; from Shops- trip % summary'!Q534</f>
        <v>0</v>
      </c>
      <c r="AF529" s="314">
        <f>'To &amp; from Shops- trip % summary'!S534</f>
        <v>0</v>
      </c>
      <c r="AG529" s="260">
        <f t="shared" si="118"/>
        <v>0</v>
      </c>
      <c r="AH529" s="259">
        <f t="shared" si="119"/>
        <v>0</v>
      </c>
      <c r="AI529" s="312">
        <f>'To &amp; from Shops- trip % summary'!V534</f>
        <v>0</v>
      </c>
      <c r="AJ529" s="314">
        <f>'To &amp; from Shops- trip % summary'!X534</f>
        <v>0</v>
      </c>
      <c r="AK529" s="260">
        <f t="shared" si="120"/>
        <v>0</v>
      </c>
      <c r="AL529" s="259">
        <f t="shared" si="121"/>
        <v>0</v>
      </c>
      <c r="AM529" s="312">
        <f>'To &amp; from Shops- trip % summary'!AA534</f>
        <v>0</v>
      </c>
      <c r="AN529" s="314">
        <f>'To &amp; from Shops- trip % summary'!AC534</f>
        <v>0</v>
      </c>
      <c r="AO529" s="260">
        <f t="shared" si="122"/>
        <v>0</v>
      </c>
      <c r="AP529" s="259">
        <f t="shared" si="123"/>
        <v>0</v>
      </c>
      <c r="AQ529" s="312">
        <f>'To &amp; from Shops- trip % summary'!AF534</f>
        <v>0</v>
      </c>
      <c r="AR529" s="314">
        <f>'To &amp; from Shops- trip % summary'!AH534</f>
        <v>0</v>
      </c>
      <c r="AS529" s="260">
        <f t="shared" si="124"/>
        <v>0</v>
      </c>
      <c r="AT529" s="259">
        <f t="shared" si="125"/>
        <v>0</v>
      </c>
      <c r="AU529" s="261"/>
      <c r="AV529" s="248"/>
      <c r="AW529" s="248"/>
      <c r="AX529" s="248"/>
      <c r="AY529" s="248"/>
    </row>
    <row r="530" spans="1:51" x14ac:dyDescent="0.2">
      <c r="A530" s="248"/>
      <c r="B530" s="248"/>
      <c r="C530" s="248"/>
      <c r="D530" s="248"/>
      <c r="E530" s="248"/>
      <c r="F530" s="248"/>
      <c r="G530" s="248"/>
      <c r="H530" s="248"/>
      <c r="I530" s="248"/>
      <c r="J530" s="248"/>
      <c r="K530" s="248"/>
      <c r="L530" s="248"/>
      <c r="M530" s="248"/>
      <c r="N530" s="248"/>
      <c r="O530" s="248"/>
      <c r="P530" s="248"/>
      <c r="Q530" s="296"/>
      <c r="R530" s="256">
        <f>'To &amp; from Shops- trip % summary'!B535</f>
        <v>0</v>
      </c>
      <c r="S530" s="313">
        <f>'To &amp; from Shops- trip % summary'!D535</f>
        <v>0</v>
      </c>
      <c r="T530" s="257">
        <f>'Non-survey input values'!$B$14</f>
        <v>359.3</v>
      </c>
      <c r="U530" s="258">
        <f t="shared" si="112"/>
        <v>0</v>
      </c>
      <c r="V530" s="259">
        <f t="shared" si="113"/>
        <v>0</v>
      </c>
      <c r="W530" s="312">
        <f>'To &amp; from Shops- trip % summary'!G535</f>
        <v>0</v>
      </c>
      <c r="X530" s="314">
        <f>'To &amp; from Shops- trip % summary'!I535</f>
        <v>0</v>
      </c>
      <c r="Y530" s="260">
        <f t="shared" si="114"/>
        <v>0</v>
      </c>
      <c r="Z530" s="259">
        <f t="shared" si="115"/>
        <v>0</v>
      </c>
      <c r="AA530" s="312">
        <f>'To &amp; from Shops- trip % summary'!L535</f>
        <v>0</v>
      </c>
      <c r="AB530" s="314">
        <f>'To &amp; from Shops- trip % summary'!N535</f>
        <v>0</v>
      </c>
      <c r="AC530" s="260">
        <f t="shared" si="116"/>
        <v>0</v>
      </c>
      <c r="AD530" s="259">
        <f t="shared" si="117"/>
        <v>0</v>
      </c>
      <c r="AE530" s="312">
        <f>'To &amp; from Shops- trip % summary'!Q535</f>
        <v>0</v>
      </c>
      <c r="AF530" s="314">
        <f>'To &amp; from Shops- trip % summary'!S535</f>
        <v>0</v>
      </c>
      <c r="AG530" s="260">
        <f t="shared" si="118"/>
        <v>0</v>
      </c>
      <c r="AH530" s="259">
        <f t="shared" si="119"/>
        <v>0</v>
      </c>
      <c r="AI530" s="312">
        <f>'To &amp; from Shops- trip % summary'!V535</f>
        <v>0</v>
      </c>
      <c r="AJ530" s="314">
        <f>'To &amp; from Shops- trip % summary'!X535</f>
        <v>0</v>
      </c>
      <c r="AK530" s="260">
        <f t="shared" si="120"/>
        <v>0</v>
      </c>
      <c r="AL530" s="259">
        <f t="shared" si="121"/>
        <v>0</v>
      </c>
      <c r="AM530" s="312">
        <f>'To &amp; from Shops- trip % summary'!AA535</f>
        <v>0</v>
      </c>
      <c r="AN530" s="314">
        <f>'To &amp; from Shops- trip % summary'!AC535</f>
        <v>0</v>
      </c>
      <c r="AO530" s="260">
        <f t="shared" si="122"/>
        <v>0</v>
      </c>
      <c r="AP530" s="259">
        <f t="shared" si="123"/>
        <v>0</v>
      </c>
      <c r="AQ530" s="312">
        <f>'To &amp; from Shops- trip % summary'!AF535</f>
        <v>0</v>
      </c>
      <c r="AR530" s="314">
        <f>'To &amp; from Shops- trip % summary'!AH535</f>
        <v>0</v>
      </c>
      <c r="AS530" s="260">
        <f t="shared" si="124"/>
        <v>0</v>
      </c>
      <c r="AT530" s="259">
        <f t="shared" si="125"/>
        <v>0</v>
      </c>
      <c r="AU530" s="261"/>
      <c r="AV530" s="248"/>
      <c r="AW530" s="248"/>
      <c r="AX530" s="248"/>
      <c r="AY530" s="248"/>
    </row>
    <row r="531" spans="1:51" x14ac:dyDescent="0.2">
      <c r="A531" s="248"/>
      <c r="B531" s="248"/>
      <c r="C531" s="248"/>
      <c r="D531" s="248"/>
      <c r="E531" s="248"/>
      <c r="F531" s="248"/>
      <c r="G531" s="248"/>
      <c r="H531" s="248"/>
      <c r="I531" s="248"/>
      <c r="J531" s="248"/>
      <c r="K531" s="248"/>
      <c r="L531" s="248"/>
      <c r="M531" s="248"/>
      <c r="N531" s="248"/>
      <c r="O531" s="248"/>
      <c r="P531" s="248"/>
      <c r="Q531" s="296"/>
      <c r="R531" s="256">
        <f>'To &amp; from Shops- trip % summary'!B536</f>
        <v>0</v>
      </c>
      <c r="S531" s="313">
        <f>'To &amp; from Shops- trip % summary'!D536</f>
        <v>0</v>
      </c>
      <c r="T531" s="257">
        <f>'Non-survey input values'!$B$14</f>
        <v>359.3</v>
      </c>
      <c r="U531" s="258">
        <f t="shared" si="112"/>
        <v>0</v>
      </c>
      <c r="V531" s="259">
        <f t="shared" si="113"/>
        <v>0</v>
      </c>
      <c r="W531" s="312">
        <f>'To &amp; from Shops- trip % summary'!G536</f>
        <v>0</v>
      </c>
      <c r="X531" s="314">
        <f>'To &amp; from Shops- trip % summary'!I536</f>
        <v>0</v>
      </c>
      <c r="Y531" s="260">
        <f t="shared" si="114"/>
        <v>0</v>
      </c>
      <c r="Z531" s="259">
        <f t="shared" si="115"/>
        <v>0</v>
      </c>
      <c r="AA531" s="312">
        <f>'To &amp; from Shops- trip % summary'!L536</f>
        <v>0</v>
      </c>
      <c r="AB531" s="314">
        <f>'To &amp; from Shops- trip % summary'!N536</f>
        <v>0</v>
      </c>
      <c r="AC531" s="260">
        <f t="shared" si="116"/>
        <v>0</v>
      </c>
      <c r="AD531" s="259">
        <f t="shared" si="117"/>
        <v>0</v>
      </c>
      <c r="AE531" s="312">
        <f>'To &amp; from Shops- trip % summary'!Q536</f>
        <v>0</v>
      </c>
      <c r="AF531" s="314">
        <f>'To &amp; from Shops- trip % summary'!S536</f>
        <v>0</v>
      </c>
      <c r="AG531" s="260">
        <f t="shared" si="118"/>
        <v>0</v>
      </c>
      <c r="AH531" s="259">
        <f t="shared" si="119"/>
        <v>0</v>
      </c>
      <c r="AI531" s="312">
        <f>'To &amp; from Shops- trip % summary'!V536</f>
        <v>0</v>
      </c>
      <c r="AJ531" s="314">
        <f>'To &amp; from Shops- trip % summary'!X536</f>
        <v>0</v>
      </c>
      <c r="AK531" s="260">
        <f t="shared" si="120"/>
        <v>0</v>
      </c>
      <c r="AL531" s="259">
        <f t="shared" si="121"/>
        <v>0</v>
      </c>
      <c r="AM531" s="312">
        <f>'To &amp; from Shops- trip % summary'!AA536</f>
        <v>0</v>
      </c>
      <c r="AN531" s="314">
        <f>'To &amp; from Shops- trip % summary'!AC536</f>
        <v>0</v>
      </c>
      <c r="AO531" s="260">
        <f t="shared" si="122"/>
        <v>0</v>
      </c>
      <c r="AP531" s="259">
        <f t="shared" si="123"/>
        <v>0</v>
      </c>
      <c r="AQ531" s="312">
        <f>'To &amp; from Shops- trip % summary'!AF536</f>
        <v>0</v>
      </c>
      <c r="AR531" s="314">
        <f>'To &amp; from Shops- trip % summary'!AH536</f>
        <v>0</v>
      </c>
      <c r="AS531" s="260">
        <f t="shared" si="124"/>
        <v>0</v>
      </c>
      <c r="AT531" s="259">
        <f t="shared" si="125"/>
        <v>0</v>
      </c>
      <c r="AU531" s="261"/>
      <c r="AV531" s="248"/>
      <c r="AW531" s="248"/>
      <c r="AX531" s="248"/>
      <c r="AY531" s="248"/>
    </row>
    <row r="532" spans="1:51" x14ac:dyDescent="0.2">
      <c r="A532" s="248"/>
      <c r="B532" s="248"/>
      <c r="C532" s="248"/>
      <c r="D532" s="248"/>
      <c r="E532" s="248"/>
      <c r="F532" s="248"/>
      <c r="G532" s="248"/>
      <c r="H532" s="248"/>
      <c r="I532" s="248"/>
      <c r="J532" s="248"/>
      <c r="K532" s="248"/>
      <c r="L532" s="248"/>
      <c r="M532" s="248"/>
      <c r="N532" s="248"/>
      <c r="O532" s="248"/>
      <c r="P532" s="248"/>
      <c r="Q532" s="296"/>
      <c r="R532" s="256">
        <f>'To &amp; from Shops- trip % summary'!B537</f>
        <v>0</v>
      </c>
      <c r="S532" s="313">
        <f>'To &amp; from Shops- trip % summary'!D537</f>
        <v>0</v>
      </c>
      <c r="T532" s="257">
        <f>'Non-survey input values'!$B$14</f>
        <v>359.3</v>
      </c>
      <c r="U532" s="258">
        <f t="shared" si="112"/>
        <v>0</v>
      </c>
      <c r="V532" s="259">
        <f t="shared" si="113"/>
        <v>0</v>
      </c>
      <c r="W532" s="312">
        <f>'To &amp; from Shops- trip % summary'!G537</f>
        <v>0</v>
      </c>
      <c r="X532" s="314">
        <f>'To &amp; from Shops- trip % summary'!I537</f>
        <v>0</v>
      </c>
      <c r="Y532" s="260">
        <f t="shared" si="114"/>
        <v>0</v>
      </c>
      <c r="Z532" s="259">
        <f t="shared" si="115"/>
        <v>0</v>
      </c>
      <c r="AA532" s="312">
        <f>'To &amp; from Shops- trip % summary'!L537</f>
        <v>0</v>
      </c>
      <c r="AB532" s="314">
        <f>'To &amp; from Shops- trip % summary'!N537</f>
        <v>0</v>
      </c>
      <c r="AC532" s="260">
        <f t="shared" si="116"/>
        <v>0</v>
      </c>
      <c r="AD532" s="259">
        <f t="shared" si="117"/>
        <v>0</v>
      </c>
      <c r="AE532" s="312">
        <f>'To &amp; from Shops- trip % summary'!Q537</f>
        <v>0</v>
      </c>
      <c r="AF532" s="314">
        <f>'To &amp; from Shops- trip % summary'!S537</f>
        <v>0</v>
      </c>
      <c r="AG532" s="260">
        <f t="shared" si="118"/>
        <v>0</v>
      </c>
      <c r="AH532" s="259">
        <f t="shared" si="119"/>
        <v>0</v>
      </c>
      <c r="AI532" s="312">
        <f>'To &amp; from Shops- trip % summary'!V537</f>
        <v>0</v>
      </c>
      <c r="AJ532" s="314">
        <f>'To &amp; from Shops- trip % summary'!X537</f>
        <v>0</v>
      </c>
      <c r="AK532" s="260">
        <f t="shared" si="120"/>
        <v>0</v>
      </c>
      <c r="AL532" s="259">
        <f t="shared" si="121"/>
        <v>0</v>
      </c>
      <c r="AM532" s="312">
        <f>'To &amp; from Shops- trip % summary'!AA537</f>
        <v>0</v>
      </c>
      <c r="AN532" s="314">
        <f>'To &amp; from Shops- trip % summary'!AC537</f>
        <v>0</v>
      </c>
      <c r="AO532" s="260">
        <f t="shared" si="122"/>
        <v>0</v>
      </c>
      <c r="AP532" s="259">
        <f t="shared" si="123"/>
        <v>0</v>
      </c>
      <c r="AQ532" s="312">
        <f>'To &amp; from Shops- trip % summary'!AF537</f>
        <v>0</v>
      </c>
      <c r="AR532" s="314">
        <f>'To &amp; from Shops- trip % summary'!AH537</f>
        <v>0</v>
      </c>
      <c r="AS532" s="260">
        <f t="shared" si="124"/>
        <v>0</v>
      </c>
      <c r="AT532" s="259">
        <f t="shared" si="125"/>
        <v>0</v>
      </c>
      <c r="AU532" s="261"/>
      <c r="AV532" s="248"/>
      <c r="AW532" s="248"/>
      <c r="AX532" s="248"/>
      <c r="AY532" s="248"/>
    </row>
    <row r="533" spans="1:51" x14ac:dyDescent="0.2">
      <c r="A533" s="248"/>
      <c r="B533" s="248"/>
      <c r="C533" s="248"/>
      <c r="D533" s="248"/>
      <c r="E533" s="248"/>
      <c r="F533" s="248"/>
      <c r="G533" s="248"/>
      <c r="H533" s="248"/>
      <c r="I533" s="248"/>
      <c r="J533" s="248"/>
      <c r="K533" s="248"/>
      <c r="L533" s="248"/>
      <c r="M533" s="248"/>
      <c r="N533" s="248"/>
      <c r="O533" s="248"/>
      <c r="P533" s="248"/>
      <c r="Q533" s="296"/>
      <c r="R533" s="256">
        <f>'To &amp; from Shops- trip % summary'!B538</f>
        <v>0</v>
      </c>
      <c r="S533" s="313">
        <f>'To &amp; from Shops- trip % summary'!D538</f>
        <v>0</v>
      </c>
      <c r="T533" s="257">
        <f>'Non-survey input values'!$B$14</f>
        <v>359.3</v>
      </c>
      <c r="U533" s="258">
        <f t="shared" si="112"/>
        <v>0</v>
      </c>
      <c r="V533" s="259">
        <f t="shared" si="113"/>
        <v>0</v>
      </c>
      <c r="W533" s="312">
        <f>'To &amp; from Shops- trip % summary'!G538</f>
        <v>0</v>
      </c>
      <c r="X533" s="314">
        <f>'To &amp; from Shops- trip % summary'!I538</f>
        <v>0</v>
      </c>
      <c r="Y533" s="260">
        <f t="shared" si="114"/>
        <v>0</v>
      </c>
      <c r="Z533" s="259">
        <f t="shared" si="115"/>
        <v>0</v>
      </c>
      <c r="AA533" s="312">
        <f>'To &amp; from Shops- trip % summary'!L538</f>
        <v>0</v>
      </c>
      <c r="AB533" s="314">
        <f>'To &amp; from Shops- trip % summary'!N538</f>
        <v>0</v>
      </c>
      <c r="AC533" s="260">
        <f t="shared" si="116"/>
        <v>0</v>
      </c>
      <c r="AD533" s="259">
        <f t="shared" si="117"/>
        <v>0</v>
      </c>
      <c r="AE533" s="312">
        <f>'To &amp; from Shops- trip % summary'!Q538</f>
        <v>0</v>
      </c>
      <c r="AF533" s="314">
        <f>'To &amp; from Shops- trip % summary'!S538</f>
        <v>0</v>
      </c>
      <c r="AG533" s="260">
        <f t="shared" si="118"/>
        <v>0</v>
      </c>
      <c r="AH533" s="259">
        <f t="shared" si="119"/>
        <v>0</v>
      </c>
      <c r="AI533" s="312">
        <f>'To &amp; from Shops- trip % summary'!V538</f>
        <v>0</v>
      </c>
      <c r="AJ533" s="314">
        <f>'To &amp; from Shops- trip % summary'!X538</f>
        <v>0</v>
      </c>
      <c r="AK533" s="260">
        <f t="shared" si="120"/>
        <v>0</v>
      </c>
      <c r="AL533" s="259">
        <f t="shared" si="121"/>
        <v>0</v>
      </c>
      <c r="AM533" s="312">
        <f>'To &amp; from Shops- trip % summary'!AA538</f>
        <v>0</v>
      </c>
      <c r="AN533" s="314">
        <f>'To &amp; from Shops- trip % summary'!AC538</f>
        <v>0</v>
      </c>
      <c r="AO533" s="260">
        <f t="shared" si="122"/>
        <v>0</v>
      </c>
      <c r="AP533" s="259">
        <f t="shared" si="123"/>
        <v>0</v>
      </c>
      <c r="AQ533" s="312">
        <f>'To &amp; from Shops- trip % summary'!AF538</f>
        <v>0</v>
      </c>
      <c r="AR533" s="314">
        <f>'To &amp; from Shops- trip % summary'!AH538</f>
        <v>0</v>
      </c>
      <c r="AS533" s="260">
        <f t="shared" si="124"/>
        <v>0</v>
      </c>
      <c r="AT533" s="259">
        <f t="shared" si="125"/>
        <v>0</v>
      </c>
      <c r="AU533" s="261"/>
      <c r="AV533" s="248"/>
      <c r="AW533" s="248"/>
      <c r="AX533" s="248"/>
      <c r="AY533" s="248"/>
    </row>
    <row r="534" spans="1:51" x14ac:dyDescent="0.2">
      <c r="A534" s="248"/>
      <c r="B534" s="248"/>
      <c r="C534" s="248"/>
      <c r="D534" s="248"/>
      <c r="E534" s="248"/>
      <c r="F534" s="248"/>
      <c r="G534" s="248"/>
      <c r="H534" s="248"/>
      <c r="I534" s="248"/>
      <c r="J534" s="248"/>
      <c r="K534" s="248"/>
      <c r="L534" s="248"/>
      <c r="M534" s="248"/>
      <c r="N534" s="248"/>
      <c r="O534" s="248"/>
      <c r="P534" s="248"/>
      <c r="Q534" s="296"/>
      <c r="R534" s="256">
        <f>'To &amp; from Shops- trip % summary'!B539</f>
        <v>0</v>
      </c>
      <c r="S534" s="313">
        <f>'To &amp; from Shops- trip % summary'!D539</f>
        <v>0</v>
      </c>
      <c r="T534" s="257">
        <f>'Non-survey input values'!$B$14</f>
        <v>359.3</v>
      </c>
      <c r="U534" s="258">
        <f t="shared" si="112"/>
        <v>0</v>
      </c>
      <c r="V534" s="259">
        <f t="shared" si="113"/>
        <v>0</v>
      </c>
      <c r="W534" s="312">
        <f>'To &amp; from Shops- trip % summary'!G539</f>
        <v>0</v>
      </c>
      <c r="X534" s="314">
        <f>'To &amp; from Shops- trip % summary'!I539</f>
        <v>0</v>
      </c>
      <c r="Y534" s="260">
        <f t="shared" si="114"/>
        <v>0</v>
      </c>
      <c r="Z534" s="259">
        <f t="shared" si="115"/>
        <v>0</v>
      </c>
      <c r="AA534" s="312">
        <f>'To &amp; from Shops- trip % summary'!L539</f>
        <v>0</v>
      </c>
      <c r="AB534" s="314">
        <f>'To &amp; from Shops- trip % summary'!N539</f>
        <v>0</v>
      </c>
      <c r="AC534" s="260">
        <f t="shared" si="116"/>
        <v>0</v>
      </c>
      <c r="AD534" s="259">
        <f t="shared" si="117"/>
        <v>0</v>
      </c>
      <c r="AE534" s="312">
        <f>'To &amp; from Shops- trip % summary'!Q539</f>
        <v>0</v>
      </c>
      <c r="AF534" s="314">
        <f>'To &amp; from Shops- trip % summary'!S539</f>
        <v>0</v>
      </c>
      <c r="AG534" s="260">
        <f t="shared" si="118"/>
        <v>0</v>
      </c>
      <c r="AH534" s="259">
        <f t="shared" si="119"/>
        <v>0</v>
      </c>
      <c r="AI534" s="312">
        <f>'To &amp; from Shops- trip % summary'!V539</f>
        <v>0</v>
      </c>
      <c r="AJ534" s="314">
        <f>'To &amp; from Shops- trip % summary'!X539</f>
        <v>0</v>
      </c>
      <c r="AK534" s="260">
        <f t="shared" si="120"/>
        <v>0</v>
      </c>
      <c r="AL534" s="259">
        <f t="shared" si="121"/>
        <v>0</v>
      </c>
      <c r="AM534" s="312">
        <f>'To &amp; from Shops- trip % summary'!AA539</f>
        <v>0</v>
      </c>
      <c r="AN534" s="314">
        <f>'To &amp; from Shops- trip % summary'!AC539</f>
        <v>0</v>
      </c>
      <c r="AO534" s="260">
        <f t="shared" si="122"/>
        <v>0</v>
      </c>
      <c r="AP534" s="259">
        <f t="shared" si="123"/>
        <v>0</v>
      </c>
      <c r="AQ534" s="312">
        <f>'To &amp; from Shops- trip % summary'!AF539</f>
        <v>0</v>
      </c>
      <c r="AR534" s="314">
        <f>'To &amp; from Shops- trip % summary'!AH539</f>
        <v>0</v>
      </c>
      <c r="AS534" s="260">
        <f t="shared" si="124"/>
        <v>0</v>
      </c>
      <c r="AT534" s="259">
        <f t="shared" si="125"/>
        <v>0</v>
      </c>
      <c r="AU534" s="261"/>
      <c r="AV534" s="248"/>
      <c r="AW534" s="248"/>
      <c r="AX534" s="248"/>
      <c r="AY534" s="248"/>
    </row>
    <row r="535" spans="1:51" x14ac:dyDescent="0.2">
      <c r="A535" s="248"/>
      <c r="B535" s="248"/>
      <c r="C535" s="248"/>
      <c r="D535" s="248"/>
      <c r="E535" s="248"/>
      <c r="F535" s="248"/>
      <c r="G535" s="248"/>
      <c r="H535" s="248"/>
      <c r="I535" s="248"/>
      <c r="J535" s="248"/>
      <c r="K535" s="248"/>
      <c r="L535" s="248"/>
      <c r="M535" s="248"/>
      <c r="N535" s="248"/>
      <c r="O535" s="248"/>
      <c r="P535" s="248"/>
      <c r="Q535" s="296"/>
      <c r="R535" s="256">
        <f>'To &amp; from Shops- trip % summary'!B540</f>
        <v>0</v>
      </c>
      <c r="S535" s="313">
        <f>'To &amp; from Shops- trip % summary'!D540</f>
        <v>0</v>
      </c>
      <c r="T535" s="257">
        <f>'Non-survey input values'!$B$14</f>
        <v>359.3</v>
      </c>
      <c r="U535" s="258">
        <f t="shared" si="112"/>
        <v>0</v>
      </c>
      <c r="V535" s="259">
        <f t="shared" si="113"/>
        <v>0</v>
      </c>
      <c r="W535" s="312">
        <f>'To &amp; from Shops- trip % summary'!G540</f>
        <v>0</v>
      </c>
      <c r="X535" s="314">
        <f>'To &amp; from Shops- trip % summary'!I540</f>
        <v>0</v>
      </c>
      <c r="Y535" s="260">
        <f t="shared" si="114"/>
        <v>0</v>
      </c>
      <c r="Z535" s="259">
        <f t="shared" si="115"/>
        <v>0</v>
      </c>
      <c r="AA535" s="312">
        <f>'To &amp; from Shops- trip % summary'!L540</f>
        <v>0</v>
      </c>
      <c r="AB535" s="314">
        <f>'To &amp; from Shops- trip % summary'!N540</f>
        <v>0</v>
      </c>
      <c r="AC535" s="260">
        <f t="shared" si="116"/>
        <v>0</v>
      </c>
      <c r="AD535" s="259">
        <f t="shared" si="117"/>
        <v>0</v>
      </c>
      <c r="AE535" s="312">
        <f>'To &amp; from Shops- trip % summary'!Q540</f>
        <v>0</v>
      </c>
      <c r="AF535" s="314">
        <f>'To &amp; from Shops- trip % summary'!S540</f>
        <v>0</v>
      </c>
      <c r="AG535" s="260">
        <f t="shared" si="118"/>
        <v>0</v>
      </c>
      <c r="AH535" s="259">
        <f t="shared" si="119"/>
        <v>0</v>
      </c>
      <c r="AI535" s="312">
        <f>'To &amp; from Shops- trip % summary'!V540</f>
        <v>0</v>
      </c>
      <c r="AJ535" s="314">
        <f>'To &amp; from Shops- trip % summary'!X540</f>
        <v>0</v>
      </c>
      <c r="AK535" s="260">
        <f t="shared" si="120"/>
        <v>0</v>
      </c>
      <c r="AL535" s="259">
        <f t="shared" si="121"/>
        <v>0</v>
      </c>
      <c r="AM535" s="312">
        <f>'To &amp; from Shops- trip % summary'!AA540</f>
        <v>0</v>
      </c>
      <c r="AN535" s="314">
        <f>'To &amp; from Shops- trip % summary'!AC540</f>
        <v>0</v>
      </c>
      <c r="AO535" s="260">
        <f t="shared" si="122"/>
        <v>0</v>
      </c>
      <c r="AP535" s="259">
        <f t="shared" si="123"/>
        <v>0</v>
      </c>
      <c r="AQ535" s="312">
        <f>'To &amp; from Shops- trip % summary'!AF540</f>
        <v>0</v>
      </c>
      <c r="AR535" s="314">
        <f>'To &amp; from Shops- trip % summary'!AH540</f>
        <v>0</v>
      </c>
      <c r="AS535" s="260">
        <f t="shared" si="124"/>
        <v>0</v>
      </c>
      <c r="AT535" s="259">
        <f t="shared" si="125"/>
        <v>0</v>
      </c>
      <c r="AU535" s="261"/>
      <c r="AV535" s="248"/>
      <c r="AW535" s="248"/>
      <c r="AX535" s="248"/>
      <c r="AY535" s="248"/>
    </row>
    <row r="536" spans="1:51" x14ac:dyDescent="0.2">
      <c r="A536" s="248"/>
      <c r="B536" s="248"/>
      <c r="C536" s="248"/>
      <c r="D536" s="248"/>
      <c r="E536" s="248"/>
      <c r="F536" s="248"/>
      <c r="G536" s="248"/>
      <c r="H536" s="248"/>
      <c r="I536" s="248"/>
      <c r="J536" s="248"/>
      <c r="K536" s="248"/>
      <c r="L536" s="248"/>
      <c r="M536" s="248"/>
      <c r="N536" s="248"/>
      <c r="O536" s="248"/>
      <c r="P536" s="248"/>
      <c r="Q536" s="296"/>
      <c r="R536" s="256">
        <f>'To &amp; from Shops- trip % summary'!B541</f>
        <v>0</v>
      </c>
      <c r="S536" s="313">
        <f>'To &amp; from Shops- trip % summary'!D541</f>
        <v>0</v>
      </c>
      <c r="T536" s="257">
        <f>'Non-survey input values'!$B$14</f>
        <v>359.3</v>
      </c>
      <c r="U536" s="258">
        <f t="shared" si="112"/>
        <v>0</v>
      </c>
      <c r="V536" s="259">
        <f t="shared" si="113"/>
        <v>0</v>
      </c>
      <c r="W536" s="312">
        <f>'To &amp; from Shops- trip % summary'!G541</f>
        <v>0</v>
      </c>
      <c r="X536" s="314">
        <f>'To &amp; from Shops- trip % summary'!I541</f>
        <v>0</v>
      </c>
      <c r="Y536" s="260">
        <f t="shared" si="114"/>
        <v>0</v>
      </c>
      <c r="Z536" s="259">
        <f t="shared" si="115"/>
        <v>0</v>
      </c>
      <c r="AA536" s="312">
        <f>'To &amp; from Shops- trip % summary'!L541</f>
        <v>0</v>
      </c>
      <c r="AB536" s="314">
        <f>'To &amp; from Shops- trip % summary'!N541</f>
        <v>0</v>
      </c>
      <c r="AC536" s="260">
        <f t="shared" si="116"/>
        <v>0</v>
      </c>
      <c r="AD536" s="259">
        <f t="shared" si="117"/>
        <v>0</v>
      </c>
      <c r="AE536" s="312">
        <f>'To &amp; from Shops- trip % summary'!Q541</f>
        <v>0</v>
      </c>
      <c r="AF536" s="314">
        <f>'To &amp; from Shops- trip % summary'!S541</f>
        <v>0</v>
      </c>
      <c r="AG536" s="260">
        <f t="shared" si="118"/>
        <v>0</v>
      </c>
      <c r="AH536" s="259">
        <f t="shared" si="119"/>
        <v>0</v>
      </c>
      <c r="AI536" s="312">
        <f>'To &amp; from Shops- trip % summary'!V541</f>
        <v>0</v>
      </c>
      <c r="AJ536" s="314">
        <f>'To &amp; from Shops- trip % summary'!X541</f>
        <v>0</v>
      </c>
      <c r="AK536" s="260">
        <f t="shared" si="120"/>
        <v>0</v>
      </c>
      <c r="AL536" s="259">
        <f t="shared" si="121"/>
        <v>0</v>
      </c>
      <c r="AM536" s="312">
        <f>'To &amp; from Shops- trip % summary'!AA541</f>
        <v>0</v>
      </c>
      <c r="AN536" s="314">
        <f>'To &amp; from Shops- trip % summary'!AC541</f>
        <v>0</v>
      </c>
      <c r="AO536" s="260">
        <f t="shared" si="122"/>
        <v>0</v>
      </c>
      <c r="AP536" s="259">
        <f t="shared" si="123"/>
        <v>0</v>
      </c>
      <c r="AQ536" s="312">
        <f>'To &amp; from Shops- trip % summary'!AF541</f>
        <v>0</v>
      </c>
      <c r="AR536" s="314">
        <f>'To &amp; from Shops- trip % summary'!AH541</f>
        <v>0</v>
      </c>
      <c r="AS536" s="260">
        <f t="shared" si="124"/>
        <v>0</v>
      </c>
      <c r="AT536" s="259">
        <f t="shared" si="125"/>
        <v>0</v>
      </c>
      <c r="AU536" s="261"/>
      <c r="AV536" s="248"/>
      <c r="AW536" s="248"/>
      <c r="AX536" s="248"/>
      <c r="AY536" s="248"/>
    </row>
    <row r="537" spans="1:51" x14ac:dyDescent="0.2">
      <c r="A537" s="248"/>
      <c r="B537" s="248"/>
      <c r="C537" s="248"/>
      <c r="D537" s="248"/>
      <c r="E537" s="248"/>
      <c r="F537" s="248"/>
      <c r="G537" s="248"/>
      <c r="H537" s="248"/>
      <c r="I537" s="248"/>
      <c r="J537" s="248"/>
      <c r="K537" s="248"/>
      <c r="L537" s="248"/>
      <c r="M537" s="248"/>
      <c r="N537" s="248"/>
      <c r="O537" s="248"/>
      <c r="P537" s="248"/>
      <c r="Q537" s="296"/>
      <c r="R537" s="256">
        <f>'To &amp; from Shops- trip % summary'!B542</f>
        <v>0</v>
      </c>
      <c r="S537" s="313">
        <f>'To &amp; from Shops- trip % summary'!D542</f>
        <v>0</v>
      </c>
      <c r="T537" s="257">
        <f>'Non-survey input values'!$B$14</f>
        <v>359.3</v>
      </c>
      <c r="U537" s="258">
        <f t="shared" si="112"/>
        <v>0</v>
      </c>
      <c r="V537" s="259">
        <f t="shared" si="113"/>
        <v>0</v>
      </c>
      <c r="W537" s="312">
        <f>'To &amp; from Shops- trip % summary'!G542</f>
        <v>0</v>
      </c>
      <c r="X537" s="314">
        <f>'To &amp; from Shops- trip % summary'!I542</f>
        <v>0</v>
      </c>
      <c r="Y537" s="260">
        <f t="shared" si="114"/>
        <v>0</v>
      </c>
      <c r="Z537" s="259">
        <f t="shared" si="115"/>
        <v>0</v>
      </c>
      <c r="AA537" s="312">
        <f>'To &amp; from Shops- trip % summary'!L542</f>
        <v>0</v>
      </c>
      <c r="AB537" s="314">
        <f>'To &amp; from Shops- trip % summary'!N542</f>
        <v>0</v>
      </c>
      <c r="AC537" s="260">
        <f t="shared" si="116"/>
        <v>0</v>
      </c>
      <c r="AD537" s="259">
        <f t="shared" si="117"/>
        <v>0</v>
      </c>
      <c r="AE537" s="312">
        <f>'To &amp; from Shops- trip % summary'!Q542</f>
        <v>0</v>
      </c>
      <c r="AF537" s="314">
        <f>'To &amp; from Shops- trip % summary'!S542</f>
        <v>0</v>
      </c>
      <c r="AG537" s="260">
        <f t="shared" si="118"/>
        <v>0</v>
      </c>
      <c r="AH537" s="259">
        <f t="shared" si="119"/>
        <v>0</v>
      </c>
      <c r="AI537" s="312">
        <f>'To &amp; from Shops- trip % summary'!V542</f>
        <v>0</v>
      </c>
      <c r="AJ537" s="314">
        <f>'To &amp; from Shops- trip % summary'!X542</f>
        <v>0</v>
      </c>
      <c r="AK537" s="260">
        <f t="shared" si="120"/>
        <v>0</v>
      </c>
      <c r="AL537" s="259">
        <f t="shared" si="121"/>
        <v>0</v>
      </c>
      <c r="AM537" s="312">
        <f>'To &amp; from Shops- trip % summary'!AA542</f>
        <v>0</v>
      </c>
      <c r="AN537" s="314">
        <f>'To &amp; from Shops- trip % summary'!AC542</f>
        <v>0</v>
      </c>
      <c r="AO537" s="260">
        <f t="shared" si="122"/>
        <v>0</v>
      </c>
      <c r="AP537" s="259">
        <f t="shared" si="123"/>
        <v>0</v>
      </c>
      <c r="AQ537" s="312">
        <f>'To &amp; from Shops- trip % summary'!AF542</f>
        <v>0</v>
      </c>
      <c r="AR537" s="314">
        <f>'To &amp; from Shops- trip % summary'!AH542</f>
        <v>0</v>
      </c>
      <c r="AS537" s="260">
        <f t="shared" si="124"/>
        <v>0</v>
      </c>
      <c r="AT537" s="259">
        <f t="shared" si="125"/>
        <v>0</v>
      </c>
      <c r="AU537" s="261"/>
      <c r="AV537" s="248"/>
      <c r="AW537" s="248"/>
      <c r="AX537" s="248"/>
      <c r="AY537" s="248"/>
    </row>
    <row r="538" spans="1:51" x14ac:dyDescent="0.2">
      <c r="A538" s="248"/>
      <c r="B538" s="248"/>
      <c r="C538" s="248"/>
      <c r="D538" s="248"/>
      <c r="E538" s="248"/>
      <c r="F538" s="248"/>
      <c r="G538" s="248"/>
      <c r="H538" s="248"/>
      <c r="I538" s="248"/>
      <c r="J538" s="248"/>
      <c r="K538" s="248"/>
      <c r="L538" s="248"/>
      <c r="M538" s="248"/>
      <c r="N538" s="248"/>
      <c r="O538" s="248"/>
      <c r="P538" s="248"/>
      <c r="Q538" s="296"/>
      <c r="R538" s="256">
        <f>'To &amp; from Shops- trip % summary'!B543</f>
        <v>0</v>
      </c>
      <c r="S538" s="313">
        <f>'To &amp; from Shops- trip % summary'!D543</f>
        <v>0</v>
      </c>
      <c r="T538" s="257">
        <f>'Non-survey input values'!$B$14</f>
        <v>359.3</v>
      </c>
      <c r="U538" s="258">
        <f t="shared" si="112"/>
        <v>0</v>
      </c>
      <c r="V538" s="259">
        <f t="shared" si="113"/>
        <v>0</v>
      </c>
      <c r="W538" s="312">
        <f>'To &amp; from Shops- trip % summary'!G543</f>
        <v>0</v>
      </c>
      <c r="X538" s="314">
        <f>'To &amp; from Shops- trip % summary'!I543</f>
        <v>0</v>
      </c>
      <c r="Y538" s="260">
        <f t="shared" si="114"/>
        <v>0</v>
      </c>
      <c r="Z538" s="259">
        <f t="shared" si="115"/>
        <v>0</v>
      </c>
      <c r="AA538" s="312">
        <f>'To &amp; from Shops- trip % summary'!L543</f>
        <v>0</v>
      </c>
      <c r="AB538" s="314">
        <f>'To &amp; from Shops- trip % summary'!N543</f>
        <v>0</v>
      </c>
      <c r="AC538" s="260">
        <f t="shared" si="116"/>
        <v>0</v>
      </c>
      <c r="AD538" s="259">
        <f t="shared" si="117"/>
        <v>0</v>
      </c>
      <c r="AE538" s="312">
        <f>'To &amp; from Shops- trip % summary'!Q543</f>
        <v>0</v>
      </c>
      <c r="AF538" s="314">
        <f>'To &amp; from Shops- trip % summary'!S543</f>
        <v>0</v>
      </c>
      <c r="AG538" s="260">
        <f t="shared" si="118"/>
        <v>0</v>
      </c>
      <c r="AH538" s="259">
        <f t="shared" si="119"/>
        <v>0</v>
      </c>
      <c r="AI538" s="312">
        <f>'To &amp; from Shops- trip % summary'!V543</f>
        <v>0</v>
      </c>
      <c r="AJ538" s="314">
        <f>'To &amp; from Shops- trip % summary'!X543</f>
        <v>0</v>
      </c>
      <c r="AK538" s="260">
        <f t="shared" si="120"/>
        <v>0</v>
      </c>
      <c r="AL538" s="259">
        <f t="shared" si="121"/>
        <v>0</v>
      </c>
      <c r="AM538" s="312">
        <f>'To &amp; from Shops- trip % summary'!AA543</f>
        <v>0</v>
      </c>
      <c r="AN538" s="314">
        <f>'To &amp; from Shops- trip % summary'!AC543</f>
        <v>0</v>
      </c>
      <c r="AO538" s="260">
        <f t="shared" si="122"/>
        <v>0</v>
      </c>
      <c r="AP538" s="259">
        <f t="shared" si="123"/>
        <v>0</v>
      </c>
      <c r="AQ538" s="312">
        <f>'To &amp; from Shops- trip % summary'!AF543</f>
        <v>0</v>
      </c>
      <c r="AR538" s="314">
        <f>'To &amp; from Shops- trip % summary'!AH543</f>
        <v>0</v>
      </c>
      <c r="AS538" s="260">
        <f t="shared" si="124"/>
        <v>0</v>
      </c>
      <c r="AT538" s="259">
        <f t="shared" si="125"/>
        <v>0</v>
      </c>
      <c r="AU538" s="261"/>
      <c r="AV538" s="248"/>
      <c r="AW538" s="248"/>
      <c r="AX538" s="248"/>
      <c r="AY538" s="248"/>
    </row>
    <row r="539" spans="1:51" x14ac:dyDescent="0.2">
      <c r="A539" s="248"/>
      <c r="B539" s="248"/>
      <c r="C539" s="248"/>
      <c r="D539" s="248"/>
      <c r="E539" s="248"/>
      <c r="F539" s="248"/>
      <c r="G539" s="248"/>
      <c r="H539" s="248"/>
      <c r="I539" s="248"/>
      <c r="J539" s="248"/>
      <c r="K539" s="248"/>
      <c r="L539" s="248"/>
      <c r="M539" s="248"/>
      <c r="N539" s="248"/>
      <c r="O539" s="248"/>
      <c r="P539" s="248"/>
      <c r="Q539" s="296"/>
      <c r="R539" s="256">
        <f>'To &amp; from Shops- trip % summary'!B544</f>
        <v>0</v>
      </c>
      <c r="S539" s="313">
        <f>'To &amp; from Shops- trip % summary'!D544</f>
        <v>0</v>
      </c>
      <c r="T539" s="257">
        <f>'Non-survey input values'!$B$14</f>
        <v>359.3</v>
      </c>
      <c r="U539" s="258">
        <f t="shared" si="112"/>
        <v>0</v>
      </c>
      <c r="V539" s="259">
        <f t="shared" si="113"/>
        <v>0</v>
      </c>
      <c r="W539" s="312">
        <f>'To &amp; from Shops- trip % summary'!G544</f>
        <v>0</v>
      </c>
      <c r="X539" s="314">
        <f>'To &amp; from Shops- trip % summary'!I544</f>
        <v>0</v>
      </c>
      <c r="Y539" s="260">
        <f t="shared" si="114"/>
        <v>0</v>
      </c>
      <c r="Z539" s="259">
        <f t="shared" si="115"/>
        <v>0</v>
      </c>
      <c r="AA539" s="312">
        <f>'To &amp; from Shops- trip % summary'!L544</f>
        <v>0</v>
      </c>
      <c r="AB539" s="314">
        <f>'To &amp; from Shops- trip % summary'!N544</f>
        <v>0</v>
      </c>
      <c r="AC539" s="260">
        <f t="shared" si="116"/>
        <v>0</v>
      </c>
      <c r="AD539" s="259">
        <f t="shared" si="117"/>
        <v>0</v>
      </c>
      <c r="AE539" s="312">
        <f>'To &amp; from Shops- trip % summary'!Q544</f>
        <v>0</v>
      </c>
      <c r="AF539" s="314">
        <f>'To &amp; from Shops- trip % summary'!S544</f>
        <v>0</v>
      </c>
      <c r="AG539" s="260">
        <f t="shared" si="118"/>
        <v>0</v>
      </c>
      <c r="AH539" s="259">
        <f t="shared" si="119"/>
        <v>0</v>
      </c>
      <c r="AI539" s="312">
        <f>'To &amp; from Shops- trip % summary'!V544</f>
        <v>0</v>
      </c>
      <c r="AJ539" s="314">
        <f>'To &amp; from Shops- trip % summary'!X544</f>
        <v>0</v>
      </c>
      <c r="AK539" s="260">
        <f t="shared" si="120"/>
        <v>0</v>
      </c>
      <c r="AL539" s="259">
        <f t="shared" si="121"/>
        <v>0</v>
      </c>
      <c r="AM539" s="312">
        <f>'To &amp; from Shops- trip % summary'!AA544</f>
        <v>0</v>
      </c>
      <c r="AN539" s="314">
        <f>'To &amp; from Shops- trip % summary'!AC544</f>
        <v>0</v>
      </c>
      <c r="AO539" s="260">
        <f t="shared" si="122"/>
        <v>0</v>
      </c>
      <c r="AP539" s="259">
        <f t="shared" si="123"/>
        <v>0</v>
      </c>
      <c r="AQ539" s="312">
        <f>'To &amp; from Shops- trip % summary'!AF544</f>
        <v>0</v>
      </c>
      <c r="AR539" s="314">
        <f>'To &amp; from Shops- trip % summary'!AH544</f>
        <v>0</v>
      </c>
      <c r="AS539" s="260">
        <f t="shared" si="124"/>
        <v>0</v>
      </c>
      <c r="AT539" s="259">
        <f t="shared" si="125"/>
        <v>0</v>
      </c>
      <c r="AU539" s="261"/>
      <c r="AV539" s="248"/>
      <c r="AW539" s="248"/>
      <c r="AX539" s="248"/>
      <c r="AY539" s="248"/>
    </row>
    <row r="540" spans="1:51" x14ac:dyDescent="0.2">
      <c r="A540" s="248"/>
      <c r="B540" s="248"/>
      <c r="C540" s="248"/>
      <c r="D540" s="248"/>
      <c r="E540" s="248"/>
      <c r="F540" s="248"/>
      <c r="G540" s="248"/>
      <c r="H540" s="248"/>
      <c r="I540" s="248"/>
      <c r="J540" s="248"/>
      <c r="K540" s="248"/>
      <c r="L540" s="248"/>
      <c r="M540" s="248"/>
      <c r="N540" s="248"/>
      <c r="O540" s="248"/>
      <c r="P540" s="248"/>
      <c r="Q540" s="296"/>
      <c r="R540" s="256">
        <f>'To &amp; from Shops- trip % summary'!B545</f>
        <v>0</v>
      </c>
      <c r="S540" s="313">
        <f>'To &amp; from Shops- trip % summary'!D545</f>
        <v>0</v>
      </c>
      <c r="T540" s="257">
        <f>'Non-survey input values'!$B$14</f>
        <v>359.3</v>
      </c>
      <c r="U540" s="258">
        <f t="shared" si="112"/>
        <v>0</v>
      </c>
      <c r="V540" s="259">
        <f t="shared" si="113"/>
        <v>0</v>
      </c>
      <c r="W540" s="312">
        <f>'To &amp; from Shops- trip % summary'!G545</f>
        <v>0</v>
      </c>
      <c r="X540" s="314">
        <f>'To &amp; from Shops- trip % summary'!I545</f>
        <v>0</v>
      </c>
      <c r="Y540" s="260">
        <f t="shared" si="114"/>
        <v>0</v>
      </c>
      <c r="Z540" s="259">
        <f t="shared" si="115"/>
        <v>0</v>
      </c>
      <c r="AA540" s="312">
        <f>'To &amp; from Shops- trip % summary'!L545</f>
        <v>0</v>
      </c>
      <c r="AB540" s="314">
        <f>'To &amp; from Shops- trip % summary'!N545</f>
        <v>0</v>
      </c>
      <c r="AC540" s="260">
        <f t="shared" si="116"/>
        <v>0</v>
      </c>
      <c r="AD540" s="259">
        <f t="shared" si="117"/>
        <v>0</v>
      </c>
      <c r="AE540" s="312">
        <f>'To &amp; from Shops- trip % summary'!Q545</f>
        <v>0</v>
      </c>
      <c r="AF540" s="314">
        <f>'To &amp; from Shops- trip % summary'!S545</f>
        <v>0</v>
      </c>
      <c r="AG540" s="260">
        <f t="shared" si="118"/>
        <v>0</v>
      </c>
      <c r="AH540" s="259">
        <f t="shared" si="119"/>
        <v>0</v>
      </c>
      <c r="AI540" s="312">
        <f>'To &amp; from Shops- trip % summary'!V545</f>
        <v>0</v>
      </c>
      <c r="AJ540" s="314">
        <f>'To &amp; from Shops- trip % summary'!X545</f>
        <v>0</v>
      </c>
      <c r="AK540" s="260">
        <f t="shared" si="120"/>
        <v>0</v>
      </c>
      <c r="AL540" s="259">
        <f t="shared" si="121"/>
        <v>0</v>
      </c>
      <c r="AM540" s="312">
        <f>'To &amp; from Shops- trip % summary'!AA545</f>
        <v>0</v>
      </c>
      <c r="AN540" s="314">
        <f>'To &amp; from Shops- trip % summary'!AC545</f>
        <v>0</v>
      </c>
      <c r="AO540" s="260">
        <f t="shared" si="122"/>
        <v>0</v>
      </c>
      <c r="AP540" s="259">
        <f t="shared" si="123"/>
        <v>0</v>
      </c>
      <c r="AQ540" s="312">
        <f>'To &amp; from Shops- trip % summary'!AF545</f>
        <v>0</v>
      </c>
      <c r="AR540" s="314">
        <f>'To &amp; from Shops- trip % summary'!AH545</f>
        <v>0</v>
      </c>
      <c r="AS540" s="260">
        <f t="shared" si="124"/>
        <v>0</v>
      </c>
      <c r="AT540" s="259">
        <f t="shared" si="125"/>
        <v>0</v>
      </c>
      <c r="AU540" s="261"/>
      <c r="AV540" s="248"/>
      <c r="AW540" s="248"/>
      <c r="AX540" s="248"/>
      <c r="AY540" s="248"/>
    </row>
    <row r="541" spans="1:51" x14ac:dyDescent="0.2">
      <c r="A541" s="248"/>
      <c r="B541" s="248"/>
      <c r="C541" s="248"/>
      <c r="D541" s="248"/>
      <c r="E541" s="248"/>
      <c r="F541" s="248"/>
      <c r="G541" s="248"/>
      <c r="H541" s="248"/>
      <c r="I541" s="248"/>
      <c r="J541" s="248"/>
      <c r="K541" s="248"/>
      <c r="L541" s="248"/>
      <c r="M541" s="248"/>
      <c r="N541" s="248"/>
      <c r="O541" s="248"/>
      <c r="P541" s="248"/>
      <c r="Q541" s="296"/>
      <c r="R541" s="256">
        <f>'To &amp; from Shops- trip % summary'!B546</f>
        <v>0</v>
      </c>
      <c r="S541" s="313">
        <f>'To &amp; from Shops- trip % summary'!D546</f>
        <v>0</v>
      </c>
      <c r="T541" s="257">
        <f>'Non-survey input values'!$B$14</f>
        <v>359.3</v>
      </c>
      <c r="U541" s="258">
        <f t="shared" si="112"/>
        <v>0</v>
      </c>
      <c r="V541" s="259">
        <f t="shared" si="113"/>
        <v>0</v>
      </c>
      <c r="W541" s="312">
        <f>'To &amp; from Shops- trip % summary'!G546</f>
        <v>0</v>
      </c>
      <c r="X541" s="314">
        <f>'To &amp; from Shops- trip % summary'!I546</f>
        <v>0</v>
      </c>
      <c r="Y541" s="260">
        <f t="shared" si="114"/>
        <v>0</v>
      </c>
      <c r="Z541" s="259">
        <f t="shared" si="115"/>
        <v>0</v>
      </c>
      <c r="AA541" s="312">
        <f>'To &amp; from Shops- trip % summary'!L546</f>
        <v>0</v>
      </c>
      <c r="AB541" s="314">
        <f>'To &amp; from Shops- trip % summary'!N546</f>
        <v>0</v>
      </c>
      <c r="AC541" s="260">
        <f t="shared" si="116"/>
        <v>0</v>
      </c>
      <c r="AD541" s="259">
        <f t="shared" si="117"/>
        <v>0</v>
      </c>
      <c r="AE541" s="312">
        <f>'To &amp; from Shops- trip % summary'!Q546</f>
        <v>0</v>
      </c>
      <c r="AF541" s="314">
        <f>'To &amp; from Shops- trip % summary'!S546</f>
        <v>0</v>
      </c>
      <c r="AG541" s="260">
        <f t="shared" si="118"/>
        <v>0</v>
      </c>
      <c r="AH541" s="259">
        <f t="shared" si="119"/>
        <v>0</v>
      </c>
      <c r="AI541" s="312">
        <f>'To &amp; from Shops- trip % summary'!V546</f>
        <v>0</v>
      </c>
      <c r="AJ541" s="314">
        <f>'To &amp; from Shops- trip % summary'!X546</f>
        <v>0</v>
      </c>
      <c r="AK541" s="260">
        <f t="shared" si="120"/>
        <v>0</v>
      </c>
      <c r="AL541" s="259">
        <f t="shared" si="121"/>
        <v>0</v>
      </c>
      <c r="AM541" s="312">
        <f>'To &amp; from Shops- trip % summary'!AA546</f>
        <v>0</v>
      </c>
      <c r="AN541" s="314">
        <f>'To &amp; from Shops- trip % summary'!AC546</f>
        <v>0</v>
      </c>
      <c r="AO541" s="260">
        <f t="shared" si="122"/>
        <v>0</v>
      </c>
      <c r="AP541" s="259">
        <f t="shared" si="123"/>
        <v>0</v>
      </c>
      <c r="AQ541" s="312">
        <f>'To &amp; from Shops- trip % summary'!AF546</f>
        <v>0</v>
      </c>
      <c r="AR541" s="314">
        <f>'To &amp; from Shops- trip % summary'!AH546</f>
        <v>0</v>
      </c>
      <c r="AS541" s="260">
        <f t="shared" si="124"/>
        <v>0</v>
      </c>
      <c r="AT541" s="259">
        <f t="shared" si="125"/>
        <v>0</v>
      </c>
      <c r="AU541" s="261"/>
      <c r="AV541" s="248"/>
      <c r="AW541" s="248"/>
      <c r="AX541" s="248"/>
      <c r="AY541" s="248"/>
    </row>
    <row r="542" spans="1:51" x14ac:dyDescent="0.2">
      <c r="A542" s="248"/>
      <c r="B542" s="248"/>
      <c r="C542" s="248"/>
      <c r="D542" s="248"/>
      <c r="E542" s="248"/>
      <c r="F542" s="248"/>
      <c r="G542" s="248"/>
      <c r="H542" s="248"/>
      <c r="I542" s="248"/>
      <c r="J542" s="248"/>
      <c r="K542" s="248"/>
      <c r="L542" s="248"/>
      <c r="M542" s="248"/>
      <c r="N542" s="248"/>
      <c r="O542" s="248"/>
      <c r="P542" s="248"/>
      <c r="Q542" s="296"/>
      <c r="R542" s="256">
        <f>'To &amp; from Shops- trip % summary'!B547</f>
        <v>0</v>
      </c>
      <c r="S542" s="313">
        <f>'To &amp; from Shops- trip % summary'!D547</f>
        <v>0</v>
      </c>
      <c r="T542" s="257">
        <f>'Non-survey input values'!$B$14</f>
        <v>359.3</v>
      </c>
      <c r="U542" s="258">
        <f t="shared" si="112"/>
        <v>0</v>
      </c>
      <c r="V542" s="259">
        <f t="shared" si="113"/>
        <v>0</v>
      </c>
      <c r="W542" s="312">
        <f>'To &amp; from Shops- trip % summary'!G547</f>
        <v>0</v>
      </c>
      <c r="X542" s="314">
        <f>'To &amp; from Shops- trip % summary'!I547</f>
        <v>0</v>
      </c>
      <c r="Y542" s="260">
        <f t="shared" si="114"/>
        <v>0</v>
      </c>
      <c r="Z542" s="259">
        <f t="shared" si="115"/>
        <v>0</v>
      </c>
      <c r="AA542" s="312">
        <f>'To &amp; from Shops- trip % summary'!L547</f>
        <v>0</v>
      </c>
      <c r="AB542" s="314">
        <f>'To &amp; from Shops- trip % summary'!N547</f>
        <v>0</v>
      </c>
      <c r="AC542" s="260">
        <f t="shared" si="116"/>
        <v>0</v>
      </c>
      <c r="AD542" s="259">
        <f t="shared" si="117"/>
        <v>0</v>
      </c>
      <c r="AE542" s="312">
        <f>'To &amp; from Shops- trip % summary'!Q547</f>
        <v>0</v>
      </c>
      <c r="AF542" s="314">
        <f>'To &amp; from Shops- trip % summary'!S547</f>
        <v>0</v>
      </c>
      <c r="AG542" s="260">
        <f t="shared" si="118"/>
        <v>0</v>
      </c>
      <c r="AH542" s="259">
        <f t="shared" si="119"/>
        <v>0</v>
      </c>
      <c r="AI542" s="312">
        <f>'To &amp; from Shops- trip % summary'!V547</f>
        <v>0</v>
      </c>
      <c r="AJ542" s="314">
        <f>'To &amp; from Shops- trip % summary'!X547</f>
        <v>0</v>
      </c>
      <c r="AK542" s="260">
        <f t="shared" si="120"/>
        <v>0</v>
      </c>
      <c r="AL542" s="259">
        <f t="shared" si="121"/>
        <v>0</v>
      </c>
      <c r="AM542" s="312">
        <f>'To &amp; from Shops- trip % summary'!AA547</f>
        <v>0</v>
      </c>
      <c r="AN542" s="314">
        <f>'To &amp; from Shops- trip % summary'!AC547</f>
        <v>0</v>
      </c>
      <c r="AO542" s="260">
        <f t="shared" si="122"/>
        <v>0</v>
      </c>
      <c r="AP542" s="259">
        <f t="shared" si="123"/>
        <v>0</v>
      </c>
      <c r="AQ542" s="312">
        <f>'To &amp; from Shops- trip % summary'!AF547</f>
        <v>0</v>
      </c>
      <c r="AR542" s="314">
        <f>'To &amp; from Shops- trip % summary'!AH547</f>
        <v>0</v>
      </c>
      <c r="AS542" s="260">
        <f t="shared" si="124"/>
        <v>0</v>
      </c>
      <c r="AT542" s="259">
        <f t="shared" si="125"/>
        <v>0</v>
      </c>
      <c r="AU542" s="261"/>
      <c r="AV542" s="248"/>
      <c r="AW542" s="248"/>
      <c r="AX542" s="248"/>
      <c r="AY542" s="248"/>
    </row>
    <row r="543" spans="1:51" x14ac:dyDescent="0.2">
      <c r="A543" s="248"/>
      <c r="B543" s="248"/>
      <c r="C543" s="248"/>
      <c r="D543" s="248"/>
      <c r="E543" s="248"/>
      <c r="F543" s="248"/>
      <c r="G543" s="248"/>
      <c r="H543" s="248"/>
      <c r="I543" s="248"/>
      <c r="J543" s="248"/>
      <c r="K543" s="248"/>
      <c r="L543" s="248"/>
      <c r="M543" s="248"/>
      <c r="N543" s="248"/>
      <c r="O543" s="248"/>
      <c r="P543" s="248"/>
      <c r="Q543" s="296"/>
      <c r="R543" s="256">
        <f>'To &amp; from Shops- trip % summary'!B548</f>
        <v>0</v>
      </c>
      <c r="S543" s="313">
        <f>'To &amp; from Shops- trip % summary'!D548</f>
        <v>0</v>
      </c>
      <c r="T543" s="257">
        <f>'Non-survey input values'!$B$14</f>
        <v>359.3</v>
      </c>
      <c r="U543" s="258">
        <f t="shared" si="112"/>
        <v>0</v>
      </c>
      <c r="V543" s="259">
        <f t="shared" si="113"/>
        <v>0</v>
      </c>
      <c r="W543" s="312">
        <f>'To &amp; from Shops- trip % summary'!G548</f>
        <v>0</v>
      </c>
      <c r="X543" s="314">
        <f>'To &amp; from Shops- trip % summary'!I548</f>
        <v>0</v>
      </c>
      <c r="Y543" s="260">
        <f t="shared" si="114"/>
        <v>0</v>
      </c>
      <c r="Z543" s="259">
        <f t="shared" si="115"/>
        <v>0</v>
      </c>
      <c r="AA543" s="312">
        <f>'To &amp; from Shops- trip % summary'!L548</f>
        <v>0</v>
      </c>
      <c r="AB543" s="314">
        <f>'To &amp; from Shops- trip % summary'!N548</f>
        <v>0</v>
      </c>
      <c r="AC543" s="260">
        <f t="shared" si="116"/>
        <v>0</v>
      </c>
      <c r="AD543" s="259">
        <f t="shared" si="117"/>
        <v>0</v>
      </c>
      <c r="AE543" s="312">
        <f>'To &amp; from Shops- trip % summary'!Q548</f>
        <v>0</v>
      </c>
      <c r="AF543" s="314">
        <f>'To &amp; from Shops- trip % summary'!S548</f>
        <v>0</v>
      </c>
      <c r="AG543" s="260">
        <f t="shared" si="118"/>
        <v>0</v>
      </c>
      <c r="AH543" s="259">
        <f t="shared" si="119"/>
        <v>0</v>
      </c>
      <c r="AI543" s="312">
        <f>'To &amp; from Shops- trip % summary'!V548</f>
        <v>0</v>
      </c>
      <c r="AJ543" s="314">
        <f>'To &amp; from Shops- trip % summary'!X548</f>
        <v>0</v>
      </c>
      <c r="AK543" s="260">
        <f t="shared" si="120"/>
        <v>0</v>
      </c>
      <c r="AL543" s="259">
        <f t="shared" si="121"/>
        <v>0</v>
      </c>
      <c r="AM543" s="312">
        <f>'To &amp; from Shops- trip % summary'!AA548</f>
        <v>0</v>
      </c>
      <c r="AN543" s="314">
        <f>'To &amp; from Shops- trip % summary'!AC548</f>
        <v>0</v>
      </c>
      <c r="AO543" s="260">
        <f t="shared" si="122"/>
        <v>0</v>
      </c>
      <c r="AP543" s="259">
        <f t="shared" si="123"/>
        <v>0</v>
      </c>
      <c r="AQ543" s="312">
        <f>'To &amp; from Shops- trip % summary'!AF548</f>
        <v>0</v>
      </c>
      <c r="AR543" s="314">
        <f>'To &amp; from Shops- trip % summary'!AH548</f>
        <v>0</v>
      </c>
      <c r="AS543" s="260">
        <f t="shared" si="124"/>
        <v>0</v>
      </c>
      <c r="AT543" s="259">
        <f t="shared" si="125"/>
        <v>0</v>
      </c>
      <c r="AU543" s="261"/>
      <c r="AV543" s="248"/>
      <c r="AW543" s="248"/>
      <c r="AX543" s="248"/>
      <c r="AY543" s="248"/>
    </row>
    <row r="544" spans="1:51" x14ac:dyDescent="0.2">
      <c r="A544" s="248"/>
      <c r="B544" s="248"/>
      <c r="C544" s="248"/>
      <c r="D544" s="248"/>
      <c r="E544" s="248"/>
      <c r="F544" s="248"/>
      <c r="G544" s="248"/>
      <c r="H544" s="248"/>
      <c r="I544" s="248"/>
      <c r="J544" s="248"/>
      <c r="K544" s="248"/>
      <c r="L544" s="248"/>
      <c r="M544" s="248"/>
      <c r="N544" s="248"/>
      <c r="O544" s="248"/>
      <c r="P544" s="248"/>
      <c r="Q544" s="296"/>
      <c r="R544" s="256">
        <f>'To &amp; from Shops- trip % summary'!B549</f>
        <v>0</v>
      </c>
      <c r="S544" s="313">
        <f>'To &amp; from Shops- trip % summary'!D549</f>
        <v>0</v>
      </c>
      <c r="T544" s="257">
        <f>'Non-survey input values'!$B$14</f>
        <v>359.3</v>
      </c>
      <c r="U544" s="258">
        <f t="shared" si="112"/>
        <v>0</v>
      </c>
      <c r="V544" s="259">
        <f t="shared" si="113"/>
        <v>0</v>
      </c>
      <c r="W544" s="312">
        <f>'To &amp; from Shops- trip % summary'!G549</f>
        <v>0</v>
      </c>
      <c r="X544" s="314">
        <f>'To &amp; from Shops- trip % summary'!I549</f>
        <v>0</v>
      </c>
      <c r="Y544" s="260">
        <f t="shared" si="114"/>
        <v>0</v>
      </c>
      <c r="Z544" s="259">
        <f t="shared" si="115"/>
        <v>0</v>
      </c>
      <c r="AA544" s="312">
        <f>'To &amp; from Shops- trip % summary'!L549</f>
        <v>0</v>
      </c>
      <c r="AB544" s="314">
        <f>'To &amp; from Shops- trip % summary'!N549</f>
        <v>0</v>
      </c>
      <c r="AC544" s="260">
        <f t="shared" si="116"/>
        <v>0</v>
      </c>
      <c r="AD544" s="259">
        <f t="shared" si="117"/>
        <v>0</v>
      </c>
      <c r="AE544" s="312">
        <f>'To &amp; from Shops- trip % summary'!Q549</f>
        <v>0</v>
      </c>
      <c r="AF544" s="314">
        <f>'To &amp; from Shops- trip % summary'!S549</f>
        <v>0</v>
      </c>
      <c r="AG544" s="260">
        <f t="shared" si="118"/>
        <v>0</v>
      </c>
      <c r="AH544" s="259">
        <f t="shared" si="119"/>
        <v>0</v>
      </c>
      <c r="AI544" s="312">
        <f>'To &amp; from Shops- trip % summary'!V549</f>
        <v>0</v>
      </c>
      <c r="AJ544" s="314">
        <f>'To &amp; from Shops- trip % summary'!X549</f>
        <v>0</v>
      </c>
      <c r="AK544" s="260">
        <f t="shared" si="120"/>
        <v>0</v>
      </c>
      <c r="AL544" s="259">
        <f t="shared" si="121"/>
        <v>0</v>
      </c>
      <c r="AM544" s="312">
        <f>'To &amp; from Shops- trip % summary'!AA549</f>
        <v>0</v>
      </c>
      <c r="AN544" s="314">
        <f>'To &amp; from Shops- trip % summary'!AC549</f>
        <v>0</v>
      </c>
      <c r="AO544" s="260">
        <f t="shared" si="122"/>
        <v>0</v>
      </c>
      <c r="AP544" s="259">
        <f t="shared" si="123"/>
        <v>0</v>
      </c>
      <c r="AQ544" s="312">
        <f>'To &amp; from Shops- trip % summary'!AF549</f>
        <v>0</v>
      </c>
      <c r="AR544" s="314">
        <f>'To &amp; from Shops- trip % summary'!AH549</f>
        <v>0</v>
      </c>
      <c r="AS544" s="260">
        <f t="shared" si="124"/>
        <v>0</v>
      </c>
      <c r="AT544" s="259">
        <f t="shared" si="125"/>
        <v>0</v>
      </c>
      <c r="AU544" s="261"/>
      <c r="AV544" s="248"/>
      <c r="AW544" s="248"/>
      <c r="AX544" s="248"/>
      <c r="AY544" s="248"/>
    </row>
    <row r="545" spans="1:51" x14ac:dyDescent="0.2">
      <c r="A545" s="248"/>
      <c r="B545" s="248"/>
      <c r="C545" s="248"/>
      <c r="D545" s="248"/>
      <c r="E545" s="248"/>
      <c r="F545" s="248"/>
      <c r="G545" s="248"/>
      <c r="H545" s="248"/>
      <c r="I545" s="248"/>
      <c r="J545" s="248"/>
      <c r="K545" s="248"/>
      <c r="L545" s="248"/>
      <c r="M545" s="248"/>
      <c r="N545" s="248"/>
      <c r="O545" s="248"/>
      <c r="P545" s="248"/>
      <c r="Q545" s="296"/>
      <c r="R545" s="256">
        <f>'To &amp; from Shops- trip % summary'!B550</f>
        <v>0</v>
      </c>
      <c r="S545" s="313">
        <f>'To &amp; from Shops- trip % summary'!D550</f>
        <v>0</v>
      </c>
      <c r="T545" s="257">
        <f>'Non-survey input values'!$B$14</f>
        <v>359.3</v>
      </c>
      <c r="U545" s="258">
        <f t="shared" si="112"/>
        <v>0</v>
      </c>
      <c r="V545" s="259">
        <f t="shared" si="113"/>
        <v>0</v>
      </c>
      <c r="W545" s="312">
        <f>'To &amp; from Shops- trip % summary'!G550</f>
        <v>0</v>
      </c>
      <c r="X545" s="314">
        <f>'To &amp; from Shops- trip % summary'!I550</f>
        <v>0</v>
      </c>
      <c r="Y545" s="260">
        <f t="shared" si="114"/>
        <v>0</v>
      </c>
      <c r="Z545" s="259">
        <f t="shared" si="115"/>
        <v>0</v>
      </c>
      <c r="AA545" s="312">
        <f>'To &amp; from Shops- trip % summary'!L550</f>
        <v>0</v>
      </c>
      <c r="AB545" s="314">
        <f>'To &amp; from Shops- trip % summary'!N550</f>
        <v>0</v>
      </c>
      <c r="AC545" s="260">
        <f t="shared" si="116"/>
        <v>0</v>
      </c>
      <c r="AD545" s="259">
        <f t="shared" si="117"/>
        <v>0</v>
      </c>
      <c r="AE545" s="312">
        <f>'To &amp; from Shops- trip % summary'!Q550</f>
        <v>0</v>
      </c>
      <c r="AF545" s="314">
        <f>'To &amp; from Shops- trip % summary'!S550</f>
        <v>0</v>
      </c>
      <c r="AG545" s="260">
        <f t="shared" si="118"/>
        <v>0</v>
      </c>
      <c r="AH545" s="259">
        <f t="shared" si="119"/>
        <v>0</v>
      </c>
      <c r="AI545" s="312">
        <f>'To &amp; from Shops- trip % summary'!V550</f>
        <v>0</v>
      </c>
      <c r="AJ545" s="314">
        <f>'To &amp; from Shops- trip % summary'!X550</f>
        <v>0</v>
      </c>
      <c r="AK545" s="260">
        <f t="shared" si="120"/>
        <v>0</v>
      </c>
      <c r="AL545" s="259">
        <f t="shared" si="121"/>
        <v>0</v>
      </c>
      <c r="AM545" s="312">
        <f>'To &amp; from Shops- trip % summary'!AA550</f>
        <v>0</v>
      </c>
      <c r="AN545" s="314">
        <f>'To &amp; from Shops- trip % summary'!AC550</f>
        <v>0</v>
      </c>
      <c r="AO545" s="260">
        <f t="shared" si="122"/>
        <v>0</v>
      </c>
      <c r="AP545" s="259">
        <f t="shared" si="123"/>
        <v>0</v>
      </c>
      <c r="AQ545" s="312">
        <f>'To &amp; from Shops- trip % summary'!AF550</f>
        <v>0</v>
      </c>
      <c r="AR545" s="314">
        <f>'To &amp; from Shops- trip % summary'!AH550</f>
        <v>0</v>
      </c>
      <c r="AS545" s="260">
        <f t="shared" si="124"/>
        <v>0</v>
      </c>
      <c r="AT545" s="259">
        <f t="shared" si="125"/>
        <v>0</v>
      </c>
      <c r="AU545" s="261"/>
      <c r="AV545" s="248"/>
      <c r="AW545" s="248"/>
      <c r="AX545" s="248"/>
      <c r="AY545" s="248"/>
    </row>
    <row r="546" spans="1:51" x14ac:dyDescent="0.2">
      <c r="A546" s="248"/>
      <c r="B546" s="248"/>
      <c r="C546" s="248"/>
      <c r="D546" s="248"/>
      <c r="E546" s="248"/>
      <c r="F546" s="248"/>
      <c r="G546" s="248"/>
      <c r="H546" s="248"/>
      <c r="I546" s="248"/>
      <c r="J546" s="248"/>
      <c r="K546" s="248"/>
      <c r="L546" s="248"/>
      <c r="M546" s="248"/>
      <c r="N546" s="248"/>
      <c r="O546" s="248"/>
      <c r="P546" s="248"/>
      <c r="Q546" s="296"/>
      <c r="R546" s="256">
        <f>'To &amp; from Shops- trip % summary'!B551</f>
        <v>0</v>
      </c>
      <c r="S546" s="313">
        <f>'To &amp; from Shops- trip % summary'!D551</f>
        <v>0</v>
      </c>
      <c r="T546" s="257">
        <f>'Non-survey input values'!$B$14</f>
        <v>359.3</v>
      </c>
      <c r="U546" s="258">
        <f t="shared" si="112"/>
        <v>0</v>
      </c>
      <c r="V546" s="259">
        <f t="shared" si="113"/>
        <v>0</v>
      </c>
      <c r="W546" s="312">
        <f>'To &amp; from Shops- trip % summary'!G551</f>
        <v>0</v>
      </c>
      <c r="X546" s="314">
        <f>'To &amp; from Shops- trip % summary'!I551</f>
        <v>0</v>
      </c>
      <c r="Y546" s="260">
        <f t="shared" si="114"/>
        <v>0</v>
      </c>
      <c r="Z546" s="259">
        <f t="shared" si="115"/>
        <v>0</v>
      </c>
      <c r="AA546" s="312">
        <f>'To &amp; from Shops- trip % summary'!L551</f>
        <v>0</v>
      </c>
      <c r="AB546" s="314">
        <f>'To &amp; from Shops- trip % summary'!N551</f>
        <v>0</v>
      </c>
      <c r="AC546" s="260">
        <f t="shared" si="116"/>
        <v>0</v>
      </c>
      <c r="AD546" s="259">
        <f t="shared" si="117"/>
        <v>0</v>
      </c>
      <c r="AE546" s="312">
        <f>'To &amp; from Shops- trip % summary'!Q551</f>
        <v>0</v>
      </c>
      <c r="AF546" s="314">
        <f>'To &amp; from Shops- trip % summary'!S551</f>
        <v>0</v>
      </c>
      <c r="AG546" s="260">
        <f t="shared" si="118"/>
        <v>0</v>
      </c>
      <c r="AH546" s="259">
        <f t="shared" si="119"/>
        <v>0</v>
      </c>
      <c r="AI546" s="312">
        <f>'To &amp; from Shops- trip % summary'!V551</f>
        <v>0</v>
      </c>
      <c r="AJ546" s="314">
        <f>'To &amp; from Shops- trip % summary'!X551</f>
        <v>0</v>
      </c>
      <c r="AK546" s="260">
        <f t="shared" si="120"/>
        <v>0</v>
      </c>
      <c r="AL546" s="259">
        <f t="shared" si="121"/>
        <v>0</v>
      </c>
      <c r="AM546" s="312">
        <f>'To &amp; from Shops- trip % summary'!AA551</f>
        <v>0</v>
      </c>
      <c r="AN546" s="314">
        <f>'To &amp; from Shops- trip % summary'!AC551</f>
        <v>0</v>
      </c>
      <c r="AO546" s="260">
        <f t="shared" si="122"/>
        <v>0</v>
      </c>
      <c r="AP546" s="259">
        <f t="shared" si="123"/>
        <v>0</v>
      </c>
      <c r="AQ546" s="312">
        <f>'To &amp; from Shops- trip % summary'!AF551</f>
        <v>0</v>
      </c>
      <c r="AR546" s="314">
        <f>'To &amp; from Shops- trip % summary'!AH551</f>
        <v>0</v>
      </c>
      <c r="AS546" s="260">
        <f t="shared" si="124"/>
        <v>0</v>
      </c>
      <c r="AT546" s="259">
        <f t="shared" si="125"/>
        <v>0</v>
      </c>
      <c r="AU546" s="261"/>
      <c r="AV546" s="248"/>
      <c r="AW546" s="248"/>
      <c r="AX546" s="248"/>
      <c r="AY546" s="248"/>
    </row>
    <row r="547" spans="1:51" x14ac:dyDescent="0.2">
      <c r="A547" s="248"/>
      <c r="B547" s="248"/>
      <c r="C547" s="248"/>
      <c r="D547" s="248"/>
      <c r="E547" s="248"/>
      <c r="F547" s="248"/>
      <c r="G547" s="248"/>
      <c r="H547" s="248"/>
      <c r="I547" s="248"/>
      <c r="J547" s="248"/>
      <c r="K547" s="248"/>
      <c r="L547" s="248"/>
      <c r="M547" s="248"/>
      <c r="N547" s="248"/>
      <c r="O547" s="248"/>
      <c r="P547" s="248"/>
      <c r="Q547" s="296"/>
      <c r="R547" s="256">
        <f>'To &amp; from Shops- trip % summary'!B552</f>
        <v>0</v>
      </c>
      <c r="S547" s="313">
        <f>'To &amp; from Shops- trip % summary'!D552</f>
        <v>0</v>
      </c>
      <c r="T547" s="257">
        <f>'Non-survey input values'!$B$14</f>
        <v>359.3</v>
      </c>
      <c r="U547" s="258">
        <f t="shared" si="112"/>
        <v>0</v>
      </c>
      <c r="V547" s="259">
        <f t="shared" si="113"/>
        <v>0</v>
      </c>
      <c r="W547" s="312">
        <f>'To &amp; from Shops- trip % summary'!G552</f>
        <v>0</v>
      </c>
      <c r="X547" s="314">
        <f>'To &amp; from Shops- trip % summary'!I552</f>
        <v>0</v>
      </c>
      <c r="Y547" s="260">
        <f t="shared" si="114"/>
        <v>0</v>
      </c>
      <c r="Z547" s="259">
        <f t="shared" si="115"/>
        <v>0</v>
      </c>
      <c r="AA547" s="312">
        <f>'To &amp; from Shops- trip % summary'!L552</f>
        <v>0</v>
      </c>
      <c r="AB547" s="314">
        <f>'To &amp; from Shops- trip % summary'!N552</f>
        <v>0</v>
      </c>
      <c r="AC547" s="260">
        <f t="shared" si="116"/>
        <v>0</v>
      </c>
      <c r="AD547" s="259">
        <f t="shared" si="117"/>
        <v>0</v>
      </c>
      <c r="AE547" s="312">
        <f>'To &amp; from Shops- trip % summary'!Q552</f>
        <v>0</v>
      </c>
      <c r="AF547" s="314">
        <f>'To &amp; from Shops- trip % summary'!S552</f>
        <v>0</v>
      </c>
      <c r="AG547" s="260">
        <f t="shared" si="118"/>
        <v>0</v>
      </c>
      <c r="AH547" s="259">
        <f t="shared" si="119"/>
        <v>0</v>
      </c>
      <c r="AI547" s="312">
        <f>'To &amp; from Shops- trip % summary'!V552</f>
        <v>0</v>
      </c>
      <c r="AJ547" s="314">
        <f>'To &amp; from Shops- trip % summary'!X552</f>
        <v>0</v>
      </c>
      <c r="AK547" s="260">
        <f t="shared" si="120"/>
        <v>0</v>
      </c>
      <c r="AL547" s="259">
        <f t="shared" si="121"/>
        <v>0</v>
      </c>
      <c r="AM547" s="312">
        <f>'To &amp; from Shops- trip % summary'!AA552</f>
        <v>0</v>
      </c>
      <c r="AN547" s="314">
        <f>'To &amp; from Shops- trip % summary'!AC552</f>
        <v>0</v>
      </c>
      <c r="AO547" s="260">
        <f t="shared" si="122"/>
        <v>0</v>
      </c>
      <c r="AP547" s="259">
        <f t="shared" si="123"/>
        <v>0</v>
      </c>
      <c r="AQ547" s="312">
        <f>'To &amp; from Shops- trip % summary'!AF552</f>
        <v>0</v>
      </c>
      <c r="AR547" s="314">
        <f>'To &amp; from Shops- trip % summary'!AH552</f>
        <v>0</v>
      </c>
      <c r="AS547" s="260">
        <f t="shared" si="124"/>
        <v>0</v>
      </c>
      <c r="AT547" s="259">
        <f t="shared" si="125"/>
        <v>0</v>
      </c>
      <c r="AU547" s="261"/>
      <c r="AV547" s="248"/>
      <c r="AW547" s="248"/>
      <c r="AX547" s="248"/>
      <c r="AY547" s="248"/>
    </row>
    <row r="548" spans="1:51" x14ac:dyDescent="0.2">
      <c r="A548" s="248"/>
      <c r="B548" s="248"/>
      <c r="C548" s="248"/>
      <c r="D548" s="248"/>
      <c r="E548" s="248"/>
      <c r="F548" s="248"/>
      <c r="G548" s="248"/>
      <c r="H548" s="248"/>
      <c r="I548" s="248"/>
      <c r="J548" s="248"/>
      <c r="K548" s="248"/>
      <c r="L548" s="248"/>
      <c r="M548" s="248"/>
      <c r="N548" s="248"/>
      <c r="O548" s="248"/>
      <c r="P548" s="248"/>
      <c r="Q548" s="296"/>
      <c r="R548" s="256">
        <f>'To &amp; from Shops- trip % summary'!B553</f>
        <v>0</v>
      </c>
      <c r="S548" s="313">
        <f>'To &amp; from Shops- trip % summary'!D553</f>
        <v>0</v>
      </c>
      <c r="T548" s="257">
        <f>'Non-survey input values'!$B$14</f>
        <v>359.3</v>
      </c>
      <c r="U548" s="258">
        <f t="shared" si="112"/>
        <v>0</v>
      </c>
      <c r="V548" s="259">
        <f t="shared" si="113"/>
        <v>0</v>
      </c>
      <c r="W548" s="312">
        <f>'To &amp; from Shops- trip % summary'!G553</f>
        <v>0</v>
      </c>
      <c r="X548" s="314">
        <f>'To &amp; from Shops- trip % summary'!I553</f>
        <v>0</v>
      </c>
      <c r="Y548" s="260">
        <f t="shared" si="114"/>
        <v>0</v>
      </c>
      <c r="Z548" s="259">
        <f t="shared" si="115"/>
        <v>0</v>
      </c>
      <c r="AA548" s="312">
        <f>'To &amp; from Shops- trip % summary'!L553</f>
        <v>0</v>
      </c>
      <c r="AB548" s="314">
        <f>'To &amp; from Shops- trip % summary'!N553</f>
        <v>0</v>
      </c>
      <c r="AC548" s="260">
        <f t="shared" si="116"/>
        <v>0</v>
      </c>
      <c r="AD548" s="259">
        <f t="shared" si="117"/>
        <v>0</v>
      </c>
      <c r="AE548" s="312">
        <f>'To &amp; from Shops- trip % summary'!Q553</f>
        <v>0</v>
      </c>
      <c r="AF548" s="314">
        <f>'To &amp; from Shops- trip % summary'!S553</f>
        <v>0</v>
      </c>
      <c r="AG548" s="260">
        <f t="shared" si="118"/>
        <v>0</v>
      </c>
      <c r="AH548" s="259">
        <f t="shared" si="119"/>
        <v>0</v>
      </c>
      <c r="AI548" s="312">
        <f>'To &amp; from Shops- trip % summary'!V553</f>
        <v>0</v>
      </c>
      <c r="AJ548" s="314">
        <f>'To &amp; from Shops- trip % summary'!X553</f>
        <v>0</v>
      </c>
      <c r="AK548" s="260">
        <f t="shared" si="120"/>
        <v>0</v>
      </c>
      <c r="AL548" s="259">
        <f t="shared" si="121"/>
        <v>0</v>
      </c>
      <c r="AM548" s="312">
        <f>'To &amp; from Shops- trip % summary'!AA553</f>
        <v>0</v>
      </c>
      <c r="AN548" s="314">
        <f>'To &amp; from Shops- trip % summary'!AC553</f>
        <v>0</v>
      </c>
      <c r="AO548" s="260">
        <f t="shared" si="122"/>
        <v>0</v>
      </c>
      <c r="AP548" s="259">
        <f t="shared" si="123"/>
        <v>0</v>
      </c>
      <c r="AQ548" s="312">
        <f>'To &amp; from Shops- trip % summary'!AF553</f>
        <v>0</v>
      </c>
      <c r="AR548" s="314">
        <f>'To &amp; from Shops- trip % summary'!AH553</f>
        <v>0</v>
      </c>
      <c r="AS548" s="260">
        <f t="shared" si="124"/>
        <v>0</v>
      </c>
      <c r="AT548" s="259">
        <f t="shared" si="125"/>
        <v>0</v>
      </c>
      <c r="AU548" s="261"/>
      <c r="AV548" s="248"/>
      <c r="AW548" s="248"/>
      <c r="AX548" s="248"/>
      <c r="AY548" s="248"/>
    </row>
    <row r="549" spans="1:51" x14ac:dyDescent="0.2">
      <c r="A549" s="248"/>
      <c r="B549" s="248"/>
      <c r="C549" s="248"/>
      <c r="D549" s="248"/>
      <c r="E549" s="248"/>
      <c r="F549" s="248"/>
      <c r="G549" s="248"/>
      <c r="H549" s="248"/>
      <c r="I549" s="248"/>
      <c r="J549" s="248"/>
      <c r="K549" s="248"/>
      <c r="L549" s="248"/>
      <c r="M549" s="248"/>
      <c r="N549" s="248"/>
      <c r="O549" s="248"/>
      <c r="P549" s="248"/>
      <c r="Q549" s="296"/>
      <c r="R549" s="256">
        <f>'To &amp; from Shops- trip % summary'!B554</f>
        <v>0</v>
      </c>
      <c r="S549" s="313">
        <f>'To &amp; from Shops- trip % summary'!D554</f>
        <v>0</v>
      </c>
      <c r="T549" s="257">
        <f>'Non-survey input values'!$B$14</f>
        <v>359.3</v>
      </c>
      <c r="U549" s="258">
        <f t="shared" si="112"/>
        <v>0</v>
      </c>
      <c r="V549" s="259">
        <f t="shared" si="113"/>
        <v>0</v>
      </c>
      <c r="W549" s="312">
        <f>'To &amp; from Shops- trip % summary'!G554</f>
        <v>0</v>
      </c>
      <c r="X549" s="314">
        <f>'To &amp; from Shops- trip % summary'!I554</f>
        <v>0</v>
      </c>
      <c r="Y549" s="260">
        <f t="shared" si="114"/>
        <v>0</v>
      </c>
      <c r="Z549" s="259">
        <f t="shared" si="115"/>
        <v>0</v>
      </c>
      <c r="AA549" s="312">
        <f>'To &amp; from Shops- trip % summary'!L554</f>
        <v>0</v>
      </c>
      <c r="AB549" s="314">
        <f>'To &amp; from Shops- trip % summary'!N554</f>
        <v>0</v>
      </c>
      <c r="AC549" s="260">
        <f t="shared" si="116"/>
        <v>0</v>
      </c>
      <c r="AD549" s="259">
        <f t="shared" si="117"/>
        <v>0</v>
      </c>
      <c r="AE549" s="312">
        <f>'To &amp; from Shops- trip % summary'!Q554</f>
        <v>0</v>
      </c>
      <c r="AF549" s="314">
        <f>'To &amp; from Shops- trip % summary'!S554</f>
        <v>0</v>
      </c>
      <c r="AG549" s="260">
        <f t="shared" si="118"/>
        <v>0</v>
      </c>
      <c r="AH549" s="259">
        <f t="shared" si="119"/>
        <v>0</v>
      </c>
      <c r="AI549" s="312">
        <f>'To &amp; from Shops- trip % summary'!V554</f>
        <v>0</v>
      </c>
      <c r="AJ549" s="314">
        <f>'To &amp; from Shops- trip % summary'!X554</f>
        <v>0</v>
      </c>
      <c r="AK549" s="260">
        <f t="shared" si="120"/>
        <v>0</v>
      </c>
      <c r="AL549" s="259">
        <f t="shared" si="121"/>
        <v>0</v>
      </c>
      <c r="AM549" s="312">
        <f>'To &amp; from Shops- trip % summary'!AA554</f>
        <v>0</v>
      </c>
      <c r="AN549" s="314">
        <f>'To &amp; from Shops- trip % summary'!AC554</f>
        <v>0</v>
      </c>
      <c r="AO549" s="260">
        <f t="shared" si="122"/>
        <v>0</v>
      </c>
      <c r="AP549" s="259">
        <f t="shared" si="123"/>
        <v>0</v>
      </c>
      <c r="AQ549" s="312">
        <f>'To &amp; from Shops- trip % summary'!AF554</f>
        <v>0</v>
      </c>
      <c r="AR549" s="314">
        <f>'To &amp; from Shops- trip % summary'!AH554</f>
        <v>0</v>
      </c>
      <c r="AS549" s="260">
        <f t="shared" si="124"/>
        <v>0</v>
      </c>
      <c r="AT549" s="259">
        <f t="shared" si="125"/>
        <v>0</v>
      </c>
      <c r="AU549" s="261"/>
      <c r="AV549" s="248"/>
      <c r="AW549" s="248"/>
      <c r="AX549" s="248"/>
      <c r="AY549" s="248"/>
    </row>
    <row r="550" spans="1:51" x14ac:dyDescent="0.2">
      <c r="A550" s="248"/>
      <c r="B550" s="248"/>
      <c r="C550" s="248"/>
      <c r="D550" s="248"/>
      <c r="E550" s="248"/>
      <c r="F550" s="248"/>
      <c r="G550" s="248"/>
      <c r="H550" s="248"/>
      <c r="I550" s="248"/>
      <c r="J550" s="248"/>
      <c r="K550" s="248"/>
      <c r="L550" s="248"/>
      <c r="M550" s="248"/>
      <c r="N550" s="248"/>
      <c r="O550" s="248"/>
      <c r="P550" s="248"/>
      <c r="Q550" s="296"/>
      <c r="R550" s="256">
        <f>'To &amp; from Shops- trip % summary'!B555</f>
        <v>0</v>
      </c>
      <c r="S550" s="313">
        <f>'To &amp; from Shops- trip % summary'!D555</f>
        <v>0</v>
      </c>
      <c r="T550" s="257">
        <f>'Non-survey input values'!$B$14</f>
        <v>359.3</v>
      </c>
      <c r="U550" s="258">
        <f t="shared" si="112"/>
        <v>0</v>
      </c>
      <c r="V550" s="259">
        <f t="shared" si="113"/>
        <v>0</v>
      </c>
      <c r="W550" s="312">
        <f>'To &amp; from Shops- trip % summary'!G555</f>
        <v>0</v>
      </c>
      <c r="X550" s="314">
        <f>'To &amp; from Shops- trip % summary'!I555</f>
        <v>0</v>
      </c>
      <c r="Y550" s="260">
        <f t="shared" si="114"/>
        <v>0</v>
      </c>
      <c r="Z550" s="259">
        <f t="shared" si="115"/>
        <v>0</v>
      </c>
      <c r="AA550" s="312">
        <f>'To &amp; from Shops- trip % summary'!L555</f>
        <v>0</v>
      </c>
      <c r="AB550" s="314">
        <f>'To &amp; from Shops- trip % summary'!N555</f>
        <v>0</v>
      </c>
      <c r="AC550" s="260">
        <f t="shared" si="116"/>
        <v>0</v>
      </c>
      <c r="AD550" s="259">
        <f t="shared" si="117"/>
        <v>0</v>
      </c>
      <c r="AE550" s="312">
        <f>'To &amp; from Shops- trip % summary'!Q555</f>
        <v>0</v>
      </c>
      <c r="AF550" s="314">
        <f>'To &amp; from Shops- trip % summary'!S555</f>
        <v>0</v>
      </c>
      <c r="AG550" s="260">
        <f t="shared" si="118"/>
        <v>0</v>
      </c>
      <c r="AH550" s="259">
        <f t="shared" si="119"/>
        <v>0</v>
      </c>
      <c r="AI550" s="312">
        <f>'To &amp; from Shops- trip % summary'!V555</f>
        <v>0</v>
      </c>
      <c r="AJ550" s="314">
        <f>'To &amp; from Shops- trip % summary'!X555</f>
        <v>0</v>
      </c>
      <c r="AK550" s="260">
        <f t="shared" si="120"/>
        <v>0</v>
      </c>
      <c r="AL550" s="259">
        <f t="shared" si="121"/>
        <v>0</v>
      </c>
      <c r="AM550" s="312">
        <f>'To &amp; from Shops- trip % summary'!AA555</f>
        <v>0</v>
      </c>
      <c r="AN550" s="314">
        <f>'To &amp; from Shops- trip % summary'!AC555</f>
        <v>0</v>
      </c>
      <c r="AO550" s="260">
        <f t="shared" si="122"/>
        <v>0</v>
      </c>
      <c r="AP550" s="259">
        <f t="shared" si="123"/>
        <v>0</v>
      </c>
      <c r="AQ550" s="312">
        <f>'To &amp; from Shops- trip % summary'!AF555</f>
        <v>0</v>
      </c>
      <c r="AR550" s="314">
        <f>'To &amp; from Shops- trip % summary'!AH555</f>
        <v>0</v>
      </c>
      <c r="AS550" s="260">
        <f t="shared" si="124"/>
        <v>0</v>
      </c>
      <c r="AT550" s="259">
        <f t="shared" si="125"/>
        <v>0</v>
      </c>
      <c r="AU550" s="261"/>
      <c r="AV550" s="248"/>
      <c r="AW550" s="248"/>
      <c r="AX550" s="248"/>
      <c r="AY550" s="248"/>
    </row>
    <row r="551" spans="1:51" x14ac:dyDescent="0.2">
      <c r="A551" s="248"/>
      <c r="B551" s="248"/>
      <c r="C551" s="248"/>
      <c r="D551" s="248"/>
      <c r="E551" s="248"/>
      <c r="F551" s="248"/>
      <c r="G551" s="248"/>
      <c r="H551" s="248"/>
      <c r="I551" s="248"/>
      <c r="J551" s="248"/>
      <c r="K551" s="248"/>
      <c r="L551" s="248"/>
      <c r="M551" s="248"/>
      <c r="N551" s="248"/>
      <c r="O551" s="248"/>
      <c r="P551" s="248"/>
      <c r="Q551" s="296"/>
      <c r="R551" s="256">
        <f>'To &amp; from Shops- trip % summary'!B556</f>
        <v>0</v>
      </c>
      <c r="S551" s="313">
        <f>'To &amp; from Shops- trip % summary'!D556</f>
        <v>0</v>
      </c>
      <c r="T551" s="257">
        <f>'Non-survey input values'!$B$14</f>
        <v>359.3</v>
      </c>
      <c r="U551" s="258">
        <f t="shared" si="112"/>
        <v>0</v>
      </c>
      <c r="V551" s="259">
        <f t="shared" si="113"/>
        <v>0</v>
      </c>
      <c r="W551" s="312">
        <f>'To &amp; from Shops- trip % summary'!G556</f>
        <v>0</v>
      </c>
      <c r="X551" s="314">
        <f>'To &amp; from Shops- trip % summary'!I556</f>
        <v>0</v>
      </c>
      <c r="Y551" s="260">
        <f t="shared" si="114"/>
        <v>0</v>
      </c>
      <c r="Z551" s="259">
        <f t="shared" si="115"/>
        <v>0</v>
      </c>
      <c r="AA551" s="312">
        <f>'To &amp; from Shops- trip % summary'!L556</f>
        <v>0</v>
      </c>
      <c r="AB551" s="314">
        <f>'To &amp; from Shops- trip % summary'!N556</f>
        <v>0</v>
      </c>
      <c r="AC551" s="260">
        <f t="shared" si="116"/>
        <v>0</v>
      </c>
      <c r="AD551" s="259">
        <f t="shared" si="117"/>
        <v>0</v>
      </c>
      <c r="AE551" s="312">
        <f>'To &amp; from Shops- trip % summary'!Q556</f>
        <v>0</v>
      </c>
      <c r="AF551" s="314">
        <f>'To &amp; from Shops- trip % summary'!S556</f>
        <v>0</v>
      </c>
      <c r="AG551" s="260">
        <f t="shared" si="118"/>
        <v>0</v>
      </c>
      <c r="AH551" s="259">
        <f t="shared" si="119"/>
        <v>0</v>
      </c>
      <c r="AI551" s="312">
        <f>'To &amp; from Shops- trip % summary'!V556</f>
        <v>0</v>
      </c>
      <c r="AJ551" s="314">
        <f>'To &amp; from Shops- trip % summary'!X556</f>
        <v>0</v>
      </c>
      <c r="AK551" s="260">
        <f t="shared" si="120"/>
        <v>0</v>
      </c>
      <c r="AL551" s="259">
        <f t="shared" si="121"/>
        <v>0</v>
      </c>
      <c r="AM551" s="312">
        <f>'To &amp; from Shops- trip % summary'!AA556</f>
        <v>0</v>
      </c>
      <c r="AN551" s="314">
        <f>'To &amp; from Shops- trip % summary'!AC556</f>
        <v>0</v>
      </c>
      <c r="AO551" s="260">
        <f t="shared" si="122"/>
        <v>0</v>
      </c>
      <c r="AP551" s="259">
        <f t="shared" si="123"/>
        <v>0</v>
      </c>
      <c r="AQ551" s="312">
        <f>'To &amp; from Shops- trip % summary'!AF556</f>
        <v>0</v>
      </c>
      <c r="AR551" s="314">
        <f>'To &amp; from Shops- trip % summary'!AH556</f>
        <v>0</v>
      </c>
      <c r="AS551" s="260">
        <f t="shared" si="124"/>
        <v>0</v>
      </c>
      <c r="AT551" s="259">
        <f t="shared" si="125"/>
        <v>0</v>
      </c>
      <c r="AU551" s="261"/>
      <c r="AV551" s="248"/>
      <c r="AW551" s="248"/>
      <c r="AX551" s="248"/>
      <c r="AY551" s="248"/>
    </row>
    <row r="552" spans="1:51" x14ac:dyDescent="0.2">
      <c r="A552" s="248"/>
      <c r="B552" s="248"/>
      <c r="C552" s="248"/>
      <c r="D552" s="248"/>
      <c r="E552" s="248"/>
      <c r="F552" s="248"/>
      <c r="G552" s="248"/>
      <c r="H552" s="248"/>
      <c r="I552" s="248"/>
      <c r="J552" s="248"/>
      <c r="K552" s="248"/>
      <c r="L552" s="248"/>
      <c r="M552" s="248"/>
      <c r="N552" s="248"/>
      <c r="O552" s="248"/>
      <c r="P552" s="248"/>
      <c r="Q552" s="296"/>
      <c r="R552" s="256">
        <f>'To &amp; from Shops- trip % summary'!B557</f>
        <v>0</v>
      </c>
      <c r="S552" s="313">
        <f>'To &amp; from Shops- trip % summary'!D557</f>
        <v>0</v>
      </c>
      <c r="T552" s="257">
        <f>'Non-survey input values'!$B$14</f>
        <v>359.3</v>
      </c>
      <c r="U552" s="258">
        <f t="shared" si="112"/>
        <v>0</v>
      </c>
      <c r="V552" s="259">
        <f t="shared" si="113"/>
        <v>0</v>
      </c>
      <c r="W552" s="312">
        <f>'To &amp; from Shops- trip % summary'!G557</f>
        <v>0</v>
      </c>
      <c r="X552" s="314">
        <f>'To &amp; from Shops- trip % summary'!I557</f>
        <v>0</v>
      </c>
      <c r="Y552" s="260">
        <f t="shared" si="114"/>
        <v>0</v>
      </c>
      <c r="Z552" s="259">
        <f t="shared" si="115"/>
        <v>0</v>
      </c>
      <c r="AA552" s="312">
        <f>'To &amp; from Shops- trip % summary'!L557</f>
        <v>0</v>
      </c>
      <c r="AB552" s="314">
        <f>'To &amp; from Shops- trip % summary'!N557</f>
        <v>0</v>
      </c>
      <c r="AC552" s="260">
        <f t="shared" si="116"/>
        <v>0</v>
      </c>
      <c r="AD552" s="259">
        <f t="shared" si="117"/>
        <v>0</v>
      </c>
      <c r="AE552" s="312">
        <f>'To &amp; from Shops- trip % summary'!Q557</f>
        <v>0</v>
      </c>
      <c r="AF552" s="314">
        <f>'To &amp; from Shops- trip % summary'!S557</f>
        <v>0</v>
      </c>
      <c r="AG552" s="260">
        <f t="shared" si="118"/>
        <v>0</v>
      </c>
      <c r="AH552" s="259">
        <f t="shared" si="119"/>
        <v>0</v>
      </c>
      <c r="AI552" s="312">
        <f>'To &amp; from Shops- trip % summary'!V557</f>
        <v>0</v>
      </c>
      <c r="AJ552" s="314">
        <f>'To &amp; from Shops- trip % summary'!X557</f>
        <v>0</v>
      </c>
      <c r="AK552" s="260">
        <f t="shared" si="120"/>
        <v>0</v>
      </c>
      <c r="AL552" s="259">
        <f t="shared" si="121"/>
        <v>0</v>
      </c>
      <c r="AM552" s="312">
        <f>'To &amp; from Shops- trip % summary'!AA557</f>
        <v>0</v>
      </c>
      <c r="AN552" s="314">
        <f>'To &amp; from Shops- trip % summary'!AC557</f>
        <v>0</v>
      </c>
      <c r="AO552" s="260">
        <f t="shared" si="122"/>
        <v>0</v>
      </c>
      <c r="AP552" s="259">
        <f t="shared" si="123"/>
        <v>0</v>
      </c>
      <c r="AQ552" s="312">
        <f>'To &amp; from Shops- trip % summary'!AF557</f>
        <v>0</v>
      </c>
      <c r="AR552" s="314">
        <f>'To &amp; from Shops- trip % summary'!AH557</f>
        <v>0</v>
      </c>
      <c r="AS552" s="260">
        <f t="shared" si="124"/>
        <v>0</v>
      </c>
      <c r="AT552" s="259">
        <f t="shared" si="125"/>
        <v>0</v>
      </c>
      <c r="AU552" s="261"/>
      <c r="AV552" s="248"/>
      <c r="AW552" s="248"/>
      <c r="AX552" s="248"/>
      <c r="AY552" s="248"/>
    </row>
    <row r="553" spans="1:51" x14ac:dyDescent="0.2">
      <c r="A553" s="248"/>
      <c r="B553" s="248"/>
      <c r="C553" s="248"/>
      <c r="D553" s="248"/>
      <c r="E553" s="248"/>
      <c r="F553" s="248"/>
      <c r="G553" s="248"/>
      <c r="H553" s="248"/>
      <c r="I553" s="248"/>
      <c r="J553" s="248"/>
      <c r="K553" s="248"/>
      <c r="L553" s="248"/>
      <c r="M553" s="248"/>
      <c r="N553" s="248"/>
      <c r="O553" s="248"/>
      <c r="P553" s="248"/>
      <c r="Q553" s="296"/>
      <c r="R553" s="256">
        <f>'To &amp; from Shops- trip % summary'!B558</f>
        <v>0</v>
      </c>
      <c r="S553" s="313">
        <f>'To &amp; from Shops- trip % summary'!D558</f>
        <v>0</v>
      </c>
      <c r="T553" s="257">
        <f>'Non-survey input values'!$B$14</f>
        <v>359.3</v>
      </c>
      <c r="U553" s="258">
        <f t="shared" si="112"/>
        <v>0</v>
      </c>
      <c r="V553" s="259">
        <f t="shared" si="113"/>
        <v>0</v>
      </c>
      <c r="W553" s="312">
        <f>'To &amp; from Shops- trip % summary'!G558</f>
        <v>0</v>
      </c>
      <c r="X553" s="314">
        <f>'To &amp; from Shops- trip % summary'!I558</f>
        <v>0</v>
      </c>
      <c r="Y553" s="260">
        <f t="shared" si="114"/>
        <v>0</v>
      </c>
      <c r="Z553" s="259">
        <f t="shared" si="115"/>
        <v>0</v>
      </c>
      <c r="AA553" s="312">
        <f>'To &amp; from Shops- trip % summary'!L558</f>
        <v>0</v>
      </c>
      <c r="AB553" s="314">
        <f>'To &amp; from Shops- trip % summary'!N558</f>
        <v>0</v>
      </c>
      <c r="AC553" s="260">
        <f t="shared" si="116"/>
        <v>0</v>
      </c>
      <c r="AD553" s="259">
        <f t="shared" si="117"/>
        <v>0</v>
      </c>
      <c r="AE553" s="312">
        <f>'To &amp; from Shops- trip % summary'!Q558</f>
        <v>0</v>
      </c>
      <c r="AF553" s="314">
        <f>'To &amp; from Shops- trip % summary'!S558</f>
        <v>0</v>
      </c>
      <c r="AG553" s="260">
        <f t="shared" si="118"/>
        <v>0</v>
      </c>
      <c r="AH553" s="259">
        <f t="shared" si="119"/>
        <v>0</v>
      </c>
      <c r="AI553" s="312">
        <f>'To &amp; from Shops- trip % summary'!V558</f>
        <v>0</v>
      </c>
      <c r="AJ553" s="314">
        <f>'To &amp; from Shops- trip % summary'!X558</f>
        <v>0</v>
      </c>
      <c r="AK553" s="260">
        <f t="shared" si="120"/>
        <v>0</v>
      </c>
      <c r="AL553" s="259">
        <f t="shared" si="121"/>
        <v>0</v>
      </c>
      <c r="AM553" s="312">
        <f>'To &amp; from Shops- trip % summary'!AA558</f>
        <v>0</v>
      </c>
      <c r="AN553" s="314">
        <f>'To &amp; from Shops- trip % summary'!AC558</f>
        <v>0</v>
      </c>
      <c r="AO553" s="260">
        <f t="shared" si="122"/>
        <v>0</v>
      </c>
      <c r="AP553" s="259">
        <f t="shared" si="123"/>
        <v>0</v>
      </c>
      <c r="AQ553" s="312">
        <f>'To &amp; from Shops- trip % summary'!AF558</f>
        <v>0</v>
      </c>
      <c r="AR553" s="314">
        <f>'To &amp; from Shops- trip % summary'!AH558</f>
        <v>0</v>
      </c>
      <c r="AS553" s="260">
        <f t="shared" si="124"/>
        <v>0</v>
      </c>
      <c r="AT553" s="259">
        <f t="shared" si="125"/>
        <v>0</v>
      </c>
      <c r="AU553" s="261"/>
      <c r="AV553" s="248"/>
      <c r="AW553" s="248"/>
      <c r="AX553" s="248"/>
      <c r="AY553" s="248"/>
    </row>
    <row r="554" spans="1:51" x14ac:dyDescent="0.2">
      <c r="A554" s="248"/>
      <c r="B554" s="248"/>
      <c r="C554" s="248"/>
      <c r="D554" s="248"/>
      <c r="E554" s="248"/>
      <c r="F554" s="248"/>
      <c r="G554" s="248"/>
      <c r="H554" s="248"/>
      <c r="I554" s="248"/>
      <c r="J554" s="248"/>
      <c r="K554" s="248"/>
      <c r="L554" s="248"/>
      <c r="M554" s="248"/>
      <c r="N554" s="248"/>
      <c r="O554" s="248"/>
      <c r="P554" s="248"/>
      <c r="Q554" s="296"/>
      <c r="R554" s="256">
        <f>'To &amp; from Shops- trip % summary'!B559</f>
        <v>0</v>
      </c>
      <c r="S554" s="313">
        <f>'To &amp; from Shops- trip % summary'!D559</f>
        <v>0</v>
      </c>
      <c r="T554" s="257">
        <f>'Non-survey input values'!$B$14</f>
        <v>359.3</v>
      </c>
      <c r="U554" s="258">
        <f t="shared" si="112"/>
        <v>0</v>
      </c>
      <c r="V554" s="259">
        <f t="shared" si="113"/>
        <v>0</v>
      </c>
      <c r="W554" s="312">
        <f>'To &amp; from Shops- trip % summary'!G559</f>
        <v>0</v>
      </c>
      <c r="X554" s="314">
        <f>'To &amp; from Shops- trip % summary'!I559</f>
        <v>0</v>
      </c>
      <c r="Y554" s="260">
        <f t="shared" si="114"/>
        <v>0</v>
      </c>
      <c r="Z554" s="259">
        <f t="shared" si="115"/>
        <v>0</v>
      </c>
      <c r="AA554" s="312">
        <f>'To &amp; from Shops- trip % summary'!L559</f>
        <v>0</v>
      </c>
      <c r="AB554" s="314">
        <f>'To &amp; from Shops- trip % summary'!N559</f>
        <v>0</v>
      </c>
      <c r="AC554" s="260">
        <f t="shared" si="116"/>
        <v>0</v>
      </c>
      <c r="AD554" s="259">
        <f t="shared" si="117"/>
        <v>0</v>
      </c>
      <c r="AE554" s="312">
        <f>'To &amp; from Shops- trip % summary'!Q559</f>
        <v>0</v>
      </c>
      <c r="AF554" s="314">
        <f>'To &amp; from Shops- trip % summary'!S559</f>
        <v>0</v>
      </c>
      <c r="AG554" s="260">
        <f t="shared" si="118"/>
        <v>0</v>
      </c>
      <c r="AH554" s="259">
        <f t="shared" si="119"/>
        <v>0</v>
      </c>
      <c r="AI554" s="312">
        <f>'To &amp; from Shops- trip % summary'!V559</f>
        <v>0</v>
      </c>
      <c r="AJ554" s="314">
        <f>'To &amp; from Shops- trip % summary'!X559</f>
        <v>0</v>
      </c>
      <c r="AK554" s="260">
        <f t="shared" si="120"/>
        <v>0</v>
      </c>
      <c r="AL554" s="259">
        <f t="shared" si="121"/>
        <v>0</v>
      </c>
      <c r="AM554" s="312">
        <f>'To &amp; from Shops- trip % summary'!AA559</f>
        <v>0</v>
      </c>
      <c r="AN554" s="314">
        <f>'To &amp; from Shops- trip % summary'!AC559</f>
        <v>0</v>
      </c>
      <c r="AO554" s="260">
        <f t="shared" si="122"/>
        <v>0</v>
      </c>
      <c r="AP554" s="259">
        <f t="shared" si="123"/>
        <v>0</v>
      </c>
      <c r="AQ554" s="312">
        <f>'To &amp; from Shops- trip % summary'!AF559</f>
        <v>0</v>
      </c>
      <c r="AR554" s="314">
        <f>'To &amp; from Shops- trip % summary'!AH559</f>
        <v>0</v>
      </c>
      <c r="AS554" s="260">
        <f t="shared" si="124"/>
        <v>0</v>
      </c>
      <c r="AT554" s="259">
        <f t="shared" si="125"/>
        <v>0</v>
      </c>
      <c r="AU554" s="261"/>
      <c r="AV554" s="248"/>
      <c r="AW554" s="248"/>
      <c r="AX554" s="248"/>
      <c r="AY554" s="248"/>
    </row>
    <row r="555" spans="1:51" x14ac:dyDescent="0.2">
      <c r="A555" s="248"/>
      <c r="B555" s="248"/>
      <c r="C555" s="248"/>
      <c r="D555" s="248"/>
      <c r="E555" s="248"/>
      <c r="F555" s="248"/>
      <c r="G555" s="248"/>
      <c r="H555" s="248"/>
      <c r="I555" s="248"/>
      <c r="J555" s="248"/>
      <c r="K555" s="248"/>
      <c r="L555" s="248"/>
      <c r="M555" s="248"/>
      <c r="N555" s="248"/>
      <c r="O555" s="248"/>
      <c r="P555" s="248"/>
      <c r="Q555" s="296"/>
      <c r="R555" s="256">
        <f>'To &amp; from Shops- trip % summary'!B560</f>
        <v>0</v>
      </c>
      <c r="S555" s="313">
        <f>'To &amp; from Shops- trip % summary'!D560</f>
        <v>0</v>
      </c>
      <c r="T555" s="257">
        <f>'Non-survey input values'!$B$14</f>
        <v>359.3</v>
      </c>
      <c r="U555" s="258">
        <f t="shared" si="112"/>
        <v>0</v>
      </c>
      <c r="V555" s="259">
        <f t="shared" si="113"/>
        <v>0</v>
      </c>
      <c r="W555" s="312">
        <f>'To &amp; from Shops- trip % summary'!G560</f>
        <v>0</v>
      </c>
      <c r="X555" s="314">
        <f>'To &amp; from Shops- trip % summary'!I560</f>
        <v>0</v>
      </c>
      <c r="Y555" s="260">
        <f t="shared" si="114"/>
        <v>0</v>
      </c>
      <c r="Z555" s="259">
        <f t="shared" si="115"/>
        <v>0</v>
      </c>
      <c r="AA555" s="312">
        <f>'To &amp; from Shops- trip % summary'!L560</f>
        <v>0</v>
      </c>
      <c r="AB555" s="314">
        <f>'To &amp; from Shops- trip % summary'!N560</f>
        <v>0</v>
      </c>
      <c r="AC555" s="260">
        <f t="shared" si="116"/>
        <v>0</v>
      </c>
      <c r="AD555" s="259">
        <f t="shared" si="117"/>
        <v>0</v>
      </c>
      <c r="AE555" s="312">
        <f>'To &amp; from Shops- trip % summary'!Q560</f>
        <v>0</v>
      </c>
      <c r="AF555" s="314">
        <f>'To &amp; from Shops- trip % summary'!S560</f>
        <v>0</v>
      </c>
      <c r="AG555" s="260">
        <f t="shared" si="118"/>
        <v>0</v>
      </c>
      <c r="AH555" s="259">
        <f t="shared" si="119"/>
        <v>0</v>
      </c>
      <c r="AI555" s="312">
        <f>'To &amp; from Shops- trip % summary'!V560</f>
        <v>0</v>
      </c>
      <c r="AJ555" s="314">
        <f>'To &amp; from Shops- trip % summary'!X560</f>
        <v>0</v>
      </c>
      <c r="AK555" s="260">
        <f t="shared" si="120"/>
        <v>0</v>
      </c>
      <c r="AL555" s="259">
        <f t="shared" si="121"/>
        <v>0</v>
      </c>
      <c r="AM555" s="312">
        <f>'To &amp; from Shops- trip % summary'!AA560</f>
        <v>0</v>
      </c>
      <c r="AN555" s="314">
        <f>'To &amp; from Shops- trip % summary'!AC560</f>
        <v>0</v>
      </c>
      <c r="AO555" s="260">
        <f t="shared" si="122"/>
        <v>0</v>
      </c>
      <c r="AP555" s="259">
        <f t="shared" si="123"/>
        <v>0</v>
      </c>
      <c r="AQ555" s="312">
        <f>'To &amp; from Shops- trip % summary'!AF560</f>
        <v>0</v>
      </c>
      <c r="AR555" s="314">
        <f>'To &amp; from Shops- trip % summary'!AH560</f>
        <v>0</v>
      </c>
      <c r="AS555" s="260">
        <f t="shared" si="124"/>
        <v>0</v>
      </c>
      <c r="AT555" s="259">
        <f t="shared" si="125"/>
        <v>0</v>
      </c>
      <c r="AU555" s="261"/>
      <c r="AV555" s="248"/>
      <c r="AW555" s="248"/>
      <c r="AX555" s="248"/>
      <c r="AY555" s="248"/>
    </row>
    <row r="556" spans="1:51" x14ac:dyDescent="0.2">
      <c r="A556" s="248"/>
      <c r="B556" s="248"/>
      <c r="C556" s="248"/>
      <c r="D556" s="248"/>
      <c r="E556" s="248"/>
      <c r="F556" s="248"/>
      <c r="G556" s="248"/>
      <c r="H556" s="248"/>
      <c r="I556" s="248"/>
      <c r="J556" s="248"/>
      <c r="K556" s="248"/>
      <c r="L556" s="248"/>
      <c r="M556" s="248"/>
      <c r="N556" s="248"/>
      <c r="O556" s="248"/>
      <c r="P556" s="248"/>
      <c r="Q556" s="296"/>
      <c r="R556" s="256">
        <f>'To &amp; from Shops- trip % summary'!B561</f>
        <v>0</v>
      </c>
      <c r="S556" s="313">
        <f>'To &amp; from Shops- trip % summary'!D561</f>
        <v>0</v>
      </c>
      <c r="T556" s="257">
        <f>'Non-survey input values'!$B$14</f>
        <v>359.3</v>
      </c>
      <c r="U556" s="258">
        <f t="shared" si="112"/>
        <v>0</v>
      </c>
      <c r="V556" s="259">
        <f t="shared" si="113"/>
        <v>0</v>
      </c>
      <c r="W556" s="312">
        <f>'To &amp; from Shops- trip % summary'!G561</f>
        <v>0</v>
      </c>
      <c r="X556" s="314">
        <f>'To &amp; from Shops- trip % summary'!I561</f>
        <v>0</v>
      </c>
      <c r="Y556" s="260">
        <f t="shared" si="114"/>
        <v>0</v>
      </c>
      <c r="Z556" s="259">
        <f t="shared" si="115"/>
        <v>0</v>
      </c>
      <c r="AA556" s="312">
        <f>'To &amp; from Shops- trip % summary'!L561</f>
        <v>0</v>
      </c>
      <c r="AB556" s="314">
        <f>'To &amp; from Shops- trip % summary'!N561</f>
        <v>0</v>
      </c>
      <c r="AC556" s="260">
        <f t="shared" si="116"/>
        <v>0</v>
      </c>
      <c r="AD556" s="259">
        <f t="shared" si="117"/>
        <v>0</v>
      </c>
      <c r="AE556" s="312">
        <f>'To &amp; from Shops- trip % summary'!Q561</f>
        <v>0</v>
      </c>
      <c r="AF556" s="314">
        <f>'To &amp; from Shops- trip % summary'!S561</f>
        <v>0</v>
      </c>
      <c r="AG556" s="260">
        <f t="shared" si="118"/>
        <v>0</v>
      </c>
      <c r="AH556" s="259">
        <f t="shared" si="119"/>
        <v>0</v>
      </c>
      <c r="AI556" s="312">
        <f>'To &amp; from Shops- trip % summary'!V561</f>
        <v>0</v>
      </c>
      <c r="AJ556" s="314">
        <f>'To &amp; from Shops- trip % summary'!X561</f>
        <v>0</v>
      </c>
      <c r="AK556" s="260">
        <f t="shared" si="120"/>
        <v>0</v>
      </c>
      <c r="AL556" s="259">
        <f t="shared" si="121"/>
        <v>0</v>
      </c>
      <c r="AM556" s="312">
        <f>'To &amp; from Shops- trip % summary'!AA561</f>
        <v>0</v>
      </c>
      <c r="AN556" s="314">
        <f>'To &amp; from Shops- trip % summary'!AC561</f>
        <v>0</v>
      </c>
      <c r="AO556" s="260">
        <f t="shared" si="122"/>
        <v>0</v>
      </c>
      <c r="AP556" s="259">
        <f t="shared" si="123"/>
        <v>0</v>
      </c>
      <c r="AQ556" s="312">
        <f>'To &amp; from Shops- trip % summary'!AF561</f>
        <v>0</v>
      </c>
      <c r="AR556" s="314">
        <f>'To &amp; from Shops- trip % summary'!AH561</f>
        <v>0</v>
      </c>
      <c r="AS556" s="260">
        <f t="shared" si="124"/>
        <v>0</v>
      </c>
      <c r="AT556" s="259">
        <f t="shared" si="125"/>
        <v>0</v>
      </c>
      <c r="AU556" s="261"/>
      <c r="AV556" s="248"/>
      <c r="AW556" s="248"/>
      <c r="AX556" s="248"/>
      <c r="AY556" s="248"/>
    </row>
    <row r="557" spans="1:51" x14ac:dyDescent="0.2">
      <c r="A557" s="248"/>
      <c r="B557" s="248"/>
      <c r="C557" s="248"/>
      <c r="D557" s="248"/>
      <c r="E557" s="248"/>
      <c r="F557" s="248"/>
      <c r="G557" s="248"/>
      <c r="H557" s="248"/>
      <c r="I557" s="248"/>
      <c r="J557" s="248"/>
      <c r="K557" s="248"/>
      <c r="L557" s="248"/>
      <c r="M557" s="248"/>
      <c r="N557" s="248"/>
      <c r="O557" s="248"/>
      <c r="P557" s="248"/>
      <c r="Q557" s="296"/>
      <c r="R557" s="256">
        <f>'To &amp; from Shops- trip % summary'!B562</f>
        <v>0</v>
      </c>
      <c r="S557" s="313">
        <f>'To &amp; from Shops- trip % summary'!D562</f>
        <v>0</v>
      </c>
      <c r="T557" s="257">
        <f>'Non-survey input values'!$B$14</f>
        <v>359.3</v>
      </c>
      <c r="U557" s="258">
        <f t="shared" si="112"/>
        <v>0</v>
      </c>
      <c r="V557" s="259">
        <f t="shared" si="113"/>
        <v>0</v>
      </c>
      <c r="W557" s="312">
        <f>'To &amp; from Shops- trip % summary'!G562</f>
        <v>0</v>
      </c>
      <c r="X557" s="314">
        <f>'To &amp; from Shops- trip % summary'!I562</f>
        <v>0</v>
      </c>
      <c r="Y557" s="260">
        <f t="shared" si="114"/>
        <v>0</v>
      </c>
      <c r="Z557" s="259">
        <f t="shared" si="115"/>
        <v>0</v>
      </c>
      <c r="AA557" s="312">
        <f>'To &amp; from Shops- trip % summary'!L562</f>
        <v>0</v>
      </c>
      <c r="AB557" s="314">
        <f>'To &amp; from Shops- trip % summary'!N562</f>
        <v>0</v>
      </c>
      <c r="AC557" s="260">
        <f t="shared" si="116"/>
        <v>0</v>
      </c>
      <c r="AD557" s="259">
        <f t="shared" si="117"/>
        <v>0</v>
      </c>
      <c r="AE557" s="312">
        <f>'To &amp; from Shops- trip % summary'!Q562</f>
        <v>0</v>
      </c>
      <c r="AF557" s="314">
        <f>'To &amp; from Shops- trip % summary'!S562</f>
        <v>0</v>
      </c>
      <c r="AG557" s="260">
        <f t="shared" si="118"/>
        <v>0</v>
      </c>
      <c r="AH557" s="259">
        <f t="shared" si="119"/>
        <v>0</v>
      </c>
      <c r="AI557" s="312">
        <f>'To &amp; from Shops- trip % summary'!V562</f>
        <v>0</v>
      </c>
      <c r="AJ557" s="314">
        <f>'To &amp; from Shops- trip % summary'!X562</f>
        <v>0</v>
      </c>
      <c r="AK557" s="260">
        <f t="shared" si="120"/>
        <v>0</v>
      </c>
      <c r="AL557" s="259">
        <f t="shared" si="121"/>
        <v>0</v>
      </c>
      <c r="AM557" s="312">
        <f>'To &amp; from Shops- trip % summary'!AA562</f>
        <v>0</v>
      </c>
      <c r="AN557" s="314">
        <f>'To &amp; from Shops- trip % summary'!AC562</f>
        <v>0</v>
      </c>
      <c r="AO557" s="260">
        <f t="shared" si="122"/>
        <v>0</v>
      </c>
      <c r="AP557" s="259">
        <f t="shared" si="123"/>
        <v>0</v>
      </c>
      <c r="AQ557" s="312">
        <f>'To &amp; from Shops- trip % summary'!AF562</f>
        <v>0</v>
      </c>
      <c r="AR557" s="314">
        <f>'To &amp; from Shops- trip % summary'!AH562</f>
        <v>0</v>
      </c>
      <c r="AS557" s="260">
        <f t="shared" si="124"/>
        <v>0</v>
      </c>
      <c r="AT557" s="259">
        <f t="shared" si="125"/>
        <v>0</v>
      </c>
      <c r="AU557" s="261"/>
      <c r="AV557" s="248"/>
      <c r="AW557" s="248"/>
      <c r="AX557" s="248"/>
      <c r="AY557" s="248"/>
    </row>
    <row r="558" spans="1:51" x14ac:dyDescent="0.2">
      <c r="A558" s="248"/>
      <c r="B558" s="248"/>
      <c r="C558" s="248"/>
      <c r="D558" s="248"/>
      <c r="E558" s="248"/>
      <c r="F558" s="248"/>
      <c r="G558" s="248"/>
      <c r="H558" s="248"/>
      <c r="I558" s="248"/>
      <c r="J558" s="248"/>
      <c r="K558" s="248"/>
      <c r="L558" s="248"/>
      <c r="M558" s="248"/>
      <c r="N558" s="248"/>
      <c r="O558" s="248"/>
      <c r="P558" s="248"/>
      <c r="Q558" s="296"/>
      <c r="R558" s="256">
        <f>'To &amp; from Shops- trip % summary'!B563</f>
        <v>0</v>
      </c>
      <c r="S558" s="313">
        <f>'To &amp; from Shops- trip % summary'!D563</f>
        <v>0</v>
      </c>
      <c r="T558" s="257">
        <f>'Non-survey input values'!$B$14</f>
        <v>359.3</v>
      </c>
      <c r="U558" s="258">
        <f t="shared" si="112"/>
        <v>0</v>
      </c>
      <c r="V558" s="259">
        <f t="shared" si="113"/>
        <v>0</v>
      </c>
      <c r="W558" s="312">
        <f>'To &amp; from Shops- trip % summary'!G563</f>
        <v>0</v>
      </c>
      <c r="X558" s="314">
        <f>'To &amp; from Shops- trip % summary'!I563</f>
        <v>0</v>
      </c>
      <c r="Y558" s="260">
        <f t="shared" si="114"/>
        <v>0</v>
      </c>
      <c r="Z558" s="259">
        <f t="shared" si="115"/>
        <v>0</v>
      </c>
      <c r="AA558" s="312">
        <f>'To &amp; from Shops- trip % summary'!L563</f>
        <v>0</v>
      </c>
      <c r="AB558" s="314">
        <f>'To &amp; from Shops- trip % summary'!N563</f>
        <v>0</v>
      </c>
      <c r="AC558" s="260">
        <f t="shared" si="116"/>
        <v>0</v>
      </c>
      <c r="AD558" s="259">
        <f t="shared" si="117"/>
        <v>0</v>
      </c>
      <c r="AE558" s="312">
        <f>'To &amp; from Shops- trip % summary'!Q563</f>
        <v>0</v>
      </c>
      <c r="AF558" s="314">
        <f>'To &amp; from Shops- trip % summary'!S563</f>
        <v>0</v>
      </c>
      <c r="AG558" s="260">
        <f t="shared" si="118"/>
        <v>0</v>
      </c>
      <c r="AH558" s="259">
        <f t="shared" si="119"/>
        <v>0</v>
      </c>
      <c r="AI558" s="312">
        <f>'To &amp; from Shops- trip % summary'!V563</f>
        <v>0</v>
      </c>
      <c r="AJ558" s="314">
        <f>'To &amp; from Shops- trip % summary'!X563</f>
        <v>0</v>
      </c>
      <c r="AK558" s="260">
        <f t="shared" si="120"/>
        <v>0</v>
      </c>
      <c r="AL558" s="259">
        <f t="shared" si="121"/>
        <v>0</v>
      </c>
      <c r="AM558" s="312">
        <f>'To &amp; from Shops- trip % summary'!AA563</f>
        <v>0</v>
      </c>
      <c r="AN558" s="314">
        <f>'To &amp; from Shops- trip % summary'!AC563</f>
        <v>0</v>
      </c>
      <c r="AO558" s="260">
        <f t="shared" si="122"/>
        <v>0</v>
      </c>
      <c r="AP558" s="259">
        <f t="shared" si="123"/>
        <v>0</v>
      </c>
      <c r="AQ558" s="312">
        <f>'To &amp; from Shops- trip % summary'!AF563</f>
        <v>0</v>
      </c>
      <c r="AR558" s="314">
        <f>'To &amp; from Shops- trip % summary'!AH563</f>
        <v>0</v>
      </c>
      <c r="AS558" s="260">
        <f t="shared" si="124"/>
        <v>0</v>
      </c>
      <c r="AT558" s="259">
        <f t="shared" si="125"/>
        <v>0</v>
      </c>
      <c r="AU558" s="261"/>
      <c r="AV558" s="248"/>
      <c r="AW558" s="248"/>
      <c r="AX558" s="248"/>
      <c r="AY558" s="248"/>
    </row>
    <row r="559" spans="1:51" x14ac:dyDescent="0.2">
      <c r="A559" s="248"/>
      <c r="B559" s="248"/>
      <c r="C559" s="248"/>
      <c r="D559" s="248"/>
      <c r="E559" s="248"/>
      <c r="F559" s="248"/>
      <c r="G559" s="248"/>
      <c r="H559" s="248"/>
      <c r="I559" s="248"/>
      <c r="J559" s="248"/>
      <c r="K559" s="248"/>
      <c r="L559" s="248"/>
      <c r="M559" s="248"/>
      <c r="N559" s="248"/>
      <c r="O559" s="248"/>
      <c r="P559" s="248"/>
      <c r="Q559" s="296"/>
      <c r="R559" s="256">
        <f>'To &amp; from Shops- trip % summary'!B564</f>
        <v>0</v>
      </c>
      <c r="S559" s="313">
        <f>'To &amp; from Shops- trip % summary'!D564</f>
        <v>0</v>
      </c>
      <c r="T559" s="257">
        <f>'Non-survey input values'!$B$14</f>
        <v>359.3</v>
      </c>
      <c r="U559" s="258">
        <f t="shared" si="112"/>
        <v>0</v>
      </c>
      <c r="V559" s="259">
        <f t="shared" si="113"/>
        <v>0</v>
      </c>
      <c r="W559" s="312">
        <f>'To &amp; from Shops- trip % summary'!G564</f>
        <v>0</v>
      </c>
      <c r="X559" s="314">
        <f>'To &amp; from Shops- trip % summary'!I564</f>
        <v>0</v>
      </c>
      <c r="Y559" s="260">
        <f t="shared" si="114"/>
        <v>0</v>
      </c>
      <c r="Z559" s="259">
        <f t="shared" si="115"/>
        <v>0</v>
      </c>
      <c r="AA559" s="312">
        <f>'To &amp; from Shops- trip % summary'!L564</f>
        <v>0</v>
      </c>
      <c r="AB559" s="314">
        <f>'To &amp; from Shops- trip % summary'!N564</f>
        <v>0</v>
      </c>
      <c r="AC559" s="260">
        <f t="shared" si="116"/>
        <v>0</v>
      </c>
      <c r="AD559" s="259">
        <f t="shared" si="117"/>
        <v>0</v>
      </c>
      <c r="AE559" s="312">
        <f>'To &amp; from Shops- trip % summary'!Q564</f>
        <v>0</v>
      </c>
      <c r="AF559" s="314">
        <f>'To &amp; from Shops- trip % summary'!S564</f>
        <v>0</v>
      </c>
      <c r="AG559" s="260">
        <f t="shared" si="118"/>
        <v>0</v>
      </c>
      <c r="AH559" s="259">
        <f t="shared" si="119"/>
        <v>0</v>
      </c>
      <c r="AI559" s="312">
        <f>'To &amp; from Shops- trip % summary'!V564</f>
        <v>0</v>
      </c>
      <c r="AJ559" s="314">
        <f>'To &amp; from Shops- trip % summary'!X564</f>
        <v>0</v>
      </c>
      <c r="AK559" s="260">
        <f t="shared" si="120"/>
        <v>0</v>
      </c>
      <c r="AL559" s="259">
        <f t="shared" si="121"/>
        <v>0</v>
      </c>
      <c r="AM559" s="312">
        <f>'To &amp; from Shops- trip % summary'!AA564</f>
        <v>0</v>
      </c>
      <c r="AN559" s="314">
        <f>'To &amp; from Shops- trip % summary'!AC564</f>
        <v>0</v>
      </c>
      <c r="AO559" s="260">
        <f t="shared" si="122"/>
        <v>0</v>
      </c>
      <c r="AP559" s="259">
        <f t="shared" si="123"/>
        <v>0</v>
      </c>
      <c r="AQ559" s="312">
        <f>'To &amp; from Shops- trip % summary'!AF564</f>
        <v>0</v>
      </c>
      <c r="AR559" s="314">
        <f>'To &amp; from Shops- trip % summary'!AH564</f>
        <v>0</v>
      </c>
      <c r="AS559" s="260">
        <f t="shared" si="124"/>
        <v>0</v>
      </c>
      <c r="AT559" s="259">
        <f t="shared" si="125"/>
        <v>0</v>
      </c>
      <c r="AU559" s="261"/>
      <c r="AV559" s="248"/>
      <c r="AW559" s="248"/>
      <c r="AX559" s="248"/>
      <c r="AY559" s="248"/>
    </row>
    <row r="560" spans="1:51" x14ac:dyDescent="0.2">
      <c r="A560" s="248"/>
      <c r="B560" s="248"/>
      <c r="C560" s="248"/>
      <c r="D560" s="248"/>
      <c r="E560" s="248"/>
      <c r="F560" s="248"/>
      <c r="G560" s="248"/>
      <c r="H560" s="248"/>
      <c r="I560" s="248"/>
      <c r="J560" s="248"/>
      <c r="K560" s="248"/>
      <c r="L560" s="248"/>
      <c r="M560" s="248"/>
      <c r="N560" s="248"/>
      <c r="O560" s="248"/>
      <c r="P560" s="248"/>
      <c r="Q560" s="296"/>
      <c r="R560" s="256">
        <f>'To &amp; from Shops- trip % summary'!B565</f>
        <v>0</v>
      </c>
      <c r="S560" s="313">
        <f>'To &amp; from Shops- trip % summary'!D565</f>
        <v>0</v>
      </c>
      <c r="T560" s="257">
        <f>'Non-survey input values'!$B$14</f>
        <v>359.3</v>
      </c>
      <c r="U560" s="258">
        <f t="shared" si="112"/>
        <v>0</v>
      </c>
      <c r="V560" s="259">
        <f t="shared" si="113"/>
        <v>0</v>
      </c>
      <c r="W560" s="312">
        <f>'To &amp; from Shops- trip % summary'!G565</f>
        <v>0</v>
      </c>
      <c r="X560" s="314">
        <f>'To &amp; from Shops- trip % summary'!I565</f>
        <v>0</v>
      </c>
      <c r="Y560" s="260">
        <f t="shared" si="114"/>
        <v>0</v>
      </c>
      <c r="Z560" s="259">
        <f t="shared" si="115"/>
        <v>0</v>
      </c>
      <c r="AA560" s="312">
        <f>'To &amp; from Shops- trip % summary'!L565</f>
        <v>0</v>
      </c>
      <c r="AB560" s="314">
        <f>'To &amp; from Shops- trip % summary'!N565</f>
        <v>0</v>
      </c>
      <c r="AC560" s="260">
        <f t="shared" si="116"/>
        <v>0</v>
      </c>
      <c r="AD560" s="259">
        <f t="shared" si="117"/>
        <v>0</v>
      </c>
      <c r="AE560" s="312">
        <f>'To &amp; from Shops- trip % summary'!Q565</f>
        <v>0</v>
      </c>
      <c r="AF560" s="314">
        <f>'To &amp; from Shops- trip % summary'!S565</f>
        <v>0</v>
      </c>
      <c r="AG560" s="260">
        <f t="shared" si="118"/>
        <v>0</v>
      </c>
      <c r="AH560" s="259">
        <f t="shared" si="119"/>
        <v>0</v>
      </c>
      <c r="AI560" s="312">
        <f>'To &amp; from Shops- trip % summary'!V565</f>
        <v>0</v>
      </c>
      <c r="AJ560" s="314">
        <f>'To &amp; from Shops- trip % summary'!X565</f>
        <v>0</v>
      </c>
      <c r="AK560" s="260">
        <f t="shared" si="120"/>
        <v>0</v>
      </c>
      <c r="AL560" s="259">
        <f t="shared" si="121"/>
        <v>0</v>
      </c>
      <c r="AM560" s="312">
        <f>'To &amp; from Shops- trip % summary'!AA565</f>
        <v>0</v>
      </c>
      <c r="AN560" s="314">
        <f>'To &amp; from Shops- trip % summary'!AC565</f>
        <v>0</v>
      </c>
      <c r="AO560" s="260">
        <f t="shared" si="122"/>
        <v>0</v>
      </c>
      <c r="AP560" s="259">
        <f t="shared" si="123"/>
        <v>0</v>
      </c>
      <c r="AQ560" s="312">
        <f>'To &amp; from Shops- trip % summary'!AF565</f>
        <v>0</v>
      </c>
      <c r="AR560" s="314">
        <f>'To &amp; from Shops- trip % summary'!AH565</f>
        <v>0</v>
      </c>
      <c r="AS560" s="260">
        <f t="shared" si="124"/>
        <v>0</v>
      </c>
      <c r="AT560" s="259">
        <f t="shared" si="125"/>
        <v>0</v>
      </c>
      <c r="AU560" s="261"/>
      <c r="AV560" s="248"/>
      <c r="AW560" s="248"/>
      <c r="AX560" s="248"/>
      <c r="AY560" s="248"/>
    </row>
    <row r="561" spans="1:51" x14ac:dyDescent="0.2">
      <c r="A561" s="248"/>
      <c r="B561" s="248"/>
      <c r="C561" s="248"/>
      <c r="D561" s="248"/>
      <c r="E561" s="248"/>
      <c r="F561" s="248"/>
      <c r="G561" s="248"/>
      <c r="H561" s="248"/>
      <c r="I561" s="248"/>
      <c r="J561" s="248"/>
      <c r="K561" s="248"/>
      <c r="L561" s="248"/>
      <c r="M561" s="248"/>
      <c r="N561" s="248"/>
      <c r="O561" s="248"/>
      <c r="P561" s="248"/>
      <c r="Q561" s="296"/>
      <c r="R561" s="256">
        <f>'To &amp; from Shops- trip % summary'!B566</f>
        <v>0</v>
      </c>
      <c r="S561" s="313">
        <f>'To &amp; from Shops- trip % summary'!D566</f>
        <v>0</v>
      </c>
      <c r="T561" s="257">
        <f>'Non-survey input values'!$B$14</f>
        <v>359.3</v>
      </c>
      <c r="U561" s="258">
        <f t="shared" si="112"/>
        <v>0</v>
      </c>
      <c r="V561" s="259">
        <f t="shared" si="113"/>
        <v>0</v>
      </c>
      <c r="W561" s="312">
        <f>'To &amp; from Shops- trip % summary'!G566</f>
        <v>0</v>
      </c>
      <c r="X561" s="314">
        <f>'To &amp; from Shops- trip % summary'!I566</f>
        <v>0</v>
      </c>
      <c r="Y561" s="260">
        <f t="shared" si="114"/>
        <v>0</v>
      </c>
      <c r="Z561" s="259">
        <f t="shared" si="115"/>
        <v>0</v>
      </c>
      <c r="AA561" s="312">
        <f>'To &amp; from Shops- trip % summary'!L566</f>
        <v>0</v>
      </c>
      <c r="AB561" s="314">
        <f>'To &amp; from Shops- trip % summary'!N566</f>
        <v>0</v>
      </c>
      <c r="AC561" s="260">
        <f t="shared" si="116"/>
        <v>0</v>
      </c>
      <c r="AD561" s="259">
        <f t="shared" si="117"/>
        <v>0</v>
      </c>
      <c r="AE561" s="312">
        <f>'To &amp; from Shops- trip % summary'!Q566</f>
        <v>0</v>
      </c>
      <c r="AF561" s="314">
        <f>'To &amp; from Shops- trip % summary'!S566</f>
        <v>0</v>
      </c>
      <c r="AG561" s="260">
        <f t="shared" si="118"/>
        <v>0</v>
      </c>
      <c r="AH561" s="259">
        <f t="shared" si="119"/>
        <v>0</v>
      </c>
      <c r="AI561" s="312">
        <f>'To &amp; from Shops- trip % summary'!V566</f>
        <v>0</v>
      </c>
      <c r="AJ561" s="314">
        <f>'To &amp; from Shops- trip % summary'!X566</f>
        <v>0</v>
      </c>
      <c r="AK561" s="260">
        <f t="shared" si="120"/>
        <v>0</v>
      </c>
      <c r="AL561" s="259">
        <f t="shared" si="121"/>
        <v>0</v>
      </c>
      <c r="AM561" s="312">
        <f>'To &amp; from Shops- trip % summary'!AA566</f>
        <v>0</v>
      </c>
      <c r="AN561" s="314">
        <f>'To &amp; from Shops- trip % summary'!AC566</f>
        <v>0</v>
      </c>
      <c r="AO561" s="260">
        <f t="shared" si="122"/>
        <v>0</v>
      </c>
      <c r="AP561" s="259">
        <f t="shared" si="123"/>
        <v>0</v>
      </c>
      <c r="AQ561" s="312">
        <f>'To &amp; from Shops- trip % summary'!AF566</f>
        <v>0</v>
      </c>
      <c r="AR561" s="314">
        <f>'To &amp; from Shops- trip % summary'!AH566</f>
        <v>0</v>
      </c>
      <c r="AS561" s="260">
        <f t="shared" si="124"/>
        <v>0</v>
      </c>
      <c r="AT561" s="259">
        <f t="shared" si="125"/>
        <v>0</v>
      </c>
      <c r="AU561" s="261"/>
      <c r="AV561" s="248"/>
      <c r="AW561" s="248"/>
      <c r="AX561" s="248"/>
      <c r="AY561" s="248"/>
    </row>
    <row r="562" spans="1:51" x14ac:dyDescent="0.2">
      <c r="A562" s="248"/>
      <c r="B562" s="248"/>
      <c r="C562" s="248"/>
      <c r="D562" s="248"/>
      <c r="E562" s="248"/>
      <c r="F562" s="248"/>
      <c r="G562" s="248"/>
      <c r="H562" s="248"/>
      <c r="I562" s="248"/>
      <c r="J562" s="248"/>
      <c r="K562" s="248"/>
      <c r="L562" s="248"/>
      <c r="M562" s="248"/>
      <c r="N562" s="248"/>
      <c r="O562" s="248"/>
      <c r="P562" s="248"/>
      <c r="Q562" s="296"/>
      <c r="R562" s="256">
        <f>'To &amp; from Shops- trip % summary'!B567</f>
        <v>0</v>
      </c>
      <c r="S562" s="313">
        <f>'To &amp; from Shops- trip % summary'!D567</f>
        <v>0</v>
      </c>
      <c r="T562" s="257">
        <f>'Non-survey input values'!$B$14</f>
        <v>359.3</v>
      </c>
      <c r="U562" s="258">
        <f t="shared" si="112"/>
        <v>0</v>
      </c>
      <c r="V562" s="259">
        <f t="shared" si="113"/>
        <v>0</v>
      </c>
      <c r="W562" s="312">
        <f>'To &amp; from Shops- trip % summary'!G567</f>
        <v>0</v>
      </c>
      <c r="X562" s="314">
        <f>'To &amp; from Shops- trip % summary'!I567</f>
        <v>0</v>
      </c>
      <c r="Y562" s="260">
        <f t="shared" si="114"/>
        <v>0</v>
      </c>
      <c r="Z562" s="259">
        <f t="shared" si="115"/>
        <v>0</v>
      </c>
      <c r="AA562" s="312">
        <f>'To &amp; from Shops- trip % summary'!L567</f>
        <v>0</v>
      </c>
      <c r="AB562" s="314">
        <f>'To &amp; from Shops- trip % summary'!N567</f>
        <v>0</v>
      </c>
      <c r="AC562" s="260">
        <f t="shared" si="116"/>
        <v>0</v>
      </c>
      <c r="AD562" s="259">
        <f t="shared" si="117"/>
        <v>0</v>
      </c>
      <c r="AE562" s="312">
        <f>'To &amp; from Shops- trip % summary'!Q567</f>
        <v>0</v>
      </c>
      <c r="AF562" s="314">
        <f>'To &amp; from Shops- trip % summary'!S567</f>
        <v>0</v>
      </c>
      <c r="AG562" s="260">
        <f t="shared" si="118"/>
        <v>0</v>
      </c>
      <c r="AH562" s="259">
        <f t="shared" si="119"/>
        <v>0</v>
      </c>
      <c r="AI562" s="312">
        <f>'To &amp; from Shops- trip % summary'!V567</f>
        <v>0</v>
      </c>
      <c r="AJ562" s="314">
        <f>'To &amp; from Shops- trip % summary'!X567</f>
        <v>0</v>
      </c>
      <c r="AK562" s="260">
        <f t="shared" si="120"/>
        <v>0</v>
      </c>
      <c r="AL562" s="259">
        <f t="shared" si="121"/>
        <v>0</v>
      </c>
      <c r="AM562" s="312">
        <f>'To &amp; from Shops- trip % summary'!AA567</f>
        <v>0</v>
      </c>
      <c r="AN562" s="314">
        <f>'To &amp; from Shops- trip % summary'!AC567</f>
        <v>0</v>
      </c>
      <c r="AO562" s="260">
        <f t="shared" si="122"/>
        <v>0</v>
      </c>
      <c r="AP562" s="259">
        <f t="shared" si="123"/>
        <v>0</v>
      </c>
      <c r="AQ562" s="312">
        <f>'To &amp; from Shops- trip % summary'!AF567</f>
        <v>0</v>
      </c>
      <c r="AR562" s="314">
        <f>'To &amp; from Shops- trip % summary'!AH567</f>
        <v>0</v>
      </c>
      <c r="AS562" s="260">
        <f t="shared" si="124"/>
        <v>0</v>
      </c>
      <c r="AT562" s="259">
        <f t="shared" si="125"/>
        <v>0</v>
      </c>
      <c r="AU562" s="261"/>
      <c r="AV562" s="248"/>
      <c r="AW562" s="248"/>
      <c r="AX562" s="248"/>
      <c r="AY562" s="248"/>
    </row>
    <row r="563" spans="1:51" x14ac:dyDescent="0.2">
      <c r="A563" s="248"/>
      <c r="B563" s="248"/>
      <c r="C563" s="248"/>
      <c r="D563" s="248"/>
      <c r="E563" s="248"/>
      <c r="F563" s="248"/>
      <c r="G563" s="248"/>
      <c r="H563" s="248"/>
      <c r="I563" s="248"/>
      <c r="J563" s="248"/>
      <c r="K563" s="248"/>
      <c r="L563" s="248"/>
      <c r="M563" s="248"/>
      <c r="N563" s="248"/>
      <c r="O563" s="248"/>
      <c r="P563" s="248"/>
      <c r="Q563" s="296"/>
      <c r="R563" s="256">
        <f>'To &amp; from Shops- trip % summary'!B568</f>
        <v>0</v>
      </c>
      <c r="S563" s="313">
        <f>'To &amp; from Shops- trip % summary'!D568</f>
        <v>0</v>
      </c>
      <c r="T563" s="257">
        <f>'Non-survey input values'!$B$14</f>
        <v>359.3</v>
      </c>
      <c r="U563" s="258">
        <f t="shared" si="112"/>
        <v>0</v>
      </c>
      <c r="V563" s="259">
        <f t="shared" si="113"/>
        <v>0</v>
      </c>
      <c r="W563" s="312">
        <f>'To &amp; from Shops- trip % summary'!G568</f>
        <v>0</v>
      </c>
      <c r="X563" s="314">
        <f>'To &amp; from Shops- trip % summary'!I568</f>
        <v>0</v>
      </c>
      <c r="Y563" s="260">
        <f t="shared" si="114"/>
        <v>0</v>
      </c>
      <c r="Z563" s="259">
        <f t="shared" si="115"/>
        <v>0</v>
      </c>
      <c r="AA563" s="312">
        <f>'To &amp; from Shops- trip % summary'!L568</f>
        <v>0</v>
      </c>
      <c r="AB563" s="314">
        <f>'To &amp; from Shops- trip % summary'!N568</f>
        <v>0</v>
      </c>
      <c r="AC563" s="260">
        <f t="shared" si="116"/>
        <v>0</v>
      </c>
      <c r="AD563" s="259">
        <f t="shared" si="117"/>
        <v>0</v>
      </c>
      <c r="AE563" s="312">
        <f>'To &amp; from Shops- trip % summary'!Q568</f>
        <v>0</v>
      </c>
      <c r="AF563" s="314">
        <f>'To &amp; from Shops- trip % summary'!S568</f>
        <v>0</v>
      </c>
      <c r="AG563" s="260">
        <f t="shared" si="118"/>
        <v>0</v>
      </c>
      <c r="AH563" s="259">
        <f t="shared" si="119"/>
        <v>0</v>
      </c>
      <c r="AI563" s="312">
        <f>'To &amp; from Shops- trip % summary'!V568</f>
        <v>0</v>
      </c>
      <c r="AJ563" s="314">
        <f>'To &amp; from Shops- trip % summary'!X568</f>
        <v>0</v>
      </c>
      <c r="AK563" s="260">
        <f t="shared" si="120"/>
        <v>0</v>
      </c>
      <c r="AL563" s="259">
        <f t="shared" si="121"/>
        <v>0</v>
      </c>
      <c r="AM563" s="312">
        <f>'To &amp; from Shops- trip % summary'!AA568</f>
        <v>0</v>
      </c>
      <c r="AN563" s="314">
        <f>'To &amp; from Shops- trip % summary'!AC568</f>
        <v>0</v>
      </c>
      <c r="AO563" s="260">
        <f t="shared" si="122"/>
        <v>0</v>
      </c>
      <c r="AP563" s="259">
        <f t="shared" si="123"/>
        <v>0</v>
      </c>
      <c r="AQ563" s="312">
        <f>'To &amp; from Shops- trip % summary'!AF568</f>
        <v>0</v>
      </c>
      <c r="AR563" s="314">
        <f>'To &amp; from Shops- trip % summary'!AH568</f>
        <v>0</v>
      </c>
      <c r="AS563" s="260">
        <f t="shared" si="124"/>
        <v>0</v>
      </c>
      <c r="AT563" s="259">
        <f t="shared" si="125"/>
        <v>0</v>
      </c>
      <c r="AU563" s="261"/>
      <c r="AV563" s="248"/>
      <c r="AW563" s="248"/>
      <c r="AX563" s="248"/>
      <c r="AY563" s="248"/>
    </row>
    <row r="564" spans="1:51" x14ac:dyDescent="0.2">
      <c r="A564" s="248"/>
      <c r="B564" s="248"/>
      <c r="C564" s="248"/>
      <c r="D564" s="248"/>
      <c r="E564" s="248"/>
      <c r="F564" s="248"/>
      <c r="G564" s="248"/>
      <c r="H564" s="248"/>
      <c r="I564" s="248"/>
      <c r="J564" s="248"/>
      <c r="K564" s="248"/>
      <c r="L564" s="248"/>
      <c r="M564" s="248"/>
      <c r="N564" s="248"/>
      <c r="O564" s="248"/>
      <c r="P564" s="248"/>
      <c r="Q564" s="296"/>
      <c r="R564" s="256">
        <f>'To &amp; from Shops- trip % summary'!B569</f>
        <v>0</v>
      </c>
      <c r="S564" s="313">
        <f>'To &amp; from Shops- trip % summary'!D569</f>
        <v>0</v>
      </c>
      <c r="T564" s="257">
        <f>'Non-survey input values'!$B$14</f>
        <v>359.3</v>
      </c>
      <c r="U564" s="258">
        <f t="shared" si="112"/>
        <v>0</v>
      </c>
      <c r="V564" s="259">
        <f t="shared" si="113"/>
        <v>0</v>
      </c>
      <c r="W564" s="312">
        <f>'To &amp; from Shops- trip % summary'!G569</f>
        <v>0</v>
      </c>
      <c r="X564" s="314">
        <f>'To &amp; from Shops- trip % summary'!I569</f>
        <v>0</v>
      </c>
      <c r="Y564" s="260">
        <f t="shared" si="114"/>
        <v>0</v>
      </c>
      <c r="Z564" s="259">
        <f t="shared" si="115"/>
        <v>0</v>
      </c>
      <c r="AA564" s="312">
        <f>'To &amp; from Shops- trip % summary'!L569</f>
        <v>0</v>
      </c>
      <c r="AB564" s="314">
        <f>'To &amp; from Shops- trip % summary'!N569</f>
        <v>0</v>
      </c>
      <c r="AC564" s="260">
        <f t="shared" si="116"/>
        <v>0</v>
      </c>
      <c r="AD564" s="259">
        <f t="shared" si="117"/>
        <v>0</v>
      </c>
      <c r="AE564" s="312">
        <f>'To &amp; from Shops- trip % summary'!Q569</f>
        <v>0</v>
      </c>
      <c r="AF564" s="314">
        <f>'To &amp; from Shops- trip % summary'!S569</f>
        <v>0</v>
      </c>
      <c r="AG564" s="260">
        <f t="shared" si="118"/>
        <v>0</v>
      </c>
      <c r="AH564" s="259">
        <f t="shared" si="119"/>
        <v>0</v>
      </c>
      <c r="AI564" s="312">
        <f>'To &amp; from Shops- trip % summary'!V569</f>
        <v>0</v>
      </c>
      <c r="AJ564" s="314">
        <f>'To &amp; from Shops- trip % summary'!X569</f>
        <v>0</v>
      </c>
      <c r="AK564" s="260">
        <f t="shared" si="120"/>
        <v>0</v>
      </c>
      <c r="AL564" s="259">
        <f t="shared" si="121"/>
        <v>0</v>
      </c>
      <c r="AM564" s="312">
        <f>'To &amp; from Shops- trip % summary'!AA569</f>
        <v>0</v>
      </c>
      <c r="AN564" s="314">
        <f>'To &amp; from Shops- trip % summary'!AC569</f>
        <v>0</v>
      </c>
      <c r="AO564" s="260">
        <f t="shared" si="122"/>
        <v>0</v>
      </c>
      <c r="AP564" s="259">
        <f t="shared" si="123"/>
        <v>0</v>
      </c>
      <c r="AQ564" s="312">
        <f>'To &amp; from Shops- trip % summary'!AF569</f>
        <v>0</v>
      </c>
      <c r="AR564" s="314">
        <f>'To &amp; from Shops- trip % summary'!AH569</f>
        <v>0</v>
      </c>
      <c r="AS564" s="260">
        <f t="shared" si="124"/>
        <v>0</v>
      </c>
      <c r="AT564" s="259">
        <f t="shared" si="125"/>
        <v>0</v>
      </c>
      <c r="AU564" s="261"/>
      <c r="AV564" s="248"/>
      <c r="AW564" s="248"/>
      <c r="AX564" s="248"/>
      <c r="AY564" s="248"/>
    </row>
    <row r="565" spans="1:51" x14ac:dyDescent="0.2">
      <c r="A565" s="248"/>
      <c r="B565" s="248"/>
      <c r="C565" s="248"/>
      <c r="D565" s="248"/>
      <c r="E565" s="248"/>
      <c r="F565" s="248"/>
      <c r="G565" s="248"/>
      <c r="H565" s="248"/>
      <c r="I565" s="248"/>
      <c r="J565" s="248"/>
      <c r="K565" s="248"/>
      <c r="L565" s="248"/>
      <c r="M565" s="248"/>
      <c r="N565" s="248"/>
      <c r="O565" s="248"/>
      <c r="P565" s="248"/>
      <c r="Q565" s="296"/>
      <c r="R565" s="256">
        <f>'To &amp; from Shops- trip % summary'!B570</f>
        <v>0</v>
      </c>
      <c r="S565" s="313">
        <f>'To &amp; from Shops- trip % summary'!D570</f>
        <v>0</v>
      </c>
      <c r="T565" s="257">
        <f>'Non-survey input values'!$B$14</f>
        <v>359.3</v>
      </c>
      <c r="U565" s="258">
        <f t="shared" si="112"/>
        <v>0</v>
      </c>
      <c r="V565" s="259">
        <f t="shared" si="113"/>
        <v>0</v>
      </c>
      <c r="W565" s="312">
        <f>'To &amp; from Shops- trip % summary'!G570</f>
        <v>0</v>
      </c>
      <c r="X565" s="314">
        <f>'To &amp; from Shops- trip % summary'!I570</f>
        <v>0</v>
      </c>
      <c r="Y565" s="260">
        <f t="shared" si="114"/>
        <v>0</v>
      </c>
      <c r="Z565" s="259">
        <f t="shared" si="115"/>
        <v>0</v>
      </c>
      <c r="AA565" s="312">
        <f>'To &amp; from Shops- trip % summary'!L570</f>
        <v>0</v>
      </c>
      <c r="AB565" s="314">
        <f>'To &amp; from Shops- trip % summary'!N570</f>
        <v>0</v>
      </c>
      <c r="AC565" s="260">
        <f t="shared" si="116"/>
        <v>0</v>
      </c>
      <c r="AD565" s="259">
        <f t="shared" si="117"/>
        <v>0</v>
      </c>
      <c r="AE565" s="312">
        <f>'To &amp; from Shops- trip % summary'!Q570</f>
        <v>0</v>
      </c>
      <c r="AF565" s="314">
        <f>'To &amp; from Shops- trip % summary'!S570</f>
        <v>0</v>
      </c>
      <c r="AG565" s="260">
        <f t="shared" si="118"/>
        <v>0</v>
      </c>
      <c r="AH565" s="259">
        <f t="shared" si="119"/>
        <v>0</v>
      </c>
      <c r="AI565" s="312">
        <f>'To &amp; from Shops- trip % summary'!V570</f>
        <v>0</v>
      </c>
      <c r="AJ565" s="314">
        <f>'To &amp; from Shops- trip % summary'!X570</f>
        <v>0</v>
      </c>
      <c r="AK565" s="260">
        <f t="shared" si="120"/>
        <v>0</v>
      </c>
      <c r="AL565" s="259">
        <f t="shared" si="121"/>
        <v>0</v>
      </c>
      <c r="AM565" s="312">
        <f>'To &amp; from Shops- trip % summary'!AA570</f>
        <v>0</v>
      </c>
      <c r="AN565" s="314">
        <f>'To &amp; from Shops- trip % summary'!AC570</f>
        <v>0</v>
      </c>
      <c r="AO565" s="260">
        <f t="shared" si="122"/>
        <v>0</v>
      </c>
      <c r="AP565" s="259">
        <f t="shared" si="123"/>
        <v>0</v>
      </c>
      <c r="AQ565" s="312">
        <f>'To &amp; from Shops- trip % summary'!AF570</f>
        <v>0</v>
      </c>
      <c r="AR565" s="314">
        <f>'To &amp; from Shops- trip % summary'!AH570</f>
        <v>0</v>
      </c>
      <c r="AS565" s="260">
        <f t="shared" si="124"/>
        <v>0</v>
      </c>
      <c r="AT565" s="259">
        <f t="shared" si="125"/>
        <v>0</v>
      </c>
      <c r="AU565" s="261"/>
      <c r="AV565" s="248"/>
      <c r="AW565" s="248"/>
      <c r="AX565" s="248"/>
      <c r="AY565" s="248"/>
    </row>
    <row r="566" spans="1:51" x14ac:dyDescent="0.2">
      <c r="A566" s="248"/>
      <c r="B566" s="248"/>
      <c r="C566" s="248"/>
      <c r="D566" s="248"/>
      <c r="E566" s="248"/>
      <c r="F566" s="248"/>
      <c r="G566" s="248"/>
      <c r="H566" s="248"/>
      <c r="I566" s="248"/>
      <c r="J566" s="248"/>
      <c r="K566" s="248"/>
      <c r="L566" s="248"/>
      <c r="M566" s="248"/>
      <c r="N566" s="248"/>
      <c r="O566" s="248"/>
      <c r="P566" s="248"/>
      <c r="Q566" s="296"/>
      <c r="R566" s="256">
        <f>'To &amp; from Shops- trip % summary'!B571</f>
        <v>0</v>
      </c>
      <c r="S566" s="313">
        <f>'To &amp; from Shops- trip % summary'!D571</f>
        <v>0</v>
      </c>
      <c r="T566" s="257">
        <f>'Non-survey input values'!$B$14</f>
        <v>359.3</v>
      </c>
      <c r="U566" s="258">
        <f t="shared" si="112"/>
        <v>0</v>
      </c>
      <c r="V566" s="259">
        <f t="shared" si="113"/>
        <v>0</v>
      </c>
      <c r="W566" s="312">
        <f>'To &amp; from Shops- trip % summary'!G571</f>
        <v>0</v>
      </c>
      <c r="X566" s="314">
        <f>'To &amp; from Shops- trip % summary'!I571</f>
        <v>0</v>
      </c>
      <c r="Y566" s="260">
        <f t="shared" si="114"/>
        <v>0</v>
      </c>
      <c r="Z566" s="259">
        <f t="shared" si="115"/>
        <v>0</v>
      </c>
      <c r="AA566" s="312">
        <f>'To &amp; from Shops- trip % summary'!L571</f>
        <v>0</v>
      </c>
      <c r="AB566" s="314">
        <f>'To &amp; from Shops- trip % summary'!N571</f>
        <v>0</v>
      </c>
      <c r="AC566" s="260">
        <f t="shared" si="116"/>
        <v>0</v>
      </c>
      <c r="AD566" s="259">
        <f t="shared" si="117"/>
        <v>0</v>
      </c>
      <c r="AE566" s="312">
        <f>'To &amp; from Shops- trip % summary'!Q571</f>
        <v>0</v>
      </c>
      <c r="AF566" s="314">
        <f>'To &amp; from Shops- trip % summary'!S571</f>
        <v>0</v>
      </c>
      <c r="AG566" s="260">
        <f t="shared" si="118"/>
        <v>0</v>
      </c>
      <c r="AH566" s="259">
        <f t="shared" si="119"/>
        <v>0</v>
      </c>
      <c r="AI566" s="312">
        <f>'To &amp; from Shops- trip % summary'!V571</f>
        <v>0</v>
      </c>
      <c r="AJ566" s="314">
        <f>'To &amp; from Shops- trip % summary'!X571</f>
        <v>0</v>
      </c>
      <c r="AK566" s="260">
        <f t="shared" si="120"/>
        <v>0</v>
      </c>
      <c r="AL566" s="259">
        <f t="shared" si="121"/>
        <v>0</v>
      </c>
      <c r="AM566" s="312">
        <f>'To &amp; from Shops- trip % summary'!AA571</f>
        <v>0</v>
      </c>
      <c r="AN566" s="314">
        <f>'To &amp; from Shops- trip % summary'!AC571</f>
        <v>0</v>
      </c>
      <c r="AO566" s="260">
        <f t="shared" si="122"/>
        <v>0</v>
      </c>
      <c r="AP566" s="259">
        <f t="shared" si="123"/>
        <v>0</v>
      </c>
      <c r="AQ566" s="312">
        <f>'To &amp; from Shops- trip % summary'!AF571</f>
        <v>0</v>
      </c>
      <c r="AR566" s="314">
        <f>'To &amp; from Shops- trip % summary'!AH571</f>
        <v>0</v>
      </c>
      <c r="AS566" s="260">
        <f t="shared" si="124"/>
        <v>0</v>
      </c>
      <c r="AT566" s="259">
        <f t="shared" si="125"/>
        <v>0</v>
      </c>
      <c r="AU566" s="261"/>
      <c r="AV566" s="248"/>
      <c r="AW566" s="248"/>
      <c r="AX566" s="248"/>
      <c r="AY566" s="248"/>
    </row>
    <row r="567" spans="1:51" x14ac:dyDescent="0.2">
      <c r="A567" s="248"/>
      <c r="B567" s="248"/>
      <c r="C567" s="248"/>
      <c r="D567" s="248"/>
      <c r="E567" s="248"/>
      <c r="F567" s="248"/>
      <c r="G567" s="248"/>
      <c r="H567" s="248"/>
      <c r="I567" s="248"/>
      <c r="J567" s="248"/>
      <c r="K567" s="248"/>
      <c r="L567" s="248"/>
      <c r="M567" s="248"/>
      <c r="N567" s="248"/>
      <c r="O567" s="248"/>
      <c r="P567" s="248"/>
      <c r="Q567" s="296"/>
      <c r="R567" s="256">
        <f>'To &amp; from Shops- trip % summary'!B572</f>
        <v>0</v>
      </c>
      <c r="S567" s="313">
        <f>'To &amp; from Shops- trip % summary'!D572</f>
        <v>0</v>
      </c>
      <c r="T567" s="257">
        <f>'Non-survey input values'!$B$14</f>
        <v>359.3</v>
      </c>
      <c r="U567" s="258">
        <f t="shared" si="112"/>
        <v>0</v>
      </c>
      <c r="V567" s="259">
        <f t="shared" si="113"/>
        <v>0</v>
      </c>
      <c r="W567" s="312">
        <f>'To &amp; from Shops- trip % summary'!G572</f>
        <v>0</v>
      </c>
      <c r="X567" s="314">
        <f>'To &amp; from Shops- trip % summary'!I572</f>
        <v>0</v>
      </c>
      <c r="Y567" s="260">
        <f t="shared" si="114"/>
        <v>0</v>
      </c>
      <c r="Z567" s="259">
        <f t="shared" si="115"/>
        <v>0</v>
      </c>
      <c r="AA567" s="312">
        <f>'To &amp; from Shops- trip % summary'!L572</f>
        <v>0</v>
      </c>
      <c r="AB567" s="314">
        <f>'To &amp; from Shops- trip % summary'!N572</f>
        <v>0</v>
      </c>
      <c r="AC567" s="260">
        <f t="shared" si="116"/>
        <v>0</v>
      </c>
      <c r="AD567" s="259">
        <f t="shared" si="117"/>
        <v>0</v>
      </c>
      <c r="AE567" s="312">
        <f>'To &amp; from Shops- trip % summary'!Q572</f>
        <v>0</v>
      </c>
      <c r="AF567" s="314">
        <f>'To &amp; from Shops- trip % summary'!S572</f>
        <v>0</v>
      </c>
      <c r="AG567" s="260">
        <f t="shared" si="118"/>
        <v>0</v>
      </c>
      <c r="AH567" s="259">
        <f t="shared" si="119"/>
        <v>0</v>
      </c>
      <c r="AI567" s="312">
        <f>'To &amp; from Shops- trip % summary'!V572</f>
        <v>0</v>
      </c>
      <c r="AJ567" s="314">
        <f>'To &amp; from Shops- trip % summary'!X572</f>
        <v>0</v>
      </c>
      <c r="AK567" s="260">
        <f t="shared" si="120"/>
        <v>0</v>
      </c>
      <c r="AL567" s="259">
        <f t="shared" si="121"/>
        <v>0</v>
      </c>
      <c r="AM567" s="312">
        <f>'To &amp; from Shops- trip % summary'!AA572</f>
        <v>0</v>
      </c>
      <c r="AN567" s="314">
        <f>'To &amp; from Shops- trip % summary'!AC572</f>
        <v>0</v>
      </c>
      <c r="AO567" s="260">
        <f t="shared" si="122"/>
        <v>0</v>
      </c>
      <c r="AP567" s="259">
        <f t="shared" si="123"/>
        <v>0</v>
      </c>
      <c r="AQ567" s="312">
        <f>'To &amp; from Shops- trip % summary'!AF572</f>
        <v>0</v>
      </c>
      <c r="AR567" s="314">
        <f>'To &amp; from Shops- trip % summary'!AH572</f>
        <v>0</v>
      </c>
      <c r="AS567" s="260">
        <f t="shared" si="124"/>
        <v>0</v>
      </c>
      <c r="AT567" s="259">
        <f t="shared" si="125"/>
        <v>0</v>
      </c>
      <c r="AU567" s="261"/>
      <c r="AV567" s="248"/>
      <c r="AW567" s="248"/>
      <c r="AX567" s="248"/>
      <c r="AY567" s="248"/>
    </row>
    <row r="568" spans="1:51" x14ac:dyDescent="0.2">
      <c r="A568" s="248"/>
      <c r="B568" s="248"/>
      <c r="C568" s="248"/>
      <c r="D568" s="248"/>
      <c r="E568" s="248"/>
      <c r="F568" s="248"/>
      <c r="G568" s="248"/>
      <c r="H568" s="248"/>
      <c r="I568" s="248"/>
      <c r="J568" s="248"/>
      <c r="K568" s="248"/>
      <c r="L568" s="248"/>
      <c r="M568" s="248"/>
      <c r="N568" s="248"/>
      <c r="O568" s="248"/>
      <c r="P568" s="248"/>
      <c r="Q568" s="296"/>
      <c r="R568" s="256">
        <f>'To &amp; from Shops- trip % summary'!B573</f>
        <v>0</v>
      </c>
      <c r="S568" s="313">
        <f>'To &amp; from Shops- trip % summary'!D573</f>
        <v>0</v>
      </c>
      <c r="T568" s="257">
        <f>'Non-survey input values'!$B$14</f>
        <v>359.3</v>
      </c>
      <c r="U568" s="258">
        <f t="shared" si="112"/>
        <v>0</v>
      </c>
      <c r="V568" s="259">
        <f t="shared" si="113"/>
        <v>0</v>
      </c>
      <c r="W568" s="312">
        <f>'To &amp; from Shops- trip % summary'!G573</f>
        <v>0</v>
      </c>
      <c r="X568" s="314">
        <f>'To &amp; from Shops- trip % summary'!I573</f>
        <v>0</v>
      </c>
      <c r="Y568" s="260">
        <f t="shared" si="114"/>
        <v>0</v>
      </c>
      <c r="Z568" s="259">
        <f t="shared" si="115"/>
        <v>0</v>
      </c>
      <c r="AA568" s="312">
        <f>'To &amp; from Shops- trip % summary'!L573</f>
        <v>0</v>
      </c>
      <c r="AB568" s="314">
        <f>'To &amp; from Shops- trip % summary'!N573</f>
        <v>0</v>
      </c>
      <c r="AC568" s="260">
        <f t="shared" si="116"/>
        <v>0</v>
      </c>
      <c r="AD568" s="259">
        <f t="shared" si="117"/>
        <v>0</v>
      </c>
      <c r="AE568" s="312">
        <f>'To &amp; from Shops- trip % summary'!Q573</f>
        <v>0</v>
      </c>
      <c r="AF568" s="314">
        <f>'To &amp; from Shops- trip % summary'!S573</f>
        <v>0</v>
      </c>
      <c r="AG568" s="260">
        <f t="shared" si="118"/>
        <v>0</v>
      </c>
      <c r="AH568" s="259">
        <f t="shared" si="119"/>
        <v>0</v>
      </c>
      <c r="AI568" s="312">
        <f>'To &amp; from Shops- trip % summary'!V573</f>
        <v>0</v>
      </c>
      <c r="AJ568" s="314">
        <f>'To &amp; from Shops- trip % summary'!X573</f>
        <v>0</v>
      </c>
      <c r="AK568" s="260">
        <f t="shared" si="120"/>
        <v>0</v>
      </c>
      <c r="AL568" s="259">
        <f t="shared" si="121"/>
        <v>0</v>
      </c>
      <c r="AM568" s="312">
        <f>'To &amp; from Shops- trip % summary'!AA573</f>
        <v>0</v>
      </c>
      <c r="AN568" s="314">
        <f>'To &amp; from Shops- trip % summary'!AC573</f>
        <v>0</v>
      </c>
      <c r="AO568" s="260">
        <f t="shared" si="122"/>
        <v>0</v>
      </c>
      <c r="AP568" s="259">
        <f t="shared" si="123"/>
        <v>0</v>
      </c>
      <c r="AQ568" s="312">
        <f>'To &amp; from Shops- trip % summary'!AF573</f>
        <v>0</v>
      </c>
      <c r="AR568" s="314">
        <f>'To &amp; from Shops- trip % summary'!AH573</f>
        <v>0</v>
      </c>
      <c r="AS568" s="260">
        <f t="shared" si="124"/>
        <v>0</v>
      </c>
      <c r="AT568" s="259">
        <f t="shared" si="125"/>
        <v>0</v>
      </c>
      <c r="AU568" s="261"/>
      <c r="AV568" s="248"/>
      <c r="AW568" s="248"/>
      <c r="AX568" s="248"/>
      <c r="AY568" s="248"/>
    </row>
    <row r="569" spans="1:51" x14ac:dyDescent="0.2">
      <c r="A569" s="248"/>
      <c r="B569" s="248"/>
      <c r="C569" s="248"/>
      <c r="D569" s="248"/>
      <c r="E569" s="248"/>
      <c r="F569" s="248"/>
      <c r="G569" s="248"/>
      <c r="H569" s="248"/>
      <c r="I569" s="248"/>
      <c r="J569" s="248"/>
      <c r="K569" s="248"/>
      <c r="L569" s="248"/>
      <c r="M569" s="248"/>
      <c r="N569" s="248"/>
      <c r="O569" s="248"/>
      <c r="P569" s="248"/>
      <c r="Q569" s="296"/>
      <c r="R569" s="256">
        <f>'To &amp; from Shops- trip % summary'!B574</f>
        <v>0</v>
      </c>
      <c r="S569" s="313">
        <f>'To &amp; from Shops- trip % summary'!D574</f>
        <v>0</v>
      </c>
      <c r="T569" s="257">
        <f>'Non-survey input values'!$B$14</f>
        <v>359.3</v>
      </c>
      <c r="U569" s="258">
        <f t="shared" si="112"/>
        <v>0</v>
      </c>
      <c r="V569" s="259">
        <f t="shared" si="113"/>
        <v>0</v>
      </c>
      <c r="W569" s="312">
        <f>'To &amp; from Shops- trip % summary'!G574</f>
        <v>0</v>
      </c>
      <c r="X569" s="314">
        <f>'To &amp; from Shops- trip % summary'!I574</f>
        <v>0</v>
      </c>
      <c r="Y569" s="260">
        <f t="shared" si="114"/>
        <v>0</v>
      </c>
      <c r="Z569" s="259">
        <f t="shared" si="115"/>
        <v>0</v>
      </c>
      <c r="AA569" s="312">
        <f>'To &amp; from Shops- trip % summary'!L574</f>
        <v>0</v>
      </c>
      <c r="AB569" s="314">
        <f>'To &amp; from Shops- trip % summary'!N574</f>
        <v>0</v>
      </c>
      <c r="AC569" s="260">
        <f t="shared" si="116"/>
        <v>0</v>
      </c>
      <c r="AD569" s="259">
        <f t="shared" si="117"/>
        <v>0</v>
      </c>
      <c r="AE569" s="312">
        <f>'To &amp; from Shops- trip % summary'!Q574</f>
        <v>0</v>
      </c>
      <c r="AF569" s="314">
        <f>'To &amp; from Shops- trip % summary'!S574</f>
        <v>0</v>
      </c>
      <c r="AG569" s="260">
        <f t="shared" si="118"/>
        <v>0</v>
      </c>
      <c r="AH569" s="259">
        <f t="shared" si="119"/>
        <v>0</v>
      </c>
      <c r="AI569" s="312">
        <f>'To &amp; from Shops- trip % summary'!V574</f>
        <v>0</v>
      </c>
      <c r="AJ569" s="314">
        <f>'To &amp; from Shops- trip % summary'!X574</f>
        <v>0</v>
      </c>
      <c r="AK569" s="260">
        <f t="shared" si="120"/>
        <v>0</v>
      </c>
      <c r="AL569" s="259">
        <f t="shared" si="121"/>
        <v>0</v>
      </c>
      <c r="AM569" s="312">
        <f>'To &amp; from Shops- trip % summary'!AA574</f>
        <v>0</v>
      </c>
      <c r="AN569" s="314">
        <f>'To &amp; from Shops- trip % summary'!AC574</f>
        <v>0</v>
      </c>
      <c r="AO569" s="260">
        <f t="shared" si="122"/>
        <v>0</v>
      </c>
      <c r="AP569" s="259">
        <f t="shared" si="123"/>
        <v>0</v>
      </c>
      <c r="AQ569" s="312">
        <f>'To &amp; from Shops- trip % summary'!AF574</f>
        <v>0</v>
      </c>
      <c r="AR569" s="314">
        <f>'To &amp; from Shops- trip % summary'!AH574</f>
        <v>0</v>
      </c>
      <c r="AS569" s="260">
        <f t="shared" si="124"/>
        <v>0</v>
      </c>
      <c r="AT569" s="259">
        <f t="shared" si="125"/>
        <v>0</v>
      </c>
      <c r="AU569" s="261"/>
      <c r="AV569" s="248"/>
      <c r="AW569" s="248"/>
      <c r="AX569" s="248"/>
      <c r="AY569" s="248"/>
    </row>
    <row r="570" spans="1:51" x14ac:dyDescent="0.2">
      <c r="A570" s="248"/>
      <c r="B570" s="248"/>
      <c r="C570" s="248"/>
      <c r="D570" s="248"/>
      <c r="E570" s="248"/>
      <c r="F570" s="248"/>
      <c r="G570" s="248"/>
      <c r="H570" s="248"/>
      <c r="I570" s="248"/>
      <c r="J570" s="248"/>
      <c r="K570" s="248"/>
      <c r="L570" s="248"/>
      <c r="M570" s="248"/>
      <c r="N570" s="248"/>
      <c r="O570" s="248"/>
      <c r="P570" s="248"/>
      <c r="Q570" s="296"/>
      <c r="R570" s="256">
        <f>'To &amp; from Shops- trip % summary'!B575</f>
        <v>0</v>
      </c>
      <c r="S570" s="313">
        <f>'To &amp; from Shops- trip % summary'!D575</f>
        <v>0</v>
      </c>
      <c r="T570" s="257">
        <f>'Non-survey input values'!$B$14</f>
        <v>359.3</v>
      </c>
      <c r="U570" s="258">
        <f t="shared" si="112"/>
        <v>0</v>
      </c>
      <c r="V570" s="259">
        <f t="shared" si="113"/>
        <v>0</v>
      </c>
      <c r="W570" s="312">
        <f>'To &amp; from Shops- trip % summary'!G575</f>
        <v>0</v>
      </c>
      <c r="X570" s="314">
        <f>'To &amp; from Shops- trip % summary'!I575</f>
        <v>0</v>
      </c>
      <c r="Y570" s="260">
        <f t="shared" si="114"/>
        <v>0</v>
      </c>
      <c r="Z570" s="259">
        <f t="shared" si="115"/>
        <v>0</v>
      </c>
      <c r="AA570" s="312">
        <f>'To &amp; from Shops- trip % summary'!L575</f>
        <v>0</v>
      </c>
      <c r="AB570" s="314">
        <f>'To &amp; from Shops- trip % summary'!N575</f>
        <v>0</v>
      </c>
      <c r="AC570" s="260">
        <f t="shared" si="116"/>
        <v>0</v>
      </c>
      <c r="AD570" s="259">
        <f t="shared" si="117"/>
        <v>0</v>
      </c>
      <c r="AE570" s="312">
        <f>'To &amp; from Shops- trip % summary'!Q575</f>
        <v>0</v>
      </c>
      <c r="AF570" s="314">
        <f>'To &amp; from Shops- trip % summary'!S575</f>
        <v>0</v>
      </c>
      <c r="AG570" s="260">
        <f t="shared" si="118"/>
        <v>0</v>
      </c>
      <c r="AH570" s="259">
        <f t="shared" si="119"/>
        <v>0</v>
      </c>
      <c r="AI570" s="312">
        <f>'To &amp; from Shops- trip % summary'!V575</f>
        <v>0</v>
      </c>
      <c r="AJ570" s="314">
        <f>'To &amp; from Shops- trip % summary'!X575</f>
        <v>0</v>
      </c>
      <c r="AK570" s="260">
        <f t="shared" si="120"/>
        <v>0</v>
      </c>
      <c r="AL570" s="259">
        <f t="shared" si="121"/>
        <v>0</v>
      </c>
      <c r="AM570" s="312">
        <f>'To &amp; from Shops- trip % summary'!AA575</f>
        <v>0</v>
      </c>
      <c r="AN570" s="314">
        <f>'To &amp; from Shops- trip % summary'!AC575</f>
        <v>0</v>
      </c>
      <c r="AO570" s="260">
        <f t="shared" si="122"/>
        <v>0</v>
      </c>
      <c r="AP570" s="259">
        <f t="shared" si="123"/>
        <v>0</v>
      </c>
      <c r="AQ570" s="312">
        <f>'To &amp; from Shops- trip % summary'!AF575</f>
        <v>0</v>
      </c>
      <c r="AR570" s="314">
        <f>'To &amp; from Shops- trip % summary'!AH575</f>
        <v>0</v>
      </c>
      <c r="AS570" s="260">
        <f t="shared" si="124"/>
        <v>0</v>
      </c>
      <c r="AT570" s="259">
        <f t="shared" si="125"/>
        <v>0</v>
      </c>
      <c r="AU570" s="261"/>
      <c r="AV570" s="248"/>
      <c r="AW570" s="248"/>
      <c r="AX570" s="248"/>
      <c r="AY570" s="248"/>
    </row>
    <row r="571" spans="1:51" x14ac:dyDescent="0.2">
      <c r="A571" s="248"/>
      <c r="B571" s="248"/>
      <c r="C571" s="248"/>
      <c r="D571" s="248"/>
      <c r="E571" s="248"/>
      <c r="F571" s="248"/>
      <c r="G571" s="248"/>
      <c r="H571" s="248"/>
      <c r="I571" s="248"/>
      <c r="J571" s="248"/>
      <c r="K571" s="248"/>
      <c r="L571" s="248"/>
      <c r="M571" s="248"/>
      <c r="N571" s="248"/>
      <c r="O571" s="248"/>
      <c r="P571" s="248"/>
      <c r="Q571" s="296"/>
      <c r="R571" s="256">
        <f>'To &amp; from Shops- trip % summary'!B576</f>
        <v>0</v>
      </c>
      <c r="S571" s="313">
        <f>'To &amp; from Shops- trip % summary'!D576</f>
        <v>0</v>
      </c>
      <c r="T571" s="257">
        <f>'Non-survey input values'!$B$14</f>
        <v>359.3</v>
      </c>
      <c r="U571" s="258">
        <f t="shared" si="112"/>
        <v>0</v>
      </c>
      <c r="V571" s="259">
        <f t="shared" si="113"/>
        <v>0</v>
      </c>
      <c r="W571" s="312">
        <f>'To &amp; from Shops- trip % summary'!G576</f>
        <v>0</v>
      </c>
      <c r="X571" s="314">
        <f>'To &amp; from Shops- trip % summary'!I576</f>
        <v>0</v>
      </c>
      <c r="Y571" s="260">
        <f t="shared" si="114"/>
        <v>0</v>
      </c>
      <c r="Z571" s="259">
        <f t="shared" si="115"/>
        <v>0</v>
      </c>
      <c r="AA571" s="312">
        <f>'To &amp; from Shops- trip % summary'!L576</f>
        <v>0</v>
      </c>
      <c r="AB571" s="314">
        <f>'To &amp; from Shops- trip % summary'!N576</f>
        <v>0</v>
      </c>
      <c r="AC571" s="260">
        <f t="shared" si="116"/>
        <v>0</v>
      </c>
      <c r="AD571" s="259">
        <f t="shared" si="117"/>
        <v>0</v>
      </c>
      <c r="AE571" s="312">
        <f>'To &amp; from Shops- trip % summary'!Q576</f>
        <v>0</v>
      </c>
      <c r="AF571" s="314">
        <f>'To &amp; from Shops- trip % summary'!S576</f>
        <v>0</v>
      </c>
      <c r="AG571" s="260">
        <f t="shared" si="118"/>
        <v>0</v>
      </c>
      <c r="AH571" s="259">
        <f t="shared" si="119"/>
        <v>0</v>
      </c>
      <c r="AI571" s="312">
        <f>'To &amp; from Shops- trip % summary'!V576</f>
        <v>0</v>
      </c>
      <c r="AJ571" s="314">
        <f>'To &amp; from Shops- trip % summary'!X576</f>
        <v>0</v>
      </c>
      <c r="AK571" s="260">
        <f t="shared" si="120"/>
        <v>0</v>
      </c>
      <c r="AL571" s="259">
        <f t="shared" si="121"/>
        <v>0</v>
      </c>
      <c r="AM571" s="312">
        <f>'To &amp; from Shops- trip % summary'!AA576</f>
        <v>0</v>
      </c>
      <c r="AN571" s="314">
        <f>'To &amp; from Shops- trip % summary'!AC576</f>
        <v>0</v>
      </c>
      <c r="AO571" s="260">
        <f t="shared" si="122"/>
        <v>0</v>
      </c>
      <c r="AP571" s="259">
        <f t="shared" si="123"/>
        <v>0</v>
      </c>
      <c r="AQ571" s="312">
        <f>'To &amp; from Shops- trip % summary'!AF576</f>
        <v>0</v>
      </c>
      <c r="AR571" s="314">
        <f>'To &amp; from Shops- trip % summary'!AH576</f>
        <v>0</v>
      </c>
      <c r="AS571" s="260">
        <f t="shared" si="124"/>
        <v>0</v>
      </c>
      <c r="AT571" s="259">
        <f t="shared" si="125"/>
        <v>0</v>
      </c>
      <c r="AU571" s="261"/>
      <c r="AV571" s="248"/>
      <c r="AW571" s="248"/>
      <c r="AX571" s="248"/>
      <c r="AY571" s="248"/>
    </row>
    <row r="572" spans="1:51" x14ac:dyDescent="0.2">
      <c r="A572" s="248"/>
      <c r="B572" s="248"/>
      <c r="C572" s="248"/>
      <c r="D572" s="248"/>
      <c r="E572" s="248"/>
      <c r="F572" s="248"/>
      <c r="G572" s="248"/>
      <c r="H572" s="248"/>
      <c r="I572" s="248"/>
      <c r="J572" s="248"/>
      <c r="K572" s="248"/>
      <c r="L572" s="248"/>
      <c r="M572" s="248"/>
      <c r="N572" s="248"/>
      <c r="O572" s="248"/>
      <c r="P572" s="248"/>
      <c r="Q572" s="296"/>
      <c r="R572" s="256">
        <f>'To &amp; from Shops- trip % summary'!B577</f>
        <v>0</v>
      </c>
      <c r="S572" s="313">
        <f>'To &amp; from Shops- trip % summary'!D577</f>
        <v>0</v>
      </c>
      <c r="T572" s="257">
        <f>'Non-survey input values'!$B$14</f>
        <v>359.3</v>
      </c>
      <c r="U572" s="258">
        <f t="shared" si="112"/>
        <v>0</v>
      </c>
      <c r="V572" s="259">
        <f t="shared" si="113"/>
        <v>0</v>
      </c>
      <c r="W572" s="312">
        <f>'To &amp; from Shops- trip % summary'!G577</f>
        <v>0</v>
      </c>
      <c r="X572" s="314">
        <f>'To &amp; from Shops- trip % summary'!I577</f>
        <v>0</v>
      </c>
      <c r="Y572" s="260">
        <f t="shared" si="114"/>
        <v>0</v>
      </c>
      <c r="Z572" s="259">
        <f t="shared" si="115"/>
        <v>0</v>
      </c>
      <c r="AA572" s="312">
        <f>'To &amp; from Shops- trip % summary'!L577</f>
        <v>0</v>
      </c>
      <c r="AB572" s="314">
        <f>'To &amp; from Shops- trip % summary'!N577</f>
        <v>0</v>
      </c>
      <c r="AC572" s="260">
        <f t="shared" si="116"/>
        <v>0</v>
      </c>
      <c r="AD572" s="259">
        <f t="shared" si="117"/>
        <v>0</v>
      </c>
      <c r="AE572" s="312">
        <f>'To &amp; from Shops- trip % summary'!Q577</f>
        <v>0</v>
      </c>
      <c r="AF572" s="314">
        <f>'To &amp; from Shops- trip % summary'!S577</f>
        <v>0</v>
      </c>
      <c r="AG572" s="260">
        <f t="shared" si="118"/>
        <v>0</v>
      </c>
      <c r="AH572" s="259">
        <f t="shared" si="119"/>
        <v>0</v>
      </c>
      <c r="AI572" s="312">
        <f>'To &amp; from Shops- trip % summary'!V577</f>
        <v>0</v>
      </c>
      <c r="AJ572" s="314">
        <f>'To &amp; from Shops- trip % summary'!X577</f>
        <v>0</v>
      </c>
      <c r="AK572" s="260">
        <f t="shared" si="120"/>
        <v>0</v>
      </c>
      <c r="AL572" s="259">
        <f t="shared" si="121"/>
        <v>0</v>
      </c>
      <c r="AM572" s="312">
        <f>'To &amp; from Shops- trip % summary'!AA577</f>
        <v>0</v>
      </c>
      <c r="AN572" s="314">
        <f>'To &amp; from Shops- trip % summary'!AC577</f>
        <v>0</v>
      </c>
      <c r="AO572" s="260">
        <f t="shared" si="122"/>
        <v>0</v>
      </c>
      <c r="AP572" s="259">
        <f t="shared" si="123"/>
        <v>0</v>
      </c>
      <c r="AQ572" s="312">
        <f>'To &amp; from Shops- trip % summary'!AF577</f>
        <v>0</v>
      </c>
      <c r="AR572" s="314">
        <f>'To &amp; from Shops- trip % summary'!AH577</f>
        <v>0</v>
      </c>
      <c r="AS572" s="260">
        <f t="shared" si="124"/>
        <v>0</v>
      </c>
      <c r="AT572" s="259">
        <f t="shared" si="125"/>
        <v>0</v>
      </c>
      <c r="AU572" s="261"/>
      <c r="AV572" s="248"/>
      <c r="AW572" s="248"/>
      <c r="AX572" s="248"/>
      <c r="AY572" s="248"/>
    </row>
    <row r="573" spans="1:51" x14ac:dyDescent="0.2">
      <c r="A573" s="248"/>
      <c r="B573" s="248"/>
      <c r="C573" s="248"/>
      <c r="D573" s="248"/>
      <c r="E573" s="248"/>
      <c r="F573" s="248"/>
      <c r="G573" s="248"/>
      <c r="H573" s="248"/>
      <c r="I573" s="248"/>
      <c r="J573" s="248"/>
      <c r="K573" s="248"/>
      <c r="L573" s="248"/>
      <c r="M573" s="248"/>
      <c r="N573" s="248"/>
      <c r="O573" s="248"/>
      <c r="P573" s="248"/>
      <c r="Q573" s="296"/>
      <c r="R573" s="256">
        <f>'To &amp; from Shops- trip % summary'!B578</f>
        <v>0</v>
      </c>
      <c r="S573" s="313">
        <f>'To &amp; from Shops- trip % summary'!D578</f>
        <v>0</v>
      </c>
      <c r="T573" s="257">
        <f>'Non-survey input values'!$B$14</f>
        <v>359.3</v>
      </c>
      <c r="U573" s="258">
        <f t="shared" si="112"/>
        <v>0</v>
      </c>
      <c r="V573" s="259">
        <f t="shared" si="113"/>
        <v>0</v>
      </c>
      <c r="W573" s="312">
        <f>'To &amp; from Shops- trip % summary'!G578</f>
        <v>0</v>
      </c>
      <c r="X573" s="314">
        <f>'To &amp; from Shops- trip % summary'!I578</f>
        <v>0</v>
      </c>
      <c r="Y573" s="260">
        <f t="shared" si="114"/>
        <v>0</v>
      </c>
      <c r="Z573" s="259">
        <f t="shared" si="115"/>
        <v>0</v>
      </c>
      <c r="AA573" s="312">
        <f>'To &amp; from Shops- trip % summary'!L578</f>
        <v>0</v>
      </c>
      <c r="AB573" s="314">
        <f>'To &amp; from Shops- trip % summary'!N578</f>
        <v>0</v>
      </c>
      <c r="AC573" s="260">
        <f t="shared" si="116"/>
        <v>0</v>
      </c>
      <c r="AD573" s="259">
        <f t="shared" si="117"/>
        <v>0</v>
      </c>
      <c r="AE573" s="312">
        <f>'To &amp; from Shops- trip % summary'!Q578</f>
        <v>0</v>
      </c>
      <c r="AF573" s="314">
        <f>'To &amp; from Shops- trip % summary'!S578</f>
        <v>0</v>
      </c>
      <c r="AG573" s="260">
        <f t="shared" si="118"/>
        <v>0</v>
      </c>
      <c r="AH573" s="259">
        <f t="shared" si="119"/>
        <v>0</v>
      </c>
      <c r="AI573" s="312">
        <f>'To &amp; from Shops- trip % summary'!V578</f>
        <v>0</v>
      </c>
      <c r="AJ573" s="314">
        <f>'To &amp; from Shops- trip % summary'!X578</f>
        <v>0</v>
      </c>
      <c r="AK573" s="260">
        <f t="shared" si="120"/>
        <v>0</v>
      </c>
      <c r="AL573" s="259">
        <f t="shared" si="121"/>
        <v>0</v>
      </c>
      <c r="AM573" s="312">
        <f>'To &amp; from Shops- trip % summary'!AA578</f>
        <v>0</v>
      </c>
      <c r="AN573" s="314">
        <f>'To &amp; from Shops- trip % summary'!AC578</f>
        <v>0</v>
      </c>
      <c r="AO573" s="260">
        <f t="shared" si="122"/>
        <v>0</v>
      </c>
      <c r="AP573" s="259">
        <f t="shared" si="123"/>
        <v>0</v>
      </c>
      <c r="AQ573" s="312">
        <f>'To &amp; from Shops- trip % summary'!AF578</f>
        <v>0</v>
      </c>
      <c r="AR573" s="314">
        <f>'To &amp; from Shops- trip % summary'!AH578</f>
        <v>0</v>
      </c>
      <c r="AS573" s="260">
        <f t="shared" si="124"/>
        <v>0</v>
      </c>
      <c r="AT573" s="259">
        <f t="shared" si="125"/>
        <v>0</v>
      </c>
      <c r="AU573" s="261"/>
      <c r="AV573" s="248"/>
      <c r="AW573" s="248"/>
      <c r="AX573" s="248"/>
      <c r="AY573" s="248"/>
    </row>
    <row r="574" spans="1:51" x14ac:dyDescent="0.2">
      <c r="A574" s="248"/>
      <c r="B574" s="248"/>
      <c r="C574" s="248"/>
      <c r="D574" s="248"/>
      <c r="E574" s="248"/>
      <c r="F574" s="248"/>
      <c r="G574" s="248"/>
      <c r="H574" s="248"/>
      <c r="I574" s="248"/>
      <c r="J574" s="248"/>
      <c r="K574" s="248"/>
      <c r="L574" s="248"/>
      <c r="M574" s="248"/>
      <c r="N574" s="248"/>
      <c r="O574" s="248"/>
      <c r="P574" s="248"/>
      <c r="Q574" s="296"/>
      <c r="R574" s="256">
        <f>'To &amp; from Shops- trip % summary'!B579</f>
        <v>0</v>
      </c>
      <c r="S574" s="313">
        <f>'To &amp; from Shops- trip % summary'!D579</f>
        <v>0</v>
      </c>
      <c r="T574" s="257">
        <f>'Non-survey input values'!$B$14</f>
        <v>359.3</v>
      </c>
      <c r="U574" s="258">
        <f t="shared" si="112"/>
        <v>0</v>
      </c>
      <c r="V574" s="259">
        <f t="shared" si="113"/>
        <v>0</v>
      </c>
      <c r="W574" s="312">
        <f>'To &amp; from Shops- trip % summary'!G579</f>
        <v>0</v>
      </c>
      <c r="X574" s="314">
        <f>'To &amp; from Shops- trip % summary'!I579</f>
        <v>0</v>
      </c>
      <c r="Y574" s="260">
        <f t="shared" si="114"/>
        <v>0</v>
      </c>
      <c r="Z574" s="259">
        <f t="shared" si="115"/>
        <v>0</v>
      </c>
      <c r="AA574" s="312">
        <f>'To &amp; from Shops- trip % summary'!L579</f>
        <v>0</v>
      </c>
      <c r="AB574" s="314">
        <f>'To &amp; from Shops- trip % summary'!N579</f>
        <v>0</v>
      </c>
      <c r="AC574" s="260">
        <f t="shared" si="116"/>
        <v>0</v>
      </c>
      <c r="AD574" s="259">
        <f t="shared" si="117"/>
        <v>0</v>
      </c>
      <c r="AE574" s="312">
        <f>'To &amp; from Shops- trip % summary'!Q579</f>
        <v>0</v>
      </c>
      <c r="AF574" s="314">
        <f>'To &amp; from Shops- trip % summary'!S579</f>
        <v>0</v>
      </c>
      <c r="AG574" s="260">
        <f t="shared" si="118"/>
        <v>0</v>
      </c>
      <c r="AH574" s="259">
        <f t="shared" si="119"/>
        <v>0</v>
      </c>
      <c r="AI574" s="312">
        <f>'To &amp; from Shops- trip % summary'!V579</f>
        <v>0</v>
      </c>
      <c r="AJ574" s="314">
        <f>'To &amp; from Shops- trip % summary'!X579</f>
        <v>0</v>
      </c>
      <c r="AK574" s="260">
        <f t="shared" si="120"/>
        <v>0</v>
      </c>
      <c r="AL574" s="259">
        <f t="shared" si="121"/>
        <v>0</v>
      </c>
      <c r="AM574" s="312">
        <f>'To &amp; from Shops- trip % summary'!AA579</f>
        <v>0</v>
      </c>
      <c r="AN574" s="314">
        <f>'To &amp; from Shops- trip % summary'!AC579</f>
        <v>0</v>
      </c>
      <c r="AO574" s="260">
        <f t="shared" si="122"/>
        <v>0</v>
      </c>
      <c r="AP574" s="259">
        <f t="shared" si="123"/>
        <v>0</v>
      </c>
      <c r="AQ574" s="312">
        <f>'To &amp; from Shops- trip % summary'!AF579</f>
        <v>0</v>
      </c>
      <c r="AR574" s="314">
        <f>'To &amp; from Shops- trip % summary'!AH579</f>
        <v>0</v>
      </c>
      <c r="AS574" s="260">
        <f t="shared" si="124"/>
        <v>0</v>
      </c>
      <c r="AT574" s="259">
        <f t="shared" si="125"/>
        <v>0</v>
      </c>
      <c r="AU574" s="261"/>
      <c r="AV574" s="248"/>
      <c r="AW574" s="248"/>
      <c r="AX574" s="248"/>
      <c r="AY574" s="248"/>
    </row>
    <row r="575" spans="1:51" x14ac:dyDescent="0.2">
      <c r="A575" s="248"/>
      <c r="B575" s="248"/>
      <c r="C575" s="248"/>
      <c r="D575" s="248"/>
      <c r="E575" s="248"/>
      <c r="F575" s="248"/>
      <c r="G575" s="248"/>
      <c r="H575" s="248"/>
      <c r="I575" s="248"/>
      <c r="J575" s="248"/>
      <c r="K575" s="248"/>
      <c r="L575" s="248"/>
      <c r="M575" s="248"/>
      <c r="N575" s="248"/>
      <c r="O575" s="248"/>
      <c r="P575" s="248"/>
      <c r="Q575" s="296"/>
      <c r="R575" s="256">
        <f>'To &amp; from Shops- trip % summary'!B580</f>
        <v>0</v>
      </c>
      <c r="S575" s="313">
        <f>'To &amp; from Shops- trip % summary'!D580</f>
        <v>0</v>
      </c>
      <c r="T575" s="257">
        <f>'Non-survey input values'!$B$14</f>
        <v>359.3</v>
      </c>
      <c r="U575" s="258">
        <f t="shared" si="112"/>
        <v>0</v>
      </c>
      <c r="V575" s="259">
        <f t="shared" si="113"/>
        <v>0</v>
      </c>
      <c r="W575" s="312">
        <f>'To &amp; from Shops- trip % summary'!G580</f>
        <v>0</v>
      </c>
      <c r="X575" s="314">
        <f>'To &amp; from Shops- trip % summary'!I580</f>
        <v>0</v>
      </c>
      <c r="Y575" s="260">
        <f t="shared" si="114"/>
        <v>0</v>
      </c>
      <c r="Z575" s="259">
        <f t="shared" si="115"/>
        <v>0</v>
      </c>
      <c r="AA575" s="312">
        <f>'To &amp; from Shops- trip % summary'!L580</f>
        <v>0</v>
      </c>
      <c r="AB575" s="314">
        <f>'To &amp; from Shops- trip % summary'!N580</f>
        <v>0</v>
      </c>
      <c r="AC575" s="260">
        <f t="shared" si="116"/>
        <v>0</v>
      </c>
      <c r="AD575" s="259">
        <f t="shared" si="117"/>
        <v>0</v>
      </c>
      <c r="AE575" s="312">
        <f>'To &amp; from Shops- trip % summary'!Q580</f>
        <v>0</v>
      </c>
      <c r="AF575" s="314">
        <f>'To &amp; from Shops- trip % summary'!S580</f>
        <v>0</v>
      </c>
      <c r="AG575" s="260">
        <f t="shared" si="118"/>
        <v>0</v>
      </c>
      <c r="AH575" s="259">
        <f t="shared" si="119"/>
        <v>0</v>
      </c>
      <c r="AI575" s="312">
        <f>'To &amp; from Shops- trip % summary'!V580</f>
        <v>0</v>
      </c>
      <c r="AJ575" s="314">
        <f>'To &amp; from Shops- trip % summary'!X580</f>
        <v>0</v>
      </c>
      <c r="AK575" s="260">
        <f t="shared" si="120"/>
        <v>0</v>
      </c>
      <c r="AL575" s="259">
        <f t="shared" si="121"/>
        <v>0</v>
      </c>
      <c r="AM575" s="312">
        <f>'To &amp; from Shops- trip % summary'!AA580</f>
        <v>0</v>
      </c>
      <c r="AN575" s="314">
        <f>'To &amp; from Shops- trip % summary'!AC580</f>
        <v>0</v>
      </c>
      <c r="AO575" s="260">
        <f t="shared" si="122"/>
        <v>0</v>
      </c>
      <c r="AP575" s="259">
        <f t="shared" si="123"/>
        <v>0</v>
      </c>
      <c r="AQ575" s="312">
        <f>'To &amp; from Shops- trip % summary'!AF580</f>
        <v>0</v>
      </c>
      <c r="AR575" s="314">
        <f>'To &amp; from Shops- trip % summary'!AH580</f>
        <v>0</v>
      </c>
      <c r="AS575" s="260">
        <f t="shared" si="124"/>
        <v>0</v>
      </c>
      <c r="AT575" s="259">
        <f t="shared" si="125"/>
        <v>0</v>
      </c>
      <c r="AU575" s="261"/>
      <c r="AV575" s="248"/>
      <c r="AW575" s="248"/>
      <c r="AX575" s="248"/>
      <c r="AY575" s="248"/>
    </row>
    <row r="576" spans="1:51" x14ac:dyDescent="0.2">
      <c r="A576" s="248"/>
      <c r="B576" s="248"/>
      <c r="C576" s="248"/>
      <c r="D576" s="248"/>
      <c r="E576" s="248"/>
      <c r="F576" s="248"/>
      <c r="G576" s="248"/>
      <c r="H576" s="248"/>
      <c r="I576" s="248"/>
      <c r="J576" s="248"/>
      <c r="K576" s="248"/>
      <c r="L576" s="248"/>
      <c r="M576" s="248"/>
      <c r="N576" s="248"/>
      <c r="O576" s="248"/>
      <c r="P576" s="248"/>
      <c r="Q576" s="296"/>
      <c r="R576" s="256">
        <f>'To &amp; from Shops- trip % summary'!B581</f>
        <v>0</v>
      </c>
      <c r="S576" s="313">
        <f>'To &amp; from Shops- trip % summary'!D581</f>
        <v>0</v>
      </c>
      <c r="T576" s="257">
        <f>'Non-survey input values'!$B$14</f>
        <v>359.3</v>
      </c>
      <c r="U576" s="258">
        <f t="shared" si="112"/>
        <v>0</v>
      </c>
      <c r="V576" s="259">
        <f t="shared" si="113"/>
        <v>0</v>
      </c>
      <c r="W576" s="312">
        <f>'To &amp; from Shops- trip % summary'!G581</f>
        <v>0</v>
      </c>
      <c r="X576" s="314">
        <f>'To &amp; from Shops- trip % summary'!I581</f>
        <v>0</v>
      </c>
      <c r="Y576" s="260">
        <f t="shared" si="114"/>
        <v>0</v>
      </c>
      <c r="Z576" s="259">
        <f t="shared" si="115"/>
        <v>0</v>
      </c>
      <c r="AA576" s="312">
        <f>'To &amp; from Shops- trip % summary'!L581</f>
        <v>0</v>
      </c>
      <c r="AB576" s="314">
        <f>'To &amp; from Shops- trip % summary'!N581</f>
        <v>0</v>
      </c>
      <c r="AC576" s="260">
        <f t="shared" si="116"/>
        <v>0</v>
      </c>
      <c r="AD576" s="259">
        <f t="shared" si="117"/>
        <v>0</v>
      </c>
      <c r="AE576" s="312">
        <f>'To &amp; from Shops- trip % summary'!Q581</f>
        <v>0</v>
      </c>
      <c r="AF576" s="314">
        <f>'To &amp; from Shops- trip % summary'!S581</f>
        <v>0</v>
      </c>
      <c r="AG576" s="260">
        <f t="shared" si="118"/>
        <v>0</v>
      </c>
      <c r="AH576" s="259">
        <f t="shared" si="119"/>
        <v>0</v>
      </c>
      <c r="AI576" s="312">
        <f>'To &amp; from Shops- trip % summary'!V581</f>
        <v>0</v>
      </c>
      <c r="AJ576" s="314">
        <f>'To &amp; from Shops- trip % summary'!X581</f>
        <v>0</v>
      </c>
      <c r="AK576" s="260">
        <f t="shared" si="120"/>
        <v>0</v>
      </c>
      <c r="AL576" s="259">
        <f t="shared" si="121"/>
        <v>0</v>
      </c>
      <c r="AM576" s="312">
        <f>'To &amp; from Shops- trip % summary'!AA581</f>
        <v>0</v>
      </c>
      <c r="AN576" s="314">
        <f>'To &amp; from Shops- trip % summary'!AC581</f>
        <v>0</v>
      </c>
      <c r="AO576" s="260">
        <f t="shared" si="122"/>
        <v>0</v>
      </c>
      <c r="AP576" s="259">
        <f t="shared" si="123"/>
        <v>0</v>
      </c>
      <c r="AQ576" s="312">
        <f>'To &amp; from Shops- trip % summary'!AF581</f>
        <v>0</v>
      </c>
      <c r="AR576" s="314">
        <f>'To &amp; from Shops- trip % summary'!AH581</f>
        <v>0</v>
      </c>
      <c r="AS576" s="260">
        <f t="shared" si="124"/>
        <v>0</v>
      </c>
      <c r="AT576" s="259">
        <f t="shared" si="125"/>
        <v>0</v>
      </c>
      <c r="AU576" s="261"/>
      <c r="AV576" s="248"/>
      <c r="AW576" s="248"/>
      <c r="AX576" s="248"/>
      <c r="AY576" s="248"/>
    </row>
    <row r="577" spans="1:51" x14ac:dyDescent="0.2">
      <c r="A577" s="248"/>
      <c r="B577" s="248"/>
      <c r="C577" s="248"/>
      <c r="D577" s="248"/>
      <c r="E577" s="248"/>
      <c r="F577" s="248"/>
      <c r="G577" s="248"/>
      <c r="H577" s="248"/>
      <c r="I577" s="248"/>
      <c r="J577" s="248"/>
      <c r="K577" s="248"/>
      <c r="L577" s="248"/>
      <c r="M577" s="248"/>
      <c r="N577" s="248"/>
      <c r="O577" s="248"/>
      <c r="P577" s="248"/>
      <c r="Q577" s="296"/>
      <c r="R577" s="256">
        <f>'To &amp; from Shops- trip % summary'!B582</f>
        <v>0</v>
      </c>
      <c r="S577" s="313">
        <f>'To &amp; from Shops- trip % summary'!D582</f>
        <v>0</v>
      </c>
      <c r="T577" s="257">
        <f>'Non-survey input values'!$B$14</f>
        <v>359.3</v>
      </c>
      <c r="U577" s="258">
        <f t="shared" si="112"/>
        <v>0</v>
      </c>
      <c r="V577" s="259">
        <f t="shared" si="113"/>
        <v>0</v>
      </c>
      <c r="W577" s="312">
        <f>'To &amp; from Shops- trip % summary'!G582</f>
        <v>0</v>
      </c>
      <c r="X577" s="314">
        <f>'To &amp; from Shops- trip % summary'!I582</f>
        <v>0</v>
      </c>
      <c r="Y577" s="260">
        <f t="shared" si="114"/>
        <v>0</v>
      </c>
      <c r="Z577" s="259">
        <f t="shared" si="115"/>
        <v>0</v>
      </c>
      <c r="AA577" s="312">
        <f>'To &amp; from Shops- trip % summary'!L582</f>
        <v>0</v>
      </c>
      <c r="AB577" s="314">
        <f>'To &amp; from Shops- trip % summary'!N582</f>
        <v>0</v>
      </c>
      <c r="AC577" s="260">
        <f t="shared" si="116"/>
        <v>0</v>
      </c>
      <c r="AD577" s="259">
        <f t="shared" si="117"/>
        <v>0</v>
      </c>
      <c r="AE577" s="312">
        <f>'To &amp; from Shops- trip % summary'!Q582</f>
        <v>0</v>
      </c>
      <c r="AF577" s="314">
        <f>'To &amp; from Shops- trip % summary'!S582</f>
        <v>0</v>
      </c>
      <c r="AG577" s="260">
        <f t="shared" si="118"/>
        <v>0</v>
      </c>
      <c r="AH577" s="259">
        <f t="shared" si="119"/>
        <v>0</v>
      </c>
      <c r="AI577" s="312">
        <f>'To &amp; from Shops- trip % summary'!V582</f>
        <v>0</v>
      </c>
      <c r="AJ577" s="314">
        <f>'To &amp; from Shops- trip % summary'!X582</f>
        <v>0</v>
      </c>
      <c r="AK577" s="260">
        <f t="shared" si="120"/>
        <v>0</v>
      </c>
      <c r="AL577" s="259">
        <f t="shared" si="121"/>
        <v>0</v>
      </c>
      <c r="AM577" s="312">
        <f>'To &amp; from Shops- trip % summary'!AA582</f>
        <v>0</v>
      </c>
      <c r="AN577" s="314">
        <f>'To &amp; from Shops- trip % summary'!AC582</f>
        <v>0</v>
      </c>
      <c r="AO577" s="260">
        <f t="shared" si="122"/>
        <v>0</v>
      </c>
      <c r="AP577" s="259">
        <f t="shared" si="123"/>
        <v>0</v>
      </c>
      <c r="AQ577" s="312">
        <f>'To &amp; from Shops- trip % summary'!AF582</f>
        <v>0</v>
      </c>
      <c r="AR577" s="314">
        <f>'To &amp; from Shops- trip % summary'!AH582</f>
        <v>0</v>
      </c>
      <c r="AS577" s="260">
        <f t="shared" si="124"/>
        <v>0</v>
      </c>
      <c r="AT577" s="259">
        <f t="shared" si="125"/>
        <v>0</v>
      </c>
      <c r="AU577" s="261"/>
      <c r="AV577" s="248"/>
      <c r="AW577" s="248"/>
      <c r="AX577" s="248"/>
      <c r="AY577" s="248"/>
    </row>
    <row r="578" spans="1:51" x14ac:dyDescent="0.2">
      <c r="A578" s="248"/>
      <c r="B578" s="248"/>
      <c r="C578" s="248"/>
      <c r="D578" s="248"/>
      <c r="E578" s="248"/>
      <c r="F578" s="248"/>
      <c r="G578" s="248"/>
      <c r="H578" s="248"/>
      <c r="I578" s="248"/>
      <c r="J578" s="248"/>
      <c r="K578" s="248"/>
      <c r="L578" s="248"/>
      <c r="M578" s="248"/>
      <c r="N578" s="248"/>
      <c r="O578" s="248"/>
      <c r="P578" s="248"/>
      <c r="Q578" s="296"/>
      <c r="R578" s="256">
        <f>'To &amp; from Shops- trip % summary'!B583</f>
        <v>0</v>
      </c>
      <c r="S578" s="313">
        <f>'To &amp; from Shops- trip % summary'!D583</f>
        <v>0</v>
      </c>
      <c r="T578" s="257">
        <f>'Non-survey input values'!$B$14</f>
        <v>359.3</v>
      </c>
      <c r="U578" s="258">
        <f t="shared" si="112"/>
        <v>0</v>
      </c>
      <c r="V578" s="259">
        <f t="shared" si="113"/>
        <v>0</v>
      </c>
      <c r="W578" s="312">
        <f>'To &amp; from Shops- trip % summary'!G583</f>
        <v>0</v>
      </c>
      <c r="X578" s="314">
        <f>'To &amp; from Shops- trip % summary'!I583</f>
        <v>0</v>
      </c>
      <c r="Y578" s="260">
        <f t="shared" si="114"/>
        <v>0</v>
      </c>
      <c r="Z578" s="259">
        <f t="shared" si="115"/>
        <v>0</v>
      </c>
      <c r="AA578" s="312">
        <f>'To &amp; from Shops- trip % summary'!L583</f>
        <v>0</v>
      </c>
      <c r="AB578" s="314">
        <f>'To &amp; from Shops- trip % summary'!N583</f>
        <v>0</v>
      </c>
      <c r="AC578" s="260">
        <f t="shared" si="116"/>
        <v>0</v>
      </c>
      <c r="AD578" s="259">
        <f t="shared" si="117"/>
        <v>0</v>
      </c>
      <c r="AE578" s="312">
        <f>'To &amp; from Shops- trip % summary'!Q583</f>
        <v>0</v>
      </c>
      <c r="AF578" s="314">
        <f>'To &amp; from Shops- trip % summary'!S583</f>
        <v>0</v>
      </c>
      <c r="AG578" s="260">
        <f t="shared" si="118"/>
        <v>0</v>
      </c>
      <c r="AH578" s="259">
        <f t="shared" si="119"/>
        <v>0</v>
      </c>
      <c r="AI578" s="312">
        <f>'To &amp; from Shops- trip % summary'!V583</f>
        <v>0</v>
      </c>
      <c r="AJ578" s="314">
        <f>'To &amp; from Shops- trip % summary'!X583</f>
        <v>0</v>
      </c>
      <c r="AK578" s="260">
        <f t="shared" si="120"/>
        <v>0</v>
      </c>
      <c r="AL578" s="259">
        <f t="shared" si="121"/>
        <v>0</v>
      </c>
      <c r="AM578" s="312">
        <f>'To &amp; from Shops- trip % summary'!AA583</f>
        <v>0</v>
      </c>
      <c r="AN578" s="314">
        <f>'To &amp; from Shops- trip % summary'!AC583</f>
        <v>0</v>
      </c>
      <c r="AO578" s="260">
        <f t="shared" si="122"/>
        <v>0</v>
      </c>
      <c r="AP578" s="259">
        <f t="shared" si="123"/>
        <v>0</v>
      </c>
      <c r="AQ578" s="312">
        <f>'To &amp; from Shops- trip % summary'!AF583</f>
        <v>0</v>
      </c>
      <c r="AR578" s="314">
        <f>'To &amp; from Shops- trip % summary'!AH583</f>
        <v>0</v>
      </c>
      <c r="AS578" s="260">
        <f t="shared" si="124"/>
        <v>0</v>
      </c>
      <c r="AT578" s="259">
        <f t="shared" si="125"/>
        <v>0</v>
      </c>
      <c r="AU578" s="261"/>
      <c r="AV578" s="248"/>
      <c r="AW578" s="248"/>
      <c r="AX578" s="248"/>
      <c r="AY578" s="248"/>
    </row>
    <row r="579" spans="1:51" x14ac:dyDescent="0.2">
      <c r="A579" s="248"/>
      <c r="B579" s="248"/>
      <c r="C579" s="248"/>
      <c r="D579" s="248"/>
      <c r="E579" s="248"/>
      <c r="F579" s="248"/>
      <c r="G579" s="248"/>
      <c r="H579" s="248"/>
      <c r="I579" s="248"/>
      <c r="J579" s="248"/>
      <c r="K579" s="248"/>
      <c r="L579" s="248"/>
      <c r="M579" s="248"/>
      <c r="N579" s="248"/>
      <c r="O579" s="248"/>
      <c r="P579" s="248"/>
      <c r="Q579" s="296"/>
      <c r="R579" s="256">
        <f>'To &amp; from Shops- trip % summary'!B584</f>
        <v>0</v>
      </c>
      <c r="S579" s="313">
        <f>'To &amp; from Shops- trip % summary'!D584</f>
        <v>0</v>
      </c>
      <c r="T579" s="257">
        <f>'Non-survey input values'!$B$14</f>
        <v>359.3</v>
      </c>
      <c r="U579" s="258">
        <f t="shared" si="112"/>
        <v>0</v>
      </c>
      <c r="V579" s="259">
        <f t="shared" si="113"/>
        <v>0</v>
      </c>
      <c r="W579" s="312">
        <f>'To &amp; from Shops- trip % summary'!G584</f>
        <v>0</v>
      </c>
      <c r="X579" s="314">
        <f>'To &amp; from Shops- trip % summary'!I584</f>
        <v>0</v>
      </c>
      <c r="Y579" s="260">
        <f t="shared" si="114"/>
        <v>0</v>
      </c>
      <c r="Z579" s="259">
        <f t="shared" si="115"/>
        <v>0</v>
      </c>
      <c r="AA579" s="312">
        <f>'To &amp; from Shops- trip % summary'!L584</f>
        <v>0</v>
      </c>
      <c r="AB579" s="314">
        <f>'To &amp; from Shops- trip % summary'!N584</f>
        <v>0</v>
      </c>
      <c r="AC579" s="260">
        <f t="shared" si="116"/>
        <v>0</v>
      </c>
      <c r="AD579" s="259">
        <f t="shared" si="117"/>
        <v>0</v>
      </c>
      <c r="AE579" s="312">
        <f>'To &amp; from Shops- trip % summary'!Q584</f>
        <v>0</v>
      </c>
      <c r="AF579" s="314">
        <f>'To &amp; from Shops- trip % summary'!S584</f>
        <v>0</v>
      </c>
      <c r="AG579" s="260">
        <f t="shared" si="118"/>
        <v>0</v>
      </c>
      <c r="AH579" s="259">
        <f t="shared" si="119"/>
        <v>0</v>
      </c>
      <c r="AI579" s="312">
        <f>'To &amp; from Shops- trip % summary'!V584</f>
        <v>0</v>
      </c>
      <c r="AJ579" s="314">
        <f>'To &amp; from Shops- trip % summary'!X584</f>
        <v>0</v>
      </c>
      <c r="AK579" s="260">
        <f t="shared" si="120"/>
        <v>0</v>
      </c>
      <c r="AL579" s="259">
        <f t="shared" si="121"/>
        <v>0</v>
      </c>
      <c r="AM579" s="312">
        <f>'To &amp; from Shops- trip % summary'!AA584</f>
        <v>0</v>
      </c>
      <c r="AN579" s="314">
        <f>'To &amp; from Shops- trip % summary'!AC584</f>
        <v>0</v>
      </c>
      <c r="AO579" s="260">
        <f t="shared" si="122"/>
        <v>0</v>
      </c>
      <c r="AP579" s="259">
        <f t="shared" si="123"/>
        <v>0</v>
      </c>
      <c r="AQ579" s="312">
        <f>'To &amp; from Shops- trip % summary'!AF584</f>
        <v>0</v>
      </c>
      <c r="AR579" s="314">
        <f>'To &amp; from Shops- trip % summary'!AH584</f>
        <v>0</v>
      </c>
      <c r="AS579" s="260">
        <f t="shared" si="124"/>
        <v>0</v>
      </c>
      <c r="AT579" s="259">
        <f t="shared" si="125"/>
        <v>0</v>
      </c>
      <c r="AU579" s="261"/>
      <c r="AV579" s="248"/>
      <c r="AW579" s="248"/>
      <c r="AX579" s="248"/>
      <c r="AY579" s="248"/>
    </row>
    <row r="580" spans="1:51" x14ac:dyDescent="0.2">
      <c r="A580" s="248"/>
      <c r="B580" s="248"/>
      <c r="C580" s="248"/>
      <c r="D580" s="248"/>
      <c r="E580" s="248"/>
      <c r="F580" s="248"/>
      <c r="G580" s="248"/>
      <c r="H580" s="248"/>
      <c r="I580" s="248"/>
      <c r="J580" s="248"/>
      <c r="K580" s="248"/>
      <c r="L580" s="248"/>
      <c r="M580" s="248"/>
      <c r="N580" s="248"/>
      <c r="O580" s="248"/>
      <c r="P580" s="248"/>
      <c r="Q580" s="296"/>
      <c r="R580" s="256">
        <f>'To &amp; from Shops- trip % summary'!B585</f>
        <v>0</v>
      </c>
      <c r="S580" s="313">
        <f>'To &amp; from Shops- trip % summary'!D585</f>
        <v>0</v>
      </c>
      <c r="T580" s="257">
        <f>'Non-survey input values'!$B$14</f>
        <v>359.3</v>
      </c>
      <c r="U580" s="258">
        <f t="shared" si="112"/>
        <v>0</v>
      </c>
      <c r="V580" s="259">
        <f t="shared" si="113"/>
        <v>0</v>
      </c>
      <c r="W580" s="312">
        <f>'To &amp; from Shops- trip % summary'!G585</f>
        <v>0</v>
      </c>
      <c r="X580" s="314">
        <f>'To &amp; from Shops- trip % summary'!I585</f>
        <v>0</v>
      </c>
      <c r="Y580" s="260">
        <f t="shared" si="114"/>
        <v>0</v>
      </c>
      <c r="Z580" s="259">
        <f t="shared" si="115"/>
        <v>0</v>
      </c>
      <c r="AA580" s="312">
        <f>'To &amp; from Shops- trip % summary'!L585</f>
        <v>0</v>
      </c>
      <c r="AB580" s="314">
        <f>'To &amp; from Shops- trip % summary'!N585</f>
        <v>0</v>
      </c>
      <c r="AC580" s="260">
        <f t="shared" si="116"/>
        <v>0</v>
      </c>
      <c r="AD580" s="259">
        <f t="shared" si="117"/>
        <v>0</v>
      </c>
      <c r="AE580" s="312">
        <f>'To &amp; from Shops- trip % summary'!Q585</f>
        <v>0</v>
      </c>
      <c r="AF580" s="314">
        <f>'To &amp; from Shops- trip % summary'!S585</f>
        <v>0</v>
      </c>
      <c r="AG580" s="260">
        <f t="shared" si="118"/>
        <v>0</v>
      </c>
      <c r="AH580" s="259">
        <f t="shared" si="119"/>
        <v>0</v>
      </c>
      <c r="AI580" s="312">
        <f>'To &amp; from Shops- trip % summary'!V585</f>
        <v>0</v>
      </c>
      <c r="AJ580" s="314">
        <f>'To &amp; from Shops- trip % summary'!X585</f>
        <v>0</v>
      </c>
      <c r="AK580" s="260">
        <f t="shared" si="120"/>
        <v>0</v>
      </c>
      <c r="AL580" s="259">
        <f t="shared" si="121"/>
        <v>0</v>
      </c>
      <c r="AM580" s="312">
        <f>'To &amp; from Shops- trip % summary'!AA585</f>
        <v>0</v>
      </c>
      <c r="AN580" s="314">
        <f>'To &amp; from Shops- trip % summary'!AC585</f>
        <v>0</v>
      </c>
      <c r="AO580" s="260">
        <f t="shared" si="122"/>
        <v>0</v>
      </c>
      <c r="AP580" s="259">
        <f t="shared" si="123"/>
        <v>0</v>
      </c>
      <c r="AQ580" s="312">
        <f>'To &amp; from Shops- trip % summary'!AF585</f>
        <v>0</v>
      </c>
      <c r="AR580" s="314">
        <f>'To &amp; from Shops- trip % summary'!AH585</f>
        <v>0</v>
      </c>
      <c r="AS580" s="260">
        <f t="shared" si="124"/>
        <v>0</v>
      </c>
      <c r="AT580" s="259">
        <f t="shared" si="125"/>
        <v>0</v>
      </c>
      <c r="AU580" s="261"/>
      <c r="AV580" s="248"/>
      <c r="AW580" s="248"/>
      <c r="AX580" s="248"/>
      <c r="AY580" s="248"/>
    </row>
    <row r="581" spans="1:51" x14ac:dyDescent="0.2">
      <c r="A581" s="248"/>
      <c r="B581" s="248"/>
      <c r="C581" s="248"/>
      <c r="D581" s="248"/>
      <c r="E581" s="248"/>
      <c r="F581" s="248"/>
      <c r="G581" s="248"/>
      <c r="H581" s="248"/>
      <c r="I581" s="248"/>
      <c r="J581" s="248"/>
      <c r="K581" s="248"/>
      <c r="L581" s="248"/>
      <c r="M581" s="248"/>
      <c r="N581" s="248"/>
      <c r="O581" s="248"/>
      <c r="P581" s="248"/>
      <c r="Q581" s="296"/>
      <c r="R581" s="256">
        <f>'To &amp; from Shops- trip % summary'!B586</f>
        <v>0</v>
      </c>
      <c r="S581" s="313">
        <f>'To &amp; from Shops- trip % summary'!D586</f>
        <v>0</v>
      </c>
      <c r="T581" s="257">
        <f>'Non-survey input values'!$B$14</f>
        <v>359.3</v>
      </c>
      <c r="U581" s="258">
        <f t="shared" si="112"/>
        <v>0</v>
      </c>
      <c r="V581" s="259">
        <f t="shared" si="113"/>
        <v>0</v>
      </c>
      <c r="W581" s="312">
        <f>'To &amp; from Shops- trip % summary'!G586</f>
        <v>0</v>
      </c>
      <c r="X581" s="314">
        <f>'To &amp; from Shops- trip % summary'!I586</f>
        <v>0</v>
      </c>
      <c r="Y581" s="260">
        <f t="shared" si="114"/>
        <v>0</v>
      </c>
      <c r="Z581" s="259">
        <f t="shared" si="115"/>
        <v>0</v>
      </c>
      <c r="AA581" s="312">
        <f>'To &amp; from Shops- trip % summary'!L586</f>
        <v>0</v>
      </c>
      <c r="AB581" s="314">
        <f>'To &amp; from Shops- trip % summary'!N586</f>
        <v>0</v>
      </c>
      <c r="AC581" s="260">
        <f t="shared" si="116"/>
        <v>0</v>
      </c>
      <c r="AD581" s="259">
        <f t="shared" si="117"/>
        <v>0</v>
      </c>
      <c r="AE581" s="312">
        <f>'To &amp; from Shops- trip % summary'!Q586</f>
        <v>0</v>
      </c>
      <c r="AF581" s="314">
        <f>'To &amp; from Shops- trip % summary'!S586</f>
        <v>0</v>
      </c>
      <c r="AG581" s="260">
        <f t="shared" si="118"/>
        <v>0</v>
      </c>
      <c r="AH581" s="259">
        <f t="shared" si="119"/>
        <v>0</v>
      </c>
      <c r="AI581" s="312">
        <f>'To &amp; from Shops- trip % summary'!V586</f>
        <v>0</v>
      </c>
      <c r="AJ581" s="314">
        <f>'To &amp; from Shops- trip % summary'!X586</f>
        <v>0</v>
      </c>
      <c r="AK581" s="260">
        <f t="shared" si="120"/>
        <v>0</v>
      </c>
      <c r="AL581" s="259">
        <f t="shared" si="121"/>
        <v>0</v>
      </c>
      <c r="AM581" s="312">
        <f>'To &amp; from Shops- trip % summary'!AA586</f>
        <v>0</v>
      </c>
      <c r="AN581" s="314">
        <f>'To &amp; from Shops- trip % summary'!AC586</f>
        <v>0</v>
      </c>
      <c r="AO581" s="260">
        <f t="shared" si="122"/>
        <v>0</v>
      </c>
      <c r="AP581" s="259">
        <f t="shared" si="123"/>
        <v>0</v>
      </c>
      <c r="AQ581" s="312">
        <f>'To &amp; from Shops- trip % summary'!AF586</f>
        <v>0</v>
      </c>
      <c r="AR581" s="314">
        <f>'To &amp; from Shops- trip % summary'!AH586</f>
        <v>0</v>
      </c>
      <c r="AS581" s="260">
        <f t="shared" si="124"/>
        <v>0</v>
      </c>
      <c r="AT581" s="259">
        <f t="shared" si="125"/>
        <v>0</v>
      </c>
      <c r="AU581" s="261"/>
      <c r="AV581" s="248"/>
      <c r="AW581" s="248"/>
      <c r="AX581" s="248"/>
      <c r="AY581" s="248"/>
    </row>
    <row r="582" spans="1:51" x14ac:dyDescent="0.2">
      <c r="A582" s="248"/>
      <c r="B582" s="248"/>
      <c r="C582" s="248"/>
      <c r="D582" s="248"/>
      <c r="E582" s="248"/>
      <c r="F582" s="248"/>
      <c r="G582" s="248"/>
      <c r="H582" s="248"/>
      <c r="I582" s="248"/>
      <c r="J582" s="248"/>
      <c r="K582" s="248"/>
      <c r="L582" s="248"/>
      <c r="M582" s="248"/>
      <c r="N582" s="248"/>
      <c r="O582" s="248"/>
      <c r="P582" s="248"/>
      <c r="Q582" s="296"/>
      <c r="R582" s="256">
        <f>'To &amp; from Shops- trip % summary'!B587</f>
        <v>0</v>
      </c>
      <c r="S582" s="313">
        <f>'To &amp; from Shops- trip % summary'!D587</f>
        <v>0</v>
      </c>
      <c r="T582" s="257">
        <f>'Non-survey input values'!$B$14</f>
        <v>359.3</v>
      </c>
      <c r="U582" s="258">
        <f t="shared" si="112"/>
        <v>0</v>
      </c>
      <c r="V582" s="259">
        <f t="shared" si="113"/>
        <v>0</v>
      </c>
      <c r="W582" s="312">
        <f>'To &amp; from Shops- trip % summary'!G587</f>
        <v>0</v>
      </c>
      <c r="X582" s="314">
        <f>'To &amp; from Shops- trip % summary'!I587</f>
        <v>0</v>
      </c>
      <c r="Y582" s="260">
        <f t="shared" si="114"/>
        <v>0</v>
      </c>
      <c r="Z582" s="259">
        <f t="shared" si="115"/>
        <v>0</v>
      </c>
      <c r="AA582" s="312">
        <f>'To &amp; from Shops- trip % summary'!L587</f>
        <v>0</v>
      </c>
      <c r="AB582" s="314">
        <f>'To &amp; from Shops- trip % summary'!N587</f>
        <v>0</v>
      </c>
      <c r="AC582" s="260">
        <f t="shared" si="116"/>
        <v>0</v>
      </c>
      <c r="AD582" s="259">
        <f t="shared" si="117"/>
        <v>0</v>
      </c>
      <c r="AE582" s="312">
        <f>'To &amp; from Shops- trip % summary'!Q587</f>
        <v>0</v>
      </c>
      <c r="AF582" s="314">
        <f>'To &amp; from Shops- trip % summary'!S587</f>
        <v>0</v>
      </c>
      <c r="AG582" s="260">
        <f t="shared" si="118"/>
        <v>0</v>
      </c>
      <c r="AH582" s="259">
        <f t="shared" si="119"/>
        <v>0</v>
      </c>
      <c r="AI582" s="312">
        <f>'To &amp; from Shops- trip % summary'!V587</f>
        <v>0</v>
      </c>
      <c r="AJ582" s="314">
        <f>'To &amp; from Shops- trip % summary'!X587</f>
        <v>0</v>
      </c>
      <c r="AK582" s="260">
        <f t="shared" si="120"/>
        <v>0</v>
      </c>
      <c r="AL582" s="259">
        <f t="shared" si="121"/>
        <v>0</v>
      </c>
      <c r="AM582" s="312">
        <f>'To &amp; from Shops- trip % summary'!AA587</f>
        <v>0</v>
      </c>
      <c r="AN582" s="314">
        <f>'To &amp; from Shops- trip % summary'!AC587</f>
        <v>0</v>
      </c>
      <c r="AO582" s="260">
        <f t="shared" si="122"/>
        <v>0</v>
      </c>
      <c r="AP582" s="259">
        <f t="shared" si="123"/>
        <v>0</v>
      </c>
      <c r="AQ582" s="312">
        <f>'To &amp; from Shops- trip % summary'!AF587</f>
        <v>0</v>
      </c>
      <c r="AR582" s="314">
        <f>'To &amp; from Shops- trip % summary'!AH587</f>
        <v>0</v>
      </c>
      <c r="AS582" s="260">
        <f t="shared" si="124"/>
        <v>0</v>
      </c>
      <c r="AT582" s="259">
        <f t="shared" si="125"/>
        <v>0</v>
      </c>
      <c r="AU582" s="261"/>
      <c r="AV582" s="248"/>
      <c r="AW582" s="248"/>
      <c r="AX582" s="248"/>
      <c r="AY582" s="248"/>
    </row>
    <row r="583" spans="1:51" x14ac:dyDescent="0.2">
      <c r="A583" s="248"/>
      <c r="B583" s="248"/>
      <c r="C583" s="248"/>
      <c r="D583" s="248"/>
      <c r="E583" s="248"/>
      <c r="F583" s="248"/>
      <c r="G583" s="248"/>
      <c r="H583" s="248"/>
      <c r="I583" s="248"/>
      <c r="J583" s="248"/>
      <c r="K583" s="248"/>
      <c r="L583" s="248"/>
      <c r="M583" s="248"/>
      <c r="N583" s="248"/>
      <c r="O583" s="248"/>
      <c r="P583" s="248"/>
      <c r="Q583" s="296"/>
      <c r="R583" s="256">
        <f>'To &amp; from Shops- trip % summary'!B588</f>
        <v>0</v>
      </c>
      <c r="S583" s="313">
        <f>'To &amp; from Shops- trip % summary'!D588</f>
        <v>0</v>
      </c>
      <c r="T583" s="257">
        <f>'Non-survey input values'!$B$14</f>
        <v>359.3</v>
      </c>
      <c r="U583" s="258">
        <f t="shared" si="112"/>
        <v>0</v>
      </c>
      <c r="V583" s="259">
        <f t="shared" si="113"/>
        <v>0</v>
      </c>
      <c r="W583" s="312">
        <f>'To &amp; from Shops- trip % summary'!G588</f>
        <v>0</v>
      </c>
      <c r="X583" s="314">
        <f>'To &amp; from Shops- trip % summary'!I588</f>
        <v>0</v>
      </c>
      <c r="Y583" s="260">
        <f t="shared" si="114"/>
        <v>0</v>
      </c>
      <c r="Z583" s="259">
        <f t="shared" si="115"/>
        <v>0</v>
      </c>
      <c r="AA583" s="312">
        <f>'To &amp; from Shops- trip % summary'!L588</f>
        <v>0</v>
      </c>
      <c r="AB583" s="314">
        <f>'To &amp; from Shops- trip % summary'!N588</f>
        <v>0</v>
      </c>
      <c r="AC583" s="260">
        <f t="shared" si="116"/>
        <v>0</v>
      </c>
      <c r="AD583" s="259">
        <f t="shared" si="117"/>
        <v>0</v>
      </c>
      <c r="AE583" s="312">
        <f>'To &amp; from Shops- trip % summary'!Q588</f>
        <v>0</v>
      </c>
      <c r="AF583" s="314">
        <f>'To &amp; from Shops- trip % summary'!S588</f>
        <v>0</v>
      </c>
      <c r="AG583" s="260">
        <f t="shared" si="118"/>
        <v>0</v>
      </c>
      <c r="AH583" s="259">
        <f t="shared" si="119"/>
        <v>0</v>
      </c>
      <c r="AI583" s="312">
        <f>'To &amp; from Shops- trip % summary'!V588</f>
        <v>0</v>
      </c>
      <c r="AJ583" s="314">
        <f>'To &amp; from Shops- trip % summary'!X588</f>
        <v>0</v>
      </c>
      <c r="AK583" s="260">
        <f t="shared" si="120"/>
        <v>0</v>
      </c>
      <c r="AL583" s="259">
        <f t="shared" si="121"/>
        <v>0</v>
      </c>
      <c r="AM583" s="312">
        <f>'To &amp; from Shops- trip % summary'!AA588</f>
        <v>0</v>
      </c>
      <c r="AN583" s="314">
        <f>'To &amp; from Shops- trip % summary'!AC588</f>
        <v>0</v>
      </c>
      <c r="AO583" s="260">
        <f t="shared" si="122"/>
        <v>0</v>
      </c>
      <c r="AP583" s="259">
        <f t="shared" si="123"/>
        <v>0</v>
      </c>
      <c r="AQ583" s="312">
        <f>'To &amp; from Shops- trip % summary'!AF588</f>
        <v>0</v>
      </c>
      <c r="AR583" s="314">
        <f>'To &amp; from Shops- trip % summary'!AH588</f>
        <v>0</v>
      </c>
      <c r="AS583" s="260">
        <f t="shared" si="124"/>
        <v>0</v>
      </c>
      <c r="AT583" s="259">
        <f t="shared" si="125"/>
        <v>0</v>
      </c>
      <c r="AU583" s="261"/>
      <c r="AV583" s="248"/>
      <c r="AW583" s="248"/>
      <c r="AX583" s="248"/>
      <c r="AY583" s="248"/>
    </row>
    <row r="584" spans="1:51" x14ac:dyDescent="0.2">
      <c r="A584" s="248"/>
      <c r="B584" s="248"/>
      <c r="C584" s="248"/>
      <c r="D584" s="248"/>
      <c r="E584" s="248"/>
      <c r="F584" s="248"/>
      <c r="G584" s="248"/>
      <c r="H584" s="248"/>
      <c r="I584" s="248"/>
      <c r="J584" s="248"/>
      <c r="K584" s="248"/>
      <c r="L584" s="248"/>
      <c r="M584" s="248"/>
      <c r="N584" s="248"/>
      <c r="O584" s="248"/>
      <c r="P584" s="248"/>
      <c r="Q584" s="296"/>
      <c r="R584" s="256">
        <f>'To &amp; from Shops- trip % summary'!B589</f>
        <v>0</v>
      </c>
      <c r="S584" s="313">
        <f>'To &amp; from Shops- trip % summary'!D589</f>
        <v>0</v>
      </c>
      <c r="T584" s="257">
        <f>'Non-survey input values'!$B$14</f>
        <v>359.3</v>
      </c>
      <c r="U584" s="258">
        <f t="shared" si="112"/>
        <v>0</v>
      </c>
      <c r="V584" s="259">
        <f t="shared" si="113"/>
        <v>0</v>
      </c>
      <c r="W584" s="312">
        <f>'To &amp; from Shops- trip % summary'!G589</f>
        <v>0</v>
      </c>
      <c r="X584" s="314">
        <f>'To &amp; from Shops- trip % summary'!I589</f>
        <v>0</v>
      </c>
      <c r="Y584" s="260">
        <f t="shared" si="114"/>
        <v>0</v>
      </c>
      <c r="Z584" s="259">
        <f t="shared" si="115"/>
        <v>0</v>
      </c>
      <c r="AA584" s="312">
        <f>'To &amp; from Shops- trip % summary'!L589</f>
        <v>0</v>
      </c>
      <c r="AB584" s="314">
        <f>'To &amp; from Shops- trip % summary'!N589</f>
        <v>0</v>
      </c>
      <c r="AC584" s="260">
        <f t="shared" si="116"/>
        <v>0</v>
      </c>
      <c r="AD584" s="259">
        <f t="shared" si="117"/>
        <v>0</v>
      </c>
      <c r="AE584" s="312">
        <f>'To &amp; from Shops- trip % summary'!Q589</f>
        <v>0</v>
      </c>
      <c r="AF584" s="314">
        <f>'To &amp; from Shops- trip % summary'!S589</f>
        <v>0</v>
      </c>
      <c r="AG584" s="260">
        <f t="shared" si="118"/>
        <v>0</v>
      </c>
      <c r="AH584" s="259">
        <f t="shared" si="119"/>
        <v>0</v>
      </c>
      <c r="AI584" s="312">
        <f>'To &amp; from Shops- trip % summary'!V589</f>
        <v>0</v>
      </c>
      <c r="AJ584" s="314">
        <f>'To &amp; from Shops- trip % summary'!X589</f>
        <v>0</v>
      </c>
      <c r="AK584" s="260">
        <f t="shared" si="120"/>
        <v>0</v>
      </c>
      <c r="AL584" s="259">
        <f t="shared" si="121"/>
        <v>0</v>
      </c>
      <c r="AM584" s="312">
        <f>'To &amp; from Shops- trip % summary'!AA589</f>
        <v>0</v>
      </c>
      <c r="AN584" s="314">
        <f>'To &amp; from Shops- trip % summary'!AC589</f>
        <v>0</v>
      </c>
      <c r="AO584" s="260">
        <f t="shared" si="122"/>
        <v>0</v>
      </c>
      <c r="AP584" s="259">
        <f t="shared" si="123"/>
        <v>0</v>
      </c>
      <c r="AQ584" s="312">
        <f>'To &amp; from Shops- trip % summary'!AF589</f>
        <v>0</v>
      </c>
      <c r="AR584" s="314">
        <f>'To &amp; from Shops- trip % summary'!AH589</f>
        <v>0</v>
      </c>
      <c r="AS584" s="260">
        <f t="shared" si="124"/>
        <v>0</v>
      </c>
      <c r="AT584" s="259">
        <f t="shared" si="125"/>
        <v>0</v>
      </c>
      <c r="AU584" s="261"/>
      <c r="AV584" s="248"/>
      <c r="AW584" s="248"/>
      <c r="AX584" s="248"/>
      <c r="AY584" s="248"/>
    </row>
    <row r="585" spans="1:51" x14ac:dyDescent="0.2">
      <c r="A585" s="248"/>
      <c r="B585" s="248"/>
      <c r="C585" s="248"/>
      <c r="D585" s="248"/>
      <c r="E585" s="248"/>
      <c r="F585" s="248"/>
      <c r="G585" s="248"/>
      <c r="H585" s="248"/>
      <c r="I585" s="248"/>
      <c r="J585" s="248"/>
      <c r="K585" s="248"/>
      <c r="L585" s="248"/>
      <c r="M585" s="248"/>
      <c r="N585" s="248"/>
      <c r="O585" s="248"/>
      <c r="P585" s="248"/>
      <c r="Q585" s="296"/>
      <c r="R585" s="256">
        <f>'To &amp; from Shops- trip % summary'!B590</f>
        <v>0</v>
      </c>
      <c r="S585" s="313">
        <f>'To &amp; from Shops- trip % summary'!D590</f>
        <v>0</v>
      </c>
      <c r="T585" s="257">
        <f>'Non-survey input values'!$B$14</f>
        <v>359.3</v>
      </c>
      <c r="U585" s="258">
        <f t="shared" si="112"/>
        <v>0</v>
      </c>
      <c r="V585" s="259">
        <f t="shared" si="113"/>
        <v>0</v>
      </c>
      <c r="W585" s="312">
        <f>'To &amp; from Shops- trip % summary'!G590</f>
        <v>0</v>
      </c>
      <c r="X585" s="314">
        <f>'To &amp; from Shops- trip % summary'!I590</f>
        <v>0</v>
      </c>
      <c r="Y585" s="260">
        <f t="shared" si="114"/>
        <v>0</v>
      </c>
      <c r="Z585" s="259">
        <f t="shared" si="115"/>
        <v>0</v>
      </c>
      <c r="AA585" s="312">
        <f>'To &amp; from Shops- trip % summary'!L590</f>
        <v>0</v>
      </c>
      <c r="AB585" s="314">
        <f>'To &amp; from Shops- trip % summary'!N590</f>
        <v>0</v>
      </c>
      <c r="AC585" s="260">
        <f t="shared" si="116"/>
        <v>0</v>
      </c>
      <c r="AD585" s="259">
        <f t="shared" si="117"/>
        <v>0</v>
      </c>
      <c r="AE585" s="312">
        <f>'To &amp; from Shops- trip % summary'!Q590</f>
        <v>0</v>
      </c>
      <c r="AF585" s="314">
        <f>'To &amp; from Shops- trip % summary'!S590</f>
        <v>0</v>
      </c>
      <c r="AG585" s="260">
        <f t="shared" si="118"/>
        <v>0</v>
      </c>
      <c r="AH585" s="259">
        <f t="shared" si="119"/>
        <v>0</v>
      </c>
      <c r="AI585" s="312">
        <f>'To &amp; from Shops- trip % summary'!V590</f>
        <v>0</v>
      </c>
      <c r="AJ585" s="314">
        <f>'To &amp; from Shops- trip % summary'!X590</f>
        <v>0</v>
      </c>
      <c r="AK585" s="260">
        <f t="shared" si="120"/>
        <v>0</v>
      </c>
      <c r="AL585" s="259">
        <f t="shared" si="121"/>
        <v>0</v>
      </c>
      <c r="AM585" s="312">
        <f>'To &amp; from Shops- trip % summary'!AA590</f>
        <v>0</v>
      </c>
      <c r="AN585" s="314">
        <f>'To &amp; from Shops- trip % summary'!AC590</f>
        <v>0</v>
      </c>
      <c r="AO585" s="260">
        <f t="shared" si="122"/>
        <v>0</v>
      </c>
      <c r="AP585" s="259">
        <f t="shared" si="123"/>
        <v>0</v>
      </c>
      <c r="AQ585" s="312">
        <f>'To &amp; from Shops- trip % summary'!AF590</f>
        <v>0</v>
      </c>
      <c r="AR585" s="314">
        <f>'To &amp; from Shops- trip % summary'!AH590</f>
        <v>0</v>
      </c>
      <c r="AS585" s="260">
        <f t="shared" si="124"/>
        <v>0</v>
      </c>
      <c r="AT585" s="259">
        <f t="shared" si="125"/>
        <v>0</v>
      </c>
      <c r="AU585" s="261"/>
      <c r="AV585" s="248"/>
      <c r="AW585" s="248"/>
      <c r="AX585" s="248"/>
      <c r="AY585" s="248"/>
    </row>
    <row r="586" spans="1:51" x14ac:dyDescent="0.2">
      <c r="A586" s="248"/>
      <c r="B586" s="248"/>
      <c r="C586" s="248"/>
      <c r="D586" s="248"/>
      <c r="E586" s="248"/>
      <c r="F586" s="248"/>
      <c r="G586" s="248"/>
      <c r="H586" s="248"/>
      <c r="I586" s="248"/>
      <c r="J586" s="248"/>
      <c r="K586" s="248"/>
      <c r="L586" s="248"/>
      <c r="M586" s="248"/>
      <c r="N586" s="248"/>
      <c r="O586" s="248"/>
      <c r="P586" s="248"/>
      <c r="Q586" s="296"/>
      <c r="R586" s="256">
        <f>'To &amp; from Shops- trip % summary'!B591</f>
        <v>0</v>
      </c>
      <c r="S586" s="313">
        <f>'To &amp; from Shops- trip % summary'!D591</f>
        <v>0</v>
      </c>
      <c r="T586" s="257">
        <f>'Non-survey input values'!$B$14</f>
        <v>359.3</v>
      </c>
      <c r="U586" s="258">
        <f t="shared" si="112"/>
        <v>0</v>
      </c>
      <c r="V586" s="259">
        <f t="shared" si="113"/>
        <v>0</v>
      </c>
      <c r="W586" s="312">
        <f>'To &amp; from Shops- trip % summary'!G591</f>
        <v>0</v>
      </c>
      <c r="X586" s="314">
        <f>'To &amp; from Shops- trip % summary'!I591</f>
        <v>0</v>
      </c>
      <c r="Y586" s="260">
        <f t="shared" si="114"/>
        <v>0</v>
      </c>
      <c r="Z586" s="259">
        <f t="shared" si="115"/>
        <v>0</v>
      </c>
      <c r="AA586" s="312">
        <f>'To &amp; from Shops- trip % summary'!L591</f>
        <v>0</v>
      </c>
      <c r="AB586" s="314">
        <f>'To &amp; from Shops- trip % summary'!N591</f>
        <v>0</v>
      </c>
      <c r="AC586" s="260">
        <f t="shared" si="116"/>
        <v>0</v>
      </c>
      <c r="AD586" s="259">
        <f t="shared" si="117"/>
        <v>0</v>
      </c>
      <c r="AE586" s="312">
        <f>'To &amp; from Shops- trip % summary'!Q591</f>
        <v>0</v>
      </c>
      <c r="AF586" s="314">
        <f>'To &amp; from Shops- trip % summary'!S591</f>
        <v>0</v>
      </c>
      <c r="AG586" s="260">
        <f t="shared" si="118"/>
        <v>0</v>
      </c>
      <c r="AH586" s="259">
        <f t="shared" si="119"/>
        <v>0</v>
      </c>
      <c r="AI586" s="312">
        <f>'To &amp; from Shops- trip % summary'!V591</f>
        <v>0</v>
      </c>
      <c r="AJ586" s="314">
        <f>'To &amp; from Shops- trip % summary'!X591</f>
        <v>0</v>
      </c>
      <c r="AK586" s="260">
        <f t="shared" si="120"/>
        <v>0</v>
      </c>
      <c r="AL586" s="259">
        <f t="shared" si="121"/>
        <v>0</v>
      </c>
      <c r="AM586" s="312">
        <f>'To &amp; from Shops- trip % summary'!AA591</f>
        <v>0</v>
      </c>
      <c r="AN586" s="314">
        <f>'To &amp; from Shops- trip % summary'!AC591</f>
        <v>0</v>
      </c>
      <c r="AO586" s="260">
        <f t="shared" si="122"/>
        <v>0</v>
      </c>
      <c r="AP586" s="259">
        <f t="shared" si="123"/>
        <v>0</v>
      </c>
      <c r="AQ586" s="312">
        <f>'To &amp; from Shops- trip % summary'!AF591</f>
        <v>0</v>
      </c>
      <c r="AR586" s="314">
        <f>'To &amp; from Shops- trip % summary'!AH591</f>
        <v>0</v>
      </c>
      <c r="AS586" s="260">
        <f t="shared" si="124"/>
        <v>0</v>
      </c>
      <c r="AT586" s="259">
        <f t="shared" si="125"/>
        <v>0</v>
      </c>
      <c r="AU586" s="261"/>
      <c r="AV586" s="248"/>
      <c r="AW586" s="248"/>
      <c r="AX586" s="248"/>
      <c r="AY586" s="248"/>
    </row>
    <row r="587" spans="1:51" x14ac:dyDescent="0.2">
      <c r="A587" s="248"/>
      <c r="B587" s="248"/>
      <c r="C587" s="248"/>
      <c r="D587" s="248"/>
      <c r="E587" s="248"/>
      <c r="F587" s="248"/>
      <c r="G587" s="248"/>
      <c r="H587" s="248"/>
      <c r="I587" s="248"/>
      <c r="J587" s="248"/>
      <c r="K587" s="248"/>
      <c r="L587" s="248"/>
      <c r="M587" s="248"/>
      <c r="N587" s="248"/>
      <c r="O587" s="248"/>
      <c r="P587" s="248"/>
      <c r="Q587" s="296"/>
      <c r="R587" s="256">
        <f>'To &amp; from Shops- trip % summary'!B592</f>
        <v>0</v>
      </c>
      <c r="S587" s="313">
        <f>'To &amp; from Shops- trip % summary'!D592</f>
        <v>0</v>
      </c>
      <c r="T587" s="257">
        <f>'Non-survey input values'!$B$14</f>
        <v>359.3</v>
      </c>
      <c r="U587" s="258">
        <f t="shared" ref="U587:U650" si="126">R587/7</f>
        <v>0</v>
      </c>
      <c r="V587" s="259">
        <f t="shared" si="113"/>
        <v>0</v>
      </c>
      <c r="W587" s="312">
        <f>'To &amp; from Shops- trip % summary'!G592</f>
        <v>0</v>
      </c>
      <c r="X587" s="314">
        <f>'To &amp; from Shops- trip % summary'!I592</f>
        <v>0</v>
      </c>
      <c r="Y587" s="260">
        <f t="shared" si="114"/>
        <v>0</v>
      </c>
      <c r="Z587" s="259">
        <f t="shared" si="115"/>
        <v>0</v>
      </c>
      <c r="AA587" s="312">
        <f>'To &amp; from Shops- trip % summary'!L592</f>
        <v>0</v>
      </c>
      <c r="AB587" s="314">
        <f>'To &amp; from Shops- trip % summary'!N592</f>
        <v>0</v>
      </c>
      <c r="AC587" s="260">
        <f t="shared" si="116"/>
        <v>0</v>
      </c>
      <c r="AD587" s="259">
        <f t="shared" si="117"/>
        <v>0</v>
      </c>
      <c r="AE587" s="312">
        <f>'To &amp; from Shops- trip % summary'!Q592</f>
        <v>0</v>
      </c>
      <c r="AF587" s="314">
        <f>'To &amp; from Shops- trip % summary'!S592</f>
        <v>0</v>
      </c>
      <c r="AG587" s="260">
        <f t="shared" si="118"/>
        <v>0</v>
      </c>
      <c r="AH587" s="259">
        <f t="shared" si="119"/>
        <v>0</v>
      </c>
      <c r="AI587" s="312">
        <f>'To &amp; from Shops- trip % summary'!V592</f>
        <v>0</v>
      </c>
      <c r="AJ587" s="314">
        <f>'To &amp; from Shops- trip % summary'!X592</f>
        <v>0</v>
      </c>
      <c r="AK587" s="260">
        <f t="shared" si="120"/>
        <v>0</v>
      </c>
      <c r="AL587" s="259">
        <f t="shared" si="121"/>
        <v>0</v>
      </c>
      <c r="AM587" s="312">
        <f>'To &amp; from Shops- trip % summary'!AA592</f>
        <v>0</v>
      </c>
      <c r="AN587" s="314">
        <f>'To &amp; from Shops- trip % summary'!AC592</f>
        <v>0</v>
      </c>
      <c r="AO587" s="260">
        <f t="shared" si="122"/>
        <v>0</v>
      </c>
      <c r="AP587" s="259">
        <f t="shared" si="123"/>
        <v>0</v>
      </c>
      <c r="AQ587" s="312">
        <f>'To &amp; from Shops- trip % summary'!AF592</f>
        <v>0</v>
      </c>
      <c r="AR587" s="314">
        <f>'To &amp; from Shops- trip % summary'!AH592</f>
        <v>0</v>
      </c>
      <c r="AS587" s="260">
        <f t="shared" si="124"/>
        <v>0</v>
      </c>
      <c r="AT587" s="259">
        <f t="shared" si="125"/>
        <v>0</v>
      </c>
      <c r="AU587" s="261"/>
      <c r="AV587" s="248"/>
      <c r="AW587" s="248"/>
      <c r="AX587" s="248"/>
      <c r="AY587" s="248"/>
    </row>
    <row r="588" spans="1:51" x14ac:dyDescent="0.2">
      <c r="A588" s="248"/>
      <c r="B588" s="248"/>
      <c r="C588" s="248"/>
      <c r="D588" s="248"/>
      <c r="E588" s="248"/>
      <c r="F588" s="248"/>
      <c r="G588" s="248"/>
      <c r="H588" s="248"/>
      <c r="I588" s="248"/>
      <c r="J588" s="248"/>
      <c r="K588" s="248"/>
      <c r="L588" s="248"/>
      <c r="M588" s="248"/>
      <c r="N588" s="248"/>
      <c r="O588" s="248"/>
      <c r="P588" s="248"/>
      <c r="Q588" s="296"/>
      <c r="R588" s="256">
        <f>'To &amp; from Shops- trip % summary'!B593</f>
        <v>0</v>
      </c>
      <c r="S588" s="313">
        <f>'To &amp; from Shops- trip % summary'!D593</f>
        <v>0</v>
      </c>
      <c r="T588" s="257">
        <f>'Non-survey input values'!$B$14</f>
        <v>359.3</v>
      </c>
      <c r="U588" s="258">
        <f t="shared" si="126"/>
        <v>0</v>
      </c>
      <c r="V588" s="259">
        <f t="shared" ref="V588:V651" si="127">$B$5*$S588*$T588*U588</f>
        <v>0</v>
      </c>
      <c r="W588" s="312">
        <f>'To &amp; from Shops- trip % summary'!G593</f>
        <v>0</v>
      </c>
      <c r="X588" s="314">
        <f>'To &amp; from Shops- trip % summary'!I593</f>
        <v>0</v>
      </c>
      <c r="Y588" s="260">
        <f t="shared" ref="Y588:Y651" si="128">W588/7</f>
        <v>0</v>
      </c>
      <c r="Z588" s="259">
        <f t="shared" ref="Z588:Z651" si="129">$B$5*$X588*$T588*Y588</f>
        <v>0</v>
      </c>
      <c r="AA588" s="312">
        <f>'To &amp; from Shops- trip % summary'!L593</f>
        <v>0</v>
      </c>
      <c r="AB588" s="314">
        <f>'To &amp; from Shops- trip % summary'!N593</f>
        <v>0</v>
      </c>
      <c r="AC588" s="260">
        <f t="shared" ref="AC588:AC651" si="130">AA588/7</f>
        <v>0</v>
      </c>
      <c r="AD588" s="259">
        <f t="shared" ref="AD588:AD651" si="131">$B$5*$AB588*$T588*AC588</f>
        <v>0</v>
      </c>
      <c r="AE588" s="312">
        <f>'To &amp; from Shops- trip % summary'!Q593</f>
        <v>0</v>
      </c>
      <c r="AF588" s="314">
        <f>'To &amp; from Shops- trip % summary'!S593</f>
        <v>0</v>
      </c>
      <c r="AG588" s="260">
        <f t="shared" ref="AG588:AG651" si="132">AE588/7</f>
        <v>0</v>
      </c>
      <c r="AH588" s="259">
        <f t="shared" ref="AH588:AH651" si="133">$B$5*$AF588*$T588*AG588</f>
        <v>0</v>
      </c>
      <c r="AI588" s="312">
        <f>'To &amp; from Shops- trip % summary'!V593</f>
        <v>0</v>
      </c>
      <c r="AJ588" s="314">
        <f>'To &amp; from Shops- trip % summary'!X593</f>
        <v>0</v>
      </c>
      <c r="AK588" s="260">
        <f t="shared" ref="AK588:AK651" si="134">AI588/7</f>
        <v>0</v>
      </c>
      <c r="AL588" s="259">
        <f t="shared" ref="AL588:AL651" si="135">$B$5*$AJ588*$T588*AK588</f>
        <v>0</v>
      </c>
      <c r="AM588" s="312">
        <f>'To &amp; from Shops- trip % summary'!AA593</f>
        <v>0</v>
      </c>
      <c r="AN588" s="314">
        <f>'To &amp; from Shops- trip % summary'!AC593</f>
        <v>0</v>
      </c>
      <c r="AO588" s="260">
        <f t="shared" ref="AO588:AO651" si="136">AM588/7</f>
        <v>0</v>
      </c>
      <c r="AP588" s="259">
        <f t="shared" ref="AP588:AP651" si="137">$B$5*$AN588*$T588*AO588</f>
        <v>0</v>
      </c>
      <c r="AQ588" s="312">
        <f>'To &amp; from Shops- trip % summary'!AF593</f>
        <v>0</v>
      </c>
      <c r="AR588" s="314">
        <f>'To &amp; from Shops- trip % summary'!AH593</f>
        <v>0</v>
      </c>
      <c r="AS588" s="260">
        <f t="shared" ref="AS588:AS651" si="138">AQ588/7</f>
        <v>0</v>
      </c>
      <c r="AT588" s="259">
        <f t="shared" ref="AT588:AT651" si="139">$B$5*$AR588*$T588*AS588</f>
        <v>0</v>
      </c>
      <c r="AU588" s="261"/>
      <c r="AV588" s="248"/>
      <c r="AW588" s="248"/>
      <c r="AX588" s="248"/>
      <c r="AY588" s="248"/>
    </row>
    <row r="589" spans="1:51" x14ac:dyDescent="0.2">
      <c r="A589" s="248"/>
      <c r="B589" s="248"/>
      <c r="C589" s="248"/>
      <c r="D589" s="248"/>
      <c r="E589" s="248"/>
      <c r="F589" s="248"/>
      <c r="G589" s="248"/>
      <c r="H589" s="248"/>
      <c r="I589" s="248"/>
      <c r="J589" s="248"/>
      <c r="K589" s="248"/>
      <c r="L589" s="248"/>
      <c r="M589" s="248"/>
      <c r="N589" s="248"/>
      <c r="O589" s="248"/>
      <c r="P589" s="248"/>
      <c r="Q589" s="296"/>
      <c r="R589" s="256">
        <f>'To &amp; from Shops- trip % summary'!B594</f>
        <v>0</v>
      </c>
      <c r="S589" s="313">
        <f>'To &amp; from Shops- trip % summary'!D594</f>
        <v>0</v>
      </c>
      <c r="T589" s="257">
        <f>'Non-survey input values'!$B$14</f>
        <v>359.3</v>
      </c>
      <c r="U589" s="258">
        <f t="shared" si="126"/>
        <v>0</v>
      </c>
      <c r="V589" s="259">
        <f t="shared" si="127"/>
        <v>0</v>
      </c>
      <c r="W589" s="312">
        <f>'To &amp; from Shops- trip % summary'!G594</f>
        <v>0</v>
      </c>
      <c r="X589" s="314">
        <f>'To &amp; from Shops- trip % summary'!I594</f>
        <v>0</v>
      </c>
      <c r="Y589" s="260">
        <f t="shared" si="128"/>
        <v>0</v>
      </c>
      <c r="Z589" s="259">
        <f t="shared" si="129"/>
        <v>0</v>
      </c>
      <c r="AA589" s="312">
        <f>'To &amp; from Shops- trip % summary'!L594</f>
        <v>0</v>
      </c>
      <c r="AB589" s="314">
        <f>'To &amp; from Shops- trip % summary'!N594</f>
        <v>0</v>
      </c>
      <c r="AC589" s="260">
        <f t="shared" si="130"/>
        <v>0</v>
      </c>
      <c r="AD589" s="259">
        <f t="shared" si="131"/>
        <v>0</v>
      </c>
      <c r="AE589" s="312">
        <f>'To &amp; from Shops- trip % summary'!Q594</f>
        <v>0</v>
      </c>
      <c r="AF589" s="314">
        <f>'To &amp; from Shops- trip % summary'!S594</f>
        <v>0</v>
      </c>
      <c r="AG589" s="260">
        <f t="shared" si="132"/>
        <v>0</v>
      </c>
      <c r="AH589" s="259">
        <f t="shared" si="133"/>
        <v>0</v>
      </c>
      <c r="AI589" s="312">
        <f>'To &amp; from Shops- trip % summary'!V594</f>
        <v>0</v>
      </c>
      <c r="AJ589" s="314">
        <f>'To &amp; from Shops- trip % summary'!X594</f>
        <v>0</v>
      </c>
      <c r="AK589" s="260">
        <f t="shared" si="134"/>
        <v>0</v>
      </c>
      <c r="AL589" s="259">
        <f t="shared" si="135"/>
        <v>0</v>
      </c>
      <c r="AM589" s="312">
        <f>'To &amp; from Shops- trip % summary'!AA594</f>
        <v>0</v>
      </c>
      <c r="AN589" s="314">
        <f>'To &amp; from Shops- trip % summary'!AC594</f>
        <v>0</v>
      </c>
      <c r="AO589" s="260">
        <f t="shared" si="136"/>
        <v>0</v>
      </c>
      <c r="AP589" s="259">
        <f t="shared" si="137"/>
        <v>0</v>
      </c>
      <c r="AQ589" s="312">
        <f>'To &amp; from Shops- trip % summary'!AF594</f>
        <v>0</v>
      </c>
      <c r="AR589" s="314">
        <f>'To &amp; from Shops- trip % summary'!AH594</f>
        <v>0</v>
      </c>
      <c r="AS589" s="260">
        <f t="shared" si="138"/>
        <v>0</v>
      </c>
      <c r="AT589" s="259">
        <f t="shared" si="139"/>
        <v>0</v>
      </c>
      <c r="AU589" s="261"/>
      <c r="AV589" s="248"/>
      <c r="AW589" s="248"/>
      <c r="AX589" s="248"/>
      <c r="AY589" s="248"/>
    </row>
    <row r="590" spans="1:51" x14ac:dyDescent="0.2">
      <c r="A590" s="248"/>
      <c r="B590" s="248"/>
      <c r="C590" s="248"/>
      <c r="D590" s="248"/>
      <c r="E590" s="248"/>
      <c r="F590" s="248"/>
      <c r="G590" s="248"/>
      <c r="H590" s="248"/>
      <c r="I590" s="248"/>
      <c r="J590" s="248"/>
      <c r="K590" s="248"/>
      <c r="L590" s="248"/>
      <c r="M590" s="248"/>
      <c r="N590" s="248"/>
      <c r="O590" s="248"/>
      <c r="P590" s="248"/>
      <c r="Q590" s="296"/>
      <c r="R590" s="256">
        <f>'To &amp; from Shops- trip % summary'!B595</f>
        <v>0</v>
      </c>
      <c r="S590" s="313">
        <f>'To &amp; from Shops- trip % summary'!D595</f>
        <v>0</v>
      </c>
      <c r="T590" s="257">
        <f>'Non-survey input values'!$B$14</f>
        <v>359.3</v>
      </c>
      <c r="U590" s="258">
        <f t="shared" si="126"/>
        <v>0</v>
      </c>
      <c r="V590" s="259">
        <f t="shared" si="127"/>
        <v>0</v>
      </c>
      <c r="W590" s="312">
        <f>'To &amp; from Shops- trip % summary'!G595</f>
        <v>0</v>
      </c>
      <c r="X590" s="314">
        <f>'To &amp; from Shops- trip % summary'!I595</f>
        <v>0</v>
      </c>
      <c r="Y590" s="260">
        <f t="shared" si="128"/>
        <v>0</v>
      </c>
      <c r="Z590" s="259">
        <f t="shared" si="129"/>
        <v>0</v>
      </c>
      <c r="AA590" s="312">
        <f>'To &amp; from Shops- trip % summary'!L595</f>
        <v>0</v>
      </c>
      <c r="AB590" s="314">
        <f>'To &amp; from Shops- trip % summary'!N595</f>
        <v>0</v>
      </c>
      <c r="AC590" s="260">
        <f t="shared" si="130"/>
        <v>0</v>
      </c>
      <c r="AD590" s="259">
        <f t="shared" si="131"/>
        <v>0</v>
      </c>
      <c r="AE590" s="312">
        <f>'To &amp; from Shops- trip % summary'!Q595</f>
        <v>0</v>
      </c>
      <c r="AF590" s="314">
        <f>'To &amp; from Shops- trip % summary'!S595</f>
        <v>0</v>
      </c>
      <c r="AG590" s="260">
        <f t="shared" si="132"/>
        <v>0</v>
      </c>
      <c r="AH590" s="259">
        <f t="shared" si="133"/>
        <v>0</v>
      </c>
      <c r="AI590" s="312">
        <f>'To &amp; from Shops- trip % summary'!V595</f>
        <v>0</v>
      </c>
      <c r="AJ590" s="314">
        <f>'To &amp; from Shops- trip % summary'!X595</f>
        <v>0</v>
      </c>
      <c r="AK590" s="260">
        <f t="shared" si="134"/>
        <v>0</v>
      </c>
      <c r="AL590" s="259">
        <f t="shared" si="135"/>
        <v>0</v>
      </c>
      <c r="AM590" s="312">
        <f>'To &amp; from Shops- trip % summary'!AA595</f>
        <v>0</v>
      </c>
      <c r="AN590" s="314">
        <f>'To &amp; from Shops- trip % summary'!AC595</f>
        <v>0</v>
      </c>
      <c r="AO590" s="260">
        <f t="shared" si="136"/>
        <v>0</v>
      </c>
      <c r="AP590" s="259">
        <f t="shared" si="137"/>
        <v>0</v>
      </c>
      <c r="AQ590" s="312">
        <f>'To &amp; from Shops- trip % summary'!AF595</f>
        <v>0</v>
      </c>
      <c r="AR590" s="314">
        <f>'To &amp; from Shops- trip % summary'!AH595</f>
        <v>0</v>
      </c>
      <c r="AS590" s="260">
        <f t="shared" si="138"/>
        <v>0</v>
      </c>
      <c r="AT590" s="259">
        <f t="shared" si="139"/>
        <v>0</v>
      </c>
      <c r="AU590" s="261"/>
      <c r="AV590" s="248"/>
      <c r="AW590" s="248"/>
      <c r="AX590" s="248"/>
      <c r="AY590" s="248"/>
    </row>
    <row r="591" spans="1:51" x14ac:dyDescent="0.2">
      <c r="A591" s="248"/>
      <c r="B591" s="248"/>
      <c r="C591" s="248"/>
      <c r="D591" s="248"/>
      <c r="E591" s="248"/>
      <c r="F591" s="248"/>
      <c r="G591" s="248"/>
      <c r="H591" s="248"/>
      <c r="I591" s="248"/>
      <c r="J591" s="248"/>
      <c r="K591" s="248"/>
      <c r="L591" s="248"/>
      <c r="M591" s="248"/>
      <c r="N591" s="248"/>
      <c r="O591" s="248"/>
      <c r="P591" s="248"/>
      <c r="Q591" s="296"/>
      <c r="R591" s="256">
        <f>'To &amp; from Shops- trip % summary'!B596</f>
        <v>0</v>
      </c>
      <c r="S591" s="313">
        <f>'To &amp; from Shops- trip % summary'!D596</f>
        <v>0</v>
      </c>
      <c r="T591" s="257">
        <f>'Non-survey input values'!$B$14</f>
        <v>359.3</v>
      </c>
      <c r="U591" s="258">
        <f t="shared" si="126"/>
        <v>0</v>
      </c>
      <c r="V591" s="259">
        <f t="shared" si="127"/>
        <v>0</v>
      </c>
      <c r="W591" s="312">
        <f>'To &amp; from Shops- trip % summary'!G596</f>
        <v>0</v>
      </c>
      <c r="X591" s="314">
        <f>'To &amp; from Shops- trip % summary'!I596</f>
        <v>0</v>
      </c>
      <c r="Y591" s="260">
        <f t="shared" si="128"/>
        <v>0</v>
      </c>
      <c r="Z591" s="259">
        <f t="shared" si="129"/>
        <v>0</v>
      </c>
      <c r="AA591" s="312">
        <f>'To &amp; from Shops- trip % summary'!L596</f>
        <v>0</v>
      </c>
      <c r="AB591" s="314">
        <f>'To &amp; from Shops- trip % summary'!N596</f>
        <v>0</v>
      </c>
      <c r="AC591" s="260">
        <f t="shared" si="130"/>
        <v>0</v>
      </c>
      <c r="AD591" s="259">
        <f t="shared" si="131"/>
        <v>0</v>
      </c>
      <c r="AE591" s="312">
        <f>'To &amp; from Shops- trip % summary'!Q596</f>
        <v>0</v>
      </c>
      <c r="AF591" s="314">
        <f>'To &amp; from Shops- trip % summary'!S596</f>
        <v>0</v>
      </c>
      <c r="AG591" s="260">
        <f t="shared" si="132"/>
        <v>0</v>
      </c>
      <c r="AH591" s="259">
        <f t="shared" si="133"/>
        <v>0</v>
      </c>
      <c r="AI591" s="312">
        <f>'To &amp; from Shops- trip % summary'!V596</f>
        <v>0</v>
      </c>
      <c r="AJ591" s="314">
        <f>'To &amp; from Shops- trip % summary'!X596</f>
        <v>0</v>
      </c>
      <c r="AK591" s="260">
        <f t="shared" si="134"/>
        <v>0</v>
      </c>
      <c r="AL591" s="259">
        <f t="shared" si="135"/>
        <v>0</v>
      </c>
      <c r="AM591" s="312">
        <f>'To &amp; from Shops- trip % summary'!AA596</f>
        <v>0</v>
      </c>
      <c r="AN591" s="314">
        <f>'To &amp; from Shops- trip % summary'!AC596</f>
        <v>0</v>
      </c>
      <c r="AO591" s="260">
        <f t="shared" si="136"/>
        <v>0</v>
      </c>
      <c r="AP591" s="259">
        <f t="shared" si="137"/>
        <v>0</v>
      </c>
      <c r="AQ591" s="312">
        <f>'To &amp; from Shops- trip % summary'!AF596</f>
        <v>0</v>
      </c>
      <c r="AR591" s="314">
        <f>'To &amp; from Shops- trip % summary'!AH596</f>
        <v>0</v>
      </c>
      <c r="AS591" s="260">
        <f t="shared" si="138"/>
        <v>0</v>
      </c>
      <c r="AT591" s="259">
        <f t="shared" si="139"/>
        <v>0</v>
      </c>
      <c r="AU591" s="261"/>
      <c r="AV591" s="248"/>
      <c r="AW591" s="248"/>
      <c r="AX591" s="248"/>
      <c r="AY591" s="248"/>
    </row>
    <row r="592" spans="1:51" x14ac:dyDescent="0.2">
      <c r="A592" s="248"/>
      <c r="B592" s="248"/>
      <c r="C592" s="248"/>
      <c r="D592" s="248"/>
      <c r="E592" s="248"/>
      <c r="F592" s="248"/>
      <c r="G592" s="248"/>
      <c r="H592" s="248"/>
      <c r="I592" s="248"/>
      <c r="J592" s="248"/>
      <c r="K592" s="248"/>
      <c r="L592" s="248"/>
      <c r="M592" s="248"/>
      <c r="N592" s="248"/>
      <c r="O592" s="248"/>
      <c r="P592" s="248"/>
      <c r="Q592" s="296"/>
      <c r="R592" s="256">
        <f>'To &amp; from Shops- trip % summary'!B597</f>
        <v>0</v>
      </c>
      <c r="S592" s="313">
        <f>'To &amp; from Shops- trip % summary'!D597</f>
        <v>0</v>
      </c>
      <c r="T592" s="257">
        <f>'Non-survey input values'!$B$14</f>
        <v>359.3</v>
      </c>
      <c r="U592" s="258">
        <f t="shared" si="126"/>
        <v>0</v>
      </c>
      <c r="V592" s="259">
        <f t="shared" si="127"/>
        <v>0</v>
      </c>
      <c r="W592" s="312">
        <f>'To &amp; from Shops- trip % summary'!G597</f>
        <v>0</v>
      </c>
      <c r="X592" s="314">
        <f>'To &amp; from Shops- trip % summary'!I597</f>
        <v>0</v>
      </c>
      <c r="Y592" s="260">
        <f t="shared" si="128"/>
        <v>0</v>
      </c>
      <c r="Z592" s="259">
        <f t="shared" si="129"/>
        <v>0</v>
      </c>
      <c r="AA592" s="312">
        <f>'To &amp; from Shops- trip % summary'!L597</f>
        <v>0</v>
      </c>
      <c r="AB592" s="314">
        <f>'To &amp; from Shops- trip % summary'!N597</f>
        <v>0</v>
      </c>
      <c r="AC592" s="260">
        <f t="shared" si="130"/>
        <v>0</v>
      </c>
      <c r="AD592" s="259">
        <f t="shared" si="131"/>
        <v>0</v>
      </c>
      <c r="AE592" s="312">
        <f>'To &amp; from Shops- trip % summary'!Q597</f>
        <v>0</v>
      </c>
      <c r="AF592" s="314">
        <f>'To &amp; from Shops- trip % summary'!S597</f>
        <v>0</v>
      </c>
      <c r="AG592" s="260">
        <f t="shared" si="132"/>
        <v>0</v>
      </c>
      <c r="AH592" s="259">
        <f t="shared" si="133"/>
        <v>0</v>
      </c>
      <c r="AI592" s="312">
        <f>'To &amp; from Shops- trip % summary'!V597</f>
        <v>0</v>
      </c>
      <c r="AJ592" s="314">
        <f>'To &amp; from Shops- trip % summary'!X597</f>
        <v>0</v>
      </c>
      <c r="AK592" s="260">
        <f t="shared" si="134"/>
        <v>0</v>
      </c>
      <c r="AL592" s="259">
        <f t="shared" si="135"/>
        <v>0</v>
      </c>
      <c r="AM592" s="312">
        <f>'To &amp; from Shops- trip % summary'!AA597</f>
        <v>0</v>
      </c>
      <c r="AN592" s="314">
        <f>'To &amp; from Shops- trip % summary'!AC597</f>
        <v>0</v>
      </c>
      <c r="AO592" s="260">
        <f t="shared" si="136"/>
        <v>0</v>
      </c>
      <c r="AP592" s="259">
        <f t="shared" si="137"/>
        <v>0</v>
      </c>
      <c r="AQ592" s="312">
        <f>'To &amp; from Shops- trip % summary'!AF597</f>
        <v>0</v>
      </c>
      <c r="AR592" s="314">
        <f>'To &amp; from Shops- trip % summary'!AH597</f>
        <v>0</v>
      </c>
      <c r="AS592" s="260">
        <f t="shared" si="138"/>
        <v>0</v>
      </c>
      <c r="AT592" s="259">
        <f t="shared" si="139"/>
        <v>0</v>
      </c>
      <c r="AU592" s="261"/>
      <c r="AV592" s="248"/>
      <c r="AW592" s="248"/>
      <c r="AX592" s="248"/>
      <c r="AY592" s="248"/>
    </row>
    <row r="593" spans="1:51" x14ac:dyDescent="0.2">
      <c r="A593" s="248"/>
      <c r="B593" s="248"/>
      <c r="C593" s="248"/>
      <c r="D593" s="248"/>
      <c r="E593" s="248"/>
      <c r="F593" s="248"/>
      <c r="G593" s="248"/>
      <c r="H593" s="248"/>
      <c r="I593" s="248"/>
      <c r="J593" s="248"/>
      <c r="K593" s="248"/>
      <c r="L593" s="248"/>
      <c r="M593" s="248"/>
      <c r="N593" s="248"/>
      <c r="O593" s="248"/>
      <c r="P593" s="248"/>
      <c r="Q593" s="296"/>
      <c r="R593" s="256">
        <f>'To &amp; from Shops- trip % summary'!B598</f>
        <v>0</v>
      </c>
      <c r="S593" s="313">
        <f>'To &amp; from Shops- trip % summary'!D598</f>
        <v>0</v>
      </c>
      <c r="T593" s="257">
        <f>'Non-survey input values'!$B$14</f>
        <v>359.3</v>
      </c>
      <c r="U593" s="258">
        <f t="shared" si="126"/>
        <v>0</v>
      </c>
      <c r="V593" s="259">
        <f t="shared" si="127"/>
        <v>0</v>
      </c>
      <c r="W593" s="312">
        <f>'To &amp; from Shops- trip % summary'!G598</f>
        <v>0</v>
      </c>
      <c r="X593" s="314">
        <f>'To &amp; from Shops- trip % summary'!I598</f>
        <v>0</v>
      </c>
      <c r="Y593" s="260">
        <f t="shared" si="128"/>
        <v>0</v>
      </c>
      <c r="Z593" s="259">
        <f t="shared" si="129"/>
        <v>0</v>
      </c>
      <c r="AA593" s="312">
        <f>'To &amp; from Shops- trip % summary'!L598</f>
        <v>0</v>
      </c>
      <c r="AB593" s="314">
        <f>'To &amp; from Shops- trip % summary'!N598</f>
        <v>0</v>
      </c>
      <c r="AC593" s="260">
        <f t="shared" si="130"/>
        <v>0</v>
      </c>
      <c r="AD593" s="259">
        <f t="shared" si="131"/>
        <v>0</v>
      </c>
      <c r="AE593" s="312">
        <f>'To &amp; from Shops- trip % summary'!Q598</f>
        <v>0</v>
      </c>
      <c r="AF593" s="314">
        <f>'To &amp; from Shops- trip % summary'!S598</f>
        <v>0</v>
      </c>
      <c r="AG593" s="260">
        <f t="shared" si="132"/>
        <v>0</v>
      </c>
      <c r="AH593" s="259">
        <f t="shared" si="133"/>
        <v>0</v>
      </c>
      <c r="AI593" s="312">
        <f>'To &amp; from Shops- trip % summary'!V598</f>
        <v>0</v>
      </c>
      <c r="AJ593" s="314">
        <f>'To &amp; from Shops- trip % summary'!X598</f>
        <v>0</v>
      </c>
      <c r="AK593" s="260">
        <f t="shared" si="134"/>
        <v>0</v>
      </c>
      <c r="AL593" s="259">
        <f t="shared" si="135"/>
        <v>0</v>
      </c>
      <c r="AM593" s="312">
        <f>'To &amp; from Shops- trip % summary'!AA598</f>
        <v>0</v>
      </c>
      <c r="AN593" s="314">
        <f>'To &amp; from Shops- trip % summary'!AC598</f>
        <v>0</v>
      </c>
      <c r="AO593" s="260">
        <f t="shared" si="136"/>
        <v>0</v>
      </c>
      <c r="AP593" s="259">
        <f t="shared" si="137"/>
        <v>0</v>
      </c>
      <c r="AQ593" s="312">
        <f>'To &amp; from Shops- trip % summary'!AF598</f>
        <v>0</v>
      </c>
      <c r="AR593" s="314">
        <f>'To &amp; from Shops- trip % summary'!AH598</f>
        <v>0</v>
      </c>
      <c r="AS593" s="260">
        <f t="shared" si="138"/>
        <v>0</v>
      </c>
      <c r="AT593" s="259">
        <f t="shared" si="139"/>
        <v>0</v>
      </c>
      <c r="AU593" s="261"/>
      <c r="AV593" s="248"/>
      <c r="AW593" s="248"/>
      <c r="AX593" s="248"/>
      <c r="AY593" s="248"/>
    </row>
    <row r="594" spans="1:51" x14ac:dyDescent="0.2">
      <c r="A594" s="248"/>
      <c r="B594" s="248"/>
      <c r="C594" s="248"/>
      <c r="D594" s="248"/>
      <c r="E594" s="248"/>
      <c r="F594" s="248"/>
      <c r="G594" s="248"/>
      <c r="H594" s="248"/>
      <c r="I594" s="248"/>
      <c r="J594" s="248"/>
      <c r="K594" s="248"/>
      <c r="L594" s="248"/>
      <c r="M594" s="248"/>
      <c r="N594" s="248"/>
      <c r="O594" s="248"/>
      <c r="P594" s="248"/>
      <c r="Q594" s="296"/>
      <c r="R594" s="256">
        <f>'To &amp; from Shops- trip % summary'!B599</f>
        <v>0</v>
      </c>
      <c r="S594" s="313">
        <f>'To &amp; from Shops- trip % summary'!D599</f>
        <v>0</v>
      </c>
      <c r="T594" s="257">
        <f>'Non-survey input values'!$B$14</f>
        <v>359.3</v>
      </c>
      <c r="U594" s="258">
        <f t="shared" si="126"/>
        <v>0</v>
      </c>
      <c r="V594" s="259">
        <f t="shared" si="127"/>
        <v>0</v>
      </c>
      <c r="W594" s="312">
        <f>'To &amp; from Shops- trip % summary'!G599</f>
        <v>0</v>
      </c>
      <c r="X594" s="314">
        <f>'To &amp; from Shops- trip % summary'!I599</f>
        <v>0</v>
      </c>
      <c r="Y594" s="260">
        <f t="shared" si="128"/>
        <v>0</v>
      </c>
      <c r="Z594" s="259">
        <f t="shared" si="129"/>
        <v>0</v>
      </c>
      <c r="AA594" s="312">
        <f>'To &amp; from Shops- trip % summary'!L599</f>
        <v>0</v>
      </c>
      <c r="AB594" s="314">
        <f>'To &amp; from Shops- trip % summary'!N599</f>
        <v>0</v>
      </c>
      <c r="AC594" s="260">
        <f t="shared" si="130"/>
        <v>0</v>
      </c>
      <c r="AD594" s="259">
        <f t="shared" si="131"/>
        <v>0</v>
      </c>
      <c r="AE594" s="312">
        <f>'To &amp; from Shops- trip % summary'!Q599</f>
        <v>0</v>
      </c>
      <c r="AF594" s="314">
        <f>'To &amp; from Shops- trip % summary'!S599</f>
        <v>0</v>
      </c>
      <c r="AG594" s="260">
        <f t="shared" si="132"/>
        <v>0</v>
      </c>
      <c r="AH594" s="259">
        <f t="shared" si="133"/>
        <v>0</v>
      </c>
      <c r="AI594" s="312">
        <f>'To &amp; from Shops- trip % summary'!V599</f>
        <v>0</v>
      </c>
      <c r="AJ594" s="314">
        <f>'To &amp; from Shops- trip % summary'!X599</f>
        <v>0</v>
      </c>
      <c r="AK594" s="260">
        <f t="shared" si="134"/>
        <v>0</v>
      </c>
      <c r="AL594" s="259">
        <f t="shared" si="135"/>
        <v>0</v>
      </c>
      <c r="AM594" s="312">
        <f>'To &amp; from Shops- trip % summary'!AA599</f>
        <v>0</v>
      </c>
      <c r="AN594" s="314">
        <f>'To &amp; from Shops- trip % summary'!AC599</f>
        <v>0</v>
      </c>
      <c r="AO594" s="260">
        <f t="shared" si="136"/>
        <v>0</v>
      </c>
      <c r="AP594" s="259">
        <f t="shared" si="137"/>
        <v>0</v>
      </c>
      <c r="AQ594" s="312">
        <f>'To &amp; from Shops- trip % summary'!AF599</f>
        <v>0</v>
      </c>
      <c r="AR594" s="314">
        <f>'To &amp; from Shops- trip % summary'!AH599</f>
        <v>0</v>
      </c>
      <c r="AS594" s="260">
        <f t="shared" si="138"/>
        <v>0</v>
      </c>
      <c r="AT594" s="259">
        <f t="shared" si="139"/>
        <v>0</v>
      </c>
      <c r="AU594" s="261"/>
      <c r="AV594" s="248"/>
      <c r="AW594" s="248"/>
      <c r="AX594" s="248"/>
      <c r="AY594" s="248"/>
    </row>
    <row r="595" spans="1:51" x14ac:dyDescent="0.2">
      <c r="A595" s="248"/>
      <c r="B595" s="248"/>
      <c r="C595" s="248"/>
      <c r="D595" s="248"/>
      <c r="E595" s="248"/>
      <c r="F595" s="248"/>
      <c r="G595" s="248"/>
      <c r="H595" s="248"/>
      <c r="I595" s="248"/>
      <c r="J595" s="248"/>
      <c r="K595" s="248"/>
      <c r="L595" s="248"/>
      <c r="M595" s="248"/>
      <c r="N595" s="248"/>
      <c r="O595" s="248"/>
      <c r="P595" s="248"/>
      <c r="Q595" s="296"/>
      <c r="R595" s="256">
        <f>'To &amp; from Shops- trip % summary'!B600</f>
        <v>0</v>
      </c>
      <c r="S595" s="313">
        <f>'To &amp; from Shops- trip % summary'!D600</f>
        <v>0</v>
      </c>
      <c r="T595" s="257">
        <f>'Non-survey input values'!$B$14</f>
        <v>359.3</v>
      </c>
      <c r="U595" s="258">
        <f t="shared" si="126"/>
        <v>0</v>
      </c>
      <c r="V595" s="259">
        <f t="shared" si="127"/>
        <v>0</v>
      </c>
      <c r="W595" s="312">
        <f>'To &amp; from Shops- trip % summary'!G600</f>
        <v>0</v>
      </c>
      <c r="X595" s="314">
        <f>'To &amp; from Shops- trip % summary'!I600</f>
        <v>0</v>
      </c>
      <c r="Y595" s="260">
        <f t="shared" si="128"/>
        <v>0</v>
      </c>
      <c r="Z595" s="259">
        <f t="shared" si="129"/>
        <v>0</v>
      </c>
      <c r="AA595" s="312">
        <f>'To &amp; from Shops- trip % summary'!L600</f>
        <v>0</v>
      </c>
      <c r="AB595" s="314">
        <f>'To &amp; from Shops- trip % summary'!N600</f>
        <v>0</v>
      </c>
      <c r="AC595" s="260">
        <f t="shared" si="130"/>
        <v>0</v>
      </c>
      <c r="AD595" s="259">
        <f t="shared" si="131"/>
        <v>0</v>
      </c>
      <c r="AE595" s="312">
        <f>'To &amp; from Shops- trip % summary'!Q600</f>
        <v>0</v>
      </c>
      <c r="AF595" s="314">
        <f>'To &amp; from Shops- trip % summary'!S600</f>
        <v>0</v>
      </c>
      <c r="AG595" s="260">
        <f t="shared" si="132"/>
        <v>0</v>
      </c>
      <c r="AH595" s="259">
        <f t="shared" si="133"/>
        <v>0</v>
      </c>
      <c r="AI595" s="312">
        <f>'To &amp; from Shops- trip % summary'!V600</f>
        <v>0</v>
      </c>
      <c r="AJ595" s="314">
        <f>'To &amp; from Shops- trip % summary'!X600</f>
        <v>0</v>
      </c>
      <c r="AK595" s="260">
        <f t="shared" si="134"/>
        <v>0</v>
      </c>
      <c r="AL595" s="259">
        <f t="shared" si="135"/>
        <v>0</v>
      </c>
      <c r="AM595" s="312">
        <f>'To &amp; from Shops- trip % summary'!AA600</f>
        <v>0</v>
      </c>
      <c r="AN595" s="314">
        <f>'To &amp; from Shops- trip % summary'!AC600</f>
        <v>0</v>
      </c>
      <c r="AO595" s="260">
        <f t="shared" si="136"/>
        <v>0</v>
      </c>
      <c r="AP595" s="259">
        <f t="shared" si="137"/>
        <v>0</v>
      </c>
      <c r="AQ595" s="312">
        <f>'To &amp; from Shops- trip % summary'!AF600</f>
        <v>0</v>
      </c>
      <c r="AR595" s="314">
        <f>'To &amp; from Shops- trip % summary'!AH600</f>
        <v>0</v>
      </c>
      <c r="AS595" s="260">
        <f t="shared" si="138"/>
        <v>0</v>
      </c>
      <c r="AT595" s="259">
        <f t="shared" si="139"/>
        <v>0</v>
      </c>
      <c r="AU595" s="261"/>
      <c r="AV595" s="248"/>
      <c r="AW595" s="248"/>
      <c r="AX595" s="248"/>
      <c r="AY595" s="248"/>
    </row>
    <row r="596" spans="1:51" x14ac:dyDescent="0.2">
      <c r="A596" s="248"/>
      <c r="B596" s="248"/>
      <c r="C596" s="248"/>
      <c r="D596" s="248"/>
      <c r="E596" s="248"/>
      <c r="F596" s="248"/>
      <c r="G596" s="248"/>
      <c r="H596" s="248"/>
      <c r="I596" s="248"/>
      <c r="J596" s="248"/>
      <c r="K596" s="248"/>
      <c r="L596" s="248"/>
      <c r="M596" s="248"/>
      <c r="N596" s="248"/>
      <c r="O596" s="248"/>
      <c r="P596" s="248"/>
      <c r="Q596" s="296"/>
      <c r="R596" s="256">
        <f>'To &amp; from Shops- trip % summary'!B601</f>
        <v>0</v>
      </c>
      <c r="S596" s="313">
        <f>'To &amp; from Shops- trip % summary'!D601</f>
        <v>0</v>
      </c>
      <c r="T596" s="257">
        <f>'Non-survey input values'!$B$14</f>
        <v>359.3</v>
      </c>
      <c r="U596" s="258">
        <f t="shared" si="126"/>
        <v>0</v>
      </c>
      <c r="V596" s="259">
        <f t="shared" si="127"/>
        <v>0</v>
      </c>
      <c r="W596" s="312">
        <f>'To &amp; from Shops- trip % summary'!G601</f>
        <v>0</v>
      </c>
      <c r="X596" s="314">
        <f>'To &amp; from Shops- trip % summary'!I601</f>
        <v>0</v>
      </c>
      <c r="Y596" s="260">
        <f t="shared" si="128"/>
        <v>0</v>
      </c>
      <c r="Z596" s="259">
        <f t="shared" si="129"/>
        <v>0</v>
      </c>
      <c r="AA596" s="312">
        <f>'To &amp; from Shops- trip % summary'!L601</f>
        <v>0</v>
      </c>
      <c r="AB596" s="314">
        <f>'To &amp; from Shops- trip % summary'!N601</f>
        <v>0</v>
      </c>
      <c r="AC596" s="260">
        <f t="shared" si="130"/>
        <v>0</v>
      </c>
      <c r="AD596" s="259">
        <f t="shared" si="131"/>
        <v>0</v>
      </c>
      <c r="AE596" s="312">
        <f>'To &amp; from Shops- trip % summary'!Q601</f>
        <v>0</v>
      </c>
      <c r="AF596" s="314">
        <f>'To &amp; from Shops- trip % summary'!S601</f>
        <v>0</v>
      </c>
      <c r="AG596" s="260">
        <f t="shared" si="132"/>
        <v>0</v>
      </c>
      <c r="AH596" s="259">
        <f t="shared" si="133"/>
        <v>0</v>
      </c>
      <c r="AI596" s="312">
        <f>'To &amp; from Shops- trip % summary'!V601</f>
        <v>0</v>
      </c>
      <c r="AJ596" s="314">
        <f>'To &amp; from Shops- trip % summary'!X601</f>
        <v>0</v>
      </c>
      <c r="AK596" s="260">
        <f t="shared" si="134"/>
        <v>0</v>
      </c>
      <c r="AL596" s="259">
        <f t="shared" si="135"/>
        <v>0</v>
      </c>
      <c r="AM596" s="312">
        <f>'To &amp; from Shops- trip % summary'!AA601</f>
        <v>0</v>
      </c>
      <c r="AN596" s="314">
        <f>'To &amp; from Shops- trip % summary'!AC601</f>
        <v>0</v>
      </c>
      <c r="AO596" s="260">
        <f t="shared" si="136"/>
        <v>0</v>
      </c>
      <c r="AP596" s="259">
        <f t="shared" si="137"/>
        <v>0</v>
      </c>
      <c r="AQ596" s="312">
        <f>'To &amp; from Shops- trip % summary'!AF601</f>
        <v>0</v>
      </c>
      <c r="AR596" s="314">
        <f>'To &amp; from Shops- trip % summary'!AH601</f>
        <v>0</v>
      </c>
      <c r="AS596" s="260">
        <f t="shared" si="138"/>
        <v>0</v>
      </c>
      <c r="AT596" s="259">
        <f t="shared" si="139"/>
        <v>0</v>
      </c>
      <c r="AU596" s="261"/>
      <c r="AV596" s="248"/>
      <c r="AW596" s="248"/>
      <c r="AX596" s="248"/>
      <c r="AY596" s="248"/>
    </row>
    <row r="597" spans="1:51" x14ac:dyDescent="0.2">
      <c r="A597" s="248"/>
      <c r="B597" s="248"/>
      <c r="C597" s="248"/>
      <c r="D597" s="248"/>
      <c r="E597" s="248"/>
      <c r="F597" s="248"/>
      <c r="G597" s="248"/>
      <c r="H597" s="248"/>
      <c r="I597" s="248"/>
      <c r="J597" s="248"/>
      <c r="K597" s="248"/>
      <c r="L597" s="248"/>
      <c r="M597" s="248"/>
      <c r="N597" s="248"/>
      <c r="O597" s="248"/>
      <c r="P597" s="248"/>
      <c r="Q597" s="296"/>
      <c r="R597" s="256">
        <f>'To &amp; from Shops- trip % summary'!B602</f>
        <v>0</v>
      </c>
      <c r="S597" s="313">
        <f>'To &amp; from Shops- trip % summary'!D602</f>
        <v>0</v>
      </c>
      <c r="T597" s="257">
        <f>'Non-survey input values'!$B$14</f>
        <v>359.3</v>
      </c>
      <c r="U597" s="258">
        <f t="shared" si="126"/>
        <v>0</v>
      </c>
      <c r="V597" s="259">
        <f t="shared" si="127"/>
        <v>0</v>
      </c>
      <c r="W597" s="312">
        <f>'To &amp; from Shops- trip % summary'!G602</f>
        <v>0</v>
      </c>
      <c r="X597" s="314">
        <f>'To &amp; from Shops- trip % summary'!I602</f>
        <v>0</v>
      </c>
      <c r="Y597" s="260">
        <f t="shared" si="128"/>
        <v>0</v>
      </c>
      <c r="Z597" s="259">
        <f t="shared" si="129"/>
        <v>0</v>
      </c>
      <c r="AA597" s="312">
        <f>'To &amp; from Shops- trip % summary'!L602</f>
        <v>0</v>
      </c>
      <c r="AB597" s="314">
        <f>'To &amp; from Shops- trip % summary'!N602</f>
        <v>0</v>
      </c>
      <c r="AC597" s="260">
        <f t="shared" si="130"/>
        <v>0</v>
      </c>
      <c r="AD597" s="259">
        <f t="shared" si="131"/>
        <v>0</v>
      </c>
      <c r="AE597" s="312">
        <f>'To &amp; from Shops- trip % summary'!Q602</f>
        <v>0</v>
      </c>
      <c r="AF597" s="314">
        <f>'To &amp; from Shops- trip % summary'!S602</f>
        <v>0</v>
      </c>
      <c r="AG597" s="260">
        <f t="shared" si="132"/>
        <v>0</v>
      </c>
      <c r="AH597" s="259">
        <f t="shared" si="133"/>
        <v>0</v>
      </c>
      <c r="AI597" s="312">
        <f>'To &amp; from Shops- trip % summary'!V602</f>
        <v>0</v>
      </c>
      <c r="AJ597" s="314">
        <f>'To &amp; from Shops- trip % summary'!X602</f>
        <v>0</v>
      </c>
      <c r="AK597" s="260">
        <f t="shared" si="134"/>
        <v>0</v>
      </c>
      <c r="AL597" s="259">
        <f t="shared" si="135"/>
        <v>0</v>
      </c>
      <c r="AM597" s="312">
        <f>'To &amp; from Shops- trip % summary'!AA602</f>
        <v>0</v>
      </c>
      <c r="AN597" s="314">
        <f>'To &amp; from Shops- trip % summary'!AC602</f>
        <v>0</v>
      </c>
      <c r="AO597" s="260">
        <f t="shared" si="136"/>
        <v>0</v>
      </c>
      <c r="AP597" s="259">
        <f t="shared" si="137"/>
        <v>0</v>
      </c>
      <c r="AQ597" s="312">
        <f>'To &amp; from Shops- trip % summary'!AF602</f>
        <v>0</v>
      </c>
      <c r="AR597" s="314">
        <f>'To &amp; from Shops- trip % summary'!AH602</f>
        <v>0</v>
      </c>
      <c r="AS597" s="260">
        <f t="shared" si="138"/>
        <v>0</v>
      </c>
      <c r="AT597" s="259">
        <f t="shared" si="139"/>
        <v>0</v>
      </c>
      <c r="AU597" s="261"/>
      <c r="AV597" s="248"/>
      <c r="AW597" s="248"/>
      <c r="AX597" s="248"/>
      <c r="AY597" s="248"/>
    </row>
    <row r="598" spans="1:51" x14ac:dyDescent="0.2">
      <c r="A598" s="248"/>
      <c r="B598" s="248"/>
      <c r="C598" s="248"/>
      <c r="D598" s="248"/>
      <c r="E598" s="248"/>
      <c r="F598" s="248"/>
      <c r="G598" s="248"/>
      <c r="H598" s="248"/>
      <c r="I598" s="248"/>
      <c r="J598" s="248"/>
      <c r="K598" s="248"/>
      <c r="L598" s="248"/>
      <c r="M598" s="248"/>
      <c r="N598" s="248"/>
      <c r="O598" s="248"/>
      <c r="P598" s="248"/>
      <c r="Q598" s="296"/>
      <c r="R598" s="256">
        <f>'To &amp; from Shops- trip % summary'!B603</f>
        <v>0</v>
      </c>
      <c r="S598" s="313">
        <f>'To &amp; from Shops- trip % summary'!D603</f>
        <v>0</v>
      </c>
      <c r="T598" s="257">
        <f>'Non-survey input values'!$B$14</f>
        <v>359.3</v>
      </c>
      <c r="U598" s="258">
        <f t="shared" si="126"/>
        <v>0</v>
      </c>
      <c r="V598" s="259">
        <f t="shared" si="127"/>
        <v>0</v>
      </c>
      <c r="W598" s="312">
        <f>'To &amp; from Shops- trip % summary'!G603</f>
        <v>0</v>
      </c>
      <c r="X598" s="314">
        <f>'To &amp; from Shops- trip % summary'!I603</f>
        <v>0</v>
      </c>
      <c r="Y598" s="260">
        <f t="shared" si="128"/>
        <v>0</v>
      </c>
      <c r="Z598" s="259">
        <f t="shared" si="129"/>
        <v>0</v>
      </c>
      <c r="AA598" s="312">
        <f>'To &amp; from Shops- trip % summary'!L603</f>
        <v>0</v>
      </c>
      <c r="AB598" s="314">
        <f>'To &amp; from Shops- trip % summary'!N603</f>
        <v>0</v>
      </c>
      <c r="AC598" s="260">
        <f t="shared" si="130"/>
        <v>0</v>
      </c>
      <c r="AD598" s="259">
        <f t="shared" si="131"/>
        <v>0</v>
      </c>
      <c r="AE598" s="312">
        <f>'To &amp; from Shops- trip % summary'!Q603</f>
        <v>0</v>
      </c>
      <c r="AF598" s="314">
        <f>'To &amp; from Shops- trip % summary'!S603</f>
        <v>0</v>
      </c>
      <c r="AG598" s="260">
        <f t="shared" si="132"/>
        <v>0</v>
      </c>
      <c r="AH598" s="259">
        <f t="shared" si="133"/>
        <v>0</v>
      </c>
      <c r="AI598" s="312">
        <f>'To &amp; from Shops- trip % summary'!V603</f>
        <v>0</v>
      </c>
      <c r="AJ598" s="314">
        <f>'To &amp; from Shops- trip % summary'!X603</f>
        <v>0</v>
      </c>
      <c r="AK598" s="260">
        <f t="shared" si="134"/>
        <v>0</v>
      </c>
      <c r="AL598" s="259">
        <f t="shared" si="135"/>
        <v>0</v>
      </c>
      <c r="AM598" s="312">
        <f>'To &amp; from Shops- trip % summary'!AA603</f>
        <v>0</v>
      </c>
      <c r="AN598" s="314">
        <f>'To &amp; from Shops- trip % summary'!AC603</f>
        <v>0</v>
      </c>
      <c r="AO598" s="260">
        <f t="shared" si="136"/>
        <v>0</v>
      </c>
      <c r="AP598" s="259">
        <f t="shared" si="137"/>
        <v>0</v>
      </c>
      <c r="AQ598" s="312">
        <f>'To &amp; from Shops- trip % summary'!AF603</f>
        <v>0</v>
      </c>
      <c r="AR598" s="314">
        <f>'To &amp; from Shops- trip % summary'!AH603</f>
        <v>0</v>
      </c>
      <c r="AS598" s="260">
        <f t="shared" si="138"/>
        <v>0</v>
      </c>
      <c r="AT598" s="259">
        <f t="shared" si="139"/>
        <v>0</v>
      </c>
      <c r="AU598" s="261"/>
      <c r="AV598" s="248"/>
      <c r="AW598" s="248"/>
      <c r="AX598" s="248"/>
      <c r="AY598" s="248"/>
    </row>
    <row r="599" spans="1:51" x14ac:dyDescent="0.2">
      <c r="A599" s="248"/>
      <c r="B599" s="248"/>
      <c r="C599" s="248"/>
      <c r="D599" s="248"/>
      <c r="E599" s="248"/>
      <c r="F599" s="248"/>
      <c r="G599" s="248"/>
      <c r="H599" s="248"/>
      <c r="I599" s="248"/>
      <c r="J599" s="248"/>
      <c r="K599" s="248"/>
      <c r="L599" s="248"/>
      <c r="M599" s="248"/>
      <c r="N599" s="248"/>
      <c r="O599" s="248"/>
      <c r="P599" s="248"/>
      <c r="Q599" s="296"/>
      <c r="R599" s="256">
        <f>'To &amp; from Shops- trip % summary'!B604</f>
        <v>0</v>
      </c>
      <c r="S599" s="313">
        <f>'To &amp; from Shops- trip % summary'!D604</f>
        <v>0</v>
      </c>
      <c r="T599" s="257">
        <f>'Non-survey input values'!$B$14</f>
        <v>359.3</v>
      </c>
      <c r="U599" s="258">
        <f t="shared" si="126"/>
        <v>0</v>
      </c>
      <c r="V599" s="259">
        <f t="shared" si="127"/>
        <v>0</v>
      </c>
      <c r="W599" s="312">
        <f>'To &amp; from Shops- trip % summary'!G604</f>
        <v>0</v>
      </c>
      <c r="X599" s="314">
        <f>'To &amp; from Shops- trip % summary'!I604</f>
        <v>0</v>
      </c>
      <c r="Y599" s="260">
        <f t="shared" si="128"/>
        <v>0</v>
      </c>
      <c r="Z599" s="259">
        <f t="shared" si="129"/>
        <v>0</v>
      </c>
      <c r="AA599" s="312">
        <f>'To &amp; from Shops- trip % summary'!L604</f>
        <v>0</v>
      </c>
      <c r="AB599" s="314">
        <f>'To &amp; from Shops- trip % summary'!N604</f>
        <v>0</v>
      </c>
      <c r="AC599" s="260">
        <f t="shared" si="130"/>
        <v>0</v>
      </c>
      <c r="AD599" s="259">
        <f t="shared" si="131"/>
        <v>0</v>
      </c>
      <c r="AE599" s="312">
        <f>'To &amp; from Shops- trip % summary'!Q604</f>
        <v>0</v>
      </c>
      <c r="AF599" s="314">
        <f>'To &amp; from Shops- trip % summary'!S604</f>
        <v>0</v>
      </c>
      <c r="AG599" s="260">
        <f t="shared" si="132"/>
        <v>0</v>
      </c>
      <c r="AH599" s="259">
        <f t="shared" si="133"/>
        <v>0</v>
      </c>
      <c r="AI599" s="312">
        <f>'To &amp; from Shops- trip % summary'!V604</f>
        <v>0</v>
      </c>
      <c r="AJ599" s="314">
        <f>'To &amp; from Shops- trip % summary'!X604</f>
        <v>0</v>
      </c>
      <c r="AK599" s="260">
        <f t="shared" si="134"/>
        <v>0</v>
      </c>
      <c r="AL599" s="259">
        <f t="shared" si="135"/>
        <v>0</v>
      </c>
      <c r="AM599" s="312">
        <f>'To &amp; from Shops- trip % summary'!AA604</f>
        <v>0</v>
      </c>
      <c r="AN599" s="314">
        <f>'To &amp; from Shops- trip % summary'!AC604</f>
        <v>0</v>
      </c>
      <c r="AO599" s="260">
        <f t="shared" si="136"/>
        <v>0</v>
      </c>
      <c r="AP599" s="259">
        <f t="shared" si="137"/>
        <v>0</v>
      </c>
      <c r="AQ599" s="312">
        <f>'To &amp; from Shops- trip % summary'!AF604</f>
        <v>0</v>
      </c>
      <c r="AR599" s="314">
        <f>'To &amp; from Shops- trip % summary'!AH604</f>
        <v>0</v>
      </c>
      <c r="AS599" s="260">
        <f t="shared" si="138"/>
        <v>0</v>
      </c>
      <c r="AT599" s="259">
        <f t="shared" si="139"/>
        <v>0</v>
      </c>
      <c r="AU599" s="261"/>
      <c r="AV599" s="248"/>
      <c r="AW599" s="248"/>
      <c r="AX599" s="248"/>
      <c r="AY599" s="248"/>
    </row>
    <row r="600" spans="1:51" x14ac:dyDescent="0.2">
      <c r="A600" s="248"/>
      <c r="B600" s="248"/>
      <c r="C600" s="248"/>
      <c r="D600" s="248"/>
      <c r="E600" s="248"/>
      <c r="F600" s="248"/>
      <c r="G600" s="248"/>
      <c r="H600" s="248"/>
      <c r="I600" s="248"/>
      <c r="J600" s="248"/>
      <c r="K600" s="248"/>
      <c r="L600" s="248"/>
      <c r="M600" s="248"/>
      <c r="N600" s="248"/>
      <c r="O600" s="248"/>
      <c r="P600" s="248"/>
      <c r="Q600" s="296"/>
      <c r="R600" s="256">
        <f>'To &amp; from Shops- trip % summary'!B605</f>
        <v>0</v>
      </c>
      <c r="S600" s="313">
        <f>'To &amp; from Shops- trip % summary'!D605</f>
        <v>0</v>
      </c>
      <c r="T600" s="257">
        <f>'Non-survey input values'!$B$14</f>
        <v>359.3</v>
      </c>
      <c r="U600" s="258">
        <f t="shared" si="126"/>
        <v>0</v>
      </c>
      <c r="V600" s="259">
        <f t="shared" si="127"/>
        <v>0</v>
      </c>
      <c r="W600" s="312">
        <f>'To &amp; from Shops- trip % summary'!G605</f>
        <v>0</v>
      </c>
      <c r="X600" s="314">
        <f>'To &amp; from Shops- trip % summary'!I605</f>
        <v>0</v>
      </c>
      <c r="Y600" s="260">
        <f t="shared" si="128"/>
        <v>0</v>
      </c>
      <c r="Z600" s="259">
        <f t="shared" si="129"/>
        <v>0</v>
      </c>
      <c r="AA600" s="312">
        <f>'To &amp; from Shops- trip % summary'!L605</f>
        <v>0</v>
      </c>
      <c r="AB600" s="314">
        <f>'To &amp; from Shops- trip % summary'!N605</f>
        <v>0</v>
      </c>
      <c r="AC600" s="260">
        <f t="shared" si="130"/>
        <v>0</v>
      </c>
      <c r="AD600" s="259">
        <f t="shared" si="131"/>
        <v>0</v>
      </c>
      <c r="AE600" s="312">
        <f>'To &amp; from Shops- trip % summary'!Q605</f>
        <v>0</v>
      </c>
      <c r="AF600" s="314">
        <f>'To &amp; from Shops- trip % summary'!S605</f>
        <v>0</v>
      </c>
      <c r="AG600" s="260">
        <f t="shared" si="132"/>
        <v>0</v>
      </c>
      <c r="AH600" s="259">
        <f t="shared" si="133"/>
        <v>0</v>
      </c>
      <c r="AI600" s="312">
        <f>'To &amp; from Shops- trip % summary'!V605</f>
        <v>0</v>
      </c>
      <c r="AJ600" s="314">
        <f>'To &amp; from Shops- trip % summary'!X605</f>
        <v>0</v>
      </c>
      <c r="AK600" s="260">
        <f t="shared" si="134"/>
        <v>0</v>
      </c>
      <c r="AL600" s="259">
        <f t="shared" si="135"/>
        <v>0</v>
      </c>
      <c r="AM600" s="312">
        <f>'To &amp; from Shops- trip % summary'!AA605</f>
        <v>0</v>
      </c>
      <c r="AN600" s="314">
        <f>'To &amp; from Shops- trip % summary'!AC605</f>
        <v>0</v>
      </c>
      <c r="AO600" s="260">
        <f t="shared" si="136"/>
        <v>0</v>
      </c>
      <c r="AP600" s="259">
        <f t="shared" si="137"/>
        <v>0</v>
      </c>
      <c r="AQ600" s="312">
        <f>'To &amp; from Shops- trip % summary'!AF605</f>
        <v>0</v>
      </c>
      <c r="AR600" s="314">
        <f>'To &amp; from Shops- trip % summary'!AH605</f>
        <v>0</v>
      </c>
      <c r="AS600" s="260">
        <f t="shared" si="138"/>
        <v>0</v>
      </c>
      <c r="AT600" s="259">
        <f t="shared" si="139"/>
        <v>0</v>
      </c>
      <c r="AU600" s="261"/>
      <c r="AV600" s="248"/>
      <c r="AW600" s="248"/>
      <c r="AX600" s="248"/>
      <c r="AY600" s="248"/>
    </row>
    <row r="601" spans="1:51" x14ac:dyDescent="0.2">
      <c r="A601" s="248"/>
      <c r="B601" s="248"/>
      <c r="C601" s="248"/>
      <c r="D601" s="248"/>
      <c r="E601" s="248"/>
      <c r="F601" s="248"/>
      <c r="G601" s="248"/>
      <c r="H601" s="248"/>
      <c r="I601" s="248"/>
      <c r="J601" s="248"/>
      <c r="K601" s="248"/>
      <c r="L601" s="248"/>
      <c r="M601" s="248"/>
      <c r="N601" s="248"/>
      <c r="O601" s="248"/>
      <c r="P601" s="248"/>
      <c r="Q601" s="296"/>
      <c r="R601" s="256">
        <f>'To &amp; from Shops- trip % summary'!B606</f>
        <v>0</v>
      </c>
      <c r="S601" s="313">
        <f>'To &amp; from Shops- trip % summary'!D606</f>
        <v>0</v>
      </c>
      <c r="T601" s="257">
        <f>'Non-survey input values'!$B$14</f>
        <v>359.3</v>
      </c>
      <c r="U601" s="258">
        <f t="shared" si="126"/>
        <v>0</v>
      </c>
      <c r="V601" s="259">
        <f t="shared" si="127"/>
        <v>0</v>
      </c>
      <c r="W601" s="312">
        <f>'To &amp; from Shops- trip % summary'!G606</f>
        <v>0</v>
      </c>
      <c r="X601" s="314">
        <f>'To &amp; from Shops- trip % summary'!I606</f>
        <v>0</v>
      </c>
      <c r="Y601" s="260">
        <f t="shared" si="128"/>
        <v>0</v>
      </c>
      <c r="Z601" s="259">
        <f t="shared" si="129"/>
        <v>0</v>
      </c>
      <c r="AA601" s="312">
        <f>'To &amp; from Shops- trip % summary'!L606</f>
        <v>0</v>
      </c>
      <c r="AB601" s="314">
        <f>'To &amp; from Shops- trip % summary'!N606</f>
        <v>0</v>
      </c>
      <c r="AC601" s="260">
        <f t="shared" si="130"/>
        <v>0</v>
      </c>
      <c r="AD601" s="259">
        <f t="shared" si="131"/>
        <v>0</v>
      </c>
      <c r="AE601" s="312">
        <f>'To &amp; from Shops- trip % summary'!Q606</f>
        <v>0</v>
      </c>
      <c r="AF601" s="314">
        <f>'To &amp; from Shops- trip % summary'!S606</f>
        <v>0</v>
      </c>
      <c r="AG601" s="260">
        <f t="shared" si="132"/>
        <v>0</v>
      </c>
      <c r="AH601" s="259">
        <f t="shared" si="133"/>
        <v>0</v>
      </c>
      <c r="AI601" s="312">
        <f>'To &amp; from Shops- trip % summary'!V606</f>
        <v>0</v>
      </c>
      <c r="AJ601" s="314">
        <f>'To &amp; from Shops- trip % summary'!X606</f>
        <v>0</v>
      </c>
      <c r="AK601" s="260">
        <f t="shared" si="134"/>
        <v>0</v>
      </c>
      <c r="AL601" s="259">
        <f t="shared" si="135"/>
        <v>0</v>
      </c>
      <c r="AM601" s="312">
        <f>'To &amp; from Shops- trip % summary'!AA606</f>
        <v>0</v>
      </c>
      <c r="AN601" s="314">
        <f>'To &amp; from Shops- trip % summary'!AC606</f>
        <v>0</v>
      </c>
      <c r="AO601" s="260">
        <f t="shared" si="136"/>
        <v>0</v>
      </c>
      <c r="AP601" s="259">
        <f t="shared" si="137"/>
        <v>0</v>
      </c>
      <c r="AQ601" s="312">
        <f>'To &amp; from Shops- trip % summary'!AF606</f>
        <v>0</v>
      </c>
      <c r="AR601" s="314">
        <f>'To &amp; from Shops- trip % summary'!AH606</f>
        <v>0</v>
      </c>
      <c r="AS601" s="260">
        <f t="shared" si="138"/>
        <v>0</v>
      </c>
      <c r="AT601" s="259">
        <f t="shared" si="139"/>
        <v>0</v>
      </c>
      <c r="AU601" s="261"/>
      <c r="AV601" s="248"/>
      <c r="AW601" s="248"/>
      <c r="AX601" s="248"/>
      <c r="AY601" s="248"/>
    </row>
    <row r="602" spans="1:51" x14ac:dyDescent="0.2">
      <c r="A602" s="248"/>
      <c r="B602" s="248"/>
      <c r="C602" s="248"/>
      <c r="D602" s="248"/>
      <c r="E602" s="248"/>
      <c r="F602" s="248"/>
      <c r="G602" s="248"/>
      <c r="H602" s="248"/>
      <c r="I602" s="248"/>
      <c r="J602" s="248"/>
      <c r="K602" s="248"/>
      <c r="L602" s="248"/>
      <c r="M602" s="248"/>
      <c r="N602" s="248"/>
      <c r="O602" s="248"/>
      <c r="P602" s="248"/>
      <c r="Q602" s="296"/>
      <c r="R602" s="256">
        <f>'To &amp; from Shops- trip % summary'!B607</f>
        <v>0</v>
      </c>
      <c r="S602" s="313">
        <f>'To &amp; from Shops- trip % summary'!D607</f>
        <v>0</v>
      </c>
      <c r="T602" s="257">
        <f>'Non-survey input values'!$B$14</f>
        <v>359.3</v>
      </c>
      <c r="U602" s="258">
        <f t="shared" si="126"/>
        <v>0</v>
      </c>
      <c r="V602" s="259">
        <f t="shared" si="127"/>
        <v>0</v>
      </c>
      <c r="W602" s="312">
        <f>'To &amp; from Shops- trip % summary'!G607</f>
        <v>0</v>
      </c>
      <c r="X602" s="314">
        <f>'To &amp; from Shops- trip % summary'!I607</f>
        <v>0</v>
      </c>
      <c r="Y602" s="260">
        <f t="shared" si="128"/>
        <v>0</v>
      </c>
      <c r="Z602" s="259">
        <f t="shared" si="129"/>
        <v>0</v>
      </c>
      <c r="AA602" s="312">
        <f>'To &amp; from Shops- trip % summary'!L607</f>
        <v>0</v>
      </c>
      <c r="AB602" s="314">
        <f>'To &amp; from Shops- trip % summary'!N607</f>
        <v>0</v>
      </c>
      <c r="AC602" s="260">
        <f t="shared" si="130"/>
        <v>0</v>
      </c>
      <c r="AD602" s="259">
        <f t="shared" si="131"/>
        <v>0</v>
      </c>
      <c r="AE602" s="312">
        <f>'To &amp; from Shops- trip % summary'!Q607</f>
        <v>0</v>
      </c>
      <c r="AF602" s="314">
        <f>'To &amp; from Shops- trip % summary'!S607</f>
        <v>0</v>
      </c>
      <c r="AG602" s="260">
        <f t="shared" si="132"/>
        <v>0</v>
      </c>
      <c r="AH602" s="259">
        <f t="shared" si="133"/>
        <v>0</v>
      </c>
      <c r="AI602" s="312">
        <f>'To &amp; from Shops- trip % summary'!V607</f>
        <v>0</v>
      </c>
      <c r="AJ602" s="314">
        <f>'To &amp; from Shops- trip % summary'!X607</f>
        <v>0</v>
      </c>
      <c r="AK602" s="260">
        <f t="shared" si="134"/>
        <v>0</v>
      </c>
      <c r="AL602" s="259">
        <f t="shared" si="135"/>
        <v>0</v>
      </c>
      <c r="AM602" s="312">
        <f>'To &amp; from Shops- trip % summary'!AA607</f>
        <v>0</v>
      </c>
      <c r="AN602" s="314">
        <f>'To &amp; from Shops- trip % summary'!AC607</f>
        <v>0</v>
      </c>
      <c r="AO602" s="260">
        <f t="shared" si="136"/>
        <v>0</v>
      </c>
      <c r="AP602" s="259">
        <f t="shared" si="137"/>
        <v>0</v>
      </c>
      <c r="AQ602" s="312">
        <f>'To &amp; from Shops- trip % summary'!AF607</f>
        <v>0</v>
      </c>
      <c r="AR602" s="314">
        <f>'To &amp; from Shops- trip % summary'!AH607</f>
        <v>0</v>
      </c>
      <c r="AS602" s="260">
        <f t="shared" si="138"/>
        <v>0</v>
      </c>
      <c r="AT602" s="259">
        <f t="shared" si="139"/>
        <v>0</v>
      </c>
      <c r="AU602" s="261"/>
      <c r="AV602" s="248"/>
      <c r="AW602" s="248"/>
      <c r="AX602" s="248"/>
      <c r="AY602" s="248"/>
    </row>
    <row r="603" spans="1:51" x14ac:dyDescent="0.2">
      <c r="A603" s="248"/>
      <c r="B603" s="248"/>
      <c r="C603" s="248"/>
      <c r="D603" s="248"/>
      <c r="E603" s="248"/>
      <c r="F603" s="248"/>
      <c r="G603" s="248"/>
      <c r="H603" s="248"/>
      <c r="I603" s="248"/>
      <c r="J603" s="248"/>
      <c r="K603" s="248"/>
      <c r="L603" s="248"/>
      <c r="M603" s="248"/>
      <c r="N603" s="248"/>
      <c r="O603" s="248"/>
      <c r="P603" s="248"/>
      <c r="Q603" s="296"/>
      <c r="R603" s="256">
        <f>'To &amp; from Shops- trip % summary'!B608</f>
        <v>0</v>
      </c>
      <c r="S603" s="313">
        <f>'To &amp; from Shops- trip % summary'!D608</f>
        <v>0</v>
      </c>
      <c r="T603" s="257">
        <f>'Non-survey input values'!$B$14</f>
        <v>359.3</v>
      </c>
      <c r="U603" s="258">
        <f t="shared" si="126"/>
        <v>0</v>
      </c>
      <c r="V603" s="259">
        <f t="shared" si="127"/>
        <v>0</v>
      </c>
      <c r="W603" s="312">
        <f>'To &amp; from Shops- trip % summary'!G608</f>
        <v>0</v>
      </c>
      <c r="X603" s="314">
        <f>'To &amp; from Shops- trip % summary'!I608</f>
        <v>0</v>
      </c>
      <c r="Y603" s="260">
        <f t="shared" si="128"/>
        <v>0</v>
      </c>
      <c r="Z603" s="259">
        <f t="shared" si="129"/>
        <v>0</v>
      </c>
      <c r="AA603" s="312">
        <f>'To &amp; from Shops- trip % summary'!L608</f>
        <v>0</v>
      </c>
      <c r="AB603" s="314">
        <f>'To &amp; from Shops- trip % summary'!N608</f>
        <v>0</v>
      </c>
      <c r="AC603" s="260">
        <f t="shared" si="130"/>
        <v>0</v>
      </c>
      <c r="AD603" s="259">
        <f t="shared" si="131"/>
        <v>0</v>
      </c>
      <c r="AE603" s="312">
        <f>'To &amp; from Shops- trip % summary'!Q608</f>
        <v>0</v>
      </c>
      <c r="AF603" s="314">
        <f>'To &amp; from Shops- trip % summary'!S608</f>
        <v>0</v>
      </c>
      <c r="AG603" s="260">
        <f t="shared" si="132"/>
        <v>0</v>
      </c>
      <c r="AH603" s="259">
        <f t="shared" si="133"/>
        <v>0</v>
      </c>
      <c r="AI603" s="312">
        <f>'To &amp; from Shops- trip % summary'!V608</f>
        <v>0</v>
      </c>
      <c r="AJ603" s="314">
        <f>'To &amp; from Shops- trip % summary'!X608</f>
        <v>0</v>
      </c>
      <c r="AK603" s="260">
        <f t="shared" si="134"/>
        <v>0</v>
      </c>
      <c r="AL603" s="259">
        <f t="shared" si="135"/>
        <v>0</v>
      </c>
      <c r="AM603" s="312">
        <f>'To &amp; from Shops- trip % summary'!AA608</f>
        <v>0</v>
      </c>
      <c r="AN603" s="314">
        <f>'To &amp; from Shops- trip % summary'!AC608</f>
        <v>0</v>
      </c>
      <c r="AO603" s="260">
        <f t="shared" si="136"/>
        <v>0</v>
      </c>
      <c r="AP603" s="259">
        <f t="shared" si="137"/>
        <v>0</v>
      </c>
      <c r="AQ603" s="312">
        <f>'To &amp; from Shops- trip % summary'!AF608</f>
        <v>0</v>
      </c>
      <c r="AR603" s="314">
        <f>'To &amp; from Shops- trip % summary'!AH608</f>
        <v>0</v>
      </c>
      <c r="AS603" s="260">
        <f t="shared" si="138"/>
        <v>0</v>
      </c>
      <c r="AT603" s="259">
        <f t="shared" si="139"/>
        <v>0</v>
      </c>
      <c r="AU603" s="261"/>
      <c r="AV603" s="248"/>
      <c r="AW603" s="248"/>
      <c r="AX603" s="248"/>
      <c r="AY603" s="248"/>
    </row>
    <row r="604" spans="1:51" x14ac:dyDescent="0.2">
      <c r="A604" s="248"/>
      <c r="B604" s="248"/>
      <c r="C604" s="248"/>
      <c r="D604" s="248"/>
      <c r="E604" s="248"/>
      <c r="F604" s="248"/>
      <c r="G604" s="248"/>
      <c r="H604" s="248"/>
      <c r="I604" s="248"/>
      <c r="J604" s="248"/>
      <c r="K604" s="248"/>
      <c r="L604" s="248"/>
      <c r="M604" s="248"/>
      <c r="N604" s="248"/>
      <c r="O604" s="248"/>
      <c r="P604" s="248"/>
      <c r="Q604" s="296"/>
      <c r="R604" s="256">
        <f>'To &amp; from Shops- trip % summary'!B609</f>
        <v>0</v>
      </c>
      <c r="S604" s="313">
        <f>'To &amp; from Shops- trip % summary'!D609</f>
        <v>0</v>
      </c>
      <c r="T604" s="257">
        <f>'Non-survey input values'!$B$14</f>
        <v>359.3</v>
      </c>
      <c r="U604" s="258">
        <f t="shared" si="126"/>
        <v>0</v>
      </c>
      <c r="V604" s="259">
        <f t="shared" si="127"/>
        <v>0</v>
      </c>
      <c r="W604" s="312">
        <f>'To &amp; from Shops- trip % summary'!G609</f>
        <v>0</v>
      </c>
      <c r="X604" s="314">
        <f>'To &amp; from Shops- trip % summary'!I609</f>
        <v>0</v>
      </c>
      <c r="Y604" s="260">
        <f t="shared" si="128"/>
        <v>0</v>
      </c>
      <c r="Z604" s="259">
        <f t="shared" si="129"/>
        <v>0</v>
      </c>
      <c r="AA604" s="312">
        <f>'To &amp; from Shops- trip % summary'!L609</f>
        <v>0</v>
      </c>
      <c r="AB604" s="314">
        <f>'To &amp; from Shops- trip % summary'!N609</f>
        <v>0</v>
      </c>
      <c r="AC604" s="260">
        <f t="shared" si="130"/>
        <v>0</v>
      </c>
      <c r="AD604" s="259">
        <f t="shared" si="131"/>
        <v>0</v>
      </c>
      <c r="AE604" s="312">
        <f>'To &amp; from Shops- trip % summary'!Q609</f>
        <v>0</v>
      </c>
      <c r="AF604" s="314">
        <f>'To &amp; from Shops- trip % summary'!S609</f>
        <v>0</v>
      </c>
      <c r="AG604" s="260">
        <f t="shared" si="132"/>
        <v>0</v>
      </c>
      <c r="AH604" s="259">
        <f t="shared" si="133"/>
        <v>0</v>
      </c>
      <c r="AI604" s="312">
        <f>'To &amp; from Shops- trip % summary'!V609</f>
        <v>0</v>
      </c>
      <c r="AJ604" s="314">
        <f>'To &amp; from Shops- trip % summary'!X609</f>
        <v>0</v>
      </c>
      <c r="AK604" s="260">
        <f t="shared" si="134"/>
        <v>0</v>
      </c>
      <c r="AL604" s="259">
        <f t="shared" si="135"/>
        <v>0</v>
      </c>
      <c r="AM604" s="312">
        <f>'To &amp; from Shops- trip % summary'!AA609</f>
        <v>0</v>
      </c>
      <c r="AN604" s="314">
        <f>'To &amp; from Shops- trip % summary'!AC609</f>
        <v>0</v>
      </c>
      <c r="AO604" s="260">
        <f t="shared" si="136"/>
        <v>0</v>
      </c>
      <c r="AP604" s="259">
        <f t="shared" si="137"/>
        <v>0</v>
      </c>
      <c r="AQ604" s="312">
        <f>'To &amp; from Shops- trip % summary'!AF609</f>
        <v>0</v>
      </c>
      <c r="AR604" s="314">
        <f>'To &amp; from Shops- trip % summary'!AH609</f>
        <v>0</v>
      </c>
      <c r="AS604" s="260">
        <f t="shared" si="138"/>
        <v>0</v>
      </c>
      <c r="AT604" s="259">
        <f t="shared" si="139"/>
        <v>0</v>
      </c>
      <c r="AU604" s="261"/>
      <c r="AV604" s="248"/>
      <c r="AW604" s="248"/>
      <c r="AX604" s="248"/>
      <c r="AY604" s="248"/>
    </row>
    <row r="605" spans="1:51" x14ac:dyDescent="0.2">
      <c r="A605" s="248"/>
      <c r="B605" s="248"/>
      <c r="C605" s="248"/>
      <c r="D605" s="248"/>
      <c r="E605" s="248"/>
      <c r="F605" s="248"/>
      <c r="G605" s="248"/>
      <c r="H605" s="248"/>
      <c r="I605" s="248"/>
      <c r="J605" s="248"/>
      <c r="K605" s="248"/>
      <c r="L605" s="248"/>
      <c r="M605" s="248"/>
      <c r="N605" s="248"/>
      <c r="O605" s="248"/>
      <c r="P605" s="248"/>
      <c r="Q605" s="296"/>
      <c r="R605" s="256">
        <f>'To &amp; from Shops- trip % summary'!B610</f>
        <v>0</v>
      </c>
      <c r="S605" s="313">
        <f>'To &amp; from Shops- trip % summary'!D610</f>
        <v>0</v>
      </c>
      <c r="T605" s="257">
        <f>'Non-survey input values'!$B$14</f>
        <v>359.3</v>
      </c>
      <c r="U605" s="258">
        <f t="shared" si="126"/>
        <v>0</v>
      </c>
      <c r="V605" s="259">
        <f t="shared" si="127"/>
        <v>0</v>
      </c>
      <c r="W605" s="312">
        <f>'To &amp; from Shops- trip % summary'!G610</f>
        <v>0</v>
      </c>
      <c r="X605" s="314">
        <f>'To &amp; from Shops- trip % summary'!I610</f>
        <v>0</v>
      </c>
      <c r="Y605" s="260">
        <f t="shared" si="128"/>
        <v>0</v>
      </c>
      <c r="Z605" s="259">
        <f t="shared" si="129"/>
        <v>0</v>
      </c>
      <c r="AA605" s="312">
        <f>'To &amp; from Shops- trip % summary'!L610</f>
        <v>0</v>
      </c>
      <c r="AB605" s="314">
        <f>'To &amp; from Shops- trip % summary'!N610</f>
        <v>0</v>
      </c>
      <c r="AC605" s="260">
        <f t="shared" si="130"/>
        <v>0</v>
      </c>
      <c r="AD605" s="259">
        <f t="shared" si="131"/>
        <v>0</v>
      </c>
      <c r="AE605" s="312">
        <f>'To &amp; from Shops- trip % summary'!Q610</f>
        <v>0</v>
      </c>
      <c r="AF605" s="314">
        <f>'To &amp; from Shops- trip % summary'!S610</f>
        <v>0</v>
      </c>
      <c r="AG605" s="260">
        <f t="shared" si="132"/>
        <v>0</v>
      </c>
      <c r="AH605" s="259">
        <f t="shared" si="133"/>
        <v>0</v>
      </c>
      <c r="AI605" s="312">
        <f>'To &amp; from Shops- trip % summary'!V610</f>
        <v>0</v>
      </c>
      <c r="AJ605" s="314">
        <f>'To &amp; from Shops- trip % summary'!X610</f>
        <v>0</v>
      </c>
      <c r="AK605" s="260">
        <f t="shared" si="134"/>
        <v>0</v>
      </c>
      <c r="AL605" s="259">
        <f t="shared" si="135"/>
        <v>0</v>
      </c>
      <c r="AM605" s="312">
        <f>'To &amp; from Shops- trip % summary'!AA610</f>
        <v>0</v>
      </c>
      <c r="AN605" s="314">
        <f>'To &amp; from Shops- trip % summary'!AC610</f>
        <v>0</v>
      </c>
      <c r="AO605" s="260">
        <f t="shared" si="136"/>
        <v>0</v>
      </c>
      <c r="AP605" s="259">
        <f t="shared" si="137"/>
        <v>0</v>
      </c>
      <c r="AQ605" s="312">
        <f>'To &amp; from Shops- trip % summary'!AF610</f>
        <v>0</v>
      </c>
      <c r="AR605" s="314">
        <f>'To &amp; from Shops- trip % summary'!AH610</f>
        <v>0</v>
      </c>
      <c r="AS605" s="260">
        <f t="shared" si="138"/>
        <v>0</v>
      </c>
      <c r="AT605" s="259">
        <f t="shared" si="139"/>
        <v>0</v>
      </c>
      <c r="AU605" s="261"/>
      <c r="AV605" s="248"/>
      <c r="AW605" s="248"/>
      <c r="AX605" s="248"/>
      <c r="AY605" s="248"/>
    </row>
    <row r="606" spans="1:51" x14ac:dyDescent="0.2">
      <c r="A606" s="248"/>
      <c r="B606" s="248"/>
      <c r="C606" s="248"/>
      <c r="D606" s="248"/>
      <c r="E606" s="248"/>
      <c r="F606" s="248"/>
      <c r="G606" s="248"/>
      <c r="H606" s="248"/>
      <c r="I606" s="248"/>
      <c r="J606" s="248"/>
      <c r="K606" s="248"/>
      <c r="L606" s="248"/>
      <c r="M606" s="248"/>
      <c r="N606" s="248"/>
      <c r="O606" s="248"/>
      <c r="P606" s="248"/>
      <c r="Q606" s="296"/>
      <c r="R606" s="256">
        <f>'To &amp; from Shops- trip % summary'!B611</f>
        <v>0</v>
      </c>
      <c r="S606" s="313">
        <f>'To &amp; from Shops- trip % summary'!D611</f>
        <v>0</v>
      </c>
      <c r="T606" s="257">
        <f>'Non-survey input values'!$B$14</f>
        <v>359.3</v>
      </c>
      <c r="U606" s="258">
        <f t="shared" si="126"/>
        <v>0</v>
      </c>
      <c r="V606" s="259">
        <f t="shared" si="127"/>
        <v>0</v>
      </c>
      <c r="W606" s="312">
        <f>'To &amp; from Shops- trip % summary'!G611</f>
        <v>0</v>
      </c>
      <c r="X606" s="314">
        <f>'To &amp; from Shops- trip % summary'!I611</f>
        <v>0</v>
      </c>
      <c r="Y606" s="260">
        <f t="shared" si="128"/>
        <v>0</v>
      </c>
      <c r="Z606" s="259">
        <f t="shared" si="129"/>
        <v>0</v>
      </c>
      <c r="AA606" s="312">
        <f>'To &amp; from Shops- trip % summary'!L611</f>
        <v>0</v>
      </c>
      <c r="AB606" s="314">
        <f>'To &amp; from Shops- trip % summary'!N611</f>
        <v>0</v>
      </c>
      <c r="AC606" s="260">
        <f t="shared" si="130"/>
        <v>0</v>
      </c>
      <c r="AD606" s="259">
        <f t="shared" si="131"/>
        <v>0</v>
      </c>
      <c r="AE606" s="312">
        <f>'To &amp; from Shops- trip % summary'!Q611</f>
        <v>0</v>
      </c>
      <c r="AF606" s="314">
        <f>'To &amp; from Shops- trip % summary'!S611</f>
        <v>0</v>
      </c>
      <c r="AG606" s="260">
        <f t="shared" si="132"/>
        <v>0</v>
      </c>
      <c r="AH606" s="259">
        <f t="shared" si="133"/>
        <v>0</v>
      </c>
      <c r="AI606" s="312">
        <f>'To &amp; from Shops- trip % summary'!V611</f>
        <v>0</v>
      </c>
      <c r="AJ606" s="314">
        <f>'To &amp; from Shops- trip % summary'!X611</f>
        <v>0</v>
      </c>
      <c r="AK606" s="260">
        <f t="shared" si="134"/>
        <v>0</v>
      </c>
      <c r="AL606" s="259">
        <f t="shared" si="135"/>
        <v>0</v>
      </c>
      <c r="AM606" s="312">
        <f>'To &amp; from Shops- trip % summary'!AA611</f>
        <v>0</v>
      </c>
      <c r="AN606" s="314">
        <f>'To &amp; from Shops- trip % summary'!AC611</f>
        <v>0</v>
      </c>
      <c r="AO606" s="260">
        <f t="shared" si="136"/>
        <v>0</v>
      </c>
      <c r="AP606" s="259">
        <f t="shared" si="137"/>
        <v>0</v>
      </c>
      <c r="AQ606" s="312">
        <f>'To &amp; from Shops- trip % summary'!AF611</f>
        <v>0</v>
      </c>
      <c r="AR606" s="314">
        <f>'To &amp; from Shops- trip % summary'!AH611</f>
        <v>0</v>
      </c>
      <c r="AS606" s="260">
        <f t="shared" si="138"/>
        <v>0</v>
      </c>
      <c r="AT606" s="259">
        <f t="shared" si="139"/>
        <v>0</v>
      </c>
      <c r="AU606" s="261"/>
      <c r="AV606" s="248"/>
      <c r="AW606" s="248"/>
      <c r="AX606" s="248"/>
      <c r="AY606" s="248"/>
    </row>
    <row r="607" spans="1:51" x14ac:dyDescent="0.2">
      <c r="A607" s="248"/>
      <c r="B607" s="248"/>
      <c r="C607" s="248"/>
      <c r="D607" s="248"/>
      <c r="E607" s="248"/>
      <c r="F607" s="248"/>
      <c r="G607" s="248"/>
      <c r="H607" s="248"/>
      <c r="I607" s="248"/>
      <c r="J607" s="248"/>
      <c r="K607" s="248"/>
      <c r="L607" s="248"/>
      <c r="M607" s="248"/>
      <c r="N607" s="248"/>
      <c r="O607" s="248"/>
      <c r="P607" s="248"/>
      <c r="Q607" s="296"/>
      <c r="R607" s="256">
        <f>'To &amp; from Shops- trip % summary'!B612</f>
        <v>0</v>
      </c>
      <c r="S607" s="313">
        <f>'To &amp; from Shops- trip % summary'!D612</f>
        <v>0</v>
      </c>
      <c r="T607" s="257">
        <f>'Non-survey input values'!$B$14</f>
        <v>359.3</v>
      </c>
      <c r="U607" s="258">
        <f t="shared" si="126"/>
        <v>0</v>
      </c>
      <c r="V607" s="259">
        <f t="shared" si="127"/>
        <v>0</v>
      </c>
      <c r="W607" s="312">
        <f>'To &amp; from Shops- trip % summary'!G612</f>
        <v>0</v>
      </c>
      <c r="X607" s="314">
        <f>'To &amp; from Shops- trip % summary'!I612</f>
        <v>0</v>
      </c>
      <c r="Y607" s="260">
        <f t="shared" si="128"/>
        <v>0</v>
      </c>
      <c r="Z607" s="259">
        <f t="shared" si="129"/>
        <v>0</v>
      </c>
      <c r="AA607" s="312">
        <f>'To &amp; from Shops- trip % summary'!L612</f>
        <v>0</v>
      </c>
      <c r="AB607" s="314">
        <f>'To &amp; from Shops- trip % summary'!N612</f>
        <v>0</v>
      </c>
      <c r="AC607" s="260">
        <f t="shared" si="130"/>
        <v>0</v>
      </c>
      <c r="AD607" s="259">
        <f t="shared" si="131"/>
        <v>0</v>
      </c>
      <c r="AE607" s="312">
        <f>'To &amp; from Shops- trip % summary'!Q612</f>
        <v>0</v>
      </c>
      <c r="AF607" s="314">
        <f>'To &amp; from Shops- trip % summary'!S612</f>
        <v>0</v>
      </c>
      <c r="AG607" s="260">
        <f t="shared" si="132"/>
        <v>0</v>
      </c>
      <c r="AH607" s="259">
        <f t="shared" si="133"/>
        <v>0</v>
      </c>
      <c r="AI607" s="312">
        <f>'To &amp; from Shops- trip % summary'!V612</f>
        <v>0</v>
      </c>
      <c r="AJ607" s="314">
        <f>'To &amp; from Shops- trip % summary'!X612</f>
        <v>0</v>
      </c>
      <c r="AK607" s="260">
        <f t="shared" si="134"/>
        <v>0</v>
      </c>
      <c r="AL607" s="259">
        <f t="shared" si="135"/>
        <v>0</v>
      </c>
      <c r="AM607" s="312">
        <f>'To &amp; from Shops- trip % summary'!AA612</f>
        <v>0</v>
      </c>
      <c r="AN607" s="314">
        <f>'To &amp; from Shops- trip % summary'!AC612</f>
        <v>0</v>
      </c>
      <c r="AO607" s="260">
        <f t="shared" si="136"/>
        <v>0</v>
      </c>
      <c r="AP607" s="259">
        <f t="shared" si="137"/>
        <v>0</v>
      </c>
      <c r="AQ607" s="312">
        <f>'To &amp; from Shops- trip % summary'!AF612</f>
        <v>0</v>
      </c>
      <c r="AR607" s="314">
        <f>'To &amp; from Shops- trip % summary'!AH612</f>
        <v>0</v>
      </c>
      <c r="AS607" s="260">
        <f t="shared" si="138"/>
        <v>0</v>
      </c>
      <c r="AT607" s="259">
        <f t="shared" si="139"/>
        <v>0</v>
      </c>
      <c r="AU607" s="261"/>
      <c r="AV607" s="248"/>
      <c r="AW607" s="248"/>
      <c r="AX607" s="248"/>
      <c r="AY607" s="248"/>
    </row>
    <row r="608" spans="1:51" x14ac:dyDescent="0.2">
      <c r="A608" s="248"/>
      <c r="B608" s="248"/>
      <c r="C608" s="248"/>
      <c r="D608" s="248"/>
      <c r="E608" s="248"/>
      <c r="F608" s="248"/>
      <c r="G608" s="248"/>
      <c r="H608" s="248"/>
      <c r="I608" s="248"/>
      <c r="J608" s="248"/>
      <c r="K608" s="248"/>
      <c r="L608" s="248"/>
      <c r="M608" s="248"/>
      <c r="N608" s="248"/>
      <c r="O608" s="248"/>
      <c r="P608" s="248"/>
      <c r="Q608" s="296"/>
      <c r="R608" s="256">
        <f>'To &amp; from Shops- trip % summary'!B613</f>
        <v>0</v>
      </c>
      <c r="S608" s="313">
        <f>'To &amp; from Shops- trip % summary'!D613</f>
        <v>0</v>
      </c>
      <c r="T608" s="257">
        <f>'Non-survey input values'!$B$14</f>
        <v>359.3</v>
      </c>
      <c r="U608" s="258">
        <f t="shared" si="126"/>
        <v>0</v>
      </c>
      <c r="V608" s="259">
        <f t="shared" si="127"/>
        <v>0</v>
      </c>
      <c r="W608" s="312">
        <f>'To &amp; from Shops- trip % summary'!G613</f>
        <v>0</v>
      </c>
      <c r="X608" s="314">
        <f>'To &amp; from Shops- trip % summary'!I613</f>
        <v>0</v>
      </c>
      <c r="Y608" s="260">
        <f t="shared" si="128"/>
        <v>0</v>
      </c>
      <c r="Z608" s="259">
        <f t="shared" si="129"/>
        <v>0</v>
      </c>
      <c r="AA608" s="312">
        <f>'To &amp; from Shops- trip % summary'!L613</f>
        <v>0</v>
      </c>
      <c r="AB608" s="314">
        <f>'To &amp; from Shops- trip % summary'!N613</f>
        <v>0</v>
      </c>
      <c r="AC608" s="260">
        <f t="shared" si="130"/>
        <v>0</v>
      </c>
      <c r="AD608" s="259">
        <f t="shared" si="131"/>
        <v>0</v>
      </c>
      <c r="AE608" s="312">
        <f>'To &amp; from Shops- trip % summary'!Q613</f>
        <v>0</v>
      </c>
      <c r="AF608" s="314">
        <f>'To &amp; from Shops- trip % summary'!S613</f>
        <v>0</v>
      </c>
      <c r="AG608" s="260">
        <f t="shared" si="132"/>
        <v>0</v>
      </c>
      <c r="AH608" s="259">
        <f t="shared" si="133"/>
        <v>0</v>
      </c>
      <c r="AI608" s="312">
        <f>'To &amp; from Shops- trip % summary'!V613</f>
        <v>0</v>
      </c>
      <c r="AJ608" s="314">
        <f>'To &amp; from Shops- trip % summary'!X613</f>
        <v>0</v>
      </c>
      <c r="AK608" s="260">
        <f t="shared" si="134"/>
        <v>0</v>
      </c>
      <c r="AL608" s="259">
        <f t="shared" si="135"/>
        <v>0</v>
      </c>
      <c r="AM608" s="312">
        <f>'To &amp; from Shops- trip % summary'!AA613</f>
        <v>0</v>
      </c>
      <c r="AN608" s="314">
        <f>'To &amp; from Shops- trip % summary'!AC613</f>
        <v>0</v>
      </c>
      <c r="AO608" s="260">
        <f t="shared" si="136"/>
        <v>0</v>
      </c>
      <c r="AP608" s="259">
        <f t="shared" si="137"/>
        <v>0</v>
      </c>
      <c r="AQ608" s="312">
        <f>'To &amp; from Shops- trip % summary'!AF613</f>
        <v>0</v>
      </c>
      <c r="AR608" s="314">
        <f>'To &amp; from Shops- trip % summary'!AH613</f>
        <v>0</v>
      </c>
      <c r="AS608" s="260">
        <f t="shared" si="138"/>
        <v>0</v>
      </c>
      <c r="AT608" s="259">
        <f t="shared" si="139"/>
        <v>0</v>
      </c>
      <c r="AU608" s="261"/>
      <c r="AV608" s="248"/>
      <c r="AW608" s="248"/>
      <c r="AX608" s="248"/>
      <c r="AY608" s="248"/>
    </row>
    <row r="609" spans="1:51" x14ac:dyDescent="0.2">
      <c r="A609" s="248"/>
      <c r="B609" s="248"/>
      <c r="C609" s="248"/>
      <c r="D609" s="248"/>
      <c r="E609" s="248"/>
      <c r="F609" s="248"/>
      <c r="G609" s="248"/>
      <c r="H609" s="248"/>
      <c r="I609" s="248"/>
      <c r="J609" s="248"/>
      <c r="K609" s="248"/>
      <c r="L609" s="248"/>
      <c r="M609" s="248"/>
      <c r="N609" s="248"/>
      <c r="O609" s="248"/>
      <c r="P609" s="248"/>
      <c r="Q609" s="296"/>
      <c r="R609" s="256">
        <f>'To &amp; from Shops- trip % summary'!B614</f>
        <v>0</v>
      </c>
      <c r="S609" s="313">
        <f>'To &amp; from Shops- trip % summary'!D614</f>
        <v>0</v>
      </c>
      <c r="T609" s="257">
        <f>'Non-survey input values'!$B$14</f>
        <v>359.3</v>
      </c>
      <c r="U609" s="258">
        <f t="shared" si="126"/>
        <v>0</v>
      </c>
      <c r="V609" s="259">
        <f t="shared" si="127"/>
        <v>0</v>
      </c>
      <c r="W609" s="312">
        <f>'To &amp; from Shops- trip % summary'!G614</f>
        <v>0</v>
      </c>
      <c r="X609" s="314">
        <f>'To &amp; from Shops- trip % summary'!I614</f>
        <v>0</v>
      </c>
      <c r="Y609" s="260">
        <f t="shared" si="128"/>
        <v>0</v>
      </c>
      <c r="Z609" s="259">
        <f t="shared" si="129"/>
        <v>0</v>
      </c>
      <c r="AA609" s="312">
        <f>'To &amp; from Shops- trip % summary'!L614</f>
        <v>0</v>
      </c>
      <c r="AB609" s="314">
        <f>'To &amp; from Shops- trip % summary'!N614</f>
        <v>0</v>
      </c>
      <c r="AC609" s="260">
        <f t="shared" si="130"/>
        <v>0</v>
      </c>
      <c r="AD609" s="259">
        <f t="shared" si="131"/>
        <v>0</v>
      </c>
      <c r="AE609" s="312">
        <f>'To &amp; from Shops- trip % summary'!Q614</f>
        <v>0</v>
      </c>
      <c r="AF609" s="314">
        <f>'To &amp; from Shops- trip % summary'!S614</f>
        <v>0</v>
      </c>
      <c r="AG609" s="260">
        <f t="shared" si="132"/>
        <v>0</v>
      </c>
      <c r="AH609" s="259">
        <f t="shared" si="133"/>
        <v>0</v>
      </c>
      <c r="AI609" s="312">
        <f>'To &amp; from Shops- trip % summary'!V614</f>
        <v>0</v>
      </c>
      <c r="AJ609" s="314">
        <f>'To &amp; from Shops- trip % summary'!X614</f>
        <v>0</v>
      </c>
      <c r="AK609" s="260">
        <f t="shared" si="134"/>
        <v>0</v>
      </c>
      <c r="AL609" s="259">
        <f t="shared" si="135"/>
        <v>0</v>
      </c>
      <c r="AM609" s="312">
        <f>'To &amp; from Shops- trip % summary'!AA614</f>
        <v>0</v>
      </c>
      <c r="AN609" s="314">
        <f>'To &amp; from Shops- trip % summary'!AC614</f>
        <v>0</v>
      </c>
      <c r="AO609" s="260">
        <f t="shared" si="136"/>
        <v>0</v>
      </c>
      <c r="AP609" s="259">
        <f t="shared" si="137"/>
        <v>0</v>
      </c>
      <c r="AQ609" s="312">
        <f>'To &amp; from Shops- trip % summary'!AF614</f>
        <v>0</v>
      </c>
      <c r="AR609" s="314">
        <f>'To &amp; from Shops- trip % summary'!AH614</f>
        <v>0</v>
      </c>
      <c r="AS609" s="260">
        <f t="shared" si="138"/>
        <v>0</v>
      </c>
      <c r="AT609" s="259">
        <f t="shared" si="139"/>
        <v>0</v>
      </c>
      <c r="AU609" s="261"/>
      <c r="AV609" s="248"/>
      <c r="AW609" s="248"/>
      <c r="AX609" s="248"/>
      <c r="AY609" s="248"/>
    </row>
    <row r="610" spans="1:51" x14ac:dyDescent="0.2">
      <c r="A610" s="248"/>
      <c r="B610" s="248"/>
      <c r="C610" s="248"/>
      <c r="D610" s="248"/>
      <c r="E610" s="248"/>
      <c r="F610" s="248"/>
      <c r="G610" s="248"/>
      <c r="H610" s="248"/>
      <c r="I610" s="248"/>
      <c r="J610" s="248"/>
      <c r="K610" s="248"/>
      <c r="L610" s="248"/>
      <c r="M610" s="248"/>
      <c r="N610" s="248"/>
      <c r="O610" s="248"/>
      <c r="P610" s="248"/>
      <c r="Q610" s="296"/>
      <c r="R610" s="256">
        <f>'To &amp; from Shops- trip % summary'!B615</f>
        <v>0</v>
      </c>
      <c r="S610" s="313">
        <f>'To &amp; from Shops- trip % summary'!D615</f>
        <v>0</v>
      </c>
      <c r="T610" s="257">
        <f>'Non-survey input values'!$B$14</f>
        <v>359.3</v>
      </c>
      <c r="U610" s="258">
        <f t="shared" si="126"/>
        <v>0</v>
      </c>
      <c r="V610" s="259">
        <f t="shared" si="127"/>
        <v>0</v>
      </c>
      <c r="W610" s="312">
        <f>'To &amp; from Shops- trip % summary'!G615</f>
        <v>0</v>
      </c>
      <c r="X610" s="314">
        <f>'To &amp; from Shops- trip % summary'!I615</f>
        <v>0</v>
      </c>
      <c r="Y610" s="260">
        <f t="shared" si="128"/>
        <v>0</v>
      </c>
      <c r="Z610" s="259">
        <f t="shared" si="129"/>
        <v>0</v>
      </c>
      <c r="AA610" s="312">
        <f>'To &amp; from Shops- trip % summary'!L615</f>
        <v>0</v>
      </c>
      <c r="AB610" s="314">
        <f>'To &amp; from Shops- trip % summary'!N615</f>
        <v>0</v>
      </c>
      <c r="AC610" s="260">
        <f t="shared" si="130"/>
        <v>0</v>
      </c>
      <c r="AD610" s="259">
        <f t="shared" si="131"/>
        <v>0</v>
      </c>
      <c r="AE610" s="312">
        <f>'To &amp; from Shops- trip % summary'!Q615</f>
        <v>0</v>
      </c>
      <c r="AF610" s="314">
        <f>'To &amp; from Shops- trip % summary'!S615</f>
        <v>0</v>
      </c>
      <c r="AG610" s="260">
        <f t="shared" si="132"/>
        <v>0</v>
      </c>
      <c r="AH610" s="259">
        <f t="shared" si="133"/>
        <v>0</v>
      </c>
      <c r="AI610" s="312">
        <f>'To &amp; from Shops- trip % summary'!V615</f>
        <v>0</v>
      </c>
      <c r="AJ610" s="314">
        <f>'To &amp; from Shops- trip % summary'!X615</f>
        <v>0</v>
      </c>
      <c r="AK610" s="260">
        <f t="shared" si="134"/>
        <v>0</v>
      </c>
      <c r="AL610" s="259">
        <f t="shared" si="135"/>
        <v>0</v>
      </c>
      <c r="AM610" s="312">
        <f>'To &amp; from Shops- trip % summary'!AA615</f>
        <v>0</v>
      </c>
      <c r="AN610" s="314">
        <f>'To &amp; from Shops- trip % summary'!AC615</f>
        <v>0</v>
      </c>
      <c r="AO610" s="260">
        <f t="shared" si="136"/>
        <v>0</v>
      </c>
      <c r="AP610" s="259">
        <f t="shared" si="137"/>
        <v>0</v>
      </c>
      <c r="AQ610" s="312">
        <f>'To &amp; from Shops- trip % summary'!AF615</f>
        <v>0</v>
      </c>
      <c r="AR610" s="314">
        <f>'To &amp; from Shops- trip % summary'!AH615</f>
        <v>0</v>
      </c>
      <c r="AS610" s="260">
        <f t="shared" si="138"/>
        <v>0</v>
      </c>
      <c r="AT610" s="259">
        <f t="shared" si="139"/>
        <v>0</v>
      </c>
      <c r="AU610" s="261"/>
      <c r="AV610" s="248"/>
      <c r="AW610" s="248"/>
      <c r="AX610" s="248"/>
      <c r="AY610" s="248"/>
    </row>
    <row r="611" spans="1:51" x14ac:dyDescent="0.2">
      <c r="A611" s="248"/>
      <c r="B611" s="248"/>
      <c r="C611" s="248"/>
      <c r="D611" s="248"/>
      <c r="E611" s="248"/>
      <c r="F611" s="248"/>
      <c r="G611" s="248"/>
      <c r="H611" s="248"/>
      <c r="I611" s="248"/>
      <c r="J611" s="248"/>
      <c r="K611" s="248"/>
      <c r="L611" s="248"/>
      <c r="M611" s="248"/>
      <c r="N611" s="248"/>
      <c r="O611" s="248"/>
      <c r="P611" s="248"/>
      <c r="Q611" s="296"/>
      <c r="R611" s="256">
        <f>'To &amp; from Shops- trip % summary'!B616</f>
        <v>0</v>
      </c>
      <c r="S611" s="313">
        <f>'To &amp; from Shops- trip % summary'!D616</f>
        <v>0</v>
      </c>
      <c r="T611" s="257">
        <f>'Non-survey input values'!$B$14</f>
        <v>359.3</v>
      </c>
      <c r="U611" s="258">
        <f t="shared" si="126"/>
        <v>0</v>
      </c>
      <c r="V611" s="259">
        <f t="shared" si="127"/>
        <v>0</v>
      </c>
      <c r="W611" s="312">
        <f>'To &amp; from Shops- trip % summary'!G616</f>
        <v>0</v>
      </c>
      <c r="X611" s="314">
        <f>'To &amp; from Shops- trip % summary'!I616</f>
        <v>0</v>
      </c>
      <c r="Y611" s="260">
        <f t="shared" si="128"/>
        <v>0</v>
      </c>
      <c r="Z611" s="259">
        <f t="shared" si="129"/>
        <v>0</v>
      </c>
      <c r="AA611" s="312">
        <f>'To &amp; from Shops- trip % summary'!L616</f>
        <v>0</v>
      </c>
      <c r="AB611" s="314">
        <f>'To &amp; from Shops- trip % summary'!N616</f>
        <v>0</v>
      </c>
      <c r="AC611" s="260">
        <f t="shared" si="130"/>
        <v>0</v>
      </c>
      <c r="AD611" s="259">
        <f t="shared" si="131"/>
        <v>0</v>
      </c>
      <c r="AE611" s="312">
        <f>'To &amp; from Shops- trip % summary'!Q616</f>
        <v>0</v>
      </c>
      <c r="AF611" s="314">
        <f>'To &amp; from Shops- trip % summary'!S616</f>
        <v>0</v>
      </c>
      <c r="AG611" s="260">
        <f t="shared" si="132"/>
        <v>0</v>
      </c>
      <c r="AH611" s="259">
        <f t="shared" si="133"/>
        <v>0</v>
      </c>
      <c r="AI611" s="312">
        <f>'To &amp; from Shops- trip % summary'!V616</f>
        <v>0</v>
      </c>
      <c r="AJ611" s="314">
        <f>'To &amp; from Shops- trip % summary'!X616</f>
        <v>0</v>
      </c>
      <c r="AK611" s="260">
        <f t="shared" si="134"/>
        <v>0</v>
      </c>
      <c r="AL611" s="259">
        <f t="shared" si="135"/>
        <v>0</v>
      </c>
      <c r="AM611" s="312">
        <f>'To &amp; from Shops- trip % summary'!AA616</f>
        <v>0</v>
      </c>
      <c r="AN611" s="314">
        <f>'To &amp; from Shops- trip % summary'!AC616</f>
        <v>0</v>
      </c>
      <c r="AO611" s="260">
        <f t="shared" si="136"/>
        <v>0</v>
      </c>
      <c r="AP611" s="259">
        <f t="shared" si="137"/>
        <v>0</v>
      </c>
      <c r="AQ611" s="312">
        <f>'To &amp; from Shops- trip % summary'!AF616</f>
        <v>0</v>
      </c>
      <c r="AR611" s="314">
        <f>'To &amp; from Shops- trip % summary'!AH616</f>
        <v>0</v>
      </c>
      <c r="AS611" s="260">
        <f t="shared" si="138"/>
        <v>0</v>
      </c>
      <c r="AT611" s="259">
        <f t="shared" si="139"/>
        <v>0</v>
      </c>
      <c r="AU611" s="261"/>
      <c r="AV611" s="248"/>
      <c r="AW611" s="248"/>
      <c r="AX611" s="248"/>
      <c r="AY611" s="248"/>
    </row>
    <row r="612" spans="1:51" x14ac:dyDescent="0.2">
      <c r="A612" s="248"/>
      <c r="B612" s="248"/>
      <c r="C612" s="248"/>
      <c r="D612" s="248"/>
      <c r="E612" s="248"/>
      <c r="F612" s="248"/>
      <c r="G612" s="248"/>
      <c r="H612" s="248"/>
      <c r="I612" s="248"/>
      <c r="J612" s="248"/>
      <c r="K612" s="248"/>
      <c r="L612" s="248"/>
      <c r="M612" s="248"/>
      <c r="N612" s="248"/>
      <c r="O612" s="248"/>
      <c r="P612" s="248"/>
      <c r="Q612" s="296"/>
      <c r="R612" s="256">
        <f>'To &amp; from Shops- trip % summary'!B617</f>
        <v>0</v>
      </c>
      <c r="S612" s="313">
        <f>'To &amp; from Shops- trip % summary'!D617</f>
        <v>0</v>
      </c>
      <c r="T612" s="257">
        <f>'Non-survey input values'!$B$14</f>
        <v>359.3</v>
      </c>
      <c r="U612" s="258">
        <f t="shared" si="126"/>
        <v>0</v>
      </c>
      <c r="V612" s="259">
        <f t="shared" si="127"/>
        <v>0</v>
      </c>
      <c r="W612" s="312">
        <f>'To &amp; from Shops- trip % summary'!G617</f>
        <v>0</v>
      </c>
      <c r="X612" s="314">
        <f>'To &amp; from Shops- trip % summary'!I617</f>
        <v>0</v>
      </c>
      <c r="Y612" s="260">
        <f t="shared" si="128"/>
        <v>0</v>
      </c>
      <c r="Z612" s="259">
        <f t="shared" si="129"/>
        <v>0</v>
      </c>
      <c r="AA612" s="312">
        <f>'To &amp; from Shops- trip % summary'!L617</f>
        <v>0</v>
      </c>
      <c r="AB612" s="314">
        <f>'To &amp; from Shops- trip % summary'!N617</f>
        <v>0</v>
      </c>
      <c r="AC612" s="260">
        <f t="shared" si="130"/>
        <v>0</v>
      </c>
      <c r="AD612" s="259">
        <f t="shared" si="131"/>
        <v>0</v>
      </c>
      <c r="AE612" s="312">
        <f>'To &amp; from Shops- trip % summary'!Q617</f>
        <v>0</v>
      </c>
      <c r="AF612" s="314">
        <f>'To &amp; from Shops- trip % summary'!S617</f>
        <v>0</v>
      </c>
      <c r="AG612" s="260">
        <f t="shared" si="132"/>
        <v>0</v>
      </c>
      <c r="AH612" s="259">
        <f t="shared" si="133"/>
        <v>0</v>
      </c>
      <c r="AI612" s="312">
        <f>'To &amp; from Shops- trip % summary'!V617</f>
        <v>0</v>
      </c>
      <c r="AJ612" s="314">
        <f>'To &amp; from Shops- trip % summary'!X617</f>
        <v>0</v>
      </c>
      <c r="AK612" s="260">
        <f t="shared" si="134"/>
        <v>0</v>
      </c>
      <c r="AL612" s="259">
        <f t="shared" si="135"/>
        <v>0</v>
      </c>
      <c r="AM612" s="312">
        <f>'To &amp; from Shops- trip % summary'!AA617</f>
        <v>0</v>
      </c>
      <c r="AN612" s="314">
        <f>'To &amp; from Shops- trip % summary'!AC617</f>
        <v>0</v>
      </c>
      <c r="AO612" s="260">
        <f t="shared" si="136"/>
        <v>0</v>
      </c>
      <c r="AP612" s="259">
        <f t="shared" si="137"/>
        <v>0</v>
      </c>
      <c r="AQ612" s="312">
        <f>'To &amp; from Shops- trip % summary'!AF617</f>
        <v>0</v>
      </c>
      <c r="AR612" s="314">
        <f>'To &amp; from Shops- trip % summary'!AH617</f>
        <v>0</v>
      </c>
      <c r="AS612" s="260">
        <f t="shared" si="138"/>
        <v>0</v>
      </c>
      <c r="AT612" s="259">
        <f t="shared" si="139"/>
        <v>0</v>
      </c>
      <c r="AU612" s="261"/>
      <c r="AV612" s="248"/>
      <c r="AW612" s="248"/>
      <c r="AX612" s="248"/>
      <c r="AY612" s="248"/>
    </row>
    <row r="613" spans="1:51" x14ac:dyDescent="0.2">
      <c r="A613" s="248"/>
      <c r="B613" s="248"/>
      <c r="C613" s="248"/>
      <c r="D613" s="248"/>
      <c r="E613" s="248"/>
      <c r="F613" s="248"/>
      <c r="G613" s="248"/>
      <c r="H613" s="248"/>
      <c r="I613" s="248"/>
      <c r="J613" s="248"/>
      <c r="K613" s="248"/>
      <c r="L613" s="248"/>
      <c r="M613" s="248"/>
      <c r="N613" s="248"/>
      <c r="O613" s="248"/>
      <c r="P613" s="248"/>
      <c r="Q613" s="296"/>
      <c r="R613" s="256">
        <f>'To &amp; from Shops- trip % summary'!B618</f>
        <v>0</v>
      </c>
      <c r="S613" s="313">
        <f>'To &amp; from Shops- trip % summary'!D618</f>
        <v>0</v>
      </c>
      <c r="T613" s="257">
        <f>'Non-survey input values'!$B$14</f>
        <v>359.3</v>
      </c>
      <c r="U613" s="258">
        <f t="shared" si="126"/>
        <v>0</v>
      </c>
      <c r="V613" s="259">
        <f t="shared" si="127"/>
        <v>0</v>
      </c>
      <c r="W613" s="312">
        <f>'To &amp; from Shops- trip % summary'!G618</f>
        <v>0</v>
      </c>
      <c r="X613" s="314">
        <f>'To &amp; from Shops- trip % summary'!I618</f>
        <v>0</v>
      </c>
      <c r="Y613" s="260">
        <f t="shared" si="128"/>
        <v>0</v>
      </c>
      <c r="Z613" s="259">
        <f t="shared" si="129"/>
        <v>0</v>
      </c>
      <c r="AA613" s="312">
        <f>'To &amp; from Shops- trip % summary'!L618</f>
        <v>0</v>
      </c>
      <c r="AB613" s="314">
        <f>'To &amp; from Shops- trip % summary'!N618</f>
        <v>0</v>
      </c>
      <c r="AC613" s="260">
        <f t="shared" si="130"/>
        <v>0</v>
      </c>
      <c r="AD613" s="259">
        <f t="shared" si="131"/>
        <v>0</v>
      </c>
      <c r="AE613" s="312">
        <f>'To &amp; from Shops- trip % summary'!Q618</f>
        <v>0</v>
      </c>
      <c r="AF613" s="314">
        <f>'To &amp; from Shops- trip % summary'!S618</f>
        <v>0</v>
      </c>
      <c r="AG613" s="260">
        <f t="shared" si="132"/>
        <v>0</v>
      </c>
      <c r="AH613" s="259">
        <f t="shared" si="133"/>
        <v>0</v>
      </c>
      <c r="AI613" s="312">
        <f>'To &amp; from Shops- trip % summary'!V618</f>
        <v>0</v>
      </c>
      <c r="AJ613" s="314">
        <f>'To &amp; from Shops- trip % summary'!X618</f>
        <v>0</v>
      </c>
      <c r="AK613" s="260">
        <f t="shared" si="134"/>
        <v>0</v>
      </c>
      <c r="AL613" s="259">
        <f t="shared" si="135"/>
        <v>0</v>
      </c>
      <c r="AM613" s="312">
        <f>'To &amp; from Shops- trip % summary'!AA618</f>
        <v>0</v>
      </c>
      <c r="AN613" s="314">
        <f>'To &amp; from Shops- trip % summary'!AC618</f>
        <v>0</v>
      </c>
      <c r="AO613" s="260">
        <f t="shared" si="136"/>
        <v>0</v>
      </c>
      <c r="AP613" s="259">
        <f t="shared" si="137"/>
        <v>0</v>
      </c>
      <c r="AQ613" s="312">
        <f>'To &amp; from Shops- trip % summary'!AF618</f>
        <v>0</v>
      </c>
      <c r="AR613" s="314">
        <f>'To &amp; from Shops- trip % summary'!AH618</f>
        <v>0</v>
      </c>
      <c r="AS613" s="260">
        <f t="shared" si="138"/>
        <v>0</v>
      </c>
      <c r="AT613" s="259">
        <f t="shared" si="139"/>
        <v>0</v>
      </c>
      <c r="AU613" s="261"/>
      <c r="AV613" s="248"/>
      <c r="AW613" s="248"/>
      <c r="AX613" s="248"/>
      <c r="AY613" s="248"/>
    </row>
    <row r="614" spans="1:51" x14ac:dyDescent="0.2">
      <c r="A614" s="248"/>
      <c r="B614" s="248"/>
      <c r="C614" s="248"/>
      <c r="D614" s="248"/>
      <c r="E614" s="248"/>
      <c r="F614" s="248"/>
      <c r="G614" s="248"/>
      <c r="H614" s="248"/>
      <c r="I614" s="248"/>
      <c r="J614" s="248"/>
      <c r="K614" s="248"/>
      <c r="L614" s="248"/>
      <c r="M614" s="248"/>
      <c r="N614" s="248"/>
      <c r="O614" s="248"/>
      <c r="P614" s="248"/>
      <c r="Q614" s="296"/>
      <c r="R614" s="256">
        <f>'To &amp; from Shops- trip % summary'!B619</f>
        <v>0</v>
      </c>
      <c r="S614" s="313">
        <f>'To &amp; from Shops- trip % summary'!D619</f>
        <v>0</v>
      </c>
      <c r="T614" s="257">
        <f>'Non-survey input values'!$B$14</f>
        <v>359.3</v>
      </c>
      <c r="U614" s="258">
        <f t="shared" si="126"/>
        <v>0</v>
      </c>
      <c r="V614" s="259">
        <f t="shared" si="127"/>
        <v>0</v>
      </c>
      <c r="W614" s="312">
        <f>'To &amp; from Shops- trip % summary'!G619</f>
        <v>0</v>
      </c>
      <c r="X614" s="314">
        <f>'To &amp; from Shops- trip % summary'!I619</f>
        <v>0</v>
      </c>
      <c r="Y614" s="260">
        <f t="shared" si="128"/>
        <v>0</v>
      </c>
      <c r="Z614" s="259">
        <f t="shared" si="129"/>
        <v>0</v>
      </c>
      <c r="AA614" s="312">
        <f>'To &amp; from Shops- trip % summary'!L619</f>
        <v>0</v>
      </c>
      <c r="AB614" s="314">
        <f>'To &amp; from Shops- trip % summary'!N619</f>
        <v>0</v>
      </c>
      <c r="AC614" s="260">
        <f t="shared" si="130"/>
        <v>0</v>
      </c>
      <c r="AD614" s="259">
        <f t="shared" si="131"/>
        <v>0</v>
      </c>
      <c r="AE614" s="312">
        <f>'To &amp; from Shops- trip % summary'!Q619</f>
        <v>0</v>
      </c>
      <c r="AF614" s="314">
        <f>'To &amp; from Shops- trip % summary'!S619</f>
        <v>0</v>
      </c>
      <c r="AG614" s="260">
        <f t="shared" si="132"/>
        <v>0</v>
      </c>
      <c r="AH614" s="259">
        <f t="shared" si="133"/>
        <v>0</v>
      </c>
      <c r="AI614" s="312">
        <f>'To &amp; from Shops- trip % summary'!V619</f>
        <v>0</v>
      </c>
      <c r="AJ614" s="314">
        <f>'To &amp; from Shops- trip % summary'!X619</f>
        <v>0</v>
      </c>
      <c r="AK614" s="260">
        <f t="shared" si="134"/>
        <v>0</v>
      </c>
      <c r="AL614" s="259">
        <f t="shared" si="135"/>
        <v>0</v>
      </c>
      <c r="AM614" s="312">
        <f>'To &amp; from Shops- trip % summary'!AA619</f>
        <v>0</v>
      </c>
      <c r="AN614" s="314">
        <f>'To &amp; from Shops- trip % summary'!AC619</f>
        <v>0</v>
      </c>
      <c r="AO614" s="260">
        <f t="shared" si="136"/>
        <v>0</v>
      </c>
      <c r="AP614" s="259">
        <f t="shared" si="137"/>
        <v>0</v>
      </c>
      <c r="AQ614" s="312">
        <f>'To &amp; from Shops- trip % summary'!AF619</f>
        <v>0</v>
      </c>
      <c r="AR614" s="314">
        <f>'To &amp; from Shops- trip % summary'!AH619</f>
        <v>0</v>
      </c>
      <c r="AS614" s="260">
        <f t="shared" si="138"/>
        <v>0</v>
      </c>
      <c r="AT614" s="259">
        <f t="shared" si="139"/>
        <v>0</v>
      </c>
      <c r="AU614" s="261"/>
      <c r="AV614" s="248"/>
      <c r="AW614" s="248"/>
      <c r="AX614" s="248"/>
      <c r="AY614" s="248"/>
    </row>
    <row r="615" spans="1:51" x14ac:dyDescent="0.2">
      <c r="A615" s="248"/>
      <c r="B615" s="248"/>
      <c r="C615" s="248"/>
      <c r="D615" s="248"/>
      <c r="E615" s="248"/>
      <c r="F615" s="248"/>
      <c r="G615" s="248"/>
      <c r="H615" s="248"/>
      <c r="I615" s="248"/>
      <c r="J615" s="248"/>
      <c r="K615" s="248"/>
      <c r="L615" s="248"/>
      <c r="M615" s="248"/>
      <c r="N615" s="248"/>
      <c r="O615" s="248"/>
      <c r="P615" s="248"/>
      <c r="Q615" s="296"/>
      <c r="R615" s="256">
        <f>'To &amp; from Shops- trip % summary'!B620</f>
        <v>0</v>
      </c>
      <c r="S615" s="313">
        <f>'To &amp; from Shops- trip % summary'!D620</f>
        <v>0</v>
      </c>
      <c r="T615" s="257">
        <f>'Non-survey input values'!$B$14</f>
        <v>359.3</v>
      </c>
      <c r="U615" s="258">
        <f t="shared" si="126"/>
        <v>0</v>
      </c>
      <c r="V615" s="259">
        <f t="shared" si="127"/>
        <v>0</v>
      </c>
      <c r="W615" s="312">
        <f>'To &amp; from Shops- trip % summary'!G620</f>
        <v>0</v>
      </c>
      <c r="X615" s="314">
        <f>'To &amp; from Shops- trip % summary'!I620</f>
        <v>0</v>
      </c>
      <c r="Y615" s="260">
        <f t="shared" si="128"/>
        <v>0</v>
      </c>
      <c r="Z615" s="259">
        <f t="shared" si="129"/>
        <v>0</v>
      </c>
      <c r="AA615" s="312">
        <f>'To &amp; from Shops- trip % summary'!L620</f>
        <v>0</v>
      </c>
      <c r="AB615" s="314">
        <f>'To &amp; from Shops- trip % summary'!N620</f>
        <v>0</v>
      </c>
      <c r="AC615" s="260">
        <f t="shared" si="130"/>
        <v>0</v>
      </c>
      <c r="AD615" s="259">
        <f t="shared" si="131"/>
        <v>0</v>
      </c>
      <c r="AE615" s="312">
        <f>'To &amp; from Shops- trip % summary'!Q620</f>
        <v>0</v>
      </c>
      <c r="AF615" s="314">
        <f>'To &amp; from Shops- trip % summary'!S620</f>
        <v>0</v>
      </c>
      <c r="AG615" s="260">
        <f t="shared" si="132"/>
        <v>0</v>
      </c>
      <c r="AH615" s="259">
        <f t="shared" si="133"/>
        <v>0</v>
      </c>
      <c r="AI615" s="312">
        <f>'To &amp; from Shops- trip % summary'!V620</f>
        <v>0</v>
      </c>
      <c r="AJ615" s="314">
        <f>'To &amp; from Shops- trip % summary'!X620</f>
        <v>0</v>
      </c>
      <c r="AK615" s="260">
        <f t="shared" si="134"/>
        <v>0</v>
      </c>
      <c r="AL615" s="259">
        <f t="shared" si="135"/>
        <v>0</v>
      </c>
      <c r="AM615" s="312">
        <f>'To &amp; from Shops- trip % summary'!AA620</f>
        <v>0</v>
      </c>
      <c r="AN615" s="314">
        <f>'To &amp; from Shops- trip % summary'!AC620</f>
        <v>0</v>
      </c>
      <c r="AO615" s="260">
        <f t="shared" si="136"/>
        <v>0</v>
      </c>
      <c r="AP615" s="259">
        <f t="shared" si="137"/>
        <v>0</v>
      </c>
      <c r="AQ615" s="312">
        <f>'To &amp; from Shops- trip % summary'!AF620</f>
        <v>0</v>
      </c>
      <c r="AR615" s="314">
        <f>'To &amp; from Shops- trip % summary'!AH620</f>
        <v>0</v>
      </c>
      <c r="AS615" s="260">
        <f t="shared" si="138"/>
        <v>0</v>
      </c>
      <c r="AT615" s="259">
        <f t="shared" si="139"/>
        <v>0</v>
      </c>
      <c r="AU615" s="261"/>
      <c r="AV615" s="248"/>
      <c r="AW615" s="248"/>
      <c r="AX615" s="248"/>
      <c r="AY615" s="248"/>
    </row>
    <row r="616" spans="1:51" x14ac:dyDescent="0.2">
      <c r="A616" s="248"/>
      <c r="B616" s="248"/>
      <c r="C616" s="248"/>
      <c r="D616" s="248"/>
      <c r="E616" s="248"/>
      <c r="F616" s="248"/>
      <c r="G616" s="248"/>
      <c r="H616" s="248"/>
      <c r="I616" s="248"/>
      <c r="J616" s="248"/>
      <c r="K616" s="248"/>
      <c r="L616" s="248"/>
      <c r="M616" s="248"/>
      <c r="N616" s="248"/>
      <c r="O616" s="248"/>
      <c r="P616" s="248"/>
      <c r="Q616" s="296"/>
      <c r="R616" s="256">
        <f>'To &amp; from Shops- trip % summary'!B621</f>
        <v>0</v>
      </c>
      <c r="S616" s="313">
        <f>'To &amp; from Shops- trip % summary'!D621</f>
        <v>0</v>
      </c>
      <c r="T616" s="257">
        <f>'Non-survey input values'!$B$14</f>
        <v>359.3</v>
      </c>
      <c r="U616" s="258">
        <f t="shared" si="126"/>
        <v>0</v>
      </c>
      <c r="V616" s="259">
        <f t="shared" si="127"/>
        <v>0</v>
      </c>
      <c r="W616" s="312">
        <f>'To &amp; from Shops- trip % summary'!G621</f>
        <v>0</v>
      </c>
      <c r="X616" s="314">
        <f>'To &amp; from Shops- trip % summary'!I621</f>
        <v>0</v>
      </c>
      <c r="Y616" s="260">
        <f t="shared" si="128"/>
        <v>0</v>
      </c>
      <c r="Z616" s="259">
        <f t="shared" si="129"/>
        <v>0</v>
      </c>
      <c r="AA616" s="312">
        <f>'To &amp; from Shops- trip % summary'!L621</f>
        <v>0</v>
      </c>
      <c r="AB616" s="314">
        <f>'To &amp; from Shops- trip % summary'!N621</f>
        <v>0</v>
      </c>
      <c r="AC616" s="260">
        <f t="shared" si="130"/>
        <v>0</v>
      </c>
      <c r="AD616" s="259">
        <f t="shared" si="131"/>
        <v>0</v>
      </c>
      <c r="AE616" s="312">
        <f>'To &amp; from Shops- trip % summary'!Q621</f>
        <v>0</v>
      </c>
      <c r="AF616" s="314">
        <f>'To &amp; from Shops- trip % summary'!S621</f>
        <v>0</v>
      </c>
      <c r="AG616" s="260">
        <f t="shared" si="132"/>
        <v>0</v>
      </c>
      <c r="AH616" s="259">
        <f t="shared" si="133"/>
        <v>0</v>
      </c>
      <c r="AI616" s="312">
        <f>'To &amp; from Shops- trip % summary'!V621</f>
        <v>0</v>
      </c>
      <c r="AJ616" s="314">
        <f>'To &amp; from Shops- trip % summary'!X621</f>
        <v>0</v>
      </c>
      <c r="AK616" s="260">
        <f t="shared" si="134"/>
        <v>0</v>
      </c>
      <c r="AL616" s="259">
        <f t="shared" si="135"/>
        <v>0</v>
      </c>
      <c r="AM616" s="312">
        <f>'To &amp; from Shops- trip % summary'!AA621</f>
        <v>0</v>
      </c>
      <c r="AN616" s="314">
        <f>'To &amp; from Shops- trip % summary'!AC621</f>
        <v>0</v>
      </c>
      <c r="AO616" s="260">
        <f t="shared" si="136"/>
        <v>0</v>
      </c>
      <c r="AP616" s="259">
        <f t="shared" si="137"/>
        <v>0</v>
      </c>
      <c r="AQ616" s="312">
        <f>'To &amp; from Shops- trip % summary'!AF621</f>
        <v>0</v>
      </c>
      <c r="AR616" s="314">
        <f>'To &amp; from Shops- trip % summary'!AH621</f>
        <v>0</v>
      </c>
      <c r="AS616" s="260">
        <f t="shared" si="138"/>
        <v>0</v>
      </c>
      <c r="AT616" s="259">
        <f t="shared" si="139"/>
        <v>0</v>
      </c>
      <c r="AU616" s="261"/>
      <c r="AV616" s="248"/>
      <c r="AW616" s="248"/>
      <c r="AX616" s="248"/>
      <c r="AY616" s="248"/>
    </row>
    <row r="617" spans="1:51" x14ac:dyDescent="0.2">
      <c r="A617" s="248"/>
      <c r="B617" s="248"/>
      <c r="C617" s="248"/>
      <c r="D617" s="248"/>
      <c r="E617" s="248"/>
      <c r="F617" s="248"/>
      <c r="G617" s="248"/>
      <c r="H617" s="248"/>
      <c r="I617" s="248"/>
      <c r="J617" s="248"/>
      <c r="K617" s="248"/>
      <c r="L617" s="248"/>
      <c r="M617" s="248"/>
      <c r="N617" s="248"/>
      <c r="O617" s="248"/>
      <c r="P617" s="248"/>
      <c r="Q617" s="296"/>
      <c r="R617" s="256">
        <f>'To &amp; from Shops- trip % summary'!B622</f>
        <v>0</v>
      </c>
      <c r="S617" s="313">
        <f>'To &amp; from Shops- trip % summary'!D622</f>
        <v>0</v>
      </c>
      <c r="T617" s="257">
        <f>'Non-survey input values'!$B$14</f>
        <v>359.3</v>
      </c>
      <c r="U617" s="258">
        <f t="shared" si="126"/>
        <v>0</v>
      </c>
      <c r="V617" s="259">
        <f t="shared" si="127"/>
        <v>0</v>
      </c>
      <c r="W617" s="312">
        <f>'To &amp; from Shops- trip % summary'!G622</f>
        <v>0</v>
      </c>
      <c r="X617" s="314">
        <f>'To &amp; from Shops- trip % summary'!I622</f>
        <v>0</v>
      </c>
      <c r="Y617" s="260">
        <f t="shared" si="128"/>
        <v>0</v>
      </c>
      <c r="Z617" s="259">
        <f t="shared" si="129"/>
        <v>0</v>
      </c>
      <c r="AA617" s="312">
        <f>'To &amp; from Shops- trip % summary'!L622</f>
        <v>0</v>
      </c>
      <c r="AB617" s="314">
        <f>'To &amp; from Shops- trip % summary'!N622</f>
        <v>0</v>
      </c>
      <c r="AC617" s="260">
        <f t="shared" si="130"/>
        <v>0</v>
      </c>
      <c r="AD617" s="259">
        <f t="shared" si="131"/>
        <v>0</v>
      </c>
      <c r="AE617" s="312">
        <f>'To &amp; from Shops- trip % summary'!Q622</f>
        <v>0</v>
      </c>
      <c r="AF617" s="314">
        <f>'To &amp; from Shops- trip % summary'!S622</f>
        <v>0</v>
      </c>
      <c r="AG617" s="260">
        <f t="shared" si="132"/>
        <v>0</v>
      </c>
      <c r="AH617" s="259">
        <f t="shared" si="133"/>
        <v>0</v>
      </c>
      <c r="AI617" s="312">
        <f>'To &amp; from Shops- trip % summary'!V622</f>
        <v>0</v>
      </c>
      <c r="AJ617" s="314">
        <f>'To &amp; from Shops- trip % summary'!X622</f>
        <v>0</v>
      </c>
      <c r="AK617" s="260">
        <f t="shared" si="134"/>
        <v>0</v>
      </c>
      <c r="AL617" s="259">
        <f t="shared" si="135"/>
        <v>0</v>
      </c>
      <c r="AM617" s="312">
        <f>'To &amp; from Shops- trip % summary'!AA622</f>
        <v>0</v>
      </c>
      <c r="AN617" s="314">
        <f>'To &amp; from Shops- trip % summary'!AC622</f>
        <v>0</v>
      </c>
      <c r="AO617" s="260">
        <f t="shared" si="136"/>
        <v>0</v>
      </c>
      <c r="AP617" s="259">
        <f t="shared" si="137"/>
        <v>0</v>
      </c>
      <c r="AQ617" s="312">
        <f>'To &amp; from Shops- trip % summary'!AF622</f>
        <v>0</v>
      </c>
      <c r="AR617" s="314">
        <f>'To &amp; from Shops- trip % summary'!AH622</f>
        <v>0</v>
      </c>
      <c r="AS617" s="260">
        <f t="shared" si="138"/>
        <v>0</v>
      </c>
      <c r="AT617" s="259">
        <f t="shared" si="139"/>
        <v>0</v>
      </c>
      <c r="AU617" s="261"/>
      <c r="AV617" s="248"/>
      <c r="AW617" s="248"/>
      <c r="AX617" s="248"/>
      <c r="AY617" s="248"/>
    </row>
    <row r="618" spans="1:51" x14ac:dyDescent="0.2">
      <c r="A618" s="248"/>
      <c r="B618" s="248"/>
      <c r="C618" s="248"/>
      <c r="D618" s="248"/>
      <c r="E618" s="248"/>
      <c r="F618" s="248"/>
      <c r="G618" s="248"/>
      <c r="H618" s="248"/>
      <c r="I618" s="248"/>
      <c r="J618" s="248"/>
      <c r="K618" s="248"/>
      <c r="L618" s="248"/>
      <c r="M618" s="248"/>
      <c r="N618" s="248"/>
      <c r="O618" s="248"/>
      <c r="P618" s="248"/>
      <c r="Q618" s="296"/>
      <c r="R618" s="256">
        <f>'To &amp; from Shops- trip % summary'!B623</f>
        <v>0</v>
      </c>
      <c r="S618" s="313">
        <f>'To &amp; from Shops- trip % summary'!D623</f>
        <v>0</v>
      </c>
      <c r="T618" s="257">
        <f>'Non-survey input values'!$B$14</f>
        <v>359.3</v>
      </c>
      <c r="U618" s="258">
        <f t="shared" si="126"/>
        <v>0</v>
      </c>
      <c r="V618" s="259">
        <f t="shared" si="127"/>
        <v>0</v>
      </c>
      <c r="W618" s="312">
        <f>'To &amp; from Shops- trip % summary'!G623</f>
        <v>0</v>
      </c>
      <c r="X618" s="314">
        <f>'To &amp; from Shops- trip % summary'!I623</f>
        <v>0</v>
      </c>
      <c r="Y618" s="260">
        <f t="shared" si="128"/>
        <v>0</v>
      </c>
      <c r="Z618" s="259">
        <f t="shared" si="129"/>
        <v>0</v>
      </c>
      <c r="AA618" s="312">
        <f>'To &amp; from Shops- trip % summary'!L623</f>
        <v>0</v>
      </c>
      <c r="AB618" s="314">
        <f>'To &amp; from Shops- trip % summary'!N623</f>
        <v>0</v>
      </c>
      <c r="AC618" s="260">
        <f t="shared" si="130"/>
        <v>0</v>
      </c>
      <c r="AD618" s="259">
        <f t="shared" si="131"/>
        <v>0</v>
      </c>
      <c r="AE618" s="312">
        <f>'To &amp; from Shops- trip % summary'!Q623</f>
        <v>0</v>
      </c>
      <c r="AF618" s="314">
        <f>'To &amp; from Shops- trip % summary'!S623</f>
        <v>0</v>
      </c>
      <c r="AG618" s="260">
        <f t="shared" si="132"/>
        <v>0</v>
      </c>
      <c r="AH618" s="259">
        <f t="shared" si="133"/>
        <v>0</v>
      </c>
      <c r="AI618" s="312">
        <f>'To &amp; from Shops- trip % summary'!V623</f>
        <v>0</v>
      </c>
      <c r="AJ618" s="314">
        <f>'To &amp; from Shops- trip % summary'!X623</f>
        <v>0</v>
      </c>
      <c r="AK618" s="260">
        <f t="shared" si="134"/>
        <v>0</v>
      </c>
      <c r="AL618" s="259">
        <f t="shared" si="135"/>
        <v>0</v>
      </c>
      <c r="AM618" s="312">
        <f>'To &amp; from Shops- trip % summary'!AA623</f>
        <v>0</v>
      </c>
      <c r="AN618" s="314">
        <f>'To &amp; from Shops- trip % summary'!AC623</f>
        <v>0</v>
      </c>
      <c r="AO618" s="260">
        <f t="shared" si="136"/>
        <v>0</v>
      </c>
      <c r="AP618" s="259">
        <f t="shared" si="137"/>
        <v>0</v>
      </c>
      <c r="AQ618" s="312">
        <f>'To &amp; from Shops- trip % summary'!AF623</f>
        <v>0</v>
      </c>
      <c r="AR618" s="314">
        <f>'To &amp; from Shops- trip % summary'!AH623</f>
        <v>0</v>
      </c>
      <c r="AS618" s="260">
        <f t="shared" si="138"/>
        <v>0</v>
      </c>
      <c r="AT618" s="259">
        <f t="shared" si="139"/>
        <v>0</v>
      </c>
      <c r="AU618" s="261"/>
      <c r="AV618" s="248"/>
      <c r="AW618" s="248"/>
      <c r="AX618" s="248"/>
      <c r="AY618" s="248"/>
    </row>
    <row r="619" spans="1:51" x14ac:dyDescent="0.2">
      <c r="A619" s="248"/>
      <c r="B619" s="248"/>
      <c r="C619" s="248"/>
      <c r="D619" s="248"/>
      <c r="E619" s="248"/>
      <c r="F619" s="248"/>
      <c r="G619" s="248"/>
      <c r="H619" s="248"/>
      <c r="I619" s="248"/>
      <c r="J619" s="248"/>
      <c r="K619" s="248"/>
      <c r="L619" s="248"/>
      <c r="M619" s="248"/>
      <c r="N619" s="248"/>
      <c r="O619" s="248"/>
      <c r="P619" s="248"/>
      <c r="Q619" s="296"/>
      <c r="R619" s="256">
        <f>'To &amp; from Shops- trip % summary'!B624</f>
        <v>0</v>
      </c>
      <c r="S619" s="313">
        <f>'To &amp; from Shops- trip % summary'!D624</f>
        <v>0</v>
      </c>
      <c r="T619" s="257">
        <f>'Non-survey input values'!$B$14</f>
        <v>359.3</v>
      </c>
      <c r="U619" s="258">
        <f t="shared" si="126"/>
        <v>0</v>
      </c>
      <c r="V619" s="259">
        <f t="shared" si="127"/>
        <v>0</v>
      </c>
      <c r="W619" s="312">
        <f>'To &amp; from Shops- trip % summary'!G624</f>
        <v>0</v>
      </c>
      <c r="X619" s="314">
        <f>'To &amp; from Shops- trip % summary'!I624</f>
        <v>0</v>
      </c>
      <c r="Y619" s="260">
        <f t="shared" si="128"/>
        <v>0</v>
      </c>
      <c r="Z619" s="259">
        <f t="shared" si="129"/>
        <v>0</v>
      </c>
      <c r="AA619" s="312">
        <f>'To &amp; from Shops- trip % summary'!L624</f>
        <v>0</v>
      </c>
      <c r="AB619" s="314">
        <f>'To &amp; from Shops- trip % summary'!N624</f>
        <v>0</v>
      </c>
      <c r="AC619" s="260">
        <f t="shared" si="130"/>
        <v>0</v>
      </c>
      <c r="AD619" s="259">
        <f t="shared" si="131"/>
        <v>0</v>
      </c>
      <c r="AE619" s="312">
        <f>'To &amp; from Shops- trip % summary'!Q624</f>
        <v>0</v>
      </c>
      <c r="AF619" s="314">
        <f>'To &amp; from Shops- trip % summary'!S624</f>
        <v>0</v>
      </c>
      <c r="AG619" s="260">
        <f t="shared" si="132"/>
        <v>0</v>
      </c>
      <c r="AH619" s="259">
        <f t="shared" si="133"/>
        <v>0</v>
      </c>
      <c r="AI619" s="312">
        <f>'To &amp; from Shops- trip % summary'!V624</f>
        <v>0</v>
      </c>
      <c r="AJ619" s="314">
        <f>'To &amp; from Shops- trip % summary'!X624</f>
        <v>0</v>
      </c>
      <c r="AK619" s="260">
        <f t="shared" si="134"/>
        <v>0</v>
      </c>
      <c r="AL619" s="259">
        <f t="shared" si="135"/>
        <v>0</v>
      </c>
      <c r="AM619" s="312">
        <f>'To &amp; from Shops- trip % summary'!AA624</f>
        <v>0</v>
      </c>
      <c r="AN619" s="314">
        <f>'To &amp; from Shops- trip % summary'!AC624</f>
        <v>0</v>
      </c>
      <c r="AO619" s="260">
        <f t="shared" si="136"/>
        <v>0</v>
      </c>
      <c r="AP619" s="259">
        <f t="shared" si="137"/>
        <v>0</v>
      </c>
      <c r="AQ619" s="312">
        <f>'To &amp; from Shops- trip % summary'!AF624</f>
        <v>0</v>
      </c>
      <c r="AR619" s="314">
        <f>'To &amp; from Shops- trip % summary'!AH624</f>
        <v>0</v>
      </c>
      <c r="AS619" s="260">
        <f t="shared" si="138"/>
        <v>0</v>
      </c>
      <c r="AT619" s="259">
        <f t="shared" si="139"/>
        <v>0</v>
      </c>
      <c r="AU619" s="261"/>
      <c r="AV619" s="248"/>
      <c r="AW619" s="248"/>
      <c r="AX619" s="248"/>
      <c r="AY619" s="248"/>
    </row>
    <row r="620" spans="1:51" x14ac:dyDescent="0.2">
      <c r="A620" s="248"/>
      <c r="B620" s="248"/>
      <c r="C620" s="248"/>
      <c r="D620" s="248"/>
      <c r="E620" s="248"/>
      <c r="F620" s="248"/>
      <c r="G620" s="248"/>
      <c r="H620" s="248"/>
      <c r="I620" s="248"/>
      <c r="J620" s="248"/>
      <c r="K620" s="248"/>
      <c r="L620" s="248"/>
      <c r="M620" s="248"/>
      <c r="N620" s="248"/>
      <c r="O620" s="248"/>
      <c r="P620" s="248"/>
      <c r="Q620" s="296"/>
      <c r="R620" s="256">
        <f>'To &amp; from Shops- trip % summary'!B625</f>
        <v>0</v>
      </c>
      <c r="S620" s="313">
        <f>'To &amp; from Shops- trip % summary'!D625</f>
        <v>0</v>
      </c>
      <c r="T620" s="257">
        <f>'Non-survey input values'!$B$14</f>
        <v>359.3</v>
      </c>
      <c r="U620" s="258">
        <f t="shared" si="126"/>
        <v>0</v>
      </c>
      <c r="V620" s="259">
        <f t="shared" si="127"/>
        <v>0</v>
      </c>
      <c r="W620" s="312">
        <f>'To &amp; from Shops- trip % summary'!G625</f>
        <v>0</v>
      </c>
      <c r="X620" s="314">
        <f>'To &amp; from Shops- trip % summary'!I625</f>
        <v>0</v>
      </c>
      <c r="Y620" s="260">
        <f t="shared" si="128"/>
        <v>0</v>
      </c>
      <c r="Z620" s="259">
        <f t="shared" si="129"/>
        <v>0</v>
      </c>
      <c r="AA620" s="312">
        <f>'To &amp; from Shops- trip % summary'!L625</f>
        <v>0</v>
      </c>
      <c r="AB620" s="314">
        <f>'To &amp; from Shops- trip % summary'!N625</f>
        <v>0</v>
      </c>
      <c r="AC620" s="260">
        <f t="shared" si="130"/>
        <v>0</v>
      </c>
      <c r="AD620" s="259">
        <f t="shared" si="131"/>
        <v>0</v>
      </c>
      <c r="AE620" s="312">
        <f>'To &amp; from Shops- trip % summary'!Q625</f>
        <v>0</v>
      </c>
      <c r="AF620" s="314">
        <f>'To &amp; from Shops- trip % summary'!S625</f>
        <v>0</v>
      </c>
      <c r="AG620" s="260">
        <f t="shared" si="132"/>
        <v>0</v>
      </c>
      <c r="AH620" s="259">
        <f t="shared" si="133"/>
        <v>0</v>
      </c>
      <c r="AI620" s="312">
        <f>'To &amp; from Shops- trip % summary'!V625</f>
        <v>0</v>
      </c>
      <c r="AJ620" s="314">
        <f>'To &amp; from Shops- trip % summary'!X625</f>
        <v>0</v>
      </c>
      <c r="AK620" s="260">
        <f t="shared" si="134"/>
        <v>0</v>
      </c>
      <c r="AL620" s="259">
        <f t="shared" si="135"/>
        <v>0</v>
      </c>
      <c r="AM620" s="312">
        <f>'To &amp; from Shops- trip % summary'!AA625</f>
        <v>0</v>
      </c>
      <c r="AN620" s="314">
        <f>'To &amp; from Shops- trip % summary'!AC625</f>
        <v>0</v>
      </c>
      <c r="AO620" s="260">
        <f t="shared" si="136"/>
        <v>0</v>
      </c>
      <c r="AP620" s="259">
        <f t="shared" si="137"/>
        <v>0</v>
      </c>
      <c r="AQ620" s="312">
        <f>'To &amp; from Shops- trip % summary'!AF625</f>
        <v>0</v>
      </c>
      <c r="AR620" s="314">
        <f>'To &amp; from Shops- trip % summary'!AH625</f>
        <v>0</v>
      </c>
      <c r="AS620" s="260">
        <f t="shared" si="138"/>
        <v>0</v>
      </c>
      <c r="AT620" s="259">
        <f t="shared" si="139"/>
        <v>0</v>
      </c>
      <c r="AU620" s="261"/>
      <c r="AV620" s="248"/>
      <c r="AW620" s="248"/>
      <c r="AX620" s="248"/>
      <c r="AY620" s="248"/>
    </row>
    <row r="621" spans="1:51" x14ac:dyDescent="0.2">
      <c r="A621" s="248"/>
      <c r="B621" s="248"/>
      <c r="C621" s="248"/>
      <c r="D621" s="248"/>
      <c r="E621" s="248"/>
      <c r="F621" s="248"/>
      <c r="G621" s="248"/>
      <c r="H621" s="248"/>
      <c r="I621" s="248"/>
      <c r="J621" s="248"/>
      <c r="K621" s="248"/>
      <c r="L621" s="248"/>
      <c r="M621" s="248"/>
      <c r="N621" s="248"/>
      <c r="O621" s="248"/>
      <c r="P621" s="248"/>
      <c r="Q621" s="296"/>
      <c r="R621" s="256">
        <f>'To &amp; from Shops- trip % summary'!B626</f>
        <v>0</v>
      </c>
      <c r="S621" s="313">
        <f>'To &amp; from Shops- trip % summary'!D626</f>
        <v>0</v>
      </c>
      <c r="T621" s="257">
        <f>'Non-survey input values'!$B$14</f>
        <v>359.3</v>
      </c>
      <c r="U621" s="258">
        <f t="shared" si="126"/>
        <v>0</v>
      </c>
      <c r="V621" s="259">
        <f t="shared" si="127"/>
        <v>0</v>
      </c>
      <c r="W621" s="312">
        <f>'To &amp; from Shops- trip % summary'!G626</f>
        <v>0</v>
      </c>
      <c r="X621" s="314">
        <f>'To &amp; from Shops- trip % summary'!I626</f>
        <v>0</v>
      </c>
      <c r="Y621" s="260">
        <f t="shared" si="128"/>
        <v>0</v>
      </c>
      <c r="Z621" s="259">
        <f t="shared" si="129"/>
        <v>0</v>
      </c>
      <c r="AA621" s="312">
        <f>'To &amp; from Shops- trip % summary'!L626</f>
        <v>0</v>
      </c>
      <c r="AB621" s="314">
        <f>'To &amp; from Shops- trip % summary'!N626</f>
        <v>0</v>
      </c>
      <c r="AC621" s="260">
        <f t="shared" si="130"/>
        <v>0</v>
      </c>
      <c r="AD621" s="259">
        <f t="shared" si="131"/>
        <v>0</v>
      </c>
      <c r="AE621" s="312">
        <f>'To &amp; from Shops- trip % summary'!Q626</f>
        <v>0</v>
      </c>
      <c r="AF621" s="314">
        <f>'To &amp; from Shops- trip % summary'!S626</f>
        <v>0</v>
      </c>
      <c r="AG621" s="260">
        <f t="shared" si="132"/>
        <v>0</v>
      </c>
      <c r="AH621" s="259">
        <f t="shared" si="133"/>
        <v>0</v>
      </c>
      <c r="AI621" s="312">
        <f>'To &amp; from Shops- trip % summary'!V626</f>
        <v>0</v>
      </c>
      <c r="AJ621" s="314">
        <f>'To &amp; from Shops- trip % summary'!X626</f>
        <v>0</v>
      </c>
      <c r="AK621" s="260">
        <f t="shared" si="134"/>
        <v>0</v>
      </c>
      <c r="AL621" s="259">
        <f t="shared" si="135"/>
        <v>0</v>
      </c>
      <c r="AM621" s="312">
        <f>'To &amp; from Shops- trip % summary'!AA626</f>
        <v>0</v>
      </c>
      <c r="AN621" s="314">
        <f>'To &amp; from Shops- trip % summary'!AC626</f>
        <v>0</v>
      </c>
      <c r="AO621" s="260">
        <f t="shared" si="136"/>
        <v>0</v>
      </c>
      <c r="AP621" s="259">
        <f t="shared" si="137"/>
        <v>0</v>
      </c>
      <c r="AQ621" s="312">
        <f>'To &amp; from Shops- trip % summary'!AF626</f>
        <v>0</v>
      </c>
      <c r="AR621" s="314">
        <f>'To &amp; from Shops- trip % summary'!AH626</f>
        <v>0</v>
      </c>
      <c r="AS621" s="260">
        <f t="shared" si="138"/>
        <v>0</v>
      </c>
      <c r="AT621" s="259">
        <f t="shared" si="139"/>
        <v>0</v>
      </c>
      <c r="AU621" s="261"/>
      <c r="AV621" s="248"/>
      <c r="AW621" s="248"/>
      <c r="AX621" s="248"/>
      <c r="AY621" s="248"/>
    </row>
    <row r="622" spans="1:51" x14ac:dyDescent="0.2">
      <c r="A622" s="248"/>
      <c r="B622" s="248"/>
      <c r="C622" s="248"/>
      <c r="D622" s="248"/>
      <c r="E622" s="248"/>
      <c r="F622" s="248"/>
      <c r="G622" s="248"/>
      <c r="H622" s="248"/>
      <c r="I622" s="248"/>
      <c r="J622" s="248"/>
      <c r="K622" s="248"/>
      <c r="L622" s="248"/>
      <c r="M622" s="248"/>
      <c r="N622" s="248"/>
      <c r="O622" s="248"/>
      <c r="P622" s="248"/>
      <c r="Q622" s="296"/>
      <c r="R622" s="256">
        <f>'To &amp; from Shops- trip % summary'!B627</f>
        <v>0</v>
      </c>
      <c r="S622" s="313">
        <f>'To &amp; from Shops- trip % summary'!D627</f>
        <v>0</v>
      </c>
      <c r="T622" s="257">
        <f>'Non-survey input values'!$B$14</f>
        <v>359.3</v>
      </c>
      <c r="U622" s="258">
        <f t="shared" si="126"/>
        <v>0</v>
      </c>
      <c r="V622" s="259">
        <f t="shared" si="127"/>
        <v>0</v>
      </c>
      <c r="W622" s="312">
        <f>'To &amp; from Shops- trip % summary'!G627</f>
        <v>0</v>
      </c>
      <c r="X622" s="314">
        <f>'To &amp; from Shops- trip % summary'!I627</f>
        <v>0</v>
      </c>
      <c r="Y622" s="260">
        <f t="shared" si="128"/>
        <v>0</v>
      </c>
      <c r="Z622" s="259">
        <f t="shared" si="129"/>
        <v>0</v>
      </c>
      <c r="AA622" s="312">
        <f>'To &amp; from Shops- trip % summary'!L627</f>
        <v>0</v>
      </c>
      <c r="AB622" s="314">
        <f>'To &amp; from Shops- trip % summary'!N627</f>
        <v>0</v>
      </c>
      <c r="AC622" s="260">
        <f t="shared" si="130"/>
        <v>0</v>
      </c>
      <c r="AD622" s="259">
        <f t="shared" si="131"/>
        <v>0</v>
      </c>
      <c r="AE622" s="312">
        <f>'To &amp; from Shops- trip % summary'!Q627</f>
        <v>0</v>
      </c>
      <c r="AF622" s="314">
        <f>'To &amp; from Shops- trip % summary'!S627</f>
        <v>0</v>
      </c>
      <c r="AG622" s="260">
        <f t="shared" si="132"/>
        <v>0</v>
      </c>
      <c r="AH622" s="259">
        <f t="shared" si="133"/>
        <v>0</v>
      </c>
      <c r="AI622" s="312">
        <f>'To &amp; from Shops- trip % summary'!V627</f>
        <v>0</v>
      </c>
      <c r="AJ622" s="314">
        <f>'To &amp; from Shops- trip % summary'!X627</f>
        <v>0</v>
      </c>
      <c r="AK622" s="260">
        <f t="shared" si="134"/>
        <v>0</v>
      </c>
      <c r="AL622" s="259">
        <f t="shared" si="135"/>
        <v>0</v>
      </c>
      <c r="AM622" s="312">
        <f>'To &amp; from Shops- trip % summary'!AA627</f>
        <v>0</v>
      </c>
      <c r="AN622" s="314">
        <f>'To &amp; from Shops- trip % summary'!AC627</f>
        <v>0</v>
      </c>
      <c r="AO622" s="260">
        <f t="shared" si="136"/>
        <v>0</v>
      </c>
      <c r="AP622" s="259">
        <f t="shared" si="137"/>
        <v>0</v>
      </c>
      <c r="AQ622" s="312">
        <f>'To &amp; from Shops- trip % summary'!AF627</f>
        <v>0</v>
      </c>
      <c r="AR622" s="314">
        <f>'To &amp; from Shops- trip % summary'!AH627</f>
        <v>0</v>
      </c>
      <c r="AS622" s="260">
        <f t="shared" si="138"/>
        <v>0</v>
      </c>
      <c r="AT622" s="259">
        <f t="shared" si="139"/>
        <v>0</v>
      </c>
      <c r="AU622" s="261"/>
      <c r="AV622" s="248"/>
      <c r="AW622" s="248"/>
      <c r="AX622" s="248"/>
      <c r="AY622" s="248"/>
    </row>
    <row r="623" spans="1:51" x14ac:dyDescent="0.2">
      <c r="A623" s="248"/>
      <c r="B623" s="248"/>
      <c r="C623" s="248"/>
      <c r="D623" s="248"/>
      <c r="E623" s="248"/>
      <c r="F623" s="248"/>
      <c r="G623" s="248"/>
      <c r="H623" s="248"/>
      <c r="I623" s="248"/>
      <c r="J623" s="248"/>
      <c r="K623" s="248"/>
      <c r="L623" s="248"/>
      <c r="M623" s="248"/>
      <c r="N623" s="248"/>
      <c r="O623" s="248"/>
      <c r="P623" s="248"/>
      <c r="Q623" s="296"/>
      <c r="R623" s="256">
        <f>'To &amp; from Shops- trip % summary'!B628</f>
        <v>0</v>
      </c>
      <c r="S623" s="313">
        <f>'To &amp; from Shops- trip % summary'!D628</f>
        <v>0</v>
      </c>
      <c r="T623" s="257">
        <f>'Non-survey input values'!$B$14</f>
        <v>359.3</v>
      </c>
      <c r="U623" s="258">
        <f t="shared" si="126"/>
        <v>0</v>
      </c>
      <c r="V623" s="259">
        <f t="shared" si="127"/>
        <v>0</v>
      </c>
      <c r="W623" s="312">
        <f>'To &amp; from Shops- trip % summary'!G628</f>
        <v>0</v>
      </c>
      <c r="X623" s="314">
        <f>'To &amp; from Shops- trip % summary'!I628</f>
        <v>0</v>
      </c>
      <c r="Y623" s="260">
        <f t="shared" si="128"/>
        <v>0</v>
      </c>
      <c r="Z623" s="259">
        <f t="shared" si="129"/>
        <v>0</v>
      </c>
      <c r="AA623" s="312">
        <f>'To &amp; from Shops- trip % summary'!L628</f>
        <v>0</v>
      </c>
      <c r="AB623" s="314">
        <f>'To &amp; from Shops- trip % summary'!N628</f>
        <v>0</v>
      </c>
      <c r="AC623" s="260">
        <f t="shared" si="130"/>
        <v>0</v>
      </c>
      <c r="AD623" s="259">
        <f t="shared" si="131"/>
        <v>0</v>
      </c>
      <c r="AE623" s="312">
        <f>'To &amp; from Shops- trip % summary'!Q628</f>
        <v>0</v>
      </c>
      <c r="AF623" s="314">
        <f>'To &amp; from Shops- trip % summary'!S628</f>
        <v>0</v>
      </c>
      <c r="AG623" s="260">
        <f t="shared" si="132"/>
        <v>0</v>
      </c>
      <c r="AH623" s="259">
        <f t="shared" si="133"/>
        <v>0</v>
      </c>
      <c r="AI623" s="312">
        <f>'To &amp; from Shops- trip % summary'!V628</f>
        <v>0</v>
      </c>
      <c r="AJ623" s="314">
        <f>'To &amp; from Shops- trip % summary'!X628</f>
        <v>0</v>
      </c>
      <c r="AK623" s="260">
        <f t="shared" si="134"/>
        <v>0</v>
      </c>
      <c r="AL623" s="259">
        <f t="shared" si="135"/>
        <v>0</v>
      </c>
      <c r="AM623" s="312">
        <f>'To &amp; from Shops- trip % summary'!AA628</f>
        <v>0</v>
      </c>
      <c r="AN623" s="314">
        <f>'To &amp; from Shops- trip % summary'!AC628</f>
        <v>0</v>
      </c>
      <c r="AO623" s="260">
        <f t="shared" si="136"/>
        <v>0</v>
      </c>
      <c r="AP623" s="259">
        <f t="shared" si="137"/>
        <v>0</v>
      </c>
      <c r="AQ623" s="312">
        <f>'To &amp; from Shops- trip % summary'!AF628</f>
        <v>0</v>
      </c>
      <c r="AR623" s="314">
        <f>'To &amp; from Shops- trip % summary'!AH628</f>
        <v>0</v>
      </c>
      <c r="AS623" s="260">
        <f t="shared" si="138"/>
        <v>0</v>
      </c>
      <c r="AT623" s="259">
        <f t="shared" si="139"/>
        <v>0</v>
      </c>
      <c r="AU623" s="261"/>
      <c r="AV623" s="248"/>
      <c r="AW623" s="248"/>
      <c r="AX623" s="248"/>
      <c r="AY623" s="248"/>
    </row>
    <row r="624" spans="1:51" x14ac:dyDescent="0.2">
      <c r="A624" s="248"/>
      <c r="B624" s="248"/>
      <c r="C624" s="248"/>
      <c r="D624" s="248"/>
      <c r="E624" s="248"/>
      <c r="F624" s="248"/>
      <c r="G624" s="248"/>
      <c r="H624" s="248"/>
      <c r="I624" s="248"/>
      <c r="J624" s="248"/>
      <c r="K624" s="248"/>
      <c r="L624" s="248"/>
      <c r="M624" s="248"/>
      <c r="N624" s="248"/>
      <c r="O624" s="248"/>
      <c r="P624" s="248"/>
      <c r="Q624" s="296"/>
      <c r="R624" s="256">
        <f>'To &amp; from Shops- trip % summary'!B629</f>
        <v>0</v>
      </c>
      <c r="S624" s="313">
        <f>'To &amp; from Shops- trip % summary'!D629</f>
        <v>0</v>
      </c>
      <c r="T624" s="257">
        <f>'Non-survey input values'!$B$14</f>
        <v>359.3</v>
      </c>
      <c r="U624" s="258">
        <f t="shared" si="126"/>
        <v>0</v>
      </c>
      <c r="V624" s="259">
        <f t="shared" si="127"/>
        <v>0</v>
      </c>
      <c r="W624" s="312">
        <f>'To &amp; from Shops- trip % summary'!G629</f>
        <v>0</v>
      </c>
      <c r="X624" s="314">
        <f>'To &amp; from Shops- trip % summary'!I629</f>
        <v>0</v>
      </c>
      <c r="Y624" s="260">
        <f t="shared" si="128"/>
        <v>0</v>
      </c>
      <c r="Z624" s="259">
        <f t="shared" si="129"/>
        <v>0</v>
      </c>
      <c r="AA624" s="312">
        <f>'To &amp; from Shops- trip % summary'!L629</f>
        <v>0</v>
      </c>
      <c r="AB624" s="314">
        <f>'To &amp; from Shops- trip % summary'!N629</f>
        <v>0</v>
      </c>
      <c r="AC624" s="260">
        <f t="shared" si="130"/>
        <v>0</v>
      </c>
      <c r="AD624" s="259">
        <f t="shared" si="131"/>
        <v>0</v>
      </c>
      <c r="AE624" s="312">
        <f>'To &amp; from Shops- trip % summary'!Q629</f>
        <v>0</v>
      </c>
      <c r="AF624" s="314">
        <f>'To &amp; from Shops- trip % summary'!S629</f>
        <v>0</v>
      </c>
      <c r="AG624" s="260">
        <f t="shared" si="132"/>
        <v>0</v>
      </c>
      <c r="AH624" s="259">
        <f t="shared" si="133"/>
        <v>0</v>
      </c>
      <c r="AI624" s="312">
        <f>'To &amp; from Shops- trip % summary'!V629</f>
        <v>0</v>
      </c>
      <c r="AJ624" s="314">
        <f>'To &amp; from Shops- trip % summary'!X629</f>
        <v>0</v>
      </c>
      <c r="AK624" s="260">
        <f t="shared" si="134"/>
        <v>0</v>
      </c>
      <c r="AL624" s="259">
        <f t="shared" si="135"/>
        <v>0</v>
      </c>
      <c r="AM624" s="312">
        <f>'To &amp; from Shops- trip % summary'!AA629</f>
        <v>0</v>
      </c>
      <c r="AN624" s="314">
        <f>'To &amp; from Shops- trip % summary'!AC629</f>
        <v>0</v>
      </c>
      <c r="AO624" s="260">
        <f t="shared" si="136"/>
        <v>0</v>
      </c>
      <c r="AP624" s="259">
        <f t="shared" si="137"/>
        <v>0</v>
      </c>
      <c r="AQ624" s="312">
        <f>'To &amp; from Shops- trip % summary'!AF629</f>
        <v>0</v>
      </c>
      <c r="AR624" s="314">
        <f>'To &amp; from Shops- trip % summary'!AH629</f>
        <v>0</v>
      </c>
      <c r="AS624" s="260">
        <f t="shared" si="138"/>
        <v>0</v>
      </c>
      <c r="AT624" s="259">
        <f t="shared" si="139"/>
        <v>0</v>
      </c>
      <c r="AU624" s="261"/>
      <c r="AV624" s="248"/>
      <c r="AW624" s="248"/>
      <c r="AX624" s="248"/>
      <c r="AY624" s="248"/>
    </row>
    <row r="625" spans="1:51" x14ac:dyDescent="0.2">
      <c r="A625" s="248"/>
      <c r="B625" s="248"/>
      <c r="C625" s="248"/>
      <c r="D625" s="248"/>
      <c r="E625" s="248"/>
      <c r="F625" s="248"/>
      <c r="G625" s="248"/>
      <c r="H625" s="248"/>
      <c r="I625" s="248"/>
      <c r="J625" s="248"/>
      <c r="K625" s="248"/>
      <c r="L625" s="248"/>
      <c r="M625" s="248"/>
      <c r="N625" s="248"/>
      <c r="O625" s="248"/>
      <c r="P625" s="248"/>
      <c r="Q625" s="296"/>
      <c r="R625" s="256">
        <f>'To &amp; from Shops- trip % summary'!B630</f>
        <v>0</v>
      </c>
      <c r="S625" s="313">
        <f>'To &amp; from Shops- trip % summary'!D630</f>
        <v>0</v>
      </c>
      <c r="T625" s="257">
        <f>'Non-survey input values'!$B$14</f>
        <v>359.3</v>
      </c>
      <c r="U625" s="258">
        <f t="shared" si="126"/>
        <v>0</v>
      </c>
      <c r="V625" s="259">
        <f t="shared" si="127"/>
        <v>0</v>
      </c>
      <c r="W625" s="312">
        <f>'To &amp; from Shops- trip % summary'!G630</f>
        <v>0</v>
      </c>
      <c r="X625" s="314">
        <f>'To &amp; from Shops- trip % summary'!I630</f>
        <v>0</v>
      </c>
      <c r="Y625" s="260">
        <f t="shared" si="128"/>
        <v>0</v>
      </c>
      <c r="Z625" s="259">
        <f t="shared" si="129"/>
        <v>0</v>
      </c>
      <c r="AA625" s="312">
        <f>'To &amp; from Shops- trip % summary'!L630</f>
        <v>0</v>
      </c>
      <c r="AB625" s="314">
        <f>'To &amp; from Shops- trip % summary'!N630</f>
        <v>0</v>
      </c>
      <c r="AC625" s="260">
        <f t="shared" si="130"/>
        <v>0</v>
      </c>
      <c r="AD625" s="259">
        <f t="shared" si="131"/>
        <v>0</v>
      </c>
      <c r="AE625" s="312">
        <f>'To &amp; from Shops- trip % summary'!Q630</f>
        <v>0</v>
      </c>
      <c r="AF625" s="314">
        <f>'To &amp; from Shops- trip % summary'!S630</f>
        <v>0</v>
      </c>
      <c r="AG625" s="260">
        <f t="shared" si="132"/>
        <v>0</v>
      </c>
      <c r="AH625" s="259">
        <f t="shared" si="133"/>
        <v>0</v>
      </c>
      <c r="AI625" s="312">
        <f>'To &amp; from Shops- trip % summary'!V630</f>
        <v>0</v>
      </c>
      <c r="AJ625" s="314">
        <f>'To &amp; from Shops- trip % summary'!X630</f>
        <v>0</v>
      </c>
      <c r="AK625" s="260">
        <f t="shared" si="134"/>
        <v>0</v>
      </c>
      <c r="AL625" s="259">
        <f t="shared" si="135"/>
        <v>0</v>
      </c>
      <c r="AM625" s="312">
        <f>'To &amp; from Shops- trip % summary'!AA630</f>
        <v>0</v>
      </c>
      <c r="AN625" s="314">
        <f>'To &amp; from Shops- trip % summary'!AC630</f>
        <v>0</v>
      </c>
      <c r="AO625" s="260">
        <f t="shared" si="136"/>
        <v>0</v>
      </c>
      <c r="AP625" s="259">
        <f t="shared" si="137"/>
        <v>0</v>
      </c>
      <c r="AQ625" s="312">
        <f>'To &amp; from Shops- trip % summary'!AF630</f>
        <v>0</v>
      </c>
      <c r="AR625" s="314">
        <f>'To &amp; from Shops- trip % summary'!AH630</f>
        <v>0</v>
      </c>
      <c r="AS625" s="260">
        <f t="shared" si="138"/>
        <v>0</v>
      </c>
      <c r="AT625" s="259">
        <f t="shared" si="139"/>
        <v>0</v>
      </c>
      <c r="AU625" s="261"/>
      <c r="AV625" s="248"/>
      <c r="AW625" s="248"/>
      <c r="AX625" s="248"/>
      <c r="AY625" s="248"/>
    </row>
    <row r="626" spans="1:51" x14ac:dyDescent="0.2">
      <c r="A626" s="248"/>
      <c r="B626" s="248"/>
      <c r="C626" s="248"/>
      <c r="D626" s="248"/>
      <c r="E626" s="248"/>
      <c r="F626" s="248"/>
      <c r="G626" s="248"/>
      <c r="H626" s="248"/>
      <c r="I626" s="248"/>
      <c r="J626" s="248"/>
      <c r="K626" s="248"/>
      <c r="L626" s="248"/>
      <c r="M626" s="248"/>
      <c r="N626" s="248"/>
      <c r="O626" s="248"/>
      <c r="P626" s="248"/>
      <c r="Q626" s="296"/>
      <c r="R626" s="256">
        <f>'To &amp; from Shops- trip % summary'!B631</f>
        <v>0</v>
      </c>
      <c r="S626" s="313">
        <f>'To &amp; from Shops- trip % summary'!D631</f>
        <v>0</v>
      </c>
      <c r="T626" s="257">
        <f>'Non-survey input values'!$B$14</f>
        <v>359.3</v>
      </c>
      <c r="U626" s="258">
        <f t="shared" si="126"/>
        <v>0</v>
      </c>
      <c r="V626" s="259">
        <f t="shared" si="127"/>
        <v>0</v>
      </c>
      <c r="W626" s="312">
        <f>'To &amp; from Shops- trip % summary'!G631</f>
        <v>0</v>
      </c>
      <c r="X626" s="314">
        <f>'To &amp; from Shops- trip % summary'!I631</f>
        <v>0</v>
      </c>
      <c r="Y626" s="260">
        <f t="shared" si="128"/>
        <v>0</v>
      </c>
      <c r="Z626" s="259">
        <f t="shared" si="129"/>
        <v>0</v>
      </c>
      <c r="AA626" s="312">
        <f>'To &amp; from Shops- trip % summary'!L631</f>
        <v>0</v>
      </c>
      <c r="AB626" s="314">
        <f>'To &amp; from Shops- trip % summary'!N631</f>
        <v>0</v>
      </c>
      <c r="AC626" s="260">
        <f t="shared" si="130"/>
        <v>0</v>
      </c>
      <c r="AD626" s="259">
        <f t="shared" si="131"/>
        <v>0</v>
      </c>
      <c r="AE626" s="312">
        <f>'To &amp; from Shops- trip % summary'!Q631</f>
        <v>0</v>
      </c>
      <c r="AF626" s="314">
        <f>'To &amp; from Shops- trip % summary'!S631</f>
        <v>0</v>
      </c>
      <c r="AG626" s="260">
        <f t="shared" si="132"/>
        <v>0</v>
      </c>
      <c r="AH626" s="259">
        <f t="shared" si="133"/>
        <v>0</v>
      </c>
      <c r="AI626" s="312">
        <f>'To &amp; from Shops- trip % summary'!V631</f>
        <v>0</v>
      </c>
      <c r="AJ626" s="314">
        <f>'To &amp; from Shops- trip % summary'!X631</f>
        <v>0</v>
      </c>
      <c r="AK626" s="260">
        <f t="shared" si="134"/>
        <v>0</v>
      </c>
      <c r="AL626" s="259">
        <f t="shared" si="135"/>
        <v>0</v>
      </c>
      <c r="AM626" s="312">
        <f>'To &amp; from Shops- trip % summary'!AA631</f>
        <v>0</v>
      </c>
      <c r="AN626" s="314">
        <f>'To &amp; from Shops- trip % summary'!AC631</f>
        <v>0</v>
      </c>
      <c r="AO626" s="260">
        <f t="shared" si="136"/>
        <v>0</v>
      </c>
      <c r="AP626" s="259">
        <f t="shared" si="137"/>
        <v>0</v>
      </c>
      <c r="AQ626" s="312">
        <f>'To &amp; from Shops- trip % summary'!AF631</f>
        <v>0</v>
      </c>
      <c r="AR626" s="314">
        <f>'To &amp; from Shops- trip % summary'!AH631</f>
        <v>0</v>
      </c>
      <c r="AS626" s="260">
        <f t="shared" si="138"/>
        <v>0</v>
      </c>
      <c r="AT626" s="259">
        <f t="shared" si="139"/>
        <v>0</v>
      </c>
      <c r="AU626" s="261"/>
      <c r="AV626" s="248"/>
      <c r="AW626" s="248"/>
      <c r="AX626" s="248"/>
      <c r="AY626" s="248"/>
    </row>
    <row r="627" spans="1:51" x14ac:dyDescent="0.2">
      <c r="A627" s="248"/>
      <c r="B627" s="248"/>
      <c r="C627" s="248"/>
      <c r="D627" s="248"/>
      <c r="E627" s="248"/>
      <c r="F627" s="248"/>
      <c r="G627" s="248"/>
      <c r="H627" s="248"/>
      <c r="I627" s="248"/>
      <c r="J627" s="248"/>
      <c r="K627" s="248"/>
      <c r="L627" s="248"/>
      <c r="M627" s="248"/>
      <c r="N627" s="248"/>
      <c r="O627" s="248"/>
      <c r="P627" s="248"/>
      <c r="Q627" s="296"/>
      <c r="R627" s="256">
        <f>'To &amp; from Shops- trip % summary'!B632</f>
        <v>0</v>
      </c>
      <c r="S627" s="313">
        <f>'To &amp; from Shops- trip % summary'!D632</f>
        <v>0</v>
      </c>
      <c r="T627" s="257">
        <f>'Non-survey input values'!$B$14</f>
        <v>359.3</v>
      </c>
      <c r="U627" s="258">
        <f t="shared" si="126"/>
        <v>0</v>
      </c>
      <c r="V627" s="259">
        <f t="shared" si="127"/>
        <v>0</v>
      </c>
      <c r="W627" s="312">
        <f>'To &amp; from Shops- trip % summary'!G632</f>
        <v>0</v>
      </c>
      <c r="X627" s="314">
        <f>'To &amp; from Shops- trip % summary'!I632</f>
        <v>0</v>
      </c>
      <c r="Y627" s="260">
        <f t="shared" si="128"/>
        <v>0</v>
      </c>
      <c r="Z627" s="259">
        <f t="shared" si="129"/>
        <v>0</v>
      </c>
      <c r="AA627" s="312">
        <f>'To &amp; from Shops- trip % summary'!L632</f>
        <v>0</v>
      </c>
      <c r="AB627" s="314">
        <f>'To &amp; from Shops- trip % summary'!N632</f>
        <v>0</v>
      </c>
      <c r="AC627" s="260">
        <f t="shared" si="130"/>
        <v>0</v>
      </c>
      <c r="AD627" s="259">
        <f t="shared" si="131"/>
        <v>0</v>
      </c>
      <c r="AE627" s="312">
        <f>'To &amp; from Shops- trip % summary'!Q632</f>
        <v>0</v>
      </c>
      <c r="AF627" s="314">
        <f>'To &amp; from Shops- trip % summary'!S632</f>
        <v>0</v>
      </c>
      <c r="AG627" s="260">
        <f t="shared" si="132"/>
        <v>0</v>
      </c>
      <c r="AH627" s="259">
        <f t="shared" si="133"/>
        <v>0</v>
      </c>
      <c r="AI627" s="312">
        <f>'To &amp; from Shops- trip % summary'!V632</f>
        <v>0</v>
      </c>
      <c r="AJ627" s="314">
        <f>'To &amp; from Shops- trip % summary'!X632</f>
        <v>0</v>
      </c>
      <c r="AK627" s="260">
        <f t="shared" si="134"/>
        <v>0</v>
      </c>
      <c r="AL627" s="259">
        <f t="shared" si="135"/>
        <v>0</v>
      </c>
      <c r="AM627" s="312">
        <f>'To &amp; from Shops- trip % summary'!AA632</f>
        <v>0</v>
      </c>
      <c r="AN627" s="314">
        <f>'To &amp; from Shops- trip % summary'!AC632</f>
        <v>0</v>
      </c>
      <c r="AO627" s="260">
        <f t="shared" si="136"/>
        <v>0</v>
      </c>
      <c r="AP627" s="259">
        <f t="shared" si="137"/>
        <v>0</v>
      </c>
      <c r="AQ627" s="312">
        <f>'To &amp; from Shops- trip % summary'!AF632</f>
        <v>0</v>
      </c>
      <c r="AR627" s="314">
        <f>'To &amp; from Shops- trip % summary'!AH632</f>
        <v>0</v>
      </c>
      <c r="AS627" s="260">
        <f t="shared" si="138"/>
        <v>0</v>
      </c>
      <c r="AT627" s="259">
        <f t="shared" si="139"/>
        <v>0</v>
      </c>
      <c r="AU627" s="261"/>
      <c r="AV627" s="248"/>
      <c r="AW627" s="248"/>
      <c r="AX627" s="248"/>
      <c r="AY627" s="248"/>
    </row>
    <row r="628" spans="1:51" x14ac:dyDescent="0.2">
      <c r="A628" s="248"/>
      <c r="B628" s="248"/>
      <c r="C628" s="248"/>
      <c r="D628" s="248"/>
      <c r="E628" s="248"/>
      <c r="F628" s="248"/>
      <c r="G628" s="248"/>
      <c r="H628" s="248"/>
      <c r="I628" s="248"/>
      <c r="J628" s="248"/>
      <c r="K628" s="248"/>
      <c r="L628" s="248"/>
      <c r="M628" s="248"/>
      <c r="N628" s="248"/>
      <c r="O628" s="248"/>
      <c r="P628" s="248"/>
      <c r="Q628" s="296"/>
      <c r="R628" s="256">
        <f>'To &amp; from Shops- trip % summary'!B633</f>
        <v>0</v>
      </c>
      <c r="S628" s="313">
        <f>'To &amp; from Shops- trip % summary'!D633</f>
        <v>0</v>
      </c>
      <c r="T628" s="257">
        <f>'Non-survey input values'!$B$14</f>
        <v>359.3</v>
      </c>
      <c r="U628" s="258">
        <f t="shared" si="126"/>
        <v>0</v>
      </c>
      <c r="V628" s="259">
        <f t="shared" si="127"/>
        <v>0</v>
      </c>
      <c r="W628" s="312">
        <f>'To &amp; from Shops- trip % summary'!G633</f>
        <v>0</v>
      </c>
      <c r="X628" s="314">
        <f>'To &amp; from Shops- trip % summary'!I633</f>
        <v>0</v>
      </c>
      <c r="Y628" s="260">
        <f t="shared" si="128"/>
        <v>0</v>
      </c>
      <c r="Z628" s="259">
        <f t="shared" si="129"/>
        <v>0</v>
      </c>
      <c r="AA628" s="312">
        <f>'To &amp; from Shops- trip % summary'!L633</f>
        <v>0</v>
      </c>
      <c r="AB628" s="314">
        <f>'To &amp; from Shops- trip % summary'!N633</f>
        <v>0</v>
      </c>
      <c r="AC628" s="260">
        <f t="shared" si="130"/>
        <v>0</v>
      </c>
      <c r="AD628" s="259">
        <f t="shared" si="131"/>
        <v>0</v>
      </c>
      <c r="AE628" s="312">
        <f>'To &amp; from Shops- trip % summary'!Q633</f>
        <v>0</v>
      </c>
      <c r="AF628" s="314">
        <f>'To &amp; from Shops- trip % summary'!S633</f>
        <v>0</v>
      </c>
      <c r="AG628" s="260">
        <f t="shared" si="132"/>
        <v>0</v>
      </c>
      <c r="AH628" s="259">
        <f t="shared" si="133"/>
        <v>0</v>
      </c>
      <c r="AI628" s="312">
        <f>'To &amp; from Shops- trip % summary'!V633</f>
        <v>0</v>
      </c>
      <c r="AJ628" s="314">
        <f>'To &amp; from Shops- trip % summary'!X633</f>
        <v>0</v>
      </c>
      <c r="AK628" s="260">
        <f t="shared" si="134"/>
        <v>0</v>
      </c>
      <c r="AL628" s="259">
        <f t="shared" si="135"/>
        <v>0</v>
      </c>
      <c r="AM628" s="312">
        <f>'To &amp; from Shops- trip % summary'!AA633</f>
        <v>0</v>
      </c>
      <c r="AN628" s="314">
        <f>'To &amp; from Shops- trip % summary'!AC633</f>
        <v>0</v>
      </c>
      <c r="AO628" s="260">
        <f t="shared" si="136"/>
        <v>0</v>
      </c>
      <c r="AP628" s="259">
        <f t="shared" si="137"/>
        <v>0</v>
      </c>
      <c r="AQ628" s="312">
        <f>'To &amp; from Shops- trip % summary'!AF633</f>
        <v>0</v>
      </c>
      <c r="AR628" s="314">
        <f>'To &amp; from Shops- trip % summary'!AH633</f>
        <v>0</v>
      </c>
      <c r="AS628" s="260">
        <f t="shared" si="138"/>
        <v>0</v>
      </c>
      <c r="AT628" s="259">
        <f t="shared" si="139"/>
        <v>0</v>
      </c>
      <c r="AU628" s="261"/>
      <c r="AV628" s="248"/>
      <c r="AW628" s="248"/>
      <c r="AX628" s="248"/>
      <c r="AY628" s="248"/>
    </row>
    <row r="629" spans="1:51" x14ac:dyDescent="0.2">
      <c r="A629" s="248"/>
      <c r="B629" s="248"/>
      <c r="C629" s="248"/>
      <c r="D629" s="248"/>
      <c r="E629" s="248"/>
      <c r="F629" s="248"/>
      <c r="G629" s="248"/>
      <c r="H629" s="248"/>
      <c r="I629" s="248"/>
      <c r="J629" s="248"/>
      <c r="K629" s="248"/>
      <c r="L629" s="248"/>
      <c r="M629" s="248"/>
      <c r="N629" s="248"/>
      <c r="O629" s="248"/>
      <c r="P629" s="248"/>
      <c r="Q629" s="296"/>
      <c r="R629" s="256">
        <f>'To &amp; from Shops- trip % summary'!B634</f>
        <v>0</v>
      </c>
      <c r="S629" s="313">
        <f>'To &amp; from Shops- trip % summary'!D634</f>
        <v>0</v>
      </c>
      <c r="T629" s="257">
        <f>'Non-survey input values'!$B$14</f>
        <v>359.3</v>
      </c>
      <c r="U629" s="258">
        <f t="shared" si="126"/>
        <v>0</v>
      </c>
      <c r="V629" s="259">
        <f t="shared" si="127"/>
        <v>0</v>
      </c>
      <c r="W629" s="312">
        <f>'To &amp; from Shops- trip % summary'!G634</f>
        <v>0</v>
      </c>
      <c r="X629" s="314">
        <f>'To &amp; from Shops- trip % summary'!I634</f>
        <v>0</v>
      </c>
      <c r="Y629" s="260">
        <f t="shared" si="128"/>
        <v>0</v>
      </c>
      <c r="Z629" s="259">
        <f t="shared" si="129"/>
        <v>0</v>
      </c>
      <c r="AA629" s="312">
        <f>'To &amp; from Shops- trip % summary'!L634</f>
        <v>0</v>
      </c>
      <c r="AB629" s="314">
        <f>'To &amp; from Shops- trip % summary'!N634</f>
        <v>0</v>
      </c>
      <c r="AC629" s="260">
        <f t="shared" si="130"/>
        <v>0</v>
      </c>
      <c r="AD629" s="259">
        <f t="shared" si="131"/>
        <v>0</v>
      </c>
      <c r="AE629" s="312">
        <f>'To &amp; from Shops- trip % summary'!Q634</f>
        <v>0</v>
      </c>
      <c r="AF629" s="314">
        <f>'To &amp; from Shops- trip % summary'!S634</f>
        <v>0</v>
      </c>
      <c r="AG629" s="260">
        <f t="shared" si="132"/>
        <v>0</v>
      </c>
      <c r="AH629" s="259">
        <f t="shared" si="133"/>
        <v>0</v>
      </c>
      <c r="AI629" s="312">
        <f>'To &amp; from Shops- trip % summary'!V634</f>
        <v>0</v>
      </c>
      <c r="AJ629" s="314">
        <f>'To &amp; from Shops- trip % summary'!X634</f>
        <v>0</v>
      </c>
      <c r="AK629" s="260">
        <f t="shared" si="134"/>
        <v>0</v>
      </c>
      <c r="AL629" s="259">
        <f t="shared" si="135"/>
        <v>0</v>
      </c>
      <c r="AM629" s="312">
        <f>'To &amp; from Shops- trip % summary'!AA634</f>
        <v>0</v>
      </c>
      <c r="AN629" s="314">
        <f>'To &amp; from Shops- trip % summary'!AC634</f>
        <v>0</v>
      </c>
      <c r="AO629" s="260">
        <f t="shared" si="136"/>
        <v>0</v>
      </c>
      <c r="AP629" s="259">
        <f t="shared" si="137"/>
        <v>0</v>
      </c>
      <c r="AQ629" s="312">
        <f>'To &amp; from Shops- trip % summary'!AF634</f>
        <v>0</v>
      </c>
      <c r="AR629" s="314">
        <f>'To &amp; from Shops- trip % summary'!AH634</f>
        <v>0</v>
      </c>
      <c r="AS629" s="260">
        <f t="shared" si="138"/>
        <v>0</v>
      </c>
      <c r="AT629" s="259">
        <f t="shared" si="139"/>
        <v>0</v>
      </c>
      <c r="AU629" s="261"/>
      <c r="AV629" s="248"/>
      <c r="AW629" s="248"/>
      <c r="AX629" s="248"/>
      <c r="AY629" s="248"/>
    </row>
    <row r="630" spans="1:51" x14ac:dyDescent="0.2">
      <c r="A630" s="248"/>
      <c r="B630" s="248"/>
      <c r="C630" s="248"/>
      <c r="D630" s="248"/>
      <c r="E630" s="248"/>
      <c r="F630" s="248"/>
      <c r="G630" s="248"/>
      <c r="H630" s="248"/>
      <c r="I630" s="248"/>
      <c r="J630" s="248"/>
      <c r="K630" s="248"/>
      <c r="L630" s="248"/>
      <c r="M630" s="248"/>
      <c r="N630" s="248"/>
      <c r="O630" s="248"/>
      <c r="P630" s="248"/>
      <c r="Q630" s="296"/>
      <c r="R630" s="256">
        <f>'To &amp; from Shops- trip % summary'!B635</f>
        <v>0</v>
      </c>
      <c r="S630" s="313">
        <f>'To &amp; from Shops- trip % summary'!D635</f>
        <v>0</v>
      </c>
      <c r="T630" s="257">
        <f>'Non-survey input values'!$B$14</f>
        <v>359.3</v>
      </c>
      <c r="U630" s="258">
        <f t="shared" si="126"/>
        <v>0</v>
      </c>
      <c r="V630" s="259">
        <f t="shared" si="127"/>
        <v>0</v>
      </c>
      <c r="W630" s="312">
        <f>'To &amp; from Shops- trip % summary'!G635</f>
        <v>0</v>
      </c>
      <c r="X630" s="314">
        <f>'To &amp; from Shops- trip % summary'!I635</f>
        <v>0</v>
      </c>
      <c r="Y630" s="260">
        <f t="shared" si="128"/>
        <v>0</v>
      </c>
      <c r="Z630" s="259">
        <f t="shared" si="129"/>
        <v>0</v>
      </c>
      <c r="AA630" s="312">
        <f>'To &amp; from Shops- trip % summary'!L635</f>
        <v>0</v>
      </c>
      <c r="AB630" s="314">
        <f>'To &amp; from Shops- trip % summary'!N635</f>
        <v>0</v>
      </c>
      <c r="AC630" s="260">
        <f t="shared" si="130"/>
        <v>0</v>
      </c>
      <c r="AD630" s="259">
        <f t="shared" si="131"/>
        <v>0</v>
      </c>
      <c r="AE630" s="312">
        <f>'To &amp; from Shops- trip % summary'!Q635</f>
        <v>0</v>
      </c>
      <c r="AF630" s="314">
        <f>'To &amp; from Shops- trip % summary'!S635</f>
        <v>0</v>
      </c>
      <c r="AG630" s="260">
        <f t="shared" si="132"/>
        <v>0</v>
      </c>
      <c r="AH630" s="259">
        <f t="shared" si="133"/>
        <v>0</v>
      </c>
      <c r="AI630" s="312">
        <f>'To &amp; from Shops- trip % summary'!V635</f>
        <v>0</v>
      </c>
      <c r="AJ630" s="314">
        <f>'To &amp; from Shops- trip % summary'!X635</f>
        <v>0</v>
      </c>
      <c r="AK630" s="260">
        <f t="shared" si="134"/>
        <v>0</v>
      </c>
      <c r="AL630" s="259">
        <f t="shared" si="135"/>
        <v>0</v>
      </c>
      <c r="AM630" s="312">
        <f>'To &amp; from Shops- trip % summary'!AA635</f>
        <v>0</v>
      </c>
      <c r="AN630" s="314">
        <f>'To &amp; from Shops- trip % summary'!AC635</f>
        <v>0</v>
      </c>
      <c r="AO630" s="260">
        <f t="shared" si="136"/>
        <v>0</v>
      </c>
      <c r="AP630" s="259">
        <f t="shared" si="137"/>
        <v>0</v>
      </c>
      <c r="AQ630" s="312">
        <f>'To &amp; from Shops- trip % summary'!AF635</f>
        <v>0</v>
      </c>
      <c r="AR630" s="314">
        <f>'To &amp; from Shops- trip % summary'!AH635</f>
        <v>0</v>
      </c>
      <c r="AS630" s="260">
        <f t="shared" si="138"/>
        <v>0</v>
      </c>
      <c r="AT630" s="259">
        <f t="shared" si="139"/>
        <v>0</v>
      </c>
      <c r="AU630" s="261"/>
      <c r="AV630" s="248"/>
      <c r="AW630" s="248"/>
      <c r="AX630" s="248"/>
      <c r="AY630" s="248"/>
    </row>
    <row r="631" spans="1:51" x14ac:dyDescent="0.2">
      <c r="A631" s="248"/>
      <c r="B631" s="248"/>
      <c r="C631" s="248"/>
      <c r="D631" s="248"/>
      <c r="E631" s="248"/>
      <c r="F631" s="248"/>
      <c r="G631" s="248"/>
      <c r="H631" s="248"/>
      <c r="I631" s="248"/>
      <c r="J631" s="248"/>
      <c r="K631" s="248"/>
      <c r="L631" s="248"/>
      <c r="M631" s="248"/>
      <c r="N631" s="248"/>
      <c r="O631" s="248"/>
      <c r="P631" s="248"/>
      <c r="Q631" s="296"/>
      <c r="R631" s="256">
        <f>'To &amp; from Shops- trip % summary'!B636</f>
        <v>0</v>
      </c>
      <c r="S631" s="313">
        <f>'To &amp; from Shops- trip % summary'!D636</f>
        <v>0</v>
      </c>
      <c r="T631" s="257">
        <f>'Non-survey input values'!$B$14</f>
        <v>359.3</v>
      </c>
      <c r="U631" s="258">
        <f t="shared" si="126"/>
        <v>0</v>
      </c>
      <c r="V631" s="259">
        <f t="shared" si="127"/>
        <v>0</v>
      </c>
      <c r="W631" s="312">
        <f>'To &amp; from Shops- trip % summary'!G636</f>
        <v>0</v>
      </c>
      <c r="X631" s="314">
        <f>'To &amp; from Shops- trip % summary'!I636</f>
        <v>0</v>
      </c>
      <c r="Y631" s="260">
        <f t="shared" si="128"/>
        <v>0</v>
      </c>
      <c r="Z631" s="259">
        <f t="shared" si="129"/>
        <v>0</v>
      </c>
      <c r="AA631" s="312">
        <f>'To &amp; from Shops- trip % summary'!L636</f>
        <v>0</v>
      </c>
      <c r="AB631" s="314">
        <f>'To &amp; from Shops- trip % summary'!N636</f>
        <v>0</v>
      </c>
      <c r="AC631" s="260">
        <f t="shared" si="130"/>
        <v>0</v>
      </c>
      <c r="AD631" s="259">
        <f t="shared" si="131"/>
        <v>0</v>
      </c>
      <c r="AE631" s="312">
        <f>'To &amp; from Shops- trip % summary'!Q636</f>
        <v>0</v>
      </c>
      <c r="AF631" s="314">
        <f>'To &amp; from Shops- trip % summary'!S636</f>
        <v>0</v>
      </c>
      <c r="AG631" s="260">
        <f t="shared" si="132"/>
        <v>0</v>
      </c>
      <c r="AH631" s="259">
        <f t="shared" si="133"/>
        <v>0</v>
      </c>
      <c r="AI631" s="312">
        <f>'To &amp; from Shops- trip % summary'!V636</f>
        <v>0</v>
      </c>
      <c r="AJ631" s="314">
        <f>'To &amp; from Shops- trip % summary'!X636</f>
        <v>0</v>
      </c>
      <c r="AK631" s="260">
        <f t="shared" si="134"/>
        <v>0</v>
      </c>
      <c r="AL631" s="259">
        <f t="shared" si="135"/>
        <v>0</v>
      </c>
      <c r="AM631" s="312">
        <f>'To &amp; from Shops- trip % summary'!AA636</f>
        <v>0</v>
      </c>
      <c r="AN631" s="314">
        <f>'To &amp; from Shops- trip % summary'!AC636</f>
        <v>0</v>
      </c>
      <c r="AO631" s="260">
        <f t="shared" si="136"/>
        <v>0</v>
      </c>
      <c r="AP631" s="259">
        <f t="shared" si="137"/>
        <v>0</v>
      </c>
      <c r="AQ631" s="312">
        <f>'To &amp; from Shops- trip % summary'!AF636</f>
        <v>0</v>
      </c>
      <c r="AR631" s="314">
        <f>'To &amp; from Shops- trip % summary'!AH636</f>
        <v>0</v>
      </c>
      <c r="AS631" s="260">
        <f t="shared" si="138"/>
        <v>0</v>
      </c>
      <c r="AT631" s="259">
        <f t="shared" si="139"/>
        <v>0</v>
      </c>
      <c r="AU631" s="261"/>
      <c r="AV631" s="248"/>
      <c r="AW631" s="248"/>
      <c r="AX631" s="248"/>
      <c r="AY631" s="248"/>
    </row>
    <row r="632" spans="1:51" x14ac:dyDescent="0.2">
      <c r="A632" s="248"/>
      <c r="B632" s="248"/>
      <c r="C632" s="248"/>
      <c r="D632" s="248"/>
      <c r="E632" s="248"/>
      <c r="F632" s="248"/>
      <c r="G632" s="248"/>
      <c r="H632" s="248"/>
      <c r="I632" s="248"/>
      <c r="J632" s="248"/>
      <c r="K632" s="248"/>
      <c r="L632" s="248"/>
      <c r="M632" s="248"/>
      <c r="N632" s="248"/>
      <c r="O632" s="248"/>
      <c r="P632" s="248"/>
      <c r="Q632" s="296"/>
      <c r="R632" s="256">
        <f>'To &amp; from Shops- trip % summary'!B637</f>
        <v>0</v>
      </c>
      <c r="S632" s="313">
        <f>'To &amp; from Shops- trip % summary'!D637</f>
        <v>0</v>
      </c>
      <c r="T632" s="257">
        <f>'Non-survey input values'!$B$14</f>
        <v>359.3</v>
      </c>
      <c r="U632" s="258">
        <f t="shared" si="126"/>
        <v>0</v>
      </c>
      <c r="V632" s="259">
        <f t="shared" si="127"/>
        <v>0</v>
      </c>
      <c r="W632" s="312">
        <f>'To &amp; from Shops- trip % summary'!G637</f>
        <v>0</v>
      </c>
      <c r="X632" s="314">
        <f>'To &amp; from Shops- trip % summary'!I637</f>
        <v>0</v>
      </c>
      <c r="Y632" s="260">
        <f t="shared" si="128"/>
        <v>0</v>
      </c>
      <c r="Z632" s="259">
        <f t="shared" si="129"/>
        <v>0</v>
      </c>
      <c r="AA632" s="312">
        <f>'To &amp; from Shops- trip % summary'!L637</f>
        <v>0</v>
      </c>
      <c r="AB632" s="314">
        <f>'To &amp; from Shops- trip % summary'!N637</f>
        <v>0</v>
      </c>
      <c r="AC632" s="260">
        <f t="shared" si="130"/>
        <v>0</v>
      </c>
      <c r="AD632" s="259">
        <f t="shared" si="131"/>
        <v>0</v>
      </c>
      <c r="AE632" s="312">
        <f>'To &amp; from Shops- trip % summary'!Q637</f>
        <v>0</v>
      </c>
      <c r="AF632" s="314">
        <f>'To &amp; from Shops- trip % summary'!S637</f>
        <v>0</v>
      </c>
      <c r="AG632" s="260">
        <f t="shared" si="132"/>
        <v>0</v>
      </c>
      <c r="AH632" s="259">
        <f t="shared" si="133"/>
        <v>0</v>
      </c>
      <c r="AI632" s="312">
        <f>'To &amp; from Shops- trip % summary'!V637</f>
        <v>0</v>
      </c>
      <c r="AJ632" s="314">
        <f>'To &amp; from Shops- trip % summary'!X637</f>
        <v>0</v>
      </c>
      <c r="AK632" s="260">
        <f t="shared" si="134"/>
        <v>0</v>
      </c>
      <c r="AL632" s="259">
        <f t="shared" si="135"/>
        <v>0</v>
      </c>
      <c r="AM632" s="312">
        <f>'To &amp; from Shops- trip % summary'!AA637</f>
        <v>0</v>
      </c>
      <c r="AN632" s="314">
        <f>'To &amp; from Shops- trip % summary'!AC637</f>
        <v>0</v>
      </c>
      <c r="AO632" s="260">
        <f t="shared" si="136"/>
        <v>0</v>
      </c>
      <c r="AP632" s="259">
        <f t="shared" si="137"/>
        <v>0</v>
      </c>
      <c r="AQ632" s="312">
        <f>'To &amp; from Shops- trip % summary'!AF637</f>
        <v>0</v>
      </c>
      <c r="AR632" s="314">
        <f>'To &amp; from Shops- trip % summary'!AH637</f>
        <v>0</v>
      </c>
      <c r="AS632" s="260">
        <f t="shared" si="138"/>
        <v>0</v>
      </c>
      <c r="AT632" s="259">
        <f t="shared" si="139"/>
        <v>0</v>
      </c>
      <c r="AU632" s="261"/>
      <c r="AV632" s="248"/>
      <c r="AW632" s="248"/>
      <c r="AX632" s="248"/>
      <c r="AY632" s="248"/>
    </row>
    <row r="633" spans="1:51" x14ac:dyDescent="0.2">
      <c r="A633" s="248"/>
      <c r="B633" s="248"/>
      <c r="C633" s="248"/>
      <c r="D633" s="248"/>
      <c r="E633" s="248"/>
      <c r="F633" s="248"/>
      <c r="G633" s="248"/>
      <c r="H633" s="248"/>
      <c r="I633" s="248"/>
      <c r="J633" s="248"/>
      <c r="K633" s="248"/>
      <c r="L633" s="248"/>
      <c r="M633" s="248"/>
      <c r="N633" s="248"/>
      <c r="O633" s="248"/>
      <c r="P633" s="248"/>
      <c r="Q633" s="296"/>
      <c r="R633" s="256">
        <f>'To &amp; from Shops- trip % summary'!B638</f>
        <v>0</v>
      </c>
      <c r="S633" s="313">
        <f>'To &amp; from Shops- trip % summary'!D638</f>
        <v>0</v>
      </c>
      <c r="T633" s="257">
        <f>'Non-survey input values'!$B$14</f>
        <v>359.3</v>
      </c>
      <c r="U633" s="258">
        <f t="shared" si="126"/>
        <v>0</v>
      </c>
      <c r="V633" s="259">
        <f t="shared" si="127"/>
        <v>0</v>
      </c>
      <c r="W633" s="312">
        <f>'To &amp; from Shops- trip % summary'!G638</f>
        <v>0</v>
      </c>
      <c r="X633" s="314">
        <f>'To &amp; from Shops- trip % summary'!I638</f>
        <v>0</v>
      </c>
      <c r="Y633" s="260">
        <f t="shared" si="128"/>
        <v>0</v>
      </c>
      <c r="Z633" s="259">
        <f t="shared" si="129"/>
        <v>0</v>
      </c>
      <c r="AA633" s="312">
        <f>'To &amp; from Shops- trip % summary'!L638</f>
        <v>0</v>
      </c>
      <c r="AB633" s="314">
        <f>'To &amp; from Shops- trip % summary'!N638</f>
        <v>0</v>
      </c>
      <c r="AC633" s="260">
        <f t="shared" si="130"/>
        <v>0</v>
      </c>
      <c r="AD633" s="259">
        <f t="shared" si="131"/>
        <v>0</v>
      </c>
      <c r="AE633" s="312">
        <f>'To &amp; from Shops- trip % summary'!Q638</f>
        <v>0</v>
      </c>
      <c r="AF633" s="314">
        <f>'To &amp; from Shops- trip % summary'!S638</f>
        <v>0</v>
      </c>
      <c r="AG633" s="260">
        <f t="shared" si="132"/>
        <v>0</v>
      </c>
      <c r="AH633" s="259">
        <f t="shared" si="133"/>
        <v>0</v>
      </c>
      <c r="AI633" s="312">
        <f>'To &amp; from Shops- trip % summary'!V638</f>
        <v>0</v>
      </c>
      <c r="AJ633" s="314">
        <f>'To &amp; from Shops- trip % summary'!X638</f>
        <v>0</v>
      </c>
      <c r="AK633" s="260">
        <f t="shared" si="134"/>
        <v>0</v>
      </c>
      <c r="AL633" s="259">
        <f t="shared" si="135"/>
        <v>0</v>
      </c>
      <c r="AM633" s="312">
        <f>'To &amp; from Shops- trip % summary'!AA638</f>
        <v>0</v>
      </c>
      <c r="AN633" s="314">
        <f>'To &amp; from Shops- trip % summary'!AC638</f>
        <v>0</v>
      </c>
      <c r="AO633" s="260">
        <f t="shared" si="136"/>
        <v>0</v>
      </c>
      <c r="AP633" s="259">
        <f t="shared" si="137"/>
        <v>0</v>
      </c>
      <c r="AQ633" s="312">
        <f>'To &amp; from Shops- trip % summary'!AF638</f>
        <v>0</v>
      </c>
      <c r="AR633" s="314">
        <f>'To &amp; from Shops- trip % summary'!AH638</f>
        <v>0</v>
      </c>
      <c r="AS633" s="260">
        <f t="shared" si="138"/>
        <v>0</v>
      </c>
      <c r="AT633" s="259">
        <f t="shared" si="139"/>
        <v>0</v>
      </c>
      <c r="AU633" s="261"/>
      <c r="AV633" s="248"/>
      <c r="AW633" s="248"/>
      <c r="AX633" s="248"/>
      <c r="AY633" s="248"/>
    </row>
    <row r="634" spans="1:51" x14ac:dyDescent="0.2">
      <c r="A634" s="248"/>
      <c r="B634" s="248"/>
      <c r="C634" s="248"/>
      <c r="D634" s="248"/>
      <c r="E634" s="248"/>
      <c r="F634" s="248"/>
      <c r="G634" s="248"/>
      <c r="H634" s="248"/>
      <c r="I634" s="248"/>
      <c r="J634" s="248"/>
      <c r="K634" s="248"/>
      <c r="L634" s="248"/>
      <c r="M634" s="248"/>
      <c r="N634" s="248"/>
      <c r="O634" s="248"/>
      <c r="P634" s="248"/>
      <c r="Q634" s="296"/>
      <c r="R634" s="256">
        <f>'To &amp; from Shops- trip % summary'!B639</f>
        <v>0</v>
      </c>
      <c r="S634" s="313">
        <f>'To &amp; from Shops- trip % summary'!D639</f>
        <v>0</v>
      </c>
      <c r="T634" s="257">
        <f>'Non-survey input values'!$B$14</f>
        <v>359.3</v>
      </c>
      <c r="U634" s="258">
        <f t="shared" si="126"/>
        <v>0</v>
      </c>
      <c r="V634" s="259">
        <f t="shared" si="127"/>
        <v>0</v>
      </c>
      <c r="W634" s="312">
        <f>'To &amp; from Shops- trip % summary'!G639</f>
        <v>0</v>
      </c>
      <c r="X634" s="314">
        <f>'To &amp; from Shops- trip % summary'!I639</f>
        <v>0</v>
      </c>
      <c r="Y634" s="260">
        <f t="shared" si="128"/>
        <v>0</v>
      </c>
      <c r="Z634" s="259">
        <f t="shared" si="129"/>
        <v>0</v>
      </c>
      <c r="AA634" s="312">
        <f>'To &amp; from Shops- trip % summary'!L639</f>
        <v>0</v>
      </c>
      <c r="AB634" s="314">
        <f>'To &amp; from Shops- trip % summary'!N639</f>
        <v>0</v>
      </c>
      <c r="AC634" s="260">
        <f t="shared" si="130"/>
        <v>0</v>
      </c>
      <c r="AD634" s="259">
        <f t="shared" si="131"/>
        <v>0</v>
      </c>
      <c r="AE634" s="312">
        <f>'To &amp; from Shops- trip % summary'!Q639</f>
        <v>0</v>
      </c>
      <c r="AF634" s="314">
        <f>'To &amp; from Shops- trip % summary'!S639</f>
        <v>0</v>
      </c>
      <c r="AG634" s="260">
        <f t="shared" si="132"/>
        <v>0</v>
      </c>
      <c r="AH634" s="259">
        <f t="shared" si="133"/>
        <v>0</v>
      </c>
      <c r="AI634" s="312">
        <f>'To &amp; from Shops- trip % summary'!V639</f>
        <v>0</v>
      </c>
      <c r="AJ634" s="314">
        <f>'To &amp; from Shops- trip % summary'!X639</f>
        <v>0</v>
      </c>
      <c r="AK634" s="260">
        <f t="shared" si="134"/>
        <v>0</v>
      </c>
      <c r="AL634" s="259">
        <f t="shared" si="135"/>
        <v>0</v>
      </c>
      <c r="AM634" s="312">
        <f>'To &amp; from Shops- trip % summary'!AA639</f>
        <v>0</v>
      </c>
      <c r="AN634" s="314">
        <f>'To &amp; from Shops- trip % summary'!AC639</f>
        <v>0</v>
      </c>
      <c r="AO634" s="260">
        <f t="shared" si="136"/>
        <v>0</v>
      </c>
      <c r="AP634" s="259">
        <f t="shared" si="137"/>
        <v>0</v>
      </c>
      <c r="AQ634" s="312">
        <f>'To &amp; from Shops- trip % summary'!AF639</f>
        <v>0</v>
      </c>
      <c r="AR634" s="314">
        <f>'To &amp; from Shops- trip % summary'!AH639</f>
        <v>0</v>
      </c>
      <c r="AS634" s="260">
        <f t="shared" si="138"/>
        <v>0</v>
      </c>
      <c r="AT634" s="259">
        <f t="shared" si="139"/>
        <v>0</v>
      </c>
      <c r="AU634" s="261"/>
      <c r="AV634" s="248"/>
      <c r="AW634" s="248"/>
      <c r="AX634" s="248"/>
      <c r="AY634" s="248"/>
    </row>
    <row r="635" spans="1:51" x14ac:dyDescent="0.2">
      <c r="A635" s="248"/>
      <c r="B635" s="248"/>
      <c r="C635" s="248"/>
      <c r="D635" s="248"/>
      <c r="E635" s="248"/>
      <c r="F635" s="248"/>
      <c r="G635" s="248"/>
      <c r="H635" s="248"/>
      <c r="I635" s="248"/>
      <c r="J635" s="248"/>
      <c r="K635" s="248"/>
      <c r="L635" s="248"/>
      <c r="M635" s="248"/>
      <c r="N635" s="248"/>
      <c r="O635" s="248"/>
      <c r="P635" s="248"/>
      <c r="Q635" s="296"/>
      <c r="R635" s="256">
        <f>'To &amp; from Shops- trip % summary'!B640</f>
        <v>0</v>
      </c>
      <c r="S635" s="313">
        <f>'To &amp; from Shops- trip % summary'!D640</f>
        <v>0</v>
      </c>
      <c r="T635" s="257">
        <f>'Non-survey input values'!$B$14</f>
        <v>359.3</v>
      </c>
      <c r="U635" s="258">
        <f t="shared" si="126"/>
        <v>0</v>
      </c>
      <c r="V635" s="259">
        <f t="shared" si="127"/>
        <v>0</v>
      </c>
      <c r="W635" s="312">
        <f>'To &amp; from Shops- trip % summary'!G640</f>
        <v>0</v>
      </c>
      <c r="X635" s="314">
        <f>'To &amp; from Shops- trip % summary'!I640</f>
        <v>0</v>
      </c>
      <c r="Y635" s="260">
        <f t="shared" si="128"/>
        <v>0</v>
      </c>
      <c r="Z635" s="259">
        <f t="shared" si="129"/>
        <v>0</v>
      </c>
      <c r="AA635" s="312">
        <f>'To &amp; from Shops- trip % summary'!L640</f>
        <v>0</v>
      </c>
      <c r="AB635" s="314">
        <f>'To &amp; from Shops- trip % summary'!N640</f>
        <v>0</v>
      </c>
      <c r="AC635" s="260">
        <f t="shared" si="130"/>
        <v>0</v>
      </c>
      <c r="AD635" s="259">
        <f t="shared" si="131"/>
        <v>0</v>
      </c>
      <c r="AE635" s="312">
        <f>'To &amp; from Shops- trip % summary'!Q640</f>
        <v>0</v>
      </c>
      <c r="AF635" s="314">
        <f>'To &amp; from Shops- trip % summary'!S640</f>
        <v>0</v>
      </c>
      <c r="AG635" s="260">
        <f t="shared" si="132"/>
        <v>0</v>
      </c>
      <c r="AH635" s="259">
        <f t="shared" si="133"/>
        <v>0</v>
      </c>
      <c r="AI635" s="312">
        <f>'To &amp; from Shops- trip % summary'!V640</f>
        <v>0</v>
      </c>
      <c r="AJ635" s="314">
        <f>'To &amp; from Shops- trip % summary'!X640</f>
        <v>0</v>
      </c>
      <c r="AK635" s="260">
        <f t="shared" si="134"/>
        <v>0</v>
      </c>
      <c r="AL635" s="259">
        <f t="shared" si="135"/>
        <v>0</v>
      </c>
      <c r="AM635" s="312">
        <f>'To &amp; from Shops- trip % summary'!AA640</f>
        <v>0</v>
      </c>
      <c r="AN635" s="314">
        <f>'To &amp; from Shops- trip % summary'!AC640</f>
        <v>0</v>
      </c>
      <c r="AO635" s="260">
        <f t="shared" si="136"/>
        <v>0</v>
      </c>
      <c r="AP635" s="259">
        <f t="shared" si="137"/>
        <v>0</v>
      </c>
      <c r="AQ635" s="312">
        <f>'To &amp; from Shops- trip % summary'!AF640</f>
        <v>0</v>
      </c>
      <c r="AR635" s="314">
        <f>'To &amp; from Shops- trip % summary'!AH640</f>
        <v>0</v>
      </c>
      <c r="AS635" s="260">
        <f t="shared" si="138"/>
        <v>0</v>
      </c>
      <c r="AT635" s="259">
        <f t="shared" si="139"/>
        <v>0</v>
      </c>
      <c r="AU635" s="261"/>
      <c r="AV635" s="248"/>
      <c r="AW635" s="248"/>
      <c r="AX635" s="248"/>
      <c r="AY635" s="248"/>
    </row>
    <row r="636" spans="1:51" x14ac:dyDescent="0.2">
      <c r="A636" s="248"/>
      <c r="B636" s="248"/>
      <c r="C636" s="248"/>
      <c r="D636" s="248"/>
      <c r="E636" s="248"/>
      <c r="F636" s="248"/>
      <c r="G636" s="248"/>
      <c r="H636" s="248"/>
      <c r="I636" s="248"/>
      <c r="J636" s="248"/>
      <c r="K636" s="248"/>
      <c r="L636" s="248"/>
      <c r="M636" s="248"/>
      <c r="N636" s="248"/>
      <c r="O636" s="248"/>
      <c r="P636" s="248"/>
      <c r="Q636" s="296"/>
      <c r="R636" s="256">
        <f>'To &amp; from Shops- trip % summary'!B641</f>
        <v>0</v>
      </c>
      <c r="S636" s="313">
        <f>'To &amp; from Shops- trip % summary'!D641</f>
        <v>0</v>
      </c>
      <c r="T636" s="257">
        <f>'Non-survey input values'!$B$14</f>
        <v>359.3</v>
      </c>
      <c r="U636" s="258">
        <f t="shared" si="126"/>
        <v>0</v>
      </c>
      <c r="V636" s="259">
        <f t="shared" si="127"/>
        <v>0</v>
      </c>
      <c r="W636" s="312">
        <f>'To &amp; from Shops- trip % summary'!G641</f>
        <v>0</v>
      </c>
      <c r="X636" s="314">
        <f>'To &amp; from Shops- trip % summary'!I641</f>
        <v>0</v>
      </c>
      <c r="Y636" s="260">
        <f t="shared" si="128"/>
        <v>0</v>
      </c>
      <c r="Z636" s="259">
        <f t="shared" si="129"/>
        <v>0</v>
      </c>
      <c r="AA636" s="312">
        <f>'To &amp; from Shops- trip % summary'!L641</f>
        <v>0</v>
      </c>
      <c r="AB636" s="314">
        <f>'To &amp; from Shops- trip % summary'!N641</f>
        <v>0</v>
      </c>
      <c r="AC636" s="260">
        <f t="shared" si="130"/>
        <v>0</v>
      </c>
      <c r="AD636" s="259">
        <f t="shared" si="131"/>
        <v>0</v>
      </c>
      <c r="AE636" s="312">
        <f>'To &amp; from Shops- trip % summary'!Q641</f>
        <v>0</v>
      </c>
      <c r="AF636" s="314">
        <f>'To &amp; from Shops- trip % summary'!S641</f>
        <v>0</v>
      </c>
      <c r="AG636" s="260">
        <f t="shared" si="132"/>
        <v>0</v>
      </c>
      <c r="AH636" s="259">
        <f t="shared" si="133"/>
        <v>0</v>
      </c>
      <c r="AI636" s="312">
        <f>'To &amp; from Shops- trip % summary'!V641</f>
        <v>0</v>
      </c>
      <c r="AJ636" s="314">
        <f>'To &amp; from Shops- trip % summary'!X641</f>
        <v>0</v>
      </c>
      <c r="AK636" s="260">
        <f t="shared" si="134"/>
        <v>0</v>
      </c>
      <c r="AL636" s="259">
        <f t="shared" si="135"/>
        <v>0</v>
      </c>
      <c r="AM636" s="312">
        <f>'To &amp; from Shops- trip % summary'!AA641</f>
        <v>0</v>
      </c>
      <c r="AN636" s="314">
        <f>'To &amp; from Shops- trip % summary'!AC641</f>
        <v>0</v>
      </c>
      <c r="AO636" s="260">
        <f t="shared" si="136"/>
        <v>0</v>
      </c>
      <c r="AP636" s="259">
        <f t="shared" si="137"/>
        <v>0</v>
      </c>
      <c r="AQ636" s="312">
        <f>'To &amp; from Shops- trip % summary'!AF641</f>
        <v>0</v>
      </c>
      <c r="AR636" s="314">
        <f>'To &amp; from Shops- trip % summary'!AH641</f>
        <v>0</v>
      </c>
      <c r="AS636" s="260">
        <f t="shared" si="138"/>
        <v>0</v>
      </c>
      <c r="AT636" s="259">
        <f t="shared" si="139"/>
        <v>0</v>
      </c>
      <c r="AU636" s="261"/>
      <c r="AV636" s="248"/>
      <c r="AW636" s="248"/>
      <c r="AX636" s="248"/>
      <c r="AY636" s="248"/>
    </row>
    <row r="637" spans="1:51" x14ac:dyDescent="0.2">
      <c r="A637" s="248"/>
      <c r="B637" s="248"/>
      <c r="C637" s="248"/>
      <c r="D637" s="248"/>
      <c r="E637" s="248"/>
      <c r="F637" s="248"/>
      <c r="G637" s="248"/>
      <c r="H637" s="248"/>
      <c r="I637" s="248"/>
      <c r="J637" s="248"/>
      <c r="K637" s="248"/>
      <c r="L637" s="248"/>
      <c r="M637" s="248"/>
      <c r="N637" s="248"/>
      <c r="O637" s="248"/>
      <c r="P637" s="248"/>
      <c r="Q637" s="296"/>
      <c r="R637" s="256">
        <f>'To &amp; from Shops- trip % summary'!B642</f>
        <v>0</v>
      </c>
      <c r="S637" s="313">
        <f>'To &amp; from Shops- trip % summary'!D642</f>
        <v>0</v>
      </c>
      <c r="T637" s="257">
        <f>'Non-survey input values'!$B$14</f>
        <v>359.3</v>
      </c>
      <c r="U637" s="258">
        <f t="shared" si="126"/>
        <v>0</v>
      </c>
      <c r="V637" s="259">
        <f t="shared" si="127"/>
        <v>0</v>
      </c>
      <c r="W637" s="312">
        <f>'To &amp; from Shops- trip % summary'!G642</f>
        <v>0</v>
      </c>
      <c r="X637" s="314">
        <f>'To &amp; from Shops- trip % summary'!I642</f>
        <v>0</v>
      </c>
      <c r="Y637" s="260">
        <f t="shared" si="128"/>
        <v>0</v>
      </c>
      <c r="Z637" s="259">
        <f t="shared" si="129"/>
        <v>0</v>
      </c>
      <c r="AA637" s="312">
        <f>'To &amp; from Shops- trip % summary'!L642</f>
        <v>0</v>
      </c>
      <c r="AB637" s="314">
        <f>'To &amp; from Shops- trip % summary'!N642</f>
        <v>0</v>
      </c>
      <c r="AC637" s="260">
        <f t="shared" si="130"/>
        <v>0</v>
      </c>
      <c r="AD637" s="259">
        <f t="shared" si="131"/>
        <v>0</v>
      </c>
      <c r="AE637" s="312">
        <f>'To &amp; from Shops- trip % summary'!Q642</f>
        <v>0</v>
      </c>
      <c r="AF637" s="314">
        <f>'To &amp; from Shops- trip % summary'!S642</f>
        <v>0</v>
      </c>
      <c r="AG637" s="260">
        <f t="shared" si="132"/>
        <v>0</v>
      </c>
      <c r="AH637" s="259">
        <f t="shared" si="133"/>
        <v>0</v>
      </c>
      <c r="AI637" s="312">
        <f>'To &amp; from Shops- trip % summary'!V642</f>
        <v>0</v>
      </c>
      <c r="AJ637" s="314">
        <f>'To &amp; from Shops- trip % summary'!X642</f>
        <v>0</v>
      </c>
      <c r="AK637" s="260">
        <f t="shared" si="134"/>
        <v>0</v>
      </c>
      <c r="AL637" s="259">
        <f t="shared" si="135"/>
        <v>0</v>
      </c>
      <c r="AM637" s="312">
        <f>'To &amp; from Shops- trip % summary'!AA642</f>
        <v>0</v>
      </c>
      <c r="AN637" s="314">
        <f>'To &amp; from Shops- trip % summary'!AC642</f>
        <v>0</v>
      </c>
      <c r="AO637" s="260">
        <f t="shared" si="136"/>
        <v>0</v>
      </c>
      <c r="AP637" s="259">
        <f t="shared" si="137"/>
        <v>0</v>
      </c>
      <c r="AQ637" s="312">
        <f>'To &amp; from Shops- trip % summary'!AF642</f>
        <v>0</v>
      </c>
      <c r="AR637" s="314">
        <f>'To &amp; from Shops- trip % summary'!AH642</f>
        <v>0</v>
      </c>
      <c r="AS637" s="260">
        <f t="shared" si="138"/>
        <v>0</v>
      </c>
      <c r="AT637" s="259">
        <f t="shared" si="139"/>
        <v>0</v>
      </c>
      <c r="AU637" s="261"/>
      <c r="AV637" s="248"/>
      <c r="AW637" s="248"/>
      <c r="AX637" s="248"/>
      <c r="AY637" s="248"/>
    </row>
    <row r="638" spans="1:51" x14ac:dyDescent="0.2">
      <c r="A638" s="248"/>
      <c r="B638" s="248"/>
      <c r="C638" s="248"/>
      <c r="D638" s="248"/>
      <c r="E638" s="248"/>
      <c r="F638" s="248"/>
      <c r="G638" s="248"/>
      <c r="H638" s="248"/>
      <c r="I638" s="248"/>
      <c r="J638" s="248"/>
      <c r="K638" s="248"/>
      <c r="L638" s="248"/>
      <c r="M638" s="248"/>
      <c r="N638" s="248"/>
      <c r="O638" s="248"/>
      <c r="P638" s="248"/>
      <c r="Q638" s="296"/>
      <c r="R638" s="256">
        <f>'To &amp; from Shops- trip % summary'!B643</f>
        <v>0</v>
      </c>
      <c r="S638" s="313">
        <f>'To &amp; from Shops- trip % summary'!D643</f>
        <v>0</v>
      </c>
      <c r="T638" s="257">
        <f>'Non-survey input values'!$B$14</f>
        <v>359.3</v>
      </c>
      <c r="U638" s="258">
        <f t="shared" si="126"/>
        <v>0</v>
      </c>
      <c r="V638" s="259">
        <f t="shared" si="127"/>
        <v>0</v>
      </c>
      <c r="W638" s="312">
        <f>'To &amp; from Shops- trip % summary'!G643</f>
        <v>0</v>
      </c>
      <c r="X638" s="314">
        <f>'To &amp; from Shops- trip % summary'!I643</f>
        <v>0</v>
      </c>
      <c r="Y638" s="260">
        <f t="shared" si="128"/>
        <v>0</v>
      </c>
      <c r="Z638" s="259">
        <f t="shared" si="129"/>
        <v>0</v>
      </c>
      <c r="AA638" s="312">
        <f>'To &amp; from Shops- trip % summary'!L643</f>
        <v>0</v>
      </c>
      <c r="AB638" s="314">
        <f>'To &amp; from Shops- trip % summary'!N643</f>
        <v>0</v>
      </c>
      <c r="AC638" s="260">
        <f t="shared" si="130"/>
        <v>0</v>
      </c>
      <c r="AD638" s="259">
        <f t="shared" si="131"/>
        <v>0</v>
      </c>
      <c r="AE638" s="312">
        <f>'To &amp; from Shops- trip % summary'!Q643</f>
        <v>0</v>
      </c>
      <c r="AF638" s="314">
        <f>'To &amp; from Shops- trip % summary'!S643</f>
        <v>0</v>
      </c>
      <c r="AG638" s="260">
        <f t="shared" si="132"/>
        <v>0</v>
      </c>
      <c r="AH638" s="259">
        <f t="shared" si="133"/>
        <v>0</v>
      </c>
      <c r="AI638" s="312">
        <f>'To &amp; from Shops- trip % summary'!V643</f>
        <v>0</v>
      </c>
      <c r="AJ638" s="314">
        <f>'To &amp; from Shops- trip % summary'!X643</f>
        <v>0</v>
      </c>
      <c r="AK638" s="260">
        <f t="shared" si="134"/>
        <v>0</v>
      </c>
      <c r="AL638" s="259">
        <f t="shared" si="135"/>
        <v>0</v>
      </c>
      <c r="AM638" s="312">
        <f>'To &amp; from Shops- trip % summary'!AA643</f>
        <v>0</v>
      </c>
      <c r="AN638" s="314">
        <f>'To &amp; from Shops- trip % summary'!AC643</f>
        <v>0</v>
      </c>
      <c r="AO638" s="260">
        <f t="shared" si="136"/>
        <v>0</v>
      </c>
      <c r="AP638" s="259">
        <f t="shared" si="137"/>
        <v>0</v>
      </c>
      <c r="AQ638" s="312">
        <f>'To &amp; from Shops- trip % summary'!AF643</f>
        <v>0</v>
      </c>
      <c r="AR638" s="314">
        <f>'To &amp; from Shops- trip % summary'!AH643</f>
        <v>0</v>
      </c>
      <c r="AS638" s="260">
        <f t="shared" si="138"/>
        <v>0</v>
      </c>
      <c r="AT638" s="259">
        <f t="shared" si="139"/>
        <v>0</v>
      </c>
      <c r="AU638" s="261"/>
      <c r="AV638" s="248"/>
      <c r="AW638" s="248"/>
      <c r="AX638" s="248"/>
      <c r="AY638" s="248"/>
    </row>
    <row r="639" spans="1:51" x14ac:dyDescent="0.2">
      <c r="A639" s="248"/>
      <c r="B639" s="248"/>
      <c r="C639" s="248"/>
      <c r="D639" s="248"/>
      <c r="E639" s="248"/>
      <c r="F639" s="248"/>
      <c r="G639" s="248"/>
      <c r="H639" s="248"/>
      <c r="I639" s="248"/>
      <c r="J639" s="248"/>
      <c r="K639" s="248"/>
      <c r="L639" s="248"/>
      <c r="M639" s="248"/>
      <c r="N639" s="248"/>
      <c r="O639" s="248"/>
      <c r="P639" s="248"/>
      <c r="Q639" s="296"/>
      <c r="R639" s="256">
        <f>'To &amp; from Shops- trip % summary'!B644</f>
        <v>0</v>
      </c>
      <c r="S639" s="313">
        <f>'To &amp; from Shops- trip % summary'!D644</f>
        <v>0</v>
      </c>
      <c r="T639" s="257">
        <f>'Non-survey input values'!$B$14</f>
        <v>359.3</v>
      </c>
      <c r="U639" s="258">
        <f t="shared" si="126"/>
        <v>0</v>
      </c>
      <c r="V639" s="259">
        <f t="shared" si="127"/>
        <v>0</v>
      </c>
      <c r="W639" s="312">
        <f>'To &amp; from Shops- trip % summary'!G644</f>
        <v>0</v>
      </c>
      <c r="X639" s="314">
        <f>'To &amp; from Shops- trip % summary'!I644</f>
        <v>0</v>
      </c>
      <c r="Y639" s="260">
        <f t="shared" si="128"/>
        <v>0</v>
      </c>
      <c r="Z639" s="259">
        <f t="shared" si="129"/>
        <v>0</v>
      </c>
      <c r="AA639" s="312">
        <f>'To &amp; from Shops- trip % summary'!L644</f>
        <v>0</v>
      </c>
      <c r="AB639" s="314">
        <f>'To &amp; from Shops- trip % summary'!N644</f>
        <v>0</v>
      </c>
      <c r="AC639" s="260">
        <f t="shared" si="130"/>
        <v>0</v>
      </c>
      <c r="AD639" s="259">
        <f t="shared" si="131"/>
        <v>0</v>
      </c>
      <c r="AE639" s="312">
        <f>'To &amp; from Shops- trip % summary'!Q644</f>
        <v>0</v>
      </c>
      <c r="AF639" s="314">
        <f>'To &amp; from Shops- trip % summary'!S644</f>
        <v>0</v>
      </c>
      <c r="AG639" s="260">
        <f t="shared" si="132"/>
        <v>0</v>
      </c>
      <c r="AH639" s="259">
        <f t="shared" si="133"/>
        <v>0</v>
      </c>
      <c r="AI639" s="312">
        <f>'To &amp; from Shops- trip % summary'!V644</f>
        <v>0</v>
      </c>
      <c r="AJ639" s="314">
        <f>'To &amp; from Shops- trip % summary'!X644</f>
        <v>0</v>
      </c>
      <c r="AK639" s="260">
        <f t="shared" si="134"/>
        <v>0</v>
      </c>
      <c r="AL639" s="259">
        <f t="shared" si="135"/>
        <v>0</v>
      </c>
      <c r="AM639" s="312">
        <f>'To &amp; from Shops- trip % summary'!AA644</f>
        <v>0</v>
      </c>
      <c r="AN639" s="314">
        <f>'To &amp; from Shops- trip % summary'!AC644</f>
        <v>0</v>
      </c>
      <c r="AO639" s="260">
        <f t="shared" si="136"/>
        <v>0</v>
      </c>
      <c r="AP639" s="259">
        <f t="shared" si="137"/>
        <v>0</v>
      </c>
      <c r="AQ639" s="312">
        <f>'To &amp; from Shops- trip % summary'!AF644</f>
        <v>0</v>
      </c>
      <c r="AR639" s="314">
        <f>'To &amp; from Shops- trip % summary'!AH644</f>
        <v>0</v>
      </c>
      <c r="AS639" s="260">
        <f t="shared" si="138"/>
        <v>0</v>
      </c>
      <c r="AT639" s="259">
        <f t="shared" si="139"/>
        <v>0</v>
      </c>
      <c r="AU639" s="261"/>
      <c r="AV639" s="248"/>
      <c r="AW639" s="248"/>
      <c r="AX639" s="248"/>
      <c r="AY639" s="248"/>
    </row>
    <row r="640" spans="1:51" x14ac:dyDescent="0.2">
      <c r="A640" s="248"/>
      <c r="B640" s="248"/>
      <c r="C640" s="248"/>
      <c r="D640" s="248"/>
      <c r="E640" s="248"/>
      <c r="F640" s="248"/>
      <c r="G640" s="248"/>
      <c r="H640" s="248"/>
      <c r="I640" s="248"/>
      <c r="J640" s="248"/>
      <c r="K640" s="248"/>
      <c r="L640" s="248"/>
      <c r="M640" s="248"/>
      <c r="N640" s="248"/>
      <c r="O640" s="248"/>
      <c r="P640" s="248"/>
      <c r="Q640" s="296"/>
      <c r="R640" s="256">
        <f>'To &amp; from Shops- trip % summary'!B645</f>
        <v>0</v>
      </c>
      <c r="S640" s="313">
        <f>'To &amp; from Shops- trip % summary'!D645</f>
        <v>0</v>
      </c>
      <c r="T640" s="257">
        <f>'Non-survey input values'!$B$14</f>
        <v>359.3</v>
      </c>
      <c r="U640" s="258">
        <f t="shared" si="126"/>
        <v>0</v>
      </c>
      <c r="V640" s="259">
        <f t="shared" si="127"/>
        <v>0</v>
      </c>
      <c r="W640" s="312">
        <f>'To &amp; from Shops- trip % summary'!G645</f>
        <v>0</v>
      </c>
      <c r="X640" s="314">
        <f>'To &amp; from Shops- trip % summary'!I645</f>
        <v>0</v>
      </c>
      <c r="Y640" s="260">
        <f t="shared" si="128"/>
        <v>0</v>
      </c>
      <c r="Z640" s="259">
        <f t="shared" si="129"/>
        <v>0</v>
      </c>
      <c r="AA640" s="312">
        <f>'To &amp; from Shops- trip % summary'!L645</f>
        <v>0</v>
      </c>
      <c r="AB640" s="314">
        <f>'To &amp; from Shops- trip % summary'!N645</f>
        <v>0</v>
      </c>
      <c r="AC640" s="260">
        <f t="shared" si="130"/>
        <v>0</v>
      </c>
      <c r="AD640" s="259">
        <f t="shared" si="131"/>
        <v>0</v>
      </c>
      <c r="AE640" s="312">
        <f>'To &amp; from Shops- trip % summary'!Q645</f>
        <v>0</v>
      </c>
      <c r="AF640" s="314">
        <f>'To &amp; from Shops- trip % summary'!S645</f>
        <v>0</v>
      </c>
      <c r="AG640" s="260">
        <f t="shared" si="132"/>
        <v>0</v>
      </c>
      <c r="AH640" s="259">
        <f t="shared" si="133"/>
        <v>0</v>
      </c>
      <c r="AI640" s="312">
        <f>'To &amp; from Shops- trip % summary'!V645</f>
        <v>0</v>
      </c>
      <c r="AJ640" s="314">
        <f>'To &amp; from Shops- trip % summary'!X645</f>
        <v>0</v>
      </c>
      <c r="AK640" s="260">
        <f t="shared" si="134"/>
        <v>0</v>
      </c>
      <c r="AL640" s="259">
        <f t="shared" si="135"/>
        <v>0</v>
      </c>
      <c r="AM640" s="312">
        <f>'To &amp; from Shops- trip % summary'!AA645</f>
        <v>0</v>
      </c>
      <c r="AN640" s="314">
        <f>'To &amp; from Shops- trip % summary'!AC645</f>
        <v>0</v>
      </c>
      <c r="AO640" s="260">
        <f t="shared" si="136"/>
        <v>0</v>
      </c>
      <c r="AP640" s="259">
        <f t="shared" si="137"/>
        <v>0</v>
      </c>
      <c r="AQ640" s="312">
        <f>'To &amp; from Shops- trip % summary'!AF645</f>
        <v>0</v>
      </c>
      <c r="AR640" s="314">
        <f>'To &amp; from Shops- trip % summary'!AH645</f>
        <v>0</v>
      </c>
      <c r="AS640" s="260">
        <f t="shared" si="138"/>
        <v>0</v>
      </c>
      <c r="AT640" s="259">
        <f t="shared" si="139"/>
        <v>0</v>
      </c>
      <c r="AU640" s="261"/>
      <c r="AV640" s="248"/>
      <c r="AW640" s="248"/>
      <c r="AX640" s="248"/>
      <c r="AY640" s="248"/>
    </row>
    <row r="641" spans="1:51" x14ac:dyDescent="0.2">
      <c r="A641" s="248"/>
      <c r="B641" s="248"/>
      <c r="C641" s="248"/>
      <c r="D641" s="248"/>
      <c r="E641" s="248"/>
      <c r="F641" s="248"/>
      <c r="G641" s="248"/>
      <c r="H641" s="248"/>
      <c r="I641" s="248"/>
      <c r="J641" s="248"/>
      <c r="K641" s="248"/>
      <c r="L641" s="248"/>
      <c r="M641" s="248"/>
      <c r="N641" s="248"/>
      <c r="O641" s="248"/>
      <c r="P641" s="248"/>
      <c r="Q641" s="296"/>
      <c r="R641" s="256">
        <f>'To &amp; from Shops- trip % summary'!B646</f>
        <v>0</v>
      </c>
      <c r="S641" s="313">
        <f>'To &amp; from Shops- trip % summary'!D646</f>
        <v>0</v>
      </c>
      <c r="T641" s="257">
        <f>'Non-survey input values'!$B$14</f>
        <v>359.3</v>
      </c>
      <c r="U641" s="258">
        <f t="shared" si="126"/>
        <v>0</v>
      </c>
      <c r="V641" s="259">
        <f t="shared" si="127"/>
        <v>0</v>
      </c>
      <c r="W641" s="312">
        <f>'To &amp; from Shops- trip % summary'!G646</f>
        <v>0</v>
      </c>
      <c r="X641" s="314">
        <f>'To &amp; from Shops- trip % summary'!I646</f>
        <v>0</v>
      </c>
      <c r="Y641" s="260">
        <f t="shared" si="128"/>
        <v>0</v>
      </c>
      <c r="Z641" s="259">
        <f t="shared" si="129"/>
        <v>0</v>
      </c>
      <c r="AA641" s="312">
        <f>'To &amp; from Shops- trip % summary'!L646</f>
        <v>0</v>
      </c>
      <c r="AB641" s="314">
        <f>'To &amp; from Shops- trip % summary'!N646</f>
        <v>0</v>
      </c>
      <c r="AC641" s="260">
        <f t="shared" si="130"/>
        <v>0</v>
      </c>
      <c r="AD641" s="259">
        <f t="shared" si="131"/>
        <v>0</v>
      </c>
      <c r="AE641" s="312">
        <f>'To &amp; from Shops- trip % summary'!Q646</f>
        <v>0</v>
      </c>
      <c r="AF641" s="314">
        <f>'To &amp; from Shops- trip % summary'!S646</f>
        <v>0</v>
      </c>
      <c r="AG641" s="260">
        <f t="shared" si="132"/>
        <v>0</v>
      </c>
      <c r="AH641" s="259">
        <f t="shared" si="133"/>
        <v>0</v>
      </c>
      <c r="AI641" s="312">
        <f>'To &amp; from Shops- trip % summary'!V646</f>
        <v>0</v>
      </c>
      <c r="AJ641" s="314">
        <f>'To &amp; from Shops- trip % summary'!X646</f>
        <v>0</v>
      </c>
      <c r="AK641" s="260">
        <f t="shared" si="134"/>
        <v>0</v>
      </c>
      <c r="AL641" s="259">
        <f t="shared" si="135"/>
        <v>0</v>
      </c>
      <c r="AM641" s="312">
        <f>'To &amp; from Shops- trip % summary'!AA646</f>
        <v>0</v>
      </c>
      <c r="AN641" s="314">
        <f>'To &amp; from Shops- trip % summary'!AC646</f>
        <v>0</v>
      </c>
      <c r="AO641" s="260">
        <f t="shared" si="136"/>
        <v>0</v>
      </c>
      <c r="AP641" s="259">
        <f t="shared" si="137"/>
        <v>0</v>
      </c>
      <c r="AQ641" s="312">
        <f>'To &amp; from Shops- trip % summary'!AF646</f>
        <v>0</v>
      </c>
      <c r="AR641" s="314">
        <f>'To &amp; from Shops- trip % summary'!AH646</f>
        <v>0</v>
      </c>
      <c r="AS641" s="260">
        <f t="shared" si="138"/>
        <v>0</v>
      </c>
      <c r="AT641" s="259">
        <f t="shared" si="139"/>
        <v>0</v>
      </c>
      <c r="AU641" s="261"/>
      <c r="AV641" s="248"/>
      <c r="AW641" s="248"/>
      <c r="AX641" s="248"/>
      <c r="AY641" s="248"/>
    </row>
    <row r="642" spans="1:51" x14ac:dyDescent="0.2">
      <c r="A642" s="248"/>
      <c r="B642" s="248"/>
      <c r="C642" s="248"/>
      <c r="D642" s="248"/>
      <c r="E642" s="248"/>
      <c r="F642" s="248"/>
      <c r="G642" s="248"/>
      <c r="H642" s="248"/>
      <c r="I642" s="248"/>
      <c r="J642" s="248"/>
      <c r="K642" s="248"/>
      <c r="L642" s="248"/>
      <c r="M642" s="248"/>
      <c r="N642" s="248"/>
      <c r="O642" s="248"/>
      <c r="P642" s="248"/>
      <c r="Q642" s="296"/>
      <c r="R642" s="256">
        <f>'To &amp; from Shops- trip % summary'!B647</f>
        <v>0</v>
      </c>
      <c r="S642" s="313">
        <f>'To &amp; from Shops- trip % summary'!D647</f>
        <v>0</v>
      </c>
      <c r="T642" s="257">
        <f>'Non-survey input values'!$B$14</f>
        <v>359.3</v>
      </c>
      <c r="U642" s="258">
        <f t="shared" si="126"/>
        <v>0</v>
      </c>
      <c r="V642" s="259">
        <f t="shared" si="127"/>
        <v>0</v>
      </c>
      <c r="W642" s="312">
        <f>'To &amp; from Shops- trip % summary'!G647</f>
        <v>0</v>
      </c>
      <c r="X642" s="314">
        <f>'To &amp; from Shops- trip % summary'!I647</f>
        <v>0</v>
      </c>
      <c r="Y642" s="260">
        <f t="shared" si="128"/>
        <v>0</v>
      </c>
      <c r="Z642" s="259">
        <f t="shared" si="129"/>
        <v>0</v>
      </c>
      <c r="AA642" s="312">
        <f>'To &amp; from Shops- trip % summary'!L647</f>
        <v>0</v>
      </c>
      <c r="AB642" s="314">
        <f>'To &amp; from Shops- trip % summary'!N647</f>
        <v>0</v>
      </c>
      <c r="AC642" s="260">
        <f t="shared" si="130"/>
        <v>0</v>
      </c>
      <c r="AD642" s="259">
        <f t="shared" si="131"/>
        <v>0</v>
      </c>
      <c r="AE642" s="312">
        <f>'To &amp; from Shops- trip % summary'!Q647</f>
        <v>0</v>
      </c>
      <c r="AF642" s="314">
        <f>'To &amp; from Shops- trip % summary'!S647</f>
        <v>0</v>
      </c>
      <c r="AG642" s="260">
        <f t="shared" si="132"/>
        <v>0</v>
      </c>
      <c r="AH642" s="259">
        <f t="shared" si="133"/>
        <v>0</v>
      </c>
      <c r="AI642" s="312">
        <f>'To &amp; from Shops- trip % summary'!V647</f>
        <v>0</v>
      </c>
      <c r="AJ642" s="314">
        <f>'To &amp; from Shops- trip % summary'!X647</f>
        <v>0</v>
      </c>
      <c r="AK642" s="260">
        <f t="shared" si="134"/>
        <v>0</v>
      </c>
      <c r="AL642" s="259">
        <f t="shared" si="135"/>
        <v>0</v>
      </c>
      <c r="AM642" s="312">
        <f>'To &amp; from Shops- trip % summary'!AA647</f>
        <v>0</v>
      </c>
      <c r="AN642" s="314">
        <f>'To &amp; from Shops- trip % summary'!AC647</f>
        <v>0</v>
      </c>
      <c r="AO642" s="260">
        <f t="shared" si="136"/>
        <v>0</v>
      </c>
      <c r="AP642" s="259">
        <f t="shared" si="137"/>
        <v>0</v>
      </c>
      <c r="AQ642" s="312">
        <f>'To &amp; from Shops- trip % summary'!AF647</f>
        <v>0</v>
      </c>
      <c r="AR642" s="314">
        <f>'To &amp; from Shops- trip % summary'!AH647</f>
        <v>0</v>
      </c>
      <c r="AS642" s="260">
        <f t="shared" si="138"/>
        <v>0</v>
      </c>
      <c r="AT642" s="259">
        <f t="shared" si="139"/>
        <v>0</v>
      </c>
      <c r="AU642" s="261"/>
      <c r="AV642" s="248"/>
      <c r="AW642" s="248"/>
      <c r="AX642" s="248"/>
      <c r="AY642" s="248"/>
    </row>
    <row r="643" spans="1:51" x14ac:dyDescent="0.2">
      <c r="A643" s="248"/>
      <c r="B643" s="248"/>
      <c r="C643" s="248"/>
      <c r="D643" s="248"/>
      <c r="E643" s="248"/>
      <c r="F643" s="248"/>
      <c r="G643" s="248"/>
      <c r="H643" s="248"/>
      <c r="I643" s="248"/>
      <c r="J643" s="248"/>
      <c r="K643" s="248"/>
      <c r="L643" s="248"/>
      <c r="M643" s="248"/>
      <c r="N643" s="248"/>
      <c r="O643" s="248"/>
      <c r="P643" s="248"/>
      <c r="Q643" s="296"/>
      <c r="R643" s="256">
        <f>'To &amp; from Shops- trip % summary'!B648</f>
        <v>0</v>
      </c>
      <c r="S643" s="313">
        <f>'To &amp; from Shops- trip % summary'!D648</f>
        <v>0</v>
      </c>
      <c r="T643" s="257">
        <f>'Non-survey input values'!$B$14</f>
        <v>359.3</v>
      </c>
      <c r="U643" s="258">
        <f t="shared" si="126"/>
        <v>0</v>
      </c>
      <c r="V643" s="259">
        <f t="shared" si="127"/>
        <v>0</v>
      </c>
      <c r="W643" s="312">
        <f>'To &amp; from Shops- trip % summary'!G648</f>
        <v>0</v>
      </c>
      <c r="X643" s="314">
        <f>'To &amp; from Shops- trip % summary'!I648</f>
        <v>0</v>
      </c>
      <c r="Y643" s="260">
        <f t="shared" si="128"/>
        <v>0</v>
      </c>
      <c r="Z643" s="259">
        <f t="shared" si="129"/>
        <v>0</v>
      </c>
      <c r="AA643" s="312">
        <f>'To &amp; from Shops- trip % summary'!L648</f>
        <v>0</v>
      </c>
      <c r="AB643" s="314">
        <f>'To &amp; from Shops- trip % summary'!N648</f>
        <v>0</v>
      </c>
      <c r="AC643" s="260">
        <f t="shared" si="130"/>
        <v>0</v>
      </c>
      <c r="AD643" s="259">
        <f t="shared" si="131"/>
        <v>0</v>
      </c>
      <c r="AE643" s="312">
        <f>'To &amp; from Shops- trip % summary'!Q648</f>
        <v>0</v>
      </c>
      <c r="AF643" s="314">
        <f>'To &amp; from Shops- trip % summary'!S648</f>
        <v>0</v>
      </c>
      <c r="AG643" s="260">
        <f t="shared" si="132"/>
        <v>0</v>
      </c>
      <c r="AH643" s="259">
        <f t="shared" si="133"/>
        <v>0</v>
      </c>
      <c r="AI643" s="312">
        <f>'To &amp; from Shops- trip % summary'!V648</f>
        <v>0</v>
      </c>
      <c r="AJ643" s="314">
        <f>'To &amp; from Shops- trip % summary'!X648</f>
        <v>0</v>
      </c>
      <c r="AK643" s="260">
        <f t="shared" si="134"/>
        <v>0</v>
      </c>
      <c r="AL643" s="259">
        <f t="shared" si="135"/>
        <v>0</v>
      </c>
      <c r="AM643" s="312">
        <f>'To &amp; from Shops- trip % summary'!AA648</f>
        <v>0</v>
      </c>
      <c r="AN643" s="314">
        <f>'To &amp; from Shops- trip % summary'!AC648</f>
        <v>0</v>
      </c>
      <c r="AO643" s="260">
        <f t="shared" si="136"/>
        <v>0</v>
      </c>
      <c r="AP643" s="259">
        <f t="shared" si="137"/>
        <v>0</v>
      </c>
      <c r="AQ643" s="312">
        <f>'To &amp; from Shops- trip % summary'!AF648</f>
        <v>0</v>
      </c>
      <c r="AR643" s="314">
        <f>'To &amp; from Shops- trip % summary'!AH648</f>
        <v>0</v>
      </c>
      <c r="AS643" s="260">
        <f t="shared" si="138"/>
        <v>0</v>
      </c>
      <c r="AT643" s="259">
        <f t="shared" si="139"/>
        <v>0</v>
      </c>
      <c r="AU643" s="261"/>
      <c r="AV643" s="248"/>
      <c r="AW643" s="248"/>
      <c r="AX643" s="248"/>
      <c r="AY643" s="248"/>
    </row>
    <row r="644" spans="1:51" x14ac:dyDescent="0.2">
      <c r="A644" s="248"/>
      <c r="B644" s="248"/>
      <c r="C644" s="248"/>
      <c r="D644" s="248"/>
      <c r="E644" s="248"/>
      <c r="F644" s="248"/>
      <c r="G644" s="248"/>
      <c r="H644" s="248"/>
      <c r="I644" s="248"/>
      <c r="J644" s="248"/>
      <c r="K644" s="248"/>
      <c r="L644" s="248"/>
      <c r="M644" s="248"/>
      <c r="N644" s="248"/>
      <c r="O644" s="248"/>
      <c r="P644" s="248"/>
      <c r="Q644" s="296"/>
      <c r="R644" s="256">
        <f>'To &amp; from Shops- trip % summary'!B649</f>
        <v>0</v>
      </c>
      <c r="S644" s="313">
        <f>'To &amp; from Shops- trip % summary'!D649</f>
        <v>0</v>
      </c>
      <c r="T644" s="257">
        <f>'Non-survey input values'!$B$14</f>
        <v>359.3</v>
      </c>
      <c r="U644" s="258">
        <f t="shared" si="126"/>
        <v>0</v>
      </c>
      <c r="V644" s="259">
        <f t="shared" si="127"/>
        <v>0</v>
      </c>
      <c r="W644" s="312">
        <f>'To &amp; from Shops- trip % summary'!G649</f>
        <v>0</v>
      </c>
      <c r="X644" s="314">
        <f>'To &amp; from Shops- trip % summary'!I649</f>
        <v>0</v>
      </c>
      <c r="Y644" s="260">
        <f t="shared" si="128"/>
        <v>0</v>
      </c>
      <c r="Z644" s="259">
        <f t="shared" si="129"/>
        <v>0</v>
      </c>
      <c r="AA644" s="312">
        <f>'To &amp; from Shops- trip % summary'!L649</f>
        <v>0</v>
      </c>
      <c r="AB644" s="314">
        <f>'To &amp; from Shops- trip % summary'!N649</f>
        <v>0</v>
      </c>
      <c r="AC644" s="260">
        <f t="shared" si="130"/>
        <v>0</v>
      </c>
      <c r="AD644" s="259">
        <f t="shared" si="131"/>
        <v>0</v>
      </c>
      <c r="AE644" s="312">
        <f>'To &amp; from Shops- trip % summary'!Q649</f>
        <v>0</v>
      </c>
      <c r="AF644" s="314">
        <f>'To &amp; from Shops- trip % summary'!S649</f>
        <v>0</v>
      </c>
      <c r="AG644" s="260">
        <f t="shared" si="132"/>
        <v>0</v>
      </c>
      <c r="AH644" s="259">
        <f t="shared" si="133"/>
        <v>0</v>
      </c>
      <c r="AI644" s="312">
        <f>'To &amp; from Shops- trip % summary'!V649</f>
        <v>0</v>
      </c>
      <c r="AJ644" s="314">
        <f>'To &amp; from Shops- trip % summary'!X649</f>
        <v>0</v>
      </c>
      <c r="AK644" s="260">
        <f t="shared" si="134"/>
        <v>0</v>
      </c>
      <c r="AL644" s="259">
        <f t="shared" si="135"/>
        <v>0</v>
      </c>
      <c r="AM644" s="312">
        <f>'To &amp; from Shops- trip % summary'!AA649</f>
        <v>0</v>
      </c>
      <c r="AN644" s="314">
        <f>'To &amp; from Shops- trip % summary'!AC649</f>
        <v>0</v>
      </c>
      <c r="AO644" s="260">
        <f t="shared" si="136"/>
        <v>0</v>
      </c>
      <c r="AP644" s="259">
        <f t="shared" si="137"/>
        <v>0</v>
      </c>
      <c r="AQ644" s="312">
        <f>'To &amp; from Shops- trip % summary'!AF649</f>
        <v>0</v>
      </c>
      <c r="AR644" s="314">
        <f>'To &amp; from Shops- trip % summary'!AH649</f>
        <v>0</v>
      </c>
      <c r="AS644" s="260">
        <f t="shared" si="138"/>
        <v>0</v>
      </c>
      <c r="AT644" s="259">
        <f t="shared" si="139"/>
        <v>0</v>
      </c>
      <c r="AU644" s="261"/>
      <c r="AV644" s="248"/>
      <c r="AW644" s="248"/>
      <c r="AX644" s="248"/>
      <c r="AY644" s="248"/>
    </row>
    <row r="645" spans="1:51" x14ac:dyDescent="0.2">
      <c r="A645" s="248"/>
      <c r="B645" s="248"/>
      <c r="C645" s="248"/>
      <c r="D645" s="248"/>
      <c r="E645" s="248"/>
      <c r="F645" s="248"/>
      <c r="G645" s="248"/>
      <c r="H645" s="248"/>
      <c r="I645" s="248"/>
      <c r="J645" s="248"/>
      <c r="K645" s="248"/>
      <c r="L645" s="248"/>
      <c r="M645" s="248"/>
      <c r="N645" s="248"/>
      <c r="O645" s="248"/>
      <c r="P645" s="248"/>
      <c r="Q645" s="296"/>
      <c r="R645" s="256">
        <f>'To &amp; from Shops- trip % summary'!B650</f>
        <v>0</v>
      </c>
      <c r="S645" s="313">
        <f>'To &amp; from Shops- trip % summary'!D650</f>
        <v>0</v>
      </c>
      <c r="T645" s="257">
        <f>'Non-survey input values'!$B$14</f>
        <v>359.3</v>
      </c>
      <c r="U645" s="258">
        <f t="shared" si="126"/>
        <v>0</v>
      </c>
      <c r="V645" s="259">
        <f t="shared" si="127"/>
        <v>0</v>
      </c>
      <c r="W645" s="312">
        <f>'To &amp; from Shops- trip % summary'!G650</f>
        <v>0</v>
      </c>
      <c r="X645" s="314">
        <f>'To &amp; from Shops- trip % summary'!I650</f>
        <v>0</v>
      </c>
      <c r="Y645" s="260">
        <f t="shared" si="128"/>
        <v>0</v>
      </c>
      <c r="Z645" s="259">
        <f t="shared" si="129"/>
        <v>0</v>
      </c>
      <c r="AA645" s="312">
        <f>'To &amp; from Shops- trip % summary'!L650</f>
        <v>0</v>
      </c>
      <c r="AB645" s="314">
        <f>'To &amp; from Shops- trip % summary'!N650</f>
        <v>0</v>
      </c>
      <c r="AC645" s="260">
        <f t="shared" si="130"/>
        <v>0</v>
      </c>
      <c r="AD645" s="259">
        <f t="shared" si="131"/>
        <v>0</v>
      </c>
      <c r="AE645" s="312">
        <f>'To &amp; from Shops- trip % summary'!Q650</f>
        <v>0</v>
      </c>
      <c r="AF645" s="314">
        <f>'To &amp; from Shops- trip % summary'!S650</f>
        <v>0</v>
      </c>
      <c r="AG645" s="260">
        <f t="shared" si="132"/>
        <v>0</v>
      </c>
      <c r="AH645" s="259">
        <f t="shared" si="133"/>
        <v>0</v>
      </c>
      <c r="AI645" s="312">
        <f>'To &amp; from Shops- trip % summary'!V650</f>
        <v>0</v>
      </c>
      <c r="AJ645" s="314">
        <f>'To &amp; from Shops- trip % summary'!X650</f>
        <v>0</v>
      </c>
      <c r="AK645" s="260">
        <f t="shared" si="134"/>
        <v>0</v>
      </c>
      <c r="AL645" s="259">
        <f t="shared" si="135"/>
        <v>0</v>
      </c>
      <c r="AM645" s="312">
        <f>'To &amp; from Shops- trip % summary'!AA650</f>
        <v>0</v>
      </c>
      <c r="AN645" s="314">
        <f>'To &amp; from Shops- trip % summary'!AC650</f>
        <v>0</v>
      </c>
      <c r="AO645" s="260">
        <f t="shared" si="136"/>
        <v>0</v>
      </c>
      <c r="AP645" s="259">
        <f t="shared" si="137"/>
        <v>0</v>
      </c>
      <c r="AQ645" s="312">
        <f>'To &amp; from Shops- trip % summary'!AF650</f>
        <v>0</v>
      </c>
      <c r="AR645" s="314">
        <f>'To &amp; from Shops- trip % summary'!AH650</f>
        <v>0</v>
      </c>
      <c r="AS645" s="260">
        <f t="shared" si="138"/>
        <v>0</v>
      </c>
      <c r="AT645" s="259">
        <f t="shared" si="139"/>
        <v>0</v>
      </c>
      <c r="AU645" s="261"/>
      <c r="AV645" s="248"/>
      <c r="AW645" s="248"/>
      <c r="AX645" s="248"/>
      <c r="AY645" s="248"/>
    </row>
    <row r="646" spans="1:51" x14ac:dyDescent="0.2">
      <c r="A646" s="248"/>
      <c r="B646" s="248"/>
      <c r="C646" s="248"/>
      <c r="D646" s="248"/>
      <c r="E646" s="248"/>
      <c r="F646" s="248"/>
      <c r="G646" s="248"/>
      <c r="H646" s="248"/>
      <c r="I646" s="248"/>
      <c r="J646" s="248"/>
      <c r="K646" s="248"/>
      <c r="L646" s="248"/>
      <c r="M646" s="248"/>
      <c r="N646" s="248"/>
      <c r="O646" s="248"/>
      <c r="P646" s="248"/>
      <c r="Q646" s="296"/>
      <c r="R646" s="256">
        <f>'To &amp; from Shops- trip % summary'!B651</f>
        <v>0</v>
      </c>
      <c r="S646" s="313">
        <f>'To &amp; from Shops- trip % summary'!D651</f>
        <v>0</v>
      </c>
      <c r="T646" s="257">
        <f>'Non-survey input values'!$B$14</f>
        <v>359.3</v>
      </c>
      <c r="U646" s="258">
        <f t="shared" si="126"/>
        <v>0</v>
      </c>
      <c r="V646" s="259">
        <f t="shared" si="127"/>
        <v>0</v>
      </c>
      <c r="W646" s="312">
        <f>'To &amp; from Shops- trip % summary'!G651</f>
        <v>0</v>
      </c>
      <c r="X646" s="314">
        <f>'To &amp; from Shops- trip % summary'!I651</f>
        <v>0</v>
      </c>
      <c r="Y646" s="260">
        <f t="shared" si="128"/>
        <v>0</v>
      </c>
      <c r="Z646" s="259">
        <f t="shared" si="129"/>
        <v>0</v>
      </c>
      <c r="AA646" s="312">
        <f>'To &amp; from Shops- trip % summary'!L651</f>
        <v>0</v>
      </c>
      <c r="AB646" s="314">
        <f>'To &amp; from Shops- trip % summary'!N651</f>
        <v>0</v>
      </c>
      <c r="AC646" s="260">
        <f t="shared" si="130"/>
        <v>0</v>
      </c>
      <c r="AD646" s="259">
        <f t="shared" si="131"/>
        <v>0</v>
      </c>
      <c r="AE646" s="312">
        <f>'To &amp; from Shops- trip % summary'!Q651</f>
        <v>0</v>
      </c>
      <c r="AF646" s="314">
        <f>'To &amp; from Shops- trip % summary'!S651</f>
        <v>0</v>
      </c>
      <c r="AG646" s="260">
        <f t="shared" si="132"/>
        <v>0</v>
      </c>
      <c r="AH646" s="259">
        <f t="shared" si="133"/>
        <v>0</v>
      </c>
      <c r="AI646" s="312">
        <f>'To &amp; from Shops- trip % summary'!V651</f>
        <v>0</v>
      </c>
      <c r="AJ646" s="314">
        <f>'To &amp; from Shops- trip % summary'!X651</f>
        <v>0</v>
      </c>
      <c r="AK646" s="260">
        <f t="shared" si="134"/>
        <v>0</v>
      </c>
      <c r="AL646" s="259">
        <f t="shared" si="135"/>
        <v>0</v>
      </c>
      <c r="AM646" s="312">
        <f>'To &amp; from Shops- trip % summary'!AA651</f>
        <v>0</v>
      </c>
      <c r="AN646" s="314">
        <f>'To &amp; from Shops- trip % summary'!AC651</f>
        <v>0</v>
      </c>
      <c r="AO646" s="260">
        <f t="shared" si="136"/>
        <v>0</v>
      </c>
      <c r="AP646" s="259">
        <f t="shared" si="137"/>
        <v>0</v>
      </c>
      <c r="AQ646" s="312">
        <f>'To &amp; from Shops- trip % summary'!AF651</f>
        <v>0</v>
      </c>
      <c r="AR646" s="314">
        <f>'To &amp; from Shops- trip % summary'!AH651</f>
        <v>0</v>
      </c>
      <c r="AS646" s="260">
        <f t="shared" si="138"/>
        <v>0</v>
      </c>
      <c r="AT646" s="259">
        <f t="shared" si="139"/>
        <v>0</v>
      </c>
      <c r="AU646" s="261"/>
      <c r="AV646" s="248"/>
      <c r="AW646" s="248"/>
      <c r="AX646" s="248"/>
      <c r="AY646" s="248"/>
    </row>
    <row r="647" spans="1:51" x14ac:dyDescent="0.2">
      <c r="A647" s="248"/>
      <c r="B647" s="248"/>
      <c r="C647" s="248"/>
      <c r="D647" s="248"/>
      <c r="E647" s="248"/>
      <c r="F647" s="248"/>
      <c r="G647" s="248"/>
      <c r="H647" s="248"/>
      <c r="I647" s="248"/>
      <c r="J647" s="248"/>
      <c r="K647" s="248"/>
      <c r="L647" s="248"/>
      <c r="M647" s="248"/>
      <c r="N647" s="248"/>
      <c r="O647" s="248"/>
      <c r="P647" s="248"/>
      <c r="Q647" s="296"/>
      <c r="R647" s="256">
        <f>'To &amp; from Shops- trip % summary'!B652</f>
        <v>0</v>
      </c>
      <c r="S647" s="313">
        <f>'To &amp; from Shops- trip % summary'!D652</f>
        <v>0</v>
      </c>
      <c r="T647" s="257">
        <f>'Non-survey input values'!$B$14</f>
        <v>359.3</v>
      </c>
      <c r="U647" s="258">
        <f t="shared" si="126"/>
        <v>0</v>
      </c>
      <c r="V647" s="259">
        <f t="shared" si="127"/>
        <v>0</v>
      </c>
      <c r="W647" s="312">
        <f>'To &amp; from Shops- trip % summary'!G652</f>
        <v>0</v>
      </c>
      <c r="X647" s="314">
        <f>'To &amp; from Shops- trip % summary'!I652</f>
        <v>0</v>
      </c>
      <c r="Y647" s="260">
        <f t="shared" si="128"/>
        <v>0</v>
      </c>
      <c r="Z647" s="259">
        <f t="shared" si="129"/>
        <v>0</v>
      </c>
      <c r="AA647" s="312">
        <f>'To &amp; from Shops- trip % summary'!L652</f>
        <v>0</v>
      </c>
      <c r="AB647" s="314">
        <f>'To &amp; from Shops- trip % summary'!N652</f>
        <v>0</v>
      </c>
      <c r="AC647" s="260">
        <f t="shared" si="130"/>
        <v>0</v>
      </c>
      <c r="AD647" s="259">
        <f t="shared" si="131"/>
        <v>0</v>
      </c>
      <c r="AE647" s="312">
        <f>'To &amp; from Shops- trip % summary'!Q652</f>
        <v>0</v>
      </c>
      <c r="AF647" s="314">
        <f>'To &amp; from Shops- trip % summary'!S652</f>
        <v>0</v>
      </c>
      <c r="AG647" s="260">
        <f t="shared" si="132"/>
        <v>0</v>
      </c>
      <c r="AH647" s="259">
        <f t="shared" si="133"/>
        <v>0</v>
      </c>
      <c r="AI647" s="312">
        <f>'To &amp; from Shops- trip % summary'!V652</f>
        <v>0</v>
      </c>
      <c r="AJ647" s="314">
        <f>'To &amp; from Shops- trip % summary'!X652</f>
        <v>0</v>
      </c>
      <c r="AK647" s="260">
        <f t="shared" si="134"/>
        <v>0</v>
      </c>
      <c r="AL647" s="259">
        <f t="shared" si="135"/>
        <v>0</v>
      </c>
      <c r="AM647" s="312">
        <f>'To &amp; from Shops- trip % summary'!AA652</f>
        <v>0</v>
      </c>
      <c r="AN647" s="314">
        <f>'To &amp; from Shops- trip % summary'!AC652</f>
        <v>0</v>
      </c>
      <c r="AO647" s="260">
        <f t="shared" si="136"/>
        <v>0</v>
      </c>
      <c r="AP647" s="259">
        <f t="shared" si="137"/>
        <v>0</v>
      </c>
      <c r="AQ647" s="312">
        <f>'To &amp; from Shops- trip % summary'!AF652</f>
        <v>0</v>
      </c>
      <c r="AR647" s="314">
        <f>'To &amp; from Shops- trip % summary'!AH652</f>
        <v>0</v>
      </c>
      <c r="AS647" s="260">
        <f t="shared" si="138"/>
        <v>0</v>
      </c>
      <c r="AT647" s="259">
        <f t="shared" si="139"/>
        <v>0</v>
      </c>
      <c r="AU647" s="261"/>
      <c r="AV647" s="248"/>
      <c r="AW647" s="248"/>
      <c r="AX647" s="248"/>
      <c r="AY647" s="248"/>
    </row>
    <row r="648" spans="1:51" x14ac:dyDescent="0.2">
      <c r="A648" s="248"/>
      <c r="B648" s="248"/>
      <c r="C648" s="248"/>
      <c r="D648" s="248"/>
      <c r="E648" s="248"/>
      <c r="F648" s="248"/>
      <c r="G648" s="248"/>
      <c r="H648" s="248"/>
      <c r="I648" s="248"/>
      <c r="J648" s="248"/>
      <c r="K648" s="248"/>
      <c r="L648" s="248"/>
      <c r="M648" s="248"/>
      <c r="N648" s="248"/>
      <c r="O648" s="248"/>
      <c r="P648" s="248"/>
      <c r="Q648" s="296"/>
      <c r="R648" s="256">
        <f>'To &amp; from Shops- trip % summary'!B653</f>
        <v>0</v>
      </c>
      <c r="S648" s="313">
        <f>'To &amp; from Shops- trip % summary'!D653</f>
        <v>0</v>
      </c>
      <c r="T648" s="257">
        <f>'Non-survey input values'!$B$14</f>
        <v>359.3</v>
      </c>
      <c r="U648" s="258">
        <f t="shared" si="126"/>
        <v>0</v>
      </c>
      <c r="V648" s="259">
        <f t="shared" si="127"/>
        <v>0</v>
      </c>
      <c r="W648" s="312">
        <f>'To &amp; from Shops- trip % summary'!G653</f>
        <v>0</v>
      </c>
      <c r="X648" s="314">
        <f>'To &amp; from Shops- trip % summary'!I653</f>
        <v>0</v>
      </c>
      <c r="Y648" s="260">
        <f t="shared" si="128"/>
        <v>0</v>
      </c>
      <c r="Z648" s="259">
        <f t="shared" si="129"/>
        <v>0</v>
      </c>
      <c r="AA648" s="312">
        <f>'To &amp; from Shops- trip % summary'!L653</f>
        <v>0</v>
      </c>
      <c r="AB648" s="314">
        <f>'To &amp; from Shops- trip % summary'!N653</f>
        <v>0</v>
      </c>
      <c r="AC648" s="260">
        <f t="shared" si="130"/>
        <v>0</v>
      </c>
      <c r="AD648" s="259">
        <f t="shared" si="131"/>
        <v>0</v>
      </c>
      <c r="AE648" s="312">
        <f>'To &amp; from Shops- trip % summary'!Q653</f>
        <v>0</v>
      </c>
      <c r="AF648" s="314">
        <f>'To &amp; from Shops- trip % summary'!S653</f>
        <v>0</v>
      </c>
      <c r="AG648" s="260">
        <f t="shared" si="132"/>
        <v>0</v>
      </c>
      <c r="AH648" s="259">
        <f t="shared" si="133"/>
        <v>0</v>
      </c>
      <c r="AI648" s="312">
        <f>'To &amp; from Shops- trip % summary'!V653</f>
        <v>0</v>
      </c>
      <c r="AJ648" s="314">
        <f>'To &amp; from Shops- trip % summary'!X653</f>
        <v>0</v>
      </c>
      <c r="AK648" s="260">
        <f t="shared" si="134"/>
        <v>0</v>
      </c>
      <c r="AL648" s="259">
        <f t="shared" si="135"/>
        <v>0</v>
      </c>
      <c r="AM648" s="312">
        <f>'To &amp; from Shops- trip % summary'!AA653</f>
        <v>0</v>
      </c>
      <c r="AN648" s="314">
        <f>'To &amp; from Shops- trip % summary'!AC653</f>
        <v>0</v>
      </c>
      <c r="AO648" s="260">
        <f t="shared" si="136"/>
        <v>0</v>
      </c>
      <c r="AP648" s="259">
        <f t="shared" si="137"/>
        <v>0</v>
      </c>
      <c r="AQ648" s="312">
        <f>'To &amp; from Shops- trip % summary'!AF653</f>
        <v>0</v>
      </c>
      <c r="AR648" s="314">
        <f>'To &amp; from Shops- trip % summary'!AH653</f>
        <v>0</v>
      </c>
      <c r="AS648" s="260">
        <f t="shared" si="138"/>
        <v>0</v>
      </c>
      <c r="AT648" s="259">
        <f t="shared" si="139"/>
        <v>0</v>
      </c>
      <c r="AU648" s="261"/>
      <c r="AV648" s="248"/>
      <c r="AW648" s="248"/>
      <c r="AX648" s="248"/>
      <c r="AY648" s="248"/>
    </row>
    <row r="649" spans="1:51" x14ac:dyDescent="0.2">
      <c r="A649" s="248"/>
      <c r="B649" s="248"/>
      <c r="C649" s="248"/>
      <c r="D649" s="248"/>
      <c r="E649" s="248"/>
      <c r="F649" s="248"/>
      <c r="G649" s="248"/>
      <c r="H649" s="248"/>
      <c r="I649" s="248"/>
      <c r="J649" s="248"/>
      <c r="K649" s="248"/>
      <c r="L649" s="248"/>
      <c r="M649" s="248"/>
      <c r="N649" s="248"/>
      <c r="O649" s="248"/>
      <c r="P649" s="248"/>
      <c r="Q649" s="296"/>
      <c r="R649" s="256">
        <f>'To &amp; from Shops- trip % summary'!B654</f>
        <v>0</v>
      </c>
      <c r="S649" s="313">
        <f>'To &amp; from Shops- trip % summary'!D654</f>
        <v>0</v>
      </c>
      <c r="T649" s="257">
        <f>'Non-survey input values'!$B$14</f>
        <v>359.3</v>
      </c>
      <c r="U649" s="258">
        <f t="shared" si="126"/>
        <v>0</v>
      </c>
      <c r="V649" s="259">
        <f t="shared" si="127"/>
        <v>0</v>
      </c>
      <c r="W649" s="312">
        <f>'To &amp; from Shops- trip % summary'!G654</f>
        <v>0</v>
      </c>
      <c r="X649" s="314">
        <f>'To &amp; from Shops- trip % summary'!I654</f>
        <v>0</v>
      </c>
      <c r="Y649" s="260">
        <f t="shared" si="128"/>
        <v>0</v>
      </c>
      <c r="Z649" s="259">
        <f t="shared" si="129"/>
        <v>0</v>
      </c>
      <c r="AA649" s="312">
        <f>'To &amp; from Shops- trip % summary'!L654</f>
        <v>0</v>
      </c>
      <c r="AB649" s="314">
        <f>'To &amp; from Shops- trip % summary'!N654</f>
        <v>0</v>
      </c>
      <c r="AC649" s="260">
        <f t="shared" si="130"/>
        <v>0</v>
      </c>
      <c r="AD649" s="259">
        <f t="shared" si="131"/>
        <v>0</v>
      </c>
      <c r="AE649" s="312">
        <f>'To &amp; from Shops- trip % summary'!Q654</f>
        <v>0</v>
      </c>
      <c r="AF649" s="314">
        <f>'To &amp; from Shops- trip % summary'!S654</f>
        <v>0</v>
      </c>
      <c r="AG649" s="260">
        <f t="shared" si="132"/>
        <v>0</v>
      </c>
      <c r="AH649" s="259">
        <f t="shared" si="133"/>
        <v>0</v>
      </c>
      <c r="AI649" s="312">
        <f>'To &amp; from Shops- trip % summary'!V654</f>
        <v>0</v>
      </c>
      <c r="AJ649" s="314">
        <f>'To &amp; from Shops- trip % summary'!X654</f>
        <v>0</v>
      </c>
      <c r="AK649" s="260">
        <f t="shared" si="134"/>
        <v>0</v>
      </c>
      <c r="AL649" s="259">
        <f t="shared" si="135"/>
        <v>0</v>
      </c>
      <c r="AM649" s="312">
        <f>'To &amp; from Shops- trip % summary'!AA654</f>
        <v>0</v>
      </c>
      <c r="AN649" s="314">
        <f>'To &amp; from Shops- trip % summary'!AC654</f>
        <v>0</v>
      </c>
      <c r="AO649" s="260">
        <f t="shared" si="136"/>
        <v>0</v>
      </c>
      <c r="AP649" s="259">
        <f t="shared" si="137"/>
        <v>0</v>
      </c>
      <c r="AQ649" s="312">
        <f>'To &amp; from Shops- trip % summary'!AF654</f>
        <v>0</v>
      </c>
      <c r="AR649" s="314">
        <f>'To &amp; from Shops- trip % summary'!AH654</f>
        <v>0</v>
      </c>
      <c r="AS649" s="260">
        <f t="shared" si="138"/>
        <v>0</v>
      </c>
      <c r="AT649" s="259">
        <f t="shared" si="139"/>
        <v>0</v>
      </c>
      <c r="AU649" s="261"/>
      <c r="AV649" s="248"/>
      <c r="AW649" s="248"/>
      <c r="AX649" s="248"/>
      <c r="AY649" s="248"/>
    </row>
    <row r="650" spans="1:51" x14ac:dyDescent="0.2">
      <c r="A650" s="248"/>
      <c r="B650" s="248"/>
      <c r="C650" s="248"/>
      <c r="D650" s="248"/>
      <c r="E650" s="248"/>
      <c r="F650" s="248"/>
      <c r="G650" s="248"/>
      <c r="H650" s="248"/>
      <c r="I650" s="248"/>
      <c r="J650" s="248"/>
      <c r="K650" s="248"/>
      <c r="L650" s="248"/>
      <c r="M650" s="248"/>
      <c r="N650" s="248"/>
      <c r="O650" s="248"/>
      <c r="P650" s="248"/>
      <c r="Q650" s="296"/>
      <c r="R650" s="256">
        <f>'To &amp; from Shops- trip % summary'!B655</f>
        <v>0</v>
      </c>
      <c r="S650" s="313">
        <f>'To &amp; from Shops- trip % summary'!D655</f>
        <v>0</v>
      </c>
      <c r="T650" s="257">
        <f>'Non-survey input values'!$B$14</f>
        <v>359.3</v>
      </c>
      <c r="U650" s="258">
        <f t="shared" si="126"/>
        <v>0</v>
      </c>
      <c r="V650" s="259">
        <f t="shared" si="127"/>
        <v>0</v>
      </c>
      <c r="W650" s="312">
        <f>'To &amp; from Shops- trip % summary'!G655</f>
        <v>0</v>
      </c>
      <c r="X650" s="314">
        <f>'To &amp; from Shops- trip % summary'!I655</f>
        <v>0</v>
      </c>
      <c r="Y650" s="260">
        <f t="shared" si="128"/>
        <v>0</v>
      </c>
      <c r="Z650" s="259">
        <f t="shared" si="129"/>
        <v>0</v>
      </c>
      <c r="AA650" s="312">
        <f>'To &amp; from Shops- trip % summary'!L655</f>
        <v>0</v>
      </c>
      <c r="AB650" s="314">
        <f>'To &amp; from Shops- trip % summary'!N655</f>
        <v>0</v>
      </c>
      <c r="AC650" s="260">
        <f t="shared" si="130"/>
        <v>0</v>
      </c>
      <c r="AD650" s="259">
        <f t="shared" si="131"/>
        <v>0</v>
      </c>
      <c r="AE650" s="312">
        <f>'To &amp; from Shops- trip % summary'!Q655</f>
        <v>0</v>
      </c>
      <c r="AF650" s="314">
        <f>'To &amp; from Shops- trip % summary'!S655</f>
        <v>0</v>
      </c>
      <c r="AG650" s="260">
        <f t="shared" si="132"/>
        <v>0</v>
      </c>
      <c r="AH650" s="259">
        <f t="shared" si="133"/>
        <v>0</v>
      </c>
      <c r="AI650" s="312">
        <f>'To &amp; from Shops- trip % summary'!V655</f>
        <v>0</v>
      </c>
      <c r="AJ650" s="314">
        <f>'To &amp; from Shops- trip % summary'!X655</f>
        <v>0</v>
      </c>
      <c r="AK650" s="260">
        <f t="shared" si="134"/>
        <v>0</v>
      </c>
      <c r="AL650" s="259">
        <f t="shared" si="135"/>
        <v>0</v>
      </c>
      <c r="AM650" s="312">
        <f>'To &amp; from Shops- trip % summary'!AA655</f>
        <v>0</v>
      </c>
      <c r="AN650" s="314">
        <f>'To &amp; from Shops- trip % summary'!AC655</f>
        <v>0</v>
      </c>
      <c r="AO650" s="260">
        <f t="shared" si="136"/>
        <v>0</v>
      </c>
      <c r="AP650" s="259">
        <f t="shared" si="137"/>
        <v>0</v>
      </c>
      <c r="AQ650" s="312">
        <f>'To &amp; from Shops- trip % summary'!AF655</f>
        <v>0</v>
      </c>
      <c r="AR650" s="314">
        <f>'To &amp; from Shops- trip % summary'!AH655</f>
        <v>0</v>
      </c>
      <c r="AS650" s="260">
        <f t="shared" si="138"/>
        <v>0</v>
      </c>
      <c r="AT650" s="259">
        <f t="shared" si="139"/>
        <v>0</v>
      </c>
      <c r="AU650" s="261"/>
      <c r="AV650" s="248"/>
      <c r="AW650" s="248"/>
      <c r="AX650" s="248"/>
      <c r="AY650" s="248"/>
    </row>
    <row r="651" spans="1:51" x14ac:dyDescent="0.2">
      <c r="A651" s="248"/>
      <c r="B651" s="248"/>
      <c r="C651" s="248"/>
      <c r="D651" s="248"/>
      <c r="E651" s="248"/>
      <c r="F651" s="248"/>
      <c r="G651" s="248"/>
      <c r="H651" s="248"/>
      <c r="I651" s="248"/>
      <c r="J651" s="248"/>
      <c r="K651" s="248"/>
      <c r="L651" s="248"/>
      <c r="M651" s="248"/>
      <c r="N651" s="248"/>
      <c r="O651" s="248"/>
      <c r="P651" s="248"/>
      <c r="Q651" s="296"/>
      <c r="R651" s="256">
        <f>'To &amp; from Shops- trip % summary'!B656</f>
        <v>0</v>
      </c>
      <c r="S651" s="313">
        <f>'To &amp; from Shops- trip % summary'!D656</f>
        <v>0</v>
      </c>
      <c r="T651" s="257">
        <f>'Non-survey input values'!$B$14</f>
        <v>359.3</v>
      </c>
      <c r="U651" s="258">
        <f t="shared" ref="U651:U700" si="140">R651/7</f>
        <v>0</v>
      </c>
      <c r="V651" s="259">
        <f t="shared" si="127"/>
        <v>0</v>
      </c>
      <c r="W651" s="312">
        <f>'To &amp; from Shops- trip % summary'!G656</f>
        <v>0</v>
      </c>
      <c r="X651" s="314">
        <f>'To &amp; from Shops- trip % summary'!I656</f>
        <v>0</v>
      </c>
      <c r="Y651" s="260">
        <f t="shared" si="128"/>
        <v>0</v>
      </c>
      <c r="Z651" s="259">
        <f t="shared" si="129"/>
        <v>0</v>
      </c>
      <c r="AA651" s="312">
        <f>'To &amp; from Shops- trip % summary'!L656</f>
        <v>0</v>
      </c>
      <c r="AB651" s="314">
        <f>'To &amp; from Shops- trip % summary'!N656</f>
        <v>0</v>
      </c>
      <c r="AC651" s="260">
        <f t="shared" si="130"/>
        <v>0</v>
      </c>
      <c r="AD651" s="259">
        <f t="shared" si="131"/>
        <v>0</v>
      </c>
      <c r="AE651" s="312">
        <f>'To &amp; from Shops- trip % summary'!Q656</f>
        <v>0</v>
      </c>
      <c r="AF651" s="314">
        <f>'To &amp; from Shops- trip % summary'!S656</f>
        <v>0</v>
      </c>
      <c r="AG651" s="260">
        <f t="shared" si="132"/>
        <v>0</v>
      </c>
      <c r="AH651" s="259">
        <f t="shared" si="133"/>
        <v>0</v>
      </c>
      <c r="AI651" s="312">
        <f>'To &amp; from Shops- trip % summary'!V656</f>
        <v>0</v>
      </c>
      <c r="AJ651" s="314">
        <f>'To &amp; from Shops- trip % summary'!X656</f>
        <v>0</v>
      </c>
      <c r="AK651" s="260">
        <f t="shared" si="134"/>
        <v>0</v>
      </c>
      <c r="AL651" s="259">
        <f t="shared" si="135"/>
        <v>0</v>
      </c>
      <c r="AM651" s="312">
        <f>'To &amp; from Shops- trip % summary'!AA656</f>
        <v>0</v>
      </c>
      <c r="AN651" s="314">
        <f>'To &amp; from Shops- trip % summary'!AC656</f>
        <v>0</v>
      </c>
      <c r="AO651" s="260">
        <f t="shared" si="136"/>
        <v>0</v>
      </c>
      <c r="AP651" s="259">
        <f t="shared" si="137"/>
        <v>0</v>
      </c>
      <c r="AQ651" s="312">
        <f>'To &amp; from Shops- trip % summary'!AF656</f>
        <v>0</v>
      </c>
      <c r="AR651" s="314">
        <f>'To &amp; from Shops- trip % summary'!AH656</f>
        <v>0</v>
      </c>
      <c r="AS651" s="260">
        <f t="shared" si="138"/>
        <v>0</v>
      </c>
      <c r="AT651" s="259">
        <f t="shared" si="139"/>
        <v>0</v>
      </c>
      <c r="AU651" s="261"/>
      <c r="AV651" s="248"/>
      <c r="AW651" s="248"/>
      <c r="AX651" s="248"/>
      <c r="AY651" s="248"/>
    </row>
    <row r="652" spans="1:51" x14ac:dyDescent="0.2">
      <c r="A652" s="248"/>
      <c r="B652" s="248"/>
      <c r="C652" s="248"/>
      <c r="D652" s="248"/>
      <c r="E652" s="248"/>
      <c r="F652" s="248"/>
      <c r="G652" s="248"/>
      <c r="H652" s="248"/>
      <c r="I652" s="248"/>
      <c r="J652" s="248"/>
      <c r="K652" s="248"/>
      <c r="L652" s="248"/>
      <c r="M652" s="248"/>
      <c r="N652" s="248"/>
      <c r="O652" s="248"/>
      <c r="P652" s="248"/>
      <c r="Q652" s="296"/>
      <c r="R652" s="256">
        <f>'To &amp; from Shops- trip % summary'!B657</f>
        <v>0</v>
      </c>
      <c r="S652" s="313">
        <f>'To &amp; from Shops- trip % summary'!D657</f>
        <v>0</v>
      </c>
      <c r="T652" s="257">
        <f>'Non-survey input values'!$B$14</f>
        <v>359.3</v>
      </c>
      <c r="U652" s="258">
        <f t="shared" si="140"/>
        <v>0</v>
      </c>
      <c r="V652" s="259">
        <f t="shared" ref="V652:V700" si="141">$B$5*$S652*$T652*U652</f>
        <v>0</v>
      </c>
      <c r="W652" s="312">
        <f>'To &amp; from Shops- trip % summary'!G657</f>
        <v>0</v>
      </c>
      <c r="X652" s="314">
        <f>'To &amp; from Shops- trip % summary'!I657</f>
        <v>0</v>
      </c>
      <c r="Y652" s="260">
        <f t="shared" ref="Y652:Y700" si="142">W652/7</f>
        <v>0</v>
      </c>
      <c r="Z652" s="259">
        <f t="shared" ref="Z652:Z700" si="143">$B$5*$X652*$T652*Y652</f>
        <v>0</v>
      </c>
      <c r="AA652" s="312">
        <f>'To &amp; from Shops- trip % summary'!L657</f>
        <v>0</v>
      </c>
      <c r="AB652" s="314">
        <f>'To &amp; from Shops- trip % summary'!N657</f>
        <v>0</v>
      </c>
      <c r="AC652" s="260">
        <f t="shared" ref="AC652:AC700" si="144">AA652/7</f>
        <v>0</v>
      </c>
      <c r="AD652" s="259">
        <f t="shared" ref="AD652:AD700" si="145">$B$5*$AB652*$T652*AC652</f>
        <v>0</v>
      </c>
      <c r="AE652" s="312">
        <f>'To &amp; from Shops- trip % summary'!Q657</f>
        <v>0</v>
      </c>
      <c r="AF652" s="314">
        <f>'To &amp; from Shops- trip % summary'!S657</f>
        <v>0</v>
      </c>
      <c r="AG652" s="260">
        <f t="shared" ref="AG652:AG700" si="146">AE652/7</f>
        <v>0</v>
      </c>
      <c r="AH652" s="259">
        <f t="shared" ref="AH652:AH700" si="147">$B$5*$AF652*$T652*AG652</f>
        <v>0</v>
      </c>
      <c r="AI652" s="312">
        <f>'To &amp; from Shops- trip % summary'!V657</f>
        <v>0</v>
      </c>
      <c r="AJ652" s="314">
        <f>'To &amp; from Shops- trip % summary'!X657</f>
        <v>0</v>
      </c>
      <c r="AK652" s="260">
        <f t="shared" ref="AK652:AK700" si="148">AI652/7</f>
        <v>0</v>
      </c>
      <c r="AL652" s="259">
        <f t="shared" ref="AL652:AL700" si="149">$B$5*$AJ652*$T652*AK652</f>
        <v>0</v>
      </c>
      <c r="AM652" s="312">
        <f>'To &amp; from Shops- trip % summary'!AA657</f>
        <v>0</v>
      </c>
      <c r="AN652" s="314">
        <f>'To &amp; from Shops- trip % summary'!AC657</f>
        <v>0</v>
      </c>
      <c r="AO652" s="260">
        <f t="shared" ref="AO652:AO700" si="150">AM652/7</f>
        <v>0</v>
      </c>
      <c r="AP652" s="259">
        <f t="shared" ref="AP652:AP700" si="151">$B$5*$AN652*$T652*AO652</f>
        <v>0</v>
      </c>
      <c r="AQ652" s="312">
        <f>'To &amp; from Shops- trip % summary'!AF657</f>
        <v>0</v>
      </c>
      <c r="AR652" s="314">
        <f>'To &amp; from Shops- trip % summary'!AH657</f>
        <v>0</v>
      </c>
      <c r="AS652" s="260">
        <f t="shared" ref="AS652:AS700" si="152">AQ652/7</f>
        <v>0</v>
      </c>
      <c r="AT652" s="259">
        <f t="shared" ref="AT652:AT700" si="153">$B$5*$AR652*$T652*AS652</f>
        <v>0</v>
      </c>
      <c r="AU652" s="261"/>
      <c r="AV652" s="248"/>
      <c r="AW652" s="248"/>
      <c r="AX652" s="248"/>
      <c r="AY652" s="248"/>
    </row>
    <row r="653" spans="1:51" x14ac:dyDescent="0.2">
      <c r="A653" s="248"/>
      <c r="B653" s="248"/>
      <c r="C653" s="248"/>
      <c r="D653" s="248"/>
      <c r="E653" s="248"/>
      <c r="F653" s="248"/>
      <c r="G653" s="248"/>
      <c r="H653" s="248"/>
      <c r="I653" s="248"/>
      <c r="J653" s="248"/>
      <c r="K653" s="248"/>
      <c r="L653" s="248"/>
      <c r="M653" s="248"/>
      <c r="N653" s="248"/>
      <c r="O653" s="248"/>
      <c r="P653" s="248"/>
      <c r="Q653" s="296"/>
      <c r="R653" s="256">
        <f>'To &amp; from Shops- trip % summary'!B658</f>
        <v>0</v>
      </c>
      <c r="S653" s="313">
        <f>'To &amp; from Shops- trip % summary'!D658</f>
        <v>0</v>
      </c>
      <c r="T653" s="257">
        <f>'Non-survey input values'!$B$14</f>
        <v>359.3</v>
      </c>
      <c r="U653" s="258">
        <f t="shared" si="140"/>
        <v>0</v>
      </c>
      <c r="V653" s="259">
        <f t="shared" si="141"/>
        <v>0</v>
      </c>
      <c r="W653" s="312">
        <f>'To &amp; from Shops- trip % summary'!G658</f>
        <v>0</v>
      </c>
      <c r="X653" s="314">
        <f>'To &amp; from Shops- trip % summary'!I658</f>
        <v>0</v>
      </c>
      <c r="Y653" s="260">
        <f t="shared" si="142"/>
        <v>0</v>
      </c>
      <c r="Z653" s="259">
        <f t="shared" si="143"/>
        <v>0</v>
      </c>
      <c r="AA653" s="312">
        <f>'To &amp; from Shops- trip % summary'!L658</f>
        <v>0</v>
      </c>
      <c r="AB653" s="314">
        <f>'To &amp; from Shops- trip % summary'!N658</f>
        <v>0</v>
      </c>
      <c r="AC653" s="260">
        <f t="shared" si="144"/>
        <v>0</v>
      </c>
      <c r="AD653" s="259">
        <f t="shared" si="145"/>
        <v>0</v>
      </c>
      <c r="AE653" s="312">
        <f>'To &amp; from Shops- trip % summary'!Q658</f>
        <v>0</v>
      </c>
      <c r="AF653" s="314">
        <f>'To &amp; from Shops- trip % summary'!S658</f>
        <v>0</v>
      </c>
      <c r="AG653" s="260">
        <f t="shared" si="146"/>
        <v>0</v>
      </c>
      <c r="AH653" s="259">
        <f t="shared" si="147"/>
        <v>0</v>
      </c>
      <c r="AI653" s="312">
        <f>'To &amp; from Shops- trip % summary'!V658</f>
        <v>0</v>
      </c>
      <c r="AJ653" s="314">
        <f>'To &amp; from Shops- trip % summary'!X658</f>
        <v>0</v>
      </c>
      <c r="AK653" s="260">
        <f t="shared" si="148"/>
        <v>0</v>
      </c>
      <c r="AL653" s="259">
        <f t="shared" si="149"/>
        <v>0</v>
      </c>
      <c r="AM653" s="312">
        <f>'To &amp; from Shops- trip % summary'!AA658</f>
        <v>0</v>
      </c>
      <c r="AN653" s="314">
        <f>'To &amp; from Shops- trip % summary'!AC658</f>
        <v>0</v>
      </c>
      <c r="AO653" s="260">
        <f t="shared" si="150"/>
        <v>0</v>
      </c>
      <c r="AP653" s="259">
        <f t="shared" si="151"/>
        <v>0</v>
      </c>
      <c r="AQ653" s="312">
        <f>'To &amp; from Shops- trip % summary'!AF658</f>
        <v>0</v>
      </c>
      <c r="AR653" s="314">
        <f>'To &amp; from Shops- trip % summary'!AH658</f>
        <v>0</v>
      </c>
      <c r="AS653" s="260">
        <f t="shared" si="152"/>
        <v>0</v>
      </c>
      <c r="AT653" s="259">
        <f t="shared" si="153"/>
        <v>0</v>
      </c>
      <c r="AU653" s="261"/>
      <c r="AV653" s="248"/>
      <c r="AW653" s="248"/>
      <c r="AX653" s="248"/>
      <c r="AY653" s="248"/>
    </row>
    <row r="654" spans="1:51" x14ac:dyDescent="0.2">
      <c r="A654" s="248"/>
      <c r="B654" s="248"/>
      <c r="C654" s="248"/>
      <c r="D654" s="248"/>
      <c r="E654" s="248"/>
      <c r="F654" s="248"/>
      <c r="G654" s="248"/>
      <c r="H654" s="248"/>
      <c r="I654" s="248"/>
      <c r="J654" s="248"/>
      <c r="K654" s="248"/>
      <c r="L654" s="248"/>
      <c r="M654" s="248"/>
      <c r="N654" s="248"/>
      <c r="O654" s="248"/>
      <c r="P654" s="248"/>
      <c r="Q654" s="296"/>
      <c r="R654" s="256">
        <f>'To &amp; from Shops- trip % summary'!B659</f>
        <v>0</v>
      </c>
      <c r="S654" s="313">
        <f>'To &amp; from Shops- trip % summary'!D659</f>
        <v>0</v>
      </c>
      <c r="T654" s="257">
        <f>'Non-survey input values'!$B$14</f>
        <v>359.3</v>
      </c>
      <c r="U654" s="258">
        <f t="shared" si="140"/>
        <v>0</v>
      </c>
      <c r="V654" s="259">
        <f t="shared" si="141"/>
        <v>0</v>
      </c>
      <c r="W654" s="312">
        <f>'To &amp; from Shops- trip % summary'!G659</f>
        <v>0</v>
      </c>
      <c r="X654" s="314">
        <f>'To &amp; from Shops- trip % summary'!I659</f>
        <v>0</v>
      </c>
      <c r="Y654" s="260">
        <f t="shared" si="142"/>
        <v>0</v>
      </c>
      <c r="Z654" s="259">
        <f t="shared" si="143"/>
        <v>0</v>
      </c>
      <c r="AA654" s="312">
        <f>'To &amp; from Shops- trip % summary'!L659</f>
        <v>0</v>
      </c>
      <c r="AB654" s="314">
        <f>'To &amp; from Shops- trip % summary'!N659</f>
        <v>0</v>
      </c>
      <c r="AC654" s="260">
        <f t="shared" si="144"/>
        <v>0</v>
      </c>
      <c r="AD654" s="259">
        <f t="shared" si="145"/>
        <v>0</v>
      </c>
      <c r="AE654" s="312">
        <f>'To &amp; from Shops- trip % summary'!Q659</f>
        <v>0</v>
      </c>
      <c r="AF654" s="314">
        <f>'To &amp; from Shops- trip % summary'!S659</f>
        <v>0</v>
      </c>
      <c r="AG654" s="260">
        <f t="shared" si="146"/>
        <v>0</v>
      </c>
      <c r="AH654" s="259">
        <f t="shared" si="147"/>
        <v>0</v>
      </c>
      <c r="AI654" s="312">
        <f>'To &amp; from Shops- trip % summary'!V659</f>
        <v>0</v>
      </c>
      <c r="AJ654" s="314">
        <f>'To &amp; from Shops- trip % summary'!X659</f>
        <v>0</v>
      </c>
      <c r="AK654" s="260">
        <f t="shared" si="148"/>
        <v>0</v>
      </c>
      <c r="AL654" s="259">
        <f t="shared" si="149"/>
        <v>0</v>
      </c>
      <c r="AM654" s="312">
        <f>'To &amp; from Shops- trip % summary'!AA659</f>
        <v>0</v>
      </c>
      <c r="AN654" s="314">
        <f>'To &amp; from Shops- trip % summary'!AC659</f>
        <v>0</v>
      </c>
      <c r="AO654" s="260">
        <f t="shared" si="150"/>
        <v>0</v>
      </c>
      <c r="AP654" s="259">
        <f t="shared" si="151"/>
        <v>0</v>
      </c>
      <c r="AQ654" s="312">
        <f>'To &amp; from Shops- trip % summary'!AF659</f>
        <v>0</v>
      </c>
      <c r="AR654" s="314">
        <f>'To &amp; from Shops- trip % summary'!AH659</f>
        <v>0</v>
      </c>
      <c r="AS654" s="260">
        <f t="shared" si="152"/>
        <v>0</v>
      </c>
      <c r="AT654" s="259">
        <f t="shared" si="153"/>
        <v>0</v>
      </c>
      <c r="AU654" s="261"/>
      <c r="AV654" s="248"/>
      <c r="AW654" s="248"/>
      <c r="AX654" s="248"/>
      <c r="AY654" s="248"/>
    </row>
    <row r="655" spans="1:51" x14ac:dyDescent="0.2">
      <c r="A655" s="248"/>
      <c r="B655" s="248"/>
      <c r="C655" s="248"/>
      <c r="D655" s="248"/>
      <c r="E655" s="248"/>
      <c r="F655" s="248"/>
      <c r="G655" s="248"/>
      <c r="H655" s="248"/>
      <c r="I655" s="248"/>
      <c r="J655" s="248"/>
      <c r="K655" s="248"/>
      <c r="L655" s="248"/>
      <c r="M655" s="248"/>
      <c r="N655" s="248"/>
      <c r="O655" s="248"/>
      <c r="P655" s="248"/>
      <c r="Q655" s="296"/>
      <c r="R655" s="256">
        <f>'To &amp; from Shops- trip % summary'!B660</f>
        <v>0</v>
      </c>
      <c r="S655" s="313">
        <f>'To &amp; from Shops- trip % summary'!D660</f>
        <v>0</v>
      </c>
      <c r="T655" s="257">
        <f>'Non-survey input values'!$B$14</f>
        <v>359.3</v>
      </c>
      <c r="U655" s="258">
        <f t="shared" si="140"/>
        <v>0</v>
      </c>
      <c r="V655" s="259">
        <f t="shared" si="141"/>
        <v>0</v>
      </c>
      <c r="W655" s="312">
        <f>'To &amp; from Shops- trip % summary'!G660</f>
        <v>0</v>
      </c>
      <c r="X655" s="314">
        <f>'To &amp; from Shops- trip % summary'!I660</f>
        <v>0</v>
      </c>
      <c r="Y655" s="260">
        <f t="shared" si="142"/>
        <v>0</v>
      </c>
      <c r="Z655" s="259">
        <f t="shared" si="143"/>
        <v>0</v>
      </c>
      <c r="AA655" s="312">
        <f>'To &amp; from Shops- trip % summary'!L660</f>
        <v>0</v>
      </c>
      <c r="AB655" s="314">
        <f>'To &amp; from Shops- trip % summary'!N660</f>
        <v>0</v>
      </c>
      <c r="AC655" s="260">
        <f t="shared" si="144"/>
        <v>0</v>
      </c>
      <c r="AD655" s="259">
        <f t="shared" si="145"/>
        <v>0</v>
      </c>
      <c r="AE655" s="312">
        <f>'To &amp; from Shops- trip % summary'!Q660</f>
        <v>0</v>
      </c>
      <c r="AF655" s="314">
        <f>'To &amp; from Shops- trip % summary'!S660</f>
        <v>0</v>
      </c>
      <c r="AG655" s="260">
        <f t="shared" si="146"/>
        <v>0</v>
      </c>
      <c r="AH655" s="259">
        <f t="shared" si="147"/>
        <v>0</v>
      </c>
      <c r="AI655" s="312">
        <f>'To &amp; from Shops- trip % summary'!V660</f>
        <v>0</v>
      </c>
      <c r="AJ655" s="314">
        <f>'To &amp; from Shops- trip % summary'!X660</f>
        <v>0</v>
      </c>
      <c r="AK655" s="260">
        <f t="shared" si="148"/>
        <v>0</v>
      </c>
      <c r="AL655" s="259">
        <f t="shared" si="149"/>
        <v>0</v>
      </c>
      <c r="AM655" s="312">
        <f>'To &amp; from Shops- trip % summary'!AA660</f>
        <v>0</v>
      </c>
      <c r="AN655" s="314">
        <f>'To &amp; from Shops- trip % summary'!AC660</f>
        <v>0</v>
      </c>
      <c r="AO655" s="260">
        <f t="shared" si="150"/>
        <v>0</v>
      </c>
      <c r="AP655" s="259">
        <f t="shared" si="151"/>
        <v>0</v>
      </c>
      <c r="AQ655" s="312">
        <f>'To &amp; from Shops- trip % summary'!AF660</f>
        <v>0</v>
      </c>
      <c r="AR655" s="314">
        <f>'To &amp; from Shops- trip % summary'!AH660</f>
        <v>0</v>
      </c>
      <c r="AS655" s="260">
        <f t="shared" si="152"/>
        <v>0</v>
      </c>
      <c r="AT655" s="259">
        <f t="shared" si="153"/>
        <v>0</v>
      </c>
      <c r="AU655" s="261"/>
      <c r="AV655" s="248"/>
      <c r="AW655" s="248"/>
      <c r="AX655" s="248"/>
      <c r="AY655" s="248"/>
    </row>
    <row r="656" spans="1:51" x14ac:dyDescent="0.2">
      <c r="A656" s="248"/>
      <c r="B656" s="248"/>
      <c r="C656" s="248"/>
      <c r="D656" s="248"/>
      <c r="E656" s="248"/>
      <c r="F656" s="248"/>
      <c r="G656" s="248"/>
      <c r="H656" s="248"/>
      <c r="I656" s="248"/>
      <c r="J656" s="248"/>
      <c r="K656" s="248"/>
      <c r="L656" s="248"/>
      <c r="M656" s="248"/>
      <c r="N656" s="248"/>
      <c r="O656" s="248"/>
      <c r="P656" s="248"/>
      <c r="Q656" s="296"/>
      <c r="R656" s="256">
        <f>'To &amp; from Shops- trip % summary'!B661</f>
        <v>0</v>
      </c>
      <c r="S656" s="313">
        <f>'To &amp; from Shops- trip % summary'!D661</f>
        <v>0</v>
      </c>
      <c r="T656" s="257">
        <f>'Non-survey input values'!$B$14</f>
        <v>359.3</v>
      </c>
      <c r="U656" s="258">
        <f t="shared" si="140"/>
        <v>0</v>
      </c>
      <c r="V656" s="259">
        <f t="shared" si="141"/>
        <v>0</v>
      </c>
      <c r="W656" s="312">
        <f>'To &amp; from Shops- trip % summary'!G661</f>
        <v>0</v>
      </c>
      <c r="X656" s="314">
        <f>'To &amp; from Shops- trip % summary'!I661</f>
        <v>0</v>
      </c>
      <c r="Y656" s="260">
        <f t="shared" si="142"/>
        <v>0</v>
      </c>
      <c r="Z656" s="259">
        <f t="shared" si="143"/>
        <v>0</v>
      </c>
      <c r="AA656" s="312">
        <f>'To &amp; from Shops- trip % summary'!L661</f>
        <v>0</v>
      </c>
      <c r="AB656" s="314">
        <f>'To &amp; from Shops- trip % summary'!N661</f>
        <v>0</v>
      </c>
      <c r="AC656" s="260">
        <f t="shared" si="144"/>
        <v>0</v>
      </c>
      <c r="AD656" s="259">
        <f t="shared" si="145"/>
        <v>0</v>
      </c>
      <c r="AE656" s="312">
        <f>'To &amp; from Shops- trip % summary'!Q661</f>
        <v>0</v>
      </c>
      <c r="AF656" s="314">
        <f>'To &amp; from Shops- trip % summary'!S661</f>
        <v>0</v>
      </c>
      <c r="AG656" s="260">
        <f t="shared" si="146"/>
        <v>0</v>
      </c>
      <c r="AH656" s="259">
        <f t="shared" si="147"/>
        <v>0</v>
      </c>
      <c r="AI656" s="312">
        <f>'To &amp; from Shops- trip % summary'!V661</f>
        <v>0</v>
      </c>
      <c r="AJ656" s="314">
        <f>'To &amp; from Shops- trip % summary'!X661</f>
        <v>0</v>
      </c>
      <c r="AK656" s="260">
        <f t="shared" si="148"/>
        <v>0</v>
      </c>
      <c r="AL656" s="259">
        <f t="shared" si="149"/>
        <v>0</v>
      </c>
      <c r="AM656" s="312">
        <f>'To &amp; from Shops- trip % summary'!AA661</f>
        <v>0</v>
      </c>
      <c r="AN656" s="314">
        <f>'To &amp; from Shops- trip % summary'!AC661</f>
        <v>0</v>
      </c>
      <c r="AO656" s="260">
        <f t="shared" si="150"/>
        <v>0</v>
      </c>
      <c r="AP656" s="259">
        <f t="shared" si="151"/>
        <v>0</v>
      </c>
      <c r="AQ656" s="312">
        <f>'To &amp; from Shops- trip % summary'!AF661</f>
        <v>0</v>
      </c>
      <c r="AR656" s="314">
        <f>'To &amp; from Shops- trip % summary'!AH661</f>
        <v>0</v>
      </c>
      <c r="AS656" s="260">
        <f t="shared" si="152"/>
        <v>0</v>
      </c>
      <c r="AT656" s="259">
        <f t="shared" si="153"/>
        <v>0</v>
      </c>
      <c r="AU656" s="261"/>
      <c r="AV656" s="248"/>
      <c r="AW656" s="248"/>
      <c r="AX656" s="248"/>
      <c r="AY656" s="248"/>
    </row>
    <row r="657" spans="1:51" x14ac:dyDescent="0.2">
      <c r="A657" s="248"/>
      <c r="B657" s="248"/>
      <c r="C657" s="248"/>
      <c r="D657" s="248"/>
      <c r="E657" s="248"/>
      <c r="F657" s="248"/>
      <c r="G657" s="248"/>
      <c r="H657" s="248"/>
      <c r="I657" s="248"/>
      <c r="J657" s="248"/>
      <c r="K657" s="248"/>
      <c r="L657" s="248"/>
      <c r="M657" s="248"/>
      <c r="N657" s="248"/>
      <c r="O657" s="248"/>
      <c r="P657" s="248"/>
      <c r="Q657" s="296"/>
      <c r="R657" s="256">
        <f>'To &amp; from Shops- trip % summary'!B662</f>
        <v>0</v>
      </c>
      <c r="S657" s="313">
        <f>'To &amp; from Shops- trip % summary'!D662</f>
        <v>0</v>
      </c>
      <c r="T657" s="257">
        <f>'Non-survey input values'!$B$14</f>
        <v>359.3</v>
      </c>
      <c r="U657" s="258">
        <f t="shared" si="140"/>
        <v>0</v>
      </c>
      <c r="V657" s="259">
        <f t="shared" si="141"/>
        <v>0</v>
      </c>
      <c r="W657" s="312">
        <f>'To &amp; from Shops- trip % summary'!G662</f>
        <v>0</v>
      </c>
      <c r="X657" s="314">
        <f>'To &amp; from Shops- trip % summary'!I662</f>
        <v>0</v>
      </c>
      <c r="Y657" s="260">
        <f t="shared" si="142"/>
        <v>0</v>
      </c>
      <c r="Z657" s="259">
        <f t="shared" si="143"/>
        <v>0</v>
      </c>
      <c r="AA657" s="312">
        <f>'To &amp; from Shops- trip % summary'!L662</f>
        <v>0</v>
      </c>
      <c r="AB657" s="314">
        <f>'To &amp; from Shops- trip % summary'!N662</f>
        <v>0</v>
      </c>
      <c r="AC657" s="260">
        <f t="shared" si="144"/>
        <v>0</v>
      </c>
      <c r="AD657" s="259">
        <f t="shared" si="145"/>
        <v>0</v>
      </c>
      <c r="AE657" s="312">
        <f>'To &amp; from Shops- trip % summary'!Q662</f>
        <v>0</v>
      </c>
      <c r="AF657" s="314">
        <f>'To &amp; from Shops- trip % summary'!S662</f>
        <v>0</v>
      </c>
      <c r="AG657" s="260">
        <f t="shared" si="146"/>
        <v>0</v>
      </c>
      <c r="AH657" s="259">
        <f t="shared" si="147"/>
        <v>0</v>
      </c>
      <c r="AI657" s="312">
        <f>'To &amp; from Shops- trip % summary'!V662</f>
        <v>0</v>
      </c>
      <c r="AJ657" s="314">
        <f>'To &amp; from Shops- trip % summary'!X662</f>
        <v>0</v>
      </c>
      <c r="AK657" s="260">
        <f t="shared" si="148"/>
        <v>0</v>
      </c>
      <c r="AL657" s="259">
        <f t="shared" si="149"/>
        <v>0</v>
      </c>
      <c r="AM657" s="312">
        <f>'To &amp; from Shops- trip % summary'!AA662</f>
        <v>0</v>
      </c>
      <c r="AN657" s="314">
        <f>'To &amp; from Shops- trip % summary'!AC662</f>
        <v>0</v>
      </c>
      <c r="AO657" s="260">
        <f t="shared" si="150"/>
        <v>0</v>
      </c>
      <c r="AP657" s="259">
        <f t="shared" si="151"/>
        <v>0</v>
      </c>
      <c r="AQ657" s="312">
        <f>'To &amp; from Shops- trip % summary'!AF662</f>
        <v>0</v>
      </c>
      <c r="AR657" s="314">
        <f>'To &amp; from Shops- trip % summary'!AH662</f>
        <v>0</v>
      </c>
      <c r="AS657" s="260">
        <f t="shared" si="152"/>
        <v>0</v>
      </c>
      <c r="AT657" s="259">
        <f t="shared" si="153"/>
        <v>0</v>
      </c>
      <c r="AU657" s="261"/>
      <c r="AV657" s="248"/>
      <c r="AW657" s="248"/>
      <c r="AX657" s="248"/>
      <c r="AY657" s="248"/>
    </row>
    <row r="658" spans="1:51" x14ac:dyDescent="0.2">
      <c r="A658" s="248"/>
      <c r="B658" s="248"/>
      <c r="C658" s="248"/>
      <c r="D658" s="248"/>
      <c r="E658" s="248"/>
      <c r="F658" s="248"/>
      <c r="G658" s="248"/>
      <c r="H658" s="248"/>
      <c r="I658" s="248"/>
      <c r="J658" s="248"/>
      <c r="K658" s="248"/>
      <c r="L658" s="248"/>
      <c r="M658" s="248"/>
      <c r="N658" s="248"/>
      <c r="O658" s="248"/>
      <c r="P658" s="248"/>
      <c r="Q658" s="296"/>
      <c r="R658" s="256">
        <f>'To &amp; from Shops- trip % summary'!B663</f>
        <v>0</v>
      </c>
      <c r="S658" s="313">
        <f>'To &amp; from Shops- trip % summary'!D663</f>
        <v>0</v>
      </c>
      <c r="T658" s="257">
        <f>'Non-survey input values'!$B$14</f>
        <v>359.3</v>
      </c>
      <c r="U658" s="258">
        <f t="shared" si="140"/>
        <v>0</v>
      </c>
      <c r="V658" s="259">
        <f t="shared" si="141"/>
        <v>0</v>
      </c>
      <c r="W658" s="312">
        <f>'To &amp; from Shops- trip % summary'!G663</f>
        <v>0</v>
      </c>
      <c r="X658" s="314">
        <f>'To &amp; from Shops- trip % summary'!I663</f>
        <v>0</v>
      </c>
      <c r="Y658" s="260">
        <f t="shared" si="142"/>
        <v>0</v>
      </c>
      <c r="Z658" s="259">
        <f t="shared" si="143"/>
        <v>0</v>
      </c>
      <c r="AA658" s="312">
        <f>'To &amp; from Shops- trip % summary'!L663</f>
        <v>0</v>
      </c>
      <c r="AB658" s="314">
        <f>'To &amp; from Shops- trip % summary'!N663</f>
        <v>0</v>
      </c>
      <c r="AC658" s="260">
        <f t="shared" si="144"/>
        <v>0</v>
      </c>
      <c r="AD658" s="259">
        <f t="shared" si="145"/>
        <v>0</v>
      </c>
      <c r="AE658" s="312">
        <f>'To &amp; from Shops- trip % summary'!Q663</f>
        <v>0</v>
      </c>
      <c r="AF658" s="314">
        <f>'To &amp; from Shops- trip % summary'!S663</f>
        <v>0</v>
      </c>
      <c r="AG658" s="260">
        <f t="shared" si="146"/>
        <v>0</v>
      </c>
      <c r="AH658" s="259">
        <f t="shared" si="147"/>
        <v>0</v>
      </c>
      <c r="AI658" s="312">
        <f>'To &amp; from Shops- trip % summary'!V663</f>
        <v>0</v>
      </c>
      <c r="AJ658" s="314">
        <f>'To &amp; from Shops- trip % summary'!X663</f>
        <v>0</v>
      </c>
      <c r="AK658" s="260">
        <f t="shared" si="148"/>
        <v>0</v>
      </c>
      <c r="AL658" s="259">
        <f t="shared" si="149"/>
        <v>0</v>
      </c>
      <c r="AM658" s="312">
        <f>'To &amp; from Shops- trip % summary'!AA663</f>
        <v>0</v>
      </c>
      <c r="AN658" s="314">
        <f>'To &amp; from Shops- trip % summary'!AC663</f>
        <v>0</v>
      </c>
      <c r="AO658" s="260">
        <f t="shared" si="150"/>
        <v>0</v>
      </c>
      <c r="AP658" s="259">
        <f t="shared" si="151"/>
        <v>0</v>
      </c>
      <c r="AQ658" s="312">
        <f>'To &amp; from Shops- trip % summary'!AF663</f>
        <v>0</v>
      </c>
      <c r="AR658" s="314">
        <f>'To &amp; from Shops- trip % summary'!AH663</f>
        <v>0</v>
      </c>
      <c r="AS658" s="260">
        <f t="shared" si="152"/>
        <v>0</v>
      </c>
      <c r="AT658" s="259">
        <f t="shared" si="153"/>
        <v>0</v>
      </c>
      <c r="AU658" s="261"/>
      <c r="AV658" s="248"/>
      <c r="AW658" s="248"/>
      <c r="AX658" s="248"/>
      <c r="AY658" s="248"/>
    </row>
    <row r="659" spans="1:51" x14ac:dyDescent="0.2">
      <c r="A659" s="248"/>
      <c r="B659" s="248"/>
      <c r="C659" s="248"/>
      <c r="D659" s="248"/>
      <c r="E659" s="248"/>
      <c r="F659" s="248"/>
      <c r="G659" s="248"/>
      <c r="H659" s="248"/>
      <c r="I659" s="248"/>
      <c r="J659" s="248"/>
      <c r="K659" s="248"/>
      <c r="L659" s="248"/>
      <c r="M659" s="248"/>
      <c r="N659" s="248"/>
      <c r="O659" s="248"/>
      <c r="P659" s="248"/>
      <c r="Q659" s="296"/>
      <c r="R659" s="256">
        <f>'To &amp; from Shops- trip % summary'!B664</f>
        <v>0</v>
      </c>
      <c r="S659" s="313">
        <f>'To &amp; from Shops- trip % summary'!D664</f>
        <v>0</v>
      </c>
      <c r="T659" s="257">
        <f>'Non-survey input values'!$B$14</f>
        <v>359.3</v>
      </c>
      <c r="U659" s="258">
        <f t="shared" si="140"/>
        <v>0</v>
      </c>
      <c r="V659" s="259">
        <f t="shared" si="141"/>
        <v>0</v>
      </c>
      <c r="W659" s="312">
        <f>'To &amp; from Shops- trip % summary'!G664</f>
        <v>0</v>
      </c>
      <c r="X659" s="314">
        <f>'To &amp; from Shops- trip % summary'!I664</f>
        <v>0</v>
      </c>
      <c r="Y659" s="260">
        <f t="shared" si="142"/>
        <v>0</v>
      </c>
      <c r="Z659" s="259">
        <f t="shared" si="143"/>
        <v>0</v>
      </c>
      <c r="AA659" s="312">
        <f>'To &amp; from Shops- trip % summary'!L664</f>
        <v>0</v>
      </c>
      <c r="AB659" s="314">
        <f>'To &amp; from Shops- trip % summary'!N664</f>
        <v>0</v>
      </c>
      <c r="AC659" s="260">
        <f t="shared" si="144"/>
        <v>0</v>
      </c>
      <c r="AD659" s="259">
        <f t="shared" si="145"/>
        <v>0</v>
      </c>
      <c r="AE659" s="312">
        <f>'To &amp; from Shops- trip % summary'!Q664</f>
        <v>0</v>
      </c>
      <c r="AF659" s="314">
        <f>'To &amp; from Shops- trip % summary'!S664</f>
        <v>0</v>
      </c>
      <c r="AG659" s="260">
        <f t="shared" si="146"/>
        <v>0</v>
      </c>
      <c r="AH659" s="259">
        <f t="shared" si="147"/>
        <v>0</v>
      </c>
      <c r="AI659" s="312">
        <f>'To &amp; from Shops- trip % summary'!V664</f>
        <v>0</v>
      </c>
      <c r="AJ659" s="314">
        <f>'To &amp; from Shops- trip % summary'!X664</f>
        <v>0</v>
      </c>
      <c r="AK659" s="260">
        <f t="shared" si="148"/>
        <v>0</v>
      </c>
      <c r="AL659" s="259">
        <f t="shared" si="149"/>
        <v>0</v>
      </c>
      <c r="AM659" s="312">
        <f>'To &amp; from Shops- trip % summary'!AA664</f>
        <v>0</v>
      </c>
      <c r="AN659" s="314">
        <f>'To &amp; from Shops- trip % summary'!AC664</f>
        <v>0</v>
      </c>
      <c r="AO659" s="260">
        <f t="shared" si="150"/>
        <v>0</v>
      </c>
      <c r="AP659" s="259">
        <f t="shared" si="151"/>
        <v>0</v>
      </c>
      <c r="AQ659" s="312">
        <f>'To &amp; from Shops- trip % summary'!AF664</f>
        <v>0</v>
      </c>
      <c r="AR659" s="314">
        <f>'To &amp; from Shops- trip % summary'!AH664</f>
        <v>0</v>
      </c>
      <c r="AS659" s="260">
        <f t="shared" si="152"/>
        <v>0</v>
      </c>
      <c r="AT659" s="259">
        <f t="shared" si="153"/>
        <v>0</v>
      </c>
      <c r="AU659" s="261"/>
      <c r="AV659" s="248"/>
      <c r="AW659" s="248"/>
      <c r="AX659" s="248"/>
      <c r="AY659" s="248"/>
    </row>
    <row r="660" spans="1:51" x14ac:dyDescent="0.2">
      <c r="A660" s="248"/>
      <c r="B660" s="248"/>
      <c r="C660" s="248"/>
      <c r="D660" s="248"/>
      <c r="E660" s="248"/>
      <c r="F660" s="248"/>
      <c r="G660" s="248"/>
      <c r="H660" s="248"/>
      <c r="I660" s="248"/>
      <c r="J660" s="248"/>
      <c r="K660" s="248"/>
      <c r="L660" s="248"/>
      <c r="M660" s="248"/>
      <c r="N660" s="248"/>
      <c r="O660" s="248"/>
      <c r="P660" s="248"/>
      <c r="Q660" s="296"/>
      <c r="R660" s="256">
        <f>'To &amp; from Shops- trip % summary'!B665</f>
        <v>0</v>
      </c>
      <c r="S660" s="313">
        <f>'To &amp; from Shops- trip % summary'!D665</f>
        <v>0</v>
      </c>
      <c r="T660" s="257">
        <f>'Non-survey input values'!$B$14</f>
        <v>359.3</v>
      </c>
      <c r="U660" s="258">
        <f t="shared" si="140"/>
        <v>0</v>
      </c>
      <c r="V660" s="259">
        <f t="shared" si="141"/>
        <v>0</v>
      </c>
      <c r="W660" s="312">
        <f>'To &amp; from Shops- trip % summary'!G665</f>
        <v>0</v>
      </c>
      <c r="X660" s="314">
        <f>'To &amp; from Shops- trip % summary'!I665</f>
        <v>0</v>
      </c>
      <c r="Y660" s="260">
        <f t="shared" si="142"/>
        <v>0</v>
      </c>
      <c r="Z660" s="259">
        <f t="shared" si="143"/>
        <v>0</v>
      </c>
      <c r="AA660" s="312">
        <f>'To &amp; from Shops- trip % summary'!L665</f>
        <v>0</v>
      </c>
      <c r="AB660" s="314">
        <f>'To &amp; from Shops- trip % summary'!N665</f>
        <v>0</v>
      </c>
      <c r="AC660" s="260">
        <f t="shared" si="144"/>
        <v>0</v>
      </c>
      <c r="AD660" s="259">
        <f t="shared" si="145"/>
        <v>0</v>
      </c>
      <c r="AE660" s="312">
        <f>'To &amp; from Shops- trip % summary'!Q665</f>
        <v>0</v>
      </c>
      <c r="AF660" s="314">
        <f>'To &amp; from Shops- trip % summary'!S665</f>
        <v>0</v>
      </c>
      <c r="AG660" s="260">
        <f t="shared" si="146"/>
        <v>0</v>
      </c>
      <c r="AH660" s="259">
        <f t="shared" si="147"/>
        <v>0</v>
      </c>
      <c r="AI660" s="312">
        <f>'To &amp; from Shops- trip % summary'!V665</f>
        <v>0</v>
      </c>
      <c r="AJ660" s="314">
        <f>'To &amp; from Shops- trip % summary'!X665</f>
        <v>0</v>
      </c>
      <c r="AK660" s="260">
        <f t="shared" si="148"/>
        <v>0</v>
      </c>
      <c r="AL660" s="259">
        <f t="shared" si="149"/>
        <v>0</v>
      </c>
      <c r="AM660" s="312">
        <f>'To &amp; from Shops- trip % summary'!AA665</f>
        <v>0</v>
      </c>
      <c r="AN660" s="314">
        <f>'To &amp; from Shops- trip % summary'!AC665</f>
        <v>0</v>
      </c>
      <c r="AO660" s="260">
        <f t="shared" si="150"/>
        <v>0</v>
      </c>
      <c r="AP660" s="259">
        <f t="shared" si="151"/>
        <v>0</v>
      </c>
      <c r="AQ660" s="312">
        <f>'To &amp; from Shops- trip % summary'!AF665</f>
        <v>0</v>
      </c>
      <c r="AR660" s="314">
        <f>'To &amp; from Shops- trip % summary'!AH665</f>
        <v>0</v>
      </c>
      <c r="AS660" s="260">
        <f t="shared" si="152"/>
        <v>0</v>
      </c>
      <c r="AT660" s="259">
        <f t="shared" si="153"/>
        <v>0</v>
      </c>
      <c r="AU660" s="261"/>
      <c r="AV660" s="248"/>
      <c r="AW660" s="248"/>
      <c r="AX660" s="248"/>
      <c r="AY660" s="248"/>
    </row>
    <row r="661" spans="1:51" x14ac:dyDescent="0.2">
      <c r="A661" s="248"/>
      <c r="B661" s="248"/>
      <c r="C661" s="248"/>
      <c r="D661" s="248"/>
      <c r="E661" s="248"/>
      <c r="F661" s="248"/>
      <c r="G661" s="248"/>
      <c r="H661" s="248"/>
      <c r="I661" s="248"/>
      <c r="J661" s="248"/>
      <c r="K661" s="248"/>
      <c r="L661" s="248"/>
      <c r="M661" s="248"/>
      <c r="N661" s="248"/>
      <c r="O661" s="248"/>
      <c r="P661" s="248"/>
      <c r="Q661" s="296"/>
      <c r="R661" s="256">
        <f>'To &amp; from Shops- trip % summary'!B666</f>
        <v>0</v>
      </c>
      <c r="S661" s="313">
        <f>'To &amp; from Shops- trip % summary'!D666</f>
        <v>0</v>
      </c>
      <c r="T661" s="257">
        <f>'Non-survey input values'!$B$14</f>
        <v>359.3</v>
      </c>
      <c r="U661" s="258">
        <f t="shared" si="140"/>
        <v>0</v>
      </c>
      <c r="V661" s="259">
        <f t="shared" si="141"/>
        <v>0</v>
      </c>
      <c r="W661" s="312">
        <f>'To &amp; from Shops- trip % summary'!G666</f>
        <v>0</v>
      </c>
      <c r="X661" s="314">
        <f>'To &amp; from Shops- trip % summary'!I666</f>
        <v>0</v>
      </c>
      <c r="Y661" s="260">
        <f t="shared" si="142"/>
        <v>0</v>
      </c>
      <c r="Z661" s="259">
        <f t="shared" si="143"/>
        <v>0</v>
      </c>
      <c r="AA661" s="312">
        <f>'To &amp; from Shops- trip % summary'!L666</f>
        <v>0</v>
      </c>
      <c r="AB661" s="314">
        <f>'To &amp; from Shops- trip % summary'!N666</f>
        <v>0</v>
      </c>
      <c r="AC661" s="260">
        <f t="shared" si="144"/>
        <v>0</v>
      </c>
      <c r="AD661" s="259">
        <f t="shared" si="145"/>
        <v>0</v>
      </c>
      <c r="AE661" s="312">
        <f>'To &amp; from Shops- trip % summary'!Q666</f>
        <v>0</v>
      </c>
      <c r="AF661" s="314">
        <f>'To &amp; from Shops- trip % summary'!S666</f>
        <v>0</v>
      </c>
      <c r="AG661" s="260">
        <f t="shared" si="146"/>
        <v>0</v>
      </c>
      <c r="AH661" s="259">
        <f t="shared" si="147"/>
        <v>0</v>
      </c>
      <c r="AI661" s="312">
        <f>'To &amp; from Shops- trip % summary'!V666</f>
        <v>0</v>
      </c>
      <c r="AJ661" s="314">
        <f>'To &amp; from Shops- trip % summary'!X666</f>
        <v>0</v>
      </c>
      <c r="AK661" s="260">
        <f t="shared" si="148"/>
        <v>0</v>
      </c>
      <c r="AL661" s="259">
        <f t="shared" si="149"/>
        <v>0</v>
      </c>
      <c r="AM661" s="312">
        <f>'To &amp; from Shops- trip % summary'!AA666</f>
        <v>0</v>
      </c>
      <c r="AN661" s="314">
        <f>'To &amp; from Shops- trip % summary'!AC666</f>
        <v>0</v>
      </c>
      <c r="AO661" s="260">
        <f t="shared" si="150"/>
        <v>0</v>
      </c>
      <c r="AP661" s="259">
        <f t="shared" si="151"/>
        <v>0</v>
      </c>
      <c r="AQ661" s="312">
        <f>'To &amp; from Shops- trip % summary'!AF666</f>
        <v>0</v>
      </c>
      <c r="AR661" s="314">
        <f>'To &amp; from Shops- trip % summary'!AH666</f>
        <v>0</v>
      </c>
      <c r="AS661" s="260">
        <f t="shared" si="152"/>
        <v>0</v>
      </c>
      <c r="AT661" s="259">
        <f t="shared" si="153"/>
        <v>0</v>
      </c>
      <c r="AU661" s="261"/>
      <c r="AV661" s="248"/>
      <c r="AW661" s="248"/>
      <c r="AX661" s="248"/>
      <c r="AY661" s="248"/>
    </row>
    <row r="662" spans="1:51" x14ac:dyDescent="0.2">
      <c r="A662" s="248"/>
      <c r="B662" s="248"/>
      <c r="C662" s="248"/>
      <c r="D662" s="248"/>
      <c r="E662" s="248"/>
      <c r="F662" s="248"/>
      <c r="G662" s="248"/>
      <c r="H662" s="248"/>
      <c r="I662" s="248"/>
      <c r="J662" s="248"/>
      <c r="K662" s="248"/>
      <c r="L662" s="248"/>
      <c r="M662" s="248"/>
      <c r="N662" s="248"/>
      <c r="O662" s="248"/>
      <c r="P662" s="248"/>
      <c r="Q662" s="296"/>
      <c r="R662" s="256">
        <f>'To &amp; from Shops- trip % summary'!B667</f>
        <v>0</v>
      </c>
      <c r="S662" s="313">
        <f>'To &amp; from Shops- trip % summary'!D667</f>
        <v>0</v>
      </c>
      <c r="T662" s="257">
        <f>'Non-survey input values'!$B$14</f>
        <v>359.3</v>
      </c>
      <c r="U662" s="258">
        <f t="shared" si="140"/>
        <v>0</v>
      </c>
      <c r="V662" s="259">
        <f t="shared" si="141"/>
        <v>0</v>
      </c>
      <c r="W662" s="312">
        <f>'To &amp; from Shops- trip % summary'!G667</f>
        <v>0</v>
      </c>
      <c r="X662" s="314">
        <f>'To &amp; from Shops- trip % summary'!I667</f>
        <v>0</v>
      </c>
      <c r="Y662" s="260">
        <f t="shared" si="142"/>
        <v>0</v>
      </c>
      <c r="Z662" s="259">
        <f t="shared" si="143"/>
        <v>0</v>
      </c>
      <c r="AA662" s="312">
        <f>'To &amp; from Shops- trip % summary'!L667</f>
        <v>0</v>
      </c>
      <c r="AB662" s="314">
        <f>'To &amp; from Shops- trip % summary'!N667</f>
        <v>0</v>
      </c>
      <c r="AC662" s="260">
        <f t="shared" si="144"/>
        <v>0</v>
      </c>
      <c r="AD662" s="259">
        <f t="shared" si="145"/>
        <v>0</v>
      </c>
      <c r="AE662" s="312">
        <f>'To &amp; from Shops- trip % summary'!Q667</f>
        <v>0</v>
      </c>
      <c r="AF662" s="314">
        <f>'To &amp; from Shops- trip % summary'!S667</f>
        <v>0</v>
      </c>
      <c r="AG662" s="260">
        <f t="shared" si="146"/>
        <v>0</v>
      </c>
      <c r="AH662" s="259">
        <f t="shared" si="147"/>
        <v>0</v>
      </c>
      <c r="AI662" s="312">
        <f>'To &amp; from Shops- trip % summary'!V667</f>
        <v>0</v>
      </c>
      <c r="AJ662" s="314">
        <f>'To &amp; from Shops- trip % summary'!X667</f>
        <v>0</v>
      </c>
      <c r="AK662" s="260">
        <f t="shared" si="148"/>
        <v>0</v>
      </c>
      <c r="AL662" s="259">
        <f t="shared" si="149"/>
        <v>0</v>
      </c>
      <c r="AM662" s="312">
        <f>'To &amp; from Shops- trip % summary'!AA667</f>
        <v>0</v>
      </c>
      <c r="AN662" s="314">
        <f>'To &amp; from Shops- trip % summary'!AC667</f>
        <v>0</v>
      </c>
      <c r="AO662" s="260">
        <f t="shared" si="150"/>
        <v>0</v>
      </c>
      <c r="AP662" s="259">
        <f t="shared" si="151"/>
        <v>0</v>
      </c>
      <c r="AQ662" s="312">
        <f>'To &amp; from Shops- trip % summary'!AF667</f>
        <v>0</v>
      </c>
      <c r="AR662" s="314">
        <f>'To &amp; from Shops- trip % summary'!AH667</f>
        <v>0</v>
      </c>
      <c r="AS662" s="260">
        <f t="shared" si="152"/>
        <v>0</v>
      </c>
      <c r="AT662" s="259">
        <f t="shared" si="153"/>
        <v>0</v>
      </c>
      <c r="AU662" s="261"/>
      <c r="AV662" s="248"/>
      <c r="AW662" s="248"/>
      <c r="AX662" s="248"/>
      <c r="AY662" s="248"/>
    </row>
    <row r="663" spans="1:51" x14ac:dyDescent="0.2">
      <c r="A663" s="248"/>
      <c r="B663" s="248"/>
      <c r="C663" s="248"/>
      <c r="D663" s="248"/>
      <c r="E663" s="248"/>
      <c r="F663" s="248"/>
      <c r="G663" s="248"/>
      <c r="H663" s="248"/>
      <c r="I663" s="248"/>
      <c r="J663" s="248"/>
      <c r="K663" s="248"/>
      <c r="L663" s="248"/>
      <c r="M663" s="248"/>
      <c r="N663" s="248"/>
      <c r="O663" s="248"/>
      <c r="P663" s="248"/>
      <c r="Q663" s="296"/>
      <c r="R663" s="256">
        <f>'To &amp; from Shops- trip % summary'!B668</f>
        <v>0</v>
      </c>
      <c r="S663" s="313">
        <f>'To &amp; from Shops- trip % summary'!D668</f>
        <v>0</v>
      </c>
      <c r="T663" s="257">
        <f>'Non-survey input values'!$B$14</f>
        <v>359.3</v>
      </c>
      <c r="U663" s="258">
        <f t="shared" si="140"/>
        <v>0</v>
      </c>
      <c r="V663" s="259">
        <f t="shared" si="141"/>
        <v>0</v>
      </c>
      <c r="W663" s="312">
        <f>'To &amp; from Shops- trip % summary'!G668</f>
        <v>0</v>
      </c>
      <c r="X663" s="314">
        <f>'To &amp; from Shops- trip % summary'!I668</f>
        <v>0</v>
      </c>
      <c r="Y663" s="260">
        <f t="shared" si="142"/>
        <v>0</v>
      </c>
      <c r="Z663" s="259">
        <f t="shared" si="143"/>
        <v>0</v>
      </c>
      <c r="AA663" s="312">
        <f>'To &amp; from Shops- trip % summary'!L668</f>
        <v>0</v>
      </c>
      <c r="AB663" s="314">
        <f>'To &amp; from Shops- trip % summary'!N668</f>
        <v>0</v>
      </c>
      <c r="AC663" s="260">
        <f t="shared" si="144"/>
        <v>0</v>
      </c>
      <c r="AD663" s="259">
        <f t="shared" si="145"/>
        <v>0</v>
      </c>
      <c r="AE663" s="312">
        <f>'To &amp; from Shops- trip % summary'!Q668</f>
        <v>0</v>
      </c>
      <c r="AF663" s="314">
        <f>'To &amp; from Shops- trip % summary'!S668</f>
        <v>0</v>
      </c>
      <c r="AG663" s="260">
        <f t="shared" si="146"/>
        <v>0</v>
      </c>
      <c r="AH663" s="259">
        <f t="shared" si="147"/>
        <v>0</v>
      </c>
      <c r="AI663" s="312">
        <f>'To &amp; from Shops- trip % summary'!V668</f>
        <v>0</v>
      </c>
      <c r="AJ663" s="314">
        <f>'To &amp; from Shops- trip % summary'!X668</f>
        <v>0</v>
      </c>
      <c r="AK663" s="260">
        <f t="shared" si="148"/>
        <v>0</v>
      </c>
      <c r="AL663" s="259">
        <f t="shared" si="149"/>
        <v>0</v>
      </c>
      <c r="AM663" s="312">
        <f>'To &amp; from Shops- trip % summary'!AA668</f>
        <v>0</v>
      </c>
      <c r="AN663" s="314">
        <f>'To &amp; from Shops- trip % summary'!AC668</f>
        <v>0</v>
      </c>
      <c r="AO663" s="260">
        <f t="shared" si="150"/>
        <v>0</v>
      </c>
      <c r="AP663" s="259">
        <f t="shared" si="151"/>
        <v>0</v>
      </c>
      <c r="AQ663" s="312">
        <f>'To &amp; from Shops- trip % summary'!AF668</f>
        <v>0</v>
      </c>
      <c r="AR663" s="314">
        <f>'To &amp; from Shops- trip % summary'!AH668</f>
        <v>0</v>
      </c>
      <c r="AS663" s="260">
        <f t="shared" si="152"/>
        <v>0</v>
      </c>
      <c r="AT663" s="259">
        <f t="shared" si="153"/>
        <v>0</v>
      </c>
      <c r="AU663" s="261"/>
      <c r="AV663" s="248"/>
      <c r="AW663" s="248"/>
      <c r="AX663" s="248"/>
      <c r="AY663" s="248"/>
    </row>
    <row r="664" spans="1:51" x14ac:dyDescent="0.2">
      <c r="A664" s="248"/>
      <c r="B664" s="248"/>
      <c r="C664" s="248"/>
      <c r="D664" s="248"/>
      <c r="E664" s="248"/>
      <c r="F664" s="248"/>
      <c r="G664" s="248"/>
      <c r="H664" s="248"/>
      <c r="I664" s="248"/>
      <c r="J664" s="248"/>
      <c r="K664" s="248"/>
      <c r="L664" s="248"/>
      <c r="M664" s="248"/>
      <c r="N664" s="248"/>
      <c r="O664" s="248"/>
      <c r="P664" s="248"/>
      <c r="Q664" s="296"/>
      <c r="R664" s="256">
        <f>'To &amp; from Shops- trip % summary'!B669</f>
        <v>0</v>
      </c>
      <c r="S664" s="313">
        <f>'To &amp; from Shops- trip % summary'!D669</f>
        <v>0</v>
      </c>
      <c r="T664" s="257">
        <f>'Non-survey input values'!$B$14</f>
        <v>359.3</v>
      </c>
      <c r="U664" s="258">
        <f t="shared" si="140"/>
        <v>0</v>
      </c>
      <c r="V664" s="259">
        <f t="shared" si="141"/>
        <v>0</v>
      </c>
      <c r="W664" s="312">
        <f>'To &amp; from Shops- trip % summary'!G669</f>
        <v>0</v>
      </c>
      <c r="X664" s="314">
        <f>'To &amp; from Shops- trip % summary'!I669</f>
        <v>0</v>
      </c>
      <c r="Y664" s="260">
        <f t="shared" si="142"/>
        <v>0</v>
      </c>
      <c r="Z664" s="259">
        <f t="shared" si="143"/>
        <v>0</v>
      </c>
      <c r="AA664" s="312">
        <f>'To &amp; from Shops- trip % summary'!L669</f>
        <v>0</v>
      </c>
      <c r="AB664" s="314">
        <f>'To &amp; from Shops- trip % summary'!N669</f>
        <v>0</v>
      </c>
      <c r="AC664" s="260">
        <f t="shared" si="144"/>
        <v>0</v>
      </c>
      <c r="AD664" s="259">
        <f t="shared" si="145"/>
        <v>0</v>
      </c>
      <c r="AE664" s="312">
        <f>'To &amp; from Shops- trip % summary'!Q669</f>
        <v>0</v>
      </c>
      <c r="AF664" s="314">
        <f>'To &amp; from Shops- trip % summary'!S669</f>
        <v>0</v>
      </c>
      <c r="AG664" s="260">
        <f t="shared" si="146"/>
        <v>0</v>
      </c>
      <c r="AH664" s="259">
        <f t="shared" si="147"/>
        <v>0</v>
      </c>
      <c r="AI664" s="312">
        <f>'To &amp; from Shops- trip % summary'!V669</f>
        <v>0</v>
      </c>
      <c r="AJ664" s="314">
        <f>'To &amp; from Shops- trip % summary'!X669</f>
        <v>0</v>
      </c>
      <c r="AK664" s="260">
        <f t="shared" si="148"/>
        <v>0</v>
      </c>
      <c r="AL664" s="259">
        <f t="shared" si="149"/>
        <v>0</v>
      </c>
      <c r="AM664" s="312">
        <f>'To &amp; from Shops- trip % summary'!AA669</f>
        <v>0</v>
      </c>
      <c r="AN664" s="314">
        <f>'To &amp; from Shops- trip % summary'!AC669</f>
        <v>0</v>
      </c>
      <c r="AO664" s="260">
        <f t="shared" si="150"/>
        <v>0</v>
      </c>
      <c r="AP664" s="259">
        <f t="shared" si="151"/>
        <v>0</v>
      </c>
      <c r="AQ664" s="312">
        <f>'To &amp; from Shops- trip % summary'!AF669</f>
        <v>0</v>
      </c>
      <c r="AR664" s="314">
        <f>'To &amp; from Shops- trip % summary'!AH669</f>
        <v>0</v>
      </c>
      <c r="AS664" s="260">
        <f t="shared" si="152"/>
        <v>0</v>
      </c>
      <c r="AT664" s="259">
        <f t="shared" si="153"/>
        <v>0</v>
      </c>
      <c r="AU664" s="261"/>
      <c r="AV664" s="248"/>
      <c r="AW664" s="248"/>
      <c r="AX664" s="248"/>
      <c r="AY664" s="248"/>
    </row>
    <row r="665" spans="1:51" x14ac:dyDescent="0.2">
      <c r="A665" s="248"/>
      <c r="B665" s="248"/>
      <c r="C665" s="248"/>
      <c r="D665" s="248"/>
      <c r="E665" s="248"/>
      <c r="F665" s="248"/>
      <c r="G665" s="248"/>
      <c r="H665" s="248"/>
      <c r="I665" s="248"/>
      <c r="J665" s="248"/>
      <c r="K665" s="248"/>
      <c r="L665" s="248"/>
      <c r="M665" s="248"/>
      <c r="N665" s="248"/>
      <c r="O665" s="248"/>
      <c r="P665" s="248"/>
      <c r="Q665" s="296"/>
      <c r="R665" s="256">
        <f>'To &amp; from Shops- trip % summary'!B670</f>
        <v>0</v>
      </c>
      <c r="S665" s="313">
        <f>'To &amp; from Shops- trip % summary'!D670</f>
        <v>0</v>
      </c>
      <c r="T665" s="257">
        <f>'Non-survey input values'!$B$14</f>
        <v>359.3</v>
      </c>
      <c r="U665" s="258">
        <f t="shared" si="140"/>
        <v>0</v>
      </c>
      <c r="V665" s="259">
        <f t="shared" si="141"/>
        <v>0</v>
      </c>
      <c r="W665" s="312">
        <f>'To &amp; from Shops- trip % summary'!G670</f>
        <v>0</v>
      </c>
      <c r="X665" s="314">
        <f>'To &amp; from Shops- trip % summary'!I670</f>
        <v>0</v>
      </c>
      <c r="Y665" s="260">
        <f t="shared" si="142"/>
        <v>0</v>
      </c>
      <c r="Z665" s="259">
        <f t="shared" si="143"/>
        <v>0</v>
      </c>
      <c r="AA665" s="312">
        <f>'To &amp; from Shops- trip % summary'!L670</f>
        <v>0</v>
      </c>
      <c r="AB665" s="314">
        <f>'To &amp; from Shops- trip % summary'!N670</f>
        <v>0</v>
      </c>
      <c r="AC665" s="260">
        <f t="shared" si="144"/>
        <v>0</v>
      </c>
      <c r="AD665" s="259">
        <f t="shared" si="145"/>
        <v>0</v>
      </c>
      <c r="AE665" s="312">
        <f>'To &amp; from Shops- trip % summary'!Q670</f>
        <v>0</v>
      </c>
      <c r="AF665" s="314">
        <f>'To &amp; from Shops- trip % summary'!S670</f>
        <v>0</v>
      </c>
      <c r="AG665" s="260">
        <f t="shared" si="146"/>
        <v>0</v>
      </c>
      <c r="AH665" s="259">
        <f t="shared" si="147"/>
        <v>0</v>
      </c>
      <c r="AI665" s="312">
        <f>'To &amp; from Shops- trip % summary'!V670</f>
        <v>0</v>
      </c>
      <c r="AJ665" s="314">
        <f>'To &amp; from Shops- trip % summary'!X670</f>
        <v>0</v>
      </c>
      <c r="AK665" s="260">
        <f t="shared" si="148"/>
        <v>0</v>
      </c>
      <c r="AL665" s="259">
        <f t="shared" si="149"/>
        <v>0</v>
      </c>
      <c r="AM665" s="312">
        <f>'To &amp; from Shops- trip % summary'!AA670</f>
        <v>0</v>
      </c>
      <c r="AN665" s="314">
        <f>'To &amp; from Shops- trip % summary'!AC670</f>
        <v>0</v>
      </c>
      <c r="AO665" s="260">
        <f t="shared" si="150"/>
        <v>0</v>
      </c>
      <c r="AP665" s="259">
        <f t="shared" si="151"/>
        <v>0</v>
      </c>
      <c r="AQ665" s="312">
        <f>'To &amp; from Shops- trip % summary'!AF670</f>
        <v>0</v>
      </c>
      <c r="AR665" s="314">
        <f>'To &amp; from Shops- trip % summary'!AH670</f>
        <v>0</v>
      </c>
      <c r="AS665" s="260">
        <f t="shared" si="152"/>
        <v>0</v>
      </c>
      <c r="AT665" s="259">
        <f t="shared" si="153"/>
        <v>0</v>
      </c>
      <c r="AU665" s="261"/>
      <c r="AV665" s="248"/>
      <c r="AW665" s="248"/>
      <c r="AX665" s="248"/>
      <c r="AY665" s="248"/>
    </row>
    <row r="666" spans="1:51" x14ac:dyDescent="0.2">
      <c r="A666" s="248"/>
      <c r="B666" s="248"/>
      <c r="C666" s="248"/>
      <c r="D666" s="248"/>
      <c r="E666" s="248"/>
      <c r="F666" s="248"/>
      <c r="G666" s="248"/>
      <c r="H666" s="248"/>
      <c r="I666" s="248"/>
      <c r="J666" s="248"/>
      <c r="K666" s="248"/>
      <c r="L666" s="248"/>
      <c r="M666" s="248"/>
      <c r="N666" s="248"/>
      <c r="O666" s="248"/>
      <c r="P666" s="248"/>
      <c r="Q666" s="296"/>
      <c r="R666" s="256">
        <f>'To &amp; from Shops- trip % summary'!B671</f>
        <v>0</v>
      </c>
      <c r="S666" s="313">
        <f>'To &amp; from Shops- trip % summary'!D671</f>
        <v>0</v>
      </c>
      <c r="T666" s="257">
        <f>'Non-survey input values'!$B$14</f>
        <v>359.3</v>
      </c>
      <c r="U666" s="258">
        <f t="shared" si="140"/>
        <v>0</v>
      </c>
      <c r="V666" s="259">
        <f t="shared" si="141"/>
        <v>0</v>
      </c>
      <c r="W666" s="312">
        <f>'To &amp; from Shops- trip % summary'!G671</f>
        <v>0</v>
      </c>
      <c r="X666" s="314">
        <f>'To &amp; from Shops- trip % summary'!I671</f>
        <v>0</v>
      </c>
      <c r="Y666" s="260">
        <f t="shared" si="142"/>
        <v>0</v>
      </c>
      <c r="Z666" s="259">
        <f t="shared" si="143"/>
        <v>0</v>
      </c>
      <c r="AA666" s="312">
        <f>'To &amp; from Shops- trip % summary'!L671</f>
        <v>0</v>
      </c>
      <c r="AB666" s="314">
        <f>'To &amp; from Shops- trip % summary'!N671</f>
        <v>0</v>
      </c>
      <c r="AC666" s="260">
        <f t="shared" si="144"/>
        <v>0</v>
      </c>
      <c r="AD666" s="259">
        <f t="shared" si="145"/>
        <v>0</v>
      </c>
      <c r="AE666" s="312">
        <f>'To &amp; from Shops- trip % summary'!Q671</f>
        <v>0</v>
      </c>
      <c r="AF666" s="314">
        <f>'To &amp; from Shops- trip % summary'!S671</f>
        <v>0</v>
      </c>
      <c r="AG666" s="260">
        <f t="shared" si="146"/>
        <v>0</v>
      </c>
      <c r="AH666" s="259">
        <f t="shared" si="147"/>
        <v>0</v>
      </c>
      <c r="AI666" s="312">
        <f>'To &amp; from Shops- trip % summary'!V671</f>
        <v>0</v>
      </c>
      <c r="AJ666" s="314">
        <f>'To &amp; from Shops- trip % summary'!X671</f>
        <v>0</v>
      </c>
      <c r="AK666" s="260">
        <f t="shared" si="148"/>
        <v>0</v>
      </c>
      <c r="AL666" s="259">
        <f t="shared" si="149"/>
        <v>0</v>
      </c>
      <c r="AM666" s="312">
        <f>'To &amp; from Shops- trip % summary'!AA671</f>
        <v>0</v>
      </c>
      <c r="AN666" s="314">
        <f>'To &amp; from Shops- trip % summary'!AC671</f>
        <v>0</v>
      </c>
      <c r="AO666" s="260">
        <f t="shared" si="150"/>
        <v>0</v>
      </c>
      <c r="AP666" s="259">
        <f t="shared" si="151"/>
        <v>0</v>
      </c>
      <c r="AQ666" s="312">
        <f>'To &amp; from Shops- trip % summary'!AF671</f>
        <v>0</v>
      </c>
      <c r="AR666" s="314">
        <f>'To &amp; from Shops- trip % summary'!AH671</f>
        <v>0</v>
      </c>
      <c r="AS666" s="260">
        <f t="shared" si="152"/>
        <v>0</v>
      </c>
      <c r="AT666" s="259">
        <f t="shared" si="153"/>
        <v>0</v>
      </c>
      <c r="AU666" s="261"/>
      <c r="AV666" s="248"/>
      <c r="AW666" s="248"/>
      <c r="AX666" s="248"/>
      <c r="AY666" s="248"/>
    </row>
    <row r="667" spans="1:51" x14ac:dyDescent="0.2">
      <c r="A667" s="248"/>
      <c r="B667" s="248"/>
      <c r="C667" s="248"/>
      <c r="D667" s="248"/>
      <c r="E667" s="248"/>
      <c r="F667" s="248"/>
      <c r="G667" s="248"/>
      <c r="H667" s="248"/>
      <c r="I667" s="248"/>
      <c r="J667" s="248"/>
      <c r="K667" s="248"/>
      <c r="L667" s="248"/>
      <c r="M667" s="248"/>
      <c r="N667" s="248"/>
      <c r="O667" s="248"/>
      <c r="P667" s="248"/>
      <c r="Q667" s="296"/>
      <c r="R667" s="256">
        <f>'To &amp; from Shops- trip % summary'!B672</f>
        <v>0</v>
      </c>
      <c r="S667" s="313">
        <f>'To &amp; from Shops- trip % summary'!D672</f>
        <v>0</v>
      </c>
      <c r="T667" s="257">
        <f>'Non-survey input values'!$B$14</f>
        <v>359.3</v>
      </c>
      <c r="U667" s="258">
        <f t="shared" si="140"/>
        <v>0</v>
      </c>
      <c r="V667" s="259">
        <f t="shared" si="141"/>
        <v>0</v>
      </c>
      <c r="W667" s="312">
        <f>'To &amp; from Shops- trip % summary'!G672</f>
        <v>0</v>
      </c>
      <c r="X667" s="314">
        <f>'To &amp; from Shops- trip % summary'!I672</f>
        <v>0</v>
      </c>
      <c r="Y667" s="260">
        <f t="shared" si="142"/>
        <v>0</v>
      </c>
      <c r="Z667" s="259">
        <f t="shared" si="143"/>
        <v>0</v>
      </c>
      <c r="AA667" s="312">
        <f>'To &amp; from Shops- trip % summary'!L672</f>
        <v>0</v>
      </c>
      <c r="AB667" s="314">
        <f>'To &amp; from Shops- trip % summary'!N672</f>
        <v>0</v>
      </c>
      <c r="AC667" s="260">
        <f t="shared" si="144"/>
        <v>0</v>
      </c>
      <c r="AD667" s="259">
        <f t="shared" si="145"/>
        <v>0</v>
      </c>
      <c r="AE667" s="312">
        <f>'To &amp; from Shops- trip % summary'!Q672</f>
        <v>0</v>
      </c>
      <c r="AF667" s="314">
        <f>'To &amp; from Shops- trip % summary'!S672</f>
        <v>0</v>
      </c>
      <c r="AG667" s="260">
        <f t="shared" si="146"/>
        <v>0</v>
      </c>
      <c r="AH667" s="259">
        <f t="shared" si="147"/>
        <v>0</v>
      </c>
      <c r="AI667" s="312">
        <f>'To &amp; from Shops- trip % summary'!V672</f>
        <v>0</v>
      </c>
      <c r="AJ667" s="314">
        <f>'To &amp; from Shops- trip % summary'!X672</f>
        <v>0</v>
      </c>
      <c r="AK667" s="260">
        <f t="shared" si="148"/>
        <v>0</v>
      </c>
      <c r="AL667" s="259">
        <f t="shared" si="149"/>
        <v>0</v>
      </c>
      <c r="AM667" s="312">
        <f>'To &amp; from Shops- trip % summary'!AA672</f>
        <v>0</v>
      </c>
      <c r="AN667" s="314">
        <f>'To &amp; from Shops- trip % summary'!AC672</f>
        <v>0</v>
      </c>
      <c r="AO667" s="260">
        <f t="shared" si="150"/>
        <v>0</v>
      </c>
      <c r="AP667" s="259">
        <f t="shared" si="151"/>
        <v>0</v>
      </c>
      <c r="AQ667" s="312">
        <f>'To &amp; from Shops- trip % summary'!AF672</f>
        <v>0</v>
      </c>
      <c r="AR667" s="314">
        <f>'To &amp; from Shops- trip % summary'!AH672</f>
        <v>0</v>
      </c>
      <c r="AS667" s="260">
        <f t="shared" si="152"/>
        <v>0</v>
      </c>
      <c r="AT667" s="259">
        <f t="shared" si="153"/>
        <v>0</v>
      </c>
      <c r="AU667" s="261"/>
      <c r="AV667" s="248"/>
      <c r="AW667" s="248"/>
      <c r="AX667" s="248"/>
      <c r="AY667" s="248"/>
    </row>
    <row r="668" spans="1:51" x14ac:dyDescent="0.2">
      <c r="A668" s="248"/>
      <c r="B668" s="248"/>
      <c r="C668" s="248"/>
      <c r="D668" s="248"/>
      <c r="E668" s="248"/>
      <c r="F668" s="248"/>
      <c r="G668" s="248"/>
      <c r="H668" s="248"/>
      <c r="I668" s="248"/>
      <c r="J668" s="248"/>
      <c r="K668" s="248"/>
      <c r="L668" s="248"/>
      <c r="M668" s="248"/>
      <c r="N668" s="248"/>
      <c r="O668" s="248"/>
      <c r="P668" s="248"/>
      <c r="Q668" s="296"/>
      <c r="R668" s="256">
        <f>'To &amp; from Shops- trip % summary'!B673</f>
        <v>0</v>
      </c>
      <c r="S668" s="313">
        <f>'To &amp; from Shops- trip % summary'!D673</f>
        <v>0</v>
      </c>
      <c r="T668" s="257">
        <f>'Non-survey input values'!$B$14</f>
        <v>359.3</v>
      </c>
      <c r="U668" s="258">
        <f t="shared" si="140"/>
        <v>0</v>
      </c>
      <c r="V668" s="259">
        <f t="shared" si="141"/>
        <v>0</v>
      </c>
      <c r="W668" s="312">
        <f>'To &amp; from Shops- trip % summary'!G673</f>
        <v>0</v>
      </c>
      <c r="X668" s="314">
        <f>'To &amp; from Shops- trip % summary'!I673</f>
        <v>0</v>
      </c>
      <c r="Y668" s="260">
        <f t="shared" si="142"/>
        <v>0</v>
      </c>
      <c r="Z668" s="259">
        <f t="shared" si="143"/>
        <v>0</v>
      </c>
      <c r="AA668" s="312">
        <f>'To &amp; from Shops- trip % summary'!L673</f>
        <v>0</v>
      </c>
      <c r="AB668" s="314">
        <f>'To &amp; from Shops- trip % summary'!N673</f>
        <v>0</v>
      </c>
      <c r="AC668" s="260">
        <f t="shared" si="144"/>
        <v>0</v>
      </c>
      <c r="AD668" s="259">
        <f t="shared" si="145"/>
        <v>0</v>
      </c>
      <c r="AE668" s="312">
        <f>'To &amp; from Shops- trip % summary'!Q673</f>
        <v>0</v>
      </c>
      <c r="AF668" s="314">
        <f>'To &amp; from Shops- trip % summary'!S673</f>
        <v>0</v>
      </c>
      <c r="AG668" s="260">
        <f t="shared" si="146"/>
        <v>0</v>
      </c>
      <c r="AH668" s="259">
        <f t="shared" si="147"/>
        <v>0</v>
      </c>
      <c r="AI668" s="312">
        <f>'To &amp; from Shops- trip % summary'!V673</f>
        <v>0</v>
      </c>
      <c r="AJ668" s="314">
        <f>'To &amp; from Shops- trip % summary'!X673</f>
        <v>0</v>
      </c>
      <c r="AK668" s="260">
        <f t="shared" si="148"/>
        <v>0</v>
      </c>
      <c r="AL668" s="259">
        <f t="shared" si="149"/>
        <v>0</v>
      </c>
      <c r="AM668" s="312">
        <f>'To &amp; from Shops- trip % summary'!AA673</f>
        <v>0</v>
      </c>
      <c r="AN668" s="314">
        <f>'To &amp; from Shops- trip % summary'!AC673</f>
        <v>0</v>
      </c>
      <c r="AO668" s="260">
        <f t="shared" si="150"/>
        <v>0</v>
      </c>
      <c r="AP668" s="259">
        <f t="shared" si="151"/>
        <v>0</v>
      </c>
      <c r="AQ668" s="312">
        <f>'To &amp; from Shops- trip % summary'!AF673</f>
        <v>0</v>
      </c>
      <c r="AR668" s="314">
        <f>'To &amp; from Shops- trip % summary'!AH673</f>
        <v>0</v>
      </c>
      <c r="AS668" s="260">
        <f t="shared" si="152"/>
        <v>0</v>
      </c>
      <c r="AT668" s="259">
        <f t="shared" si="153"/>
        <v>0</v>
      </c>
      <c r="AU668" s="261"/>
      <c r="AV668" s="248"/>
      <c r="AW668" s="248"/>
      <c r="AX668" s="248"/>
      <c r="AY668" s="248"/>
    </row>
    <row r="669" spans="1:51" x14ac:dyDescent="0.2">
      <c r="A669" s="248"/>
      <c r="B669" s="248"/>
      <c r="C669" s="248"/>
      <c r="D669" s="248"/>
      <c r="E669" s="248"/>
      <c r="F669" s="248"/>
      <c r="G669" s="248"/>
      <c r="H669" s="248"/>
      <c r="I669" s="248"/>
      <c r="J669" s="248"/>
      <c r="K669" s="248"/>
      <c r="L669" s="248"/>
      <c r="M669" s="248"/>
      <c r="N669" s="248"/>
      <c r="O669" s="248"/>
      <c r="P669" s="248"/>
      <c r="Q669" s="296"/>
      <c r="R669" s="256">
        <f>'To &amp; from Shops- trip % summary'!B674</f>
        <v>0</v>
      </c>
      <c r="S669" s="313">
        <f>'To &amp; from Shops- trip % summary'!D674</f>
        <v>0</v>
      </c>
      <c r="T669" s="257">
        <f>'Non-survey input values'!$B$14</f>
        <v>359.3</v>
      </c>
      <c r="U669" s="258">
        <f t="shared" si="140"/>
        <v>0</v>
      </c>
      <c r="V669" s="259">
        <f t="shared" si="141"/>
        <v>0</v>
      </c>
      <c r="W669" s="312">
        <f>'To &amp; from Shops- trip % summary'!G674</f>
        <v>0</v>
      </c>
      <c r="X669" s="314">
        <f>'To &amp; from Shops- trip % summary'!I674</f>
        <v>0</v>
      </c>
      <c r="Y669" s="260">
        <f t="shared" si="142"/>
        <v>0</v>
      </c>
      <c r="Z669" s="259">
        <f t="shared" si="143"/>
        <v>0</v>
      </c>
      <c r="AA669" s="312">
        <f>'To &amp; from Shops- trip % summary'!L674</f>
        <v>0</v>
      </c>
      <c r="AB669" s="314">
        <f>'To &amp; from Shops- trip % summary'!N674</f>
        <v>0</v>
      </c>
      <c r="AC669" s="260">
        <f t="shared" si="144"/>
        <v>0</v>
      </c>
      <c r="AD669" s="259">
        <f t="shared" si="145"/>
        <v>0</v>
      </c>
      <c r="AE669" s="312">
        <f>'To &amp; from Shops- trip % summary'!Q674</f>
        <v>0</v>
      </c>
      <c r="AF669" s="314">
        <f>'To &amp; from Shops- trip % summary'!S674</f>
        <v>0</v>
      </c>
      <c r="AG669" s="260">
        <f t="shared" si="146"/>
        <v>0</v>
      </c>
      <c r="AH669" s="259">
        <f t="shared" si="147"/>
        <v>0</v>
      </c>
      <c r="AI669" s="312">
        <f>'To &amp; from Shops- trip % summary'!V674</f>
        <v>0</v>
      </c>
      <c r="AJ669" s="314">
        <f>'To &amp; from Shops- trip % summary'!X674</f>
        <v>0</v>
      </c>
      <c r="AK669" s="260">
        <f t="shared" si="148"/>
        <v>0</v>
      </c>
      <c r="AL669" s="259">
        <f t="shared" si="149"/>
        <v>0</v>
      </c>
      <c r="AM669" s="312">
        <f>'To &amp; from Shops- trip % summary'!AA674</f>
        <v>0</v>
      </c>
      <c r="AN669" s="314">
        <f>'To &amp; from Shops- trip % summary'!AC674</f>
        <v>0</v>
      </c>
      <c r="AO669" s="260">
        <f t="shared" si="150"/>
        <v>0</v>
      </c>
      <c r="AP669" s="259">
        <f t="shared" si="151"/>
        <v>0</v>
      </c>
      <c r="AQ669" s="312">
        <f>'To &amp; from Shops- trip % summary'!AF674</f>
        <v>0</v>
      </c>
      <c r="AR669" s="314">
        <f>'To &amp; from Shops- trip % summary'!AH674</f>
        <v>0</v>
      </c>
      <c r="AS669" s="260">
        <f t="shared" si="152"/>
        <v>0</v>
      </c>
      <c r="AT669" s="259">
        <f t="shared" si="153"/>
        <v>0</v>
      </c>
      <c r="AU669" s="261"/>
      <c r="AV669" s="248"/>
      <c r="AW669" s="248"/>
      <c r="AX669" s="248"/>
      <c r="AY669" s="248"/>
    </row>
    <row r="670" spans="1:51" x14ac:dyDescent="0.2">
      <c r="A670" s="248"/>
      <c r="B670" s="248"/>
      <c r="C670" s="248"/>
      <c r="D670" s="248"/>
      <c r="E670" s="248"/>
      <c r="F670" s="248"/>
      <c r="G670" s="248"/>
      <c r="H670" s="248"/>
      <c r="I670" s="248"/>
      <c r="J670" s="248"/>
      <c r="K670" s="248"/>
      <c r="L670" s="248"/>
      <c r="M670" s="248"/>
      <c r="N670" s="248"/>
      <c r="O670" s="248"/>
      <c r="P670" s="248"/>
      <c r="Q670" s="296"/>
      <c r="R670" s="256">
        <f>'To &amp; from Shops- trip % summary'!B675</f>
        <v>0</v>
      </c>
      <c r="S670" s="313">
        <f>'To &amp; from Shops- trip % summary'!D675</f>
        <v>0</v>
      </c>
      <c r="T670" s="257">
        <f>'Non-survey input values'!$B$14</f>
        <v>359.3</v>
      </c>
      <c r="U670" s="258">
        <f t="shared" si="140"/>
        <v>0</v>
      </c>
      <c r="V670" s="259">
        <f t="shared" si="141"/>
        <v>0</v>
      </c>
      <c r="W670" s="312">
        <f>'To &amp; from Shops- trip % summary'!G675</f>
        <v>0</v>
      </c>
      <c r="X670" s="314">
        <f>'To &amp; from Shops- trip % summary'!I675</f>
        <v>0</v>
      </c>
      <c r="Y670" s="260">
        <f t="shared" si="142"/>
        <v>0</v>
      </c>
      <c r="Z670" s="259">
        <f t="shared" si="143"/>
        <v>0</v>
      </c>
      <c r="AA670" s="312">
        <f>'To &amp; from Shops- trip % summary'!L675</f>
        <v>0</v>
      </c>
      <c r="AB670" s="314">
        <f>'To &amp; from Shops- trip % summary'!N675</f>
        <v>0</v>
      </c>
      <c r="AC670" s="260">
        <f t="shared" si="144"/>
        <v>0</v>
      </c>
      <c r="AD670" s="259">
        <f t="shared" si="145"/>
        <v>0</v>
      </c>
      <c r="AE670" s="312">
        <f>'To &amp; from Shops- trip % summary'!Q675</f>
        <v>0</v>
      </c>
      <c r="AF670" s="314">
        <f>'To &amp; from Shops- trip % summary'!S675</f>
        <v>0</v>
      </c>
      <c r="AG670" s="260">
        <f t="shared" si="146"/>
        <v>0</v>
      </c>
      <c r="AH670" s="259">
        <f t="shared" si="147"/>
        <v>0</v>
      </c>
      <c r="AI670" s="312">
        <f>'To &amp; from Shops- trip % summary'!V675</f>
        <v>0</v>
      </c>
      <c r="AJ670" s="314">
        <f>'To &amp; from Shops- trip % summary'!X675</f>
        <v>0</v>
      </c>
      <c r="AK670" s="260">
        <f t="shared" si="148"/>
        <v>0</v>
      </c>
      <c r="AL670" s="259">
        <f t="shared" si="149"/>
        <v>0</v>
      </c>
      <c r="AM670" s="312">
        <f>'To &amp; from Shops- trip % summary'!AA675</f>
        <v>0</v>
      </c>
      <c r="AN670" s="314">
        <f>'To &amp; from Shops- trip % summary'!AC675</f>
        <v>0</v>
      </c>
      <c r="AO670" s="260">
        <f t="shared" si="150"/>
        <v>0</v>
      </c>
      <c r="AP670" s="259">
        <f t="shared" si="151"/>
        <v>0</v>
      </c>
      <c r="AQ670" s="312">
        <f>'To &amp; from Shops- trip % summary'!AF675</f>
        <v>0</v>
      </c>
      <c r="AR670" s="314">
        <f>'To &amp; from Shops- trip % summary'!AH675</f>
        <v>0</v>
      </c>
      <c r="AS670" s="260">
        <f t="shared" si="152"/>
        <v>0</v>
      </c>
      <c r="AT670" s="259">
        <f t="shared" si="153"/>
        <v>0</v>
      </c>
      <c r="AU670" s="261"/>
      <c r="AV670" s="248"/>
      <c r="AW670" s="248"/>
      <c r="AX670" s="248"/>
      <c r="AY670" s="248"/>
    </row>
    <row r="671" spans="1:51" x14ac:dyDescent="0.2">
      <c r="A671" s="248"/>
      <c r="B671" s="248"/>
      <c r="C671" s="248"/>
      <c r="D671" s="248"/>
      <c r="E671" s="248"/>
      <c r="F671" s="248"/>
      <c r="G671" s="248"/>
      <c r="H671" s="248"/>
      <c r="I671" s="248"/>
      <c r="J671" s="248"/>
      <c r="K671" s="248"/>
      <c r="L671" s="248"/>
      <c r="M671" s="248"/>
      <c r="N671" s="248"/>
      <c r="O671" s="248"/>
      <c r="P671" s="248"/>
      <c r="Q671" s="296"/>
      <c r="R671" s="256">
        <f>'To &amp; from Shops- trip % summary'!B676</f>
        <v>0</v>
      </c>
      <c r="S671" s="313">
        <f>'To &amp; from Shops- trip % summary'!D676</f>
        <v>0</v>
      </c>
      <c r="T671" s="257">
        <f>'Non-survey input values'!$B$14</f>
        <v>359.3</v>
      </c>
      <c r="U671" s="258">
        <f t="shared" si="140"/>
        <v>0</v>
      </c>
      <c r="V671" s="259">
        <f t="shared" si="141"/>
        <v>0</v>
      </c>
      <c r="W671" s="312">
        <f>'To &amp; from Shops- trip % summary'!G676</f>
        <v>0</v>
      </c>
      <c r="X671" s="314">
        <f>'To &amp; from Shops- trip % summary'!I676</f>
        <v>0</v>
      </c>
      <c r="Y671" s="260">
        <f t="shared" si="142"/>
        <v>0</v>
      </c>
      <c r="Z671" s="259">
        <f t="shared" si="143"/>
        <v>0</v>
      </c>
      <c r="AA671" s="312">
        <f>'To &amp; from Shops- trip % summary'!L676</f>
        <v>0</v>
      </c>
      <c r="AB671" s="314">
        <f>'To &amp; from Shops- trip % summary'!N676</f>
        <v>0</v>
      </c>
      <c r="AC671" s="260">
        <f t="shared" si="144"/>
        <v>0</v>
      </c>
      <c r="AD671" s="259">
        <f t="shared" si="145"/>
        <v>0</v>
      </c>
      <c r="AE671" s="312">
        <f>'To &amp; from Shops- trip % summary'!Q676</f>
        <v>0</v>
      </c>
      <c r="AF671" s="314">
        <f>'To &amp; from Shops- trip % summary'!S676</f>
        <v>0</v>
      </c>
      <c r="AG671" s="260">
        <f t="shared" si="146"/>
        <v>0</v>
      </c>
      <c r="AH671" s="259">
        <f t="shared" si="147"/>
        <v>0</v>
      </c>
      <c r="AI671" s="312">
        <f>'To &amp; from Shops- trip % summary'!V676</f>
        <v>0</v>
      </c>
      <c r="AJ671" s="314">
        <f>'To &amp; from Shops- trip % summary'!X676</f>
        <v>0</v>
      </c>
      <c r="AK671" s="260">
        <f t="shared" si="148"/>
        <v>0</v>
      </c>
      <c r="AL671" s="259">
        <f t="shared" si="149"/>
        <v>0</v>
      </c>
      <c r="AM671" s="312">
        <f>'To &amp; from Shops- trip % summary'!AA676</f>
        <v>0</v>
      </c>
      <c r="AN671" s="314">
        <f>'To &amp; from Shops- trip % summary'!AC676</f>
        <v>0</v>
      </c>
      <c r="AO671" s="260">
        <f t="shared" si="150"/>
        <v>0</v>
      </c>
      <c r="AP671" s="259">
        <f t="shared" si="151"/>
        <v>0</v>
      </c>
      <c r="AQ671" s="312">
        <f>'To &amp; from Shops- trip % summary'!AF676</f>
        <v>0</v>
      </c>
      <c r="AR671" s="314">
        <f>'To &amp; from Shops- trip % summary'!AH676</f>
        <v>0</v>
      </c>
      <c r="AS671" s="260">
        <f t="shared" si="152"/>
        <v>0</v>
      </c>
      <c r="AT671" s="259">
        <f t="shared" si="153"/>
        <v>0</v>
      </c>
      <c r="AU671" s="261"/>
      <c r="AV671" s="248"/>
      <c r="AW671" s="248"/>
      <c r="AX671" s="248"/>
      <c r="AY671" s="248"/>
    </row>
    <row r="672" spans="1:51" x14ac:dyDescent="0.2">
      <c r="A672" s="248"/>
      <c r="B672" s="248"/>
      <c r="C672" s="248"/>
      <c r="D672" s="248"/>
      <c r="E672" s="248"/>
      <c r="F672" s="248"/>
      <c r="G672" s="248"/>
      <c r="H672" s="248"/>
      <c r="I672" s="248"/>
      <c r="J672" s="248"/>
      <c r="K672" s="248"/>
      <c r="L672" s="248"/>
      <c r="M672" s="248"/>
      <c r="N672" s="248"/>
      <c r="O672" s="248"/>
      <c r="P672" s="248"/>
      <c r="Q672" s="296"/>
      <c r="R672" s="256">
        <f>'To &amp; from Shops- trip % summary'!B677</f>
        <v>0</v>
      </c>
      <c r="S672" s="313">
        <f>'To &amp; from Shops- trip % summary'!D677</f>
        <v>0</v>
      </c>
      <c r="T672" s="257">
        <f>'Non-survey input values'!$B$14</f>
        <v>359.3</v>
      </c>
      <c r="U672" s="258">
        <f t="shared" si="140"/>
        <v>0</v>
      </c>
      <c r="V672" s="259">
        <f t="shared" si="141"/>
        <v>0</v>
      </c>
      <c r="W672" s="312">
        <f>'To &amp; from Shops- trip % summary'!G677</f>
        <v>0</v>
      </c>
      <c r="X672" s="314">
        <f>'To &amp; from Shops- trip % summary'!I677</f>
        <v>0</v>
      </c>
      <c r="Y672" s="260">
        <f t="shared" si="142"/>
        <v>0</v>
      </c>
      <c r="Z672" s="259">
        <f t="shared" si="143"/>
        <v>0</v>
      </c>
      <c r="AA672" s="312">
        <f>'To &amp; from Shops- trip % summary'!L677</f>
        <v>0</v>
      </c>
      <c r="AB672" s="314">
        <f>'To &amp; from Shops- trip % summary'!N677</f>
        <v>0</v>
      </c>
      <c r="AC672" s="260">
        <f t="shared" si="144"/>
        <v>0</v>
      </c>
      <c r="AD672" s="259">
        <f t="shared" si="145"/>
        <v>0</v>
      </c>
      <c r="AE672" s="312">
        <f>'To &amp; from Shops- trip % summary'!Q677</f>
        <v>0</v>
      </c>
      <c r="AF672" s="314">
        <f>'To &amp; from Shops- trip % summary'!S677</f>
        <v>0</v>
      </c>
      <c r="AG672" s="260">
        <f t="shared" si="146"/>
        <v>0</v>
      </c>
      <c r="AH672" s="259">
        <f t="shared" si="147"/>
        <v>0</v>
      </c>
      <c r="AI672" s="312">
        <f>'To &amp; from Shops- trip % summary'!V677</f>
        <v>0</v>
      </c>
      <c r="AJ672" s="314">
        <f>'To &amp; from Shops- trip % summary'!X677</f>
        <v>0</v>
      </c>
      <c r="AK672" s="260">
        <f t="shared" si="148"/>
        <v>0</v>
      </c>
      <c r="AL672" s="259">
        <f t="shared" si="149"/>
        <v>0</v>
      </c>
      <c r="AM672" s="312">
        <f>'To &amp; from Shops- trip % summary'!AA677</f>
        <v>0</v>
      </c>
      <c r="AN672" s="314">
        <f>'To &amp; from Shops- trip % summary'!AC677</f>
        <v>0</v>
      </c>
      <c r="AO672" s="260">
        <f t="shared" si="150"/>
        <v>0</v>
      </c>
      <c r="AP672" s="259">
        <f t="shared" si="151"/>
        <v>0</v>
      </c>
      <c r="AQ672" s="312">
        <f>'To &amp; from Shops- trip % summary'!AF677</f>
        <v>0</v>
      </c>
      <c r="AR672" s="314">
        <f>'To &amp; from Shops- trip % summary'!AH677</f>
        <v>0</v>
      </c>
      <c r="AS672" s="260">
        <f t="shared" si="152"/>
        <v>0</v>
      </c>
      <c r="AT672" s="259">
        <f t="shared" si="153"/>
        <v>0</v>
      </c>
      <c r="AU672" s="261"/>
      <c r="AV672" s="248"/>
      <c r="AW672" s="248"/>
      <c r="AX672" s="248"/>
      <c r="AY672" s="248"/>
    </row>
    <row r="673" spans="1:51" x14ac:dyDescent="0.2">
      <c r="A673" s="248"/>
      <c r="B673" s="248"/>
      <c r="C673" s="248"/>
      <c r="D673" s="248"/>
      <c r="E673" s="248"/>
      <c r="F673" s="248"/>
      <c r="G673" s="248"/>
      <c r="H673" s="248"/>
      <c r="I673" s="248"/>
      <c r="J673" s="248"/>
      <c r="K673" s="248"/>
      <c r="L673" s="248"/>
      <c r="M673" s="248"/>
      <c r="N673" s="248"/>
      <c r="O673" s="248"/>
      <c r="P673" s="248"/>
      <c r="Q673" s="296"/>
      <c r="R673" s="256">
        <f>'To &amp; from Shops- trip % summary'!B678</f>
        <v>0</v>
      </c>
      <c r="S673" s="313">
        <f>'To &amp; from Shops- trip % summary'!D678</f>
        <v>0</v>
      </c>
      <c r="T673" s="257">
        <f>'Non-survey input values'!$B$14</f>
        <v>359.3</v>
      </c>
      <c r="U673" s="258">
        <f t="shared" si="140"/>
        <v>0</v>
      </c>
      <c r="V673" s="259">
        <f t="shared" si="141"/>
        <v>0</v>
      </c>
      <c r="W673" s="312">
        <f>'To &amp; from Shops- trip % summary'!G678</f>
        <v>0</v>
      </c>
      <c r="X673" s="314">
        <f>'To &amp; from Shops- trip % summary'!I678</f>
        <v>0</v>
      </c>
      <c r="Y673" s="260">
        <f t="shared" si="142"/>
        <v>0</v>
      </c>
      <c r="Z673" s="259">
        <f t="shared" si="143"/>
        <v>0</v>
      </c>
      <c r="AA673" s="312">
        <f>'To &amp; from Shops- trip % summary'!L678</f>
        <v>0</v>
      </c>
      <c r="AB673" s="314">
        <f>'To &amp; from Shops- trip % summary'!N678</f>
        <v>0</v>
      </c>
      <c r="AC673" s="260">
        <f t="shared" si="144"/>
        <v>0</v>
      </c>
      <c r="AD673" s="259">
        <f t="shared" si="145"/>
        <v>0</v>
      </c>
      <c r="AE673" s="312">
        <f>'To &amp; from Shops- trip % summary'!Q678</f>
        <v>0</v>
      </c>
      <c r="AF673" s="314">
        <f>'To &amp; from Shops- trip % summary'!S678</f>
        <v>0</v>
      </c>
      <c r="AG673" s="260">
        <f t="shared" si="146"/>
        <v>0</v>
      </c>
      <c r="AH673" s="259">
        <f t="shared" si="147"/>
        <v>0</v>
      </c>
      <c r="AI673" s="312">
        <f>'To &amp; from Shops- trip % summary'!V678</f>
        <v>0</v>
      </c>
      <c r="AJ673" s="314">
        <f>'To &amp; from Shops- trip % summary'!X678</f>
        <v>0</v>
      </c>
      <c r="AK673" s="260">
        <f t="shared" si="148"/>
        <v>0</v>
      </c>
      <c r="AL673" s="259">
        <f t="shared" si="149"/>
        <v>0</v>
      </c>
      <c r="AM673" s="312">
        <f>'To &amp; from Shops- trip % summary'!AA678</f>
        <v>0</v>
      </c>
      <c r="AN673" s="314">
        <f>'To &amp; from Shops- trip % summary'!AC678</f>
        <v>0</v>
      </c>
      <c r="AO673" s="260">
        <f t="shared" si="150"/>
        <v>0</v>
      </c>
      <c r="AP673" s="259">
        <f t="shared" si="151"/>
        <v>0</v>
      </c>
      <c r="AQ673" s="312">
        <f>'To &amp; from Shops- trip % summary'!AF678</f>
        <v>0</v>
      </c>
      <c r="AR673" s="314">
        <f>'To &amp; from Shops- trip % summary'!AH678</f>
        <v>0</v>
      </c>
      <c r="AS673" s="260">
        <f t="shared" si="152"/>
        <v>0</v>
      </c>
      <c r="AT673" s="259">
        <f t="shared" si="153"/>
        <v>0</v>
      </c>
      <c r="AU673" s="261"/>
      <c r="AV673" s="248"/>
      <c r="AW673" s="248"/>
      <c r="AX673" s="248"/>
      <c r="AY673" s="248"/>
    </row>
    <row r="674" spans="1:51" x14ac:dyDescent="0.2">
      <c r="A674" s="248"/>
      <c r="B674" s="248"/>
      <c r="C674" s="248"/>
      <c r="D674" s="248"/>
      <c r="E674" s="248"/>
      <c r="F674" s="248"/>
      <c r="G674" s="248"/>
      <c r="H674" s="248"/>
      <c r="I674" s="248"/>
      <c r="J674" s="248"/>
      <c r="K674" s="248"/>
      <c r="L674" s="248"/>
      <c r="M674" s="248"/>
      <c r="N674" s="248"/>
      <c r="O674" s="248"/>
      <c r="P674" s="248"/>
      <c r="Q674" s="296"/>
      <c r="R674" s="256">
        <f>'To &amp; from Shops- trip % summary'!B679</f>
        <v>0</v>
      </c>
      <c r="S674" s="313">
        <f>'To &amp; from Shops- trip % summary'!D679</f>
        <v>0</v>
      </c>
      <c r="T674" s="257">
        <f>'Non-survey input values'!$B$14</f>
        <v>359.3</v>
      </c>
      <c r="U674" s="258">
        <f t="shared" si="140"/>
        <v>0</v>
      </c>
      <c r="V674" s="259">
        <f t="shared" si="141"/>
        <v>0</v>
      </c>
      <c r="W674" s="312">
        <f>'To &amp; from Shops- trip % summary'!G679</f>
        <v>0</v>
      </c>
      <c r="X674" s="314">
        <f>'To &amp; from Shops- trip % summary'!I679</f>
        <v>0</v>
      </c>
      <c r="Y674" s="260">
        <f t="shared" si="142"/>
        <v>0</v>
      </c>
      <c r="Z674" s="259">
        <f t="shared" si="143"/>
        <v>0</v>
      </c>
      <c r="AA674" s="312">
        <f>'To &amp; from Shops- trip % summary'!L679</f>
        <v>0</v>
      </c>
      <c r="AB674" s="314">
        <f>'To &amp; from Shops- trip % summary'!N679</f>
        <v>0</v>
      </c>
      <c r="AC674" s="260">
        <f t="shared" si="144"/>
        <v>0</v>
      </c>
      <c r="AD674" s="259">
        <f t="shared" si="145"/>
        <v>0</v>
      </c>
      <c r="AE674" s="312">
        <f>'To &amp; from Shops- trip % summary'!Q679</f>
        <v>0</v>
      </c>
      <c r="AF674" s="314">
        <f>'To &amp; from Shops- trip % summary'!S679</f>
        <v>0</v>
      </c>
      <c r="AG674" s="260">
        <f t="shared" si="146"/>
        <v>0</v>
      </c>
      <c r="AH674" s="259">
        <f t="shared" si="147"/>
        <v>0</v>
      </c>
      <c r="AI674" s="312">
        <f>'To &amp; from Shops- trip % summary'!V679</f>
        <v>0</v>
      </c>
      <c r="AJ674" s="314">
        <f>'To &amp; from Shops- trip % summary'!X679</f>
        <v>0</v>
      </c>
      <c r="AK674" s="260">
        <f t="shared" si="148"/>
        <v>0</v>
      </c>
      <c r="AL674" s="259">
        <f t="shared" si="149"/>
        <v>0</v>
      </c>
      <c r="AM674" s="312">
        <f>'To &amp; from Shops- trip % summary'!AA679</f>
        <v>0</v>
      </c>
      <c r="AN674" s="314">
        <f>'To &amp; from Shops- trip % summary'!AC679</f>
        <v>0</v>
      </c>
      <c r="AO674" s="260">
        <f t="shared" si="150"/>
        <v>0</v>
      </c>
      <c r="AP674" s="259">
        <f t="shared" si="151"/>
        <v>0</v>
      </c>
      <c r="AQ674" s="312">
        <f>'To &amp; from Shops- trip % summary'!AF679</f>
        <v>0</v>
      </c>
      <c r="AR674" s="314">
        <f>'To &amp; from Shops- trip % summary'!AH679</f>
        <v>0</v>
      </c>
      <c r="AS674" s="260">
        <f t="shared" si="152"/>
        <v>0</v>
      </c>
      <c r="AT674" s="259">
        <f t="shared" si="153"/>
        <v>0</v>
      </c>
      <c r="AU674" s="261"/>
      <c r="AV674" s="248"/>
      <c r="AW674" s="248"/>
      <c r="AX674" s="248"/>
      <c r="AY674" s="248"/>
    </row>
    <row r="675" spans="1:51" x14ac:dyDescent="0.2">
      <c r="A675" s="248"/>
      <c r="B675" s="248"/>
      <c r="C675" s="248"/>
      <c r="D675" s="248"/>
      <c r="E675" s="248"/>
      <c r="F675" s="248"/>
      <c r="G675" s="248"/>
      <c r="H675" s="248"/>
      <c r="I675" s="248"/>
      <c r="J675" s="248"/>
      <c r="K675" s="248"/>
      <c r="L675" s="248"/>
      <c r="M675" s="248"/>
      <c r="N675" s="248"/>
      <c r="O675" s="248"/>
      <c r="P675" s="248"/>
      <c r="Q675" s="296"/>
      <c r="R675" s="256">
        <f>'To &amp; from Shops- trip % summary'!B680</f>
        <v>0</v>
      </c>
      <c r="S675" s="313">
        <f>'To &amp; from Shops- trip % summary'!D680</f>
        <v>0</v>
      </c>
      <c r="T675" s="257">
        <f>'Non-survey input values'!$B$14</f>
        <v>359.3</v>
      </c>
      <c r="U675" s="258">
        <f t="shared" si="140"/>
        <v>0</v>
      </c>
      <c r="V675" s="259">
        <f t="shared" si="141"/>
        <v>0</v>
      </c>
      <c r="W675" s="312">
        <f>'To &amp; from Shops- trip % summary'!G680</f>
        <v>0</v>
      </c>
      <c r="X675" s="314">
        <f>'To &amp; from Shops- trip % summary'!I680</f>
        <v>0</v>
      </c>
      <c r="Y675" s="260">
        <f t="shared" si="142"/>
        <v>0</v>
      </c>
      <c r="Z675" s="259">
        <f t="shared" si="143"/>
        <v>0</v>
      </c>
      <c r="AA675" s="312">
        <f>'To &amp; from Shops- trip % summary'!L680</f>
        <v>0</v>
      </c>
      <c r="AB675" s="314">
        <f>'To &amp; from Shops- trip % summary'!N680</f>
        <v>0</v>
      </c>
      <c r="AC675" s="260">
        <f t="shared" si="144"/>
        <v>0</v>
      </c>
      <c r="AD675" s="259">
        <f t="shared" si="145"/>
        <v>0</v>
      </c>
      <c r="AE675" s="312">
        <f>'To &amp; from Shops- trip % summary'!Q680</f>
        <v>0</v>
      </c>
      <c r="AF675" s="314">
        <f>'To &amp; from Shops- trip % summary'!S680</f>
        <v>0</v>
      </c>
      <c r="AG675" s="260">
        <f t="shared" si="146"/>
        <v>0</v>
      </c>
      <c r="AH675" s="259">
        <f t="shared" si="147"/>
        <v>0</v>
      </c>
      <c r="AI675" s="312">
        <f>'To &amp; from Shops- trip % summary'!V680</f>
        <v>0</v>
      </c>
      <c r="AJ675" s="314">
        <f>'To &amp; from Shops- trip % summary'!X680</f>
        <v>0</v>
      </c>
      <c r="AK675" s="260">
        <f t="shared" si="148"/>
        <v>0</v>
      </c>
      <c r="AL675" s="259">
        <f t="shared" si="149"/>
        <v>0</v>
      </c>
      <c r="AM675" s="312">
        <f>'To &amp; from Shops- trip % summary'!AA680</f>
        <v>0</v>
      </c>
      <c r="AN675" s="314">
        <f>'To &amp; from Shops- trip % summary'!AC680</f>
        <v>0</v>
      </c>
      <c r="AO675" s="260">
        <f t="shared" si="150"/>
        <v>0</v>
      </c>
      <c r="AP675" s="259">
        <f t="shared" si="151"/>
        <v>0</v>
      </c>
      <c r="AQ675" s="312">
        <f>'To &amp; from Shops- trip % summary'!AF680</f>
        <v>0</v>
      </c>
      <c r="AR675" s="314">
        <f>'To &amp; from Shops- trip % summary'!AH680</f>
        <v>0</v>
      </c>
      <c r="AS675" s="260">
        <f t="shared" si="152"/>
        <v>0</v>
      </c>
      <c r="AT675" s="259">
        <f t="shared" si="153"/>
        <v>0</v>
      </c>
      <c r="AU675" s="261"/>
      <c r="AV675" s="248"/>
      <c r="AW675" s="248"/>
      <c r="AX675" s="248"/>
      <c r="AY675" s="248"/>
    </row>
    <row r="676" spans="1:51" x14ac:dyDescent="0.2">
      <c r="A676" s="248"/>
      <c r="B676" s="248"/>
      <c r="C676" s="248"/>
      <c r="D676" s="248"/>
      <c r="E676" s="248"/>
      <c r="F676" s="248"/>
      <c r="G676" s="248"/>
      <c r="H676" s="248"/>
      <c r="I676" s="248"/>
      <c r="J676" s="248"/>
      <c r="K676" s="248"/>
      <c r="L676" s="248"/>
      <c r="M676" s="248"/>
      <c r="N676" s="248"/>
      <c r="O676" s="248"/>
      <c r="P676" s="248"/>
      <c r="Q676" s="296"/>
      <c r="R676" s="256">
        <f>'To &amp; from Shops- trip % summary'!B681</f>
        <v>0</v>
      </c>
      <c r="S676" s="313">
        <f>'To &amp; from Shops- trip % summary'!D681</f>
        <v>0</v>
      </c>
      <c r="T676" s="257">
        <f>'Non-survey input values'!$B$14</f>
        <v>359.3</v>
      </c>
      <c r="U676" s="258">
        <f t="shared" si="140"/>
        <v>0</v>
      </c>
      <c r="V676" s="259">
        <f t="shared" si="141"/>
        <v>0</v>
      </c>
      <c r="W676" s="312">
        <f>'To &amp; from Shops- trip % summary'!G681</f>
        <v>0</v>
      </c>
      <c r="X676" s="314">
        <f>'To &amp; from Shops- trip % summary'!I681</f>
        <v>0</v>
      </c>
      <c r="Y676" s="260">
        <f t="shared" si="142"/>
        <v>0</v>
      </c>
      <c r="Z676" s="259">
        <f t="shared" si="143"/>
        <v>0</v>
      </c>
      <c r="AA676" s="312">
        <f>'To &amp; from Shops- trip % summary'!L681</f>
        <v>0</v>
      </c>
      <c r="AB676" s="314">
        <f>'To &amp; from Shops- trip % summary'!N681</f>
        <v>0</v>
      </c>
      <c r="AC676" s="260">
        <f t="shared" si="144"/>
        <v>0</v>
      </c>
      <c r="AD676" s="259">
        <f t="shared" si="145"/>
        <v>0</v>
      </c>
      <c r="AE676" s="312">
        <f>'To &amp; from Shops- trip % summary'!Q681</f>
        <v>0</v>
      </c>
      <c r="AF676" s="314">
        <f>'To &amp; from Shops- trip % summary'!S681</f>
        <v>0</v>
      </c>
      <c r="AG676" s="260">
        <f t="shared" si="146"/>
        <v>0</v>
      </c>
      <c r="AH676" s="259">
        <f t="shared" si="147"/>
        <v>0</v>
      </c>
      <c r="AI676" s="312">
        <f>'To &amp; from Shops- trip % summary'!V681</f>
        <v>0</v>
      </c>
      <c r="AJ676" s="314">
        <f>'To &amp; from Shops- trip % summary'!X681</f>
        <v>0</v>
      </c>
      <c r="AK676" s="260">
        <f t="shared" si="148"/>
        <v>0</v>
      </c>
      <c r="AL676" s="259">
        <f t="shared" si="149"/>
        <v>0</v>
      </c>
      <c r="AM676" s="312">
        <f>'To &amp; from Shops- trip % summary'!AA681</f>
        <v>0</v>
      </c>
      <c r="AN676" s="314">
        <f>'To &amp; from Shops- trip % summary'!AC681</f>
        <v>0</v>
      </c>
      <c r="AO676" s="260">
        <f t="shared" si="150"/>
        <v>0</v>
      </c>
      <c r="AP676" s="259">
        <f t="shared" si="151"/>
        <v>0</v>
      </c>
      <c r="AQ676" s="312">
        <f>'To &amp; from Shops- trip % summary'!AF681</f>
        <v>0</v>
      </c>
      <c r="AR676" s="314">
        <f>'To &amp; from Shops- trip % summary'!AH681</f>
        <v>0</v>
      </c>
      <c r="AS676" s="260">
        <f t="shared" si="152"/>
        <v>0</v>
      </c>
      <c r="AT676" s="259">
        <f t="shared" si="153"/>
        <v>0</v>
      </c>
      <c r="AU676" s="261"/>
      <c r="AV676" s="248"/>
      <c r="AW676" s="248"/>
      <c r="AX676" s="248"/>
      <c r="AY676" s="248"/>
    </row>
    <row r="677" spans="1:51" x14ac:dyDescent="0.2">
      <c r="A677" s="248"/>
      <c r="B677" s="248"/>
      <c r="C677" s="248"/>
      <c r="D677" s="248"/>
      <c r="E677" s="248"/>
      <c r="F677" s="248"/>
      <c r="G677" s="248"/>
      <c r="H677" s="248"/>
      <c r="I677" s="248"/>
      <c r="J677" s="248"/>
      <c r="K677" s="248"/>
      <c r="L677" s="248"/>
      <c r="M677" s="248"/>
      <c r="N677" s="248"/>
      <c r="O677" s="248"/>
      <c r="P677" s="248"/>
      <c r="Q677" s="296"/>
      <c r="R677" s="256">
        <f>'To &amp; from Shops- trip % summary'!B682</f>
        <v>0</v>
      </c>
      <c r="S677" s="313">
        <f>'To &amp; from Shops- trip % summary'!D682</f>
        <v>0</v>
      </c>
      <c r="T677" s="257">
        <f>'Non-survey input values'!$B$14</f>
        <v>359.3</v>
      </c>
      <c r="U677" s="258">
        <f t="shared" si="140"/>
        <v>0</v>
      </c>
      <c r="V677" s="259">
        <f t="shared" si="141"/>
        <v>0</v>
      </c>
      <c r="W677" s="312">
        <f>'To &amp; from Shops- trip % summary'!G682</f>
        <v>0</v>
      </c>
      <c r="X677" s="314">
        <f>'To &amp; from Shops- trip % summary'!I682</f>
        <v>0</v>
      </c>
      <c r="Y677" s="260">
        <f t="shared" si="142"/>
        <v>0</v>
      </c>
      <c r="Z677" s="259">
        <f t="shared" si="143"/>
        <v>0</v>
      </c>
      <c r="AA677" s="312">
        <f>'To &amp; from Shops- trip % summary'!L682</f>
        <v>0</v>
      </c>
      <c r="AB677" s="314">
        <f>'To &amp; from Shops- trip % summary'!N682</f>
        <v>0</v>
      </c>
      <c r="AC677" s="260">
        <f t="shared" si="144"/>
        <v>0</v>
      </c>
      <c r="AD677" s="259">
        <f t="shared" si="145"/>
        <v>0</v>
      </c>
      <c r="AE677" s="312">
        <f>'To &amp; from Shops- trip % summary'!Q682</f>
        <v>0</v>
      </c>
      <c r="AF677" s="314">
        <f>'To &amp; from Shops- trip % summary'!S682</f>
        <v>0</v>
      </c>
      <c r="AG677" s="260">
        <f t="shared" si="146"/>
        <v>0</v>
      </c>
      <c r="AH677" s="259">
        <f t="shared" si="147"/>
        <v>0</v>
      </c>
      <c r="AI677" s="312">
        <f>'To &amp; from Shops- trip % summary'!V682</f>
        <v>0</v>
      </c>
      <c r="AJ677" s="314">
        <f>'To &amp; from Shops- trip % summary'!X682</f>
        <v>0</v>
      </c>
      <c r="AK677" s="260">
        <f t="shared" si="148"/>
        <v>0</v>
      </c>
      <c r="AL677" s="259">
        <f t="shared" si="149"/>
        <v>0</v>
      </c>
      <c r="AM677" s="312">
        <f>'To &amp; from Shops- trip % summary'!AA682</f>
        <v>0</v>
      </c>
      <c r="AN677" s="314">
        <f>'To &amp; from Shops- trip % summary'!AC682</f>
        <v>0</v>
      </c>
      <c r="AO677" s="260">
        <f t="shared" si="150"/>
        <v>0</v>
      </c>
      <c r="AP677" s="259">
        <f t="shared" si="151"/>
        <v>0</v>
      </c>
      <c r="AQ677" s="312">
        <f>'To &amp; from Shops- trip % summary'!AF682</f>
        <v>0</v>
      </c>
      <c r="AR677" s="314">
        <f>'To &amp; from Shops- trip % summary'!AH682</f>
        <v>0</v>
      </c>
      <c r="AS677" s="260">
        <f t="shared" si="152"/>
        <v>0</v>
      </c>
      <c r="AT677" s="259">
        <f t="shared" si="153"/>
        <v>0</v>
      </c>
      <c r="AU677" s="261"/>
      <c r="AV677" s="248"/>
      <c r="AW677" s="248"/>
      <c r="AX677" s="248"/>
      <c r="AY677" s="248"/>
    </row>
    <row r="678" spans="1:51" x14ac:dyDescent="0.2">
      <c r="A678" s="248"/>
      <c r="B678" s="248"/>
      <c r="C678" s="248"/>
      <c r="D678" s="248"/>
      <c r="E678" s="248"/>
      <c r="F678" s="248"/>
      <c r="G678" s="248"/>
      <c r="H678" s="248"/>
      <c r="I678" s="248"/>
      <c r="J678" s="248"/>
      <c r="K678" s="248"/>
      <c r="L678" s="248"/>
      <c r="M678" s="248"/>
      <c r="N678" s="248"/>
      <c r="O678" s="248"/>
      <c r="P678" s="248"/>
      <c r="Q678" s="296"/>
      <c r="R678" s="256">
        <f>'To &amp; from Shops- trip % summary'!B683</f>
        <v>0</v>
      </c>
      <c r="S678" s="313">
        <f>'To &amp; from Shops- trip % summary'!D683</f>
        <v>0</v>
      </c>
      <c r="T678" s="257">
        <f>'Non-survey input values'!$B$14</f>
        <v>359.3</v>
      </c>
      <c r="U678" s="258">
        <f t="shared" si="140"/>
        <v>0</v>
      </c>
      <c r="V678" s="259">
        <f t="shared" si="141"/>
        <v>0</v>
      </c>
      <c r="W678" s="312">
        <f>'To &amp; from Shops- trip % summary'!G683</f>
        <v>0</v>
      </c>
      <c r="X678" s="314">
        <f>'To &amp; from Shops- trip % summary'!I683</f>
        <v>0</v>
      </c>
      <c r="Y678" s="260">
        <f t="shared" si="142"/>
        <v>0</v>
      </c>
      <c r="Z678" s="259">
        <f t="shared" si="143"/>
        <v>0</v>
      </c>
      <c r="AA678" s="312">
        <f>'To &amp; from Shops- trip % summary'!L683</f>
        <v>0</v>
      </c>
      <c r="AB678" s="314">
        <f>'To &amp; from Shops- trip % summary'!N683</f>
        <v>0</v>
      </c>
      <c r="AC678" s="260">
        <f t="shared" si="144"/>
        <v>0</v>
      </c>
      <c r="AD678" s="259">
        <f t="shared" si="145"/>
        <v>0</v>
      </c>
      <c r="AE678" s="312">
        <f>'To &amp; from Shops- trip % summary'!Q683</f>
        <v>0</v>
      </c>
      <c r="AF678" s="314">
        <f>'To &amp; from Shops- trip % summary'!S683</f>
        <v>0</v>
      </c>
      <c r="AG678" s="260">
        <f t="shared" si="146"/>
        <v>0</v>
      </c>
      <c r="AH678" s="259">
        <f t="shared" si="147"/>
        <v>0</v>
      </c>
      <c r="AI678" s="312">
        <f>'To &amp; from Shops- trip % summary'!V683</f>
        <v>0</v>
      </c>
      <c r="AJ678" s="314">
        <f>'To &amp; from Shops- trip % summary'!X683</f>
        <v>0</v>
      </c>
      <c r="AK678" s="260">
        <f t="shared" si="148"/>
        <v>0</v>
      </c>
      <c r="AL678" s="259">
        <f t="shared" si="149"/>
        <v>0</v>
      </c>
      <c r="AM678" s="312">
        <f>'To &amp; from Shops- trip % summary'!AA683</f>
        <v>0</v>
      </c>
      <c r="AN678" s="314">
        <f>'To &amp; from Shops- trip % summary'!AC683</f>
        <v>0</v>
      </c>
      <c r="AO678" s="260">
        <f t="shared" si="150"/>
        <v>0</v>
      </c>
      <c r="AP678" s="259">
        <f t="shared" si="151"/>
        <v>0</v>
      </c>
      <c r="AQ678" s="312">
        <f>'To &amp; from Shops- trip % summary'!AF683</f>
        <v>0</v>
      </c>
      <c r="AR678" s="314">
        <f>'To &amp; from Shops- trip % summary'!AH683</f>
        <v>0</v>
      </c>
      <c r="AS678" s="260">
        <f t="shared" si="152"/>
        <v>0</v>
      </c>
      <c r="AT678" s="259">
        <f t="shared" si="153"/>
        <v>0</v>
      </c>
      <c r="AU678" s="261"/>
      <c r="AV678" s="248"/>
      <c r="AW678" s="248"/>
      <c r="AX678" s="248"/>
      <c r="AY678" s="248"/>
    </row>
    <row r="679" spans="1:51" x14ac:dyDescent="0.2">
      <c r="A679" s="248"/>
      <c r="B679" s="248"/>
      <c r="C679" s="248"/>
      <c r="D679" s="248"/>
      <c r="E679" s="248"/>
      <c r="F679" s="248"/>
      <c r="G679" s="248"/>
      <c r="H679" s="248"/>
      <c r="I679" s="248"/>
      <c r="J679" s="248"/>
      <c r="K679" s="248"/>
      <c r="L679" s="248"/>
      <c r="M679" s="248"/>
      <c r="N679" s="248"/>
      <c r="O679" s="248"/>
      <c r="P679" s="248"/>
      <c r="Q679" s="296"/>
      <c r="R679" s="256">
        <f>'To &amp; from Shops- trip % summary'!B684</f>
        <v>0</v>
      </c>
      <c r="S679" s="313">
        <f>'To &amp; from Shops- trip % summary'!D684</f>
        <v>0</v>
      </c>
      <c r="T679" s="257">
        <f>'Non-survey input values'!$B$14</f>
        <v>359.3</v>
      </c>
      <c r="U679" s="258">
        <f t="shared" si="140"/>
        <v>0</v>
      </c>
      <c r="V679" s="259">
        <f t="shared" si="141"/>
        <v>0</v>
      </c>
      <c r="W679" s="312">
        <f>'To &amp; from Shops- trip % summary'!G684</f>
        <v>0</v>
      </c>
      <c r="X679" s="314">
        <f>'To &amp; from Shops- trip % summary'!I684</f>
        <v>0</v>
      </c>
      <c r="Y679" s="260">
        <f t="shared" si="142"/>
        <v>0</v>
      </c>
      <c r="Z679" s="259">
        <f t="shared" si="143"/>
        <v>0</v>
      </c>
      <c r="AA679" s="312">
        <f>'To &amp; from Shops- trip % summary'!L684</f>
        <v>0</v>
      </c>
      <c r="AB679" s="314">
        <f>'To &amp; from Shops- trip % summary'!N684</f>
        <v>0</v>
      </c>
      <c r="AC679" s="260">
        <f t="shared" si="144"/>
        <v>0</v>
      </c>
      <c r="AD679" s="259">
        <f t="shared" si="145"/>
        <v>0</v>
      </c>
      <c r="AE679" s="312">
        <f>'To &amp; from Shops- trip % summary'!Q684</f>
        <v>0</v>
      </c>
      <c r="AF679" s="314">
        <f>'To &amp; from Shops- trip % summary'!S684</f>
        <v>0</v>
      </c>
      <c r="AG679" s="260">
        <f t="shared" si="146"/>
        <v>0</v>
      </c>
      <c r="AH679" s="259">
        <f t="shared" si="147"/>
        <v>0</v>
      </c>
      <c r="AI679" s="312">
        <f>'To &amp; from Shops- trip % summary'!V684</f>
        <v>0</v>
      </c>
      <c r="AJ679" s="314">
        <f>'To &amp; from Shops- trip % summary'!X684</f>
        <v>0</v>
      </c>
      <c r="AK679" s="260">
        <f t="shared" si="148"/>
        <v>0</v>
      </c>
      <c r="AL679" s="259">
        <f t="shared" si="149"/>
        <v>0</v>
      </c>
      <c r="AM679" s="312">
        <f>'To &amp; from Shops- trip % summary'!AA684</f>
        <v>0</v>
      </c>
      <c r="AN679" s="314">
        <f>'To &amp; from Shops- trip % summary'!AC684</f>
        <v>0</v>
      </c>
      <c r="AO679" s="260">
        <f t="shared" si="150"/>
        <v>0</v>
      </c>
      <c r="AP679" s="259">
        <f t="shared" si="151"/>
        <v>0</v>
      </c>
      <c r="AQ679" s="312">
        <f>'To &amp; from Shops- trip % summary'!AF684</f>
        <v>0</v>
      </c>
      <c r="AR679" s="314">
        <f>'To &amp; from Shops- trip % summary'!AH684</f>
        <v>0</v>
      </c>
      <c r="AS679" s="260">
        <f t="shared" si="152"/>
        <v>0</v>
      </c>
      <c r="AT679" s="259">
        <f t="shared" si="153"/>
        <v>0</v>
      </c>
      <c r="AU679" s="261"/>
      <c r="AV679" s="248"/>
      <c r="AW679" s="248"/>
      <c r="AX679" s="248"/>
      <c r="AY679" s="248"/>
    </row>
    <row r="680" spans="1:51" x14ac:dyDescent="0.2">
      <c r="A680" s="248"/>
      <c r="B680" s="248"/>
      <c r="C680" s="248"/>
      <c r="D680" s="248"/>
      <c r="E680" s="248"/>
      <c r="F680" s="248"/>
      <c r="G680" s="248"/>
      <c r="H680" s="248"/>
      <c r="I680" s="248"/>
      <c r="J680" s="248"/>
      <c r="K680" s="248"/>
      <c r="L680" s="248"/>
      <c r="M680" s="248"/>
      <c r="N680" s="248"/>
      <c r="O680" s="248"/>
      <c r="P680" s="248"/>
      <c r="Q680" s="296"/>
      <c r="R680" s="256">
        <f>'To &amp; from Shops- trip % summary'!B685</f>
        <v>0</v>
      </c>
      <c r="S680" s="313">
        <f>'To &amp; from Shops- trip % summary'!D685</f>
        <v>0</v>
      </c>
      <c r="T680" s="257">
        <f>'Non-survey input values'!$B$14</f>
        <v>359.3</v>
      </c>
      <c r="U680" s="258">
        <f t="shared" si="140"/>
        <v>0</v>
      </c>
      <c r="V680" s="259">
        <f t="shared" si="141"/>
        <v>0</v>
      </c>
      <c r="W680" s="312">
        <f>'To &amp; from Shops- trip % summary'!G685</f>
        <v>0</v>
      </c>
      <c r="X680" s="314">
        <f>'To &amp; from Shops- trip % summary'!I685</f>
        <v>0</v>
      </c>
      <c r="Y680" s="260">
        <f t="shared" si="142"/>
        <v>0</v>
      </c>
      <c r="Z680" s="259">
        <f t="shared" si="143"/>
        <v>0</v>
      </c>
      <c r="AA680" s="312">
        <f>'To &amp; from Shops- trip % summary'!L685</f>
        <v>0</v>
      </c>
      <c r="AB680" s="314">
        <f>'To &amp; from Shops- trip % summary'!N685</f>
        <v>0</v>
      </c>
      <c r="AC680" s="260">
        <f t="shared" si="144"/>
        <v>0</v>
      </c>
      <c r="AD680" s="259">
        <f t="shared" si="145"/>
        <v>0</v>
      </c>
      <c r="AE680" s="312">
        <f>'To &amp; from Shops- trip % summary'!Q685</f>
        <v>0</v>
      </c>
      <c r="AF680" s="314">
        <f>'To &amp; from Shops- trip % summary'!S685</f>
        <v>0</v>
      </c>
      <c r="AG680" s="260">
        <f t="shared" si="146"/>
        <v>0</v>
      </c>
      <c r="AH680" s="259">
        <f t="shared" si="147"/>
        <v>0</v>
      </c>
      <c r="AI680" s="312">
        <f>'To &amp; from Shops- trip % summary'!V685</f>
        <v>0</v>
      </c>
      <c r="AJ680" s="314">
        <f>'To &amp; from Shops- trip % summary'!X685</f>
        <v>0</v>
      </c>
      <c r="AK680" s="260">
        <f t="shared" si="148"/>
        <v>0</v>
      </c>
      <c r="AL680" s="259">
        <f t="shared" si="149"/>
        <v>0</v>
      </c>
      <c r="AM680" s="312">
        <f>'To &amp; from Shops- trip % summary'!AA685</f>
        <v>0</v>
      </c>
      <c r="AN680" s="314">
        <f>'To &amp; from Shops- trip % summary'!AC685</f>
        <v>0</v>
      </c>
      <c r="AO680" s="260">
        <f t="shared" si="150"/>
        <v>0</v>
      </c>
      <c r="AP680" s="259">
        <f t="shared" si="151"/>
        <v>0</v>
      </c>
      <c r="AQ680" s="312">
        <f>'To &amp; from Shops- trip % summary'!AF685</f>
        <v>0</v>
      </c>
      <c r="AR680" s="314">
        <f>'To &amp; from Shops- trip % summary'!AH685</f>
        <v>0</v>
      </c>
      <c r="AS680" s="260">
        <f t="shared" si="152"/>
        <v>0</v>
      </c>
      <c r="AT680" s="259">
        <f t="shared" si="153"/>
        <v>0</v>
      </c>
      <c r="AU680" s="261"/>
      <c r="AV680" s="248"/>
      <c r="AW680" s="248"/>
      <c r="AX680" s="248"/>
      <c r="AY680" s="248"/>
    </row>
    <row r="681" spans="1:51" x14ac:dyDescent="0.2">
      <c r="A681" s="248"/>
      <c r="B681" s="248"/>
      <c r="C681" s="248"/>
      <c r="D681" s="248"/>
      <c r="E681" s="248"/>
      <c r="F681" s="248"/>
      <c r="G681" s="248"/>
      <c r="H681" s="248"/>
      <c r="I681" s="248"/>
      <c r="J681" s="248"/>
      <c r="K681" s="248"/>
      <c r="L681" s="248"/>
      <c r="M681" s="248"/>
      <c r="N681" s="248"/>
      <c r="O681" s="248"/>
      <c r="P681" s="248"/>
      <c r="Q681" s="296"/>
      <c r="R681" s="256">
        <f>'To &amp; from Shops- trip % summary'!B686</f>
        <v>0</v>
      </c>
      <c r="S681" s="313">
        <f>'To &amp; from Shops- trip % summary'!D686</f>
        <v>0</v>
      </c>
      <c r="T681" s="257">
        <f>'Non-survey input values'!$B$14</f>
        <v>359.3</v>
      </c>
      <c r="U681" s="258">
        <f t="shared" si="140"/>
        <v>0</v>
      </c>
      <c r="V681" s="259">
        <f t="shared" si="141"/>
        <v>0</v>
      </c>
      <c r="W681" s="312">
        <f>'To &amp; from Shops- trip % summary'!G686</f>
        <v>0</v>
      </c>
      <c r="X681" s="314">
        <f>'To &amp; from Shops- trip % summary'!I686</f>
        <v>0</v>
      </c>
      <c r="Y681" s="260">
        <f t="shared" si="142"/>
        <v>0</v>
      </c>
      <c r="Z681" s="259">
        <f t="shared" si="143"/>
        <v>0</v>
      </c>
      <c r="AA681" s="312">
        <f>'To &amp; from Shops- trip % summary'!L686</f>
        <v>0</v>
      </c>
      <c r="AB681" s="314">
        <f>'To &amp; from Shops- trip % summary'!N686</f>
        <v>0</v>
      </c>
      <c r="AC681" s="260">
        <f t="shared" si="144"/>
        <v>0</v>
      </c>
      <c r="AD681" s="259">
        <f t="shared" si="145"/>
        <v>0</v>
      </c>
      <c r="AE681" s="312">
        <f>'To &amp; from Shops- trip % summary'!Q686</f>
        <v>0</v>
      </c>
      <c r="AF681" s="314">
        <f>'To &amp; from Shops- trip % summary'!S686</f>
        <v>0</v>
      </c>
      <c r="AG681" s="260">
        <f t="shared" si="146"/>
        <v>0</v>
      </c>
      <c r="AH681" s="259">
        <f t="shared" si="147"/>
        <v>0</v>
      </c>
      <c r="AI681" s="312">
        <f>'To &amp; from Shops- trip % summary'!V686</f>
        <v>0</v>
      </c>
      <c r="AJ681" s="314">
        <f>'To &amp; from Shops- trip % summary'!X686</f>
        <v>0</v>
      </c>
      <c r="AK681" s="260">
        <f t="shared" si="148"/>
        <v>0</v>
      </c>
      <c r="AL681" s="259">
        <f t="shared" si="149"/>
        <v>0</v>
      </c>
      <c r="AM681" s="312">
        <f>'To &amp; from Shops- trip % summary'!AA686</f>
        <v>0</v>
      </c>
      <c r="AN681" s="314">
        <f>'To &amp; from Shops- trip % summary'!AC686</f>
        <v>0</v>
      </c>
      <c r="AO681" s="260">
        <f t="shared" si="150"/>
        <v>0</v>
      </c>
      <c r="AP681" s="259">
        <f t="shared" si="151"/>
        <v>0</v>
      </c>
      <c r="AQ681" s="312">
        <f>'To &amp; from Shops- trip % summary'!AF686</f>
        <v>0</v>
      </c>
      <c r="AR681" s="314">
        <f>'To &amp; from Shops- trip % summary'!AH686</f>
        <v>0</v>
      </c>
      <c r="AS681" s="260">
        <f t="shared" si="152"/>
        <v>0</v>
      </c>
      <c r="AT681" s="259">
        <f t="shared" si="153"/>
        <v>0</v>
      </c>
      <c r="AU681" s="261"/>
      <c r="AV681" s="248"/>
      <c r="AW681" s="248"/>
      <c r="AX681" s="248"/>
      <c r="AY681" s="248"/>
    </row>
    <row r="682" spans="1:51" x14ac:dyDescent="0.2">
      <c r="A682" s="248"/>
      <c r="B682" s="248"/>
      <c r="C682" s="248"/>
      <c r="D682" s="248"/>
      <c r="E682" s="248"/>
      <c r="F682" s="248"/>
      <c r="G682" s="248"/>
      <c r="H682" s="248"/>
      <c r="I682" s="248"/>
      <c r="J682" s="248"/>
      <c r="K682" s="248"/>
      <c r="L682" s="248"/>
      <c r="M682" s="248"/>
      <c r="N682" s="248"/>
      <c r="O682" s="248"/>
      <c r="P682" s="248"/>
      <c r="Q682" s="296"/>
      <c r="R682" s="256">
        <f>'To &amp; from Shops- trip % summary'!B687</f>
        <v>0</v>
      </c>
      <c r="S682" s="313">
        <f>'To &amp; from Shops- trip % summary'!D687</f>
        <v>0</v>
      </c>
      <c r="T682" s="257">
        <f>'Non-survey input values'!$B$14</f>
        <v>359.3</v>
      </c>
      <c r="U682" s="258">
        <f t="shared" si="140"/>
        <v>0</v>
      </c>
      <c r="V682" s="259">
        <f t="shared" si="141"/>
        <v>0</v>
      </c>
      <c r="W682" s="312">
        <f>'To &amp; from Shops- trip % summary'!G687</f>
        <v>0</v>
      </c>
      <c r="X682" s="314">
        <f>'To &amp; from Shops- trip % summary'!I687</f>
        <v>0</v>
      </c>
      <c r="Y682" s="260">
        <f t="shared" si="142"/>
        <v>0</v>
      </c>
      <c r="Z682" s="259">
        <f t="shared" si="143"/>
        <v>0</v>
      </c>
      <c r="AA682" s="312">
        <f>'To &amp; from Shops- trip % summary'!L687</f>
        <v>0</v>
      </c>
      <c r="AB682" s="314">
        <f>'To &amp; from Shops- trip % summary'!N687</f>
        <v>0</v>
      </c>
      <c r="AC682" s="260">
        <f t="shared" si="144"/>
        <v>0</v>
      </c>
      <c r="AD682" s="259">
        <f t="shared" si="145"/>
        <v>0</v>
      </c>
      <c r="AE682" s="312">
        <f>'To &amp; from Shops- trip % summary'!Q687</f>
        <v>0</v>
      </c>
      <c r="AF682" s="314">
        <f>'To &amp; from Shops- trip % summary'!S687</f>
        <v>0</v>
      </c>
      <c r="AG682" s="260">
        <f t="shared" si="146"/>
        <v>0</v>
      </c>
      <c r="AH682" s="259">
        <f t="shared" si="147"/>
        <v>0</v>
      </c>
      <c r="AI682" s="312">
        <f>'To &amp; from Shops- trip % summary'!V687</f>
        <v>0</v>
      </c>
      <c r="AJ682" s="314">
        <f>'To &amp; from Shops- trip % summary'!X687</f>
        <v>0</v>
      </c>
      <c r="AK682" s="260">
        <f t="shared" si="148"/>
        <v>0</v>
      </c>
      <c r="AL682" s="259">
        <f t="shared" si="149"/>
        <v>0</v>
      </c>
      <c r="AM682" s="312">
        <f>'To &amp; from Shops- trip % summary'!AA687</f>
        <v>0</v>
      </c>
      <c r="AN682" s="314">
        <f>'To &amp; from Shops- trip % summary'!AC687</f>
        <v>0</v>
      </c>
      <c r="AO682" s="260">
        <f t="shared" si="150"/>
        <v>0</v>
      </c>
      <c r="AP682" s="259">
        <f t="shared" si="151"/>
        <v>0</v>
      </c>
      <c r="AQ682" s="312">
        <f>'To &amp; from Shops- trip % summary'!AF687</f>
        <v>0</v>
      </c>
      <c r="AR682" s="314">
        <f>'To &amp; from Shops- trip % summary'!AH687</f>
        <v>0</v>
      </c>
      <c r="AS682" s="260">
        <f t="shared" si="152"/>
        <v>0</v>
      </c>
      <c r="AT682" s="259">
        <f t="shared" si="153"/>
        <v>0</v>
      </c>
      <c r="AU682" s="261"/>
      <c r="AV682" s="248"/>
      <c r="AW682" s="248"/>
      <c r="AX682" s="248"/>
      <c r="AY682" s="248"/>
    </row>
    <row r="683" spans="1:51" x14ac:dyDescent="0.2">
      <c r="A683" s="248"/>
      <c r="B683" s="248"/>
      <c r="C683" s="248"/>
      <c r="D683" s="248"/>
      <c r="E683" s="248"/>
      <c r="F683" s="248"/>
      <c r="G683" s="248"/>
      <c r="H683" s="248"/>
      <c r="I683" s="248"/>
      <c r="J683" s="248"/>
      <c r="K683" s="248"/>
      <c r="L683" s="248"/>
      <c r="M683" s="248"/>
      <c r="N683" s="248"/>
      <c r="O683" s="248"/>
      <c r="P683" s="248"/>
      <c r="Q683" s="296"/>
      <c r="R683" s="256">
        <f>'To &amp; from Shops- trip % summary'!B688</f>
        <v>0</v>
      </c>
      <c r="S683" s="313">
        <f>'To &amp; from Shops- trip % summary'!D688</f>
        <v>0</v>
      </c>
      <c r="T683" s="257">
        <f>'Non-survey input values'!$B$14</f>
        <v>359.3</v>
      </c>
      <c r="U683" s="258">
        <f t="shared" si="140"/>
        <v>0</v>
      </c>
      <c r="V683" s="259">
        <f t="shared" si="141"/>
        <v>0</v>
      </c>
      <c r="W683" s="312">
        <f>'To &amp; from Shops- trip % summary'!G688</f>
        <v>0</v>
      </c>
      <c r="X683" s="314">
        <f>'To &amp; from Shops- trip % summary'!I688</f>
        <v>0</v>
      </c>
      <c r="Y683" s="260">
        <f t="shared" si="142"/>
        <v>0</v>
      </c>
      <c r="Z683" s="259">
        <f t="shared" si="143"/>
        <v>0</v>
      </c>
      <c r="AA683" s="312">
        <f>'To &amp; from Shops- trip % summary'!L688</f>
        <v>0</v>
      </c>
      <c r="AB683" s="314">
        <f>'To &amp; from Shops- trip % summary'!N688</f>
        <v>0</v>
      </c>
      <c r="AC683" s="260">
        <f t="shared" si="144"/>
        <v>0</v>
      </c>
      <c r="AD683" s="259">
        <f t="shared" si="145"/>
        <v>0</v>
      </c>
      <c r="AE683" s="312">
        <f>'To &amp; from Shops- trip % summary'!Q688</f>
        <v>0</v>
      </c>
      <c r="AF683" s="314">
        <f>'To &amp; from Shops- trip % summary'!S688</f>
        <v>0</v>
      </c>
      <c r="AG683" s="260">
        <f t="shared" si="146"/>
        <v>0</v>
      </c>
      <c r="AH683" s="259">
        <f t="shared" si="147"/>
        <v>0</v>
      </c>
      <c r="AI683" s="312">
        <f>'To &amp; from Shops- trip % summary'!V688</f>
        <v>0</v>
      </c>
      <c r="AJ683" s="314">
        <f>'To &amp; from Shops- trip % summary'!X688</f>
        <v>0</v>
      </c>
      <c r="AK683" s="260">
        <f t="shared" si="148"/>
        <v>0</v>
      </c>
      <c r="AL683" s="259">
        <f t="shared" si="149"/>
        <v>0</v>
      </c>
      <c r="AM683" s="312">
        <f>'To &amp; from Shops- trip % summary'!AA688</f>
        <v>0</v>
      </c>
      <c r="AN683" s="314">
        <f>'To &amp; from Shops- trip % summary'!AC688</f>
        <v>0</v>
      </c>
      <c r="AO683" s="260">
        <f t="shared" si="150"/>
        <v>0</v>
      </c>
      <c r="AP683" s="259">
        <f t="shared" si="151"/>
        <v>0</v>
      </c>
      <c r="AQ683" s="312">
        <f>'To &amp; from Shops- trip % summary'!AF688</f>
        <v>0</v>
      </c>
      <c r="AR683" s="314">
        <f>'To &amp; from Shops- trip % summary'!AH688</f>
        <v>0</v>
      </c>
      <c r="AS683" s="260">
        <f t="shared" si="152"/>
        <v>0</v>
      </c>
      <c r="AT683" s="259">
        <f t="shared" si="153"/>
        <v>0</v>
      </c>
      <c r="AU683" s="261"/>
      <c r="AV683" s="248"/>
      <c r="AW683" s="248"/>
      <c r="AX683" s="248"/>
      <c r="AY683" s="248"/>
    </row>
    <row r="684" spans="1:51" x14ac:dyDescent="0.2">
      <c r="A684" s="248"/>
      <c r="B684" s="248"/>
      <c r="C684" s="248"/>
      <c r="D684" s="248"/>
      <c r="E684" s="248"/>
      <c r="F684" s="248"/>
      <c r="G684" s="248"/>
      <c r="H684" s="248"/>
      <c r="I684" s="248"/>
      <c r="J684" s="248"/>
      <c r="K684" s="248"/>
      <c r="L684" s="248"/>
      <c r="M684" s="248"/>
      <c r="N684" s="248"/>
      <c r="O684" s="248"/>
      <c r="P684" s="248"/>
      <c r="Q684" s="296"/>
      <c r="R684" s="256">
        <f>'To &amp; from Shops- trip % summary'!B689</f>
        <v>0</v>
      </c>
      <c r="S684" s="313">
        <f>'To &amp; from Shops- trip % summary'!D689</f>
        <v>0</v>
      </c>
      <c r="T684" s="257">
        <f>'Non-survey input values'!$B$14</f>
        <v>359.3</v>
      </c>
      <c r="U684" s="258">
        <f t="shared" si="140"/>
        <v>0</v>
      </c>
      <c r="V684" s="259">
        <f t="shared" si="141"/>
        <v>0</v>
      </c>
      <c r="W684" s="312">
        <f>'To &amp; from Shops- trip % summary'!G689</f>
        <v>0</v>
      </c>
      <c r="X684" s="314">
        <f>'To &amp; from Shops- trip % summary'!I689</f>
        <v>0</v>
      </c>
      <c r="Y684" s="260">
        <f t="shared" si="142"/>
        <v>0</v>
      </c>
      <c r="Z684" s="259">
        <f t="shared" si="143"/>
        <v>0</v>
      </c>
      <c r="AA684" s="312">
        <f>'To &amp; from Shops- trip % summary'!L689</f>
        <v>0</v>
      </c>
      <c r="AB684" s="314">
        <f>'To &amp; from Shops- trip % summary'!N689</f>
        <v>0</v>
      </c>
      <c r="AC684" s="260">
        <f t="shared" si="144"/>
        <v>0</v>
      </c>
      <c r="AD684" s="259">
        <f t="shared" si="145"/>
        <v>0</v>
      </c>
      <c r="AE684" s="312">
        <f>'To &amp; from Shops- trip % summary'!Q689</f>
        <v>0</v>
      </c>
      <c r="AF684" s="314">
        <f>'To &amp; from Shops- trip % summary'!S689</f>
        <v>0</v>
      </c>
      <c r="AG684" s="260">
        <f t="shared" si="146"/>
        <v>0</v>
      </c>
      <c r="AH684" s="259">
        <f t="shared" si="147"/>
        <v>0</v>
      </c>
      <c r="AI684" s="312">
        <f>'To &amp; from Shops- trip % summary'!V689</f>
        <v>0</v>
      </c>
      <c r="AJ684" s="314">
        <f>'To &amp; from Shops- trip % summary'!X689</f>
        <v>0</v>
      </c>
      <c r="AK684" s="260">
        <f t="shared" si="148"/>
        <v>0</v>
      </c>
      <c r="AL684" s="259">
        <f t="shared" si="149"/>
        <v>0</v>
      </c>
      <c r="AM684" s="312">
        <f>'To &amp; from Shops- trip % summary'!AA689</f>
        <v>0</v>
      </c>
      <c r="AN684" s="314">
        <f>'To &amp; from Shops- trip % summary'!AC689</f>
        <v>0</v>
      </c>
      <c r="AO684" s="260">
        <f t="shared" si="150"/>
        <v>0</v>
      </c>
      <c r="AP684" s="259">
        <f t="shared" si="151"/>
        <v>0</v>
      </c>
      <c r="AQ684" s="312">
        <f>'To &amp; from Shops- trip % summary'!AF689</f>
        <v>0</v>
      </c>
      <c r="AR684" s="314">
        <f>'To &amp; from Shops- trip % summary'!AH689</f>
        <v>0</v>
      </c>
      <c r="AS684" s="260">
        <f t="shared" si="152"/>
        <v>0</v>
      </c>
      <c r="AT684" s="259">
        <f t="shared" si="153"/>
        <v>0</v>
      </c>
      <c r="AU684" s="261"/>
      <c r="AV684" s="248"/>
      <c r="AW684" s="248"/>
      <c r="AX684" s="248"/>
      <c r="AY684" s="248"/>
    </row>
    <row r="685" spans="1:51" x14ac:dyDescent="0.2">
      <c r="A685" s="248"/>
      <c r="B685" s="248"/>
      <c r="C685" s="248"/>
      <c r="D685" s="248"/>
      <c r="E685" s="248"/>
      <c r="F685" s="248"/>
      <c r="G685" s="248"/>
      <c r="H685" s="248"/>
      <c r="I685" s="248"/>
      <c r="J685" s="248"/>
      <c r="K685" s="248"/>
      <c r="L685" s="248"/>
      <c r="M685" s="248"/>
      <c r="N685" s="248"/>
      <c r="O685" s="248"/>
      <c r="P685" s="248"/>
      <c r="Q685" s="296"/>
      <c r="R685" s="256">
        <f>'To &amp; from Shops- trip % summary'!B690</f>
        <v>0</v>
      </c>
      <c r="S685" s="313">
        <f>'To &amp; from Shops- trip % summary'!D690</f>
        <v>0</v>
      </c>
      <c r="T685" s="257">
        <f>'Non-survey input values'!$B$14</f>
        <v>359.3</v>
      </c>
      <c r="U685" s="258">
        <f t="shared" si="140"/>
        <v>0</v>
      </c>
      <c r="V685" s="259">
        <f t="shared" si="141"/>
        <v>0</v>
      </c>
      <c r="W685" s="312">
        <f>'To &amp; from Shops- trip % summary'!G690</f>
        <v>0</v>
      </c>
      <c r="X685" s="314">
        <f>'To &amp; from Shops- trip % summary'!I690</f>
        <v>0</v>
      </c>
      <c r="Y685" s="260">
        <f t="shared" si="142"/>
        <v>0</v>
      </c>
      <c r="Z685" s="259">
        <f t="shared" si="143"/>
        <v>0</v>
      </c>
      <c r="AA685" s="312">
        <f>'To &amp; from Shops- trip % summary'!L690</f>
        <v>0</v>
      </c>
      <c r="AB685" s="314">
        <f>'To &amp; from Shops- trip % summary'!N690</f>
        <v>0</v>
      </c>
      <c r="AC685" s="260">
        <f t="shared" si="144"/>
        <v>0</v>
      </c>
      <c r="AD685" s="259">
        <f t="shared" si="145"/>
        <v>0</v>
      </c>
      <c r="AE685" s="312">
        <f>'To &amp; from Shops- trip % summary'!Q690</f>
        <v>0</v>
      </c>
      <c r="AF685" s="314">
        <f>'To &amp; from Shops- trip % summary'!S690</f>
        <v>0</v>
      </c>
      <c r="AG685" s="260">
        <f t="shared" si="146"/>
        <v>0</v>
      </c>
      <c r="AH685" s="259">
        <f t="shared" si="147"/>
        <v>0</v>
      </c>
      <c r="AI685" s="312">
        <f>'To &amp; from Shops- trip % summary'!V690</f>
        <v>0</v>
      </c>
      <c r="AJ685" s="314">
        <f>'To &amp; from Shops- trip % summary'!X690</f>
        <v>0</v>
      </c>
      <c r="AK685" s="260">
        <f t="shared" si="148"/>
        <v>0</v>
      </c>
      <c r="AL685" s="259">
        <f t="shared" si="149"/>
        <v>0</v>
      </c>
      <c r="AM685" s="312">
        <f>'To &amp; from Shops- trip % summary'!AA690</f>
        <v>0</v>
      </c>
      <c r="AN685" s="314">
        <f>'To &amp; from Shops- trip % summary'!AC690</f>
        <v>0</v>
      </c>
      <c r="AO685" s="260">
        <f t="shared" si="150"/>
        <v>0</v>
      </c>
      <c r="AP685" s="259">
        <f t="shared" si="151"/>
        <v>0</v>
      </c>
      <c r="AQ685" s="312">
        <f>'To &amp; from Shops- trip % summary'!AF690</f>
        <v>0</v>
      </c>
      <c r="AR685" s="314">
        <f>'To &amp; from Shops- trip % summary'!AH690</f>
        <v>0</v>
      </c>
      <c r="AS685" s="260">
        <f t="shared" si="152"/>
        <v>0</v>
      </c>
      <c r="AT685" s="259">
        <f t="shared" si="153"/>
        <v>0</v>
      </c>
      <c r="AU685" s="261"/>
      <c r="AV685" s="248"/>
      <c r="AW685" s="248"/>
      <c r="AX685" s="248"/>
      <c r="AY685" s="248"/>
    </row>
    <row r="686" spans="1:51" x14ac:dyDescent="0.2">
      <c r="A686" s="248"/>
      <c r="B686" s="248"/>
      <c r="C686" s="248"/>
      <c r="D686" s="248"/>
      <c r="E686" s="248"/>
      <c r="F686" s="248"/>
      <c r="G686" s="248"/>
      <c r="H686" s="248"/>
      <c r="I686" s="248"/>
      <c r="J686" s="248"/>
      <c r="K686" s="248"/>
      <c r="L686" s="248"/>
      <c r="M686" s="248"/>
      <c r="N686" s="248"/>
      <c r="O686" s="248"/>
      <c r="P686" s="248"/>
      <c r="Q686" s="296"/>
      <c r="R686" s="256">
        <f>'To &amp; from Shops- trip % summary'!B691</f>
        <v>0</v>
      </c>
      <c r="S686" s="313">
        <f>'To &amp; from Shops- trip % summary'!D691</f>
        <v>0</v>
      </c>
      <c r="T686" s="257">
        <f>'Non-survey input values'!$B$14</f>
        <v>359.3</v>
      </c>
      <c r="U686" s="258">
        <f t="shared" si="140"/>
        <v>0</v>
      </c>
      <c r="V686" s="259">
        <f t="shared" si="141"/>
        <v>0</v>
      </c>
      <c r="W686" s="312">
        <f>'To &amp; from Shops- trip % summary'!G691</f>
        <v>0</v>
      </c>
      <c r="X686" s="314">
        <f>'To &amp; from Shops- trip % summary'!I691</f>
        <v>0</v>
      </c>
      <c r="Y686" s="260">
        <f t="shared" si="142"/>
        <v>0</v>
      </c>
      <c r="Z686" s="259">
        <f t="shared" si="143"/>
        <v>0</v>
      </c>
      <c r="AA686" s="312">
        <f>'To &amp; from Shops- trip % summary'!L691</f>
        <v>0</v>
      </c>
      <c r="AB686" s="314">
        <f>'To &amp; from Shops- trip % summary'!N691</f>
        <v>0</v>
      </c>
      <c r="AC686" s="260">
        <f t="shared" si="144"/>
        <v>0</v>
      </c>
      <c r="AD686" s="259">
        <f t="shared" si="145"/>
        <v>0</v>
      </c>
      <c r="AE686" s="312">
        <f>'To &amp; from Shops- trip % summary'!Q691</f>
        <v>0</v>
      </c>
      <c r="AF686" s="314">
        <f>'To &amp; from Shops- trip % summary'!S691</f>
        <v>0</v>
      </c>
      <c r="AG686" s="260">
        <f t="shared" si="146"/>
        <v>0</v>
      </c>
      <c r="AH686" s="259">
        <f t="shared" si="147"/>
        <v>0</v>
      </c>
      <c r="AI686" s="312">
        <f>'To &amp; from Shops- trip % summary'!V691</f>
        <v>0</v>
      </c>
      <c r="AJ686" s="314">
        <f>'To &amp; from Shops- trip % summary'!X691</f>
        <v>0</v>
      </c>
      <c r="AK686" s="260">
        <f t="shared" si="148"/>
        <v>0</v>
      </c>
      <c r="AL686" s="259">
        <f t="shared" si="149"/>
        <v>0</v>
      </c>
      <c r="AM686" s="312">
        <f>'To &amp; from Shops- trip % summary'!AA691</f>
        <v>0</v>
      </c>
      <c r="AN686" s="314">
        <f>'To &amp; from Shops- trip % summary'!AC691</f>
        <v>0</v>
      </c>
      <c r="AO686" s="260">
        <f t="shared" si="150"/>
        <v>0</v>
      </c>
      <c r="AP686" s="259">
        <f t="shared" si="151"/>
        <v>0</v>
      </c>
      <c r="AQ686" s="312">
        <f>'To &amp; from Shops- trip % summary'!AF691</f>
        <v>0</v>
      </c>
      <c r="AR686" s="314">
        <f>'To &amp; from Shops- trip % summary'!AH691</f>
        <v>0</v>
      </c>
      <c r="AS686" s="260">
        <f t="shared" si="152"/>
        <v>0</v>
      </c>
      <c r="AT686" s="259">
        <f t="shared" si="153"/>
        <v>0</v>
      </c>
      <c r="AU686" s="261"/>
      <c r="AV686" s="248"/>
      <c r="AW686" s="248"/>
      <c r="AX686" s="248"/>
      <c r="AY686" s="248"/>
    </row>
    <row r="687" spans="1:51" x14ac:dyDescent="0.2">
      <c r="A687" s="248"/>
      <c r="B687" s="248"/>
      <c r="C687" s="248"/>
      <c r="D687" s="248"/>
      <c r="E687" s="248"/>
      <c r="F687" s="248"/>
      <c r="G687" s="248"/>
      <c r="H687" s="248"/>
      <c r="I687" s="248"/>
      <c r="J687" s="248"/>
      <c r="K687" s="248"/>
      <c r="L687" s="248"/>
      <c r="M687" s="248"/>
      <c r="N687" s="248"/>
      <c r="O687" s="248"/>
      <c r="P687" s="248"/>
      <c r="Q687" s="296"/>
      <c r="R687" s="256">
        <f>'To &amp; from Shops- trip % summary'!B692</f>
        <v>0</v>
      </c>
      <c r="S687" s="313">
        <f>'To &amp; from Shops- trip % summary'!D692</f>
        <v>0</v>
      </c>
      <c r="T687" s="257">
        <f>'Non-survey input values'!$B$14</f>
        <v>359.3</v>
      </c>
      <c r="U687" s="258">
        <f t="shared" si="140"/>
        <v>0</v>
      </c>
      <c r="V687" s="259">
        <f t="shared" si="141"/>
        <v>0</v>
      </c>
      <c r="W687" s="312">
        <f>'To &amp; from Shops- trip % summary'!G692</f>
        <v>0</v>
      </c>
      <c r="X687" s="314">
        <f>'To &amp; from Shops- trip % summary'!I692</f>
        <v>0</v>
      </c>
      <c r="Y687" s="260">
        <f t="shared" si="142"/>
        <v>0</v>
      </c>
      <c r="Z687" s="259">
        <f t="shared" si="143"/>
        <v>0</v>
      </c>
      <c r="AA687" s="312">
        <f>'To &amp; from Shops- trip % summary'!L692</f>
        <v>0</v>
      </c>
      <c r="AB687" s="314">
        <f>'To &amp; from Shops- trip % summary'!N692</f>
        <v>0</v>
      </c>
      <c r="AC687" s="260">
        <f t="shared" si="144"/>
        <v>0</v>
      </c>
      <c r="AD687" s="259">
        <f t="shared" si="145"/>
        <v>0</v>
      </c>
      <c r="AE687" s="312">
        <f>'To &amp; from Shops- trip % summary'!Q692</f>
        <v>0</v>
      </c>
      <c r="AF687" s="314">
        <f>'To &amp; from Shops- trip % summary'!S692</f>
        <v>0</v>
      </c>
      <c r="AG687" s="260">
        <f t="shared" si="146"/>
        <v>0</v>
      </c>
      <c r="AH687" s="259">
        <f t="shared" si="147"/>
        <v>0</v>
      </c>
      <c r="AI687" s="312">
        <f>'To &amp; from Shops- trip % summary'!V692</f>
        <v>0</v>
      </c>
      <c r="AJ687" s="314">
        <f>'To &amp; from Shops- trip % summary'!X692</f>
        <v>0</v>
      </c>
      <c r="AK687" s="260">
        <f t="shared" si="148"/>
        <v>0</v>
      </c>
      <c r="AL687" s="259">
        <f t="shared" si="149"/>
        <v>0</v>
      </c>
      <c r="AM687" s="312">
        <f>'To &amp; from Shops- trip % summary'!AA692</f>
        <v>0</v>
      </c>
      <c r="AN687" s="314">
        <f>'To &amp; from Shops- trip % summary'!AC692</f>
        <v>0</v>
      </c>
      <c r="AO687" s="260">
        <f t="shared" si="150"/>
        <v>0</v>
      </c>
      <c r="AP687" s="259">
        <f t="shared" si="151"/>
        <v>0</v>
      </c>
      <c r="AQ687" s="312">
        <f>'To &amp; from Shops- trip % summary'!AF692</f>
        <v>0</v>
      </c>
      <c r="AR687" s="314">
        <f>'To &amp; from Shops- trip % summary'!AH692</f>
        <v>0</v>
      </c>
      <c r="AS687" s="260">
        <f t="shared" si="152"/>
        <v>0</v>
      </c>
      <c r="AT687" s="259">
        <f t="shared" si="153"/>
        <v>0</v>
      </c>
      <c r="AU687" s="261"/>
      <c r="AV687" s="248"/>
      <c r="AW687" s="248"/>
      <c r="AX687" s="248"/>
      <c r="AY687" s="248"/>
    </row>
    <row r="688" spans="1:51" x14ac:dyDescent="0.2">
      <c r="A688" s="248"/>
      <c r="B688" s="248"/>
      <c r="C688" s="248"/>
      <c r="D688" s="248"/>
      <c r="E688" s="248"/>
      <c r="F688" s="248"/>
      <c r="G688" s="248"/>
      <c r="H688" s="248"/>
      <c r="I688" s="248"/>
      <c r="J688" s="248"/>
      <c r="K688" s="248"/>
      <c r="L688" s="248"/>
      <c r="M688" s="248"/>
      <c r="N688" s="248"/>
      <c r="O688" s="248"/>
      <c r="P688" s="248"/>
      <c r="Q688" s="296"/>
      <c r="R688" s="256">
        <f>'To &amp; from Shops- trip % summary'!B693</f>
        <v>0</v>
      </c>
      <c r="S688" s="313">
        <f>'To &amp; from Shops- trip % summary'!D693</f>
        <v>0</v>
      </c>
      <c r="T688" s="257">
        <f>'Non-survey input values'!$B$14</f>
        <v>359.3</v>
      </c>
      <c r="U688" s="258">
        <f t="shared" si="140"/>
        <v>0</v>
      </c>
      <c r="V688" s="259">
        <f t="shared" si="141"/>
        <v>0</v>
      </c>
      <c r="W688" s="312">
        <f>'To &amp; from Shops- trip % summary'!G693</f>
        <v>0</v>
      </c>
      <c r="X688" s="314">
        <f>'To &amp; from Shops- trip % summary'!I693</f>
        <v>0</v>
      </c>
      <c r="Y688" s="260">
        <f t="shared" si="142"/>
        <v>0</v>
      </c>
      <c r="Z688" s="259">
        <f t="shared" si="143"/>
        <v>0</v>
      </c>
      <c r="AA688" s="312">
        <f>'To &amp; from Shops- trip % summary'!L693</f>
        <v>0</v>
      </c>
      <c r="AB688" s="314">
        <f>'To &amp; from Shops- trip % summary'!N693</f>
        <v>0</v>
      </c>
      <c r="AC688" s="260">
        <f t="shared" si="144"/>
        <v>0</v>
      </c>
      <c r="AD688" s="259">
        <f t="shared" si="145"/>
        <v>0</v>
      </c>
      <c r="AE688" s="312">
        <f>'To &amp; from Shops- trip % summary'!Q693</f>
        <v>0</v>
      </c>
      <c r="AF688" s="314">
        <f>'To &amp; from Shops- trip % summary'!S693</f>
        <v>0</v>
      </c>
      <c r="AG688" s="260">
        <f t="shared" si="146"/>
        <v>0</v>
      </c>
      <c r="AH688" s="259">
        <f t="shared" si="147"/>
        <v>0</v>
      </c>
      <c r="AI688" s="312">
        <f>'To &amp; from Shops- trip % summary'!V693</f>
        <v>0</v>
      </c>
      <c r="AJ688" s="314">
        <f>'To &amp; from Shops- trip % summary'!X693</f>
        <v>0</v>
      </c>
      <c r="AK688" s="260">
        <f t="shared" si="148"/>
        <v>0</v>
      </c>
      <c r="AL688" s="259">
        <f t="shared" si="149"/>
        <v>0</v>
      </c>
      <c r="AM688" s="312">
        <f>'To &amp; from Shops- trip % summary'!AA693</f>
        <v>0</v>
      </c>
      <c r="AN688" s="314">
        <f>'To &amp; from Shops- trip % summary'!AC693</f>
        <v>0</v>
      </c>
      <c r="AO688" s="260">
        <f t="shared" si="150"/>
        <v>0</v>
      </c>
      <c r="AP688" s="259">
        <f t="shared" si="151"/>
        <v>0</v>
      </c>
      <c r="AQ688" s="312">
        <f>'To &amp; from Shops- trip % summary'!AF693</f>
        <v>0</v>
      </c>
      <c r="AR688" s="314">
        <f>'To &amp; from Shops- trip % summary'!AH693</f>
        <v>0</v>
      </c>
      <c r="AS688" s="260">
        <f t="shared" si="152"/>
        <v>0</v>
      </c>
      <c r="AT688" s="259">
        <f t="shared" si="153"/>
        <v>0</v>
      </c>
      <c r="AU688" s="261"/>
      <c r="AV688" s="248"/>
      <c r="AW688" s="248"/>
      <c r="AX688" s="248"/>
      <c r="AY688" s="248"/>
    </row>
    <row r="689" spans="1:51" x14ac:dyDescent="0.2">
      <c r="A689" s="248"/>
      <c r="B689" s="248"/>
      <c r="C689" s="248"/>
      <c r="D689" s="248"/>
      <c r="E689" s="248"/>
      <c r="F689" s="248"/>
      <c r="G689" s="248"/>
      <c r="H689" s="248"/>
      <c r="I689" s="248"/>
      <c r="J689" s="248"/>
      <c r="K689" s="248"/>
      <c r="L689" s="248"/>
      <c r="M689" s="248"/>
      <c r="N689" s="248"/>
      <c r="O689" s="248"/>
      <c r="P689" s="248"/>
      <c r="Q689" s="296"/>
      <c r="R689" s="256">
        <f>'To &amp; from Shops- trip % summary'!B694</f>
        <v>0</v>
      </c>
      <c r="S689" s="313">
        <f>'To &amp; from Shops- trip % summary'!D694</f>
        <v>0</v>
      </c>
      <c r="T689" s="257">
        <f>'Non-survey input values'!$B$14</f>
        <v>359.3</v>
      </c>
      <c r="U689" s="258">
        <f t="shared" si="140"/>
        <v>0</v>
      </c>
      <c r="V689" s="259">
        <f t="shared" si="141"/>
        <v>0</v>
      </c>
      <c r="W689" s="312">
        <f>'To &amp; from Shops- trip % summary'!G694</f>
        <v>0</v>
      </c>
      <c r="X689" s="314">
        <f>'To &amp; from Shops- trip % summary'!I694</f>
        <v>0</v>
      </c>
      <c r="Y689" s="260">
        <f t="shared" si="142"/>
        <v>0</v>
      </c>
      <c r="Z689" s="259">
        <f t="shared" si="143"/>
        <v>0</v>
      </c>
      <c r="AA689" s="312">
        <f>'To &amp; from Shops- trip % summary'!L694</f>
        <v>0</v>
      </c>
      <c r="AB689" s="314">
        <f>'To &amp; from Shops- trip % summary'!N694</f>
        <v>0</v>
      </c>
      <c r="AC689" s="260">
        <f t="shared" si="144"/>
        <v>0</v>
      </c>
      <c r="AD689" s="259">
        <f t="shared" si="145"/>
        <v>0</v>
      </c>
      <c r="AE689" s="312">
        <f>'To &amp; from Shops- trip % summary'!Q694</f>
        <v>0</v>
      </c>
      <c r="AF689" s="314">
        <f>'To &amp; from Shops- trip % summary'!S694</f>
        <v>0</v>
      </c>
      <c r="AG689" s="260">
        <f t="shared" si="146"/>
        <v>0</v>
      </c>
      <c r="AH689" s="259">
        <f t="shared" si="147"/>
        <v>0</v>
      </c>
      <c r="AI689" s="312">
        <f>'To &amp; from Shops- trip % summary'!V694</f>
        <v>0</v>
      </c>
      <c r="AJ689" s="314">
        <f>'To &amp; from Shops- trip % summary'!X694</f>
        <v>0</v>
      </c>
      <c r="AK689" s="260">
        <f t="shared" si="148"/>
        <v>0</v>
      </c>
      <c r="AL689" s="259">
        <f t="shared" si="149"/>
        <v>0</v>
      </c>
      <c r="AM689" s="312">
        <f>'To &amp; from Shops- trip % summary'!AA694</f>
        <v>0</v>
      </c>
      <c r="AN689" s="314">
        <f>'To &amp; from Shops- trip % summary'!AC694</f>
        <v>0</v>
      </c>
      <c r="AO689" s="260">
        <f t="shared" si="150"/>
        <v>0</v>
      </c>
      <c r="AP689" s="259">
        <f t="shared" si="151"/>
        <v>0</v>
      </c>
      <c r="AQ689" s="312">
        <f>'To &amp; from Shops- trip % summary'!AF694</f>
        <v>0</v>
      </c>
      <c r="AR689" s="314">
        <f>'To &amp; from Shops- trip % summary'!AH694</f>
        <v>0</v>
      </c>
      <c r="AS689" s="260">
        <f t="shared" si="152"/>
        <v>0</v>
      </c>
      <c r="AT689" s="259">
        <f t="shared" si="153"/>
        <v>0</v>
      </c>
      <c r="AU689" s="261"/>
      <c r="AV689" s="248"/>
      <c r="AW689" s="248"/>
      <c r="AX689" s="248"/>
      <c r="AY689" s="248"/>
    </row>
    <row r="690" spans="1:51" x14ac:dyDescent="0.2">
      <c r="A690" s="248"/>
      <c r="B690" s="248"/>
      <c r="C690" s="248"/>
      <c r="D690" s="248"/>
      <c r="E690" s="248"/>
      <c r="F690" s="248"/>
      <c r="G690" s="248"/>
      <c r="H690" s="248"/>
      <c r="I690" s="248"/>
      <c r="J690" s="248"/>
      <c r="K690" s="248"/>
      <c r="L690" s="248"/>
      <c r="M690" s="248"/>
      <c r="N690" s="248"/>
      <c r="O690" s="248"/>
      <c r="P690" s="248"/>
      <c r="Q690" s="296"/>
      <c r="R690" s="256">
        <f>'To &amp; from Shops- trip % summary'!B695</f>
        <v>0</v>
      </c>
      <c r="S690" s="313">
        <f>'To &amp; from Shops- trip % summary'!D695</f>
        <v>0</v>
      </c>
      <c r="T690" s="257">
        <f>'Non-survey input values'!$B$14</f>
        <v>359.3</v>
      </c>
      <c r="U690" s="258">
        <f t="shared" si="140"/>
        <v>0</v>
      </c>
      <c r="V690" s="259">
        <f t="shared" si="141"/>
        <v>0</v>
      </c>
      <c r="W690" s="312">
        <f>'To &amp; from Shops- trip % summary'!G695</f>
        <v>0</v>
      </c>
      <c r="X690" s="314">
        <f>'To &amp; from Shops- trip % summary'!I695</f>
        <v>0</v>
      </c>
      <c r="Y690" s="260">
        <f t="shared" si="142"/>
        <v>0</v>
      </c>
      <c r="Z690" s="259">
        <f t="shared" si="143"/>
        <v>0</v>
      </c>
      <c r="AA690" s="312">
        <f>'To &amp; from Shops- trip % summary'!L695</f>
        <v>0</v>
      </c>
      <c r="AB690" s="314">
        <f>'To &amp; from Shops- trip % summary'!N695</f>
        <v>0</v>
      </c>
      <c r="AC690" s="260">
        <f t="shared" si="144"/>
        <v>0</v>
      </c>
      <c r="AD690" s="259">
        <f t="shared" si="145"/>
        <v>0</v>
      </c>
      <c r="AE690" s="312">
        <f>'To &amp; from Shops- trip % summary'!Q695</f>
        <v>0</v>
      </c>
      <c r="AF690" s="314">
        <f>'To &amp; from Shops- trip % summary'!S695</f>
        <v>0</v>
      </c>
      <c r="AG690" s="260">
        <f t="shared" si="146"/>
        <v>0</v>
      </c>
      <c r="AH690" s="259">
        <f t="shared" si="147"/>
        <v>0</v>
      </c>
      <c r="AI690" s="312">
        <f>'To &amp; from Shops- trip % summary'!V695</f>
        <v>0</v>
      </c>
      <c r="AJ690" s="314">
        <f>'To &amp; from Shops- trip % summary'!X695</f>
        <v>0</v>
      </c>
      <c r="AK690" s="260">
        <f t="shared" si="148"/>
        <v>0</v>
      </c>
      <c r="AL690" s="259">
        <f t="shared" si="149"/>
        <v>0</v>
      </c>
      <c r="AM690" s="312">
        <f>'To &amp; from Shops- trip % summary'!AA695</f>
        <v>0</v>
      </c>
      <c r="AN690" s="314">
        <f>'To &amp; from Shops- trip % summary'!AC695</f>
        <v>0</v>
      </c>
      <c r="AO690" s="260">
        <f t="shared" si="150"/>
        <v>0</v>
      </c>
      <c r="AP690" s="259">
        <f t="shared" si="151"/>
        <v>0</v>
      </c>
      <c r="AQ690" s="312">
        <f>'To &amp; from Shops- trip % summary'!AF695</f>
        <v>0</v>
      </c>
      <c r="AR690" s="314">
        <f>'To &amp; from Shops- trip % summary'!AH695</f>
        <v>0</v>
      </c>
      <c r="AS690" s="260">
        <f t="shared" si="152"/>
        <v>0</v>
      </c>
      <c r="AT690" s="259">
        <f t="shared" si="153"/>
        <v>0</v>
      </c>
      <c r="AU690" s="261"/>
      <c r="AV690" s="248"/>
      <c r="AW690" s="248"/>
      <c r="AX690" s="248"/>
      <c r="AY690" s="248"/>
    </row>
    <row r="691" spans="1:51" x14ac:dyDescent="0.2">
      <c r="A691" s="248"/>
      <c r="B691" s="248"/>
      <c r="C691" s="248"/>
      <c r="D691" s="248"/>
      <c r="E691" s="248"/>
      <c r="F691" s="248"/>
      <c r="G691" s="248"/>
      <c r="H691" s="248"/>
      <c r="I691" s="248"/>
      <c r="J691" s="248"/>
      <c r="K691" s="248"/>
      <c r="L691" s="248"/>
      <c r="M691" s="248"/>
      <c r="N691" s="248"/>
      <c r="O691" s="248"/>
      <c r="P691" s="248"/>
      <c r="Q691" s="296"/>
      <c r="R691" s="256">
        <f>'To &amp; from Shops- trip % summary'!B696</f>
        <v>0</v>
      </c>
      <c r="S691" s="313">
        <f>'To &amp; from Shops- trip % summary'!D696</f>
        <v>0</v>
      </c>
      <c r="T691" s="257">
        <f>'Non-survey input values'!$B$14</f>
        <v>359.3</v>
      </c>
      <c r="U691" s="258">
        <f t="shared" si="140"/>
        <v>0</v>
      </c>
      <c r="V691" s="259">
        <f t="shared" si="141"/>
        <v>0</v>
      </c>
      <c r="W691" s="312">
        <f>'To &amp; from Shops- trip % summary'!G696</f>
        <v>0</v>
      </c>
      <c r="X691" s="314">
        <f>'To &amp; from Shops- trip % summary'!I696</f>
        <v>0</v>
      </c>
      <c r="Y691" s="260">
        <f t="shared" si="142"/>
        <v>0</v>
      </c>
      <c r="Z691" s="259">
        <f t="shared" si="143"/>
        <v>0</v>
      </c>
      <c r="AA691" s="312">
        <f>'To &amp; from Shops- trip % summary'!L696</f>
        <v>0</v>
      </c>
      <c r="AB691" s="314">
        <f>'To &amp; from Shops- trip % summary'!N696</f>
        <v>0</v>
      </c>
      <c r="AC691" s="260">
        <f t="shared" si="144"/>
        <v>0</v>
      </c>
      <c r="AD691" s="259">
        <f t="shared" si="145"/>
        <v>0</v>
      </c>
      <c r="AE691" s="312">
        <f>'To &amp; from Shops- trip % summary'!Q696</f>
        <v>0</v>
      </c>
      <c r="AF691" s="314">
        <f>'To &amp; from Shops- trip % summary'!S696</f>
        <v>0</v>
      </c>
      <c r="AG691" s="260">
        <f t="shared" si="146"/>
        <v>0</v>
      </c>
      <c r="AH691" s="259">
        <f t="shared" si="147"/>
        <v>0</v>
      </c>
      <c r="AI691" s="312">
        <f>'To &amp; from Shops- trip % summary'!V696</f>
        <v>0</v>
      </c>
      <c r="AJ691" s="314">
        <f>'To &amp; from Shops- trip % summary'!X696</f>
        <v>0</v>
      </c>
      <c r="AK691" s="260">
        <f t="shared" si="148"/>
        <v>0</v>
      </c>
      <c r="AL691" s="259">
        <f t="shared" si="149"/>
        <v>0</v>
      </c>
      <c r="AM691" s="312">
        <f>'To &amp; from Shops- trip % summary'!AA696</f>
        <v>0</v>
      </c>
      <c r="AN691" s="314">
        <f>'To &amp; from Shops- trip % summary'!AC696</f>
        <v>0</v>
      </c>
      <c r="AO691" s="260">
        <f t="shared" si="150"/>
        <v>0</v>
      </c>
      <c r="AP691" s="259">
        <f t="shared" si="151"/>
        <v>0</v>
      </c>
      <c r="AQ691" s="312">
        <f>'To &amp; from Shops- trip % summary'!AF696</f>
        <v>0</v>
      </c>
      <c r="AR691" s="314">
        <f>'To &amp; from Shops- trip % summary'!AH696</f>
        <v>0</v>
      </c>
      <c r="AS691" s="260">
        <f t="shared" si="152"/>
        <v>0</v>
      </c>
      <c r="AT691" s="259">
        <f t="shared" si="153"/>
        <v>0</v>
      </c>
      <c r="AU691" s="261"/>
      <c r="AV691" s="248"/>
      <c r="AW691" s="248"/>
      <c r="AX691" s="248"/>
      <c r="AY691" s="248"/>
    </row>
    <row r="692" spans="1:51" x14ac:dyDescent="0.2">
      <c r="A692" s="248"/>
      <c r="B692" s="248"/>
      <c r="C692" s="248"/>
      <c r="D692" s="248"/>
      <c r="E692" s="248"/>
      <c r="F692" s="248"/>
      <c r="G692" s="248"/>
      <c r="H692" s="248"/>
      <c r="I692" s="248"/>
      <c r="J692" s="248"/>
      <c r="K692" s="248"/>
      <c r="L692" s="248"/>
      <c r="M692" s="248"/>
      <c r="N692" s="248"/>
      <c r="O692" s="248"/>
      <c r="P692" s="248"/>
      <c r="Q692" s="296"/>
      <c r="R692" s="256">
        <f>'To &amp; from Shops- trip % summary'!B697</f>
        <v>0</v>
      </c>
      <c r="S692" s="313">
        <f>'To &amp; from Shops- trip % summary'!D697</f>
        <v>0</v>
      </c>
      <c r="T692" s="257">
        <f>'Non-survey input values'!$B$14</f>
        <v>359.3</v>
      </c>
      <c r="U692" s="258">
        <f t="shared" si="140"/>
        <v>0</v>
      </c>
      <c r="V692" s="259">
        <f t="shared" si="141"/>
        <v>0</v>
      </c>
      <c r="W692" s="312">
        <f>'To &amp; from Shops- trip % summary'!G697</f>
        <v>0</v>
      </c>
      <c r="X692" s="314">
        <f>'To &amp; from Shops- trip % summary'!I697</f>
        <v>0</v>
      </c>
      <c r="Y692" s="260">
        <f t="shared" si="142"/>
        <v>0</v>
      </c>
      <c r="Z692" s="259">
        <f t="shared" si="143"/>
        <v>0</v>
      </c>
      <c r="AA692" s="312">
        <f>'To &amp; from Shops- trip % summary'!L697</f>
        <v>0</v>
      </c>
      <c r="AB692" s="314">
        <f>'To &amp; from Shops- trip % summary'!N697</f>
        <v>0</v>
      </c>
      <c r="AC692" s="260">
        <f t="shared" si="144"/>
        <v>0</v>
      </c>
      <c r="AD692" s="259">
        <f t="shared" si="145"/>
        <v>0</v>
      </c>
      <c r="AE692" s="312">
        <f>'To &amp; from Shops- trip % summary'!Q697</f>
        <v>0</v>
      </c>
      <c r="AF692" s="314">
        <f>'To &amp; from Shops- trip % summary'!S697</f>
        <v>0</v>
      </c>
      <c r="AG692" s="260">
        <f t="shared" si="146"/>
        <v>0</v>
      </c>
      <c r="AH692" s="259">
        <f t="shared" si="147"/>
        <v>0</v>
      </c>
      <c r="AI692" s="312">
        <f>'To &amp; from Shops- trip % summary'!V697</f>
        <v>0</v>
      </c>
      <c r="AJ692" s="314">
        <f>'To &amp; from Shops- trip % summary'!X697</f>
        <v>0</v>
      </c>
      <c r="AK692" s="260">
        <f t="shared" si="148"/>
        <v>0</v>
      </c>
      <c r="AL692" s="259">
        <f t="shared" si="149"/>
        <v>0</v>
      </c>
      <c r="AM692" s="312">
        <f>'To &amp; from Shops- trip % summary'!AA697</f>
        <v>0</v>
      </c>
      <c r="AN692" s="314">
        <f>'To &amp; from Shops- trip % summary'!AC697</f>
        <v>0</v>
      </c>
      <c r="AO692" s="260">
        <f t="shared" si="150"/>
        <v>0</v>
      </c>
      <c r="AP692" s="259">
        <f t="shared" si="151"/>
        <v>0</v>
      </c>
      <c r="AQ692" s="312">
        <f>'To &amp; from Shops- trip % summary'!AF697</f>
        <v>0</v>
      </c>
      <c r="AR692" s="314">
        <f>'To &amp; from Shops- trip % summary'!AH697</f>
        <v>0</v>
      </c>
      <c r="AS692" s="260">
        <f t="shared" si="152"/>
        <v>0</v>
      </c>
      <c r="AT692" s="259">
        <f t="shared" si="153"/>
        <v>0</v>
      </c>
      <c r="AU692" s="261"/>
      <c r="AV692" s="248"/>
      <c r="AW692" s="248"/>
      <c r="AX692" s="248"/>
      <c r="AY692" s="248"/>
    </row>
    <row r="693" spans="1:51" x14ac:dyDescent="0.2">
      <c r="A693" s="248"/>
      <c r="B693" s="248"/>
      <c r="C693" s="248"/>
      <c r="D693" s="248"/>
      <c r="E693" s="248"/>
      <c r="F693" s="248"/>
      <c r="G693" s="248"/>
      <c r="H693" s="248"/>
      <c r="I693" s="248"/>
      <c r="J693" s="248"/>
      <c r="K693" s="248"/>
      <c r="L693" s="248"/>
      <c r="M693" s="248"/>
      <c r="N693" s="248"/>
      <c r="O693" s="248"/>
      <c r="P693" s="248"/>
      <c r="Q693" s="296"/>
      <c r="R693" s="256">
        <f>'To &amp; from Shops- trip % summary'!B698</f>
        <v>0</v>
      </c>
      <c r="S693" s="313">
        <f>'To &amp; from Shops- trip % summary'!D698</f>
        <v>0</v>
      </c>
      <c r="T693" s="257">
        <f>'Non-survey input values'!$B$14</f>
        <v>359.3</v>
      </c>
      <c r="U693" s="258">
        <f t="shared" si="140"/>
        <v>0</v>
      </c>
      <c r="V693" s="259">
        <f t="shared" si="141"/>
        <v>0</v>
      </c>
      <c r="W693" s="312">
        <f>'To &amp; from Shops- trip % summary'!G698</f>
        <v>0</v>
      </c>
      <c r="X693" s="314">
        <f>'To &amp; from Shops- trip % summary'!I698</f>
        <v>0</v>
      </c>
      <c r="Y693" s="260">
        <f t="shared" si="142"/>
        <v>0</v>
      </c>
      <c r="Z693" s="259">
        <f t="shared" si="143"/>
        <v>0</v>
      </c>
      <c r="AA693" s="312">
        <f>'To &amp; from Shops- trip % summary'!L698</f>
        <v>0</v>
      </c>
      <c r="AB693" s="314">
        <f>'To &amp; from Shops- trip % summary'!N698</f>
        <v>0</v>
      </c>
      <c r="AC693" s="260">
        <f t="shared" si="144"/>
        <v>0</v>
      </c>
      <c r="AD693" s="259">
        <f t="shared" si="145"/>
        <v>0</v>
      </c>
      <c r="AE693" s="312">
        <f>'To &amp; from Shops- trip % summary'!Q698</f>
        <v>0</v>
      </c>
      <c r="AF693" s="314">
        <f>'To &amp; from Shops- trip % summary'!S698</f>
        <v>0</v>
      </c>
      <c r="AG693" s="260">
        <f t="shared" si="146"/>
        <v>0</v>
      </c>
      <c r="AH693" s="259">
        <f t="shared" si="147"/>
        <v>0</v>
      </c>
      <c r="AI693" s="312">
        <f>'To &amp; from Shops- trip % summary'!V698</f>
        <v>0</v>
      </c>
      <c r="AJ693" s="314">
        <f>'To &amp; from Shops- trip % summary'!X698</f>
        <v>0</v>
      </c>
      <c r="AK693" s="260">
        <f t="shared" si="148"/>
        <v>0</v>
      </c>
      <c r="AL693" s="259">
        <f t="shared" si="149"/>
        <v>0</v>
      </c>
      <c r="AM693" s="312">
        <f>'To &amp; from Shops- trip % summary'!AA698</f>
        <v>0</v>
      </c>
      <c r="AN693" s="314">
        <f>'To &amp; from Shops- trip % summary'!AC698</f>
        <v>0</v>
      </c>
      <c r="AO693" s="260">
        <f t="shared" si="150"/>
        <v>0</v>
      </c>
      <c r="AP693" s="259">
        <f t="shared" si="151"/>
        <v>0</v>
      </c>
      <c r="AQ693" s="312">
        <f>'To &amp; from Shops- trip % summary'!AF698</f>
        <v>0</v>
      </c>
      <c r="AR693" s="314">
        <f>'To &amp; from Shops- trip % summary'!AH698</f>
        <v>0</v>
      </c>
      <c r="AS693" s="260">
        <f t="shared" si="152"/>
        <v>0</v>
      </c>
      <c r="AT693" s="259">
        <f t="shared" si="153"/>
        <v>0</v>
      </c>
      <c r="AU693" s="261"/>
      <c r="AV693" s="248"/>
      <c r="AW693" s="248"/>
      <c r="AX693" s="248"/>
      <c r="AY693" s="248"/>
    </row>
    <row r="694" spans="1:51" x14ac:dyDescent="0.2">
      <c r="A694" s="248"/>
      <c r="B694" s="248"/>
      <c r="C694" s="248"/>
      <c r="D694" s="248"/>
      <c r="E694" s="248"/>
      <c r="F694" s="248"/>
      <c r="G694" s="248"/>
      <c r="H694" s="248"/>
      <c r="I694" s="248"/>
      <c r="J694" s="248"/>
      <c r="K694" s="248"/>
      <c r="L694" s="248"/>
      <c r="M694" s="248"/>
      <c r="N694" s="248"/>
      <c r="O694" s="248"/>
      <c r="P694" s="248"/>
      <c r="Q694" s="296"/>
      <c r="R694" s="256">
        <f>'To &amp; from Shops- trip % summary'!B699</f>
        <v>0</v>
      </c>
      <c r="S694" s="313">
        <f>'To &amp; from Shops- trip % summary'!D699</f>
        <v>0</v>
      </c>
      <c r="T694" s="257">
        <f>'Non-survey input values'!$B$14</f>
        <v>359.3</v>
      </c>
      <c r="U694" s="258">
        <f t="shared" si="140"/>
        <v>0</v>
      </c>
      <c r="V694" s="259">
        <f t="shared" si="141"/>
        <v>0</v>
      </c>
      <c r="W694" s="312">
        <f>'To &amp; from Shops- trip % summary'!G699</f>
        <v>0</v>
      </c>
      <c r="X694" s="314">
        <f>'To &amp; from Shops- trip % summary'!I699</f>
        <v>0</v>
      </c>
      <c r="Y694" s="260">
        <f t="shared" si="142"/>
        <v>0</v>
      </c>
      <c r="Z694" s="259">
        <f t="shared" si="143"/>
        <v>0</v>
      </c>
      <c r="AA694" s="312">
        <f>'To &amp; from Shops- trip % summary'!L699</f>
        <v>0</v>
      </c>
      <c r="AB694" s="314">
        <f>'To &amp; from Shops- trip % summary'!N699</f>
        <v>0</v>
      </c>
      <c r="AC694" s="260">
        <f t="shared" si="144"/>
        <v>0</v>
      </c>
      <c r="AD694" s="259">
        <f t="shared" si="145"/>
        <v>0</v>
      </c>
      <c r="AE694" s="312">
        <f>'To &amp; from Shops- trip % summary'!Q699</f>
        <v>0</v>
      </c>
      <c r="AF694" s="314">
        <f>'To &amp; from Shops- trip % summary'!S699</f>
        <v>0</v>
      </c>
      <c r="AG694" s="260">
        <f t="shared" si="146"/>
        <v>0</v>
      </c>
      <c r="AH694" s="259">
        <f t="shared" si="147"/>
        <v>0</v>
      </c>
      <c r="AI694" s="312">
        <f>'To &amp; from Shops- trip % summary'!V699</f>
        <v>0</v>
      </c>
      <c r="AJ694" s="314">
        <f>'To &amp; from Shops- trip % summary'!X699</f>
        <v>0</v>
      </c>
      <c r="AK694" s="260">
        <f t="shared" si="148"/>
        <v>0</v>
      </c>
      <c r="AL694" s="259">
        <f t="shared" si="149"/>
        <v>0</v>
      </c>
      <c r="AM694" s="312">
        <f>'To &amp; from Shops- trip % summary'!AA699</f>
        <v>0</v>
      </c>
      <c r="AN694" s="314">
        <f>'To &amp; from Shops- trip % summary'!AC699</f>
        <v>0</v>
      </c>
      <c r="AO694" s="260">
        <f t="shared" si="150"/>
        <v>0</v>
      </c>
      <c r="AP694" s="259">
        <f t="shared" si="151"/>
        <v>0</v>
      </c>
      <c r="AQ694" s="312">
        <f>'To &amp; from Shops- trip % summary'!AF699</f>
        <v>0</v>
      </c>
      <c r="AR694" s="314">
        <f>'To &amp; from Shops- trip % summary'!AH699</f>
        <v>0</v>
      </c>
      <c r="AS694" s="260">
        <f t="shared" si="152"/>
        <v>0</v>
      </c>
      <c r="AT694" s="259">
        <f t="shared" si="153"/>
        <v>0</v>
      </c>
      <c r="AU694" s="261"/>
      <c r="AV694" s="248"/>
      <c r="AW694" s="248"/>
      <c r="AX694" s="248"/>
      <c r="AY694" s="248"/>
    </row>
    <row r="695" spans="1:51" x14ac:dyDescent="0.2">
      <c r="A695" s="248"/>
      <c r="B695" s="248"/>
      <c r="C695" s="248"/>
      <c r="D695" s="248"/>
      <c r="E695" s="248"/>
      <c r="F695" s="248"/>
      <c r="G695" s="248"/>
      <c r="H695" s="248"/>
      <c r="I695" s="248"/>
      <c r="J695" s="248"/>
      <c r="K695" s="248"/>
      <c r="L695" s="248"/>
      <c r="M695" s="248"/>
      <c r="N695" s="248"/>
      <c r="O695" s="248"/>
      <c r="P695" s="248"/>
      <c r="Q695" s="296"/>
      <c r="R695" s="256">
        <f>'To &amp; from Shops- trip % summary'!B700</f>
        <v>0</v>
      </c>
      <c r="S695" s="313">
        <f>'To &amp; from Shops- trip % summary'!D700</f>
        <v>0</v>
      </c>
      <c r="T695" s="257">
        <f>'Non-survey input values'!$B$14</f>
        <v>359.3</v>
      </c>
      <c r="U695" s="258">
        <f t="shared" si="140"/>
        <v>0</v>
      </c>
      <c r="V695" s="259">
        <f t="shared" si="141"/>
        <v>0</v>
      </c>
      <c r="W695" s="312">
        <f>'To &amp; from Shops- trip % summary'!G700</f>
        <v>0</v>
      </c>
      <c r="X695" s="314">
        <f>'To &amp; from Shops- trip % summary'!I700</f>
        <v>0</v>
      </c>
      <c r="Y695" s="260">
        <f t="shared" si="142"/>
        <v>0</v>
      </c>
      <c r="Z695" s="259">
        <f t="shared" si="143"/>
        <v>0</v>
      </c>
      <c r="AA695" s="312">
        <f>'To &amp; from Shops- trip % summary'!L700</f>
        <v>0</v>
      </c>
      <c r="AB695" s="314">
        <f>'To &amp; from Shops- trip % summary'!N700</f>
        <v>0</v>
      </c>
      <c r="AC695" s="260">
        <f t="shared" si="144"/>
        <v>0</v>
      </c>
      <c r="AD695" s="259">
        <f t="shared" si="145"/>
        <v>0</v>
      </c>
      <c r="AE695" s="312">
        <f>'To &amp; from Shops- trip % summary'!Q700</f>
        <v>0</v>
      </c>
      <c r="AF695" s="314">
        <f>'To &amp; from Shops- trip % summary'!S700</f>
        <v>0</v>
      </c>
      <c r="AG695" s="260">
        <f t="shared" si="146"/>
        <v>0</v>
      </c>
      <c r="AH695" s="259">
        <f t="shared" si="147"/>
        <v>0</v>
      </c>
      <c r="AI695" s="312">
        <f>'To &amp; from Shops- trip % summary'!V700</f>
        <v>0</v>
      </c>
      <c r="AJ695" s="314">
        <f>'To &amp; from Shops- trip % summary'!X700</f>
        <v>0</v>
      </c>
      <c r="AK695" s="260">
        <f t="shared" si="148"/>
        <v>0</v>
      </c>
      <c r="AL695" s="259">
        <f t="shared" si="149"/>
        <v>0</v>
      </c>
      <c r="AM695" s="312">
        <f>'To &amp; from Shops- trip % summary'!AA700</f>
        <v>0</v>
      </c>
      <c r="AN695" s="314">
        <f>'To &amp; from Shops- trip % summary'!AC700</f>
        <v>0</v>
      </c>
      <c r="AO695" s="260">
        <f t="shared" si="150"/>
        <v>0</v>
      </c>
      <c r="AP695" s="259">
        <f t="shared" si="151"/>
        <v>0</v>
      </c>
      <c r="AQ695" s="312">
        <f>'To &amp; from Shops- trip % summary'!AF700</f>
        <v>0</v>
      </c>
      <c r="AR695" s="314">
        <f>'To &amp; from Shops- trip % summary'!AH700</f>
        <v>0</v>
      </c>
      <c r="AS695" s="260">
        <f t="shared" si="152"/>
        <v>0</v>
      </c>
      <c r="AT695" s="259">
        <f t="shared" si="153"/>
        <v>0</v>
      </c>
      <c r="AU695" s="261"/>
      <c r="AV695" s="248"/>
      <c r="AW695" s="248"/>
      <c r="AX695" s="248"/>
      <c r="AY695" s="248"/>
    </row>
    <row r="696" spans="1:51" x14ac:dyDescent="0.2">
      <c r="A696" s="248"/>
      <c r="B696" s="248"/>
      <c r="C696" s="248"/>
      <c r="D696" s="248"/>
      <c r="E696" s="248"/>
      <c r="F696" s="248"/>
      <c r="G696" s="248"/>
      <c r="H696" s="248"/>
      <c r="I696" s="248"/>
      <c r="J696" s="248"/>
      <c r="K696" s="248"/>
      <c r="L696" s="248"/>
      <c r="M696" s="248"/>
      <c r="N696" s="248"/>
      <c r="O696" s="248"/>
      <c r="P696" s="248"/>
      <c r="Q696" s="296"/>
      <c r="R696" s="256">
        <f>'To &amp; from Shops- trip % summary'!B701</f>
        <v>0</v>
      </c>
      <c r="S696" s="313">
        <f>'To &amp; from Shops- trip % summary'!D701</f>
        <v>0</v>
      </c>
      <c r="T696" s="257">
        <f>'Non-survey input values'!$B$14</f>
        <v>359.3</v>
      </c>
      <c r="U696" s="258">
        <f t="shared" si="140"/>
        <v>0</v>
      </c>
      <c r="V696" s="259">
        <f t="shared" si="141"/>
        <v>0</v>
      </c>
      <c r="W696" s="312">
        <f>'To &amp; from Shops- trip % summary'!G701</f>
        <v>0</v>
      </c>
      <c r="X696" s="314">
        <f>'To &amp; from Shops- trip % summary'!I701</f>
        <v>0</v>
      </c>
      <c r="Y696" s="260">
        <f t="shared" si="142"/>
        <v>0</v>
      </c>
      <c r="Z696" s="259">
        <f t="shared" si="143"/>
        <v>0</v>
      </c>
      <c r="AA696" s="312">
        <f>'To &amp; from Shops- trip % summary'!L701</f>
        <v>0</v>
      </c>
      <c r="AB696" s="314">
        <f>'To &amp; from Shops- trip % summary'!N701</f>
        <v>0</v>
      </c>
      <c r="AC696" s="260">
        <f t="shared" si="144"/>
        <v>0</v>
      </c>
      <c r="AD696" s="259">
        <f t="shared" si="145"/>
        <v>0</v>
      </c>
      <c r="AE696" s="312">
        <f>'To &amp; from Shops- trip % summary'!Q701</f>
        <v>0</v>
      </c>
      <c r="AF696" s="314">
        <f>'To &amp; from Shops- trip % summary'!S701</f>
        <v>0</v>
      </c>
      <c r="AG696" s="260">
        <f t="shared" si="146"/>
        <v>0</v>
      </c>
      <c r="AH696" s="259">
        <f t="shared" si="147"/>
        <v>0</v>
      </c>
      <c r="AI696" s="312">
        <f>'To &amp; from Shops- trip % summary'!V701</f>
        <v>0</v>
      </c>
      <c r="AJ696" s="314">
        <f>'To &amp; from Shops- trip % summary'!X701</f>
        <v>0</v>
      </c>
      <c r="AK696" s="260">
        <f t="shared" si="148"/>
        <v>0</v>
      </c>
      <c r="AL696" s="259">
        <f t="shared" si="149"/>
        <v>0</v>
      </c>
      <c r="AM696" s="312">
        <f>'To &amp; from Shops- trip % summary'!AA701</f>
        <v>0</v>
      </c>
      <c r="AN696" s="314">
        <f>'To &amp; from Shops- trip % summary'!AC701</f>
        <v>0</v>
      </c>
      <c r="AO696" s="260">
        <f t="shared" si="150"/>
        <v>0</v>
      </c>
      <c r="AP696" s="259">
        <f t="shared" si="151"/>
        <v>0</v>
      </c>
      <c r="AQ696" s="312">
        <f>'To &amp; from Shops- trip % summary'!AF701</f>
        <v>0</v>
      </c>
      <c r="AR696" s="314">
        <f>'To &amp; from Shops- trip % summary'!AH701</f>
        <v>0</v>
      </c>
      <c r="AS696" s="260">
        <f t="shared" si="152"/>
        <v>0</v>
      </c>
      <c r="AT696" s="259">
        <f t="shared" si="153"/>
        <v>0</v>
      </c>
      <c r="AU696" s="261"/>
      <c r="AV696" s="248"/>
      <c r="AW696" s="248"/>
      <c r="AX696" s="248"/>
      <c r="AY696" s="248"/>
    </row>
    <row r="697" spans="1:51" x14ac:dyDescent="0.2">
      <c r="A697" s="248"/>
      <c r="B697" s="248"/>
      <c r="C697" s="248"/>
      <c r="D697" s="248"/>
      <c r="E697" s="248"/>
      <c r="F697" s="248"/>
      <c r="G697" s="248"/>
      <c r="H697" s="248"/>
      <c r="I697" s="248"/>
      <c r="J697" s="248"/>
      <c r="K697" s="248"/>
      <c r="L697" s="248"/>
      <c r="M697" s="248"/>
      <c r="N697" s="248"/>
      <c r="O697" s="248"/>
      <c r="P697" s="248"/>
      <c r="Q697" s="296"/>
      <c r="R697" s="256">
        <f>'To &amp; from Shops- trip % summary'!B702</f>
        <v>0</v>
      </c>
      <c r="S697" s="313">
        <f>'To &amp; from Shops- trip % summary'!D702</f>
        <v>0</v>
      </c>
      <c r="T697" s="257">
        <f>'Non-survey input values'!$B$14</f>
        <v>359.3</v>
      </c>
      <c r="U697" s="258">
        <f t="shared" si="140"/>
        <v>0</v>
      </c>
      <c r="V697" s="259">
        <f t="shared" si="141"/>
        <v>0</v>
      </c>
      <c r="W697" s="312">
        <f>'To &amp; from Shops- trip % summary'!G702</f>
        <v>0</v>
      </c>
      <c r="X697" s="314">
        <f>'To &amp; from Shops- trip % summary'!I702</f>
        <v>0</v>
      </c>
      <c r="Y697" s="260">
        <f t="shared" si="142"/>
        <v>0</v>
      </c>
      <c r="Z697" s="259">
        <f t="shared" si="143"/>
        <v>0</v>
      </c>
      <c r="AA697" s="312">
        <f>'To &amp; from Shops- trip % summary'!L702</f>
        <v>0</v>
      </c>
      <c r="AB697" s="314">
        <f>'To &amp; from Shops- trip % summary'!N702</f>
        <v>0</v>
      </c>
      <c r="AC697" s="260">
        <f t="shared" si="144"/>
        <v>0</v>
      </c>
      <c r="AD697" s="259">
        <f t="shared" si="145"/>
        <v>0</v>
      </c>
      <c r="AE697" s="312">
        <f>'To &amp; from Shops- trip % summary'!Q702</f>
        <v>0</v>
      </c>
      <c r="AF697" s="314">
        <f>'To &amp; from Shops- trip % summary'!S702</f>
        <v>0</v>
      </c>
      <c r="AG697" s="260">
        <f t="shared" si="146"/>
        <v>0</v>
      </c>
      <c r="AH697" s="259">
        <f t="shared" si="147"/>
        <v>0</v>
      </c>
      <c r="AI697" s="312">
        <f>'To &amp; from Shops- trip % summary'!V702</f>
        <v>0</v>
      </c>
      <c r="AJ697" s="314">
        <f>'To &amp; from Shops- trip % summary'!X702</f>
        <v>0</v>
      </c>
      <c r="AK697" s="260">
        <f t="shared" si="148"/>
        <v>0</v>
      </c>
      <c r="AL697" s="259">
        <f t="shared" si="149"/>
        <v>0</v>
      </c>
      <c r="AM697" s="312">
        <f>'To &amp; from Shops- trip % summary'!AA702</f>
        <v>0</v>
      </c>
      <c r="AN697" s="314">
        <f>'To &amp; from Shops- trip % summary'!AC702</f>
        <v>0</v>
      </c>
      <c r="AO697" s="260">
        <f t="shared" si="150"/>
        <v>0</v>
      </c>
      <c r="AP697" s="259">
        <f t="shared" si="151"/>
        <v>0</v>
      </c>
      <c r="AQ697" s="312">
        <f>'To &amp; from Shops- trip % summary'!AF702</f>
        <v>0</v>
      </c>
      <c r="AR697" s="314">
        <f>'To &amp; from Shops- trip % summary'!AH702</f>
        <v>0</v>
      </c>
      <c r="AS697" s="260">
        <f t="shared" si="152"/>
        <v>0</v>
      </c>
      <c r="AT697" s="259">
        <f t="shared" si="153"/>
        <v>0</v>
      </c>
      <c r="AU697" s="261"/>
      <c r="AV697" s="248"/>
      <c r="AW697" s="248"/>
      <c r="AX697" s="248"/>
      <c r="AY697" s="248"/>
    </row>
    <row r="698" spans="1:51" x14ac:dyDescent="0.2">
      <c r="A698" s="248"/>
      <c r="B698" s="248"/>
      <c r="C698" s="248"/>
      <c r="D698" s="248"/>
      <c r="E698" s="248"/>
      <c r="F698" s="248"/>
      <c r="G698" s="248"/>
      <c r="H698" s="248"/>
      <c r="I698" s="248"/>
      <c r="J698" s="248"/>
      <c r="K698" s="248"/>
      <c r="L698" s="248"/>
      <c r="M698" s="248"/>
      <c r="N698" s="248"/>
      <c r="O698" s="248"/>
      <c r="P698" s="248"/>
      <c r="Q698" s="296"/>
      <c r="R698" s="256">
        <f>'To &amp; from Shops- trip % summary'!B703</f>
        <v>0</v>
      </c>
      <c r="S698" s="313">
        <f>'To &amp; from Shops- trip % summary'!D703</f>
        <v>0</v>
      </c>
      <c r="T698" s="257">
        <f>'Non-survey input values'!$B$14</f>
        <v>359.3</v>
      </c>
      <c r="U698" s="258">
        <f t="shared" si="140"/>
        <v>0</v>
      </c>
      <c r="V698" s="259">
        <f t="shared" si="141"/>
        <v>0</v>
      </c>
      <c r="W698" s="312">
        <f>'To &amp; from Shops- trip % summary'!G703</f>
        <v>0</v>
      </c>
      <c r="X698" s="314">
        <f>'To &amp; from Shops- trip % summary'!I703</f>
        <v>0</v>
      </c>
      <c r="Y698" s="260">
        <f t="shared" si="142"/>
        <v>0</v>
      </c>
      <c r="Z698" s="259">
        <f t="shared" si="143"/>
        <v>0</v>
      </c>
      <c r="AA698" s="312">
        <f>'To &amp; from Shops- trip % summary'!L703</f>
        <v>0</v>
      </c>
      <c r="AB698" s="314">
        <f>'To &amp; from Shops- trip % summary'!N703</f>
        <v>0</v>
      </c>
      <c r="AC698" s="260">
        <f t="shared" si="144"/>
        <v>0</v>
      </c>
      <c r="AD698" s="259">
        <f t="shared" si="145"/>
        <v>0</v>
      </c>
      <c r="AE698" s="312">
        <f>'To &amp; from Shops- trip % summary'!Q703</f>
        <v>0</v>
      </c>
      <c r="AF698" s="314">
        <f>'To &amp; from Shops- trip % summary'!S703</f>
        <v>0</v>
      </c>
      <c r="AG698" s="260">
        <f t="shared" si="146"/>
        <v>0</v>
      </c>
      <c r="AH698" s="259">
        <f t="shared" si="147"/>
        <v>0</v>
      </c>
      <c r="AI698" s="312">
        <f>'To &amp; from Shops- trip % summary'!V703</f>
        <v>0</v>
      </c>
      <c r="AJ698" s="314">
        <f>'To &amp; from Shops- trip % summary'!X703</f>
        <v>0</v>
      </c>
      <c r="AK698" s="260">
        <f t="shared" si="148"/>
        <v>0</v>
      </c>
      <c r="AL698" s="259">
        <f t="shared" si="149"/>
        <v>0</v>
      </c>
      <c r="AM698" s="312">
        <f>'To &amp; from Shops- trip % summary'!AA703</f>
        <v>0</v>
      </c>
      <c r="AN698" s="314">
        <f>'To &amp; from Shops- trip % summary'!AC703</f>
        <v>0</v>
      </c>
      <c r="AO698" s="260">
        <f t="shared" si="150"/>
        <v>0</v>
      </c>
      <c r="AP698" s="259">
        <f t="shared" si="151"/>
        <v>0</v>
      </c>
      <c r="AQ698" s="312">
        <f>'To &amp; from Shops- trip % summary'!AF703</f>
        <v>0</v>
      </c>
      <c r="AR698" s="314">
        <f>'To &amp; from Shops- trip % summary'!AH703</f>
        <v>0</v>
      </c>
      <c r="AS698" s="260">
        <f t="shared" si="152"/>
        <v>0</v>
      </c>
      <c r="AT698" s="259">
        <f t="shared" si="153"/>
        <v>0</v>
      </c>
      <c r="AU698" s="261"/>
      <c r="AV698" s="248"/>
      <c r="AW698" s="248"/>
      <c r="AX698" s="248"/>
      <c r="AY698" s="248"/>
    </row>
    <row r="699" spans="1:51" x14ac:dyDescent="0.2">
      <c r="A699" s="248"/>
      <c r="B699" s="248"/>
      <c r="C699" s="248"/>
      <c r="D699" s="248"/>
      <c r="E699" s="248"/>
      <c r="F699" s="248"/>
      <c r="G699" s="248"/>
      <c r="H699" s="248"/>
      <c r="I699" s="248"/>
      <c r="J699" s="248"/>
      <c r="K699" s="248"/>
      <c r="L699" s="248"/>
      <c r="M699" s="248"/>
      <c r="N699" s="248"/>
      <c r="O699" s="248"/>
      <c r="P699" s="248"/>
      <c r="Q699" s="296"/>
      <c r="R699" s="256">
        <f>'To &amp; from Shops- trip % summary'!B704</f>
        <v>0</v>
      </c>
      <c r="S699" s="313">
        <f>'To &amp; from Shops- trip % summary'!D704</f>
        <v>0</v>
      </c>
      <c r="T699" s="257">
        <f>'Non-survey input values'!$B$14</f>
        <v>359.3</v>
      </c>
      <c r="U699" s="258">
        <f t="shared" si="140"/>
        <v>0</v>
      </c>
      <c r="V699" s="259">
        <f t="shared" si="141"/>
        <v>0</v>
      </c>
      <c r="W699" s="312">
        <f>'To &amp; from Shops- trip % summary'!G704</f>
        <v>0</v>
      </c>
      <c r="X699" s="314">
        <f>'To &amp; from Shops- trip % summary'!I704</f>
        <v>0</v>
      </c>
      <c r="Y699" s="260">
        <f t="shared" si="142"/>
        <v>0</v>
      </c>
      <c r="Z699" s="259">
        <f t="shared" si="143"/>
        <v>0</v>
      </c>
      <c r="AA699" s="312">
        <f>'To &amp; from Shops- trip % summary'!L704</f>
        <v>0</v>
      </c>
      <c r="AB699" s="314">
        <f>'To &amp; from Shops- trip % summary'!N704</f>
        <v>0</v>
      </c>
      <c r="AC699" s="260">
        <f t="shared" si="144"/>
        <v>0</v>
      </c>
      <c r="AD699" s="259">
        <f t="shared" si="145"/>
        <v>0</v>
      </c>
      <c r="AE699" s="312">
        <f>'To &amp; from Shops- trip % summary'!Q704</f>
        <v>0</v>
      </c>
      <c r="AF699" s="314">
        <f>'To &amp; from Shops- trip % summary'!S704</f>
        <v>0</v>
      </c>
      <c r="AG699" s="260">
        <f t="shared" si="146"/>
        <v>0</v>
      </c>
      <c r="AH699" s="259">
        <f t="shared" si="147"/>
        <v>0</v>
      </c>
      <c r="AI699" s="312">
        <f>'To &amp; from Shops- trip % summary'!V704</f>
        <v>0</v>
      </c>
      <c r="AJ699" s="314">
        <f>'To &amp; from Shops- trip % summary'!X704</f>
        <v>0</v>
      </c>
      <c r="AK699" s="260">
        <f t="shared" si="148"/>
        <v>0</v>
      </c>
      <c r="AL699" s="259">
        <f t="shared" si="149"/>
        <v>0</v>
      </c>
      <c r="AM699" s="312">
        <f>'To &amp; from Shops- trip % summary'!AA704</f>
        <v>0</v>
      </c>
      <c r="AN699" s="314">
        <f>'To &amp; from Shops- trip % summary'!AC704</f>
        <v>0</v>
      </c>
      <c r="AO699" s="260">
        <f t="shared" si="150"/>
        <v>0</v>
      </c>
      <c r="AP699" s="259">
        <f t="shared" si="151"/>
        <v>0</v>
      </c>
      <c r="AQ699" s="312">
        <f>'To &amp; from Shops- trip % summary'!AF704</f>
        <v>0</v>
      </c>
      <c r="AR699" s="314">
        <f>'To &amp; from Shops- trip % summary'!AH704</f>
        <v>0</v>
      </c>
      <c r="AS699" s="260">
        <f t="shared" si="152"/>
        <v>0</v>
      </c>
      <c r="AT699" s="259">
        <f t="shared" si="153"/>
        <v>0</v>
      </c>
      <c r="AU699" s="261"/>
      <c r="AV699" s="248"/>
      <c r="AW699" s="248"/>
      <c r="AX699" s="248"/>
      <c r="AY699" s="248"/>
    </row>
    <row r="700" spans="1:51" x14ac:dyDescent="0.2">
      <c r="A700" s="248"/>
      <c r="B700" s="248"/>
      <c r="C700" s="248"/>
      <c r="D700" s="248"/>
      <c r="E700" s="248"/>
      <c r="F700" s="248"/>
      <c r="G700" s="248"/>
      <c r="H700" s="248"/>
      <c r="I700" s="248"/>
      <c r="J700" s="248"/>
      <c r="K700" s="248"/>
      <c r="L700" s="248"/>
      <c r="M700" s="248"/>
      <c r="N700" s="248"/>
      <c r="O700" s="248"/>
      <c r="P700" s="248"/>
      <c r="Q700" s="296"/>
      <c r="R700" s="256">
        <f>'To &amp; from Shops- trip % summary'!B705</f>
        <v>0</v>
      </c>
      <c r="S700" s="313">
        <f>'To &amp; from Shops- trip % summary'!D705</f>
        <v>0</v>
      </c>
      <c r="T700" s="257">
        <f>'Non-survey input values'!$B$14</f>
        <v>359.3</v>
      </c>
      <c r="U700" s="258">
        <f t="shared" si="140"/>
        <v>0</v>
      </c>
      <c r="V700" s="259">
        <f t="shared" si="141"/>
        <v>0</v>
      </c>
      <c r="W700" s="312">
        <f>'To &amp; from Shops- trip % summary'!G705</f>
        <v>0</v>
      </c>
      <c r="X700" s="314">
        <f>'To &amp; from Shops- trip % summary'!I705</f>
        <v>0</v>
      </c>
      <c r="Y700" s="260">
        <f t="shared" si="142"/>
        <v>0</v>
      </c>
      <c r="Z700" s="259">
        <f t="shared" si="143"/>
        <v>0</v>
      </c>
      <c r="AA700" s="312">
        <f>'To &amp; from Shops- trip % summary'!L705</f>
        <v>0</v>
      </c>
      <c r="AB700" s="314">
        <f>'To &amp; from Shops- trip % summary'!N705</f>
        <v>0</v>
      </c>
      <c r="AC700" s="260">
        <f t="shared" si="144"/>
        <v>0</v>
      </c>
      <c r="AD700" s="259">
        <f t="shared" si="145"/>
        <v>0</v>
      </c>
      <c r="AE700" s="312">
        <f>'To &amp; from Shops- trip % summary'!Q705</f>
        <v>0</v>
      </c>
      <c r="AF700" s="314">
        <f>'To &amp; from Shops- trip % summary'!S705</f>
        <v>0</v>
      </c>
      <c r="AG700" s="260">
        <f t="shared" si="146"/>
        <v>0</v>
      </c>
      <c r="AH700" s="259">
        <f t="shared" si="147"/>
        <v>0</v>
      </c>
      <c r="AI700" s="312">
        <f>'To &amp; from Shops- trip % summary'!V705</f>
        <v>0</v>
      </c>
      <c r="AJ700" s="314">
        <f>'To &amp; from Shops- trip % summary'!X705</f>
        <v>0</v>
      </c>
      <c r="AK700" s="260">
        <f t="shared" si="148"/>
        <v>0</v>
      </c>
      <c r="AL700" s="259">
        <f t="shared" si="149"/>
        <v>0</v>
      </c>
      <c r="AM700" s="312">
        <f>'To &amp; from Shops- trip % summary'!AA705</f>
        <v>0</v>
      </c>
      <c r="AN700" s="314">
        <f>'To &amp; from Shops- trip % summary'!AC705</f>
        <v>0</v>
      </c>
      <c r="AO700" s="260">
        <f t="shared" si="150"/>
        <v>0</v>
      </c>
      <c r="AP700" s="259">
        <f t="shared" si="151"/>
        <v>0</v>
      </c>
      <c r="AQ700" s="312">
        <f>'To &amp; from Shops- trip % summary'!AF705</f>
        <v>0</v>
      </c>
      <c r="AR700" s="314">
        <f>'To &amp; from Shops- trip % summary'!AH705</f>
        <v>0</v>
      </c>
      <c r="AS700" s="260">
        <f t="shared" si="152"/>
        <v>0</v>
      </c>
      <c r="AT700" s="259">
        <f t="shared" si="153"/>
        <v>0</v>
      </c>
      <c r="AU700" s="261"/>
      <c r="AV700" s="248"/>
      <c r="AW700" s="248"/>
      <c r="AX700" s="248"/>
      <c r="AY700" s="248"/>
    </row>
    <row r="701" spans="1:51" x14ac:dyDescent="0.2">
      <c r="A701" s="248"/>
      <c r="B701" s="248"/>
      <c r="C701" s="248"/>
      <c r="D701" s="248"/>
      <c r="E701" s="248"/>
      <c r="F701" s="248"/>
      <c r="G701" s="248"/>
      <c r="H701" s="248"/>
      <c r="I701" s="248"/>
      <c r="J701" s="248"/>
      <c r="K701" s="248"/>
      <c r="L701" s="248"/>
      <c r="M701" s="248"/>
      <c r="N701" s="248"/>
      <c r="O701" s="248"/>
      <c r="P701" s="283"/>
      <c r="Q701" s="248"/>
      <c r="R701" s="248"/>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83"/>
      <c r="AV701" s="248"/>
      <c r="AW701" s="248"/>
      <c r="AX701" s="248"/>
      <c r="AY701" s="248"/>
    </row>
    <row r="702" spans="1:51" x14ac:dyDescent="0.2">
      <c r="A702" s="248"/>
      <c r="B702" s="248"/>
      <c r="C702" s="248"/>
      <c r="D702" s="248"/>
      <c r="E702" s="248"/>
      <c r="F702" s="248"/>
      <c r="G702" s="248"/>
      <c r="H702" s="248"/>
      <c r="I702" s="248"/>
      <c r="J702" s="248"/>
      <c r="K702" s="248"/>
      <c r="L702" s="248"/>
      <c r="M702" s="248"/>
      <c r="N702" s="248"/>
      <c r="O702" s="248"/>
      <c r="P702" s="283"/>
      <c r="Q702" s="248"/>
      <c r="R702" s="248"/>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83"/>
      <c r="AV702" s="248"/>
      <c r="AW702" s="248"/>
      <c r="AX702" s="248"/>
      <c r="AY702" s="248"/>
    </row>
    <row r="703" spans="1:51" ht="15" thickBot="1" x14ac:dyDescent="0.25">
      <c r="A703" s="485"/>
      <c r="B703" s="485"/>
      <c r="C703" s="485"/>
      <c r="D703" s="485"/>
      <c r="E703" s="485"/>
      <c r="F703" s="485"/>
      <c r="G703" s="485"/>
      <c r="H703" s="485"/>
      <c r="I703" s="485"/>
      <c r="J703" s="485"/>
      <c r="K703" s="485"/>
      <c r="L703" s="485"/>
      <c r="M703" s="485"/>
      <c r="N703" s="485"/>
      <c r="O703" s="485"/>
      <c r="P703" s="488"/>
      <c r="Q703" s="485"/>
      <c r="R703" s="485"/>
      <c r="S703" s="485"/>
      <c r="T703" s="485"/>
      <c r="U703" s="485"/>
      <c r="V703" s="485"/>
      <c r="W703" s="485"/>
      <c r="X703" s="485"/>
      <c r="Y703" s="485"/>
      <c r="Z703" s="485"/>
      <c r="AA703" s="485"/>
      <c r="AB703" s="485"/>
      <c r="AC703" s="485"/>
      <c r="AD703" s="485"/>
      <c r="AE703" s="485"/>
      <c r="AF703" s="485"/>
      <c r="AG703" s="485"/>
      <c r="AH703" s="485"/>
      <c r="AI703" s="485"/>
      <c r="AJ703" s="485"/>
      <c r="AK703" s="485"/>
      <c r="AL703" s="485"/>
      <c r="AM703" s="485"/>
      <c r="AN703" s="485"/>
      <c r="AO703" s="485"/>
      <c r="AP703" s="485"/>
      <c r="AQ703" s="485"/>
      <c r="AR703" s="485"/>
      <c r="AS703" s="485"/>
      <c r="AT703" s="485"/>
      <c r="AU703" s="488"/>
      <c r="AV703" s="248"/>
      <c r="AW703" s="248"/>
      <c r="AX703" s="248"/>
      <c r="AY703" s="248"/>
    </row>
    <row r="704" spans="1:51" x14ac:dyDescent="0.2">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row>
    <row r="705" spans="1:51" x14ac:dyDescent="0.2">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row>
    <row r="706" spans="1:51" x14ac:dyDescent="0.2">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row>
    <row r="707" spans="1:51" x14ac:dyDescent="0.2">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row>
  </sheetData>
  <mergeCells count="5">
    <mergeCell ref="D5:P5"/>
    <mergeCell ref="A6:P6"/>
    <mergeCell ref="A7:P7"/>
    <mergeCell ref="A8:P8"/>
    <mergeCell ref="A9:P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9EC1-FEAB-4BFD-A62C-3CE869E9D7AE}">
  <sheetPr codeName="Sheet12">
    <tabColor theme="9" tint="0.79998168889431442"/>
  </sheetPr>
  <dimension ref="B2:AB26"/>
  <sheetViews>
    <sheetView zoomScale="70" zoomScaleNormal="70" workbookViewId="0"/>
  </sheetViews>
  <sheetFormatPr defaultRowHeight="15" x14ac:dyDescent="0.25"/>
  <cols>
    <col min="1" max="1" width="91.28515625" bestFit="1" customWidth="1"/>
    <col min="2" max="2" width="17.85546875" bestFit="1" customWidth="1"/>
    <col min="3" max="3" width="17.7109375" bestFit="1" customWidth="1"/>
    <col min="4" max="4" width="19.140625" bestFit="1" customWidth="1"/>
    <col min="5" max="5" width="21" bestFit="1" customWidth="1"/>
    <col min="7" max="7" width="17.85546875" bestFit="1" customWidth="1"/>
    <col min="8" max="8" width="17.7109375" bestFit="1" customWidth="1"/>
    <col min="9" max="9" width="19.140625" bestFit="1" customWidth="1"/>
    <col min="10" max="10" width="21" bestFit="1" customWidth="1"/>
    <col min="12" max="12" width="49.7109375" bestFit="1" customWidth="1"/>
    <col min="13" max="13" width="19.140625" bestFit="1" customWidth="1"/>
    <col min="14" max="15" width="21" bestFit="1" customWidth="1"/>
    <col min="16" max="16" width="96.7109375" bestFit="1" customWidth="1"/>
    <col min="17" max="18" width="19.28515625" bestFit="1" customWidth="1"/>
    <col min="20" max="20" width="96.7109375" bestFit="1" customWidth="1"/>
    <col min="21" max="22" width="19.28515625" bestFit="1" customWidth="1"/>
    <col min="24" max="24" width="96.7109375" bestFit="1" customWidth="1"/>
    <col min="25" max="26" width="19.28515625" bestFit="1" customWidth="1"/>
    <col min="28" max="28" width="96.7109375" bestFit="1" customWidth="1"/>
    <col min="29" max="30" width="19.28515625" bestFit="1" customWidth="1"/>
  </cols>
  <sheetData>
    <row r="2" spans="2:28" x14ac:dyDescent="0.25">
      <c r="B2" s="187" t="s">
        <v>363</v>
      </c>
      <c r="G2" s="187" t="s">
        <v>27</v>
      </c>
      <c r="L2" s="187" t="s">
        <v>28</v>
      </c>
      <c r="P2" s="187"/>
      <c r="T2" s="187"/>
      <c r="X2" s="187"/>
      <c r="AB2" s="187"/>
    </row>
    <row r="3" spans="2:28" x14ac:dyDescent="0.25">
      <c r="B3" s="187" t="s">
        <v>287</v>
      </c>
      <c r="G3" s="187" t="s">
        <v>297</v>
      </c>
      <c r="L3" s="187" t="s">
        <v>367</v>
      </c>
      <c r="P3" s="187"/>
      <c r="T3" s="187"/>
      <c r="X3" s="187"/>
      <c r="AB3" s="187"/>
    </row>
    <row r="4" spans="2:28" x14ac:dyDescent="0.25">
      <c r="B4" t="s">
        <v>660</v>
      </c>
      <c r="G4" t="s">
        <v>660</v>
      </c>
      <c r="L4" t="s">
        <v>660</v>
      </c>
    </row>
    <row r="6" spans="2:28" x14ac:dyDescent="0.25">
      <c r="B6" s="309" t="s">
        <v>33</v>
      </c>
      <c r="C6" t="s">
        <v>45</v>
      </c>
      <c r="G6" s="309" t="s">
        <v>33</v>
      </c>
      <c r="H6" t="s">
        <v>45</v>
      </c>
      <c r="L6" s="309" t="s">
        <v>33</v>
      </c>
      <c r="M6" t="s">
        <v>45</v>
      </c>
    </row>
    <row r="7" spans="2:28" x14ac:dyDescent="0.25">
      <c r="B7" s="309" t="s">
        <v>26</v>
      </c>
      <c r="C7" t="s">
        <v>661</v>
      </c>
      <c r="G7" s="309" t="s">
        <v>27</v>
      </c>
      <c r="H7" t="s">
        <v>661</v>
      </c>
      <c r="L7" s="309" t="s">
        <v>28</v>
      </c>
      <c r="M7" t="s">
        <v>661</v>
      </c>
    </row>
    <row r="9" spans="2:28" x14ac:dyDescent="0.25">
      <c r="B9" t="s">
        <v>662</v>
      </c>
      <c r="C9" t="s">
        <v>663</v>
      </c>
      <c r="D9" t="s">
        <v>664</v>
      </c>
      <c r="G9" t="s">
        <v>662</v>
      </c>
      <c r="H9" t="s">
        <v>663</v>
      </c>
      <c r="I9" t="s">
        <v>664</v>
      </c>
      <c r="L9" t="s">
        <v>662</v>
      </c>
      <c r="M9" t="s">
        <v>663</v>
      </c>
      <c r="N9" t="s">
        <v>664</v>
      </c>
    </row>
    <row r="10" spans="2:28" x14ac:dyDescent="0.25">
      <c r="B10">
        <v>217.34945857898893</v>
      </c>
      <c r="C10" s="311">
        <v>1</v>
      </c>
      <c r="D10">
        <v>210</v>
      </c>
      <c r="G10">
        <v>217.34945857898893</v>
      </c>
      <c r="H10" s="311">
        <v>1</v>
      </c>
      <c r="I10">
        <v>210</v>
      </c>
      <c r="L10">
        <v>217.34945857898893</v>
      </c>
      <c r="M10" s="311">
        <v>1</v>
      </c>
      <c r="N10">
        <v>210</v>
      </c>
    </row>
    <row r="13" spans="2:28" x14ac:dyDescent="0.25">
      <c r="B13" s="309" t="s">
        <v>33</v>
      </c>
      <c r="C13" t="s">
        <v>45</v>
      </c>
      <c r="G13" s="309" t="s">
        <v>33</v>
      </c>
      <c r="H13" t="s">
        <v>45</v>
      </c>
      <c r="L13" s="309" t="s">
        <v>33</v>
      </c>
      <c r="M13" t="s">
        <v>45</v>
      </c>
    </row>
    <row r="15" spans="2:28" x14ac:dyDescent="0.25">
      <c r="B15" s="309" t="s">
        <v>665</v>
      </c>
      <c r="C15" t="s">
        <v>662</v>
      </c>
      <c r="D15" t="s">
        <v>663</v>
      </c>
      <c r="E15" t="s">
        <v>664</v>
      </c>
      <c r="G15" s="309" t="s">
        <v>665</v>
      </c>
      <c r="H15" t="s">
        <v>662</v>
      </c>
      <c r="I15" t="s">
        <v>663</v>
      </c>
      <c r="J15" t="s">
        <v>664</v>
      </c>
      <c r="L15" s="309" t="s">
        <v>665</v>
      </c>
      <c r="M15" t="s">
        <v>662</v>
      </c>
      <c r="N15" t="s">
        <v>663</v>
      </c>
      <c r="O15" t="s">
        <v>664</v>
      </c>
    </row>
    <row r="16" spans="2:28" x14ac:dyDescent="0.25">
      <c r="B16" s="310">
        <v>0</v>
      </c>
      <c r="C16">
        <v>80.766545301170027</v>
      </c>
      <c r="D16" s="311">
        <v>0.37159763741402624</v>
      </c>
      <c r="E16">
        <v>74</v>
      </c>
      <c r="G16" s="310">
        <v>0</v>
      </c>
      <c r="H16">
        <v>152.53385177150199</v>
      </c>
      <c r="I16" s="311">
        <v>0.70179080623781875</v>
      </c>
      <c r="J16">
        <v>144</v>
      </c>
      <c r="L16" s="310">
        <v>0</v>
      </c>
      <c r="M16">
        <v>107.56252582607702</v>
      </c>
      <c r="N16" s="311">
        <v>0.49488287907092599</v>
      </c>
      <c r="O16">
        <v>103</v>
      </c>
    </row>
    <row r="17" spans="2:16" x14ac:dyDescent="0.25">
      <c r="B17" s="310">
        <v>1</v>
      </c>
      <c r="C17">
        <v>16.065141753638997</v>
      </c>
      <c r="D17" s="311">
        <v>7.3913879789125961E-2</v>
      </c>
      <c r="E17">
        <v>18</v>
      </c>
      <c r="G17" s="310">
        <v>1</v>
      </c>
      <c r="H17">
        <v>20.248037762616001</v>
      </c>
      <c r="I17" s="311">
        <v>9.3158905915827178E-2</v>
      </c>
      <c r="J17">
        <v>21</v>
      </c>
      <c r="L17" s="310">
        <v>1</v>
      </c>
      <c r="M17">
        <v>29.218377880921011</v>
      </c>
      <c r="N17" s="311">
        <v>0.13443041483493043</v>
      </c>
      <c r="O17">
        <v>31</v>
      </c>
    </row>
    <row r="18" spans="2:16" x14ac:dyDescent="0.25">
      <c r="B18" s="310">
        <v>2</v>
      </c>
      <c r="C18">
        <v>36.639256621156008</v>
      </c>
      <c r="D18" s="311">
        <v>0.1685730291701675</v>
      </c>
      <c r="E18">
        <v>37</v>
      </c>
      <c r="G18" s="310">
        <v>2</v>
      </c>
      <c r="H18">
        <v>19.985845108245996</v>
      </c>
      <c r="I18" s="311">
        <v>9.1952587500846089E-2</v>
      </c>
      <c r="J18">
        <v>20</v>
      </c>
      <c r="L18" s="310">
        <v>2</v>
      </c>
      <c r="M18">
        <v>35.890493966558005</v>
      </c>
      <c r="N18" s="311">
        <v>0.16512805783463552</v>
      </c>
      <c r="O18">
        <v>36</v>
      </c>
    </row>
    <row r="19" spans="2:16" x14ac:dyDescent="0.25">
      <c r="B19" s="310">
        <v>3</v>
      </c>
      <c r="C19">
        <v>34.538813923579006</v>
      </c>
      <c r="D19" s="311">
        <v>0.15890913255266725</v>
      </c>
      <c r="E19">
        <v>35</v>
      </c>
      <c r="G19" s="310">
        <v>3</v>
      </c>
      <c r="H19">
        <v>12.671376950409</v>
      </c>
      <c r="I19" s="311">
        <v>5.8299556084718672E-2</v>
      </c>
      <c r="J19">
        <v>13</v>
      </c>
      <c r="L19" s="310">
        <v>3</v>
      </c>
      <c r="M19">
        <v>26.711489972514006</v>
      </c>
      <c r="N19" s="311">
        <v>0.12289651028878244</v>
      </c>
      <c r="O19">
        <v>24</v>
      </c>
    </row>
    <row r="20" spans="2:16" x14ac:dyDescent="0.25">
      <c r="B20" s="310">
        <v>4</v>
      </c>
      <c r="C20">
        <v>18.441693254316</v>
      </c>
      <c r="D20" s="311">
        <v>8.4848121430281559E-2</v>
      </c>
      <c r="E20">
        <v>17</v>
      </c>
      <c r="G20" s="310">
        <v>4</v>
      </c>
      <c r="H20">
        <v>6.613197159576</v>
      </c>
      <c r="I20" s="311">
        <v>3.0426563759636142E-2</v>
      </c>
      <c r="J20">
        <v>6</v>
      </c>
      <c r="L20" s="310">
        <v>4</v>
      </c>
      <c r="M20">
        <v>7.706560565268</v>
      </c>
      <c r="N20" s="311">
        <v>3.5457003737910345E-2</v>
      </c>
      <c r="O20">
        <v>7</v>
      </c>
    </row>
    <row r="21" spans="2:16" x14ac:dyDescent="0.25">
      <c r="B21" s="310">
        <v>5</v>
      </c>
      <c r="C21">
        <v>14.191737397020001</v>
      </c>
      <c r="D21" s="311">
        <v>6.5294560611304481E-2</v>
      </c>
      <c r="E21">
        <v>12</v>
      </c>
      <c r="G21" s="310">
        <v>5</v>
      </c>
      <c r="H21">
        <v>1.716291809795</v>
      </c>
      <c r="I21" s="311">
        <v>7.8964623193264923E-3</v>
      </c>
      <c r="J21">
        <v>2</v>
      </c>
      <c r="L21" s="310">
        <v>5</v>
      </c>
      <c r="M21">
        <v>6.6144796640239996</v>
      </c>
      <c r="N21" s="311">
        <v>3.0432464415917428E-2</v>
      </c>
      <c r="O21">
        <v>5</v>
      </c>
    </row>
    <row r="22" spans="2:16" x14ac:dyDescent="0.25">
      <c r="B22" s="310">
        <v>6</v>
      </c>
      <c r="C22">
        <v>5.9160327492270008</v>
      </c>
      <c r="D22" s="311">
        <v>2.7218990044444964E-2</v>
      </c>
      <c r="E22">
        <v>6</v>
      </c>
      <c r="G22" s="310">
        <v>6</v>
      </c>
      <c r="H22">
        <v>2.6290266732609999</v>
      </c>
      <c r="I22" s="311">
        <v>1.2095851033857359E-2</v>
      </c>
      <c r="J22">
        <v>3</v>
      </c>
      <c r="L22" s="310">
        <v>10</v>
      </c>
      <c r="M22">
        <v>2.5638075845569999</v>
      </c>
      <c r="N22" s="311">
        <v>1.1795785466036776E-2</v>
      </c>
      <c r="O22">
        <v>3</v>
      </c>
    </row>
    <row r="23" spans="2:16" x14ac:dyDescent="0.25">
      <c r="B23" s="310">
        <v>7</v>
      </c>
      <c r="C23">
        <v>4.3221962611059999</v>
      </c>
      <c r="D23" s="311">
        <v>1.98859306545511E-2</v>
      </c>
      <c r="E23">
        <v>4</v>
      </c>
      <c r="G23" s="310">
        <v>8</v>
      </c>
      <c r="H23">
        <v>0.95183134358400001</v>
      </c>
      <c r="I23" s="311">
        <v>4.3792671479698517E-3</v>
      </c>
      <c r="J23">
        <v>1</v>
      </c>
      <c r="L23" s="310">
        <v>14</v>
      </c>
      <c r="M23">
        <v>1.0817231190700001</v>
      </c>
      <c r="N23" s="311">
        <v>4.9768843508615473E-3</v>
      </c>
      <c r="O23">
        <v>1</v>
      </c>
      <c r="P23" s="187"/>
    </row>
    <row r="24" spans="2:16" x14ac:dyDescent="0.25">
      <c r="B24" s="310">
        <v>8</v>
      </c>
      <c r="C24">
        <v>2.822510614149</v>
      </c>
      <c r="D24" s="311">
        <v>1.2986048516533325E-2</v>
      </c>
      <c r="E24">
        <v>3</v>
      </c>
      <c r="P24" s="187"/>
    </row>
    <row r="25" spans="2:16" x14ac:dyDescent="0.25">
      <c r="B25" s="310">
        <v>10</v>
      </c>
      <c r="C25">
        <v>2.5638075845569999</v>
      </c>
      <c r="D25" s="311">
        <v>1.1795785466036778E-2</v>
      </c>
      <c r="E25">
        <v>3</v>
      </c>
      <c r="P25" s="187"/>
    </row>
    <row r="26" spans="2:16" x14ac:dyDescent="0.25">
      <c r="B26" s="310">
        <v>14</v>
      </c>
      <c r="C26">
        <v>1.0817231190700001</v>
      </c>
      <c r="D26" s="311">
        <v>4.9768843508615481E-3</v>
      </c>
      <c r="E26">
        <v>1</v>
      </c>
    </row>
  </sheetData>
  <pageMargins left="0.7" right="0.7" top="0.75" bottom="0.75" header="0.3" footer="0.3"/>
  <drawing r:id="rId7"/>
  <extLst>
    <ext xmlns:x14="http://schemas.microsoft.com/office/spreadsheetml/2009/9/main" uri="{A8765BA9-456A-4dab-B4F3-ACF838C121DE}">
      <x14:slicerList>
        <x14:slicer r:id="rId8"/>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1689-EDB1-4A7C-9038-7A30DA52F544}">
  <sheetPr codeName="Sheet21">
    <tabColor rgb="FFCCFFFF"/>
  </sheetPr>
  <dimension ref="A1:AI707"/>
  <sheetViews>
    <sheetView zoomScale="70" zoomScaleNormal="70" workbookViewId="0">
      <pane xSplit="16" topLeftCell="Q1" activePane="topRight" state="frozen"/>
      <selection activeCell="D101" sqref="D101"/>
      <selection pane="topRight"/>
    </sheetView>
  </sheetViews>
  <sheetFormatPr defaultColWidth="9.28515625" defaultRowHeight="14.25" x14ac:dyDescent="0.2"/>
  <cols>
    <col min="1" max="1" width="22.28515625" style="284" customWidth="1"/>
    <col min="2" max="2" width="11.5703125" style="284" bestFit="1" customWidth="1"/>
    <col min="3" max="3" width="11.5703125" style="284" customWidth="1"/>
    <col min="4" max="13" width="9.28515625" style="284"/>
    <col min="14" max="15" width="7.7109375" style="284" customWidth="1"/>
    <col min="16" max="16" width="11.42578125" style="284" customWidth="1"/>
    <col min="17" max="17" width="9.28515625" style="284"/>
    <col min="18" max="18" width="26" style="284" customWidth="1"/>
    <col min="19" max="19" width="26.28515625" style="284" customWidth="1"/>
    <col min="20" max="20" width="21.42578125" style="284" customWidth="1"/>
    <col min="21" max="21" width="20.7109375" style="284" customWidth="1"/>
    <col min="22" max="24" width="21.7109375" style="284" customWidth="1"/>
    <col min="25" max="25" width="26.28515625" style="284" customWidth="1"/>
    <col min="26" max="30" width="21.7109375" style="284" customWidth="1"/>
    <col min="31" max="32" width="9.28515625" style="284"/>
    <col min="33" max="33" width="33.7109375" style="284" customWidth="1"/>
    <col min="34" max="34" width="18" style="284" customWidth="1"/>
    <col min="35" max="16384" width="9.28515625" style="284"/>
  </cols>
  <sheetData>
    <row r="1" spans="1:35" ht="27.75" x14ac:dyDescent="0.4">
      <c r="A1" s="292" t="s">
        <v>699</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4"/>
      <c r="AF1" s="246"/>
      <c r="AG1" s="246"/>
      <c r="AH1" s="246"/>
      <c r="AI1" s="246"/>
    </row>
    <row r="2" spans="1:35" ht="21" thickBot="1" x14ac:dyDescent="0.35">
      <c r="A2" s="295"/>
      <c r="B2" s="485"/>
      <c r="C2" s="485"/>
      <c r="D2" s="485"/>
      <c r="E2" s="485"/>
      <c r="F2" s="485"/>
      <c r="G2" s="485"/>
      <c r="H2" s="485"/>
      <c r="I2" s="485"/>
      <c r="J2" s="485"/>
      <c r="K2" s="485"/>
      <c r="L2" s="485"/>
      <c r="M2" s="485"/>
      <c r="N2" s="485"/>
      <c r="O2" s="485"/>
      <c r="P2" s="485"/>
      <c r="Q2" s="485"/>
      <c r="R2" s="486"/>
      <c r="S2" s="485"/>
      <c r="T2" s="487"/>
      <c r="U2" s="487"/>
      <c r="V2" s="487"/>
      <c r="W2" s="485"/>
      <c r="X2" s="485"/>
      <c r="Y2" s="485"/>
      <c r="Z2" s="485"/>
      <c r="AA2" s="485"/>
      <c r="AB2" s="485"/>
      <c r="AC2" s="485"/>
      <c r="AD2" s="485"/>
      <c r="AE2" s="488"/>
      <c r="AF2" s="246"/>
      <c r="AG2" s="246"/>
      <c r="AH2" s="246"/>
      <c r="AI2" s="246"/>
    </row>
    <row r="3" spans="1:35" ht="20.25" x14ac:dyDescent="0.3">
      <c r="A3" s="2" t="s">
        <v>666</v>
      </c>
      <c r="B3" s="248"/>
      <c r="C3" s="248"/>
      <c r="D3" s="248"/>
      <c r="E3" s="248"/>
      <c r="F3" s="248"/>
      <c r="G3" s="248"/>
      <c r="H3" s="248"/>
      <c r="I3" s="248"/>
      <c r="J3" s="248"/>
      <c r="K3" s="248"/>
      <c r="L3" s="248"/>
      <c r="M3" s="248"/>
      <c r="N3" s="248"/>
      <c r="O3" s="248"/>
      <c r="P3" s="248"/>
      <c r="Q3" s="247"/>
      <c r="R3" s="2" t="s">
        <v>667</v>
      </c>
      <c r="S3" s="248"/>
      <c r="T3" s="246"/>
      <c r="U3" s="246"/>
      <c r="V3" s="246"/>
      <c r="W3" s="246"/>
      <c r="X3" s="246"/>
      <c r="Y3" s="246"/>
      <c r="Z3" s="246"/>
      <c r="AA3" s="246"/>
      <c r="AB3" s="246"/>
      <c r="AC3" s="246"/>
      <c r="AD3" s="246"/>
      <c r="AE3" s="249"/>
      <c r="AF3" s="246"/>
      <c r="AG3" s="246"/>
      <c r="AH3" s="246"/>
      <c r="AI3" s="246"/>
    </row>
    <row r="4" spans="1:35" x14ac:dyDescent="0.2">
      <c r="A4" s="248"/>
      <c r="B4" s="248"/>
      <c r="C4" s="248"/>
      <c r="D4" s="248"/>
      <c r="E4" s="248"/>
      <c r="F4" s="248"/>
      <c r="G4" s="248"/>
      <c r="H4" s="248"/>
      <c r="I4" s="248"/>
      <c r="J4" s="248"/>
      <c r="K4" s="248"/>
      <c r="L4" s="248"/>
      <c r="M4" s="248"/>
      <c r="N4" s="248"/>
      <c r="O4" s="248"/>
      <c r="P4" s="248"/>
      <c r="Q4" s="247"/>
      <c r="R4" s="248"/>
      <c r="S4" s="248"/>
      <c r="T4" s="246"/>
      <c r="U4" s="246"/>
      <c r="V4" s="246"/>
      <c r="W4" s="246"/>
      <c r="X4" s="246"/>
      <c r="Y4" s="246"/>
      <c r="Z4" s="246"/>
      <c r="AA4" s="246"/>
      <c r="AB4" s="246"/>
      <c r="AC4" s="246"/>
      <c r="AD4" s="246"/>
      <c r="AE4" s="249"/>
      <c r="AF4" s="246"/>
      <c r="AG4" s="246"/>
      <c r="AH4" s="246"/>
      <c r="AI4" s="246"/>
    </row>
    <row r="5" spans="1:35" ht="150" x14ac:dyDescent="0.25">
      <c r="A5" s="290" t="s">
        <v>668</v>
      </c>
      <c r="B5" s="291">
        <f>Summary!H14</f>
        <v>96736.58859992717</v>
      </c>
      <c r="C5" s="291"/>
      <c r="D5" s="569"/>
      <c r="E5" s="569"/>
      <c r="F5" s="569"/>
      <c r="G5" s="569"/>
      <c r="H5" s="569"/>
      <c r="I5" s="569"/>
      <c r="J5" s="569"/>
      <c r="K5" s="569"/>
      <c r="L5" s="569"/>
      <c r="M5" s="569"/>
      <c r="N5" s="569"/>
      <c r="O5" s="569"/>
      <c r="P5" s="570"/>
      <c r="Q5" s="247"/>
      <c r="R5" s="248"/>
      <c r="S5" s="262" t="s">
        <v>558</v>
      </c>
      <c r="T5" s="166" t="s">
        <v>700</v>
      </c>
      <c r="U5" s="166" t="s">
        <v>701</v>
      </c>
      <c r="V5" s="165"/>
      <c r="W5" s="165"/>
      <c r="X5" s="165"/>
      <c r="Y5" s="165"/>
      <c r="Z5" s="1"/>
      <c r="AA5" s="246"/>
      <c r="AB5" s="246"/>
      <c r="AC5" s="246"/>
      <c r="AD5" s="246"/>
      <c r="AE5" s="249"/>
      <c r="AF5" s="246"/>
      <c r="AG5" s="246"/>
      <c r="AH5" s="246"/>
      <c r="AI5" s="246"/>
    </row>
    <row r="6" spans="1:35" ht="45" x14ac:dyDescent="0.25">
      <c r="A6" s="569"/>
      <c r="B6" s="569"/>
      <c r="C6" s="569"/>
      <c r="D6" s="569"/>
      <c r="E6" s="569"/>
      <c r="F6" s="569"/>
      <c r="G6" s="569"/>
      <c r="H6" s="569"/>
      <c r="I6" s="569"/>
      <c r="J6" s="569"/>
      <c r="K6" s="569"/>
      <c r="L6" s="569"/>
      <c r="M6" s="569"/>
      <c r="N6" s="569"/>
      <c r="O6" s="569"/>
      <c r="P6" s="570"/>
      <c r="Q6" s="247"/>
      <c r="R6" s="250" t="s">
        <v>669</v>
      </c>
      <c r="S6" s="14" cm="1">
        <f t="array" ref="S6">SUM(IFERROR(V11:V700,0))</f>
        <v>10664037.960727084</v>
      </c>
      <c r="T6" s="14" cm="1">
        <f t="array" ref="T6">SUM(IFERROR(Z11:Z700,0))</f>
        <v>3578829.0896250098</v>
      </c>
      <c r="U6" s="14" cm="1">
        <f t="array" ref="U6">SUM(IFERROR(AD11:AD700,0))</f>
        <v>6529439.5783900088</v>
      </c>
      <c r="V6" s="165"/>
      <c r="W6" s="165"/>
      <c r="X6" s="165"/>
      <c r="Y6" s="165"/>
      <c r="Z6" s="1"/>
      <c r="AA6" s="246"/>
      <c r="AB6" s="246"/>
      <c r="AC6" s="246"/>
      <c r="AD6" s="246"/>
      <c r="AE6" s="249"/>
      <c r="AF6" s="246"/>
      <c r="AG6" s="246"/>
      <c r="AH6" s="246"/>
      <c r="AI6" s="246"/>
    </row>
    <row r="7" spans="1:35" ht="60" x14ac:dyDescent="0.25">
      <c r="A7" s="571"/>
      <c r="B7" s="571"/>
      <c r="C7" s="571"/>
      <c r="D7" s="571"/>
      <c r="E7" s="571"/>
      <c r="F7" s="571"/>
      <c r="G7" s="571"/>
      <c r="H7" s="571"/>
      <c r="I7" s="571"/>
      <c r="J7" s="571"/>
      <c r="K7" s="571"/>
      <c r="L7" s="571"/>
      <c r="M7" s="571"/>
      <c r="N7" s="571"/>
      <c r="O7" s="571"/>
      <c r="P7" s="572"/>
      <c r="Q7" s="247"/>
      <c r="R7" s="250" t="s">
        <v>670</v>
      </c>
      <c r="S7" s="14">
        <f>Seasonality_Cycling!F91/'Non-survey input values'!B15</f>
        <v>10103991.223637529</v>
      </c>
      <c r="T7" s="14">
        <f>Seasonality_Cycling!F94/'Non-survey input values'!B15</f>
        <v>3390878.5626644869</v>
      </c>
      <c r="U7" s="14">
        <f>Seasonality_Cycling!F97/'Non-survey input values'!B15</f>
        <v>6186530.8842942296</v>
      </c>
      <c r="V7" s="165"/>
      <c r="W7" s="165"/>
      <c r="X7" s="165"/>
      <c r="Y7" s="165"/>
      <c r="Z7" s="1"/>
      <c r="AA7" s="246"/>
      <c r="AB7" s="246"/>
      <c r="AC7" s="246"/>
      <c r="AD7" s="246"/>
      <c r="AE7" s="249"/>
      <c r="AF7" s="246"/>
      <c r="AG7" s="246"/>
      <c r="AH7" s="246"/>
      <c r="AI7" s="246"/>
    </row>
    <row r="8" spans="1:35" ht="45" customHeight="1" x14ac:dyDescent="0.25">
      <c r="A8" s="571" t="s">
        <v>671</v>
      </c>
      <c r="B8" s="571"/>
      <c r="C8" s="571"/>
      <c r="D8" s="571"/>
      <c r="E8" s="571"/>
      <c r="F8" s="571"/>
      <c r="G8" s="571"/>
      <c r="H8" s="571"/>
      <c r="I8" s="571"/>
      <c r="J8" s="571"/>
      <c r="K8" s="571"/>
      <c r="L8" s="571"/>
      <c r="M8" s="571"/>
      <c r="N8" s="571"/>
      <c r="O8" s="571"/>
      <c r="P8" s="572"/>
      <c r="Q8" s="247"/>
      <c r="R8" s="246"/>
      <c r="S8" s="263"/>
      <c r="T8" s="246"/>
      <c r="U8" s="246"/>
      <c r="V8" s="165"/>
      <c r="W8" s="165"/>
      <c r="X8" s="165"/>
      <c r="Y8" s="165"/>
      <c r="Z8" s="246"/>
      <c r="AA8" s="246"/>
      <c r="AB8" s="246"/>
      <c r="AC8" s="246"/>
      <c r="AD8" s="246"/>
      <c r="AE8" s="249"/>
      <c r="AF8" s="246"/>
      <c r="AG8" s="246"/>
      <c r="AH8" s="246"/>
      <c r="AI8" s="246"/>
    </row>
    <row r="9" spans="1:35" ht="33" customHeight="1" x14ac:dyDescent="0.25">
      <c r="A9" s="571" t="s">
        <v>702</v>
      </c>
      <c r="B9" s="571"/>
      <c r="C9" s="571"/>
      <c r="D9" s="571"/>
      <c r="E9" s="571"/>
      <c r="F9" s="571"/>
      <c r="G9" s="571"/>
      <c r="H9" s="571"/>
      <c r="I9" s="571"/>
      <c r="J9" s="571"/>
      <c r="K9" s="571"/>
      <c r="L9" s="571"/>
      <c r="M9" s="571"/>
      <c r="N9" s="571"/>
      <c r="O9" s="571"/>
      <c r="P9" s="572"/>
      <c r="Q9" s="247"/>
      <c r="R9" s="130"/>
      <c r="S9" s="130"/>
      <c r="T9" s="130"/>
      <c r="U9" s="130"/>
      <c r="V9" s="130"/>
      <c r="W9" s="237"/>
      <c r="X9" s="237"/>
      <c r="Y9" s="237"/>
      <c r="Z9" s="237"/>
      <c r="AA9" s="237"/>
      <c r="AB9" s="237"/>
      <c r="AC9" s="237"/>
      <c r="AD9" s="237"/>
      <c r="AE9" s="16"/>
      <c r="AF9" s="246"/>
      <c r="AG9" s="246"/>
      <c r="AH9" s="246"/>
      <c r="AI9" s="246"/>
    </row>
    <row r="10" spans="1:35" ht="135" x14ac:dyDescent="0.25">
      <c r="A10" s="6"/>
      <c r="B10" s="6"/>
      <c r="C10" s="6"/>
      <c r="D10" s="6"/>
      <c r="E10" s="6"/>
      <c r="F10" s="6"/>
      <c r="G10" s="6"/>
      <c r="H10" s="6"/>
      <c r="I10" s="6"/>
      <c r="J10" s="6"/>
      <c r="K10" s="6"/>
      <c r="L10" s="6"/>
      <c r="M10" s="6"/>
      <c r="N10" s="6"/>
      <c r="O10" s="6"/>
      <c r="P10" s="289"/>
      <c r="Q10" s="296"/>
      <c r="R10" s="252" t="s">
        <v>673</v>
      </c>
      <c r="S10" s="297" t="s">
        <v>674</v>
      </c>
      <c r="T10" s="298" t="s">
        <v>675</v>
      </c>
      <c r="U10" s="3" t="s">
        <v>676</v>
      </c>
      <c r="V10" s="4" t="s">
        <v>677</v>
      </c>
      <c r="W10" s="286" t="s">
        <v>690</v>
      </c>
      <c r="X10" s="286" t="s">
        <v>674</v>
      </c>
      <c r="Y10" s="286" t="s">
        <v>691</v>
      </c>
      <c r="Z10" s="286" t="s">
        <v>692</v>
      </c>
      <c r="AA10" s="253" t="s">
        <v>693</v>
      </c>
      <c r="AB10" s="253" t="s">
        <v>674</v>
      </c>
      <c r="AC10" s="253" t="s">
        <v>694</v>
      </c>
      <c r="AD10" s="253" t="s">
        <v>695</v>
      </c>
      <c r="AE10" s="17"/>
      <c r="AF10" s="255"/>
      <c r="AG10" s="248"/>
      <c r="AH10" s="248"/>
      <c r="AI10" s="246"/>
    </row>
    <row r="11" spans="1:35" x14ac:dyDescent="0.2">
      <c r="A11" s="248"/>
      <c r="B11" s="248"/>
      <c r="C11" s="248"/>
      <c r="D11" s="248"/>
      <c r="E11" s="248"/>
      <c r="F11" s="248"/>
      <c r="G11" s="248"/>
      <c r="H11" s="248"/>
      <c r="I11" s="248"/>
      <c r="J11" s="248"/>
      <c r="K11" s="248"/>
      <c r="L11" s="248"/>
      <c r="M11" s="248"/>
      <c r="N11" s="248"/>
      <c r="O11" s="248"/>
      <c r="P11" s="285"/>
      <c r="Q11" s="296"/>
      <c r="R11" s="256">
        <f>'Enjoyment or fitnes- trip % sum'!B16</f>
        <v>0</v>
      </c>
      <c r="S11" s="313">
        <f>'Enjoyment or fitnes- trip % sum'!D16</f>
        <v>0.37159763741402624</v>
      </c>
      <c r="T11" s="257">
        <f>'Non-survey input values'!$B$14</f>
        <v>359.3</v>
      </c>
      <c r="U11" s="258">
        <f t="shared" ref="U11:U74" si="0">R11/7</f>
        <v>0</v>
      </c>
      <c r="V11" s="259">
        <f>$B$5*$S11*$T11*U11</f>
        <v>0</v>
      </c>
      <c r="W11" s="312">
        <f>'Enjoyment or fitnes- trip % sum'!G16</f>
        <v>0</v>
      </c>
      <c r="X11" s="314">
        <f>'Enjoyment or fitnes- trip % sum'!I16</f>
        <v>0.70179080623781875</v>
      </c>
      <c r="Y11" s="260">
        <f>W11/7</f>
        <v>0</v>
      </c>
      <c r="Z11" s="259">
        <f>$B$5*$X11*$T11*Y11</f>
        <v>0</v>
      </c>
      <c r="AA11" s="312">
        <f>'Enjoyment or fitnes- trip % sum'!L16</f>
        <v>0</v>
      </c>
      <c r="AB11" s="314">
        <f>'Enjoyment or fitnes- trip % sum'!N16</f>
        <v>0.49488287907092599</v>
      </c>
      <c r="AC11" s="260">
        <f>AA11/7</f>
        <v>0</v>
      </c>
      <c r="AD11" s="259">
        <f>$B$5*$AB11*$T11*AC11</f>
        <v>0</v>
      </c>
      <c r="AE11" s="261"/>
      <c r="AF11" s="251"/>
      <c r="AG11" s="248"/>
      <c r="AH11" s="248"/>
      <c r="AI11" s="246"/>
    </row>
    <row r="12" spans="1:35" x14ac:dyDescent="0.2">
      <c r="A12" s="248"/>
      <c r="B12" s="248"/>
      <c r="C12" s="248"/>
      <c r="D12" s="248"/>
      <c r="E12" s="248"/>
      <c r="F12" s="248"/>
      <c r="G12" s="248"/>
      <c r="H12" s="248"/>
      <c r="I12" s="248"/>
      <c r="J12" s="248"/>
      <c r="K12" s="248"/>
      <c r="L12" s="248"/>
      <c r="M12" s="248"/>
      <c r="N12" s="248"/>
      <c r="O12" s="248"/>
      <c r="P12" s="285"/>
      <c r="Q12" s="296"/>
      <c r="R12" s="256">
        <f>'Enjoyment or fitnes- trip % sum'!B17</f>
        <v>1</v>
      </c>
      <c r="S12" s="313">
        <f>'Enjoyment or fitnes- trip % sum'!D17</f>
        <v>7.3913879789125961E-2</v>
      </c>
      <c r="T12" s="257">
        <f>'Non-survey input values'!$B$14</f>
        <v>359.3</v>
      </c>
      <c r="U12" s="258">
        <f t="shared" si="0"/>
        <v>0.14285714285714285</v>
      </c>
      <c r="V12" s="259">
        <f t="shared" ref="V12:V75" si="1">$B$5*$S12*$T12*U12</f>
        <v>367008.3493639949</v>
      </c>
      <c r="W12" s="312">
        <f>'Enjoyment or fitnes- trip % sum'!G17</f>
        <v>1</v>
      </c>
      <c r="X12" s="314">
        <f>'Enjoyment or fitnes- trip % sum'!I17</f>
        <v>9.3158905915827178E-2</v>
      </c>
      <c r="Y12" s="260">
        <f t="shared" ref="Y12:Y75" si="2">W12/7</f>
        <v>0.14285714285714285</v>
      </c>
      <c r="Z12" s="259">
        <f t="shared" ref="Z12:Z75" si="3">$B$5*$X12*$T12*Y12</f>
        <v>462566.65711861872</v>
      </c>
      <c r="AA12" s="312">
        <f>'Enjoyment or fitnes- trip % sum'!L17</f>
        <v>1</v>
      </c>
      <c r="AB12" s="314">
        <f>'Enjoyment or fitnes- trip % sum'!N17</f>
        <v>0.13443041483493043</v>
      </c>
      <c r="AC12" s="260">
        <f t="shared" ref="AC12:AC75" si="4">AA12/7</f>
        <v>0.14285714285714285</v>
      </c>
      <c r="AD12" s="259">
        <f t="shared" ref="AD12:AD75" si="5">$B$5*$AB12*$T12*AC12</f>
        <v>667494.18097983906</v>
      </c>
      <c r="AE12" s="261"/>
      <c r="AF12" s="251"/>
      <c r="AG12" s="248"/>
      <c r="AH12" s="248"/>
      <c r="AI12" s="246"/>
    </row>
    <row r="13" spans="1:35" x14ac:dyDescent="0.2">
      <c r="A13" s="248"/>
      <c r="B13" s="248"/>
      <c r="C13" s="248"/>
      <c r="D13" s="248"/>
      <c r="E13" s="248"/>
      <c r="F13" s="248"/>
      <c r="G13" s="248"/>
      <c r="H13" s="248"/>
      <c r="I13" s="248"/>
      <c r="J13" s="248"/>
      <c r="K13" s="248"/>
      <c r="L13" s="248"/>
      <c r="M13" s="248"/>
      <c r="N13" s="248"/>
      <c r="O13" s="248"/>
      <c r="P13" s="285"/>
      <c r="Q13" s="296"/>
      <c r="R13" s="256">
        <f>'Enjoyment or fitnes- trip % sum'!B18</f>
        <v>2</v>
      </c>
      <c r="S13" s="313">
        <f>'Enjoyment or fitnes- trip % sum'!D18</f>
        <v>0.1685730291701675</v>
      </c>
      <c r="T13" s="257">
        <f>'Non-survey input values'!$B$14</f>
        <v>359.3</v>
      </c>
      <c r="U13" s="258">
        <f t="shared" si="0"/>
        <v>0.2857142857142857</v>
      </c>
      <c r="V13" s="259">
        <f t="shared" si="1"/>
        <v>1674048.4834387917</v>
      </c>
      <c r="W13" s="312">
        <f>'Enjoyment or fitnes- trip % sum'!G18</f>
        <v>2</v>
      </c>
      <c r="X13" s="314">
        <f>'Enjoyment or fitnes- trip % sum'!I18</f>
        <v>9.1952587500846089E-2</v>
      </c>
      <c r="Y13" s="260">
        <f t="shared" si="2"/>
        <v>0.2857142857142857</v>
      </c>
      <c r="Z13" s="259">
        <f t="shared" si="3"/>
        <v>913153.72578774218</v>
      </c>
      <c r="AA13" s="312">
        <f>'Enjoyment or fitnes- trip % sum'!L18</f>
        <v>2</v>
      </c>
      <c r="AB13" s="314">
        <f>'Enjoyment or fitnes- trip % sum'!N18</f>
        <v>0.16512805783463552</v>
      </c>
      <c r="AC13" s="260">
        <f t="shared" si="4"/>
        <v>0.2857142857142857</v>
      </c>
      <c r="AD13" s="259">
        <f t="shared" si="5"/>
        <v>1639837.5004118695</v>
      </c>
      <c r="AE13" s="261"/>
      <c r="AF13" s="251"/>
      <c r="AG13" s="248"/>
      <c r="AH13" s="248"/>
      <c r="AI13" s="246"/>
    </row>
    <row r="14" spans="1:35" x14ac:dyDescent="0.2">
      <c r="A14" s="248"/>
      <c r="B14" s="248"/>
      <c r="C14" s="248"/>
      <c r="D14" s="248"/>
      <c r="E14" s="248"/>
      <c r="F14" s="248"/>
      <c r="G14" s="248"/>
      <c r="H14" s="248"/>
      <c r="I14" s="248"/>
      <c r="J14" s="248"/>
      <c r="K14" s="248"/>
      <c r="L14" s="248"/>
      <c r="M14" s="248"/>
      <c r="N14" s="248"/>
      <c r="O14" s="248"/>
      <c r="P14" s="285"/>
      <c r="Q14" s="296"/>
      <c r="R14" s="256">
        <f>'Enjoyment or fitnes- trip % sum'!B19</f>
        <v>3</v>
      </c>
      <c r="S14" s="313">
        <f>'Enjoyment or fitnes- trip % sum'!D19</f>
        <v>0.15890913255266725</v>
      </c>
      <c r="T14" s="257">
        <f>'Non-survey input values'!$B$14</f>
        <v>359.3</v>
      </c>
      <c r="U14" s="258">
        <f t="shared" si="0"/>
        <v>0.42857142857142855</v>
      </c>
      <c r="V14" s="259">
        <f t="shared" si="1"/>
        <v>2367118.8119230103</v>
      </c>
      <c r="W14" s="312">
        <f>'Enjoyment or fitnes- trip % sum'!G19</f>
        <v>3</v>
      </c>
      <c r="X14" s="314">
        <f>'Enjoyment or fitnes- trip % sum'!I19</f>
        <v>5.8299556084718672E-2</v>
      </c>
      <c r="Y14" s="260">
        <f t="shared" si="2"/>
        <v>0.42857142857142855</v>
      </c>
      <c r="Z14" s="259">
        <f t="shared" si="3"/>
        <v>868433.25942365301</v>
      </c>
      <c r="AA14" s="312">
        <f>'Enjoyment or fitnes- trip % sum'!L19</f>
        <v>3</v>
      </c>
      <c r="AB14" s="314">
        <f>'Enjoyment or fitnes- trip % sum'!N19</f>
        <v>0.12289651028878244</v>
      </c>
      <c r="AC14" s="260">
        <f t="shared" si="4"/>
        <v>0.42857142857142855</v>
      </c>
      <c r="AD14" s="259">
        <f t="shared" si="5"/>
        <v>1830672.8930626449</v>
      </c>
      <c r="AE14" s="261"/>
      <c r="AF14" s="251"/>
      <c r="AG14" s="251"/>
      <c r="AH14" s="251"/>
      <c r="AI14" s="246"/>
    </row>
    <row r="15" spans="1:35" x14ac:dyDescent="0.2">
      <c r="A15" s="248"/>
      <c r="B15" s="248"/>
      <c r="C15" s="248"/>
      <c r="D15" s="248"/>
      <c r="E15" s="248"/>
      <c r="F15" s="248"/>
      <c r="G15" s="248"/>
      <c r="H15" s="248"/>
      <c r="I15" s="248"/>
      <c r="J15" s="248"/>
      <c r="K15" s="248"/>
      <c r="L15" s="248"/>
      <c r="M15" s="248"/>
      <c r="N15" s="248"/>
      <c r="O15" s="248"/>
      <c r="P15" s="285"/>
      <c r="Q15" s="296"/>
      <c r="R15" s="256">
        <f>'Enjoyment or fitnes- trip % sum'!B20</f>
        <v>4</v>
      </c>
      <c r="S15" s="313">
        <f>'Enjoyment or fitnes- trip % sum'!D20</f>
        <v>8.4848121430281559E-2</v>
      </c>
      <c r="T15" s="257">
        <f>'Non-survey input values'!$B$14</f>
        <v>359.3</v>
      </c>
      <c r="U15" s="258">
        <f t="shared" si="0"/>
        <v>0.5714285714285714</v>
      </c>
      <c r="V15" s="259">
        <f t="shared" si="1"/>
        <v>1685202.7836506388</v>
      </c>
      <c r="W15" s="312">
        <f>'Enjoyment or fitnes- trip % sum'!G20</f>
        <v>4</v>
      </c>
      <c r="X15" s="314">
        <f>'Enjoyment or fitnes- trip % sum'!I20</f>
        <v>3.0426563759636142E-2</v>
      </c>
      <c r="Y15" s="260">
        <f t="shared" si="2"/>
        <v>0.5714285714285714</v>
      </c>
      <c r="Z15" s="259">
        <f t="shared" si="3"/>
        <v>604314.2627122784</v>
      </c>
      <c r="AA15" s="312">
        <f>'Enjoyment or fitnes- trip % sum'!L20</f>
        <v>4</v>
      </c>
      <c r="AB15" s="314">
        <f>'Enjoyment or fitnes- trip % sum'!N20</f>
        <v>3.5457003737910345E-2</v>
      </c>
      <c r="AC15" s="260">
        <f t="shared" si="4"/>
        <v>0.5714285714285714</v>
      </c>
      <c r="AD15" s="259">
        <f t="shared" si="5"/>
        <v>704225.86136023235</v>
      </c>
      <c r="AE15" s="261"/>
      <c r="AF15" s="251"/>
      <c r="AG15" s="251"/>
      <c r="AH15" s="251"/>
      <c r="AI15" s="246"/>
    </row>
    <row r="16" spans="1:35" x14ac:dyDescent="0.2">
      <c r="A16" s="248"/>
      <c r="B16" s="248"/>
      <c r="C16" s="248"/>
      <c r="D16" s="248"/>
      <c r="E16" s="248"/>
      <c r="F16" s="248"/>
      <c r="G16" s="248"/>
      <c r="H16" s="248"/>
      <c r="I16" s="248"/>
      <c r="J16" s="248"/>
      <c r="K16" s="248"/>
      <c r="L16" s="248"/>
      <c r="M16" s="248"/>
      <c r="N16" s="248"/>
      <c r="O16" s="248"/>
      <c r="P16" s="285"/>
      <c r="Q16" s="296"/>
      <c r="R16" s="256">
        <f>'Enjoyment or fitnes- trip % sum'!B21</f>
        <v>5</v>
      </c>
      <c r="S16" s="313">
        <f>'Enjoyment or fitnes- trip % sum'!D21</f>
        <v>6.5294560611304481E-2</v>
      </c>
      <c r="T16" s="257">
        <f>'Non-survey input values'!$B$14</f>
        <v>359.3</v>
      </c>
      <c r="U16" s="258">
        <f t="shared" si="0"/>
        <v>0.7142857142857143</v>
      </c>
      <c r="V16" s="259">
        <f t="shared" si="1"/>
        <v>1621052.0257338495</v>
      </c>
      <c r="W16" s="312">
        <f>'Enjoyment or fitnes- trip % sum'!G21</f>
        <v>5</v>
      </c>
      <c r="X16" s="314">
        <f>'Enjoyment or fitnes- trip % sum'!I21</f>
        <v>7.8964623193264923E-3</v>
      </c>
      <c r="Y16" s="260">
        <f t="shared" si="2"/>
        <v>0.7142857142857143</v>
      </c>
      <c r="Z16" s="259">
        <f t="shared" si="3"/>
        <v>196043.53132991373</v>
      </c>
      <c r="AA16" s="312">
        <f>'Enjoyment or fitnes- trip % sum'!L21</f>
        <v>5</v>
      </c>
      <c r="AB16" s="314">
        <f>'Enjoyment or fitnes- trip % sum'!N21</f>
        <v>3.0432464415917428E-2</v>
      </c>
      <c r="AC16" s="260">
        <f t="shared" si="4"/>
        <v>0.7142857142857143</v>
      </c>
      <c r="AD16" s="259">
        <f t="shared" si="5"/>
        <v>755539.32253516477</v>
      </c>
      <c r="AE16" s="261"/>
      <c r="AF16" s="251"/>
      <c r="AG16" s="251"/>
      <c r="AH16" s="251"/>
      <c r="AI16" s="246"/>
    </row>
    <row r="17" spans="1:35" x14ac:dyDescent="0.2">
      <c r="A17" s="248"/>
      <c r="B17" s="248"/>
      <c r="C17" s="248"/>
      <c r="D17" s="248"/>
      <c r="E17" s="248"/>
      <c r="F17" s="248"/>
      <c r="G17" s="248"/>
      <c r="H17" s="248"/>
      <c r="I17" s="248"/>
      <c r="J17" s="248"/>
      <c r="K17" s="248"/>
      <c r="L17" s="248"/>
      <c r="M17" s="248"/>
      <c r="N17" s="248"/>
      <c r="O17" s="248"/>
      <c r="P17" s="285"/>
      <c r="Q17" s="296"/>
      <c r="R17" s="256">
        <f>'Enjoyment or fitnes- trip % sum'!B22</f>
        <v>6</v>
      </c>
      <c r="S17" s="313">
        <f>'Enjoyment or fitnes- trip % sum'!D22</f>
        <v>2.7218990044444964E-2</v>
      </c>
      <c r="T17" s="257">
        <f>'Non-survey input values'!$B$14</f>
        <v>359.3</v>
      </c>
      <c r="U17" s="258">
        <f t="shared" si="0"/>
        <v>0.8571428571428571</v>
      </c>
      <c r="V17" s="259">
        <f t="shared" si="1"/>
        <v>810911.01991128887</v>
      </c>
      <c r="W17" s="312">
        <f>'Enjoyment or fitnes- trip % sum'!G22</f>
        <v>6</v>
      </c>
      <c r="X17" s="314">
        <f>'Enjoyment or fitnes- trip % sum'!I22</f>
        <v>1.2095851033857359E-2</v>
      </c>
      <c r="Y17" s="260">
        <f t="shared" si="2"/>
        <v>0.8571428571428571</v>
      </c>
      <c r="Z17" s="259">
        <f t="shared" si="3"/>
        <v>360360.86873701285</v>
      </c>
      <c r="AA17" s="312">
        <f>'Enjoyment or fitnes- trip % sum'!L22</f>
        <v>10</v>
      </c>
      <c r="AB17" s="314">
        <f>'Enjoyment or fitnes- trip % sum'!N22</f>
        <v>1.1795785466036776E-2</v>
      </c>
      <c r="AC17" s="260">
        <f t="shared" si="4"/>
        <v>1.4285714285714286</v>
      </c>
      <c r="AD17" s="259">
        <f t="shared" si="5"/>
        <v>585702.13952953042</v>
      </c>
      <c r="AE17" s="261"/>
      <c r="AF17" s="251"/>
      <c r="AG17" s="251"/>
      <c r="AH17" s="251"/>
      <c r="AI17" s="246"/>
    </row>
    <row r="18" spans="1:35" x14ac:dyDescent="0.2">
      <c r="A18" s="248"/>
      <c r="B18" s="248"/>
      <c r="C18" s="248"/>
      <c r="D18" s="248"/>
      <c r="E18" s="248"/>
      <c r="F18" s="248"/>
      <c r="G18" s="248"/>
      <c r="H18" s="248"/>
      <c r="I18" s="248"/>
      <c r="J18" s="248"/>
      <c r="K18" s="248"/>
      <c r="L18" s="248"/>
      <c r="M18" s="248"/>
      <c r="N18" s="248"/>
      <c r="O18" s="248"/>
      <c r="P18" s="285"/>
      <c r="Q18" s="296"/>
      <c r="R18" s="256">
        <f>'Enjoyment or fitnes- trip % sum'!B23</f>
        <v>7</v>
      </c>
      <c r="S18" s="313">
        <f>'Enjoyment or fitnes- trip % sum'!D23</f>
        <v>1.98859306545511E-2</v>
      </c>
      <c r="T18" s="257">
        <f>'Non-survey input values'!$B$14</f>
        <v>359.3</v>
      </c>
      <c r="U18" s="258">
        <f t="shared" si="0"/>
        <v>1</v>
      </c>
      <c r="V18" s="259">
        <f t="shared" si="1"/>
        <v>691184.36539129727</v>
      </c>
      <c r="W18" s="312">
        <f>'Enjoyment or fitnes- trip % sum'!G23</f>
        <v>8</v>
      </c>
      <c r="X18" s="314">
        <f>'Enjoyment or fitnes- trip % sum'!I23</f>
        <v>4.3792671479698517E-3</v>
      </c>
      <c r="Y18" s="260">
        <f t="shared" si="2"/>
        <v>1.1428571428571428</v>
      </c>
      <c r="Z18" s="259">
        <f t="shared" si="3"/>
        <v>173956.78451579119</v>
      </c>
      <c r="AA18" s="312">
        <f>'Enjoyment or fitnes- trip % sum'!L23</f>
        <v>14</v>
      </c>
      <c r="AB18" s="314">
        <f>'Enjoyment or fitnes- trip % sum'!N23</f>
        <v>4.9768843508615473E-3</v>
      </c>
      <c r="AC18" s="260">
        <f t="shared" si="4"/>
        <v>2</v>
      </c>
      <c r="AD18" s="259">
        <f t="shared" si="5"/>
        <v>345967.68051072833</v>
      </c>
      <c r="AE18" s="261"/>
      <c r="AF18" s="251"/>
      <c r="AG18" s="251"/>
      <c r="AH18" s="251"/>
      <c r="AI18" s="246"/>
    </row>
    <row r="19" spans="1:35" x14ac:dyDescent="0.2">
      <c r="A19" s="248"/>
      <c r="B19" s="248"/>
      <c r="C19" s="248"/>
      <c r="D19" s="248"/>
      <c r="E19" s="248"/>
      <c r="F19" s="248"/>
      <c r="G19" s="248"/>
      <c r="H19" s="248"/>
      <c r="I19" s="248"/>
      <c r="J19" s="248"/>
      <c r="K19" s="248"/>
      <c r="L19" s="248"/>
      <c r="M19" s="248"/>
      <c r="N19" s="248"/>
      <c r="O19" s="248"/>
      <c r="P19" s="285"/>
      <c r="Q19" s="296"/>
      <c r="R19" s="256">
        <f>'Enjoyment or fitnes- trip % sum'!B24</f>
        <v>8</v>
      </c>
      <c r="S19" s="313">
        <f>'Enjoyment or fitnes- trip % sum'!D24</f>
        <v>1.2986048516533325E-2</v>
      </c>
      <c r="T19" s="257">
        <f>'Non-survey input values'!$B$14</f>
        <v>359.3</v>
      </c>
      <c r="U19" s="258">
        <f t="shared" si="0"/>
        <v>1.1428571428571428</v>
      </c>
      <c r="V19" s="259">
        <f t="shared" si="1"/>
        <v>515842.30127395486</v>
      </c>
      <c r="W19" s="312">
        <f>'Enjoyment or fitnes- trip % sum'!G24</f>
        <v>0</v>
      </c>
      <c r="X19" s="314">
        <f>'Enjoyment or fitnes- trip % sum'!I24</f>
        <v>0</v>
      </c>
      <c r="Y19" s="260">
        <f t="shared" si="2"/>
        <v>0</v>
      </c>
      <c r="Z19" s="259">
        <f t="shared" si="3"/>
        <v>0</v>
      </c>
      <c r="AA19" s="312">
        <f>'Enjoyment or fitnes- trip % sum'!L24</f>
        <v>0</v>
      </c>
      <c r="AB19" s="314">
        <f>'Enjoyment or fitnes- trip % sum'!N24</f>
        <v>0</v>
      </c>
      <c r="AC19" s="260">
        <f t="shared" si="4"/>
        <v>0</v>
      </c>
      <c r="AD19" s="259">
        <f t="shared" si="5"/>
        <v>0</v>
      </c>
      <c r="AE19" s="261"/>
      <c r="AF19" s="251"/>
      <c r="AG19" s="251"/>
      <c r="AH19" s="251"/>
      <c r="AI19" s="246"/>
    </row>
    <row r="20" spans="1:35" x14ac:dyDescent="0.2">
      <c r="A20" s="248"/>
      <c r="B20" s="248"/>
      <c r="C20" s="248"/>
      <c r="D20" s="248"/>
      <c r="E20" s="248"/>
      <c r="F20" s="248"/>
      <c r="G20" s="248"/>
      <c r="H20" s="248"/>
      <c r="I20" s="248"/>
      <c r="J20" s="248"/>
      <c r="K20" s="248"/>
      <c r="L20" s="248"/>
      <c r="M20" s="248"/>
      <c r="N20" s="248"/>
      <c r="O20" s="248"/>
      <c r="P20" s="285"/>
      <c r="Q20" s="296"/>
      <c r="R20" s="256">
        <f>'Enjoyment or fitnes- trip % sum'!B25</f>
        <v>10</v>
      </c>
      <c r="S20" s="313">
        <f>'Enjoyment or fitnes- trip % sum'!D25</f>
        <v>1.1795785466036778E-2</v>
      </c>
      <c r="T20" s="257">
        <f>'Non-survey input values'!$B$14</f>
        <v>359.3</v>
      </c>
      <c r="U20" s="258">
        <f t="shared" si="0"/>
        <v>1.4285714285714286</v>
      </c>
      <c r="V20" s="259">
        <f t="shared" si="1"/>
        <v>585702.13952953042</v>
      </c>
      <c r="W20" s="312">
        <f>'Enjoyment or fitnes- trip % sum'!G25</f>
        <v>0</v>
      </c>
      <c r="X20" s="314">
        <f>'Enjoyment or fitnes- trip % sum'!I25</f>
        <v>0</v>
      </c>
      <c r="Y20" s="260">
        <f t="shared" si="2"/>
        <v>0</v>
      </c>
      <c r="Z20" s="259">
        <f t="shared" si="3"/>
        <v>0</v>
      </c>
      <c r="AA20" s="312">
        <f>'Enjoyment or fitnes- trip % sum'!L25</f>
        <v>0</v>
      </c>
      <c r="AB20" s="314">
        <f>'Enjoyment or fitnes- trip % sum'!N25</f>
        <v>0</v>
      </c>
      <c r="AC20" s="260">
        <f t="shared" si="4"/>
        <v>0</v>
      </c>
      <c r="AD20" s="259">
        <f t="shared" si="5"/>
        <v>0</v>
      </c>
      <c r="AE20" s="261"/>
      <c r="AF20" s="251"/>
      <c r="AG20" s="251"/>
      <c r="AH20" s="251"/>
      <c r="AI20" s="246"/>
    </row>
    <row r="21" spans="1:35" x14ac:dyDescent="0.2">
      <c r="A21" s="248"/>
      <c r="B21" s="248"/>
      <c r="C21" s="248"/>
      <c r="D21" s="248"/>
      <c r="E21" s="248"/>
      <c r="F21" s="248"/>
      <c r="G21" s="248"/>
      <c r="H21" s="248"/>
      <c r="I21" s="248"/>
      <c r="J21" s="248"/>
      <c r="K21" s="248"/>
      <c r="L21" s="248"/>
      <c r="M21" s="248"/>
      <c r="N21" s="248"/>
      <c r="O21" s="248"/>
      <c r="P21" s="285"/>
      <c r="Q21" s="296"/>
      <c r="R21" s="256">
        <f>'Enjoyment or fitnes- trip % sum'!B26</f>
        <v>14</v>
      </c>
      <c r="S21" s="313">
        <f>'Enjoyment or fitnes- trip % sum'!D26</f>
        <v>4.9768843508615481E-3</v>
      </c>
      <c r="T21" s="257">
        <f>'Non-survey input values'!$B$14</f>
        <v>359.3</v>
      </c>
      <c r="U21" s="258">
        <f t="shared" si="0"/>
        <v>2</v>
      </c>
      <c r="V21" s="259">
        <f t="shared" si="1"/>
        <v>345967.68051072845</v>
      </c>
      <c r="W21" s="312">
        <f>'Enjoyment or fitnes- trip % sum'!G26</f>
        <v>0</v>
      </c>
      <c r="X21" s="314">
        <f>'Enjoyment or fitnes- trip % sum'!I26</f>
        <v>0</v>
      </c>
      <c r="Y21" s="260">
        <f t="shared" si="2"/>
        <v>0</v>
      </c>
      <c r="Z21" s="259">
        <f t="shared" si="3"/>
        <v>0</v>
      </c>
      <c r="AA21" s="312">
        <f>'Enjoyment or fitnes- trip % sum'!L26</f>
        <v>0</v>
      </c>
      <c r="AB21" s="314">
        <f>'Enjoyment or fitnes- trip % sum'!N26</f>
        <v>0</v>
      </c>
      <c r="AC21" s="260">
        <f t="shared" si="4"/>
        <v>0</v>
      </c>
      <c r="AD21" s="259">
        <f t="shared" si="5"/>
        <v>0</v>
      </c>
      <c r="AE21" s="261"/>
      <c r="AF21" s="251"/>
      <c r="AG21" s="251"/>
      <c r="AH21" s="251"/>
      <c r="AI21" s="246"/>
    </row>
    <row r="22" spans="1:35" x14ac:dyDescent="0.2">
      <c r="A22" s="248"/>
      <c r="B22" s="248"/>
      <c r="C22" s="248"/>
      <c r="D22" s="248"/>
      <c r="E22" s="248"/>
      <c r="F22" s="248"/>
      <c r="G22" s="248"/>
      <c r="H22" s="248"/>
      <c r="I22" s="248"/>
      <c r="J22" s="248"/>
      <c r="K22" s="248"/>
      <c r="L22" s="248"/>
      <c r="M22" s="248"/>
      <c r="N22" s="248"/>
      <c r="O22" s="248"/>
      <c r="P22" s="285"/>
      <c r="Q22" s="296"/>
      <c r="R22" s="256">
        <f>'Enjoyment or fitnes- trip % sum'!B27</f>
        <v>0</v>
      </c>
      <c r="S22" s="313">
        <f>'Enjoyment or fitnes- trip % sum'!D27</f>
        <v>0</v>
      </c>
      <c r="T22" s="257">
        <f>'Non-survey input values'!$B$14</f>
        <v>359.3</v>
      </c>
      <c r="U22" s="258">
        <f t="shared" si="0"/>
        <v>0</v>
      </c>
      <c r="V22" s="259">
        <f t="shared" si="1"/>
        <v>0</v>
      </c>
      <c r="W22" s="312">
        <f>'Enjoyment or fitnes- trip % sum'!G27</f>
        <v>0</v>
      </c>
      <c r="X22" s="314">
        <f>'Enjoyment or fitnes- trip % sum'!I27</f>
        <v>0</v>
      </c>
      <c r="Y22" s="260">
        <f t="shared" si="2"/>
        <v>0</v>
      </c>
      <c r="Z22" s="259">
        <f t="shared" si="3"/>
        <v>0</v>
      </c>
      <c r="AA22" s="312">
        <f>'Enjoyment or fitnes- trip % sum'!L27</f>
        <v>0</v>
      </c>
      <c r="AB22" s="314">
        <f>'Enjoyment or fitnes- trip % sum'!N27</f>
        <v>0</v>
      </c>
      <c r="AC22" s="260">
        <f t="shared" si="4"/>
        <v>0</v>
      </c>
      <c r="AD22" s="259">
        <f t="shared" si="5"/>
        <v>0</v>
      </c>
      <c r="AE22" s="261"/>
      <c r="AF22" s="251"/>
      <c r="AG22" s="251"/>
      <c r="AH22" s="251"/>
      <c r="AI22" s="246"/>
    </row>
    <row r="23" spans="1:35" x14ac:dyDescent="0.2">
      <c r="A23" s="248"/>
      <c r="B23" s="248"/>
      <c r="C23" s="248"/>
      <c r="D23" s="248"/>
      <c r="E23" s="248"/>
      <c r="F23" s="248"/>
      <c r="G23" s="248"/>
      <c r="H23" s="248"/>
      <c r="I23" s="248"/>
      <c r="J23" s="248"/>
      <c r="K23" s="248"/>
      <c r="L23" s="248"/>
      <c r="M23" s="248"/>
      <c r="N23" s="248"/>
      <c r="O23" s="248"/>
      <c r="P23" s="285"/>
      <c r="Q23" s="296"/>
      <c r="R23" s="256">
        <f>'Enjoyment or fitnes- trip % sum'!B28</f>
        <v>0</v>
      </c>
      <c r="S23" s="313">
        <f>'Enjoyment or fitnes- trip % sum'!D28</f>
        <v>0</v>
      </c>
      <c r="T23" s="257">
        <f>'Non-survey input values'!$B$14</f>
        <v>359.3</v>
      </c>
      <c r="U23" s="258">
        <f t="shared" si="0"/>
        <v>0</v>
      </c>
      <c r="V23" s="259">
        <f t="shared" si="1"/>
        <v>0</v>
      </c>
      <c r="W23" s="312">
        <f>'Enjoyment or fitnes- trip % sum'!G28</f>
        <v>0</v>
      </c>
      <c r="X23" s="314">
        <f>'Enjoyment or fitnes- trip % sum'!I28</f>
        <v>0</v>
      </c>
      <c r="Y23" s="260">
        <f t="shared" si="2"/>
        <v>0</v>
      </c>
      <c r="Z23" s="259">
        <f t="shared" si="3"/>
        <v>0</v>
      </c>
      <c r="AA23" s="312">
        <f>'Enjoyment or fitnes- trip % sum'!L28</f>
        <v>0</v>
      </c>
      <c r="AB23" s="314">
        <f>'Enjoyment or fitnes- trip % sum'!N28</f>
        <v>0</v>
      </c>
      <c r="AC23" s="260">
        <f t="shared" si="4"/>
        <v>0</v>
      </c>
      <c r="AD23" s="259">
        <f t="shared" si="5"/>
        <v>0</v>
      </c>
      <c r="AE23" s="261"/>
      <c r="AF23" s="251"/>
      <c r="AG23" s="251"/>
      <c r="AH23" s="251"/>
      <c r="AI23" s="246"/>
    </row>
    <row r="24" spans="1:35" x14ac:dyDescent="0.2">
      <c r="A24" s="248"/>
      <c r="B24" s="248"/>
      <c r="C24" s="248"/>
      <c r="D24" s="248"/>
      <c r="E24" s="248"/>
      <c r="F24" s="248"/>
      <c r="G24" s="248"/>
      <c r="H24" s="248"/>
      <c r="I24" s="248"/>
      <c r="J24" s="248"/>
      <c r="K24" s="248"/>
      <c r="L24" s="248"/>
      <c r="M24" s="248"/>
      <c r="N24" s="248"/>
      <c r="O24" s="248"/>
      <c r="P24" s="285"/>
      <c r="Q24" s="296"/>
      <c r="R24" s="256">
        <f>'Enjoyment or fitnes- trip % sum'!B29</f>
        <v>0</v>
      </c>
      <c r="S24" s="313">
        <f>'Enjoyment or fitnes- trip % sum'!D29</f>
        <v>0</v>
      </c>
      <c r="T24" s="257">
        <f>'Non-survey input values'!$B$14</f>
        <v>359.3</v>
      </c>
      <c r="U24" s="258">
        <f t="shared" si="0"/>
        <v>0</v>
      </c>
      <c r="V24" s="259">
        <f t="shared" si="1"/>
        <v>0</v>
      </c>
      <c r="W24" s="312">
        <f>'Enjoyment or fitnes- trip % sum'!G29</f>
        <v>0</v>
      </c>
      <c r="X24" s="314">
        <f>'Enjoyment or fitnes- trip % sum'!I29</f>
        <v>0</v>
      </c>
      <c r="Y24" s="260">
        <f t="shared" si="2"/>
        <v>0</v>
      </c>
      <c r="Z24" s="259">
        <f t="shared" si="3"/>
        <v>0</v>
      </c>
      <c r="AA24" s="312">
        <f>'Enjoyment or fitnes- trip % sum'!L29</f>
        <v>0</v>
      </c>
      <c r="AB24" s="314">
        <f>'Enjoyment or fitnes- trip % sum'!N29</f>
        <v>0</v>
      </c>
      <c r="AC24" s="260">
        <f t="shared" si="4"/>
        <v>0</v>
      </c>
      <c r="AD24" s="259">
        <f t="shared" si="5"/>
        <v>0</v>
      </c>
      <c r="AE24" s="261"/>
      <c r="AF24" s="251"/>
      <c r="AG24" s="251"/>
      <c r="AH24" s="251"/>
      <c r="AI24" s="246"/>
    </row>
    <row r="25" spans="1:35" x14ac:dyDescent="0.2">
      <c r="A25" s="248"/>
      <c r="B25" s="248"/>
      <c r="C25" s="248"/>
      <c r="D25" s="248"/>
      <c r="E25" s="248"/>
      <c r="F25" s="248"/>
      <c r="G25" s="248"/>
      <c r="H25" s="248"/>
      <c r="I25" s="248"/>
      <c r="J25" s="248"/>
      <c r="K25" s="248"/>
      <c r="L25" s="248"/>
      <c r="M25" s="248"/>
      <c r="N25" s="248"/>
      <c r="O25" s="248"/>
      <c r="P25" s="285"/>
      <c r="Q25" s="296"/>
      <c r="R25" s="256">
        <f>'Enjoyment or fitnes- trip % sum'!B30</f>
        <v>0</v>
      </c>
      <c r="S25" s="313">
        <f>'Enjoyment or fitnes- trip % sum'!D30</f>
        <v>0</v>
      </c>
      <c r="T25" s="257">
        <f>'Non-survey input values'!$B$14</f>
        <v>359.3</v>
      </c>
      <c r="U25" s="258">
        <f t="shared" si="0"/>
        <v>0</v>
      </c>
      <c r="V25" s="259">
        <f t="shared" si="1"/>
        <v>0</v>
      </c>
      <c r="W25" s="312">
        <f>'Enjoyment or fitnes- trip % sum'!G30</f>
        <v>0</v>
      </c>
      <c r="X25" s="314">
        <f>'Enjoyment or fitnes- trip % sum'!I30</f>
        <v>0</v>
      </c>
      <c r="Y25" s="260">
        <f t="shared" si="2"/>
        <v>0</v>
      </c>
      <c r="Z25" s="259">
        <f t="shared" si="3"/>
        <v>0</v>
      </c>
      <c r="AA25" s="312">
        <f>'Enjoyment or fitnes- trip % sum'!L30</f>
        <v>0</v>
      </c>
      <c r="AB25" s="314">
        <f>'Enjoyment or fitnes- trip % sum'!N30</f>
        <v>0</v>
      </c>
      <c r="AC25" s="260">
        <f t="shared" si="4"/>
        <v>0</v>
      </c>
      <c r="AD25" s="259">
        <f t="shared" si="5"/>
        <v>0</v>
      </c>
      <c r="AE25" s="261"/>
      <c r="AF25" s="251"/>
      <c r="AG25" s="251"/>
      <c r="AH25" s="251"/>
      <c r="AI25" s="246"/>
    </row>
    <row r="26" spans="1:35" x14ac:dyDescent="0.2">
      <c r="A26" s="248"/>
      <c r="B26" s="248"/>
      <c r="C26" s="248"/>
      <c r="D26" s="248"/>
      <c r="E26" s="248"/>
      <c r="F26" s="248"/>
      <c r="G26" s="248"/>
      <c r="H26" s="248"/>
      <c r="I26" s="248"/>
      <c r="J26" s="248"/>
      <c r="K26" s="248"/>
      <c r="L26" s="248"/>
      <c r="M26" s="248"/>
      <c r="N26" s="248"/>
      <c r="O26" s="248"/>
      <c r="P26" s="285"/>
      <c r="Q26" s="296"/>
      <c r="R26" s="256">
        <f>'Enjoyment or fitnes- trip % sum'!B31</f>
        <v>0</v>
      </c>
      <c r="S26" s="313">
        <f>'Enjoyment or fitnes- trip % sum'!D31</f>
        <v>0</v>
      </c>
      <c r="T26" s="257">
        <f>'Non-survey input values'!$B$14</f>
        <v>359.3</v>
      </c>
      <c r="U26" s="258">
        <f t="shared" si="0"/>
        <v>0</v>
      </c>
      <c r="V26" s="259">
        <f t="shared" si="1"/>
        <v>0</v>
      </c>
      <c r="W26" s="312">
        <f>'Enjoyment or fitnes- trip % sum'!G31</f>
        <v>0</v>
      </c>
      <c r="X26" s="314">
        <f>'Enjoyment or fitnes- trip % sum'!I31</f>
        <v>0</v>
      </c>
      <c r="Y26" s="260">
        <f t="shared" si="2"/>
        <v>0</v>
      </c>
      <c r="Z26" s="259">
        <f t="shared" si="3"/>
        <v>0</v>
      </c>
      <c r="AA26" s="312">
        <f>'Enjoyment or fitnes- trip % sum'!L31</f>
        <v>0</v>
      </c>
      <c r="AB26" s="314">
        <f>'Enjoyment or fitnes- trip % sum'!N31</f>
        <v>0</v>
      </c>
      <c r="AC26" s="260">
        <f t="shared" si="4"/>
        <v>0</v>
      </c>
      <c r="AD26" s="259">
        <f t="shared" si="5"/>
        <v>0</v>
      </c>
      <c r="AE26" s="261"/>
      <c r="AF26" s="251"/>
      <c r="AG26" s="251"/>
      <c r="AH26" s="251"/>
      <c r="AI26" s="246"/>
    </row>
    <row r="27" spans="1:35" x14ac:dyDescent="0.2">
      <c r="A27" s="248"/>
      <c r="B27" s="248"/>
      <c r="C27" s="248"/>
      <c r="D27" s="248"/>
      <c r="E27" s="248"/>
      <c r="F27" s="248"/>
      <c r="G27" s="248"/>
      <c r="H27" s="248"/>
      <c r="I27" s="248"/>
      <c r="J27" s="248"/>
      <c r="K27" s="248"/>
      <c r="L27" s="248"/>
      <c r="M27" s="248"/>
      <c r="N27" s="248"/>
      <c r="O27" s="248"/>
      <c r="P27" s="285"/>
      <c r="Q27" s="296"/>
      <c r="R27" s="256">
        <f>'Enjoyment or fitnes- trip % sum'!B32</f>
        <v>0</v>
      </c>
      <c r="S27" s="313">
        <f>'Enjoyment or fitnes- trip % sum'!D32</f>
        <v>0</v>
      </c>
      <c r="T27" s="257">
        <f>'Non-survey input values'!$B$14</f>
        <v>359.3</v>
      </c>
      <c r="U27" s="258">
        <f t="shared" si="0"/>
        <v>0</v>
      </c>
      <c r="V27" s="259">
        <f t="shared" si="1"/>
        <v>0</v>
      </c>
      <c r="W27" s="312">
        <f>'Enjoyment or fitnes- trip % sum'!G32</f>
        <v>0</v>
      </c>
      <c r="X27" s="314">
        <f>'Enjoyment or fitnes- trip % sum'!I32</f>
        <v>0</v>
      </c>
      <c r="Y27" s="260">
        <f t="shared" si="2"/>
        <v>0</v>
      </c>
      <c r="Z27" s="259">
        <f t="shared" si="3"/>
        <v>0</v>
      </c>
      <c r="AA27" s="312">
        <f>'Enjoyment or fitnes- trip % sum'!L32</f>
        <v>0</v>
      </c>
      <c r="AB27" s="314">
        <f>'Enjoyment or fitnes- trip % sum'!N32</f>
        <v>0</v>
      </c>
      <c r="AC27" s="260">
        <f t="shared" si="4"/>
        <v>0</v>
      </c>
      <c r="AD27" s="259">
        <f t="shared" si="5"/>
        <v>0</v>
      </c>
      <c r="AE27" s="261"/>
      <c r="AF27" s="251"/>
      <c r="AG27" s="251"/>
      <c r="AH27" s="251"/>
      <c r="AI27" s="246"/>
    </row>
    <row r="28" spans="1:35" x14ac:dyDescent="0.2">
      <c r="A28" s="248"/>
      <c r="B28" s="248"/>
      <c r="C28" s="248"/>
      <c r="D28" s="248"/>
      <c r="E28" s="248"/>
      <c r="F28" s="248"/>
      <c r="G28" s="248"/>
      <c r="H28" s="248"/>
      <c r="I28" s="248"/>
      <c r="J28" s="248"/>
      <c r="K28" s="248"/>
      <c r="L28" s="248"/>
      <c r="M28" s="248"/>
      <c r="N28" s="248"/>
      <c r="O28" s="248"/>
      <c r="P28" s="285"/>
      <c r="Q28" s="296"/>
      <c r="R28" s="256">
        <f>'Enjoyment or fitnes- trip % sum'!B33</f>
        <v>0</v>
      </c>
      <c r="S28" s="313">
        <f>'Enjoyment or fitnes- trip % sum'!D33</f>
        <v>0</v>
      </c>
      <c r="T28" s="257">
        <f>'Non-survey input values'!$B$14</f>
        <v>359.3</v>
      </c>
      <c r="U28" s="258">
        <f t="shared" si="0"/>
        <v>0</v>
      </c>
      <c r="V28" s="259">
        <f t="shared" si="1"/>
        <v>0</v>
      </c>
      <c r="W28" s="312">
        <f>'Enjoyment or fitnes- trip % sum'!G33</f>
        <v>0</v>
      </c>
      <c r="X28" s="314">
        <f>'Enjoyment or fitnes- trip % sum'!I33</f>
        <v>0</v>
      </c>
      <c r="Y28" s="260">
        <f t="shared" si="2"/>
        <v>0</v>
      </c>
      <c r="Z28" s="259">
        <f t="shared" si="3"/>
        <v>0</v>
      </c>
      <c r="AA28" s="312">
        <f>'Enjoyment or fitnes- trip % sum'!L33</f>
        <v>0</v>
      </c>
      <c r="AB28" s="314">
        <f>'Enjoyment or fitnes- trip % sum'!N33</f>
        <v>0</v>
      </c>
      <c r="AC28" s="260">
        <f t="shared" si="4"/>
        <v>0</v>
      </c>
      <c r="AD28" s="259">
        <f t="shared" si="5"/>
        <v>0</v>
      </c>
      <c r="AE28" s="261"/>
      <c r="AF28" s="251"/>
      <c r="AG28" s="251"/>
      <c r="AH28" s="251"/>
      <c r="AI28" s="246"/>
    </row>
    <row r="29" spans="1:35" x14ac:dyDescent="0.2">
      <c r="A29" s="248"/>
      <c r="B29" s="248"/>
      <c r="C29" s="248"/>
      <c r="D29" s="248"/>
      <c r="E29" s="248"/>
      <c r="F29" s="248"/>
      <c r="G29" s="248"/>
      <c r="H29" s="248"/>
      <c r="I29" s="248"/>
      <c r="J29" s="248"/>
      <c r="K29" s="248"/>
      <c r="L29" s="248"/>
      <c r="M29" s="248"/>
      <c r="N29" s="248"/>
      <c r="O29" s="248"/>
      <c r="P29" s="285"/>
      <c r="Q29" s="296"/>
      <c r="R29" s="256">
        <f>'Enjoyment or fitnes- trip % sum'!B34</f>
        <v>0</v>
      </c>
      <c r="S29" s="313">
        <f>'Enjoyment or fitnes- trip % sum'!D34</f>
        <v>0</v>
      </c>
      <c r="T29" s="257">
        <f>'Non-survey input values'!$B$14</f>
        <v>359.3</v>
      </c>
      <c r="U29" s="258">
        <f t="shared" si="0"/>
        <v>0</v>
      </c>
      <c r="V29" s="259">
        <f t="shared" si="1"/>
        <v>0</v>
      </c>
      <c r="W29" s="312">
        <f>'Enjoyment or fitnes- trip % sum'!G34</f>
        <v>0</v>
      </c>
      <c r="X29" s="314">
        <f>'Enjoyment or fitnes- trip % sum'!I34</f>
        <v>0</v>
      </c>
      <c r="Y29" s="260">
        <f t="shared" si="2"/>
        <v>0</v>
      </c>
      <c r="Z29" s="259">
        <f t="shared" si="3"/>
        <v>0</v>
      </c>
      <c r="AA29" s="312">
        <f>'Enjoyment or fitnes- trip % sum'!L34</f>
        <v>0</v>
      </c>
      <c r="AB29" s="314">
        <f>'Enjoyment or fitnes- trip % sum'!N34</f>
        <v>0</v>
      </c>
      <c r="AC29" s="260">
        <f t="shared" si="4"/>
        <v>0</v>
      </c>
      <c r="AD29" s="259">
        <f t="shared" si="5"/>
        <v>0</v>
      </c>
      <c r="AE29" s="261"/>
      <c r="AF29" s="251"/>
      <c r="AG29" s="251"/>
      <c r="AH29" s="251"/>
      <c r="AI29" s="246"/>
    </row>
    <row r="30" spans="1:35" x14ac:dyDescent="0.2">
      <c r="A30" s="248"/>
      <c r="B30" s="248"/>
      <c r="C30" s="248"/>
      <c r="D30" s="248"/>
      <c r="E30" s="248"/>
      <c r="F30" s="248"/>
      <c r="G30" s="248"/>
      <c r="H30" s="248"/>
      <c r="I30" s="248"/>
      <c r="J30" s="248"/>
      <c r="K30" s="248"/>
      <c r="L30" s="248"/>
      <c r="M30" s="248"/>
      <c r="N30" s="248"/>
      <c r="O30" s="248"/>
      <c r="P30" s="285"/>
      <c r="Q30" s="296"/>
      <c r="R30" s="256">
        <f>'Enjoyment or fitnes- trip % sum'!B35</f>
        <v>0</v>
      </c>
      <c r="S30" s="313">
        <f>'Enjoyment or fitnes- trip % sum'!D35</f>
        <v>0</v>
      </c>
      <c r="T30" s="257">
        <f>'Non-survey input values'!$B$14</f>
        <v>359.3</v>
      </c>
      <c r="U30" s="258">
        <f t="shared" si="0"/>
        <v>0</v>
      </c>
      <c r="V30" s="259">
        <f t="shared" si="1"/>
        <v>0</v>
      </c>
      <c r="W30" s="312">
        <f>'Enjoyment or fitnes- trip % sum'!G35</f>
        <v>0</v>
      </c>
      <c r="X30" s="314">
        <f>'Enjoyment or fitnes- trip % sum'!I35</f>
        <v>0</v>
      </c>
      <c r="Y30" s="260">
        <f t="shared" si="2"/>
        <v>0</v>
      </c>
      <c r="Z30" s="259">
        <f t="shared" si="3"/>
        <v>0</v>
      </c>
      <c r="AA30" s="312">
        <f>'Enjoyment or fitnes- trip % sum'!L35</f>
        <v>0</v>
      </c>
      <c r="AB30" s="314">
        <f>'Enjoyment or fitnes- trip % sum'!N35</f>
        <v>0</v>
      </c>
      <c r="AC30" s="260">
        <f t="shared" si="4"/>
        <v>0</v>
      </c>
      <c r="AD30" s="259">
        <f t="shared" si="5"/>
        <v>0</v>
      </c>
      <c r="AE30" s="261"/>
      <c r="AF30" s="251"/>
      <c r="AG30" s="251"/>
      <c r="AH30" s="251"/>
      <c r="AI30" s="246"/>
    </row>
    <row r="31" spans="1:35" x14ac:dyDescent="0.2">
      <c r="A31" s="248"/>
      <c r="B31" s="248"/>
      <c r="C31" s="248"/>
      <c r="D31" s="248"/>
      <c r="E31" s="248"/>
      <c r="F31" s="248"/>
      <c r="G31" s="248"/>
      <c r="H31" s="248"/>
      <c r="I31" s="248"/>
      <c r="J31" s="248"/>
      <c r="K31" s="248"/>
      <c r="L31" s="248"/>
      <c r="M31" s="248"/>
      <c r="N31" s="248"/>
      <c r="O31" s="248"/>
      <c r="P31" s="285"/>
      <c r="Q31" s="296"/>
      <c r="R31" s="256">
        <f>'Enjoyment or fitnes- trip % sum'!B36</f>
        <v>0</v>
      </c>
      <c r="S31" s="313">
        <f>'Enjoyment or fitnes- trip % sum'!D36</f>
        <v>0</v>
      </c>
      <c r="T31" s="257">
        <f>'Non-survey input values'!$B$14</f>
        <v>359.3</v>
      </c>
      <c r="U31" s="258">
        <f t="shared" si="0"/>
        <v>0</v>
      </c>
      <c r="V31" s="259">
        <f t="shared" si="1"/>
        <v>0</v>
      </c>
      <c r="W31" s="312">
        <f>'Enjoyment or fitnes- trip % sum'!G36</f>
        <v>0</v>
      </c>
      <c r="X31" s="314">
        <f>'Enjoyment or fitnes- trip % sum'!I36</f>
        <v>0</v>
      </c>
      <c r="Y31" s="260">
        <f t="shared" si="2"/>
        <v>0</v>
      </c>
      <c r="Z31" s="259">
        <f t="shared" si="3"/>
        <v>0</v>
      </c>
      <c r="AA31" s="312">
        <f>'Enjoyment or fitnes- trip % sum'!L36</f>
        <v>0</v>
      </c>
      <c r="AB31" s="314">
        <f>'Enjoyment or fitnes- trip % sum'!N36</f>
        <v>0</v>
      </c>
      <c r="AC31" s="260">
        <f t="shared" si="4"/>
        <v>0</v>
      </c>
      <c r="AD31" s="259">
        <f t="shared" si="5"/>
        <v>0</v>
      </c>
      <c r="AE31" s="261"/>
      <c r="AF31" s="251"/>
      <c r="AG31" s="251"/>
      <c r="AH31" s="251"/>
      <c r="AI31" s="246"/>
    </row>
    <row r="32" spans="1:35" x14ac:dyDescent="0.2">
      <c r="A32" s="248"/>
      <c r="B32" s="248"/>
      <c r="C32" s="248"/>
      <c r="D32" s="248"/>
      <c r="E32" s="248"/>
      <c r="F32" s="248"/>
      <c r="G32" s="248"/>
      <c r="H32" s="248"/>
      <c r="I32" s="248"/>
      <c r="J32" s="248"/>
      <c r="K32" s="248"/>
      <c r="L32" s="248"/>
      <c r="M32" s="248"/>
      <c r="N32" s="248"/>
      <c r="O32" s="248"/>
      <c r="P32" s="285"/>
      <c r="Q32" s="296"/>
      <c r="R32" s="256">
        <f>'Enjoyment or fitnes- trip % sum'!B37</f>
        <v>0</v>
      </c>
      <c r="S32" s="313">
        <f>'Enjoyment or fitnes- trip % sum'!D37</f>
        <v>0</v>
      </c>
      <c r="T32" s="257">
        <f>'Non-survey input values'!$B$14</f>
        <v>359.3</v>
      </c>
      <c r="U32" s="258">
        <f t="shared" si="0"/>
        <v>0</v>
      </c>
      <c r="V32" s="259">
        <f t="shared" si="1"/>
        <v>0</v>
      </c>
      <c r="W32" s="312">
        <f>'Enjoyment or fitnes- trip % sum'!G37</f>
        <v>0</v>
      </c>
      <c r="X32" s="314">
        <f>'Enjoyment or fitnes- trip % sum'!I37</f>
        <v>0</v>
      </c>
      <c r="Y32" s="260">
        <f t="shared" si="2"/>
        <v>0</v>
      </c>
      <c r="Z32" s="259">
        <f t="shared" si="3"/>
        <v>0</v>
      </c>
      <c r="AA32" s="312">
        <f>'Enjoyment or fitnes- trip % sum'!L37</f>
        <v>0</v>
      </c>
      <c r="AB32" s="314">
        <f>'Enjoyment or fitnes- trip % sum'!N37</f>
        <v>0</v>
      </c>
      <c r="AC32" s="260">
        <f t="shared" si="4"/>
        <v>0</v>
      </c>
      <c r="AD32" s="259">
        <f t="shared" si="5"/>
        <v>0</v>
      </c>
      <c r="AE32" s="261"/>
      <c r="AF32" s="251"/>
      <c r="AG32" s="251"/>
      <c r="AH32" s="251"/>
      <c r="AI32" s="246"/>
    </row>
    <row r="33" spans="1:35" x14ac:dyDescent="0.2">
      <c r="A33" s="248"/>
      <c r="B33" s="248"/>
      <c r="C33" s="248"/>
      <c r="D33" s="248"/>
      <c r="E33" s="248"/>
      <c r="F33" s="248"/>
      <c r="G33" s="248"/>
      <c r="H33" s="248"/>
      <c r="I33" s="248"/>
      <c r="J33" s="248"/>
      <c r="K33" s="248"/>
      <c r="L33" s="248"/>
      <c r="M33" s="248"/>
      <c r="N33" s="248"/>
      <c r="O33" s="248"/>
      <c r="P33" s="285"/>
      <c r="Q33" s="296"/>
      <c r="R33" s="256">
        <f>'Enjoyment or fitnes- trip % sum'!B38</f>
        <v>0</v>
      </c>
      <c r="S33" s="313">
        <f>'Enjoyment or fitnes- trip % sum'!D38</f>
        <v>0</v>
      </c>
      <c r="T33" s="257">
        <f>'Non-survey input values'!$B$14</f>
        <v>359.3</v>
      </c>
      <c r="U33" s="258">
        <f t="shared" si="0"/>
        <v>0</v>
      </c>
      <c r="V33" s="259">
        <f t="shared" si="1"/>
        <v>0</v>
      </c>
      <c r="W33" s="312">
        <f>'Enjoyment or fitnes- trip % sum'!G38</f>
        <v>0</v>
      </c>
      <c r="X33" s="314">
        <f>'Enjoyment or fitnes- trip % sum'!I38</f>
        <v>0</v>
      </c>
      <c r="Y33" s="260">
        <f t="shared" si="2"/>
        <v>0</v>
      </c>
      <c r="Z33" s="259">
        <f t="shared" si="3"/>
        <v>0</v>
      </c>
      <c r="AA33" s="312">
        <f>'Enjoyment or fitnes- trip % sum'!L38</f>
        <v>0</v>
      </c>
      <c r="AB33" s="314">
        <f>'Enjoyment or fitnes- trip % sum'!N38</f>
        <v>0</v>
      </c>
      <c r="AC33" s="260">
        <f t="shared" si="4"/>
        <v>0</v>
      </c>
      <c r="AD33" s="259">
        <f t="shared" si="5"/>
        <v>0</v>
      </c>
      <c r="AE33" s="261"/>
      <c r="AF33" s="251"/>
      <c r="AG33" s="251"/>
      <c r="AH33" s="251"/>
      <c r="AI33" s="246"/>
    </row>
    <row r="34" spans="1:35" x14ac:dyDescent="0.2">
      <c r="A34" s="248"/>
      <c r="B34" s="248"/>
      <c r="C34" s="248"/>
      <c r="D34" s="248"/>
      <c r="E34" s="248"/>
      <c r="F34" s="248"/>
      <c r="G34" s="248"/>
      <c r="H34" s="248"/>
      <c r="I34" s="248"/>
      <c r="J34" s="248"/>
      <c r="K34" s="248"/>
      <c r="L34" s="248"/>
      <c r="M34" s="248"/>
      <c r="N34" s="248"/>
      <c r="O34" s="248"/>
      <c r="P34" s="285"/>
      <c r="Q34" s="296"/>
      <c r="R34" s="256">
        <f>'Enjoyment or fitnes- trip % sum'!B39</f>
        <v>0</v>
      </c>
      <c r="S34" s="313">
        <f>'Enjoyment or fitnes- trip % sum'!D39</f>
        <v>0</v>
      </c>
      <c r="T34" s="257">
        <f>'Non-survey input values'!$B$14</f>
        <v>359.3</v>
      </c>
      <c r="U34" s="258">
        <f t="shared" si="0"/>
        <v>0</v>
      </c>
      <c r="V34" s="259">
        <f t="shared" si="1"/>
        <v>0</v>
      </c>
      <c r="W34" s="312">
        <f>'Enjoyment or fitnes- trip % sum'!G39</f>
        <v>0</v>
      </c>
      <c r="X34" s="314">
        <f>'Enjoyment or fitnes- trip % sum'!I39</f>
        <v>0</v>
      </c>
      <c r="Y34" s="260">
        <f t="shared" si="2"/>
        <v>0</v>
      </c>
      <c r="Z34" s="259">
        <f t="shared" si="3"/>
        <v>0</v>
      </c>
      <c r="AA34" s="312">
        <f>'Enjoyment or fitnes- trip % sum'!L39</f>
        <v>0</v>
      </c>
      <c r="AB34" s="314">
        <f>'Enjoyment or fitnes- trip % sum'!N39</f>
        <v>0</v>
      </c>
      <c r="AC34" s="260">
        <f t="shared" si="4"/>
        <v>0</v>
      </c>
      <c r="AD34" s="259">
        <f t="shared" si="5"/>
        <v>0</v>
      </c>
      <c r="AE34" s="261"/>
      <c r="AF34" s="251"/>
      <c r="AG34" s="251"/>
      <c r="AH34" s="251"/>
      <c r="AI34" s="246"/>
    </row>
    <row r="35" spans="1:35" x14ac:dyDescent="0.2">
      <c r="A35" s="248"/>
      <c r="B35" s="248"/>
      <c r="C35" s="248"/>
      <c r="D35" s="248"/>
      <c r="E35" s="248"/>
      <c r="F35" s="248"/>
      <c r="G35" s="248"/>
      <c r="H35" s="248"/>
      <c r="I35" s="248"/>
      <c r="J35" s="248"/>
      <c r="K35" s="248"/>
      <c r="L35" s="248"/>
      <c r="M35" s="248"/>
      <c r="N35" s="248"/>
      <c r="O35" s="248"/>
      <c r="P35" s="285"/>
      <c r="Q35" s="296"/>
      <c r="R35" s="256">
        <f>'Enjoyment or fitnes- trip % sum'!B40</f>
        <v>0</v>
      </c>
      <c r="S35" s="313">
        <f>'Enjoyment or fitnes- trip % sum'!D40</f>
        <v>0</v>
      </c>
      <c r="T35" s="257">
        <f>'Non-survey input values'!$B$14</f>
        <v>359.3</v>
      </c>
      <c r="U35" s="258">
        <f t="shared" si="0"/>
        <v>0</v>
      </c>
      <c r="V35" s="259">
        <f t="shared" si="1"/>
        <v>0</v>
      </c>
      <c r="W35" s="312">
        <f>'Enjoyment or fitnes- trip % sum'!G40</f>
        <v>0</v>
      </c>
      <c r="X35" s="314">
        <f>'Enjoyment or fitnes- trip % sum'!I40</f>
        <v>0</v>
      </c>
      <c r="Y35" s="260">
        <f t="shared" si="2"/>
        <v>0</v>
      </c>
      <c r="Z35" s="259">
        <f t="shared" si="3"/>
        <v>0</v>
      </c>
      <c r="AA35" s="312">
        <f>'Enjoyment or fitnes- trip % sum'!L40</f>
        <v>0</v>
      </c>
      <c r="AB35" s="314">
        <f>'Enjoyment or fitnes- trip % sum'!N40</f>
        <v>0</v>
      </c>
      <c r="AC35" s="260">
        <f t="shared" si="4"/>
        <v>0</v>
      </c>
      <c r="AD35" s="259">
        <f t="shared" si="5"/>
        <v>0</v>
      </c>
      <c r="AE35" s="261"/>
      <c r="AF35" s="251"/>
      <c r="AG35" s="251"/>
      <c r="AH35" s="251"/>
      <c r="AI35" s="246"/>
    </row>
    <row r="36" spans="1:35" x14ac:dyDescent="0.2">
      <c r="A36" s="248"/>
      <c r="B36" s="248"/>
      <c r="C36" s="248"/>
      <c r="D36" s="248"/>
      <c r="E36" s="248"/>
      <c r="F36" s="248"/>
      <c r="G36" s="248"/>
      <c r="H36" s="248"/>
      <c r="I36" s="248"/>
      <c r="J36" s="248"/>
      <c r="K36" s="248"/>
      <c r="L36" s="248"/>
      <c r="M36" s="248"/>
      <c r="N36" s="248"/>
      <c r="O36" s="248"/>
      <c r="P36" s="285"/>
      <c r="Q36" s="296"/>
      <c r="R36" s="256">
        <f>'Enjoyment or fitnes- trip % sum'!B41</f>
        <v>0</v>
      </c>
      <c r="S36" s="313">
        <f>'Enjoyment or fitnes- trip % sum'!D41</f>
        <v>0</v>
      </c>
      <c r="T36" s="257">
        <f>'Non-survey input values'!$B$14</f>
        <v>359.3</v>
      </c>
      <c r="U36" s="258">
        <f t="shared" si="0"/>
        <v>0</v>
      </c>
      <c r="V36" s="259">
        <f t="shared" si="1"/>
        <v>0</v>
      </c>
      <c r="W36" s="312">
        <f>'Enjoyment or fitnes- trip % sum'!G41</f>
        <v>0</v>
      </c>
      <c r="X36" s="314">
        <f>'Enjoyment or fitnes- trip % sum'!I41</f>
        <v>0</v>
      </c>
      <c r="Y36" s="260">
        <f t="shared" si="2"/>
        <v>0</v>
      </c>
      <c r="Z36" s="259">
        <f t="shared" si="3"/>
        <v>0</v>
      </c>
      <c r="AA36" s="312">
        <f>'Enjoyment or fitnes- trip % sum'!L41</f>
        <v>0</v>
      </c>
      <c r="AB36" s="314">
        <f>'Enjoyment or fitnes- trip % sum'!N41</f>
        <v>0</v>
      </c>
      <c r="AC36" s="260">
        <f t="shared" si="4"/>
        <v>0</v>
      </c>
      <c r="AD36" s="259">
        <f t="shared" si="5"/>
        <v>0</v>
      </c>
      <c r="AE36" s="261"/>
      <c r="AF36" s="251"/>
      <c r="AG36" s="251"/>
      <c r="AH36" s="251"/>
      <c r="AI36" s="246"/>
    </row>
    <row r="37" spans="1:35" x14ac:dyDescent="0.2">
      <c r="A37" s="248"/>
      <c r="B37" s="248"/>
      <c r="C37" s="248"/>
      <c r="D37" s="248"/>
      <c r="E37" s="248"/>
      <c r="F37" s="248"/>
      <c r="G37" s="248"/>
      <c r="H37" s="248"/>
      <c r="I37" s="248"/>
      <c r="J37" s="248"/>
      <c r="K37" s="248"/>
      <c r="L37" s="248"/>
      <c r="M37" s="248"/>
      <c r="N37" s="248"/>
      <c r="O37" s="248"/>
      <c r="P37" s="285"/>
      <c r="Q37" s="296"/>
      <c r="R37" s="256">
        <f>'Enjoyment or fitnes- trip % sum'!B42</f>
        <v>0</v>
      </c>
      <c r="S37" s="313">
        <f>'Enjoyment or fitnes- trip % sum'!D42</f>
        <v>0</v>
      </c>
      <c r="T37" s="257">
        <f>'Non-survey input values'!$B$14</f>
        <v>359.3</v>
      </c>
      <c r="U37" s="258">
        <f t="shared" si="0"/>
        <v>0</v>
      </c>
      <c r="V37" s="259">
        <f t="shared" si="1"/>
        <v>0</v>
      </c>
      <c r="W37" s="312">
        <f>'Enjoyment or fitnes- trip % sum'!G42</f>
        <v>0</v>
      </c>
      <c r="X37" s="314">
        <f>'Enjoyment or fitnes- trip % sum'!I42</f>
        <v>0</v>
      </c>
      <c r="Y37" s="260">
        <f t="shared" si="2"/>
        <v>0</v>
      </c>
      <c r="Z37" s="259">
        <f t="shared" si="3"/>
        <v>0</v>
      </c>
      <c r="AA37" s="312">
        <f>'Enjoyment or fitnes- trip % sum'!L42</f>
        <v>0</v>
      </c>
      <c r="AB37" s="314">
        <f>'Enjoyment or fitnes- trip % sum'!N42</f>
        <v>0</v>
      </c>
      <c r="AC37" s="260">
        <f t="shared" si="4"/>
        <v>0</v>
      </c>
      <c r="AD37" s="259">
        <f t="shared" si="5"/>
        <v>0</v>
      </c>
      <c r="AE37" s="261"/>
      <c r="AF37" s="251"/>
      <c r="AG37" s="251"/>
      <c r="AH37" s="251"/>
      <c r="AI37" s="246"/>
    </row>
    <row r="38" spans="1:35" x14ac:dyDescent="0.2">
      <c r="A38" s="248"/>
      <c r="B38" s="248"/>
      <c r="C38" s="248"/>
      <c r="D38" s="248"/>
      <c r="E38" s="248"/>
      <c r="F38" s="248"/>
      <c r="G38" s="248"/>
      <c r="H38" s="248"/>
      <c r="I38" s="248"/>
      <c r="J38" s="248"/>
      <c r="K38" s="248"/>
      <c r="L38" s="248"/>
      <c r="M38" s="248"/>
      <c r="N38" s="248"/>
      <c r="O38" s="248"/>
      <c r="P38" s="285"/>
      <c r="Q38" s="296"/>
      <c r="R38" s="256">
        <f>'Enjoyment or fitnes- trip % sum'!B43</f>
        <v>0</v>
      </c>
      <c r="S38" s="313">
        <f>'Enjoyment or fitnes- trip % sum'!D43</f>
        <v>0</v>
      </c>
      <c r="T38" s="257">
        <f>'Non-survey input values'!$B$14</f>
        <v>359.3</v>
      </c>
      <c r="U38" s="258">
        <f t="shared" si="0"/>
        <v>0</v>
      </c>
      <c r="V38" s="259">
        <f t="shared" si="1"/>
        <v>0</v>
      </c>
      <c r="W38" s="312">
        <f>'Enjoyment or fitnes- trip % sum'!G43</f>
        <v>0</v>
      </c>
      <c r="X38" s="314">
        <f>'Enjoyment or fitnes- trip % sum'!I43</f>
        <v>0</v>
      </c>
      <c r="Y38" s="260">
        <f t="shared" si="2"/>
        <v>0</v>
      </c>
      <c r="Z38" s="259">
        <f t="shared" si="3"/>
        <v>0</v>
      </c>
      <c r="AA38" s="312">
        <f>'Enjoyment or fitnes- trip % sum'!L43</f>
        <v>0</v>
      </c>
      <c r="AB38" s="314">
        <f>'Enjoyment or fitnes- trip % sum'!N43</f>
        <v>0</v>
      </c>
      <c r="AC38" s="260">
        <f t="shared" si="4"/>
        <v>0</v>
      </c>
      <c r="AD38" s="259">
        <f t="shared" si="5"/>
        <v>0</v>
      </c>
      <c r="AE38" s="261"/>
      <c r="AF38" s="251"/>
      <c r="AG38" s="251"/>
      <c r="AH38" s="251"/>
      <c r="AI38" s="246"/>
    </row>
    <row r="39" spans="1:35" x14ac:dyDescent="0.2">
      <c r="A39" s="248"/>
      <c r="B39" s="248"/>
      <c r="C39" s="248"/>
      <c r="D39" s="248"/>
      <c r="E39" s="248"/>
      <c r="F39" s="248"/>
      <c r="G39" s="248"/>
      <c r="H39" s="248"/>
      <c r="I39" s="248"/>
      <c r="J39" s="248"/>
      <c r="K39" s="248"/>
      <c r="L39" s="248"/>
      <c r="M39" s="248"/>
      <c r="N39" s="248"/>
      <c r="O39" s="248"/>
      <c r="P39" s="285"/>
      <c r="Q39" s="296"/>
      <c r="R39" s="256">
        <f>'Enjoyment or fitnes- trip % sum'!B44</f>
        <v>0</v>
      </c>
      <c r="S39" s="313">
        <f>'Enjoyment or fitnes- trip % sum'!D44</f>
        <v>0</v>
      </c>
      <c r="T39" s="257">
        <f>'Non-survey input values'!$B$14</f>
        <v>359.3</v>
      </c>
      <c r="U39" s="258">
        <f t="shared" si="0"/>
        <v>0</v>
      </c>
      <c r="V39" s="259">
        <f t="shared" si="1"/>
        <v>0</v>
      </c>
      <c r="W39" s="312">
        <f>'Enjoyment or fitnes- trip % sum'!G44</f>
        <v>0</v>
      </c>
      <c r="X39" s="314">
        <f>'Enjoyment or fitnes- trip % sum'!I44</f>
        <v>0</v>
      </c>
      <c r="Y39" s="260">
        <f t="shared" si="2"/>
        <v>0</v>
      </c>
      <c r="Z39" s="259">
        <f t="shared" si="3"/>
        <v>0</v>
      </c>
      <c r="AA39" s="312">
        <f>'Enjoyment or fitnes- trip % sum'!L44</f>
        <v>0</v>
      </c>
      <c r="AB39" s="314">
        <f>'Enjoyment or fitnes- trip % sum'!N44</f>
        <v>0</v>
      </c>
      <c r="AC39" s="260">
        <f t="shared" si="4"/>
        <v>0</v>
      </c>
      <c r="AD39" s="259">
        <f t="shared" si="5"/>
        <v>0</v>
      </c>
      <c r="AE39" s="261"/>
      <c r="AF39" s="251"/>
      <c r="AG39" s="251"/>
      <c r="AH39" s="251"/>
      <c r="AI39" s="246"/>
    </row>
    <row r="40" spans="1:35" x14ac:dyDescent="0.2">
      <c r="A40" s="248"/>
      <c r="B40" s="248"/>
      <c r="C40" s="248"/>
      <c r="D40" s="248"/>
      <c r="E40" s="248"/>
      <c r="F40" s="248"/>
      <c r="G40" s="248"/>
      <c r="H40" s="248"/>
      <c r="I40" s="248"/>
      <c r="J40" s="248"/>
      <c r="K40" s="248"/>
      <c r="L40" s="248"/>
      <c r="M40" s="248"/>
      <c r="N40" s="248"/>
      <c r="O40" s="248"/>
      <c r="P40" s="248"/>
      <c r="Q40" s="296"/>
      <c r="R40" s="256">
        <f>'Enjoyment or fitnes- trip % sum'!B45</f>
        <v>0</v>
      </c>
      <c r="S40" s="313">
        <f>'Enjoyment or fitnes- trip % sum'!D45</f>
        <v>0</v>
      </c>
      <c r="T40" s="257">
        <f>'Non-survey input values'!$B$14</f>
        <v>359.3</v>
      </c>
      <c r="U40" s="258">
        <f t="shared" si="0"/>
        <v>0</v>
      </c>
      <c r="V40" s="259">
        <f t="shared" si="1"/>
        <v>0</v>
      </c>
      <c r="W40" s="312">
        <f>'Enjoyment or fitnes- trip % sum'!G45</f>
        <v>0</v>
      </c>
      <c r="X40" s="314">
        <f>'Enjoyment or fitnes- trip % sum'!I45</f>
        <v>0</v>
      </c>
      <c r="Y40" s="260">
        <f t="shared" si="2"/>
        <v>0</v>
      </c>
      <c r="Z40" s="259">
        <f t="shared" si="3"/>
        <v>0</v>
      </c>
      <c r="AA40" s="312">
        <f>'Enjoyment or fitnes- trip % sum'!L45</f>
        <v>0</v>
      </c>
      <c r="AB40" s="314">
        <f>'Enjoyment or fitnes- trip % sum'!N45</f>
        <v>0</v>
      </c>
      <c r="AC40" s="260">
        <f t="shared" si="4"/>
        <v>0</v>
      </c>
      <c r="AD40" s="259">
        <f t="shared" si="5"/>
        <v>0</v>
      </c>
      <c r="AE40" s="261"/>
      <c r="AF40" s="248"/>
      <c r="AG40" s="248"/>
      <c r="AH40" s="248"/>
      <c r="AI40" s="248"/>
    </row>
    <row r="41" spans="1:35" x14ac:dyDescent="0.2">
      <c r="A41" s="248"/>
      <c r="B41" s="248"/>
      <c r="C41" s="248"/>
      <c r="D41" s="248"/>
      <c r="E41" s="248"/>
      <c r="F41" s="248"/>
      <c r="G41" s="248"/>
      <c r="H41" s="248"/>
      <c r="I41" s="248"/>
      <c r="J41" s="248"/>
      <c r="K41" s="248"/>
      <c r="L41" s="248"/>
      <c r="M41" s="248"/>
      <c r="N41" s="248"/>
      <c r="O41" s="248"/>
      <c r="P41" s="248"/>
      <c r="Q41" s="296"/>
      <c r="R41" s="256">
        <f>'Enjoyment or fitnes- trip % sum'!B46</f>
        <v>0</v>
      </c>
      <c r="S41" s="313">
        <f>'Enjoyment or fitnes- trip % sum'!D46</f>
        <v>0</v>
      </c>
      <c r="T41" s="257">
        <f>'Non-survey input values'!$B$14</f>
        <v>359.3</v>
      </c>
      <c r="U41" s="258">
        <f t="shared" si="0"/>
        <v>0</v>
      </c>
      <c r="V41" s="259">
        <f t="shared" si="1"/>
        <v>0</v>
      </c>
      <c r="W41" s="312">
        <f>'Enjoyment or fitnes- trip % sum'!G46</f>
        <v>0</v>
      </c>
      <c r="X41" s="314">
        <f>'Enjoyment or fitnes- trip % sum'!I46</f>
        <v>0</v>
      </c>
      <c r="Y41" s="260">
        <f t="shared" si="2"/>
        <v>0</v>
      </c>
      <c r="Z41" s="259">
        <f t="shared" si="3"/>
        <v>0</v>
      </c>
      <c r="AA41" s="312">
        <f>'Enjoyment or fitnes- trip % sum'!L46</f>
        <v>0</v>
      </c>
      <c r="AB41" s="314">
        <f>'Enjoyment or fitnes- trip % sum'!N46</f>
        <v>0</v>
      </c>
      <c r="AC41" s="260">
        <f t="shared" si="4"/>
        <v>0</v>
      </c>
      <c r="AD41" s="259">
        <f t="shared" si="5"/>
        <v>0</v>
      </c>
      <c r="AE41" s="261"/>
      <c r="AF41" s="248"/>
      <c r="AG41" s="248"/>
      <c r="AH41" s="248"/>
      <c r="AI41" s="248"/>
    </row>
    <row r="42" spans="1:35" x14ac:dyDescent="0.2">
      <c r="A42" s="248"/>
      <c r="B42" s="248"/>
      <c r="C42" s="248"/>
      <c r="D42" s="248"/>
      <c r="E42" s="248"/>
      <c r="F42" s="248"/>
      <c r="G42" s="248"/>
      <c r="H42" s="248"/>
      <c r="I42" s="248"/>
      <c r="J42" s="248"/>
      <c r="K42" s="248"/>
      <c r="L42" s="248"/>
      <c r="M42" s="248"/>
      <c r="N42" s="248"/>
      <c r="O42" s="248"/>
      <c r="P42" s="248"/>
      <c r="Q42" s="296"/>
      <c r="R42" s="256">
        <f>'Enjoyment or fitnes- trip % sum'!B47</f>
        <v>0</v>
      </c>
      <c r="S42" s="313">
        <f>'Enjoyment or fitnes- trip % sum'!D47</f>
        <v>0</v>
      </c>
      <c r="T42" s="257">
        <f>'Non-survey input values'!$B$14</f>
        <v>359.3</v>
      </c>
      <c r="U42" s="258">
        <f t="shared" si="0"/>
        <v>0</v>
      </c>
      <c r="V42" s="259">
        <f t="shared" si="1"/>
        <v>0</v>
      </c>
      <c r="W42" s="312">
        <f>'Enjoyment or fitnes- trip % sum'!G47</f>
        <v>0</v>
      </c>
      <c r="X42" s="314">
        <f>'Enjoyment or fitnes- trip % sum'!I47</f>
        <v>0</v>
      </c>
      <c r="Y42" s="260">
        <f t="shared" si="2"/>
        <v>0</v>
      </c>
      <c r="Z42" s="259">
        <f t="shared" si="3"/>
        <v>0</v>
      </c>
      <c r="AA42" s="312">
        <f>'Enjoyment or fitnes- trip % sum'!L47</f>
        <v>0</v>
      </c>
      <c r="AB42" s="314">
        <f>'Enjoyment or fitnes- trip % sum'!N47</f>
        <v>0</v>
      </c>
      <c r="AC42" s="260">
        <f t="shared" si="4"/>
        <v>0</v>
      </c>
      <c r="AD42" s="259">
        <f t="shared" si="5"/>
        <v>0</v>
      </c>
      <c r="AE42" s="261"/>
      <c r="AF42" s="248"/>
      <c r="AG42" s="248"/>
      <c r="AH42" s="248"/>
      <c r="AI42" s="248"/>
    </row>
    <row r="43" spans="1:35" x14ac:dyDescent="0.2">
      <c r="A43" s="248"/>
      <c r="B43" s="248"/>
      <c r="C43" s="248"/>
      <c r="D43" s="248"/>
      <c r="E43" s="248"/>
      <c r="F43" s="248"/>
      <c r="G43" s="248"/>
      <c r="H43" s="248"/>
      <c r="I43" s="248"/>
      <c r="J43" s="248"/>
      <c r="K43" s="248"/>
      <c r="L43" s="248"/>
      <c r="M43" s="248"/>
      <c r="N43" s="248"/>
      <c r="O43" s="248"/>
      <c r="P43" s="248"/>
      <c r="Q43" s="296"/>
      <c r="R43" s="256">
        <f>'Enjoyment or fitnes- trip % sum'!B48</f>
        <v>0</v>
      </c>
      <c r="S43" s="313">
        <f>'Enjoyment or fitnes- trip % sum'!D48</f>
        <v>0</v>
      </c>
      <c r="T43" s="257">
        <f>'Non-survey input values'!$B$14</f>
        <v>359.3</v>
      </c>
      <c r="U43" s="258">
        <f t="shared" si="0"/>
        <v>0</v>
      </c>
      <c r="V43" s="259">
        <f t="shared" si="1"/>
        <v>0</v>
      </c>
      <c r="W43" s="312">
        <f>'Enjoyment or fitnes- trip % sum'!G48</f>
        <v>0</v>
      </c>
      <c r="X43" s="314">
        <f>'Enjoyment or fitnes- trip % sum'!I48</f>
        <v>0</v>
      </c>
      <c r="Y43" s="260">
        <f t="shared" si="2"/>
        <v>0</v>
      </c>
      <c r="Z43" s="259">
        <f t="shared" si="3"/>
        <v>0</v>
      </c>
      <c r="AA43" s="312">
        <f>'Enjoyment or fitnes- trip % sum'!L48</f>
        <v>0</v>
      </c>
      <c r="AB43" s="314">
        <f>'Enjoyment or fitnes- trip % sum'!N48</f>
        <v>0</v>
      </c>
      <c r="AC43" s="260">
        <f t="shared" si="4"/>
        <v>0</v>
      </c>
      <c r="AD43" s="259">
        <f t="shared" si="5"/>
        <v>0</v>
      </c>
      <c r="AE43" s="261"/>
      <c r="AF43" s="248"/>
      <c r="AG43" s="248"/>
      <c r="AH43" s="248"/>
      <c r="AI43" s="248"/>
    </row>
    <row r="44" spans="1:35" x14ac:dyDescent="0.2">
      <c r="A44" s="248"/>
      <c r="B44" s="248"/>
      <c r="C44" s="248"/>
      <c r="D44" s="248"/>
      <c r="E44" s="248"/>
      <c r="F44" s="248"/>
      <c r="G44" s="248"/>
      <c r="H44" s="248"/>
      <c r="I44" s="248"/>
      <c r="J44" s="248"/>
      <c r="K44" s="248"/>
      <c r="L44" s="248"/>
      <c r="M44" s="248"/>
      <c r="N44" s="248"/>
      <c r="O44" s="248"/>
      <c r="P44" s="248"/>
      <c r="Q44" s="296"/>
      <c r="R44" s="256">
        <f>'Enjoyment or fitnes- trip % sum'!B49</f>
        <v>0</v>
      </c>
      <c r="S44" s="313">
        <f>'Enjoyment or fitnes- trip % sum'!D49</f>
        <v>0</v>
      </c>
      <c r="T44" s="257">
        <f>'Non-survey input values'!$B$14</f>
        <v>359.3</v>
      </c>
      <c r="U44" s="258">
        <f t="shared" si="0"/>
        <v>0</v>
      </c>
      <c r="V44" s="259">
        <f t="shared" si="1"/>
        <v>0</v>
      </c>
      <c r="W44" s="312">
        <f>'Enjoyment or fitnes- trip % sum'!G49</f>
        <v>0</v>
      </c>
      <c r="X44" s="314">
        <f>'Enjoyment or fitnes- trip % sum'!I49</f>
        <v>0</v>
      </c>
      <c r="Y44" s="260">
        <f t="shared" si="2"/>
        <v>0</v>
      </c>
      <c r="Z44" s="259">
        <f t="shared" si="3"/>
        <v>0</v>
      </c>
      <c r="AA44" s="312">
        <f>'Enjoyment or fitnes- trip % sum'!L49</f>
        <v>0</v>
      </c>
      <c r="AB44" s="314">
        <f>'Enjoyment or fitnes- trip % sum'!N49</f>
        <v>0</v>
      </c>
      <c r="AC44" s="260">
        <f t="shared" si="4"/>
        <v>0</v>
      </c>
      <c r="AD44" s="259">
        <f t="shared" si="5"/>
        <v>0</v>
      </c>
      <c r="AE44" s="261"/>
      <c r="AF44" s="248"/>
      <c r="AG44" s="248"/>
      <c r="AH44" s="248"/>
      <c r="AI44" s="248"/>
    </row>
    <row r="45" spans="1:35" x14ac:dyDescent="0.2">
      <c r="A45" s="248"/>
      <c r="B45" s="248"/>
      <c r="C45" s="248"/>
      <c r="D45" s="248"/>
      <c r="E45" s="248"/>
      <c r="F45" s="248"/>
      <c r="G45" s="248"/>
      <c r="H45" s="248"/>
      <c r="I45" s="248"/>
      <c r="J45" s="248"/>
      <c r="K45" s="248"/>
      <c r="L45" s="248"/>
      <c r="M45" s="248"/>
      <c r="N45" s="248"/>
      <c r="O45" s="248"/>
      <c r="P45" s="248"/>
      <c r="Q45" s="296"/>
      <c r="R45" s="256">
        <f>'Enjoyment or fitnes- trip % sum'!B50</f>
        <v>0</v>
      </c>
      <c r="S45" s="313">
        <f>'Enjoyment or fitnes- trip % sum'!D50</f>
        <v>0</v>
      </c>
      <c r="T45" s="257">
        <f>'Non-survey input values'!$B$14</f>
        <v>359.3</v>
      </c>
      <c r="U45" s="258">
        <f t="shared" si="0"/>
        <v>0</v>
      </c>
      <c r="V45" s="259">
        <f t="shared" si="1"/>
        <v>0</v>
      </c>
      <c r="W45" s="312">
        <f>'Enjoyment or fitnes- trip % sum'!G50</f>
        <v>0</v>
      </c>
      <c r="X45" s="314">
        <f>'Enjoyment or fitnes- trip % sum'!I50</f>
        <v>0</v>
      </c>
      <c r="Y45" s="260">
        <f t="shared" si="2"/>
        <v>0</v>
      </c>
      <c r="Z45" s="259">
        <f t="shared" si="3"/>
        <v>0</v>
      </c>
      <c r="AA45" s="312">
        <f>'Enjoyment or fitnes- trip % sum'!L50</f>
        <v>0</v>
      </c>
      <c r="AB45" s="314">
        <f>'Enjoyment or fitnes- trip % sum'!N50</f>
        <v>0</v>
      </c>
      <c r="AC45" s="260">
        <f t="shared" si="4"/>
        <v>0</v>
      </c>
      <c r="AD45" s="259">
        <f t="shared" si="5"/>
        <v>0</v>
      </c>
      <c r="AE45" s="261"/>
      <c r="AF45" s="248"/>
      <c r="AG45" s="248"/>
      <c r="AH45" s="248"/>
      <c r="AI45" s="248"/>
    </row>
    <row r="46" spans="1:35" x14ac:dyDescent="0.2">
      <c r="A46" s="248"/>
      <c r="B46" s="248"/>
      <c r="C46" s="248"/>
      <c r="D46" s="248"/>
      <c r="E46" s="248"/>
      <c r="F46" s="248"/>
      <c r="G46" s="248"/>
      <c r="H46" s="248"/>
      <c r="I46" s="248"/>
      <c r="J46" s="248"/>
      <c r="K46" s="248"/>
      <c r="L46" s="248"/>
      <c r="M46" s="248"/>
      <c r="N46" s="248"/>
      <c r="O46" s="248"/>
      <c r="P46" s="248"/>
      <c r="Q46" s="296"/>
      <c r="R46" s="256">
        <f>'Enjoyment or fitnes- trip % sum'!B51</f>
        <v>0</v>
      </c>
      <c r="S46" s="313">
        <f>'Enjoyment or fitnes- trip % sum'!D51</f>
        <v>0</v>
      </c>
      <c r="T46" s="257">
        <f>'Non-survey input values'!$B$14</f>
        <v>359.3</v>
      </c>
      <c r="U46" s="258">
        <f t="shared" si="0"/>
        <v>0</v>
      </c>
      <c r="V46" s="259">
        <f t="shared" si="1"/>
        <v>0</v>
      </c>
      <c r="W46" s="312">
        <f>'Enjoyment or fitnes- trip % sum'!G51</f>
        <v>0</v>
      </c>
      <c r="X46" s="314">
        <f>'Enjoyment or fitnes- trip % sum'!I51</f>
        <v>0</v>
      </c>
      <c r="Y46" s="260">
        <f t="shared" si="2"/>
        <v>0</v>
      </c>
      <c r="Z46" s="259">
        <f t="shared" si="3"/>
        <v>0</v>
      </c>
      <c r="AA46" s="312">
        <f>'Enjoyment or fitnes- trip % sum'!L51</f>
        <v>0</v>
      </c>
      <c r="AB46" s="314">
        <f>'Enjoyment or fitnes- trip % sum'!N51</f>
        <v>0</v>
      </c>
      <c r="AC46" s="260">
        <f t="shared" si="4"/>
        <v>0</v>
      </c>
      <c r="AD46" s="259">
        <f t="shared" si="5"/>
        <v>0</v>
      </c>
      <c r="AE46" s="261"/>
      <c r="AF46" s="248"/>
      <c r="AG46" s="248"/>
      <c r="AH46" s="248"/>
      <c r="AI46" s="248"/>
    </row>
    <row r="47" spans="1:35" x14ac:dyDescent="0.2">
      <c r="A47" s="248"/>
      <c r="B47" s="248"/>
      <c r="C47" s="248"/>
      <c r="D47" s="248"/>
      <c r="E47" s="248"/>
      <c r="F47" s="248"/>
      <c r="G47" s="248"/>
      <c r="H47" s="248"/>
      <c r="I47" s="248"/>
      <c r="J47" s="248"/>
      <c r="K47" s="248"/>
      <c r="L47" s="248"/>
      <c r="M47" s="248"/>
      <c r="N47" s="248"/>
      <c r="O47" s="248"/>
      <c r="P47" s="248"/>
      <c r="Q47" s="296"/>
      <c r="R47" s="256">
        <f>'Enjoyment or fitnes- trip % sum'!B52</f>
        <v>0</v>
      </c>
      <c r="S47" s="313">
        <f>'Enjoyment or fitnes- trip % sum'!D52</f>
        <v>0</v>
      </c>
      <c r="T47" s="257">
        <f>'Non-survey input values'!$B$14</f>
        <v>359.3</v>
      </c>
      <c r="U47" s="258">
        <f t="shared" si="0"/>
        <v>0</v>
      </c>
      <c r="V47" s="259">
        <f t="shared" si="1"/>
        <v>0</v>
      </c>
      <c r="W47" s="312">
        <f>'Enjoyment or fitnes- trip % sum'!G52</f>
        <v>0</v>
      </c>
      <c r="X47" s="314">
        <f>'Enjoyment or fitnes- trip % sum'!I52</f>
        <v>0</v>
      </c>
      <c r="Y47" s="260">
        <f t="shared" si="2"/>
        <v>0</v>
      </c>
      <c r="Z47" s="259">
        <f t="shared" si="3"/>
        <v>0</v>
      </c>
      <c r="AA47" s="312">
        <f>'Enjoyment or fitnes- trip % sum'!L52</f>
        <v>0</v>
      </c>
      <c r="AB47" s="314">
        <f>'Enjoyment or fitnes- trip % sum'!N52</f>
        <v>0</v>
      </c>
      <c r="AC47" s="260">
        <f t="shared" si="4"/>
        <v>0</v>
      </c>
      <c r="AD47" s="259">
        <f t="shared" si="5"/>
        <v>0</v>
      </c>
      <c r="AE47" s="261"/>
      <c r="AF47" s="248"/>
      <c r="AG47" s="248"/>
      <c r="AH47" s="248"/>
      <c r="AI47" s="248"/>
    </row>
    <row r="48" spans="1:35" x14ac:dyDescent="0.2">
      <c r="A48" s="248"/>
      <c r="B48" s="248"/>
      <c r="C48" s="248"/>
      <c r="D48" s="248"/>
      <c r="E48" s="248"/>
      <c r="F48" s="248"/>
      <c r="G48" s="248"/>
      <c r="H48" s="248"/>
      <c r="I48" s="248"/>
      <c r="J48" s="248"/>
      <c r="K48" s="248"/>
      <c r="L48" s="248"/>
      <c r="M48" s="248"/>
      <c r="N48" s="248"/>
      <c r="O48" s="248"/>
      <c r="P48" s="248"/>
      <c r="Q48" s="296"/>
      <c r="R48" s="256">
        <f>'Enjoyment or fitnes- trip % sum'!B53</f>
        <v>0</v>
      </c>
      <c r="S48" s="313">
        <f>'Enjoyment or fitnes- trip % sum'!D53</f>
        <v>0</v>
      </c>
      <c r="T48" s="257">
        <f>'Non-survey input values'!$B$14</f>
        <v>359.3</v>
      </c>
      <c r="U48" s="258">
        <f t="shared" si="0"/>
        <v>0</v>
      </c>
      <c r="V48" s="259">
        <f t="shared" si="1"/>
        <v>0</v>
      </c>
      <c r="W48" s="312">
        <f>'Enjoyment or fitnes- trip % sum'!G53</f>
        <v>0</v>
      </c>
      <c r="X48" s="314">
        <f>'Enjoyment or fitnes- trip % sum'!I53</f>
        <v>0</v>
      </c>
      <c r="Y48" s="260">
        <f t="shared" si="2"/>
        <v>0</v>
      </c>
      <c r="Z48" s="259">
        <f t="shared" si="3"/>
        <v>0</v>
      </c>
      <c r="AA48" s="312">
        <f>'Enjoyment or fitnes- trip % sum'!L53</f>
        <v>0</v>
      </c>
      <c r="AB48" s="314">
        <f>'Enjoyment or fitnes- trip % sum'!N53</f>
        <v>0</v>
      </c>
      <c r="AC48" s="260">
        <f t="shared" si="4"/>
        <v>0</v>
      </c>
      <c r="AD48" s="259">
        <f t="shared" si="5"/>
        <v>0</v>
      </c>
      <c r="AE48" s="261"/>
      <c r="AF48" s="248"/>
      <c r="AG48" s="248"/>
      <c r="AH48" s="248"/>
      <c r="AI48" s="248"/>
    </row>
    <row r="49" spans="1:35" x14ac:dyDescent="0.2">
      <c r="A49" s="248"/>
      <c r="B49" s="248"/>
      <c r="C49" s="248"/>
      <c r="D49" s="248"/>
      <c r="E49" s="248"/>
      <c r="F49" s="248"/>
      <c r="G49" s="248"/>
      <c r="H49" s="248"/>
      <c r="I49" s="248"/>
      <c r="J49" s="248"/>
      <c r="K49" s="248"/>
      <c r="L49" s="248"/>
      <c r="M49" s="248"/>
      <c r="N49" s="248"/>
      <c r="O49" s="248"/>
      <c r="P49" s="248"/>
      <c r="Q49" s="296"/>
      <c r="R49" s="256">
        <f>'Enjoyment or fitnes- trip % sum'!B54</f>
        <v>0</v>
      </c>
      <c r="S49" s="313">
        <f>'Enjoyment or fitnes- trip % sum'!D54</f>
        <v>0</v>
      </c>
      <c r="T49" s="257">
        <f>'Non-survey input values'!$B$14</f>
        <v>359.3</v>
      </c>
      <c r="U49" s="258">
        <f t="shared" si="0"/>
        <v>0</v>
      </c>
      <c r="V49" s="259">
        <f t="shared" si="1"/>
        <v>0</v>
      </c>
      <c r="W49" s="312">
        <f>'Enjoyment or fitnes- trip % sum'!G54</f>
        <v>0</v>
      </c>
      <c r="X49" s="314">
        <f>'Enjoyment or fitnes- trip % sum'!I54</f>
        <v>0</v>
      </c>
      <c r="Y49" s="260">
        <f t="shared" si="2"/>
        <v>0</v>
      </c>
      <c r="Z49" s="259">
        <f t="shared" si="3"/>
        <v>0</v>
      </c>
      <c r="AA49" s="312">
        <f>'Enjoyment or fitnes- trip % sum'!L54</f>
        <v>0</v>
      </c>
      <c r="AB49" s="314">
        <f>'Enjoyment or fitnes- trip % sum'!N54</f>
        <v>0</v>
      </c>
      <c r="AC49" s="260">
        <f t="shared" si="4"/>
        <v>0</v>
      </c>
      <c r="AD49" s="259">
        <f t="shared" si="5"/>
        <v>0</v>
      </c>
      <c r="AE49" s="261"/>
      <c r="AF49" s="248"/>
      <c r="AG49" s="248"/>
      <c r="AH49" s="248"/>
      <c r="AI49" s="248"/>
    </row>
    <row r="50" spans="1:35" x14ac:dyDescent="0.2">
      <c r="A50" s="248"/>
      <c r="B50" s="248"/>
      <c r="C50" s="248"/>
      <c r="D50" s="248"/>
      <c r="E50" s="248"/>
      <c r="F50" s="248"/>
      <c r="G50" s="248"/>
      <c r="H50" s="248"/>
      <c r="I50" s="248"/>
      <c r="J50" s="248"/>
      <c r="K50" s="248"/>
      <c r="L50" s="248"/>
      <c r="M50" s="248"/>
      <c r="N50" s="248"/>
      <c r="O50" s="248"/>
      <c r="P50" s="248"/>
      <c r="Q50" s="296"/>
      <c r="R50" s="256">
        <f>'Enjoyment or fitnes- trip % sum'!B55</f>
        <v>0</v>
      </c>
      <c r="S50" s="313">
        <f>'Enjoyment or fitnes- trip % sum'!D55</f>
        <v>0</v>
      </c>
      <c r="T50" s="257">
        <f>'Non-survey input values'!$B$14</f>
        <v>359.3</v>
      </c>
      <c r="U50" s="258">
        <f t="shared" si="0"/>
        <v>0</v>
      </c>
      <c r="V50" s="259">
        <f t="shared" si="1"/>
        <v>0</v>
      </c>
      <c r="W50" s="312">
        <f>'Enjoyment or fitnes- trip % sum'!G55</f>
        <v>0</v>
      </c>
      <c r="X50" s="314">
        <f>'Enjoyment or fitnes- trip % sum'!I55</f>
        <v>0</v>
      </c>
      <c r="Y50" s="260">
        <f t="shared" si="2"/>
        <v>0</v>
      </c>
      <c r="Z50" s="259">
        <f t="shared" si="3"/>
        <v>0</v>
      </c>
      <c r="AA50" s="312">
        <f>'Enjoyment or fitnes- trip % sum'!L55</f>
        <v>0</v>
      </c>
      <c r="AB50" s="314">
        <f>'Enjoyment or fitnes- trip % sum'!N55</f>
        <v>0</v>
      </c>
      <c r="AC50" s="260">
        <f t="shared" si="4"/>
        <v>0</v>
      </c>
      <c r="AD50" s="259">
        <f t="shared" si="5"/>
        <v>0</v>
      </c>
      <c r="AE50" s="261"/>
      <c r="AF50" s="248"/>
      <c r="AG50" s="248"/>
      <c r="AH50" s="248"/>
      <c r="AI50" s="248"/>
    </row>
    <row r="51" spans="1:35" x14ac:dyDescent="0.2">
      <c r="A51" s="248"/>
      <c r="B51" s="248"/>
      <c r="C51" s="248"/>
      <c r="D51" s="248"/>
      <c r="E51" s="248"/>
      <c r="F51" s="248"/>
      <c r="G51" s="248"/>
      <c r="H51" s="248"/>
      <c r="I51" s="248"/>
      <c r="J51" s="248"/>
      <c r="K51" s="248"/>
      <c r="L51" s="248"/>
      <c r="M51" s="248"/>
      <c r="N51" s="248"/>
      <c r="O51" s="248"/>
      <c r="P51" s="248"/>
      <c r="Q51" s="296"/>
      <c r="R51" s="256">
        <f>'Enjoyment or fitnes- trip % sum'!B56</f>
        <v>0</v>
      </c>
      <c r="S51" s="313">
        <f>'Enjoyment or fitnes- trip % sum'!D56</f>
        <v>0</v>
      </c>
      <c r="T51" s="257">
        <f>'Non-survey input values'!$B$14</f>
        <v>359.3</v>
      </c>
      <c r="U51" s="258">
        <f t="shared" si="0"/>
        <v>0</v>
      </c>
      <c r="V51" s="259">
        <f t="shared" si="1"/>
        <v>0</v>
      </c>
      <c r="W51" s="312">
        <f>'Enjoyment or fitnes- trip % sum'!G56</f>
        <v>0</v>
      </c>
      <c r="X51" s="314">
        <f>'Enjoyment or fitnes- trip % sum'!I56</f>
        <v>0</v>
      </c>
      <c r="Y51" s="260">
        <f t="shared" si="2"/>
        <v>0</v>
      </c>
      <c r="Z51" s="259">
        <f t="shared" si="3"/>
        <v>0</v>
      </c>
      <c r="AA51" s="312">
        <f>'Enjoyment or fitnes- trip % sum'!L56</f>
        <v>0</v>
      </c>
      <c r="AB51" s="314">
        <f>'Enjoyment or fitnes- trip % sum'!N56</f>
        <v>0</v>
      </c>
      <c r="AC51" s="260">
        <f t="shared" si="4"/>
        <v>0</v>
      </c>
      <c r="AD51" s="259">
        <f t="shared" si="5"/>
        <v>0</v>
      </c>
      <c r="AE51" s="261"/>
      <c r="AF51" s="248"/>
      <c r="AG51" s="248"/>
      <c r="AH51" s="248"/>
      <c r="AI51" s="248"/>
    </row>
    <row r="52" spans="1:35" x14ac:dyDescent="0.2">
      <c r="A52" s="248"/>
      <c r="B52" s="248"/>
      <c r="C52" s="248"/>
      <c r="D52" s="248"/>
      <c r="E52" s="248"/>
      <c r="F52" s="248"/>
      <c r="G52" s="248"/>
      <c r="H52" s="248"/>
      <c r="I52" s="248"/>
      <c r="J52" s="248"/>
      <c r="K52" s="248"/>
      <c r="L52" s="248"/>
      <c r="M52" s="248"/>
      <c r="N52" s="248"/>
      <c r="O52" s="248"/>
      <c r="P52" s="248"/>
      <c r="Q52" s="296"/>
      <c r="R52" s="256">
        <f>'Enjoyment or fitnes- trip % sum'!B57</f>
        <v>0</v>
      </c>
      <c r="S52" s="313">
        <f>'Enjoyment or fitnes- trip % sum'!D57</f>
        <v>0</v>
      </c>
      <c r="T52" s="257">
        <f>'Non-survey input values'!$B$14</f>
        <v>359.3</v>
      </c>
      <c r="U52" s="258">
        <f t="shared" si="0"/>
        <v>0</v>
      </c>
      <c r="V52" s="259">
        <f t="shared" si="1"/>
        <v>0</v>
      </c>
      <c r="W52" s="312">
        <f>'Enjoyment or fitnes- trip % sum'!G57</f>
        <v>0</v>
      </c>
      <c r="X52" s="314">
        <f>'Enjoyment or fitnes- trip % sum'!I57</f>
        <v>0</v>
      </c>
      <c r="Y52" s="260">
        <f t="shared" si="2"/>
        <v>0</v>
      </c>
      <c r="Z52" s="259">
        <f t="shared" si="3"/>
        <v>0</v>
      </c>
      <c r="AA52" s="312">
        <f>'Enjoyment or fitnes- trip % sum'!L57</f>
        <v>0</v>
      </c>
      <c r="AB52" s="314">
        <f>'Enjoyment or fitnes- trip % sum'!N57</f>
        <v>0</v>
      </c>
      <c r="AC52" s="260">
        <f t="shared" si="4"/>
        <v>0</v>
      </c>
      <c r="AD52" s="259">
        <f t="shared" si="5"/>
        <v>0</v>
      </c>
      <c r="AE52" s="261"/>
      <c r="AF52" s="248"/>
      <c r="AG52" s="248"/>
      <c r="AH52" s="248"/>
      <c r="AI52" s="248"/>
    </row>
    <row r="53" spans="1:35" x14ac:dyDescent="0.2">
      <c r="A53" s="248"/>
      <c r="B53" s="248"/>
      <c r="C53" s="248"/>
      <c r="D53" s="248"/>
      <c r="E53" s="248"/>
      <c r="F53" s="248"/>
      <c r="G53" s="248"/>
      <c r="H53" s="248"/>
      <c r="I53" s="248"/>
      <c r="J53" s="248"/>
      <c r="K53" s="248"/>
      <c r="L53" s="248"/>
      <c r="M53" s="248"/>
      <c r="N53" s="248"/>
      <c r="O53" s="248"/>
      <c r="P53" s="248"/>
      <c r="Q53" s="296"/>
      <c r="R53" s="256">
        <f>'Enjoyment or fitnes- trip % sum'!B58</f>
        <v>0</v>
      </c>
      <c r="S53" s="313">
        <f>'Enjoyment or fitnes- trip % sum'!D58</f>
        <v>0</v>
      </c>
      <c r="T53" s="257">
        <f>'Non-survey input values'!$B$14</f>
        <v>359.3</v>
      </c>
      <c r="U53" s="258">
        <f t="shared" si="0"/>
        <v>0</v>
      </c>
      <c r="V53" s="259">
        <f t="shared" si="1"/>
        <v>0</v>
      </c>
      <c r="W53" s="312">
        <f>'Enjoyment or fitnes- trip % sum'!G58</f>
        <v>0</v>
      </c>
      <c r="X53" s="314">
        <f>'Enjoyment or fitnes- trip % sum'!I58</f>
        <v>0</v>
      </c>
      <c r="Y53" s="260">
        <f t="shared" si="2"/>
        <v>0</v>
      </c>
      <c r="Z53" s="259">
        <f t="shared" si="3"/>
        <v>0</v>
      </c>
      <c r="AA53" s="312">
        <f>'Enjoyment or fitnes- trip % sum'!L58</f>
        <v>0</v>
      </c>
      <c r="AB53" s="314">
        <f>'Enjoyment or fitnes- trip % sum'!N58</f>
        <v>0</v>
      </c>
      <c r="AC53" s="260">
        <f t="shared" si="4"/>
        <v>0</v>
      </c>
      <c r="AD53" s="259">
        <f t="shared" si="5"/>
        <v>0</v>
      </c>
      <c r="AE53" s="261"/>
      <c r="AF53" s="248"/>
      <c r="AG53" s="248"/>
      <c r="AH53" s="248"/>
      <c r="AI53" s="248"/>
    </row>
    <row r="54" spans="1:35" x14ac:dyDescent="0.2">
      <c r="A54" s="248"/>
      <c r="B54" s="248"/>
      <c r="C54" s="248"/>
      <c r="D54" s="248"/>
      <c r="E54" s="248"/>
      <c r="F54" s="248"/>
      <c r="G54" s="248"/>
      <c r="H54" s="248"/>
      <c r="I54" s="248"/>
      <c r="J54" s="248"/>
      <c r="K54" s="248"/>
      <c r="L54" s="248"/>
      <c r="M54" s="248"/>
      <c r="N54" s="248"/>
      <c r="O54" s="248"/>
      <c r="P54" s="248"/>
      <c r="Q54" s="296"/>
      <c r="R54" s="256">
        <f>'Enjoyment or fitnes- trip % sum'!B59</f>
        <v>0</v>
      </c>
      <c r="S54" s="313">
        <f>'Enjoyment or fitnes- trip % sum'!D59</f>
        <v>0</v>
      </c>
      <c r="T54" s="257">
        <f>'Non-survey input values'!$B$14</f>
        <v>359.3</v>
      </c>
      <c r="U54" s="258">
        <f t="shared" si="0"/>
        <v>0</v>
      </c>
      <c r="V54" s="259">
        <f t="shared" si="1"/>
        <v>0</v>
      </c>
      <c r="W54" s="312">
        <f>'Enjoyment or fitnes- trip % sum'!G59</f>
        <v>0</v>
      </c>
      <c r="X54" s="314">
        <f>'Enjoyment or fitnes- trip % sum'!I59</f>
        <v>0</v>
      </c>
      <c r="Y54" s="260">
        <f t="shared" si="2"/>
        <v>0</v>
      </c>
      <c r="Z54" s="259">
        <f t="shared" si="3"/>
        <v>0</v>
      </c>
      <c r="AA54" s="312">
        <f>'Enjoyment or fitnes- trip % sum'!L59</f>
        <v>0</v>
      </c>
      <c r="AB54" s="314">
        <f>'Enjoyment or fitnes- trip % sum'!N59</f>
        <v>0</v>
      </c>
      <c r="AC54" s="260">
        <f t="shared" si="4"/>
        <v>0</v>
      </c>
      <c r="AD54" s="259">
        <f t="shared" si="5"/>
        <v>0</v>
      </c>
      <c r="AE54" s="261"/>
      <c r="AF54" s="248"/>
      <c r="AG54" s="248"/>
      <c r="AH54" s="248"/>
      <c r="AI54" s="248"/>
    </row>
    <row r="55" spans="1:35" x14ac:dyDescent="0.2">
      <c r="A55" s="248"/>
      <c r="B55" s="248"/>
      <c r="C55" s="248"/>
      <c r="D55" s="248"/>
      <c r="E55" s="248"/>
      <c r="F55" s="248"/>
      <c r="G55" s="248"/>
      <c r="H55" s="248"/>
      <c r="I55" s="248"/>
      <c r="J55" s="248"/>
      <c r="K55" s="248"/>
      <c r="L55" s="248"/>
      <c r="M55" s="248"/>
      <c r="N55" s="248"/>
      <c r="O55" s="248"/>
      <c r="P55" s="248"/>
      <c r="Q55" s="296"/>
      <c r="R55" s="256">
        <f>'Enjoyment or fitnes- trip % sum'!B60</f>
        <v>0</v>
      </c>
      <c r="S55" s="313">
        <f>'Enjoyment or fitnes- trip % sum'!D60</f>
        <v>0</v>
      </c>
      <c r="T55" s="257">
        <f>'Non-survey input values'!$B$14</f>
        <v>359.3</v>
      </c>
      <c r="U55" s="258">
        <f t="shared" si="0"/>
        <v>0</v>
      </c>
      <c r="V55" s="259">
        <f t="shared" si="1"/>
        <v>0</v>
      </c>
      <c r="W55" s="312">
        <f>'Enjoyment or fitnes- trip % sum'!G60</f>
        <v>0</v>
      </c>
      <c r="X55" s="314">
        <f>'Enjoyment or fitnes- trip % sum'!I60</f>
        <v>0</v>
      </c>
      <c r="Y55" s="260">
        <f t="shared" si="2"/>
        <v>0</v>
      </c>
      <c r="Z55" s="259">
        <f t="shared" si="3"/>
        <v>0</v>
      </c>
      <c r="AA55" s="312">
        <f>'Enjoyment or fitnes- trip % sum'!L60</f>
        <v>0</v>
      </c>
      <c r="AB55" s="314">
        <f>'Enjoyment or fitnes- trip % sum'!N60</f>
        <v>0</v>
      </c>
      <c r="AC55" s="260">
        <f t="shared" si="4"/>
        <v>0</v>
      </c>
      <c r="AD55" s="259">
        <f t="shared" si="5"/>
        <v>0</v>
      </c>
      <c r="AE55" s="261"/>
      <c r="AF55" s="248"/>
      <c r="AG55" s="248"/>
      <c r="AH55" s="248"/>
      <c r="AI55" s="248"/>
    </row>
    <row r="56" spans="1:35" x14ac:dyDescent="0.2">
      <c r="A56" s="248"/>
      <c r="B56" s="248"/>
      <c r="C56" s="248"/>
      <c r="D56" s="248"/>
      <c r="E56" s="248"/>
      <c r="F56" s="248"/>
      <c r="G56" s="248"/>
      <c r="H56" s="248"/>
      <c r="I56" s="248"/>
      <c r="J56" s="248"/>
      <c r="K56" s="248"/>
      <c r="L56" s="248"/>
      <c r="M56" s="248"/>
      <c r="N56" s="248"/>
      <c r="O56" s="248"/>
      <c r="P56" s="248"/>
      <c r="Q56" s="296"/>
      <c r="R56" s="256">
        <f>'Enjoyment or fitnes- trip % sum'!B61</f>
        <v>0</v>
      </c>
      <c r="S56" s="313">
        <f>'Enjoyment or fitnes- trip % sum'!D61</f>
        <v>0</v>
      </c>
      <c r="T56" s="257">
        <f>'Non-survey input values'!$B$14</f>
        <v>359.3</v>
      </c>
      <c r="U56" s="258">
        <f t="shared" si="0"/>
        <v>0</v>
      </c>
      <c r="V56" s="259">
        <f t="shared" si="1"/>
        <v>0</v>
      </c>
      <c r="W56" s="312">
        <f>'Enjoyment or fitnes- trip % sum'!G61</f>
        <v>0</v>
      </c>
      <c r="X56" s="314">
        <f>'Enjoyment or fitnes- trip % sum'!I61</f>
        <v>0</v>
      </c>
      <c r="Y56" s="260">
        <f t="shared" si="2"/>
        <v>0</v>
      </c>
      <c r="Z56" s="259">
        <f t="shared" si="3"/>
        <v>0</v>
      </c>
      <c r="AA56" s="312">
        <f>'Enjoyment or fitnes- trip % sum'!L61</f>
        <v>0</v>
      </c>
      <c r="AB56" s="314">
        <f>'Enjoyment or fitnes- trip % sum'!N61</f>
        <v>0</v>
      </c>
      <c r="AC56" s="260">
        <f t="shared" si="4"/>
        <v>0</v>
      </c>
      <c r="AD56" s="259">
        <f t="shared" si="5"/>
        <v>0</v>
      </c>
      <c r="AE56" s="261"/>
      <c r="AF56" s="248"/>
      <c r="AG56" s="248"/>
      <c r="AH56" s="248"/>
      <c r="AI56" s="248"/>
    </row>
    <row r="57" spans="1:35" x14ac:dyDescent="0.2">
      <c r="A57" s="248"/>
      <c r="B57" s="248"/>
      <c r="C57" s="248"/>
      <c r="D57" s="248"/>
      <c r="E57" s="248"/>
      <c r="F57" s="248"/>
      <c r="G57" s="248"/>
      <c r="H57" s="248"/>
      <c r="I57" s="248"/>
      <c r="J57" s="248"/>
      <c r="K57" s="248"/>
      <c r="L57" s="248"/>
      <c r="M57" s="248"/>
      <c r="N57" s="248"/>
      <c r="O57" s="248"/>
      <c r="P57" s="248"/>
      <c r="Q57" s="296"/>
      <c r="R57" s="256">
        <f>'Enjoyment or fitnes- trip % sum'!B62</f>
        <v>0</v>
      </c>
      <c r="S57" s="313">
        <f>'Enjoyment or fitnes- trip % sum'!D62</f>
        <v>0</v>
      </c>
      <c r="T57" s="257">
        <f>'Non-survey input values'!$B$14</f>
        <v>359.3</v>
      </c>
      <c r="U57" s="258">
        <f t="shared" si="0"/>
        <v>0</v>
      </c>
      <c r="V57" s="259">
        <f t="shared" si="1"/>
        <v>0</v>
      </c>
      <c r="W57" s="312">
        <f>'Enjoyment or fitnes- trip % sum'!G62</f>
        <v>0</v>
      </c>
      <c r="X57" s="314">
        <f>'Enjoyment or fitnes- trip % sum'!I62</f>
        <v>0</v>
      </c>
      <c r="Y57" s="260">
        <f t="shared" si="2"/>
        <v>0</v>
      </c>
      <c r="Z57" s="259">
        <f t="shared" si="3"/>
        <v>0</v>
      </c>
      <c r="AA57" s="312">
        <f>'Enjoyment or fitnes- trip % sum'!L62</f>
        <v>0</v>
      </c>
      <c r="AB57" s="314">
        <f>'Enjoyment or fitnes- trip % sum'!N62</f>
        <v>0</v>
      </c>
      <c r="AC57" s="260">
        <f t="shared" si="4"/>
        <v>0</v>
      </c>
      <c r="AD57" s="259">
        <f t="shared" si="5"/>
        <v>0</v>
      </c>
      <c r="AE57" s="261"/>
      <c r="AF57" s="248"/>
      <c r="AG57" s="248"/>
      <c r="AH57" s="248"/>
      <c r="AI57" s="248"/>
    </row>
    <row r="58" spans="1:35" x14ac:dyDescent="0.2">
      <c r="A58" s="248"/>
      <c r="B58" s="248"/>
      <c r="C58" s="248"/>
      <c r="D58" s="248"/>
      <c r="E58" s="248"/>
      <c r="F58" s="248"/>
      <c r="G58" s="248"/>
      <c r="H58" s="248"/>
      <c r="I58" s="248"/>
      <c r="J58" s="248"/>
      <c r="K58" s="248"/>
      <c r="L58" s="248"/>
      <c r="M58" s="248"/>
      <c r="N58" s="248"/>
      <c r="O58" s="248"/>
      <c r="P58" s="248"/>
      <c r="Q58" s="296"/>
      <c r="R58" s="256">
        <f>'Enjoyment or fitnes- trip % sum'!B63</f>
        <v>0</v>
      </c>
      <c r="S58" s="313">
        <f>'Enjoyment or fitnes- trip % sum'!D63</f>
        <v>0</v>
      </c>
      <c r="T58" s="257">
        <f>'Non-survey input values'!$B$14</f>
        <v>359.3</v>
      </c>
      <c r="U58" s="258">
        <f t="shared" si="0"/>
        <v>0</v>
      </c>
      <c r="V58" s="259">
        <f t="shared" si="1"/>
        <v>0</v>
      </c>
      <c r="W58" s="312">
        <f>'Enjoyment or fitnes- trip % sum'!G63</f>
        <v>0</v>
      </c>
      <c r="X58" s="314">
        <f>'Enjoyment or fitnes- trip % sum'!I63</f>
        <v>0</v>
      </c>
      <c r="Y58" s="260">
        <f t="shared" si="2"/>
        <v>0</v>
      </c>
      <c r="Z58" s="259">
        <f t="shared" si="3"/>
        <v>0</v>
      </c>
      <c r="AA58" s="312">
        <f>'Enjoyment or fitnes- trip % sum'!L63</f>
        <v>0</v>
      </c>
      <c r="AB58" s="314">
        <f>'Enjoyment or fitnes- trip % sum'!N63</f>
        <v>0</v>
      </c>
      <c r="AC58" s="260">
        <f t="shared" si="4"/>
        <v>0</v>
      </c>
      <c r="AD58" s="259">
        <f t="shared" si="5"/>
        <v>0</v>
      </c>
      <c r="AE58" s="261"/>
      <c r="AF58" s="248"/>
      <c r="AG58" s="248"/>
      <c r="AH58" s="248"/>
      <c r="AI58" s="248"/>
    </row>
    <row r="59" spans="1:35" x14ac:dyDescent="0.2">
      <c r="A59" s="248"/>
      <c r="B59" s="248"/>
      <c r="C59" s="248"/>
      <c r="D59" s="248"/>
      <c r="E59" s="248"/>
      <c r="F59" s="248"/>
      <c r="G59" s="248"/>
      <c r="H59" s="248"/>
      <c r="I59" s="248"/>
      <c r="J59" s="248"/>
      <c r="K59" s="248"/>
      <c r="L59" s="248"/>
      <c r="M59" s="248"/>
      <c r="N59" s="248"/>
      <c r="O59" s="248"/>
      <c r="P59" s="248"/>
      <c r="Q59" s="296"/>
      <c r="R59" s="256">
        <f>'Enjoyment or fitnes- trip % sum'!B64</f>
        <v>0</v>
      </c>
      <c r="S59" s="313">
        <f>'Enjoyment or fitnes- trip % sum'!D64</f>
        <v>0</v>
      </c>
      <c r="T59" s="257">
        <f>'Non-survey input values'!$B$14</f>
        <v>359.3</v>
      </c>
      <c r="U59" s="258">
        <f t="shared" si="0"/>
        <v>0</v>
      </c>
      <c r="V59" s="259">
        <f t="shared" si="1"/>
        <v>0</v>
      </c>
      <c r="W59" s="312">
        <f>'Enjoyment or fitnes- trip % sum'!G64</f>
        <v>0</v>
      </c>
      <c r="X59" s="314">
        <f>'Enjoyment or fitnes- trip % sum'!I64</f>
        <v>0</v>
      </c>
      <c r="Y59" s="260">
        <f t="shared" si="2"/>
        <v>0</v>
      </c>
      <c r="Z59" s="259">
        <f t="shared" si="3"/>
        <v>0</v>
      </c>
      <c r="AA59" s="312">
        <f>'Enjoyment or fitnes- trip % sum'!L64</f>
        <v>0</v>
      </c>
      <c r="AB59" s="314">
        <f>'Enjoyment or fitnes- trip % sum'!N64</f>
        <v>0</v>
      </c>
      <c r="AC59" s="260">
        <f t="shared" si="4"/>
        <v>0</v>
      </c>
      <c r="AD59" s="259">
        <f t="shared" si="5"/>
        <v>0</v>
      </c>
      <c r="AE59" s="261"/>
      <c r="AF59" s="248"/>
      <c r="AG59" s="248"/>
      <c r="AH59" s="248"/>
      <c r="AI59" s="248"/>
    </row>
    <row r="60" spans="1:35" x14ac:dyDescent="0.2">
      <c r="A60" s="248"/>
      <c r="B60" s="248"/>
      <c r="C60" s="248"/>
      <c r="D60" s="248"/>
      <c r="E60" s="248"/>
      <c r="F60" s="248"/>
      <c r="G60" s="248"/>
      <c r="H60" s="248"/>
      <c r="I60" s="248"/>
      <c r="J60" s="248"/>
      <c r="K60" s="248"/>
      <c r="L60" s="248"/>
      <c r="M60" s="248"/>
      <c r="N60" s="248"/>
      <c r="O60" s="248"/>
      <c r="P60" s="248"/>
      <c r="Q60" s="296"/>
      <c r="R60" s="256">
        <f>'Enjoyment or fitnes- trip % sum'!B65</f>
        <v>0</v>
      </c>
      <c r="S60" s="313">
        <f>'Enjoyment or fitnes- trip % sum'!D65</f>
        <v>0</v>
      </c>
      <c r="T60" s="257">
        <f>'Non-survey input values'!$B$14</f>
        <v>359.3</v>
      </c>
      <c r="U60" s="258">
        <f t="shared" si="0"/>
        <v>0</v>
      </c>
      <c r="V60" s="259">
        <f t="shared" si="1"/>
        <v>0</v>
      </c>
      <c r="W60" s="312">
        <f>'Enjoyment or fitnes- trip % sum'!G65</f>
        <v>0</v>
      </c>
      <c r="X60" s="314">
        <f>'Enjoyment or fitnes- trip % sum'!I65</f>
        <v>0</v>
      </c>
      <c r="Y60" s="260">
        <f t="shared" si="2"/>
        <v>0</v>
      </c>
      <c r="Z60" s="259">
        <f t="shared" si="3"/>
        <v>0</v>
      </c>
      <c r="AA60" s="312">
        <f>'Enjoyment or fitnes- trip % sum'!L65</f>
        <v>0</v>
      </c>
      <c r="AB60" s="314">
        <f>'Enjoyment or fitnes- trip % sum'!N65</f>
        <v>0</v>
      </c>
      <c r="AC60" s="260">
        <f t="shared" si="4"/>
        <v>0</v>
      </c>
      <c r="AD60" s="259">
        <f t="shared" si="5"/>
        <v>0</v>
      </c>
      <c r="AE60" s="261"/>
      <c r="AF60" s="248"/>
      <c r="AG60" s="248"/>
      <c r="AH60" s="248"/>
      <c r="AI60" s="248"/>
    </row>
    <row r="61" spans="1:35" x14ac:dyDescent="0.2">
      <c r="A61" s="248"/>
      <c r="B61" s="248"/>
      <c r="C61" s="248"/>
      <c r="D61" s="248"/>
      <c r="E61" s="248"/>
      <c r="F61" s="248"/>
      <c r="G61" s="248"/>
      <c r="H61" s="248"/>
      <c r="I61" s="248"/>
      <c r="J61" s="248"/>
      <c r="K61" s="248"/>
      <c r="L61" s="248"/>
      <c r="M61" s="248"/>
      <c r="N61" s="248"/>
      <c r="O61" s="248"/>
      <c r="P61" s="248"/>
      <c r="Q61" s="296"/>
      <c r="R61" s="256">
        <f>'Enjoyment or fitnes- trip % sum'!B66</f>
        <v>0</v>
      </c>
      <c r="S61" s="313">
        <f>'Enjoyment or fitnes- trip % sum'!D66</f>
        <v>0</v>
      </c>
      <c r="T61" s="257">
        <f>'Non-survey input values'!$B$14</f>
        <v>359.3</v>
      </c>
      <c r="U61" s="258">
        <f t="shared" si="0"/>
        <v>0</v>
      </c>
      <c r="V61" s="259">
        <f t="shared" si="1"/>
        <v>0</v>
      </c>
      <c r="W61" s="312">
        <f>'Enjoyment or fitnes- trip % sum'!G66</f>
        <v>0</v>
      </c>
      <c r="X61" s="314">
        <f>'Enjoyment or fitnes- trip % sum'!I66</f>
        <v>0</v>
      </c>
      <c r="Y61" s="260">
        <f t="shared" si="2"/>
        <v>0</v>
      </c>
      <c r="Z61" s="259">
        <f t="shared" si="3"/>
        <v>0</v>
      </c>
      <c r="AA61" s="312">
        <f>'Enjoyment or fitnes- trip % sum'!L66</f>
        <v>0</v>
      </c>
      <c r="AB61" s="314">
        <f>'Enjoyment or fitnes- trip % sum'!N66</f>
        <v>0</v>
      </c>
      <c r="AC61" s="260">
        <f t="shared" si="4"/>
        <v>0</v>
      </c>
      <c r="AD61" s="259">
        <f t="shared" si="5"/>
        <v>0</v>
      </c>
      <c r="AE61" s="261"/>
      <c r="AF61" s="248"/>
      <c r="AG61" s="248"/>
      <c r="AH61" s="248"/>
      <c r="AI61" s="248"/>
    </row>
    <row r="62" spans="1:35" x14ac:dyDescent="0.2">
      <c r="A62" s="248"/>
      <c r="B62" s="248"/>
      <c r="C62" s="248"/>
      <c r="D62" s="248"/>
      <c r="E62" s="248"/>
      <c r="F62" s="248"/>
      <c r="G62" s="248"/>
      <c r="H62" s="248"/>
      <c r="I62" s="248"/>
      <c r="J62" s="248"/>
      <c r="K62" s="248"/>
      <c r="L62" s="248"/>
      <c r="M62" s="248"/>
      <c r="N62" s="248"/>
      <c r="O62" s="248"/>
      <c r="P62" s="248"/>
      <c r="Q62" s="296"/>
      <c r="R62" s="256">
        <f>'Enjoyment or fitnes- trip % sum'!B67</f>
        <v>0</v>
      </c>
      <c r="S62" s="313">
        <f>'Enjoyment or fitnes- trip % sum'!D67</f>
        <v>0</v>
      </c>
      <c r="T62" s="257">
        <f>'Non-survey input values'!$B$14</f>
        <v>359.3</v>
      </c>
      <c r="U62" s="258">
        <f t="shared" si="0"/>
        <v>0</v>
      </c>
      <c r="V62" s="259">
        <f t="shared" si="1"/>
        <v>0</v>
      </c>
      <c r="W62" s="312">
        <f>'Enjoyment or fitnes- trip % sum'!G67</f>
        <v>0</v>
      </c>
      <c r="X62" s="314">
        <f>'Enjoyment or fitnes- trip % sum'!I67</f>
        <v>0</v>
      </c>
      <c r="Y62" s="260">
        <f t="shared" si="2"/>
        <v>0</v>
      </c>
      <c r="Z62" s="259">
        <f t="shared" si="3"/>
        <v>0</v>
      </c>
      <c r="AA62" s="312">
        <f>'Enjoyment or fitnes- trip % sum'!L67</f>
        <v>0</v>
      </c>
      <c r="AB62" s="314">
        <f>'Enjoyment or fitnes- trip % sum'!N67</f>
        <v>0</v>
      </c>
      <c r="AC62" s="260">
        <f t="shared" si="4"/>
        <v>0</v>
      </c>
      <c r="AD62" s="259">
        <f t="shared" si="5"/>
        <v>0</v>
      </c>
      <c r="AE62" s="261"/>
      <c r="AF62" s="248"/>
      <c r="AG62" s="248"/>
      <c r="AH62" s="248"/>
      <c r="AI62" s="248"/>
    </row>
    <row r="63" spans="1:35" x14ac:dyDescent="0.2">
      <c r="A63" s="248"/>
      <c r="B63" s="248"/>
      <c r="C63" s="248"/>
      <c r="D63" s="248"/>
      <c r="E63" s="248"/>
      <c r="F63" s="248"/>
      <c r="G63" s="248"/>
      <c r="H63" s="248"/>
      <c r="I63" s="248"/>
      <c r="J63" s="248"/>
      <c r="K63" s="248"/>
      <c r="L63" s="248"/>
      <c r="M63" s="248"/>
      <c r="N63" s="248"/>
      <c r="O63" s="248"/>
      <c r="P63" s="248"/>
      <c r="Q63" s="296"/>
      <c r="R63" s="256">
        <f>'Enjoyment or fitnes- trip % sum'!B68</f>
        <v>0</v>
      </c>
      <c r="S63" s="313">
        <f>'Enjoyment or fitnes- trip % sum'!D68</f>
        <v>0</v>
      </c>
      <c r="T63" s="257">
        <f>'Non-survey input values'!$B$14</f>
        <v>359.3</v>
      </c>
      <c r="U63" s="258">
        <f t="shared" si="0"/>
        <v>0</v>
      </c>
      <c r="V63" s="259">
        <f t="shared" si="1"/>
        <v>0</v>
      </c>
      <c r="W63" s="312">
        <f>'Enjoyment or fitnes- trip % sum'!G68</f>
        <v>0</v>
      </c>
      <c r="X63" s="314">
        <f>'Enjoyment or fitnes- trip % sum'!I68</f>
        <v>0</v>
      </c>
      <c r="Y63" s="260">
        <f t="shared" si="2"/>
        <v>0</v>
      </c>
      <c r="Z63" s="259">
        <f t="shared" si="3"/>
        <v>0</v>
      </c>
      <c r="AA63" s="312">
        <f>'Enjoyment or fitnes- trip % sum'!L68</f>
        <v>0</v>
      </c>
      <c r="AB63" s="314">
        <f>'Enjoyment or fitnes- trip % sum'!N68</f>
        <v>0</v>
      </c>
      <c r="AC63" s="260">
        <f t="shared" si="4"/>
        <v>0</v>
      </c>
      <c r="AD63" s="259">
        <f t="shared" si="5"/>
        <v>0</v>
      </c>
      <c r="AE63" s="261"/>
      <c r="AF63" s="248"/>
      <c r="AG63" s="248"/>
      <c r="AH63" s="248"/>
      <c r="AI63" s="248"/>
    </row>
    <row r="64" spans="1:35" x14ac:dyDescent="0.2">
      <c r="A64" s="248"/>
      <c r="B64" s="248"/>
      <c r="C64" s="248"/>
      <c r="D64" s="248"/>
      <c r="E64" s="248"/>
      <c r="F64" s="248"/>
      <c r="G64" s="248"/>
      <c r="H64" s="248"/>
      <c r="I64" s="248"/>
      <c r="J64" s="248"/>
      <c r="K64" s="248"/>
      <c r="L64" s="248"/>
      <c r="M64" s="248"/>
      <c r="N64" s="248"/>
      <c r="O64" s="248"/>
      <c r="P64" s="248"/>
      <c r="Q64" s="296"/>
      <c r="R64" s="256">
        <f>'Enjoyment or fitnes- trip % sum'!B69</f>
        <v>0</v>
      </c>
      <c r="S64" s="313">
        <f>'Enjoyment or fitnes- trip % sum'!D69</f>
        <v>0</v>
      </c>
      <c r="T64" s="257">
        <f>'Non-survey input values'!$B$14</f>
        <v>359.3</v>
      </c>
      <c r="U64" s="258">
        <f t="shared" si="0"/>
        <v>0</v>
      </c>
      <c r="V64" s="259">
        <f t="shared" si="1"/>
        <v>0</v>
      </c>
      <c r="W64" s="312">
        <f>'Enjoyment or fitnes- trip % sum'!G69</f>
        <v>0</v>
      </c>
      <c r="X64" s="314">
        <f>'Enjoyment or fitnes- trip % sum'!I69</f>
        <v>0</v>
      </c>
      <c r="Y64" s="260">
        <f t="shared" si="2"/>
        <v>0</v>
      </c>
      <c r="Z64" s="259">
        <f t="shared" si="3"/>
        <v>0</v>
      </c>
      <c r="AA64" s="312">
        <f>'Enjoyment or fitnes- trip % sum'!L69</f>
        <v>0</v>
      </c>
      <c r="AB64" s="314">
        <f>'Enjoyment or fitnes- trip % sum'!N69</f>
        <v>0</v>
      </c>
      <c r="AC64" s="260">
        <f t="shared" si="4"/>
        <v>0</v>
      </c>
      <c r="AD64" s="259">
        <f t="shared" si="5"/>
        <v>0</v>
      </c>
      <c r="AE64" s="261"/>
      <c r="AF64" s="248"/>
      <c r="AG64" s="248"/>
      <c r="AH64" s="248"/>
      <c r="AI64" s="248"/>
    </row>
    <row r="65" spans="1:35" x14ac:dyDescent="0.2">
      <c r="A65" s="248"/>
      <c r="B65" s="248"/>
      <c r="C65" s="248"/>
      <c r="D65" s="248"/>
      <c r="E65" s="248"/>
      <c r="F65" s="248"/>
      <c r="G65" s="248"/>
      <c r="H65" s="248"/>
      <c r="I65" s="248"/>
      <c r="J65" s="248"/>
      <c r="K65" s="248"/>
      <c r="L65" s="248"/>
      <c r="M65" s="248"/>
      <c r="N65" s="248"/>
      <c r="O65" s="248"/>
      <c r="P65" s="248"/>
      <c r="Q65" s="296"/>
      <c r="R65" s="256">
        <f>'Enjoyment or fitnes- trip % sum'!B70</f>
        <v>0</v>
      </c>
      <c r="S65" s="313">
        <f>'Enjoyment or fitnes- trip % sum'!D70</f>
        <v>0</v>
      </c>
      <c r="T65" s="257">
        <f>'Non-survey input values'!$B$14</f>
        <v>359.3</v>
      </c>
      <c r="U65" s="258">
        <f t="shared" si="0"/>
        <v>0</v>
      </c>
      <c r="V65" s="259">
        <f t="shared" si="1"/>
        <v>0</v>
      </c>
      <c r="W65" s="312">
        <f>'Enjoyment or fitnes- trip % sum'!G70</f>
        <v>0</v>
      </c>
      <c r="X65" s="314">
        <f>'Enjoyment or fitnes- trip % sum'!I70</f>
        <v>0</v>
      </c>
      <c r="Y65" s="260">
        <f t="shared" si="2"/>
        <v>0</v>
      </c>
      <c r="Z65" s="259">
        <f t="shared" si="3"/>
        <v>0</v>
      </c>
      <c r="AA65" s="312">
        <f>'Enjoyment or fitnes- trip % sum'!L70</f>
        <v>0</v>
      </c>
      <c r="AB65" s="314">
        <f>'Enjoyment or fitnes- trip % sum'!N70</f>
        <v>0</v>
      </c>
      <c r="AC65" s="260">
        <f t="shared" si="4"/>
        <v>0</v>
      </c>
      <c r="AD65" s="259">
        <f t="shared" si="5"/>
        <v>0</v>
      </c>
      <c r="AE65" s="261"/>
      <c r="AF65" s="248"/>
      <c r="AG65" s="248"/>
      <c r="AH65" s="248"/>
      <c r="AI65" s="248"/>
    </row>
    <row r="66" spans="1:35" x14ac:dyDescent="0.2">
      <c r="A66" s="248"/>
      <c r="B66" s="248"/>
      <c r="C66" s="248"/>
      <c r="D66" s="248"/>
      <c r="E66" s="248"/>
      <c r="F66" s="248"/>
      <c r="G66" s="248"/>
      <c r="H66" s="248"/>
      <c r="I66" s="248"/>
      <c r="J66" s="248"/>
      <c r="K66" s="248"/>
      <c r="L66" s="248"/>
      <c r="M66" s="248"/>
      <c r="N66" s="248"/>
      <c r="O66" s="248"/>
      <c r="P66" s="248"/>
      <c r="Q66" s="296"/>
      <c r="R66" s="256">
        <f>'Enjoyment or fitnes- trip % sum'!B71</f>
        <v>0</v>
      </c>
      <c r="S66" s="313">
        <f>'Enjoyment or fitnes- trip % sum'!D71</f>
        <v>0</v>
      </c>
      <c r="T66" s="257">
        <f>'Non-survey input values'!$B$14</f>
        <v>359.3</v>
      </c>
      <c r="U66" s="258">
        <f t="shared" si="0"/>
        <v>0</v>
      </c>
      <c r="V66" s="259">
        <f t="shared" si="1"/>
        <v>0</v>
      </c>
      <c r="W66" s="312">
        <f>'Enjoyment or fitnes- trip % sum'!G71</f>
        <v>0</v>
      </c>
      <c r="X66" s="314">
        <f>'Enjoyment or fitnes- trip % sum'!I71</f>
        <v>0</v>
      </c>
      <c r="Y66" s="260">
        <f t="shared" si="2"/>
        <v>0</v>
      </c>
      <c r="Z66" s="259">
        <f t="shared" si="3"/>
        <v>0</v>
      </c>
      <c r="AA66" s="312">
        <f>'Enjoyment or fitnes- trip % sum'!L71</f>
        <v>0</v>
      </c>
      <c r="AB66" s="314">
        <f>'Enjoyment or fitnes- trip % sum'!N71</f>
        <v>0</v>
      </c>
      <c r="AC66" s="260">
        <f t="shared" si="4"/>
        <v>0</v>
      </c>
      <c r="AD66" s="259">
        <f t="shared" si="5"/>
        <v>0</v>
      </c>
      <c r="AE66" s="261"/>
      <c r="AF66" s="248"/>
      <c r="AG66" s="248"/>
      <c r="AH66" s="248"/>
      <c r="AI66" s="248"/>
    </row>
    <row r="67" spans="1:35" x14ac:dyDescent="0.2">
      <c r="A67" s="248"/>
      <c r="B67" s="248"/>
      <c r="C67" s="248"/>
      <c r="D67" s="248"/>
      <c r="E67" s="248"/>
      <c r="F67" s="248"/>
      <c r="G67" s="248"/>
      <c r="H67" s="248"/>
      <c r="I67" s="248"/>
      <c r="J67" s="248"/>
      <c r="K67" s="248"/>
      <c r="L67" s="248"/>
      <c r="M67" s="248"/>
      <c r="N67" s="248"/>
      <c r="O67" s="248"/>
      <c r="P67" s="248"/>
      <c r="Q67" s="296"/>
      <c r="R67" s="256">
        <f>'Enjoyment or fitnes- trip % sum'!B72</f>
        <v>0</v>
      </c>
      <c r="S67" s="313">
        <f>'Enjoyment or fitnes- trip % sum'!D72</f>
        <v>0</v>
      </c>
      <c r="T67" s="257">
        <f>'Non-survey input values'!$B$14</f>
        <v>359.3</v>
      </c>
      <c r="U67" s="258">
        <f t="shared" si="0"/>
        <v>0</v>
      </c>
      <c r="V67" s="259">
        <f t="shared" si="1"/>
        <v>0</v>
      </c>
      <c r="W67" s="312">
        <f>'Enjoyment or fitnes- trip % sum'!G72</f>
        <v>0</v>
      </c>
      <c r="X67" s="314">
        <f>'Enjoyment or fitnes- trip % sum'!I72</f>
        <v>0</v>
      </c>
      <c r="Y67" s="260">
        <f t="shared" si="2"/>
        <v>0</v>
      </c>
      <c r="Z67" s="259">
        <f t="shared" si="3"/>
        <v>0</v>
      </c>
      <c r="AA67" s="312">
        <f>'Enjoyment or fitnes- trip % sum'!L72</f>
        <v>0</v>
      </c>
      <c r="AB67" s="314">
        <f>'Enjoyment or fitnes- trip % sum'!N72</f>
        <v>0</v>
      </c>
      <c r="AC67" s="260">
        <f t="shared" si="4"/>
        <v>0</v>
      </c>
      <c r="AD67" s="259">
        <f t="shared" si="5"/>
        <v>0</v>
      </c>
      <c r="AE67" s="261"/>
      <c r="AF67" s="248"/>
      <c r="AG67" s="248"/>
      <c r="AH67" s="248"/>
      <c r="AI67" s="248"/>
    </row>
    <row r="68" spans="1:35" x14ac:dyDescent="0.2">
      <c r="A68" s="248"/>
      <c r="B68" s="248"/>
      <c r="C68" s="248"/>
      <c r="D68" s="248"/>
      <c r="E68" s="248"/>
      <c r="F68" s="248"/>
      <c r="G68" s="248"/>
      <c r="H68" s="248"/>
      <c r="I68" s="248"/>
      <c r="J68" s="248"/>
      <c r="K68" s="248"/>
      <c r="L68" s="248"/>
      <c r="M68" s="248"/>
      <c r="N68" s="248"/>
      <c r="O68" s="248"/>
      <c r="P68" s="248"/>
      <c r="Q68" s="296"/>
      <c r="R68" s="256">
        <f>'Enjoyment or fitnes- trip % sum'!B73</f>
        <v>0</v>
      </c>
      <c r="S68" s="313">
        <f>'Enjoyment or fitnes- trip % sum'!D73</f>
        <v>0</v>
      </c>
      <c r="T68" s="257">
        <f>'Non-survey input values'!$B$14</f>
        <v>359.3</v>
      </c>
      <c r="U68" s="258">
        <f t="shared" si="0"/>
        <v>0</v>
      </c>
      <c r="V68" s="259">
        <f t="shared" si="1"/>
        <v>0</v>
      </c>
      <c r="W68" s="312">
        <f>'Enjoyment or fitnes- trip % sum'!G73</f>
        <v>0</v>
      </c>
      <c r="X68" s="314">
        <f>'Enjoyment or fitnes- trip % sum'!I73</f>
        <v>0</v>
      </c>
      <c r="Y68" s="260">
        <f t="shared" si="2"/>
        <v>0</v>
      </c>
      <c r="Z68" s="259">
        <f t="shared" si="3"/>
        <v>0</v>
      </c>
      <c r="AA68" s="312">
        <f>'Enjoyment or fitnes- trip % sum'!L73</f>
        <v>0</v>
      </c>
      <c r="AB68" s="314">
        <f>'Enjoyment or fitnes- trip % sum'!N73</f>
        <v>0</v>
      </c>
      <c r="AC68" s="260">
        <f t="shared" si="4"/>
        <v>0</v>
      </c>
      <c r="AD68" s="259">
        <f t="shared" si="5"/>
        <v>0</v>
      </c>
      <c r="AE68" s="261"/>
      <c r="AF68" s="248"/>
      <c r="AG68" s="248"/>
      <c r="AH68" s="248"/>
      <c r="AI68" s="248"/>
    </row>
    <row r="69" spans="1:35" x14ac:dyDescent="0.2">
      <c r="A69" s="248"/>
      <c r="B69" s="248"/>
      <c r="C69" s="248"/>
      <c r="D69" s="248"/>
      <c r="E69" s="248"/>
      <c r="F69" s="248"/>
      <c r="G69" s="248"/>
      <c r="H69" s="248"/>
      <c r="I69" s="248"/>
      <c r="J69" s="248"/>
      <c r="K69" s="248"/>
      <c r="L69" s="248"/>
      <c r="M69" s="248"/>
      <c r="N69" s="248"/>
      <c r="O69" s="248"/>
      <c r="P69" s="248"/>
      <c r="Q69" s="296"/>
      <c r="R69" s="256">
        <f>'Enjoyment or fitnes- trip % sum'!B74</f>
        <v>0</v>
      </c>
      <c r="S69" s="313">
        <f>'Enjoyment or fitnes- trip % sum'!D74</f>
        <v>0</v>
      </c>
      <c r="T69" s="257">
        <f>'Non-survey input values'!$B$14</f>
        <v>359.3</v>
      </c>
      <c r="U69" s="258">
        <f t="shared" si="0"/>
        <v>0</v>
      </c>
      <c r="V69" s="259">
        <f t="shared" si="1"/>
        <v>0</v>
      </c>
      <c r="W69" s="312">
        <f>'Enjoyment or fitnes- trip % sum'!G74</f>
        <v>0</v>
      </c>
      <c r="X69" s="314">
        <f>'Enjoyment or fitnes- trip % sum'!I74</f>
        <v>0</v>
      </c>
      <c r="Y69" s="260">
        <f t="shared" si="2"/>
        <v>0</v>
      </c>
      <c r="Z69" s="259">
        <f t="shared" si="3"/>
        <v>0</v>
      </c>
      <c r="AA69" s="312">
        <f>'Enjoyment or fitnes- trip % sum'!L74</f>
        <v>0</v>
      </c>
      <c r="AB69" s="314">
        <f>'Enjoyment or fitnes- trip % sum'!N74</f>
        <v>0</v>
      </c>
      <c r="AC69" s="260">
        <f t="shared" si="4"/>
        <v>0</v>
      </c>
      <c r="AD69" s="259">
        <f t="shared" si="5"/>
        <v>0</v>
      </c>
      <c r="AE69" s="261"/>
      <c r="AF69" s="248"/>
      <c r="AG69" s="248"/>
      <c r="AH69" s="248"/>
      <c r="AI69" s="248"/>
    </row>
    <row r="70" spans="1:35" x14ac:dyDescent="0.2">
      <c r="A70" s="248"/>
      <c r="B70" s="248"/>
      <c r="C70" s="248"/>
      <c r="D70" s="248"/>
      <c r="E70" s="248"/>
      <c r="F70" s="248"/>
      <c r="G70" s="248"/>
      <c r="H70" s="248"/>
      <c r="I70" s="248"/>
      <c r="J70" s="248"/>
      <c r="K70" s="248"/>
      <c r="L70" s="248"/>
      <c r="M70" s="248"/>
      <c r="N70" s="248"/>
      <c r="O70" s="248"/>
      <c r="P70" s="248"/>
      <c r="Q70" s="296"/>
      <c r="R70" s="256">
        <f>'Enjoyment or fitnes- trip % sum'!B75</f>
        <v>0</v>
      </c>
      <c r="S70" s="313">
        <f>'Enjoyment or fitnes- trip % sum'!D75</f>
        <v>0</v>
      </c>
      <c r="T70" s="257">
        <f>'Non-survey input values'!$B$14</f>
        <v>359.3</v>
      </c>
      <c r="U70" s="258">
        <f t="shared" si="0"/>
        <v>0</v>
      </c>
      <c r="V70" s="259">
        <f t="shared" si="1"/>
        <v>0</v>
      </c>
      <c r="W70" s="312">
        <f>'Enjoyment or fitnes- trip % sum'!G75</f>
        <v>0</v>
      </c>
      <c r="X70" s="314">
        <f>'Enjoyment or fitnes- trip % sum'!I75</f>
        <v>0</v>
      </c>
      <c r="Y70" s="260">
        <f t="shared" si="2"/>
        <v>0</v>
      </c>
      <c r="Z70" s="259">
        <f t="shared" si="3"/>
        <v>0</v>
      </c>
      <c r="AA70" s="312">
        <f>'Enjoyment or fitnes- trip % sum'!L75</f>
        <v>0</v>
      </c>
      <c r="AB70" s="314">
        <f>'Enjoyment or fitnes- trip % sum'!N75</f>
        <v>0</v>
      </c>
      <c r="AC70" s="260">
        <f t="shared" si="4"/>
        <v>0</v>
      </c>
      <c r="AD70" s="259">
        <f t="shared" si="5"/>
        <v>0</v>
      </c>
      <c r="AE70" s="261"/>
      <c r="AF70" s="248"/>
      <c r="AG70" s="248"/>
      <c r="AH70" s="248"/>
      <c r="AI70" s="248"/>
    </row>
    <row r="71" spans="1:35" x14ac:dyDescent="0.2">
      <c r="A71" s="248"/>
      <c r="B71" s="248"/>
      <c r="C71" s="248"/>
      <c r="D71" s="248"/>
      <c r="E71" s="248"/>
      <c r="F71" s="248"/>
      <c r="G71" s="248"/>
      <c r="H71" s="248"/>
      <c r="I71" s="248"/>
      <c r="J71" s="248"/>
      <c r="K71" s="248"/>
      <c r="L71" s="248"/>
      <c r="M71" s="248"/>
      <c r="N71" s="248"/>
      <c r="O71" s="248"/>
      <c r="P71" s="248"/>
      <c r="Q71" s="296"/>
      <c r="R71" s="256">
        <f>'Enjoyment or fitnes- trip % sum'!B76</f>
        <v>0</v>
      </c>
      <c r="S71" s="313">
        <f>'Enjoyment or fitnes- trip % sum'!D76</f>
        <v>0</v>
      </c>
      <c r="T71" s="257">
        <f>'Non-survey input values'!$B$14</f>
        <v>359.3</v>
      </c>
      <c r="U71" s="258">
        <f t="shared" si="0"/>
        <v>0</v>
      </c>
      <c r="V71" s="259">
        <f t="shared" si="1"/>
        <v>0</v>
      </c>
      <c r="W71" s="312">
        <f>'Enjoyment or fitnes- trip % sum'!G76</f>
        <v>0</v>
      </c>
      <c r="X71" s="314">
        <f>'Enjoyment or fitnes- trip % sum'!I76</f>
        <v>0</v>
      </c>
      <c r="Y71" s="260">
        <f t="shared" si="2"/>
        <v>0</v>
      </c>
      <c r="Z71" s="259">
        <f t="shared" si="3"/>
        <v>0</v>
      </c>
      <c r="AA71" s="312">
        <f>'Enjoyment or fitnes- trip % sum'!L76</f>
        <v>0</v>
      </c>
      <c r="AB71" s="314">
        <f>'Enjoyment or fitnes- trip % sum'!N76</f>
        <v>0</v>
      </c>
      <c r="AC71" s="260">
        <f t="shared" si="4"/>
        <v>0</v>
      </c>
      <c r="AD71" s="259">
        <f t="shared" si="5"/>
        <v>0</v>
      </c>
      <c r="AE71" s="261"/>
      <c r="AF71" s="248"/>
      <c r="AG71" s="248"/>
      <c r="AH71" s="248"/>
      <c r="AI71" s="248"/>
    </row>
    <row r="72" spans="1:35" x14ac:dyDescent="0.2">
      <c r="A72" s="248"/>
      <c r="B72" s="248"/>
      <c r="C72" s="248"/>
      <c r="D72" s="248"/>
      <c r="E72" s="248"/>
      <c r="F72" s="248"/>
      <c r="G72" s="248"/>
      <c r="H72" s="248"/>
      <c r="I72" s="248"/>
      <c r="J72" s="248"/>
      <c r="K72" s="248"/>
      <c r="L72" s="248"/>
      <c r="M72" s="248"/>
      <c r="N72" s="248"/>
      <c r="O72" s="248"/>
      <c r="P72" s="248"/>
      <c r="Q72" s="296"/>
      <c r="R72" s="256">
        <f>'Enjoyment or fitnes- trip % sum'!B77</f>
        <v>0</v>
      </c>
      <c r="S72" s="313">
        <f>'Enjoyment or fitnes- trip % sum'!D77</f>
        <v>0</v>
      </c>
      <c r="T72" s="257">
        <f>'Non-survey input values'!$B$14</f>
        <v>359.3</v>
      </c>
      <c r="U72" s="258">
        <f t="shared" si="0"/>
        <v>0</v>
      </c>
      <c r="V72" s="259">
        <f t="shared" si="1"/>
        <v>0</v>
      </c>
      <c r="W72" s="312">
        <f>'Enjoyment or fitnes- trip % sum'!G77</f>
        <v>0</v>
      </c>
      <c r="X72" s="314">
        <f>'Enjoyment or fitnes- trip % sum'!I77</f>
        <v>0</v>
      </c>
      <c r="Y72" s="260">
        <f t="shared" si="2"/>
        <v>0</v>
      </c>
      <c r="Z72" s="259">
        <f t="shared" si="3"/>
        <v>0</v>
      </c>
      <c r="AA72" s="312">
        <f>'Enjoyment or fitnes- trip % sum'!L77</f>
        <v>0</v>
      </c>
      <c r="AB72" s="314">
        <f>'Enjoyment or fitnes- trip % sum'!N77</f>
        <v>0</v>
      </c>
      <c r="AC72" s="260">
        <f t="shared" si="4"/>
        <v>0</v>
      </c>
      <c r="AD72" s="259">
        <f t="shared" si="5"/>
        <v>0</v>
      </c>
      <c r="AE72" s="261"/>
      <c r="AF72" s="248"/>
      <c r="AG72" s="248"/>
      <c r="AH72" s="248"/>
      <c r="AI72" s="248"/>
    </row>
    <row r="73" spans="1:35" x14ac:dyDescent="0.2">
      <c r="A73" s="248"/>
      <c r="B73" s="248"/>
      <c r="C73" s="248"/>
      <c r="D73" s="248"/>
      <c r="E73" s="248"/>
      <c r="F73" s="248"/>
      <c r="G73" s="248"/>
      <c r="H73" s="248"/>
      <c r="I73" s="248"/>
      <c r="J73" s="248"/>
      <c r="K73" s="248"/>
      <c r="L73" s="248"/>
      <c r="M73" s="248"/>
      <c r="N73" s="248"/>
      <c r="O73" s="248"/>
      <c r="P73" s="248"/>
      <c r="Q73" s="296"/>
      <c r="R73" s="256">
        <f>'Enjoyment or fitnes- trip % sum'!B78</f>
        <v>0</v>
      </c>
      <c r="S73" s="313">
        <f>'Enjoyment or fitnes- trip % sum'!D78</f>
        <v>0</v>
      </c>
      <c r="T73" s="257">
        <f>'Non-survey input values'!$B$14</f>
        <v>359.3</v>
      </c>
      <c r="U73" s="258">
        <f t="shared" si="0"/>
        <v>0</v>
      </c>
      <c r="V73" s="259">
        <f t="shared" si="1"/>
        <v>0</v>
      </c>
      <c r="W73" s="312">
        <f>'Enjoyment or fitnes- trip % sum'!G78</f>
        <v>0</v>
      </c>
      <c r="X73" s="314">
        <f>'Enjoyment or fitnes- trip % sum'!I78</f>
        <v>0</v>
      </c>
      <c r="Y73" s="260">
        <f t="shared" si="2"/>
        <v>0</v>
      </c>
      <c r="Z73" s="259">
        <f t="shared" si="3"/>
        <v>0</v>
      </c>
      <c r="AA73" s="312">
        <f>'Enjoyment or fitnes- trip % sum'!L78</f>
        <v>0</v>
      </c>
      <c r="AB73" s="314">
        <f>'Enjoyment or fitnes- trip % sum'!N78</f>
        <v>0</v>
      </c>
      <c r="AC73" s="260">
        <f t="shared" si="4"/>
        <v>0</v>
      </c>
      <c r="AD73" s="259">
        <f t="shared" si="5"/>
        <v>0</v>
      </c>
      <c r="AE73" s="261"/>
      <c r="AF73" s="248"/>
      <c r="AG73" s="248"/>
      <c r="AH73" s="248"/>
      <c r="AI73" s="248"/>
    </row>
    <row r="74" spans="1:35" x14ac:dyDescent="0.2">
      <c r="A74" s="248"/>
      <c r="B74" s="248"/>
      <c r="C74" s="248"/>
      <c r="D74" s="248"/>
      <c r="E74" s="248"/>
      <c r="F74" s="248"/>
      <c r="G74" s="248"/>
      <c r="H74" s="248"/>
      <c r="I74" s="248"/>
      <c r="J74" s="248"/>
      <c r="K74" s="248"/>
      <c r="L74" s="248"/>
      <c r="M74" s="248"/>
      <c r="N74" s="248"/>
      <c r="O74" s="248"/>
      <c r="P74" s="248"/>
      <c r="Q74" s="296"/>
      <c r="R74" s="256">
        <f>'Enjoyment or fitnes- trip % sum'!B79</f>
        <v>0</v>
      </c>
      <c r="S74" s="313">
        <f>'Enjoyment or fitnes- trip % sum'!D79</f>
        <v>0</v>
      </c>
      <c r="T74" s="257">
        <f>'Non-survey input values'!$B$14</f>
        <v>359.3</v>
      </c>
      <c r="U74" s="258">
        <f t="shared" si="0"/>
        <v>0</v>
      </c>
      <c r="V74" s="259">
        <f t="shared" si="1"/>
        <v>0</v>
      </c>
      <c r="W74" s="312">
        <f>'Enjoyment or fitnes- trip % sum'!G79</f>
        <v>0</v>
      </c>
      <c r="X74" s="314">
        <f>'Enjoyment or fitnes- trip % sum'!I79</f>
        <v>0</v>
      </c>
      <c r="Y74" s="260">
        <f t="shared" si="2"/>
        <v>0</v>
      </c>
      <c r="Z74" s="259">
        <f t="shared" si="3"/>
        <v>0</v>
      </c>
      <c r="AA74" s="312">
        <f>'Enjoyment or fitnes- trip % sum'!L79</f>
        <v>0</v>
      </c>
      <c r="AB74" s="314">
        <f>'Enjoyment or fitnes- trip % sum'!N79</f>
        <v>0</v>
      </c>
      <c r="AC74" s="260">
        <f t="shared" si="4"/>
        <v>0</v>
      </c>
      <c r="AD74" s="259">
        <f t="shared" si="5"/>
        <v>0</v>
      </c>
      <c r="AE74" s="261"/>
      <c r="AF74" s="248"/>
      <c r="AG74" s="248"/>
      <c r="AH74" s="248"/>
      <c r="AI74" s="248"/>
    </row>
    <row r="75" spans="1:35" x14ac:dyDescent="0.2">
      <c r="A75" s="248"/>
      <c r="B75" s="248"/>
      <c r="C75" s="248"/>
      <c r="D75" s="248"/>
      <c r="E75" s="248"/>
      <c r="F75" s="248"/>
      <c r="G75" s="248"/>
      <c r="H75" s="248"/>
      <c r="I75" s="248"/>
      <c r="J75" s="248"/>
      <c r="K75" s="248"/>
      <c r="L75" s="248"/>
      <c r="M75" s="248"/>
      <c r="N75" s="248"/>
      <c r="O75" s="248"/>
      <c r="P75" s="248"/>
      <c r="Q75" s="296"/>
      <c r="R75" s="256">
        <f>'Enjoyment or fitnes- trip % sum'!B80</f>
        <v>0</v>
      </c>
      <c r="S75" s="313">
        <f>'Enjoyment or fitnes- trip % sum'!D80</f>
        <v>0</v>
      </c>
      <c r="T75" s="257">
        <f>'Non-survey input values'!$B$14</f>
        <v>359.3</v>
      </c>
      <c r="U75" s="258">
        <f t="shared" ref="U75:U138" si="6">R75/7</f>
        <v>0</v>
      </c>
      <c r="V75" s="259">
        <f t="shared" si="1"/>
        <v>0</v>
      </c>
      <c r="W75" s="312">
        <f>'Enjoyment or fitnes- trip % sum'!G80</f>
        <v>0</v>
      </c>
      <c r="X75" s="314">
        <f>'Enjoyment or fitnes- trip % sum'!I80</f>
        <v>0</v>
      </c>
      <c r="Y75" s="260">
        <f t="shared" si="2"/>
        <v>0</v>
      </c>
      <c r="Z75" s="259">
        <f t="shared" si="3"/>
        <v>0</v>
      </c>
      <c r="AA75" s="312">
        <f>'Enjoyment or fitnes- trip % sum'!L80</f>
        <v>0</v>
      </c>
      <c r="AB75" s="314">
        <f>'Enjoyment or fitnes- trip % sum'!N80</f>
        <v>0</v>
      </c>
      <c r="AC75" s="260">
        <f t="shared" si="4"/>
        <v>0</v>
      </c>
      <c r="AD75" s="259">
        <f t="shared" si="5"/>
        <v>0</v>
      </c>
      <c r="AE75" s="261"/>
      <c r="AF75" s="248"/>
      <c r="AG75" s="248"/>
      <c r="AH75" s="248"/>
      <c r="AI75" s="248"/>
    </row>
    <row r="76" spans="1:35" x14ac:dyDescent="0.2">
      <c r="A76" s="248"/>
      <c r="B76" s="248"/>
      <c r="C76" s="248"/>
      <c r="D76" s="248"/>
      <c r="E76" s="248"/>
      <c r="F76" s="248"/>
      <c r="G76" s="248"/>
      <c r="H76" s="248"/>
      <c r="I76" s="248"/>
      <c r="J76" s="248"/>
      <c r="K76" s="248"/>
      <c r="L76" s="248"/>
      <c r="M76" s="248"/>
      <c r="N76" s="248"/>
      <c r="O76" s="248"/>
      <c r="P76" s="248"/>
      <c r="Q76" s="296"/>
      <c r="R76" s="256">
        <f>'Enjoyment or fitnes- trip % sum'!B81</f>
        <v>0</v>
      </c>
      <c r="S76" s="313">
        <f>'Enjoyment or fitnes- trip % sum'!D81</f>
        <v>0</v>
      </c>
      <c r="T76" s="257">
        <f>'Non-survey input values'!$B$14</f>
        <v>359.3</v>
      </c>
      <c r="U76" s="258">
        <f t="shared" si="6"/>
        <v>0</v>
      </c>
      <c r="V76" s="259">
        <f t="shared" ref="V76:V139" si="7">$B$5*$S76*$T76*U76</f>
        <v>0</v>
      </c>
      <c r="W76" s="312">
        <f>'Enjoyment or fitnes- trip % sum'!G81</f>
        <v>0</v>
      </c>
      <c r="X76" s="314">
        <f>'Enjoyment or fitnes- trip % sum'!I81</f>
        <v>0</v>
      </c>
      <c r="Y76" s="260">
        <f t="shared" ref="Y76:Y139" si="8">W76/7</f>
        <v>0</v>
      </c>
      <c r="Z76" s="259">
        <f t="shared" ref="Z76:Z139" si="9">$B$5*$X76*$T76*Y76</f>
        <v>0</v>
      </c>
      <c r="AA76" s="312">
        <f>'Enjoyment or fitnes- trip % sum'!L81</f>
        <v>0</v>
      </c>
      <c r="AB76" s="314">
        <f>'Enjoyment or fitnes- trip % sum'!N81</f>
        <v>0</v>
      </c>
      <c r="AC76" s="260">
        <f t="shared" ref="AC76:AC139" si="10">AA76/7</f>
        <v>0</v>
      </c>
      <c r="AD76" s="259">
        <f t="shared" ref="AD76:AD139" si="11">$B$5*$AB76*$T76*AC76</f>
        <v>0</v>
      </c>
      <c r="AE76" s="261"/>
      <c r="AF76" s="248"/>
      <c r="AG76" s="248"/>
      <c r="AH76" s="248"/>
      <c r="AI76" s="248"/>
    </row>
    <row r="77" spans="1:35" x14ac:dyDescent="0.2">
      <c r="A77" s="248"/>
      <c r="B77" s="248"/>
      <c r="C77" s="248"/>
      <c r="D77" s="248"/>
      <c r="E77" s="248"/>
      <c r="F77" s="248"/>
      <c r="G77" s="248"/>
      <c r="H77" s="248"/>
      <c r="I77" s="248"/>
      <c r="J77" s="248"/>
      <c r="K77" s="248"/>
      <c r="L77" s="248"/>
      <c r="M77" s="248"/>
      <c r="N77" s="248"/>
      <c r="O77" s="248"/>
      <c r="P77" s="248"/>
      <c r="Q77" s="296"/>
      <c r="R77" s="256">
        <f>'Enjoyment or fitnes- trip % sum'!B82</f>
        <v>0</v>
      </c>
      <c r="S77" s="313">
        <f>'Enjoyment or fitnes- trip % sum'!D82</f>
        <v>0</v>
      </c>
      <c r="T77" s="257">
        <f>'Non-survey input values'!$B$14</f>
        <v>359.3</v>
      </c>
      <c r="U77" s="258">
        <f t="shared" si="6"/>
        <v>0</v>
      </c>
      <c r="V77" s="259">
        <f t="shared" si="7"/>
        <v>0</v>
      </c>
      <c r="W77" s="312">
        <f>'Enjoyment or fitnes- trip % sum'!G82</f>
        <v>0</v>
      </c>
      <c r="X77" s="314">
        <f>'Enjoyment or fitnes- trip % sum'!I82</f>
        <v>0</v>
      </c>
      <c r="Y77" s="260">
        <f t="shared" si="8"/>
        <v>0</v>
      </c>
      <c r="Z77" s="259">
        <f t="shared" si="9"/>
        <v>0</v>
      </c>
      <c r="AA77" s="312">
        <f>'Enjoyment or fitnes- trip % sum'!L82</f>
        <v>0</v>
      </c>
      <c r="AB77" s="314">
        <f>'Enjoyment or fitnes- trip % sum'!N82</f>
        <v>0</v>
      </c>
      <c r="AC77" s="260">
        <f t="shared" si="10"/>
        <v>0</v>
      </c>
      <c r="AD77" s="259">
        <f t="shared" si="11"/>
        <v>0</v>
      </c>
      <c r="AE77" s="261"/>
      <c r="AF77" s="248"/>
      <c r="AG77" s="248"/>
      <c r="AH77" s="248"/>
      <c r="AI77" s="248"/>
    </row>
    <row r="78" spans="1:35" x14ac:dyDescent="0.2">
      <c r="A78" s="248"/>
      <c r="B78" s="248"/>
      <c r="C78" s="248"/>
      <c r="D78" s="248"/>
      <c r="E78" s="248"/>
      <c r="F78" s="248"/>
      <c r="G78" s="248"/>
      <c r="H78" s="248"/>
      <c r="I78" s="248"/>
      <c r="J78" s="248"/>
      <c r="K78" s="248"/>
      <c r="L78" s="248"/>
      <c r="M78" s="248"/>
      <c r="N78" s="248"/>
      <c r="O78" s="248"/>
      <c r="P78" s="248"/>
      <c r="Q78" s="296"/>
      <c r="R78" s="256">
        <f>'Enjoyment or fitnes- trip % sum'!B83</f>
        <v>0</v>
      </c>
      <c r="S78" s="313">
        <f>'Enjoyment or fitnes- trip % sum'!D83</f>
        <v>0</v>
      </c>
      <c r="T78" s="257">
        <f>'Non-survey input values'!$B$14</f>
        <v>359.3</v>
      </c>
      <c r="U78" s="258">
        <f t="shared" si="6"/>
        <v>0</v>
      </c>
      <c r="V78" s="259">
        <f t="shared" si="7"/>
        <v>0</v>
      </c>
      <c r="W78" s="312">
        <f>'Enjoyment or fitnes- trip % sum'!G83</f>
        <v>0</v>
      </c>
      <c r="X78" s="314">
        <f>'Enjoyment or fitnes- trip % sum'!I83</f>
        <v>0</v>
      </c>
      <c r="Y78" s="260">
        <f t="shared" si="8"/>
        <v>0</v>
      </c>
      <c r="Z78" s="259">
        <f t="shared" si="9"/>
        <v>0</v>
      </c>
      <c r="AA78" s="312">
        <f>'Enjoyment or fitnes- trip % sum'!L83</f>
        <v>0</v>
      </c>
      <c r="AB78" s="314">
        <f>'Enjoyment or fitnes- trip % sum'!N83</f>
        <v>0</v>
      </c>
      <c r="AC78" s="260">
        <f t="shared" si="10"/>
        <v>0</v>
      </c>
      <c r="AD78" s="259">
        <f t="shared" si="11"/>
        <v>0</v>
      </c>
      <c r="AE78" s="261"/>
      <c r="AF78" s="248"/>
      <c r="AG78" s="248"/>
      <c r="AH78" s="248"/>
      <c r="AI78" s="248"/>
    </row>
    <row r="79" spans="1:35" x14ac:dyDescent="0.2">
      <c r="A79" s="248"/>
      <c r="B79" s="248"/>
      <c r="C79" s="248"/>
      <c r="D79" s="248"/>
      <c r="E79" s="248"/>
      <c r="F79" s="248"/>
      <c r="G79" s="248"/>
      <c r="H79" s="248"/>
      <c r="I79" s="248"/>
      <c r="J79" s="248"/>
      <c r="K79" s="248"/>
      <c r="L79" s="248"/>
      <c r="M79" s="248"/>
      <c r="N79" s="248"/>
      <c r="O79" s="248"/>
      <c r="P79" s="248"/>
      <c r="Q79" s="296"/>
      <c r="R79" s="256">
        <f>'Enjoyment or fitnes- trip % sum'!B84</f>
        <v>0</v>
      </c>
      <c r="S79" s="313">
        <f>'Enjoyment or fitnes- trip % sum'!D84</f>
        <v>0</v>
      </c>
      <c r="T79" s="257">
        <f>'Non-survey input values'!$B$14</f>
        <v>359.3</v>
      </c>
      <c r="U79" s="258">
        <f t="shared" si="6"/>
        <v>0</v>
      </c>
      <c r="V79" s="259">
        <f t="shared" si="7"/>
        <v>0</v>
      </c>
      <c r="W79" s="312">
        <f>'Enjoyment or fitnes- trip % sum'!G84</f>
        <v>0</v>
      </c>
      <c r="X79" s="314">
        <f>'Enjoyment or fitnes- trip % sum'!I84</f>
        <v>0</v>
      </c>
      <c r="Y79" s="260">
        <f t="shared" si="8"/>
        <v>0</v>
      </c>
      <c r="Z79" s="259">
        <f t="shared" si="9"/>
        <v>0</v>
      </c>
      <c r="AA79" s="312">
        <f>'Enjoyment or fitnes- trip % sum'!L84</f>
        <v>0</v>
      </c>
      <c r="AB79" s="314">
        <f>'Enjoyment or fitnes- trip % sum'!N84</f>
        <v>0</v>
      </c>
      <c r="AC79" s="260">
        <f t="shared" si="10"/>
        <v>0</v>
      </c>
      <c r="AD79" s="259">
        <f t="shared" si="11"/>
        <v>0</v>
      </c>
      <c r="AE79" s="261"/>
      <c r="AF79" s="248"/>
      <c r="AG79" s="248"/>
      <c r="AH79" s="248"/>
      <c r="AI79" s="248"/>
    </row>
    <row r="80" spans="1:35" x14ac:dyDescent="0.2">
      <c r="A80" s="248"/>
      <c r="B80" s="248"/>
      <c r="C80" s="248"/>
      <c r="D80" s="248"/>
      <c r="E80" s="248"/>
      <c r="F80" s="248"/>
      <c r="G80" s="248"/>
      <c r="H80" s="248"/>
      <c r="I80" s="248"/>
      <c r="J80" s="248"/>
      <c r="K80" s="248"/>
      <c r="L80" s="248"/>
      <c r="M80" s="248"/>
      <c r="N80" s="248"/>
      <c r="O80" s="248"/>
      <c r="P80" s="248"/>
      <c r="Q80" s="296"/>
      <c r="R80" s="256">
        <f>'Enjoyment or fitnes- trip % sum'!B85</f>
        <v>0</v>
      </c>
      <c r="S80" s="313">
        <f>'Enjoyment or fitnes- trip % sum'!D85</f>
        <v>0</v>
      </c>
      <c r="T80" s="257">
        <f>'Non-survey input values'!$B$14</f>
        <v>359.3</v>
      </c>
      <c r="U80" s="258">
        <f t="shared" si="6"/>
        <v>0</v>
      </c>
      <c r="V80" s="259">
        <f t="shared" si="7"/>
        <v>0</v>
      </c>
      <c r="W80" s="312">
        <f>'Enjoyment or fitnes- trip % sum'!G85</f>
        <v>0</v>
      </c>
      <c r="X80" s="314">
        <f>'Enjoyment or fitnes- trip % sum'!I85</f>
        <v>0</v>
      </c>
      <c r="Y80" s="260">
        <f t="shared" si="8"/>
        <v>0</v>
      </c>
      <c r="Z80" s="259">
        <f t="shared" si="9"/>
        <v>0</v>
      </c>
      <c r="AA80" s="312">
        <f>'Enjoyment or fitnes- trip % sum'!L85</f>
        <v>0</v>
      </c>
      <c r="AB80" s="314">
        <f>'Enjoyment or fitnes- trip % sum'!N85</f>
        <v>0</v>
      </c>
      <c r="AC80" s="260">
        <f t="shared" si="10"/>
        <v>0</v>
      </c>
      <c r="AD80" s="259">
        <f t="shared" si="11"/>
        <v>0</v>
      </c>
      <c r="AE80" s="261"/>
      <c r="AF80" s="248"/>
      <c r="AG80" s="248"/>
      <c r="AH80" s="248"/>
      <c r="AI80" s="248"/>
    </row>
    <row r="81" spans="1:35" x14ac:dyDescent="0.2">
      <c r="A81" s="248"/>
      <c r="B81" s="248"/>
      <c r="C81" s="248"/>
      <c r="D81" s="248"/>
      <c r="E81" s="248"/>
      <c r="F81" s="248"/>
      <c r="G81" s="248"/>
      <c r="H81" s="248"/>
      <c r="I81" s="248"/>
      <c r="J81" s="248"/>
      <c r="K81" s="248"/>
      <c r="L81" s="248"/>
      <c r="M81" s="248"/>
      <c r="N81" s="248"/>
      <c r="O81" s="248"/>
      <c r="P81" s="248"/>
      <c r="Q81" s="296"/>
      <c r="R81" s="256">
        <f>'Enjoyment or fitnes- trip % sum'!B86</f>
        <v>0</v>
      </c>
      <c r="S81" s="313">
        <f>'Enjoyment or fitnes- trip % sum'!D86</f>
        <v>0</v>
      </c>
      <c r="T81" s="257">
        <f>'Non-survey input values'!$B$14</f>
        <v>359.3</v>
      </c>
      <c r="U81" s="258">
        <f t="shared" si="6"/>
        <v>0</v>
      </c>
      <c r="V81" s="259">
        <f t="shared" si="7"/>
        <v>0</v>
      </c>
      <c r="W81" s="312">
        <f>'Enjoyment or fitnes- trip % sum'!G86</f>
        <v>0</v>
      </c>
      <c r="X81" s="314">
        <f>'Enjoyment or fitnes- trip % sum'!I86</f>
        <v>0</v>
      </c>
      <c r="Y81" s="260">
        <f t="shared" si="8"/>
        <v>0</v>
      </c>
      <c r="Z81" s="259">
        <f t="shared" si="9"/>
        <v>0</v>
      </c>
      <c r="AA81" s="312">
        <f>'Enjoyment or fitnes- trip % sum'!L86</f>
        <v>0</v>
      </c>
      <c r="AB81" s="314">
        <f>'Enjoyment or fitnes- trip % sum'!N86</f>
        <v>0</v>
      </c>
      <c r="AC81" s="260">
        <f t="shared" si="10"/>
        <v>0</v>
      </c>
      <c r="AD81" s="259">
        <f t="shared" si="11"/>
        <v>0</v>
      </c>
      <c r="AE81" s="261"/>
      <c r="AF81" s="248"/>
      <c r="AG81" s="248"/>
      <c r="AH81" s="248"/>
      <c r="AI81" s="248"/>
    </row>
    <row r="82" spans="1:35" x14ac:dyDescent="0.2">
      <c r="A82" s="248"/>
      <c r="B82" s="248"/>
      <c r="C82" s="248"/>
      <c r="D82" s="248"/>
      <c r="E82" s="248"/>
      <c r="F82" s="248"/>
      <c r="G82" s="248"/>
      <c r="H82" s="248"/>
      <c r="I82" s="248"/>
      <c r="J82" s="248"/>
      <c r="K82" s="248"/>
      <c r="L82" s="248"/>
      <c r="M82" s="248"/>
      <c r="N82" s="248"/>
      <c r="O82" s="248"/>
      <c r="P82" s="248"/>
      <c r="Q82" s="296"/>
      <c r="R82" s="256">
        <f>'Enjoyment or fitnes- trip % sum'!B87</f>
        <v>0</v>
      </c>
      <c r="S82" s="313">
        <f>'Enjoyment or fitnes- trip % sum'!D87</f>
        <v>0</v>
      </c>
      <c r="T82" s="257">
        <f>'Non-survey input values'!$B$14</f>
        <v>359.3</v>
      </c>
      <c r="U82" s="258">
        <f t="shared" si="6"/>
        <v>0</v>
      </c>
      <c r="V82" s="259">
        <f t="shared" si="7"/>
        <v>0</v>
      </c>
      <c r="W82" s="312">
        <f>'Enjoyment or fitnes- trip % sum'!G87</f>
        <v>0</v>
      </c>
      <c r="X82" s="314">
        <f>'Enjoyment or fitnes- trip % sum'!I87</f>
        <v>0</v>
      </c>
      <c r="Y82" s="260">
        <f t="shared" si="8"/>
        <v>0</v>
      </c>
      <c r="Z82" s="259">
        <f t="shared" si="9"/>
        <v>0</v>
      </c>
      <c r="AA82" s="312">
        <f>'Enjoyment or fitnes- trip % sum'!L87</f>
        <v>0</v>
      </c>
      <c r="AB82" s="314">
        <f>'Enjoyment or fitnes- trip % sum'!N87</f>
        <v>0</v>
      </c>
      <c r="AC82" s="260">
        <f t="shared" si="10"/>
        <v>0</v>
      </c>
      <c r="AD82" s="259">
        <f t="shared" si="11"/>
        <v>0</v>
      </c>
      <c r="AE82" s="261"/>
      <c r="AF82" s="248"/>
      <c r="AG82" s="248"/>
      <c r="AH82" s="248"/>
      <c r="AI82" s="248"/>
    </row>
    <row r="83" spans="1:35" x14ac:dyDescent="0.2">
      <c r="A83" s="248"/>
      <c r="B83" s="248"/>
      <c r="C83" s="248"/>
      <c r="D83" s="248"/>
      <c r="E83" s="248"/>
      <c r="F83" s="248"/>
      <c r="G83" s="248"/>
      <c r="H83" s="248"/>
      <c r="I83" s="248"/>
      <c r="J83" s="248"/>
      <c r="K83" s="248"/>
      <c r="L83" s="248"/>
      <c r="M83" s="248"/>
      <c r="N83" s="248"/>
      <c r="O83" s="248"/>
      <c r="P83" s="248"/>
      <c r="Q83" s="296"/>
      <c r="R83" s="256">
        <f>'Enjoyment or fitnes- trip % sum'!B88</f>
        <v>0</v>
      </c>
      <c r="S83" s="313">
        <f>'Enjoyment or fitnes- trip % sum'!D88</f>
        <v>0</v>
      </c>
      <c r="T83" s="257">
        <f>'Non-survey input values'!$B$14</f>
        <v>359.3</v>
      </c>
      <c r="U83" s="258">
        <f t="shared" si="6"/>
        <v>0</v>
      </c>
      <c r="V83" s="259">
        <f t="shared" si="7"/>
        <v>0</v>
      </c>
      <c r="W83" s="312">
        <f>'Enjoyment or fitnes- trip % sum'!G88</f>
        <v>0</v>
      </c>
      <c r="X83" s="314">
        <f>'Enjoyment or fitnes- trip % sum'!I88</f>
        <v>0</v>
      </c>
      <c r="Y83" s="260">
        <f t="shared" si="8"/>
        <v>0</v>
      </c>
      <c r="Z83" s="259">
        <f t="shared" si="9"/>
        <v>0</v>
      </c>
      <c r="AA83" s="312">
        <f>'Enjoyment or fitnes- trip % sum'!L88</f>
        <v>0</v>
      </c>
      <c r="AB83" s="314">
        <f>'Enjoyment or fitnes- trip % sum'!N88</f>
        <v>0</v>
      </c>
      <c r="AC83" s="260">
        <f t="shared" si="10"/>
        <v>0</v>
      </c>
      <c r="AD83" s="259">
        <f t="shared" si="11"/>
        <v>0</v>
      </c>
      <c r="AE83" s="261"/>
      <c r="AF83" s="248"/>
      <c r="AG83" s="248"/>
      <c r="AH83" s="248"/>
      <c r="AI83" s="248"/>
    </row>
    <row r="84" spans="1:35" x14ac:dyDescent="0.2">
      <c r="A84" s="248"/>
      <c r="B84" s="248"/>
      <c r="C84" s="248"/>
      <c r="D84" s="248"/>
      <c r="E84" s="248"/>
      <c r="F84" s="248"/>
      <c r="G84" s="248"/>
      <c r="H84" s="248"/>
      <c r="I84" s="248"/>
      <c r="J84" s="248"/>
      <c r="K84" s="248"/>
      <c r="L84" s="248"/>
      <c r="M84" s="248"/>
      <c r="N84" s="248"/>
      <c r="O84" s="248"/>
      <c r="P84" s="248"/>
      <c r="Q84" s="296"/>
      <c r="R84" s="256">
        <f>'Enjoyment or fitnes- trip % sum'!B89</f>
        <v>0</v>
      </c>
      <c r="S84" s="313">
        <f>'Enjoyment or fitnes- trip % sum'!D89</f>
        <v>0</v>
      </c>
      <c r="T84" s="257">
        <f>'Non-survey input values'!$B$14</f>
        <v>359.3</v>
      </c>
      <c r="U84" s="258">
        <f t="shared" si="6"/>
        <v>0</v>
      </c>
      <c r="V84" s="259">
        <f t="shared" si="7"/>
        <v>0</v>
      </c>
      <c r="W84" s="312">
        <f>'Enjoyment or fitnes- trip % sum'!G89</f>
        <v>0</v>
      </c>
      <c r="X84" s="314">
        <f>'Enjoyment or fitnes- trip % sum'!I89</f>
        <v>0</v>
      </c>
      <c r="Y84" s="260">
        <f t="shared" si="8"/>
        <v>0</v>
      </c>
      <c r="Z84" s="259">
        <f t="shared" si="9"/>
        <v>0</v>
      </c>
      <c r="AA84" s="312">
        <f>'Enjoyment or fitnes- trip % sum'!L89</f>
        <v>0</v>
      </c>
      <c r="AB84" s="314">
        <f>'Enjoyment or fitnes- trip % sum'!N89</f>
        <v>0</v>
      </c>
      <c r="AC84" s="260">
        <f t="shared" si="10"/>
        <v>0</v>
      </c>
      <c r="AD84" s="259">
        <f t="shared" si="11"/>
        <v>0</v>
      </c>
      <c r="AE84" s="261"/>
      <c r="AF84" s="248"/>
      <c r="AG84" s="248"/>
      <c r="AH84" s="248"/>
      <c r="AI84" s="248"/>
    </row>
    <row r="85" spans="1:35" x14ac:dyDescent="0.2">
      <c r="A85" s="248"/>
      <c r="B85" s="248"/>
      <c r="C85" s="248"/>
      <c r="D85" s="248"/>
      <c r="E85" s="248"/>
      <c r="F85" s="248"/>
      <c r="G85" s="248"/>
      <c r="H85" s="248"/>
      <c r="I85" s="248"/>
      <c r="J85" s="248"/>
      <c r="K85" s="248"/>
      <c r="L85" s="248"/>
      <c r="M85" s="248"/>
      <c r="N85" s="248"/>
      <c r="O85" s="248"/>
      <c r="P85" s="248"/>
      <c r="Q85" s="296"/>
      <c r="R85" s="256">
        <f>'Enjoyment or fitnes- trip % sum'!B90</f>
        <v>0</v>
      </c>
      <c r="S85" s="313">
        <f>'Enjoyment or fitnes- trip % sum'!D90</f>
        <v>0</v>
      </c>
      <c r="T85" s="257">
        <f>'Non-survey input values'!$B$14</f>
        <v>359.3</v>
      </c>
      <c r="U85" s="258">
        <f t="shared" si="6"/>
        <v>0</v>
      </c>
      <c r="V85" s="259">
        <f t="shared" si="7"/>
        <v>0</v>
      </c>
      <c r="W85" s="312">
        <f>'Enjoyment or fitnes- trip % sum'!G90</f>
        <v>0</v>
      </c>
      <c r="X85" s="314">
        <f>'Enjoyment or fitnes- trip % sum'!I90</f>
        <v>0</v>
      </c>
      <c r="Y85" s="260">
        <f t="shared" si="8"/>
        <v>0</v>
      </c>
      <c r="Z85" s="259">
        <f t="shared" si="9"/>
        <v>0</v>
      </c>
      <c r="AA85" s="312">
        <f>'Enjoyment or fitnes- trip % sum'!L90</f>
        <v>0</v>
      </c>
      <c r="AB85" s="314">
        <f>'Enjoyment or fitnes- trip % sum'!N90</f>
        <v>0</v>
      </c>
      <c r="AC85" s="260">
        <f t="shared" si="10"/>
        <v>0</v>
      </c>
      <c r="AD85" s="259">
        <f t="shared" si="11"/>
        <v>0</v>
      </c>
      <c r="AE85" s="261"/>
      <c r="AF85" s="248"/>
      <c r="AG85" s="248"/>
      <c r="AH85" s="248"/>
      <c r="AI85" s="248"/>
    </row>
    <row r="86" spans="1:35" x14ac:dyDescent="0.2">
      <c r="A86" s="248"/>
      <c r="B86" s="248"/>
      <c r="C86" s="248"/>
      <c r="D86" s="248"/>
      <c r="E86" s="248"/>
      <c r="F86" s="248"/>
      <c r="G86" s="248"/>
      <c r="H86" s="248"/>
      <c r="I86" s="248"/>
      <c r="J86" s="248"/>
      <c r="K86" s="248"/>
      <c r="L86" s="248"/>
      <c r="M86" s="248"/>
      <c r="N86" s="248"/>
      <c r="O86" s="248"/>
      <c r="P86" s="248"/>
      <c r="Q86" s="296"/>
      <c r="R86" s="256">
        <f>'Enjoyment or fitnes- trip % sum'!B91</f>
        <v>0</v>
      </c>
      <c r="S86" s="313">
        <f>'Enjoyment or fitnes- trip % sum'!D91</f>
        <v>0</v>
      </c>
      <c r="T86" s="257">
        <f>'Non-survey input values'!$B$14</f>
        <v>359.3</v>
      </c>
      <c r="U86" s="258">
        <f t="shared" si="6"/>
        <v>0</v>
      </c>
      <c r="V86" s="259">
        <f t="shared" si="7"/>
        <v>0</v>
      </c>
      <c r="W86" s="312">
        <f>'Enjoyment or fitnes- trip % sum'!G91</f>
        <v>0</v>
      </c>
      <c r="X86" s="314">
        <f>'Enjoyment or fitnes- trip % sum'!I91</f>
        <v>0</v>
      </c>
      <c r="Y86" s="260">
        <f t="shared" si="8"/>
        <v>0</v>
      </c>
      <c r="Z86" s="259">
        <f t="shared" si="9"/>
        <v>0</v>
      </c>
      <c r="AA86" s="312">
        <f>'Enjoyment or fitnes- trip % sum'!L91</f>
        <v>0</v>
      </c>
      <c r="AB86" s="314">
        <f>'Enjoyment or fitnes- trip % sum'!N91</f>
        <v>0</v>
      </c>
      <c r="AC86" s="260">
        <f t="shared" si="10"/>
        <v>0</v>
      </c>
      <c r="AD86" s="259">
        <f t="shared" si="11"/>
        <v>0</v>
      </c>
      <c r="AE86" s="261"/>
      <c r="AF86" s="248"/>
      <c r="AG86" s="248"/>
      <c r="AH86" s="248"/>
      <c r="AI86" s="248"/>
    </row>
    <row r="87" spans="1:35" x14ac:dyDescent="0.2">
      <c r="A87" s="248"/>
      <c r="B87" s="248"/>
      <c r="C87" s="248"/>
      <c r="D87" s="248"/>
      <c r="E87" s="248"/>
      <c r="F87" s="248"/>
      <c r="G87" s="248"/>
      <c r="H87" s="248"/>
      <c r="I87" s="248"/>
      <c r="J87" s="248"/>
      <c r="K87" s="248"/>
      <c r="L87" s="248"/>
      <c r="M87" s="248"/>
      <c r="N87" s="248"/>
      <c r="O87" s="248"/>
      <c r="P87" s="248"/>
      <c r="Q87" s="296"/>
      <c r="R87" s="256">
        <f>'Enjoyment or fitnes- trip % sum'!B92</f>
        <v>0</v>
      </c>
      <c r="S87" s="313">
        <f>'Enjoyment or fitnes- trip % sum'!D92</f>
        <v>0</v>
      </c>
      <c r="T87" s="257">
        <f>'Non-survey input values'!$B$14</f>
        <v>359.3</v>
      </c>
      <c r="U87" s="258">
        <f t="shared" si="6"/>
        <v>0</v>
      </c>
      <c r="V87" s="259">
        <f t="shared" si="7"/>
        <v>0</v>
      </c>
      <c r="W87" s="312">
        <f>'Enjoyment or fitnes- trip % sum'!G92</f>
        <v>0</v>
      </c>
      <c r="X87" s="314">
        <f>'Enjoyment or fitnes- trip % sum'!I92</f>
        <v>0</v>
      </c>
      <c r="Y87" s="260">
        <f t="shared" si="8"/>
        <v>0</v>
      </c>
      <c r="Z87" s="259">
        <f t="shared" si="9"/>
        <v>0</v>
      </c>
      <c r="AA87" s="312">
        <f>'Enjoyment or fitnes- trip % sum'!L92</f>
        <v>0</v>
      </c>
      <c r="AB87" s="314">
        <f>'Enjoyment or fitnes- trip % sum'!N92</f>
        <v>0</v>
      </c>
      <c r="AC87" s="260">
        <f t="shared" si="10"/>
        <v>0</v>
      </c>
      <c r="AD87" s="259">
        <f t="shared" si="11"/>
        <v>0</v>
      </c>
      <c r="AE87" s="261"/>
      <c r="AF87" s="248"/>
      <c r="AG87" s="248"/>
      <c r="AH87" s="248"/>
      <c r="AI87" s="248"/>
    </row>
    <row r="88" spans="1:35" x14ac:dyDescent="0.2">
      <c r="A88" s="248"/>
      <c r="B88" s="248"/>
      <c r="C88" s="248"/>
      <c r="D88" s="248"/>
      <c r="E88" s="248"/>
      <c r="F88" s="248"/>
      <c r="G88" s="248"/>
      <c r="H88" s="248"/>
      <c r="I88" s="248"/>
      <c r="J88" s="248"/>
      <c r="K88" s="248"/>
      <c r="L88" s="248"/>
      <c r="M88" s="248"/>
      <c r="N88" s="248"/>
      <c r="O88" s="248"/>
      <c r="P88" s="248"/>
      <c r="Q88" s="296"/>
      <c r="R88" s="256">
        <f>'Enjoyment or fitnes- trip % sum'!B93</f>
        <v>0</v>
      </c>
      <c r="S88" s="313">
        <f>'Enjoyment or fitnes- trip % sum'!D93</f>
        <v>0</v>
      </c>
      <c r="T88" s="257">
        <f>'Non-survey input values'!$B$14</f>
        <v>359.3</v>
      </c>
      <c r="U88" s="258">
        <f t="shared" si="6"/>
        <v>0</v>
      </c>
      <c r="V88" s="259">
        <f t="shared" si="7"/>
        <v>0</v>
      </c>
      <c r="W88" s="312">
        <f>'Enjoyment or fitnes- trip % sum'!G93</f>
        <v>0</v>
      </c>
      <c r="X88" s="314">
        <f>'Enjoyment or fitnes- trip % sum'!I93</f>
        <v>0</v>
      </c>
      <c r="Y88" s="260">
        <f t="shared" si="8"/>
        <v>0</v>
      </c>
      <c r="Z88" s="259">
        <f t="shared" si="9"/>
        <v>0</v>
      </c>
      <c r="AA88" s="312">
        <f>'Enjoyment or fitnes- trip % sum'!L93</f>
        <v>0</v>
      </c>
      <c r="AB88" s="314">
        <f>'Enjoyment or fitnes- trip % sum'!N93</f>
        <v>0</v>
      </c>
      <c r="AC88" s="260">
        <f t="shared" si="10"/>
        <v>0</v>
      </c>
      <c r="AD88" s="259">
        <f t="shared" si="11"/>
        <v>0</v>
      </c>
      <c r="AE88" s="261"/>
      <c r="AF88" s="248"/>
      <c r="AG88" s="248"/>
      <c r="AH88" s="248"/>
      <c r="AI88" s="248"/>
    </row>
    <row r="89" spans="1:35" x14ac:dyDescent="0.2">
      <c r="A89" s="248"/>
      <c r="B89" s="248"/>
      <c r="C89" s="248"/>
      <c r="D89" s="248"/>
      <c r="E89" s="248"/>
      <c r="F89" s="248"/>
      <c r="G89" s="248"/>
      <c r="H89" s="248"/>
      <c r="I89" s="248"/>
      <c r="J89" s="248"/>
      <c r="K89" s="248"/>
      <c r="L89" s="248"/>
      <c r="M89" s="248"/>
      <c r="N89" s="248"/>
      <c r="O89" s="248"/>
      <c r="P89" s="248"/>
      <c r="Q89" s="296"/>
      <c r="R89" s="256">
        <f>'Enjoyment or fitnes- trip % sum'!B94</f>
        <v>0</v>
      </c>
      <c r="S89" s="313">
        <f>'Enjoyment or fitnes- trip % sum'!D94</f>
        <v>0</v>
      </c>
      <c r="T89" s="257">
        <f>'Non-survey input values'!$B$14</f>
        <v>359.3</v>
      </c>
      <c r="U89" s="258">
        <f t="shared" si="6"/>
        <v>0</v>
      </c>
      <c r="V89" s="259">
        <f t="shared" si="7"/>
        <v>0</v>
      </c>
      <c r="W89" s="312">
        <f>'Enjoyment or fitnes- trip % sum'!G94</f>
        <v>0</v>
      </c>
      <c r="X89" s="314">
        <f>'Enjoyment or fitnes- trip % sum'!I94</f>
        <v>0</v>
      </c>
      <c r="Y89" s="260">
        <f t="shared" si="8"/>
        <v>0</v>
      </c>
      <c r="Z89" s="259">
        <f t="shared" si="9"/>
        <v>0</v>
      </c>
      <c r="AA89" s="312">
        <f>'Enjoyment or fitnes- trip % sum'!L94</f>
        <v>0</v>
      </c>
      <c r="AB89" s="314">
        <f>'Enjoyment or fitnes- trip % sum'!N94</f>
        <v>0</v>
      </c>
      <c r="AC89" s="260">
        <f t="shared" si="10"/>
        <v>0</v>
      </c>
      <c r="AD89" s="259">
        <f t="shared" si="11"/>
        <v>0</v>
      </c>
      <c r="AE89" s="261"/>
      <c r="AF89" s="248"/>
      <c r="AG89" s="248"/>
      <c r="AH89" s="248"/>
      <c r="AI89" s="248"/>
    </row>
    <row r="90" spans="1:35" x14ac:dyDescent="0.2">
      <c r="A90" s="248"/>
      <c r="B90" s="248"/>
      <c r="C90" s="248"/>
      <c r="D90" s="248"/>
      <c r="E90" s="248"/>
      <c r="F90" s="248"/>
      <c r="G90" s="248"/>
      <c r="H90" s="248"/>
      <c r="I90" s="248"/>
      <c r="J90" s="248"/>
      <c r="K90" s="248"/>
      <c r="L90" s="248"/>
      <c r="M90" s="248"/>
      <c r="N90" s="248"/>
      <c r="O90" s="248"/>
      <c r="P90" s="248"/>
      <c r="Q90" s="296"/>
      <c r="R90" s="256">
        <f>'Enjoyment or fitnes- trip % sum'!B95</f>
        <v>0</v>
      </c>
      <c r="S90" s="313">
        <f>'Enjoyment or fitnes- trip % sum'!D95</f>
        <v>0</v>
      </c>
      <c r="T90" s="257">
        <f>'Non-survey input values'!$B$14</f>
        <v>359.3</v>
      </c>
      <c r="U90" s="258">
        <f t="shared" si="6"/>
        <v>0</v>
      </c>
      <c r="V90" s="259">
        <f t="shared" si="7"/>
        <v>0</v>
      </c>
      <c r="W90" s="312">
        <f>'Enjoyment or fitnes- trip % sum'!G95</f>
        <v>0</v>
      </c>
      <c r="X90" s="314">
        <f>'Enjoyment or fitnes- trip % sum'!I95</f>
        <v>0</v>
      </c>
      <c r="Y90" s="260">
        <f t="shared" si="8"/>
        <v>0</v>
      </c>
      <c r="Z90" s="259">
        <f t="shared" si="9"/>
        <v>0</v>
      </c>
      <c r="AA90" s="312">
        <f>'Enjoyment or fitnes- trip % sum'!L95</f>
        <v>0</v>
      </c>
      <c r="AB90" s="314">
        <f>'Enjoyment or fitnes- trip % sum'!N95</f>
        <v>0</v>
      </c>
      <c r="AC90" s="260">
        <f t="shared" si="10"/>
        <v>0</v>
      </c>
      <c r="AD90" s="259">
        <f t="shared" si="11"/>
        <v>0</v>
      </c>
      <c r="AE90" s="261"/>
      <c r="AF90" s="248"/>
      <c r="AG90" s="248"/>
      <c r="AH90" s="248"/>
      <c r="AI90" s="248"/>
    </row>
    <row r="91" spans="1:35" x14ac:dyDescent="0.2">
      <c r="A91" s="248"/>
      <c r="B91" s="248"/>
      <c r="C91" s="248"/>
      <c r="D91" s="248"/>
      <c r="E91" s="248"/>
      <c r="F91" s="248"/>
      <c r="G91" s="248"/>
      <c r="H91" s="248"/>
      <c r="I91" s="248"/>
      <c r="J91" s="248"/>
      <c r="K91" s="248"/>
      <c r="L91" s="248"/>
      <c r="M91" s="248"/>
      <c r="N91" s="248"/>
      <c r="O91" s="248"/>
      <c r="P91" s="248"/>
      <c r="Q91" s="296"/>
      <c r="R91" s="256">
        <f>'Enjoyment or fitnes- trip % sum'!B96</f>
        <v>0</v>
      </c>
      <c r="S91" s="313">
        <f>'Enjoyment or fitnes- trip % sum'!D96</f>
        <v>0</v>
      </c>
      <c r="T91" s="257">
        <f>'Non-survey input values'!$B$14</f>
        <v>359.3</v>
      </c>
      <c r="U91" s="258">
        <f t="shared" si="6"/>
        <v>0</v>
      </c>
      <c r="V91" s="259">
        <f t="shared" si="7"/>
        <v>0</v>
      </c>
      <c r="W91" s="312">
        <f>'Enjoyment or fitnes- trip % sum'!G96</f>
        <v>0</v>
      </c>
      <c r="X91" s="314">
        <f>'Enjoyment or fitnes- trip % sum'!I96</f>
        <v>0</v>
      </c>
      <c r="Y91" s="260">
        <f t="shared" si="8"/>
        <v>0</v>
      </c>
      <c r="Z91" s="259">
        <f t="shared" si="9"/>
        <v>0</v>
      </c>
      <c r="AA91" s="312">
        <f>'Enjoyment or fitnes- trip % sum'!L96</f>
        <v>0</v>
      </c>
      <c r="AB91" s="314">
        <f>'Enjoyment or fitnes- trip % sum'!N96</f>
        <v>0</v>
      </c>
      <c r="AC91" s="260">
        <f t="shared" si="10"/>
        <v>0</v>
      </c>
      <c r="AD91" s="259">
        <f t="shared" si="11"/>
        <v>0</v>
      </c>
      <c r="AE91" s="261"/>
      <c r="AF91" s="248"/>
      <c r="AG91" s="248"/>
      <c r="AH91" s="248"/>
      <c r="AI91" s="248"/>
    </row>
    <row r="92" spans="1:35" x14ac:dyDescent="0.2">
      <c r="A92" s="248"/>
      <c r="B92" s="248"/>
      <c r="C92" s="248"/>
      <c r="D92" s="248"/>
      <c r="E92" s="248"/>
      <c r="F92" s="248"/>
      <c r="G92" s="248"/>
      <c r="H92" s="248"/>
      <c r="I92" s="248"/>
      <c r="J92" s="248"/>
      <c r="K92" s="248"/>
      <c r="L92" s="248"/>
      <c r="M92" s="248"/>
      <c r="N92" s="248"/>
      <c r="O92" s="248"/>
      <c r="P92" s="248"/>
      <c r="Q92" s="296"/>
      <c r="R92" s="256">
        <f>'Enjoyment or fitnes- trip % sum'!B97</f>
        <v>0</v>
      </c>
      <c r="S92" s="313">
        <f>'Enjoyment or fitnes- trip % sum'!D97</f>
        <v>0</v>
      </c>
      <c r="T92" s="257">
        <f>'Non-survey input values'!$B$14</f>
        <v>359.3</v>
      </c>
      <c r="U92" s="258">
        <f t="shared" si="6"/>
        <v>0</v>
      </c>
      <c r="V92" s="259">
        <f t="shared" si="7"/>
        <v>0</v>
      </c>
      <c r="W92" s="312">
        <f>'Enjoyment or fitnes- trip % sum'!G97</f>
        <v>0</v>
      </c>
      <c r="X92" s="314">
        <f>'Enjoyment or fitnes- trip % sum'!I97</f>
        <v>0</v>
      </c>
      <c r="Y92" s="260">
        <f t="shared" si="8"/>
        <v>0</v>
      </c>
      <c r="Z92" s="259">
        <f t="shared" si="9"/>
        <v>0</v>
      </c>
      <c r="AA92" s="312">
        <f>'Enjoyment or fitnes- trip % sum'!L97</f>
        <v>0</v>
      </c>
      <c r="AB92" s="314">
        <f>'Enjoyment or fitnes- trip % sum'!N97</f>
        <v>0</v>
      </c>
      <c r="AC92" s="260">
        <f t="shared" si="10"/>
        <v>0</v>
      </c>
      <c r="AD92" s="259">
        <f t="shared" si="11"/>
        <v>0</v>
      </c>
      <c r="AE92" s="261"/>
      <c r="AF92" s="248"/>
      <c r="AG92" s="248"/>
      <c r="AH92" s="248"/>
      <c r="AI92" s="248"/>
    </row>
    <row r="93" spans="1:35" x14ac:dyDescent="0.2">
      <c r="A93" s="248"/>
      <c r="B93" s="248"/>
      <c r="C93" s="248"/>
      <c r="D93" s="248"/>
      <c r="E93" s="248"/>
      <c r="F93" s="248"/>
      <c r="G93" s="248"/>
      <c r="H93" s="248"/>
      <c r="I93" s="248"/>
      <c r="J93" s="248"/>
      <c r="K93" s="248"/>
      <c r="L93" s="248"/>
      <c r="M93" s="248"/>
      <c r="N93" s="248"/>
      <c r="O93" s="248"/>
      <c r="P93" s="248"/>
      <c r="Q93" s="296"/>
      <c r="R93" s="256">
        <f>'Enjoyment or fitnes- trip % sum'!B98</f>
        <v>0</v>
      </c>
      <c r="S93" s="313">
        <f>'Enjoyment or fitnes- trip % sum'!D98</f>
        <v>0</v>
      </c>
      <c r="T93" s="257">
        <f>'Non-survey input values'!$B$14</f>
        <v>359.3</v>
      </c>
      <c r="U93" s="258">
        <f t="shared" si="6"/>
        <v>0</v>
      </c>
      <c r="V93" s="259">
        <f t="shared" si="7"/>
        <v>0</v>
      </c>
      <c r="W93" s="312">
        <f>'Enjoyment or fitnes- trip % sum'!G98</f>
        <v>0</v>
      </c>
      <c r="X93" s="314">
        <f>'Enjoyment or fitnes- trip % sum'!I98</f>
        <v>0</v>
      </c>
      <c r="Y93" s="260">
        <f t="shared" si="8"/>
        <v>0</v>
      </c>
      <c r="Z93" s="259">
        <f t="shared" si="9"/>
        <v>0</v>
      </c>
      <c r="AA93" s="312">
        <f>'Enjoyment or fitnes- trip % sum'!L98</f>
        <v>0</v>
      </c>
      <c r="AB93" s="314">
        <f>'Enjoyment or fitnes- trip % sum'!N98</f>
        <v>0</v>
      </c>
      <c r="AC93" s="260">
        <f t="shared" si="10"/>
        <v>0</v>
      </c>
      <c r="AD93" s="259">
        <f t="shared" si="11"/>
        <v>0</v>
      </c>
      <c r="AE93" s="261"/>
      <c r="AF93" s="248"/>
      <c r="AG93" s="248"/>
      <c r="AH93" s="248"/>
      <c r="AI93" s="248"/>
    </row>
    <row r="94" spans="1:35" x14ac:dyDescent="0.2">
      <c r="A94" s="248"/>
      <c r="B94" s="248"/>
      <c r="C94" s="248"/>
      <c r="D94" s="248"/>
      <c r="E94" s="248"/>
      <c r="F94" s="248"/>
      <c r="G94" s="248"/>
      <c r="H94" s="248"/>
      <c r="I94" s="248"/>
      <c r="J94" s="248"/>
      <c r="K94" s="248"/>
      <c r="L94" s="248"/>
      <c r="M94" s="248"/>
      <c r="N94" s="248"/>
      <c r="O94" s="248"/>
      <c r="P94" s="248"/>
      <c r="Q94" s="296"/>
      <c r="R94" s="256">
        <f>'Enjoyment or fitnes- trip % sum'!B99</f>
        <v>0</v>
      </c>
      <c r="S94" s="313">
        <f>'Enjoyment or fitnes- trip % sum'!D99</f>
        <v>0</v>
      </c>
      <c r="T94" s="257">
        <f>'Non-survey input values'!$B$14</f>
        <v>359.3</v>
      </c>
      <c r="U94" s="258">
        <f t="shared" si="6"/>
        <v>0</v>
      </c>
      <c r="V94" s="259">
        <f t="shared" si="7"/>
        <v>0</v>
      </c>
      <c r="W94" s="312">
        <f>'Enjoyment or fitnes- trip % sum'!G99</f>
        <v>0</v>
      </c>
      <c r="X94" s="314">
        <f>'Enjoyment or fitnes- trip % sum'!I99</f>
        <v>0</v>
      </c>
      <c r="Y94" s="260">
        <f t="shared" si="8"/>
        <v>0</v>
      </c>
      <c r="Z94" s="259">
        <f t="shared" si="9"/>
        <v>0</v>
      </c>
      <c r="AA94" s="312">
        <f>'Enjoyment or fitnes- trip % sum'!L99</f>
        <v>0</v>
      </c>
      <c r="AB94" s="314">
        <f>'Enjoyment or fitnes- trip % sum'!N99</f>
        <v>0</v>
      </c>
      <c r="AC94" s="260">
        <f t="shared" si="10"/>
        <v>0</v>
      </c>
      <c r="AD94" s="259">
        <f t="shared" si="11"/>
        <v>0</v>
      </c>
      <c r="AE94" s="261"/>
      <c r="AF94" s="248"/>
      <c r="AG94" s="248"/>
      <c r="AH94" s="248"/>
      <c r="AI94" s="248"/>
    </row>
    <row r="95" spans="1:35" x14ac:dyDescent="0.2">
      <c r="A95" s="248"/>
      <c r="B95" s="248"/>
      <c r="C95" s="248"/>
      <c r="D95" s="248"/>
      <c r="E95" s="248"/>
      <c r="F95" s="248"/>
      <c r="G95" s="248"/>
      <c r="H95" s="248"/>
      <c r="I95" s="248"/>
      <c r="J95" s="248"/>
      <c r="K95" s="248"/>
      <c r="L95" s="248"/>
      <c r="M95" s="248"/>
      <c r="N95" s="248"/>
      <c r="O95" s="248"/>
      <c r="P95" s="248"/>
      <c r="Q95" s="296"/>
      <c r="R95" s="256">
        <f>'Enjoyment or fitnes- trip % sum'!B100</f>
        <v>0</v>
      </c>
      <c r="S95" s="313">
        <f>'Enjoyment or fitnes- trip % sum'!D100</f>
        <v>0</v>
      </c>
      <c r="T95" s="257">
        <f>'Non-survey input values'!$B$14</f>
        <v>359.3</v>
      </c>
      <c r="U95" s="258">
        <f t="shared" si="6"/>
        <v>0</v>
      </c>
      <c r="V95" s="259">
        <f t="shared" si="7"/>
        <v>0</v>
      </c>
      <c r="W95" s="312">
        <f>'Enjoyment or fitnes- trip % sum'!G100</f>
        <v>0</v>
      </c>
      <c r="X95" s="314">
        <f>'Enjoyment or fitnes- trip % sum'!I100</f>
        <v>0</v>
      </c>
      <c r="Y95" s="260">
        <f t="shared" si="8"/>
        <v>0</v>
      </c>
      <c r="Z95" s="259">
        <f t="shared" si="9"/>
        <v>0</v>
      </c>
      <c r="AA95" s="312">
        <f>'Enjoyment or fitnes- trip % sum'!L100</f>
        <v>0</v>
      </c>
      <c r="AB95" s="314">
        <f>'Enjoyment or fitnes- trip % sum'!N100</f>
        <v>0</v>
      </c>
      <c r="AC95" s="260">
        <f t="shared" si="10"/>
        <v>0</v>
      </c>
      <c r="AD95" s="259">
        <f t="shared" si="11"/>
        <v>0</v>
      </c>
      <c r="AE95" s="261"/>
      <c r="AF95" s="248"/>
      <c r="AG95" s="248"/>
      <c r="AH95" s="248"/>
      <c r="AI95" s="248"/>
    </row>
    <row r="96" spans="1:35" x14ac:dyDescent="0.2">
      <c r="A96" s="248"/>
      <c r="B96" s="248"/>
      <c r="C96" s="248"/>
      <c r="D96" s="248"/>
      <c r="E96" s="248"/>
      <c r="F96" s="248"/>
      <c r="G96" s="248"/>
      <c r="H96" s="248"/>
      <c r="I96" s="248"/>
      <c r="J96" s="248"/>
      <c r="K96" s="248"/>
      <c r="L96" s="248"/>
      <c r="M96" s="248"/>
      <c r="N96" s="248"/>
      <c r="O96" s="248"/>
      <c r="P96" s="248"/>
      <c r="Q96" s="296"/>
      <c r="R96" s="256">
        <f>'Enjoyment or fitnes- trip % sum'!B101</f>
        <v>0</v>
      </c>
      <c r="S96" s="313">
        <f>'Enjoyment or fitnes- trip % sum'!D101</f>
        <v>0</v>
      </c>
      <c r="T96" s="257">
        <f>'Non-survey input values'!$B$14</f>
        <v>359.3</v>
      </c>
      <c r="U96" s="258">
        <f t="shared" si="6"/>
        <v>0</v>
      </c>
      <c r="V96" s="259">
        <f t="shared" si="7"/>
        <v>0</v>
      </c>
      <c r="W96" s="312">
        <f>'Enjoyment or fitnes- trip % sum'!G101</f>
        <v>0</v>
      </c>
      <c r="X96" s="314">
        <f>'Enjoyment or fitnes- trip % sum'!I101</f>
        <v>0</v>
      </c>
      <c r="Y96" s="260">
        <f t="shared" si="8"/>
        <v>0</v>
      </c>
      <c r="Z96" s="259">
        <f t="shared" si="9"/>
        <v>0</v>
      </c>
      <c r="AA96" s="312">
        <f>'Enjoyment or fitnes- trip % sum'!L101</f>
        <v>0</v>
      </c>
      <c r="AB96" s="314">
        <f>'Enjoyment or fitnes- trip % sum'!N101</f>
        <v>0</v>
      </c>
      <c r="AC96" s="260">
        <f t="shared" si="10"/>
        <v>0</v>
      </c>
      <c r="AD96" s="259">
        <f t="shared" si="11"/>
        <v>0</v>
      </c>
      <c r="AE96" s="261"/>
      <c r="AF96" s="248"/>
      <c r="AG96" s="248"/>
      <c r="AH96" s="248"/>
      <c r="AI96" s="248"/>
    </row>
    <row r="97" spans="1:35" x14ac:dyDescent="0.2">
      <c r="A97" s="248"/>
      <c r="B97" s="248"/>
      <c r="C97" s="248"/>
      <c r="D97" s="248"/>
      <c r="E97" s="248"/>
      <c r="F97" s="248"/>
      <c r="G97" s="248"/>
      <c r="H97" s="248"/>
      <c r="I97" s="248"/>
      <c r="J97" s="248"/>
      <c r="K97" s="248"/>
      <c r="L97" s="248"/>
      <c r="M97" s="248"/>
      <c r="N97" s="248"/>
      <c r="O97" s="248"/>
      <c r="P97" s="248"/>
      <c r="Q97" s="296"/>
      <c r="R97" s="256">
        <f>'Enjoyment or fitnes- trip % sum'!B102</f>
        <v>0</v>
      </c>
      <c r="S97" s="313">
        <f>'Enjoyment or fitnes- trip % sum'!D102</f>
        <v>0</v>
      </c>
      <c r="T97" s="257">
        <f>'Non-survey input values'!$B$14</f>
        <v>359.3</v>
      </c>
      <c r="U97" s="258">
        <f t="shared" si="6"/>
        <v>0</v>
      </c>
      <c r="V97" s="259">
        <f t="shared" si="7"/>
        <v>0</v>
      </c>
      <c r="W97" s="312">
        <f>'Enjoyment or fitnes- trip % sum'!G102</f>
        <v>0</v>
      </c>
      <c r="X97" s="314">
        <f>'Enjoyment or fitnes- trip % sum'!I102</f>
        <v>0</v>
      </c>
      <c r="Y97" s="260">
        <f t="shared" si="8"/>
        <v>0</v>
      </c>
      <c r="Z97" s="259">
        <f t="shared" si="9"/>
        <v>0</v>
      </c>
      <c r="AA97" s="312">
        <f>'Enjoyment or fitnes- trip % sum'!L102</f>
        <v>0</v>
      </c>
      <c r="AB97" s="314">
        <f>'Enjoyment or fitnes- trip % sum'!N102</f>
        <v>0</v>
      </c>
      <c r="AC97" s="260">
        <f t="shared" si="10"/>
        <v>0</v>
      </c>
      <c r="AD97" s="259">
        <f t="shared" si="11"/>
        <v>0</v>
      </c>
      <c r="AE97" s="261"/>
      <c r="AF97" s="248"/>
      <c r="AG97" s="248"/>
      <c r="AH97" s="248"/>
      <c r="AI97" s="248"/>
    </row>
    <row r="98" spans="1:35" x14ac:dyDescent="0.2">
      <c r="A98" s="248"/>
      <c r="B98" s="248"/>
      <c r="C98" s="248"/>
      <c r="D98" s="248"/>
      <c r="E98" s="248"/>
      <c r="F98" s="248"/>
      <c r="G98" s="248"/>
      <c r="H98" s="248"/>
      <c r="I98" s="248"/>
      <c r="J98" s="248"/>
      <c r="K98" s="248"/>
      <c r="L98" s="248"/>
      <c r="M98" s="248"/>
      <c r="N98" s="248"/>
      <c r="O98" s="248"/>
      <c r="P98" s="248"/>
      <c r="Q98" s="296"/>
      <c r="R98" s="256">
        <f>'Enjoyment or fitnes- trip % sum'!B103</f>
        <v>0</v>
      </c>
      <c r="S98" s="313">
        <f>'Enjoyment or fitnes- trip % sum'!D103</f>
        <v>0</v>
      </c>
      <c r="T98" s="257">
        <f>'Non-survey input values'!$B$14</f>
        <v>359.3</v>
      </c>
      <c r="U98" s="258">
        <f t="shared" si="6"/>
        <v>0</v>
      </c>
      <c r="V98" s="259">
        <f t="shared" si="7"/>
        <v>0</v>
      </c>
      <c r="W98" s="312">
        <f>'Enjoyment or fitnes- trip % sum'!G103</f>
        <v>0</v>
      </c>
      <c r="X98" s="314">
        <f>'Enjoyment or fitnes- trip % sum'!I103</f>
        <v>0</v>
      </c>
      <c r="Y98" s="260">
        <f t="shared" si="8"/>
        <v>0</v>
      </c>
      <c r="Z98" s="259">
        <f t="shared" si="9"/>
        <v>0</v>
      </c>
      <c r="AA98" s="312">
        <f>'Enjoyment or fitnes- trip % sum'!L103</f>
        <v>0</v>
      </c>
      <c r="AB98" s="314">
        <f>'Enjoyment or fitnes- trip % sum'!N103</f>
        <v>0</v>
      </c>
      <c r="AC98" s="260">
        <f t="shared" si="10"/>
        <v>0</v>
      </c>
      <c r="AD98" s="259">
        <f t="shared" si="11"/>
        <v>0</v>
      </c>
      <c r="AE98" s="261"/>
      <c r="AF98" s="248"/>
      <c r="AG98" s="248"/>
      <c r="AH98" s="248"/>
      <c r="AI98" s="248"/>
    </row>
    <row r="99" spans="1:35" x14ac:dyDescent="0.2">
      <c r="A99" s="248"/>
      <c r="B99" s="248"/>
      <c r="C99" s="248"/>
      <c r="D99" s="248"/>
      <c r="E99" s="248"/>
      <c r="F99" s="248"/>
      <c r="G99" s="248"/>
      <c r="H99" s="248"/>
      <c r="I99" s="248"/>
      <c r="J99" s="248"/>
      <c r="K99" s="248"/>
      <c r="L99" s="248"/>
      <c r="M99" s="248"/>
      <c r="N99" s="248"/>
      <c r="O99" s="248"/>
      <c r="P99" s="248"/>
      <c r="Q99" s="296"/>
      <c r="R99" s="256">
        <f>'Enjoyment or fitnes- trip % sum'!B104</f>
        <v>0</v>
      </c>
      <c r="S99" s="313">
        <f>'Enjoyment or fitnes- trip % sum'!D104</f>
        <v>0</v>
      </c>
      <c r="T99" s="257">
        <f>'Non-survey input values'!$B$14</f>
        <v>359.3</v>
      </c>
      <c r="U99" s="258">
        <f t="shared" si="6"/>
        <v>0</v>
      </c>
      <c r="V99" s="259">
        <f t="shared" si="7"/>
        <v>0</v>
      </c>
      <c r="W99" s="312">
        <f>'Enjoyment or fitnes- trip % sum'!G104</f>
        <v>0</v>
      </c>
      <c r="X99" s="314">
        <f>'Enjoyment or fitnes- trip % sum'!I104</f>
        <v>0</v>
      </c>
      <c r="Y99" s="260">
        <f t="shared" si="8"/>
        <v>0</v>
      </c>
      <c r="Z99" s="259">
        <f t="shared" si="9"/>
        <v>0</v>
      </c>
      <c r="AA99" s="312">
        <f>'Enjoyment or fitnes- trip % sum'!L104</f>
        <v>0</v>
      </c>
      <c r="AB99" s="314">
        <f>'Enjoyment or fitnes- trip % sum'!N104</f>
        <v>0</v>
      </c>
      <c r="AC99" s="260">
        <f t="shared" si="10"/>
        <v>0</v>
      </c>
      <c r="AD99" s="259">
        <f t="shared" si="11"/>
        <v>0</v>
      </c>
      <c r="AE99" s="261"/>
      <c r="AF99" s="248"/>
      <c r="AG99" s="248"/>
      <c r="AH99" s="248"/>
      <c r="AI99" s="248"/>
    </row>
    <row r="100" spans="1:35" x14ac:dyDescent="0.2">
      <c r="A100" s="248"/>
      <c r="B100" s="248"/>
      <c r="C100" s="248"/>
      <c r="D100" s="248"/>
      <c r="E100" s="248"/>
      <c r="F100" s="248"/>
      <c r="G100" s="248"/>
      <c r="H100" s="248"/>
      <c r="I100" s="248"/>
      <c r="J100" s="248"/>
      <c r="K100" s="248"/>
      <c r="L100" s="248"/>
      <c r="M100" s="248"/>
      <c r="N100" s="248"/>
      <c r="O100" s="248"/>
      <c r="P100" s="248"/>
      <c r="Q100" s="296"/>
      <c r="R100" s="256">
        <f>'Enjoyment or fitnes- trip % sum'!B105</f>
        <v>0</v>
      </c>
      <c r="S100" s="313">
        <f>'Enjoyment or fitnes- trip % sum'!D105</f>
        <v>0</v>
      </c>
      <c r="T100" s="257">
        <f>'Non-survey input values'!$B$14</f>
        <v>359.3</v>
      </c>
      <c r="U100" s="258">
        <f t="shared" si="6"/>
        <v>0</v>
      </c>
      <c r="V100" s="259">
        <f t="shared" si="7"/>
        <v>0</v>
      </c>
      <c r="W100" s="312">
        <f>'Enjoyment or fitnes- trip % sum'!G105</f>
        <v>0</v>
      </c>
      <c r="X100" s="314">
        <f>'Enjoyment or fitnes- trip % sum'!I105</f>
        <v>0</v>
      </c>
      <c r="Y100" s="260">
        <f t="shared" si="8"/>
        <v>0</v>
      </c>
      <c r="Z100" s="259">
        <f t="shared" si="9"/>
        <v>0</v>
      </c>
      <c r="AA100" s="312">
        <f>'Enjoyment or fitnes- trip % sum'!L105</f>
        <v>0</v>
      </c>
      <c r="AB100" s="314">
        <f>'Enjoyment or fitnes- trip % sum'!N105</f>
        <v>0</v>
      </c>
      <c r="AC100" s="260">
        <f t="shared" si="10"/>
        <v>0</v>
      </c>
      <c r="AD100" s="259">
        <f t="shared" si="11"/>
        <v>0</v>
      </c>
      <c r="AE100" s="261"/>
      <c r="AF100" s="248"/>
      <c r="AG100" s="248"/>
      <c r="AH100" s="248"/>
      <c r="AI100" s="248"/>
    </row>
    <row r="101" spans="1:35" x14ac:dyDescent="0.2">
      <c r="A101" s="248"/>
      <c r="B101" s="248"/>
      <c r="C101" s="248"/>
      <c r="D101" s="248"/>
      <c r="E101" s="248"/>
      <c r="F101" s="248"/>
      <c r="G101" s="248"/>
      <c r="H101" s="248"/>
      <c r="I101" s="248"/>
      <c r="J101" s="248"/>
      <c r="K101" s="248"/>
      <c r="L101" s="248"/>
      <c r="M101" s="248"/>
      <c r="N101" s="248"/>
      <c r="O101" s="248"/>
      <c r="P101" s="248"/>
      <c r="Q101" s="296"/>
      <c r="R101" s="256">
        <f>'Enjoyment or fitnes- trip % sum'!B106</f>
        <v>0</v>
      </c>
      <c r="S101" s="313">
        <f>'Enjoyment or fitnes- trip % sum'!D106</f>
        <v>0</v>
      </c>
      <c r="T101" s="257">
        <f>'Non-survey input values'!$B$14</f>
        <v>359.3</v>
      </c>
      <c r="U101" s="258">
        <f t="shared" si="6"/>
        <v>0</v>
      </c>
      <c r="V101" s="259">
        <f t="shared" si="7"/>
        <v>0</v>
      </c>
      <c r="W101" s="312">
        <f>'Enjoyment or fitnes- trip % sum'!G106</f>
        <v>0</v>
      </c>
      <c r="X101" s="314">
        <f>'Enjoyment or fitnes- trip % sum'!I106</f>
        <v>0</v>
      </c>
      <c r="Y101" s="260">
        <f t="shared" si="8"/>
        <v>0</v>
      </c>
      <c r="Z101" s="259">
        <f t="shared" si="9"/>
        <v>0</v>
      </c>
      <c r="AA101" s="312">
        <f>'Enjoyment or fitnes- trip % sum'!L106</f>
        <v>0</v>
      </c>
      <c r="AB101" s="314">
        <f>'Enjoyment or fitnes- trip % sum'!N106</f>
        <v>0</v>
      </c>
      <c r="AC101" s="260">
        <f t="shared" si="10"/>
        <v>0</v>
      </c>
      <c r="AD101" s="259">
        <f t="shared" si="11"/>
        <v>0</v>
      </c>
      <c r="AE101" s="261"/>
      <c r="AF101" s="248"/>
      <c r="AG101" s="248"/>
      <c r="AH101" s="248"/>
      <c r="AI101" s="248"/>
    </row>
    <row r="102" spans="1:35" x14ac:dyDescent="0.2">
      <c r="A102" s="248"/>
      <c r="B102" s="248"/>
      <c r="C102" s="248"/>
      <c r="D102" s="248"/>
      <c r="E102" s="248"/>
      <c r="F102" s="248"/>
      <c r="G102" s="248"/>
      <c r="H102" s="248"/>
      <c r="I102" s="248"/>
      <c r="J102" s="248"/>
      <c r="K102" s="248"/>
      <c r="L102" s="248"/>
      <c r="M102" s="248"/>
      <c r="N102" s="248"/>
      <c r="O102" s="248"/>
      <c r="P102" s="248"/>
      <c r="Q102" s="296"/>
      <c r="R102" s="256">
        <f>'Enjoyment or fitnes- trip % sum'!B107</f>
        <v>0</v>
      </c>
      <c r="S102" s="313">
        <f>'Enjoyment or fitnes- trip % sum'!D107</f>
        <v>0</v>
      </c>
      <c r="T102" s="257">
        <f>'Non-survey input values'!$B$14</f>
        <v>359.3</v>
      </c>
      <c r="U102" s="258">
        <f t="shared" si="6"/>
        <v>0</v>
      </c>
      <c r="V102" s="259">
        <f t="shared" si="7"/>
        <v>0</v>
      </c>
      <c r="W102" s="312">
        <f>'Enjoyment or fitnes- trip % sum'!G107</f>
        <v>0</v>
      </c>
      <c r="X102" s="314">
        <f>'Enjoyment or fitnes- trip % sum'!I107</f>
        <v>0</v>
      </c>
      <c r="Y102" s="260">
        <f t="shared" si="8"/>
        <v>0</v>
      </c>
      <c r="Z102" s="259">
        <f t="shared" si="9"/>
        <v>0</v>
      </c>
      <c r="AA102" s="312">
        <f>'Enjoyment or fitnes- trip % sum'!L107</f>
        <v>0</v>
      </c>
      <c r="AB102" s="314">
        <f>'Enjoyment or fitnes- trip % sum'!N107</f>
        <v>0</v>
      </c>
      <c r="AC102" s="260">
        <f t="shared" si="10"/>
        <v>0</v>
      </c>
      <c r="AD102" s="259">
        <f t="shared" si="11"/>
        <v>0</v>
      </c>
      <c r="AE102" s="261"/>
      <c r="AF102" s="248"/>
      <c r="AG102" s="248"/>
      <c r="AH102" s="248"/>
      <c r="AI102" s="248"/>
    </row>
    <row r="103" spans="1:35" x14ac:dyDescent="0.2">
      <c r="A103" s="248"/>
      <c r="B103" s="248"/>
      <c r="C103" s="248"/>
      <c r="D103" s="248"/>
      <c r="E103" s="248"/>
      <c r="F103" s="248"/>
      <c r="G103" s="248"/>
      <c r="H103" s="248"/>
      <c r="I103" s="248"/>
      <c r="J103" s="248"/>
      <c r="K103" s="248"/>
      <c r="L103" s="248"/>
      <c r="M103" s="248"/>
      <c r="N103" s="248"/>
      <c r="O103" s="248"/>
      <c r="P103" s="248"/>
      <c r="Q103" s="296"/>
      <c r="R103" s="256">
        <f>'Enjoyment or fitnes- trip % sum'!B108</f>
        <v>0</v>
      </c>
      <c r="S103" s="313">
        <f>'Enjoyment or fitnes- trip % sum'!D108</f>
        <v>0</v>
      </c>
      <c r="T103" s="257">
        <f>'Non-survey input values'!$B$14</f>
        <v>359.3</v>
      </c>
      <c r="U103" s="258">
        <f t="shared" si="6"/>
        <v>0</v>
      </c>
      <c r="V103" s="259">
        <f t="shared" si="7"/>
        <v>0</v>
      </c>
      <c r="W103" s="312">
        <f>'Enjoyment or fitnes- trip % sum'!G108</f>
        <v>0</v>
      </c>
      <c r="X103" s="314">
        <f>'Enjoyment or fitnes- trip % sum'!I108</f>
        <v>0</v>
      </c>
      <c r="Y103" s="260">
        <f t="shared" si="8"/>
        <v>0</v>
      </c>
      <c r="Z103" s="259">
        <f t="shared" si="9"/>
        <v>0</v>
      </c>
      <c r="AA103" s="312">
        <f>'Enjoyment or fitnes- trip % sum'!L108</f>
        <v>0</v>
      </c>
      <c r="AB103" s="314">
        <f>'Enjoyment or fitnes- trip % sum'!N108</f>
        <v>0</v>
      </c>
      <c r="AC103" s="260">
        <f t="shared" si="10"/>
        <v>0</v>
      </c>
      <c r="AD103" s="259">
        <f t="shared" si="11"/>
        <v>0</v>
      </c>
      <c r="AE103" s="261"/>
      <c r="AF103" s="248"/>
      <c r="AG103" s="248"/>
      <c r="AH103" s="248"/>
      <c r="AI103" s="248"/>
    </row>
    <row r="104" spans="1:35" x14ac:dyDescent="0.2">
      <c r="A104" s="248"/>
      <c r="B104" s="248"/>
      <c r="C104" s="248"/>
      <c r="D104" s="248"/>
      <c r="E104" s="248"/>
      <c r="F104" s="248"/>
      <c r="G104" s="248"/>
      <c r="H104" s="248"/>
      <c r="I104" s="248"/>
      <c r="J104" s="248"/>
      <c r="K104" s="248"/>
      <c r="L104" s="248"/>
      <c r="M104" s="248"/>
      <c r="N104" s="248"/>
      <c r="O104" s="248"/>
      <c r="P104" s="248"/>
      <c r="Q104" s="296"/>
      <c r="R104" s="256">
        <f>'Enjoyment or fitnes- trip % sum'!B109</f>
        <v>0</v>
      </c>
      <c r="S104" s="313">
        <f>'Enjoyment or fitnes- trip % sum'!D109</f>
        <v>0</v>
      </c>
      <c r="T104" s="257">
        <f>'Non-survey input values'!$B$14</f>
        <v>359.3</v>
      </c>
      <c r="U104" s="258">
        <f t="shared" si="6"/>
        <v>0</v>
      </c>
      <c r="V104" s="259">
        <f t="shared" si="7"/>
        <v>0</v>
      </c>
      <c r="W104" s="312">
        <f>'Enjoyment or fitnes- trip % sum'!G109</f>
        <v>0</v>
      </c>
      <c r="X104" s="314">
        <f>'Enjoyment or fitnes- trip % sum'!I109</f>
        <v>0</v>
      </c>
      <c r="Y104" s="260">
        <f t="shared" si="8"/>
        <v>0</v>
      </c>
      <c r="Z104" s="259">
        <f t="shared" si="9"/>
        <v>0</v>
      </c>
      <c r="AA104" s="312">
        <f>'Enjoyment or fitnes- trip % sum'!L109</f>
        <v>0</v>
      </c>
      <c r="AB104" s="314">
        <f>'Enjoyment or fitnes- trip % sum'!N109</f>
        <v>0</v>
      </c>
      <c r="AC104" s="260">
        <f t="shared" si="10"/>
        <v>0</v>
      </c>
      <c r="AD104" s="259">
        <f t="shared" si="11"/>
        <v>0</v>
      </c>
      <c r="AE104" s="261"/>
      <c r="AF104" s="248"/>
      <c r="AG104" s="248"/>
      <c r="AH104" s="248"/>
      <c r="AI104" s="248"/>
    </row>
    <row r="105" spans="1:35" x14ac:dyDescent="0.2">
      <c r="A105" s="248"/>
      <c r="B105" s="248"/>
      <c r="C105" s="248"/>
      <c r="D105" s="248"/>
      <c r="E105" s="248"/>
      <c r="F105" s="248"/>
      <c r="G105" s="248"/>
      <c r="H105" s="248"/>
      <c r="I105" s="248"/>
      <c r="J105" s="248"/>
      <c r="K105" s="248"/>
      <c r="L105" s="248"/>
      <c r="M105" s="248"/>
      <c r="N105" s="248"/>
      <c r="O105" s="248"/>
      <c r="P105" s="248"/>
      <c r="Q105" s="296"/>
      <c r="R105" s="256">
        <f>'Enjoyment or fitnes- trip % sum'!B110</f>
        <v>0</v>
      </c>
      <c r="S105" s="313">
        <f>'Enjoyment or fitnes- trip % sum'!D110</f>
        <v>0</v>
      </c>
      <c r="T105" s="257">
        <f>'Non-survey input values'!$B$14</f>
        <v>359.3</v>
      </c>
      <c r="U105" s="258">
        <f t="shared" si="6"/>
        <v>0</v>
      </c>
      <c r="V105" s="259">
        <f t="shared" si="7"/>
        <v>0</v>
      </c>
      <c r="W105" s="312">
        <f>'Enjoyment or fitnes- trip % sum'!G110</f>
        <v>0</v>
      </c>
      <c r="X105" s="314">
        <f>'Enjoyment or fitnes- trip % sum'!I110</f>
        <v>0</v>
      </c>
      <c r="Y105" s="260">
        <f t="shared" si="8"/>
        <v>0</v>
      </c>
      <c r="Z105" s="259">
        <f t="shared" si="9"/>
        <v>0</v>
      </c>
      <c r="AA105" s="312">
        <f>'Enjoyment or fitnes- trip % sum'!L110</f>
        <v>0</v>
      </c>
      <c r="AB105" s="314">
        <f>'Enjoyment or fitnes- trip % sum'!N110</f>
        <v>0</v>
      </c>
      <c r="AC105" s="260">
        <f t="shared" si="10"/>
        <v>0</v>
      </c>
      <c r="AD105" s="259">
        <f t="shared" si="11"/>
        <v>0</v>
      </c>
      <c r="AE105" s="261"/>
      <c r="AF105" s="248"/>
      <c r="AG105" s="248"/>
      <c r="AH105" s="248"/>
      <c r="AI105" s="248"/>
    </row>
    <row r="106" spans="1:35" x14ac:dyDescent="0.2">
      <c r="A106" s="248"/>
      <c r="B106" s="248"/>
      <c r="C106" s="248"/>
      <c r="D106" s="248"/>
      <c r="E106" s="248"/>
      <c r="F106" s="248"/>
      <c r="G106" s="248"/>
      <c r="H106" s="248"/>
      <c r="I106" s="248"/>
      <c r="J106" s="248"/>
      <c r="K106" s="248"/>
      <c r="L106" s="248"/>
      <c r="M106" s="248"/>
      <c r="N106" s="248"/>
      <c r="O106" s="248"/>
      <c r="P106" s="248"/>
      <c r="Q106" s="296"/>
      <c r="R106" s="256">
        <f>'Enjoyment or fitnes- trip % sum'!B111</f>
        <v>0</v>
      </c>
      <c r="S106" s="313">
        <f>'Enjoyment or fitnes- trip % sum'!D111</f>
        <v>0</v>
      </c>
      <c r="T106" s="257">
        <f>'Non-survey input values'!$B$14</f>
        <v>359.3</v>
      </c>
      <c r="U106" s="258">
        <f t="shared" si="6"/>
        <v>0</v>
      </c>
      <c r="V106" s="259">
        <f t="shared" si="7"/>
        <v>0</v>
      </c>
      <c r="W106" s="312">
        <f>'Enjoyment or fitnes- trip % sum'!G111</f>
        <v>0</v>
      </c>
      <c r="X106" s="314">
        <f>'Enjoyment or fitnes- trip % sum'!I111</f>
        <v>0</v>
      </c>
      <c r="Y106" s="260">
        <f t="shared" si="8"/>
        <v>0</v>
      </c>
      <c r="Z106" s="259">
        <f t="shared" si="9"/>
        <v>0</v>
      </c>
      <c r="AA106" s="312">
        <f>'Enjoyment or fitnes- trip % sum'!L111</f>
        <v>0</v>
      </c>
      <c r="AB106" s="314">
        <f>'Enjoyment or fitnes- trip % sum'!N111</f>
        <v>0</v>
      </c>
      <c r="AC106" s="260">
        <f t="shared" si="10"/>
        <v>0</v>
      </c>
      <c r="AD106" s="259">
        <f t="shared" si="11"/>
        <v>0</v>
      </c>
      <c r="AE106" s="261"/>
      <c r="AF106" s="248"/>
      <c r="AG106" s="248"/>
      <c r="AH106" s="248"/>
      <c r="AI106" s="248"/>
    </row>
    <row r="107" spans="1:35" x14ac:dyDescent="0.2">
      <c r="A107" s="248"/>
      <c r="B107" s="248"/>
      <c r="C107" s="248"/>
      <c r="D107" s="248"/>
      <c r="E107" s="248"/>
      <c r="F107" s="248"/>
      <c r="G107" s="248"/>
      <c r="H107" s="248"/>
      <c r="I107" s="248"/>
      <c r="J107" s="248"/>
      <c r="K107" s="248"/>
      <c r="L107" s="248"/>
      <c r="M107" s="248"/>
      <c r="N107" s="248"/>
      <c r="O107" s="248"/>
      <c r="P107" s="248"/>
      <c r="Q107" s="296"/>
      <c r="R107" s="256">
        <f>'Enjoyment or fitnes- trip % sum'!B112</f>
        <v>0</v>
      </c>
      <c r="S107" s="313">
        <f>'Enjoyment or fitnes- trip % sum'!D112</f>
        <v>0</v>
      </c>
      <c r="T107" s="257">
        <f>'Non-survey input values'!$B$14</f>
        <v>359.3</v>
      </c>
      <c r="U107" s="258">
        <f t="shared" si="6"/>
        <v>0</v>
      </c>
      <c r="V107" s="259">
        <f t="shared" si="7"/>
        <v>0</v>
      </c>
      <c r="W107" s="312">
        <f>'Enjoyment or fitnes- trip % sum'!G112</f>
        <v>0</v>
      </c>
      <c r="X107" s="314">
        <f>'Enjoyment or fitnes- trip % sum'!I112</f>
        <v>0</v>
      </c>
      <c r="Y107" s="260">
        <f t="shared" si="8"/>
        <v>0</v>
      </c>
      <c r="Z107" s="259">
        <f t="shared" si="9"/>
        <v>0</v>
      </c>
      <c r="AA107" s="312">
        <f>'Enjoyment or fitnes- trip % sum'!L112</f>
        <v>0</v>
      </c>
      <c r="AB107" s="314">
        <f>'Enjoyment or fitnes- trip % sum'!N112</f>
        <v>0</v>
      </c>
      <c r="AC107" s="260">
        <f t="shared" si="10"/>
        <v>0</v>
      </c>
      <c r="AD107" s="259">
        <f t="shared" si="11"/>
        <v>0</v>
      </c>
      <c r="AE107" s="261"/>
      <c r="AF107" s="248"/>
      <c r="AG107" s="248"/>
      <c r="AH107" s="248"/>
      <c r="AI107" s="248"/>
    </row>
    <row r="108" spans="1:35" x14ac:dyDescent="0.2">
      <c r="A108" s="248"/>
      <c r="B108" s="248"/>
      <c r="C108" s="248"/>
      <c r="D108" s="248"/>
      <c r="E108" s="248"/>
      <c r="F108" s="248"/>
      <c r="G108" s="248"/>
      <c r="H108" s="248"/>
      <c r="I108" s="248"/>
      <c r="J108" s="248"/>
      <c r="K108" s="248"/>
      <c r="L108" s="248"/>
      <c r="M108" s="248"/>
      <c r="N108" s="248"/>
      <c r="O108" s="248"/>
      <c r="P108" s="248"/>
      <c r="Q108" s="296"/>
      <c r="R108" s="256">
        <f>'Enjoyment or fitnes- trip % sum'!B113</f>
        <v>0</v>
      </c>
      <c r="S108" s="313">
        <f>'Enjoyment or fitnes- trip % sum'!D113</f>
        <v>0</v>
      </c>
      <c r="T108" s="257">
        <f>'Non-survey input values'!$B$14</f>
        <v>359.3</v>
      </c>
      <c r="U108" s="258">
        <f t="shared" si="6"/>
        <v>0</v>
      </c>
      <c r="V108" s="259">
        <f t="shared" si="7"/>
        <v>0</v>
      </c>
      <c r="W108" s="312">
        <f>'Enjoyment or fitnes- trip % sum'!G113</f>
        <v>0</v>
      </c>
      <c r="X108" s="314">
        <f>'Enjoyment or fitnes- trip % sum'!I113</f>
        <v>0</v>
      </c>
      <c r="Y108" s="260">
        <f t="shared" si="8"/>
        <v>0</v>
      </c>
      <c r="Z108" s="259">
        <f t="shared" si="9"/>
        <v>0</v>
      </c>
      <c r="AA108" s="312">
        <f>'Enjoyment or fitnes- trip % sum'!L113</f>
        <v>0</v>
      </c>
      <c r="AB108" s="314">
        <f>'Enjoyment or fitnes- trip % sum'!N113</f>
        <v>0</v>
      </c>
      <c r="AC108" s="260">
        <f t="shared" si="10"/>
        <v>0</v>
      </c>
      <c r="AD108" s="259">
        <f t="shared" si="11"/>
        <v>0</v>
      </c>
      <c r="AE108" s="261"/>
      <c r="AF108" s="248"/>
      <c r="AG108" s="248"/>
      <c r="AH108" s="248"/>
      <c r="AI108" s="248"/>
    </row>
    <row r="109" spans="1:35" x14ac:dyDescent="0.2">
      <c r="A109" s="248"/>
      <c r="B109" s="248"/>
      <c r="C109" s="248"/>
      <c r="D109" s="248"/>
      <c r="E109" s="248"/>
      <c r="F109" s="248"/>
      <c r="G109" s="248"/>
      <c r="H109" s="248"/>
      <c r="I109" s="248"/>
      <c r="J109" s="248"/>
      <c r="K109" s="248"/>
      <c r="L109" s="248"/>
      <c r="M109" s="248"/>
      <c r="N109" s="248"/>
      <c r="O109" s="248"/>
      <c r="P109" s="248"/>
      <c r="Q109" s="296"/>
      <c r="R109" s="256">
        <f>'Enjoyment or fitnes- trip % sum'!B114</f>
        <v>0</v>
      </c>
      <c r="S109" s="313">
        <f>'Enjoyment or fitnes- trip % sum'!D114</f>
        <v>0</v>
      </c>
      <c r="T109" s="257">
        <f>'Non-survey input values'!$B$14</f>
        <v>359.3</v>
      </c>
      <c r="U109" s="258">
        <f t="shared" si="6"/>
        <v>0</v>
      </c>
      <c r="V109" s="259">
        <f t="shared" si="7"/>
        <v>0</v>
      </c>
      <c r="W109" s="312">
        <f>'Enjoyment or fitnes- trip % sum'!G114</f>
        <v>0</v>
      </c>
      <c r="X109" s="314">
        <f>'Enjoyment or fitnes- trip % sum'!I114</f>
        <v>0</v>
      </c>
      <c r="Y109" s="260">
        <f t="shared" si="8"/>
        <v>0</v>
      </c>
      <c r="Z109" s="259">
        <f t="shared" si="9"/>
        <v>0</v>
      </c>
      <c r="AA109" s="312">
        <f>'Enjoyment or fitnes- trip % sum'!L114</f>
        <v>0</v>
      </c>
      <c r="AB109" s="314">
        <f>'Enjoyment or fitnes- trip % sum'!N114</f>
        <v>0</v>
      </c>
      <c r="AC109" s="260">
        <f t="shared" si="10"/>
        <v>0</v>
      </c>
      <c r="AD109" s="259">
        <f t="shared" si="11"/>
        <v>0</v>
      </c>
      <c r="AE109" s="261"/>
      <c r="AF109" s="248"/>
      <c r="AG109" s="248"/>
      <c r="AH109" s="248"/>
      <c r="AI109" s="248"/>
    </row>
    <row r="110" spans="1:35" x14ac:dyDescent="0.2">
      <c r="A110" s="248"/>
      <c r="B110" s="248"/>
      <c r="C110" s="248"/>
      <c r="D110" s="248"/>
      <c r="E110" s="248"/>
      <c r="F110" s="248"/>
      <c r="G110" s="248"/>
      <c r="H110" s="248"/>
      <c r="I110" s="248"/>
      <c r="J110" s="248"/>
      <c r="K110" s="248"/>
      <c r="L110" s="248"/>
      <c r="M110" s="248"/>
      <c r="N110" s="248"/>
      <c r="O110" s="248"/>
      <c r="P110" s="248"/>
      <c r="Q110" s="296"/>
      <c r="R110" s="256">
        <f>'Enjoyment or fitnes- trip % sum'!B115</f>
        <v>0</v>
      </c>
      <c r="S110" s="313">
        <f>'Enjoyment or fitnes- trip % sum'!D115</f>
        <v>0</v>
      </c>
      <c r="T110" s="257">
        <f>'Non-survey input values'!$B$14</f>
        <v>359.3</v>
      </c>
      <c r="U110" s="258">
        <f t="shared" si="6"/>
        <v>0</v>
      </c>
      <c r="V110" s="259">
        <f t="shared" si="7"/>
        <v>0</v>
      </c>
      <c r="W110" s="312">
        <f>'Enjoyment or fitnes- trip % sum'!G115</f>
        <v>0</v>
      </c>
      <c r="X110" s="314">
        <f>'Enjoyment or fitnes- trip % sum'!I115</f>
        <v>0</v>
      </c>
      <c r="Y110" s="260">
        <f t="shared" si="8"/>
        <v>0</v>
      </c>
      <c r="Z110" s="259">
        <f t="shared" si="9"/>
        <v>0</v>
      </c>
      <c r="AA110" s="312">
        <f>'Enjoyment or fitnes- trip % sum'!L115</f>
        <v>0</v>
      </c>
      <c r="AB110" s="314">
        <f>'Enjoyment or fitnes- trip % sum'!N115</f>
        <v>0</v>
      </c>
      <c r="AC110" s="260">
        <f t="shared" si="10"/>
        <v>0</v>
      </c>
      <c r="AD110" s="259">
        <f t="shared" si="11"/>
        <v>0</v>
      </c>
      <c r="AE110" s="261"/>
      <c r="AF110" s="248"/>
      <c r="AG110" s="248"/>
      <c r="AH110" s="248"/>
      <c r="AI110" s="248"/>
    </row>
    <row r="111" spans="1:35" x14ac:dyDescent="0.2">
      <c r="A111" s="248"/>
      <c r="B111" s="248"/>
      <c r="C111" s="248"/>
      <c r="D111" s="248"/>
      <c r="E111" s="248"/>
      <c r="F111" s="248"/>
      <c r="G111" s="248"/>
      <c r="H111" s="248"/>
      <c r="I111" s="248"/>
      <c r="J111" s="248"/>
      <c r="K111" s="248"/>
      <c r="L111" s="248"/>
      <c r="M111" s="248"/>
      <c r="N111" s="248"/>
      <c r="O111" s="248"/>
      <c r="P111" s="248"/>
      <c r="Q111" s="296"/>
      <c r="R111" s="256">
        <f>'Enjoyment or fitnes- trip % sum'!B116</f>
        <v>0</v>
      </c>
      <c r="S111" s="313">
        <f>'Enjoyment or fitnes- trip % sum'!D116</f>
        <v>0</v>
      </c>
      <c r="T111" s="257">
        <f>'Non-survey input values'!$B$14</f>
        <v>359.3</v>
      </c>
      <c r="U111" s="258">
        <f t="shared" si="6"/>
        <v>0</v>
      </c>
      <c r="V111" s="259">
        <f t="shared" si="7"/>
        <v>0</v>
      </c>
      <c r="W111" s="312">
        <f>'Enjoyment or fitnes- trip % sum'!G116</f>
        <v>0</v>
      </c>
      <c r="X111" s="314">
        <f>'Enjoyment or fitnes- trip % sum'!I116</f>
        <v>0</v>
      </c>
      <c r="Y111" s="260">
        <f t="shared" si="8"/>
        <v>0</v>
      </c>
      <c r="Z111" s="259">
        <f t="shared" si="9"/>
        <v>0</v>
      </c>
      <c r="AA111" s="312">
        <f>'Enjoyment or fitnes- trip % sum'!L116</f>
        <v>0</v>
      </c>
      <c r="AB111" s="314">
        <f>'Enjoyment or fitnes- trip % sum'!N116</f>
        <v>0</v>
      </c>
      <c r="AC111" s="260">
        <f t="shared" si="10"/>
        <v>0</v>
      </c>
      <c r="AD111" s="259">
        <f t="shared" si="11"/>
        <v>0</v>
      </c>
      <c r="AE111" s="261"/>
      <c r="AF111" s="248"/>
      <c r="AG111" s="248"/>
      <c r="AH111" s="248"/>
      <c r="AI111" s="248"/>
    </row>
    <row r="112" spans="1:35" x14ac:dyDescent="0.2">
      <c r="A112" s="248"/>
      <c r="B112" s="248"/>
      <c r="C112" s="248"/>
      <c r="D112" s="248"/>
      <c r="E112" s="248"/>
      <c r="F112" s="248"/>
      <c r="G112" s="248"/>
      <c r="H112" s="248"/>
      <c r="I112" s="248"/>
      <c r="J112" s="248"/>
      <c r="K112" s="248"/>
      <c r="L112" s="248"/>
      <c r="M112" s="248"/>
      <c r="N112" s="248"/>
      <c r="O112" s="248"/>
      <c r="P112" s="248"/>
      <c r="Q112" s="296"/>
      <c r="R112" s="256">
        <f>'Enjoyment or fitnes- trip % sum'!B117</f>
        <v>0</v>
      </c>
      <c r="S112" s="313">
        <f>'Enjoyment or fitnes- trip % sum'!D117</f>
        <v>0</v>
      </c>
      <c r="T112" s="257">
        <f>'Non-survey input values'!$B$14</f>
        <v>359.3</v>
      </c>
      <c r="U112" s="258">
        <f t="shared" si="6"/>
        <v>0</v>
      </c>
      <c r="V112" s="259">
        <f t="shared" si="7"/>
        <v>0</v>
      </c>
      <c r="W112" s="312">
        <f>'Enjoyment or fitnes- trip % sum'!G117</f>
        <v>0</v>
      </c>
      <c r="X112" s="314">
        <f>'Enjoyment or fitnes- trip % sum'!I117</f>
        <v>0</v>
      </c>
      <c r="Y112" s="260">
        <f t="shared" si="8"/>
        <v>0</v>
      </c>
      <c r="Z112" s="259">
        <f t="shared" si="9"/>
        <v>0</v>
      </c>
      <c r="AA112" s="312">
        <f>'Enjoyment or fitnes- trip % sum'!L117</f>
        <v>0</v>
      </c>
      <c r="AB112" s="314">
        <f>'Enjoyment or fitnes- trip % sum'!N117</f>
        <v>0</v>
      </c>
      <c r="AC112" s="260">
        <f t="shared" si="10"/>
        <v>0</v>
      </c>
      <c r="AD112" s="259">
        <f t="shared" si="11"/>
        <v>0</v>
      </c>
      <c r="AE112" s="261"/>
      <c r="AF112" s="248"/>
      <c r="AG112" s="248"/>
      <c r="AH112" s="248"/>
      <c r="AI112" s="248"/>
    </row>
    <row r="113" spans="1:35" x14ac:dyDescent="0.2">
      <c r="A113" s="248"/>
      <c r="B113" s="248"/>
      <c r="C113" s="248"/>
      <c r="D113" s="248"/>
      <c r="E113" s="248"/>
      <c r="F113" s="248"/>
      <c r="G113" s="248"/>
      <c r="H113" s="248"/>
      <c r="I113" s="248"/>
      <c r="J113" s="248"/>
      <c r="K113" s="248"/>
      <c r="L113" s="248"/>
      <c r="M113" s="248"/>
      <c r="N113" s="248"/>
      <c r="O113" s="248"/>
      <c r="P113" s="248"/>
      <c r="Q113" s="296"/>
      <c r="R113" s="256">
        <f>'Enjoyment or fitnes- trip % sum'!B118</f>
        <v>0</v>
      </c>
      <c r="S113" s="313">
        <f>'Enjoyment or fitnes- trip % sum'!D118</f>
        <v>0</v>
      </c>
      <c r="T113" s="257">
        <f>'Non-survey input values'!$B$14</f>
        <v>359.3</v>
      </c>
      <c r="U113" s="258">
        <f t="shared" si="6"/>
        <v>0</v>
      </c>
      <c r="V113" s="259">
        <f t="shared" si="7"/>
        <v>0</v>
      </c>
      <c r="W113" s="312">
        <f>'Enjoyment or fitnes- trip % sum'!G118</f>
        <v>0</v>
      </c>
      <c r="X113" s="314">
        <f>'Enjoyment or fitnes- trip % sum'!I118</f>
        <v>0</v>
      </c>
      <c r="Y113" s="260">
        <f t="shared" si="8"/>
        <v>0</v>
      </c>
      <c r="Z113" s="259">
        <f t="shared" si="9"/>
        <v>0</v>
      </c>
      <c r="AA113" s="312">
        <f>'Enjoyment or fitnes- trip % sum'!L118</f>
        <v>0</v>
      </c>
      <c r="AB113" s="314">
        <f>'Enjoyment or fitnes- trip % sum'!N118</f>
        <v>0</v>
      </c>
      <c r="AC113" s="260">
        <f t="shared" si="10"/>
        <v>0</v>
      </c>
      <c r="AD113" s="259">
        <f t="shared" si="11"/>
        <v>0</v>
      </c>
      <c r="AE113" s="261"/>
      <c r="AF113" s="248"/>
      <c r="AG113" s="248"/>
      <c r="AH113" s="248"/>
      <c r="AI113" s="248"/>
    </row>
    <row r="114" spans="1:35" x14ac:dyDescent="0.2">
      <c r="A114" s="248"/>
      <c r="B114" s="248"/>
      <c r="C114" s="248"/>
      <c r="D114" s="248"/>
      <c r="E114" s="248"/>
      <c r="F114" s="248"/>
      <c r="G114" s="248"/>
      <c r="H114" s="248"/>
      <c r="I114" s="248"/>
      <c r="J114" s="248"/>
      <c r="K114" s="248"/>
      <c r="L114" s="248"/>
      <c r="M114" s="248"/>
      <c r="N114" s="248"/>
      <c r="O114" s="248"/>
      <c r="P114" s="248"/>
      <c r="Q114" s="296"/>
      <c r="R114" s="256">
        <f>'Enjoyment or fitnes- trip % sum'!B119</f>
        <v>0</v>
      </c>
      <c r="S114" s="313">
        <f>'Enjoyment or fitnes- trip % sum'!D119</f>
        <v>0</v>
      </c>
      <c r="T114" s="257">
        <f>'Non-survey input values'!$B$14</f>
        <v>359.3</v>
      </c>
      <c r="U114" s="258">
        <f t="shared" si="6"/>
        <v>0</v>
      </c>
      <c r="V114" s="259">
        <f t="shared" si="7"/>
        <v>0</v>
      </c>
      <c r="W114" s="312">
        <f>'Enjoyment or fitnes- trip % sum'!G119</f>
        <v>0</v>
      </c>
      <c r="X114" s="314">
        <f>'Enjoyment or fitnes- trip % sum'!I119</f>
        <v>0</v>
      </c>
      <c r="Y114" s="260">
        <f t="shared" si="8"/>
        <v>0</v>
      </c>
      <c r="Z114" s="259">
        <f t="shared" si="9"/>
        <v>0</v>
      </c>
      <c r="AA114" s="312">
        <f>'Enjoyment or fitnes- trip % sum'!L119</f>
        <v>0</v>
      </c>
      <c r="AB114" s="314">
        <f>'Enjoyment or fitnes- trip % sum'!N119</f>
        <v>0</v>
      </c>
      <c r="AC114" s="260">
        <f t="shared" si="10"/>
        <v>0</v>
      </c>
      <c r="AD114" s="259">
        <f t="shared" si="11"/>
        <v>0</v>
      </c>
      <c r="AE114" s="261"/>
      <c r="AF114" s="248"/>
      <c r="AG114" s="248"/>
      <c r="AH114" s="248"/>
      <c r="AI114" s="248"/>
    </row>
    <row r="115" spans="1:35" x14ac:dyDescent="0.2">
      <c r="A115" s="248"/>
      <c r="B115" s="248"/>
      <c r="C115" s="248"/>
      <c r="D115" s="248"/>
      <c r="E115" s="248"/>
      <c r="F115" s="248"/>
      <c r="G115" s="248"/>
      <c r="H115" s="248"/>
      <c r="I115" s="248"/>
      <c r="J115" s="248"/>
      <c r="K115" s="248"/>
      <c r="L115" s="248"/>
      <c r="M115" s="248"/>
      <c r="N115" s="248"/>
      <c r="O115" s="248"/>
      <c r="P115" s="248"/>
      <c r="Q115" s="296"/>
      <c r="R115" s="256">
        <f>'Enjoyment or fitnes- trip % sum'!B120</f>
        <v>0</v>
      </c>
      <c r="S115" s="313">
        <f>'Enjoyment or fitnes- trip % sum'!D120</f>
        <v>0</v>
      </c>
      <c r="T115" s="257">
        <f>'Non-survey input values'!$B$14</f>
        <v>359.3</v>
      </c>
      <c r="U115" s="258">
        <f t="shared" si="6"/>
        <v>0</v>
      </c>
      <c r="V115" s="259">
        <f t="shared" si="7"/>
        <v>0</v>
      </c>
      <c r="W115" s="312">
        <f>'Enjoyment or fitnes- trip % sum'!G120</f>
        <v>0</v>
      </c>
      <c r="X115" s="314">
        <f>'Enjoyment or fitnes- trip % sum'!I120</f>
        <v>0</v>
      </c>
      <c r="Y115" s="260">
        <f t="shared" si="8"/>
        <v>0</v>
      </c>
      <c r="Z115" s="259">
        <f t="shared" si="9"/>
        <v>0</v>
      </c>
      <c r="AA115" s="312">
        <f>'Enjoyment or fitnes- trip % sum'!L120</f>
        <v>0</v>
      </c>
      <c r="AB115" s="314">
        <f>'Enjoyment or fitnes- trip % sum'!N120</f>
        <v>0</v>
      </c>
      <c r="AC115" s="260">
        <f t="shared" si="10"/>
        <v>0</v>
      </c>
      <c r="AD115" s="259">
        <f t="shared" si="11"/>
        <v>0</v>
      </c>
      <c r="AE115" s="261"/>
      <c r="AF115" s="248"/>
      <c r="AG115" s="248"/>
      <c r="AH115" s="248"/>
      <c r="AI115" s="248"/>
    </row>
    <row r="116" spans="1:35" x14ac:dyDescent="0.2">
      <c r="A116" s="248"/>
      <c r="B116" s="248"/>
      <c r="C116" s="248"/>
      <c r="D116" s="248"/>
      <c r="E116" s="248"/>
      <c r="F116" s="248"/>
      <c r="G116" s="248"/>
      <c r="H116" s="248"/>
      <c r="I116" s="248"/>
      <c r="J116" s="248"/>
      <c r="K116" s="248"/>
      <c r="L116" s="248"/>
      <c r="M116" s="248"/>
      <c r="N116" s="248"/>
      <c r="O116" s="248"/>
      <c r="P116" s="248"/>
      <c r="Q116" s="296"/>
      <c r="R116" s="256">
        <f>'Enjoyment or fitnes- trip % sum'!B121</f>
        <v>0</v>
      </c>
      <c r="S116" s="313">
        <f>'Enjoyment or fitnes- trip % sum'!D121</f>
        <v>0</v>
      </c>
      <c r="T116" s="257">
        <f>'Non-survey input values'!$B$14</f>
        <v>359.3</v>
      </c>
      <c r="U116" s="258">
        <f t="shared" si="6"/>
        <v>0</v>
      </c>
      <c r="V116" s="259">
        <f t="shared" si="7"/>
        <v>0</v>
      </c>
      <c r="W116" s="312">
        <f>'Enjoyment or fitnes- trip % sum'!G121</f>
        <v>0</v>
      </c>
      <c r="X116" s="314">
        <f>'Enjoyment or fitnes- trip % sum'!I121</f>
        <v>0</v>
      </c>
      <c r="Y116" s="260">
        <f t="shared" si="8"/>
        <v>0</v>
      </c>
      <c r="Z116" s="259">
        <f t="shared" si="9"/>
        <v>0</v>
      </c>
      <c r="AA116" s="312">
        <f>'Enjoyment or fitnes- trip % sum'!L121</f>
        <v>0</v>
      </c>
      <c r="AB116" s="314">
        <f>'Enjoyment or fitnes- trip % sum'!N121</f>
        <v>0</v>
      </c>
      <c r="AC116" s="260">
        <f t="shared" si="10"/>
        <v>0</v>
      </c>
      <c r="AD116" s="259">
        <f t="shared" si="11"/>
        <v>0</v>
      </c>
      <c r="AE116" s="261"/>
      <c r="AF116" s="248"/>
      <c r="AG116" s="248"/>
      <c r="AH116" s="248"/>
      <c r="AI116" s="248"/>
    </row>
    <row r="117" spans="1:35" x14ac:dyDescent="0.2">
      <c r="A117" s="248"/>
      <c r="B117" s="248"/>
      <c r="C117" s="248"/>
      <c r="D117" s="248"/>
      <c r="E117" s="248"/>
      <c r="F117" s="248"/>
      <c r="G117" s="248"/>
      <c r="H117" s="248"/>
      <c r="I117" s="248"/>
      <c r="J117" s="248"/>
      <c r="K117" s="248"/>
      <c r="L117" s="248"/>
      <c r="M117" s="248"/>
      <c r="N117" s="248"/>
      <c r="O117" s="248"/>
      <c r="P117" s="248"/>
      <c r="Q117" s="296"/>
      <c r="R117" s="256">
        <f>'Enjoyment or fitnes- trip % sum'!B122</f>
        <v>0</v>
      </c>
      <c r="S117" s="313">
        <f>'Enjoyment or fitnes- trip % sum'!D122</f>
        <v>0</v>
      </c>
      <c r="T117" s="257">
        <f>'Non-survey input values'!$B$14</f>
        <v>359.3</v>
      </c>
      <c r="U117" s="258">
        <f t="shared" si="6"/>
        <v>0</v>
      </c>
      <c r="V117" s="259">
        <f t="shared" si="7"/>
        <v>0</v>
      </c>
      <c r="W117" s="312">
        <f>'Enjoyment or fitnes- trip % sum'!G122</f>
        <v>0</v>
      </c>
      <c r="X117" s="314">
        <f>'Enjoyment or fitnes- trip % sum'!I122</f>
        <v>0</v>
      </c>
      <c r="Y117" s="260">
        <f t="shared" si="8"/>
        <v>0</v>
      </c>
      <c r="Z117" s="259">
        <f t="shared" si="9"/>
        <v>0</v>
      </c>
      <c r="AA117" s="312">
        <f>'Enjoyment or fitnes- trip % sum'!L122</f>
        <v>0</v>
      </c>
      <c r="AB117" s="314">
        <f>'Enjoyment or fitnes- trip % sum'!N122</f>
        <v>0</v>
      </c>
      <c r="AC117" s="260">
        <f t="shared" si="10"/>
        <v>0</v>
      </c>
      <c r="AD117" s="259">
        <f t="shared" si="11"/>
        <v>0</v>
      </c>
      <c r="AE117" s="261"/>
      <c r="AF117" s="248"/>
      <c r="AG117" s="248"/>
      <c r="AH117" s="248"/>
      <c r="AI117" s="248"/>
    </row>
    <row r="118" spans="1:35" x14ac:dyDescent="0.2">
      <c r="A118" s="248"/>
      <c r="B118" s="248"/>
      <c r="C118" s="248"/>
      <c r="D118" s="248"/>
      <c r="E118" s="248"/>
      <c r="F118" s="248"/>
      <c r="G118" s="248"/>
      <c r="H118" s="248"/>
      <c r="I118" s="248"/>
      <c r="J118" s="248"/>
      <c r="K118" s="248"/>
      <c r="L118" s="248"/>
      <c r="M118" s="248"/>
      <c r="N118" s="248"/>
      <c r="O118" s="248"/>
      <c r="P118" s="248"/>
      <c r="Q118" s="296"/>
      <c r="R118" s="256">
        <f>'Enjoyment or fitnes- trip % sum'!B123</f>
        <v>0</v>
      </c>
      <c r="S118" s="313">
        <f>'Enjoyment or fitnes- trip % sum'!D123</f>
        <v>0</v>
      </c>
      <c r="T118" s="257">
        <f>'Non-survey input values'!$B$14</f>
        <v>359.3</v>
      </c>
      <c r="U118" s="258">
        <f t="shared" si="6"/>
        <v>0</v>
      </c>
      <c r="V118" s="259">
        <f t="shared" si="7"/>
        <v>0</v>
      </c>
      <c r="W118" s="312">
        <f>'Enjoyment or fitnes- trip % sum'!G123</f>
        <v>0</v>
      </c>
      <c r="X118" s="314">
        <f>'Enjoyment or fitnes- trip % sum'!I123</f>
        <v>0</v>
      </c>
      <c r="Y118" s="260">
        <f t="shared" si="8"/>
        <v>0</v>
      </c>
      <c r="Z118" s="259">
        <f t="shared" si="9"/>
        <v>0</v>
      </c>
      <c r="AA118" s="312">
        <f>'Enjoyment or fitnes- trip % sum'!L123</f>
        <v>0</v>
      </c>
      <c r="AB118" s="314">
        <f>'Enjoyment or fitnes- trip % sum'!N123</f>
        <v>0</v>
      </c>
      <c r="AC118" s="260">
        <f t="shared" si="10"/>
        <v>0</v>
      </c>
      <c r="AD118" s="259">
        <f t="shared" si="11"/>
        <v>0</v>
      </c>
      <c r="AE118" s="261"/>
      <c r="AF118" s="248"/>
      <c r="AG118" s="248"/>
      <c r="AH118" s="248"/>
      <c r="AI118" s="248"/>
    </row>
    <row r="119" spans="1:35" x14ac:dyDescent="0.2">
      <c r="A119" s="248"/>
      <c r="B119" s="248"/>
      <c r="C119" s="248"/>
      <c r="D119" s="248"/>
      <c r="E119" s="248"/>
      <c r="F119" s="248"/>
      <c r="G119" s="248"/>
      <c r="H119" s="248"/>
      <c r="I119" s="248"/>
      <c r="J119" s="248"/>
      <c r="K119" s="248"/>
      <c r="L119" s="248"/>
      <c r="M119" s="248"/>
      <c r="N119" s="248"/>
      <c r="O119" s="248"/>
      <c r="P119" s="248"/>
      <c r="Q119" s="296"/>
      <c r="R119" s="256">
        <f>'Enjoyment or fitnes- trip % sum'!B124</f>
        <v>0</v>
      </c>
      <c r="S119" s="313">
        <f>'Enjoyment or fitnes- trip % sum'!D124</f>
        <v>0</v>
      </c>
      <c r="T119" s="257">
        <f>'Non-survey input values'!$B$14</f>
        <v>359.3</v>
      </c>
      <c r="U119" s="258">
        <f t="shared" si="6"/>
        <v>0</v>
      </c>
      <c r="V119" s="259">
        <f t="shared" si="7"/>
        <v>0</v>
      </c>
      <c r="W119" s="312">
        <f>'Enjoyment or fitnes- trip % sum'!G124</f>
        <v>0</v>
      </c>
      <c r="X119" s="314">
        <f>'Enjoyment or fitnes- trip % sum'!I124</f>
        <v>0</v>
      </c>
      <c r="Y119" s="260">
        <f t="shared" si="8"/>
        <v>0</v>
      </c>
      <c r="Z119" s="259">
        <f t="shared" si="9"/>
        <v>0</v>
      </c>
      <c r="AA119" s="312">
        <f>'Enjoyment or fitnes- trip % sum'!L124</f>
        <v>0</v>
      </c>
      <c r="AB119" s="314">
        <f>'Enjoyment or fitnes- trip % sum'!N124</f>
        <v>0</v>
      </c>
      <c r="AC119" s="260">
        <f t="shared" si="10"/>
        <v>0</v>
      </c>
      <c r="AD119" s="259">
        <f t="shared" si="11"/>
        <v>0</v>
      </c>
      <c r="AE119" s="261"/>
      <c r="AF119" s="248"/>
      <c r="AG119" s="248"/>
      <c r="AH119" s="248"/>
      <c r="AI119" s="248"/>
    </row>
    <row r="120" spans="1:35" x14ac:dyDescent="0.2">
      <c r="A120" s="248"/>
      <c r="B120" s="248"/>
      <c r="C120" s="248"/>
      <c r="D120" s="248"/>
      <c r="E120" s="248"/>
      <c r="F120" s="248"/>
      <c r="G120" s="248"/>
      <c r="H120" s="248"/>
      <c r="I120" s="248"/>
      <c r="J120" s="248"/>
      <c r="K120" s="248"/>
      <c r="L120" s="248"/>
      <c r="M120" s="248"/>
      <c r="N120" s="248"/>
      <c r="O120" s="248"/>
      <c r="P120" s="248"/>
      <c r="Q120" s="296"/>
      <c r="R120" s="256">
        <f>'Enjoyment or fitnes- trip % sum'!B125</f>
        <v>0</v>
      </c>
      <c r="S120" s="313">
        <f>'Enjoyment or fitnes- trip % sum'!D125</f>
        <v>0</v>
      </c>
      <c r="T120" s="257">
        <f>'Non-survey input values'!$B$14</f>
        <v>359.3</v>
      </c>
      <c r="U120" s="258">
        <f t="shared" si="6"/>
        <v>0</v>
      </c>
      <c r="V120" s="259">
        <f t="shared" si="7"/>
        <v>0</v>
      </c>
      <c r="W120" s="312">
        <f>'Enjoyment or fitnes- trip % sum'!G125</f>
        <v>0</v>
      </c>
      <c r="X120" s="314">
        <f>'Enjoyment or fitnes- trip % sum'!I125</f>
        <v>0</v>
      </c>
      <c r="Y120" s="260">
        <f t="shared" si="8"/>
        <v>0</v>
      </c>
      <c r="Z120" s="259">
        <f t="shared" si="9"/>
        <v>0</v>
      </c>
      <c r="AA120" s="312">
        <f>'Enjoyment or fitnes- trip % sum'!L125</f>
        <v>0</v>
      </c>
      <c r="AB120" s="314">
        <f>'Enjoyment or fitnes- trip % sum'!N125</f>
        <v>0</v>
      </c>
      <c r="AC120" s="260">
        <f t="shared" si="10"/>
        <v>0</v>
      </c>
      <c r="AD120" s="259">
        <f t="shared" si="11"/>
        <v>0</v>
      </c>
      <c r="AE120" s="261"/>
      <c r="AF120" s="248"/>
      <c r="AG120" s="248"/>
      <c r="AH120" s="248"/>
      <c r="AI120" s="248"/>
    </row>
    <row r="121" spans="1:35" x14ac:dyDescent="0.2">
      <c r="A121" s="248"/>
      <c r="B121" s="248"/>
      <c r="C121" s="248"/>
      <c r="D121" s="248"/>
      <c r="E121" s="248"/>
      <c r="F121" s="248"/>
      <c r="G121" s="248"/>
      <c r="H121" s="248"/>
      <c r="I121" s="248"/>
      <c r="J121" s="248"/>
      <c r="K121" s="248"/>
      <c r="L121" s="248"/>
      <c r="M121" s="248"/>
      <c r="N121" s="248"/>
      <c r="O121" s="248"/>
      <c r="P121" s="248"/>
      <c r="Q121" s="296"/>
      <c r="R121" s="256">
        <f>'Enjoyment or fitnes- trip % sum'!B126</f>
        <v>0</v>
      </c>
      <c r="S121" s="313">
        <f>'Enjoyment or fitnes- trip % sum'!D126</f>
        <v>0</v>
      </c>
      <c r="T121" s="257">
        <f>'Non-survey input values'!$B$14</f>
        <v>359.3</v>
      </c>
      <c r="U121" s="258">
        <f t="shared" si="6"/>
        <v>0</v>
      </c>
      <c r="V121" s="259">
        <f t="shared" si="7"/>
        <v>0</v>
      </c>
      <c r="W121" s="312">
        <f>'Enjoyment or fitnes- trip % sum'!G126</f>
        <v>0</v>
      </c>
      <c r="X121" s="314">
        <f>'Enjoyment or fitnes- trip % sum'!I126</f>
        <v>0</v>
      </c>
      <c r="Y121" s="260">
        <f t="shared" si="8"/>
        <v>0</v>
      </c>
      <c r="Z121" s="259">
        <f t="shared" si="9"/>
        <v>0</v>
      </c>
      <c r="AA121" s="312">
        <f>'Enjoyment or fitnes- trip % sum'!L126</f>
        <v>0</v>
      </c>
      <c r="AB121" s="314">
        <f>'Enjoyment or fitnes- trip % sum'!N126</f>
        <v>0</v>
      </c>
      <c r="AC121" s="260">
        <f t="shared" si="10"/>
        <v>0</v>
      </c>
      <c r="AD121" s="259">
        <f t="shared" si="11"/>
        <v>0</v>
      </c>
      <c r="AE121" s="261"/>
      <c r="AF121" s="248"/>
      <c r="AG121" s="248"/>
      <c r="AH121" s="248"/>
      <c r="AI121" s="248"/>
    </row>
    <row r="122" spans="1:35" x14ac:dyDescent="0.2">
      <c r="A122" s="248"/>
      <c r="B122" s="248"/>
      <c r="C122" s="248"/>
      <c r="D122" s="248"/>
      <c r="E122" s="248"/>
      <c r="F122" s="248"/>
      <c r="G122" s="248"/>
      <c r="H122" s="248"/>
      <c r="I122" s="248"/>
      <c r="J122" s="248"/>
      <c r="K122" s="248"/>
      <c r="L122" s="248"/>
      <c r="M122" s="248"/>
      <c r="N122" s="248"/>
      <c r="O122" s="248"/>
      <c r="P122" s="248"/>
      <c r="Q122" s="296"/>
      <c r="R122" s="256">
        <f>'Enjoyment or fitnes- trip % sum'!B127</f>
        <v>0</v>
      </c>
      <c r="S122" s="313">
        <f>'Enjoyment or fitnes- trip % sum'!D127</f>
        <v>0</v>
      </c>
      <c r="T122" s="257">
        <f>'Non-survey input values'!$B$14</f>
        <v>359.3</v>
      </c>
      <c r="U122" s="258">
        <f t="shared" si="6"/>
        <v>0</v>
      </c>
      <c r="V122" s="259">
        <f t="shared" si="7"/>
        <v>0</v>
      </c>
      <c r="W122" s="312">
        <f>'Enjoyment or fitnes- trip % sum'!G127</f>
        <v>0</v>
      </c>
      <c r="X122" s="314">
        <f>'Enjoyment or fitnes- trip % sum'!I127</f>
        <v>0</v>
      </c>
      <c r="Y122" s="260">
        <f t="shared" si="8"/>
        <v>0</v>
      </c>
      <c r="Z122" s="259">
        <f t="shared" si="9"/>
        <v>0</v>
      </c>
      <c r="AA122" s="312">
        <f>'Enjoyment or fitnes- trip % sum'!L127</f>
        <v>0</v>
      </c>
      <c r="AB122" s="314">
        <f>'Enjoyment or fitnes- trip % sum'!N127</f>
        <v>0</v>
      </c>
      <c r="AC122" s="260">
        <f t="shared" si="10"/>
        <v>0</v>
      </c>
      <c r="AD122" s="259">
        <f t="shared" si="11"/>
        <v>0</v>
      </c>
      <c r="AE122" s="261"/>
      <c r="AF122" s="248"/>
      <c r="AG122" s="248"/>
      <c r="AH122" s="248"/>
      <c r="AI122" s="248"/>
    </row>
    <row r="123" spans="1:35" x14ac:dyDescent="0.2">
      <c r="A123" s="248"/>
      <c r="B123" s="248"/>
      <c r="C123" s="248"/>
      <c r="D123" s="248"/>
      <c r="E123" s="248"/>
      <c r="F123" s="248"/>
      <c r="G123" s="248"/>
      <c r="H123" s="248"/>
      <c r="I123" s="248"/>
      <c r="J123" s="248"/>
      <c r="K123" s="248"/>
      <c r="L123" s="248"/>
      <c r="M123" s="248"/>
      <c r="N123" s="248"/>
      <c r="O123" s="248"/>
      <c r="P123" s="248"/>
      <c r="Q123" s="296"/>
      <c r="R123" s="256">
        <f>'Enjoyment or fitnes- trip % sum'!B128</f>
        <v>0</v>
      </c>
      <c r="S123" s="313">
        <f>'Enjoyment or fitnes- trip % sum'!D128</f>
        <v>0</v>
      </c>
      <c r="T123" s="257">
        <f>'Non-survey input values'!$B$14</f>
        <v>359.3</v>
      </c>
      <c r="U123" s="258">
        <f t="shared" si="6"/>
        <v>0</v>
      </c>
      <c r="V123" s="259">
        <f t="shared" si="7"/>
        <v>0</v>
      </c>
      <c r="W123" s="312">
        <f>'Enjoyment or fitnes- trip % sum'!G128</f>
        <v>0</v>
      </c>
      <c r="X123" s="314">
        <f>'Enjoyment or fitnes- trip % sum'!I128</f>
        <v>0</v>
      </c>
      <c r="Y123" s="260">
        <f t="shared" si="8"/>
        <v>0</v>
      </c>
      <c r="Z123" s="259">
        <f t="shared" si="9"/>
        <v>0</v>
      </c>
      <c r="AA123" s="312">
        <f>'Enjoyment or fitnes- trip % sum'!L128</f>
        <v>0</v>
      </c>
      <c r="AB123" s="314">
        <f>'Enjoyment or fitnes- trip % sum'!N128</f>
        <v>0</v>
      </c>
      <c r="AC123" s="260">
        <f t="shared" si="10"/>
        <v>0</v>
      </c>
      <c r="AD123" s="259">
        <f t="shared" si="11"/>
        <v>0</v>
      </c>
      <c r="AE123" s="261"/>
      <c r="AF123" s="248"/>
      <c r="AG123" s="248"/>
      <c r="AH123" s="248"/>
      <c r="AI123" s="248"/>
    </row>
    <row r="124" spans="1:35" x14ac:dyDescent="0.2">
      <c r="A124" s="248"/>
      <c r="B124" s="248"/>
      <c r="C124" s="248"/>
      <c r="D124" s="248"/>
      <c r="E124" s="248"/>
      <c r="F124" s="248"/>
      <c r="G124" s="248"/>
      <c r="H124" s="248"/>
      <c r="I124" s="248"/>
      <c r="J124" s="248"/>
      <c r="K124" s="248"/>
      <c r="L124" s="248"/>
      <c r="M124" s="248"/>
      <c r="N124" s="248"/>
      <c r="O124" s="248"/>
      <c r="P124" s="248"/>
      <c r="Q124" s="296"/>
      <c r="R124" s="256">
        <f>'Enjoyment or fitnes- trip % sum'!B129</f>
        <v>0</v>
      </c>
      <c r="S124" s="313">
        <f>'Enjoyment or fitnes- trip % sum'!D129</f>
        <v>0</v>
      </c>
      <c r="T124" s="257">
        <f>'Non-survey input values'!$B$14</f>
        <v>359.3</v>
      </c>
      <c r="U124" s="258">
        <f t="shared" si="6"/>
        <v>0</v>
      </c>
      <c r="V124" s="259">
        <f t="shared" si="7"/>
        <v>0</v>
      </c>
      <c r="W124" s="312">
        <f>'Enjoyment or fitnes- trip % sum'!G129</f>
        <v>0</v>
      </c>
      <c r="X124" s="314">
        <f>'Enjoyment or fitnes- trip % sum'!I129</f>
        <v>0</v>
      </c>
      <c r="Y124" s="260">
        <f t="shared" si="8"/>
        <v>0</v>
      </c>
      <c r="Z124" s="259">
        <f t="shared" si="9"/>
        <v>0</v>
      </c>
      <c r="AA124" s="312">
        <f>'Enjoyment or fitnes- trip % sum'!L129</f>
        <v>0</v>
      </c>
      <c r="AB124" s="314">
        <f>'Enjoyment or fitnes- trip % sum'!N129</f>
        <v>0</v>
      </c>
      <c r="AC124" s="260">
        <f t="shared" si="10"/>
        <v>0</v>
      </c>
      <c r="AD124" s="259">
        <f t="shared" si="11"/>
        <v>0</v>
      </c>
      <c r="AE124" s="261"/>
      <c r="AF124" s="248"/>
      <c r="AG124" s="248"/>
      <c r="AH124" s="248"/>
      <c r="AI124" s="248"/>
    </row>
    <row r="125" spans="1:35" x14ac:dyDescent="0.2">
      <c r="A125" s="248"/>
      <c r="B125" s="248"/>
      <c r="C125" s="248"/>
      <c r="D125" s="248"/>
      <c r="E125" s="248"/>
      <c r="F125" s="248"/>
      <c r="G125" s="248"/>
      <c r="H125" s="248"/>
      <c r="I125" s="248"/>
      <c r="J125" s="248"/>
      <c r="K125" s="248"/>
      <c r="L125" s="248"/>
      <c r="M125" s="248"/>
      <c r="N125" s="248"/>
      <c r="O125" s="248"/>
      <c r="P125" s="248"/>
      <c r="Q125" s="296"/>
      <c r="R125" s="256">
        <f>'Enjoyment or fitnes- trip % sum'!B130</f>
        <v>0</v>
      </c>
      <c r="S125" s="313">
        <f>'Enjoyment or fitnes- trip % sum'!D130</f>
        <v>0</v>
      </c>
      <c r="T125" s="257">
        <f>'Non-survey input values'!$B$14</f>
        <v>359.3</v>
      </c>
      <c r="U125" s="258">
        <f t="shared" si="6"/>
        <v>0</v>
      </c>
      <c r="V125" s="259">
        <f t="shared" si="7"/>
        <v>0</v>
      </c>
      <c r="W125" s="312">
        <f>'Enjoyment or fitnes- trip % sum'!G130</f>
        <v>0</v>
      </c>
      <c r="X125" s="314">
        <f>'Enjoyment or fitnes- trip % sum'!I130</f>
        <v>0</v>
      </c>
      <c r="Y125" s="260">
        <f t="shared" si="8"/>
        <v>0</v>
      </c>
      <c r="Z125" s="259">
        <f t="shared" si="9"/>
        <v>0</v>
      </c>
      <c r="AA125" s="312">
        <f>'Enjoyment or fitnes- trip % sum'!L130</f>
        <v>0</v>
      </c>
      <c r="AB125" s="314">
        <f>'Enjoyment or fitnes- trip % sum'!N130</f>
        <v>0</v>
      </c>
      <c r="AC125" s="260">
        <f t="shared" si="10"/>
        <v>0</v>
      </c>
      <c r="AD125" s="259">
        <f t="shared" si="11"/>
        <v>0</v>
      </c>
      <c r="AE125" s="261"/>
      <c r="AF125" s="248"/>
      <c r="AG125" s="248"/>
      <c r="AH125" s="248"/>
      <c r="AI125" s="248"/>
    </row>
    <row r="126" spans="1:35" x14ac:dyDescent="0.2">
      <c r="A126" s="248"/>
      <c r="B126" s="248"/>
      <c r="C126" s="248"/>
      <c r="D126" s="248"/>
      <c r="E126" s="248"/>
      <c r="F126" s="248"/>
      <c r="G126" s="248"/>
      <c r="H126" s="248"/>
      <c r="I126" s="248"/>
      <c r="J126" s="248"/>
      <c r="K126" s="248"/>
      <c r="L126" s="248"/>
      <c r="M126" s="248"/>
      <c r="N126" s="248"/>
      <c r="O126" s="248"/>
      <c r="P126" s="248"/>
      <c r="Q126" s="296"/>
      <c r="R126" s="256">
        <f>'Enjoyment or fitnes- trip % sum'!B131</f>
        <v>0</v>
      </c>
      <c r="S126" s="313">
        <f>'Enjoyment or fitnes- trip % sum'!D131</f>
        <v>0</v>
      </c>
      <c r="T126" s="257">
        <f>'Non-survey input values'!$B$14</f>
        <v>359.3</v>
      </c>
      <c r="U126" s="258">
        <f t="shared" si="6"/>
        <v>0</v>
      </c>
      <c r="V126" s="259">
        <f t="shared" si="7"/>
        <v>0</v>
      </c>
      <c r="W126" s="312">
        <f>'Enjoyment or fitnes- trip % sum'!G131</f>
        <v>0</v>
      </c>
      <c r="X126" s="314">
        <f>'Enjoyment or fitnes- trip % sum'!I131</f>
        <v>0</v>
      </c>
      <c r="Y126" s="260">
        <f t="shared" si="8"/>
        <v>0</v>
      </c>
      <c r="Z126" s="259">
        <f t="shared" si="9"/>
        <v>0</v>
      </c>
      <c r="AA126" s="312">
        <f>'Enjoyment or fitnes- trip % sum'!L131</f>
        <v>0</v>
      </c>
      <c r="AB126" s="314">
        <f>'Enjoyment or fitnes- trip % sum'!N131</f>
        <v>0</v>
      </c>
      <c r="AC126" s="260">
        <f t="shared" si="10"/>
        <v>0</v>
      </c>
      <c r="AD126" s="259">
        <f t="shared" si="11"/>
        <v>0</v>
      </c>
      <c r="AE126" s="261"/>
      <c r="AF126" s="248"/>
      <c r="AG126" s="248"/>
      <c r="AH126" s="248"/>
      <c r="AI126" s="248"/>
    </row>
    <row r="127" spans="1:35" x14ac:dyDescent="0.2">
      <c r="A127" s="248"/>
      <c r="B127" s="248"/>
      <c r="C127" s="248"/>
      <c r="D127" s="248"/>
      <c r="E127" s="248"/>
      <c r="F127" s="248"/>
      <c r="G127" s="248"/>
      <c r="H127" s="248"/>
      <c r="I127" s="248"/>
      <c r="J127" s="248"/>
      <c r="K127" s="248"/>
      <c r="L127" s="248"/>
      <c r="M127" s="248"/>
      <c r="N127" s="248"/>
      <c r="O127" s="248"/>
      <c r="P127" s="248"/>
      <c r="Q127" s="296"/>
      <c r="R127" s="256">
        <f>'Enjoyment or fitnes- trip % sum'!B132</f>
        <v>0</v>
      </c>
      <c r="S127" s="313">
        <f>'Enjoyment or fitnes- trip % sum'!D132</f>
        <v>0</v>
      </c>
      <c r="T127" s="257">
        <f>'Non-survey input values'!$B$14</f>
        <v>359.3</v>
      </c>
      <c r="U127" s="258">
        <f t="shared" si="6"/>
        <v>0</v>
      </c>
      <c r="V127" s="259">
        <f t="shared" si="7"/>
        <v>0</v>
      </c>
      <c r="W127" s="312">
        <f>'Enjoyment or fitnes- trip % sum'!G132</f>
        <v>0</v>
      </c>
      <c r="X127" s="314">
        <f>'Enjoyment or fitnes- trip % sum'!I132</f>
        <v>0</v>
      </c>
      <c r="Y127" s="260">
        <f t="shared" si="8"/>
        <v>0</v>
      </c>
      <c r="Z127" s="259">
        <f t="shared" si="9"/>
        <v>0</v>
      </c>
      <c r="AA127" s="312">
        <f>'Enjoyment or fitnes- trip % sum'!L132</f>
        <v>0</v>
      </c>
      <c r="AB127" s="314">
        <f>'Enjoyment or fitnes- trip % sum'!N132</f>
        <v>0</v>
      </c>
      <c r="AC127" s="260">
        <f t="shared" si="10"/>
        <v>0</v>
      </c>
      <c r="AD127" s="259">
        <f t="shared" si="11"/>
        <v>0</v>
      </c>
      <c r="AE127" s="261"/>
      <c r="AF127" s="248"/>
      <c r="AG127" s="248"/>
      <c r="AH127" s="248"/>
      <c r="AI127" s="248"/>
    </row>
    <row r="128" spans="1:35" x14ac:dyDescent="0.2">
      <c r="A128" s="248"/>
      <c r="B128" s="248"/>
      <c r="C128" s="248"/>
      <c r="D128" s="248"/>
      <c r="E128" s="248"/>
      <c r="F128" s="248"/>
      <c r="G128" s="248"/>
      <c r="H128" s="248"/>
      <c r="I128" s="248"/>
      <c r="J128" s="248"/>
      <c r="K128" s="248"/>
      <c r="L128" s="248"/>
      <c r="M128" s="248"/>
      <c r="N128" s="248"/>
      <c r="O128" s="248"/>
      <c r="P128" s="248"/>
      <c r="Q128" s="296"/>
      <c r="R128" s="256">
        <f>'Enjoyment or fitnes- trip % sum'!B133</f>
        <v>0</v>
      </c>
      <c r="S128" s="313">
        <f>'Enjoyment or fitnes- trip % sum'!D133</f>
        <v>0</v>
      </c>
      <c r="T128" s="257">
        <f>'Non-survey input values'!$B$14</f>
        <v>359.3</v>
      </c>
      <c r="U128" s="258">
        <f t="shared" si="6"/>
        <v>0</v>
      </c>
      <c r="V128" s="259">
        <f t="shared" si="7"/>
        <v>0</v>
      </c>
      <c r="W128" s="312">
        <f>'Enjoyment or fitnes- trip % sum'!G133</f>
        <v>0</v>
      </c>
      <c r="X128" s="314">
        <f>'Enjoyment or fitnes- trip % sum'!I133</f>
        <v>0</v>
      </c>
      <c r="Y128" s="260">
        <f t="shared" si="8"/>
        <v>0</v>
      </c>
      <c r="Z128" s="259">
        <f t="shared" si="9"/>
        <v>0</v>
      </c>
      <c r="AA128" s="312">
        <f>'Enjoyment or fitnes- trip % sum'!L133</f>
        <v>0</v>
      </c>
      <c r="AB128" s="314">
        <f>'Enjoyment or fitnes- trip % sum'!N133</f>
        <v>0</v>
      </c>
      <c r="AC128" s="260">
        <f t="shared" si="10"/>
        <v>0</v>
      </c>
      <c r="AD128" s="259">
        <f t="shared" si="11"/>
        <v>0</v>
      </c>
      <c r="AE128" s="261"/>
      <c r="AF128" s="248"/>
      <c r="AG128" s="248"/>
      <c r="AH128" s="248"/>
      <c r="AI128" s="248"/>
    </row>
    <row r="129" spans="1:35" x14ac:dyDescent="0.2">
      <c r="A129" s="248"/>
      <c r="B129" s="248"/>
      <c r="C129" s="248"/>
      <c r="D129" s="248"/>
      <c r="E129" s="248"/>
      <c r="F129" s="248"/>
      <c r="G129" s="248"/>
      <c r="H129" s="248"/>
      <c r="I129" s="248"/>
      <c r="J129" s="248"/>
      <c r="K129" s="248"/>
      <c r="L129" s="248"/>
      <c r="M129" s="248"/>
      <c r="N129" s="248"/>
      <c r="O129" s="248"/>
      <c r="P129" s="248"/>
      <c r="Q129" s="296"/>
      <c r="R129" s="256">
        <f>'Enjoyment or fitnes- trip % sum'!B134</f>
        <v>0</v>
      </c>
      <c r="S129" s="313">
        <f>'Enjoyment or fitnes- trip % sum'!D134</f>
        <v>0</v>
      </c>
      <c r="T129" s="257">
        <f>'Non-survey input values'!$B$14</f>
        <v>359.3</v>
      </c>
      <c r="U129" s="258">
        <f t="shared" si="6"/>
        <v>0</v>
      </c>
      <c r="V129" s="259">
        <f t="shared" si="7"/>
        <v>0</v>
      </c>
      <c r="W129" s="312">
        <f>'Enjoyment or fitnes- trip % sum'!G134</f>
        <v>0</v>
      </c>
      <c r="X129" s="314">
        <f>'Enjoyment or fitnes- trip % sum'!I134</f>
        <v>0</v>
      </c>
      <c r="Y129" s="260">
        <f t="shared" si="8"/>
        <v>0</v>
      </c>
      <c r="Z129" s="259">
        <f t="shared" si="9"/>
        <v>0</v>
      </c>
      <c r="AA129" s="312">
        <f>'Enjoyment or fitnes- trip % sum'!L134</f>
        <v>0</v>
      </c>
      <c r="AB129" s="314">
        <f>'Enjoyment or fitnes- trip % sum'!N134</f>
        <v>0</v>
      </c>
      <c r="AC129" s="260">
        <f t="shared" si="10"/>
        <v>0</v>
      </c>
      <c r="AD129" s="259">
        <f t="shared" si="11"/>
        <v>0</v>
      </c>
      <c r="AE129" s="261"/>
      <c r="AF129" s="248"/>
      <c r="AG129" s="248"/>
      <c r="AH129" s="248"/>
      <c r="AI129" s="248"/>
    </row>
    <row r="130" spans="1:35" x14ac:dyDescent="0.2">
      <c r="A130" s="248"/>
      <c r="B130" s="248"/>
      <c r="C130" s="248"/>
      <c r="D130" s="248"/>
      <c r="E130" s="248"/>
      <c r="F130" s="248"/>
      <c r="G130" s="248"/>
      <c r="H130" s="248"/>
      <c r="I130" s="248"/>
      <c r="J130" s="248"/>
      <c r="K130" s="248"/>
      <c r="L130" s="248"/>
      <c r="M130" s="248"/>
      <c r="N130" s="248"/>
      <c r="O130" s="248"/>
      <c r="P130" s="248"/>
      <c r="Q130" s="296"/>
      <c r="R130" s="256">
        <f>'Enjoyment or fitnes- trip % sum'!B135</f>
        <v>0</v>
      </c>
      <c r="S130" s="313">
        <f>'Enjoyment or fitnes- trip % sum'!D135</f>
        <v>0</v>
      </c>
      <c r="T130" s="257">
        <f>'Non-survey input values'!$B$14</f>
        <v>359.3</v>
      </c>
      <c r="U130" s="258">
        <f t="shared" si="6"/>
        <v>0</v>
      </c>
      <c r="V130" s="259">
        <f t="shared" si="7"/>
        <v>0</v>
      </c>
      <c r="W130" s="312">
        <f>'Enjoyment or fitnes- trip % sum'!G135</f>
        <v>0</v>
      </c>
      <c r="X130" s="314">
        <f>'Enjoyment or fitnes- trip % sum'!I135</f>
        <v>0</v>
      </c>
      <c r="Y130" s="260">
        <f t="shared" si="8"/>
        <v>0</v>
      </c>
      <c r="Z130" s="259">
        <f t="shared" si="9"/>
        <v>0</v>
      </c>
      <c r="AA130" s="312">
        <f>'Enjoyment or fitnes- trip % sum'!L135</f>
        <v>0</v>
      </c>
      <c r="AB130" s="314">
        <f>'Enjoyment or fitnes- trip % sum'!N135</f>
        <v>0</v>
      </c>
      <c r="AC130" s="260">
        <f t="shared" si="10"/>
        <v>0</v>
      </c>
      <c r="AD130" s="259">
        <f t="shared" si="11"/>
        <v>0</v>
      </c>
      <c r="AE130" s="261"/>
      <c r="AF130" s="248"/>
      <c r="AG130" s="248"/>
      <c r="AH130" s="248"/>
      <c r="AI130" s="248"/>
    </row>
    <row r="131" spans="1:35" x14ac:dyDescent="0.2">
      <c r="A131" s="248"/>
      <c r="B131" s="248"/>
      <c r="C131" s="248"/>
      <c r="D131" s="248"/>
      <c r="E131" s="248"/>
      <c r="F131" s="248"/>
      <c r="G131" s="248"/>
      <c r="H131" s="248"/>
      <c r="I131" s="248"/>
      <c r="J131" s="248"/>
      <c r="K131" s="248"/>
      <c r="L131" s="248"/>
      <c r="M131" s="248"/>
      <c r="N131" s="248"/>
      <c r="O131" s="248"/>
      <c r="P131" s="248"/>
      <c r="Q131" s="296"/>
      <c r="R131" s="256">
        <f>'Enjoyment or fitnes- trip % sum'!B136</f>
        <v>0</v>
      </c>
      <c r="S131" s="313">
        <f>'Enjoyment or fitnes- trip % sum'!D136</f>
        <v>0</v>
      </c>
      <c r="T131" s="257">
        <f>'Non-survey input values'!$B$14</f>
        <v>359.3</v>
      </c>
      <c r="U131" s="258">
        <f t="shared" si="6"/>
        <v>0</v>
      </c>
      <c r="V131" s="259">
        <f t="shared" si="7"/>
        <v>0</v>
      </c>
      <c r="W131" s="312">
        <f>'Enjoyment or fitnes- trip % sum'!G136</f>
        <v>0</v>
      </c>
      <c r="X131" s="314">
        <f>'Enjoyment or fitnes- trip % sum'!I136</f>
        <v>0</v>
      </c>
      <c r="Y131" s="260">
        <f t="shared" si="8"/>
        <v>0</v>
      </c>
      <c r="Z131" s="259">
        <f t="shared" si="9"/>
        <v>0</v>
      </c>
      <c r="AA131" s="312">
        <f>'Enjoyment or fitnes- trip % sum'!L136</f>
        <v>0</v>
      </c>
      <c r="AB131" s="314">
        <f>'Enjoyment or fitnes- trip % sum'!N136</f>
        <v>0</v>
      </c>
      <c r="AC131" s="260">
        <f t="shared" si="10"/>
        <v>0</v>
      </c>
      <c r="AD131" s="259">
        <f t="shared" si="11"/>
        <v>0</v>
      </c>
      <c r="AE131" s="261"/>
      <c r="AF131" s="248"/>
      <c r="AG131" s="248"/>
      <c r="AH131" s="248"/>
      <c r="AI131" s="248"/>
    </row>
    <row r="132" spans="1:35" x14ac:dyDescent="0.2">
      <c r="A132" s="248"/>
      <c r="B132" s="248"/>
      <c r="C132" s="248"/>
      <c r="D132" s="248"/>
      <c r="E132" s="248"/>
      <c r="F132" s="248"/>
      <c r="G132" s="248"/>
      <c r="H132" s="248"/>
      <c r="I132" s="248"/>
      <c r="J132" s="248"/>
      <c r="K132" s="248"/>
      <c r="L132" s="248"/>
      <c r="M132" s="248"/>
      <c r="N132" s="248"/>
      <c r="O132" s="248"/>
      <c r="P132" s="248"/>
      <c r="Q132" s="296"/>
      <c r="R132" s="256">
        <f>'Enjoyment or fitnes- trip % sum'!B137</f>
        <v>0</v>
      </c>
      <c r="S132" s="313">
        <f>'Enjoyment or fitnes- trip % sum'!D137</f>
        <v>0</v>
      </c>
      <c r="T132" s="257">
        <f>'Non-survey input values'!$B$14</f>
        <v>359.3</v>
      </c>
      <c r="U132" s="258">
        <f t="shared" si="6"/>
        <v>0</v>
      </c>
      <c r="V132" s="259">
        <f t="shared" si="7"/>
        <v>0</v>
      </c>
      <c r="W132" s="312">
        <f>'Enjoyment or fitnes- trip % sum'!G137</f>
        <v>0</v>
      </c>
      <c r="X132" s="314">
        <f>'Enjoyment or fitnes- trip % sum'!I137</f>
        <v>0</v>
      </c>
      <c r="Y132" s="260">
        <f t="shared" si="8"/>
        <v>0</v>
      </c>
      <c r="Z132" s="259">
        <f t="shared" si="9"/>
        <v>0</v>
      </c>
      <c r="AA132" s="312">
        <f>'Enjoyment or fitnes- trip % sum'!L137</f>
        <v>0</v>
      </c>
      <c r="AB132" s="314">
        <f>'Enjoyment or fitnes- trip % sum'!N137</f>
        <v>0</v>
      </c>
      <c r="AC132" s="260">
        <f t="shared" si="10"/>
        <v>0</v>
      </c>
      <c r="AD132" s="259">
        <f t="shared" si="11"/>
        <v>0</v>
      </c>
      <c r="AE132" s="261"/>
      <c r="AF132" s="248"/>
      <c r="AG132" s="248"/>
      <c r="AH132" s="248"/>
      <c r="AI132" s="248"/>
    </row>
    <row r="133" spans="1:35" x14ac:dyDescent="0.2">
      <c r="A133" s="248"/>
      <c r="B133" s="248"/>
      <c r="C133" s="248"/>
      <c r="D133" s="248"/>
      <c r="E133" s="248"/>
      <c r="F133" s="248"/>
      <c r="G133" s="248"/>
      <c r="H133" s="248"/>
      <c r="I133" s="248"/>
      <c r="J133" s="248"/>
      <c r="K133" s="248"/>
      <c r="L133" s="248"/>
      <c r="M133" s="248"/>
      <c r="N133" s="248"/>
      <c r="O133" s="248"/>
      <c r="P133" s="248"/>
      <c r="Q133" s="296"/>
      <c r="R133" s="256">
        <f>'Enjoyment or fitnes- trip % sum'!B138</f>
        <v>0</v>
      </c>
      <c r="S133" s="313">
        <f>'Enjoyment or fitnes- trip % sum'!D138</f>
        <v>0</v>
      </c>
      <c r="T133" s="257">
        <f>'Non-survey input values'!$B$14</f>
        <v>359.3</v>
      </c>
      <c r="U133" s="258">
        <f t="shared" si="6"/>
        <v>0</v>
      </c>
      <c r="V133" s="259">
        <f t="shared" si="7"/>
        <v>0</v>
      </c>
      <c r="W133" s="312">
        <f>'Enjoyment or fitnes- trip % sum'!G138</f>
        <v>0</v>
      </c>
      <c r="X133" s="314">
        <f>'Enjoyment or fitnes- trip % sum'!I138</f>
        <v>0</v>
      </c>
      <c r="Y133" s="260">
        <f t="shared" si="8"/>
        <v>0</v>
      </c>
      <c r="Z133" s="259">
        <f t="shared" si="9"/>
        <v>0</v>
      </c>
      <c r="AA133" s="312">
        <f>'Enjoyment or fitnes- trip % sum'!L138</f>
        <v>0</v>
      </c>
      <c r="AB133" s="314">
        <f>'Enjoyment or fitnes- trip % sum'!N138</f>
        <v>0</v>
      </c>
      <c r="AC133" s="260">
        <f t="shared" si="10"/>
        <v>0</v>
      </c>
      <c r="AD133" s="259">
        <f t="shared" si="11"/>
        <v>0</v>
      </c>
      <c r="AE133" s="261"/>
      <c r="AF133" s="248"/>
      <c r="AG133" s="248"/>
      <c r="AH133" s="248"/>
      <c r="AI133" s="248"/>
    </row>
    <row r="134" spans="1:35" x14ac:dyDescent="0.2">
      <c r="A134" s="248"/>
      <c r="B134" s="248"/>
      <c r="C134" s="248"/>
      <c r="D134" s="248"/>
      <c r="E134" s="248"/>
      <c r="F134" s="248"/>
      <c r="G134" s="248"/>
      <c r="H134" s="248"/>
      <c r="I134" s="248"/>
      <c r="J134" s="248"/>
      <c r="K134" s="248"/>
      <c r="L134" s="248"/>
      <c r="M134" s="248"/>
      <c r="N134" s="248"/>
      <c r="O134" s="248"/>
      <c r="P134" s="248"/>
      <c r="Q134" s="296"/>
      <c r="R134" s="256">
        <f>'Enjoyment or fitnes- trip % sum'!B139</f>
        <v>0</v>
      </c>
      <c r="S134" s="313">
        <f>'Enjoyment or fitnes- trip % sum'!D139</f>
        <v>0</v>
      </c>
      <c r="T134" s="257">
        <f>'Non-survey input values'!$B$14</f>
        <v>359.3</v>
      </c>
      <c r="U134" s="258">
        <f t="shared" si="6"/>
        <v>0</v>
      </c>
      <c r="V134" s="259">
        <f t="shared" si="7"/>
        <v>0</v>
      </c>
      <c r="W134" s="312">
        <f>'Enjoyment or fitnes- trip % sum'!G139</f>
        <v>0</v>
      </c>
      <c r="X134" s="314">
        <f>'Enjoyment or fitnes- trip % sum'!I139</f>
        <v>0</v>
      </c>
      <c r="Y134" s="260">
        <f t="shared" si="8"/>
        <v>0</v>
      </c>
      <c r="Z134" s="259">
        <f t="shared" si="9"/>
        <v>0</v>
      </c>
      <c r="AA134" s="312">
        <f>'Enjoyment or fitnes- trip % sum'!L139</f>
        <v>0</v>
      </c>
      <c r="AB134" s="314">
        <f>'Enjoyment or fitnes- trip % sum'!N139</f>
        <v>0</v>
      </c>
      <c r="AC134" s="260">
        <f t="shared" si="10"/>
        <v>0</v>
      </c>
      <c r="AD134" s="259">
        <f t="shared" si="11"/>
        <v>0</v>
      </c>
      <c r="AE134" s="261"/>
      <c r="AF134" s="248"/>
      <c r="AG134" s="248"/>
      <c r="AH134" s="248"/>
      <c r="AI134" s="248"/>
    </row>
    <row r="135" spans="1:35" x14ac:dyDescent="0.2">
      <c r="A135" s="248"/>
      <c r="B135" s="248"/>
      <c r="C135" s="248"/>
      <c r="D135" s="248"/>
      <c r="E135" s="248"/>
      <c r="F135" s="248"/>
      <c r="G135" s="248"/>
      <c r="H135" s="248"/>
      <c r="I135" s="248"/>
      <c r="J135" s="248"/>
      <c r="K135" s="248"/>
      <c r="L135" s="248"/>
      <c r="M135" s="248"/>
      <c r="N135" s="248"/>
      <c r="O135" s="248"/>
      <c r="P135" s="248"/>
      <c r="Q135" s="296"/>
      <c r="R135" s="256">
        <f>'Enjoyment or fitnes- trip % sum'!B140</f>
        <v>0</v>
      </c>
      <c r="S135" s="313">
        <f>'Enjoyment or fitnes- trip % sum'!D140</f>
        <v>0</v>
      </c>
      <c r="T135" s="257">
        <f>'Non-survey input values'!$B$14</f>
        <v>359.3</v>
      </c>
      <c r="U135" s="258">
        <f t="shared" si="6"/>
        <v>0</v>
      </c>
      <c r="V135" s="259">
        <f t="shared" si="7"/>
        <v>0</v>
      </c>
      <c r="W135" s="312">
        <f>'Enjoyment or fitnes- trip % sum'!G140</f>
        <v>0</v>
      </c>
      <c r="X135" s="314">
        <f>'Enjoyment or fitnes- trip % sum'!I140</f>
        <v>0</v>
      </c>
      <c r="Y135" s="260">
        <f t="shared" si="8"/>
        <v>0</v>
      </c>
      <c r="Z135" s="259">
        <f t="shared" si="9"/>
        <v>0</v>
      </c>
      <c r="AA135" s="312">
        <f>'Enjoyment or fitnes- trip % sum'!L140</f>
        <v>0</v>
      </c>
      <c r="AB135" s="314">
        <f>'Enjoyment or fitnes- trip % sum'!N140</f>
        <v>0</v>
      </c>
      <c r="AC135" s="260">
        <f t="shared" si="10"/>
        <v>0</v>
      </c>
      <c r="AD135" s="259">
        <f t="shared" si="11"/>
        <v>0</v>
      </c>
      <c r="AE135" s="261"/>
      <c r="AF135" s="248"/>
      <c r="AG135" s="248"/>
      <c r="AH135" s="248"/>
      <c r="AI135" s="248"/>
    </row>
    <row r="136" spans="1:35" x14ac:dyDescent="0.2">
      <c r="A136" s="248"/>
      <c r="B136" s="248"/>
      <c r="C136" s="248"/>
      <c r="D136" s="248"/>
      <c r="E136" s="248"/>
      <c r="F136" s="248"/>
      <c r="G136" s="248"/>
      <c r="H136" s="248"/>
      <c r="I136" s="248"/>
      <c r="J136" s="248"/>
      <c r="K136" s="248"/>
      <c r="L136" s="248"/>
      <c r="M136" s="248"/>
      <c r="N136" s="248"/>
      <c r="O136" s="248"/>
      <c r="P136" s="248"/>
      <c r="Q136" s="296"/>
      <c r="R136" s="256">
        <f>'Enjoyment or fitnes- trip % sum'!B141</f>
        <v>0</v>
      </c>
      <c r="S136" s="313">
        <f>'Enjoyment or fitnes- trip % sum'!D141</f>
        <v>0</v>
      </c>
      <c r="T136" s="257">
        <f>'Non-survey input values'!$B$14</f>
        <v>359.3</v>
      </c>
      <c r="U136" s="258">
        <f t="shared" si="6"/>
        <v>0</v>
      </c>
      <c r="V136" s="259">
        <f t="shared" si="7"/>
        <v>0</v>
      </c>
      <c r="W136" s="312">
        <f>'Enjoyment or fitnes- trip % sum'!G141</f>
        <v>0</v>
      </c>
      <c r="X136" s="314">
        <f>'Enjoyment or fitnes- trip % sum'!I141</f>
        <v>0</v>
      </c>
      <c r="Y136" s="260">
        <f t="shared" si="8"/>
        <v>0</v>
      </c>
      <c r="Z136" s="259">
        <f t="shared" si="9"/>
        <v>0</v>
      </c>
      <c r="AA136" s="312">
        <f>'Enjoyment or fitnes- trip % sum'!L141</f>
        <v>0</v>
      </c>
      <c r="AB136" s="314">
        <f>'Enjoyment or fitnes- trip % sum'!N141</f>
        <v>0</v>
      </c>
      <c r="AC136" s="260">
        <f t="shared" si="10"/>
        <v>0</v>
      </c>
      <c r="AD136" s="259">
        <f t="shared" si="11"/>
        <v>0</v>
      </c>
      <c r="AE136" s="261"/>
      <c r="AF136" s="248"/>
      <c r="AG136" s="248"/>
      <c r="AH136" s="248"/>
      <c r="AI136" s="248"/>
    </row>
    <row r="137" spans="1:35" x14ac:dyDescent="0.2">
      <c r="A137" s="248"/>
      <c r="B137" s="248"/>
      <c r="C137" s="248"/>
      <c r="D137" s="248"/>
      <c r="E137" s="248"/>
      <c r="F137" s="248"/>
      <c r="G137" s="248"/>
      <c r="H137" s="248"/>
      <c r="I137" s="248"/>
      <c r="J137" s="248"/>
      <c r="K137" s="248"/>
      <c r="L137" s="248"/>
      <c r="M137" s="248"/>
      <c r="N137" s="248"/>
      <c r="O137" s="248"/>
      <c r="P137" s="248"/>
      <c r="Q137" s="296"/>
      <c r="R137" s="256">
        <f>'Enjoyment or fitnes- trip % sum'!B142</f>
        <v>0</v>
      </c>
      <c r="S137" s="313">
        <f>'Enjoyment or fitnes- trip % sum'!D142</f>
        <v>0</v>
      </c>
      <c r="T137" s="257">
        <f>'Non-survey input values'!$B$14</f>
        <v>359.3</v>
      </c>
      <c r="U137" s="258">
        <f t="shared" si="6"/>
        <v>0</v>
      </c>
      <c r="V137" s="259">
        <f t="shared" si="7"/>
        <v>0</v>
      </c>
      <c r="W137" s="312">
        <f>'Enjoyment or fitnes- trip % sum'!G142</f>
        <v>0</v>
      </c>
      <c r="X137" s="314">
        <f>'Enjoyment or fitnes- trip % sum'!I142</f>
        <v>0</v>
      </c>
      <c r="Y137" s="260">
        <f t="shared" si="8"/>
        <v>0</v>
      </c>
      <c r="Z137" s="259">
        <f t="shared" si="9"/>
        <v>0</v>
      </c>
      <c r="AA137" s="312">
        <f>'Enjoyment or fitnes- trip % sum'!L142</f>
        <v>0</v>
      </c>
      <c r="AB137" s="314">
        <f>'Enjoyment or fitnes- trip % sum'!N142</f>
        <v>0</v>
      </c>
      <c r="AC137" s="260">
        <f t="shared" si="10"/>
        <v>0</v>
      </c>
      <c r="AD137" s="259">
        <f t="shared" si="11"/>
        <v>0</v>
      </c>
      <c r="AE137" s="261"/>
      <c r="AF137" s="248"/>
      <c r="AG137" s="248"/>
      <c r="AH137" s="248"/>
      <c r="AI137" s="248"/>
    </row>
    <row r="138" spans="1:35" x14ac:dyDescent="0.2">
      <c r="A138" s="248"/>
      <c r="B138" s="248"/>
      <c r="C138" s="248"/>
      <c r="D138" s="248"/>
      <c r="E138" s="248"/>
      <c r="F138" s="248"/>
      <c r="G138" s="248"/>
      <c r="H138" s="248"/>
      <c r="I138" s="248"/>
      <c r="J138" s="248"/>
      <c r="K138" s="248"/>
      <c r="L138" s="248"/>
      <c r="M138" s="248"/>
      <c r="N138" s="248"/>
      <c r="O138" s="248"/>
      <c r="P138" s="248"/>
      <c r="Q138" s="296"/>
      <c r="R138" s="256">
        <f>'Enjoyment or fitnes- trip % sum'!B143</f>
        <v>0</v>
      </c>
      <c r="S138" s="313">
        <f>'Enjoyment or fitnes- trip % sum'!D143</f>
        <v>0</v>
      </c>
      <c r="T138" s="257">
        <f>'Non-survey input values'!$B$14</f>
        <v>359.3</v>
      </c>
      <c r="U138" s="258">
        <f t="shared" si="6"/>
        <v>0</v>
      </c>
      <c r="V138" s="259">
        <f t="shared" si="7"/>
        <v>0</v>
      </c>
      <c r="W138" s="312">
        <f>'Enjoyment or fitnes- trip % sum'!G143</f>
        <v>0</v>
      </c>
      <c r="X138" s="314">
        <f>'Enjoyment or fitnes- trip % sum'!I143</f>
        <v>0</v>
      </c>
      <c r="Y138" s="260">
        <f t="shared" si="8"/>
        <v>0</v>
      </c>
      <c r="Z138" s="259">
        <f t="shared" si="9"/>
        <v>0</v>
      </c>
      <c r="AA138" s="312">
        <f>'Enjoyment or fitnes- trip % sum'!L143</f>
        <v>0</v>
      </c>
      <c r="AB138" s="314">
        <f>'Enjoyment or fitnes- trip % sum'!N143</f>
        <v>0</v>
      </c>
      <c r="AC138" s="260">
        <f t="shared" si="10"/>
        <v>0</v>
      </c>
      <c r="AD138" s="259">
        <f t="shared" si="11"/>
        <v>0</v>
      </c>
      <c r="AE138" s="261"/>
      <c r="AF138" s="248"/>
      <c r="AG138" s="248"/>
      <c r="AH138" s="248"/>
      <c r="AI138" s="248"/>
    </row>
    <row r="139" spans="1:35" x14ac:dyDescent="0.2">
      <c r="A139" s="248"/>
      <c r="B139" s="248"/>
      <c r="C139" s="248"/>
      <c r="D139" s="248"/>
      <c r="E139" s="248"/>
      <c r="F139" s="248"/>
      <c r="G139" s="248"/>
      <c r="H139" s="248"/>
      <c r="I139" s="248"/>
      <c r="J139" s="248"/>
      <c r="K139" s="248"/>
      <c r="L139" s="248"/>
      <c r="M139" s="248"/>
      <c r="N139" s="248"/>
      <c r="O139" s="248"/>
      <c r="P139" s="248"/>
      <c r="Q139" s="296"/>
      <c r="R139" s="256">
        <f>'Enjoyment or fitnes- trip % sum'!B144</f>
        <v>0</v>
      </c>
      <c r="S139" s="313">
        <f>'Enjoyment or fitnes- trip % sum'!D144</f>
        <v>0</v>
      </c>
      <c r="T139" s="257">
        <f>'Non-survey input values'!$B$14</f>
        <v>359.3</v>
      </c>
      <c r="U139" s="258">
        <f t="shared" ref="U139:U202" si="12">R139/7</f>
        <v>0</v>
      </c>
      <c r="V139" s="259">
        <f t="shared" si="7"/>
        <v>0</v>
      </c>
      <c r="W139" s="312">
        <f>'Enjoyment or fitnes- trip % sum'!G144</f>
        <v>0</v>
      </c>
      <c r="X139" s="314">
        <f>'Enjoyment or fitnes- trip % sum'!I144</f>
        <v>0</v>
      </c>
      <c r="Y139" s="260">
        <f t="shared" si="8"/>
        <v>0</v>
      </c>
      <c r="Z139" s="259">
        <f t="shared" si="9"/>
        <v>0</v>
      </c>
      <c r="AA139" s="312">
        <f>'Enjoyment or fitnes- trip % sum'!L144</f>
        <v>0</v>
      </c>
      <c r="AB139" s="314">
        <f>'Enjoyment or fitnes- trip % sum'!N144</f>
        <v>0</v>
      </c>
      <c r="AC139" s="260">
        <f t="shared" si="10"/>
        <v>0</v>
      </c>
      <c r="AD139" s="259">
        <f t="shared" si="11"/>
        <v>0</v>
      </c>
      <c r="AE139" s="261"/>
      <c r="AF139" s="248"/>
      <c r="AG139" s="248"/>
      <c r="AH139" s="248"/>
      <c r="AI139" s="248"/>
    </row>
    <row r="140" spans="1:35" x14ac:dyDescent="0.2">
      <c r="A140" s="248"/>
      <c r="B140" s="248"/>
      <c r="C140" s="248"/>
      <c r="D140" s="248"/>
      <c r="E140" s="248"/>
      <c r="F140" s="248"/>
      <c r="G140" s="248"/>
      <c r="H140" s="248"/>
      <c r="I140" s="248"/>
      <c r="J140" s="248"/>
      <c r="K140" s="248"/>
      <c r="L140" s="248"/>
      <c r="M140" s="248"/>
      <c r="N140" s="248"/>
      <c r="O140" s="248"/>
      <c r="P140" s="248"/>
      <c r="Q140" s="296"/>
      <c r="R140" s="256">
        <f>'Enjoyment or fitnes- trip % sum'!B145</f>
        <v>0</v>
      </c>
      <c r="S140" s="313">
        <f>'Enjoyment or fitnes- trip % sum'!D145</f>
        <v>0</v>
      </c>
      <c r="T140" s="257">
        <f>'Non-survey input values'!$B$14</f>
        <v>359.3</v>
      </c>
      <c r="U140" s="258">
        <f t="shared" si="12"/>
        <v>0</v>
      </c>
      <c r="V140" s="259">
        <f t="shared" ref="V140:V203" si="13">$B$5*$S140*$T140*U140</f>
        <v>0</v>
      </c>
      <c r="W140" s="312">
        <f>'Enjoyment or fitnes- trip % sum'!G145</f>
        <v>0</v>
      </c>
      <c r="X140" s="314">
        <f>'Enjoyment or fitnes- trip % sum'!I145</f>
        <v>0</v>
      </c>
      <c r="Y140" s="260">
        <f t="shared" ref="Y140:Y203" si="14">W140/7</f>
        <v>0</v>
      </c>
      <c r="Z140" s="259">
        <f t="shared" ref="Z140:Z203" si="15">$B$5*$X140*$T140*Y140</f>
        <v>0</v>
      </c>
      <c r="AA140" s="312">
        <f>'Enjoyment or fitnes- trip % sum'!L145</f>
        <v>0</v>
      </c>
      <c r="AB140" s="314">
        <f>'Enjoyment or fitnes- trip % sum'!N145</f>
        <v>0</v>
      </c>
      <c r="AC140" s="260">
        <f t="shared" ref="AC140:AC203" si="16">AA140/7</f>
        <v>0</v>
      </c>
      <c r="AD140" s="259">
        <f t="shared" ref="AD140:AD203" si="17">$B$5*$AB140*$T140*AC140</f>
        <v>0</v>
      </c>
      <c r="AE140" s="261"/>
      <c r="AF140" s="248"/>
      <c r="AG140" s="248"/>
      <c r="AH140" s="248"/>
      <c r="AI140" s="248"/>
    </row>
    <row r="141" spans="1:35" x14ac:dyDescent="0.2">
      <c r="A141" s="248"/>
      <c r="B141" s="248"/>
      <c r="C141" s="248"/>
      <c r="D141" s="248"/>
      <c r="E141" s="248"/>
      <c r="F141" s="248"/>
      <c r="G141" s="248"/>
      <c r="H141" s="248"/>
      <c r="I141" s="248"/>
      <c r="J141" s="248"/>
      <c r="K141" s="248"/>
      <c r="L141" s="248"/>
      <c r="M141" s="248"/>
      <c r="N141" s="248"/>
      <c r="O141" s="248"/>
      <c r="P141" s="248"/>
      <c r="Q141" s="296"/>
      <c r="R141" s="256">
        <f>'Enjoyment or fitnes- trip % sum'!B146</f>
        <v>0</v>
      </c>
      <c r="S141" s="313">
        <f>'Enjoyment or fitnes- trip % sum'!D146</f>
        <v>0</v>
      </c>
      <c r="T141" s="257">
        <f>'Non-survey input values'!$B$14</f>
        <v>359.3</v>
      </c>
      <c r="U141" s="258">
        <f t="shared" si="12"/>
        <v>0</v>
      </c>
      <c r="V141" s="259">
        <f t="shared" si="13"/>
        <v>0</v>
      </c>
      <c r="W141" s="312">
        <f>'Enjoyment or fitnes- trip % sum'!G146</f>
        <v>0</v>
      </c>
      <c r="X141" s="314">
        <f>'Enjoyment or fitnes- trip % sum'!I146</f>
        <v>0</v>
      </c>
      <c r="Y141" s="260">
        <f t="shared" si="14"/>
        <v>0</v>
      </c>
      <c r="Z141" s="259">
        <f t="shared" si="15"/>
        <v>0</v>
      </c>
      <c r="AA141" s="312">
        <f>'Enjoyment or fitnes- trip % sum'!L146</f>
        <v>0</v>
      </c>
      <c r="AB141" s="314">
        <f>'Enjoyment or fitnes- trip % sum'!N146</f>
        <v>0</v>
      </c>
      <c r="AC141" s="260">
        <f t="shared" si="16"/>
        <v>0</v>
      </c>
      <c r="AD141" s="259">
        <f t="shared" si="17"/>
        <v>0</v>
      </c>
      <c r="AE141" s="261"/>
      <c r="AF141" s="248"/>
      <c r="AG141" s="248"/>
      <c r="AH141" s="248"/>
      <c r="AI141" s="248"/>
    </row>
    <row r="142" spans="1:35" x14ac:dyDescent="0.2">
      <c r="A142" s="248"/>
      <c r="B142" s="248"/>
      <c r="C142" s="248"/>
      <c r="D142" s="248"/>
      <c r="E142" s="248"/>
      <c r="F142" s="248"/>
      <c r="G142" s="248"/>
      <c r="H142" s="248"/>
      <c r="I142" s="248"/>
      <c r="J142" s="248"/>
      <c r="K142" s="248"/>
      <c r="L142" s="248"/>
      <c r="M142" s="248"/>
      <c r="N142" s="248"/>
      <c r="O142" s="248"/>
      <c r="P142" s="248"/>
      <c r="Q142" s="296"/>
      <c r="R142" s="256">
        <f>'Enjoyment or fitnes- trip % sum'!B147</f>
        <v>0</v>
      </c>
      <c r="S142" s="313">
        <f>'Enjoyment or fitnes- trip % sum'!D147</f>
        <v>0</v>
      </c>
      <c r="T142" s="257">
        <f>'Non-survey input values'!$B$14</f>
        <v>359.3</v>
      </c>
      <c r="U142" s="258">
        <f t="shared" si="12"/>
        <v>0</v>
      </c>
      <c r="V142" s="259">
        <f t="shared" si="13"/>
        <v>0</v>
      </c>
      <c r="W142" s="312">
        <f>'Enjoyment or fitnes- trip % sum'!G147</f>
        <v>0</v>
      </c>
      <c r="X142" s="314">
        <f>'Enjoyment or fitnes- trip % sum'!I147</f>
        <v>0</v>
      </c>
      <c r="Y142" s="260">
        <f t="shared" si="14"/>
        <v>0</v>
      </c>
      <c r="Z142" s="259">
        <f t="shared" si="15"/>
        <v>0</v>
      </c>
      <c r="AA142" s="312">
        <f>'Enjoyment or fitnes- trip % sum'!L147</f>
        <v>0</v>
      </c>
      <c r="AB142" s="314">
        <f>'Enjoyment or fitnes- trip % sum'!N147</f>
        <v>0</v>
      </c>
      <c r="AC142" s="260">
        <f t="shared" si="16"/>
        <v>0</v>
      </c>
      <c r="AD142" s="259">
        <f t="shared" si="17"/>
        <v>0</v>
      </c>
      <c r="AE142" s="261"/>
      <c r="AF142" s="248"/>
      <c r="AG142" s="248"/>
      <c r="AH142" s="248"/>
      <c r="AI142" s="248"/>
    </row>
    <row r="143" spans="1:35" x14ac:dyDescent="0.2">
      <c r="A143" s="248"/>
      <c r="B143" s="248"/>
      <c r="C143" s="248"/>
      <c r="D143" s="248"/>
      <c r="E143" s="248"/>
      <c r="F143" s="248"/>
      <c r="G143" s="248"/>
      <c r="H143" s="248"/>
      <c r="I143" s="248"/>
      <c r="J143" s="248"/>
      <c r="K143" s="248"/>
      <c r="L143" s="248"/>
      <c r="M143" s="248"/>
      <c r="N143" s="248"/>
      <c r="O143" s="248"/>
      <c r="P143" s="248"/>
      <c r="Q143" s="296"/>
      <c r="R143" s="256">
        <f>'Enjoyment or fitnes- trip % sum'!B148</f>
        <v>0</v>
      </c>
      <c r="S143" s="313">
        <f>'Enjoyment or fitnes- trip % sum'!D148</f>
        <v>0</v>
      </c>
      <c r="T143" s="257">
        <f>'Non-survey input values'!$B$14</f>
        <v>359.3</v>
      </c>
      <c r="U143" s="258">
        <f t="shared" si="12"/>
        <v>0</v>
      </c>
      <c r="V143" s="259">
        <f t="shared" si="13"/>
        <v>0</v>
      </c>
      <c r="W143" s="312">
        <f>'Enjoyment or fitnes- trip % sum'!G148</f>
        <v>0</v>
      </c>
      <c r="X143" s="314">
        <f>'Enjoyment or fitnes- trip % sum'!I148</f>
        <v>0</v>
      </c>
      <c r="Y143" s="260">
        <f t="shared" si="14"/>
        <v>0</v>
      </c>
      <c r="Z143" s="259">
        <f t="shared" si="15"/>
        <v>0</v>
      </c>
      <c r="AA143" s="312">
        <f>'Enjoyment or fitnes- trip % sum'!L148</f>
        <v>0</v>
      </c>
      <c r="AB143" s="314">
        <f>'Enjoyment or fitnes- trip % sum'!N148</f>
        <v>0</v>
      </c>
      <c r="AC143" s="260">
        <f t="shared" si="16"/>
        <v>0</v>
      </c>
      <c r="AD143" s="259">
        <f t="shared" si="17"/>
        <v>0</v>
      </c>
      <c r="AE143" s="261"/>
      <c r="AF143" s="248"/>
      <c r="AG143" s="248"/>
      <c r="AH143" s="248"/>
      <c r="AI143" s="248"/>
    </row>
    <row r="144" spans="1:35" x14ac:dyDescent="0.2">
      <c r="A144" s="248"/>
      <c r="B144" s="248"/>
      <c r="C144" s="248"/>
      <c r="D144" s="248"/>
      <c r="E144" s="248"/>
      <c r="F144" s="248"/>
      <c r="G144" s="248"/>
      <c r="H144" s="248"/>
      <c r="I144" s="248"/>
      <c r="J144" s="248"/>
      <c r="K144" s="248"/>
      <c r="L144" s="248"/>
      <c r="M144" s="248"/>
      <c r="N144" s="248"/>
      <c r="O144" s="248"/>
      <c r="P144" s="248"/>
      <c r="Q144" s="296"/>
      <c r="R144" s="256">
        <f>'Enjoyment or fitnes- trip % sum'!B149</f>
        <v>0</v>
      </c>
      <c r="S144" s="313">
        <f>'Enjoyment or fitnes- trip % sum'!D149</f>
        <v>0</v>
      </c>
      <c r="T144" s="257">
        <f>'Non-survey input values'!$B$14</f>
        <v>359.3</v>
      </c>
      <c r="U144" s="258">
        <f t="shared" si="12"/>
        <v>0</v>
      </c>
      <c r="V144" s="259">
        <f t="shared" si="13"/>
        <v>0</v>
      </c>
      <c r="W144" s="312">
        <f>'Enjoyment or fitnes- trip % sum'!G149</f>
        <v>0</v>
      </c>
      <c r="X144" s="314">
        <f>'Enjoyment or fitnes- trip % sum'!I149</f>
        <v>0</v>
      </c>
      <c r="Y144" s="260">
        <f t="shared" si="14"/>
        <v>0</v>
      </c>
      <c r="Z144" s="259">
        <f t="shared" si="15"/>
        <v>0</v>
      </c>
      <c r="AA144" s="312">
        <f>'Enjoyment or fitnes- trip % sum'!L149</f>
        <v>0</v>
      </c>
      <c r="AB144" s="314">
        <f>'Enjoyment or fitnes- trip % sum'!N149</f>
        <v>0</v>
      </c>
      <c r="AC144" s="260">
        <f t="shared" si="16"/>
        <v>0</v>
      </c>
      <c r="AD144" s="259">
        <f t="shared" si="17"/>
        <v>0</v>
      </c>
      <c r="AE144" s="261"/>
      <c r="AF144" s="248"/>
      <c r="AG144" s="248"/>
      <c r="AH144" s="248"/>
      <c r="AI144" s="248"/>
    </row>
    <row r="145" spans="1:35" x14ac:dyDescent="0.2">
      <c r="A145" s="248"/>
      <c r="B145" s="248"/>
      <c r="C145" s="248"/>
      <c r="D145" s="248"/>
      <c r="E145" s="248"/>
      <c r="F145" s="248"/>
      <c r="G145" s="248"/>
      <c r="H145" s="248"/>
      <c r="I145" s="248"/>
      <c r="J145" s="248"/>
      <c r="K145" s="248"/>
      <c r="L145" s="248"/>
      <c r="M145" s="248"/>
      <c r="N145" s="248"/>
      <c r="O145" s="248"/>
      <c r="P145" s="248"/>
      <c r="Q145" s="296"/>
      <c r="R145" s="256">
        <f>'Enjoyment or fitnes- trip % sum'!B150</f>
        <v>0</v>
      </c>
      <c r="S145" s="313">
        <f>'Enjoyment or fitnes- trip % sum'!D150</f>
        <v>0</v>
      </c>
      <c r="T145" s="257">
        <f>'Non-survey input values'!$B$14</f>
        <v>359.3</v>
      </c>
      <c r="U145" s="258">
        <f t="shared" si="12"/>
        <v>0</v>
      </c>
      <c r="V145" s="259">
        <f t="shared" si="13"/>
        <v>0</v>
      </c>
      <c r="W145" s="312">
        <f>'Enjoyment or fitnes- trip % sum'!G150</f>
        <v>0</v>
      </c>
      <c r="X145" s="314">
        <f>'Enjoyment or fitnes- trip % sum'!I150</f>
        <v>0</v>
      </c>
      <c r="Y145" s="260">
        <f t="shared" si="14"/>
        <v>0</v>
      </c>
      <c r="Z145" s="259">
        <f t="shared" si="15"/>
        <v>0</v>
      </c>
      <c r="AA145" s="312">
        <f>'Enjoyment or fitnes- trip % sum'!L150</f>
        <v>0</v>
      </c>
      <c r="AB145" s="314">
        <f>'Enjoyment or fitnes- trip % sum'!N150</f>
        <v>0</v>
      </c>
      <c r="AC145" s="260">
        <f t="shared" si="16"/>
        <v>0</v>
      </c>
      <c r="AD145" s="259">
        <f t="shared" si="17"/>
        <v>0</v>
      </c>
      <c r="AE145" s="261"/>
      <c r="AF145" s="248"/>
      <c r="AG145" s="248"/>
      <c r="AH145" s="248"/>
      <c r="AI145" s="248"/>
    </row>
    <row r="146" spans="1:35" x14ac:dyDescent="0.2">
      <c r="A146" s="248"/>
      <c r="B146" s="248"/>
      <c r="C146" s="248"/>
      <c r="D146" s="248"/>
      <c r="E146" s="248"/>
      <c r="F146" s="248"/>
      <c r="G146" s="248"/>
      <c r="H146" s="248"/>
      <c r="I146" s="248"/>
      <c r="J146" s="248"/>
      <c r="K146" s="248"/>
      <c r="L146" s="248"/>
      <c r="M146" s="248"/>
      <c r="N146" s="248"/>
      <c r="O146" s="248"/>
      <c r="P146" s="248"/>
      <c r="Q146" s="296"/>
      <c r="R146" s="256">
        <f>'Enjoyment or fitnes- trip % sum'!B151</f>
        <v>0</v>
      </c>
      <c r="S146" s="313">
        <f>'Enjoyment or fitnes- trip % sum'!D151</f>
        <v>0</v>
      </c>
      <c r="T146" s="257">
        <f>'Non-survey input values'!$B$14</f>
        <v>359.3</v>
      </c>
      <c r="U146" s="258">
        <f t="shared" si="12"/>
        <v>0</v>
      </c>
      <c r="V146" s="259">
        <f t="shared" si="13"/>
        <v>0</v>
      </c>
      <c r="W146" s="312">
        <f>'Enjoyment or fitnes- trip % sum'!G151</f>
        <v>0</v>
      </c>
      <c r="X146" s="314">
        <f>'Enjoyment or fitnes- trip % sum'!I151</f>
        <v>0</v>
      </c>
      <c r="Y146" s="260">
        <f t="shared" si="14"/>
        <v>0</v>
      </c>
      <c r="Z146" s="259">
        <f t="shared" si="15"/>
        <v>0</v>
      </c>
      <c r="AA146" s="312">
        <f>'Enjoyment or fitnes- trip % sum'!L151</f>
        <v>0</v>
      </c>
      <c r="AB146" s="314">
        <f>'Enjoyment or fitnes- trip % sum'!N151</f>
        <v>0</v>
      </c>
      <c r="AC146" s="260">
        <f t="shared" si="16"/>
        <v>0</v>
      </c>
      <c r="AD146" s="259">
        <f t="shared" si="17"/>
        <v>0</v>
      </c>
      <c r="AE146" s="261"/>
      <c r="AF146" s="248"/>
      <c r="AG146" s="248"/>
      <c r="AH146" s="248"/>
      <c r="AI146" s="248"/>
    </row>
    <row r="147" spans="1:35" x14ac:dyDescent="0.2">
      <c r="A147" s="248"/>
      <c r="B147" s="248"/>
      <c r="C147" s="248"/>
      <c r="D147" s="248"/>
      <c r="E147" s="248"/>
      <c r="F147" s="248"/>
      <c r="G147" s="248"/>
      <c r="H147" s="248"/>
      <c r="I147" s="248"/>
      <c r="J147" s="248"/>
      <c r="K147" s="248"/>
      <c r="L147" s="248"/>
      <c r="M147" s="248"/>
      <c r="N147" s="248"/>
      <c r="O147" s="248"/>
      <c r="P147" s="248"/>
      <c r="Q147" s="296"/>
      <c r="R147" s="256">
        <f>'Enjoyment or fitnes- trip % sum'!B152</f>
        <v>0</v>
      </c>
      <c r="S147" s="313">
        <f>'Enjoyment or fitnes- trip % sum'!D152</f>
        <v>0</v>
      </c>
      <c r="T147" s="257">
        <f>'Non-survey input values'!$B$14</f>
        <v>359.3</v>
      </c>
      <c r="U147" s="258">
        <f t="shared" si="12"/>
        <v>0</v>
      </c>
      <c r="V147" s="259">
        <f t="shared" si="13"/>
        <v>0</v>
      </c>
      <c r="W147" s="312">
        <f>'Enjoyment or fitnes- trip % sum'!G152</f>
        <v>0</v>
      </c>
      <c r="X147" s="314">
        <f>'Enjoyment or fitnes- trip % sum'!I152</f>
        <v>0</v>
      </c>
      <c r="Y147" s="260">
        <f t="shared" si="14"/>
        <v>0</v>
      </c>
      <c r="Z147" s="259">
        <f t="shared" si="15"/>
        <v>0</v>
      </c>
      <c r="AA147" s="312">
        <f>'Enjoyment or fitnes- trip % sum'!L152</f>
        <v>0</v>
      </c>
      <c r="AB147" s="314">
        <f>'Enjoyment or fitnes- trip % sum'!N152</f>
        <v>0</v>
      </c>
      <c r="AC147" s="260">
        <f t="shared" si="16"/>
        <v>0</v>
      </c>
      <c r="AD147" s="259">
        <f t="shared" si="17"/>
        <v>0</v>
      </c>
      <c r="AE147" s="261"/>
      <c r="AF147" s="248"/>
      <c r="AG147" s="248"/>
      <c r="AH147" s="248"/>
      <c r="AI147" s="248"/>
    </row>
    <row r="148" spans="1:35" x14ac:dyDescent="0.2">
      <c r="A148" s="248"/>
      <c r="B148" s="248"/>
      <c r="C148" s="248"/>
      <c r="D148" s="248"/>
      <c r="E148" s="248"/>
      <c r="F148" s="248"/>
      <c r="G148" s="248"/>
      <c r="H148" s="248"/>
      <c r="I148" s="248"/>
      <c r="J148" s="248"/>
      <c r="K148" s="248"/>
      <c r="L148" s="248"/>
      <c r="M148" s="248"/>
      <c r="N148" s="248"/>
      <c r="O148" s="248"/>
      <c r="P148" s="248"/>
      <c r="Q148" s="296"/>
      <c r="R148" s="256">
        <f>'Enjoyment or fitnes- trip % sum'!B153</f>
        <v>0</v>
      </c>
      <c r="S148" s="313">
        <f>'Enjoyment or fitnes- trip % sum'!D153</f>
        <v>0</v>
      </c>
      <c r="T148" s="257">
        <f>'Non-survey input values'!$B$14</f>
        <v>359.3</v>
      </c>
      <c r="U148" s="258">
        <f t="shared" si="12"/>
        <v>0</v>
      </c>
      <c r="V148" s="259">
        <f t="shared" si="13"/>
        <v>0</v>
      </c>
      <c r="W148" s="312">
        <f>'Enjoyment or fitnes- trip % sum'!G153</f>
        <v>0</v>
      </c>
      <c r="X148" s="314">
        <f>'Enjoyment or fitnes- trip % sum'!I153</f>
        <v>0</v>
      </c>
      <c r="Y148" s="260">
        <f t="shared" si="14"/>
        <v>0</v>
      </c>
      <c r="Z148" s="259">
        <f t="shared" si="15"/>
        <v>0</v>
      </c>
      <c r="AA148" s="312">
        <f>'Enjoyment or fitnes- trip % sum'!L153</f>
        <v>0</v>
      </c>
      <c r="AB148" s="314">
        <f>'Enjoyment or fitnes- trip % sum'!N153</f>
        <v>0</v>
      </c>
      <c r="AC148" s="260">
        <f t="shared" si="16"/>
        <v>0</v>
      </c>
      <c r="AD148" s="259">
        <f t="shared" si="17"/>
        <v>0</v>
      </c>
      <c r="AE148" s="261"/>
      <c r="AF148" s="248"/>
      <c r="AG148" s="248"/>
      <c r="AH148" s="248"/>
      <c r="AI148" s="248"/>
    </row>
    <row r="149" spans="1:35" x14ac:dyDescent="0.2">
      <c r="A149" s="248"/>
      <c r="B149" s="248"/>
      <c r="C149" s="248"/>
      <c r="D149" s="248"/>
      <c r="E149" s="248"/>
      <c r="F149" s="248"/>
      <c r="G149" s="248"/>
      <c r="H149" s="248"/>
      <c r="I149" s="248"/>
      <c r="J149" s="248"/>
      <c r="K149" s="248"/>
      <c r="L149" s="248"/>
      <c r="M149" s="248"/>
      <c r="N149" s="248"/>
      <c r="O149" s="248"/>
      <c r="P149" s="248"/>
      <c r="Q149" s="296"/>
      <c r="R149" s="256">
        <f>'Enjoyment or fitnes- trip % sum'!B154</f>
        <v>0</v>
      </c>
      <c r="S149" s="313">
        <f>'Enjoyment or fitnes- trip % sum'!D154</f>
        <v>0</v>
      </c>
      <c r="T149" s="257">
        <f>'Non-survey input values'!$B$14</f>
        <v>359.3</v>
      </c>
      <c r="U149" s="258">
        <f t="shared" si="12"/>
        <v>0</v>
      </c>
      <c r="V149" s="259">
        <f t="shared" si="13"/>
        <v>0</v>
      </c>
      <c r="W149" s="312">
        <f>'Enjoyment or fitnes- trip % sum'!G154</f>
        <v>0</v>
      </c>
      <c r="X149" s="314">
        <f>'Enjoyment or fitnes- trip % sum'!I154</f>
        <v>0</v>
      </c>
      <c r="Y149" s="260">
        <f t="shared" si="14"/>
        <v>0</v>
      </c>
      <c r="Z149" s="259">
        <f t="shared" si="15"/>
        <v>0</v>
      </c>
      <c r="AA149" s="312">
        <f>'Enjoyment or fitnes- trip % sum'!L154</f>
        <v>0</v>
      </c>
      <c r="AB149" s="314">
        <f>'Enjoyment or fitnes- trip % sum'!N154</f>
        <v>0</v>
      </c>
      <c r="AC149" s="260">
        <f t="shared" si="16"/>
        <v>0</v>
      </c>
      <c r="AD149" s="259">
        <f t="shared" si="17"/>
        <v>0</v>
      </c>
      <c r="AE149" s="261"/>
      <c r="AF149" s="248"/>
      <c r="AG149" s="248"/>
      <c r="AH149" s="248"/>
      <c r="AI149" s="248"/>
    </row>
    <row r="150" spans="1:35" x14ac:dyDescent="0.2">
      <c r="A150" s="248"/>
      <c r="B150" s="248"/>
      <c r="C150" s="248"/>
      <c r="D150" s="248"/>
      <c r="E150" s="248"/>
      <c r="F150" s="248"/>
      <c r="G150" s="248"/>
      <c r="H150" s="248"/>
      <c r="I150" s="248"/>
      <c r="J150" s="248"/>
      <c r="K150" s="248"/>
      <c r="L150" s="248"/>
      <c r="M150" s="248"/>
      <c r="N150" s="248"/>
      <c r="O150" s="248"/>
      <c r="P150" s="248"/>
      <c r="Q150" s="296"/>
      <c r="R150" s="256">
        <f>'Enjoyment or fitnes- trip % sum'!B155</f>
        <v>0</v>
      </c>
      <c r="S150" s="313">
        <f>'Enjoyment or fitnes- trip % sum'!D155</f>
        <v>0</v>
      </c>
      <c r="T150" s="257">
        <f>'Non-survey input values'!$B$14</f>
        <v>359.3</v>
      </c>
      <c r="U150" s="258">
        <f t="shared" si="12"/>
        <v>0</v>
      </c>
      <c r="V150" s="259">
        <f t="shared" si="13"/>
        <v>0</v>
      </c>
      <c r="W150" s="312">
        <f>'Enjoyment or fitnes- trip % sum'!G155</f>
        <v>0</v>
      </c>
      <c r="X150" s="314">
        <f>'Enjoyment or fitnes- trip % sum'!I155</f>
        <v>0</v>
      </c>
      <c r="Y150" s="260">
        <f t="shared" si="14"/>
        <v>0</v>
      </c>
      <c r="Z150" s="259">
        <f t="shared" si="15"/>
        <v>0</v>
      </c>
      <c r="AA150" s="312">
        <f>'Enjoyment or fitnes- trip % sum'!L155</f>
        <v>0</v>
      </c>
      <c r="AB150" s="314">
        <f>'Enjoyment or fitnes- trip % sum'!N155</f>
        <v>0</v>
      </c>
      <c r="AC150" s="260">
        <f t="shared" si="16"/>
        <v>0</v>
      </c>
      <c r="AD150" s="259">
        <f t="shared" si="17"/>
        <v>0</v>
      </c>
      <c r="AE150" s="261"/>
      <c r="AF150" s="248"/>
      <c r="AG150" s="248"/>
      <c r="AH150" s="248"/>
      <c r="AI150" s="248"/>
    </row>
    <row r="151" spans="1:35" x14ac:dyDescent="0.2">
      <c r="A151" s="248"/>
      <c r="B151" s="248"/>
      <c r="C151" s="248"/>
      <c r="D151" s="248"/>
      <c r="E151" s="248"/>
      <c r="F151" s="248"/>
      <c r="G151" s="248"/>
      <c r="H151" s="248"/>
      <c r="I151" s="248"/>
      <c r="J151" s="248"/>
      <c r="K151" s="248"/>
      <c r="L151" s="248"/>
      <c r="M151" s="248"/>
      <c r="N151" s="248"/>
      <c r="O151" s="248"/>
      <c r="P151" s="248"/>
      <c r="Q151" s="296"/>
      <c r="R151" s="256">
        <f>'Enjoyment or fitnes- trip % sum'!B156</f>
        <v>0</v>
      </c>
      <c r="S151" s="313">
        <f>'Enjoyment or fitnes- trip % sum'!D156</f>
        <v>0</v>
      </c>
      <c r="T151" s="257">
        <f>'Non-survey input values'!$B$14</f>
        <v>359.3</v>
      </c>
      <c r="U151" s="258">
        <f t="shared" si="12"/>
        <v>0</v>
      </c>
      <c r="V151" s="259">
        <f t="shared" si="13"/>
        <v>0</v>
      </c>
      <c r="W151" s="312">
        <f>'Enjoyment or fitnes- trip % sum'!G156</f>
        <v>0</v>
      </c>
      <c r="X151" s="314">
        <f>'Enjoyment or fitnes- trip % sum'!I156</f>
        <v>0</v>
      </c>
      <c r="Y151" s="260">
        <f t="shared" si="14"/>
        <v>0</v>
      </c>
      <c r="Z151" s="259">
        <f t="shared" si="15"/>
        <v>0</v>
      </c>
      <c r="AA151" s="312">
        <f>'Enjoyment or fitnes- trip % sum'!L156</f>
        <v>0</v>
      </c>
      <c r="AB151" s="314">
        <f>'Enjoyment or fitnes- trip % sum'!N156</f>
        <v>0</v>
      </c>
      <c r="AC151" s="260">
        <f t="shared" si="16"/>
        <v>0</v>
      </c>
      <c r="AD151" s="259">
        <f t="shared" si="17"/>
        <v>0</v>
      </c>
      <c r="AE151" s="261"/>
      <c r="AF151" s="248"/>
      <c r="AG151" s="248"/>
      <c r="AH151" s="248"/>
      <c r="AI151" s="248"/>
    </row>
    <row r="152" spans="1:35" x14ac:dyDescent="0.2">
      <c r="A152" s="248"/>
      <c r="B152" s="248"/>
      <c r="C152" s="248"/>
      <c r="D152" s="248"/>
      <c r="E152" s="248"/>
      <c r="F152" s="248"/>
      <c r="G152" s="248"/>
      <c r="H152" s="248"/>
      <c r="I152" s="248"/>
      <c r="J152" s="248"/>
      <c r="K152" s="248"/>
      <c r="L152" s="248"/>
      <c r="M152" s="248"/>
      <c r="N152" s="248"/>
      <c r="O152" s="248"/>
      <c r="P152" s="248"/>
      <c r="Q152" s="296"/>
      <c r="R152" s="256">
        <f>'Enjoyment or fitnes- trip % sum'!B157</f>
        <v>0</v>
      </c>
      <c r="S152" s="313">
        <f>'Enjoyment or fitnes- trip % sum'!D157</f>
        <v>0</v>
      </c>
      <c r="T152" s="257">
        <f>'Non-survey input values'!$B$14</f>
        <v>359.3</v>
      </c>
      <c r="U152" s="258">
        <f t="shared" si="12"/>
        <v>0</v>
      </c>
      <c r="V152" s="259">
        <f t="shared" si="13"/>
        <v>0</v>
      </c>
      <c r="W152" s="312">
        <f>'Enjoyment or fitnes- trip % sum'!G157</f>
        <v>0</v>
      </c>
      <c r="X152" s="314">
        <f>'Enjoyment or fitnes- trip % sum'!I157</f>
        <v>0</v>
      </c>
      <c r="Y152" s="260">
        <f t="shared" si="14"/>
        <v>0</v>
      </c>
      <c r="Z152" s="259">
        <f t="shared" si="15"/>
        <v>0</v>
      </c>
      <c r="AA152" s="312">
        <f>'Enjoyment or fitnes- trip % sum'!L157</f>
        <v>0</v>
      </c>
      <c r="AB152" s="314">
        <f>'Enjoyment or fitnes- trip % sum'!N157</f>
        <v>0</v>
      </c>
      <c r="AC152" s="260">
        <f t="shared" si="16"/>
        <v>0</v>
      </c>
      <c r="AD152" s="259">
        <f t="shared" si="17"/>
        <v>0</v>
      </c>
      <c r="AE152" s="261"/>
      <c r="AF152" s="248"/>
      <c r="AG152" s="248"/>
      <c r="AH152" s="248"/>
      <c r="AI152" s="248"/>
    </row>
    <row r="153" spans="1:35" x14ac:dyDescent="0.2">
      <c r="A153" s="248"/>
      <c r="B153" s="248"/>
      <c r="C153" s="248"/>
      <c r="D153" s="248"/>
      <c r="E153" s="248"/>
      <c r="F153" s="248"/>
      <c r="G153" s="248"/>
      <c r="H153" s="248"/>
      <c r="I153" s="248"/>
      <c r="J153" s="248"/>
      <c r="K153" s="248"/>
      <c r="L153" s="248"/>
      <c r="M153" s="248"/>
      <c r="N153" s="248"/>
      <c r="O153" s="248"/>
      <c r="P153" s="248"/>
      <c r="Q153" s="296"/>
      <c r="R153" s="256">
        <f>'Enjoyment or fitnes- trip % sum'!B158</f>
        <v>0</v>
      </c>
      <c r="S153" s="313">
        <f>'Enjoyment or fitnes- trip % sum'!D158</f>
        <v>0</v>
      </c>
      <c r="T153" s="257">
        <f>'Non-survey input values'!$B$14</f>
        <v>359.3</v>
      </c>
      <c r="U153" s="258">
        <f t="shared" si="12"/>
        <v>0</v>
      </c>
      <c r="V153" s="259">
        <f t="shared" si="13"/>
        <v>0</v>
      </c>
      <c r="W153" s="312">
        <f>'Enjoyment or fitnes- trip % sum'!G158</f>
        <v>0</v>
      </c>
      <c r="X153" s="314">
        <f>'Enjoyment or fitnes- trip % sum'!I158</f>
        <v>0</v>
      </c>
      <c r="Y153" s="260">
        <f t="shared" si="14"/>
        <v>0</v>
      </c>
      <c r="Z153" s="259">
        <f t="shared" si="15"/>
        <v>0</v>
      </c>
      <c r="AA153" s="312">
        <f>'Enjoyment or fitnes- trip % sum'!L158</f>
        <v>0</v>
      </c>
      <c r="AB153" s="314">
        <f>'Enjoyment or fitnes- trip % sum'!N158</f>
        <v>0</v>
      </c>
      <c r="AC153" s="260">
        <f t="shared" si="16"/>
        <v>0</v>
      </c>
      <c r="AD153" s="259">
        <f t="shared" si="17"/>
        <v>0</v>
      </c>
      <c r="AE153" s="261"/>
      <c r="AF153" s="248"/>
      <c r="AG153" s="248"/>
      <c r="AH153" s="248"/>
      <c r="AI153" s="248"/>
    </row>
    <row r="154" spans="1:35" x14ac:dyDescent="0.2">
      <c r="A154" s="248"/>
      <c r="B154" s="248"/>
      <c r="C154" s="248"/>
      <c r="D154" s="248"/>
      <c r="E154" s="248"/>
      <c r="F154" s="248"/>
      <c r="G154" s="248"/>
      <c r="H154" s="248"/>
      <c r="I154" s="248"/>
      <c r="J154" s="248"/>
      <c r="K154" s="248"/>
      <c r="L154" s="248"/>
      <c r="M154" s="248"/>
      <c r="N154" s="248"/>
      <c r="O154" s="248"/>
      <c r="P154" s="248"/>
      <c r="Q154" s="296"/>
      <c r="R154" s="256">
        <f>'Enjoyment or fitnes- trip % sum'!B159</f>
        <v>0</v>
      </c>
      <c r="S154" s="313">
        <f>'Enjoyment or fitnes- trip % sum'!D159</f>
        <v>0</v>
      </c>
      <c r="T154" s="257">
        <f>'Non-survey input values'!$B$14</f>
        <v>359.3</v>
      </c>
      <c r="U154" s="258">
        <f t="shared" si="12"/>
        <v>0</v>
      </c>
      <c r="V154" s="259">
        <f t="shared" si="13"/>
        <v>0</v>
      </c>
      <c r="W154" s="312">
        <f>'Enjoyment or fitnes- trip % sum'!G159</f>
        <v>0</v>
      </c>
      <c r="X154" s="314">
        <f>'Enjoyment or fitnes- trip % sum'!I159</f>
        <v>0</v>
      </c>
      <c r="Y154" s="260">
        <f t="shared" si="14"/>
        <v>0</v>
      </c>
      <c r="Z154" s="259">
        <f t="shared" si="15"/>
        <v>0</v>
      </c>
      <c r="AA154" s="312">
        <f>'Enjoyment or fitnes- trip % sum'!L159</f>
        <v>0</v>
      </c>
      <c r="AB154" s="314">
        <f>'Enjoyment or fitnes- trip % sum'!N159</f>
        <v>0</v>
      </c>
      <c r="AC154" s="260">
        <f t="shared" si="16"/>
        <v>0</v>
      </c>
      <c r="AD154" s="259">
        <f t="shared" si="17"/>
        <v>0</v>
      </c>
      <c r="AE154" s="261"/>
      <c r="AF154" s="248"/>
      <c r="AG154" s="248"/>
      <c r="AH154" s="248"/>
      <c r="AI154" s="248"/>
    </row>
    <row r="155" spans="1:35" x14ac:dyDescent="0.2">
      <c r="A155" s="248"/>
      <c r="B155" s="248"/>
      <c r="C155" s="248"/>
      <c r="D155" s="248"/>
      <c r="E155" s="248"/>
      <c r="F155" s="248"/>
      <c r="G155" s="248"/>
      <c r="H155" s="248"/>
      <c r="I155" s="248"/>
      <c r="J155" s="248"/>
      <c r="K155" s="248"/>
      <c r="L155" s="248"/>
      <c r="M155" s="248"/>
      <c r="N155" s="248"/>
      <c r="O155" s="248"/>
      <c r="P155" s="248"/>
      <c r="Q155" s="296"/>
      <c r="R155" s="256">
        <f>'Enjoyment or fitnes- trip % sum'!B160</f>
        <v>0</v>
      </c>
      <c r="S155" s="313">
        <f>'Enjoyment or fitnes- trip % sum'!D160</f>
        <v>0</v>
      </c>
      <c r="T155" s="257">
        <f>'Non-survey input values'!$B$14</f>
        <v>359.3</v>
      </c>
      <c r="U155" s="258">
        <f t="shared" si="12"/>
        <v>0</v>
      </c>
      <c r="V155" s="259">
        <f t="shared" si="13"/>
        <v>0</v>
      </c>
      <c r="W155" s="312">
        <f>'Enjoyment or fitnes- trip % sum'!G160</f>
        <v>0</v>
      </c>
      <c r="X155" s="314">
        <f>'Enjoyment or fitnes- trip % sum'!I160</f>
        <v>0</v>
      </c>
      <c r="Y155" s="260">
        <f t="shared" si="14"/>
        <v>0</v>
      </c>
      <c r="Z155" s="259">
        <f t="shared" si="15"/>
        <v>0</v>
      </c>
      <c r="AA155" s="312">
        <f>'Enjoyment or fitnes- trip % sum'!L160</f>
        <v>0</v>
      </c>
      <c r="AB155" s="314">
        <f>'Enjoyment or fitnes- trip % sum'!N160</f>
        <v>0</v>
      </c>
      <c r="AC155" s="260">
        <f t="shared" si="16"/>
        <v>0</v>
      </c>
      <c r="AD155" s="259">
        <f t="shared" si="17"/>
        <v>0</v>
      </c>
      <c r="AE155" s="261"/>
      <c r="AF155" s="248"/>
      <c r="AG155" s="248"/>
      <c r="AH155" s="248"/>
      <c r="AI155" s="248"/>
    </row>
    <row r="156" spans="1:35" x14ac:dyDescent="0.2">
      <c r="A156" s="248"/>
      <c r="B156" s="248"/>
      <c r="C156" s="248"/>
      <c r="D156" s="248"/>
      <c r="E156" s="248"/>
      <c r="F156" s="248"/>
      <c r="G156" s="248"/>
      <c r="H156" s="248"/>
      <c r="I156" s="248"/>
      <c r="J156" s="248"/>
      <c r="K156" s="248"/>
      <c r="L156" s="248"/>
      <c r="M156" s="248"/>
      <c r="N156" s="248"/>
      <c r="O156" s="248"/>
      <c r="P156" s="248"/>
      <c r="Q156" s="296"/>
      <c r="R156" s="256">
        <f>'Enjoyment or fitnes- trip % sum'!B161</f>
        <v>0</v>
      </c>
      <c r="S156" s="313">
        <f>'Enjoyment or fitnes- trip % sum'!D161</f>
        <v>0</v>
      </c>
      <c r="T156" s="257">
        <f>'Non-survey input values'!$B$14</f>
        <v>359.3</v>
      </c>
      <c r="U156" s="258">
        <f t="shared" si="12"/>
        <v>0</v>
      </c>
      <c r="V156" s="259">
        <f t="shared" si="13"/>
        <v>0</v>
      </c>
      <c r="W156" s="312">
        <f>'Enjoyment or fitnes- trip % sum'!G161</f>
        <v>0</v>
      </c>
      <c r="X156" s="314">
        <f>'Enjoyment or fitnes- trip % sum'!I161</f>
        <v>0</v>
      </c>
      <c r="Y156" s="260">
        <f t="shared" si="14"/>
        <v>0</v>
      </c>
      <c r="Z156" s="259">
        <f t="shared" si="15"/>
        <v>0</v>
      </c>
      <c r="AA156" s="312">
        <f>'Enjoyment or fitnes- trip % sum'!L161</f>
        <v>0</v>
      </c>
      <c r="AB156" s="314">
        <f>'Enjoyment or fitnes- trip % sum'!N161</f>
        <v>0</v>
      </c>
      <c r="AC156" s="260">
        <f t="shared" si="16"/>
        <v>0</v>
      </c>
      <c r="AD156" s="259">
        <f t="shared" si="17"/>
        <v>0</v>
      </c>
      <c r="AE156" s="261"/>
      <c r="AF156" s="248"/>
      <c r="AG156" s="248"/>
      <c r="AH156" s="248"/>
      <c r="AI156" s="248"/>
    </row>
    <row r="157" spans="1:35" x14ac:dyDescent="0.2">
      <c r="A157" s="248"/>
      <c r="B157" s="248"/>
      <c r="C157" s="248"/>
      <c r="D157" s="248"/>
      <c r="E157" s="248"/>
      <c r="F157" s="248"/>
      <c r="G157" s="248"/>
      <c r="H157" s="248"/>
      <c r="I157" s="248"/>
      <c r="J157" s="248"/>
      <c r="K157" s="248"/>
      <c r="L157" s="248"/>
      <c r="M157" s="248"/>
      <c r="N157" s="248"/>
      <c r="O157" s="248"/>
      <c r="P157" s="248"/>
      <c r="Q157" s="296"/>
      <c r="R157" s="256">
        <f>'Enjoyment or fitnes- trip % sum'!B162</f>
        <v>0</v>
      </c>
      <c r="S157" s="313">
        <f>'Enjoyment or fitnes- trip % sum'!D162</f>
        <v>0</v>
      </c>
      <c r="T157" s="257">
        <f>'Non-survey input values'!$B$14</f>
        <v>359.3</v>
      </c>
      <c r="U157" s="258">
        <f t="shared" si="12"/>
        <v>0</v>
      </c>
      <c r="V157" s="259">
        <f t="shared" si="13"/>
        <v>0</v>
      </c>
      <c r="W157" s="312">
        <f>'Enjoyment or fitnes- trip % sum'!G162</f>
        <v>0</v>
      </c>
      <c r="X157" s="314">
        <f>'Enjoyment or fitnes- trip % sum'!I162</f>
        <v>0</v>
      </c>
      <c r="Y157" s="260">
        <f t="shared" si="14"/>
        <v>0</v>
      </c>
      <c r="Z157" s="259">
        <f t="shared" si="15"/>
        <v>0</v>
      </c>
      <c r="AA157" s="312">
        <f>'Enjoyment or fitnes- trip % sum'!L162</f>
        <v>0</v>
      </c>
      <c r="AB157" s="314">
        <f>'Enjoyment or fitnes- trip % sum'!N162</f>
        <v>0</v>
      </c>
      <c r="AC157" s="260">
        <f t="shared" si="16"/>
        <v>0</v>
      </c>
      <c r="AD157" s="259">
        <f t="shared" si="17"/>
        <v>0</v>
      </c>
      <c r="AE157" s="261"/>
      <c r="AF157" s="248"/>
      <c r="AG157" s="248"/>
      <c r="AH157" s="248"/>
      <c r="AI157" s="248"/>
    </row>
    <row r="158" spans="1:35" x14ac:dyDescent="0.2">
      <c r="A158" s="248"/>
      <c r="B158" s="248"/>
      <c r="C158" s="248"/>
      <c r="D158" s="248"/>
      <c r="E158" s="248"/>
      <c r="F158" s="248"/>
      <c r="G158" s="248"/>
      <c r="H158" s="248"/>
      <c r="I158" s="248"/>
      <c r="J158" s="248"/>
      <c r="K158" s="248"/>
      <c r="L158" s="248"/>
      <c r="M158" s="248"/>
      <c r="N158" s="248"/>
      <c r="O158" s="248"/>
      <c r="P158" s="248"/>
      <c r="Q158" s="296"/>
      <c r="R158" s="256">
        <f>'Enjoyment or fitnes- trip % sum'!B163</f>
        <v>0</v>
      </c>
      <c r="S158" s="313">
        <f>'Enjoyment or fitnes- trip % sum'!D163</f>
        <v>0</v>
      </c>
      <c r="T158" s="257">
        <f>'Non-survey input values'!$B$14</f>
        <v>359.3</v>
      </c>
      <c r="U158" s="258">
        <f t="shared" si="12"/>
        <v>0</v>
      </c>
      <c r="V158" s="259">
        <f t="shared" si="13"/>
        <v>0</v>
      </c>
      <c r="W158" s="312">
        <f>'Enjoyment or fitnes- trip % sum'!G163</f>
        <v>0</v>
      </c>
      <c r="X158" s="314">
        <f>'Enjoyment or fitnes- trip % sum'!I163</f>
        <v>0</v>
      </c>
      <c r="Y158" s="260">
        <f t="shared" si="14"/>
        <v>0</v>
      </c>
      <c r="Z158" s="259">
        <f t="shared" si="15"/>
        <v>0</v>
      </c>
      <c r="AA158" s="312">
        <f>'Enjoyment or fitnes- trip % sum'!L163</f>
        <v>0</v>
      </c>
      <c r="AB158" s="314">
        <f>'Enjoyment or fitnes- trip % sum'!N163</f>
        <v>0</v>
      </c>
      <c r="AC158" s="260">
        <f t="shared" si="16"/>
        <v>0</v>
      </c>
      <c r="AD158" s="259">
        <f t="shared" si="17"/>
        <v>0</v>
      </c>
      <c r="AE158" s="261"/>
      <c r="AF158" s="248"/>
      <c r="AG158" s="248"/>
      <c r="AH158" s="248"/>
      <c r="AI158" s="248"/>
    </row>
    <row r="159" spans="1:35" x14ac:dyDescent="0.2">
      <c r="A159" s="248"/>
      <c r="B159" s="248"/>
      <c r="C159" s="248"/>
      <c r="D159" s="248"/>
      <c r="E159" s="248"/>
      <c r="F159" s="248"/>
      <c r="G159" s="248"/>
      <c r="H159" s="248"/>
      <c r="I159" s="248"/>
      <c r="J159" s="248"/>
      <c r="K159" s="248"/>
      <c r="L159" s="248"/>
      <c r="M159" s="248"/>
      <c r="N159" s="248"/>
      <c r="O159" s="248"/>
      <c r="P159" s="248"/>
      <c r="Q159" s="296"/>
      <c r="R159" s="256">
        <f>'Enjoyment or fitnes- trip % sum'!B164</f>
        <v>0</v>
      </c>
      <c r="S159" s="313">
        <f>'Enjoyment or fitnes- trip % sum'!D164</f>
        <v>0</v>
      </c>
      <c r="T159" s="257">
        <f>'Non-survey input values'!$B$14</f>
        <v>359.3</v>
      </c>
      <c r="U159" s="258">
        <f t="shared" si="12"/>
        <v>0</v>
      </c>
      <c r="V159" s="259">
        <f t="shared" si="13"/>
        <v>0</v>
      </c>
      <c r="W159" s="312">
        <f>'Enjoyment or fitnes- trip % sum'!G164</f>
        <v>0</v>
      </c>
      <c r="X159" s="314">
        <f>'Enjoyment or fitnes- trip % sum'!I164</f>
        <v>0</v>
      </c>
      <c r="Y159" s="260">
        <f t="shared" si="14"/>
        <v>0</v>
      </c>
      <c r="Z159" s="259">
        <f t="shared" si="15"/>
        <v>0</v>
      </c>
      <c r="AA159" s="312">
        <f>'Enjoyment or fitnes- trip % sum'!L164</f>
        <v>0</v>
      </c>
      <c r="AB159" s="314">
        <f>'Enjoyment or fitnes- trip % sum'!N164</f>
        <v>0</v>
      </c>
      <c r="AC159" s="260">
        <f t="shared" si="16"/>
        <v>0</v>
      </c>
      <c r="AD159" s="259">
        <f t="shared" si="17"/>
        <v>0</v>
      </c>
      <c r="AE159" s="261"/>
      <c r="AF159" s="248"/>
      <c r="AG159" s="248"/>
      <c r="AH159" s="248"/>
      <c r="AI159" s="248"/>
    </row>
    <row r="160" spans="1:35" x14ac:dyDescent="0.2">
      <c r="A160" s="248"/>
      <c r="B160" s="248"/>
      <c r="C160" s="248"/>
      <c r="D160" s="248"/>
      <c r="E160" s="248"/>
      <c r="F160" s="248"/>
      <c r="G160" s="248"/>
      <c r="H160" s="248"/>
      <c r="I160" s="248"/>
      <c r="J160" s="248"/>
      <c r="K160" s="248"/>
      <c r="L160" s="248"/>
      <c r="M160" s="248"/>
      <c r="N160" s="248"/>
      <c r="O160" s="248"/>
      <c r="P160" s="248"/>
      <c r="Q160" s="296"/>
      <c r="R160" s="256">
        <f>'Enjoyment or fitnes- trip % sum'!B165</f>
        <v>0</v>
      </c>
      <c r="S160" s="313">
        <f>'Enjoyment or fitnes- trip % sum'!D165</f>
        <v>0</v>
      </c>
      <c r="T160" s="257">
        <f>'Non-survey input values'!$B$14</f>
        <v>359.3</v>
      </c>
      <c r="U160" s="258">
        <f t="shared" si="12"/>
        <v>0</v>
      </c>
      <c r="V160" s="259">
        <f t="shared" si="13"/>
        <v>0</v>
      </c>
      <c r="W160" s="312">
        <f>'Enjoyment or fitnes- trip % sum'!G165</f>
        <v>0</v>
      </c>
      <c r="X160" s="314">
        <f>'Enjoyment or fitnes- trip % sum'!I165</f>
        <v>0</v>
      </c>
      <c r="Y160" s="260">
        <f t="shared" si="14"/>
        <v>0</v>
      </c>
      <c r="Z160" s="259">
        <f t="shared" si="15"/>
        <v>0</v>
      </c>
      <c r="AA160" s="312">
        <f>'Enjoyment or fitnes- trip % sum'!L165</f>
        <v>0</v>
      </c>
      <c r="AB160" s="314">
        <f>'Enjoyment or fitnes- trip % sum'!N165</f>
        <v>0</v>
      </c>
      <c r="AC160" s="260">
        <f t="shared" si="16"/>
        <v>0</v>
      </c>
      <c r="AD160" s="259">
        <f t="shared" si="17"/>
        <v>0</v>
      </c>
      <c r="AE160" s="261"/>
      <c r="AF160" s="248"/>
      <c r="AG160" s="248"/>
      <c r="AH160" s="248"/>
      <c r="AI160" s="248"/>
    </row>
    <row r="161" spans="1:35" x14ac:dyDescent="0.2">
      <c r="A161" s="248"/>
      <c r="B161" s="248"/>
      <c r="C161" s="248"/>
      <c r="D161" s="248"/>
      <c r="E161" s="248"/>
      <c r="F161" s="248"/>
      <c r="G161" s="248"/>
      <c r="H161" s="248"/>
      <c r="I161" s="248"/>
      <c r="J161" s="248"/>
      <c r="K161" s="248"/>
      <c r="L161" s="248"/>
      <c r="M161" s="248"/>
      <c r="N161" s="248"/>
      <c r="O161" s="248"/>
      <c r="P161" s="248"/>
      <c r="Q161" s="296"/>
      <c r="R161" s="256">
        <f>'Enjoyment or fitnes- trip % sum'!B166</f>
        <v>0</v>
      </c>
      <c r="S161" s="313">
        <f>'Enjoyment or fitnes- trip % sum'!D166</f>
        <v>0</v>
      </c>
      <c r="T161" s="257">
        <f>'Non-survey input values'!$B$14</f>
        <v>359.3</v>
      </c>
      <c r="U161" s="258">
        <f t="shared" si="12"/>
        <v>0</v>
      </c>
      <c r="V161" s="259">
        <f t="shared" si="13"/>
        <v>0</v>
      </c>
      <c r="W161" s="312">
        <f>'Enjoyment or fitnes- trip % sum'!G166</f>
        <v>0</v>
      </c>
      <c r="X161" s="314">
        <f>'Enjoyment or fitnes- trip % sum'!I166</f>
        <v>0</v>
      </c>
      <c r="Y161" s="260">
        <f t="shared" si="14"/>
        <v>0</v>
      </c>
      <c r="Z161" s="259">
        <f t="shared" si="15"/>
        <v>0</v>
      </c>
      <c r="AA161" s="312">
        <f>'Enjoyment or fitnes- trip % sum'!L166</f>
        <v>0</v>
      </c>
      <c r="AB161" s="314">
        <f>'Enjoyment or fitnes- trip % sum'!N166</f>
        <v>0</v>
      </c>
      <c r="AC161" s="260">
        <f t="shared" si="16"/>
        <v>0</v>
      </c>
      <c r="AD161" s="259">
        <f t="shared" si="17"/>
        <v>0</v>
      </c>
      <c r="AE161" s="261"/>
      <c r="AF161" s="248"/>
      <c r="AG161" s="248"/>
      <c r="AH161" s="248"/>
      <c r="AI161" s="248"/>
    </row>
    <row r="162" spans="1:35" x14ac:dyDescent="0.2">
      <c r="A162" s="248"/>
      <c r="B162" s="248"/>
      <c r="C162" s="248"/>
      <c r="D162" s="248"/>
      <c r="E162" s="248"/>
      <c r="F162" s="248"/>
      <c r="G162" s="248"/>
      <c r="H162" s="248"/>
      <c r="I162" s="248"/>
      <c r="J162" s="248"/>
      <c r="K162" s="248"/>
      <c r="L162" s="248"/>
      <c r="M162" s="248"/>
      <c r="N162" s="248"/>
      <c r="O162" s="248"/>
      <c r="P162" s="248"/>
      <c r="Q162" s="296"/>
      <c r="R162" s="256">
        <f>'Enjoyment or fitnes- trip % sum'!B167</f>
        <v>0</v>
      </c>
      <c r="S162" s="313">
        <f>'Enjoyment or fitnes- trip % sum'!D167</f>
        <v>0</v>
      </c>
      <c r="T162" s="257">
        <f>'Non-survey input values'!$B$14</f>
        <v>359.3</v>
      </c>
      <c r="U162" s="258">
        <f t="shared" si="12"/>
        <v>0</v>
      </c>
      <c r="V162" s="259">
        <f t="shared" si="13"/>
        <v>0</v>
      </c>
      <c r="W162" s="312">
        <f>'Enjoyment or fitnes- trip % sum'!G167</f>
        <v>0</v>
      </c>
      <c r="X162" s="314">
        <f>'Enjoyment or fitnes- trip % sum'!I167</f>
        <v>0</v>
      </c>
      <c r="Y162" s="260">
        <f t="shared" si="14"/>
        <v>0</v>
      </c>
      <c r="Z162" s="259">
        <f t="shared" si="15"/>
        <v>0</v>
      </c>
      <c r="AA162" s="312">
        <f>'Enjoyment or fitnes- trip % sum'!L167</f>
        <v>0</v>
      </c>
      <c r="AB162" s="314">
        <f>'Enjoyment or fitnes- trip % sum'!N167</f>
        <v>0</v>
      </c>
      <c r="AC162" s="260">
        <f t="shared" si="16"/>
        <v>0</v>
      </c>
      <c r="AD162" s="259">
        <f t="shared" si="17"/>
        <v>0</v>
      </c>
      <c r="AE162" s="261"/>
      <c r="AF162" s="248"/>
      <c r="AG162" s="248"/>
      <c r="AH162" s="248"/>
      <c r="AI162" s="248"/>
    </row>
    <row r="163" spans="1:35" x14ac:dyDescent="0.2">
      <c r="A163" s="248"/>
      <c r="B163" s="248"/>
      <c r="C163" s="248"/>
      <c r="D163" s="248"/>
      <c r="E163" s="248"/>
      <c r="F163" s="248"/>
      <c r="G163" s="248"/>
      <c r="H163" s="248"/>
      <c r="I163" s="248"/>
      <c r="J163" s="248"/>
      <c r="K163" s="248"/>
      <c r="L163" s="248"/>
      <c r="M163" s="248"/>
      <c r="N163" s="248"/>
      <c r="O163" s="248"/>
      <c r="P163" s="248"/>
      <c r="Q163" s="296"/>
      <c r="R163" s="256">
        <f>'Enjoyment or fitnes- trip % sum'!B168</f>
        <v>0</v>
      </c>
      <c r="S163" s="313">
        <f>'Enjoyment or fitnes- trip % sum'!D168</f>
        <v>0</v>
      </c>
      <c r="T163" s="257">
        <f>'Non-survey input values'!$B$14</f>
        <v>359.3</v>
      </c>
      <c r="U163" s="258">
        <f t="shared" si="12"/>
        <v>0</v>
      </c>
      <c r="V163" s="259">
        <f t="shared" si="13"/>
        <v>0</v>
      </c>
      <c r="W163" s="312">
        <f>'Enjoyment or fitnes- trip % sum'!G168</f>
        <v>0</v>
      </c>
      <c r="X163" s="314">
        <f>'Enjoyment or fitnes- trip % sum'!I168</f>
        <v>0</v>
      </c>
      <c r="Y163" s="260">
        <f t="shared" si="14"/>
        <v>0</v>
      </c>
      <c r="Z163" s="259">
        <f t="shared" si="15"/>
        <v>0</v>
      </c>
      <c r="AA163" s="312">
        <f>'Enjoyment or fitnes- trip % sum'!L168</f>
        <v>0</v>
      </c>
      <c r="AB163" s="314">
        <f>'Enjoyment or fitnes- trip % sum'!N168</f>
        <v>0</v>
      </c>
      <c r="AC163" s="260">
        <f t="shared" si="16"/>
        <v>0</v>
      </c>
      <c r="AD163" s="259">
        <f t="shared" si="17"/>
        <v>0</v>
      </c>
      <c r="AE163" s="261"/>
      <c r="AF163" s="248"/>
      <c r="AG163" s="248"/>
      <c r="AH163" s="248"/>
      <c r="AI163" s="248"/>
    </row>
    <row r="164" spans="1:35" x14ac:dyDescent="0.2">
      <c r="A164" s="248"/>
      <c r="B164" s="248"/>
      <c r="C164" s="248"/>
      <c r="D164" s="248"/>
      <c r="E164" s="248"/>
      <c r="F164" s="248"/>
      <c r="G164" s="248"/>
      <c r="H164" s="248"/>
      <c r="I164" s="248"/>
      <c r="J164" s="248"/>
      <c r="K164" s="248"/>
      <c r="L164" s="248"/>
      <c r="M164" s="248"/>
      <c r="N164" s="248"/>
      <c r="O164" s="248"/>
      <c r="P164" s="248"/>
      <c r="Q164" s="296"/>
      <c r="R164" s="256">
        <f>'Enjoyment or fitnes- trip % sum'!B169</f>
        <v>0</v>
      </c>
      <c r="S164" s="313">
        <f>'Enjoyment or fitnes- trip % sum'!D169</f>
        <v>0</v>
      </c>
      <c r="T164" s="257">
        <f>'Non-survey input values'!$B$14</f>
        <v>359.3</v>
      </c>
      <c r="U164" s="258">
        <f t="shared" si="12"/>
        <v>0</v>
      </c>
      <c r="V164" s="259">
        <f t="shared" si="13"/>
        <v>0</v>
      </c>
      <c r="W164" s="312">
        <f>'Enjoyment or fitnes- trip % sum'!G169</f>
        <v>0</v>
      </c>
      <c r="X164" s="314">
        <f>'Enjoyment or fitnes- trip % sum'!I169</f>
        <v>0</v>
      </c>
      <c r="Y164" s="260">
        <f t="shared" si="14"/>
        <v>0</v>
      </c>
      <c r="Z164" s="259">
        <f t="shared" si="15"/>
        <v>0</v>
      </c>
      <c r="AA164" s="312">
        <f>'Enjoyment or fitnes- trip % sum'!L169</f>
        <v>0</v>
      </c>
      <c r="AB164" s="314">
        <f>'Enjoyment or fitnes- trip % sum'!N169</f>
        <v>0</v>
      </c>
      <c r="AC164" s="260">
        <f t="shared" si="16"/>
        <v>0</v>
      </c>
      <c r="AD164" s="259">
        <f t="shared" si="17"/>
        <v>0</v>
      </c>
      <c r="AE164" s="261"/>
      <c r="AF164" s="248"/>
      <c r="AG164" s="248"/>
      <c r="AH164" s="248"/>
      <c r="AI164" s="248"/>
    </row>
    <row r="165" spans="1:35" x14ac:dyDescent="0.2">
      <c r="A165" s="248"/>
      <c r="B165" s="248"/>
      <c r="C165" s="248"/>
      <c r="D165" s="248"/>
      <c r="E165" s="248"/>
      <c r="F165" s="248"/>
      <c r="G165" s="248"/>
      <c r="H165" s="248"/>
      <c r="I165" s="248"/>
      <c r="J165" s="248"/>
      <c r="K165" s="248"/>
      <c r="L165" s="248"/>
      <c r="M165" s="248"/>
      <c r="N165" s="248"/>
      <c r="O165" s="248"/>
      <c r="P165" s="248"/>
      <c r="Q165" s="296"/>
      <c r="R165" s="256">
        <f>'Enjoyment or fitnes- trip % sum'!B170</f>
        <v>0</v>
      </c>
      <c r="S165" s="313">
        <f>'Enjoyment or fitnes- trip % sum'!D170</f>
        <v>0</v>
      </c>
      <c r="T165" s="257">
        <f>'Non-survey input values'!$B$14</f>
        <v>359.3</v>
      </c>
      <c r="U165" s="258">
        <f t="shared" si="12"/>
        <v>0</v>
      </c>
      <c r="V165" s="259">
        <f t="shared" si="13"/>
        <v>0</v>
      </c>
      <c r="W165" s="312">
        <f>'Enjoyment or fitnes- trip % sum'!G170</f>
        <v>0</v>
      </c>
      <c r="X165" s="314">
        <f>'Enjoyment or fitnes- trip % sum'!I170</f>
        <v>0</v>
      </c>
      <c r="Y165" s="260">
        <f t="shared" si="14"/>
        <v>0</v>
      </c>
      <c r="Z165" s="259">
        <f t="shared" si="15"/>
        <v>0</v>
      </c>
      <c r="AA165" s="312">
        <f>'Enjoyment or fitnes- trip % sum'!L170</f>
        <v>0</v>
      </c>
      <c r="AB165" s="314">
        <f>'Enjoyment or fitnes- trip % sum'!N170</f>
        <v>0</v>
      </c>
      <c r="AC165" s="260">
        <f t="shared" si="16"/>
        <v>0</v>
      </c>
      <c r="AD165" s="259">
        <f t="shared" si="17"/>
        <v>0</v>
      </c>
      <c r="AE165" s="261"/>
      <c r="AF165" s="248"/>
      <c r="AG165" s="248"/>
      <c r="AH165" s="248"/>
      <c r="AI165" s="248"/>
    </row>
    <row r="166" spans="1:35" x14ac:dyDescent="0.2">
      <c r="A166" s="248"/>
      <c r="B166" s="248"/>
      <c r="C166" s="248"/>
      <c r="D166" s="248"/>
      <c r="E166" s="248"/>
      <c r="F166" s="248"/>
      <c r="G166" s="248"/>
      <c r="H166" s="248"/>
      <c r="I166" s="248"/>
      <c r="J166" s="248"/>
      <c r="K166" s="248"/>
      <c r="L166" s="248"/>
      <c r="M166" s="248"/>
      <c r="N166" s="248"/>
      <c r="O166" s="248"/>
      <c r="P166" s="248"/>
      <c r="Q166" s="296"/>
      <c r="R166" s="256">
        <f>'Enjoyment or fitnes- trip % sum'!B171</f>
        <v>0</v>
      </c>
      <c r="S166" s="313">
        <f>'Enjoyment or fitnes- trip % sum'!D171</f>
        <v>0</v>
      </c>
      <c r="T166" s="257">
        <f>'Non-survey input values'!$B$14</f>
        <v>359.3</v>
      </c>
      <c r="U166" s="258">
        <f t="shared" si="12"/>
        <v>0</v>
      </c>
      <c r="V166" s="259">
        <f t="shared" si="13"/>
        <v>0</v>
      </c>
      <c r="W166" s="312">
        <f>'Enjoyment or fitnes- trip % sum'!G171</f>
        <v>0</v>
      </c>
      <c r="X166" s="314">
        <f>'Enjoyment or fitnes- trip % sum'!I171</f>
        <v>0</v>
      </c>
      <c r="Y166" s="260">
        <f t="shared" si="14"/>
        <v>0</v>
      </c>
      <c r="Z166" s="259">
        <f t="shared" si="15"/>
        <v>0</v>
      </c>
      <c r="AA166" s="312">
        <f>'Enjoyment or fitnes- trip % sum'!L171</f>
        <v>0</v>
      </c>
      <c r="AB166" s="314">
        <f>'Enjoyment or fitnes- trip % sum'!N171</f>
        <v>0</v>
      </c>
      <c r="AC166" s="260">
        <f t="shared" si="16"/>
        <v>0</v>
      </c>
      <c r="AD166" s="259">
        <f t="shared" si="17"/>
        <v>0</v>
      </c>
      <c r="AE166" s="261"/>
      <c r="AF166" s="248"/>
      <c r="AG166" s="248"/>
      <c r="AH166" s="248"/>
      <c r="AI166" s="248"/>
    </row>
    <row r="167" spans="1:35" x14ac:dyDescent="0.2">
      <c r="A167" s="248"/>
      <c r="B167" s="248"/>
      <c r="C167" s="248"/>
      <c r="D167" s="248"/>
      <c r="E167" s="248"/>
      <c r="F167" s="248"/>
      <c r="G167" s="248"/>
      <c r="H167" s="248"/>
      <c r="I167" s="248"/>
      <c r="J167" s="248"/>
      <c r="K167" s="248"/>
      <c r="L167" s="248"/>
      <c r="M167" s="248"/>
      <c r="N167" s="248"/>
      <c r="O167" s="248"/>
      <c r="P167" s="248"/>
      <c r="Q167" s="296"/>
      <c r="R167" s="256">
        <f>'Enjoyment or fitnes- trip % sum'!B172</f>
        <v>0</v>
      </c>
      <c r="S167" s="313">
        <f>'Enjoyment or fitnes- trip % sum'!D172</f>
        <v>0</v>
      </c>
      <c r="T167" s="257">
        <f>'Non-survey input values'!$B$14</f>
        <v>359.3</v>
      </c>
      <c r="U167" s="258">
        <f t="shared" si="12"/>
        <v>0</v>
      </c>
      <c r="V167" s="259">
        <f t="shared" si="13"/>
        <v>0</v>
      </c>
      <c r="W167" s="312">
        <f>'Enjoyment or fitnes- trip % sum'!G172</f>
        <v>0</v>
      </c>
      <c r="X167" s="314">
        <f>'Enjoyment or fitnes- trip % sum'!I172</f>
        <v>0</v>
      </c>
      <c r="Y167" s="260">
        <f t="shared" si="14"/>
        <v>0</v>
      </c>
      <c r="Z167" s="259">
        <f t="shared" si="15"/>
        <v>0</v>
      </c>
      <c r="AA167" s="312">
        <f>'Enjoyment or fitnes- trip % sum'!L172</f>
        <v>0</v>
      </c>
      <c r="AB167" s="314">
        <f>'Enjoyment or fitnes- trip % sum'!N172</f>
        <v>0</v>
      </c>
      <c r="AC167" s="260">
        <f t="shared" si="16"/>
        <v>0</v>
      </c>
      <c r="AD167" s="259">
        <f t="shared" si="17"/>
        <v>0</v>
      </c>
      <c r="AE167" s="261"/>
      <c r="AF167" s="248"/>
      <c r="AG167" s="248"/>
      <c r="AH167" s="248"/>
      <c r="AI167" s="248"/>
    </row>
    <row r="168" spans="1:35" x14ac:dyDescent="0.2">
      <c r="A168" s="248"/>
      <c r="B168" s="248"/>
      <c r="C168" s="248"/>
      <c r="D168" s="248"/>
      <c r="E168" s="248"/>
      <c r="F168" s="248"/>
      <c r="G168" s="248"/>
      <c r="H168" s="248"/>
      <c r="I168" s="248"/>
      <c r="J168" s="248"/>
      <c r="K168" s="248"/>
      <c r="L168" s="248"/>
      <c r="M168" s="248"/>
      <c r="N168" s="248"/>
      <c r="O168" s="248"/>
      <c r="P168" s="248"/>
      <c r="Q168" s="296"/>
      <c r="R168" s="256">
        <f>'Enjoyment or fitnes- trip % sum'!B173</f>
        <v>0</v>
      </c>
      <c r="S168" s="313">
        <f>'Enjoyment or fitnes- trip % sum'!D173</f>
        <v>0</v>
      </c>
      <c r="T168" s="257">
        <f>'Non-survey input values'!$B$14</f>
        <v>359.3</v>
      </c>
      <c r="U168" s="258">
        <f t="shared" si="12"/>
        <v>0</v>
      </c>
      <c r="V168" s="259">
        <f t="shared" si="13"/>
        <v>0</v>
      </c>
      <c r="W168" s="312">
        <f>'Enjoyment or fitnes- trip % sum'!G173</f>
        <v>0</v>
      </c>
      <c r="X168" s="314">
        <f>'Enjoyment or fitnes- trip % sum'!I173</f>
        <v>0</v>
      </c>
      <c r="Y168" s="260">
        <f t="shared" si="14"/>
        <v>0</v>
      </c>
      <c r="Z168" s="259">
        <f t="shared" si="15"/>
        <v>0</v>
      </c>
      <c r="AA168" s="312">
        <f>'Enjoyment or fitnes- trip % sum'!L173</f>
        <v>0</v>
      </c>
      <c r="AB168" s="314">
        <f>'Enjoyment or fitnes- trip % sum'!N173</f>
        <v>0</v>
      </c>
      <c r="AC168" s="260">
        <f t="shared" si="16"/>
        <v>0</v>
      </c>
      <c r="AD168" s="259">
        <f t="shared" si="17"/>
        <v>0</v>
      </c>
      <c r="AE168" s="261"/>
      <c r="AF168" s="248"/>
      <c r="AG168" s="248"/>
      <c r="AH168" s="248"/>
      <c r="AI168" s="248"/>
    </row>
    <row r="169" spans="1:35" x14ac:dyDescent="0.2">
      <c r="A169" s="248"/>
      <c r="B169" s="248"/>
      <c r="C169" s="248"/>
      <c r="D169" s="248"/>
      <c r="E169" s="248"/>
      <c r="F169" s="248"/>
      <c r="G169" s="248"/>
      <c r="H169" s="248"/>
      <c r="I169" s="248"/>
      <c r="J169" s="248"/>
      <c r="K169" s="248"/>
      <c r="L169" s="248"/>
      <c r="M169" s="248"/>
      <c r="N169" s="248"/>
      <c r="O169" s="248"/>
      <c r="P169" s="248"/>
      <c r="Q169" s="296"/>
      <c r="R169" s="256">
        <f>'Enjoyment or fitnes- trip % sum'!B174</f>
        <v>0</v>
      </c>
      <c r="S169" s="313">
        <f>'Enjoyment or fitnes- trip % sum'!D174</f>
        <v>0</v>
      </c>
      <c r="T169" s="257">
        <f>'Non-survey input values'!$B$14</f>
        <v>359.3</v>
      </c>
      <c r="U169" s="258">
        <f t="shared" si="12"/>
        <v>0</v>
      </c>
      <c r="V169" s="259">
        <f t="shared" si="13"/>
        <v>0</v>
      </c>
      <c r="W169" s="312">
        <f>'Enjoyment or fitnes- trip % sum'!G174</f>
        <v>0</v>
      </c>
      <c r="X169" s="314">
        <f>'Enjoyment or fitnes- trip % sum'!I174</f>
        <v>0</v>
      </c>
      <c r="Y169" s="260">
        <f t="shared" si="14"/>
        <v>0</v>
      </c>
      <c r="Z169" s="259">
        <f t="shared" si="15"/>
        <v>0</v>
      </c>
      <c r="AA169" s="312">
        <f>'Enjoyment or fitnes- trip % sum'!L174</f>
        <v>0</v>
      </c>
      <c r="AB169" s="314">
        <f>'Enjoyment or fitnes- trip % sum'!N174</f>
        <v>0</v>
      </c>
      <c r="AC169" s="260">
        <f t="shared" si="16"/>
        <v>0</v>
      </c>
      <c r="AD169" s="259">
        <f t="shared" si="17"/>
        <v>0</v>
      </c>
      <c r="AE169" s="261"/>
      <c r="AF169" s="248"/>
      <c r="AG169" s="248"/>
      <c r="AH169" s="248"/>
      <c r="AI169" s="248"/>
    </row>
    <row r="170" spans="1:35" x14ac:dyDescent="0.2">
      <c r="A170" s="248"/>
      <c r="B170" s="248"/>
      <c r="C170" s="248"/>
      <c r="D170" s="248"/>
      <c r="E170" s="248"/>
      <c r="F170" s="248"/>
      <c r="G170" s="248"/>
      <c r="H170" s="248"/>
      <c r="I170" s="248"/>
      <c r="J170" s="248"/>
      <c r="K170" s="248"/>
      <c r="L170" s="248"/>
      <c r="M170" s="248"/>
      <c r="N170" s="248"/>
      <c r="O170" s="248"/>
      <c r="P170" s="248"/>
      <c r="Q170" s="296"/>
      <c r="R170" s="256">
        <f>'Enjoyment or fitnes- trip % sum'!B175</f>
        <v>0</v>
      </c>
      <c r="S170" s="313">
        <f>'Enjoyment or fitnes- trip % sum'!D175</f>
        <v>0</v>
      </c>
      <c r="T170" s="257">
        <f>'Non-survey input values'!$B$14</f>
        <v>359.3</v>
      </c>
      <c r="U170" s="258">
        <f t="shared" si="12"/>
        <v>0</v>
      </c>
      <c r="V170" s="259">
        <f t="shared" si="13"/>
        <v>0</v>
      </c>
      <c r="W170" s="312">
        <f>'Enjoyment or fitnes- trip % sum'!G175</f>
        <v>0</v>
      </c>
      <c r="X170" s="314">
        <f>'Enjoyment or fitnes- trip % sum'!I175</f>
        <v>0</v>
      </c>
      <c r="Y170" s="260">
        <f t="shared" si="14"/>
        <v>0</v>
      </c>
      <c r="Z170" s="259">
        <f t="shared" si="15"/>
        <v>0</v>
      </c>
      <c r="AA170" s="312">
        <f>'Enjoyment or fitnes- trip % sum'!L175</f>
        <v>0</v>
      </c>
      <c r="AB170" s="314">
        <f>'Enjoyment or fitnes- trip % sum'!N175</f>
        <v>0</v>
      </c>
      <c r="AC170" s="260">
        <f t="shared" si="16"/>
        <v>0</v>
      </c>
      <c r="AD170" s="259">
        <f t="shared" si="17"/>
        <v>0</v>
      </c>
      <c r="AE170" s="261"/>
      <c r="AF170" s="248"/>
      <c r="AG170" s="248"/>
      <c r="AH170" s="248"/>
      <c r="AI170" s="248"/>
    </row>
    <row r="171" spans="1:35" x14ac:dyDescent="0.2">
      <c r="A171" s="248"/>
      <c r="B171" s="248"/>
      <c r="C171" s="248"/>
      <c r="D171" s="248"/>
      <c r="E171" s="248"/>
      <c r="F171" s="248"/>
      <c r="G171" s="248"/>
      <c r="H171" s="248"/>
      <c r="I171" s="248"/>
      <c r="J171" s="248"/>
      <c r="K171" s="248"/>
      <c r="L171" s="248"/>
      <c r="M171" s="248"/>
      <c r="N171" s="248"/>
      <c r="O171" s="248"/>
      <c r="P171" s="248"/>
      <c r="Q171" s="296"/>
      <c r="R171" s="256">
        <f>'Enjoyment or fitnes- trip % sum'!B176</f>
        <v>0</v>
      </c>
      <c r="S171" s="313">
        <f>'Enjoyment or fitnes- trip % sum'!D176</f>
        <v>0</v>
      </c>
      <c r="T171" s="257">
        <f>'Non-survey input values'!$B$14</f>
        <v>359.3</v>
      </c>
      <c r="U171" s="258">
        <f t="shared" si="12"/>
        <v>0</v>
      </c>
      <c r="V171" s="259">
        <f t="shared" si="13"/>
        <v>0</v>
      </c>
      <c r="W171" s="312">
        <f>'Enjoyment or fitnes- trip % sum'!G176</f>
        <v>0</v>
      </c>
      <c r="X171" s="314">
        <f>'Enjoyment or fitnes- trip % sum'!I176</f>
        <v>0</v>
      </c>
      <c r="Y171" s="260">
        <f t="shared" si="14"/>
        <v>0</v>
      </c>
      <c r="Z171" s="259">
        <f t="shared" si="15"/>
        <v>0</v>
      </c>
      <c r="AA171" s="312">
        <f>'Enjoyment or fitnes- trip % sum'!L176</f>
        <v>0</v>
      </c>
      <c r="AB171" s="314">
        <f>'Enjoyment or fitnes- trip % sum'!N176</f>
        <v>0</v>
      </c>
      <c r="AC171" s="260">
        <f t="shared" si="16"/>
        <v>0</v>
      </c>
      <c r="AD171" s="259">
        <f t="shared" si="17"/>
        <v>0</v>
      </c>
      <c r="AE171" s="261"/>
      <c r="AF171" s="248"/>
      <c r="AG171" s="248"/>
      <c r="AH171" s="248"/>
      <c r="AI171" s="248"/>
    </row>
    <row r="172" spans="1:35" x14ac:dyDescent="0.2">
      <c r="A172" s="248"/>
      <c r="B172" s="248"/>
      <c r="C172" s="248"/>
      <c r="D172" s="248"/>
      <c r="E172" s="248"/>
      <c r="F172" s="248"/>
      <c r="G172" s="248"/>
      <c r="H172" s="248"/>
      <c r="I172" s="248"/>
      <c r="J172" s="248"/>
      <c r="K172" s="248"/>
      <c r="L172" s="248"/>
      <c r="M172" s="248"/>
      <c r="N172" s="248"/>
      <c r="O172" s="248"/>
      <c r="P172" s="248"/>
      <c r="Q172" s="296"/>
      <c r="R172" s="256">
        <f>'Enjoyment or fitnes- trip % sum'!B177</f>
        <v>0</v>
      </c>
      <c r="S172" s="313">
        <f>'Enjoyment or fitnes- trip % sum'!D177</f>
        <v>0</v>
      </c>
      <c r="T172" s="257">
        <f>'Non-survey input values'!$B$14</f>
        <v>359.3</v>
      </c>
      <c r="U172" s="258">
        <f t="shared" si="12"/>
        <v>0</v>
      </c>
      <c r="V172" s="259">
        <f t="shared" si="13"/>
        <v>0</v>
      </c>
      <c r="W172" s="312">
        <f>'Enjoyment or fitnes- trip % sum'!G177</f>
        <v>0</v>
      </c>
      <c r="X172" s="314">
        <f>'Enjoyment or fitnes- trip % sum'!I177</f>
        <v>0</v>
      </c>
      <c r="Y172" s="260">
        <f t="shared" si="14"/>
        <v>0</v>
      </c>
      <c r="Z172" s="259">
        <f t="shared" si="15"/>
        <v>0</v>
      </c>
      <c r="AA172" s="312">
        <f>'Enjoyment or fitnes- trip % sum'!L177</f>
        <v>0</v>
      </c>
      <c r="AB172" s="314">
        <f>'Enjoyment or fitnes- trip % sum'!N177</f>
        <v>0</v>
      </c>
      <c r="AC172" s="260">
        <f t="shared" si="16"/>
        <v>0</v>
      </c>
      <c r="AD172" s="259">
        <f t="shared" si="17"/>
        <v>0</v>
      </c>
      <c r="AE172" s="261"/>
      <c r="AF172" s="248"/>
      <c r="AG172" s="248"/>
      <c r="AH172" s="248"/>
      <c r="AI172" s="248"/>
    </row>
    <row r="173" spans="1:35" x14ac:dyDescent="0.2">
      <c r="A173" s="248"/>
      <c r="B173" s="248"/>
      <c r="C173" s="248"/>
      <c r="D173" s="248"/>
      <c r="E173" s="248"/>
      <c r="F173" s="248"/>
      <c r="G173" s="248"/>
      <c r="H173" s="248"/>
      <c r="I173" s="248"/>
      <c r="J173" s="248"/>
      <c r="K173" s="248"/>
      <c r="L173" s="248"/>
      <c r="M173" s="248"/>
      <c r="N173" s="248"/>
      <c r="O173" s="248"/>
      <c r="P173" s="248"/>
      <c r="Q173" s="296"/>
      <c r="R173" s="256">
        <f>'Enjoyment or fitnes- trip % sum'!B178</f>
        <v>0</v>
      </c>
      <c r="S173" s="313">
        <f>'Enjoyment or fitnes- trip % sum'!D178</f>
        <v>0</v>
      </c>
      <c r="T173" s="257">
        <f>'Non-survey input values'!$B$14</f>
        <v>359.3</v>
      </c>
      <c r="U173" s="258">
        <f t="shared" si="12"/>
        <v>0</v>
      </c>
      <c r="V173" s="259">
        <f t="shared" si="13"/>
        <v>0</v>
      </c>
      <c r="W173" s="312">
        <f>'Enjoyment or fitnes- trip % sum'!G178</f>
        <v>0</v>
      </c>
      <c r="X173" s="314">
        <f>'Enjoyment or fitnes- trip % sum'!I178</f>
        <v>0</v>
      </c>
      <c r="Y173" s="260">
        <f t="shared" si="14"/>
        <v>0</v>
      </c>
      <c r="Z173" s="259">
        <f t="shared" si="15"/>
        <v>0</v>
      </c>
      <c r="AA173" s="312">
        <f>'Enjoyment or fitnes- trip % sum'!L178</f>
        <v>0</v>
      </c>
      <c r="AB173" s="314">
        <f>'Enjoyment or fitnes- trip % sum'!N178</f>
        <v>0</v>
      </c>
      <c r="AC173" s="260">
        <f t="shared" si="16"/>
        <v>0</v>
      </c>
      <c r="AD173" s="259">
        <f t="shared" si="17"/>
        <v>0</v>
      </c>
      <c r="AE173" s="261"/>
      <c r="AF173" s="248"/>
      <c r="AG173" s="248"/>
      <c r="AH173" s="248"/>
      <c r="AI173" s="248"/>
    </row>
    <row r="174" spans="1:35" x14ac:dyDescent="0.2">
      <c r="A174" s="248"/>
      <c r="B174" s="248"/>
      <c r="C174" s="248"/>
      <c r="D174" s="248"/>
      <c r="E174" s="248"/>
      <c r="F174" s="248"/>
      <c r="G174" s="248"/>
      <c r="H174" s="248"/>
      <c r="I174" s="248"/>
      <c r="J174" s="248"/>
      <c r="K174" s="248"/>
      <c r="L174" s="248"/>
      <c r="M174" s="248"/>
      <c r="N174" s="248"/>
      <c r="O174" s="248"/>
      <c r="P174" s="248"/>
      <c r="Q174" s="296"/>
      <c r="R174" s="256">
        <f>'Enjoyment or fitnes- trip % sum'!B179</f>
        <v>0</v>
      </c>
      <c r="S174" s="313">
        <f>'Enjoyment or fitnes- trip % sum'!D179</f>
        <v>0</v>
      </c>
      <c r="T174" s="257">
        <f>'Non-survey input values'!$B$14</f>
        <v>359.3</v>
      </c>
      <c r="U174" s="258">
        <f t="shared" si="12"/>
        <v>0</v>
      </c>
      <c r="V174" s="259">
        <f t="shared" si="13"/>
        <v>0</v>
      </c>
      <c r="W174" s="312">
        <f>'Enjoyment or fitnes- trip % sum'!G179</f>
        <v>0</v>
      </c>
      <c r="X174" s="314">
        <f>'Enjoyment or fitnes- trip % sum'!I179</f>
        <v>0</v>
      </c>
      <c r="Y174" s="260">
        <f t="shared" si="14"/>
        <v>0</v>
      </c>
      <c r="Z174" s="259">
        <f t="shared" si="15"/>
        <v>0</v>
      </c>
      <c r="AA174" s="312">
        <f>'Enjoyment or fitnes- trip % sum'!L179</f>
        <v>0</v>
      </c>
      <c r="AB174" s="314">
        <f>'Enjoyment or fitnes- trip % sum'!N179</f>
        <v>0</v>
      </c>
      <c r="AC174" s="260">
        <f t="shared" si="16"/>
        <v>0</v>
      </c>
      <c r="AD174" s="259">
        <f t="shared" si="17"/>
        <v>0</v>
      </c>
      <c r="AE174" s="261"/>
      <c r="AF174" s="248"/>
      <c r="AG174" s="248"/>
      <c r="AH174" s="248"/>
      <c r="AI174" s="248"/>
    </row>
    <row r="175" spans="1:35" x14ac:dyDescent="0.2">
      <c r="A175" s="248"/>
      <c r="B175" s="248"/>
      <c r="C175" s="248"/>
      <c r="D175" s="248"/>
      <c r="E175" s="248"/>
      <c r="F175" s="248"/>
      <c r="G175" s="248"/>
      <c r="H175" s="248"/>
      <c r="I175" s="248"/>
      <c r="J175" s="248"/>
      <c r="K175" s="248"/>
      <c r="L175" s="248"/>
      <c r="M175" s="248"/>
      <c r="N175" s="248"/>
      <c r="O175" s="248"/>
      <c r="P175" s="248"/>
      <c r="Q175" s="296"/>
      <c r="R175" s="256">
        <f>'Enjoyment or fitnes- trip % sum'!B180</f>
        <v>0</v>
      </c>
      <c r="S175" s="313">
        <f>'Enjoyment or fitnes- trip % sum'!D180</f>
        <v>0</v>
      </c>
      <c r="T175" s="257">
        <f>'Non-survey input values'!$B$14</f>
        <v>359.3</v>
      </c>
      <c r="U175" s="258">
        <f t="shared" si="12"/>
        <v>0</v>
      </c>
      <c r="V175" s="259">
        <f t="shared" si="13"/>
        <v>0</v>
      </c>
      <c r="W175" s="312">
        <f>'Enjoyment or fitnes- trip % sum'!G180</f>
        <v>0</v>
      </c>
      <c r="X175" s="314">
        <f>'Enjoyment or fitnes- trip % sum'!I180</f>
        <v>0</v>
      </c>
      <c r="Y175" s="260">
        <f t="shared" si="14"/>
        <v>0</v>
      </c>
      <c r="Z175" s="259">
        <f t="shared" si="15"/>
        <v>0</v>
      </c>
      <c r="AA175" s="312">
        <f>'Enjoyment or fitnes- trip % sum'!L180</f>
        <v>0</v>
      </c>
      <c r="AB175" s="314">
        <f>'Enjoyment or fitnes- trip % sum'!N180</f>
        <v>0</v>
      </c>
      <c r="AC175" s="260">
        <f t="shared" si="16"/>
        <v>0</v>
      </c>
      <c r="AD175" s="259">
        <f t="shared" si="17"/>
        <v>0</v>
      </c>
      <c r="AE175" s="261"/>
      <c r="AF175" s="248"/>
      <c r="AG175" s="248"/>
      <c r="AH175" s="248"/>
      <c r="AI175" s="248"/>
    </row>
    <row r="176" spans="1:35" x14ac:dyDescent="0.2">
      <c r="A176" s="248"/>
      <c r="B176" s="248"/>
      <c r="C176" s="248"/>
      <c r="D176" s="248"/>
      <c r="E176" s="248"/>
      <c r="F176" s="248"/>
      <c r="G176" s="248"/>
      <c r="H176" s="248"/>
      <c r="I176" s="248"/>
      <c r="J176" s="248"/>
      <c r="K176" s="248"/>
      <c r="L176" s="248"/>
      <c r="M176" s="248"/>
      <c r="N176" s="248"/>
      <c r="O176" s="248"/>
      <c r="P176" s="248"/>
      <c r="Q176" s="296"/>
      <c r="R176" s="256">
        <f>'Enjoyment or fitnes- trip % sum'!B181</f>
        <v>0</v>
      </c>
      <c r="S176" s="313">
        <f>'Enjoyment or fitnes- trip % sum'!D181</f>
        <v>0</v>
      </c>
      <c r="T176" s="257">
        <f>'Non-survey input values'!$B$14</f>
        <v>359.3</v>
      </c>
      <c r="U176" s="258">
        <f t="shared" si="12"/>
        <v>0</v>
      </c>
      <c r="V176" s="259">
        <f t="shared" si="13"/>
        <v>0</v>
      </c>
      <c r="W176" s="312">
        <f>'Enjoyment or fitnes- trip % sum'!G181</f>
        <v>0</v>
      </c>
      <c r="X176" s="314">
        <f>'Enjoyment or fitnes- trip % sum'!I181</f>
        <v>0</v>
      </c>
      <c r="Y176" s="260">
        <f t="shared" si="14"/>
        <v>0</v>
      </c>
      <c r="Z176" s="259">
        <f t="shared" si="15"/>
        <v>0</v>
      </c>
      <c r="AA176" s="312">
        <f>'Enjoyment or fitnes- trip % sum'!L181</f>
        <v>0</v>
      </c>
      <c r="AB176" s="314">
        <f>'Enjoyment or fitnes- trip % sum'!N181</f>
        <v>0</v>
      </c>
      <c r="AC176" s="260">
        <f t="shared" si="16"/>
        <v>0</v>
      </c>
      <c r="AD176" s="259">
        <f t="shared" si="17"/>
        <v>0</v>
      </c>
      <c r="AE176" s="261"/>
      <c r="AF176" s="248"/>
      <c r="AG176" s="248"/>
      <c r="AH176" s="248"/>
      <c r="AI176" s="248"/>
    </row>
    <row r="177" spans="1:35" x14ac:dyDescent="0.2">
      <c r="A177" s="248"/>
      <c r="B177" s="248"/>
      <c r="C177" s="248"/>
      <c r="D177" s="248"/>
      <c r="E177" s="248"/>
      <c r="F177" s="248"/>
      <c r="G177" s="248"/>
      <c r="H177" s="248"/>
      <c r="I177" s="248"/>
      <c r="J177" s="248"/>
      <c r="K177" s="248"/>
      <c r="L177" s="248"/>
      <c r="M177" s="248"/>
      <c r="N177" s="248"/>
      <c r="O177" s="248"/>
      <c r="P177" s="248"/>
      <c r="Q177" s="296"/>
      <c r="R177" s="256">
        <f>'Enjoyment or fitnes- trip % sum'!B182</f>
        <v>0</v>
      </c>
      <c r="S177" s="313">
        <f>'Enjoyment or fitnes- trip % sum'!D182</f>
        <v>0</v>
      </c>
      <c r="T177" s="257">
        <f>'Non-survey input values'!$B$14</f>
        <v>359.3</v>
      </c>
      <c r="U177" s="258">
        <f t="shared" si="12"/>
        <v>0</v>
      </c>
      <c r="V177" s="259">
        <f t="shared" si="13"/>
        <v>0</v>
      </c>
      <c r="W177" s="312">
        <f>'Enjoyment or fitnes- trip % sum'!G182</f>
        <v>0</v>
      </c>
      <c r="X177" s="314">
        <f>'Enjoyment or fitnes- trip % sum'!I182</f>
        <v>0</v>
      </c>
      <c r="Y177" s="260">
        <f t="shared" si="14"/>
        <v>0</v>
      </c>
      <c r="Z177" s="259">
        <f t="shared" si="15"/>
        <v>0</v>
      </c>
      <c r="AA177" s="312">
        <f>'Enjoyment or fitnes- trip % sum'!L182</f>
        <v>0</v>
      </c>
      <c r="AB177" s="314">
        <f>'Enjoyment or fitnes- trip % sum'!N182</f>
        <v>0</v>
      </c>
      <c r="AC177" s="260">
        <f t="shared" si="16"/>
        <v>0</v>
      </c>
      <c r="AD177" s="259">
        <f t="shared" si="17"/>
        <v>0</v>
      </c>
      <c r="AE177" s="261"/>
      <c r="AF177" s="248"/>
      <c r="AG177" s="248"/>
      <c r="AH177" s="248"/>
      <c r="AI177" s="248"/>
    </row>
    <row r="178" spans="1:35" x14ac:dyDescent="0.2">
      <c r="A178" s="248"/>
      <c r="B178" s="248"/>
      <c r="C178" s="248"/>
      <c r="D178" s="248"/>
      <c r="E178" s="248"/>
      <c r="F178" s="248"/>
      <c r="G178" s="248"/>
      <c r="H178" s="248"/>
      <c r="I178" s="248"/>
      <c r="J178" s="248"/>
      <c r="K178" s="248"/>
      <c r="L178" s="248"/>
      <c r="M178" s="248"/>
      <c r="N178" s="248"/>
      <c r="O178" s="248"/>
      <c r="P178" s="248"/>
      <c r="Q178" s="296"/>
      <c r="R178" s="256">
        <f>'Enjoyment or fitnes- trip % sum'!B183</f>
        <v>0</v>
      </c>
      <c r="S178" s="313">
        <f>'Enjoyment or fitnes- trip % sum'!D183</f>
        <v>0</v>
      </c>
      <c r="T178" s="257">
        <f>'Non-survey input values'!$B$14</f>
        <v>359.3</v>
      </c>
      <c r="U178" s="258">
        <f t="shared" si="12"/>
        <v>0</v>
      </c>
      <c r="V178" s="259">
        <f t="shared" si="13"/>
        <v>0</v>
      </c>
      <c r="W178" s="312">
        <f>'Enjoyment or fitnes- trip % sum'!G183</f>
        <v>0</v>
      </c>
      <c r="X178" s="314">
        <f>'Enjoyment or fitnes- trip % sum'!I183</f>
        <v>0</v>
      </c>
      <c r="Y178" s="260">
        <f t="shared" si="14"/>
        <v>0</v>
      </c>
      <c r="Z178" s="259">
        <f t="shared" si="15"/>
        <v>0</v>
      </c>
      <c r="AA178" s="312">
        <f>'Enjoyment or fitnes- trip % sum'!L183</f>
        <v>0</v>
      </c>
      <c r="AB178" s="314">
        <f>'Enjoyment or fitnes- trip % sum'!N183</f>
        <v>0</v>
      </c>
      <c r="AC178" s="260">
        <f t="shared" si="16"/>
        <v>0</v>
      </c>
      <c r="AD178" s="259">
        <f t="shared" si="17"/>
        <v>0</v>
      </c>
      <c r="AE178" s="261"/>
      <c r="AF178" s="248"/>
      <c r="AG178" s="248"/>
      <c r="AH178" s="248"/>
      <c r="AI178" s="248"/>
    </row>
    <row r="179" spans="1:35" x14ac:dyDescent="0.2">
      <c r="A179" s="248"/>
      <c r="B179" s="248"/>
      <c r="C179" s="248"/>
      <c r="D179" s="248"/>
      <c r="E179" s="248"/>
      <c r="F179" s="248"/>
      <c r="G179" s="248"/>
      <c r="H179" s="248"/>
      <c r="I179" s="248"/>
      <c r="J179" s="248"/>
      <c r="K179" s="248"/>
      <c r="L179" s="248"/>
      <c r="M179" s="248"/>
      <c r="N179" s="248"/>
      <c r="O179" s="248"/>
      <c r="P179" s="248"/>
      <c r="Q179" s="296"/>
      <c r="R179" s="256">
        <f>'Enjoyment or fitnes- trip % sum'!B184</f>
        <v>0</v>
      </c>
      <c r="S179" s="313">
        <f>'Enjoyment or fitnes- trip % sum'!D184</f>
        <v>0</v>
      </c>
      <c r="T179" s="257">
        <f>'Non-survey input values'!$B$14</f>
        <v>359.3</v>
      </c>
      <c r="U179" s="258">
        <f t="shared" si="12"/>
        <v>0</v>
      </c>
      <c r="V179" s="259">
        <f t="shared" si="13"/>
        <v>0</v>
      </c>
      <c r="W179" s="312">
        <f>'Enjoyment or fitnes- trip % sum'!G184</f>
        <v>0</v>
      </c>
      <c r="X179" s="314">
        <f>'Enjoyment or fitnes- trip % sum'!I184</f>
        <v>0</v>
      </c>
      <c r="Y179" s="260">
        <f t="shared" si="14"/>
        <v>0</v>
      </c>
      <c r="Z179" s="259">
        <f t="shared" si="15"/>
        <v>0</v>
      </c>
      <c r="AA179" s="312">
        <f>'Enjoyment or fitnes- trip % sum'!L184</f>
        <v>0</v>
      </c>
      <c r="AB179" s="314">
        <f>'Enjoyment or fitnes- trip % sum'!N184</f>
        <v>0</v>
      </c>
      <c r="AC179" s="260">
        <f t="shared" si="16"/>
        <v>0</v>
      </c>
      <c r="AD179" s="259">
        <f t="shared" si="17"/>
        <v>0</v>
      </c>
      <c r="AE179" s="261"/>
      <c r="AF179" s="248"/>
      <c r="AG179" s="248"/>
      <c r="AH179" s="248"/>
      <c r="AI179" s="248"/>
    </row>
    <row r="180" spans="1:35" x14ac:dyDescent="0.2">
      <c r="A180" s="248"/>
      <c r="B180" s="248"/>
      <c r="C180" s="248"/>
      <c r="D180" s="248"/>
      <c r="E180" s="248"/>
      <c r="F180" s="248"/>
      <c r="G180" s="248"/>
      <c r="H180" s="248"/>
      <c r="I180" s="248"/>
      <c r="J180" s="248"/>
      <c r="K180" s="248"/>
      <c r="L180" s="248"/>
      <c r="M180" s="248"/>
      <c r="N180" s="248"/>
      <c r="O180" s="248"/>
      <c r="P180" s="248"/>
      <c r="Q180" s="296"/>
      <c r="R180" s="256">
        <f>'Enjoyment or fitnes- trip % sum'!B185</f>
        <v>0</v>
      </c>
      <c r="S180" s="313">
        <f>'Enjoyment or fitnes- trip % sum'!D185</f>
        <v>0</v>
      </c>
      <c r="T180" s="257">
        <f>'Non-survey input values'!$B$14</f>
        <v>359.3</v>
      </c>
      <c r="U180" s="258">
        <f t="shared" si="12"/>
        <v>0</v>
      </c>
      <c r="V180" s="259">
        <f t="shared" si="13"/>
        <v>0</v>
      </c>
      <c r="W180" s="312">
        <f>'Enjoyment or fitnes- trip % sum'!G185</f>
        <v>0</v>
      </c>
      <c r="X180" s="314">
        <f>'Enjoyment or fitnes- trip % sum'!I185</f>
        <v>0</v>
      </c>
      <c r="Y180" s="260">
        <f t="shared" si="14"/>
        <v>0</v>
      </c>
      <c r="Z180" s="259">
        <f t="shared" si="15"/>
        <v>0</v>
      </c>
      <c r="AA180" s="312">
        <f>'Enjoyment or fitnes- trip % sum'!L185</f>
        <v>0</v>
      </c>
      <c r="AB180" s="314">
        <f>'Enjoyment or fitnes- trip % sum'!N185</f>
        <v>0</v>
      </c>
      <c r="AC180" s="260">
        <f t="shared" si="16"/>
        <v>0</v>
      </c>
      <c r="AD180" s="259">
        <f t="shared" si="17"/>
        <v>0</v>
      </c>
      <c r="AE180" s="261"/>
      <c r="AF180" s="248"/>
      <c r="AG180" s="248"/>
      <c r="AH180" s="248"/>
      <c r="AI180" s="248"/>
    </row>
    <row r="181" spans="1:35" x14ac:dyDescent="0.2">
      <c r="A181" s="248"/>
      <c r="B181" s="248"/>
      <c r="C181" s="248"/>
      <c r="D181" s="248"/>
      <c r="E181" s="248"/>
      <c r="F181" s="248"/>
      <c r="G181" s="248"/>
      <c r="H181" s="248"/>
      <c r="I181" s="248"/>
      <c r="J181" s="248"/>
      <c r="K181" s="248"/>
      <c r="L181" s="248"/>
      <c r="M181" s="248"/>
      <c r="N181" s="248"/>
      <c r="O181" s="248"/>
      <c r="P181" s="248"/>
      <c r="Q181" s="296"/>
      <c r="R181" s="256">
        <f>'Enjoyment or fitnes- trip % sum'!B186</f>
        <v>0</v>
      </c>
      <c r="S181" s="313">
        <f>'Enjoyment or fitnes- trip % sum'!D186</f>
        <v>0</v>
      </c>
      <c r="T181" s="257">
        <f>'Non-survey input values'!$B$14</f>
        <v>359.3</v>
      </c>
      <c r="U181" s="258">
        <f t="shared" si="12"/>
        <v>0</v>
      </c>
      <c r="V181" s="259">
        <f t="shared" si="13"/>
        <v>0</v>
      </c>
      <c r="W181" s="312">
        <f>'Enjoyment or fitnes- trip % sum'!G186</f>
        <v>0</v>
      </c>
      <c r="X181" s="314">
        <f>'Enjoyment or fitnes- trip % sum'!I186</f>
        <v>0</v>
      </c>
      <c r="Y181" s="260">
        <f t="shared" si="14"/>
        <v>0</v>
      </c>
      <c r="Z181" s="259">
        <f t="shared" si="15"/>
        <v>0</v>
      </c>
      <c r="AA181" s="312">
        <f>'Enjoyment or fitnes- trip % sum'!L186</f>
        <v>0</v>
      </c>
      <c r="AB181" s="314">
        <f>'Enjoyment or fitnes- trip % sum'!N186</f>
        <v>0</v>
      </c>
      <c r="AC181" s="260">
        <f t="shared" si="16"/>
        <v>0</v>
      </c>
      <c r="AD181" s="259">
        <f t="shared" si="17"/>
        <v>0</v>
      </c>
      <c r="AE181" s="261"/>
      <c r="AF181" s="248"/>
      <c r="AG181" s="248"/>
      <c r="AH181" s="248"/>
      <c r="AI181" s="248"/>
    </row>
    <row r="182" spans="1:35" x14ac:dyDescent="0.2">
      <c r="A182" s="248"/>
      <c r="B182" s="248"/>
      <c r="C182" s="248"/>
      <c r="D182" s="248"/>
      <c r="E182" s="248"/>
      <c r="F182" s="248"/>
      <c r="G182" s="248"/>
      <c r="H182" s="248"/>
      <c r="I182" s="248"/>
      <c r="J182" s="248"/>
      <c r="K182" s="248"/>
      <c r="L182" s="248"/>
      <c r="M182" s="248"/>
      <c r="N182" s="248"/>
      <c r="O182" s="248"/>
      <c r="P182" s="248"/>
      <c r="Q182" s="296"/>
      <c r="R182" s="256">
        <f>'Enjoyment or fitnes- trip % sum'!B187</f>
        <v>0</v>
      </c>
      <c r="S182" s="313">
        <f>'Enjoyment or fitnes- trip % sum'!D187</f>
        <v>0</v>
      </c>
      <c r="T182" s="257">
        <f>'Non-survey input values'!$B$14</f>
        <v>359.3</v>
      </c>
      <c r="U182" s="258">
        <f t="shared" si="12"/>
        <v>0</v>
      </c>
      <c r="V182" s="259">
        <f t="shared" si="13"/>
        <v>0</v>
      </c>
      <c r="W182" s="312">
        <f>'Enjoyment or fitnes- trip % sum'!G187</f>
        <v>0</v>
      </c>
      <c r="X182" s="314">
        <f>'Enjoyment or fitnes- trip % sum'!I187</f>
        <v>0</v>
      </c>
      <c r="Y182" s="260">
        <f t="shared" si="14"/>
        <v>0</v>
      </c>
      <c r="Z182" s="259">
        <f t="shared" si="15"/>
        <v>0</v>
      </c>
      <c r="AA182" s="312">
        <f>'Enjoyment or fitnes- trip % sum'!L187</f>
        <v>0</v>
      </c>
      <c r="AB182" s="314">
        <f>'Enjoyment or fitnes- trip % sum'!N187</f>
        <v>0</v>
      </c>
      <c r="AC182" s="260">
        <f t="shared" si="16"/>
        <v>0</v>
      </c>
      <c r="AD182" s="259">
        <f t="shared" si="17"/>
        <v>0</v>
      </c>
      <c r="AE182" s="261"/>
      <c r="AF182" s="248"/>
      <c r="AG182" s="248"/>
      <c r="AH182" s="248"/>
      <c r="AI182" s="248"/>
    </row>
    <row r="183" spans="1:35" x14ac:dyDescent="0.2">
      <c r="A183" s="248"/>
      <c r="B183" s="248"/>
      <c r="C183" s="248"/>
      <c r="D183" s="248"/>
      <c r="E183" s="248"/>
      <c r="F183" s="248"/>
      <c r="G183" s="248"/>
      <c r="H183" s="248"/>
      <c r="I183" s="248"/>
      <c r="J183" s="248"/>
      <c r="K183" s="248"/>
      <c r="L183" s="248"/>
      <c r="M183" s="248"/>
      <c r="N183" s="248"/>
      <c r="O183" s="248"/>
      <c r="P183" s="248"/>
      <c r="Q183" s="296"/>
      <c r="R183" s="256">
        <f>'Enjoyment or fitnes- trip % sum'!B188</f>
        <v>0</v>
      </c>
      <c r="S183" s="313">
        <f>'Enjoyment or fitnes- trip % sum'!D188</f>
        <v>0</v>
      </c>
      <c r="T183" s="257">
        <f>'Non-survey input values'!$B$14</f>
        <v>359.3</v>
      </c>
      <c r="U183" s="258">
        <f t="shared" si="12"/>
        <v>0</v>
      </c>
      <c r="V183" s="259">
        <f t="shared" si="13"/>
        <v>0</v>
      </c>
      <c r="W183" s="312">
        <f>'Enjoyment or fitnes- trip % sum'!G188</f>
        <v>0</v>
      </c>
      <c r="X183" s="314">
        <f>'Enjoyment or fitnes- trip % sum'!I188</f>
        <v>0</v>
      </c>
      <c r="Y183" s="260">
        <f t="shared" si="14"/>
        <v>0</v>
      </c>
      <c r="Z183" s="259">
        <f t="shared" si="15"/>
        <v>0</v>
      </c>
      <c r="AA183" s="312">
        <f>'Enjoyment or fitnes- trip % sum'!L188</f>
        <v>0</v>
      </c>
      <c r="AB183" s="314">
        <f>'Enjoyment or fitnes- trip % sum'!N188</f>
        <v>0</v>
      </c>
      <c r="AC183" s="260">
        <f t="shared" si="16"/>
        <v>0</v>
      </c>
      <c r="AD183" s="259">
        <f t="shared" si="17"/>
        <v>0</v>
      </c>
      <c r="AE183" s="261"/>
      <c r="AF183" s="248"/>
      <c r="AG183" s="248"/>
      <c r="AH183" s="248"/>
      <c r="AI183" s="248"/>
    </row>
    <row r="184" spans="1:35" x14ac:dyDescent="0.2">
      <c r="A184" s="248"/>
      <c r="B184" s="248"/>
      <c r="C184" s="248"/>
      <c r="D184" s="248"/>
      <c r="E184" s="248"/>
      <c r="F184" s="248"/>
      <c r="G184" s="248"/>
      <c r="H184" s="248"/>
      <c r="I184" s="248"/>
      <c r="J184" s="248"/>
      <c r="K184" s="248"/>
      <c r="L184" s="248"/>
      <c r="M184" s="248"/>
      <c r="N184" s="248"/>
      <c r="O184" s="248"/>
      <c r="P184" s="248"/>
      <c r="Q184" s="296"/>
      <c r="R184" s="256">
        <f>'Enjoyment or fitnes- trip % sum'!B189</f>
        <v>0</v>
      </c>
      <c r="S184" s="313">
        <f>'Enjoyment or fitnes- trip % sum'!D189</f>
        <v>0</v>
      </c>
      <c r="T184" s="257">
        <f>'Non-survey input values'!$B$14</f>
        <v>359.3</v>
      </c>
      <c r="U184" s="258">
        <f t="shared" si="12"/>
        <v>0</v>
      </c>
      <c r="V184" s="259">
        <f t="shared" si="13"/>
        <v>0</v>
      </c>
      <c r="W184" s="312">
        <f>'Enjoyment or fitnes- trip % sum'!G189</f>
        <v>0</v>
      </c>
      <c r="X184" s="314">
        <f>'Enjoyment or fitnes- trip % sum'!I189</f>
        <v>0</v>
      </c>
      <c r="Y184" s="260">
        <f t="shared" si="14"/>
        <v>0</v>
      </c>
      <c r="Z184" s="259">
        <f t="shared" si="15"/>
        <v>0</v>
      </c>
      <c r="AA184" s="312">
        <f>'Enjoyment or fitnes- trip % sum'!L189</f>
        <v>0</v>
      </c>
      <c r="AB184" s="314">
        <f>'Enjoyment or fitnes- trip % sum'!N189</f>
        <v>0</v>
      </c>
      <c r="AC184" s="260">
        <f t="shared" si="16"/>
        <v>0</v>
      </c>
      <c r="AD184" s="259">
        <f t="shared" si="17"/>
        <v>0</v>
      </c>
      <c r="AE184" s="261"/>
      <c r="AF184" s="248"/>
      <c r="AG184" s="248"/>
      <c r="AH184" s="248"/>
      <c r="AI184" s="248"/>
    </row>
    <row r="185" spans="1:35" x14ac:dyDescent="0.2">
      <c r="A185" s="248"/>
      <c r="B185" s="248"/>
      <c r="C185" s="248"/>
      <c r="D185" s="248"/>
      <c r="E185" s="248"/>
      <c r="F185" s="248"/>
      <c r="G185" s="248"/>
      <c r="H185" s="248"/>
      <c r="I185" s="248"/>
      <c r="J185" s="248"/>
      <c r="K185" s="248"/>
      <c r="L185" s="248"/>
      <c r="M185" s="248"/>
      <c r="N185" s="248"/>
      <c r="O185" s="248"/>
      <c r="P185" s="248"/>
      <c r="Q185" s="296"/>
      <c r="R185" s="256">
        <f>'Enjoyment or fitnes- trip % sum'!B190</f>
        <v>0</v>
      </c>
      <c r="S185" s="313">
        <f>'Enjoyment or fitnes- trip % sum'!D190</f>
        <v>0</v>
      </c>
      <c r="T185" s="257">
        <f>'Non-survey input values'!$B$14</f>
        <v>359.3</v>
      </c>
      <c r="U185" s="258">
        <f t="shared" si="12"/>
        <v>0</v>
      </c>
      <c r="V185" s="259">
        <f t="shared" si="13"/>
        <v>0</v>
      </c>
      <c r="W185" s="312">
        <f>'Enjoyment or fitnes- trip % sum'!G190</f>
        <v>0</v>
      </c>
      <c r="X185" s="314">
        <f>'Enjoyment or fitnes- trip % sum'!I190</f>
        <v>0</v>
      </c>
      <c r="Y185" s="260">
        <f t="shared" si="14"/>
        <v>0</v>
      </c>
      <c r="Z185" s="259">
        <f t="shared" si="15"/>
        <v>0</v>
      </c>
      <c r="AA185" s="312">
        <f>'Enjoyment or fitnes- trip % sum'!L190</f>
        <v>0</v>
      </c>
      <c r="AB185" s="314">
        <f>'Enjoyment or fitnes- trip % sum'!N190</f>
        <v>0</v>
      </c>
      <c r="AC185" s="260">
        <f t="shared" si="16"/>
        <v>0</v>
      </c>
      <c r="AD185" s="259">
        <f t="shared" si="17"/>
        <v>0</v>
      </c>
      <c r="AE185" s="261"/>
      <c r="AF185" s="248"/>
      <c r="AG185" s="248"/>
      <c r="AH185" s="248"/>
      <c r="AI185" s="248"/>
    </row>
    <row r="186" spans="1:35" x14ac:dyDescent="0.2">
      <c r="A186" s="248"/>
      <c r="B186" s="248"/>
      <c r="C186" s="248"/>
      <c r="D186" s="248"/>
      <c r="E186" s="248"/>
      <c r="F186" s="248"/>
      <c r="G186" s="248"/>
      <c r="H186" s="248"/>
      <c r="I186" s="248"/>
      <c r="J186" s="248"/>
      <c r="K186" s="248"/>
      <c r="L186" s="248"/>
      <c r="M186" s="248"/>
      <c r="N186" s="248"/>
      <c r="O186" s="248"/>
      <c r="P186" s="248"/>
      <c r="Q186" s="296"/>
      <c r="R186" s="256">
        <f>'Enjoyment or fitnes- trip % sum'!B191</f>
        <v>0</v>
      </c>
      <c r="S186" s="313">
        <f>'Enjoyment or fitnes- trip % sum'!D191</f>
        <v>0</v>
      </c>
      <c r="T186" s="257">
        <f>'Non-survey input values'!$B$14</f>
        <v>359.3</v>
      </c>
      <c r="U186" s="258">
        <f t="shared" si="12"/>
        <v>0</v>
      </c>
      <c r="V186" s="259">
        <f t="shared" si="13"/>
        <v>0</v>
      </c>
      <c r="W186" s="312">
        <f>'Enjoyment or fitnes- trip % sum'!G191</f>
        <v>0</v>
      </c>
      <c r="X186" s="314">
        <f>'Enjoyment or fitnes- trip % sum'!I191</f>
        <v>0</v>
      </c>
      <c r="Y186" s="260">
        <f t="shared" si="14"/>
        <v>0</v>
      </c>
      <c r="Z186" s="259">
        <f t="shared" si="15"/>
        <v>0</v>
      </c>
      <c r="AA186" s="312">
        <f>'Enjoyment or fitnes- trip % sum'!L191</f>
        <v>0</v>
      </c>
      <c r="AB186" s="314">
        <f>'Enjoyment or fitnes- trip % sum'!N191</f>
        <v>0</v>
      </c>
      <c r="AC186" s="260">
        <f t="shared" si="16"/>
        <v>0</v>
      </c>
      <c r="AD186" s="259">
        <f t="shared" si="17"/>
        <v>0</v>
      </c>
      <c r="AE186" s="261"/>
      <c r="AF186" s="248"/>
      <c r="AG186" s="248"/>
      <c r="AH186" s="248"/>
      <c r="AI186" s="248"/>
    </row>
    <row r="187" spans="1:35" x14ac:dyDescent="0.2">
      <c r="A187" s="248"/>
      <c r="B187" s="248"/>
      <c r="C187" s="248"/>
      <c r="D187" s="248"/>
      <c r="E187" s="248"/>
      <c r="F187" s="248"/>
      <c r="G187" s="248"/>
      <c r="H187" s="248"/>
      <c r="I187" s="248"/>
      <c r="J187" s="248"/>
      <c r="K187" s="248"/>
      <c r="L187" s="248"/>
      <c r="M187" s="248"/>
      <c r="N187" s="248"/>
      <c r="O187" s="248"/>
      <c r="P187" s="248"/>
      <c r="Q187" s="296"/>
      <c r="R187" s="256">
        <f>'Enjoyment or fitnes- trip % sum'!B192</f>
        <v>0</v>
      </c>
      <c r="S187" s="313">
        <f>'Enjoyment or fitnes- trip % sum'!D192</f>
        <v>0</v>
      </c>
      <c r="T187" s="257">
        <f>'Non-survey input values'!$B$14</f>
        <v>359.3</v>
      </c>
      <c r="U187" s="258">
        <f t="shared" si="12"/>
        <v>0</v>
      </c>
      <c r="V187" s="259">
        <f t="shared" si="13"/>
        <v>0</v>
      </c>
      <c r="W187" s="312">
        <f>'Enjoyment or fitnes- trip % sum'!G192</f>
        <v>0</v>
      </c>
      <c r="X187" s="314">
        <f>'Enjoyment or fitnes- trip % sum'!I192</f>
        <v>0</v>
      </c>
      <c r="Y187" s="260">
        <f t="shared" si="14"/>
        <v>0</v>
      </c>
      <c r="Z187" s="259">
        <f t="shared" si="15"/>
        <v>0</v>
      </c>
      <c r="AA187" s="312">
        <f>'Enjoyment or fitnes- trip % sum'!L192</f>
        <v>0</v>
      </c>
      <c r="AB187" s="314">
        <f>'Enjoyment or fitnes- trip % sum'!N192</f>
        <v>0</v>
      </c>
      <c r="AC187" s="260">
        <f t="shared" si="16"/>
        <v>0</v>
      </c>
      <c r="AD187" s="259">
        <f t="shared" si="17"/>
        <v>0</v>
      </c>
      <c r="AE187" s="261"/>
      <c r="AF187" s="248"/>
      <c r="AG187" s="248"/>
      <c r="AH187" s="248"/>
      <c r="AI187" s="248"/>
    </row>
    <row r="188" spans="1:35" x14ac:dyDescent="0.2">
      <c r="A188" s="248"/>
      <c r="B188" s="248"/>
      <c r="C188" s="248"/>
      <c r="D188" s="248"/>
      <c r="E188" s="248"/>
      <c r="F188" s="248"/>
      <c r="G188" s="248"/>
      <c r="H188" s="248"/>
      <c r="I188" s="248"/>
      <c r="J188" s="248"/>
      <c r="K188" s="248"/>
      <c r="L188" s="248"/>
      <c r="M188" s="248"/>
      <c r="N188" s="248"/>
      <c r="O188" s="248"/>
      <c r="P188" s="248"/>
      <c r="Q188" s="296"/>
      <c r="R188" s="256">
        <f>'Enjoyment or fitnes- trip % sum'!B193</f>
        <v>0</v>
      </c>
      <c r="S188" s="313">
        <f>'Enjoyment or fitnes- trip % sum'!D193</f>
        <v>0</v>
      </c>
      <c r="T188" s="257">
        <f>'Non-survey input values'!$B$14</f>
        <v>359.3</v>
      </c>
      <c r="U188" s="258">
        <f t="shared" si="12"/>
        <v>0</v>
      </c>
      <c r="V188" s="259">
        <f t="shared" si="13"/>
        <v>0</v>
      </c>
      <c r="W188" s="312">
        <f>'Enjoyment or fitnes- trip % sum'!G193</f>
        <v>0</v>
      </c>
      <c r="X188" s="314">
        <f>'Enjoyment or fitnes- trip % sum'!I193</f>
        <v>0</v>
      </c>
      <c r="Y188" s="260">
        <f t="shared" si="14"/>
        <v>0</v>
      </c>
      <c r="Z188" s="259">
        <f t="shared" si="15"/>
        <v>0</v>
      </c>
      <c r="AA188" s="312">
        <f>'Enjoyment or fitnes- trip % sum'!L193</f>
        <v>0</v>
      </c>
      <c r="AB188" s="314">
        <f>'Enjoyment or fitnes- trip % sum'!N193</f>
        <v>0</v>
      </c>
      <c r="AC188" s="260">
        <f t="shared" si="16"/>
        <v>0</v>
      </c>
      <c r="AD188" s="259">
        <f t="shared" si="17"/>
        <v>0</v>
      </c>
      <c r="AE188" s="261"/>
      <c r="AF188" s="248"/>
      <c r="AG188" s="248"/>
      <c r="AH188" s="248"/>
      <c r="AI188" s="248"/>
    </row>
    <row r="189" spans="1:35" x14ac:dyDescent="0.2">
      <c r="A189" s="248"/>
      <c r="B189" s="248"/>
      <c r="C189" s="248"/>
      <c r="D189" s="248"/>
      <c r="E189" s="248"/>
      <c r="F189" s="248"/>
      <c r="G189" s="248"/>
      <c r="H189" s="248"/>
      <c r="I189" s="248"/>
      <c r="J189" s="248"/>
      <c r="K189" s="248"/>
      <c r="L189" s="248"/>
      <c r="M189" s="248"/>
      <c r="N189" s="248"/>
      <c r="O189" s="248"/>
      <c r="P189" s="248"/>
      <c r="Q189" s="296"/>
      <c r="R189" s="256">
        <f>'Enjoyment or fitnes- trip % sum'!B194</f>
        <v>0</v>
      </c>
      <c r="S189" s="313">
        <f>'Enjoyment or fitnes- trip % sum'!D194</f>
        <v>0</v>
      </c>
      <c r="T189" s="257">
        <f>'Non-survey input values'!$B$14</f>
        <v>359.3</v>
      </c>
      <c r="U189" s="258">
        <f t="shared" si="12"/>
        <v>0</v>
      </c>
      <c r="V189" s="259">
        <f t="shared" si="13"/>
        <v>0</v>
      </c>
      <c r="W189" s="312">
        <f>'Enjoyment or fitnes- trip % sum'!G194</f>
        <v>0</v>
      </c>
      <c r="X189" s="314">
        <f>'Enjoyment or fitnes- trip % sum'!I194</f>
        <v>0</v>
      </c>
      <c r="Y189" s="260">
        <f t="shared" si="14"/>
        <v>0</v>
      </c>
      <c r="Z189" s="259">
        <f t="shared" si="15"/>
        <v>0</v>
      </c>
      <c r="AA189" s="312">
        <f>'Enjoyment or fitnes- trip % sum'!L194</f>
        <v>0</v>
      </c>
      <c r="AB189" s="314">
        <f>'Enjoyment or fitnes- trip % sum'!N194</f>
        <v>0</v>
      </c>
      <c r="AC189" s="260">
        <f t="shared" si="16"/>
        <v>0</v>
      </c>
      <c r="AD189" s="259">
        <f t="shared" si="17"/>
        <v>0</v>
      </c>
      <c r="AE189" s="261"/>
      <c r="AF189" s="248"/>
      <c r="AG189" s="248"/>
      <c r="AH189" s="248"/>
      <c r="AI189" s="248"/>
    </row>
    <row r="190" spans="1:35" x14ac:dyDescent="0.2">
      <c r="A190" s="248"/>
      <c r="B190" s="248"/>
      <c r="C190" s="248"/>
      <c r="D190" s="248"/>
      <c r="E190" s="248"/>
      <c r="F190" s="248"/>
      <c r="G190" s="248"/>
      <c r="H190" s="248"/>
      <c r="I190" s="248"/>
      <c r="J190" s="248"/>
      <c r="K190" s="248"/>
      <c r="L190" s="248"/>
      <c r="M190" s="248"/>
      <c r="N190" s="248"/>
      <c r="O190" s="248"/>
      <c r="P190" s="248"/>
      <c r="Q190" s="296"/>
      <c r="R190" s="256">
        <f>'Enjoyment or fitnes- trip % sum'!B195</f>
        <v>0</v>
      </c>
      <c r="S190" s="313">
        <f>'Enjoyment or fitnes- trip % sum'!D195</f>
        <v>0</v>
      </c>
      <c r="T190" s="257">
        <f>'Non-survey input values'!$B$14</f>
        <v>359.3</v>
      </c>
      <c r="U190" s="258">
        <f t="shared" si="12"/>
        <v>0</v>
      </c>
      <c r="V190" s="259">
        <f t="shared" si="13"/>
        <v>0</v>
      </c>
      <c r="W190" s="312">
        <f>'Enjoyment or fitnes- trip % sum'!G195</f>
        <v>0</v>
      </c>
      <c r="X190" s="314">
        <f>'Enjoyment or fitnes- trip % sum'!I195</f>
        <v>0</v>
      </c>
      <c r="Y190" s="260">
        <f t="shared" si="14"/>
        <v>0</v>
      </c>
      <c r="Z190" s="259">
        <f t="shared" si="15"/>
        <v>0</v>
      </c>
      <c r="AA190" s="312">
        <f>'Enjoyment or fitnes- trip % sum'!L195</f>
        <v>0</v>
      </c>
      <c r="AB190" s="314">
        <f>'Enjoyment or fitnes- trip % sum'!N195</f>
        <v>0</v>
      </c>
      <c r="AC190" s="260">
        <f t="shared" si="16"/>
        <v>0</v>
      </c>
      <c r="AD190" s="259">
        <f t="shared" si="17"/>
        <v>0</v>
      </c>
      <c r="AE190" s="261"/>
      <c r="AF190" s="248"/>
      <c r="AG190" s="248"/>
      <c r="AH190" s="248"/>
      <c r="AI190" s="248"/>
    </row>
    <row r="191" spans="1:35" x14ac:dyDescent="0.2">
      <c r="A191" s="248"/>
      <c r="B191" s="248"/>
      <c r="C191" s="248"/>
      <c r="D191" s="248"/>
      <c r="E191" s="248"/>
      <c r="F191" s="248"/>
      <c r="G191" s="248"/>
      <c r="H191" s="248"/>
      <c r="I191" s="248"/>
      <c r="J191" s="248"/>
      <c r="K191" s="248"/>
      <c r="L191" s="248"/>
      <c r="M191" s="248"/>
      <c r="N191" s="248"/>
      <c r="O191" s="248"/>
      <c r="P191" s="248"/>
      <c r="Q191" s="296"/>
      <c r="R191" s="256">
        <f>'Enjoyment or fitnes- trip % sum'!B196</f>
        <v>0</v>
      </c>
      <c r="S191" s="313">
        <f>'Enjoyment or fitnes- trip % sum'!D196</f>
        <v>0</v>
      </c>
      <c r="T191" s="257">
        <f>'Non-survey input values'!$B$14</f>
        <v>359.3</v>
      </c>
      <c r="U191" s="258">
        <f t="shared" si="12"/>
        <v>0</v>
      </c>
      <c r="V191" s="259">
        <f t="shared" si="13"/>
        <v>0</v>
      </c>
      <c r="W191" s="312">
        <f>'Enjoyment or fitnes- trip % sum'!G196</f>
        <v>0</v>
      </c>
      <c r="X191" s="314">
        <f>'Enjoyment or fitnes- trip % sum'!I196</f>
        <v>0</v>
      </c>
      <c r="Y191" s="260">
        <f t="shared" si="14"/>
        <v>0</v>
      </c>
      <c r="Z191" s="259">
        <f t="shared" si="15"/>
        <v>0</v>
      </c>
      <c r="AA191" s="312">
        <f>'Enjoyment or fitnes- trip % sum'!L196</f>
        <v>0</v>
      </c>
      <c r="AB191" s="314">
        <f>'Enjoyment or fitnes- trip % sum'!N196</f>
        <v>0</v>
      </c>
      <c r="AC191" s="260">
        <f t="shared" si="16"/>
        <v>0</v>
      </c>
      <c r="AD191" s="259">
        <f t="shared" si="17"/>
        <v>0</v>
      </c>
      <c r="AE191" s="261"/>
      <c r="AF191" s="248"/>
      <c r="AG191" s="248"/>
      <c r="AH191" s="248"/>
      <c r="AI191" s="248"/>
    </row>
    <row r="192" spans="1:35" x14ac:dyDescent="0.2">
      <c r="A192" s="248"/>
      <c r="B192" s="248"/>
      <c r="C192" s="248"/>
      <c r="D192" s="248"/>
      <c r="E192" s="248"/>
      <c r="F192" s="248"/>
      <c r="G192" s="248"/>
      <c r="H192" s="248"/>
      <c r="I192" s="248"/>
      <c r="J192" s="248"/>
      <c r="K192" s="248"/>
      <c r="L192" s="248"/>
      <c r="M192" s="248"/>
      <c r="N192" s="248"/>
      <c r="O192" s="248"/>
      <c r="P192" s="248"/>
      <c r="Q192" s="296"/>
      <c r="R192" s="256">
        <f>'Enjoyment or fitnes- trip % sum'!B197</f>
        <v>0</v>
      </c>
      <c r="S192" s="313">
        <f>'Enjoyment or fitnes- trip % sum'!D197</f>
        <v>0</v>
      </c>
      <c r="T192" s="257">
        <f>'Non-survey input values'!$B$14</f>
        <v>359.3</v>
      </c>
      <c r="U192" s="258">
        <f t="shared" si="12"/>
        <v>0</v>
      </c>
      <c r="V192" s="259">
        <f t="shared" si="13"/>
        <v>0</v>
      </c>
      <c r="W192" s="312">
        <f>'Enjoyment or fitnes- trip % sum'!G197</f>
        <v>0</v>
      </c>
      <c r="X192" s="314">
        <f>'Enjoyment or fitnes- trip % sum'!I197</f>
        <v>0</v>
      </c>
      <c r="Y192" s="260">
        <f t="shared" si="14"/>
        <v>0</v>
      </c>
      <c r="Z192" s="259">
        <f t="shared" si="15"/>
        <v>0</v>
      </c>
      <c r="AA192" s="312">
        <f>'Enjoyment or fitnes- trip % sum'!L197</f>
        <v>0</v>
      </c>
      <c r="AB192" s="314">
        <f>'Enjoyment or fitnes- trip % sum'!N197</f>
        <v>0</v>
      </c>
      <c r="AC192" s="260">
        <f t="shared" si="16"/>
        <v>0</v>
      </c>
      <c r="AD192" s="259">
        <f t="shared" si="17"/>
        <v>0</v>
      </c>
      <c r="AE192" s="261"/>
      <c r="AF192" s="248"/>
      <c r="AG192" s="248"/>
      <c r="AH192" s="248"/>
      <c r="AI192" s="248"/>
    </row>
    <row r="193" spans="1:35" x14ac:dyDescent="0.2">
      <c r="A193" s="248"/>
      <c r="B193" s="248"/>
      <c r="C193" s="248"/>
      <c r="D193" s="248"/>
      <c r="E193" s="248"/>
      <c r="F193" s="248"/>
      <c r="G193" s="248"/>
      <c r="H193" s="248"/>
      <c r="I193" s="248"/>
      <c r="J193" s="248"/>
      <c r="K193" s="248"/>
      <c r="L193" s="248"/>
      <c r="M193" s="248"/>
      <c r="N193" s="248"/>
      <c r="O193" s="248"/>
      <c r="P193" s="248"/>
      <c r="Q193" s="296"/>
      <c r="R193" s="256">
        <f>'Enjoyment or fitnes- trip % sum'!B198</f>
        <v>0</v>
      </c>
      <c r="S193" s="313">
        <f>'Enjoyment or fitnes- trip % sum'!D198</f>
        <v>0</v>
      </c>
      <c r="T193" s="257">
        <f>'Non-survey input values'!$B$14</f>
        <v>359.3</v>
      </c>
      <c r="U193" s="258">
        <f t="shared" si="12"/>
        <v>0</v>
      </c>
      <c r="V193" s="259">
        <f t="shared" si="13"/>
        <v>0</v>
      </c>
      <c r="W193" s="312">
        <f>'Enjoyment or fitnes- trip % sum'!G198</f>
        <v>0</v>
      </c>
      <c r="X193" s="314">
        <f>'Enjoyment or fitnes- trip % sum'!I198</f>
        <v>0</v>
      </c>
      <c r="Y193" s="260">
        <f t="shared" si="14"/>
        <v>0</v>
      </c>
      <c r="Z193" s="259">
        <f t="shared" si="15"/>
        <v>0</v>
      </c>
      <c r="AA193" s="312">
        <f>'Enjoyment or fitnes- trip % sum'!L198</f>
        <v>0</v>
      </c>
      <c r="AB193" s="314">
        <f>'Enjoyment or fitnes- trip % sum'!N198</f>
        <v>0</v>
      </c>
      <c r="AC193" s="260">
        <f t="shared" si="16"/>
        <v>0</v>
      </c>
      <c r="AD193" s="259">
        <f t="shared" si="17"/>
        <v>0</v>
      </c>
      <c r="AE193" s="261"/>
      <c r="AF193" s="248"/>
      <c r="AG193" s="248"/>
      <c r="AH193" s="248"/>
      <c r="AI193" s="248"/>
    </row>
    <row r="194" spans="1:35" x14ac:dyDescent="0.2">
      <c r="A194" s="248"/>
      <c r="B194" s="248"/>
      <c r="C194" s="248"/>
      <c r="D194" s="248"/>
      <c r="E194" s="248"/>
      <c r="F194" s="248"/>
      <c r="G194" s="248"/>
      <c r="H194" s="248"/>
      <c r="I194" s="248"/>
      <c r="J194" s="248"/>
      <c r="K194" s="248"/>
      <c r="L194" s="248"/>
      <c r="M194" s="248"/>
      <c r="N194" s="248"/>
      <c r="O194" s="248"/>
      <c r="P194" s="248"/>
      <c r="Q194" s="296"/>
      <c r="R194" s="256">
        <f>'Enjoyment or fitnes- trip % sum'!B199</f>
        <v>0</v>
      </c>
      <c r="S194" s="313">
        <f>'Enjoyment or fitnes- trip % sum'!D199</f>
        <v>0</v>
      </c>
      <c r="T194" s="257">
        <f>'Non-survey input values'!$B$14</f>
        <v>359.3</v>
      </c>
      <c r="U194" s="258">
        <f t="shared" si="12"/>
        <v>0</v>
      </c>
      <c r="V194" s="259">
        <f t="shared" si="13"/>
        <v>0</v>
      </c>
      <c r="W194" s="312">
        <f>'Enjoyment or fitnes- trip % sum'!G199</f>
        <v>0</v>
      </c>
      <c r="X194" s="314">
        <f>'Enjoyment or fitnes- trip % sum'!I199</f>
        <v>0</v>
      </c>
      <c r="Y194" s="260">
        <f t="shared" si="14"/>
        <v>0</v>
      </c>
      <c r="Z194" s="259">
        <f t="shared" si="15"/>
        <v>0</v>
      </c>
      <c r="AA194" s="312">
        <f>'Enjoyment or fitnes- trip % sum'!L199</f>
        <v>0</v>
      </c>
      <c r="AB194" s="314">
        <f>'Enjoyment or fitnes- trip % sum'!N199</f>
        <v>0</v>
      </c>
      <c r="AC194" s="260">
        <f t="shared" si="16"/>
        <v>0</v>
      </c>
      <c r="AD194" s="259">
        <f t="shared" si="17"/>
        <v>0</v>
      </c>
      <c r="AE194" s="261"/>
      <c r="AF194" s="248"/>
      <c r="AG194" s="248"/>
      <c r="AH194" s="248"/>
      <c r="AI194" s="248"/>
    </row>
    <row r="195" spans="1:35" x14ac:dyDescent="0.2">
      <c r="A195" s="248"/>
      <c r="B195" s="248"/>
      <c r="C195" s="248"/>
      <c r="D195" s="248"/>
      <c r="E195" s="248"/>
      <c r="F195" s="248"/>
      <c r="G195" s="248"/>
      <c r="H195" s="248"/>
      <c r="I195" s="248"/>
      <c r="J195" s="248"/>
      <c r="K195" s="248"/>
      <c r="L195" s="248"/>
      <c r="M195" s="248"/>
      <c r="N195" s="248"/>
      <c r="O195" s="248"/>
      <c r="P195" s="248"/>
      <c r="Q195" s="296"/>
      <c r="R195" s="256">
        <f>'Enjoyment or fitnes- trip % sum'!B200</f>
        <v>0</v>
      </c>
      <c r="S195" s="313">
        <f>'Enjoyment or fitnes- trip % sum'!D200</f>
        <v>0</v>
      </c>
      <c r="T195" s="257">
        <f>'Non-survey input values'!$B$14</f>
        <v>359.3</v>
      </c>
      <c r="U195" s="258">
        <f t="shared" si="12"/>
        <v>0</v>
      </c>
      <c r="V195" s="259">
        <f t="shared" si="13"/>
        <v>0</v>
      </c>
      <c r="W195" s="312">
        <f>'Enjoyment or fitnes- trip % sum'!G200</f>
        <v>0</v>
      </c>
      <c r="X195" s="314">
        <f>'Enjoyment or fitnes- trip % sum'!I200</f>
        <v>0</v>
      </c>
      <c r="Y195" s="260">
        <f t="shared" si="14"/>
        <v>0</v>
      </c>
      <c r="Z195" s="259">
        <f t="shared" si="15"/>
        <v>0</v>
      </c>
      <c r="AA195" s="312">
        <f>'Enjoyment or fitnes- trip % sum'!L200</f>
        <v>0</v>
      </c>
      <c r="AB195" s="314">
        <f>'Enjoyment or fitnes- trip % sum'!N200</f>
        <v>0</v>
      </c>
      <c r="AC195" s="260">
        <f t="shared" si="16"/>
        <v>0</v>
      </c>
      <c r="AD195" s="259">
        <f t="shared" si="17"/>
        <v>0</v>
      </c>
      <c r="AE195" s="261"/>
      <c r="AF195" s="248"/>
      <c r="AG195" s="248"/>
      <c r="AH195" s="248"/>
      <c r="AI195" s="248"/>
    </row>
    <row r="196" spans="1:35" x14ac:dyDescent="0.2">
      <c r="A196" s="248"/>
      <c r="B196" s="248"/>
      <c r="C196" s="248"/>
      <c r="D196" s="248"/>
      <c r="E196" s="248"/>
      <c r="F196" s="248"/>
      <c r="G196" s="248"/>
      <c r="H196" s="248"/>
      <c r="I196" s="248"/>
      <c r="J196" s="248"/>
      <c r="K196" s="248"/>
      <c r="L196" s="248"/>
      <c r="M196" s="248"/>
      <c r="N196" s="248"/>
      <c r="O196" s="248"/>
      <c r="P196" s="248"/>
      <c r="Q196" s="296"/>
      <c r="R196" s="256">
        <f>'Enjoyment or fitnes- trip % sum'!B201</f>
        <v>0</v>
      </c>
      <c r="S196" s="313">
        <f>'Enjoyment or fitnes- trip % sum'!D201</f>
        <v>0</v>
      </c>
      <c r="T196" s="257">
        <f>'Non-survey input values'!$B$14</f>
        <v>359.3</v>
      </c>
      <c r="U196" s="258">
        <f t="shared" si="12"/>
        <v>0</v>
      </c>
      <c r="V196" s="259">
        <f t="shared" si="13"/>
        <v>0</v>
      </c>
      <c r="W196" s="312">
        <f>'Enjoyment or fitnes- trip % sum'!G201</f>
        <v>0</v>
      </c>
      <c r="X196" s="314">
        <f>'Enjoyment or fitnes- trip % sum'!I201</f>
        <v>0</v>
      </c>
      <c r="Y196" s="260">
        <f t="shared" si="14"/>
        <v>0</v>
      </c>
      <c r="Z196" s="259">
        <f t="shared" si="15"/>
        <v>0</v>
      </c>
      <c r="AA196" s="312">
        <f>'Enjoyment or fitnes- trip % sum'!L201</f>
        <v>0</v>
      </c>
      <c r="AB196" s="314">
        <f>'Enjoyment or fitnes- trip % sum'!N201</f>
        <v>0</v>
      </c>
      <c r="AC196" s="260">
        <f t="shared" si="16"/>
        <v>0</v>
      </c>
      <c r="AD196" s="259">
        <f t="shared" si="17"/>
        <v>0</v>
      </c>
      <c r="AE196" s="261"/>
      <c r="AF196" s="248"/>
      <c r="AG196" s="248"/>
      <c r="AH196" s="248"/>
      <c r="AI196" s="248"/>
    </row>
    <row r="197" spans="1:35" x14ac:dyDescent="0.2">
      <c r="A197" s="248"/>
      <c r="B197" s="248"/>
      <c r="C197" s="248"/>
      <c r="D197" s="248"/>
      <c r="E197" s="248"/>
      <c r="F197" s="248"/>
      <c r="G197" s="248"/>
      <c r="H197" s="248"/>
      <c r="I197" s="248"/>
      <c r="J197" s="248"/>
      <c r="K197" s="248"/>
      <c r="L197" s="248"/>
      <c r="M197" s="248"/>
      <c r="N197" s="248"/>
      <c r="O197" s="248"/>
      <c r="P197" s="248"/>
      <c r="Q197" s="296"/>
      <c r="R197" s="256">
        <f>'Enjoyment or fitnes- trip % sum'!B202</f>
        <v>0</v>
      </c>
      <c r="S197" s="313">
        <f>'Enjoyment or fitnes- trip % sum'!D202</f>
        <v>0</v>
      </c>
      <c r="T197" s="257">
        <f>'Non-survey input values'!$B$14</f>
        <v>359.3</v>
      </c>
      <c r="U197" s="258">
        <f t="shared" si="12"/>
        <v>0</v>
      </c>
      <c r="V197" s="259">
        <f t="shared" si="13"/>
        <v>0</v>
      </c>
      <c r="W197" s="312">
        <f>'Enjoyment or fitnes- trip % sum'!G202</f>
        <v>0</v>
      </c>
      <c r="X197" s="314">
        <f>'Enjoyment or fitnes- trip % sum'!I202</f>
        <v>0</v>
      </c>
      <c r="Y197" s="260">
        <f t="shared" si="14"/>
        <v>0</v>
      </c>
      <c r="Z197" s="259">
        <f t="shared" si="15"/>
        <v>0</v>
      </c>
      <c r="AA197" s="312">
        <f>'Enjoyment or fitnes- trip % sum'!L202</f>
        <v>0</v>
      </c>
      <c r="AB197" s="314">
        <f>'Enjoyment or fitnes- trip % sum'!N202</f>
        <v>0</v>
      </c>
      <c r="AC197" s="260">
        <f t="shared" si="16"/>
        <v>0</v>
      </c>
      <c r="AD197" s="259">
        <f t="shared" si="17"/>
        <v>0</v>
      </c>
      <c r="AE197" s="261"/>
      <c r="AF197" s="248"/>
      <c r="AG197" s="248"/>
      <c r="AH197" s="248"/>
      <c r="AI197" s="248"/>
    </row>
    <row r="198" spans="1:35" x14ac:dyDescent="0.2">
      <c r="A198" s="248"/>
      <c r="B198" s="248"/>
      <c r="C198" s="248"/>
      <c r="D198" s="248"/>
      <c r="E198" s="248"/>
      <c r="F198" s="248"/>
      <c r="G198" s="248"/>
      <c r="H198" s="248"/>
      <c r="I198" s="248"/>
      <c r="J198" s="248"/>
      <c r="K198" s="248"/>
      <c r="L198" s="248"/>
      <c r="M198" s="248"/>
      <c r="N198" s="248"/>
      <c r="O198" s="248"/>
      <c r="P198" s="248"/>
      <c r="Q198" s="296"/>
      <c r="R198" s="256">
        <f>'Enjoyment or fitnes- trip % sum'!B203</f>
        <v>0</v>
      </c>
      <c r="S198" s="313">
        <f>'Enjoyment or fitnes- trip % sum'!D203</f>
        <v>0</v>
      </c>
      <c r="T198" s="257">
        <f>'Non-survey input values'!$B$14</f>
        <v>359.3</v>
      </c>
      <c r="U198" s="258">
        <f t="shared" si="12"/>
        <v>0</v>
      </c>
      <c r="V198" s="259">
        <f t="shared" si="13"/>
        <v>0</v>
      </c>
      <c r="W198" s="312">
        <f>'Enjoyment or fitnes- trip % sum'!G203</f>
        <v>0</v>
      </c>
      <c r="X198" s="314">
        <f>'Enjoyment or fitnes- trip % sum'!I203</f>
        <v>0</v>
      </c>
      <c r="Y198" s="260">
        <f t="shared" si="14"/>
        <v>0</v>
      </c>
      <c r="Z198" s="259">
        <f t="shared" si="15"/>
        <v>0</v>
      </c>
      <c r="AA198" s="312">
        <f>'Enjoyment or fitnes- trip % sum'!L203</f>
        <v>0</v>
      </c>
      <c r="AB198" s="314">
        <f>'Enjoyment or fitnes- trip % sum'!N203</f>
        <v>0</v>
      </c>
      <c r="AC198" s="260">
        <f t="shared" si="16"/>
        <v>0</v>
      </c>
      <c r="AD198" s="259">
        <f t="shared" si="17"/>
        <v>0</v>
      </c>
      <c r="AE198" s="261"/>
      <c r="AF198" s="248"/>
      <c r="AG198" s="248"/>
      <c r="AH198" s="248"/>
      <c r="AI198" s="248"/>
    </row>
    <row r="199" spans="1:35" x14ac:dyDescent="0.2">
      <c r="A199" s="248"/>
      <c r="B199" s="248"/>
      <c r="C199" s="248"/>
      <c r="D199" s="248"/>
      <c r="E199" s="248"/>
      <c r="F199" s="248"/>
      <c r="G199" s="248"/>
      <c r="H199" s="248"/>
      <c r="I199" s="248"/>
      <c r="J199" s="248"/>
      <c r="K199" s="248"/>
      <c r="L199" s="248"/>
      <c r="M199" s="248"/>
      <c r="N199" s="248"/>
      <c r="O199" s="248"/>
      <c r="P199" s="248"/>
      <c r="Q199" s="296"/>
      <c r="R199" s="256">
        <f>'Enjoyment or fitnes- trip % sum'!B204</f>
        <v>0</v>
      </c>
      <c r="S199" s="313">
        <f>'Enjoyment or fitnes- trip % sum'!D204</f>
        <v>0</v>
      </c>
      <c r="T199" s="257">
        <f>'Non-survey input values'!$B$14</f>
        <v>359.3</v>
      </c>
      <c r="U199" s="258">
        <f t="shared" si="12"/>
        <v>0</v>
      </c>
      <c r="V199" s="259">
        <f t="shared" si="13"/>
        <v>0</v>
      </c>
      <c r="W199" s="312">
        <f>'Enjoyment or fitnes- trip % sum'!G204</f>
        <v>0</v>
      </c>
      <c r="X199" s="314">
        <f>'Enjoyment or fitnes- trip % sum'!I204</f>
        <v>0</v>
      </c>
      <c r="Y199" s="260">
        <f t="shared" si="14"/>
        <v>0</v>
      </c>
      <c r="Z199" s="259">
        <f t="shared" si="15"/>
        <v>0</v>
      </c>
      <c r="AA199" s="312">
        <f>'Enjoyment or fitnes- trip % sum'!L204</f>
        <v>0</v>
      </c>
      <c r="AB199" s="314">
        <f>'Enjoyment or fitnes- trip % sum'!N204</f>
        <v>0</v>
      </c>
      <c r="AC199" s="260">
        <f t="shared" si="16"/>
        <v>0</v>
      </c>
      <c r="AD199" s="259">
        <f t="shared" si="17"/>
        <v>0</v>
      </c>
      <c r="AE199" s="261"/>
      <c r="AF199" s="248"/>
      <c r="AG199" s="248"/>
      <c r="AH199" s="248"/>
      <c r="AI199" s="248"/>
    </row>
    <row r="200" spans="1:35" x14ac:dyDescent="0.2">
      <c r="A200" s="248"/>
      <c r="B200" s="248"/>
      <c r="C200" s="248"/>
      <c r="D200" s="248"/>
      <c r="E200" s="248"/>
      <c r="F200" s="248"/>
      <c r="G200" s="248"/>
      <c r="H200" s="248"/>
      <c r="I200" s="248"/>
      <c r="J200" s="248"/>
      <c r="K200" s="248"/>
      <c r="L200" s="248"/>
      <c r="M200" s="248"/>
      <c r="N200" s="248"/>
      <c r="O200" s="248"/>
      <c r="P200" s="248"/>
      <c r="Q200" s="296"/>
      <c r="R200" s="256">
        <f>'Enjoyment or fitnes- trip % sum'!B205</f>
        <v>0</v>
      </c>
      <c r="S200" s="313">
        <f>'Enjoyment or fitnes- trip % sum'!D205</f>
        <v>0</v>
      </c>
      <c r="T200" s="257">
        <f>'Non-survey input values'!$B$14</f>
        <v>359.3</v>
      </c>
      <c r="U200" s="258">
        <f t="shared" si="12"/>
        <v>0</v>
      </c>
      <c r="V200" s="259">
        <f t="shared" si="13"/>
        <v>0</v>
      </c>
      <c r="W200" s="312">
        <f>'Enjoyment or fitnes- trip % sum'!G205</f>
        <v>0</v>
      </c>
      <c r="X200" s="314">
        <f>'Enjoyment or fitnes- trip % sum'!I205</f>
        <v>0</v>
      </c>
      <c r="Y200" s="260">
        <f t="shared" si="14"/>
        <v>0</v>
      </c>
      <c r="Z200" s="259">
        <f t="shared" si="15"/>
        <v>0</v>
      </c>
      <c r="AA200" s="312">
        <f>'Enjoyment or fitnes- trip % sum'!L205</f>
        <v>0</v>
      </c>
      <c r="AB200" s="314">
        <f>'Enjoyment or fitnes- trip % sum'!N205</f>
        <v>0</v>
      </c>
      <c r="AC200" s="260">
        <f t="shared" si="16"/>
        <v>0</v>
      </c>
      <c r="AD200" s="259">
        <f t="shared" si="17"/>
        <v>0</v>
      </c>
      <c r="AE200" s="261"/>
      <c r="AF200" s="248"/>
      <c r="AG200" s="248"/>
      <c r="AH200" s="248"/>
      <c r="AI200" s="248"/>
    </row>
    <row r="201" spans="1:35" x14ac:dyDescent="0.2">
      <c r="A201" s="248"/>
      <c r="B201" s="248"/>
      <c r="C201" s="248"/>
      <c r="D201" s="248"/>
      <c r="E201" s="248"/>
      <c r="F201" s="248"/>
      <c r="G201" s="248"/>
      <c r="H201" s="248"/>
      <c r="I201" s="248"/>
      <c r="J201" s="248"/>
      <c r="K201" s="248"/>
      <c r="L201" s="248"/>
      <c r="M201" s="248"/>
      <c r="N201" s="248"/>
      <c r="O201" s="248"/>
      <c r="P201" s="248"/>
      <c r="Q201" s="296"/>
      <c r="R201" s="256">
        <f>'Enjoyment or fitnes- trip % sum'!B206</f>
        <v>0</v>
      </c>
      <c r="S201" s="313">
        <f>'Enjoyment or fitnes- trip % sum'!D206</f>
        <v>0</v>
      </c>
      <c r="T201" s="257">
        <f>'Non-survey input values'!$B$14</f>
        <v>359.3</v>
      </c>
      <c r="U201" s="258">
        <f t="shared" si="12"/>
        <v>0</v>
      </c>
      <c r="V201" s="259">
        <f t="shared" si="13"/>
        <v>0</v>
      </c>
      <c r="W201" s="312">
        <f>'Enjoyment or fitnes- trip % sum'!G206</f>
        <v>0</v>
      </c>
      <c r="X201" s="314">
        <f>'Enjoyment or fitnes- trip % sum'!I206</f>
        <v>0</v>
      </c>
      <c r="Y201" s="260">
        <f t="shared" si="14"/>
        <v>0</v>
      </c>
      <c r="Z201" s="259">
        <f t="shared" si="15"/>
        <v>0</v>
      </c>
      <c r="AA201" s="312">
        <f>'Enjoyment or fitnes- trip % sum'!L206</f>
        <v>0</v>
      </c>
      <c r="AB201" s="314">
        <f>'Enjoyment or fitnes- trip % sum'!N206</f>
        <v>0</v>
      </c>
      <c r="AC201" s="260">
        <f t="shared" si="16"/>
        <v>0</v>
      </c>
      <c r="AD201" s="259">
        <f t="shared" si="17"/>
        <v>0</v>
      </c>
      <c r="AE201" s="261"/>
      <c r="AF201" s="248"/>
      <c r="AG201" s="248"/>
      <c r="AH201" s="248"/>
      <c r="AI201" s="248"/>
    </row>
    <row r="202" spans="1:35" x14ac:dyDescent="0.2">
      <c r="A202" s="248"/>
      <c r="B202" s="248"/>
      <c r="C202" s="248"/>
      <c r="D202" s="248"/>
      <c r="E202" s="248"/>
      <c r="F202" s="248"/>
      <c r="G202" s="248"/>
      <c r="H202" s="248"/>
      <c r="I202" s="248"/>
      <c r="J202" s="248"/>
      <c r="K202" s="248"/>
      <c r="L202" s="248"/>
      <c r="M202" s="248"/>
      <c r="N202" s="248"/>
      <c r="O202" s="248"/>
      <c r="P202" s="248"/>
      <c r="Q202" s="296"/>
      <c r="R202" s="256">
        <f>'Enjoyment or fitnes- trip % sum'!B207</f>
        <v>0</v>
      </c>
      <c r="S202" s="313">
        <f>'Enjoyment or fitnes- trip % sum'!D207</f>
        <v>0</v>
      </c>
      <c r="T202" s="257">
        <f>'Non-survey input values'!$B$14</f>
        <v>359.3</v>
      </c>
      <c r="U202" s="258">
        <f t="shared" si="12"/>
        <v>0</v>
      </c>
      <c r="V202" s="259">
        <f t="shared" si="13"/>
        <v>0</v>
      </c>
      <c r="W202" s="312">
        <f>'Enjoyment or fitnes- trip % sum'!G207</f>
        <v>0</v>
      </c>
      <c r="X202" s="314">
        <f>'Enjoyment or fitnes- trip % sum'!I207</f>
        <v>0</v>
      </c>
      <c r="Y202" s="260">
        <f t="shared" si="14"/>
        <v>0</v>
      </c>
      <c r="Z202" s="259">
        <f t="shared" si="15"/>
        <v>0</v>
      </c>
      <c r="AA202" s="312">
        <f>'Enjoyment or fitnes- trip % sum'!L207</f>
        <v>0</v>
      </c>
      <c r="AB202" s="314">
        <f>'Enjoyment or fitnes- trip % sum'!N207</f>
        <v>0</v>
      </c>
      <c r="AC202" s="260">
        <f t="shared" si="16"/>
        <v>0</v>
      </c>
      <c r="AD202" s="259">
        <f t="shared" si="17"/>
        <v>0</v>
      </c>
      <c r="AE202" s="261"/>
      <c r="AF202" s="248"/>
      <c r="AG202" s="248"/>
      <c r="AH202" s="248"/>
      <c r="AI202" s="248"/>
    </row>
    <row r="203" spans="1:35" x14ac:dyDescent="0.2">
      <c r="A203" s="248"/>
      <c r="B203" s="248"/>
      <c r="C203" s="248"/>
      <c r="D203" s="248"/>
      <c r="E203" s="248"/>
      <c r="F203" s="248"/>
      <c r="G203" s="248"/>
      <c r="H203" s="248"/>
      <c r="I203" s="248"/>
      <c r="J203" s="248"/>
      <c r="K203" s="248"/>
      <c r="L203" s="248"/>
      <c r="M203" s="248"/>
      <c r="N203" s="248"/>
      <c r="O203" s="248"/>
      <c r="P203" s="248"/>
      <c r="Q203" s="296"/>
      <c r="R203" s="256">
        <f>'Enjoyment or fitnes- trip % sum'!B208</f>
        <v>0</v>
      </c>
      <c r="S203" s="313">
        <f>'Enjoyment or fitnes- trip % sum'!D208</f>
        <v>0</v>
      </c>
      <c r="T203" s="257">
        <f>'Non-survey input values'!$B$14</f>
        <v>359.3</v>
      </c>
      <c r="U203" s="258">
        <f t="shared" ref="U203:U266" si="18">R203/7</f>
        <v>0</v>
      </c>
      <c r="V203" s="259">
        <f t="shared" si="13"/>
        <v>0</v>
      </c>
      <c r="W203" s="312">
        <f>'Enjoyment or fitnes- trip % sum'!G208</f>
        <v>0</v>
      </c>
      <c r="X203" s="314">
        <f>'Enjoyment or fitnes- trip % sum'!I208</f>
        <v>0</v>
      </c>
      <c r="Y203" s="260">
        <f t="shared" si="14"/>
        <v>0</v>
      </c>
      <c r="Z203" s="259">
        <f t="shared" si="15"/>
        <v>0</v>
      </c>
      <c r="AA203" s="312">
        <f>'Enjoyment or fitnes- trip % sum'!L208</f>
        <v>0</v>
      </c>
      <c r="AB203" s="314">
        <f>'Enjoyment or fitnes- trip % sum'!N208</f>
        <v>0</v>
      </c>
      <c r="AC203" s="260">
        <f t="shared" si="16"/>
        <v>0</v>
      </c>
      <c r="AD203" s="259">
        <f t="shared" si="17"/>
        <v>0</v>
      </c>
      <c r="AE203" s="261"/>
      <c r="AF203" s="248"/>
      <c r="AG203" s="248"/>
      <c r="AH203" s="248"/>
      <c r="AI203" s="248"/>
    </row>
    <row r="204" spans="1:35" x14ac:dyDescent="0.2">
      <c r="A204" s="248"/>
      <c r="B204" s="248"/>
      <c r="C204" s="248"/>
      <c r="D204" s="248"/>
      <c r="E204" s="248"/>
      <c r="F204" s="248"/>
      <c r="G204" s="248"/>
      <c r="H204" s="248"/>
      <c r="I204" s="248"/>
      <c r="J204" s="248"/>
      <c r="K204" s="248"/>
      <c r="L204" s="248"/>
      <c r="M204" s="248"/>
      <c r="N204" s="248"/>
      <c r="O204" s="248"/>
      <c r="P204" s="248"/>
      <c r="Q204" s="296"/>
      <c r="R204" s="256">
        <f>'Enjoyment or fitnes- trip % sum'!B209</f>
        <v>0</v>
      </c>
      <c r="S204" s="313">
        <f>'Enjoyment or fitnes- trip % sum'!D209</f>
        <v>0</v>
      </c>
      <c r="T204" s="257">
        <f>'Non-survey input values'!$B$14</f>
        <v>359.3</v>
      </c>
      <c r="U204" s="258">
        <f t="shared" si="18"/>
        <v>0</v>
      </c>
      <c r="V204" s="259">
        <f t="shared" ref="V204:V267" si="19">$B$5*$S204*$T204*U204</f>
        <v>0</v>
      </c>
      <c r="W204" s="312">
        <f>'Enjoyment or fitnes- trip % sum'!G209</f>
        <v>0</v>
      </c>
      <c r="X204" s="314">
        <f>'Enjoyment or fitnes- trip % sum'!I209</f>
        <v>0</v>
      </c>
      <c r="Y204" s="260">
        <f t="shared" ref="Y204:Y267" si="20">W204/7</f>
        <v>0</v>
      </c>
      <c r="Z204" s="259">
        <f t="shared" ref="Z204:Z267" si="21">$B$5*$X204*$T204*Y204</f>
        <v>0</v>
      </c>
      <c r="AA204" s="312">
        <f>'Enjoyment or fitnes- trip % sum'!L209</f>
        <v>0</v>
      </c>
      <c r="AB204" s="314">
        <f>'Enjoyment or fitnes- trip % sum'!N209</f>
        <v>0</v>
      </c>
      <c r="AC204" s="260">
        <f t="shared" ref="AC204:AC267" si="22">AA204/7</f>
        <v>0</v>
      </c>
      <c r="AD204" s="259">
        <f t="shared" ref="AD204:AD267" si="23">$B$5*$AB204*$T204*AC204</f>
        <v>0</v>
      </c>
      <c r="AE204" s="261"/>
      <c r="AF204" s="248"/>
      <c r="AG204" s="248"/>
      <c r="AH204" s="248"/>
      <c r="AI204" s="248"/>
    </row>
    <row r="205" spans="1:35" x14ac:dyDescent="0.2">
      <c r="A205" s="248"/>
      <c r="B205" s="248"/>
      <c r="C205" s="248"/>
      <c r="D205" s="248"/>
      <c r="E205" s="248"/>
      <c r="F205" s="248"/>
      <c r="G205" s="248"/>
      <c r="H205" s="248"/>
      <c r="I205" s="248"/>
      <c r="J205" s="248"/>
      <c r="K205" s="248"/>
      <c r="L205" s="248"/>
      <c r="M205" s="248"/>
      <c r="N205" s="248"/>
      <c r="O205" s="248"/>
      <c r="P205" s="248"/>
      <c r="Q205" s="296"/>
      <c r="R205" s="256">
        <f>'Enjoyment or fitnes- trip % sum'!B210</f>
        <v>0</v>
      </c>
      <c r="S205" s="313">
        <f>'Enjoyment or fitnes- trip % sum'!D210</f>
        <v>0</v>
      </c>
      <c r="T205" s="257">
        <f>'Non-survey input values'!$B$14</f>
        <v>359.3</v>
      </c>
      <c r="U205" s="258">
        <f t="shared" si="18"/>
        <v>0</v>
      </c>
      <c r="V205" s="259">
        <f t="shared" si="19"/>
        <v>0</v>
      </c>
      <c r="W205" s="312">
        <f>'Enjoyment or fitnes- trip % sum'!G210</f>
        <v>0</v>
      </c>
      <c r="X205" s="314">
        <f>'Enjoyment or fitnes- trip % sum'!I210</f>
        <v>0</v>
      </c>
      <c r="Y205" s="260">
        <f t="shared" si="20"/>
        <v>0</v>
      </c>
      <c r="Z205" s="259">
        <f t="shared" si="21"/>
        <v>0</v>
      </c>
      <c r="AA205" s="312">
        <f>'Enjoyment or fitnes- trip % sum'!L210</f>
        <v>0</v>
      </c>
      <c r="AB205" s="314">
        <f>'Enjoyment or fitnes- trip % sum'!N210</f>
        <v>0</v>
      </c>
      <c r="AC205" s="260">
        <f t="shared" si="22"/>
        <v>0</v>
      </c>
      <c r="AD205" s="259">
        <f t="shared" si="23"/>
        <v>0</v>
      </c>
      <c r="AE205" s="261"/>
      <c r="AF205" s="248"/>
      <c r="AG205" s="248"/>
      <c r="AH205" s="248"/>
      <c r="AI205" s="248"/>
    </row>
    <row r="206" spans="1:35" x14ac:dyDescent="0.2">
      <c r="A206" s="248"/>
      <c r="B206" s="248"/>
      <c r="C206" s="248"/>
      <c r="D206" s="248"/>
      <c r="E206" s="248"/>
      <c r="F206" s="248"/>
      <c r="G206" s="248"/>
      <c r="H206" s="248"/>
      <c r="I206" s="248"/>
      <c r="J206" s="248"/>
      <c r="K206" s="248"/>
      <c r="L206" s="248"/>
      <c r="M206" s="248"/>
      <c r="N206" s="248"/>
      <c r="O206" s="248"/>
      <c r="P206" s="248"/>
      <c r="Q206" s="296"/>
      <c r="R206" s="256">
        <f>'Enjoyment or fitnes- trip % sum'!B211</f>
        <v>0</v>
      </c>
      <c r="S206" s="313">
        <f>'Enjoyment or fitnes- trip % sum'!D211</f>
        <v>0</v>
      </c>
      <c r="T206" s="257">
        <f>'Non-survey input values'!$B$14</f>
        <v>359.3</v>
      </c>
      <c r="U206" s="258">
        <f t="shared" si="18"/>
        <v>0</v>
      </c>
      <c r="V206" s="259">
        <f t="shared" si="19"/>
        <v>0</v>
      </c>
      <c r="W206" s="312">
        <f>'Enjoyment or fitnes- trip % sum'!G211</f>
        <v>0</v>
      </c>
      <c r="X206" s="314">
        <f>'Enjoyment or fitnes- trip % sum'!I211</f>
        <v>0</v>
      </c>
      <c r="Y206" s="260">
        <f t="shared" si="20"/>
        <v>0</v>
      </c>
      <c r="Z206" s="259">
        <f t="shared" si="21"/>
        <v>0</v>
      </c>
      <c r="AA206" s="312">
        <f>'Enjoyment or fitnes- trip % sum'!L211</f>
        <v>0</v>
      </c>
      <c r="AB206" s="314">
        <f>'Enjoyment or fitnes- trip % sum'!N211</f>
        <v>0</v>
      </c>
      <c r="AC206" s="260">
        <f t="shared" si="22"/>
        <v>0</v>
      </c>
      <c r="AD206" s="259">
        <f t="shared" si="23"/>
        <v>0</v>
      </c>
      <c r="AE206" s="261"/>
      <c r="AF206" s="248"/>
      <c r="AG206" s="248"/>
      <c r="AH206" s="248"/>
      <c r="AI206" s="248"/>
    </row>
    <row r="207" spans="1:35" x14ac:dyDescent="0.2">
      <c r="A207" s="248"/>
      <c r="B207" s="248"/>
      <c r="C207" s="248"/>
      <c r="D207" s="248"/>
      <c r="E207" s="248"/>
      <c r="F207" s="248"/>
      <c r="G207" s="248"/>
      <c r="H207" s="248"/>
      <c r="I207" s="248"/>
      <c r="J207" s="248"/>
      <c r="K207" s="248"/>
      <c r="L207" s="248"/>
      <c r="M207" s="248"/>
      <c r="N207" s="248"/>
      <c r="O207" s="248"/>
      <c r="P207" s="248"/>
      <c r="Q207" s="296"/>
      <c r="R207" s="256">
        <f>'Enjoyment or fitnes- trip % sum'!B212</f>
        <v>0</v>
      </c>
      <c r="S207" s="313">
        <f>'Enjoyment or fitnes- trip % sum'!D212</f>
        <v>0</v>
      </c>
      <c r="T207" s="257">
        <f>'Non-survey input values'!$B$14</f>
        <v>359.3</v>
      </c>
      <c r="U207" s="258">
        <f t="shared" si="18"/>
        <v>0</v>
      </c>
      <c r="V207" s="259">
        <f t="shared" si="19"/>
        <v>0</v>
      </c>
      <c r="W207" s="312">
        <f>'Enjoyment or fitnes- trip % sum'!G212</f>
        <v>0</v>
      </c>
      <c r="X207" s="314">
        <f>'Enjoyment or fitnes- trip % sum'!I212</f>
        <v>0</v>
      </c>
      <c r="Y207" s="260">
        <f t="shared" si="20"/>
        <v>0</v>
      </c>
      <c r="Z207" s="259">
        <f t="shared" si="21"/>
        <v>0</v>
      </c>
      <c r="AA207" s="312">
        <f>'Enjoyment or fitnes- trip % sum'!L212</f>
        <v>0</v>
      </c>
      <c r="AB207" s="314">
        <f>'Enjoyment or fitnes- trip % sum'!N212</f>
        <v>0</v>
      </c>
      <c r="AC207" s="260">
        <f t="shared" si="22"/>
        <v>0</v>
      </c>
      <c r="AD207" s="259">
        <f t="shared" si="23"/>
        <v>0</v>
      </c>
      <c r="AE207" s="261"/>
      <c r="AF207" s="248"/>
      <c r="AG207" s="248"/>
      <c r="AH207" s="248"/>
      <c r="AI207" s="248"/>
    </row>
    <row r="208" spans="1:35" x14ac:dyDescent="0.2">
      <c r="A208" s="248"/>
      <c r="B208" s="248"/>
      <c r="C208" s="248"/>
      <c r="D208" s="248"/>
      <c r="E208" s="248"/>
      <c r="F208" s="248"/>
      <c r="G208" s="248"/>
      <c r="H208" s="248"/>
      <c r="I208" s="248"/>
      <c r="J208" s="248"/>
      <c r="K208" s="248"/>
      <c r="L208" s="248"/>
      <c r="M208" s="248"/>
      <c r="N208" s="248"/>
      <c r="O208" s="248"/>
      <c r="P208" s="248"/>
      <c r="Q208" s="296"/>
      <c r="R208" s="256">
        <f>'Enjoyment or fitnes- trip % sum'!B213</f>
        <v>0</v>
      </c>
      <c r="S208" s="313">
        <f>'Enjoyment or fitnes- trip % sum'!D213</f>
        <v>0</v>
      </c>
      <c r="T208" s="257">
        <f>'Non-survey input values'!$B$14</f>
        <v>359.3</v>
      </c>
      <c r="U208" s="258">
        <f t="shared" si="18"/>
        <v>0</v>
      </c>
      <c r="V208" s="259">
        <f t="shared" si="19"/>
        <v>0</v>
      </c>
      <c r="W208" s="312">
        <f>'Enjoyment or fitnes- trip % sum'!G213</f>
        <v>0</v>
      </c>
      <c r="X208" s="314">
        <f>'Enjoyment or fitnes- trip % sum'!I213</f>
        <v>0</v>
      </c>
      <c r="Y208" s="260">
        <f t="shared" si="20"/>
        <v>0</v>
      </c>
      <c r="Z208" s="259">
        <f t="shared" si="21"/>
        <v>0</v>
      </c>
      <c r="AA208" s="312">
        <f>'Enjoyment or fitnes- trip % sum'!L213</f>
        <v>0</v>
      </c>
      <c r="AB208" s="314">
        <f>'Enjoyment or fitnes- trip % sum'!N213</f>
        <v>0</v>
      </c>
      <c r="AC208" s="260">
        <f t="shared" si="22"/>
        <v>0</v>
      </c>
      <c r="AD208" s="259">
        <f t="shared" si="23"/>
        <v>0</v>
      </c>
      <c r="AE208" s="261"/>
      <c r="AF208" s="248"/>
      <c r="AG208" s="248"/>
      <c r="AH208" s="248"/>
      <c r="AI208" s="248"/>
    </row>
    <row r="209" spans="1:35" x14ac:dyDescent="0.2">
      <c r="A209" s="248"/>
      <c r="B209" s="248"/>
      <c r="C209" s="248"/>
      <c r="D209" s="248"/>
      <c r="E209" s="248"/>
      <c r="F209" s="248"/>
      <c r="G209" s="248"/>
      <c r="H209" s="248"/>
      <c r="I209" s="248"/>
      <c r="J209" s="248"/>
      <c r="K209" s="248"/>
      <c r="L209" s="248"/>
      <c r="M209" s="248"/>
      <c r="N209" s="248"/>
      <c r="O209" s="248"/>
      <c r="P209" s="248"/>
      <c r="Q209" s="296"/>
      <c r="R209" s="256">
        <f>'Enjoyment or fitnes- trip % sum'!B214</f>
        <v>0</v>
      </c>
      <c r="S209" s="313">
        <f>'Enjoyment or fitnes- trip % sum'!D214</f>
        <v>0</v>
      </c>
      <c r="T209" s="257">
        <f>'Non-survey input values'!$B$14</f>
        <v>359.3</v>
      </c>
      <c r="U209" s="258">
        <f t="shared" si="18"/>
        <v>0</v>
      </c>
      <c r="V209" s="259">
        <f t="shared" si="19"/>
        <v>0</v>
      </c>
      <c r="W209" s="312">
        <f>'Enjoyment or fitnes- trip % sum'!G214</f>
        <v>0</v>
      </c>
      <c r="X209" s="314">
        <f>'Enjoyment or fitnes- trip % sum'!I214</f>
        <v>0</v>
      </c>
      <c r="Y209" s="260">
        <f t="shared" si="20"/>
        <v>0</v>
      </c>
      <c r="Z209" s="259">
        <f t="shared" si="21"/>
        <v>0</v>
      </c>
      <c r="AA209" s="312">
        <f>'Enjoyment or fitnes- trip % sum'!L214</f>
        <v>0</v>
      </c>
      <c r="AB209" s="314">
        <f>'Enjoyment or fitnes- trip % sum'!N214</f>
        <v>0</v>
      </c>
      <c r="AC209" s="260">
        <f t="shared" si="22"/>
        <v>0</v>
      </c>
      <c r="AD209" s="259">
        <f t="shared" si="23"/>
        <v>0</v>
      </c>
      <c r="AE209" s="261"/>
      <c r="AF209" s="248"/>
      <c r="AG209" s="248"/>
      <c r="AH209" s="248"/>
      <c r="AI209" s="248"/>
    </row>
    <row r="210" spans="1:35" x14ac:dyDescent="0.2">
      <c r="A210" s="248"/>
      <c r="B210" s="248"/>
      <c r="C210" s="248"/>
      <c r="D210" s="248"/>
      <c r="E210" s="248"/>
      <c r="F210" s="248"/>
      <c r="G210" s="248"/>
      <c r="H210" s="248"/>
      <c r="I210" s="248"/>
      <c r="J210" s="248"/>
      <c r="K210" s="248"/>
      <c r="L210" s="248"/>
      <c r="M210" s="248"/>
      <c r="N210" s="248"/>
      <c r="O210" s="248"/>
      <c r="P210" s="248"/>
      <c r="Q210" s="296"/>
      <c r="R210" s="256">
        <f>'Enjoyment or fitnes- trip % sum'!B215</f>
        <v>0</v>
      </c>
      <c r="S210" s="313">
        <f>'Enjoyment or fitnes- trip % sum'!D215</f>
        <v>0</v>
      </c>
      <c r="T210" s="257">
        <f>'Non-survey input values'!$B$14</f>
        <v>359.3</v>
      </c>
      <c r="U210" s="258">
        <f t="shared" si="18"/>
        <v>0</v>
      </c>
      <c r="V210" s="259">
        <f t="shared" si="19"/>
        <v>0</v>
      </c>
      <c r="W210" s="312">
        <f>'Enjoyment or fitnes- trip % sum'!G215</f>
        <v>0</v>
      </c>
      <c r="X210" s="314">
        <f>'Enjoyment or fitnes- trip % sum'!I215</f>
        <v>0</v>
      </c>
      <c r="Y210" s="260">
        <f t="shared" si="20"/>
        <v>0</v>
      </c>
      <c r="Z210" s="259">
        <f t="shared" si="21"/>
        <v>0</v>
      </c>
      <c r="AA210" s="312">
        <f>'Enjoyment or fitnes- trip % sum'!L215</f>
        <v>0</v>
      </c>
      <c r="AB210" s="314">
        <f>'Enjoyment or fitnes- trip % sum'!N215</f>
        <v>0</v>
      </c>
      <c r="AC210" s="260">
        <f t="shared" si="22"/>
        <v>0</v>
      </c>
      <c r="AD210" s="259">
        <f t="shared" si="23"/>
        <v>0</v>
      </c>
      <c r="AE210" s="261"/>
      <c r="AF210" s="248"/>
      <c r="AG210" s="248"/>
      <c r="AH210" s="248"/>
      <c r="AI210" s="248"/>
    </row>
    <row r="211" spans="1:35" x14ac:dyDescent="0.2">
      <c r="A211" s="248"/>
      <c r="B211" s="248"/>
      <c r="C211" s="248"/>
      <c r="D211" s="248"/>
      <c r="E211" s="248"/>
      <c r="F211" s="248"/>
      <c r="G211" s="248"/>
      <c r="H211" s="248"/>
      <c r="I211" s="248"/>
      <c r="J211" s="248"/>
      <c r="K211" s="248"/>
      <c r="L211" s="248"/>
      <c r="M211" s="248"/>
      <c r="N211" s="248"/>
      <c r="O211" s="248"/>
      <c r="P211" s="248"/>
      <c r="Q211" s="296"/>
      <c r="R211" s="256">
        <f>'Enjoyment or fitnes- trip % sum'!B216</f>
        <v>0</v>
      </c>
      <c r="S211" s="313">
        <f>'Enjoyment or fitnes- trip % sum'!D216</f>
        <v>0</v>
      </c>
      <c r="T211" s="257">
        <f>'Non-survey input values'!$B$14</f>
        <v>359.3</v>
      </c>
      <c r="U211" s="258">
        <f t="shared" si="18"/>
        <v>0</v>
      </c>
      <c r="V211" s="259">
        <f t="shared" si="19"/>
        <v>0</v>
      </c>
      <c r="W211" s="312">
        <f>'Enjoyment or fitnes- trip % sum'!G216</f>
        <v>0</v>
      </c>
      <c r="X211" s="314">
        <f>'Enjoyment or fitnes- trip % sum'!I216</f>
        <v>0</v>
      </c>
      <c r="Y211" s="260">
        <f t="shared" si="20"/>
        <v>0</v>
      </c>
      <c r="Z211" s="259">
        <f t="shared" si="21"/>
        <v>0</v>
      </c>
      <c r="AA211" s="312">
        <f>'Enjoyment or fitnes- trip % sum'!L216</f>
        <v>0</v>
      </c>
      <c r="AB211" s="314">
        <f>'Enjoyment or fitnes- trip % sum'!N216</f>
        <v>0</v>
      </c>
      <c r="AC211" s="260">
        <f t="shared" si="22"/>
        <v>0</v>
      </c>
      <c r="AD211" s="259">
        <f t="shared" si="23"/>
        <v>0</v>
      </c>
      <c r="AE211" s="261"/>
      <c r="AF211" s="248"/>
      <c r="AG211" s="248"/>
      <c r="AH211" s="248"/>
      <c r="AI211" s="248"/>
    </row>
    <row r="212" spans="1:35" x14ac:dyDescent="0.2">
      <c r="A212" s="248"/>
      <c r="B212" s="248"/>
      <c r="C212" s="248"/>
      <c r="D212" s="248"/>
      <c r="E212" s="248"/>
      <c r="F212" s="248"/>
      <c r="G212" s="248"/>
      <c r="H212" s="248"/>
      <c r="I212" s="248"/>
      <c r="J212" s="248"/>
      <c r="K212" s="248"/>
      <c r="L212" s="248"/>
      <c r="M212" s="248"/>
      <c r="N212" s="248"/>
      <c r="O212" s="248"/>
      <c r="P212" s="248"/>
      <c r="Q212" s="296"/>
      <c r="R212" s="256">
        <f>'Enjoyment or fitnes- trip % sum'!B217</f>
        <v>0</v>
      </c>
      <c r="S212" s="313">
        <f>'Enjoyment or fitnes- trip % sum'!D217</f>
        <v>0</v>
      </c>
      <c r="T212" s="257">
        <f>'Non-survey input values'!$B$14</f>
        <v>359.3</v>
      </c>
      <c r="U212" s="258">
        <f t="shared" si="18"/>
        <v>0</v>
      </c>
      <c r="V212" s="259">
        <f t="shared" si="19"/>
        <v>0</v>
      </c>
      <c r="W212" s="312">
        <f>'Enjoyment or fitnes- trip % sum'!G217</f>
        <v>0</v>
      </c>
      <c r="X212" s="314">
        <f>'Enjoyment or fitnes- trip % sum'!I217</f>
        <v>0</v>
      </c>
      <c r="Y212" s="260">
        <f t="shared" si="20"/>
        <v>0</v>
      </c>
      <c r="Z212" s="259">
        <f t="shared" si="21"/>
        <v>0</v>
      </c>
      <c r="AA212" s="312">
        <f>'Enjoyment or fitnes- trip % sum'!L217</f>
        <v>0</v>
      </c>
      <c r="AB212" s="314">
        <f>'Enjoyment or fitnes- trip % sum'!N217</f>
        <v>0</v>
      </c>
      <c r="AC212" s="260">
        <f t="shared" si="22"/>
        <v>0</v>
      </c>
      <c r="AD212" s="259">
        <f t="shared" si="23"/>
        <v>0</v>
      </c>
      <c r="AE212" s="261"/>
      <c r="AF212" s="248"/>
      <c r="AG212" s="248"/>
      <c r="AH212" s="248"/>
      <c r="AI212" s="248"/>
    </row>
    <row r="213" spans="1:35" x14ac:dyDescent="0.2">
      <c r="A213" s="248"/>
      <c r="B213" s="248"/>
      <c r="C213" s="248"/>
      <c r="D213" s="248"/>
      <c r="E213" s="248"/>
      <c r="F213" s="248"/>
      <c r="G213" s="248"/>
      <c r="H213" s="248"/>
      <c r="I213" s="248"/>
      <c r="J213" s="248"/>
      <c r="K213" s="248"/>
      <c r="L213" s="248"/>
      <c r="M213" s="248"/>
      <c r="N213" s="248"/>
      <c r="O213" s="248"/>
      <c r="P213" s="248"/>
      <c r="Q213" s="296"/>
      <c r="R213" s="256">
        <f>'Enjoyment or fitnes- trip % sum'!B218</f>
        <v>0</v>
      </c>
      <c r="S213" s="313">
        <f>'Enjoyment or fitnes- trip % sum'!D218</f>
        <v>0</v>
      </c>
      <c r="T213" s="257">
        <f>'Non-survey input values'!$B$14</f>
        <v>359.3</v>
      </c>
      <c r="U213" s="258">
        <f t="shared" si="18"/>
        <v>0</v>
      </c>
      <c r="V213" s="259">
        <f t="shared" si="19"/>
        <v>0</v>
      </c>
      <c r="W213" s="312">
        <f>'Enjoyment or fitnes- trip % sum'!G218</f>
        <v>0</v>
      </c>
      <c r="X213" s="314">
        <f>'Enjoyment or fitnes- trip % sum'!I218</f>
        <v>0</v>
      </c>
      <c r="Y213" s="260">
        <f t="shared" si="20"/>
        <v>0</v>
      </c>
      <c r="Z213" s="259">
        <f t="shared" si="21"/>
        <v>0</v>
      </c>
      <c r="AA213" s="312">
        <f>'Enjoyment or fitnes- trip % sum'!L218</f>
        <v>0</v>
      </c>
      <c r="AB213" s="314">
        <f>'Enjoyment or fitnes- trip % sum'!N218</f>
        <v>0</v>
      </c>
      <c r="AC213" s="260">
        <f t="shared" si="22"/>
        <v>0</v>
      </c>
      <c r="AD213" s="259">
        <f t="shared" si="23"/>
        <v>0</v>
      </c>
      <c r="AE213" s="261"/>
      <c r="AF213" s="248"/>
      <c r="AG213" s="248"/>
      <c r="AH213" s="248"/>
      <c r="AI213" s="248"/>
    </row>
    <row r="214" spans="1:35" x14ac:dyDescent="0.2">
      <c r="A214" s="248"/>
      <c r="B214" s="248"/>
      <c r="C214" s="248"/>
      <c r="D214" s="248"/>
      <c r="E214" s="248"/>
      <c r="F214" s="248"/>
      <c r="G214" s="248"/>
      <c r="H214" s="248"/>
      <c r="I214" s="248"/>
      <c r="J214" s="248"/>
      <c r="K214" s="248"/>
      <c r="L214" s="248"/>
      <c r="M214" s="248"/>
      <c r="N214" s="248"/>
      <c r="O214" s="248"/>
      <c r="P214" s="248"/>
      <c r="Q214" s="296"/>
      <c r="R214" s="256">
        <f>'Enjoyment or fitnes- trip % sum'!B219</f>
        <v>0</v>
      </c>
      <c r="S214" s="313">
        <f>'Enjoyment or fitnes- trip % sum'!D219</f>
        <v>0</v>
      </c>
      <c r="T214" s="257">
        <f>'Non-survey input values'!$B$14</f>
        <v>359.3</v>
      </c>
      <c r="U214" s="258">
        <f t="shared" si="18"/>
        <v>0</v>
      </c>
      <c r="V214" s="259">
        <f t="shared" si="19"/>
        <v>0</v>
      </c>
      <c r="W214" s="312">
        <f>'Enjoyment or fitnes- trip % sum'!G219</f>
        <v>0</v>
      </c>
      <c r="X214" s="314">
        <f>'Enjoyment or fitnes- trip % sum'!I219</f>
        <v>0</v>
      </c>
      <c r="Y214" s="260">
        <f t="shared" si="20"/>
        <v>0</v>
      </c>
      <c r="Z214" s="259">
        <f t="shared" si="21"/>
        <v>0</v>
      </c>
      <c r="AA214" s="312">
        <f>'Enjoyment or fitnes- trip % sum'!L219</f>
        <v>0</v>
      </c>
      <c r="AB214" s="314">
        <f>'Enjoyment or fitnes- trip % sum'!N219</f>
        <v>0</v>
      </c>
      <c r="AC214" s="260">
        <f t="shared" si="22"/>
        <v>0</v>
      </c>
      <c r="AD214" s="259">
        <f t="shared" si="23"/>
        <v>0</v>
      </c>
      <c r="AE214" s="261"/>
      <c r="AF214" s="248"/>
      <c r="AG214" s="248"/>
      <c r="AH214" s="248"/>
      <c r="AI214" s="248"/>
    </row>
    <row r="215" spans="1:35" x14ac:dyDescent="0.2">
      <c r="A215" s="248"/>
      <c r="B215" s="248"/>
      <c r="C215" s="248"/>
      <c r="D215" s="248"/>
      <c r="E215" s="248"/>
      <c r="F215" s="248"/>
      <c r="G215" s="248"/>
      <c r="H215" s="248"/>
      <c r="I215" s="248"/>
      <c r="J215" s="248"/>
      <c r="K215" s="248"/>
      <c r="L215" s="248"/>
      <c r="M215" s="248"/>
      <c r="N215" s="248"/>
      <c r="O215" s="248"/>
      <c r="P215" s="248"/>
      <c r="Q215" s="296"/>
      <c r="R215" s="256">
        <f>'Enjoyment or fitnes- trip % sum'!B220</f>
        <v>0</v>
      </c>
      <c r="S215" s="313">
        <f>'Enjoyment or fitnes- trip % sum'!D220</f>
        <v>0</v>
      </c>
      <c r="T215" s="257">
        <f>'Non-survey input values'!$B$14</f>
        <v>359.3</v>
      </c>
      <c r="U215" s="258">
        <f t="shared" si="18"/>
        <v>0</v>
      </c>
      <c r="V215" s="259">
        <f t="shared" si="19"/>
        <v>0</v>
      </c>
      <c r="W215" s="312">
        <f>'Enjoyment or fitnes- trip % sum'!G220</f>
        <v>0</v>
      </c>
      <c r="X215" s="314">
        <f>'Enjoyment or fitnes- trip % sum'!I220</f>
        <v>0</v>
      </c>
      <c r="Y215" s="260">
        <f t="shared" si="20"/>
        <v>0</v>
      </c>
      <c r="Z215" s="259">
        <f t="shared" si="21"/>
        <v>0</v>
      </c>
      <c r="AA215" s="312">
        <f>'Enjoyment or fitnes- trip % sum'!L220</f>
        <v>0</v>
      </c>
      <c r="AB215" s="314">
        <f>'Enjoyment or fitnes- trip % sum'!N220</f>
        <v>0</v>
      </c>
      <c r="AC215" s="260">
        <f t="shared" si="22"/>
        <v>0</v>
      </c>
      <c r="AD215" s="259">
        <f t="shared" si="23"/>
        <v>0</v>
      </c>
      <c r="AE215" s="261"/>
      <c r="AF215" s="248"/>
      <c r="AG215" s="248"/>
      <c r="AH215" s="248"/>
      <c r="AI215" s="248"/>
    </row>
    <row r="216" spans="1:35" x14ac:dyDescent="0.2">
      <c r="A216" s="248"/>
      <c r="B216" s="248"/>
      <c r="C216" s="248"/>
      <c r="D216" s="248"/>
      <c r="E216" s="248"/>
      <c r="F216" s="248"/>
      <c r="G216" s="248"/>
      <c r="H216" s="248"/>
      <c r="I216" s="248"/>
      <c r="J216" s="248"/>
      <c r="K216" s="248"/>
      <c r="L216" s="248"/>
      <c r="M216" s="248"/>
      <c r="N216" s="248"/>
      <c r="O216" s="248"/>
      <c r="P216" s="248"/>
      <c r="Q216" s="296"/>
      <c r="R216" s="256">
        <f>'Enjoyment or fitnes- trip % sum'!B221</f>
        <v>0</v>
      </c>
      <c r="S216" s="313">
        <f>'Enjoyment or fitnes- trip % sum'!D221</f>
        <v>0</v>
      </c>
      <c r="T216" s="257">
        <f>'Non-survey input values'!$B$14</f>
        <v>359.3</v>
      </c>
      <c r="U216" s="258">
        <f t="shared" si="18"/>
        <v>0</v>
      </c>
      <c r="V216" s="259">
        <f t="shared" si="19"/>
        <v>0</v>
      </c>
      <c r="W216" s="312">
        <f>'Enjoyment or fitnes- trip % sum'!G221</f>
        <v>0</v>
      </c>
      <c r="X216" s="314">
        <f>'Enjoyment or fitnes- trip % sum'!I221</f>
        <v>0</v>
      </c>
      <c r="Y216" s="260">
        <f t="shared" si="20"/>
        <v>0</v>
      </c>
      <c r="Z216" s="259">
        <f t="shared" si="21"/>
        <v>0</v>
      </c>
      <c r="AA216" s="312">
        <f>'Enjoyment or fitnes- trip % sum'!L221</f>
        <v>0</v>
      </c>
      <c r="AB216" s="314">
        <f>'Enjoyment or fitnes- trip % sum'!N221</f>
        <v>0</v>
      </c>
      <c r="AC216" s="260">
        <f t="shared" si="22"/>
        <v>0</v>
      </c>
      <c r="AD216" s="259">
        <f t="shared" si="23"/>
        <v>0</v>
      </c>
      <c r="AE216" s="261"/>
      <c r="AF216" s="248"/>
      <c r="AG216" s="248"/>
      <c r="AH216" s="248"/>
      <c r="AI216" s="248"/>
    </row>
    <row r="217" spans="1:35" x14ac:dyDescent="0.2">
      <c r="A217" s="248"/>
      <c r="B217" s="248"/>
      <c r="C217" s="248"/>
      <c r="D217" s="248"/>
      <c r="E217" s="248"/>
      <c r="F217" s="248"/>
      <c r="G217" s="248"/>
      <c r="H217" s="248"/>
      <c r="I217" s="248"/>
      <c r="J217" s="248"/>
      <c r="K217" s="248"/>
      <c r="L217" s="248"/>
      <c r="M217" s="248"/>
      <c r="N217" s="248"/>
      <c r="O217" s="248"/>
      <c r="P217" s="248"/>
      <c r="Q217" s="296"/>
      <c r="R217" s="256">
        <f>'Enjoyment or fitnes- trip % sum'!B222</f>
        <v>0</v>
      </c>
      <c r="S217" s="313">
        <f>'Enjoyment or fitnes- trip % sum'!D222</f>
        <v>0</v>
      </c>
      <c r="T217" s="257">
        <f>'Non-survey input values'!$B$14</f>
        <v>359.3</v>
      </c>
      <c r="U217" s="258">
        <f t="shared" si="18"/>
        <v>0</v>
      </c>
      <c r="V217" s="259">
        <f t="shared" si="19"/>
        <v>0</v>
      </c>
      <c r="W217" s="312">
        <f>'Enjoyment or fitnes- trip % sum'!G222</f>
        <v>0</v>
      </c>
      <c r="X217" s="314">
        <f>'Enjoyment or fitnes- trip % sum'!I222</f>
        <v>0</v>
      </c>
      <c r="Y217" s="260">
        <f t="shared" si="20"/>
        <v>0</v>
      </c>
      <c r="Z217" s="259">
        <f t="shared" si="21"/>
        <v>0</v>
      </c>
      <c r="AA217" s="312">
        <f>'Enjoyment or fitnes- trip % sum'!L222</f>
        <v>0</v>
      </c>
      <c r="AB217" s="314">
        <f>'Enjoyment or fitnes- trip % sum'!N222</f>
        <v>0</v>
      </c>
      <c r="AC217" s="260">
        <f t="shared" si="22"/>
        <v>0</v>
      </c>
      <c r="AD217" s="259">
        <f t="shared" si="23"/>
        <v>0</v>
      </c>
      <c r="AE217" s="261"/>
      <c r="AF217" s="248"/>
      <c r="AG217" s="248"/>
      <c r="AH217" s="248"/>
      <c r="AI217" s="248"/>
    </row>
    <row r="218" spans="1:35" x14ac:dyDescent="0.2">
      <c r="A218" s="248"/>
      <c r="B218" s="248"/>
      <c r="C218" s="248"/>
      <c r="D218" s="248"/>
      <c r="E218" s="248"/>
      <c r="F218" s="248"/>
      <c r="G218" s="248"/>
      <c r="H218" s="248"/>
      <c r="I218" s="248"/>
      <c r="J218" s="248"/>
      <c r="K218" s="248"/>
      <c r="L218" s="248"/>
      <c r="M218" s="248"/>
      <c r="N218" s="248"/>
      <c r="O218" s="248"/>
      <c r="P218" s="248"/>
      <c r="Q218" s="296"/>
      <c r="R218" s="256">
        <f>'Enjoyment or fitnes- trip % sum'!B223</f>
        <v>0</v>
      </c>
      <c r="S218" s="313">
        <f>'Enjoyment or fitnes- trip % sum'!D223</f>
        <v>0</v>
      </c>
      <c r="T218" s="257">
        <f>'Non-survey input values'!$B$14</f>
        <v>359.3</v>
      </c>
      <c r="U218" s="258">
        <f t="shared" si="18"/>
        <v>0</v>
      </c>
      <c r="V218" s="259">
        <f t="shared" si="19"/>
        <v>0</v>
      </c>
      <c r="W218" s="312">
        <f>'Enjoyment or fitnes- trip % sum'!G223</f>
        <v>0</v>
      </c>
      <c r="X218" s="314">
        <f>'Enjoyment or fitnes- trip % sum'!I223</f>
        <v>0</v>
      </c>
      <c r="Y218" s="260">
        <f t="shared" si="20"/>
        <v>0</v>
      </c>
      <c r="Z218" s="259">
        <f t="shared" si="21"/>
        <v>0</v>
      </c>
      <c r="AA218" s="312">
        <f>'Enjoyment or fitnes- trip % sum'!L223</f>
        <v>0</v>
      </c>
      <c r="AB218" s="314">
        <f>'Enjoyment or fitnes- trip % sum'!N223</f>
        <v>0</v>
      </c>
      <c r="AC218" s="260">
        <f t="shared" si="22"/>
        <v>0</v>
      </c>
      <c r="AD218" s="259">
        <f t="shared" si="23"/>
        <v>0</v>
      </c>
      <c r="AE218" s="261"/>
      <c r="AF218" s="248"/>
      <c r="AG218" s="248"/>
      <c r="AH218" s="248"/>
      <c r="AI218" s="248"/>
    </row>
    <row r="219" spans="1:35" x14ac:dyDescent="0.2">
      <c r="A219" s="248"/>
      <c r="B219" s="248"/>
      <c r="C219" s="248"/>
      <c r="D219" s="248"/>
      <c r="E219" s="248"/>
      <c r="F219" s="248"/>
      <c r="G219" s="248"/>
      <c r="H219" s="248"/>
      <c r="I219" s="248"/>
      <c r="J219" s="248"/>
      <c r="K219" s="248"/>
      <c r="L219" s="248"/>
      <c r="M219" s="248"/>
      <c r="N219" s="248"/>
      <c r="O219" s="248"/>
      <c r="P219" s="248"/>
      <c r="Q219" s="296"/>
      <c r="R219" s="256">
        <f>'Enjoyment or fitnes- trip % sum'!B224</f>
        <v>0</v>
      </c>
      <c r="S219" s="313">
        <f>'Enjoyment or fitnes- trip % sum'!D224</f>
        <v>0</v>
      </c>
      <c r="T219" s="257">
        <f>'Non-survey input values'!$B$14</f>
        <v>359.3</v>
      </c>
      <c r="U219" s="258">
        <f t="shared" si="18"/>
        <v>0</v>
      </c>
      <c r="V219" s="259">
        <f t="shared" si="19"/>
        <v>0</v>
      </c>
      <c r="W219" s="312">
        <f>'Enjoyment or fitnes- trip % sum'!G224</f>
        <v>0</v>
      </c>
      <c r="X219" s="314">
        <f>'Enjoyment or fitnes- trip % sum'!I224</f>
        <v>0</v>
      </c>
      <c r="Y219" s="260">
        <f t="shared" si="20"/>
        <v>0</v>
      </c>
      <c r="Z219" s="259">
        <f t="shared" si="21"/>
        <v>0</v>
      </c>
      <c r="AA219" s="312">
        <f>'Enjoyment or fitnes- trip % sum'!L224</f>
        <v>0</v>
      </c>
      <c r="AB219" s="314">
        <f>'Enjoyment or fitnes- trip % sum'!N224</f>
        <v>0</v>
      </c>
      <c r="AC219" s="260">
        <f t="shared" si="22"/>
        <v>0</v>
      </c>
      <c r="AD219" s="259">
        <f t="shared" si="23"/>
        <v>0</v>
      </c>
      <c r="AE219" s="261"/>
      <c r="AF219" s="248"/>
      <c r="AG219" s="248"/>
      <c r="AH219" s="248"/>
      <c r="AI219" s="248"/>
    </row>
    <row r="220" spans="1:35" x14ac:dyDescent="0.2">
      <c r="A220" s="248"/>
      <c r="B220" s="248"/>
      <c r="C220" s="248"/>
      <c r="D220" s="248"/>
      <c r="E220" s="248"/>
      <c r="F220" s="248"/>
      <c r="G220" s="248"/>
      <c r="H220" s="248"/>
      <c r="I220" s="248"/>
      <c r="J220" s="248"/>
      <c r="K220" s="248"/>
      <c r="L220" s="248"/>
      <c r="M220" s="248"/>
      <c r="N220" s="248"/>
      <c r="O220" s="248"/>
      <c r="P220" s="248"/>
      <c r="Q220" s="296"/>
      <c r="R220" s="256">
        <f>'Enjoyment or fitnes- trip % sum'!B225</f>
        <v>0</v>
      </c>
      <c r="S220" s="313">
        <f>'Enjoyment or fitnes- trip % sum'!D225</f>
        <v>0</v>
      </c>
      <c r="T220" s="257">
        <f>'Non-survey input values'!$B$14</f>
        <v>359.3</v>
      </c>
      <c r="U220" s="258">
        <f t="shared" si="18"/>
        <v>0</v>
      </c>
      <c r="V220" s="259">
        <f t="shared" si="19"/>
        <v>0</v>
      </c>
      <c r="W220" s="312">
        <f>'Enjoyment or fitnes- trip % sum'!G225</f>
        <v>0</v>
      </c>
      <c r="X220" s="314">
        <f>'Enjoyment or fitnes- trip % sum'!I225</f>
        <v>0</v>
      </c>
      <c r="Y220" s="260">
        <f t="shared" si="20"/>
        <v>0</v>
      </c>
      <c r="Z220" s="259">
        <f t="shared" si="21"/>
        <v>0</v>
      </c>
      <c r="AA220" s="312">
        <f>'Enjoyment or fitnes- trip % sum'!L225</f>
        <v>0</v>
      </c>
      <c r="AB220" s="314">
        <f>'Enjoyment or fitnes- trip % sum'!N225</f>
        <v>0</v>
      </c>
      <c r="AC220" s="260">
        <f t="shared" si="22"/>
        <v>0</v>
      </c>
      <c r="AD220" s="259">
        <f t="shared" si="23"/>
        <v>0</v>
      </c>
      <c r="AE220" s="261"/>
      <c r="AF220" s="248"/>
      <c r="AG220" s="248"/>
      <c r="AH220" s="248"/>
      <c r="AI220" s="248"/>
    </row>
    <row r="221" spans="1:35" x14ac:dyDescent="0.2">
      <c r="A221" s="248"/>
      <c r="B221" s="248"/>
      <c r="C221" s="248"/>
      <c r="D221" s="248"/>
      <c r="E221" s="248"/>
      <c r="F221" s="248"/>
      <c r="G221" s="248"/>
      <c r="H221" s="248"/>
      <c r="I221" s="248"/>
      <c r="J221" s="248"/>
      <c r="K221" s="248"/>
      <c r="L221" s="248"/>
      <c r="M221" s="248"/>
      <c r="N221" s="248"/>
      <c r="O221" s="248"/>
      <c r="P221" s="248"/>
      <c r="Q221" s="296"/>
      <c r="R221" s="256">
        <f>'Enjoyment or fitnes- trip % sum'!B226</f>
        <v>0</v>
      </c>
      <c r="S221" s="313">
        <f>'Enjoyment or fitnes- trip % sum'!D226</f>
        <v>0</v>
      </c>
      <c r="T221" s="257">
        <f>'Non-survey input values'!$B$14</f>
        <v>359.3</v>
      </c>
      <c r="U221" s="258">
        <f t="shared" si="18"/>
        <v>0</v>
      </c>
      <c r="V221" s="259">
        <f t="shared" si="19"/>
        <v>0</v>
      </c>
      <c r="W221" s="312">
        <f>'Enjoyment or fitnes- trip % sum'!G226</f>
        <v>0</v>
      </c>
      <c r="X221" s="314">
        <f>'Enjoyment or fitnes- trip % sum'!I226</f>
        <v>0</v>
      </c>
      <c r="Y221" s="260">
        <f t="shared" si="20"/>
        <v>0</v>
      </c>
      <c r="Z221" s="259">
        <f t="shared" si="21"/>
        <v>0</v>
      </c>
      <c r="AA221" s="312">
        <f>'Enjoyment or fitnes- trip % sum'!L226</f>
        <v>0</v>
      </c>
      <c r="AB221" s="314">
        <f>'Enjoyment or fitnes- trip % sum'!N226</f>
        <v>0</v>
      </c>
      <c r="AC221" s="260">
        <f t="shared" si="22"/>
        <v>0</v>
      </c>
      <c r="AD221" s="259">
        <f t="shared" si="23"/>
        <v>0</v>
      </c>
      <c r="AE221" s="261"/>
      <c r="AF221" s="248"/>
      <c r="AG221" s="248"/>
      <c r="AH221" s="248"/>
      <c r="AI221" s="248"/>
    </row>
    <row r="222" spans="1:35" x14ac:dyDescent="0.2">
      <c r="A222" s="248"/>
      <c r="B222" s="248"/>
      <c r="C222" s="248"/>
      <c r="D222" s="248"/>
      <c r="E222" s="248"/>
      <c r="F222" s="248"/>
      <c r="G222" s="248"/>
      <c r="H222" s="248"/>
      <c r="I222" s="248"/>
      <c r="J222" s="248"/>
      <c r="K222" s="248"/>
      <c r="L222" s="248"/>
      <c r="M222" s="248"/>
      <c r="N222" s="248"/>
      <c r="O222" s="248"/>
      <c r="P222" s="248"/>
      <c r="Q222" s="296"/>
      <c r="R222" s="256">
        <f>'Enjoyment or fitnes- trip % sum'!B227</f>
        <v>0</v>
      </c>
      <c r="S222" s="313">
        <f>'Enjoyment or fitnes- trip % sum'!D227</f>
        <v>0</v>
      </c>
      <c r="T222" s="257">
        <f>'Non-survey input values'!$B$14</f>
        <v>359.3</v>
      </c>
      <c r="U222" s="258">
        <f t="shared" si="18"/>
        <v>0</v>
      </c>
      <c r="V222" s="259">
        <f t="shared" si="19"/>
        <v>0</v>
      </c>
      <c r="W222" s="312">
        <f>'Enjoyment or fitnes- trip % sum'!G227</f>
        <v>0</v>
      </c>
      <c r="X222" s="314">
        <f>'Enjoyment or fitnes- trip % sum'!I227</f>
        <v>0</v>
      </c>
      <c r="Y222" s="260">
        <f t="shared" si="20"/>
        <v>0</v>
      </c>
      <c r="Z222" s="259">
        <f t="shared" si="21"/>
        <v>0</v>
      </c>
      <c r="AA222" s="312">
        <f>'Enjoyment or fitnes- trip % sum'!L227</f>
        <v>0</v>
      </c>
      <c r="AB222" s="314">
        <f>'Enjoyment or fitnes- trip % sum'!N227</f>
        <v>0</v>
      </c>
      <c r="AC222" s="260">
        <f t="shared" si="22"/>
        <v>0</v>
      </c>
      <c r="AD222" s="259">
        <f t="shared" si="23"/>
        <v>0</v>
      </c>
      <c r="AE222" s="261"/>
      <c r="AF222" s="248"/>
      <c r="AG222" s="248"/>
      <c r="AH222" s="248"/>
      <c r="AI222" s="248"/>
    </row>
    <row r="223" spans="1:35" x14ac:dyDescent="0.2">
      <c r="A223" s="248"/>
      <c r="B223" s="248"/>
      <c r="C223" s="248"/>
      <c r="D223" s="248"/>
      <c r="E223" s="248"/>
      <c r="F223" s="248"/>
      <c r="G223" s="248"/>
      <c r="H223" s="248"/>
      <c r="I223" s="248"/>
      <c r="J223" s="248"/>
      <c r="K223" s="248"/>
      <c r="L223" s="248"/>
      <c r="M223" s="248"/>
      <c r="N223" s="248"/>
      <c r="O223" s="248"/>
      <c r="P223" s="248"/>
      <c r="Q223" s="296"/>
      <c r="R223" s="256">
        <f>'Enjoyment or fitnes- trip % sum'!B228</f>
        <v>0</v>
      </c>
      <c r="S223" s="313">
        <f>'Enjoyment or fitnes- trip % sum'!D228</f>
        <v>0</v>
      </c>
      <c r="T223" s="257">
        <f>'Non-survey input values'!$B$14</f>
        <v>359.3</v>
      </c>
      <c r="U223" s="258">
        <f t="shared" si="18"/>
        <v>0</v>
      </c>
      <c r="V223" s="259">
        <f t="shared" si="19"/>
        <v>0</v>
      </c>
      <c r="W223" s="312">
        <f>'Enjoyment or fitnes- trip % sum'!G228</f>
        <v>0</v>
      </c>
      <c r="X223" s="314">
        <f>'Enjoyment or fitnes- trip % sum'!I228</f>
        <v>0</v>
      </c>
      <c r="Y223" s="260">
        <f t="shared" si="20"/>
        <v>0</v>
      </c>
      <c r="Z223" s="259">
        <f t="shared" si="21"/>
        <v>0</v>
      </c>
      <c r="AA223" s="312">
        <f>'Enjoyment or fitnes- trip % sum'!L228</f>
        <v>0</v>
      </c>
      <c r="AB223" s="314">
        <f>'Enjoyment or fitnes- trip % sum'!N228</f>
        <v>0</v>
      </c>
      <c r="AC223" s="260">
        <f t="shared" si="22"/>
        <v>0</v>
      </c>
      <c r="AD223" s="259">
        <f t="shared" si="23"/>
        <v>0</v>
      </c>
      <c r="AE223" s="261"/>
      <c r="AF223" s="248"/>
      <c r="AG223" s="248"/>
      <c r="AH223" s="248"/>
      <c r="AI223" s="248"/>
    </row>
    <row r="224" spans="1:35" x14ac:dyDescent="0.2">
      <c r="A224" s="248"/>
      <c r="B224" s="248"/>
      <c r="C224" s="248"/>
      <c r="D224" s="248"/>
      <c r="E224" s="248"/>
      <c r="F224" s="248"/>
      <c r="G224" s="248"/>
      <c r="H224" s="248"/>
      <c r="I224" s="248"/>
      <c r="J224" s="248"/>
      <c r="K224" s="248"/>
      <c r="L224" s="248"/>
      <c r="M224" s="248"/>
      <c r="N224" s="248"/>
      <c r="O224" s="248"/>
      <c r="P224" s="248"/>
      <c r="Q224" s="296"/>
      <c r="R224" s="256">
        <f>'Enjoyment or fitnes- trip % sum'!B229</f>
        <v>0</v>
      </c>
      <c r="S224" s="313">
        <f>'Enjoyment or fitnes- trip % sum'!D229</f>
        <v>0</v>
      </c>
      <c r="T224" s="257">
        <f>'Non-survey input values'!$B$14</f>
        <v>359.3</v>
      </c>
      <c r="U224" s="258">
        <f t="shared" si="18"/>
        <v>0</v>
      </c>
      <c r="V224" s="259">
        <f t="shared" si="19"/>
        <v>0</v>
      </c>
      <c r="W224" s="312">
        <f>'Enjoyment or fitnes- trip % sum'!G229</f>
        <v>0</v>
      </c>
      <c r="X224" s="314">
        <f>'Enjoyment or fitnes- trip % sum'!I229</f>
        <v>0</v>
      </c>
      <c r="Y224" s="260">
        <f t="shared" si="20"/>
        <v>0</v>
      </c>
      <c r="Z224" s="259">
        <f t="shared" si="21"/>
        <v>0</v>
      </c>
      <c r="AA224" s="312">
        <f>'Enjoyment or fitnes- trip % sum'!L229</f>
        <v>0</v>
      </c>
      <c r="AB224" s="314">
        <f>'Enjoyment or fitnes- trip % sum'!N229</f>
        <v>0</v>
      </c>
      <c r="AC224" s="260">
        <f t="shared" si="22"/>
        <v>0</v>
      </c>
      <c r="AD224" s="259">
        <f t="shared" si="23"/>
        <v>0</v>
      </c>
      <c r="AE224" s="261"/>
      <c r="AF224" s="248"/>
      <c r="AG224" s="248"/>
      <c r="AH224" s="248"/>
      <c r="AI224" s="248"/>
    </row>
    <row r="225" spans="1:35" x14ac:dyDescent="0.2">
      <c r="A225" s="248"/>
      <c r="B225" s="248"/>
      <c r="C225" s="248"/>
      <c r="D225" s="248"/>
      <c r="E225" s="248"/>
      <c r="F225" s="248"/>
      <c r="G225" s="248"/>
      <c r="H225" s="248"/>
      <c r="I225" s="248"/>
      <c r="J225" s="248"/>
      <c r="K225" s="248"/>
      <c r="L225" s="248"/>
      <c r="M225" s="248"/>
      <c r="N225" s="248"/>
      <c r="O225" s="248"/>
      <c r="P225" s="248"/>
      <c r="Q225" s="296"/>
      <c r="R225" s="256">
        <f>'Enjoyment or fitnes- trip % sum'!B230</f>
        <v>0</v>
      </c>
      <c r="S225" s="313">
        <f>'Enjoyment or fitnes- trip % sum'!D230</f>
        <v>0</v>
      </c>
      <c r="T225" s="257">
        <f>'Non-survey input values'!$B$14</f>
        <v>359.3</v>
      </c>
      <c r="U225" s="258">
        <f t="shared" si="18"/>
        <v>0</v>
      </c>
      <c r="V225" s="259">
        <f t="shared" si="19"/>
        <v>0</v>
      </c>
      <c r="W225" s="312">
        <f>'Enjoyment or fitnes- trip % sum'!G230</f>
        <v>0</v>
      </c>
      <c r="X225" s="314">
        <f>'Enjoyment or fitnes- trip % sum'!I230</f>
        <v>0</v>
      </c>
      <c r="Y225" s="260">
        <f t="shared" si="20"/>
        <v>0</v>
      </c>
      <c r="Z225" s="259">
        <f t="shared" si="21"/>
        <v>0</v>
      </c>
      <c r="AA225" s="312">
        <f>'Enjoyment or fitnes- trip % sum'!L230</f>
        <v>0</v>
      </c>
      <c r="AB225" s="314">
        <f>'Enjoyment or fitnes- trip % sum'!N230</f>
        <v>0</v>
      </c>
      <c r="AC225" s="260">
        <f t="shared" si="22"/>
        <v>0</v>
      </c>
      <c r="AD225" s="259">
        <f t="shared" si="23"/>
        <v>0</v>
      </c>
      <c r="AE225" s="261"/>
      <c r="AF225" s="248"/>
      <c r="AG225" s="248"/>
      <c r="AH225" s="248"/>
      <c r="AI225" s="248"/>
    </row>
    <row r="226" spans="1:35" x14ac:dyDescent="0.2">
      <c r="A226" s="248"/>
      <c r="B226" s="248"/>
      <c r="C226" s="248"/>
      <c r="D226" s="248"/>
      <c r="E226" s="248"/>
      <c r="F226" s="248"/>
      <c r="G226" s="248"/>
      <c r="H226" s="248"/>
      <c r="I226" s="248"/>
      <c r="J226" s="248"/>
      <c r="K226" s="248"/>
      <c r="L226" s="248"/>
      <c r="M226" s="248"/>
      <c r="N226" s="248"/>
      <c r="O226" s="248"/>
      <c r="P226" s="248"/>
      <c r="Q226" s="296"/>
      <c r="R226" s="256">
        <f>'Enjoyment or fitnes- trip % sum'!B231</f>
        <v>0</v>
      </c>
      <c r="S226" s="313">
        <f>'Enjoyment or fitnes- trip % sum'!D231</f>
        <v>0</v>
      </c>
      <c r="T226" s="257">
        <f>'Non-survey input values'!$B$14</f>
        <v>359.3</v>
      </c>
      <c r="U226" s="258">
        <f t="shared" si="18"/>
        <v>0</v>
      </c>
      <c r="V226" s="259">
        <f t="shared" si="19"/>
        <v>0</v>
      </c>
      <c r="W226" s="312">
        <f>'Enjoyment or fitnes- trip % sum'!G231</f>
        <v>0</v>
      </c>
      <c r="X226" s="314">
        <f>'Enjoyment or fitnes- trip % sum'!I231</f>
        <v>0</v>
      </c>
      <c r="Y226" s="260">
        <f t="shared" si="20"/>
        <v>0</v>
      </c>
      <c r="Z226" s="259">
        <f t="shared" si="21"/>
        <v>0</v>
      </c>
      <c r="AA226" s="312">
        <f>'Enjoyment or fitnes- trip % sum'!L231</f>
        <v>0</v>
      </c>
      <c r="AB226" s="314">
        <f>'Enjoyment or fitnes- trip % sum'!N231</f>
        <v>0</v>
      </c>
      <c r="AC226" s="260">
        <f t="shared" si="22"/>
        <v>0</v>
      </c>
      <c r="AD226" s="259">
        <f t="shared" si="23"/>
        <v>0</v>
      </c>
      <c r="AE226" s="261"/>
      <c r="AF226" s="248"/>
      <c r="AG226" s="248"/>
      <c r="AH226" s="248"/>
      <c r="AI226" s="248"/>
    </row>
    <row r="227" spans="1:35" x14ac:dyDescent="0.2">
      <c r="A227" s="248"/>
      <c r="B227" s="248"/>
      <c r="C227" s="248"/>
      <c r="D227" s="248"/>
      <c r="E227" s="248"/>
      <c r="F227" s="248"/>
      <c r="G227" s="248"/>
      <c r="H227" s="248"/>
      <c r="I227" s="248"/>
      <c r="J227" s="248"/>
      <c r="K227" s="248"/>
      <c r="L227" s="248"/>
      <c r="M227" s="248"/>
      <c r="N227" s="248"/>
      <c r="O227" s="248"/>
      <c r="P227" s="248"/>
      <c r="Q227" s="296"/>
      <c r="R227" s="256">
        <f>'Enjoyment or fitnes- trip % sum'!B232</f>
        <v>0</v>
      </c>
      <c r="S227" s="313">
        <f>'Enjoyment or fitnes- trip % sum'!D232</f>
        <v>0</v>
      </c>
      <c r="T227" s="257">
        <f>'Non-survey input values'!$B$14</f>
        <v>359.3</v>
      </c>
      <c r="U227" s="258">
        <f t="shared" si="18"/>
        <v>0</v>
      </c>
      <c r="V227" s="259">
        <f t="shared" si="19"/>
        <v>0</v>
      </c>
      <c r="W227" s="312">
        <f>'Enjoyment or fitnes- trip % sum'!G232</f>
        <v>0</v>
      </c>
      <c r="X227" s="314">
        <f>'Enjoyment or fitnes- trip % sum'!I232</f>
        <v>0</v>
      </c>
      <c r="Y227" s="260">
        <f t="shared" si="20"/>
        <v>0</v>
      </c>
      <c r="Z227" s="259">
        <f t="shared" si="21"/>
        <v>0</v>
      </c>
      <c r="AA227" s="312">
        <f>'Enjoyment or fitnes- trip % sum'!L232</f>
        <v>0</v>
      </c>
      <c r="AB227" s="314">
        <f>'Enjoyment or fitnes- trip % sum'!N232</f>
        <v>0</v>
      </c>
      <c r="AC227" s="260">
        <f t="shared" si="22"/>
        <v>0</v>
      </c>
      <c r="AD227" s="259">
        <f t="shared" si="23"/>
        <v>0</v>
      </c>
      <c r="AE227" s="261"/>
      <c r="AF227" s="248"/>
      <c r="AG227" s="248"/>
      <c r="AH227" s="248"/>
      <c r="AI227" s="248"/>
    </row>
    <row r="228" spans="1:35" x14ac:dyDescent="0.2">
      <c r="A228" s="248"/>
      <c r="B228" s="248"/>
      <c r="C228" s="248"/>
      <c r="D228" s="248"/>
      <c r="E228" s="248"/>
      <c r="F228" s="248"/>
      <c r="G228" s="248"/>
      <c r="H228" s="248"/>
      <c r="I228" s="248"/>
      <c r="J228" s="248"/>
      <c r="K228" s="248"/>
      <c r="L228" s="248"/>
      <c r="M228" s="248"/>
      <c r="N228" s="248"/>
      <c r="O228" s="248"/>
      <c r="P228" s="248"/>
      <c r="Q228" s="296"/>
      <c r="R228" s="256">
        <f>'Enjoyment or fitnes- trip % sum'!B233</f>
        <v>0</v>
      </c>
      <c r="S228" s="313">
        <f>'Enjoyment or fitnes- trip % sum'!D233</f>
        <v>0</v>
      </c>
      <c r="T228" s="257">
        <f>'Non-survey input values'!$B$14</f>
        <v>359.3</v>
      </c>
      <c r="U228" s="258">
        <f t="shared" si="18"/>
        <v>0</v>
      </c>
      <c r="V228" s="259">
        <f t="shared" si="19"/>
        <v>0</v>
      </c>
      <c r="W228" s="312">
        <f>'Enjoyment or fitnes- trip % sum'!G233</f>
        <v>0</v>
      </c>
      <c r="X228" s="314">
        <f>'Enjoyment or fitnes- trip % sum'!I233</f>
        <v>0</v>
      </c>
      <c r="Y228" s="260">
        <f t="shared" si="20"/>
        <v>0</v>
      </c>
      <c r="Z228" s="259">
        <f t="shared" si="21"/>
        <v>0</v>
      </c>
      <c r="AA228" s="312">
        <f>'Enjoyment or fitnes- trip % sum'!L233</f>
        <v>0</v>
      </c>
      <c r="AB228" s="314">
        <f>'Enjoyment or fitnes- trip % sum'!N233</f>
        <v>0</v>
      </c>
      <c r="AC228" s="260">
        <f t="shared" si="22"/>
        <v>0</v>
      </c>
      <c r="AD228" s="259">
        <f t="shared" si="23"/>
        <v>0</v>
      </c>
      <c r="AE228" s="261"/>
      <c r="AF228" s="248"/>
      <c r="AG228" s="248"/>
      <c r="AH228" s="248"/>
      <c r="AI228" s="248"/>
    </row>
    <row r="229" spans="1:35" x14ac:dyDescent="0.2">
      <c r="A229" s="248"/>
      <c r="B229" s="248"/>
      <c r="C229" s="248"/>
      <c r="D229" s="248"/>
      <c r="E229" s="248"/>
      <c r="F229" s="248"/>
      <c r="G229" s="248"/>
      <c r="H229" s="248"/>
      <c r="I229" s="248"/>
      <c r="J229" s="248"/>
      <c r="K229" s="248"/>
      <c r="L229" s="248"/>
      <c r="M229" s="248"/>
      <c r="N229" s="248"/>
      <c r="O229" s="248"/>
      <c r="P229" s="248"/>
      <c r="Q229" s="296"/>
      <c r="R229" s="256">
        <f>'Enjoyment or fitnes- trip % sum'!B234</f>
        <v>0</v>
      </c>
      <c r="S229" s="313">
        <f>'Enjoyment or fitnes- trip % sum'!D234</f>
        <v>0</v>
      </c>
      <c r="T229" s="257">
        <f>'Non-survey input values'!$B$14</f>
        <v>359.3</v>
      </c>
      <c r="U229" s="258">
        <f t="shared" si="18"/>
        <v>0</v>
      </c>
      <c r="V229" s="259">
        <f t="shared" si="19"/>
        <v>0</v>
      </c>
      <c r="W229" s="312">
        <f>'Enjoyment or fitnes- trip % sum'!G234</f>
        <v>0</v>
      </c>
      <c r="X229" s="314">
        <f>'Enjoyment or fitnes- trip % sum'!I234</f>
        <v>0</v>
      </c>
      <c r="Y229" s="260">
        <f t="shared" si="20"/>
        <v>0</v>
      </c>
      <c r="Z229" s="259">
        <f t="shared" si="21"/>
        <v>0</v>
      </c>
      <c r="AA229" s="312">
        <f>'Enjoyment or fitnes- trip % sum'!L234</f>
        <v>0</v>
      </c>
      <c r="AB229" s="314">
        <f>'Enjoyment or fitnes- trip % sum'!N234</f>
        <v>0</v>
      </c>
      <c r="AC229" s="260">
        <f t="shared" si="22"/>
        <v>0</v>
      </c>
      <c r="AD229" s="259">
        <f t="shared" si="23"/>
        <v>0</v>
      </c>
      <c r="AE229" s="261"/>
      <c r="AF229" s="248"/>
      <c r="AG229" s="248"/>
      <c r="AH229" s="248"/>
      <c r="AI229" s="248"/>
    </row>
    <row r="230" spans="1:35" x14ac:dyDescent="0.2">
      <c r="A230" s="248"/>
      <c r="B230" s="248"/>
      <c r="C230" s="248"/>
      <c r="D230" s="248"/>
      <c r="E230" s="248"/>
      <c r="F230" s="248"/>
      <c r="G230" s="248"/>
      <c r="H230" s="248"/>
      <c r="I230" s="248"/>
      <c r="J230" s="248"/>
      <c r="K230" s="248"/>
      <c r="L230" s="248"/>
      <c r="M230" s="248"/>
      <c r="N230" s="248"/>
      <c r="O230" s="248"/>
      <c r="P230" s="248"/>
      <c r="Q230" s="296"/>
      <c r="R230" s="256">
        <f>'Enjoyment or fitnes- trip % sum'!B235</f>
        <v>0</v>
      </c>
      <c r="S230" s="313">
        <f>'Enjoyment or fitnes- trip % sum'!D235</f>
        <v>0</v>
      </c>
      <c r="T230" s="257">
        <f>'Non-survey input values'!$B$14</f>
        <v>359.3</v>
      </c>
      <c r="U230" s="258">
        <f t="shared" si="18"/>
        <v>0</v>
      </c>
      <c r="V230" s="259">
        <f t="shared" si="19"/>
        <v>0</v>
      </c>
      <c r="W230" s="312">
        <f>'Enjoyment or fitnes- trip % sum'!G235</f>
        <v>0</v>
      </c>
      <c r="X230" s="314">
        <f>'Enjoyment or fitnes- trip % sum'!I235</f>
        <v>0</v>
      </c>
      <c r="Y230" s="260">
        <f t="shared" si="20"/>
        <v>0</v>
      </c>
      <c r="Z230" s="259">
        <f t="shared" si="21"/>
        <v>0</v>
      </c>
      <c r="AA230" s="312">
        <f>'Enjoyment or fitnes- trip % sum'!L235</f>
        <v>0</v>
      </c>
      <c r="AB230" s="314">
        <f>'Enjoyment or fitnes- trip % sum'!N235</f>
        <v>0</v>
      </c>
      <c r="AC230" s="260">
        <f t="shared" si="22"/>
        <v>0</v>
      </c>
      <c r="AD230" s="259">
        <f t="shared" si="23"/>
        <v>0</v>
      </c>
      <c r="AE230" s="261"/>
      <c r="AF230" s="248"/>
      <c r="AG230" s="248"/>
      <c r="AH230" s="248"/>
      <c r="AI230" s="248"/>
    </row>
    <row r="231" spans="1:35" x14ac:dyDescent="0.2">
      <c r="A231" s="248"/>
      <c r="B231" s="248"/>
      <c r="C231" s="248"/>
      <c r="D231" s="248"/>
      <c r="E231" s="248"/>
      <c r="F231" s="248"/>
      <c r="G231" s="248"/>
      <c r="H231" s="248"/>
      <c r="I231" s="248"/>
      <c r="J231" s="248"/>
      <c r="K231" s="248"/>
      <c r="L231" s="248"/>
      <c r="M231" s="248"/>
      <c r="N231" s="248"/>
      <c r="O231" s="248"/>
      <c r="P231" s="248"/>
      <c r="Q231" s="296"/>
      <c r="R231" s="256">
        <f>'Enjoyment or fitnes- trip % sum'!B236</f>
        <v>0</v>
      </c>
      <c r="S231" s="313">
        <f>'Enjoyment or fitnes- trip % sum'!D236</f>
        <v>0</v>
      </c>
      <c r="T231" s="257">
        <f>'Non-survey input values'!$B$14</f>
        <v>359.3</v>
      </c>
      <c r="U231" s="258">
        <f t="shared" si="18"/>
        <v>0</v>
      </c>
      <c r="V231" s="259">
        <f t="shared" si="19"/>
        <v>0</v>
      </c>
      <c r="W231" s="312">
        <f>'Enjoyment or fitnes- trip % sum'!G236</f>
        <v>0</v>
      </c>
      <c r="X231" s="314">
        <f>'Enjoyment or fitnes- trip % sum'!I236</f>
        <v>0</v>
      </c>
      <c r="Y231" s="260">
        <f t="shared" si="20"/>
        <v>0</v>
      </c>
      <c r="Z231" s="259">
        <f t="shared" si="21"/>
        <v>0</v>
      </c>
      <c r="AA231" s="312">
        <f>'Enjoyment or fitnes- trip % sum'!L236</f>
        <v>0</v>
      </c>
      <c r="AB231" s="314">
        <f>'Enjoyment or fitnes- trip % sum'!N236</f>
        <v>0</v>
      </c>
      <c r="AC231" s="260">
        <f t="shared" si="22"/>
        <v>0</v>
      </c>
      <c r="AD231" s="259">
        <f t="shared" si="23"/>
        <v>0</v>
      </c>
      <c r="AE231" s="261"/>
      <c r="AF231" s="248"/>
      <c r="AG231" s="248"/>
      <c r="AH231" s="248"/>
      <c r="AI231" s="248"/>
    </row>
    <row r="232" spans="1:35" x14ac:dyDescent="0.2">
      <c r="A232" s="248"/>
      <c r="B232" s="248"/>
      <c r="C232" s="248"/>
      <c r="D232" s="248"/>
      <c r="E232" s="248"/>
      <c r="F232" s="248"/>
      <c r="G232" s="248"/>
      <c r="H232" s="248"/>
      <c r="I232" s="248"/>
      <c r="J232" s="248"/>
      <c r="K232" s="248"/>
      <c r="L232" s="248"/>
      <c r="M232" s="248"/>
      <c r="N232" s="248"/>
      <c r="O232" s="248"/>
      <c r="P232" s="248"/>
      <c r="Q232" s="296"/>
      <c r="R232" s="256">
        <f>'Enjoyment or fitnes- trip % sum'!B237</f>
        <v>0</v>
      </c>
      <c r="S232" s="313">
        <f>'Enjoyment or fitnes- trip % sum'!D237</f>
        <v>0</v>
      </c>
      <c r="T232" s="257">
        <f>'Non-survey input values'!$B$14</f>
        <v>359.3</v>
      </c>
      <c r="U232" s="258">
        <f t="shared" si="18"/>
        <v>0</v>
      </c>
      <c r="V232" s="259">
        <f t="shared" si="19"/>
        <v>0</v>
      </c>
      <c r="W232" s="312">
        <f>'Enjoyment or fitnes- trip % sum'!G237</f>
        <v>0</v>
      </c>
      <c r="X232" s="314">
        <f>'Enjoyment or fitnes- trip % sum'!I237</f>
        <v>0</v>
      </c>
      <c r="Y232" s="260">
        <f t="shared" si="20"/>
        <v>0</v>
      </c>
      <c r="Z232" s="259">
        <f t="shared" si="21"/>
        <v>0</v>
      </c>
      <c r="AA232" s="312">
        <f>'Enjoyment or fitnes- trip % sum'!L237</f>
        <v>0</v>
      </c>
      <c r="AB232" s="314">
        <f>'Enjoyment or fitnes- trip % sum'!N237</f>
        <v>0</v>
      </c>
      <c r="AC232" s="260">
        <f t="shared" si="22"/>
        <v>0</v>
      </c>
      <c r="AD232" s="259">
        <f t="shared" si="23"/>
        <v>0</v>
      </c>
      <c r="AE232" s="261"/>
      <c r="AF232" s="248"/>
      <c r="AG232" s="248"/>
      <c r="AH232" s="248"/>
      <c r="AI232" s="248"/>
    </row>
    <row r="233" spans="1:35" x14ac:dyDescent="0.2">
      <c r="A233" s="248"/>
      <c r="B233" s="248"/>
      <c r="C233" s="248"/>
      <c r="D233" s="248"/>
      <c r="E233" s="248"/>
      <c r="F233" s="248"/>
      <c r="G233" s="248"/>
      <c r="H233" s="248"/>
      <c r="I233" s="248"/>
      <c r="J233" s="248"/>
      <c r="K233" s="248"/>
      <c r="L233" s="248"/>
      <c r="M233" s="248"/>
      <c r="N233" s="248"/>
      <c r="O233" s="248"/>
      <c r="P233" s="248"/>
      <c r="Q233" s="296"/>
      <c r="R233" s="256">
        <f>'Enjoyment or fitnes- trip % sum'!B238</f>
        <v>0</v>
      </c>
      <c r="S233" s="313">
        <f>'Enjoyment or fitnes- trip % sum'!D238</f>
        <v>0</v>
      </c>
      <c r="T233" s="257">
        <f>'Non-survey input values'!$B$14</f>
        <v>359.3</v>
      </c>
      <c r="U233" s="258">
        <f t="shared" si="18"/>
        <v>0</v>
      </c>
      <c r="V233" s="259">
        <f t="shared" si="19"/>
        <v>0</v>
      </c>
      <c r="W233" s="312">
        <f>'Enjoyment or fitnes- trip % sum'!G238</f>
        <v>0</v>
      </c>
      <c r="X233" s="314">
        <f>'Enjoyment or fitnes- trip % sum'!I238</f>
        <v>0</v>
      </c>
      <c r="Y233" s="260">
        <f t="shared" si="20"/>
        <v>0</v>
      </c>
      <c r="Z233" s="259">
        <f t="shared" si="21"/>
        <v>0</v>
      </c>
      <c r="AA233" s="312">
        <f>'Enjoyment or fitnes- trip % sum'!L238</f>
        <v>0</v>
      </c>
      <c r="AB233" s="314">
        <f>'Enjoyment or fitnes- trip % sum'!N238</f>
        <v>0</v>
      </c>
      <c r="AC233" s="260">
        <f t="shared" si="22"/>
        <v>0</v>
      </c>
      <c r="AD233" s="259">
        <f t="shared" si="23"/>
        <v>0</v>
      </c>
      <c r="AE233" s="261"/>
      <c r="AF233" s="248"/>
      <c r="AG233" s="248"/>
      <c r="AH233" s="248"/>
      <c r="AI233" s="248"/>
    </row>
    <row r="234" spans="1:35" x14ac:dyDescent="0.2">
      <c r="A234" s="248"/>
      <c r="B234" s="248"/>
      <c r="C234" s="248"/>
      <c r="D234" s="248"/>
      <c r="E234" s="248"/>
      <c r="F234" s="248"/>
      <c r="G234" s="248"/>
      <c r="H234" s="248"/>
      <c r="I234" s="248"/>
      <c r="J234" s="248"/>
      <c r="K234" s="248"/>
      <c r="L234" s="248"/>
      <c r="M234" s="248"/>
      <c r="N234" s="248"/>
      <c r="O234" s="248"/>
      <c r="P234" s="248"/>
      <c r="Q234" s="296"/>
      <c r="R234" s="256">
        <f>'Enjoyment or fitnes- trip % sum'!B239</f>
        <v>0</v>
      </c>
      <c r="S234" s="313">
        <f>'Enjoyment or fitnes- trip % sum'!D239</f>
        <v>0</v>
      </c>
      <c r="T234" s="257">
        <f>'Non-survey input values'!$B$14</f>
        <v>359.3</v>
      </c>
      <c r="U234" s="258">
        <f t="shared" si="18"/>
        <v>0</v>
      </c>
      <c r="V234" s="259">
        <f t="shared" si="19"/>
        <v>0</v>
      </c>
      <c r="W234" s="312">
        <f>'Enjoyment or fitnes- trip % sum'!G239</f>
        <v>0</v>
      </c>
      <c r="X234" s="314">
        <f>'Enjoyment or fitnes- trip % sum'!I239</f>
        <v>0</v>
      </c>
      <c r="Y234" s="260">
        <f t="shared" si="20"/>
        <v>0</v>
      </c>
      <c r="Z234" s="259">
        <f t="shared" si="21"/>
        <v>0</v>
      </c>
      <c r="AA234" s="312">
        <f>'Enjoyment or fitnes- trip % sum'!L239</f>
        <v>0</v>
      </c>
      <c r="AB234" s="314">
        <f>'Enjoyment or fitnes- trip % sum'!N239</f>
        <v>0</v>
      </c>
      <c r="AC234" s="260">
        <f t="shared" si="22"/>
        <v>0</v>
      </c>
      <c r="AD234" s="259">
        <f t="shared" si="23"/>
        <v>0</v>
      </c>
      <c r="AE234" s="261"/>
      <c r="AF234" s="248"/>
      <c r="AG234" s="248"/>
      <c r="AH234" s="248"/>
      <c r="AI234" s="248"/>
    </row>
    <row r="235" spans="1:35" x14ac:dyDescent="0.2">
      <c r="A235" s="248"/>
      <c r="B235" s="248"/>
      <c r="C235" s="248"/>
      <c r="D235" s="248"/>
      <c r="E235" s="248"/>
      <c r="F235" s="248"/>
      <c r="G235" s="248"/>
      <c r="H235" s="248"/>
      <c r="I235" s="248"/>
      <c r="J235" s="248"/>
      <c r="K235" s="248"/>
      <c r="L235" s="248"/>
      <c r="M235" s="248"/>
      <c r="N235" s="248"/>
      <c r="O235" s="248"/>
      <c r="P235" s="248"/>
      <c r="Q235" s="296"/>
      <c r="R235" s="256">
        <f>'Enjoyment or fitnes- trip % sum'!B240</f>
        <v>0</v>
      </c>
      <c r="S235" s="313">
        <f>'Enjoyment or fitnes- trip % sum'!D240</f>
        <v>0</v>
      </c>
      <c r="T235" s="257">
        <f>'Non-survey input values'!$B$14</f>
        <v>359.3</v>
      </c>
      <c r="U235" s="258">
        <f t="shared" si="18"/>
        <v>0</v>
      </c>
      <c r="V235" s="259">
        <f t="shared" si="19"/>
        <v>0</v>
      </c>
      <c r="W235" s="312">
        <f>'Enjoyment or fitnes- trip % sum'!G240</f>
        <v>0</v>
      </c>
      <c r="X235" s="314">
        <f>'Enjoyment or fitnes- trip % sum'!I240</f>
        <v>0</v>
      </c>
      <c r="Y235" s="260">
        <f t="shared" si="20"/>
        <v>0</v>
      </c>
      <c r="Z235" s="259">
        <f t="shared" si="21"/>
        <v>0</v>
      </c>
      <c r="AA235" s="312">
        <f>'Enjoyment or fitnes- trip % sum'!L240</f>
        <v>0</v>
      </c>
      <c r="AB235" s="314">
        <f>'Enjoyment or fitnes- trip % sum'!N240</f>
        <v>0</v>
      </c>
      <c r="AC235" s="260">
        <f t="shared" si="22"/>
        <v>0</v>
      </c>
      <c r="AD235" s="259">
        <f t="shared" si="23"/>
        <v>0</v>
      </c>
      <c r="AE235" s="261"/>
      <c r="AF235" s="248"/>
      <c r="AG235" s="248"/>
      <c r="AH235" s="248"/>
      <c r="AI235" s="248"/>
    </row>
    <row r="236" spans="1:35" x14ac:dyDescent="0.2">
      <c r="A236" s="248"/>
      <c r="B236" s="248"/>
      <c r="C236" s="248"/>
      <c r="D236" s="248"/>
      <c r="E236" s="248"/>
      <c r="F236" s="248"/>
      <c r="G236" s="248"/>
      <c r="H236" s="248"/>
      <c r="I236" s="248"/>
      <c r="J236" s="248"/>
      <c r="K236" s="248"/>
      <c r="L236" s="248"/>
      <c r="M236" s="248"/>
      <c r="N236" s="248"/>
      <c r="O236" s="248"/>
      <c r="P236" s="248"/>
      <c r="Q236" s="296"/>
      <c r="R236" s="256">
        <f>'Enjoyment or fitnes- trip % sum'!B241</f>
        <v>0</v>
      </c>
      <c r="S236" s="313">
        <f>'Enjoyment or fitnes- trip % sum'!D241</f>
        <v>0</v>
      </c>
      <c r="T236" s="257">
        <f>'Non-survey input values'!$B$14</f>
        <v>359.3</v>
      </c>
      <c r="U236" s="258">
        <f t="shared" si="18"/>
        <v>0</v>
      </c>
      <c r="V236" s="259">
        <f t="shared" si="19"/>
        <v>0</v>
      </c>
      <c r="W236" s="312">
        <f>'Enjoyment or fitnes- trip % sum'!G241</f>
        <v>0</v>
      </c>
      <c r="X236" s="314">
        <f>'Enjoyment or fitnes- trip % sum'!I241</f>
        <v>0</v>
      </c>
      <c r="Y236" s="260">
        <f t="shared" si="20"/>
        <v>0</v>
      </c>
      <c r="Z236" s="259">
        <f t="shared" si="21"/>
        <v>0</v>
      </c>
      <c r="AA236" s="312">
        <f>'Enjoyment or fitnes- trip % sum'!L241</f>
        <v>0</v>
      </c>
      <c r="AB236" s="314">
        <f>'Enjoyment or fitnes- trip % sum'!N241</f>
        <v>0</v>
      </c>
      <c r="AC236" s="260">
        <f t="shared" si="22"/>
        <v>0</v>
      </c>
      <c r="AD236" s="259">
        <f t="shared" si="23"/>
        <v>0</v>
      </c>
      <c r="AE236" s="261"/>
      <c r="AF236" s="248"/>
      <c r="AG236" s="248"/>
      <c r="AH236" s="248"/>
      <c r="AI236" s="248"/>
    </row>
    <row r="237" spans="1:35" x14ac:dyDescent="0.2">
      <c r="A237" s="248"/>
      <c r="B237" s="248"/>
      <c r="C237" s="248"/>
      <c r="D237" s="248"/>
      <c r="E237" s="248"/>
      <c r="F237" s="248"/>
      <c r="G237" s="248"/>
      <c r="H237" s="248"/>
      <c r="I237" s="248"/>
      <c r="J237" s="248"/>
      <c r="K237" s="248"/>
      <c r="L237" s="248"/>
      <c r="M237" s="248"/>
      <c r="N237" s="248"/>
      <c r="O237" s="248"/>
      <c r="P237" s="248"/>
      <c r="Q237" s="296"/>
      <c r="R237" s="256">
        <f>'Enjoyment or fitnes- trip % sum'!B242</f>
        <v>0</v>
      </c>
      <c r="S237" s="313">
        <f>'Enjoyment or fitnes- trip % sum'!D242</f>
        <v>0</v>
      </c>
      <c r="T237" s="257">
        <f>'Non-survey input values'!$B$14</f>
        <v>359.3</v>
      </c>
      <c r="U237" s="258">
        <f t="shared" si="18"/>
        <v>0</v>
      </c>
      <c r="V237" s="259">
        <f t="shared" si="19"/>
        <v>0</v>
      </c>
      <c r="W237" s="312">
        <f>'Enjoyment or fitnes- trip % sum'!G242</f>
        <v>0</v>
      </c>
      <c r="X237" s="314">
        <f>'Enjoyment or fitnes- trip % sum'!I242</f>
        <v>0</v>
      </c>
      <c r="Y237" s="260">
        <f t="shared" si="20"/>
        <v>0</v>
      </c>
      <c r="Z237" s="259">
        <f t="shared" si="21"/>
        <v>0</v>
      </c>
      <c r="AA237" s="312">
        <f>'Enjoyment or fitnes- trip % sum'!L242</f>
        <v>0</v>
      </c>
      <c r="AB237" s="314">
        <f>'Enjoyment or fitnes- trip % sum'!N242</f>
        <v>0</v>
      </c>
      <c r="AC237" s="260">
        <f t="shared" si="22"/>
        <v>0</v>
      </c>
      <c r="AD237" s="259">
        <f t="shared" si="23"/>
        <v>0</v>
      </c>
      <c r="AE237" s="261"/>
      <c r="AF237" s="248"/>
      <c r="AG237" s="248"/>
      <c r="AH237" s="248"/>
      <c r="AI237" s="248"/>
    </row>
    <row r="238" spans="1:35" x14ac:dyDescent="0.2">
      <c r="A238" s="248"/>
      <c r="B238" s="248"/>
      <c r="C238" s="248"/>
      <c r="D238" s="248"/>
      <c r="E238" s="248"/>
      <c r="F238" s="248"/>
      <c r="G238" s="248"/>
      <c r="H238" s="248"/>
      <c r="I238" s="248"/>
      <c r="J238" s="248"/>
      <c r="K238" s="248"/>
      <c r="L238" s="248"/>
      <c r="M238" s="248"/>
      <c r="N238" s="248"/>
      <c r="O238" s="248"/>
      <c r="P238" s="248"/>
      <c r="Q238" s="296"/>
      <c r="R238" s="256">
        <f>'Enjoyment or fitnes- trip % sum'!B243</f>
        <v>0</v>
      </c>
      <c r="S238" s="313">
        <f>'Enjoyment or fitnes- trip % sum'!D243</f>
        <v>0</v>
      </c>
      <c r="T238" s="257">
        <f>'Non-survey input values'!$B$14</f>
        <v>359.3</v>
      </c>
      <c r="U238" s="258">
        <f t="shared" si="18"/>
        <v>0</v>
      </c>
      <c r="V238" s="259">
        <f t="shared" si="19"/>
        <v>0</v>
      </c>
      <c r="W238" s="312">
        <f>'Enjoyment or fitnes- trip % sum'!G243</f>
        <v>0</v>
      </c>
      <c r="X238" s="314">
        <f>'Enjoyment or fitnes- trip % sum'!I243</f>
        <v>0</v>
      </c>
      <c r="Y238" s="260">
        <f t="shared" si="20"/>
        <v>0</v>
      </c>
      <c r="Z238" s="259">
        <f t="shared" si="21"/>
        <v>0</v>
      </c>
      <c r="AA238" s="312">
        <f>'Enjoyment or fitnes- trip % sum'!L243</f>
        <v>0</v>
      </c>
      <c r="AB238" s="314">
        <f>'Enjoyment or fitnes- trip % sum'!N243</f>
        <v>0</v>
      </c>
      <c r="AC238" s="260">
        <f t="shared" si="22"/>
        <v>0</v>
      </c>
      <c r="AD238" s="259">
        <f t="shared" si="23"/>
        <v>0</v>
      </c>
      <c r="AE238" s="261"/>
      <c r="AF238" s="248"/>
      <c r="AG238" s="248"/>
      <c r="AH238" s="248"/>
      <c r="AI238" s="248"/>
    </row>
    <row r="239" spans="1:35" x14ac:dyDescent="0.2">
      <c r="A239" s="248"/>
      <c r="B239" s="248"/>
      <c r="C239" s="248"/>
      <c r="D239" s="248"/>
      <c r="E239" s="248"/>
      <c r="F239" s="248"/>
      <c r="G239" s="248"/>
      <c r="H239" s="248"/>
      <c r="I239" s="248"/>
      <c r="J239" s="248"/>
      <c r="K239" s="248"/>
      <c r="L239" s="248"/>
      <c r="M239" s="248"/>
      <c r="N239" s="248"/>
      <c r="O239" s="248"/>
      <c r="P239" s="248"/>
      <c r="Q239" s="296"/>
      <c r="R239" s="256">
        <f>'Enjoyment or fitnes- trip % sum'!B244</f>
        <v>0</v>
      </c>
      <c r="S239" s="313">
        <f>'Enjoyment or fitnes- trip % sum'!D244</f>
        <v>0</v>
      </c>
      <c r="T239" s="257">
        <f>'Non-survey input values'!$B$14</f>
        <v>359.3</v>
      </c>
      <c r="U239" s="258">
        <f t="shared" si="18"/>
        <v>0</v>
      </c>
      <c r="V239" s="259">
        <f t="shared" si="19"/>
        <v>0</v>
      </c>
      <c r="W239" s="312">
        <f>'Enjoyment or fitnes- trip % sum'!G244</f>
        <v>0</v>
      </c>
      <c r="X239" s="314">
        <f>'Enjoyment or fitnes- trip % sum'!I244</f>
        <v>0</v>
      </c>
      <c r="Y239" s="260">
        <f t="shared" si="20"/>
        <v>0</v>
      </c>
      <c r="Z239" s="259">
        <f t="shared" si="21"/>
        <v>0</v>
      </c>
      <c r="AA239" s="312">
        <f>'Enjoyment or fitnes- trip % sum'!L244</f>
        <v>0</v>
      </c>
      <c r="AB239" s="314">
        <f>'Enjoyment or fitnes- trip % sum'!N244</f>
        <v>0</v>
      </c>
      <c r="AC239" s="260">
        <f t="shared" si="22"/>
        <v>0</v>
      </c>
      <c r="AD239" s="259">
        <f t="shared" si="23"/>
        <v>0</v>
      </c>
      <c r="AE239" s="261"/>
      <c r="AF239" s="248"/>
      <c r="AG239" s="248"/>
      <c r="AH239" s="248"/>
      <c r="AI239" s="248"/>
    </row>
    <row r="240" spans="1:35" x14ac:dyDescent="0.2">
      <c r="A240" s="248"/>
      <c r="B240" s="248"/>
      <c r="C240" s="248"/>
      <c r="D240" s="248"/>
      <c r="E240" s="248"/>
      <c r="F240" s="248"/>
      <c r="G240" s="248"/>
      <c r="H240" s="248"/>
      <c r="I240" s="248"/>
      <c r="J240" s="248"/>
      <c r="K240" s="248"/>
      <c r="L240" s="248"/>
      <c r="M240" s="248"/>
      <c r="N240" s="248"/>
      <c r="O240" s="248"/>
      <c r="P240" s="248"/>
      <c r="Q240" s="296"/>
      <c r="R240" s="256">
        <f>'Enjoyment or fitnes- trip % sum'!B245</f>
        <v>0</v>
      </c>
      <c r="S240" s="313">
        <f>'Enjoyment or fitnes- trip % sum'!D245</f>
        <v>0</v>
      </c>
      <c r="T240" s="257">
        <f>'Non-survey input values'!$B$14</f>
        <v>359.3</v>
      </c>
      <c r="U240" s="258">
        <f t="shared" si="18"/>
        <v>0</v>
      </c>
      <c r="V240" s="259">
        <f t="shared" si="19"/>
        <v>0</v>
      </c>
      <c r="W240" s="312">
        <f>'Enjoyment or fitnes- trip % sum'!G245</f>
        <v>0</v>
      </c>
      <c r="X240" s="314">
        <f>'Enjoyment or fitnes- trip % sum'!I245</f>
        <v>0</v>
      </c>
      <c r="Y240" s="260">
        <f t="shared" si="20"/>
        <v>0</v>
      </c>
      <c r="Z240" s="259">
        <f t="shared" si="21"/>
        <v>0</v>
      </c>
      <c r="AA240" s="312">
        <f>'Enjoyment or fitnes- trip % sum'!L245</f>
        <v>0</v>
      </c>
      <c r="AB240" s="314">
        <f>'Enjoyment or fitnes- trip % sum'!N245</f>
        <v>0</v>
      </c>
      <c r="AC240" s="260">
        <f t="shared" si="22"/>
        <v>0</v>
      </c>
      <c r="AD240" s="259">
        <f t="shared" si="23"/>
        <v>0</v>
      </c>
      <c r="AE240" s="261"/>
      <c r="AF240" s="248"/>
      <c r="AG240" s="248"/>
      <c r="AH240" s="248"/>
      <c r="AI240" s="248"/>
    </row>
    <row r="241" spans="1:35" x14ac:dyDescent="0.2">
      <c r="A241" s="248"/>
      <c r="B241" s="248"/>
      <c r="C241" s="248"/>
      <c r="D241" s="248"/>
      <c r="E241" s="248"/>
      <c r="F241" s="248"/>
      <c r="G241" s="248"/>
      <c r="H241" s="248"/>
      <c r="I241" s="248"/>
      <c r="J241" s="248"/>
      <c r="K241" s="248"/>
      <c r="L241" s="248"/>
      <c r="M241" s="248"/>
      <c r="N241" s="248"/>
      <c r="O241" s="248"/>
      <c r="P241" s="248"/>
      <c r="Q241" s="296"/>
      <c r="R241" s="256">
        <f>'Enjoyment or fitnes- trip % sum'!B246</f>
        <v>0</v>
      </c>
      <c r="S241" s="313">
        <f>'Enjoyment or fitnes- trip % sum'!D246</f>
        <v>0</v>
      </c>
      <c r="T241" s="257">
        <f>'Non-survey input values'!$B$14</f>
        <v>359.3</v>
      </c>
      <c r="U241" s="258">
        <f t="shared" si="18"/>
        <v>0</v>
      </c>
      <c r="V241" s="259">
        <f t="shared" si="19"/>
        <v>0</v>
      </c>
      <c r="W241" s="312">
        <f>'Enjoyment or fitnes- trip % sum'!G246</f>
        <v>0</v>
      </c>
      <c r="X241" s="314">
        <f>'Enjoyment or fitnes- trip % sum'!I246</f>
        <v>0</v>
      </c>
      <c r="Y241" s="260">
        <f t="shared" si="20"/>
        <v>0</v>
      </c>
      <c r="Z241" s="259">
        <f t="shared" si="21"/>
        <v>0</v>
      </c>
      <c r="AA241" s="312">
        <f>'Enjoyment or fitnes- trip % sum'!L246</f>
        <v>0</v>
      </c>
      <c r="AB241" s="314">
        <f>'Enjoyment or fitnes- trip % sum'!N246</f>
        <v>0</v>
      </c>
      <c r="AC241" s="260">
        <f t="shared" si="22"/>
        <v>0</v>
      </c>
      <c r="AD241" s="259">
        <f t="shared" si="23"/>
        <v>0</v>
      </c>
      <c r="AE241" s="261"/>
      <c r="AF241" s="248"/>
      <c r="AG241" s="248"/>
      <c r="AH241" s="248"/>
      <c r="AI241" s="248"/>
    </row>
    <row r="242" spans="1:35" x14ac:dyDescent="0.2">
      <c r="A242" s="248"/>
      <c r="B242" s="248"/>
      <c r="C242" s="248"/>
      <c r="D242" s="248"/>
      <c r="E242" s="248"/>
      <c r="F242" s="248"/>
      <c r="G242" s="248"/>
      <c r="H242" s="248"/>
      <c r="I242" s="248"/>
      <c r="J242" s="248"/>
      <c r="K242" s="248"/>
      <c r="L242" s="248"/>
      <c r="M242" s="248"/>
      <c r="N242" s="248"/>
      <c r="O242" s="248"/>
      <c r="P242" s="248"/>
      <c r="Q242" s="296"/>
      <c r="R242" s="256">
        <f>'Enjoyment or fitnes- trip % sum'!B247</f>
        <v>0</v>
      </c>
      <c r="S242" s="313">
        <f>'Enjoyment or fitnes- trip % sum'!D247</f>
        <v>0</v>
      </c>
      <c r="T242" s="257">
        <f>'Non-survey input values'!$B$14</f>
        <v>359.3</v>
      </c>
      <c r="U242" s="258">
        <f t="shared" si="18"/>
        <v>0</v>
      </c>
      <c r="V242" s="259">
        <f t="shared" si="19"/>
        <v>0</v>
      </c>
      <c r="W242" s="312">
        <f>'Enjoyment or fitnes- trip % sum'!G247</f>
        <v>0</v>
      </c>
      <c r="X242" s="314">
        <f>'Enjoyment or fitnes- trip % sum'!I247</f>
        <v>0</v>
      </c>
      <c r="Y242" s="260">
        <f t="shared" si="20"/>
        <v>0</v>
      </c>
      <c r="Z242" s="259">
        <f t="shared" si="21"/>
        <v>0</v>
      </c>
      <c r="AA242" s="312">
        <f>'Enjoyment or fitnes- trip % sum'!L247</f>
        <v>0</v>
      </c>
      <c r="AB242" s="314">
        <f>'Enjoyment or fitnes- trip % sum'!N247</f>
        <v>0</v>
      </c>
      <c r="AC242" s="260">
        <f t="shared" si="22"/>
        <v>0</v>
      </c>
      <c r="AD242" s="259">
        <f t="shared" si="23"/>
        <v>0</v>
      </c>
      <c r="AE242" s="261"/>
      <c r="AF242" s="248"/>
      <c r="AG242" s="248"/>
      <c r="AH242" s="248"/>
      <c r="AI242" s="248"/>
    </row>
    <row r="243" spans="1:35" x14ac:dyDescent="0.2">
      <c r="A243" s="248"/>
      <c r="B243" s="248"/>
      <c r="C243" s="248"/>
      <c r="D243" s="248"/>
      <c r="E243" s="248"/>
      <c r="F243" s="248"/>
      <c r="G243" s="248"/>
      <c r="H243" s="248"/>
      <c r="I243" s="248"/>
      <c r="J243" s="248"/>
      <c r="K243" s="248"/>
      <c r="L243" s="248"/>
      <c r="M243" s="248"/>
      <c r="N243" s="248"/>
      <c r="O243" s="248"/>
      <c r="P243" s="248"/>
      <c r="Q243" s="296"/>
      <c r="R243" s="256">
        <f>'Enjoyment or fitnes- trip % sum'!B248</f>
        <v>0</v>
      </c>
      <c r="S243" s="313">
        <f>'Enjoyment or fitnes- trip % sum'!D248</f>
        <v>0</v>
      </c>
      <c r="T243" s="257">
        <f>'Non-survey input values'!$B$14</f>
        <v>359.3</v>
      </c>
      <c r="U243" s="258">
        <f t="shared" si="18"/>
        <v>0</v>
      </c>
      <c r="V243" s="259">
        <f t="shared" si="19"/>
        <v>0</v>
      </c>
      <c r="W243" s="312">
        <f>'Enjoyment or fitnes- trip % sum'!G248</f>
        <v>0</v>
      </c>
      <c r="X243" s="314">
        <f>'Enjoyment or fitnes- trip % sum'!I248</f>
        <v>0</v>
      </c>
      <c r="Y243" s="260">
        <f t="shared" si="20"/>
        <v>0</v>
      </c>
      <c r="Z243" s="259">
        <f t="shared" si="21"/>
        <v>0</v>
      </c>
      <c r="AA243" s="312">
        <f>'Enjoyment or fitnes- trip % sum'!L248</f>
        <v>0</v>
      </c>
      <c r="AB243" s="314">
        <f>'Enjoyment or fitnes- trip % sum'!N248</f>
        <v>0</v>
      </c>
      <c r="AC243" s="260">
        <f t="shared" si="22"/>
        <v>0</v>
      </c>
      <c r="AD243" s="259">
        <f t="shared" si="23"/>
        <v>0</v>
      </c>
      <c r="AE243" s="261"/>
      <c r="AF243" s="248"/>
      <c r="AG243" s="248"/>
      <c r="AH243" s="248"/>
      <c r="AI243" s="248"/>
    </row>
    <row r="244" spans="1:35" x14ac:dyDescent="0.2">
      <c r="A244" s="248"/>
      <c r="B244" s="248"/>
      <c r="C244" s="248"/>
      <c r="D244" s="248"/>
      <c r="E244" s="248"/>
      <c r="F244" s="248"/>
      <c r="G244" s="248"/>
      <c r="H244" s="248"/>
      <c r="I244" s="248"/>
      <c r="J244" s="248"/>
      <c r="K244" s="248"/>
      <c r="L244" s="248"/>
      <c r="M244" s="248"/>
      <c r="N244" s="248"/>
      <c r="O244" s="248"/>
      <c r="P244" s="248"/>
      <c r="Q244" s="296"/>
      <c r="R244" s="256">
        <f>'Enjoyment or fitnes- trip % sum'!B249</f>
        <v>0</v>
      </c>
      <c r="S244" s="313">
        <f>'Enjoyment or fitnes- trip % sum'!D249</f>
        <v>0</v>
      </c>
      <c r="T244" s="257">
        <f>'Non-survey input values'!$B$14</f>
        <v>359.3</v>
      </c>
      <c r="U244" s="258">
        <f t="shared" si="18"/>
        <v>0</v>
      </c>
      <c r="V244" s="259">
        <f t="shared" si="19"/>
        <v>0</v>
      </c>
      <c r="W244" s="312">
        <f>'Enjoyment or fitnes- trip % sum'!G249</f>
        <v>0</v>
      </c>
      <c r="X244" s="314">
        <f>'Enjoyment or fitnes- trip % sum'!I249</f>
        <v>0</v>
      </c>
      <c r="Y244" s="260">
        <f t="shared" si="20"/>
        <v>0</v>
      </c>
      <c r="Z244" s="259">
        <f t="shared" si="21"/>
        <v>0</v>
      </c>
      <c r="AA244" s="312">
        <f>'Enjoyment or fitnes- trip % sum'!L249</f>
        <v>0</v>
      </c>
      <c r="AB244" s="314">
        <f>'Enjoyment or fitnes- trip % sum'!N249</f>
        <v>0</v>
      </c>
      <c r="AC244" s="260">
        <f t="shared" si="22"/>
        <v>0</v>
      </c>
      <c r="AD244" s="259">
        <f t="shared" si="23"/>
        <v>0</v>
      </c>
      <c r="AE244" s="261"/>
      <c r="AF244" s="248"/>
      <c r="AG244" s="248"/>
      <c r="AH244" s="248"/>
      <c r="AI244" s="248"/>
    </row>
    <row r="245" spans="1:35" x14ac:dyDescent="0.2">
      <c r="A245" s="248"/>
      <c r="B245" s="248"/>
      <c r="C245" s="248"/>
      <c r="D245" s="248"/>
      <c r="E245" s="248"/>
      <c r="F245" s="248"/>
      <c r="G245" s="248"/>
      <c r="H245" s="248"/>
      <c r="I245" s="248"/>
      <c r="J245" s="248"/>
      <c r="K245" s="248"/>
      <c r="L245" s="248"/>
      <c r="M245" s="248"/>
      <c r="N245" s="248"/>
      <c r="O245" s="248"/>
      <c r="P245" s="248"/>
      <c r="Q245" s="296"/>
      <c r="R245" s="256">
        <f>'Enjoyment or fitnes- trip % sum'!B250</f>
        <v>0</v>
      </c>
      <c r="S245" s="313">
        <f>'Enjoyment or fitnes- trip % sum'!D250</f>
        <v>0</v>
      </c>
      <c r="T245" s="257">
        <f>'Non-survey input values'!$B$14</f>
        <v>359.3</v>
      </c>
      <c r="U245" s="258">
        <f t="shared" si="18"/>
        <v>0</v>
      </c>
      <c r="V245" s="259">
        <f t="shared" si="19"/>
        <v>0</v>
      </c>
      <c r="W245" s="312">
        <f>'Enjoyment or fitnes- trip % sum'!G250</f>
        <v>0</v>
      </c>
      <c r="X245" s="314">
        <f>'Enjoyment or fitnes- trip % sum'!I250</f>
        <v>0</v>
      </c>
      <c r="Y245" s="260">
        <f t="shared" si="20"/>
        <v>0</v>
      </c>
      <c r="Z245" s="259">
        <f t="shared" si="21"/>
        <v>0</v>
      </c>
      <c r="AA245" s="312">
        <f>'Enjoyment or fitnes- trip % sum'!L250</f>
        <v>0</v>
      </c>
      <c r="AB245" s="314">
        <f>'Enjoyment or fitnes- trip % sum'!N250</f>
        <v>0</v>
      </c>
      <c r="AC245" s="260">
        <f t="shared" si="22"/>
        <v>0</v>
      </c>
      <c r="AD245" s="259">
        <f t="shared" si="23"/>
        <v>0</v>
      </c>
      <c r="AE245" s="261"/>
      <c r="AF245" s="248"/>
      <c r="AG245" s="248"/>
      <c r="AH245" s="248"/>
      <c r="AI245" s="248"/>
    </row>
    <row r="246" spans="1:35" x14ac:dyDescent="0.2">
      <c r="A246" s="248"/>
      <c r="B246" s="248"/>
      <c r="C246" s="248"/>
      <c r="D246" s="248"/>
      <c r="E246" s="248"/>
      <c r="F246" s="248"/>
      <c r="G246" s="248"/>
      <c r="H246" s="248"/>
      <c r="I246" s="248"/>
      <c r="J246" s="248"/>
      <c r="K246" s="248"/>
      <c r="L246" s="248"/>
      <c r="M246" s="248"/>
      <c r="N246" s="248"/>
      <c r="O246" s="248"/>
      <c r="P246" s="248"/>
      <c r="Q246" s="296"/>
      <c r="R246" s="256">
        <f>'Enjoyment or fitnes- trip % sum'!B251</f>
        <v>0</v>
      </c>
      <c r="S246" s="313">
        <f>'Enjoyment or fitnes- trip % sum'!D251</f>
        <v>0</v>
      </c>
      <c r="T246" s="257">
        <f>'Non-survey input values'!$B$14</f>
        <v>359.3</v>
      </c>
      <c r="U246" s="258">
        <f t="shared" si="18"/>
        <v>0</v>
      </c>
      <c r="V246" s="259">
        <f t="shared" si="19"/>
        <v>0</v>
      </c>
      <c r="W246" s="312">
        <f>'Enjoyment or fitnes- trip % sum'!G251</f>
        <v>0</v>
      </c>
      <c r="X246" s="314">
        <f>'Enjoyment or fitnes- trip % sum'!I251</f>
        <v>0</v>
      </c>
      <c r="Y246" s="260">
        <f t="shared" si="20"/>
        <v>0</v>
      </c>
      <c r="Z246" s="259">
        <f t="shared" si="21"/>
        <v>0</v>
      </c>
      <c r="AA246" s="312">
        <f>'Enjoyment or fitnes- trip % sum'!L251</f>
        <v>0</v>
      </c>
      <c r="AB246" s="314">
        <f>'Enjoyment or fitnes- trip % sum'!N251</f>
        <v>0</v>
      </c>
      <c r="AC246" s="260">
        <f t="shared" si="22"/>
        <v>0</v>
      </c>
      <c r="AD246" s="259">
        <f t="shared" si="23"/>
        <v>0</v>
      </c>
      <c r="AE246" s="261"/>
      <c r="AF246" s="248"/>
      <c r="AG246" s="248"/>
      <c r="AH246" s="248"/>
      <c r="AI246" s="248"/>
    </row>
    <row r="247" spans="1:35" x14ac:dyDescent="0.2">
      <c r="A247" s="248"/>
      <c r="B247" s="248"/>
      <c r="C247" s="248"/>
      <c r="D247" s="248"/>
      <c r="E247" s="248"/>
      <c r="F247" s="248"/>
      <c r="G247" s="248"/>
      <c r="H247" s="248"/>
      <c r="I247" s="248"/>
      <c r="J247" s="248"/>
      <c r="K247" s="248"/>
      <c r="L247" s="248"/>
      <c r="M247" s="248"/>
      <c r="N247" s="248"/>
      <c r="O247" s="248"/>
      <c r="P247" s="248"/>
      <c r="Q247" s="296"/>
      <c r="R247" s="256">
        <f>'Enjoyment or fitnes- trip % sum'!B252</f>
        <v>0</v>
      </c>
      <c r="S247" s="313">
        <f>'Enjoyment or fitnes- trip % sum'!D252</f>
        <v>0</v>
      </c>
      <c r="T247" s="257">
        <f>'Non-survey input values'!$B$14</f>
        <v>359.3</v>
      </c>
      <c r="U247" s="258">
        <f t="shared" si="18"/>
        <v>0</v>
      </c>
      <c r="V247" s="259">
        <f t="shared" si="19"/>
        <v>0</v>
      </c>
      <c r="W247" s="312">
        <f>'Enjoyment or fitnes- trip % sum'!G252</f>
        <v>0</v>
      </c>
      <c r="X247" s="314">
        <f>'Enjoyment or fitnes- trip % sum'!I252</f>
        <v>0</v>
      </c>
      <c r="Y247" s="260">
        <f t="shared" si="20"/>
        <v>0</v>
      </c>
      <c r="Z247" s="259">
        <f t="shared" si="21"/>
        <v>0</v>
      </c>
      <c r="AA247" s="312">
        <f>'Enjoyment or fitnes- trip % sum'!L252</f>
        <v>0</v>
      </c>
      <c r="AB247" s="314">
        <f>'Enjoyment or fitnes- trip % sum'!N252</f>
        <v>0</v>
      </c>
      <c r="AC247" s="260">
        <f t="shared" si="22"/>
        <v>0</v>
      </c>
      <c r="AD247" s="259">
        <f t="shared" si="23"/>
        <v>0</v>
      </c>
      <c r="AE247" s="261"/>
      <c r="AF247" s="248"/>
      <c r="AG247" s="248"/>
      <c r="AH247" s="248"/>
      <c r="AI247" s="248"/>
    </row>
    <row r="248" spans="1:35" x14ac:dyDescent="0.2">
      <c r="A248" s="248"/>
      <c r="B248" s="248"/>
      <c r="C248" s="248"/>
      <c r="D248" s="248"/>
      <c r="E248" s="248"/>
      <c r="F248" s="248"/>
      <c r="G248" s="248"/>
      <c r="H248" s="248"/>
      <c r="I248" s="248"/>
      <c r="J248" s="248"/>
      <c r="K248" s="248"/>
      <c r="L248" s="248"/>
      <c r="M248" s="248"/>
      <c r="N248" s="248"/>
      <c r="O248" s="248"/>
      <c r="P248" s="248"/>
      <c r="Q248" s="296"/>
      <c r="R248" s="256">
        <f>'Enjoyment or fitnes- trip % sum'!B253</f>
        <v>0</v>
      </c>
      <c r="S248" s="313">
        <f>'Enjoyment or fitnes- trip % sum'!D253</f>
        <v>0</v>
      </c>
      <c r="T248" s="257">
        <f>'Non-survey input values'!$B$14</f>
        <v>359.3</v>
      </c>
      <c r="U248" s="258">
        <f t="shared" si="18"/>
        <v>0</v>
      </c>
      <c r="V248" s="259">
        <f t="shared" si="19"/>
        <v>0</v>
      </c>
      <c r="W248" s="312">
        <f>'Enjoyment or fitnes- trip % sum'!G253</f>
        <v>0</v>
      </c>
      <c r="X248" s="314">
        <f>'Enjoyment or fitnes- trip % sum'!I253</f>
        <v>0</v>
      </c>
      <c r="Y248" s="260">
        <f t="shared" si="20"/>
        <v>0</v>
      </c>
      <c r="Z248" s="259">
        <f t="shared" si="21"/>
        <v>0</v>
      </c>
      <c r="AA248" s="312">
        <f>'Enjoyment or fitnes- trip % sum'!L253</f>
        <v>0</v>
      </c>
      <c r="AB248" s="314">
        <f>'Enjoyment or fitnes- trip % sum'!N253</f>
        <v>0</v>
      </c>
      <c r="AC248" s="260">
        <f t="shared" si="22"/>
        <v>0</v>
      </c>
      <c r="AD248" s="259">
        <f t="shared" si="23"/>
        <v>0</v>
      </c>
      <c r="AE248" s="261"/>
      <c r="AF248" s="248"/>
      <c r="AG248" s="248"/>
      <c r="AH248" s="248"/>
      <c r="AI248" s="248"/>
    </row>
    <row r="249" spans="1:35" x14ac:dyDescent="0.2">
      <c r="A249" s="248"/>
      <c r="B249" s="248"/>
      <c r="C249" s="248"/>
      <c r="D249" s="248"/>
      <c r="E249" s="248"/>
      <c r="F249" s="248"/>
      <c r="G249" s="248"/>
      <c r="H249" s="248"/>
      <c r="I249" s="248"/>
      <c r="J249" s="248"/>
      <c r="K249" s="248"/>
      <c r="L249" s="248"/>
      <c r="M249" s="248"/>
      <c r="N249" s="248"/>
      <c r="O249" s="248"/>
      <c r="P249" s="248"/>
      <c r="Q249" s="296"/>
      <c r="R249" s="256">
        <f>'Enjoyment or fitnes- trip % sum'!B254</f>
        <v>0</v>
      </c>
      <c r="S249" s="313">
        <f>'Enjoyment or fitnes- trip % sum'!D254</f>
        <v>0</v>
      </c>
      <c r="T249" s="257">
        <f>'Non-survey input values'!$B$14</f>
        <v>359.3</v>
      </c>
      <c r="U249" s="258">
        <f t="shared" si="18"/>
        <v>0</v>
      </c>
      <c r="V249" s="259">
        <f t="shared" si="19"/>
        <v>0</v>
      </c>
      <c r="W249" s="312">
        <f>'Enjoyment or fitnes- trip % sum'!G254</f>
        <v>0</v>
      </c>
      <c r="X249" s="314">
        <f>'Enjoyment or fitnes- trip % sum'!I254</f>
        <v>0</v>
      </c>
      <c r="Y249" s="260">
        <f t="shared" si="20"/>
        <v>0</v>
      </c>
      <c r="Z249" s="259">
        <f t="shared" si="21"/>
        <v>0</v>
      </c>
      <c r="AA249" s="312">
        <f>'Enjoyment or fitnes- trip % sum'!L254</f>
        <v>0</v>
      </c>
      <c r="AB249" s="314">
        <f>'Enjoyment or fitnes- trip % sum'!N254</f>
        <v>0</v>
      </c>
      <c r="AC249" s="260">
        <f t="shared" si="22"/>
        <v>0</v>
      </c>
      <c r="AD249" s="259">
        <f t="shared" si="23"/>
        <v>0</v>
      </c>
      <c r="AE249" s="261"/>
      <c r="AF249" s="248"/>
      <c r="AG249" s="248"/>
      <c r="AH249" s="248"/>
      <c r="AI249" s="248"/>
    </row>
    <row r="250" spans="1:35" x14ac:dyDescent="0.2">
      <c r="A250" s="248"/>
      <c r="B250" s="248"/>
      <c r="C250" s="248"/>
      <c r="D250" s="248"/>
      <c r="E250" s="248"/>
      <c r="F250" s="248"/>
      <c r="G250" s="248"/>
      <c r="H250" s="248"/>
      <c r="I250" s="248"/>
      <c r="J250" s="248"/>
      <c r="K250" s="248"/>
      <c r="L250" s="248"/>
      <c r="M250" s="248"/>
      <c r="N250" s="248"/>
      <c r="O250" s="248"/>
      <c r="P250" s="248"/>
      <c r="Q250" s="296"/>
      <c r="R250" s="256">
        <f>'Enjoyment or fitnes- trip % sum'!B255</f>
        <v>0</v>
      </c>
      <c r="S250" s="313">
        <f>'Enjoyment or fitnes- trip % sum'!D255</f>
        <v>0</v>
      </c>
      <c r="T250" s="257">
        <f>'Non-survey input values'!$B$14</f>
        <v>359.3</v>
      </c>
      <c r="U250" s="258">
        <f t="shared" si="18"/>
        <v>0</v>
      </c>
      <c r="V250" s="259">
        <f t="shared" si="19"/>
        <v>0</v>
      </c>
      <c r="W250" s="312">
        <f>'Enjoyment or fitnes- trip % sum'!G255</f>
        <v>0</v>
      </c>
      <c r="X250" s="314">
        <f>'Enjoyment or fitnes- trip % sum'!I255</f>
        <v>0</v>
      </c>
      <c r="Y250" s="260">
        <f t="shared" si="20"/>
        <v>0</v>
      </c>
      <c r="Z250" s="259">
        <f t="shared" si="21"/>
        <v>0</v>
      </c>
      <c r="AA250" s="312">
        <f>'Enjoyment or fitnes- trip % sum'!L255</f>
        <v>0</v>
      </c>
      <c r="AB250" s="314">
        <f>'Enjoyment or fitnes- trip % sum'!N255</f>
        <v>0</v>
      </c>
      <c r="AC250" s="260">
        <f t="shared" si="22"/>
        <v>0</v>
      </c>
      <c r="AD250" s="259">
        <f t="shared" si="23"/>
        <v>0</v>
      </c>
      <c r="AE250" s="261"/>
      <c r="AF250" s="248"/>
      <c r="AG250" s="248"/>
      <c r="AH250" s="248"/>
      <c r="AI250" s="248"/>
    </row>
    <row r="251" spans="1:35" x14ac:dyDescent="0.2">
      <c r="A251" s="248"/>
      <c r="B251" s="248"/>
      <c r="C251" s="248"/>
      <c r="D251" s="248"/>
      <c r="E251" s="248"/>
      <c r="F251" s="248"/>
      <c r="G251" s="248"/>
      <c r="H251" s="248"/>
      <c r="I251" s="248"/>
      <c r="J251" s="248"/>
      <c r="K251" s="248"/>
      <c r="L251" s="248"/>
      <c r="M251" s="248"/>
      <c r="N251" s="248"/>
      <c r="O251" s="248"/>
      <c r="P251" s="248"/>
      <c r="Q251" s="296"/>
      <c r="R251" s="256">
        <f>'Enjoyment or fitnes- trip % sum'!B256</f>
        <v>0</v>
      </c>
      <c r="S251" s="313">
        <f>'Enjoyment or fitnes- trip % sum'!D256</f>
        <v>0</v>
      </c>
      <c r="T251" s="257">
        <f>'Non-survey input values'!$B$14</f>
        <v>359.3</v>
      </c>
      <c r="U251" s="258">
        <f t="shared" si="18"/>
        <v>0</v>
      </c>
      <c r="V251" s="259">
        <f t="shared" si="19"/>
        <v>0</v>
      </c>
      <c r="W251" s="312">
        <f>'Enjoyment or fitnes- trip % sum'!G256</f>
        <v>0</v>
      </c>
      <c r="X251" s="314">
        <f>'Enjoyment or fitnes- trip % sum'!I256</f>
        <v>0</v>
      </c>
      <c r="Y251" s="260">
        <f t="shared" si="20"/>
        <v>0</v>
      </c>
      <c r="Z251" s="259">
        <f t="shared" si="21"/>
        <v>0</v>
      </c>
      <c r="AA251" s="312">
        <f>'Enjoyment or fitnes- trip % sum'!L256</f>
        <v>0</v>
      </c>
      <c r="AB251" s="314">
        <f>'Enjoyment or fitnes- trip % sum'!N256</f>
        <v>0</v>
      </c>
      <c r="AC251" s="260">
        <f t="shared" si="22"/>
        <v>0</v>
      </c>
      <c r="AD251" s="259">
        <f t="shared" si="23"/>
        <v>0</v>
      </c>
      <c r="AE251" s="261"/>
      <c r="AF251" s="248"/>
      <c r="AG251" s="248"/>
      <c r="AH251" s="248"/>
      <c r="AI251" s="248"/>
    </row>
    <row r="252" spans="1:35" x14ac:dyDescent="0.2">
      <c r="A252" s="248"/>
      <c r="B252" s="248"/>
      <c r="C252" s="248"/>
      <c r="D252" s="248"/>
      <c r="E252" s="248"/>
      <c r="F252" s="248"/>
      <c r="G252" s="248"/>
      <c r="H252" s="248"/>
      <c r="I252" s="248"/>
      <c r="J252" s="248"/>
      <c r="K252" s="248"/>
      <c r="L252" s="248"/>
      <c r="M252" s="248"/>
      <c r="N252" s="248"/>
      <c r="O252" s="248"/>
      <c r="P252" s="248"/>
      <c r="Q252" s="296"/>
      <c r="R252" s="256">
        <f>'Enjoyment or fitnes- trip % sum'!B257</f>
        <v>0</v>
      </c>
      <c r="S252" s="313">
        <f>'Enjoyment or fitnes- trip % sum'!D257</f>
        <v>0</v>
      </c>
      <c r="T252" s="257">
        <f>'Non-survey input values'!$B$14</f>
        <v>359.3</v>
      </c>
      <c r="U252" s="258">
        <f t="shared" si="18"/>
        <v>0</v>
      </c>
      <c r="V252" s="259">
        <f t="shared" si="19"/>
        <v>0</v>
      </c>
      <c r="W252" s="312">
        <f>'Enjoyment or fitnes- trip % sum'!G257</f>
        <v>0</v>
      </c>
      <c r="X252" s="314">
        <f>'Enjoyment or fitnes- trip % sum'!I257</f>
        <v>0</v>
      </c>
      <c r="Y252" s="260">
        <f t="shared" si="20"/>
        <v>0</v>
      </c>
      <c r="Z252" s="259">
        <f t="shared" si="21"/>
        <v>0</v>
      </c>
      <c r="AA252" s="312">
        <f>'Enjoyment or fitnes- trip % sum'!L257</f>
        <v>0</v>
      </c>
      <c r="AB252" s="314">
        <f>'Enjoyment or fitnes- trip % sum'!N257</f>
        <v>0</v>
      </c>
      <c r="AC252" s="260">
        <f t="shared" si="22"/>
        <v>0</v>
      </c>
      <c r="AD252" s="259">
        <f t="shared" si="23"/>
        <v>0</v>
      </c>
      <c r="AE252" s="261"/>
      <c r="AF252" s="248"/>
      <c r="AG252" s="248"/>
      <c r="AH252" s="248"/>
      <c r="AI252" s="248"/>
    </row>
    <row r="253" spans="1:35" x14ac:dyDescent="0.2">
      <c r="A253" s="248"/>
      <c r="B253" s="248"/>
      <c r="C253" s="248"/>
      <c r="D253" s="248"/>
      <c r="E253" s="248"/>
      <c r="F253" s="248"/>
      <c r="G253" s="248"/>
      <c r="H253" s="248"/>
      <c r="I253" s="248"/>
      <c r="J253" s="248"/>
      <c r="K253" s="248"/>
      <c r="L253" s="248"/>
      <c r="M253" s="248"/>
      <c r="N253" s="248"/>
      <c r="O253" s="248"/>
      <c r="P253" s="248"/>
      <c r="Q253" s="296"/>
      <c r="R253" s="256">
        <f>'Enjoyment or fitnes- trip % sum'!B258</f>
        <v>0</v>
      </c>
      <c r="S253" s="313">
        <f>'Enjoyment or fitnes- trip % sum'!D258</f>
        <v>0</v>
      </c>
      <c r="T253" s="257">
        <f>'Non-survey input values'!$B$14</f>
        <v>359.3</v>
      </c>
      <c r="U253" s="258">
        <f t="shared" si="18"/>
        <v>0</v>
      </c>
      <c r="V253" s="259">
        <f t="shared" si="19"/>
        <v>0</v>
      </c>
      <c r="W253" s="312">
        <f>'Enjoyment or fitnes- trip % sum'!G258</f>
        <v>0</v>
      </c>
      <c r="X253" s="314">
        <f>'Enjoyment or fitnes- trip % sum'!I258</f>
        <v>0</v>
      </c>
      <c r="Y253" s="260">
        <f t="shared" si="20"/>
        <v>0</v>
      </c>
      <c r="Z253" s="259">
        <f t="shared" si="21"/>
        <v>0</v>
      </c>
      <c r="AA253" s="312">
        <f>'Enjoyment or fitnes- trip % sum'!L258</f>
        <v>0</v>
      </c>
      <c r="AB253" s="314">
        <f>'Enjoyment or fitnes- trip % sum'!N258</f>
        <v>0</v>
      </c>
      <c r="AC253" s="260">
        <f t="shared" si="22"/>
        <v>0</v>
      </c>
      <c r="AD253" s="259">
        <f t="shared" si="23"/>
        <v>0</v>
      </c>
      <c r="AE253" s="261"/>
      <c r="AF253" s="248"/>
      <c r="AG253" s="248"/>
      <c r="AH253" s="248"/>
      <c r="AI253" s="248"/>
    </row>
    <row r="254" spans="1:35" x14ac:dyDescent="0.2">
      <c r="A254" s="248"/>
      <c r="B254" s="248"/>
      <c r="C254" s="248"/>
      <c r="D254" s="248"/>
      <c r="E254" s="248"/>
      <c r="F254" s="248"/>
      <c r="G254" s="248"/>
      <c r="H254" s="248"/>
      <c r="I254" s="248"/>
      <c r="J254" s="248"/>
      <c r="K254" s="248"/>
      <c r="L254" s="248"/>
      <c r="M254" s="248"/>
      <c r="N254" s="248"/>
      <c r="O254" s="248"/>
      <c r="P254" s="248"/>
      <c r="Q254" s="296"/>
      <c r="R254" s="256">
        <f>'Enjoyment or fitnes- trip % sum'!B259</f>
        <v>0</v>
      </c>
      <c r="S254" s="313">
        <f>'Enjoyment or fitnes- trip % sum'!D259</f>
        <v>0</v>
      </c>
      <c r="T254" s="257">
        <f>'Non-survey input values'!$B$14</f>
        <v>359.3</v>
      </c>
      <c r="U254" s="258">
        <f t="shared" si="18"/>
        <v>0</v>
      </c>
      <c r="V254" s="259">
        <f t="shared" si="19"/>
        <v>0</v>
      </c>
      <c r="W254" s="312">
        <f>'Enjoyment or fitnes- trip % sum'!G259</f>
        <v>0</v>
      </c>
      <c r="X254" s="314">
        <f>'Enjoyment or fitnes- trip % sum'!I259</f>
        <v>0</v>
      </c>
      <c r="Y254" s="260">
        <f t="shared" si="20"/>
        <v>0</v>
      </c>
      <c r="Z254" s="259">
        <f t="shared" si="21"/>
        <v>0</v>
      </c>
      <c r="AA254" s="312">
        <f>'Enjoyment or fitnes- trip % sum'!L259</f>
        <v>0</v>
      </c>
      <c r="AB254" s="314">
        <f>'Enjoyment or fitnes- trip % sum'!N259</f>
        <v>0</v>
      </c>
      <c r="AC254" s="260">
        <f t="shared" si="22"/>
        <v>0</v>
      </c>
      <c r="AD254" s="259">
        <f t="shared" si="23"/>
        <v>0</v>
      </c>
      <c r="AE254" s="261"/>
      <c r="AF254" s="248"/>
      <c r="AG254" s="248"/>
      <c r="AH254" s="248"/>
      <c r="AI254" s="248"/>
    </row>
    <row r="255" spans="1:35" x14ac:dyDescent="0.2">
      <c r="A255" s="248"/>
      <c r="B255" s="248"/>
      <c r="C255" s="248"/>
      <c r="D255" s="248"/>
      <c r="E255" s="248"/>
      <c r="F255" s="248"/>
      <c r="G255" s="248"/>
      <c r="H255" s="248"/>
      <c r="I255" s="248"/>
      <c r="J255" s="248"/>
      <c r="K255" s="248"/>
      <c r="L255" s="248"/>
      <c r="M255" s="248"/>
      <c r="N255" s="248"/>
      <c r="O255" s="248"/>
      <c r="P255" s="248"/>
      <c r="Q255" s="296"/>
      <c r="R255" s="256">
        <f>'Enjoyment or fitnes- trip % sum'!B260</f>
        <v>0</v>
      </c>
      <c r="S255" s="313">
        <f>'Enjoyment or fitnes- trip % sum'!D260</f>
        <v>0</v>
      </c>
      <c r="T255" s="257">
        <f>'Non-survey input values'!$B$14</f>
        <v>359.3</v>
      </c>
      <c r="U255" s="258">
        <f t="shared" si="18"/>
        <v>0</v>
      </c>
      <c r="V255" s="259">
        <f t="shared" si="19"/>
        <v>0</v>
      </c>
      <c r="W255" s="312">
        <f>'Enjoyment or fitnes- trip % sum'!G260</f>
        <v>0</v>
      </c>
      <c r="X255" s="314">
        <f>'Enjoyment or fitnes- trip % sum'!I260</f>
        <v>0</v>
      </c>
      <c r="Y255" s="260">
        <f t="shared" si="20"/>
        <v>0</v>
      </c>
      <c r="Z255" s="259">
        <f t="shared" si="21"/>
        <v>0</v>
      </c>
      <c r="AA255" s="312">
        <f>'Enjoyment or fitnes- trip % sum'!L260</f>
        <v>0</v>
      </c>
      <c r="AB255" s="314">
        <f>'Enjoyment or fitnes- trip % sum'!N260</f>
        <v>0</v>
      </c>
      <c r="AC255" s="260">
        <f t="shared" si="22"/>
        <v>0</v>
      </c>
      <c r="AD255" s="259">
        <f t="shared" si="23"/>
        <v>0</v>
      </c>
      <c r="AE255" s="261"/>
      <c r="AF255" s="248"/>
      <c r="AG255" s="248"/>
      <c r="AH255" s="248"/>
      <c r="AI255" s="248"/>
    </row>
    <row r="256" spans="1:35" x14ac:dyDescent="0.2">
      <c r="A256" s="248"/>
      <c r="B256" s="248"/>
      <c r="C256" s="248"/>
      <c r="D256" s="248"/>
      <c r="E256" s="248"/>
      <c r="F256" s="248"/>
      <c r="G256" s="248"/>
      <c r="H256" s="248"/>
      <c r="I256" s="248"/>
      <c r="J256" s="248"/>
      <c r="K256" s="248"/>
      <c r="L256" s="248"/>
      <c r="M256" s="248"/>
      <c r="N256" s="248"/>
      <c r="O256" s="248"/>
      <c r="P256" s="248"/>
      <c r="Q256" s="296"/>
      <c r="R256" s="256">
        <f>'Enjoyment or fitnes- trip % sum'!B261</f>
        <v>0</v>
      </c>
      <c r="S256" s="313">
        <f>'Enjoyment or fitnes- trip % sum'!D261</f>
        <v>0</v>
      </c>
      <c r="T256" s="257">
        <f>'Non-survey input values'!$B$14</f>
        <v>359.3</v>
      </c>
      <c r="U256" s="258">
        <f t="shared" si="18"/>
        <v>0</v>
      </c>
      <c r="V256" s="259">
        <f t="shared" si="19"/>
        <v>0</v>
      </c>
      <c r="W256" s="312">
        <f>'Enjoyment or fitnes- trip % sum'!G261</f>
        <v>0</v>
      </c>
      <c r="X256" s="314">
        <f>'Enjoyment or fitnes- trip % sum'!I261</f>
        <v>0</v>
      </c>
      <c r="Y256" s="260">
        <f t="shared" si="20"/>
        <v>0</v>
      </c>
      <c r="Z256" s="259">
        <f t="shared" si="21"/>
        <v>0</v>
      </c>
      <c r="AA256" s="312">
        <f>'Enjoyment or fitnes- trip % sum'!L261</f>
        <v>0</v>
      </c>
      <c r="AB256" s="314">
        <f>'Enjoyment or fitnes- trip % sum'!N261</f>
        <v>0</v>
      </c>
      <c r="AC256" s="260">
        <f t="shared" si="22"/>
        <v>0</v>
      </c>
      <c r="AD256" s="259">
        <f t="shared" si="23"/>
        <v>0</v>
      </c>
      <c r="AE256" s="261"/>
      <c r="AF256" s="248"/>
      <c r="AG256" s="248"/>
      <c r="AH256" s="248"/>
      <c r="AI256" s="248"/>
    </row>
    <row r="257" spans="1:35" x14ac:dyDescent="0.2">
      <c r="A257" s="248"/>
      <c r="B257" s="248"/>
      <c r="C257" s="248"/>
      <c r="D257" s="248"/>
      <c r="E257" s="248"/>
      <c r="F257" s="248"/>
      <c r="G257" s="248"/>
      <c r="H257" s="248"/>
      <c r="I257" s="248"/>
      <c r="J257" s="248"/>
      <c r="K257" s="248"/>
      <c r="L257" s="248"/>
      <c r="M257" s="248"/>
      <c r="N257" s="248"/>
      <c r="O257" s="248"/>
      <c r="P257" s="248"/>
      <c r="Q257" s="296"/>
      <c r="R257" s="256">
        <f>'Enjoyment or fitnes- trip % sum'!B262</f>
        <v>0</v>
      </c>
      <c r="S257" s="313">
        <f>'Enjoyment or fitnes- trip % sum'!D262</f>
        <v>0</v>
      </c>
      <c r="T257" s="257">
        <f>'Non-survey input values'!$B$14</f>
        <v>359.3</v>
      </c>
      <c r="U257" s="258">
        <f t="shared" si="18"/>
        <v>0</v>
      </c>
      <c r="V257" s="259">
        <f t="shared" si="19"/>
        <v>0</v>
      </c>
      <c r="W257" s="312">
        <f>'Enjoyment or fitnes- trip % sum'!G262</f>
        <v>0</v>
      </c>
      <c r="X257" s="314">
        <f>'Enjoyment or fitnes- trip % sum'!I262</f>
        <v>0</v>
      </c>
      <c r="Y257" s="260">
        <f t="shared" si="20"/>
        <v>0</v>
      </c>
      <c r="Z257" s="259">
        <f t="shared" si="21"/>
        <v>0</v>
      </c>
      <c r="AA257" s="312">
        <f>'Enjoyment or fitnes- trip % sum'!L262</f>
        <v>0</v>
      </c>
      <c r="AB257" s="314">
        <f>'Enjoyment or fitnes- trip % sum'!N262</f>
        <v>0</v>
      </c>
      <c r="AC257" s="260">
        <f t="shared" si="22"/>
        <v>0</v>
      </c>
      <c r="AD257" s="259">
        <f t="shared" si="23"/>
        <v>0</v>
      </c>
      <c r="AE257" s="261"/>
      <c r="AF257" s="248"/>
      <c r="AG257" s="248"/>
      <c r="AH257" s="248"/>
      <c r="AI257" s="248"/>
    </row>
    <row r="258" spans="1:35" x14ac:dyDescent="0.2">
      <c r="A258" s="248"/>
      <c r="B258" s="248"/>
      <c r="C258" s="248"/>
      <c r="D258" s="248"/>
      <c r="E258" s="248"/>
      <c r="F258" s="248"/>
      <c r="G258" s="248"/>
      <c r="H258" s="248"/>
      <c r="I258" s="248"/>
      <c r="J258" s="248"/>
      <c r="K258" s="248"/>
      <c r="L258" s="248"/>
      <c r="M258" s="248"/>
      <c r="N258" s="248"/>
      <c r="O258" s="248"/>
      <c r="P258" s="248"/>
      <c r="Q258" s="296"/>
      <c r="R258" s="256">
        <f>'Enjoyment or fitnes- trip % sum'!B263</f>
        <v>0</v>
      </c>
      <c r="S258" s="313">
        <f>'Enjoyment or fitnes- trip % sum'!D263</f>
        <v>0</v>
      </c>
      <c r="T258" s="257">
        <f>'Non-survey input values'!$B$14</f>
        <v>359.3</v>
      </c>
      <c r="U258" s="258">
        <f t="shared" si="18"/>
        <v>0</v>
      </c>
      <c r="V258" s="259">
        <f t="shared" si="19"/>
        <v>0</v>
      </c>
      <c r="W258" s="312">
        <f>'Enjoyment or fitnes- trip % sum'!G263</f>
        <v>0</v>
      </c>
      <c r="X258" s="314">
        <f>'Enjoyment or fitnes- trip % sum'!I263</f>
        <v>0</v>
      </c>
      <c r="Y258" s="260">
        <f t="shared" si="20"/>
        <v>0</v>
      </c>
      <c r="Z258" s="259">
        <f t="shared" si="21"/>
        <v>0</v>
      </c>
      <c r="AA258" s="312">
        <f>'Enjoyment or fitnes- trip % sum'!L263</f>
        <v>0</v>
      </c>
      <c r="AB258" s="314">
        <f>'Enjoyment or fitnes- trip % sum'!N263</f>
        <v>0</v>
      </c>
      <c r="AC258" s="260">
        <f t="shared" si="22"/>
        <v>0</v>
      </c>
      <c r="AD258" s="259">
        <f t="shared" si="23"/>
        <v>0</v>
      </c>
      <c r="AE258" s="261"/>
      <c r="AF258" s="248"/>
      <c r="AG258" s="248"/>
      <c r="AH258" s="248"/>
      <c r="AI258" s="248"/>
    </row>
    <row r="259" spans="1:35" x14ac:dyDescent="0.2">
      <c r="A259" s="248"/>
      <c r="B259" s="248"/>
      <c r="C259" s="248"/>
      <c r="D259" s="248"/>
      <c r="E259" s="248"/>
      <c r="F259" s="248"/>
      <c r="G259" s="248"/>
      <c r="H259" s="248"/>
      <c r="I259" s="248"/>
      <c r="J259" s="248"/>
      <c r="K259" s="248"/>
      <c r="L259" s="248"/>
      <c r="M259" s="248"/>
      <c r="N259" s="248"/>
      <c r="O259" s="248"/>
      <c r="P259" s="248"/>
      <c r="Q259" s="296"/>
      <c r="R259" s="256">
        <f>'Enjoyment or fitnes- trip % sum'!B264</f>
        <v>0</v>
      </c>
      <c r="S259" s="313">
        <f>'Enjoyment or fitnes- trip % sum'!D264</f>
        <v>0</v>
      </c>
      <c r="T259" s="257">
        <f>'Non-survey input values'!$B$14</f>
        <v>359.3</v>
      </c>
      <c r="U259" s="258">
        <f t="shared" si="18"/>
        <v>0</v>
      </c>
      <c r="V259" s="259">
        <f t="shared" si="19"/>
        <v>0</v>
      </c>
      <c r="W259" s="312">
        <f>'Enjoyment or fitnes- trip % sum'!G264</f>
        <v>0</v>
      </c>
      <c r="X259" s="314">
        <f>'Enjoyment or fitnes- trip % sum'!I264</f>
        <v>0</v>
      </c>
      <c r="Y259" s="260">
        <f t="shared" si="20"/>
        <v>0</v>
      </c>
      <c r="Z259" s="259">
        <f t="shared" si="21"/>
        <v>0</v>
      </c>
      <c r="AA259" s="312">
        <f>'Enjoyment or fitnes- trip % sum'!L264</f>
        <v>0</v>
      </c>
      <c r="AB259" s="314">
        <f>'Enjoyment or fitnes- trip % sum'!N264</f>
        <v>0</v>
      </c>
      <c r="AC259" s="260">
        <f t="shared" si="22"/>
        <v>0</v>
      </c>
      <c r="AD259" s="259">
        <f t="shared" si="23"/>
        <v>0</v>
      </c>
      <c r="AE259" s="261"/>
      <c r="AF259" s="248"/>
      <c r="AG259" s="248"/>
      <c r="AH259" s="248"/>
      <c r="AI259" s="248"/>
    </row>
    <row r="260" spans="1:35" x14ac:dyDescent="0.2">
      <c r="A260" s="248"/>
      <c r="B260" s="248"/>
      <c r="C260" s="248"/>
      <c r="D260" s="248"/>
      <c r="E260" s="248"/>
      <c r="F260" s="248"/>
      <c r="G260" s="248"/>
      <c r="H260" s="248"/>
      <c r="I260" s="248"/>
      <c r="J260" s="248"/>
      <c r="K260" s="248"/>
      <c r="L260" s="248"/>
      <c r="M260" s="248"/>
      <c r="N260" s="248"/>
      <c r="O260" s="248"/>
      <c r="P260" s="248"/>
      <c r="Q260" s="296"/>
      <c r="R260" s="256">
        <f>'Enjoyment or fitnes- trip % sum'!B265</f>
        <v>0</v>
      </c>
      <c r="S260" s="313">
        <f>'Enjoyment or fitnes- trip % sum'!D265</f>
        <v>0</v>
      </c>
      <c r="T260" s="257">
        <f>'Non-survey input values'!$B$14</f>
        <v>359.3</v>
      </c>
      <c r="U260" s="258">
        <f t="shared" si="18"/>
        <v>0</v>
      </c>
      <c r="V260" s="259">
        <f t="shared" si="19"/>
        <v>0</v>
      </c>
      <c r="W260" s="312">
        <f>'Enjoyment or fitnes- trip % sum'!G265</f>
        <v>0</v>
      </c>
      <c r="X260" s="314">
        <f>'Enjoyment or fitnes- trip % sum'!I265</f>
        <v>0</v>
      </c>
      <c r="Y260" s="260">
        <f t="shared" si="20"/>
        <v>0</v>
      </c>
      <c r="Z260" s="259">
        <f t="shared" si="21"/>
        <v>0</v>
      </c>
      <c r="AA260" s="312">
        <f>'Enjoyment or fitnes- trip % sum'!L265</f>
        <v>0</v>
      </c>
      <c r="AB260" s="314">
        <f>'Enjoyment or fitnes- trip % sum'!N265</f>
        <v>0</v>
      </c>
      <c r="AC260" s="260">
        <f t="shared" si="22"/>
        <v>0</v>
      </c>
      <c r="AD260" s="259">
        <f t="shared" si="23"/>
        <v>0</v>
      </c>
      <c r="AE260" s="261"/>
      <c r="AF260" s="248"/>
      <c r="AG260" s="248"/>
      <c r="AH260" s="248"/>
      <c r="AI260" s="248"/>
    </row>
    <row r="261" spans="1:35" x14ac:dyDescent="0.2">
      <c r="A261" s="248"/>
      <c r="B261" s="248"/>
      <c r="C261" s="248"/>
      <c r="D261" s="248"/>
      <c r="E261" s="248"/>
      <c r="F261" s="248"/>
      <c r="G261" s="248"/>
      <c r="H261" s="248"/>
      <c r="I261" s="248"/>
      <c r="J261" s="248"/>
      <c r="K261" s="248"/>
      <c r="L261" s="248"/>
      <c r="M261" s="248"/>
      <c r="N261" s="248"/>
      <c r="O261" s="248"/>
      <c r="P261" s="248"/>
      <c r="Q261" s="296"/>
      <c r="R261" s="256">
        <f>'Enjoyment or fitnes- trip % sum'!B266</f>
        <v>0</v>
      </c>
      <c r="S261" s="313">
        <f>'Enjoyment or fitnes- trip % sum'!D266</f>
        <v>0</v>
      </c>
      <c r="T261" s="257">
        <f>'Non-survey input values'!$B$14</f>
        <v>359.3</v>
      </c>
      <c r="U261" s="258">
        <f t="shared" si="18"/>
        <v>0</v>
      </c>
      <c r="V261" s="259">
        <f t="shared" si="19"/>
        <v>0</v>
      </c>
      <c r="W261" s="312">
        <f>'Enjoyment or fitnes- trip % sum'!G266</f>
        <v>0</v>
      </c>
      <c r="X261" s="314">
        <f>'Enjoyment or fitnes- trip % sum'!I266</f>
        <v>0</v>
      </c>
      <c r="Y261" s="260">
        <f t="shared" si="20"/>
        <v>0</v>
      </c>
      <c r="Z261" s="259">
        <f t="shared" si="21"/>
        <v>0</v>
      </c>
      <c r="AA261" s="312">
        <f>'Enjoyment or fitnes- trip % sum'!L266</f>
        <v>0</v>
      </c>
      <c r="AB261" s="314">
        <f>'Enjoyment or fitnes- trip % sum'!N266</f>
        <v>0</v>
      </c>
      <c r="AC261" s="260">
        <f t="shared" si="22"/>
        <v>0</v>
      </c>
      <c r="AD261" s="259">
        <f t="shared" si="23"/>
        <v>0</v>
      </c>
      <c r="AE261" s="261"/>
      <c r="AF261" s="248"/>
      <c r="AG261" s="248"/>
      <c r="AH261" s="248"/>
      <c r="AI261" s="248"/>
    </row>
    <row r="262" spans="1:35" x14ac:dyDescent="0.2">
      <c r="A262" s="248"/>
      <c r="B262" s="248"/>
      <c r="C262" s="248"/>
      <c r="D262" s="248"/>
      <c r="E262" s="248"/>
      <c r="F262" s="248"/>
      <c r="G262" s="248"/>
      <c r="H262" s="248"/>
      <c r="I262" s="248"/>
      <c r="J262" s="248"/>
      <c r="K262" s="248"/>
      <c r="L262" s="248"/>
      <c r="M262" s="248"/>
      <c r="N262" s="248"/>
      <c r="O262" s="248"/>
      <c r="P262" s="248"/>
      <c r="Q262" s="296"/>
      <c r="R262" s="256">
        <f>'Enjoyment or fitnes- trip % sum'!B267</f>
        <v>0</v>
      </c>
      <c r="S262" s="313">
        <f>'Enjoyment or fitnes- trip % sum'!D267</f>
        <v>0</v>
      </c>
      <c r="T262" s="257">
        <f>'Non-survey input values'!$B$14</f>
        <v>359.3</v>
      </c>
      <c r="U262" s="258">
        <f t="shared" si="18"/>
        <v>0</v>
      </c>
      <c r="V262" s="259">
        <f t="shared" si="19"/>
        <v>0</v>
      </c>
      <c r="W262" s="312">
        <f>'Enjoyment or fitnes- trip % sum'!G267</f>
        <v>0</v>
      </c>
      <c r="X262" s="314">
        <f>'Enjoyment or fitnes- trip % sum'!I267</f>
        <v>0</v>
      </c>
      <c r="Y262" s="260">
        <f t="shared" si="20"/>
        <v>0</v>
      </c>
      <c r="Z262" s="259">
        <f t="shared" si="21"/>
        <v>0</v>
      </c>
      <c r="AA262" s="312">
        <f>'Enjoyment or fitnes- trip % sum'!L267</f>
        <v>0</v>
      </c>
      <c r="AB262" s="314">
        <f>'Enjoyment or fitnes- trip % sum'!N267</f>
        <v>0</v>
      </c>
      <c r="AC262" s="260">
        <f t="shared" si="22"/>
        <v>0</v>
      </c>
      <c r="AD262" s="259">
        <f t="shared" si="23"/>
        <v>0</v>
      </c>
      <c r="AE262" s="261"/>
      <c r="AF262" s="248"/>
      <c r="AG262" s="248"/>
      <c r="AH262" s="248"/>
      <c r="AI262" s="248"/>
    </row>
    <row r="263" spans="1:35" x14ac:dyDescent="0.2">
      <c r="A263" s="248"/>
      <c r="B263" s="248"/>
      <c r="C263" s="248"/>
      <c r="D263" s="248"/>
      <c r="E263" s="248"/>
      <c r="F263" s="248"/>
      <c r="G263" s="248"/>
      <c r="H263" s="248"/>
      <c r="I263" s="248"/>
      <c r="J263" s="248"/>
      <c r="K263" s="248"/>
      <c r="L263" s="248"/>
      <c r="M263" s="248"/>
      <c r="N263" s="248"/>
      <c r="O263" s="248"/>
      <c r="P263" s="248"/>
      <c r="Q263" s="296"/>
      <c r="R263" s="256">
        <f>'Enjoyment or fitnes- trip % sum'!B268</f>
        <v>0</v>
      </c>
      <c r="S263" s="313">
        <f>'Enjoyment or fitnes- trip % sum'!D268</f>
        <v>0</v>
      </c>
      <c r="T263" s="257">
        <f>'Non-survey input values'!$B$14</f>
        <v>359.3</v>
      </c>
      <c r="U263" s="258">
        <f t="shared" si="18"/>
        <v>0</v>
      </c>
      <c r="V263" s="259">
        <f t="shared" si="19"/>
        <v>0</v>
      </c>
      <c r="W263" s="312">
        <f>'Enjoyment or fitnes- trip % sum'!G268</f>
        <v>0</v>
      </c>
      <c r="X263" s="314">
        <f>'Enjoyment or fitnes- trip % sum'!I268</f>
        <v>0</v>
      </c>
      <c r="Y263" s="260">
        <f t="shared" si="20"/>
        <v>0</v>
      </c>
      <c r="Z263" s="259">
        <f t="shared" si="21"/>
        <v>0</v>
      </c>
      <c r="AA263" s="312">
        <f>'Enjoyment or fitnes- trip % sum'!L268</f>
        <v>0</v>
      </c>
      <c r="AB263" s="314">
        <f>'Enjoyment or fitnes- trip % sum'!N268</f>
        <v>0</v>
      </c>
      <c r="AC263" s="260">
        <f t="shared" si="22"/>
        <v>0</v>
      </c>
      <c r="AD263" s="259">
        <f t="shared" si="23"/>
        <v>0</v>
      </c>
      <c r="AE263" s="261"/>
      <c r="AF263" s="248"/>
      <c r="AG263" s="248"/>
      <c r="AH263" s="248"/>
      <c r="AI263" s="248"/>
    </row>
    <row r="264" spans="1:35" x14ac:dyDescent="0.2">
      <c r="A264" s="248"/>
      <c r="B264" s="248"/>
      <c r="C264" s="248"/>
      <c r="D264" s="248"/>
      <c r="E264" s="248"/>
      <c r="F264" s="248"/>
      <c r="G264" s="248"/>
      <c r="H264" s="248"/>
      <c r="I264" s="248"/>
      <c r="J264" s="248"/>
      <c r="K264" s="248"/>
      <c r="L264" s="248"/>
      <c r="M264" s="248"/>
      <c r="N264" s="248"/>
      <c r="O264" s="248"/>
      <c r="P264" s="248"/>
      <c r="Q264" s="296"/>
      <c r="R264" s="256">
        <f>'Enjoyment or fitnes- trip % sum'!B269</f>
        <v>0</v>
      </c>
      <c r="S264" s="313">
        <f>'Enjoyment or fitnes- trip % sum'!D269</f>
        <v>0</v>
      </c>
      <c r="T264" s="257">
        <f>'Non-survey input values'!$B$14</f>
        <v>359.3</v>
      </c>
      <c r="U264" s="258">
        <f t="shared" si="18"/>
        <v>0</v>
      </c>
      <c r="V264" s="259">
        <f t="shared" si="19"/>
        <v>0</v>
      </c>
      <c r="W264" s="312">
        <f>'Enjoyment or fitnes- trip % sum'!G269</f>
        <v>0</v>
      </c>
      <c r="X264" s="314">
        <f>'Enjoyment or fitnes- trip % sum'!I269</f>
        <v>0</v>
      </c>
      <c r="Y264" s="260">
        <f t="shared" si="20"/>
        <v>0</v>
      </c>
      <c r="Z264" s="259">
        <f t="shared" si="21"/>
        <v>0</v>
      </c>
      <c r="AA264" s="312">
        <f>'Enjoyment or fitnes- trip % sum'!L269</f>
        <v>0</v>
      </c>
      <c r="AB264" s="314">
        <f>'Enjoyment or fitnes- trip % sum'!N269</f>
        <v>0</v>
      </c>
      <c r="AC264" s="260">
        <f t="shared" si="22"/>
        <v>0</v>
      </c>
      <c r="AD264" s="259">
        <f t="shared" si="23"/>
        <v>0</v>
      </c>
      <c r="AE264" s="261"/>
      <c r="AF264" s="248"/>
      <c r="AG264" s="248"/>
      <c r="AH264" s="248"/>
      <c r="AI264" s="248"/>
    </row>
    <row r="265" spans="1:35" x14ac:dyDescent="0.2">
      <c r="A265" s="248"/>
      <c r="B265" s="248"/>
      <c r="C265" s="248"/>
      <c r="D265" s="248"/>
      <c r="E265" s="248"/>
      <c r="F265" s="248"/>
      <c r="G265" s="248"/>
      <c r="H265" s="248"/>
      <c r="I265" s="248"/>
      <c r="J265" s="248"/>
      <c r="K265" s="248"/>
      <c r="L265" s="248"/>
      <c r="M265" s="248"/>
      <c r="N265" s="248"/>
      <c r="O265" s="248"/>
      <c r="P265" s="248"/>
      <c r="Q265" s="296"/>
      <c r="R265" s="256">
        <f>'Enjoyment or fitnes- trip % sum'!B270</f>
        <v>0</v>
      </c>
      <c r="S265" s="313">
        <f>'Enjoyment or fitnes- trip % sum'!D270</f>
        <v>0</v>
      </c>
      <c r="T265" s="257">
        <f>'Non-survey input values'!$B$14</f>
        <v>359.3</v>
      </c>
      <c r="U265" s="258">
        <f t="shared" si="18"/>
        <v>0</v>
      </c>
      <c r="V265" s="259">
        <f t="shared" si="19"/>
        <v>0</v>
      </c>
      <c r="W265" s="312">
        <f>'Enjoyment or fitnes- trip % sum'!G270</f>
        <v>0</v>
      </c>
      <c r="X265" s="314">
        <f>'Enjoyment or fitnes- trip % sum'!I270</f>
        <v>0</v>
      </c>
      <c r="Y265" s="260">
        <f t="shared" si="20"/>
        <v>0</v>
      </c>
      <c r="Z265" s="259">
        <f t="shared" si="21"/>
        <v>0</v>
      </c>
      <c r="AA265" s="312">
        <f>'Enjoyment or fitnes- trip % sum'!L270</f>
        <v>0</v>
      </c>
      <c r="AB265" s="314">
        <f>'Enjoyment or fitnes- trip % sum'!N270</f>
        <v>0</v>
      </c>
      <c r="AC265" s="260">
        <f t="shared" si="22"/>
        <v>0</v>
      </c>
      <c r="AD265" s="259">
        <f t="shared" si="23"/>
        <v>0</v>
      </c>
      <c r="AE265" s="261"/>
      <c r="AF265" s="248"/>
      <c r="AG265" s="248"/>
      <c r="AH265" s="248"/>
      <c r="AI265" s="248"/>
    </row>
    <row r="266" spans="1:35" x14ac:dyDescent="0.2">
      <c r="A266" s="248"/>
      <c r="B266" s="248"/>
      <c r="C266" s="248"/>
      <c r="D266" s="248"/>
      <c r="E266" s="248"/>
      <c r="F266" s="248"/>
      <c r="G266" s="248"/>
      <c r="H266" s="248"/>
      <c r="I266" s="248"/>
      <c r="J266" s="248"/>
      <c r="K266" s="248"/>
      <c r="L266" s="248"/>
      <c r="M266" s="248"/>
      <c r="N266" s="248"/>
      <c r="O266" s="248"/>
      <c r="P266" s="248"/>
      <c r="Q266" s="296"/>
      <c r="R266" s="256">
        <f>'Enjoyment or fitnes- trip % sum'!B271</f>
        <v>0</v>
      </c>
      <c r="S266" s="313">
        <f>'Enjoyment or fitnes- trip % sum'!D271</f>
        <v>0</v>
      </c>
      <c r="T266" s="257">
        <f>'Non-survey input values'!$B$14</f>
        <v>359.3</v>
      </c>
      <c r="U266" s="258">
        <f t="shared" si="18"/>
        <v>0</v>
      </c>
      <c r="V266" s="259">
        <f t="shared" si="19"/>
        <v>0</v>
      </c>
      <c r="W266" s="312">
        <f>'Enjoyment or fitnes- trip % sum'!G271</f>
        <v>0</v>
      </c>
      <c r="X266" s="314">
        <f>'Enjoyment or fitnes- trip % sum'!I271</f>
        <v>0</v>
      </c>
      <c r="Y266" s="260">
        <f t="shared" si="20"/>
        <v>0</v>
      </c>
      <c r="Z266" s="259">
        <f t="shared" si="21"/>
        <v>0</v>
      </c>
      <c r="AA266" s="312">
        <f>'Enjoyment or fitnes- trip % sum'!L271</f>
        <v>0</v>
      </c>
      <c r="AB266" s="314">
        <f>'Enjoyment or fitnes- trip % sum'!N271</f>
        <v>0</v>
      </c>
      <c r="AC266" s="260">
        <f t="shared" si="22"/>
        <v>0</v>
      </c>
      <c r="AD266" s="259">
        <f t="shared" si="23"/>
        <v>0</v>
      </c>
      <c r="AE266" s="261"/>
      <c r="AF266" s="248"/>
      <c r="AG266" s="248"/>
      <c r="AH266" s="248"/>
      <c r="AI266" s="248"/>
    </row>
    <row r="267" spans="1:35" x14ac:dyDescent="0.2">
      <c r="A267" s="248"/>
      <c r="B267" s="248"/>
      <c r="C267" s="248"/>
      <c r="D267" s="248"/>
      <c r="E267" s="248"/>
      <c r="F267" s="248"/>
      <c r="G267" s="248"/>
      <c r="H267" s="248"/>
      <c r="I267" s="248"/>
      <c r="J267" s="248"/>
      <c r="K267" s="248"/>
      <c r="L267" s="248"/>
      <c r="M267" s="248"/>
      <c r="N267" s="248"/>
      <c r="O267" s="248"/>
      <c r="P267" s="248"/>
      <c r="Q267" s="296"/>
      <c r="R267" s="256">
        <f>'Enjoyment or fitnes- trip % sum'!B272</f>
        <v>0</v>
      </c>
      <c r="S267" s="313">
        <f>'Enjoyment or fitnes- trip % sum'!D272</f>
        <v>0</v>
      </c>
      <c r="T267" s="257">
        <f>'Non-survey input values'!$B$14</f>
        <v>359.3</v>
      </c>
      <c r="U267" s="258">
        <f t="shared" ref="U267:U330" si="24">R267/7</f>
        <v>0</v>
      </c>
      <c r="V267" s="259">
        <f t="shared" si="19"/>
        <v>0</v>
      </c>
      <c r="W267" s="312">
        <f>'Enjoyment or fitnes- trip % sum'!G272</f>
        <v>0</v>
      </c>
      <c r="X267" s="314">
        <f>'Enjoyment or fitnes- trip % sum'!I272</f>
        <v>0</v>
      </c>
      <c r="Y267" s="260">
        <f t="shared" si="20"/>
        <v>0</v>
      </c>
      <c r="Z267" s="259">
        <f t="shared" si="21"/>
        <v>0</v>
      </c>
      <c r="AA267" s="312">
        <f>'Enjoyment or fitnes- trip % sum'!L272</f>
        <v>0</v>
      </c>
      <c r="AB267" s="314">
        <f>'Enjoyment or fitnes- trip % sum'!N272</f>
        <v>0</v>
      </c>
      <c r="AC267" s="260">
        <f t="shared" si="22"/>
        <v>0</v>
      </c>
      <c r="AD267" s="259">
        <f t="shared" si="23"/>
        <v>0</v>
      </c>
      <c r="AE267" s="261"/>
      <c r="AF267" s="248"/>
      <c r="AG267" s="248"/>
      <c r="AH267" s="248"/>
      <c r="AI267" s="248"/>
    </row>
    <row r="268" spans="1:35" x14ac:dyDescent="0.2">
      <c r="A268" s="248"/>
      <c r="B268" s="248"/>
      <c r="C268" s="248"/>
      <c r="D268" s="248"/>
      <c r="E268" s="248"/>
      <c r="F268" s="248"/>
      <c r="G268" s="248"/>
      <c r="H268" s="248"/>
      <c r="I268" s="248"/>
      <c r="J268" s="248"/>
      <c r="K268" s="248"/>
      <c r="L268" s="248"/>
      <c r="M268" s="248"/>
      <c r="N268" s="248"/>
      <c r="O268" s="248"/>
      <c r="P268" s="248"/>
      <c r="Q268" s="296"/>
      <c r="R268" s="256">
        <f>'Enjoyment or fitnes- trip % sum'!B273</f>
        <v>0</v>
      </c>
      <c r="S268" s="313">
        <f>'Enjoyment or fitnes- trip % sum'!D273</f>
        <v>0</v>
      </c>
      <c r="T268" s="257">
        <f>'Non-survey input values'!$B$14</f>
        <v>359.3</v>
      </c>
      <c r="U268" s="258">
        <f t="shared" si="24"/>
        <v>0</v>
      </c>
      <c r="V268" s="259">
        <f t="shared" ref="V268:V331" si="25">$B$5*$S268*$T268*U268</f>
        <v>0</v>
      </c>
      <c r="W268" s="312">
        <f>'Enjoyment or fitnes- trip % sum'!G273</f>
        <v>0</v>
      </c>
      <c r="X268" s="314">
        <f>'Enjoyment or fitnes- trip % sum'!I273</f>
        <v>0</v>
      </c>
      <c r="Y268" s="260">
        <f t="shared" ref="Y268:Y331" si="26">W268/7</f>
        <v>0</v>
      </c>
      <c r="Z268" s="259">
        <f t="shared" ref="Z268:Z331" si="27">$B$5*$X268*$T268*Y268</f>
        <v>0</v>
      </c>
      <c r="AA268" s="312">
        <f>'Enjoyment or fitnes- trip % sum'!L273</f>
        <v>0</v>
      </c>
      <c r="AB268" s="314">
        <f>'Enjoyment or fitnes- trip % sum'!N273</f>
        <v>0</v>
      </c>
      <c r="AC268" s="260">
        <f t="shared" ref="AC268:AC331" si="28">AA268/7</f>
        <v>0</v>
      </c>
      <c r="AD268" s="259">
        <f t="shared" ref="AD268:AD331" si="29">$B$5*$AB268*$T268*AC268</f>
        <v>0</v>
      </c>
      <c r="AE268" s="261"/>
      <c r="AF268" s="248"/>
      <c r="AG268" s="248"/>
      <c r="AH268" s="248"/>
      <c r="AI268" s="248"/>
    </row>
    <row r="269" spans="1:35" x14ac:dyDescent="0.2">
      <c r="A269" s="248"/>
      <c r="B269" s="248"/>
      <c r="C269" s="248"/>
      <c r="D269" s="248"/>
      <c r="E269" s="248"/>
      <c r="F269" s="248"/>
      <c r="G269" s="248"/>
      <c r="H269" s="248"/>
      <c r="I269" s="248"/>
      <c r="J269" s="248"/>
      <c r="K269" s="248"/>
      <c r="L269" s="248"/>
      <c r="M269" s="248"/>
      <c r="N269" s="248"/>
      <c r="O269" s="248"/>
      <c r="P269" s="248"/>
      <c r="Q269" s="296"/>
      <c r="R269" s="256">
        <f>'Enjoyment or fitnes- trip % sum'!B274</f>
        <v>0</v>
      </c>
      <c r="S269" s="313">
        <f>'Enjoyment or fitnes- trip % sum'!D274</f>
        <v>0</v>
      </c>
      <c r="T269" s="257">
        <f>'Non-survey input values'!$B$14</f>
        <v>359.3</v>
      </c>
      <c r="U269" s="258">
        <f t="shared" si="24"/>
        <v>0</v>
      </c>
      <c r="V269" s="259">
        <f t="shared" si="25"/>
        <v>0</v>
      </c>
      <c r="W269" s="312">
        <f>'Enjoyment or fitnes- trip % sum'!G274</f>
        <v>0</v>
      </c>
      <c r="X269" s="314">
        <f>'Enjoyment or fitnes- trip % sum'!I274</f>
        <v>0</v>
      </c>
      <c r="Y269" s="260">
        <f t="shared" si="26"/>
        <v>0</v>
      </c>
      <c r="Z269" s="259">
        <f t="shared" si="27"/>
        <v>0</v>
      </c>
      <c r="AA269" s="312">
        <f>'Enjoyment or fitnes- trip % sum'!L274</f>
        <v>0</v>
      </c>
      <c r="AB269" s="314">
        <f>'Enjoyment or fitnes- trip % sum'!N274</f>
        <v>0</v>
      </c>
      <c r="AC269" s="260">
        <f t="shared" si="28"/>
        <v>0</v>
      </c>
      <c r="AD269" s="259">
        <f t="shared" si="29"/>
        <v>0</v>
      </c>
      <c r="AE269" s="261"/>
      <c r="AF269" s="248"/>
      <c r="AG269" s="248"/>
      <c r="AH269" s="248"/>
      <c r="AI269" s="248"/>
    </row>
    <row r="270" spans="1:35" x14ac:dyDescent="0.2">
      <c r="A270" s="248"/>
      <c r="B270" s="248"/>
      <c r="C270" s="248"/>
      <c r="D270" s="248"/>
      <c r="E270" s="248"/>
      <c r="F270" s="248"/>
      <c r="G270" s="248"/>
      <c r="H270" s="248"/>
      <c r="I270" s="248"/>
      <c r="J270" s="248"/>
      <c r="K270" s="248"/>
      <c r="L270" s="248"/>
      <c r="M270" s="248"/>
      <c r="N270" s="248"/>
      <c r="O270" s="248"/>
      <c r="P270" s="248"/>
      <c r="Q270" s="296"/>
      <c r="R270" s="256">
        <f>'Enjoyment or fitnes- trip % sum'!B275</f>
        <v>0</v>
      </c>
      <c r="S270" s="313">
        <f>'Enjoyment or fitnes- trip % sum'!D275</f>
        <v>0</v>
      </c>
      <c r="T270" s="257">
        <f>'Non-survey input values'!$B$14</f>
        <v>359.3</v>
      </c>
      <c r="U270" s="258">
        <f t="shared" si="24"/>
        <v>0</v>
      </c>
      <c r="V270" s="259">
        <f t="shared" si="25"/>
        <v>0</v>
      </c>
      <c r="W270" s="312">
        <f>'Enjoyment or fitnes- trip % sum'!G275</f>
        <v>0</v>
      </c>
      <c r="X270" s="314">
        <f>'Enjoyment or fitnes- trip % sum'!I275</f>
        <v>0</v>
      </c>
      <c r="Y270" s="260">
        <f t="shared" si="26"/>
        <v>0</v>
      </c>
      <c r="Z270" s="259">
        <f t="shared" si="27"/>
        <v>0</v>
      </c>
      <c r="AA270" s="312">
        <f>'Enjoyment or fitnes- trip % sum'!L275</f>
        <v>0</v>
      </c>
      <c r="AB270" s="314">
        <f>'Enjoyment or fitnes- trip % sum'!N275</f>
        <v>0</v>
      </c>
      <c r="AC270" s="260">
        <f t="shared" si="28"/>
        <v>0</v>
      </c>
      <c r="AD270" s="259">
        <f t="shared" si="29"/>
        <v>0</v>
      </c>
      <c r="AE270" s="261"/>
      <c r="AF270" s="248"/>
      <c r="AG270" s="248"/>
      <c r="AH270" s="248"/>
      <c r="AI270" s="248"/>
    </row>
    <row r="271" spans="1:35" x14ac:dyDescent="0.2">
      <c r="A271" s="248"/>
      <c r="B271" s="248"/>
      <c r="C271" s="248"/>
      <c r="D271" s="248"/>
      <c r="E271" s="248"/>
      <c r="F271" s="248"/>
      <c r="G271" s="248"/>
      <c r="H271" s="248"/>
      <c r="I271" s="248"/>
      <c r="J271" s="248"/>
      <c r="K271" s="248"/>
      <c r="L271" s="248"/>
      <c r="M271" s="248"/>
      <c r="N271" s="248"/>
      <c r="O271" s="248"/>
      <c r="P271" s="248"/>
      <c r="Q271" s="296"/>
      <c r="R271" s="256">
        <f>'Enjoyment or fitnes- trip % sum'!B276</f>
        <v>0</v>
      </c>
      <c r="S271" s="313">
        <f>'Enjoyment or fitnes- trip % sum'!D276</f>
        <v>0</v>
      </c>
      <c r="T271" s="257">
        <f>'Non-survey input values'!$B$14</f>
        <v>359.3</v>
      </c>
      <c r="U271" s="258">
        <f t="shared" si="24"/>
        <v>0</v>
      </c>
      <c r="V271" s="259">
        <f t="shared" si="25"/>
        <v>0</v>
      </c>
      <c r="W271" s="312">
        <f>'Enjoyment or fitnes- trip % sum'!G276</f>
        <v>0</v>
      </c>
      <c r="X271" s="314">
        <f>'Enjoyment or fitnes- trip % sum'!I276</f>
        <v>0</v>
      </c>
      <c r="Y271" s="260">
        <f t="shared" si="26"/>
        <v>0</v>
      </c>
      <c r="Z271" s="259">
        <f t="shared" si="27"/>
        <v>0</v>
      </c>
      <c r="AA271" s="312">
        <f>'Enjoyment or fitnes- trip % sum'!L276</f>
        <v>0</v>
      </c>
      <c r="AB271" s="314">
        <f>'Enjoyment or fitnes- trip % sum'!N276</f>
        <v>0</v>
      </c>
      <c r="AC271" s="260">
        <f t="shared" si="28"/>
        <v>0</v>
      </c>
      <c r="AD271" s="259">
        <f t="shared" si="29"/>
        <v>0</v>
      </c>
      <c r="AE271" s="261"/>
      <c r="AF271" s="248"/>
      <c r="AG271" s="248"/>
      <c r="AH271" s="248"/>
      <c r="AI271" s="248"/>
    </row>
    <row r="272" spans="1:35" x14ac:dyDescent="0.2">
      <c r="A272" s="248"/>
      <c r="B272" s="248"/>
      <c r="C272" s="248"/>
      <c r="D272" s="248"/>
      <c r="E272" s="248"/>
      <c r="F272" s="248"/>
      <c r="G272" s="248"/>
      <c r="H272" s="248"/>
      <c r="I272" s="248"/>
      <c r="J272" s="248"/>
      <c r="K272" s="248"/>
      <c r="L272" s="248"/>
      <c r="M272" s="248"/>
      <c r="N272" s="248"/>
      <c r="O272" s="248"/>
      <c r="P272" s="248"/>
      <c r="Q272" s="296"/>
      <c r="R272" s="256">
        <f>'Enjoyment or fitnes- trip % sum'!B277</f>
        <v>0</v>
      </c>
      <c r="S272" s="313">
        <f>'Enjoyment or fitnes- trip % sum'!D277</f>
        <v>0</v>
      </c>
      <c r="T272" s="257">
        <f>'Non-survey input values'!$B$14</f>
        <v>359.3</v>
      </c>
      <c r="U272" s="258">
        <f t="shared" si="24"/>
        <v>0</v>
      </c>
      <c r="V272" s="259">
        <f t="shared" si="25"/>
        <v>0</v>
      </c>
      <c r="W272" s="312">
        <f>'Enjoyment or fitnes- trip % sum'!G277</f>
        <v>0</v>
      </c>
      <c r="X272" s="314">
        <f>'Enjoyment or fitnes- trip % sum'!I277</f>
        <v>0</v>
      </c>
      <c r="Y272" s="260">
        <f t="shared" si="26"/>
        <v>0</v>
      </c>
      <c r="Z272" s="259">
        <f t="shared" si="27"/>
        <v>0</v>
      </c>
      <c r="AA272" s="312">
        <f>'Enjoyment or fitnes- trip % sum'!L277</f>
        <v>0</v>
      </c>
      <c r="AB272" s="314">
        <f>'Enjoyment or fitnes- trip % sum'!N277</f>
        <v>0</v>
      </c>
      <c r="AC272" s="260">
        <f t="shared" si="28"/>
        <v>0</v>
      </c>
      <c r="AD272" s="259">
        <f t="shared" si="29"/>
        <v>0</v>
      </c>
      <c r="AE272" s="261"/>
      <c r="AF272" s="248"/>
      <c r="AG272" s="248"/>
      <c r="AH272" s="248"/>
      <c r="AI272" s="248"/>
    </row>
    <row r="273" spans="1:35" x14ac:dyDescent="0.2">
      <c r="A273" s="248"/>
      <c r="B273" s="248"/>
      <c r="C273" s="248"/>
      <c r="D273" s="248"/>
      <c r="E273" s="248"/>
      <c r="F273" s="248"/>
      <c r="G273" s="248"/>
      <c r="H273" s="248"/>
      <c r="I273" s="248"/>
      <c r="J273" s="248"/>
      <c r="K273" s="248"/>
      <c r="L273" s="248"/>
      <c r="M273" s="248"/>
      <c r="N273" s="248"/>
      <c r="O273" s="248"/>
      <c r="P273" s="248"/>
      <c r="Q273" s="296"/>
      <c r="R273" s="256">
        <f>'Enjoyment or fitnes- trip % sum'!B278</f>
        <v>0</v>
      </c>
      <c r="S273" s="313">
        <f>'Enjoyment or fitnes- trip % sum'!D278</f>
        <v>0</v>
      </c>
      <c r="T273" s="257">
        <f>'Non-survey input values'!$B$14</f>
        <v>359.3</v>
      </c>
      <c r="U273" s="258">
        <f t="shared" si="24"/>
        <v>0</v>
      </c>
      <c r="V273" s="259">
        <f t="shared" si="25"/>
        <v>0</v>
      </c>
      <c r="W273" s="312">
        <f>'Enjoyment or fitnes- trip % sum'!G278</f>
        <v>0</v>
      </c>
      <c r="X273" s="314">
        <f>'Enjoyment or fitnes- trip % sum'!I278</f>
        <v>0</v>
      </c>
      <c r="Y273" s="260">
        <f t="shared" si="26"/>
        <v>0</v>
      </c>
      <c r="Z273" s="259">
        <f t="shared" si="27"/>
        <v>0</v>
      </c>
      <c r="AA273" s="312">
        <f>'Enjoyment or fitnes- trip % sum'!L278</f>
        <v>0</v>
      </c>
      <c r="AB273" s="314">
        <f>'Enjoyment or fitnes- trip % sum'!N278</f>
        <v>0</v>
      </c>
      <c r="AC273" s="260">
        <f t="shared" si="28"/>
        <v>0</v>
      </c>
      <c r="AD273" s="259">
        <f t="shared" si="29"/>
        <v>0</v>
      </c>
      <c r="AE273" s="261"/>
      <c r="AF273" s="248"/>
      <c r="AG273" s="248"/>
      <c r="AH273" s="248"/>
      <c r="AI273" s="248"/>
    </row>
    <row r="274" spans="1:35" x14ac:dyDescent="0.2">
      <c r="A274" s="248"/>
      <c r="B274" s="248"/>
      <c r="C274" s="248"/>
      <c r="D274" s="248"/>
      <c r="E274" s="248"/>
      <c r="F274" s="248"/>
      <c r="G274" s="248"/>
      <c r="H274" s="248"/>
      <c r="I274" s="248"/>
      <c r="J274" s="248"/>
      <c r="K274" s="248"/>
      <c r="L274" s="248"/>
      <c r="M274" s="248"/>
      <c r="N274" s="248"/>
      <c r="O274" s="248"/>
      <c r="P274" s="248"/>
      <c r="Q274" s="296"/>
      <c r="R274" s="256">
        <f>'Enjoyment or fitnes- trip % sum'!B279</f>
        <v>0</v>
      </c>
      <c r="S274" s="313">
        <f>'Enjoyment or fitnes- trip % sum'!D279</f>
        <v>0</v>
      </c>
      <c r="T274" s="257">
        <f>'Non-survey input values'!$B$14</f>
        <v>359.3</v>
      </c>
      <c r="U274" s="258">
        <f t="shared" si="24"/>
        <v>0</v>
      </c>
      <c r="V274" s="259">
        <f t="shared" si="25"/>
        <v>0</v>
      </c>
      <c r="W274" s="312">
        <f>'Enjoyment or fitnes- trip % sum'!G279</f>
        <v>0</v>
      </c>
      <c r="X274" s="314">
        <f>'Enjoyment or fitnes- trip % sum'!I279</f>
        <v>0</v>
      </c>
      <c r="Y274" s="260">
        <f t="shared" si="26"/>
        <v>0</v>
      </c>
      <c r="Z274" s="259">
        <f t="shared" si="27"/>
        <v>0</v>
      </c>
      <c r="AA274" s="312">
        <f>'Enjoyment or fitnes- trip % sum'!L279</f>
        <v>0</v>
      </c>
      <c r="AB274" s="314">
        <f>'Enjoyment or fitnes- trip % sum'!N279</f>
        <v>0</v>
      </c>
      <c r="AC274" s="260">
        <f t="shared" si="28"/>
        <v>0</v>
      </c>
      <c r="AD274" s="259">
        <f t="shared" si="29"/>
        <v>0</v>
      </c>
      <c r="AE274" s="261"/>
      <c r="AF274" s="248"/>
      <c r="AG274" s="248"/>
      <c r="AH274" s="248"/>
      <c r="AI274" s="248"/>
    </row>
    <row r="275" spans="1:35" x14ac:dyDescent="0.2">
      <c r="A275" s="248"/>
      <c r="B275" s="248"/>
      <c r="C275" s="248"/>
      <c r="D275" s="248"/>
      <c r="E275" s="248"/>
      <c r="F275" s="248"/>
      <c r="G275" s="248"/>
      <c r="H275" s="248"/>
      <c r="I275" s="248"/>
      <c r="J275" s="248"/>
      <c r="K275" s="248"/>
      <c r="L275" s="248"/>
      <c r="M275" s="248"/>
      <c r="N275" s="248"/>
      <c r="O275" s="248"/>
      <c r="P275" s="248"/>
      <c r="Q275" s="296"/>
      <c r="R275" s="256">
        <f>'Enjoyment or fitnes- trip % sum'!B280</f>
        <v>0</v>
      </c>
      <c r="S275" s="313">
        <f>'Enjoyment or fitnes- trip % sum'!D280</f>
        <v>0</v>
      </c>
      <c r="T275" s="257">
        <f>'Non-survey input values'!$B$14</f>
        <v>359.3</v>
      </c>
      <c r="U275" s="258">
        <f t="shared" si="24"/>
        <v>0</v>
      </c>
      <c r="V275" s="259">
        <f t="shared" si="25"/>
        <v>0</v>
      </c>
      <c r="W275" s="312">
        <f>'Enjoyment or fitnes- trip % sum'!G280</f>
        <v>0</v>
      </c>
      <c r="X275" s="314">
        <f>'Enjoyment or fitnes- trip % sum'!I280</f>
        <v>0</v>
      </c>
      <c r="Y275" s="260">
        <f t="shared" si="26"/>
        <v>0</v>
      </c>
      <c r="Z275" s="259">
        <f t="shared" si="27"/>
        <v>0</v>
      </c>
      <c r="AA275" s="312">
        <f>'Enjoyment or fitnes- trip % sum'!L280</f>
        <v>0</v>
      </c>
      <c r="AB275" s="314">
        <f>'Enjoyment or fitnes- trip % sum'!N280</f>
        <v>0</v>
      </c>
      <c r="AC275" s="260">
        <f t="shared" si="28"/>
        <v>0</v>
      </c>
      <c r="AD275" s="259">
        <f t="shared" si="29"/>
        <v>0</v>
      </c>
      <c r="AE275" s="261"/>
      <c r="AF275" s="248"/>
      <c r="AG275" s="248"/>
      <c r="AH275" s="248"/>
      <c r="AI275" s="248"/>
    </row>
    <row r="276" spans="1:35" x14ac:dyDescent="0.2">
      <c r="A276" s="248"/>
      <c r="B276" s="248"/>
      <c r="C276" s="248"/>
      <c r="D276" s="248"/>
      <c r="E276" s="248"/>
      <c r="F276" s="248"/>
      <c r="G276" s="248"/>
      <c r="H276" s="248"/>
      <c r="I276" s="248"/>
      <c r="J276" s="248"/>
      <c r="K276" s="248"/>
      <c r="L276" s="248"/>
      <c r="M276" s="248"/>
      <c r="N276" s="248"/>
      <c r="O276" s="248"/>
      <c r="P276" s="248"/>
      <c r="Q276" s="296"/>
      <c r="R276" s="256">
        <f>'Enjoyment or fitnes- trip % sum'!B281</f>
        <v>0</v>
      </c>
      <c r="S276" s="313">
        <f>'Enjoyment or fitnes- trip % sum'!D281</f>
        <v>0</v>
      </c>
      <c r="T276" s="257">
        <f>'Non-survey input values'!$B$14</f>
        <v>359.3</v>
      </c>
      <c r="U276" s="258">
        <f t="shared" si="24"/>
        <v>0</v>
      </c>
      <c r="V276" s="259">
        <f t="shared" si="25"/>
        <v>0</v>
      </c>
      <c r="W276" s="312">
        <f>'Enjoyment or fitnes- trip % sum'!G281</f>
        <v>0</v>
      </c>
      <c r="X276" s="314">
        <f>'Enjoyment or fitnes- trip % sum'!I281</f>
        <v>0</v>
      </c>
      <c r="Y276" s="260">
        <f t="shared" si="26"/>
        <v>0</v>
      </c>
      <c r="Z276" s="259">
        <f t="shared" si="27"/>
        <v>0</v>
      </c>
      <c r="AA276" s="312">
        <f>'Enjoyment or fitnes- trip % sum'!L281</f>
        <v>0</v>
      </c>
      <c r="AB276" s="314">
        <f>'Enjoyment or fitnes- trip % sum'!N281</f>
        <v>0</v>
      </c>
      <c r="AC276" s="260">
        <f t="shared" si="28"/>
        <v>0</v>
      </c>
      <c r="AD276" s="259">
        <f t="shared" si="29"/>
        <v>0</v>
      </c>
      <c r="AE276" s="261"/>
      <c r="AF276" s="248"/>
      <c r="AG276" s="248"/>
      <c r="AH276" s="248"/>
      <c r="AI276" s="248"/>
    </row>
    <row r="277" spans="1:35" x14ac:dyDescent="0.2">
      <c r="A277" s="248"/>
      <c r="B277" s="248"/>
      <c r="C277" s="248"/>
      <c r="D277" s="248"/>
      <c r="E277" s="248"/>
      <c r="F277" s="248"/>
      <c r="G277" s="248"/>
      <c r="H277" s="248"/>
      <c r="I277" s="248"/>
      <c r="J277" s="248"/>
      <c r="K277" s="248"/>
      <c r="L277" s="248"/>
      <c r="M277" s="248"/>
      <c r="N277" s="248"/>
      <c r="O277" s="248"/>
      <c r="P277" s="248"/>
      <c r="Q277" s="296"/>
      <c r="R277" s="256">
        <f>'Enjoyment or fitnes- trip % sum'!B282</f>
        <v>0</v>
      </c>
      <c r="S277" s="313">
        <f>'Enjoyment or fitnes- trip % sum'!D282</f>
        <v>0</v>
      </c>
      <c r="T277" s="257">
        <f>'Non-survey input values'!$B$14</f>
        <v>359.3</v>
      </c>
      <c r="U277" s="258">
        <f t="shared" si="24"/>
        <v>0</v>
      </c>
      <c r="V277" s="259">
        <f t="shared" si="25"/>
        <v>0</v>
      </c>
      <c r="W277" s="312">
        <f>'Enjoyment or fitnes- trip % sum'!G282</f>
        <v>0</v>
      </c>
      <c r="X277" s="314">
        <f>'Enjoyment or fitnes- trip % sum'!I282</f>
        <v>0</v>
      </c>
      <c r="Y277" s="260">
        <f t="shared" si="26"/>
        <v>0</v>
      </c>
      <c r="Z277" s="259">
        <f t="shared" si="27"/>
        <v>0</v>
      </c>
      <c r="AA277" s="312">
        <f>'Enjoyment or fitnes- trip % sum'!L282</f>
        <v>0</v>
      </c>
      <c r="AB277" s="314">
        <f>'Enjoyment or fitnes- trip % sum'!N282</f>
        <v>0</v>
      </c>
      <c r="AC277" s="260">
        <f t="shared" si="28"/>
        <v>0</v>
      </c>
      <c r="AD277" s="259">
        <f t="shared" si="29"/>
        <v>0</v>
      </c>
      <c r="AE277" s="261"/>
      <c r="AF277" s="248"/>
      <c r="AG277" s="248"/>
      <c r="AH277" s="248"/>
      <c r="AI277" s="248"/>
    </row>
    <row r="278" spans="1:35" x14ac:dyDescent="0.2">
      <c r="A278" s="248"/>
      <c r="B278" s="248"/>
      <c r="C278" s="248"/>
      <c r="D278" s="248"/>
      <c r="E278" s="248"/>
      <c r="F278" s="248"/>
      <c r="G278" s="248"/>
      <c r="H278" s="248"/>
      <c r="I278" s="248"/>
      <c r="J278" s="248"/>
      <c r="K278" s="248"/>
      <c r="L278" s="248"/>
      <c r="M278" s="248"/>
      <c r="N278" s="248"/>
      <c r="O278" s="248"/>
      <c r="P278" s="248"/>
      <c r="Q278" s="296"/>
      <c r="R278" s="256">
        <f>'Enjoyment or fitnes- trip % sum'!B283</f>
        <v>0</v>
      </c>
      <c r="S278" s="313">
        <f>'Enjoyment or fitnes- trip % sum'!D283</f>
        <v>0</v>
      </c>
      <c r="T278" s="257">
        <f>'Non-survey input values'!$B$14</f>
        <v>359.3</v>
      </c>
      <c r="U278" s="258">
        <f t="shared" si="24"/>
        <v>0</v>
      </c>
      <c r="V278" s="259">
        <f t="shared" si="25"/>
        <v>0</v>
      </c>
      <c r="W278" s="312">
        <f>'Enjoyment or fitnes- trip % sum'!G283</f>
        <v>0</v>
      </c>
      <c r="X278" s="314">
        <f>'Enjoyment or fitnes- trip % sum'!I283</f>
        <v>0</v>
      </c>
      <c r="Y278" s="260">
        <f t="shared" si="26"/>
        <v>0</v>
      </c>
      <c r="Z278" s="259">
        <f t="shared" si="27"/>
        <v>0</v>
      </c>
      <c r="AA278" s="312">
        <f>'Enjoyment or fitnes- trip % sum'!L283</f>
        <v>0</v>
      </c>
      <c r="AB278" s="314">
        <f>'Enjoyment or fitnes- trip % sum'!N283</f>
        <v>0</v>
      </c>
      <c r="AC278" s="260">
        <f t="shared" si="28"/>
        <v>0</v>
      </c>
      <c r="AD278" s="259">
        <f t="shared" si="29"/>
        <v>0</v>
      </c>
      <c r="AE278" s="261"/>
      <c r="AF278" s="248"/>
      <c r="AG278" s="248"/>
      <c r="AH278" s="248"/>
      <c r="AI278" s="248"/>
    </row>
    <row r="279" spans="1:35" x14ac:dyDescent="0.2">
      <c r="A279" s="248"/>
      <c r="B279" s="248"/>
      <c r="C279" s="248"/>
      <c r="D279" s="248"/>
      <c r="E279" s="248"/>
      <c r="F279" s="248"/>
      <c r="G279" s="248"/>
      <c r="H279" s="248"/>
      <c r="I279" s="248"/>
      <c r="J279" s="248"/>
      <c r="K279" s="248"/>
      <c r="L279" s="248"/>
      <c r="M279" s="248"/>
      <c r="N279" s="248"/>
      <c r="O279" s="248"/>
      <c r="P279" s="248"/>
      <c r="Q279" s="296"/>
      <c r="R279" s="256">
        <f>'Enjoyment or fitnes- trip % sum'!B284</f>
        <v>0</v>
      </c>
      <c r="S279" s="313">
        <f>'Enjoyment or fitnes- trip % sum'!D284</f>
        <v>0</v>
      </c>
      <c r="T279" s="257">
        <f>'Non-survey input values'!$B$14</f>
        <v>359.3</v>
      </c>
      <c r="U279" s="258">
        <f t="shared" si="24"/>
        <v>0</v>
      </c>
      <c r="V279" s="259">
        <f t="shared" si="25"/>
        <v>0</v>
      </c>
      <c r="W279" s="312">
        <f>'Enjoyment or fitnes- trip % sum'!G284</f>
        <v>0</v>
      </c>
      <c r="X279" s="314">
        <f>'Enjoyment or fitnes- trip % sum'!I284</f>
        <v>0</v>
      </c>
      <c r="Y279" s="260">
        <f t="shared" si="26"/>
        <v>0</v>
      </c>
      <c r="Z279" s="259">
        <f t="shared" si="27"/>
        <v>0</v>
      </c>
      <c r="AA279" s="312">
        <f>'Enjoyment or fitnes- trip % sum'!L284</f>
        <v>0</v>
      </c>
      <c r="AB279" s="314">
        <f>'Enjoyment or fitnes- trip % sum'!N284</f>
        <v>0</v>
      </c>
      <c r="AC279" s="260">
        <f t="shared" si="28"/>
        <v>0</v>
      </c>
      <c r="AD279" s="259">
        <f t="shared" si="29"/>
        <v>0</v>
      </c>
      <c r="AE279" s="261"/>
      <c r="AF279" s="248"/>
      <c r="AG279" s="248"/>
      <c r="AH279" s="248"/>
      <c r="AI279" s="248"/>
    </row>
    <row r="280" spans="1:35" x14ac:dyDescent="0.2">
      <c r="A280" s="248"/>
      <c r="B280" s="248"/>
      <c r="C280" s="248"/>
      <c r="D280" s="248"/>
      <c r="E280" s="248"/>
      <c r="F280" s="248"/>
      <c r="G280" s="248"/>
      <c r="H280" s="248"/>
      <c r="I280" s="248"/>
      <c r="J280" s="248"/>
      <c r="K280" s="248"/>
      <c r="L280" s="248"/>
      <c r="M280" s="248"/>
      <c r="N280" s="248"/>
      <c r="O280" s="248"/>
      <c r="P280" s="248"/>
      <c r="Q280" s="296"/>
      <c r="R280" s="256">
        <f>'Enjoyment or fitnes- trip % sum'!B285</f>
        <v>0</v>
      </c>
      <c r="S280" s="313">
        <f>'Enjoyment or fitnes- trip % sum'!D285</f>
        <v>0</v>
      </c>
      <c r="T280" s="257">
        <f>'Non-survey input values'!$B$14</f>
        <v>359.3</v>
      </c>
      <c r="U280" s="258">
        <f t="shared" si="24"/>
        <v>0</v>
      </c>
      <c r="V280" s="259">
        <f t="shared" si="25"/>
        <v>0</v>
      </c>
      <c r="W280" s="312">
        <f>'Enjoyment or fitnes- trip % sum'!G285</f>
        <v>0</v>
      </c>
      <c r="X280" s="314">
        <f>'Enjoyment or fitnes- trip % sum'!I285</f>
        <v>0</v>
      </c>
      <c r="Y280" s="260">
        <f t="shared" si="26"/>
        <v>0</v>
      </c>
      <c r="Z280" s="259">
        <f t="shared" si="27"/>
        <v>0</v>
      </c>
      <c r="AA280" s="312">
        <f>'Enjoyment or fitnes- trip % sum'!L285</f>
        <v>0</v>
      </c>
      <c r="AB280" s="314">
        <f>'Enjoyment or fitnes- trip % sum'!N285</f>
        <v>0</v>
      </c>
      <c r="AC280" s="260">
        <f t="shared" si="28"/>
        <v>0</v>
      </c>
      <c r="AD280" s="259">
        <f t="shared" si="29"/>
        <v>0</v>
      </c>
      <c r="AE280" s="261"/>
      <c r="AF280" s="248"/>
      <c r="AG280" s="248"/>
      <c r="AH280" s="248"/>
      <c r="AI280" s="248"/>
    </row>
    <row r="281" spans="1:35" x14ac:dyDescent="0.2">
      <c r="A281" s="248"/>
      <c r="B281" s="248"/>
      <c r="C281" s="248"/>
      <c r="D281" s="248"/>
      <c r="E281" s="248"/>
      <c r="F281" s="248"/>
      <c r="G281" s="248"/>
      <c r="H281" s="248"/>
      <c r="I281" s="248"/>
      <c r="J281" s="248"/>
      <c r="K281" s="248"/>
      <c r="L281" s="248"/>
      <c r="M281" s="248"/>
      <c r="N281" s="248"/>
      <c r="O281" s="248"/>
      <c r="P281" s="248"/>
      <c r="Q281" s="296"/>
      <c r="R281" s="256">
        <f>'Enjoyment or fitnes- trip % sum'!B286</f>
        <v>0</v>
      </c>
      <c r="S281" s="313">
        <f>'Enjoyment or fitnes- trip % sum'!D286</f>
        <v>0</v>
      </c>
      <c r="T281" s="257">
        <f>'Non-survey input values'!$B$14</f>
        <v>359.3</v>
      </c>
      <c r="U281" s="258">
        <f t="shared" si="24"/>
        <v>0</v>
      </c>
      <c r="V281" s="259">
        <f t="shared" si="25"/>
        <v>0</v>
      </c>
      <c r="W281" s="312">
        <f>'Enjoyment or fitnes- trip % sum'!G286</f>
        <v>0</v>
      </c>
      <c r="X281" s="314">
        <f>'Enjoyment or fitnes- trip % sum'!I286</f>
        <v>0</v>
      </c>
      <c r="Y281" s="260">
        <f t="shared" si="26"/>
        <v>0</v>
      </c>
      <c r="Z281" s="259">
        <f t="shared" si="27"/>
        <v>0</v>
      </c>
      <c r="AA281" s="312">
        <f>'Enjoyment or fitnes- trip % sum'!L286</f>
        <v>0</v>
      </c>
      <c r="AB281" s="314">
        <f>'Enjoyment or fitnes- trip % sum'!N286</f>
        <v>0</v>
      </c>
      <c r="AC281" s="260">
        <f t="shared" si="28"/>
        <v>0</v>
      </c>
      <c r="AD281" s="259">
        <f t="shared" si="29"/>
        <v>0</v>
      </c>
      <c r="AE281" s="261"/>
      <c r="AF281" s="248"/>
      <c r="AG281" s="248"/>
      <c r="AH281" s="248"/>
      <c r="AI281" s="248"/>
    </row>
    <row r="282" spans="1:35" x14ac:dyDescent="0.2">
      <c r="A282" s="248"/>
      <c r="B282" s="248"/>
      <c r="C282" s="248"/>
      <c r="D282" s="248"/>
      <c r="E282" s="248"/>
      <c r="F282" s="248"/>
      <c r="G282" s="248"/>
      <c r="H282" s="248"/>
      <c r="I282" s="248"/>
      <c r="J282" s="248"/>
      <c r="K282" s="248"/>
      <c r="L282" s="248"/>
      <c r="M282" s="248"/>
      <c r="N282" s="248"/>
      <c r="O282" s="248"/>
      <c r="P282" s="248"/>
      <c r="Q282" s="296"/>
      <c r="R282" s="256">
        <f>'Enjoyment or fitnes- trip % sum'!B287</f>
        <v>0</v>
      </c>
      <c r="S282" s="313">
        <f>'Enjoyment or fitnes- trip % sum'!D287</f>
        <v>0</v>
      </c>
      <c r="T282" s="257">
        <f>'Non-survey input values'!$B$14</f>
        <v>359.3</v>
      </c>
      <c r="U282" s="258">
        <f t="shared" si="24"/>
        <v>0</v>
      </c>
      <c r="V282" s="259">
        <f t="shared" si="25"/>
        <v>0</v>
      </c>
      <c r="W282" s="312">
        <f>'Enjoyment or fitnes- trip % sum'!G287</f>
        <v>0</v>
      </c>
      <c r="X282" s="314">
        <f>'Enjoyment or fitnes- trip % sum'!I287</f>
        <v>0</v>
      </c>
      <c r="Y282" s="260">
        <f t="shared" si="26"/>
        <v>0</v>
      </c>
      <c r="Z282" s="259">
        <f t="shared" si="27"/>
        <v>0</v>
      </c>
      <c r="AA282" s="312">
        <f>'Enjoyment or fitnes- trip % sum'!L287</f>
        <v>0</v>
      </c>
      <c r="AB282" s="314">
        <f>'Enjoyment or fitnes- trip % sum'!N287</f>
        <v>0</v>
      </c>
      <c r="AC282" s="260">
        <f t="shared" si="28"/>
        <v>0</v>
      </c>
      <c r="AD282" s="259">
        <f t="shared" si="29"/>
        <v>0</v>
      </c>
      <c r="AE282" s="261"/>
      <c r="AF282" s="248"/>
      <c r="AG282" s="248"/>
      <c r="AH282" s="248"/>
      <c r="AI282" s="248"/>
    </row>
    <row r="283" spans="1:35" x14ac:dyDescent="0.2">
      <c r="A283" s="248"/>
      <c r="B283" s="248"/>
      <c r="C283" s="248"/>
      <c r="D283" s="248"/>
      <c r="E283" s="248"/>
      <c r="F283" s="248"/>
      <c r="G283" s="248"/>
      <c r="H283" s="248"/>
      <c r="I283" s="248"/>
      <c r="J283" s="248"/>
      <c r="K283" s="248"/>
      <c r="L283" s="248"/>
      <c r="M283" s="248"/>
      <c r="N283" s="248"/>
      <c r="O283" s="248"/>
      <c r="P283" s="248"/>
      <c r="Q283" s="296"/>
      <c r="R283" s="256">
        <f>'Enjoyment or fitnes- trip % sum'!B288</f>
        <v>0</v>
      </c>
      <c r="S283" s="313">
        <f>'Enjoyment or fitnes- trip % sum'!D288</f>
        <v>0</v>
      </c>
      <c r="T283" s="257">
        <f>'Non-survey input values'!$B$14</f>
        <v>359.3</v>
      </c>
      <c r="U283" s="258">
        <f t="shared" si="24"/>
        <v>0</v>
      </c>
      <c r="V283" s="259">
        <f t="shared" si="25"/>
        <v>0</v>
      </c>
      <c r="W283" s="312">
        <f>'Enjoyment or fitnes- trip % sum'!G288</f>
        <v>0</v>
      </c>
      <c r="X283" s="314">
        <f>'Enjoyment or fitnes- trip % sum'!I288</f>
        <v>0</v>
      </c>
      <c r="Y283" s="260">
        <f t="shared" si="26"/>
        <v>0</v>
      </c>
      <c r="Z283" s="259">
        <f t="shared" si="27"/>
        <v>0</v>
      </c>
      <c r="AA283" s="312">
        <f>'Enjoyment or fitnes- trip % sum'!L288</f>
        <v>0</v>
      </c>
      <c r="AB283" s="314">
        <f>'Enjoyment or fitnes- trip % sum'!N288</f>
        <v>0</v>
      </c>
      <c r="AC283" s="260">
        <f t="shared" si="28"/>
        <v>0</v>
      </c>
      <c r="AD283" s="259">
        <f t="shared" si="29"/>
        <v>0</v>
      </c>
      <c r="AE283" s="261"/>
      <c r="AF283" s="248"/>
      <c r="AG283" s="248"/>
      <c r="AH283" s="248"/>
      <c r="AI283" s="248"/>
    </row>
    <row r="284" spans="1:35" x14ac:dyDescent="0.2">
      <c r="A284" s="248"/>
      <c r="B284" s="248"/>
      <c r="C284" s="248"/>
      <c r="D284" s="248"/>
      <c r="E284" s="248"/>
      <c r="F284" s="248"/>
      <c r="G284" s="248"/>
      <c r="H284" s="248"/>
      <c r="I284" s="248"/>
      <c r="J284" s="248"/>
      <c r="K284" s="248"/>
      <c r="L284" s="248"/>
      <c r="M284" s="248"/>
      <c r="N284" s="248"/>
      <c r="O284" s="248"/>
      <c r="P284" s="248"/>
      <c r="Q284" s="296"/>
      <c r="R284" s="256">
        <f>'Enjoyment or fitnes- trip % sum'!B289</f>
        <v>0</v>
      </c>
      <c r="S284" s="313">
        <f>'Enjoyment or fitnes- trip % sum'!D289</f>
        <v>0</v>
      </c>
      <c r="T284" s="257">
        <f>'Non-survey input values'!$B$14</f>
        <v>359.3</v>
      </c>
      <c r="U284" s="258">
        <f t="shared" si="24"/>
        <v>0</v>
      </c>
      <c r="V284" s="259">
        <f t="shared" si="25"/>
        <v>0</v>
      </c>
      <c r="W284" s="312">
        <f>'Enjoyment or fitnes- trip % sum'!G289</f>
        <v>0</v>
      </c>
      <c r="X284" s="314">
        <f>'Enjoyment or fitnes- trip % sum'!I289</f>
        <v>0</v>
      </c>
      <c r="Y284" s="260">
        <f t="shared" si="26"/>
        <v>0</v>
      </c>
      <c r="Z284" s="259">
        <f t="shared" si="27"/>
        <v>0</v>
      </c>
      <c r="AA284" s="312">
        <f>'Enjoyment or fitnes- trip % sum'!L289</f>
        <v>0</v>
      </c>
      <c r="AB284" s="314">
        <f>'Enjoyment or fitnes- trip % sum'!N289</f>
        <v>0</v>
      </c>
      <c r="AC284" s="260">
        <f t="shared" si="28"/>
        <v>0</v>
      </c>
      <c r="AD284" s="259">
        <f t="shared" si="29"/>
        <v>0</v>
      </c>
      <c r="AE284" s="261"/>
      <c r="AF284" s="248"/>
      <c r="AG284" s="248"/>
      <c r="AH284" s="248"/>
      <c r="AI284" s="248"/>
    </row>
    <row r="285" spans="1:35" x14ac:dyDescent="0.2">
      <c r="A285" s="248"/>
      <c r="B285" s="248"/>
      <c r="C285" s="248"/>
      <c r="D285" s="248"/>
      <c r="E285" s="248"/>
      <c r="F285" s="248"/>
      <c r="G285" s="248"/>
      <c r="H285" s="248"/>
      <c r="I285" s="248"/>
      <c r="J285" s="248"/>
      <c r="K285" s="248"/>
      <c r="L285" s="248"/>
      <c r="M285" s="248"/>
      <c r="N285" s="248"/>
      <c r="O285" s="248"/>
      <c r="P285" s="248"/>
      <c r="Q285" s="296"/>
      <c r="R285" s="256">
        <f>'Enjoyment or fitnes- trip % sum'!B290</f>
        <v>0</v>
      </c>
      <c r="S285" s="313">
        <f>'Enjoyment or fitnes- trip % sum'!D290</f>
        <v>0</v>
      </c>
      <c r="T285" s="257">
        <f>'Non-survey input values'!$B$14</f>
        <v>359.3</v>
      </c>
      <c r="U285" s="258">
        <f t="shared" si="24"/>
        <v>0</v>
      </c>
      <c r="V285" s="259">
        <f t="shared" si="25"/>
        <v>0</v>
      </c>
      <c r="W285" s="312">
        <f>'Enjoyment or fitnes- trip % sum'!G290</f>
        <v>0</v>
      </c>
      <c r="X285" s="314">
        <f>'Enjoyment or fitnes- trip % sum'!I290</f>
        <v>0</v>
      </c>
      <c r="Y285" s="260">
        <f t="shared" si="26"/>
        <v>0</v>
      </c>
      <c r="Z285" s="259">
        <f t="shared" si="27"/>
        <v>0</v>
      </c>
      <c r="AA285" s="312">
        <f>'Enjoyment or fitnes- trip % sum'!L290</f>
        <v>0</v>
      </c>
      <c r="AB285" s="314">
        <f>'Enjoyment or fitnes- trip % sum'!N290</f>
        <v>0</v>
      </c>
      <c r="AC285" s="260">
        <f t="shared" si="28"/>
        <v>0</v>
      </c>
      <c r="AD285" s="259">
        <f t="shared" si="29"/>
        <v>0</v>
      </c>
      <c r="AE285" s="261"/>
      <c r="AF285" s="248"/>
      <c r="AG285" s="248"/>
      <c r="AH285" s="248"/>
      <c r="AI285" s="248"/>
    </row>
    <row r="286" spans="1:35" x14ac:dyDescent="0.2">
      <c r="A286" s="248"/>
      <c r="B286" s="248"/>
      <c r="C286" s="248"/>
      <c r="D286" s="248"/>
      <c r="E286" s="248"/>
      <c r="F286" s="248"/>
      <c r="G286" s="248"/>
      <c r="H286" s="248"/>
      <c r="I286" s="248"/>
      <c r="J286" s="248"/>
      <c r="K286" s="248"/>
      <c r="L286" s="248"/>
      <c r="M286" s="248"/>
      <c r="N286" s="248"/>
      <c r="O286" s="248"/>
      <c r="P286" s="248"/>
      <c r="Q286" s="296"/>
      <c r="R286" s="256">
        <f>'Enjoyment or fitnes- trip % sum'!B291</f>
        <v>0</v>
      </c>
      <c r="S286" s="313">
        <f>'Enjoyment or fitnes- trip % sum'!D291</f>
        <v>0</v>
      </c>
      <c r="T286" s="257">
        <f>'Non-survey input values'!$B$14</f>
        <v>359.3</v>
      </c>
      <c r="U286" s="258">
        <f t="shared" si="24"/>
        <v>0</v>
      </c>
      <c r="V286" s="259">
        <f t="shared" si="25"/>
        <v>0</v>
      </c>
      <c r="W286" s="312">
        <f>'Enjoyment or fitnes- trip % sum'!G291</f>
        <v>0</v>
      </c>
      <c r="X286" s="314">
        <f>'Enjoyment or fitnes- trip % sum'!I291</f>
        <v>0</v>
      </c>
      <c r="Y286" s="260">
        <f t="shared" si="26"/>
        <v>0</v>
      </c>
      <c r="Z286" s="259">
        <f t="shared" si="27"/>
        <v>0</v>
      </c>
      <c r="AA286" s="312">
        <f>'Enjoyment or fitnes- trip % sum'!L291</f>
        <v>0</v>
      </c>
      <c r="AB286" s="314">
        <f>'Enjoyment or fitnes- trip % sum'!N291</f>
        <v>0</v>
      </c>
      <c r="AC286" s="260">
        <f t="shared" si="28"/>
        <v>0</v>
      </c>
      <c r="AD286" s="259">
        <f t="shared" si="29"/>
        <v>0</v>
      </c>
      <c r="AE286" s="261"/>
      <c r="AF286" s="248"/>
      <c r="AG286" s="248"/>
      <c r="AH286" s="248"/>
      <c r="AI286" s="248"/>
    </row>
    <row r="287" spans="1:35" x14ac:dyDescent="0.2">
      <c r="A287" s="248"/>
      <c r="B287" s="248"/>
      <c r="C287" s="248"/>
      <c r="D287" s="248"/>
      <c r="E287" s="248"/>
      <c r="F287" s="248"/>
      <c r="G287" s="248"/>
      <c r="H287" s="248"/>
      <c r="I287" s="248"/>
      <c r="J287" s="248"/>
      <c r="K287" s="248"/>
      <c r="L287" s="248"/>
      <c r="M287" s="248"/>
      <c r="N287" s="248"/>
      <c r="O287" s="248"/>
      <c r="P287" s="248"/>
      <c r="Q287" s="296"/>
      <c r="R287" s="256">
        <f>'Enjoyment or fitnes- trip % sum'!B292</f>
        <v>0</v>
      </c>
      <c r="S287" s="313">
        <f>'Enjoyment or fitnes- trip % sum'!D292</f>
        <v>0</v>
      </c>
      <c r="T287" s="257">
        <f>'Non-survey input values'!$B$14</f>
        <v>359.3</v>
      </c>
      <c r="U287" s="258">
        <f t="shared" si="24"/>
        <v>0</v>
      </c>
      <c r="V287" s="259">
        <f t="shared" si="25"/>
        <v>0</v>
      </c>
      <c r="W287" s="312">
        <f>'Enjoyment or fitnes- trip % sum'!G292</f>
        <v>0</v>
      </c>
      <c r="X287" s="314">
        <f>'Enjoyment or fitnes- trip % sum'!I292</f>
        <v>0</v>
      </c>
      <c r="Y287" s="260">
        <f t="shared" si="26"/>
        <v>0</v>
      </c>
      <c r="Z287" s="259">
        <f t="shared" si="27"/>
        <v>0</v>
      </c>
      <c r="AA287" s="312">
        <f>'Enjoyment or fitnes- trip % sum'!L292</f>
        <v>0</v>
      </c>
      <c r="AB287" s="314">
        <f>'Enjoyment or fitnes- trip % sum'!N292</f>
        <v>0</v>
      </c>
      <c r="AC287" s="260">
        <f t="shared" si="28"/>
        <v>0</v>
      </c>
      <c r="AD287" s="259">
        <f t="shared" si="29"/>
        <v>0</v>
      </c>
      <c r="AE287" s="261"/>
      <c r="AF287" s="248"/>
      <c r="AG287" s="248"/>
      <c r="AH287" s="248"/>
      <c r="AI287" s="248"/>
    </row>
    <row r="288" spans="1:35" x14ac:dyDescent="0.2">
      <c r="A288" s="248"/>
      <c r="B288" s="248"/>
      <c r="C288" s="248"/>
      <c r="D288" s="248"/>
      <c r="E288" s="248"/>
      <c r="F288" s="248"/>
      <c r="G288" s="248"/>
      <c r="H288" s="248"/>
      <c r="I288" s="248"/>
      <c r="J288" s="248"/>
      <c r="K288" s="248"/>
      <c r="L288" s="248"/>
      <c r="M288" s="248"/>
      <c r="N288" s="248"/>
      <c r="O288" s="248"/>
      <c r="P288" s="248"/>
      <c r="Q288" s="296"/>
      <c r="R288" s="256">
        <f>'Enjoyment or fitnes- trip % sum'!B293</f>
        <v>0</v>
      </c>
      <c r="S288" s="313">
        <f>'Enjoyment or fitnes- trip % sum'!D293</f>
        <v>0</v>
      </c>
      <c r="T288" s="257">
        <f>'Non-survey input values'!$B$14</f>
        <v>359.3</v>
      </c>
      <c r="U288" s="258">
        <f t="shared" si="24"/>
        <v>0</v>
      </c>
      <c r="V288" s="259">
        <f t="shared" si="25"/>
        <v>0</v>
      </c>
      <c r="W288" s="312">
        <f>'Enjoyment or fitnes- trip % sum'!G293</f>
        <v>0</v>
      </c>
      <c r="X288" s="314">
        <f>'Enjoyment or fitnes- trip % sum'!I293</f>
        <v>0</v>
      </c>
      <c r="Y288" s="260">
        <f t="shared" si="26"/>
        <v>0</v>
      </c>
      <c r="Z288" s="259">
        <f t="shared" si="27"/>
        <v>0</v>
      </c>
      <c r="AA288" s="312">
        <f>'Enjoyment or fitnes- trip % sum'!L293</f>
        <v>0</v>
      </c>
      <c r="AB288" s="314">
        <f>'Enjoyment or fitnes- trip % sum'!N293</f>
        <v>0</v>
      </c>
      <c r="AC288" s="260">
        <f t="shared" si="28"/>
        <v>0</v>
      </c>
      <c r="AD288" s="259">
        <f t="shared" si="29"/>
        <v>0</v>
      </c>
      <c r="AE288" s="261"/>
      <c r="AF288" s="248"/>
      <c r="AG288" s="248"/>
      <c r="AH288" s="248"/>
      <c r="AI288" s="248"/>
    </row>
    <row r="289" spans="1:35" x14ac:dyDescent="0.2">
      <c r="A289" s="248"/>
      <c r="B289" s="248"/>
      <c r="C289" s="248"/>
      <c r="D289" s="248"/>
      <c r="E289" s="248"/>
      <c r="F289" s="248"/>
      <c r="G289" s="248"/>
      <c r="H289" s="248"/>
      <c r="I289" s="248"/>
      <c r="J289" s="248"/>
      <c r="K289" s="248"/>
      <c r="L289" s="248"/>
      <c r="M289" s="248"/>
      <c r="N289" s="248"/>
      <c r="O289" s="248"/>
      <c r="P289" s="248"/>
      <c r="Q289" s="296"/>
      <c r="R289" s="256">
        <f>'Enjoyment or fitnes- trip % sum'!B294</f>
        <v>0</v>
      </c>
      <c r="S289" s="313">
        <f>'Enjoyment or fitnes- trip % sum'!D294</f>
        <v>0</v>
      </c>
      <c r="T289" s="257">
        <f>'Non-survey input values'!$B$14</f>
        <v>359.3</v>
      </c>
      <c r="U289" s="258">
        <f t="shared" si="24"/>
        <v>0</v>
      </c>
      <c r="V289" s="259">
        <f t="shared" si="25"/>
        <v>0</v>
      </c>
      <c r="W289" s="312">
        <f>'Enjoyment or fitnes- trip % sum'!G294</f>
        <v>0</v>
      </c>
      <c r="X289" s="314">
        <f>'Enjoyment or fitnes- trip % sum'!I294</f>
        <v>0</v>
      </c>
      <c r="Y289" s="260">
        <f t="shared" si="26"/>
        <v>0</v>
      </c>
      <c r="Z289" s="259">
        <f t="shared" si="27"/>
        <v>0</v>
      </c>
      <c r="AA289" s="312">
        <f>'Enjoyment or fitnes- trip % sum'!L294</f>
        <v>0</v>
      </c>
      <c r="AB289" s="314">
        <f>'Enjoyment or fitnes- trip % sum'!N294</f>
        <v>0</v>
      </c>
      <c r="AC289" s="260">
        <f t="shared" si="28"/>
        <v>0</v>
      </c>
      <c r="AD289" s="259">
        <f t="shared" si="29"/>
        <v>0</v>
      </c>
      <c r="AE289" s="261"/>
      <c r="AF289" s="248"/>
      <c r="AG289" s="248"/>
      <c r="AH289" s="248"/>
      <c r="AI289" s="248"/>
    </row>
    <row r="290" spans="1:35" x14ac:dyDescent="0.2">
      <c r="A290" s="248"/>
      <c r="B290" s="248"/>
      <c r="C290" s="248"/>
      <c r="D290" s="248"/>
      <c r="E290" s="248"/>
      <c r="F290" s="248"/>
      <c r="G290" s="248"/>
      <c r="H290" s="248"/>
      <c r="I290" s="248"/>
      <c r="J290" s="248"/>
      <c r="K290" s="248"/>
      <c r="L290" s="248"/>
      <c r="M290" s="248"/>
      <c r="N290" s="248"/>
      <c r="O290" s="248"/>
      <c r="P290" s="248"/>
      <c r="Q290" s="296"/>
      <c r="R290" s="256">
        <f>'Enjoyment or fitnes- trip % sum'!B295</f>
        <v>0</v>
      </c>
      <c r="S290" s="313">
        <f>'Enjoyment or fitnes- trip % sum'!D295</f>
        <v>0</v>
      </c>
      <c r="T290" s="257">
        <f>'Non-survey input values'!$B$14</f>
        <v>359.3</v>
      </c>
      <c r="U290" s="258">
        <f t="shared" si="24"/>
        <v>0</v>
      </c>
      <c r="V290" s="259">
        <f t="shared" si="25"/>
        <v>0</v>
      </c>
      <c r="W290" s="312">
        <f>'Enjoyment or fitnes- trip % sum'!G295</f>
        <v>0</v>
      </c>
      <c r="X290" s="314">
        <f>'Enjoyment or fitnes- trip % sum'!I295</f>
        <v>0</v>
      </c>
      <c r="Y290" s="260">
        <f t="shared" si="26"/>
        <v>0</v>
      </c>
      <c r="Z290" s="259">
        <f t="shared" si="27"/>
        <v>0</v>
      </c>
      <c r="AA290" s="312">
        <f>'Enjoyment or fitnes- trip % sum'!L295</f>
        <v>0</v>
      </c>
      <c r="AB290" s="314">
        <f>'Enjoyment or fitnes- trip % sum'!N295</f>
        <v>0</v>
      </c>
      <c r="AC290" s="260">
        <f t="shared" si="28"/>
        <v>0</v>
      </c>
      <c r="AD290" s="259">
        <f t="shared" si="29"/>
        <v>0</v>
      </c>
      <c r="AE290" s="261"/>
      <c r="AF290" s="248"/>
      <c r="AG290" s="248"/>
      <c r="AH290" s="248"/>
      <c r="AI290" s="248"/>
    </row>
    <row r="291" spans="1:35" x14ac:dyDescent="0.2">
      <c r="A291" s="248"/>
      <c r="B291" s="248"/>
      <c r="C291" s="248"/>
      <c r="D291" s="248"/>
      <c r="E291" s="248"/>
      <c r="F291" s="248"/>
      <c r="G291" s="248"/>
      <c r="H291" s="248"/>
      <c r="I291" s="248"/>
      <c r="J291" s="248"/>
      <c r="K291" s="248"/>
      <c r="L291" s="248"/>
      <c r="M291" s="248"/>
      <c r="N291" s="248"/>
      <c r="O291" s="248"/>
      <c r="P291" s="248"/>
      <c r="Q291" s="296"/>
      <c r="R291" s="256">
        <f>'Enjoyment or fitnes- trip % sum'!B296</f>
        <v>0</v>
      </c>
      <c r="S291" s="313">
        <f>'Enjoyment or fitnes- trip % sum'!D296</f>
        <v>0</v>
      </c>
      <c r="T291" s="257">
        <f>'Non-survey input values'!$B$14</f>
        <v>359.3</v>
      </c>
      <c r="U291" s="258">
        <f t="shared" si="24"/>
        <v>0</v>
      </c>
      <c r="V291" s="259">
        <f t="shared" si="25"/>
        <v>0</v>
      </c>
      <c r="W291" s="312">
        <f>'Enjoyment or fitnes- trip % sum'!G296</f>
        <v>0</v>
      </c>
      <c r="X291" s="314">
        <f>'Enjoyment or fitnes- trip % sum'!I296</f>
        <v>0</v>
      </c>
      <c r="Y291" s="260">
        <f t="shared" si="26"/>
        <v>0</v>
      </c>
      <c r="Z291" s="259">
        <f t="shared" si="27"/>
        <v>0</v>
      </c>
      <c r="AA291" s="312">
        <f>'Enjoyment or fitnes- trip % sum'!L296</f>
        <v>0</v>
      </c>
      <c r="AB291" s="314">
        <f>'Enjoyment or fitnes- trip % sum'!N296</f>
        <v>0</v>
      </c>
      <c r="AC291" s="260">
        <f t="shared" si="28"/>
        <v>0</v>
      </c>
      <c r="AD291" s="259">
        <f t="shared" si="29"/>
        <v>0</v>
      </c>
      <c r="AE291" s="261"/>
      <c r="AF291" s="248"/>
      <c r="AG291" s="248"/>
      <c r="AH291" s="248"/>
      <c r="AI291" s="248"/>
    </row>
    <row r="292" spans="1:35" x14ac:dyDescent="0.2">
      <c r="A292" s="248"/>
      <c r="B292" s="248"/>
      <c r="C292" s="248"/>
      <c r="D292" s="248"/>
      <c r="E292" s="248"/>
      <c r="F292" s="248"/>
      <c r="G292" s="248"/>
      <c r="H292" s="248"/>
      <c r="I292" s="248"/>
      <c r="J292" s="248"/>
      <c r="K292" s="248"/>
      <c r="L292" s="248"/>
      <c r="M292" s="248"/>
      <c r="N292" s="248"/>
      <c r="O292" s="248"/>
      <c r="P292" s="248"/>
      <c r="Q292" s="296"/>
      <c r="R292" s="256">
        <f>'Enjoyment or fitnes- trip % sum'!B297</f>
        <v>0</v>
      </c>
      <c r="S292" s="313">
        <f>'Enjoyment or fitnes- trip % sum'!D297</f>
        <v>0</v>
      </c>
      <c r="T292" s="257">
        <f>'Non-survey input values'!$B$14</f>
        <v>359.3</v>
      </c>
      <c r="U292" s="258">
        <f t="shared" si="24"/>
        <v>0</v>
      </c>
      <c r="V292" s="259">
        <f t="shared" si="25"/>
        <v>0</v>
      </c>
      <c r="W292" s="312">
        <f>'Enjoyment or fitnes- trip % sum'!G297</f>
        <v>0</v>
      </c>
      <c r="X292" s="314">
        <f>'Enjoyment or fitnes- trip % sum'!I297</f>
        <v>0</v>
      </c>
      <c r="Y292" s="260">
        <f t="shared" si="26"/>
        <v>0</v>
      </c>
      <c r="Z292" s="259">
        <f t="shared" si="27"/>
        <v>0</v>
      </c>
      <c r="AA292" s="312">
        <f>'Enjoyment or fitnes- trip % sum'!L297</f>
        <v>0</v>
      </c>
      <c r="AB292" s="314">
        <f>'Enjoyment or fitnes- trip % sum'!N297</f>
        <v>0</v>
      </c>
      <c r="AC292" s="260">
        <f t="shared" si="28"/>
        <v>0</v>
      </c>
      <c r="AD292" s="259">
        <f t="shared" si="29"/>
        <v>0</v>
      </c>
      <c r="AE292" s="261"/>
      <c r="AF292" s="248"/>
      <c r="AG292" s="248"/>
      <c r="AH292" s="248"/>
      <c r="AI292" s="248"/>
    </row>
    <row r="293" spans="1:35" x14ac:dyDescent="0.2">
      <c r="A293" s="248"/>
      <c r="B293" s="248"/>
      <c r="C293" s="248"/>
      <c r="D293" s="248"/>
      <c r="E293" s="248"/>
      <c r="F293" s="248"/>
      <c r="G293" s="248"/>
      <c r="H293" s="248"/>
      <c r="I293" s="248"/>
      <c r="J293" s="248"/>
      <c r="K293" s="248"/>
      <c r="L293" s="248"/>
      <c r="M293" s="248"/>
      <c r="N293" s="248"/>
      <c r="O293" s="248"/>
      <c r="P293" s="248"/>
      <c r="Q293" s="296"/>
      <c r="R293" s="256">
        <f>'Enjoyment or fitnes- trip % sum'!B298</f>
        <v>0</v>
      </c>
      <c r="S293" s="313">
        <f>'Enjoyment or fitnes- trip % sum'!D298</f>
        <v>0</v>
      </c>
      <c r="T293" s="257">
        <f>'Non-survey input values'!$B$14</f>
        <v>359.3</v>
      </c>
      <c r="U293" s="258">
        <f t="shared" si="24"/>
        <v>0</v>
      </c>
      <c r="V293" s="259">
        <f t="shared" si="25"/>
        <v>0</v>
      </c>
      <c r="W293" s="312">
        <f>'Enjoyment or fitnes- trip % sum'!G298</f>
        <v>0</v>
      </c>
      <c r="X293" s="314">
        <f>'Enjoyment or fitnes- trip % sum'!I298</f>
        <v>0</v>
      </c>
      <c r="Y293" s="260">
        <f t="shared" si="26"/>
        <v>0</v>
      </c>
      <c r="Z293" s="259">
        <f t="shared" si="27"/>
        <v>0</v>
      </c>
      <c r="AA293" s="312">
        <f>'Enjoyment or fitnes- trip % sum'!L298</f>
        <v>0</v>
      </c>
      <c r="AB293" s="314">
        <f>'Enjoyment or fitnes- trip % sum'!N298</f>
        <v>0</v>
      </c>
      <c r="AC293" s="260">
        <f t="shared" si="28"/>
        <v>0</v>
      </c>
      <c r="AD293" s="259">
        <f t="shared" si="29"/>
        <v>0</v>
      </c>
      <c r="AE293" s="261"/>
      <c r="AF293" s="248"/>
      <c r="AG293" s="248"/>
      <c r="AH293" s="248"/>
      <c r="AI293" s="248"/>
    </row>
    <row r="294" spans="1:35" x14ac:dyDescent="0.2">
      <c r="A294" s="248"/>
      <c r="B294" s="248"/>
      <c r="C294" s="248"/>
      <c r="D294" s="248"/>
      <c r="E294" s="248"/>
      <c r="F294" s="248"/>
      <c r="G294" s="248"/>
      <c r="H294" s="248"/>
      <c r="I294" s="248"/>
      <c r="J294" s="248"/>
      <c r="K294" s="248"/>
      <c r="L294" s="248"/>
      <c r="M294" s="248"/>
      <c r="N294" s="248"/>
      <c r="O294" s="248"/>
      <c r="P294" s="248"/>
      <c r="Q294" s="296"/>
      <c r="R294" s="256">
        <f>'Enjoyment or fitnes- trip % sum'!B299</f>
        <v>0</v>
      </c>
      <c r="S294" s="313">
        <f>'Enjoyment or fitnes- trip % sum'!D299</f>
        <v>0</v>
      </c>
      <c r="T294" s="257">
        <f>'Non-survey input values'!$B$14</f>
        <v>359.3</v>
      </c>
      <c r="U294" s="258">
        <f t="shared" si="24"/>
        <v>0</v>
      </c>
      <c r="V294" s="259">
        <f t="shared" si="25"/>
        <v>0</v>
      </c>
      <c r="W294" s="312">
        <f>'Enjoyment or fitnes- trip % sum'!G299</f>
        <v>0</v>
      </c>
      <c r="X294" s="314">
        <f>'Enjoyment or fitnes- trip % sum'!I299</f>
        <v>0</v>
      </c>
      <c r="Y294" s="260">
        <f t="shared" si="26"/>
        <v>0</v>
      </c>
      <c r="Z294" s="259">
        <f t="shared" si="27"/>
        <v>0</v>
      </c>
      <c r="AA294" s="312">
        <f>'Enjoyment or fitnes- trip % sum'!L299</f>
        <v>0</v>
      </c>
      <c r="AB294" s="314">
        <f>'Enjoyment or fitnes- trip % sum'!N299</f>
        <v>0</v>
      </c>
      <c r="AC294" s="260">
        <f t="shared" si="28"/>
        <v>0</v>
      </c>
      <c r="AD294" s="259">
        <f t="shared" si="29"/>
        <v>0</v>
      </c>
      <c r="AE294" s="261"/>
      <c r="AF294" s="248"/>
      <c r="AG294" s="248"/>
      <c r="AH294" s="248"/>
      <c r="AI294" s="248"/>
    </row>
    <row r="295" spans="1:35" x14ac:dyDescent="0.2">
      <c r="A295" s="248"/>
      <c r="B295" s="248"/>
      <c r="C295" s="248"/>
      <c r="D295" s="248"/>
      <c r="E295" s="248"/>
      <c r="F295" s="248"/>
      <c r="G295" s="248"/>
      <c r="H295" s="248"/>
      <c r="I295" s="248"/>
      <c r="J295" s="248"/>
      <c r="K295" s="248"/>
      <c r="L295" s="248"/>
      <c r="M295" s="248"/>
      <c r="N295" s="248"/>
      <c r="O295" s="248"/>
      <c r="P295" s="248"/>
      <c r="Q295" s="296"/>
      <c r="R295" s="256">
        <f>'Enjoyment or fitnes- trip % sum'!B300</f>
        <v>0</v>
      </c>
      <c r="S295" s="313">
        <f>'Enjoyment or fitnes- trip % sum'!D300</f>
        <v>0</v>
      </c>
      <c r="T295" s="257">
        <f>'Non-survey input values'!$B$14</f>
        <v>359.3</v>
      </c>
      <c r="U295" s="258">
        <f t="shared" si="24"/>
        <v>0</v>
      </c>
      <c r="V295" s="259">
        <f t="shared" si="25"/>
        <v>0</v>
      </c>
      <c r="W295" s="312">
        <f>'Enjoyment or fitnes- trip % sum'!G300</f>
        <v>0</v>
      </c>
      <c r="X295" s="314">
        <f>'Enjoyment or fitnes- trip % sum'!I300</f>
        <v>0</v>
      </c>
      <c r="Y295" s="260">
        <f t="shared" si="26"/>
        <v>0</v>
      </c>
      <c r="Z295" s="259">
        <f t="shared" si="27"/>
        <v>0</v>
      </c>
      <c r="AA295" s="312">
        <f>'Enjoyment or fitnes- trip % sum'!L300</f>
        <v>0</v>
      </c>
      <c r="AB295" s="314">
        <f>'Enjoyment or fitnes- trip % sum'!N300</f>
        <v>0</v>
      </c>
      <c r="AC295" s="260">
        <f t="shared" si="28"/>
        <v>0</v>
      </c>
      <c r="AD295" s="259">
        <f t="shared" si="29"/>
        <v>0</v>
      </c>
      <c r="AE295" s="261"/>
      <c r="AF295" s="248"/>
      <c r="AG295" s="248"/>
      <c r="AH295" s="248"/>
      <c r="AI295" s="248"/>
    </row>
    <row r="296" spans="1:35" x14ac:dyDescent="0.2">
      <c r="A296" s="248"/>
      <c r="B296" s="248"/>
      <c r="C296" s="248"/>
      <c r="D296" s="248"/>
      <c r="E296" s="248"/>
      <c r="F296" s="248"/>
      <c r="G296" s="248"/>
      <c r="H296" s="248"/>
      <c r="I296" s="248"/>
      <c r="J296" s="248"/>
      <c r="K296" s="248"/>
      <c r="L296" s="248"/>
      <c r="M296" s="248"/>
      <c r="N296" s="248"/>
      <c r="O296" s="248"/>
      <c r="P296" s="248"/>
      <c r="Q296" s="296"/>
      <c r="R296" s="256">
        <f>'Enjoyment or fitnes- trip % sum'!B301</f>
        <v>0</v>
      </c>
      <c r="S296" s="313">
        <f>'Enjoyment or fitnes- trip % sum'!D301</f>
        <v>0</v>
      </c>
      <c r="T296" s="257">
        <f>'Non-survey input values'!$B$14</f>
        <v>359.3</v>
      </c>
      <c r="U296" s="258">
        <f t="shared" si="24"/>
        <v>0</v>
      </c>
      <c r="V296" s="259">
        <f t="shared" si="25"/>
        <v>0</v>
      </c>
      <c r="W296" s="312">
        <f>'Enjoyment or fitnes- trip % sum'!G301</f>
        <v>0</v>
      </c>
      <c r="X296" s="314">
        <f>'Enjoyment or fitnes- trip % sum'!I301</f>
        <v>0</v>
      </c>
      <c r="Y296" s="260">
        <f t="shared" si="26"/>
        <v>0</v>
      </c>
      <c r="Z296" s="259">
        <f t="shared" si="27"/>
        <v>0</v>
      </c>
      <c r="AA296" s="312">
        <f>'Enjoyment or fitnes- trip % sum'!L301</f>
        <v>0</v>
      </c>
      <c r="AB296" s="314">
        <f>'Enjoyment or fitnes- trip % sum'!N301</f>
        <v>0</v>
      </c>
      <c r="AC296" s="260">
        <f t="shared" si="28"/>
        <v>0</v>
      </c>
      <c r="AD296" s="259">
        <f t="shared" si="29"/>
        <v>0</v>
      </c>
      <c r="AE296" s="261"/>
      <c r="AF296" s="248"/>
      <c r="AG296" s="248"/>
      <c r="AH296" s="248"/>
      <c r="AI296" s="248"/>
    </row>
    <row r="297" spans="1:35" x14ac:dyDescent="0.2">
      <c r="A297" s="248"/>
      <c r="B297" s="248"/>
      <c r="C297" s="248"/>
      <c r="D297" s="248"/>
      <c r="E297" s="248"/>
      <c r="F297" s="248"/>
      <c r="G297" s="248"/>
      <c r="H297" s="248"/>
      <c r="I297" s="248"/>
      <c r="J297" s="248"/>
      <c r="K297" s="248"/>
      <c r="L297" s="248"/>
      <c r="M297" s="248"/>
      <c r="N297" s="248"/>
      <c r="O297" s="248"/>
      <c r="P297" s="248"/>
      <c r="Q297" s="296"/>
      <c r="R297" s="256">
        <f>'Enjoyment or fitnes- trip % sum'!B302</f>
        <v>0</v>
      </c>
      <c r="S297" s="313">
        <f>'Enjoyment or fitnes- trip % sum'!D302</f>
        <v>0</v>
      </c>
      <c r="T297" s="257">
        <f>'Non-survey input values'!$B$14</f>
        <v>359.3</v>
      </c>
      <c r="U297" s="258">
        <f t="shared" si="24"/>
        <v>0</v>
      </c>
      <c r="V297" s="259">
        <f t="shared" si="25"/>
        <v>0</v>
      </c>
      <c r="W297" s="312">
        <f>'Enjoyment or fitnes- trip % sum'!G302</f>
        <v>0</v>
      </c>
      <c r="X297" s="314">
        <f>'Enjoyment or fitnes- trip % sum'!I302</f>
        <v>0</v>
      </c>
      <c r="Y297" s="260">
        <f t="shared" si="26"/>
        <v>0</v>
      </c>
      <c r="Z297" s="259">
        <f t="shared" si="27"/>
        <v>0</v>
      </c>
      <c r="AA297" s="312">
        <f>'Enjoyment or fitnes- trip % sum'!L302</f>
        <v>0</v>
      </c>
      <c r="AB297" s="314">
        <f>'Enjoyment or fitnes- trip % sum'!N302</f>
        <v>0</v>
      </c>
      <c r="AC297" s="260">
        <f t="shared" si="28"/>
        <v>0</v>
      </c>
      <c r="AD297" s="259">
        <f t="shared" si="29"/>
        <v>0</v>
      </c>
      <c r="AE297" s="261"/>
      <c r="AF297" s="248"/>
      <c r="AG297" s="248"/>
      <c r="AH297" s="248"/>
      <c r="AI297" s="248"/>
    </row>
    <row r="298" spans="1:35" x14ac:dyDescent="0.2">
      <c r="A298" s="248"/>
      <c r="B298" s="248"/>
      <c r="C298" s="248"/>
      <c r="D298" s="248"/>
      <c r="E298" s="248"/>
      <c r="F298" s="248"/>
      <c r="G298" s="248"/>
      <c r="H298" s="248"/>
      <c r="I298" s="248"/>
      <c r="J298" s="248"/>
      <c r="K298" s="248"/>
      <c r="L298" s="248"/>
      <c r="M298" s="248"/>
      <c r="N298" s="248"/>
      <c r="O298" s="248"/>
      <c r="P298" s="248"/>
      <c r="Q298" s="296"/>
      <c r="R298" s="256">
        <f>'Enjoyment or fitnes- trip % sum'!B303</f>
        <v>0</v>
      </c>
      <c r="S298" s="313">
        <f>'Enjoyment or fitnes- trip % sum'!D303</f>
        <v>0</v>
      </c>
      <c r="T298" s="257">
        <f>'Non-survey input values'!$B$14</f>
        <v>359.3</v>
      </c>
      <c r="U298" s="258">
        <f t="shared" si="24"/>
        <v>0</v>
      </c>
      <c r="V298" s="259">
        <f t="shared" si="25"/>
        <v>0</v>
      </c>
      <c r="W298" s="312">
        <f>'Enjoyment or fitnes- trip % sum'!G303</f>
        <v>0</v>
      </c>
      <c r="X298" s="314">
        <f>'Enjoyment or fitnes- trip % sum'!I303</f>
        <v>0</v>
      </c>
      <c r="Y298" s="260">
        <f t="shared" si="26"/>
        <v>0</v>
      </c>
      <c r="Z298" s="259">
        <f t="shared" si="27"/>
        <v>0</v>
      </c>
      <c r="AA298" s="312">
        <f>'Enjoyment or fitnes- trip % sum'!L303</f>
        <v>0</v>
      </c>
      <c r="AB298" s="314">
        <f>'Enjoyment or fitnes- trip % sum'!N303</f>
        <v>0</v>
      </c>
      <c r="AC298" s="260">
        <f t="shared" si="28"/>
        <v>0</v>
      </c>
      <c r="AD298" s="259">
        <f t="shared" si="29"/>
        <v>0</v>
      </c>
      <c r="AE298" s="261"/>
      <c r="AF298" s="248"/>
      <c r="AG298" s="248"/>
      <c r="AH298" s="248"/>
      <c r="AI298" s="248"/>
    </row>
    <row r="299" spans="1:35" x14ac:dyDescent="0.2">
      <c r="A299" s="248"/>
      <c r="B299" s="248"/>
      <c r="C299" s="248"/>
      <c r="D299" s="248"/>
      <c r="E299" s="248"/>
      <c r="F299" s="248"/>
      <c r="G299" s="248"/>
      <c r="H299" s="248"/>
      <c r="I299" s="248"/>
      <c r="J299" s="248"/>
      <c r="K299" s="248"/>
      <c r="L299" s="248"/>
      <c r="M299" s="248"/>
      <c r="N299" s="248"/>
      <c r="O299" s="248"/>
      <c r="P299" s="248"/>
      <c r="Q299" s="296"/>
      <c r="R299" s="256">
        <f>'Enjoyment or fitnes- trip % sum'!B304</f>
        <v>0</v>
      </c>
      <c r="S299" s="313">
        <f>'Enjoyment or fitnes- trip % sum'!D304</f>
        <v>0</v>
      </c>
      <c r="T299" s="257">
        <f>'Non-survey input values'!$B$14</f>
        <v>359.3</v>
      </c>
      <c r="U299" s="258">
        <f t="shared" si="24"/>
        <v>0</v>
      </c>
      <c r="V299" s="259">
        <f t="shared" si="25"/>
        <v>0</v>
      </c>
      <c r="W299" s="312">
        <f>'Enjoyment or fitnes- trip % sum'!G304</f>
        <v>0</v>
      </c>
      <c r="X299" s="314">
        <f>'Enjoyment or fitnes- trip % sum'!I304</f>
        <v>0</v>
      </c>
      <c r="Y299" s="260">
        <f t="shared" si="26"/>
        <v>0</v>
      </c>
      <c r="Z299" s="259">
        <f t="shared" si="27"/>
        <v>0</v>
      </c>
      <c r="AA299" s="312">
        <f>'Enjoyment or fitnes- trip % sum'!L304</f>
        <v>0</v>
      </c>
      <c r="AB299" s="314">
        <f>'Enjoyment or fitnes- trip % sum'!N304</f>
        <v>0</v>
      </c>
      <c r="AC299" s="260">
        <f t="shared" si="28"/>
        <v>0</v>
      </c>
      <c r="AD299" s="259">
        <f t="shared" si="29"/>
        <v>0</v>
      </c>
      <c r="AE299" s="261"/>
      <c r="AF299" s="248"/>
      <c r="AG299" s="248"/>
      <c r="AH299" s="248"/>
      <c r="AI299" s="248"/>
    </row>
    <row r="300" spans="1:35" x14ac:dyDescent="0.2">
      <c r="A300" s="248"/>
      <c r="B300" s="248"/>
      <c r="C300" s="248"/>
      <c r="D300" s="248"/>
      <c r="E300" s="248"/>
      <c r="F300" s="248"/>
      <c r="G300" s="248"/>
      <c r="H300" s="248"/>
      <c r="I300" s="248"/>
      <c r="J300" s="248"/>
      <c r="K300" s="248"/>
      <c r="L300" s="248"/>
      <c r="M300" s="248"/>
      <c r="N300" s="248"/>
      <c r="O300" s="248"/>
      <c r="P300" s="248"/>
      <c r="Q300" s="296"/>
      <c r="R300" s="256">
        <f>'Enjoyment or fitnes- trip % sum'!B305</f>
        <v>0</v>
      </c>
      <c r="S300" s="313">
        <f>'Enjoyment or fitnes- trip % sum'!D305</f>
        <v>0</v>
      </c>
      <c r="T300" s="257">
        <f>'Non-survey input values'!$B$14</f>
        <v>359.3</v>
      </c>
      <c r="U300" s="258">
        <f t="shared" si="24"/>
        <v>0</v>
      </c>
      <c r="V300" s="259">
        <f t="shared" si="25"/>
        <v>0</v>
      </c>
      <c r="W300" s="312">
        <f>'Enjoyment or fitnes- trip % sum'!G305</f>
        <v>0</v>
      </c>
      <c r="X300" s="314">
        <f>'Enjoyment or fitnes- trip % sum'!I305</f>
        <v>0</v>
      </c>
      <c r="Y300" s="260">
        <f t="shared" si="26"/>
        <v>0</v>
      </c>
      <c r="Z300" s="259">
        <f t="shared" si="27"/>
        <v>0</v>
      </c>
      <c r="AA300" s="312">
        <f>'Enjoyment or fitnes- trip % sum'!L305</f>
        <v>0</v>
      </c>
      <c r="AB300" s="314">
        <f>'Enjoyment or fitnes- trip % sum'!N305</f>
        <v>0</v>
      </c>
      <c r="AC300" s="260">
        <f t="shared" si="28"/>
        <v>0</v>
      </c>
      <c r="AD300" s="259">
        <f t="shared" si="29"/>
        <v>0</v>
      </c>
      <c r="AE300" s="261"/>
      <c r="AF300" s="248"/>
      <c r="AG300" s="248"/>
      <c r="AH300" s="248"/>
      <c r="AI300" s="248"/>
    </row>
    <row r="301" spans="1:35" x14ac:dyDescent="0.2">
      <c r="A301" s="248"/>
      <c r="B301" s="248"/>
      <c r="C301" s="248"/>
      <c r="D301" s="248"/>
      <c r="E301" s="248"/>
      <c r="F301" s="248"/>
      <c r="G301" s="248"/>
      <c r="H301" s="248"/>
      <c r="I301" s="248"/>
      <c r="J301" s="248"/>
      <c r="K301" s="248"/>
      <c r="L301" s="248"/>
      <c r="M301" s="248"/>
      <c r="N301" s="248"/>
      <c r="O301" s="248"/>
      <c r="P301" s="248"/>
      <c r="Q301" s="296"/>
      <c r="R301" s="256">
        <f>'Enjoyment or fitnes- trip % sum'!B306</f>
        <v>0</v>
      </c>
      <c r="S301" s="313">
        <f>'Enjoyment or fitnes- trip % sum'!D306</f>
        <v>0</v>
      </c>
      <c r="T301" s="257">
        <f>'Non-survey input values'!$B$14</f>
        <v>359.3</v>
      </c>
      <c r="U301" s="258">
        <f t="shared" si="24"/>
        <v>0</v>
      </c>
      <c r="V301" s="259">
        <f t="shared" si="25"/>
        <v>0</v>
      </c>
      <c r="W301" s="312">
        <f>'Enjoyment or fitnes- trip % sum'!G306</f>
        <v>0</v>
      </c>
      <c r="X301" s="314">
        <f>'Enjoyment or fitnes- trip % sum'!I306</f>
        <v>0</v>
      </c>
      <c r="Y301" s="260">
        <f t="shared" si="26"/>
        <v>0</v>
      </c>
      <c r="Z301" s="259">
        <f t="shared" si="27"/>
        <v>0</v>
      </c>
      <c r="AA301" s="312">
        <f>'Enjoyment or fitnes- trip % sum'!L306</f>
        <v>0</v>
      </c>
      <c r="AB301" s="314">
        <f>'Enjoyment or fitnes- trip % sum'!N306</f>
        <v>0</v>
      </c>
      <c r="AC301" s="260">
        <f t="shared" si="28"/>
        <v>0</v>
      </c>
      <c r="AD301" s="259">
        <f t="shared" si="29"/>
        <v>0</v>
      </c>
      <c r="AE301" s="261"/>
      <c r="AF301" s="248"/>
      <c r="AG301" s="248"/>
      <c r="AH301" s="248"/>
      <c r="AI301" s="248"/>
    </row>
    <row r="302" spans="1:35" x14ac:dyDescent="0.2">
      <c r="A302" s="248"/>
      <c r="B302" s="248"/>
      <c r="C302" s="248"/>
      <c r="D302" s="248"/>
      <c r="E302" s="248"/>
      <c r="F302" s="248"/>
      <c r="G302" s="248"/>
      <c r="H302" s="248"/>
      <c r="I302" s="248"/>
      <c r="J302" s="248"/>
      <c r="K302" s="248"/>
      <c r="L302" s="248"/>
      <c r="M302" s="248"/>
      <c r="N302" s="248"/>
      <c r="O302" s="248"/>
      <c r="P302" s="248"/>
      <c r="Q302" s="296"/>
      <c r="R302" s="256">
        <f>'Enjoyment or fitnes- trip % sum'!B307</f>
        <v>0</v>
      </c>
      <c r="S302" s="313">
        <f>'Enjoyment or fitnes- trip % sum'!D307</f>
        <v>0</v>
      </c>
      <c r="T302" s="257">
        <f>'Non-survey input values'!$B$14</f>
        <v>359.3</v>
      </c>
      <c r="U302" s="258">
        <f t="shared" si="24"/>
        <v>0</v>
      </c>
      <c r="V302" s="259">
        <f t="shared" si="25"/>
        <v>0</v>
      </c>
      <c r="W302" s="312">
        <f>'Enjoyment or fitnes- trip % sum'!G307</f>
        <v>0</v>
      </c>
      <c r="X302" s="314">
        <f>'Enjoyment or fitnes- trip % sum'!I307</f>
        <v>0</v>
      </c>
      <c r="Y302" s="260">
        <f t="shared" si="26"/>
        <v>0</v>
      </c>
      <c r="Z302" s="259">
        <f t="shared" si="27"/>
        <v>0</v>
      </c>
      <c r="AA302" s="312">
        <f>'Enjoyment or fitnes- trip % sum'!L307</f>
        <v>0</v>
      </c>
      <c r="AB302" s="314">
        <f>'Enjoyment or fitnes- trip % sum'!N307</f>
        <v>0</v>
      </c>
      <c r="AC302" s="260">
        <f t="shared" si="28"/>
        <v>0</v>
      </c>
      <c r="AD302" s="259">
        <f t="shared" si="29"/>
        <v>0</v>
      </c>
      <c r="AE302" s="261"/>
      <c r="AF302" s="248"/>
      <c r="AG302" s="248"/>
      <c r="AH302" s="248"/>
      <c r="AI302" s="248"/>
    </row>
    <row r="303" spans="1:35" x14ac:dyDescent="0.2">
      <c r="A303" s="248"/>
      <c r="B303" s="248"/>
      <c r="C303" s="248"/>
      <c r="D303" s="248"/>
      <c r="E303" s="248"/>
      <c r="F303" s="248"/>
      <c r="G303" s="248"/>
      <c r="H303" s="248"/>
      <c r="I303" s="248"/>
      <c r="J303" s="248"/>
      <c r="K303" s="248"/>
      <c r="L303" s="248"/>
      <c r="M303" s="248"/>
      <c r="N303" s="248"/>
      <c r="O303" s="248"/>
      <c r="P303" s="248"/>
      <c r="Q303" s="296"/>
      <c r="R303" s="256">
        <f>'Enjoyment or fitnes- trip % sum'!B308</f>
        <v>0</v>
      </c>
      <c r="S303" s="313">
        <f>'Enjoyment or fitnes- trip % sum'!D308</f>
        <v>0</v>
      </c>
      <c r="T303" s="257">
        <f>'Non-survey input values'!$B$14</f>
        <v>359.3</v>
      </c>
      <c r="U303" s="258">
        <f t="shared" si="24"/>
        <v>0</v>
      </c>
      <c r="V303" s="259">
        <f t="shared" si="25"/>
        <v>0</v>
      </c>
      <c r="W303" s="312">
        <f>'Enjoyment or fitnes- trip % sum'!G308</f>
        <v>0</v>
      </c>
      <c r="X303" s="314">
        <f>'Enjoyment or fitnes- trip % sum'!I308</f>
        <v>0</v>
      </c>
      <c r="Y303" s="260">
        <f t="shared" si="26"/>
        <v>0</v>
      </c>
      <c r="Z303" s="259">
        <f t="shared" si="27"/>
        <v>0</v>
      </c>
      <c r="AA303" s="312">
        <f>'Enjoyment or fitnes- trip % sum'!L308</f>
        <v>0</v>
      </c>
      <c r="AB303" s="314">
        <f>'Enjoyment or fitnes- trip % sum'!N308</f>
        <v>0</v>
      </c>
      <c r="AC303" s="260">
        <f t="shared" si="28"/>
        <v>0</v>
      </c>
      <c r="AD303" s="259">
        <f t="shared" si="29"/>
        <v>0</v>
      </c>
      <c r="AE303" s="261"/>
      <c r="AF303" s="248"/>
      <c r="AG303" s="248"/>
      <c r="AH303" s="248"/>
      <c r="AI303" s="248"/>
    </row>
    <row r="304" spans="1:35" x14ac:dyDescent="0.2">
      <c r="A304" s="248"/>
      <c r="B304" s="248"/>
      <c r="C304" s="248"/>
      <c r="D304" s="248"/>
      <c r="E304" s="248"/>
      <c r="F304" s="248"/>
      <c r="G304" s="248"/>
      <c r="H304" s="248"/>
      <c r="I304" s="248"/>
      <c r="J304" s="248"/>
      <c r="K304" s="248"/>
      <c r="L304" s="248"/>
      <c r="M304" s="248"/>
      <c r="N304" s="248"/>
      <c r="O304" s="248"/>
      <c r="P304" s="248"/>
      <c r="Q304" s="296"/>
      <c r="R304" s="256">
        <f>'Enjoyment or fitnes- trip % sum'!B309</f>
        <v>0</v>
      </c>
      <c r="S304" s="313">
        <f>'Enjoyment or fitnes- trip % sum'!D309</f>
        <v>0</v>
      </c>
      <c r="T304" s="257">
        <f>'Non-survey input values'!$B$14</f>
        <v>359.3</v>
      </c>
      <c r="U304" s="258">
        <f t="shared" si="24"/>
        <v>0</v>
      </c>
      <c r="V304" s="259">
        <f t="shared" si="25"/>
        <v>0</v>
      </c>
      <c r="W304" s="312">
        <f>'Enjoyment or fitnes- trip % sum'!G309</f>
        <v>0</v>
      </c>
      <c r="X304" s="314">
        <f>'Enjoyment or fitnes- trip % sum'!I309</f>
        <v>0</v>
      </c>
      <c r="Y304" s="260">
        <f t="shared" si="26"/>
        <v>0</v>
      </c>
      <c r="Z304" s="259">
        <f t="shared" si="27"/>
        <v>0</v>
      </c>
      <c r="AA304" s="312">
        <f>'Enjoyment or fitnes- trip % sum'!L309</f>
        <v>0</v>
      </c>
      <c r="AB304" s="314">
        <f>'Enjoyment or fitnes- trip % sum'!N309</f>
        <v>0</v>
      </c>
      <c r="AC304" s="260">
        <f t="shared" si="28"/>
        <v>0</v>
      </c>
      <c r="AD304" s="259">
        <f t="shared" si="29"/>
        <v>0</v>
      </c>
      <c r="AE304" s="261"/>
      <c r="AF304" s="248"/>
      <c r="AG304" s="248"/>
      <c r="AH304" s="248"/>
      <c r="AI304" s="248"/>
    </row>
    <row r="305" spans="1:35" x14ac:dyDescent="0.2">
      <c r="A305" s="248"/>
      <c r="B305" s="248"/>
      <c r="C305" s="248"/>
      <c r="D305" s="248"/>
      <c r="E305" s="248"/>
      <c r="F305" s="248"/>
      <c r="G305" s="248"/>
      <c r="H305" s="248"/>
      <c r="I305" s="248"/>
      <c r="J305" s="248"/>
      <c r="K305" s="248"/>
      <c r="L305" s="248"/>
      <c r="M305" s="248"/>
      <c r="N305" s="248"/>
      <c r="O305" s="248"/>
      <c r="P305" s="248"/>
      <c r="Q305" s="296"/>
      <c r="R305" s="256">
        <f>'Enjoyment or fitnes- trip % sum'!B310</f>
        <v>0</v>
      </c>
      <c r="S305" s="313">
        <f>'Enjoyment or fitnes- trip % sum'!D310</f>
        <v>0</v>
      </c>
      <c r="T305" s="257">
        <f>'Non-survey input values'!$B$14</f>
        <v>359.3</v>
      </c>
      <c r="U305" s="258">
        <f t="shared" si="24"/>
        <v>0</v>
      </c>
      <c r="V305" s="259">
        <f t="shared" si="25"/>
        <v>0</v>
      </c>
      <c r="W305" s="312">
        <f>'Enjoyment or fitnes- trip % sum'!G310</f>
        <v>0</v>
      </c>
      <c r="X305" s="314">
        <f>'Enjoyment or fitnes- trip % sum'!I310</f>
        <v>0</v>
      </c>
      <c r="Y305" s="260">
        <f t="shared" si="26"/>
        <v>0</v>
      </c>
      <c r="Z305" s="259">
        <f t="shared" si="27"/>
        <v>0</v>
      </c>
      <c r="AA305" s="312">
        <f>'Enjoyment or fitnes- trip % sum'!L310</f>
        <v>0</v>
      </c>
      <c r="AB305" s="314">
        <f>'Enjoyment or fitnes- trip % sum'!N310</f>
        <v>0</v>
      </c>
      <c r="AC305" s="260">
        <f t="shared" si="28"/>
        <v>0</v>
      </c>
      <c r="AD305" s="259">
        <f t="shared" si="29"/>
        <v>0</v>
      </c>
      <c r="AE305" s="261"/>
      <c r="AF305" s="248"/>
      <c r="AG305" s="248"/>
      <c r="AH305" s="248"/>
      <c r="AI305" s="248"/>
    </row>
    <row r="306" spans="1:35" x14ac:dyDescent="0.2">
      <c r="A306" s="248"/>
      <c r="B306" s="248"/>
      <c r="C306" s="248"/>
      <c r="D306" s="248"/>
      <c r="E306" s="248"/>
      <c r="F306" s="248"/>
      <c r="G306" s="248"/>
      <c r="H306" s="248"/>
      <c r="I306" s="248"/>
      <c r="J306" s="248"/>
      <c r="K306" s="248"/>
      <c r="L306" s="248"/>
      <c r="M306" s="248"/>
      <c r="N306" s="248"/>
      <c r="O306" s="248"/>
      <c r="P306" s="248"/>
      <c r="Q306" s="296"/>
      <c r="R306" s="256">
        <f>'Enjoyment or fitnes- trip % sum'!B311</f>
        <v>0</v>
      </c>
      <c r="S306" s="313">
        <f>'Enjoyment or fitnes- trip % sum'!D311</f>
        <v>0</v>
      </c>
      <c r="T306" s="257">
        <f>'Non-survey input values'!$B$14</f>
        <v>359.3</v>
      </c>
      <c r="U306" s="258">
        <f t="shared" si="24"/>
        <v>0</v>
      </c>
      <c r="V306" s="259">
        <f t="shared" si="25"/>
        <v>0</v>
      </c>
      <c r="W306" s="312">
        <f>'Enjoyment or fitnes- trip % sum'!G311</f>
        <v>0</v>
      </c>
      <c r="X306" s="314">
        <f>'Enjoyment or fitnes- trip % sum'!I311</f>
        <v>0</v>
      </c>
      <c r="Y306" s="260">
        <f t="shared" si="26"/>
        <v>0</v>
      </c>
      <c r="Z306" s="259">
        <f t="shared" si="27"/>
        <v>0</v>
      </c>
      <c r="AA306" s="312">
        <f>'Enjoyment or fitnes- trip % sum'!L311</f>
        <v>0</v>
      </c>
      <c r="AB306" s="314">
        <f>'Enjoyment or fitnes- trip % sum'!N311</f>
        <v>0</v>
      </c>
      <c r="AC306" s="260">
        <f t="shared" si="28"/>
        <v>0</v>
      </c>
      <c r="AD306" s="259">
        <f t="shared" si="29"/>
        <v>0</v>
      </c>
      <c r="AE306" s="261"/>
      <c r="AF306" s="248"/>
      <c r="AG306" s="248"/>
      <c r="AH306" s="248"/>
      <c r="AI306" s="248"/>
    </row>
    <row r="307" spans="1:35" x14ac:dyDescent="0.2">
      <c r="A307" s="248"/>
      <c r="B307" s="248"/>
      <c r="C307" s="248"/>
      <c r="D307" s="248"/>
      <c r="E307" s="248"/>
      <c r="F307" s="248"/>
      <c r="G307" s="248"/>
      <c r="H307" s="248"/>
      <c r="I307" s="248"/>
      <c r="J307" s="248"/>
      <c r="K307" s="248"/>
      <c r="L307" s="248"/>
      <c r="M307" s="248"/>
      <c r="N307" s="248"/>
      <c r="O307" s="248"/>
      <c r="P307" s="248"/>
      <c r="Q307" s="296"/>
      <c r="R307" s="256">
        <f>'Enjoyment or fitnes- trip % sum'!B312</f>
        <v>0</v>
      </c>
      <c r="S307" s="313">
        <f>'Enjoyment or fitnes- trip % sum'!D312</f>
        <v>0</v>
      </c>
      <c r="T307" s="257">
        <f>'Non-survey input values'!$B$14</f>
        <v>359.3</v>
      </c>
      <c r="U307" s="258">
        <f t="shared" si="24"/>
        <v>0</v>
      </c>
      <c r="V307" s="259">
        <f t="shared" si="25"/>
        <v>0</v>
      </c>
      <c r="W307" s="312">
        <f>'Enjoyment or fitnes- trip % sum'!G312</f>
        <v>0</v>
      </c>
      <c r="X307" s="314">
        <f>'Enjoyment or fitnes- trip % sum'!I312</f>
        <v>0</v>
      </c>
      <c r="Y307" s="260">
        <f t="shared" si="26"/>
        <v>0</v>
      </c>
      <c r="Z307" s="259">
        <f t="shared" si="27"/>
        <v>0</v>
      </c>
      <c r="AA307" s="312">
        <f>'Enjoyment or fitnes- trip % sum'!L312</f>
        <v>0</v>
      </c>
      <c r="AB307" s="314">
        <f>'Enjoyment or fitnes- trip % sum'!N312</f>
        <v>0</v>
      </c>
      <c r="AC307" s="260">
        <f t="shared" si="28"/>
        <v>0</v>
      </c>
      <c r="AD307" s="259">
        <f t="shared" si="29"/>
        <v>0</v>
      </c>
      <c r="AE307" s="261"/>
      <c r="AF307" s="248"/>
      <c r="AG307" s="248"/>
      <c r="AH307" s="248"/>
      <c r="AI307" s="248"/>
    </row>
    <row r="308" spans="1:35" x14ac:dyDescent="0.2">
      <c r="A308" s="248"/>
      <c r="B308" s="248"/>
      <c r="C308" s="248"/>
      <c r="D308" s="248"/>
      <c r="E308" s="248"/>
      <c r="F308" s="248"/>
      <c r="G308" s="248"/>
      <c r="H308" s="248"/>
      <c r="I308" s="248"/>
      <c r="J308" s="248"/>
      <c r="K308" s="248"/>
      <c r="L308" s="248"/>
      <c r="M308" s="248"/>
      <c r="N308" s="248"/>
      <c r="O308" s="248"/>
      <c r="P308" s="248"/>
      <c r="Q308" s="296"/>
      <c r="R308" s="256">
        <f>'Enjoyment or fitnes- trip % sum'!B313</f>
        <v>0</v>
      </c>
      <c r="S308" s="313">
        <f>'Enjoyment or fitnes- trip % sum'!D313</f>
        <v>0</v>
      </c>
      <c r="T308" s="257">
        <f>'Non-survey input values'!$B$14</f>
        <v>359.3</v>
      </c>
      <c r="U308" s="258">
        <f t="shared" si="24"/>
        <v>0</v>
      </c>
      <c r="V308" s="259">
        <f t="shared" si="25"/>
        <v>0</v>
      </c>
      <c r="W308" s="312">
        <f>'Enjoyment or fitnes- trip % sum'!G313</f>
        <v>0</v>
      </c>
      <c r="X308" s="314">
        <f>'Enjoyment or fitnes- trip % sum'!I313</f>
        <v>0</v>
      </c>
      <c r="Y308" s="260">
        <f t="shared" si="26"/>
        <v>0</v>
      </c>
      <c r="Z308" s="259">
        <f t="shared" si="27"/>
        <v>0</v>
      </c>
      <c r="AA308" s="312">
        <f>'Enjoyment or fitnes- trip % sum'!L313</f>
        <v>0</v>
      </c>
      <c r="AB308" s="314">
        <f>'Enjoyment or fitnes- trip % sum'!N313</f>
        <v>0</v>
      </c>
      <c r="AC308" s="260">
        <f t="shared" si="28"/>
        <v>0</v>
      </c>
      <c r="AD308" s="259">
        <f t="shared" si="29"/>
        <v>0</v>
      </c>
      <c r="AE308" s="261"/>
      <c r="AF308" s="248"/>
      <c r="AG308" s="248"/>
      <c r="AH308" s="248"/>
      <c r="AI308" s="248"/>
    </row>
    <row r="309" spans="1:35" x14ac:dyDescent="0.2">
      <c r="A309" s="248"/>
      <c r="B309" s="248"/>
      <c r="C309" s="248"/>
      <c r="D309" s="248"/>
      <c r="E309" s="248"/>
      <c r="F309" s="248"/>
      <c r="G309" s="248"/>
      <c r="H309" s="248"/>
      <c r="I309" s="248"/>
      <c r="J309" s="248"/>
      <c r="K309" s="248"/>
      <c r="L309" s="248"/>
      <c r="M309" s="248"/>
      <c r="N309" s="248"/>
      <c r="O309" s="248"/>
      <c r="P309" s="248"/>
      <c r="Q309" s="296"/>
      <c r="R309" s="256">
        <f>'Enjoyment or fitnes- trip % sum'!B314</f>
        <v>0</v>
      </c>
      <c r="S309" s="313">
        <f>'Enjoyment or fitnes- trip % sum'!D314</f>
        <v>0</v>
      </c>
      <c r="T309" s="257">
        <f>'Non-survey input values'!$B$14</f>
        <v>359.3</v>
      </c>
      <c r="U309" s="258">
        <f t="shared" si="24"/>
        <v>0</v>
      </c>
      <c r="V309" s="259">
        <f t="shared" si="25"/>
        <v>0</v>
      </c>
      <c r="W309" s="312">
        <f>'Enjoyment or fitnes- trip % sum'!G314</f>
        <v>0</v>
      </c>
      <c r="X309" s="314">
        <f>'Enjoyment or fitnes- trip % sum'!I314</f>
        <v>0</v>
      </c>
      <c r="Y309" s="260">
        <f t="shared" si="26"/>
        <v>0</v>
      </c>
      <c r="Z309" s="259">
        <f t="shared" si="27"/>
        <v>0</v>
      </c>
      <c r="AA309" s="312">
        <f>'Enjoyment or fitnes- trip % sum'!L314</f>
        <v>0</v>
      </c>
      <c r="AB309" s="314">
        <f>'Enjoyment or fitnes- trip % sum'!N314</f>
        <v>0</v>
      </c>
      <c r="AC309" s="260">
        <f t="shared" si="28"/>
        <v>0</v>
      </c>
      <c r="AD309" s="259">
        <f t="shared" si="29"/>
        <v>0</v>
      </c>
      <c r="AE309" s="261"/>
      <c r="AF309" s="248"/>
      <c r="AG309" s="248"/>
      <c r="AH309" s="248"/>
      <c r="AI309" s="248"/>
    </row>
    <row r="310" spans="1:35" x14ac:dyDescent="0.2">
      <c r="A310" s="248"/>
      <c r="B310" s="248"/>
      <c r="C310" s="248"/>
      <c r="D310" s="248"/>
      <c r="E310" s="248"/>
      <c r="F310" s="248"/>
      <c r="G310" s="248"/>
      <c r="H310" s="248"/>
      <c r="I310" s="248"/>
      <c r="J310" s="248"/>
      <c r="K310" s="248"/>
      <c r="L310" s="248"/>
      <c r="M310" s="248"/>
      <c r="N310" s="248"/>
      <c r="O310" s="248"/>
      <c r="P310" s="248"/>
      <c r="Q310" s="296"/>
      <c r="R310" s="256">
        <f>'Enjoyment or fitnes- trip % sum'!B315</f>
        <v>0</v>
      </c>
      <c r="S310" s="313">
        <f>'Enjoyment or fitnes- trip % sum'!D315</f>
        <v>0</v>
      </c>
      <c r="T310" s="257">
        <f>'Non-survey input values'!$B$14</f>
        <v>359.3</v>
      </c>
      <c r="U310" s="258">
        <f t="shared" si="24"/>
        <v>0</v>
      </c>
      <c r="V310" s="259">
        <f t="shared" si="25"/>
        <v>0</v>
      </c>
      <c r="W310" s="312">
        <f>'Enjoyment or fitnes- trip % sum'!G315</f>
        <v>0</v>
      </c>
      <c r="X310" s="314">
        <f>'Enjoyment or fitnes- trip % sum'!I315</f>
        <v>0</v>
      </c>
      <c r="Y310" s="260">
        <f t="shared" si="26"/>
        <v>0</v>
      </c>
      <c r="Z310" s="259">
        <f t="shared" si="27"/>
        <v>0</v>
      </c>
      <c r="AA310" s="312">
        <f>'Enjoyment or fitnes- trip % sum'!L315</f>
        <v>0</v>
      </c>
      <c r="AB310" s="314">
        <f>'Enjoyment or fitnes- trip % sum'!N315</f>
        <v>0</v>
      </c>
      <c r="AC310" s="260">
        <f t="shared" si="28"/>
        <v>0</v>
      </c>
      <c r="AD310" s="259">
        <f t="shared" si="29"/>
        <v>0</v>
      </c>
      <c r="AE310" s="261"/>
      <c r="AF310" s="248"/>
      <c r="AG310" s="248"/>
      <c r="AH310" s="248"/>
      <c r="AI310" s="248"/>
    </row>
    <row r="311" spans="1:35" x14ac:dyDescent="0.2">
      <c r="A311" s="248"/>
      <c r="B311" s="248"/>
      <c r="C311" s="248"/>
      <c r="D311" s="248"/>
      <c r="E311" s="248"/>
      <c r="F311" s="248"/>
      <c r="G311" s="248"/>
      <c r="H311" s="248"/>
      <c r="I311" s="248"/>
      <c r="J311" s="248"/>
      <c r="K311" s="248"/>
      <c r="L311" s="248"/>
      <c r="M311" s="248"/>
      <c r="N311" s="248"/>
      <c r="O311" s="248"/>
      <c r="P311" s="248"/>
      <c r="Q311" s="296"/>
      <c r="R311" s="256">
        <f>'Enjoyment or fitnes- trip % sum'!B316</f>
        <v>0</v>
      </c>
      <c r="S311" s="313">
        <f>'Enjoyment or fitnes- trip % sum'!D316</f>
        <v>0</v>
      </c>
      <c r="T311" s="257">
        <f>'Non-survey input values'!$B$14</f>
        <v>359.3</v>
      </c>
      <c r="U311" s="258">
        <f t="shared" si="24"/>
        <v>0</v>
      </c>
      <c r="V311" s="259">
        <f t="shared" si="25"/>
        <v>0</v>
      </c>
      <c r="W311" s="312">
        <f>'Enjoyment or fitnes- trip % sum'!G316</f>
        <v>0</v>
      </c>
      <c r="X311" s="314">
        <f>'Enjoyment or fitnes- trip % sum'!I316</f>
        <v>0</v>
      </c>
      <c r="Y311" s="260">
        <f t="shared" si="26"/>
        <v>0</v>
      </c>
      <c r="Z311" s="259">
        <f t="shared" si="27"/>
        <v>0</v>
      </c>
      <c r="AA311" s="312">
        <f>'Enjoyment or fitnes- trip % sum'!L316</f>
        <v>0</v>
      </c>
      <c r="AB311" s="314">
        <f>'Enjoyment or fitnes- trip % sum'!N316</f>
        <v>0</v>
      </c>
      <c r="AC311" s="260">
        <f t="shared" si="28"/>
        <v>0</v>
      </c>
      <c r="AD311" s="259">
        <f t="shared" si="29"/>
        <v>0</v>
      </c>
      <c r="AE311" s="261"/>
      <c r="AF311" s="248"/>
      <c r="AG311" s="248"/>
      <c r="AH311" s="248"/>
      <c r="AI311" s="248"/>
    </row>
    <row r="312" spans="1:35" x14ac:dyDescent="0.2">
      <c r="A312" s="248"/>
      <c r="B312" s="248"/>
      <c r="C312" s="248"/>
      <c r="D312" s="248"/>
      <c r="E312" s="248"/>
      <c r="F312" s="248"/>
      <c r="G312" s="248"/>
      <c r="H312" s="248"/>
      <c r="I312" s="248"/>
      <c r="J312" s="248"/>
      <c r="K312" s="248"/>
      <c r="L312" s="248"/>
      <c r="M312" s="248"/>
      <c r="N312" s="248"/>
      <c r="O312" s="248"/>
      <c r="P312" s="248"/>
      <c r="Q312" s="296"/>
      <c r="R312" s="256">
        <f>'Enjoyment or fitnes- trip % sum'!B317</f>
        <v>0</v>
      </c>
      <c r="S312" s="313">
        <f>'Enjoyment or fitnes- trip % sum'!D317</f>
        <v>0</v>
      </c>
      <c r="T312" s="257">
        <f>'Non-survey input values'!$B$14</f>
        <v>359.3</v>
      </c>
      <c r="U312" s="258">
        <f t="shared" si="24"/>
        <v>0</v>
      </c>
      <c r="V312" s="259">
        <f t="shared" si="25"/>
        <v>0</v>
      </c>
      <c r="W312" s="312">
        <f>'Enjoyment or fitnes- trip % sum'!G317</f>
        <v>0</v>
      </c>
      <c r="X312" s="314">
        <f>'Enjoyment or fitnes- trip % sum'!I317</f>
        <v>0</v>
      </c>
      <c r="Y312" s="260">
        <f t="shared" si="26"/>
        <v>0</v>
      </c>
      <c r="Z312" s="259">
        <f t="shared" si="27"/>
        <v>0</v>
      </c>
      <c r="AA312" s="312">
        <f>'Enjoyment or fitnes- trip % sum'!L317</f>
        <v>0</v>
      </c>
      <c r="AB312" s="314">
        <f>'Enjoyment or fitnes- trip % sum'!N317</f>
        <v>0</v>
      </c>
      <c r="AC312" s="260">
        <f t="shared" si="28"/>
        <v>0</v>
      </c>
      <c r="AD312" s="259">
        <f t="shared" si="29"/>
        <v>0</v>
      </c>
      <c r="AE312" s="261"/>
      <c r="AF312" s="248"/>
      <c r="AG312" s="248"/>
      <c r="AH312" s="248"/>
      <c r="AI312" s="248"/>
    </row>
    <row r="313" spans="1:35" x14ac:dyDescent="0.2">
      <c r="A313" s="248"/>
      <c r="B313" s="248"/>
      <c r="C313" s="248"/>
      <c r="D313" s="248"/>
      <c r="E313" s="248"/>
      <c r="F313" s="248"/>
      <c r="G313" s="248"/>
      <c r="H313" s="248"/>
      <c r="I313" s="248"/>
      <c r="J313" s="248"/>
      <c r="K313" s="248"/>
      <c r="L313" s="248"/>
      <c r="M313" s="248"/>
      <c r="N313" s="248"/>
      <c r="O313" s="248"/>
      <c r="P313" s="248"/>
      <c r="Q313" s="296"/>
      <c r="R313" s="256">
        <f>'Enjoyment or fitnes- trip % sum'!B318</f>
        <v>0</v>
      </c>
      <c r="S313" s="313">
        <f>'Enjoyment or fitnes- trip % sum'!D318</f>
        <v>0</v>
      </c>
      <c r="T313" s="257">
        <f>'Non-survey input values'!$B$14</f>
        <v>359.3</v>
      </c>
      <c r="U313" s="258">
        <f t="shared" si="24"/>
        <v>0</v>
      </c>
      <c r="V313" s="259">
        <f t="shared" si="25"/>
        <v>0</v>
      </c>
      <c r="W313" s="312">
        <f>'Enjoyment or fitnes- trip % sum'!G318</f>
        <v>0</v>
      </c>
      <c r="X313" s="314">
        <f>'Enjoyment or fitnes- trip % sum'!I318</f>
        <v>0</v>
      </c>
      <c r="Y313" s="260">
        <f t="shared" si="26"/>
        <v>0</v>
      </c>
      <c r="Z313" s="259">
        <f t="shared" si="27"/>
        <v>0</v>
      </c>
      <c r="AA313" s="312">
        <f>'Enjoyment or fitnes- trip % sum'!L318</f>
        <v>0</v>
      </c>
      <c r="AB313" s="314">
        <f>'Enjoyment or fitnes- trip % sum'!N318</f>
        <v>0</v>
      </c>
      <c r="AC313" s="260">
        <f t="shared" si="28"/>
        <v>0</v>
      </c>
      <c r="AD313" s="259">
        <f t="shared" si="29"/>
        <v>0</v>
      </c>
      <c r="AE313" s="261"/>
      <c r="AF313" s="248"/>
      <c r="AG313" s="248"/>
      <c r="AH313" s="248"/>
      <c r="AI313" s="248"/>
    </row>
    <row r="314" spans="1:35" x14ac:dyDescent="0.2">
      <c r="A314" s="248"/>
      <c r="B314" s="248"/>
      <c r="C314" s="248"/>
      <c r="D314" s="248"/>
      <c r="E314" s="248"/>
      <c r="F314" s="248"/>
      <c r="G314" s="248"/>
      <c r="H314" s="248"/>
      <c r="I314" s="248"/>
      <c r="J314" s="248"/>
      <c r="K314" s="248"/>
      <c r="L314" s="248"/>
      <c r="M314" s="248"/>
      <c r="N314" s="248"/>
      <c r="O314" s="248"/>
      <c r="P314" s="248"/>
      <c r="Q314" s="296"/>
      <c r="R314" s="256">
        <f>'Enjoyment or fitnes- trip % sum'!B319</f>
        <v>0</v>
      </c>
      <c r="S314" s="313">
        <f>'Enjoyment or fitnes- trip % sum'!D319</f>
        <v>0</v>
      </c>
      <c r="T314" s="257">
        <f>'Non-survey input values'!$B$14</f>
        <v>359.3</v>
      </c>
      <c r="U314" s="258">
        <f t="shared" si="24"/>
        <v>0</v>
      </c>
      <c r="V314" s="259">
        <f t="shared" si="25"/>
        <v>0</v>
      </c>
      <c r="W314" s="312">
        <f>'Enjoyment or fitnes- trip % sum'!G319</f>
        <v>0</v>
      </c>
      <c r="X314" s="314">
        <f>'Enjoyment or fitnes- trip % sum'!I319</f>
        <v>0</v>
      </c>
      <c r="Y314" s="260">
        <f t="shared" si="26"/>
        <v>0</v>
      </c>
      <c r="Z314" s="259">
        <f t="shared" si="27"/>
        <v>0</v>
      </c>
      <c r="AA314" s="312">
        <f>'Enjoyment or fitnes- trip % sum'!L319</f>
        <v>0</v>
      </c>
      <c r="AB314" s="314">
        <f>'Enjoyment or fitnes- trip % sum'!N319</f>
        <v>0</v>
      </c>
      <c r="AC314" s="260">
        <f t="shared" si="28"/>
        <v>0</v>
      </c>
      <c r="AD314" s="259">
        <f t="shared" si="29"/>
        <v>0</v>
      </c>
      <c r="AE314" s="261"/>
      <c r="AF314" s="248"/>
      <c r="AG314" s="248"/>
      <c r="AH314" s="248"/>
      <c r="AI314" s="248"/>
    </row>
    <row r="315" spans="1:35" x14ac:dyDescent="0.2">
      <c r="A315" s="248"/>
      <c r="B315" s="248"/>
      <c r="C315" s="248"/>
      <c r="D315" s="248"/>
      <c r="E315" s="248"/>
      <c r="F315" s="248"/>
      <c r="G315" s="248"/>
      <c r="H315" s="248"/>
      <c r="I315" s="248"/>
      <c r="J315" s="248"/>
      <c r="K315" s="248"/>
      <c r="L315" s="248"/>
      <c r="M315" s="248"/>
      <c r="N315" s="248"/>
      <c r="O315" s="248"/>
      <c r="P315" s="248"/>
      <c r="Q315" s="296"/>
      <c r="R315" s="256">
        <f>'Enjoyment or fitnes- trip % sum'!B320</f>
        <v>0</v>
      </c>
      <c r="S315" s="313">
        <f>'Enjoyment or fitnes- trip % sum'!D320</f>
        <v>0</v>
      </c>
      <c r="T315" s="257">
        <f>'Non-survey input values'!$B$14</f>
        <v>359.3</v>
      </c>
      <c r="U315" s="258">
        <f t="shared" si="24"/>
        <v>0</v>
      </c>
      <c r="V315" s="259">
        <f t="shared" si="25"/>
        <v>0</v>
      </c>
      <c r="W315" s="312">
        <f>'Enjoyment or fitnes- trip % sum'!G320</f>
        <v>0</v>
      </c>
      <c r="X315" s="314">
        <f>'Enjoyment or fitnes- trip % sum'!I320</f>
        <v>0</v>
      </c>
      <c r="Y315" s="260">
        <f t="shared" si="26"/>
        <v>0</v>
      </c>
      <c r="Z315" s="259">
        <f t="shared" si="27"/>
        <v>0</v>
      </c>
      <c r="AA315" s="312">
        <f>'Enjoyment or fitnes- trip % sum'!L320</f>
        <v>0</v>
      </c>
      <c r="AB315" s="314">
        <f>'Enjoyment or fitnes- trip % sum'!N320</f>
        <v>0</v>
      </c>
      <c r="AC315" s="260">
        <f t="shared" si="28"/>
        <v>0</v>
      </c>
      <c r="AD315" s="259">
        <f t="shared" si="29"/>
        <v>0</v>
      </c>
      <c r="AE315" s="261"/>
      <c r="AF315" s="248"/>
      <c r="AG315" s="248"/>
      <c r="AH315" s="248"/>
      <c r="AI315" s="248"/>
    </row>
    <row r="316" spans="1:35" x14ac:dyDescent="0.2">
      <c r="A316" s="248"/>
      <c r="B316" s="248"/>
      <c r="C316" s="248"/>
      <c r="D316" s="248"/>
      <c r="E316" s="248"/>
      <c r="F316" s="248"/>
      <c r="G316" s="248"/>
      <c r="H316" s="248"/>
      <c r="I316" s="248"/>
      <c r="J316" s="248"/>
      <c r="K316" s="248"/>
      <c r="L316" s="248"/>
      <c r="M316" s="248"/>
      <c r="N316" s="248"/>
      <c r="O316" s="248"/>
      <c r="P316" s="248"/>
      <c r="Q316" s="296"/>
      <c r="R316" s="256">
        <f>'Enjoyment or fitnes- trip % sum'!B321</f>
        <v>0</v>
      </c>
      <c r="S316" s="313">
        <f>'Enjoyment or fitnes- trip % sum'!D321</f>
        <v>0</v>
      </c>
      <c r="T316" s="257">
        <f>'Non-survey input values'!$B$14</f>
        <v>359.3</v>
      </c>
      <c r="U316" s="258">
        <f t="shared" si="24"/>
        <v>0</v>
      </c>
      <c r="V316" s="259">
        <f t="shared" si="25"/>
        <v>0</v>
      </c>
      <c r="W316" s="312">
        <f>'Enjoyment or fitnes- trip % sum'!G321</f>
        <v>0</v>
      </c>
      <c r="X316" s="314">
        <f>'Enjoyment or fitnes- trip % sum'!I321</f>
        <v>0</v>
      </c>
      <c r="Y316" s="260">
        <f t="shared" si="26"/>
        <v>0</v>
      </c>
      <c r="Z316" s="259">
        <f t="shared" si="27"/>
        <v>0</v>
      </c>
      <c r="AA316" s="312">
        <f>'Enjoyment or fitnes- trip % sum'!L321</f>
        <v>0</v>
      </c>
      <c r="AB316" s="314">
        <f>'Enjoyment or fitnes- trip % sum'!N321</f>
        <v>0</v>
      </c>
      <c r="AC316" s="260">
        <f t="shared" si="28"/>
        <v>0</v>
      </c>
      <c r="AD316" s="259">
        <f t="shared" si="29"/>
        <v>0</v>
      </c>
      <c r="AE316" s="261"/>
      <c r="AF316" s="248"/>
      <c r="AG316" s="248"/>
      <c r="AH316" s="248"/>
      <c r="AI316" s="248"/>
    </row>
    <row r="317" spans="1:35" x14ac:dyDescent="0.2">
      <c r="A317" s="248"/>
      <c r="B317" s="248"/>
      <c r="C317" s="248"/>
      <c r="D317" s="248"/>
      <c r="E317" s="248"/>
      <c r="F317" s="248"/>
      <c r="G317" s="248"/>
      <c r="H317" s="248"/>
      <c r="I317" s="248"/>
      <c r="J317" s="248"/>
      <c r="K317" s="248"/>
      <c r="L317" s="248"/>
      <c r="M317" s="248"/>
      <c r="N317" s="248"/>
      <c r="O317" s="248"/>
      <c r="P317" s="248"/>
      <c r="Q317" s="296"/>
      <c r="R317" s="256">
        <f>'Enjoyment or fitnes- trip % sum'!B322</f>
        <v>0</v>
      </c>
      <c r="S317" s="313">
        <f>'Enjoyment or fitnes- trip % sum'!D322</f>
        <v>0</v>
      </c>
      <c r="T317" s="257">
        <f>'Non-survey input values'!$B$14</f>
        <v>359.3</v>
      </c>
      <c r="U317" s="258">
        <f t="shared" si="24"/>
        <v>0</v>
      </c>
      <c r="V317" s="259">
        <f t="shared" si="25"/>
        <v>0</v>
      </c>
      <c r="W317" s="312">
        <f>'Enjoyment or fitnes- trip % sum'!G322</f>
        <v>0</v>
      </c>
      <c r="X317" s="314">
        <f>'Enjoyment or fitnes- trip % sum'!I322</f>
        <v>0</v>
      </c>
      <c r="Y317" s="260">
        <f t="shared" si="26"/>
        <v>0</v>
      </c>
      <c r="Z317" s="259">
        <f t="shared" si="27"/>
        <v>0</v>
      </c>
      <c r="AA317" s="312">
        <f>'Enjoyment or fitnes- trip % sum'!L322</f>
        <v>0</v>
      </c>
      <c r="AB317" s="314">
        <f>'Enjoyment or fitnes- trip % sum'!N322</f>
        <v>0</v>
      </c>
      <c r="AC317" s="260">
        <f t="shared" si="28"/>
        <v>0</v>
      </c>
      <c r="AD317" s="259">
        <f t="shared" si="29"/>
        <v>0</v>
      </c>
      <c r="AE317" s="261"/>
      <c r="AF317" s="248"/>
      <c r="AG317" s="248"/>
      <c r="AH317" s="248"/>
      <c r="AI317" s="248"/>
    </row>
    <row r="318" spans="1:35" x14ac:dyDescent="0.2">
      <c r="A318" s="248"/>
      <c r="B318" s="248"/>
      <c r="C318" s="248"/>
      <c r="D318" s="248"/>
      <c r="E318" s="248"/>
      <c r="F318" s="248"/>
      <c r="G318" s="248"/>
      <c r="H318" s="248"/>
      <c r="I318" s="248"/>
      <c r="J318" s="248"/>
      <c r="K318" s="248"/>
      <c r="L318" s="248"/>
      <c r="M318" s="248"/>
      <c r="N318" s="248"/>
      <c r="O318" s="248"/>
      <c r="P318" s="248"/>
      <c r="Q318" s="296"/>
      <c r="R318" s="256">
        <f>'Enjoyment or fitnes- trip % sum'!B323</f>
        <v>0</v>
      </c>
      <c r="S318" s="313">
        <f>'Enjoyment or fitnes- trip % sum'!D323</f>
        <v>0</v>
      </c>
      <c r="T318" s="257">
        <f>'Non-survey input values'!$B$14</f>
        <v>359.3</v>
      </c>
      <c r="U318" s="258">
        <f t="shared" si="24"/>
        <v>0</v>
      </c>
      <c r="V318" s="259">
        <f t="shared" si="25"/>
        <v>0</v>
      </c>
      <c r="W318" s="312">
        <f>'Enjoyment or fitnes- trip % sum'!G323</f>
        <v>0</v>
      </c>
      <c r="X318" s="314">
        <f>'Enjoyment or fitnes- trip % sum'!I323</f>
        <v>0</v>
      </c>
      <c r="Y318" s="260">
        <f t="shared" si="26"/>
        <v>0</v>
      </c>
      <c r="Z318" s="259">
        <f t="shared" si="27"/>
        <v>0</v>
      </c>
      <c r="AA318" s="312">
        <f>'Enjoyment or fitnes- trip % sum'!L323</f>
        <v>0</v>
      </c>
      <c r="AB318" s="314">
        <f>'Enjoyment or fitnes- trip % sum'!N323</f>
        <v>0</v>
      </c>
      <c r="AC318" s="260">
        <f t="shared" si="28"/>
        <v>0</v>
      </c>
      <c r="AD318" s="259">
        <f t="shared" si="29"/>
        <v>0</v>
      </c>
      <c r="AE318" s="261"/>
      <c r="AF318" s="248"/>
      <c r="AG318" s="248"/>
      <c r="AH318" s="248"/>
      <c r="AI318" s="248"/>
    </row>
    <row r="319" spans="1:35" x14ac:dyDescent="0.2">
      <c r="A319" s="248"/>
      <c r="B319" s="248"/>
      <c r="C319" s="248"/>
      <c r="D319" s="248"/>
      <c r="E319" s="248"/>
      <c r="F319" s="248"/>
      <c r="G319" s="248"/>
      <c r="H319" s="248"/>
      <c r="I319" s="248"/>
      <c r="J319" s="248"/>
      <c r="K319" s="248"/>
      <c r="L319" s="248"/>
      <c r="M319" s="248"/>
      <c r="N319" s="248"/>
      <c r="O319" s="248"/>
      <c r="P319" s="248"/>
      <c r="Q319" s="296"/>
      <c r="R319" s="256">
        <f>'Enjoyment or fitnes- trip % sum'!B324</f>
        <v>0</v>
      </c>
      <c r="S319" s="313">
        <f>'Enjoyment or fitnes- trip % sum'!D324</f>
        <v>0</v>
      </c>
      <c r="T319" s="257">
        <f>'Non-survey input values'!$B$14</f>
        <v>359.3</v>
      </c>
      <c r="U319" s="258">
        <f t="shared" si="24"/>
        <v>0</v>
      </c>
      <c r="V319" s="259">
        <f t="shared" si="25"/>
        <v>0</v>
      </c>
      <c r="W319" s="312">
        <f>'Enjoyment or fitnes- trip % sum'!G324</f>
        <v>0</v>
      </c>
      <c r="X319" s="314">
        <f>'Enjoyment or fitnes- trip % sum'!I324</f>
        <v>0</v>
      </c>
      <c r="Y319" s="260">
        <f t="shared" si="26"/>
        <v>0</v>
      </c>
      <c r="Z319" s="259">
        <f t="shared" si="27"/>
        <v>0</v>
      </c>
      <c r="AA319" s="312">
        <f>'Enjoyment or fitnes- trip % sum'!L324</f>
        <v>0</v>
      </c>
      <c r="AB319" s="314">
        <f>'Enjoyment or fitnes- trip % sum'!N324</f>
        <v>0</v>
      </c>
      <c r="AC319" s="260">
        <f t="shared" si="28"/>
        <v>0</v>
      </c>
      <c r="AD319" s="259">
        <f t="shared" si="29"/>
        <v>0</v>
      </c>
      <c r="AE319" s="261"/>
      <c r="AF319" s="248"/>
      <c r="AG319" s="248"/>
      <c r="AH319" s="248"/>
      <c r="AI319" s="248"/>
    </row>
    <row r="320" spans="1:35" x14ac:dyDescent="0.2">
      <c r="A320" s="248"/>
      <c r="B320" s="248"/>
      <c r="C320" s="248"/>
      <c r="D320" s="248"/>
      <c r="E320" s="248"/>
      <c r="F320" s="248"/>
      <c r="G320" s="248"/>
      <c r="H320" s="248"/>
      <c r="I320" s="248"/>
      <c r="J320" s="248"/>
      <c r="K320" s="248"/>
      <c r="L320" s="248"/>
      <c r="M320" s="248"/>
      <c r="N320" s="248"/>
      <c r="O320" s="248"/>
      <c r="P320" s="248"/>
      <c r="Q320" s="296"/>
      <c r="R320" s="256">
        <f>'Enjoyment or fitnes- trip % sum'!B325</f>
        <v>0</v>
      </c>
      <c r="S320" s="313">
        <f>'Enjoyment or fitnes- trip % sum'!D325</f>
        <v>0</v>
      </c>
      <c r="T320" s="257">
        <f>'Non-survey input values'!$B$14</f>
        <v>359.3</v>
      </c>
      <c r="U320" s="258">
        <f t="shared" si="24"/>
        <v>0</v>
      </c>
      <c r="V320" s="259">
        <f t="shared" si="25"/>
        <v>0</v>
      </c>
      <c r="W320" s="312">
        <f>'Enjoyment or fitnes- trip % sum'!G325</f>
        <v>0</v>
      </c>
      <c r="X320" s="314">
        <f>'Enjoyment or fitnes- trip % sum'!I325</f>
        <v>0</v>
      </c>
      <c r="Y320" s="260">
        <f t="shared" si="26"/>
        <v>0</v>
      </c>
      <c r="Z320" s="259">
        <f t="shared" si="27"/>
        <v>0</v>
      </c>
      <c r="AA320" s="312">
        <f>'Enjoyment or fitnes- trip % sum'!L325</f>
        <v>0</v>
      </c>
      <c r="AB320" s="314">
        <f>'Enjoyment or fitnes- trip % sum'!N325</f>
        <v>0</v>
      </c>
      <c r="AC320" s="260">
        <f t="shared" si="28"/>
        <v>0</v>
      </c>
      <c r="AD320" s="259">
        <f t="shared" si="29"/>
        <v>0</v>
      </c>
      <c r="AE320" s="261"/>
      <c r="AF320" s="248"/>
      <c r="AG320" s="248"/>
      <c r="AH320" s="248"/>
      <c r="AI320" s="248"/>
    </row>
    <row r="321" spans="1:35" x14ac:dyDescent="0.2">
      <c r="A321" s="248"/>
      <c r="B321" s="248"/>
      <c r="C321" s="248"/>
      <c r="D321" s="248"/>
      <c r="E321" s="248"/>
      <c r="F321" s="248"/>
      <c r="G321" s="248"/>
      <c r="H321" s="248"/>
      <c r="I321" s="248"/>
      <c r="J321" s="248"/>
      <c r="K321" s="248"/>
      <c r="L321" s="248"/>
      <c r="M321" s="248"/>
      <c r="N321" s="248"/>
      <c r="O321" s="248"/>
      <c r="P321" s="248"/>
      <c r="Q321" s="296"/>
      <c r="R321" s="256">
        <f>'Enjoyment or fitnes- trip % sum'!B326</f>
        <v>0</v>
      </c>
      <c r="S321" s="313">
        <f>'Enjoyment or fitnes- trip % sum'!D326</f>
        <v>0</v>
      </c>
      <c r="T321" s="257">
        <f>'Non-survey input values'!$B$14</f>
        <v>359.3</v>
      </c>
      <c r="U321" s="258">
        <f t="shared" si="24"/>
        <v>0</v>
      </c>
      <c r="V321" s="259">
        <f t="shared" si="25"/>
        <v>0</v>
      </c>
      <c r="W321" s="312">
        <f>'Enjoyment or fitnes- trip % sum'!G326</f>
        <v>0</v>
      </c>
      <c r="X321" s="314">
        <f>'Enjoyment or fitnes- trip % sum'!I326</f>
        <v>0</v>
      </c>
      <c r="Y321" s="260">
        <f t="shared" si="26"/>
        <v>0</v>
      </c>
      <c r="Z321" s="259">
        <f t="shared" si="27"/>
        <v>0</v>
      </c>
      <c r="AA321" s="312">
        <f>'Enjoyment or fitnes- trip % sum'!L326</f>
        <v>0</v>
      </c>
      <c r="AB321" s="314">
        <f>'Enjoyment or fitnes- trip % sum'!N326</f>
        <v>0</v>
      </c>
      <c r="AC321" s="260">
        <f t="shared" si="28"/>
        <v>0</v>
      </c>
      <c r="AD321" s="259">
        <f t="shared" si="29"/>
        <v>0</v>
      </c>
      <c r="AE321" s="261"/>
      <c r="AF321" s="248"/>
      <c r="AG321" s="248"/>
      <c r="AH321" s="248"/>
      <c r="AI321" s="248"/>
    </row>
    <row r="322" spans="1:35" x14ac:dyDescent="0.2">
      <c r="A322" s="248"/>
      <c r="B322" s="248"/>
      <c r="C322" s="248"/>
      <c r="D322" s="248"/>
      <c r="E322" s="248"/>
      <c r="F322" s="248"/>
      <c r="G322" s="248"/>
      <c r="H322" s="248"/>
      <c r="I322" s="248"/>
      <c r="J322" s="248"/>
      <c r="K322" s="248"/>
      <c r="L322" s="248"/>
      <c r="M322" s="248"/>
      <c r="N322" s="248"/>
      <c r="O322" s="248"/>
      <c r="P322" s="248"/>
      <c r="Q322" s="296"/>
      <c r="R322" s="256">
        <f>'Enjoyment or fitnes- trip % sum'!B327</f>
        <v>0</v>
      </c>
      <c r="S322" s="313">
        <f>'Enjoyment or fitnes- trip % sum'!D327</f>
        <v>0</v>
      </c>
      <c r="T322" s="257">
        <f>'Non-survey input values'!$B$14</f>
        <v>359.3</v>
      </c>
      <c r="U322" s="258">
        <f t="shared" si="24"/>
        <v>0</v>
      </c>
      <c r="V322" s="259">
        <f t="shared" si="25"/>
        <v>0</v>
      </c>
      <c r="W322" s="312">
        <f>'Enjoyment or fitnes- trip % sum'!G327</f>
        <v>0</v>
      </c>
      <c r="X322" s="314">
        <f>'Enjoyment or fitnes- trip % sum'!I327</f>
        <v>0</v>
      </c>
      <c r="Y322" s="260">
        <f t="shared" si="26"/>
        <v>0</v>
      </c>
      <c r="Z322" s="259">
        <f t="shared" si="27"/>
        <v>0</v>
      </c>
      <c r="AA322" s="312">
        <f>'Enjoyment or fitnes- trip % sum'!L327</f>
        <v>0</v>
      </c>
      <c r="AB322" s="314">
        <f>'Enjoyment or fitnes- trip % sum'!N327</f>
        <v>0</v>
      </c>
      <c r="AC322" s="260">
        <f t="shared" si="28"/>
        <v>0</v>
      </c>
      <c r="AD322" s="259">
        <f t="shared" si="29"/>
        <v>0</v>
      </c>
      <c r="AE322" s="261"/>
      <c r="AF322" s="248"/>
      <c r="AG322" s="248"/>
      <c r="AH322" s="248"/>
      <c r="AI322" s="248"/>
    </row>
    <row r="323" spans="1:35" x14ac:dyDescent="0.2">
      <c r="A323" s="248"/>
      <c r="B323" s="248"/>
      <c r="C323" s="248"/>
      <c r="D323" s="248"/>
      <c r="E323" s="248"/>
      <c r="F323" s="248"/>
      <c r="G323" s="248"/>
      <c r="H323" s="248"/>
      <c r="I323" s="248"/>
      <c r="J323" s="248"/>
      <c r="K323" s="248"/>
      <c r="L323" s="248"/>
      <c r="M323" s="248"/>
      <c r="N323" s="248"/>
      <c r="O323" s="248"/>
      <c r="P323" s="248"/>
      <c r="Q323" s="296"/>
      <c r="R323" s="256">
        <f>'Enjoyment or fitnes- trip % sum'!B328</f>
        <v>0</v>
      </c>
      <c r="S323" s="313">
        <f>'Enjoyment or fitnes- trip % sum'!D328</f>
        <v>0</v>
      </c>
      <c r="T323" s="257">
        <f>'Non-survey input values'!$B$14</f>
        <v>359.3</v>
      </c>
      <c r="U323" s="258">
        <f t="shared" si="24"/>
        <v>0</v>
      </c>
      <c r="V323" s="259">
        <f t="shared" si="25"/>
        <v>0</v>
      </c>
      <c r="W323" s="312">
        <f>'Enjoyment or fitnes- trip % sum'!G328</f>
        <v>0</v>
      </c>
      <c r="X323" s="314">
        <f>'Enjoyment or fitnes- trip % sum'!I328</f>
        <v>0</v>
      </c>
      <c r="Y323" s="260">
        <f t="shared" si="26"/>
        <v>0</v>
      </c>
      <c r="Z323" s="259">
        <f t="shared" si="27"/>
        <v>0</v>
      </c>
      <c r="AA323" s="312">
        <f>'Enjoyment or fitnes- trip % sum'!L328</f>
        <v>0</v>
      </c>
      <c r="AB323" s="314">
        <f>'Enjoyment or fitnes- trip % sum'!N328</f>
        <v>0</v>
      </c>
      <c r="AC323" s="260">
        <f t="shared" si="28"/>
        <v>0</v>
      </c>
      <c r="AD323" s="259">
        <f t="shared" si="29"/>
        <v>0</v>
      </c>
      <c r="AE323" s="261"/>
      <c r="AF323" s="248"/>
      <c r="AG323" s="248"/>
      <c r="AH323" s="248"/>
      <c r="AI323" s="248"/>
    </row>
    <row r="324" spans="1:35" x14ac:dyDescent="0.2">
      <c r="A324" s="248"/>
      <c r="B324" s="248"/>
      <c r="C324" s="248"/>
      <c r="D324" s="248"/>
      <c r="E324" s="248"/>
      <c r="F324" s="248"/>
      <c r="G324" s="248"/>
      <c r="H324" s="248"/>
      <c r="I324" s="248"/>
      <c r="J324" s="248"/>
      <c r="K324" s="248"/>
      <c r="L324" s="248"/>
      <c r="M324" s="248"/>
      <c r="N324" s="248"/>
      <c r="O324" s="248"/>
      <c r="P324" s="248"/>
      <c r="Q324" s="296"/>
      <c r="R324" s="256">
        <f>'Enjoyment or fitnes- trip % sum'!B329</f>
        <v>0</v>
      </c>
      <c r="S324" s="313">
        <f>'Enjoyment or fitnes- trip % sum'!D329</f>
        <v>0</v>
      </c>
      <c r="T324" s="257">
        <f>'Non-survey input values'!$B$14</f>
        <v>359.3</v>
      </c>
      <c r="U324" s="258">
        <f t="shared" si="24"/>
        <v>0</v>
      </c>
      <c r="V324" s="259">
        <f t="shared" si="25"/>
        <v>0</v>
      </c>
      <c r="W324" s="312">
        <f>'Enjoyment or fitnes- trip % sum'!G329</f>
        <v>0</v>
      </c>
      <c r="X324" s="314">
        <f>'Enjoyment or fitnes- trip % sum'!I329</f>
        <v>0</v>
      </c>
      <c r="Y324" s="260">
        <f t="shared" si="26"/>
        <v>0</v>
      </c>
      <c r="Z324" s="259">
        <f t="shared" si="27"/>
        <v>0</v>
      </c>
      <c r="AA324" s="312">
        <f>'Enjoyment or fitnes- trip % sum'!L329</f>
        <v>0</v>
      </c>
      <c r="AB324" s="314">
        <f>'Enjoyment or fitnes- trip % sum'!N329</f>
        <v>0</v>
      </c>
      <c r="AC324" s="260">
        <f t="shared" si="28"/>
        <v>0</v>
      </c>
      <c r="AD324" s="259">
        <f t="shared" si="29"/>
        <v>0</v>
      </c>
      <c r="AE324" s="261"/>
      <c r="AF324" s="248"/>
      <c r="AG324" s="248"/>
      <c r="AH324" s="248"/>
      <c r="AI324" s="248"/>
    </row>
    <row r="325" spans="1:35" x14ac:dyDescent="0.2">
      <c r="A325" s="248"/>
      <c r="B325" s="248"/>
      <c r="C325" s="248"/>
      <c r="D325" s="248"/>
      <c r="E325" s="248"/>
      <c r="F325" s="248"/>
      <c r="G325" s="248"/>
      <c r="H325" s="248"/>
      <c r="I325" s="248"/>
      <c r="J325" s="248"/>
      <c r="K325" s="248"/>
      <c r="L325" s="248"/>
      <c r="M325" s="248"/>
      <c r="N325" s="248"/>
      <c r="O325" s="248"/>
      <c r="P325" s="248"/>
      <c r="Q325" s="296"/>
      <c r="R325" s="256">
        <f>'Enjoyment or fitnes- trip % sum'!B330</f>
        <v>0</v>
      </c>
      <c r="S325" s="313">
        <f>'Enjoyment or fitnes- trip % sum'!D330</f>
        <v>0</v>
      </c>
      <c r="T325" s="257">
        <f>'Non-survey input values'!$B$14</f>
        <v>359.3</v>
      </c>
      <c r="U325" s="258">
        <f t="shared" si="24"/>
        <v>0</v>
      </c>
      <c r="V325" s="259">
        <f t="shared" si="25"/>
        <v>0</v>
      </c>
      <c r="W325" s="312">
        <f>'Enjoyment or fitnes- trip % sum'!G330</f>
        <v>0</v>
      </c>
      <c r="X325" s="314">
        <f>'Enjoyment or fitnes- trip % sum'!I330</f>
        <v>0</v>
      </c>
      <c r="Y325" s="260">
        <f t="shared" si="26"/>
        <v>0</v>
      </c>
      <c r="Z325" s="259">
        <f t="shared" si="27"/>
        <v>0</v>
      </c>
      <c r="AA325" s="312">
        <f>'Enjoyment or fitnes- trip % sum'!L330</f>
        <v>0</v>
      </c>
      <c r="AB325" s="314">
        <f>'Enjoyment or fitnes- trip % sum'!N330</f>
        <v>0</v>
      </c>
      <c r="AC325" s="260">
        <f t="shared" si="28"/>
        <v>0</v>
      </c>
      <c r="AD325" s="259">
        <f t="shared" si="29"/>
        <v>0</v>
      </c>
      <c r="AE325" s="261"/>
      <c r="AF325" s="248"/>
      <c r="AG325" s="248"/>
      <c r="AH325" s="248"/>
      <c r="AI325" s="248"/>
    </row>
    <row r="326" spans="1:35" x14ac:dyDescent="0.2">
      <c r="A326" s="248"/>
      <c r="B326" s="248"/>
      <c r="C326" s="248"/>
      <c r="D326" s="248"/>
      <c r="E326" s="248"/>
      <c r="F326" s="248"/>
      <c r="G326" s="248"/>
      <c r="H326" s="248"/>
      <c r="I326" s="248"/>
      <c r="J326" s="248"/>
      <c r="K326" s="248"/>
      <c r="L326" s="248"/>
      <c r="M326" s="248"/>
      <c r="N326" s="248"/>
      <c r="O326" s="248"/>
      <c r="P326" s="248"/>
      <c r="Q326" s="296"/>
      <c r="R326" s="256">
        <f>'Enjoyment or fitnes- trip % sum'!B331</f>
        <v>0</v>
      </c>
      <c r="S326" s="313">
        <f>'Enjoyment or fitnes- trip % sum'!D331</f>
        <v>0</v>
      </c>
      <c r="T326" s="257">
        <f>'Non-survey input values'!$B$14</f>
        <v>359.3</v>
      </c>
      <c r="U326" s="258">
        <f t="shared" si="24"/>
        <v>0</v>
      </c>
      <c r="V326" s="259">
        <f t="shared" si="25"/>
        <v>0</v>
      </c>
      <c r="W326" s="312">
        <f>'Enjoyment or fitnes- trip % sum'!G331</f>
        <v>0</v>
      </c>
      <c r="X326" s="314">
        <f>'Enjoyment or fitnes- trip % sum'!I331</f>
        <v>0</v>
      </c>
      <c r="Y326" s="260">
        <f t="shared" si="26"/>
        <v>0</v>
      </c>
      <c r="Z326" s="259">
        <f t="shared" si="27"/>
        <v>0</v>
      </c>
      <c r="AA326" s="312">
        <f>'Enjoyment or fitnes- trip % sum'!L331</f>
        <v>0</v>
      </c>
      <c r="AB326" s="314">
        <f>'Enjoyment or fitnes- trip % sum'!N331</f>
        <v>0</v>
      </c>
      <c r="AC326" s="260">
        <f t="shared" si="28"/>
        <v>0</v>
      </c>
      <c r="AD326" s="259">
        <f t="shared" si="29"/>
        <v>0</v>
      </c>
      <c r="AE326" s="261"/>
      <c r="AF326" s="248"/>
      <c r="AG326" s="248"/>
      <c r="AH326" s="248"/>
      <c r="AI326" s="248"/>
    </row>
    <row r="327" spans="1:35" x14ac:dyDescent="0.2">
      <c r="A327" s="248"/>
      <c r="B327" s="248"/>
      <c r="C327" s="248"/>
      <c r="D327" s="248"/>
      <c r="E327" s="248"/>
      <c r="F327" s="248"/>
      <c r="G327" s="248"/>
      <c r="H327" s="248"/>
      <c r="I327" s="248"/>
      <c r="J327" s="248"/>
      <c r="K327" s="248"/>
      <c r="L327" s="248"/>
      <c r="M327" s="248"/>
      <c r="N327" s="248"/>
      <c r="O327" s="248"/>
      <c r="P327" s="248"/>
      <c r="Q327" s="296"/>
      <c r="R327" s="256">
        <f>'Enjoyment or fitnes- trip % sum'!B332</f>
        <v>0</v>
      </c>
      <c r="S327" s="313">
        <f>'Enjoyment or fitnes- trip % sum'!D332</f>
        <v>0</v>
      </c>
      <c r="T327" s="257">
        <f>'Non-survey input values'!$B$14</f>
        <v>359.3</v>
      </c>
      <c r="U327" s="258">
        <f t="shared" si="24"/>
        <v>0</v>
      </c>
      <c r="V327" s="259">
        <f t="shared" si="25"/>
        <v>0</v>
      </c>
      <c r="W327" s="312">
        <f>'Enjoyment or fitnes- trip % sum'!G332</f>
        <v>0</v>
      </c>
      <c r="X327" s="314">
        <f>'Enjoyment or fitnes- trip % sum'!I332</f>
        <v>0</v>
      </c>
      <c r="Y327" s="260">
        <f t="shared" si="26"/>
        <v>0</v>
      </c>
      <c r="Z327" s="259">
        <f t="shared" si="27"/>
        <v>0</v>
      </c>
      <c r="AA327" s="312">
        <f>'Enjoyment or fitnes- trip % sum'!L332</f>
        <v>0</v>
      </c>
      <c r="AB327" s="314">
        <f>'Enjoyment or fitnes- trip % sum'!N332</f>
        <v>0</v>
      </c>
      <c r="AC327" s="260">
        <f t="shared" si="28"/>
        <v>0</v>
      </c>
      <c r="AD327" s="259">
        <f t="shared" si="29"/>
        <v>0</v>
      </c>
      <c r="AE327" s="261"/>
      <c r="AF327" s="248"/>
      <c r="AG327" s="248"/>
      <c r="AH327" s="248"/>
      <c r="AI327" s="248"/>
    </row>
    <row r="328" spans="1:35" x14ac:dyDescent="0.2">
      <c r="A328" s="248"/>
      <c r="B328" s="248"/>
      <c r="C328" s="248"/>
      <c r="D328" s="248"/>
      <c r="E328" s="248"/>
      <c r="F328" s="248"/>
      <c r="G328" s="248"/>
      <c r="H328" s="248"/>
      <c r="I328" s="248"/>
      <c r="J328" s="248"/>
      <c r="K328" s="248"/>
      <c r="L328" s="248"/>
      <c r="M328" s="248"/>
      <c r="N328" s="248"/>
      <c r="O328" s="248"/>
      <c r="P328" s="248"/>
      <c r="Q328" s="296"/>
      <c r="R328" s="256">
        <f>'Enjoyment or fitnes- trip % sum'!B333</f>
        <v>0</v>
      </c>
      <c r="S328" s="313">
        <f>'Enjoyment or fitnes- trip % sum'!D333</f>
        <v>0</v>
      </c>
      <c r="T328" s="257">
        <f>'Non-survey input values'!$B$14</f>
        <v>359.3</v>
      </c>
      <c r="U328" s="258">
        <f t="shared" si="24"/>
        <v>0</v>
      </c>
      <c r="V328" s="259">
        <f t="shared" si="25"/>
        <v>0</v>
      </c>
      <c r="W328" s="312">
        <f>'Enjoyment or fitnes- trip % sum'!G333</f>
        <v>0</v>
      </c>
      <c r="X328" s="314">
        <f>'Enjoyment or fitnes- trip % sum'!I333</f>
        <v>0</v>
      </c>
      <c r="Y328" s="260">
        <f t="shared" si="26"/>
        <v>0</v>
      </c>
      <c r="Z328" s="259">
        <f t="shared" si="27"/>
        <v>0</v>
      </c>
      <c r="AA328" s="312">
        <f>'Enjoyment or fitnes- trip % sum'!L333</f>
        <v>0</v>
      </c>
      <c r="AB328" s="314">
        <f>'Enjoyment or fitnes- trip % sum'!N333</f>
        <v>0</v>
      </c>
      <c r="AC328" s="260">
        <f t="shared" si="28"/>
        <v>0</v>
      </c>
      <c r="AD328" s="259">
        <f t="shared" si="29"/>
        <v>0</v>
      </c>
      <c r="AE328" s="261"/>
      <c r="AF328" s="248"/>
      <c r="AG328" s="248"/>
      <c r="AH328" s="248"/>
      <c r="AI328" s="248"/>
    </row>
    <row r="329" spans="1:35" x14ac:dyDescent="0.2">
      <c r="A329" s="248"/>
      <c r="B329" s="248"/>
      <c r="C329" s="248"/>
      <c r="D329" s="248"/>
      <c r="E329" s="248"/>
      <c r="F329" s="248"/>
      <c r="G329" s="248"/>
      <c r="H329" s="248"/>
      <c r="I329" s="248"/>
      <c r="J329" s="248"/>
      <c r="K329" s="248"/>
      <c r="L329" s="248"/>
      <c r="M329" s="248"/>
      <c r="N329" s="248"/>
      <c r="O329" s="248"/>
      <c r="P329" s="248"/>
      <c r="Q329" s="296"/>
      <c r="R329" s="256">
        <f>'Enjoyment or fitnes- trip % sum'!B334</f>
        <v>0</v>
      </c>
      <c r="S329" s="313">
        <f>'Enjoyment or fitnes- trip % sum'!D334</f>
        <v>0</v>
      </c>
      <c r="T329" s="257">
        <f>'Non-survey input values'!$B$14</f>
        <v>359.3</v>
      </c>
      <c r="U329" s="258">
        <f t="shared" si="24"/>
        <v>0</v>
      </c>
      <c r="V329" s="259">
        <f t="shared" si="25"/>
        <v>0</v>
      </c>
      <c r="W329" s="312">
        <f>'Enjoyment or fitnes- trip % sum'!G334</f>
        <v>0</v>
      </c>
      <c r="X329" s="314">
        <f>'Enjoyment or fitnes- trip % sum'!I334</f>
        <v>0</v>
      </c>
      <c r="Y329" s="260">
        <f t="shared" si="26"/>
        <v>0</v>
      </c>
      <c r="Z329" s="259">
        <f t="shared" si="27"/>
        <v>0</v>
      </c>
      <c r="AA329" s="312">
        <f>'Enjoyment or fitnes- trip % sum'!L334</f>
        <v>0</v>
      </c>
      <c r="AB329" s="314">
        <f>'Enjoyment or fitnes- trip % sum'!N334</f>
        <v>0</v>
      </c>
      <c r="AC329" s="260">
        <f t="shared" si="28"/>
        <v>0</v>
      </c>
      <c r="AD329" s="259">
        <f t="shared" si="29"/>
        <v>0</v>
      </c>
      <c r="AE329" s="261"/>
      <c r="AF329" s="248"/>
      <c r="AG329" s="248"/>
      <c r="AH329" s="248"/>
      <c r="AI329" s="248"/>
    </row>
    <row r="330" spans="1:35" x14ac:dyDescent="0.2">
      <c r="A330" s="248"/>
      <c r="B330" s="248"/>
      <c r="C330" s="248"/>
      <c r="D330" s="248"/>
      <c r="E330" s="248"/>
      <c r="F330" s="248"/>
      <c r="G330" s="248"/>
      <c r="H330" s="248"/>
      <c r="I330" s="248"/>
      <c r="J330" s="248"/>
      <c r="K330" s="248"/>
      <c r="L330" s="248"/>
      <c r="M330" s="248"/>
      <c r="N330" s="248"/>
      <c r="O330" s="248"/>
      <c r="P330" s="248"/>
      <c r="Q330" s="296"/>
      <c r="R330" s="256">
        <f>'Enjoyment or fitnes- trip % sum'!B335</f>
        <v>0</v>
      </c>
      <c r="S330" s="313">
        <f>'Enjoyment or fitnes- trip % sum'!D335</f>
        <v>0</v>
      </c>
      <c r="T330" s="257">
        <f>'Non-survey input values'!$B$14</f>
        <v>359.3</v>
      </c>
      <c r="U330" s="258">
        <f t="shared" si="24"/>
        <v>0</v>
      </c>
      <c r="V330" s="259">
        <f t="shared" si="25"/>
        <v>0</v>
      </c>
      <c r="W330" s="312">
        <f>'Enjoyment or fitnes- trip % sum'!G335</f>
        <v>0</v>
      </c>
      <c r="X330" s="314">
        <f>'Enjoyment or fitnes- trip % sum'!I335</f>
        <v>0</v>
      </c>
      <c r="Y330" s="260">
        <f t="shared" si="26"/>
        <v>0</v>
      </c>
      <c r="Z330" s="259">
        <f t="shared" si="27"/>
        <v>0</v>
      </c>
      <c r="AA330" s="312">
        <f>'Enjoyment or fitnes- trip % sum'!L335</f>
        <v>0</v>
      </c>
      <c r="AB330" s="314">
        <f>'Enjoyment or fitnes- trip % sum'!N335</f>
        <v>0</v>
      </c>
      <c r="AC330" s="260">
        <f t="shared" si="28"/>
        <v>0</v>
      </c>
      <c r="AD330" s="259">
        <f t="shared" si="29"/>
        <v>0</v>
      </c>
      <c r="AE330" s="261"/>
      <c r="AF330" s="248"/>
      <c r="AG330" s="248"/>
      <c r="AH330" s="248"/>
      <c r="AI330" s="248"/>
    </row>
    <row r="331" spans="1:35" x14ac:dyDescent="0.2">
      <c r="A331" s="248"/>
      <c r="B331" s="248"/>
      <c r="C331" s="248"/>
      <c r="D331" s="248"/>
      <c r="E331" s="248"/>
      <c r="F331" s="248"/>
      <c r="G331" s="248"/>
      <c r="H331" s="248"/>
      <c r="I331" s="248"/>
      <c r="J331" s="248"/>
      <c r="K331" s="248"/>
      <c r="L331" s="248"/>
      <c r="M331" s="248"/>
      <c r="N331" s="248"/>
      <c r="O331" s="248"/>
      <c r="P331" s="248"/>
      <c r="Q331" s="296"/>
      <c r="R331" s="256">
        <f>'Enjoyment or fitnes- trip % sum'!B336</f>
        <v>0</v>
      </c>
      <c r="S331" s="313">
        <f>'Enjoyment or fitnes- trip % sum'!D336</f>
        <v>0</v>
      </c>
      <c r="T331" s="257">
        <f>'Non-survey input values'!$B$14</f>
        <v>359.3</v>
      </c>
      <c r="U331" s="258">
        <f t="shared" ref="U331:U394" si="30">R331/7</f>
        <v>0</v>
      </c>
      <c r="V331" s="259">
        <f t="shared" si="25"/>
        <v>0</v>
      </c>
      <c r="W331" s="312">
        <f>'Enjoyment or fitnes- trip % sum'!G336</f>
        <v>0</v>
      </c>
      <c r="X331" s="314">
        <f>'Enjoyment or fitnes- trip % sum'!I336</f>
        <v>0</v>
      </c>
      <c r="Y331" s="260">
        <f t="shared" si="26"/>
        <v>0</v>
      </c>
      <c r="Z331" s="259">
        <f t="shared" si="27"/>
        <v>0</v>
      </c>
      <c r="AA331" s="312">
        <f>'Enjoyment or fitnes- trip % sum'!L336</f>
        <v>0</v>
      </c>
      <c r="AB331" s="314">
        <f>'Enjoyment or fitnes- trip % sum'!N336</f>
        <v>0</v>
      </c>
      <c r="AC331" s="260">
        <f t="shared" si="28"/>
        <v>0</v>
      </c>
      <c r="AD331" s="259">
        <f t="shared" si="29"/>
        <v>0</v>
      </c>
      <c r="AE331" s="261"/>
      <c r="AF331" s="248"/>
      <c r="AG331" s="248"/>
      <c r="AH331" s="248"/>
      <c r="AI331" s="248"/>
    </row>
    <row r="332" spans="1:35" x14ac:dyDescent="0.2">
      <c r="A332" s="248"/>
      <c r="B332" s="248"/>
      <c r="C332" s="248"/>
      <c r="D332" s="248"/>
      <c r="E332" s="248"/>
      <c r="F332" s="248"/>
      <c r="G332" s="248"/>
      <c r="H332" s="248"/>
      <c r="I332" s="248"/>
      <c r="J332" s="248"/>
      <c r="K332" s="248"/>
      <c r="L332" s="248"/>
      <c r="M332" s="248"/>
      <c r="N332" s="248"/>
      <c r="O332" s="248"/>
      <c r="P332" s="248"/>
      <c r="Q332" s="296"/>
      <c r="R332" s="256">
        <f>'Enjoyment or fitnes- trip % sum'!B337</f>
        <v>0</v>
      </c>
      <c r="S332" s="313">
        <f>'Enjoyment or fitnes- trip % sum'!D337</f>
        <v>0</v>
      </c>
      <c r="T332" s="257">
        <f>'Non-survey input values'!$B$14</f>
        <v>359.3</v>
      </c>
      <c r="U332" s="258">
        <f t="shared" si="30"/>
        <v>0</v>
      </c>
      <c r="V332" s="259">
        <f t="shared" ref="V332:V395" si="31">$B$5*$S332*$T332*U332</f>
        <v>0</v>
      </c>
      <c r="W332" s="312">
        <f>'Enjoyment or fitnes- trip % sum'!G337</f>
        <v>0</v>
      </c>
      <c r="X332" s="314">
        <f>'Enjoyment or fitnes- trip % sum'!I337</f>
        <v>0</v>
      </c>
      <c r="Y332" s="260">
        <f t="shared" ref="Y332:Y395" si="32">W332/7</f>
        <v>0</v>
      </c>
      <c r="Z332" s="259">
        <f t="shared" ref="Z332:Z395" si="33">$B$5*$X332*$T332*Y332</f>
        <v>0</v>
      </c>
      <c r="AA332" s="312">
        <f>'Enjoyment or fitnes- trip % sum'!L337</f>
        <v>0</v>
      </c>
      <c r="AB332" s="314">
        <f>'Enjoyment or fitnes- trip % sum'!N337</f>
        <v>0</v>
      </c>
      <c r="AC332" s="260">
        <f t="shared" ref="AC332:AC395" si="34">AA332/7</f>
        <v>0</v>
      </c>
      <c r="AD332" s="259">
        <f t="shared" ref="AD332:AD395" si="35">$B$5*$AB332*$T332*AC332</f>
        <v>0</v>
      </c>
      <c r="AE332" s="261"/>
      <c r="AF332" s="248"/>
      <c r="AG332" s="248"/>
      <c r="AH332" s="248"/>
      <c r="AI332" s="248"/>
    </row>
    <row r="333" spans="1:35" x14ac:dyDescent="0.2">
      <c r="A333" s="248"/>
      <c r="B333" s="248"/>
      <c r="C333" s="248"/>
      <c r="D333" s="248"/>
      <c r="E333" s="248"/>
      <c r="F333" s="248"/>
      <c r="G333" s="248"/>
      <c r="H333" s="248"/>
      <c r="I333" s="248"/>
      <c r="J333" s="248"/>
      <c r="K333" s="248"/>
      <c r="L333" s="248"/>
      <c r="M333" s="248"/>
      <c r="N333" s="248"/>
      <c r="O333" s="248"/>
      <c r="P333" s="248"/>
      <c r="Q333" s="296"/>
      <c r="R333" s="256">
        <f>'Enjoyment or fitnes- trip % sum'!B338</f>
        <v>0</v>
      </c>
      <c r="S333" s="313">
        <f>'Enjoyment or fitnes- trip % sum'!D338</f>
        <v>0</v>
      </c>
      <c r="T333" s="257">
        <f>'Non-survey input values'!$B$14</f>
        <v>359.3</v>
      </c>
      <c r="U333" s="258">
        <f t="shared" si="30"/>
        <v>0</v>
      </c>
      <c r="V333" s="259">
        <f t="shared" si="31"/>
        <v>0</v>
      </c>
      <c r="W333" s="312">
        <f>'Enjoyment or fitnes- trip % sum'!G338</f>
        <v>0</v>
      </c>
      <c r="X333" s="314">
        <f>'Enjoyment or fitnes- trip % sum'!I338</f>
        <v>0</v>
      </c>
      <c r="Y333" s="260">
        <f t="shared" si="32"/>
        <v>0</v>
      </c>
      <c r="Z333" s="259">
        <f t="shared" si="33"/>
        <v>0</v>
      </c>
      <c r="AA333" s="312">
        <f>'Enjoyment or fitnes- trip % sum'!L338</f>
        <v>0</v>
      </c>
      <c r="AB333" s="314">
        <f>'Enjoyment or fitnes- trip % sum'!N338</f>
        <v>0</v>
      </c>
      <c r="AC333" s="260">
        <f t="shared" si="34"/>
        <v>0</v>
      </c>
      <c r="AD333" s="259">
        <f t="shared" si="35"/>
        <v>0</v>
      </c>
      <c r="AE333" s="261"/>
      <c r="AF333" s="248"/>
      <c r="AG333" s="248"/>
      <c r="AH333" s="248"/>
      <c r="AI333" s="248"/>
    </row>
    <row r="334" spans="1:35" x14ac:dyDescent="0.2">
      <c r="A334" s="248"/>
      <c r="B334" s="248"/>
      <c r="C334" s="248"/>
      <c r="D334" s="248"/>
      <c r="E334" s="248"/>
      <c r="F334" s="248"/>
      <c r="G334" s="248"/>
      <c r="H334" s="248"/>
      <c r="I334" s="248"/>
      <c r="J334" s="248"/>
      <c r="K334" s="248"/>
      <c r="L334" s="248"/>
      <c r="M334" s="248"/>
      <c r="N334" s="248"/>
      <c r="O334" s="248"/>
      <c r="P334" s="248"/>
      <c r="Q334" s="296"/>
      <c r="R334" s="256">
        <f>'Enjoyment or fitnes- trip % sum'!B339</f>
        <v>0</v>
      </c>
      <c r="S334" s="313">
        <f>'Enjoyment or fitnes- trip % sum'!D339</f>
        <v>0</v>
      </c>
      <c r="T334" s="257">
        <f>'Non-survey input values'!$B$14</f>
        <v>359.3</v>
      </c>
      <c r="U334" s="258">
        <f t="shared" si="30"/>
        <v>0</v>
      </c>
      <c r="V334" s="259">
        <f t="shared" si="31"/>
        <v>0</v>
      </c>
      <c r="W334" s="312">
        <f>'Enjoyment or fitnes- trip % sum'!G339</f>
        <v>0</v>
      </c>
      <c r="X334" s="314">
        <f>'Enjoyment or fitnes- trip % sum'!I339</f>
        <v>0</v>
      </c>
      <c r="Y334" s="260">
        <f t="shared" si="32"/>
        <v>0</v>
      </c>
      <c r="Z334" s="259">
        <f t="shared" si="33"/>
        <v>0</v>
      </c>
      <c r="AA334" s="312">
        <f>'Enjoyment or fitnes- trip % sum'!L339</f>
        <v>0</v>
      </c>
      <c r="AB334" s="314">
        <f>'Enjoyment or fitnes- trip % sum'!N339</f>
        <v>0</v>
      </c>
      <c r="AC334" s="260">
        <f t="shared" si="34"/>
        <v>0</v>
      </c>
      <c r="AD334" s="259">
        <f t="shared" si="35"/>
        <v>0</v>
      </c>
      <c r="AE334" s="261"/>
      <c r="AF334" s="248"/>
      <c r="AG334" s="248"/>
      <c r="AH334" s="248"/>
      <c r="AI334" s="248"/>
    </row>
    <row r="335" spans="1:35" x14ac:dyDescent="0.2">
      <c r="A335" s="248"/>
      <c r="B335" s="248"/>
      <c r="C335" s="248"/>
      <c r="D335" s="248"/>
      <c r="E335" s="248"/>
      <c r="F335" s="248"/>
      <c r="G335" s="248"/>
      <c r="H335" s="248"/>
      <c r="I335" s="248"/>
      <c r="J335" s="248"/>
      <c r="K335" s="248"/>
      <c r="L335" s="248"/>
      <c r="M335" s="248"/>
      <c r="N335" s="248"/>
      <c r="O335" s="248"/>
      <c r="P335" s="248"/>
      <c r="Q335" s="296"/>
      <c r="R335" s="256">
        <f>'Enjoyment or fitnes- trip % sum'!B340</f>
        <v>0</v>
      </c>
      <c r="S335" s="313">
        <f>'Enjoyment or fitnes- trip % sum'!D340</f>
        <v>0</v>
      </c>
      <c r="T335" s="257">
        <f>'Non-survey input values'!$B$14</f>
        <v>359.3</v>
      </c>
      <c r="U335" s="258">
        <f t="shared" si="30"/>
        <v>0</v>
      </c>
      <c r="V335" s="259">
        <f t="shared" si="31"/>
        <v>0</v>
      </c>
      <c r="W335" s="312">
        <f>'Enjoyment or fitnes- trip % sum'!G340</f>
        <v>0</v>
      </c>
      <c r="X335" s="314">
        <f>'Enjoyment or fitnes- trip % sum'!I340</f>
        <v>0</v>
      </c>
      <c r="Y335" s="260">
        <f t="shared" si="32"/>
        <v>0</v>
      </c>
      <c r="Z335" s="259">
        <f t="shared" si="33"/>
        <v>0</v>
      </c>
      <c r="AA335" s="312">
        <f>'Enjoyment or fitnes- trip % sum'!L340</f>
        <v>0</v>
      </c>
      <c r="AB335" s="314">
        <f>'Enjoyment or fitnes- trip % sum'!N340</f>
        <v>0</v>
      </c>
      <c r="AC335" s="260">
        <f t="shared" si="34"/>
        <v>0</v>
      </c>
      <c r="AD335" s="259">
        <f t="shared" si="35"/>
        <v>0</v>
      </c>
      <c r="AE335" s="261"/>
      <c r="AF335" s="248"/>
      <c r="AG335" s="248"/>
      <c r="AH335" s="248"/>
      <c r="AI335" s="248"/>
    </row>
    <row r="336" spans="1:35" x14ac:dyDescent="0.2">
      <c r="A336" s="248"/>
      <c r="B336" s="248"/>
      <c r="C336" s="248"/>
      <c r="D336" s="248"/>
      <c r="E336" s="248"/>
      <c r="F336" s="248"/>
      <c r="G336" s="248"/>
      <c r="H336" s="248"/>
      <c r="I336" s="248"/>
      <c r="J336" s="248"/>
      <c r="K336" s="248"/>
      <c r="L336" s="248"/>
      <c r="M336" s="248"/>
      <c r="N336" s="248"/>
      <c r="O336" s="248"/>
      <c r="P336" s="248"/>
      <c r="Q336" s="296"/>
      <c r="R336" s="256">
        <f>'Enjoyment or fitnes- trip % sum'!B341</f>
        <v>0</v>
      </c>
      <c r="S336" s="313">
        <f>'Enjoyment or fitnes- trip % sum'!D341</f>
        <v>0</v>
      </c>
      <c r="T336" s="257">
        <f>'Non-survey input values'!$B$14</f>
        <v>359.3</v>
      </c>
      <c r="U336" s="258">
        <f t="shared" si="30"/>
        <v>0</v>
      </c>
      <c r="V336" s="259">
        <f t="shared" si="31"/>
        <v>0</v>
      </c>
      <c r="W336" s="312">
        <f>'Enjoyment or fitnes- trip % sum'!G341</f>
        <v>0</v>
      </c>
      <c r="X336" s="314">
        <f>'Enjoyment or fitnes- trip % sum'!I341</f>
        <v>0</v>
      </c>
      <c r="Y336" s="260">
        <f t="shared" si="32"/>
        <v>0</v>
      </c>
      <c r="Z336" s="259">
        <f t="shared" si="33"/>
        <v>0</v>
      </c>
      <c r="AA336" s="312">
        <f>'Enjoyment or fitnes- trip % sum'!L341</f>
        <v>0</v>
      </c>
      <c r="AB336" s="314">
        <f>'Enjoyment or fitnes- trip % sum'!N341</f>
        <v>0</v>
      </c>
      <c r="AC336" s="260">
        <f t="shared" si="34"/>
        <v>0</v>
      </c>
      <c r="AD336" s="259">
        <f t="shared" si="35"/>
        <v>0</v>
      </c>
      <c r="AE336" s="261"/>
      <c r="AF336" s="248"/>
      <c r="AG336" s="248"/>
      <c r="AH336" s="248"/>
      <c r="AI336" s="248"/>
    </row>
    <row r="337" spans="1:35" x14ac:dyDescent="0.2">
      <c r="A337" s="248"/>
      <c r="B337" s="248"/>
      <c r="C337" s="248"/>
      <c r="D337" s="248"/>
      <c r="E337" s="248"/>
      <c r="F337" s="248"/>
      <c r="G337" s="248"/>
      <c r="H337" s="248"/>
      <c r="I337" s="248"/>
      <c r="J337" s="248"/>
      <c r="K337" s="248"/>
      <c r="L337" s="248"/>
      <c r="M337" s="248"/>
      <c r="N337" s="248"/>
      <c r="O337" s="248"/>
      <c r="P337" s="248"/>
      <c r="Q337" s="296"/>
      <c r="R337" s="256">
        <f>'Enjoyment or fitnes- trip % sum'!B342</f>
        <v>0</v>
      </c>
      <c r="S337" s="313">
        <f>'Enjoyment or fitnes- trip % sum'!D342</f>
        <v>0</v>
      </c>
      <c r="T337" s="257">
        <f>'Non-survey input values'!$B$14</f>
        <v>359.3</v>
      </c>
      <c r="U337" s="258">
        <f t="shared" si="30"/>
        <v>0</v>
      </c>
      <c r="V337" s="259">
        <f t="shared" si="31"/>
        <v>0</v>
      </c>
      <c r="W337" s="312">
        <f>'Enjoyment or fitnes- trip % sum'!G342</f>
        <v>0</v>
      </c>
      <c r="X337" s="314">
        <f>'Enjoyment or fitnes- trip % sum'!I342</f>
        <v>0</v>
      </c>
      <c r="Y337" s="260">
        <f t="shared" si="32"/>
        <v>0</v>
      </c>
      <c r="Z337" s="259">
        <f t="shared" si="33"/>
        <v>0</v>
      </c>
      <c r="AA337" s="312">
        <f>'Enjoyment or fitnes- trip % sum'!L342</f>
        <v>0</v>
      </c>
      <c r="AB337" s="314">
        <f>'Enjoyment or fitnes- trip % sum'!N342</f>
        <v>0</v>
      </c>
      <c r="AC337" s="260">
        <f t="shared" si="34"/>
        <v>0</v>
      </c>
      <c r="AD337" s="259">
        <f t="shared" si="35"/>
        <v>0</v>
      </c>
      <c r="AE337" s="261"/>
      <c r="AF337" s="248"/>
      <c r="AG337" s="248"/>
      <c r="AH337" s="248"/>
      <c r="AI337" s="248"/>
    </row>
    <row r="338" spans="1:35" x14ac:dyDescent="0.2">
      <c r="A338" s="248"/>
      <c r="B338" s="248"/>
      <c r="C338" s="248"/>
      <c r="D338" s="248"/>
      <c r="E338" s="248"/>
      <c r="F338" s="248"/>
      <c r="G338" s="248"/>
      <c r="H338" s="248"/>
      <c r="I338" s="248"/>
      <c r="J338" s="248"/>
      <c r="K338" s="248"/>
      <c r="L338" s="248"/>
      <c r="M338" s="248"/>
      <c r="N338" s="248"/>
      <c r="O338" s="248"/>
      <c r="P338" s="248"/>
      <c r="Q338" s="296"/>
      <c r="R338" s="256">
        <f>'Enjoyment or fitnes- trip % sum'!B343</f>
        <v>0</v>
      </c>
      <c r="S338" s="313">
        <f>'Enjoyment or fitnes- trip % sum'!D343</f>
        <v>0</v>
      </c>
      <c r="T338" s="257">
        <f>'Non-survey input values'!$B$14</f>
        <v>359.3</v>
      </c>
      <c r="U338" s="258">
        <f t="shared" si="30"/>
        <v>0</v>
      </c>
      <c r="V338" s="259">
        <f t="shared" si="31"/>
        <v>0</v>
      </c>
      <c r="W338" s="312">
        <f>'Enjoyment or fitnes- trip % sum'!G343</f>
        <v>0</v>
      </c>
      <c r="X338" s="314">
        <f>'Enjoyment or fitnes- trip % sum'!I343</f>
        <v>0</v>
      </c>
      <c r="Y338" s="260">
        <f t="shared" si="32"/>
        <v>0</v>
      </c>
      <c r="Z338" s="259">
        <f t="shared" si="33"/>
        <v>0</v>
      </c>
      <c r="AA338" s="312">
        <f>'Enjoyment or fitnes- trip % sum'!L343</f>
        <v>0</v>
      </c>
      <c r="AB338" s="314">
        <f>'Enjoyment or fitnes- trip % sum'!N343</f>
        <v>0</v>
      </c>
      <c r="AC338" s="260">
        <f t="shared" si="34"/>
        <v>0</v>
      </c>
      <c r="AD338" s="259">
        <f t="shared" si="35"/>
        <v>0</v>
      </c>
      <c r="AE338" s="261"/>
      <c r="AF338" s="248"/>
      <c r="AG338" s="248"/>
      <c r="AH338" s="248"/>
      <c r="AI338" s="248"/>
    </row>
    <row r="339" spans="1:35" x14ac:dyDescent="0.2">
      <c r="A339" s="248"/>
      <c r="B339" s="248"/>
      <c r="C339" s="248"/>
      <c r="D339" s="248"/>
      <c r="E339" s="248"/>
      <c r="F339" s="248"/>
      <c r="G339" s="248"/>
      <c r="H339" s="248"/>
      <c r="I339" s="248"/>
      <c r="J339" s="248"/>
      <c r="K339" s="248"/>
      <c r="L339" s="248"/>
      <c r="M339" s="248"/>
      <c r="N339" s="248"/>
      <c r="O339" s="248"/>
      <c r="P339" s="248"/>
      <c r="Q339" s="296"/>
      <c r="R339" s="256">
        <f>'Enjoyment or fitnes- trip % sum'!B344</f>
        <v>0</v>
      </c>
      <c r="S339" s="313">
        <f>'Enjoyment or fitnes- trip % sum'!D344</f>
        <v>0</v>
      </c>
      <c r="T339" s="257">
        <f>'Non-survey input values'!$B$14</f>
        <v>359.3</v>
      </c>
      <c r="U339" s="258">
        <f t="shared" si="30"/>
        <v>0</v>
      </c>
      <c r="V339" s="259">
        <f t="shared" si="31"/>
        <v>0</v>
      </c>
      <c r="W339" s="312">
        <f>'Enjoyment or fitnes- trip % sum'!G344</f>
        <v>0</v>
      </c>
      <c r="X339" s="314">
        <f>'Enjoyment or fitnes- trip % sum'!I344</f>
        <v>0</v>
      </c>
      <c r="Y339" s="260">
        <f t="shared" si="32"/>
        <v>0</v>
      </c>
      <c r="Z339" s="259">
        <f t="shared" si="33"/>
        <v>0</v>
      </c>
      <c r="AA339" s="312">
        <f>'Enjoyment or fitnes- trip % sum'!L344</f>
        <v>0</v>
      </c>
      <c r="AB339" s="314">
        <f>'Enjoyment or fitnes- trip % sum'!N344</f>
        <v>0</v>
      </c>
      <c r="AC339" s="260">
        <f t="shared" si="34"/>
        <v>0</v>
      </c>
      <c r="AD339" s="259">
        <f t="shared" si="35"/>
        <v>0</v>
      </c>
      <c r="AE339" s="261"/>
      <c r="AF339" s="248"/>
      <c r="AG339" s="248"/>
      <c r="AH339" s="248"/>
      <c r="AI339" s="248"/>
    </row>
    <row r="340" spans="1:35" x14ac:dyDescent="0.2">
      <c r="A340" s="248"/>
      <c r="B340" s="248"/>
      <c r="C340" s="248"/>
      <c r="D340" s="248"/>
      <c r="E340" s="248"/>
      <c r="F340" s="248"/>
      <c r="G340" s="248"/>
      <c r="H340" s="248"/>
      <c r="I340" s="248"/>
      <c r="J340" s="248"/>
      <c r="K340" s="248"/>
      <c r="L340" s="248"/>
      <c r="M340" s="248"/>
      <c r="N340" s="248"/>
      <c r="O340" s="248"/>
      <c r="P340" s="248"/>
      <c r="Q340" s="296"/>
      <c r="R340" s="256">
        <f>'Enjoyment or fitnes- trip % sum'!B345</f>
        <v>0</v>
      </c>
      <c r="S340" s="313">
        <f>'Enjoyment or fitnes- trip % sum'!D345</f>
        <v>0</v>
      </c>
      <c r="T340" s="257">
        <f>'Non-survey input values'!$B$14</f>
        <v>359.3</v>
      </c>
      <c r="U340" s="258">
        <f t="shared" si="30"/>
        <v>0</v>
      </c>
      <c r="V340" s="259">
        <f t="shared" si="31"/>
        <v>0</v>
      </c>
      <c r="W340" s="312">
        <f>'Enjoyment or fitnes- trip % sum'!G345</f>
        <v>0</v>
      </c>
      <c r="X340" s="314">
        <f>'Enjoyment or fitnes- trip % sum'!I345</f>
        <v>0</v>
      </c>
      <c r="Y340" s="260">
        <f t="shared" si="32"/>
        <v>0</v>
      </c>
      <c r="Z340" s="259">
        <f t="shared" si="33"/>
        <v>0</v>
      </c>
      <c r="AA340" s="312">
        <f>'Enjoyment or fitnes- trip % sum'!L345</f>
        <v>0</v>
      </c>
      <c r="AB340" s="314">
        <f>'Enjoyment or fitnes- trip % sum'!N345</f>
        <v>0</v>
      </c>
      <c r="AC340" s="260">
        <f t="shared" si="34"/>
        <v>0</v>
      </c>
      <c r="AD340" s="259">
        <f t="shared" si="35"/>
        <v>0</v>
      </c>
      <c r="AE340" s="261"/>
      <c r="AF340" s="248"/>
      <c r="AG340" s="248"/>
      <c r="AH340" s="248"/>
      <c r="AI340" s="248"/>
    </row>
    <row r="341" spans="1:35" x14ac:dyDescent="0.2">
      <c r="A341" s="248"/>
      <c r="B341" s="248"/>
      <c r="C341" s="248"/>
      <c r="D341" s="248"/>
      <c r="E341" s="248"/>
      <c r="F341" s="248"/>
      <c r="G341" s="248"/>
      <c r="H341" s="248"/>
      <c r="I341" s="248"/>
      <c r="J341" s="248"/>
      <c r="K341" s="248"/>
      <c r="L341" s="248"/>
      <c r="M341" s="248"/>
      <c r="N341" s="248"/>
      <c r="O341" s="248"/>
      <c r="P341" s="248"/>
      <c r="Q341" s="296"/>
      <c r="R341" s="256">
        <f>'Enjoyment or fitnes- trip % sum'!B346</f>
        <v>0</v>
      </c>
      <c r="S341" s="313">
        <f>'Enjoyment or fitnes- trip % sum'!D346</f>
        <v>0</v>
      </c>
      <c r="T341" s="257">
        <f>'Non-survey input values'!$B$14</f>
        <v>359.3</v>
      </c>
      <c r="U341" s="258">
        <f t="shared" si="30"/>
        <v>0</v>
      </c>
      <c r="V341" s="259">
        <f t="shared" si="31"/>
        <v>0</v>
      </c>
      <c r="W341" s="312">
        <f>'Enjoyment or fitnes- trip % sum'!G346</f>
        <v>0</v>
      </c>
      <c r="X341" s="314">
        <f>'Enjoyment or fitnes- trip % sum'!I346</f>
        <v>0</v>
      </c>
      <c r="Y341" s="260">
        <f t="shared" si="32"/>
        <v>0</v>
      </c>
      <c r="Z341" s="259">
        <f t="shared" si="33"/>
        <v>0</v>
      </c>
      <c r="AA341" s="312">
        <f>'Enjoyment or fitnes- trip % sum'!L346</f>
        <v>0</v>
      </c>
      <c r="AB341" s="314">
        <f>'Enjoyment or fitnes- trip % sum'!N346</f>
        <v>0</v>
      </c>
      <c r="AC341" s="260">
        <f t="shared" si="34"/>
        <v>0</v>
      </c>
      <c r="AD341" s="259">
        <f t="shared" si="35"/>
        <v>0</v>
      </c>
      <c r="AE341" s="261"/>
      <c r="AF341" s="248"/>
      <c r="AG341" s="248"/>
      <c r="AH341" s="248"/>
      <c r="AI341" s="248"/>
    </row>
    <row r="342" spans="1:35" x14ac:dyDescent="0.2">
      <c r="A342" s="248"/>
      <c r="B342" s="248"/>
      <c r="C342" s="248"/>
      <c r="D342" s="248"/>
      <c r="E342" s="248"/>
      <c r="F342" s="248"/>
      <c r="G342" s="248"/>
      <c r="H342" s="248"/>
      <c r="I342" s="248"/>
      <c r="J342" s="248"/>
      <c r="K342" s="248"/>
      <c r="L342" s="248"/>
      <c r="M342" s="248"/>
      <c r="N342" s="248"/>
      <c r="O342" s="248"/>
      <c r="P342" s="248"/>
      <c r="Q342" s="296"/>
      <c r="R342" s="256">
        <f>'Enjoyment or fitnes- trip % sum'!B347</f>
        <v>0</v>
      </c>
      <c r="S342" s="313">
        <f>'Enjoyment or fitnes- trip % sum'!D347</f>
        <v>0</v>
      </c>
      <c r="T342" s="257">
        <f>'Non-survey input values'!$B$14</f>
        <v>359.3</v>
      </c>
      <c r="U342" s="258">
        <f t="shared" si="30"/>
        <v>0</v>
      </c>
      <c r="V342" s="259">
        <f t="shared" si="31"/>
        <v>0</v>
      </c>
      <c r="W342" s="312">
        <f>'Enjoyment or fitnes- trip % sum'!G347</f>
        <v>0</v>
      </c>
      <c r="X342" s="314">
        <f>'Enjoyment or fitnes- trip % sum'!I347</f>
        <v>0</v>
      </c>
      <c r="Y342" s="260">
        <f t="shared" si="32"/>
        <v>0</v>
      </c>
      <c r="Z342" s="259">
        <f t="shared" si="33"/>
        <v>0</v>
      </c>
      <c r="AA342" s="312">
        <f>'Enjoyment or fitnes- trip % sum'!L347</f>
        <v>0</v>
      </c>
      <c r="AB342" s="314">
        <f>'Enjoyment or fitnes- trip % sum'!N347</f>
        <v>0</v>
      </c>
      <c r="AC342" s="260">
        <f t="shared" si="34"/>
        <v>0</v>
      </c>
      <c r="AD342" s="259">
        <f t="shared" si="35"/>
        <v>0</v>
      </c>
      <c r="AE342" s="261"/>
      <c r="AF342" s="248"/>
      <c r="AG342" s="248"/>
      <c r="AH342" s="248"/>
      <c r="AI342" s="248"/>
    </row>
    <row r="343" spans="1:35" x14ac:dyDescent="0.2">
      <c r="A343" s="248"/>
      <c r="B343" s="248"/>
      <c r="C343" s="248"/>
      <c r="D343" s="248"/>
      <c r="E343" s="248"/>
      <c r="F343" s="248"/>
      <c r="G343" s="248"/>
      <c r="H343" s="248"/>
      <c r="I343" s="248"/>
      <c r="J343" s="248"/>
      <c r="K343" s="248"/>
      <c r="L343" s="248"/>
      <c r="M343" s="248"/>
      <c r="N343" s="248"/>
      <c r="O343" s="248"/>
      <c r="P343" s="248"/>
      <c r="Q343" s="296"/>
      <c r="R343" s="256">
        <f>'Enjoyment or fitnes- trip % sum'!B348</f>
        <v>0</v>
      </c>
      <c r="S343" s="313">
        <f>'Enjoyment or fitnes- trip % sum'!D348</f>
        <v>0</v>
      </c>
      <c r="T343" s="257">
        <f>'Non-survey input values'!$B$14</f>
        <v>359.3</v>
      </c>
      <c r="U343" s="258">
        <f t="shared" si="30"/>
        <v>0</v>
      </c>
      <c r="V343" s="259">
        <f t="shared" si="31"/>
        <v>0</v>
      </c>
      <c r="W343" s="312">
        <f>'Enjoyment or fitnes- trip % sum'!G348</f>
        <v>0</v>
      </c>
      <c r="X343" s="314">
        <f>'Enjoyment or fitnes- trip % sum'!I348</f>
        <v>0</v>
      </c>
      <c r="Y343" s="260">
        <f t="shared" si="32"/>
        <v>0</v>
      </c>
      <c r="Z343" s="259">
        <f t="shared" si="33"/>
        <v>0</v>
      </c>
      <c r="AA343" s="312">
        <f>'Enjoyment or fitnes- trip % sum'!L348</f>
        <v>0</v>
      </c>
      <c r="AB343" s="314">
        <f>'Enjoyment or fitnes- trip % sum'!N348</f>
        <v>0</v>
      </c>
      <c r="AC343" s="260">
        <f t="shared" si="34"/>
        <v>0</v>
      </c>
      <c r="AD343" s="259">
        <f t="shared" si="35"/>
        <v>0</v>
      </c>
      <c r="AE343" s="261"/>
      <c r="AF343" s="248"/>
      <c r="AG343" s="248"/>
      <c r="AH343" s="248"/>
      <c r="AI343" s="248"/>
    </row>
    <row r="344" spans="1:35" x14ac:dyDescent="0.2">
      <c r="A344" s="248"/>
      <c r="B344" s="248"/>
      <c r="C344" s="248"/>
      <c r="D344" s="248"/>
      <c r="E344" s="248"/>
      <c r="F344" s="248"/>
      <c r="G344" s="248"/>
      <c r="H344" s="248"/>
      <c r="I344" s="248"/>
      <c r="J344" s="248"/>
      <c r="K344" s="248"/>
      <c r="L344" s="248"/>
      <c r="M344" s="248"/>
      <c r="N344" s="248"/>
      <c r="O344" s="248"/>
      <c r="P344" s="248"/>
      <c r="Q344" s="296"/>
      <c r="R344" s="256">
        <f>'Enjoyment or fitnes- trip % sum'!B349</f>
        <v>0</v>
      </c>
      <c r="S344" s="313">
        <f>'Enjoyment or fitnes- trip % sum'!D349</f>
        <v>0</v>
      </c>
      <c r="T344" s="257">
        <f>'Non-survey input values'!$B$14</f>
        <v>359.3</v>
      </c>
      <c r="U344" s="258">
        <f t="shared" si="30"/>
        <v>0</v>
      </c>
      <c r="V344" s="259">
        <f t="shared" si="31"/>
        <v>0</v>
      </c>
      <c r="W344" s="312">
        <f>'Enjoyment or fitnes- trip % sum'!G349</f>
        <v>0</v>
      </c>
      <c r="X344" s="314">
        <f>'Enjoyment or fitnes- trip % sum'!I349</f>
        <v>0</v>
      </c>
      <c r="Y344" s="260">
        <f t="shared" si="32"/>
        <v>0</v>
      </c>
      <c r="Z344" s="259">
        <f t="shared" si="33"/>
        <v>0</v>
      </c>
      <c r="AA344" s="312">
        <f>'Enjoyment or fitnes- trip % sum'!L349</f>
        <v>0</v>
      </c>
      <c r="AB344" s="314">
        <f>'Enjoyment or fitnes- trip % sum'!N349</f>
        <v>0</v>
      </c>
      <c r="AC344" s="260">
        <f t="shared" si="34"/>
        <v>0</v>
      </c>
      <c r="AD344" s="259">
        <f t="shared" si="35"/>
        <v>0</v>
      </c>
      <c r="AE344" s="261"/>
      <c r="AF344" s="248"/>
      <c r="AG344" s="248"/>
      <c r="AH344" s="248"/>
      <c r="AI344" s="248"/>
    </row>
    <row r="345" spans="1:35" x14ac:dyDescent="0.2">
      <c r="A345" s="248"/>
      <c r="B345" s="248"/>
      <c r="C345" s="248"/>
      <c r="D345" s="248"/>
      <c r="E345" s="248"/>
      <c r="F345" s="248"/>
      <c r="G345" s="248"/>
      <c r="H345" s="248"/>
      <c r="I345" s="248"/>
      <c r="J345" s="248"/>
      <c r="K345" s="248"/>
      <c r="L345" s="248"/>
      <c r="M345" s="248"/>
      <c r="N345" s="248"/>
      <c r="O345" s="248"/>
      <c r="P345" s="248"/>
      <c r="Q345" s="296"/>
      <c r="R345" s="256">
        <f>'Enjoyment or fitnes- trip % sum'!B350</f>
        <v>0</v>
      </c>
      <c r="S345" s="313">
        <f>'Enjoyment or fitnes- trip % sum'!D350</f>
        <v>0</v>
      </c>
      <c r="T345" s="257">
        <f>'Non-survey input values'!$B$14</f>
        <v>359.3</v>
      </c>
      <c r="U345" s="258">
        <f t="shared" si="30"/>
        <v>0</v>
      </c>
      <c r="V345" s="259">
        <f t="shared" si="31"/>
        <v>0</v>
      </c>
      <c r="W345" s="312">
        <f>'Enjoyment or fitnes- trip % sum'!G350</f>
        <v>0</v>
      </c>
      <c r="X345" s="314">
        <f>'Enjoyment or fitnes- trip % sum'!I350</f>
        <v>0</v>
      </c>
      <c r="Y345" s="260">
        <f t="shared" si="32"/>
        <v>0</v>
      </c>
      <c r="Z345" s="259">
        <f t="shared" si="33"/>
        <v>0</v>
      </c>
      <c r="AA345" s="312">
        <f>'Enjoyment or fitnes- trip % sum'!L350</f>
        <v>0</v>
      </c>
      <c r="AB345" s="314">
        <f>'Enjoyment or fitnes- trip % sum'!N350</f>
        <v>0</v>
      </c>
      <c r="AC345" s="260">
        <f t="shared" si="34"/>
        <v>0</v>
      </c>
      <c r="AD345" s="259">
        <f t="shared" si="35"/>
        <v>0</v>
      </c>
      <c r="AE345" s="261"/>
      <c r="AF345" s="248"/>
      <c r="AG345" s="248"/>
      <c r="AH345" s="248"/>
      <c r="AI345" s="248"/>
    </row>
    <row r="346" spans="1:35" x14ac:dyDescent="0.2">
      <c r="A346" s="248"/>
      <c r="B346" s="248"/>
      <c r="C346" s="248"/>
      <c r="D346" s="248"/>
      <c r="E346" s="248"/>
      <c r="F346" s="248"/>
      <c r="G346" s="248"/>
      <c r="H346" s="248"/>
      <c r="I346" s="248"/>
      <c r="J346" s="248"/>
      <c r="K346" s="248"/>
      <c r="L346" s="248"/>
      <c r="M346" s="248"/>
      <c r="N346" s="248"/>
      <c r="O346" s="248"/>
      <c r="P346" s="248"/>
      <c r="Q346" s="296"/>
      <c r="R346" s="256">
        <f>'Enjoyment or fitnes- trip % sum'!B351</f>
        <v>0</v>
      </c>
      <c r="S346" s="313">
        <f>'Enjoyment or fitnes- trip % sum'!D351</f>
        <v>0</v>
      </c>
      <c r="T346" s="257">
        <f>'Non-survey input values'!$B$14</f>
        <v>359.3</v>
      </c>
      <c r="U346" s="258">
        <f t="shared" si="30"/>
        <v>0</v>
      </c>
      <c r="V346" s="259">
        <f t="shared" si="31"/>
        <v>0</v>
      </c>
      <c r="W346" s="312">
        <f>'Enjoyment or fitnes- trip % sum'!G351</f>
        <v>0</v>
      </c>
      <c r="X346" s="314">
        <f>'Enjoyment or fitnes- trip % sum'!I351</f>
        <v>0</v>
      </c>
      <c r="Y346" s="260">
        <f t="shared" si="32"/>
        <v>0</v>
      </c>
      <c r="Z346" s="259">
        <f t="shared" si="33"/>
        <v>0</v>
      </c>
      <c r="AA346" s="312">
        <f>'Enjoyment or fitnes- trip % sum'!L351</f>
        <v>0</v>
      </c>
      <c r="AB346" s="314">
        <f>'Enjoyment or fitnes- trip % sum'!N351</f>
        <v>0</v>
      </c>
      <c r="AC346" s="260">
        <f t="shared" si="34"/>
        <v>0</v>
      </c>
      <c r="AD346" s="259">
        <f t="shared" si="35"/>
        <v>0</v>
      </c>
      <c r="AE346" s="261"/>
      <c r="AF346" s="248"/>
      <c r="AG346" s="248"/>
      <c r="AH346" s="248"/>
      <c r="AI346" s="248"/>
    </row>
    <row r="347" spans="1:35" x14ac:dyDescent="0.2">
      <c r="A347" s="248"/>
      <c r="B347" s="248"/>
      <c r="C347" s="248"/>
      <c r="D347" s="248"/>
      <c r="E347" s="248"/>
      <c r="F347" s="248"/>
      <c r="G347" s="248"/>
      <c r="H347" s="248"/>
      <c r="I347" s="248"/>
      <c r="J347" s="248"/>
      <c r="K347" s="248"/>
      <c r="L347" s="248"/>
      <c r="M347" s="248"/>
      <c r="N347" s="248"/>
      <c r="O347" s="248"/>
      <c r="P347" s="248"/>
      <c r="Q347" s="296"/>
      <c r="R347" s="256">
        <f>'Enjoyment or fitnes- trip % sum'!B352</f>
        <v>0</v>
      </c>
      <c r="S347" s="313">
        <f>'Enjoyment or fitnes- trip % sum'!D352</f>
        <v>0</v>
      </c>
      <c r="T347" s="257">
        <f>'Non-survey input values'!$B$14</f>
        <v>359.3</v>
      </c>
      <c r="U347" s="258">
        <f t="shared" si="30"/>
        <v>0</v>
      </c>
      <c r="V347" s="259">
        <f t="shared" si="31"/>
        <v>0</v>
      </c>
      <c r="W347" s="312">
        <f>'Enjoyment or fitnes- trip % sum'!G352</f>
        <v>0</v>
      </c>
      <c r="X347" s="314">
        <f>'Enjoyment or fitnes- trip % sum'!I352</f>
        <v>0</v>
      </c>
      <c r="Y347" s="260">
        <f t="shared" si="32"/>
        <v>0</v>
      </c>
      <c r="Z347" s="259">
        <f t="shared" si="33"/>
        <v>0</v>
      </c>
      <c r="AA347" s="312">
        <f>'Enjoyment or fitnes- trip % sum'!L352</f>
        <v>0</v>
      </c>
      <c r="AB347" s="314">
        <f>'Enjoyment or fitnes- trip % sum'!N352</f>
        <v>0</v>
      </c>
      <c r="AC347" s="260">
        <f t="shared" si="34"/>
        <v>0</v>
      </c>
      <c r="AD347" s="259">
        <f t="shared" si="35"/>
        <v>0</v>
      </c>
      <c r="AE347" s="261"/>
      <c r="AF347" s="248"/>
      <c r="AG347" s="248"/>
      <c r="AH347" s="248"/>
      <c r="AI347" s="248"/>
    </row>
    <row r="348" spans="1:35" x14ac:dyDescent="0.2">
      <c r="A348" s="248"/>
      <c r="B348" s="248"/>
      <c r="C348" s="248"/>
      <c r="D348" s="248"/>
      <c r="E348" s="248"/>
      <c r="F348" s="248"/>
      <c r="G348" s="248"/>
      <c r="H348" s="248"/>
      <c r="I348" s="248"/>
      <c r="J348" s="248"/>
      <c r="K348" s="248"/>
      <c r="L348" s="248"/>
      <c r="M348" s="248"/>
      <c r="N348" s="248"/>
      <c r="O348" s="248"/>
      <c r="P348" s="248"/>
      <c r="Q348" s="296"/>
      <c r="R348" s="256">
        <f>'Enjoyment or fitnes- trip % sum'!B353</f>
        <v>0</v>
      </c>
      <c r="S348" s="313">
        <f>'Enjoyment or fitnes- trip % sum'!D353</f>
        <v>0</v>
      </c>
      <c r="T348" s="257">
        <f>'Non-survey input values'!$B$14</f>
        <v>359.3</v>
      </c>
      <c r="U348" s="258">
        <f t="shared" si="30"/>
        <v>0</v>
      </c>
      <c r="V348" s="259">
        <f t="shared" si="31"/>
        <v>0</v>
      </c>
      <c r="W348" s="312">
        <f>'Enjoyment or fitnes- trip % sum'!G353</f>
        <v>0</v>
      </c>
      <c r="X348" s="314">
        <f>'Enjoyment or fitnes- trip % sum'!I353</f>
        <v>0</v>
      </c>
      <c r="Y348" s="260">
        <f t="shared" si="32"/>
        <v>0</v>
      </c>
      <c r="Z348" s="259">
        <f t="shared" si="33"/>
        <v>0</v>
      </c>
      <c r="AA348" s="312">
        <f>'Enjoyment or fitnes- trip % sum'!L353</f>
        <v>0</v>
      </c>
      <c r="AB348" s="314">
        <f>'Enjoyment or fitnes- trip % sum'!N353</f>
        <v>0</v>
      </c>
      <c r="AC348" s="260">
        <f t="shared" si="34"/>
        <v>0</v>
      </c>
      <c r="AD348" s="259">
        <f t="shared" si="35"/>
        <v>0</v>
      </c>
      <c r="AE348" s="261"/>
      <c r="AF348" s="248"/>
      <c r="AG348" s="248"/>
      <c r="AH348" s="248"/>
      <c r="AI348" s="248"/>
    </row>
    <row r="349" spans="1:35" x14ac:dyDescent="0.2">
      <c r="A349" s="248"/>
      <c r="B349" s="248"/>
      <c r="C349" s="248"/>
      <c r="D349" s="248"/>
      <c r="E349" s="248"/>
      <c r="F349" s="248"/>
      <c r="G349" s="248"/>
      <c r="H349" s="248"/>
      <c r="I349" s="248"/>
      <c r="J349" s="248"/>
      <c r="K349" s="248"/>
      <c r="L349" s="248"/>
      <c r="M349" s="248"/>
      <c r="N349" s="248"/>
      <c r="O349" s="248"/>
      <c r="P349" s="248"/>
      <c r="Q349" s="296"/>
      <c r="R349" s="256">
        <f>'Enjoyment or fitnes- trip % sum'!B354</f>
        <v>0</v>
      </c>
      <c r="S349" s="313">
        <f>'Enjoyment or fitnes- trip % sum'!D354</f>
        <v>0</v>
      </c>
      <c r="T349" s="257">
        <f>'Non-survey input values'!$B$14</f>
        <v>359.3</v>
      </c>
      <c r="U349" s="258">
        <f t="shared" si="30"/>
        <v>0</v>
      </c>
      <c r="V349" s="259">
        <f t="shared" si="31"/>
        <v>0</v>
      </c>
      <c r="W349" s="312">
        <f>'Enjoyment or fitnes- trip % sum'!G354</f>
        <v>0</v>
      </c>
      <c r="X349" s="314">
        <f>'Enjoyment or fitnes- trip % sum'!I354</f>
        <v>0</v>
      </c>
      <c r="Y349" s="260">
        <f t="shared" si="32"/>
        <v>0</v>
      </c>
      <c r="Z349" s="259">
        <f t="shared" si="33"/>
        <v>0</v>
      </c>
      <c r="AA349" s="312">
        <f>'Enjoyment or fitnes- trip % sum'!L354</f>
        <v>0</v>
      </c>
      <c r="AB349" s="314">
        <f>'Enjoyment or fitnes- trip % sum'!N354</f>
        <v>0</v>
      </c>
      <c r="AC349" s="260">
        <f t="shared" si="34"/>
        <v>0</v>
      </c>
      <c r="AD349" s="259">
        <f t="shared" si="35"/>
        <v>0</v>
      </c>
      <c r="AE349" s="261"/>
      <c r="AF349" s="248"/>
      <c r="AG349" s="248"/>
      <c r="AH349" s="248"/>
      <c r="AI349" s="248"/>
    </row>
    <row r="350" spans="1:35" x14ac:dyDescent="0.2">
      <c r="A350" s="248"/>
      <c r="B350" s="248"/>
      <c r="C350" s="248"/>
      <c r="D350" s="248"/>
      <c r="E350" s="248"/>
      <c r="F350" s="248"/>
      <c r="G350" s="248"/>
      <c r="H350" s="248"/>
      <c r="I350" s="248"/>
      <c r="J350" s="248"/>
      <c r="K350" s="248"/>
      <c r="L350" s="248"/>
      <c r="M350" s="248"/>
      <c r="N350" s="248"/>
      <c r="O350" s="248"/>
      <c r="P350" s="248"/>
      <c r="Q350" s="296"/>
      <c r="R350" s="256">
        <f>'Enjoyment or fitnes- trip % sum'!B355</f>
        <v>0</v>
      </c>
      <c r="S350" s="313">
        <f>'Enjoyment or fitnes- trip % sum'!D355</f>
        <v>0</v>
      </c>
      <c r="T350" s="257">
        <f>'Non-survey input values'!$B$14</f>
        <v>359.3</v>
      </c>
      <c r="U350" s="258">
        <f t="shared" si="30"/>
        <v>0</v>
      </c>
      <c r="V350" s="259">
        <f t="shared" si="31"/>
        <v>0</v>
      </c>
      <c r="W350" s="312">
        <f>'Enjoyment or fitnes- trip % sum'!G355</f>
        <v>0</v>
      </c>
      <c r="X350" s="314">
        <f>'Enjoyment or fitnes- trip % sum'!I355</f>
        <v>0</v>
      </c>
      <c r="Y350" s="260">
        <f t="shared" si="32"/>
        <v>0</v>
      </c>
      <c r="Z350" s="259">
        <f t="shared" si="33"/>
        <v>0</v>
      </c>
      <c r="AA350" s="312">
        <f>'Enjoyment or fitnes- trip % sum'!L355</f>
        <v>0</v>
      </c>
      <c r="AB350" s="314">
        <f>'Enjoyment or fitnes- trip % sum'!N355</f>
        <v>0</v>
      </c>
      <c r="AC350" s="260">
        <f t="shared" si="34"/>
        <v>0</v>
      </c>
      <c r="AD350" s="259">
        <f t="shared" si="35"/>
        <v>0</v>
      </c>
      <c r="AE350" s="261"/>
      <c r="AF350" s="248"/>
      <c r="AG350" s="248"/>
      <c r="AH350" s="248"/>
      <c r="AI350" s="248"/>
    </row>
    <row r="351" spans="1:35" x14ac:dyDescent="0.2">
      <c r="A351" s="248"/>
      <c r="B351" s="248"/>
      <c r="C351" s="248"/>
      <c r="D351" s="248"/>
      <c r="E351" s="248"/>
      <c r="F351" s="248"/>
      <c r="G351" s="248"/>
      <c r="H351" s="248"/>
      <c r="I351" s="248"/>
      <c r="J351" s="248"/>
      <c r="K351" s="248"/>
      <c r="L351" s="248"/>
      <c r="M351" s="248"/>
      <c r="N351" s="248"/>
      <c r="O351" s="248"/>
      <c r="P351" s="248"/>
      <c r="Q351" s="296"/>
      <c r="R351" s="256">
        <f>'Enjoyment or fitnes- trip % sum'!B356</f>
        <v>0</v>
      </c>
      <c r="S351" s="313">
        <f>'Enjoyment or fitnes- trip % sum'!D356</f>
        <v>0</v>
      </c>
      <c r="T351" s="257">
        <f>'Non-survey input values'!$B$14</f>
        <v>359.3</v>
      </c>
      <c r="U351" s="258">
        <f t="shared" si="30"/>
        <v>0</v>
      </c>
      <c r="V351" s="259">
        <f t="shared" si="31"/>
        <v>0</v>
      </c>
      <c r="W351" s="312">
        <f>'Enjoyment or fitnes- trip % sum'!G356</f>
        <v>0</v>
      </c>
      <c r="X351" s="314">
        <f>'Enjoyment or fitnes- trip % sum'!I356</f>
        <v>0</v>
      </c>
      <c r="Y351" s="260">
        <f t="shared" si="32"/>
        <v>0</v>
      </c>
      <c r="Z351" s="259">
        <f t="shared" si="33"/>
        <v>0</v>
      </c>
      <c r="AA351" s="312">
        <f>'Enjoyment or fitnes- trip % sum'!L356</f>
        <v>0</v>
      </c>
      <c r="AB351" s="314">
        <f>'Enjoyment or fitnes- trip % sum'!N356</f>
        <v>0</v>
      </c>
      <c r="AC351" s="260">
        <f t="shared" si="34"/>
        <v>0</v>
      </c>
      <c r="AD351" s="259">
        <f t="shared" si="35"/>
        <v>0</v>
      </c>
      <c r="AE351" s="261"/>
      <c r="AF351" s="248"/>
      <c r="AG351" s="248"/>
      <c r="AH351" s="248"/>
      <c r="AI351" s="248"/>
    </row>
    <row r="352" spans="1:35" x14ac:dyDescent="0.2">
      <c r="A352" s="248"/>
      <c r="B352" s="248"/>
      <c r="C352" s="248"/>
      <c r="D352" s="248"/>
      <c r="E352" s="248"/>
      <c r="F352" s="248"/>
      <c r="G352" s="248"/>
      <c r="H352" s="248"/>
      <c r="I352" s="248"/>
      <c r="J352" s="248"/>
      <c r="K352" s="248"/>
      <c r="L352" s="248"/>
      <c r="M352" s="248"/>
      <c r="N352" s="248"/>
      <c r="O352" s="248"/>
      <c r="P352" s="248"/>
      <c r="Q352" s="296"/>
      <c r="R352" s="256">
        <f>'Enjoyment or fitnes- trip % sum'!B357</f>
        <v>0</v>
      </c>
      <c r="S352" s="313">
        <f>'Enjoyment or fitnes- trip % sum'!D357</f>
        <v>0</v>
      </c>
      <c r="T352" s="257">
        <f>'Non-survey input values'!$B$14</f>
        <v>359.3</v>
      </c>
      <c r="U352" s="258">
        <f t="shared" si="30"/>
        <v>0</v>
      </c>
      <c r="V352" s="259">
        <f t="shared" si="31"/>
        <v>0</v>
      </c>
      <c r="W352" s="312">
        <f>'Enjoyment or fitnes- trip % sum'!G357</f>
        <v>0</v>
      </c>
      <c r="X352" s="314">
        <f>'Enjoyment or fitnes- trip % sum'!I357</f>
        <v>0</v>
      </c>
      <c r="Y352" s="260">
        <f t="shared" si="32"/>
        <v>0</v>
      </c>
      <c r="Z352" s="259">
        <f t="shared" si="33"/>
        <v>0</v>
      </c>
      <c r="AA352" s="312">
        <f>'Enjoyment or fitnes- trip % sum'!L357</f>
        <v>0</v>
      </c>
      <c r="AB352" s="314">
        <f>'Enjoyment or fitnes- trip % sum'!N357</f>
        <v>0</v>
      </c>
      <c r="AC352" s="260">
        <f t="shared" si="34"/>
        <v>0</v>
      </c>
      <c r="AD352" s="259">
        <f t="shared" si="35"/>
        <v>0</v>
      </c>
      <c r="AE352" s="261"/>
      <c r="AF352" s="248"/>
      <c r="AG352" s="248"/>
      <c r="AH352" s="248"/>
      <c r="AI352" s="248"/>
    </row>
    <row r="353" spans="1:35" x14ac:dyDescent="0.2">
      <c r="A353" s="248"/>
      <c r="B353" s="248"/>
      <c r="C353" s="248"/>
      <c r="D353" s="248"/>
      <c r="E353" s="248"/>
      <c r="F353" s="248"/>
      <c r="G353" s="248"/>
      <c r="H353" s="248"/>
      <c r="I353" s="248"/>
      <c r="J353" s="248"/>
      <c r="K353" s="248"/>
      <c r="L353" s="248"/>
      <c r="M353" s="248"/>
      <c r="N353" s="248"/>
      <c r="O353" s="248"/>
      <c r="P353" s="248"/>
      <c r="Q353" s="296"/>
      <c r="R353" s="256">
        <f>'Enjoyment or fitnes- trip % sum'!B358</f>
        <v>0</v>
      </c>
      <c r="S353" s="313">
        <f>'Enjoyment or fitnes- trip % sum'!D358</f>
        <v>0</v>
      </c>
      <c r="T353" s="257">
        <f>'Non-survey input values'!$B$14</f>
        <v>359.3</v>
      </c>
      <c r="U353" s="258">
        <f t="shared" si="30"/>
        <v>0</v>
      </c>
      <c r="V353" s="259">
        <f t="shared" si="31"/>
        <v>0</v>
      </c>
      <c r="W353" s="312">
        <f>'Enjoyment or fitnes- trip % sum'!G358</f>
        <v>0</v>
      </c>
      <c r="X353" s="314">
        <f>'Enjoyment or fitnes- trip % sum'!I358</f>
        <v>0</v>
      </c>
      <c r="Y353" s="260">
        <f t="shared" si="32"/>
        <v>0</v>
      </c>
      <c r="Z353" s="259">
        <f t="shared" si="33"/>
        <v>0</v>
      </c>
      <c r="AA353" s="312">
        <f>'Enjoyment or fitnes- trip % sum'!L358</f>
        <v>0</v>
      </c>
      <c r="AB353" s="314">
        <f>'Enjoyment or fitnes- trip % sum'!N358</f>
        <v>0</v>
      </c>
      <c r="AC353" s="260">
        <f t="shared" si="34"/>
        <v>0</v>
      </c>
      <c r="AD353" s="259">
        <f t="shared" si="35"/>
        <v>0</v>
      </c>
      <c r="AE353" s="261"/>
      <c r="AF353" s="248"/>
      <c r="AG353" s="248"/>
      <c r="AH353" s="248"/>
      <c r="AI353" s="248"/>
    </row>
    <row r="354" spans="1:35" x14ac:dyDescent="0.2">
      <c r="A354" s="248"/>
      <c r="B354" s="248"/>
      <c r="C354" s="248"/>
      <c r="D354" s="248"/>
      <c r="E354" s="248"/>
      <c r="F354" s="248"/>
      <c r="G354" s="248"/>
      <c r="H354" s="248"/>
      <c r="I354" s="248"/>
      <c r="J354" s="248"/>
      <c r="K354" s="248"/>
      <c r="L354" s="248"/>
      <c r="M354" s="248"/>
      <c r="N354" s="248"/>
      <c r="O354" s="248"/>
      <c r="P354" s="248"/>
      <c r="Q354" s="296"/>
      <c r="R354" s="256">
        <f>'Enjoyment or fitnes- trip % sum'!B359</f>
        <v>0</v>
      </c>
      <c r="S354" s="313">
        <f>'Enjoyment or fitnes- trip % sum'!D359</f>
        <v>0</v>
      </c>
      <c r="T354" s="257">
        <f>'Non-survey input values'!$B$14</f>
        <v>359.3</v>
      </c>
      <c r="U354" s="258">
        <f t="shared" si="30"/>
        <v>0</v>
      </c>
      <c r="V354" s="259">
        <f t="shared" si="31"/>
        <v>0</v>
      </c>
      <c r="W354" s="312">
        <f>'Enjoyment or fitnes- trip % sum'!G359</f>
        <v>0</v>
      </c>
      <c r="X354" s="314">
        <f>'Enjoyment or fitnes- trip % sum'!I359</f>
        <v>0</v>
      </c>
      <c r="Y354" s="260">
        <f t="shared" si="32"/>
        <v>0</v>
      </c>
      <c r="Z354" s="259">
        <f t="shared" si="33"/>
        <v>0</v>
      </c>
      <c r="AA354" s="312">
        <f>'Enjoyment or fitnes- trip % sum'!L359</f>
        <v>0</v>
      </c>
      <c r="AB354" s="314">
        <f>'Enjoyment or fitnes- trip % sum'!N359</f>
        <v>0</v>
      </c>
      <c r="AC354" s="260">
        <f t="shared" si="34"/>
        <v>0</v>
      </c>
      <c r="AD354" s="259">
        <f t="shared" si="35"/>
        <v>0</v>
      </c>
      <c r="AE354" s="261"/>
      <c r="AF354" s="248"/>
      <c r="AG354" s="248"/>
      <c r="AH354" s="248"/>
      <c r="AI354" s="248"/>
    </row>
    <row r="355" spans="1:35" x14ac:dyDescent="0.2">
      <c r="A355" s="248"/>
      <c r="B355" s="248"/>
      <c r="C355" s="248"/>
      <c r="D355" s="248"/>
      <c r="E355" s="248"/>
      <c r="F355" s="248"/>
      <c r="G355" s="248"/>
      <c r="H355" s="248"/>
      <c r="I355" s="248"/>
      <c r="J355" s="248"/>
      <c r="K355" s="248"/>
      <c r="L355" s="248"/>
      <c r="M355" s="248"/>
      <c r="N355" s="248"/>
      <c r="O355" s="248"/>
      <c r="P355" s="248"/>
      <c r="Q355" s="296"/>
      <c r="R355" s="256">
        <f>'Enjoyment or fitnes- trip % sum'!B360</f>
        <v>0</v>
      </c>
      <c r="S355" s="313">
        <f>'Enjoyment or fitnes- trip % sum'!D360</f>
        <v>0</v>
      </c>
      <c r="T355" s="257">
        <f>'Non-survey input values'!$B$14</f>
        <v>359.3</v>
      </c>
      <c r="U355" s="258">
        <f t="shared" si="30"/>
        <v>0</v>
      </c>
      <c r="V355" s="259">
        <f t="shared" si="31"/>
        <v>0</v>
      </c>
      <c r="W355" s="312">
        <f>'Enjoyment or fitnes- trip % sum'!G360</f>
        <v>0</v>
      </c>
      <c r="X355" s="314">
        <f>'Enjoyment or fitnes- trip % sum'!I360</f>
        <v>0</v>
      </c>
      <c r="Y355" s="260">
        <f t="shared" si="32"/>
        <v>0</v>
      </c>
      <c r="Z355" s="259">
        <f t="shared" si="33"/>
        <v>0</v>
      </c>
      <c r="AA355" s="312">
        <f>'Enjoyment or fitnes- trip % sum'!L360</f>
        <v>0</v>
      </c>
      <c r="AB355" s="314">
        <f>'Enjoyment or fitnes- trip % sum'!N360</f>
        <v>0</v>
      </c>
      <c r="AC355" s="260">
        <f t="shared" si="34"/>
        <v>0</v>
      </c>
      <c r="AD355" s="259">
        <f t="shared" si="35"/>
        <v>0</v>
      </c>
      <c r="AE355" s="261"/>
      <c r="AF355" s="248"/>
      <c r="AG355" s="248"/>
      <c r="AH355" s="248"/>
      <c r="AI355" s="248"/>
    </row>
    <row r="356" spans="1:35" x14ac:dyDescent="0.2">
      <c r="A356" s="248"/>
      <c r="B356" s="248"/>
      <c r="C356" s="248"/>
      <c r="D356" s="248"/>
      <c r="E356" s="248"/>
      <c r="F356" s="248"/>
      <c r="G356" s="248"/>
      <c r="H356" s="248"/>
      <c r="I356" s="248"/>
      <c r="J356" s="248"/>
      <c r="K356" s="248"/>
      <c r="L356" s="248"/>
      <c r="M356" s="248"/>
      <c r="N356" s="248"/>
      <c r="O356" s="248"/>
      <c r="P356" s="248"/>
      <c r="Q356" s="296"/>
      <c r="R356" s="256">
        <f>'Enjoyment or fitnes- trip % sum'!B361</f>
        <v>0</v>
      </c>
      <c r="S356" s="313">
        <f>'Enjoyment or fitnes- trip % sum'!D361</f>
        <v>0</v>
      </c>
      <c r="T356" s="257">
        <f>'Non-survey input values'!$B$14</f>
        <v>359.3</v>
      </c>
      <c r="U356" s="258">
        <f t="shared" si="30"/>
        <v>0</v>
      </c>
      <c r="V356" s="259">
        <f t="shared" si="31"/>
        <v>0</v>
      </c>
      <c r="W356" s="312">
        <f>'Enjoyment or fitnes- trip % sum'!G361</f>
        <v>0</v>
      </c>
      <c r="X356" s="314">
        <f>'Enjoyment or fitnes- trip % sum'!I361</f>
        <v>0</v>
      </c>
      <c r="Y356" s="260">
        <f t="shared" si="32"/>
        <v>0</v>
      </c>
      <c r="Z356" s="259">
        <f t="shared" si="33"/>
        <v>0</v>
      </c>
      <c r="AA356" s="312">
        <f>'Enjoyment or fitnes- trip % sum'!L361</f>
        <v>0</v>
      </c>
      <c r="AB356" s="314">
        <f>'Enjoyment or fitnes- trip % sum'!N361</f>
        <v>0</v>
      </c>
      <c r="AC356" s="260">
        <f t="shared" si="34"/>
        <v>0</v>
      </c>
      <c r="AD356" s="259">
        <f t="shared" si="35"/>
        <v>0</v>
      </c>
      <c r="AE356" s="261"/>
      <c r="AF356" s="248"/>
      <c r="AG356" s="248"/>
      <c r="AH356" s="248"/>
      <c r="AI356" s="248"/>
    </row>
    <row r="357" spans="1:35" x14ac:dyDescent="0.2">
      <c r="A357" s="248"/>
      <c r="B357" s="248"/>
      <c r="C357" s="248"/>
      <c r="D357" s="248"/>
      <c r="E357" s="248"/>
      <c r="F357" s="248"/>
      <c r="G357" s="248"/>
      <c r="H357" s="248"/>
      <c r="I357" s="248"/>
      <c r="J357" s="248"/>
      <c r="K357" s="248"/>
      <c r="L357" s="248"/>
      <c r="M357" s="248"/>
      <c r="N357" s="248"/>
      <c r="O357" s="248"/>
      <c r="P357" s="248"/>
      <c r="Q357" s="296"/>
      <c r="R357" s="256">
        <f>'Enjoyment or fitnes- trip % sum'!B362</f>
        <v>0</v>
      </c>
      <c r="S357" s="313">
        <f>'Enjoyment or fitnes- trip % sum'!D362</f>
        <v>0</v>
      </c>
      <c r="T357" s="257">
        <f>'Non-survey input values'!$B$14</f>
        <v>359.3</v>
      </c>
      <c r="U357" s="258">
        <f t="shared" si="30"/>
        <v>0</v>
      </c>
      <c r="V357" s="259">
        <f t="shared" si="31"/>
        <v>0</v>
      </c>
      <c r="W357" s="312">
        <f>'Enjoyment or fitnes- trip % sum'!G362</f>
        <v>0</v>
      </c>
      <c r="X357" s="314">
        <f>'Enjoyment or fitnes- trip % sum'!I362</f>
        <v>0</v>
      </c>
      <c r="Y357" s="260">
        <f t="shared" si="32"/>
        <v>0</v>
      </c>
      <c r="Z357" s="259">
        <f t="shared" si="33"/>
        <v>0</v>
      </c>
      <c r="AA357" s="312">
        <f>'Enjoyment or fitnes- trip % sum'!L362</f>
        <v>0</v>
      </c>
      <c r="AB357" s="314">
        <f>'Enjoyment or fitnes- trip % sum'!N362</f>
        <v>0</v>
      </c>
      <c r="AC357" s="260">
        <f t="shared" si="34"/>
        <v>0</v>
      </c>
      <c r="AD357" s="259">
        <f t="shared" si="35"/>
        <v>0</v>
      </c>
      <c r="AE357" s="261"/>
      <c r="AF357" s="248"/>
      <c r="AG357" s="248"/>
      <c r="AH357" s="248"/>
      <c r="AI357" s="248"/>
    </row>
    <row r="358" spans="1:35" x14ac:dyDescent="0.2">
      <c r="A358" s="248"/>
      <c r="B358" s="248"/>
      <c r="C358" s="248"/>
      <c r="D358" s="248"/>
      <c r="E358" s="248"/>
      <c r="F358" s="248"/>
      <c r="G358" s="248"/>
      <c r="H358" s="248"/>
      <c r="I358" s="248"/>
      <c r="J358" s="248"/>
      <c r="K358" s="248"/>
      <c r="L358" s="248"/>
      <c r="M358" s="248"/>
      <c r="N358" s="248"/>
      <c r="O358" s="248"/>
      <c r="P358" s="248"/>
      <c r="Q358" s="296"/>
      <c r="R358" s="256">
        <f>'Enjoyment or fitnes- trip % sum'!B363</f>
        <v>0</v>
      </c>
      <c r="S358" s="313">
        <f>'Enjoyment or fitnes- trip % sum'!D363</f>
        <v>0</v>
      </c>
      <c r="T358" s="257">
        <f>'Non-survey input values'!$B$14</f>
        <v>359.3</v>
      </c>
      <c r="U358" s="258">
        <f t="shared" si="30"/>
        <v>0</v>
      </c>
      <c r="V358" s="259">
        <f t="shared" si="31"/>
        <v>0</v>
      </c>
      <c r="W358" s="312">
        <f>'Enjoyment or fitnes- trip % sum'!G363</f>
        <v>0</v>
      </c>
      <c r="X358" s="314">
        <f>'Enjoyment or fitnes- trip % sum'!I363</f>
        <v>0</v>
      </c>
      <c r="Y358" s="260">
        <f t="shared" si="32"/>
        <v>0</v>
      </c>
      <c r="Z358" s="259">
        <f t="shared" si="33"/>
        <v>0</v>
      </c>
      <c r="AA358" s="312">
        <f>'Enjoyment or fitnes- trip % sum'!L363</f>
        <v>0</v>
      </c>
      <c r="AB358" s="314">
        <f>'Enjoyment or fitnes- trip % sum'!N363</f>
        <v>0</v>
      </c>
      <c r="AC358" s="260">
        <f t="shared" si="34"/>
        <v>0</v>
      </c>
      <c r="AD358" s="259">
        <f t="shared" si="35"/>
        <v>0</v>
      </c>
      <c r="AE358" s="261"/>
      <c r="AF358" s="248"/>
      <c r="AG358" s="248"/>
      <c r="AH358" s="248"/>
      <c r="AI358" s="248"/>
    </row>
    <row r="359" spans="1:35" x14ac:dyDescent="0.2">
      <c r="A359" s="248"/>
      <c r="B359" s="248"/>
      <c r="C359" s="248"/>
      <c r="D359" s="248"/>
      <c r="E359" s="248"/>
      <c r="F359" s="248"/>
      <c r="G359" s="248"/>
      <c r="H359" s="248"/>
      <c r="I359" s="248"/>
      <c r="J359" s="248"/>
      <c r="K359" s="248"/>
      <c r="L359" s="248"/>
      <c r="M359" s="248"/>
      <c r="N359" s="248"/>
      <c r="O359" s="248"/>
      <c r="P359" s="248"/>
      <c r="Q359" s="296"/>
      <c r="R359" s="256">
        <f>'Enjoyment or fitnes- trip % sum'!B364</f>
        <v>0</v>
      </c>
      <c r="S359" s="313">
        <f>'Enjoyment or fitnes- trip % sum'!D364</f>
        <v>0</v>
      </c>
      <c r="T359" s="257">
        <f>'Non-survey input values'!$B$14</f>
        <v>359.3</v>
      </c>
      <c r="U359" s="258">
        <f t="shared" si="30"/>
        <v>0</v>
      </c>
      <c r="V359" s="259">
        <f t="shared" si="31"/>
        <v>0</v>
      </c>
      <c r="W359" s="312">
        <f>'Enjoyment or fitnes- trip % sum'!G364</f>
        <v>0</v>
      </c>
      <c r="X359" s="314">
        <f>'Enjoyment or fitnes- trip % sum'!I364</f>
        <v>0</v>
      </c>
      <c r="Y359" s="260">
        <f t="shared" si="32"/>
        <v>0</v>
      </c>
      <c r="Z359" s="259">
        <f t="shared" si="33"/>
        <v>0</v>
      </c>
      <c r="AA359" s="312">
        <f>'Enjoyment or fitnes- trip % sum'!L364</f>
        <v>0</v>
      </c>
      <c r="AB359" s="314">
        <f>'Enjoyment or fitnes- trip % sum'!N364</f>
        <v>0</v>
      </c>
      <c r="AC359" s="260">
        <f t="shared" si="34"/>
        <v>0</v>
      </c>
      <c r="AD359" s="259">
        <f t="shared" si="35"/>
        <v>0</v>
      </c>
      <c r="AE359" s="261"/>
      <c r="AF359" s="248"/>
      <c r="AG359" s="248"/>
      <c r="AH359" s="248"/>
      <c r="AI359" s="248"/>
    </row>
    <row r="360" spans="1:35" x14ac:dyDescent="0.2">
      <c r="A360" s="248"/>
      <c r="B360" s="248"/>
      <c r="C360" s="248"/>
      <c r="D360" s="248"/>
      <c r="E360" s="248"/>
      <c r="F360" s="248"/>
      <c r="G360" s="248"/>
      <c r="H360" s="248"/>
      <c r="I360" s="248"/>
      <c r="J360" s="248"/>
      <c r="K360" s="248"/>
      <c r="L360" s="248"/>
      <c r="M360" s="248"/>
      <c r="N360" s="248"/>
      <c r="O360" s="248"/>
      <c r="P360" s="248"/>
      <c r="Q360" s="296"/>
      <c r="R360" s="256">
        <f>'Enjoyment or fitnes- trip % sum'!B365</f>
        <v>0</v>
      </c>
      <c r="S360" s="313">
        <f>'Enjoyment or fitnes- trip % sum'!D365</f>
        <v>0</v>
      </c>
      <c r="T360" s="257">
        <f>'Non-survey input values'!$B$14</f>
        <v>359.3</v>
      </c>
      <c r="U360" s="258">
        <f t="shared" si="30"/>
        <v>0</v>
      </c>
      <c r="V360" s="259">
        <f t="shared" si="31"/>
        <v>0</v>
      </c>
      <c r="W360" s="312">
        <f>'Enjoyment or fitnes- trip % sum'!G365</f>
        <v>0</v>
      </c>
      <c r="X360" s="314">
        <f>'Enjoyment or fitnes- trip % sum'!I365</f>
        <v>0</v>
      </c>
      <c r="Y360" s="260">
        <f t="shared" si="32"/>
        <v>0</v>
      </c>
      <c r="Z360" s="259">
        <f t="shared" si="33"/>
        <v>0</v>
      </c>
      <c r="AA360" s="312">
        <f>'Enjoyment or fitnes- trip % sum'!L365</f>
        <v>0</v>
      </c>
      <c r="AB360" s="314">
        <f>'Enjoyment or fitnes- trip % sum'!N365</f>
        <v>0</v>
      </c>
      <c r="AC360" s="260">
        <f t="shared" si="34"/>
        <v>0</v>
      </c>
      <c r="AD360" s="259">
        <f t="shared" si="35"/>
        <v>0</v>
      </c>
      <c r="AE360" s="261"/>
      <c r="AF360" s="248"/>
      <c r="AG360" s="248"/>
      <c r="AH360" s="248"/>
      <c r="AI360" s="248"/>
    </row>
    <row r="361" spans="1:35" x14ac:dyDescent="0.2">
      <c r="A361" s="248"/>
      <c r="B361" s="248"/>
      <c r="C361" s="248"/>
      <c r="D361" s="248"/>
      <c r="E361" s="248"/>
      <c r="F361" s="248"/>
      <c r="G361" s="248"/>
      <c r="H361" s="248"/>
      <c r="I361" s="248"/>
      <c r="J361" s="248"/>
      <c r="K361" s="248"/>
      <c r="L361" s="248"/>
      <c r="M361" s="248"/>
      <c r="N361" s="248"/>
      <c r="O361" s="248"/>
      <c r="P361" s="248"/>
      <c r="Q361" s="296"/>
      <c r="R361" s="256">
        <f>'Enjoyment or fitnes- trip % sum'!B366</f>
        <v>0</v>
      </c>
      <c r="S361" s="313">
        <f>'Enjoyment or fitnes- trip % sum'!D366</f>
        <v>0</v>
      </c>
      <c r="T361" s="257">
        <f>'Non-survey input values'!$B$14</f>
        <v>359.3</v>
      </c>
      <c r="U361" s="258">
        <f t="shared" si="30"/>
        <v>0</v>
      </c>
      <c r="V361" s="259">
        <f t="shared" si="31"/>
        <v>0</v>
      </c>
      <c r="W361" s="312">
        <f>'Enjoyment or fitnes- trip % sum'!G366</f>
        <v>0</v>
      </c>
      <c r="X361" s="314">
        <f>'Enjoyment or fitnes- trip % sum'!I366</f>
        <v>0</v>
      </c>
      <c r="Y361" s="260">
        <f t="shared" si="32"/>
        <v>0</v>
      </c>
      <c r="Z361" s="259">
        <f t="shared" si="33"/>
        <v>0</v>
      </c>
      <c r="AA361" s="312">
        <f>'Enjoyment or fitnes- trip % sum'!L366</f>
        <v>0</v>
      </c>
      <c r="AB361" s="314">
        <f>'Enjoyment or fitnes- trip % sum'!N366</f>
        <v>0</v>
      </c>
      <c r="AC361" s="260">
        <f t="shared" si="34"/>
        <v>0</v>
      </c>
      <c r="AD361" s="259">
        <f t="shared" si="35"/>
        <v>0</v>
      </c>
      <c r="AE361" s="261"/>
      <c r="AF361" s="248"/>
      <c r="AG361" s="248"/>
      <c r="AH361" s="248"/>
      <c r="AI361" s="248"/>
    </row>
    <row r="362" spans="1:35" x14ac:dyDescent="0.2">
      <c r="A362" s="248"/>
      <c r="B362" s="248"/>
      <c r="C362" s="248"/>
      <c r="D362" s="248"/>
      <c r="E362" s="248"/>
      <c r="F362" s="248"/>
      <c r="G362" s="248"/>
      <c r="H362" s="248"/>
      <c r="I362" s="248"/>
      <c r="J362" s="248"/>
      <c r="K362" s="248"/>
      <c r="L362" s="248"/>
      <c r="M362" s="248"/>
      <c r="N362" s="248"/>
      <c r="O362" s="248"/>
      <c r="P362" s="248"/>
      <c r="Q362" s="296"/>
      <c r="R362" s="256">
        <f>'Enjoyment or fitnes- trip % sum'!B367</f>
        <v>0</v>
      </c>
      <c r="S362" s="313">
        <f>'Enjoyment or fitnes- trip % sum'!D367</f>
        <v>0</v>
      </c>
      <c r="T362" s="257">
        <f>'Non-survey input values'!$B$14</f>
        <v>359.3</v>
      </c>
      <c r="U362" s="258">
        <f t="shared" si="30"/>
        <v>0</v>
      </c>
      <c r="V362" s="259">
        <f t="shared" si="31"/>
        <v>0</v>
      </c>
      <c r="W362" s="312">
        <f>'Enjoyment or fitnes- trip % sum'!G367</f>
        <v>0</v>
      </c>
      <c r="X362" s="314">
        <f>'Enjoyment or fitnes- trip % sum'!I367</f>
        <v>0</v>
      </c>
      <c r="Y362" s="260">
        <f t="shared" si="32"/>
        <v>0</v>
      </c>
      <c r="Z362" s="259">
        <f t="shared" si="33"/>
        <v>0</v>
      </c>
      <c r="AA362" s="312">
        <f>'Enjoyment or fitnes- trip % sum'!L367</f>
        <v>0</v>
      </c>
      <c r="AB362" s="314">
        <f>'Enjoyment or fitnes- trip % sum'!N367</f>
        <v>0</v>
      </c>
      <c r="AC362" s="260">
        <f t="shared" si="34"/>
        <v>0</v>
      </c>
      <c r="AD362" s="259">
        <f t="shared" si="35"/>
        <v>0</v>
      </c>
      <c r="AE362" s="261"/>
      <c r="AF362" s="248"/>
      <c r="AG362" s="248"/>
      <c r="AH362" s="248"/>
      <c r="AI362" s="248"/>
    </row>
    <row r="363" spans="1:35" x14ac:dyDescent="0.2">
      <c r="A363" s="248"/>
      <c r="B363" s="248"/>
      <c r="C363" s="248"/>
      <c r="D363" s="248"/>
      <c r="E363" s="248"/>
      <c r="F363" s="248"/>
      <c r="G363" s="248"/>
      <c r="H363" s="248"/>
      <c r="I363" s="248"/>
      <c r="J363" s="248"/>
      <c r="K363" s="248"/>
      <c r="L363" s="248"/>
      <c r="M363" s="248"/>
      <c r="N363" s="248"/>
      <c r="O363" s="248"/>
      <c r="P363" s="248"/>
      <c r="Q363" s="296"/>
      <c r="R363" s="256">
        <f>'Enjoyment or fitnes- trip % sum'!B368</f>
        <v>0</v>
      </c>
      <c r="S363" s="313">
        <f>'Enjoyment or fitnes- trip % sum'!D368</f>
        <v>0</v>
      </c>
      <c r="T363" s="257">
        <f>'Non-survey input values'!$B$14</f>
        <v>359.3</v>
      </c>
      <c r="U363" s="258">
        <f t="shared" si="30"/>
        <v>0</v>
      </c>
      <c r="V363" s="259">
        <f t="shared" si="31"/>
        <v>0</v>
      </c>
      <c r="W363" s="312">
        <f>'Enjoyment or fitnes- trip % sum'!G368</f>
        <v>0</v>
      </c>
      <c r="X363" s="314">
        <f>'Enjoyment or fitnes- trip % sum'!I368</f>
        <v>0</v>
      </c>
      <c r="Y363" s="260">
        <f t="shared" si="32"/>
        <v>0</v>
      </c>
      <c r="Z363" s="259">
        <f t="shared" si="33"/>
        <v>0</v>
      </c>
      <c r="AA363" s="312">
        <f>'Enjoyment or fitnes- trip % sum'!L368</f>
        <v>0</v>
      </c>
      <c r="AB363" s="314">
        <f>'Enjoyment or fitnes- trip % sum'!N368</f>
        <v>0</v>
      </c>
      <c r="AC363" s="260">
        <f t="shared" si="34"/>
        <v>0</v>
      </c>
      <c r="AD363" s="259">
        <f t="shared" si="35"/>
        <v>0</v>
      </c>
      <c r="AE363" s="261"/>
      <c r="AF363" s="248"/>
      <c r="AG363" s="248"/>
      <c r="AH363" s="248"/>
      <c r="AI363" s="248"/>
    </row>
    <row r="364" spans="1:35" x14ac:dyDescent="0.2">
      <c r="A364" s="248"/>
      <c r="B364" s="248"/>
      <c r="C364" s="248"/>
      <c r="D364" s="248"/>
      <c r="E364" s="248"/>
      <c r="F364" s="248"/>
      <c r="G364" s="248"/>
      <c r="H364" s="248"/>
      <c r="I364" s="248"/>
      <c r="J364" s="248"/>
      <c r="K364" s="248"/>
      <c r="L364" s="248"/>
      <c r="M364" s="248"/>
      <c r="N364" s="248"/>
      <c r="O364" s="248"/>
      <c r="P364" s="248"/>
      <c r="Q364" s="296"/>
      <c r="R364" s="256">
        <f>'Enjoyment or fitnes- trip % sum'!B369</f>
        <v>0</v>
      </c>
      <c r="S364" s="313">
        <f>'Enjoyment or fitnes- trip % sum'!D369</f>
        <v>0</v>
      </c>
      <c r="T364" s="257">
        <f>'Non-survey input values'!$B$14</f>
        <v>359.3</v>
      </c>
      <c r="U364" s="258">
        <f t="shared" si="30"/>
        <v>0</v>
      </c>
      <c r="V364" s="259">
        <f t="shared" si="31"/>
        <v>0</v>
      </c>
      <c r="W364" s="312">
        <f>'Enjoyment or fitnes- trip % sum'!G369</f>
        <v>0</v>
      </c>
      <c r="X364" s="314">
        <f>'Enjoyment or fitnes- trip % sum'!I369</f>
        <v>0</v>
      </c>
      <c r="Y364" s="260">
        <f t="shared" si="32"/>
        <v>0</v>
      </c>
      <c r="Z364" s="259">
        <f t="shared" si="33"/>
        <v>0</v>
      </c>
      <c r="AA364" s="312">
        <f>'Enjoyment or fitnes- trip % sum'!L369</f>
        <v>0</v>
      </c>
      <c r="AB364" s="314">
        <f>'Enjoyment or fitnes- trip % sum'!N369</f>
        <v>0</v>
      </c>
      <c r="AC364" s="260">
        <f t="shared" si="34"/>
        <v>0</v>
      </c>
      <c r="AD364" s="259">
        <f t="shared" si="35"/>
        <v>0</v>
      </c>
      <c r="AE364" s="261"/>
      <c r="AF364" s="248"/>
      <c r="AG364" s="248"/>
      <c r="AH364" s="248"/>
      <c r="AI364" s="248"/>
    </row>
    <row r="365" spans="1:35" x14ac:dyDescent="0.2">
      <c r="A365" s="248"/>
      <c r="B365" s="248"/>
      <c r="C365" s="248"/>
      <c r="D365" s="248"/>
      <c r="E365" s="248"/>
      <c r="F365" s="248"/>
      <c r="G365" s="248"/>
      <c r="H365" s="248"/>
      <c r="I365" s="248"/>
      <c r="J365" s="248"/>
      <c r="K365" s="248"/>
      <c r="L365" s="248"/>
      <c r="M365" s="248"/>
      <c r="N365" s="248"/>
      <c r="O365" s="248"/>
      <c r="P365" s="248"/>
      <c r="Q365" s="296"/>
      <c r="R365" s="256">
        <f>'Enjoyment or fitnes- trip % sum'!B370</f>
        <v>0</v>
      </c>
      <c r="S365" s="313">
        <f>'Enjoyment or fitnes- trip % sum'!D370</f>
        <v>0</v>
      </c>
      <c r="T365" s="257">
        <f>'Non-survey input values'!$B$14</f>
        <v>359.3</v>
      </c>
      <c r="U365" s="258">
        <f t="shared" si="30"/>
        <v>0</v>
      </c>
      <c r="V365" s="259">
        <f t="shared" si="31"/>
        <v>0</v>
      </c>
      <c r="W365" s="312">
        <f>'Enjoyment or fitnes- trip % sum'!G370</f>
        <v>0</v>
      </c>
      <c r="X365" s="314">
        <f>'Enjoyment or fitnes- trip % sum'!I370</f>
        <v>0</v>
      </c>
      <c r="Y365" s="260">
        <f t="shared" si="32"/>
        <v>0</v>
      </c>
      <c r="Z365" s="259">
        <f t="shared" si="33"/>
        <v>0</v>
      </c>
      <c r="AA365" s="312">
        <f>'Enjoyment or fitnes- trip % sum'!L370</f>
        <v>0</v>
      </c>
      <c r="AB365" s="314">
        <f>'Enjoyment or fitnes- trip % sum'!N370</f>
        <v>0</v>
      </c>
      <c r="AC365" s="260">
        <f t="shared" si="34"/>
        <v>0</v>
      </c>
      <c r="AD365" s="259">
        <f t="shared" si="35"/>
        <v>0</v>
      </c>
      <c r="AE365" s="261"/>
      <c r="AF365" s="248"/>
      <c r="AG365" s="248"/>
      <c r="AH365" s="248"/>
      <c r="AI365" s="248"/>
    </row>
    <row r="366" spans="1:35" x14ac:dyDescent="0.2">
      <c r="A366" s="248"/>
      <c r="B366" s="248"/>
      <c r="C366" s="248"/>
      <c r="D366" s="248"/>
      <c r="E366" s="248"/>
      <c r="F366" s="248"/>
      <c r="G366" s="248"/>
      <c r="H366" s="248"/>
      <c r="I366" s="248"/>
      <c r="J366" s="248"/>
      <c r="K366" s="248"/>
      <c r="L366" s="248"/>
      <c r="M366" s="248"/>
      <c r="N366" s="248"/>
      <c r="O366" s="248"/>
      <c r="P366" s="248"/>
      <c r="Q366" s="296"/>
      <c r="R366" s="256">
        <f>'Enjoyment or fitnes- trip % sum'!B371</f>
        <v>0</v>
      </c>
      <c r="S366" s="313">
        <f>'Enjoyment or fitnes- trip % sum'!D371</f>
        <v>0</v>
      </c>
      <c r="T366" s="257">
        <f>'Non-survey input values'!$B$14</f>
        <v>359.3</v>
      </c>
      <c r="U366" s="258">
        <f t="shared" si="30"/>
        <v>0</v>
      </c>
      <c r="V366" s="259">
        <f t="shared" si="31"/>
        <v>0</v>
      </c>
      <c r="W366" s="312">
        <f>'Enjoyment or fitnes- trip % sum'!G371</f>
        <v>0</v>
      </c>
      <c r="X366" s="314">
        <f>'Enjoyment or fitnes- trip % sum'!I371</f>
        <v>0</v>
      </c>
      <c r="Y366" s="260">
        <f t="shared" si="32"/>
        <v>0</v>
      </c>
      <c r="Z366" s="259">
        <f t="shared" si="33"/>
        <v>0</v>
      </c>
      <c r="AA366" s="312">
        <f>'Enjoyment or fitnes- trip % sum'!L371</f>
        <v>0</v>
      </c>
      <c r="AB366" s="314">
        <f>'Enjoyment or fitnes- trip % sum'!N371</f>
        <v>0</v>
      </c>
      <c r="AC366" s="260">
        <f t="shared" si="34"/>
        <v>0</v>
      </c>
      <c r="AD366" s="259">
        <f t="shared" si="35"/>
        <v>0</v>
      </c>
      <c r="AE366" s="261"/>
      <c r="AF366" s="248"/>
      <c r="AG366" s="248"/>
      <c r="AH366" s="248"/>
      <c r="AI366" s="248"/>
    </row>
    <row r="367" spans="1:35" x14ac:dyDescent="0.2">
      <c r="A367" s="248"/>
      <c r="B367" s="248"/>
      <c r="C367" s="248"/>
      <c r="D367" s="248"/>
      <c r="E367" s="248"/>
      <c r="F367" s="248"/>
      <c r="G367" s="248"/>
      <c r="H367" s="248"/>
      <c r="I367" s="248"/>
      <c r="J367" s="248"/>
      <c r="K367" s="248"/>
      <c r="L367" s="248"/>
      <c r="M367" s="248"/>
      <c r="N367" s="248"/>
      <c r="O367" s="248"/>
      <c r="P367" s="248"/>
      <c r="Q367" s="296"/>
      <c r="R367" s="256">
        <f>'Enjoyment or fitnes- trip % sum'!B372</f>
        <v>0</v>
      </c>
      <c r="S367" s="313">
        <f>'Enjoyment or fitnes- trip % sum'!D372</f>
        <v>0</v>
      </c>
      <c r="T367" s="257">
        <f>'Non-survey input values'!$B$14</f>
        <v>359.3</v>
      </c>
      <c r="U367" s="258">
        <f t="shared" si="30"/>
        <v>0</v>
      </c>
      <c r="V367" s="259">
        <f t="shared" si="31"/>
        <v>0</v>
      </c>
      <c r="W367" s="312">
        <f>'Enjoyment or fitnes- trip % sum'!G372</f>
        <v>0</v>
      </c>
      <c r="X367" s="314">
        <f>'Enjoyment or fitnes- trip % sum'!I372</f>
        <v>0</v>
      </c>
      <c r="Y367" s="260">
        <f t="shared" si="32"/>
        <v>0</v>
      </c>
      <c r="Z367" s="259">
        <f t="shared" si="33"/>
        <v>0</v>
      </c>
      <c r="AA367" s="312">
        <f>'Enjoyment or fitnes- trip % sum'!L372</f>
        <v>0</v>
      </c>
      <c r="AB367" s="314">
        <f>'Enjoyment or fitnes- trip % sum'!N372</f>
        <v>0</v>
      </c>
      <c r="AC367" s="260">
        <f t="shared" si="34"/>
        <v>0</v>
      </c>
      <c r="AD367" s="259">
        <f t="shared" si="35"/>
        <v>0</v>
      </c>
      <c r="AE367" s="261"/>
      <c r="AF367" s="248"/>
      <c r="AG367" s="248"/>
      <c r="AH367" s="248"/>
      <c r="AI367" s="248"/>
    </row>
    <row r="368" spans="1:35" x14ac:dyDescent="0.2">
      <c r="A368" s="248"/>
      <c r="B368" s="248"/>
      <c r="C368" s="248"/>
      <c r="D368" s="248"/>
      <c r="E368" s="248"/>
      <c r="F368" s="248"/>
      <c r="G368" s="248"/>
      <c r="H368" s="248"/>
      <c r="I368" s="248"/>
      <c r="J368" s="248"/>
      <c r="K368" s="248"/>
      <c r="L368" s="248"/>
      <c r="M368" s="248"/>
      <c r="N368" s="248"/>
      <c r="O368" s="248"/>
      <c r="P368" s="248"/>
      <c r="Q368" s="296"/>
      <c r="R368" s="256">
        <f>'Enjoyment or fitnes- trip % sum'!B373</f>
        <v>0</v>
      </c>
      <c r="S368" s="313">
        <f>'Enjoyment or fitnes- trip % sum'!D373</f>
        <v>0</v>
      </c>
      <c r="T368" s="257">
        <f>'Non-survey input values'!$B$14</f>
        <v>359.3</v>
      </c>
      <c r="U368" s="258">
        <f t="shared" si="30"/>
        <v>0</v>
      </c>
      <c r="V368" s="259">
        <f t="shared" si="31"/>
        <v>0</v>
      </c>
      <c r="W368" s="312">
        <f>'Enjoyment or fitnes- trip % sum'!G373</f>
        <v>0</v>
      </c>
      <c r="X368" s="314">
        <f>'Enjoyment or fitnes- trip % sum'!I373</f>
        <v>0</v>
      </c>
      <c r="Y368" s="260">
        <f t="shared" si="32"/>
        <v>0</v>
      </c>
      <c r="Z368" s="259">
        <f t="shared" si="33"/>
        <v>0</v>
      </c>
      <c r="AA368" s="312">
        <f>'Enjoyment or fitnes- trip % sum'!L373</f>
        <v>0</v>
      </c>
      <c r="AB368" s="314">
        <f>'Enjoyment or fitnes- trip % sum'!N373</f>
        <v>0</v>
      </c>
      <c r="AC368" s="260">
        <f t="shared" si="34"/>
        <v>0</v>
      </c>
      <c r="AD368" s="259">
        <f t="shared" si="35"/>
        <v>0</v>
      </c>
      <c r="AE368" s="261"/>
      <c r="AF368" s="248"/>
      <c r="AG368" s="248"/>
      <c r="AH368" s="248"/>
      <c r="AI368" s="248"/>
    </row>
    <row r="369" spans="1:35" x14ac:dyDescent="0.2">
      <c r="A369" s="248"/>
      <c r="B369" s="248"/>
      <c r="C369" s="248"/>
      <c r="D369" s="248"/>
      <c r="E369" s="248"/>
      <c r="F369" s="248"/>
      <c r="G369" s="248"/>
      <c r="H369" s="248"/>
      <c r="I369" s="248"/>
      <c r="J369" s="248"/>
      <c r="K369" s="248"/>
      <c r="L369" s="248"/>
      <c r="M369" s="248"/>
      <c r="N369" s="248"/>
      <c r="O369" s="248"/>
      <c r="P369" s="248"/>
      <c r="Q369" s="296"/>
      <c r="R369" s="256">
        <f>'Enjoyment or fitnes- trip % sum'!B374</f>
        <v>0</v>
      </c>
      <c r="S369" s="313">
        <f>'Enjoyment or fitnes- trip % sum'!D374</f>
        <v>0</v>
      </c>
      <c r="T369" s="257">
        <f>'Non-survey input values'!$B$14</f>
        <v>359.3</v>
      </c>
      <c r="U369" s="258">
        <f t="shared" si="30"/>
        <v>0</v>
      </c>
      <c r="V369" s="259">
        <f t="shared" si="31"/>
        <v>0</v>
      </c>
      <c r="W369" s="312">
        <f>'Enjoyment or fitnes- trip % sum'!G374</f>
        <v>0</v>
      </c>
      <c r="X369" s="314">
        <f>'Enjoyment or fitnes- trip % sum'!I374</f>
        <v>0</v>
      </c>
      <c r="Y369" s="260">
        <f t="shared" si="32"/>
        <v>0</v>
      </c>
      <c r="Z369" s="259">
        <f t="shared" si="33"/>
        <v>0</v>
      </c>
      <c r="AA369" s="312">
        <f>'Enjoyment or fitnes- trip % sum'!L374</f>
        <v>0</v>
      </c>
      <c r="AB369" s="314">
        <f>'Enjoyment or fitnes- trip % sum'!N374</f>
        <v>0</v>
      </c>
      <c r="AC369" s="260">
        <f t="shared" si="34"/>
        <v>0</v>
      </c>
      <c r="AD369" s="259">
        <f t="shared" si="35"/>
        <v>0</v>
      </c>
      <c r="AE369" s="261"/>
      <c r="AF369" s="248"/>
      <c r="AG369" s="248"/>
      <c r="AH369" s="248"/>
      <c r="AI369" s="248"/>
    </row>
    <row r="370" spans="1:35" x14ac:dyDescent="0.2">
      <c r="A370" s="248"/>
      <c r="B370" s="248"/>
      <c r="C370" s="248"/>
      <c r="D370" s="248"/>
      <c r="E370" s="248"/>
      <c r="F370" s="248"/>
      <c r="G370" s="248"/>
      <c r="H370" s="248"/>
      <c r="I370" s="248"/>
      <c r="J370" s="248"/>
      <c r="K370" s="248"/>
      <c r="L370" s="248"/>
      <c r="M370" s="248"/>
      <c r="N370" s="248"/>
      <c r="O370" s="248"/>
      <c r="P370" s="248"/>
      <c r="Q370" s="296"/>
      <c r="R370" s="256">
        <f>'Enjoyment or fitnes- trip % sum'!B375</f>
        <v>0</v>
      </c>
      <c r="S370" s="313">
        <f>'Enjoyment or fitnes- trip % sum'!D375</f>
        <v>0</v>
      </c>
      <c r="T370" s="257">
        <f>'Non-survey input values'!$B$14</f>
        <v>359.3</v>
      </c>
      <c r="U370" s="258">
        <f t="shared" si="30"/>
        <v>0</v>
      </c>
      <c r="V370" s="259">
        <f t="shared" si="31"/>
        <v>0</v>
      </c>
      <c r="W370" s="312">
        <f>'Enjoyment or fitnes- trip % sum'!G375</f>
        <v>0</v>
      </c>
      <c r="X370" s="314">
        <f>'Enjoyment or fitnes- trip % sum'!I375</f>
        <v>0</v>
      </c>
      <c r="Y370" s="260">
        <f t="shared" si="32"/>
        <v>0</v>
      </c>
      <c r="Z370" s="259">
        <f t="shared" si="33"/>
        <v>0</v>
      </c>
      <c r="AA370" s="312">
        <f>'Enjoyment or fitnes- trip % sum'!L375</f>
        <v>0</v>
      </c>
      <c r="AB370" s="314">
        <f>'Enjoyment or fitnes- trip % sum'!N375</f>
        <v>0</v>
      </c>
      <c r="AC370" s="260">
        <f t="shared" si="34"/>
        <v>0</v>
      </c>
      <c r="AD370" s="259">
        <f t="shared" si="35"/>
        <v>0</v>
      </c>
      <c r="AE370" s="261"/>
      <c r="AF370" s="248"/>
      <c r="AG370" s="248"/>
      <c r="AH370" s="248"/>
      <c r="AI370" s="248"/>
    </row>
    <row r="371" spans="1:35" x14ac:dyDescent="0.2">
      <c r="A371" s="248"/>
      <c r="B371" s="248"/>
      <c r="C371" s="248"/>
      <c r="D371" s="248"/>
      <c r="E371" s="248"/>
      <c r="F371" s="248"/>
      <c r="G371" s="248"/>
      <c r="H371" s="248"/>
      <c r="I371" s="248"/>
      <c r="J371" s="248"/>
      <c r="K371" s="248"/>
      <c r="L371" s="248"/>
      <c r="M371" s="248"/>
      <c r="N371" s="248"/>
      <c r="O371" s="248"/>
      <c r="P371" s="248"/>
      <c r="Q371" s="296"/>
      <c r="R371" s="256">
        <f>'Enjoyment or fitnes- trip % sum'!B376</f>
        <v>0</v>
      </c>
      <c r="S371" s="313">
        <f>'Enjoyment or fitnes- trip % sum'!D376</f>
        <v>0</v>
      </c>
      <c r="T371" s="257">
        <f>'Non-survey input values'!$B$14</f>
        <v>359.3</v>
      </c>
      <c r="U371" s="258">
        <f t="shared" si="30"/>
        <v>0</v>
      </c>
      <c r="V371" s="259">
        <f t="shared" si="31"/>
        <v>0</v>
      </c>
      <c r="W371" s="312">
        <f>'Enjoyment or fitnes- trip % sum'!G376</f>
        <v>0</v>
      </c>
      <c r="X371" s="314">
        <f>'Enjoyment or fitnes- trip % sum'!I376</f>
        <v>0</v>
      </c>
      <c r="Y371" s="260">
        <f t="shared" si="32"/>
        <v>0</v>
      </c>
      <c r="Z371" s="259">
        <f t="shared" si="33"/>
        <v>0</v>
      </c>
      <c r="AA371" s="312">
        <f>'Enjoyment or fitnes- trip % sum'!L376</f>
        <v>0</v>
      </c>
      <c r="AB371" s="314">
        <f>'Enjoyment or fitnes- trip % sum'!N376</f>
        <v>0</v>
      </c>
      <c r="AC371" s="260">
        <f t="shared" si="34"/>
        <v>0</v>
      </c>
      <c r="AD371" s="259">
        <f t="shared" si="35"/>
        <v>0</v>
      </c>
      <c r="AE371" s="261"/>
      <c r="AF371" s="248"/>
      <c r="AG371" s="248"/>
      <c r="AH371" s="248"/>
      <c r="AI371" s="248"/>
    </row>
    <row r="372" spans="1:35" x14ac:dyDescent="0.2">
      <c r="A372" s="248"/>
      <c r="B372" s="248"/>
      <c r="C372" s="248"/>
      <c r="D372" s="248"/>
      <c r="E372" s="248"/>
      <c r="F372" s="248"/>
      <c r="G372" s="248"/>
      <c r="H372" s="248"/>
      <c r="I372" s="248"/>
      <c r="J372" s="248"/>
      <c r="K372" s="248"/>
      <c r="L372" s="248"/>
      <c r="M372" s="248"/>
      <c r="N372" s="248"/>
      <c r="O372" s="248"/>
      <c r="P372" s="248"/>
      <c r="Q372" s="296"/>
      <c r="R372" s="256">
        <f>'Enjoyment or fitnes- trip % sum'!B377</f>
        <v>0</v>
      </c>
      <c r="S372" s="313">
        <f>'Enjoyment or fitnes- trip % sum'!D377</f>
        <v>0</v>
      </c>
      <c r="T372" s="257">
        <f>'Non-survey input values'!$B$14</f>
        <v>359.3</v>
      </c>
      <c r="U372" s="258">
        <f t="shared" si="30"/>
        <v>0</v>
      </c>
      <c r="V372" s="259">
        <f t="shared" si="31"/>
        <v>0</v>
      </c>
      <c r="W372" s="312">
        <f>'Enjoyment or fitnes- trip % sum'!G377</f>
        <v>0</v>
      </c>
      <c r="X372" s="314">
        <f>'Enjoyment or fitnes- trip % sum'!I377</f>
        <v>0</v>
      </c>
      <c r="Y372" s="260">
        <f t="shared" si="32"/>
        <v>0</v>
      </c>
      <c r="Z372" s="259">
        <f t="shared" si="33"/>
        <v>0</v>
      </c>
      <c r="AA372" s="312">
        <f>'Enjoyment or fitnes- trip % sum'!L377</f>
        <v>0</v>
      </c>
      <c r="AB372" s="314">
        <f>'Enjoyment or fitnes- trip % sum'!N377</f>
        <v>0</v>
      </c>
      <c r="AC372" s="260">
        <f t="shared" si="34"/>
        <v>0</v>
      </c>
      <c r="AD372" s="259">
        <f t="shared" si="35"/>
        <v>0</v>
      </c>
      <c r="AE372" s="261"/>
      <c r="AF372" s="248"/>
      <c r="AG372" s="248"/>
      <c r="AH372" s="248"/>
      <c r="AI372" s="248"/>
    </row>
    <row r="373" spans="1:35" x14ac:dyDescent="0.2">
      <c r="A373" s="248"/>
      <c r="B373" s="248"/>
      <c r="C373" s="248"/>
      <c r="D373" s="248"/>
      <c r="E373" s="248"/>
      <c r="F373" s="248"/>
      <c r="G373" s="248"/>
      <c r="H373" s="248"/>
      <c r="I373" s="248"/>
      <c r="J373" s="248"/>
      <c r="K373" s="248"/>
      <c r="L373" s="248"/>
      <c r="M373" s="248"/>
      <c r="N373" s="248"/>
      <c r="O373" s="248"/>
      <c r="P373" s="248"/>
      <c r="Q373" s="296"/>
      <c r="R373" s="256">
        <f>'Enjoyment or fitnes- trip % sum'!B378</f>
        <v>0</v>
      </c>
      <c r="S373" s="313">
        <f>'Enjoyment or fitnes- trip % sum'!D378</f>
        <v>0</v>
      </c>
      <c r="T373" s="257">
        <f>'Non-survey input values'!$B$14</f>
        <v>359.3</v>
      </c>
      <c r="U373" s="258">
        <f t="shared" si="30"/>
        <v>0</v>
      </c>
      <c r="V373" s="259">
        <f t="shared" si="31"/>
        <v>0</v>
      </c>
      <c r="W373" s="312">
        <f>'Enjoyment or fitnes- trip % sum'!G378</f>
        <v>0</v>
      </c>
      <c r="X373" s="314">
        <f>'Enjoyment or fitnes- trip % sum'!I378</f>
        <v>0</v>
      </c>
      <c r="Y373" s="260">
        <f t="shared" si="32"/>
        <v>0</v>
      </c>
      <c r="Z373" s="259">
        <f t="shared" si="33"/>
        <v>0</v>
      </c>
      <c r="AA373" s="312">
        <f>'Enjoyment or fitnes- trip % sum'!L378</f>
        <v>0</v>
      </c>
      <c r="AB373" s="314">
        <f>'Enjoyment or fitnes- trip % sum'!N378</f>
        <v>0</v>
      </c>
      <c r="AC373" s="260">
        <f t="shared" si="34"/>
        <v>0</v>
      </c>
      <c r="AD373" s="259">
        <f t="shared" si="35"/>
        <v>0</v>
      </c>
      <c r="AE373" s="261"/>
      <c r="AF373" s="248"/>
      <c r="AG373" s="248"/>
      <c r="AH373" s="248"/>
      <c r="AI373" s="248"/>
    </row>
    <row r="374" spans="1:35" x14ac:dyDescent="0.2">
      <c r="A374" s="248"/>
      <c r="B374" s="248"/>
      <c r="C374" s="248"/>
      <c r="D374" s="248"/>
      <c r="E374" s="248"/>
      <c r="F374" s="248"/>
      <c r="G374" s="248"/>
      <c r="H374" s="248"/>
      <c r="I374" s="248"/>
      <c r="J374" s="248"/>
      <c r="K374" s="248"/>
      <c r="L374" s="248"/>
      <c r="M374" s="248"/>
      <c r="N374" s="248"/>
      <c r="O374" s="248"/>
      <c r="P374" s="248"/>
      <c r="Q374" s="296"/>
      <c r="R374" s="256">
        <f>'Enjoyment or fitnes- trip % sum'!B379</f>
        <v>0</v>
      </c>
      <c r="S374" s="313">
        <f>'Enjoyment or fitnes- trip % sum'!D379</f>
        <v>0</v>
      </c>
      <c r="T374" s="257">
        <f>'Non-survey input values'!$B$14</f>
        <v>359.3</v>
      </c>
      <c r="U374" s="258">
        <f t="shared" si="30"/>
        <v>0</v>
      </c>
      <c r="V374" s="259">
        <f t="shared" si="31"/>
        <v>0</v>
      </c>
      <c r="W374" s="312">
        <f>'Enjoyment or fitnes- trip % sum'!G379</f>
        <v>0</v>
      </c>
      <c r="X374" s="314">
        <f>'Enjoyment or fitnes- trip % sum'!I379</f>
        <v>0</v>
      </c>
      <c r="Y374" s="260">
        <f t="shared" si="32"/>
        <v>0</v>
      </c>
      <c r="Z374" s="259">
        <f t="shared" si="33"/>
        <v>0</v>
      </c>
      <c r="AA374" s="312">
        <f>'Enjoyment or fitnes- trip % sum'!L379</f>
        <v>0</v>
      </c>
      <c r="AB374" s="314">
        <f>'Enjoyment or fitnes- trip % sum'!N379</f>
        <v>0</v>
      </c>
      <c r="AC374" s="260">
        <f t="shared" si="34"/>
        <v>0</v>
      </c>
      <c r="AD374" s="259">
        <f t="shared" si="35"/>
        <v>0</v>
      </c>
      <c r="AE374" s="261"/>
      <c r="AF374" s="248"/>
      <c r="AG374" s="248"/>
      <c r="AH374" s="248"/>
      <c r="AI374" s="248"/>
    </row>
    <row r="375" spans="1:35" x14ac:dyDescent="0.2">
      <c r="A375" s="248"/>
      <c r="B375" s="248"/>
      <c r="C375" s="248"/>
      <c r="D375" s="248"/>
      <c r="E375" s="248"/>
      <c r="F375" s="248"/>
      <c r="G375" s="248"/>
      <c r="H375" s="248"/>
      <c r="I375" s="248"/>
      <c r="J375" s="248"/>
      <c r="K375" s="248"/>
      <c r="L375" s="248"/>
      <c r="M375" s="248"/>
      <c r="N375" s="248"/>
      <c r="O375" s="248"/>
      <c r="P375" s="248"/>
      <c r="Q375" s="296"/>
      <c r="R375" s="256">
        <f>'Enjoyment or fitnes- trip % sum'!B380</f>
        <v>0</v>
      </c>
      <c r="S375" s="313">
        <f>'Enjoyment or fitnes- trip % sum'!D380</f>
        <v>0</v>
      </c>
      <c r="T375" s="257">
        <f>'Non-survey input values'!$B$14</f>
        <v>359.3</v>
      </c>
      <c r="U375" s="258">
        <f t="shared" si="30"/>
        <v>0</v>
      </c>
      <c r="V375" s="259">
        <f t="shared" si="31"/>
        <v>0</v>
      </c>
      <c r="W375" s="312">
        <f>'Enjoyment or fitnes- trip % sum'!G380</f>
        <v>0</v>
      </c>
      <c r="X375" s="314">
        <f>'Enjoyment or fitnes- trip % sum'!I380</f>
        <v>0</v>
      </c>
      <c r="Y375" s="260">
        <f t="shared" si="32"/>
        <v>0</v>
      </c>
      <c r="Z375" s="259">
        <f t="shared" si="33"/>
        <v>0</v>
      </c>
      <c r="AA375" s="312">
        <f>'Enjoyment or fitnes- trip % sum'!L380</f>
        <v>0</v>
      </c>
      <c r="AB375" s="314">
        <f>'Enjoyment or fitnes- trip % sum'!N380</f>
        <v>0</v>
      </c>
      <c r="AC375" s="260">
        <f t="shared" si="34"/>
        <v>0</v>
      </c>
      <c r="AD375" s="259">
        <f t="shared" si="35"/>
        <v>0</v>
      </c>
      <c r="AE375" s="261"/>
      <c r="AF375" s="248"/>
      <c r="AG375" s="248"/>
      <c r="AH375" s="248"/>
      <c r="AI375" s="248"/>
    </row>
    <row r="376" spans="1:35" x14ac:dyDescent="0.2">
      <c r="A376" s="248"/>
      <c r="B376" s="248"/>
      <c r="C376" s="248"/>
      <c r="D376" s="248"/>
      <c r="E376" s="248"/>
      <c r="F376" s="248"/>
      <c r="G376" s="248"/>
      <c r="H376" s="248"/>
      <c r="I376" s="248"/>
      <c r="J376" s="248"/>
      <c r="K376" s="248"/>
      <c r="L376" s="248"/>
      <c r="M376" s="248"/>
      <c r="N376" s="248"/>
      <c r="O376" s="248"/>
      <c r="P376" s="248"/>
      <c r="Q376" s="296"/>
      <c r="R376" s="256">
        <f>'Enjoyment or fitnes- trip % sum'!B381</f>
        <v>0</v>
      </c>
      <c r="S376" s="313">
        <f>'Enjoyment or fitnes- trip % sum'!D381</f>
        <v>0</v>
      </c>
      <c r="T376" s="257">
        <f>'Non-survey input values'!$B$14</f>
        <v>359.3</v>
      </c>
      <c r="U376" s="258">
        <f t="shared" si="30"/>
        <v>0</v>
      </c>
      <c r="V376" s="259">
        <f t="shared" si="31"/>
        <v>0</v>
      </c>
      <c r="W376" s="312">
        <f>'Enjoyment or fitnes- trip % sum'!G381</f>
        <v>0</v>
      </c>
      <c r="X376" s="314">
        <f>'Enjoyment or fitnes- trip % sum'!I381</f>
        <v>0</v>
      </c>
      <c r="Y376" s="260">
        <f t="shared" si="32"/>
        <v>0</v>
      </c>
      <c r="Z376" s="259">
        <f t="shared" si="33"/>
        <v>0</v>
      </c>
      <c r="AA376" s="312">
        <f>'Enjoyment or fitnes- trip % sum'!L381</f>
        <v>0</v>
      </c>
      <c r="AB376" s="314">
        <f>'Enjoyment or fitnes- trip % sum'!N381</f>
        <v>0</v>
      </c>
      <c r="AC376" s="260">
        <f t="shared" si="34"/>
        <v>0</v>
      </c>
      <c r="AD376" s="259">
        <f t="shared" si="35"/>
        <v>0</v>
      </c>
      <c r="AE376" s="261"/>
      <c r="AF376" s="248"/>
      <c r="AG376" s="248"/>
      <c r="AH376" s="248"/>
      <c r="AI376" s="248"/>
    </row>
    <row r="377" spans="1:35" x14ac:dyDescent="0.2">
      <c r="A377" s="248"/>
      <c r="B377" s="248"/>
      <c r="C377" s="248"/>
      <c r="D377" s="248"/>
      <c r="E377" s="248"/>
      <c r="F377" s="248"/>
      <c r="G377" s="248"/>
      <c r="H377" s="248"/>
      <c r="I377" s="248"/>
      <c r="J377" s="248"/>
      <c r="K377" s="248"/>
      <c r="L377" s="248"/>
      <c r="M377" s="248"/>
      <c r="N377" s="248"/>
      <c r="O377" s="248"/>
      <c r="P377" s="248"/>
      <c r="Q377" s="296"/>
      <c r="R377" s="256">
        <f>'Enjoyment or fitnes- trip % sum'!B382</f>
        <v>0</v>
      </c>
      <c r="S377" s="313">
        <f>'Enjoyment or fitnes- trip % sum'!D382</f>
        <v>0</v>
      </c>
      <c r="T377" s="257">
        <f>'Non-survey input values'!$B$14</f>
        <v>359.3</v>
      </c>
      <c r="U377" s="258">
        <f t="shared" si="30"/>
        <v>0</v>
      </c>
      <c r="V377" s="259">
        <f t="shared" si="31"/>
        <v>0</v>
      </c>
      <c r="W377" s="312">
        <f>'Enjoyment or fitnes- trip % sum'!G382</f>
        <v>0</v>
      </c>
      <c r="X377" s="314">
        <f>'Enjoyment or fitnes- trip % sum'!I382</f>
        <v>0</v>
      </c>
      <c r="Y377" s="260">
        <f t="shared" si="32"/>
        <v>0</v>
      </c>
      <c r="Z377" s="259">
        <f t="shared" si="33"/>
        <v>0</v>
      </c>
      <c r="AA377" s="312">
        <f>'Enjoyment or fitnes- trip % sum'!L382</f>
        <v>0</v>
      </c>
      <c r="AB377" s="314">
        <f>'Enjoyment or fitnes- trip % sum'!N382</f>
        <v>0</v>
      </c>
      <c r="AC377" s="260">
        <f t="shared" si="34"/>
        <v>0</v>
      </c>
      <c r="AD377" s="259">
        <f t="shared" si="35"/>
        <v>0</v>
      </c>
      <c r="AE377" s="261"/>
      <c r="AF377" s="248"/>
      <c r="AG377" s="248"/>
      <c r="AH377" s="248"/>
      <c r="AI377" s="248"/>
    </row>
    <row r="378" spans="1:35" x14ac:dyDescent="0.2">
      <c r="A378" s="248"/>
      <c r="B378" s="248"/>
      <c r="C378" s="248"/>
      <c r="D378" s="248"/>
      <c r="E378" s="248"/>
      <c r="F378" s="248"/>
      <c r="G378" s="248"/>
      <c r="H378" s="248"/>
      <c r="I378" s="248"/>
      <c r="J378" s="248"/>
      <c r="K378" s="248"/>
      <c r="L378" s="248"/>
      <c r="M378" s="248"/>
      <c r="N378" s="248"/>
      <c r="O378" s="248"/>
      <c r="P378" s="248"/>
      <c r="Q378" s="296"/>
      <c r="R378" s="256">
        <f>'Enjoyment or fitnes- trip % sum'!B383</f>
        <v>0</v>
      </c>
      <c r="S378" s="313">
        <f>'Enjoyment or fitnes- trip % sum'!D383</f>
        <v>0</v>
      </c>
      <c r="T378" s="257">
        <f>'Non-survey input values'!$B$14</f>
        <v>359.3</v>
      </c>
      <c r="U378" s="258">
        <f t="shared" si="30"/>
        <v>0</v>
      </c>
      <c r="V378" s="259">
        <f t="shared" si="31"/>
        <v>0</v>
      </c>
      <c r="W378" s="312">
        <f>'Enjoyment or fitnes- trip % sum'!G383</f>
        <v>0</v>
      </c>
      <c r="X378" s="314">
        <f>'Enjoyment or fitnes- trip % sum'!I383</f>
        <v>0</v>
      </c>
      <c r="Y378" s="260">
        <f t="shared" si="32"/>
        <v>0</v>
      </c>
      <c r="Z378" s="259">
        <f t="shared" si="33"/>
        <v>0</v>
      </c>
      <c r="AA378" s="312">
        <f>'Enjoyment or fitnes- trip % sum'!L383</f>
        <v>0</v>
      </c>
      <c r="AB378" s="314">
        <f>'Enjoyment or fitnes- trip % sum'!N383</f>
        <v>0</v>
      </c>
      <c r="AC378" s="260">
        <f t="shared" si="34"/>
        <v>0</v>
      </c>
      <c r="AD378" s="259">
        <f t="shared" si="35"/>
        <v>0</v>
      </c>
      <c r="AE378" s="261"/>
      <c r="AF378" s="248"/>
      <c r="AG378" s="248"/>
      <c r="AH378" s="248"/>
      <c r="AI378" s="248"/>
    </row>
    <row r="379" spans="1:35" x14ac:dyDescent="0.2">
      <c r="A379" s="248"/>
      <c r="B379" s="248"/>
      <c r="C379" s="248"/>
      <c r="D379" s="248"/>
      <c r="E379" s="248"/>
      <c r="F379" s="248"/>
      <c r="G379" s="248"/>
      <c r="H379" s="248"/>
      <c r="I379" s="248"/>
      <c r="J379" s="248"/>
      <c r="K379" s="248"/>
      <c r="L379" s="248"/>
      <c r="M379" s="248"/>
      <c r="N379" s="248"/>
      <c r="O379" s="248"/>
      <c r="P379" s="248"/>
      <c r="Q379" s="296"/>
      <c r="R379" s="256">
        <f>'Enjoyment or fitnes- trip % sum'!B384</f>
        <v>0</v>
      </c>
      <c r="S379" s="313">
        <f>'Enjoyment or fitnes- trip % sum'!D384</f>
        <v>0</v>
      </c>
      <c r="T379" s="257">
        <f>'Non-survey input values'!$B$14</f>
        <v>359.3</v>
      </c>
      <c r="U379" s="258">
        <f t="shared" si="30"/>
        <v>0</v>
      </c>
      <c r="V379" s="259">
        <f t="shared" si="31"/>
        <v>0</v>
      </c>
      <c r="W379" s="312">
        <f>'Enjoyment or fitnes- trip % sum'!G384</f>
        <v>0</v>
      </c>
      <c r="X379" s="314">
        <f>'Enjoyment or fitnes- trip % sum'!I384</f>
        <v>0</v>
      </c>
      <c r="Y379" s="260">
        <f t="shared" si="32"/>
        <v>0</v>
      </c>
      <c r="Z379" s="259">
        <f t="shared" si="33"/>
        <v>0</v>
      </c>
      <c r="AA379" s="312">
        <f>'Enjoyment or fitnes- trip % sum'!L384</f>
        <v>0</v>
      </c>
      <c r="AB379" s="314">
        <f>'Enjoyment or fitnes- trip % sum'!N384</f>
        <v>0</v>
      </c>
      <c r="AC379" s="260">
        <f t="shared" si="34"/>
        <v>0</v>
      </c>
      <c r="AD379" s="259">
        <f t="shared" si="35"/>
        <v>0</v>
      </c>
      <c r="AE379" s="261"/>
      <c r="AF379" s="248"/>
      <c r="AG379" s="248"/>
      <c r="AH379" s="248"/>
      <c r="AI379" s="248"/>
    </row>
    <row r="380" spans="1:35" x14ac:dyDescent="0.2">
      <c r="A380" s="248"/>
      <c r="B380" s="248"/>
      <c r="C380" s="248"/>
      <c r="D380" s="248"/>
      <c r="E380" s="248"/>
      <c r="F380" s="248"/>
      <c r="G380" s="248"/>
      <c r="H380" s="248"/>
      <c r="I380" s="248"/>
      <c r="J380" s="248"/>
      <c r="K380" s="248"/>
      <c r="L380" s="248"/>
      <c r="M380" s="248"/>
      <c r="N380" s="248"/>
      <c r="O380" s="248"/>
      <c r="P380" s="248"/>
      <c r="Q380" s="296"/>
      <c r="R380" s="256">
        <f>'Enjoyment or fitnes- trip % sum'!B385</f>
        <v>0</v>
      </c>
      <c r="S380" s="313">
        <f>'Enjoyment or fitnes- trip % sum'!D385</f>
        <v>0</v>
      </c>
      <c r="T380" s="257">
        <f>'Non-survey input values'!$B$14</f>
        <v>359.3</v>
      </c>
      <c r="U380" s="258">
        <f t="shared" si="30"/>
        <v>0</v>
      </c>
      <c r="V380" s="259">
        <f t="shared" si="31"/>
        <v>0</v>
      </c>
      <c r="W380" s="312">
        <f>'Enjoyment or fitnes- trip % sum'!G385</f>
        <v>0</v>
      </c>
      <c r="X380" s="314">
        <f>'Enjoyment or fitnes- trip % sum'!I385</f>
        <v>0</v>
      </c>
      <c r="Y380" s="260">
        <f t="shared" si="32"/>
        <v>0</v>
      </c>
      <c r="Z380" s="259">
        <f t="shared" si="33"/>
        <v>0</v>
      </c>
      <c r="AA380" s="312">
        <f>'Enjoyment or fitnes- trip % sum'!L385</f>
        <v>0</v>
      </c>
      <c r="AB380" s="314">
        <f>'Enjoyment or fitnes- trip % sum'!N385</f>
        <v>0</v>
      </c>
      <c r="AC380" s="260">
        <f t="shared" si="34"/>
        <v>0</v>
      </c>
      <c r="AD380" s="259">
        <f t="shared" si="35"/>
        <v>0</v>
      </c>
      <c r="AE380" s="261"/>
      <c r="AF380" s="248"/>
      <c r="AG380" s="248"/>
      <c r="AH380" s="248"/>
      <c r="AI380" s="248"/>
    </row>
    <row r="381" spans="1:35" x14ac:dyDescent="0.2">
      <c r="A381" s="248"/>
      <c r="B381" s="248"/>
      <c r="C381" s="248"/>
      <c r="D381" s="248"/>
      <c r="E381" s="248"/>
      <c r="F381" s="248"/>
      <c r="G381" s="248"/>
      <c r="H381" s="248"/>
      <c r="I381" s="248"/>
      <c r="J381" s="248"/>
      <c r="K381" s="248"/>
      <c r="L381" s="248"/>
      <c r="M381" s="248"/>
      <c r="N381" s="248"/>
      <c r="O381" s="248"/>
      <c r="P381" s="248"/>
      <c r="Q381" s="296"/>
      <c r="R381" s="256">
        <f>'Enjoyment or fitnes- trip % sum'!B386</f>
        <v>0</v>
      </c>
      <c r="S381" s="313">
        <f>'Enjoyment or fitnes- trip % sum'!D386</f>
        <v>0</v>
      </c>
      <c r="T381" s="257">
        <f>'Non-survey input values'!$B$14</f>
        <v>359.3</v>
      </c>
      <c r="U381" s="258">
        <f t="shared" si="30"/>
        <v>0</v>
      </c>
      <c r="V381" s="259">
        <f t="shared" si="31"/>
        <v>0</v>
      </c>
      <c r="W381" s="312">
        <f>'Enjoyment or fitnes- trip % sum'!G386</f>
        <v>0</v>
      </c>
      <c r="X381" s="314">
        <f>'Enjoyment or fitnes- trip % sum'!I386</f>
        <v>0</v>
      </c>
      <c r="Y381" s="260">
        <f t="shared" si="32"/>
        <v>0</v>
      </c>
      <c r="Z381" s="259">
        <f t="shared" si="33"/>
        <v>0</v>
      </c>
      <c r="AA381" s="312">
        <f>'Enjoyment or fitnes- trip % sum'!L386</f>
        <v>0</v>
      </c>
      <c r="AB381" s="314">
        <f>'Enjoyment or fitnes- trip % sum'!N386</f>
        <v>0</v>
      </c>
      <c r="AC381" s="260">
        <f t="shared" si="34"/>
        <v>0</v>
      </c>
      <c r="AD381" s="259">
        <f t="shared" si="35"/>
        <v>0</v>
      </c>
      <c r="AE381" s="261"/>
      <c r="AF381" s="248"/>
      <c r="AG381" s="248"/>
      <c r="AH381" s="248"/>
      <c r="AI381" s="248"/>
    </row>
    <row r="382" spans="1:35" x14ac:dyDescent="0.2">
      <c r="A382" s="248"/>
      <c r="B382" s="248"/>
      <c r="C382" s="248"/>
      <c r="D382" s="248"/>
      <c r="E382" s="248"/>
      <c r="F382" s="248"/>
      <c r="G382" s="248"/>
      <c r="H382" s="248"/>
      <c r="I382" s="248"/>
      <c r="J382" s="248"/>
      <c r="K382" s="248"/>
      <c r="L382" s="248"/>
      <c r="M382" s="248"/>
      <c r="N382" s="248"/>
      <c r="O382" s="248"/>
      <c r="P382" s="248"/>
      <c r="Q382" s="296"/>
      <c r="R382" s="256">
        <f>'Enjoyment or fitnes- trip % sum'!B387</f>
        <v>0</v>
      </c>
      <c r="S382" s="313">
        <f>'Enjoyment or fitnes- trip % sum'!D387</f>
        <v>0</v>
      </c>
      <c r="T382" s="257">
        <f>'Non-survey input values'!$B$14</f>
        <v>359.3</v>
      </c>
      <c r="U382" s="258">
        <f t="shared" si="30"/>
        <v>0</v>
      </c>
      <c r="V382" s="259">
        <f t="shared" si="31"/>
        <v>0</v>
      </c>
      <c r="W382" s="312">
        <f>'Enjoyment or fitnes- trip % sum'!G387</f>
        <v>0</v>
      </c>
      <c r="X382" s="314">
        <f>'Enjoyment or fitnes- trip % sum'!I387</f>
        <v>0</v>
      </c>
      <c r="Y382" s="260">
        <f t="shared" si="32"/>
        <v>0</v>
      </c>
      <c r="Z382" s="259">
        <f t="shared" si="33"/>
        <v>0</v>
      </c>
      <c r="AA382" s="312">
        <f>'Enjoyment or fitnes- trip % sum'!L387</f>
        <v>0</v>
      </c>
      <c r="AB382" s="314">
        <f>'Enjoyment or fitnes- trip % sum'!N387</f>
        <v>0</v>
      </c>
      <c r="AC382" s="260">
        <f t="shared" si="34"/>
        <v>0</v>
      </c>
      <c r="AD382" s="259">
        <f t="shared" si="35"/>
        <v>0</v>
      </c>
      <c r="AE382" s="261"/>
      <c r="AF382" s="248"/>
      <c r="AG382" s="248"/>
      <c r="AH382" s="248"/>
      <c r="AI382" s="248"/>
    </row>
    <row r="383" spans="1:35" x14ac:dyDescent="0.2">
      <c r="A383" s="248"/>
      <c r="B383" s="248"/>
      <c r="C383" s="248"/>
      <c r="D383" s="248"/>
      <c r="E383" s="248"/>
      <c r="F383" s="248"/>
      <c r="G383" s="248"/>
      <c r="H383" s="248"/>
      <c r="I383" s="248"/>
      <c r="J383" s="248"/>
      <c r="K383" s="248"/>
      <c r="L383" s="248"/>
      <c r="M383" s="248"/>
      <c r="N383" s="248"/>
      <c r="O383" s="248"/>
      <c r="P383" s="248"/>
      <c r="Q383" s="296"/>
      <c r="R383" s="256">
        <f>'Enjoyment or fitnes- trip % sum'!B388</f>
        <v>0</v>
      </c>
      <c r="S383" s="313">
        <f>'Enjoyment or fitnes- trip % sum'!D388</f>
        <v>0</v>
      </c>
      <c r="T383" s="257">
        <f>'Non-survey input values'!$B$14</f>
        <v>359.3</v>
      </c>
      <c r="U383" s="258">
        <f t="shared" si="30"/>
        <v>0</v>
      </c>
      <c r="V383" s="259">
        <f t="shared" si="31"/>
        <v>0</v>
      </c>
      <c r="W383" s="312">
        <f>'Enjoyment or fitnes- trip % sum'!G388</f>
        <v>0</v>
      </c>
      <c r="X383" s="314">
        <f>'Enjoyment or fitnes- trip % sum'!I388</f>
        <v>0</v>
      </c>
      <c r="Y383" s="260">
        <f t="shared" si="32"/>
        <v>0</v>
      </c>
      <c r="Z383" s="259">
        <f t="shared" si="33"/>
        <v>0</v>
      </c>
      <c r="AA383" s="312">
        <f>'Enjoyment or fitnes- trip % sum'!L388</f>
        <v>0</v>
      </c>
      <c r="AB383" s="314">
        <f>'Enjoyment or fitnes- trip % sum'!N388</f>
        <v>0</v>
      </c>
      <c r="AC383" s="260">
        <f t="shared" si="34"/>
        <v>0</v>
      </c>
      <c r="AD383" s="259">
        <f t="shared" si="35"/>
        <v>0</v>
      </c>
      <c r="AE383" s="261"/>
      <c r="AF383" s="248"/>
      <c r="AG383" s="248"/>
      <c r="AH383" s="248"/>
      <c r="AI383" s="248"/>
    </row>
    <row r="384" spans="1:35" x14ac:dyDescent="0.2">
      <c r="A384" s="248"/>
      <c r="B384" s="248"/>
      <c r="C384" s="248"/>
      <c r="D384" s="248"/>
      <c r="E384" s="248"/>
      <c r="F384" s="248"/>
      <c r="G384" s="248"/>
      <c r="H384" s="248"/>
      <c r="I384" s="248"/>
      <c r="J384" s="248"/>
      <c r="K384" s="248"/>
      <c r="L384" s="248"/>
      <c r="M384" s="248"/>
      <c r="N384" s="248"/>
      <c r="O384" s="248"/>
      <c r="P384" s="248"/>
      <c r="Q384" s="296"/>
      <c r="R384" s="256">
        <f>'Enjoyment or fitnes- trip % sum'!B389</f>
        <v>0</v>
      </c>
      <c r="S384" s="313">
        <f>'Enjoyment or fitnes- trip % sum'!D389</f>
        <v>0</v>
      </c>
      <c r="T384" s="257">
        <f>'Non-survey input values'!$B$14</f>
        <v>359.3</v>
      </c>
      <c r="U384" s="258">
        <f t="shared" si="30"/>
        <v>0</v>
      </c>
      <c r="V384" s="259">
        <f t="shared" si="31"/>
        <v>0</v>
      </c>
      <c r="W384" s="312">
        <f>'Enjoyment or fitnes- trip % sum'!G389</f>
        <v>0</v>
      </c>
      <c r="X384" s="314">
        <f>'Enjoyment or fitnes- trip % sum'!I389</f>
        <v>0</v>
      </c>
      <c r="Y384" s="260">
        <f t="shared" si="32"/>
        <v>0</v>
      </c>
      <c r="Z384" s="259">
        <f t="shared" si="33"/>
        <v>0</v>
      </c>
      <c r="AA384" s="312">
        <f>'Enjoyment or fitnes- trip % sum'!L389</f>
        <v>0</v>
      </c>
      <c r="AB384" s="314">
        <f>'Enjoyment or fitnes- trip % sum'!N389</f>
        <v>0</v>
      </c>
      <c r="AC384" s="260">
        <f t="shared" si="34"/>
        <v>0</v>
      </c>
      <c r="AD384" s="259">
        <f t="shared" si="35"/>
        <v>0</v>
      </c>
      <c r="AE384" s="261"/>
      <c r="AF384" s="248"/>
      <c r="AG384" s="248"/>
      <c r="AH384" s="248"/>
      <c r="AI384" s="248"/>
    </row>
    <row r="385" spans="1:35" x14ac:dyDescent="0.2">
      <c r="A385" s="248"/>
      <c r="B385" s="248"/>
      <c r="C385" s="248"/>
      <c r="D385" s="248"/>
      <c r="E385" s="248"/>
      <c r="F385" s="248"/>
      <c r="G385" s="248"/>
      <c r="H385" s="248"/>
      <c r="I385" s="248"/>
      <c r="J385" s="248"/>
      <c r="K385" s="248"/>
      <c r="L385" s="248"/>
      <c r="M385" s="248"/>
      <c r="N385" s="248"/>
      <c r="O385" s="248"/>
      <c r="P385" s="248"/>
      <c r="Q385" s="296"/>
      <c r="R385" s="256">
        <f>'Enjoyment or fitnes- trip % sum'!B390</f>
        <v>0</v>
      </c>
      <c r="S385" s="313">
        <f>'Enjoyment or fitnes- trip % sum'!D390</f>
        <v>0</v>
      </c>
      <c r="T385" s="257">
        <f>'Non-survey input values'!$B$14</f>
        <v>359.3</v>
      </c>
      <c r="U385" s="258">
        <f t="shared" si="30"/>
        <v>0</v>
      </c>
      <c r="V385" s="259">
        <f t="shared" si="31"/>
        <v>0</v>
      </c>
      <c r="W385" s="312">
        <f>'Enjoyment or fitnes- trip % sum'!G390</f>
        <v>0</v>
      </c>
      <c r="X385" s="314">
        <f>'Enjoyment or fitnes- trip % sum'!I390</f>
        <v>0</v>
      </c>
      <c r="Y385" s="260">
        <f t="shared" si="32"/>
        <v>0</v>
      </c>
      <c r="Z385" s="259">
        <f t="shared" si="33"/>
        <v>0</v>
      </c>
      <c r="AA385" s="312">
        <f>'Enjoyment or fitnes- trip % sum'!L390</f>
        <v>0</v>
      </c>
      <c r="AB385" s="314">
        <f>'Enjoyment or fitnes- trip % sum'!N390</f>
        <v>0</v>
      </c>
      <c r="AC385" s="260">
        <f t="shared" si="34"/>
        <v>0</v>
      </c>
      <c r="AD385" s="259">
        <f t="shared" si="35"/>
        <v>0</v>
      </c>
      <c r="AE385" s="261"/>
      <c r="AF385" s="248"/>
      <c r="AG385" s="248"/>
      <c r="AH385" s="248"/>
      <c r="AI385" s="248"/>
    </row>
    <row r="386" spans="1:35" x14ac:dyDescent="0.2">
      <c r="A386" s="248"/>
      <c r="B386" s="248"/>
      <c r="C386" s="248"/>
      <c r="D386" s="248"/>
      <c r="E386" s="248"/>
      <c r="F386" s="248"/>
      <c r="G386" s="248"/>
      <c r="H386" s="248"/>
      <c r="I386" s="248"/>
      <c r="J386" s="248"/>
      <c r="K386" s="248"/>
      <c r="L386" s="248"/>
      <c r="M386" s="248"/>
      <c r="N386" s="248"/>
      <c r="O386" s="248"/>
      <c r="P386" s="248"/>
      <c r="Q386" s="296"/>
      <c r="R386" s="256">
        <f>'Enjoyment or fitnes- trip % sum'!B391</f>
        <v>0</v>
      </c>
      <c r="S386" s="313">
        <f>'Enjoyment or fitnes- trip % sum'!D391</f>
        <v>0</v>
      </c>
      <c r="T386" s="257">
        <f>'Non-survey input values'!$B$14</f>
        <v>359.3</v>
      </c>
      <c r="U386" s="258">
        <f t="shared" si="30"/>
        <v>0</v>
      </c>
      <c r="V386" s="259">
        <f t="shared" si="31"/>
        <v>0</v>
      </c>
      <c r="W386" s="312">
        <f>'Enjoyment or fitnes- trip % sum'!G391</f>
        <v>0</v>
      </c>
      <c r="X386" s="314">
        <f>'Enjoyment or fitnes- trip % sum'!I391</f>
        <v>0</v>
      </c>
      <c r="Y386" s="260">
        <f t="shared" si="32"/>
        <v>0</v>
      </c>
      <c r="Z386" s="259">
        <f t="shared" si="33"/>
        <v>0</v>
      </c>
      <c r="AA386" s="312">
        <f>'Enjoyment or fitnes- trip % sum'!L391</f>
        <v>0</v>
      </c>
      <c r="AB386" s="314">
        <f>'Enjoyment or fitnes- trip % sum'!N391</f>
        <v>0</v>
      </c>
      <c r="AC386" s="260">
        <f t="shared" si="34"/>
        <v>0</v>
      </c>
      <c r="AD386" s="259">
        <f t="shared" si="35"/>
        <v>0</v>
      </c>
      <c r="AE386" s="261"/>
      <c r="AF386" s="248"/>
      <c r="AG386" s="248"/>
      <c r="AH386" s="248"/>
      <c r="AI386" s="248"/>
    </row>
    <row r="387" spans="1:35" x14ac:dyDescent="0.2">
      <c r="A387" s="248"/>
      <c r="B387" s="248"/>
      <c r="C387" s="248"/>
      <c r="D387" s="248"/>
      <c r="E387" s="248"/>
      <c r="F387" s="248"/>
      <c r="G387" s="248"/>
      <c r="H387" s="248"/>
      <c r="I387" s="248"/>
      <c r="J387" s="248"/>
      <c r="K387" s="248"/>
      <c r="L387" s="248"/>
      <c r="M387" s="248"/>
      <c r="N387" s="248"/>
      <c r="O387" s="248"/>
      <c r="P387" s="248"/>
      <c r="Q387" s="296"/>
      <c r="R387" s="256">
        <f>'Enjoyment or fitnes- trip % sum'!B392</f>
        <v>0</v>
      </c>
      <c r="S387" s="313">
        <f>'Enjoyment or fitnes- trip % sum'!D392</f>
        <v>0</v>
      </c>
      <c r="T387" s="257">
        <f>'Non-survey input values'!$B$14</f>
        <v>359.3</v>
      </c>
      <c r="U387" s="258">
        <f t="shared" si="30"/>
        <v>0</v>
      </c>
      <c r="V387" s="259">
        <f t="shared" si="31"/>
        <v>0</v>
      </c>
      <c r="W387" s="312">
        <f>'Enjoyment or fitnes- trip % sum'!G392</f>
        <v>0</v>
      </c>
      <c r="X387" s="314">
        <f>'Enjoyment or fitnes- trip % sum'!I392</f>
        <v>0</v>
      </c>
      <c r="Y387" s="260">
        <f t="shared" si="32"/>
        <v>0</v>
      </c>
      <c r="Z387" s="259">
        <f t="shared" si="33"/>
        <v>0</v>
      </c>
      <c r="AA387" s="312">
        <f>'Enjoyment or fitnes- trip % sum'!L392</f>
        <v>0</v>
      </c>
      <c r="AB387" s="314">
        <f>'Enjoyment or fitnes- trip % sum'!N392</f>
        <v>0</v>
      </c>
      <c r="AC387" s="260">
        <f t="shared" si="34"/>
        <v>0</v>
      </c>
      <c r="AD387" s="259">
        <f t="shared" si="35"/>
        <v>0</v>
      </c>
      <c r="AE387" s="261"/>
      <c r="AF387" s="248"/>
      <c r="AG387" s="248"/>
      <c r="AH387" s="248"/>
      <c r="AI387" s="248"/>
    </row>
    <row r="388" spans="1:35" x14ac:dyDescent="0.2">
      <c r="A388" s="248"/>
      <c r="B388" s="248"/>
      <c r="C388" s="248"/>
      <c r="D388" s="248"/>
      <c r="E388" s="248"/>
      <c r="F388" s="248"/>
      <c r="G388" s="248"/>
      <c r="H388" s="248"/>
      <c r="I388" s="248"/>
      <c r="J388" s="248"/>
      <c r="K388" s="248"/>
      <c r="L388" s="248"/>
      <c r="M388" s="248"/>
      <c r="N388" s="248"/>
      <c r="O388" s="248"/>
      <c r="P388" s="248"/>
      <c r="Q388" s="296"/>
      <c r="R388" s="256">
        <f>'Enjoyment or fitnes- trip % sum'!B393</f>
        <v>0</v>
      </c>
      <c r="S388" s="313">
        <f>'Enjoyment or fitnes- trip % sum'!D393</f>
        <v>0</v>
      </c>
      <c r="T388" s="257">
        <f>'Non-survey input values'!$B$14</f>
        <v>359.3</v>
      </c>
      <c r="U388" s="258">
        <f t="shared" si="30"/>
        <v>0</v>
      </c>
      <c r="V388" s="259">
        <f t="shared" si="31"/>
        <v>0</v>
      </c>
      <c r="W388" s="312">
        <f>'Enjoyment or fitnes- trip % sum'!G393</f>
        <v>0</v>
      </c>
      <c r="X388" s="314">
        <f>'Enjoyment or fitnes- trip % sum'!I393</f>
        <v>0</v>
      </c>
      <c r="Y388" s="260">
        <f t="shared" si="32"/>
        <v>0</v>
      </c>
      <c r="Z388" s="259">
        <f t="shared" si="33"/>
        <v>0</v>
      </c>
      <c r="AA388" s="312">
        <f>'Enjoyment or fitnes- trip % sum'!L393</f>
        <v>0</v>
      </c>
      <c r="AB388" s="314">
        <f>'Enjoyment or fitnes- trip % sum'!N393</f>
        <v>0</v>
      </c>
      <c r="AC388" s="260">
        <f t="shared" si="34"/>
        <v>0</v>
      </c>
      <c r="AD388" s="259">
        <f t="shared" si="35"/>
        <v>0</v>
      </c>
      <c r="AE388" s="261"/>
      <c r="AF388" s="248"/>
      <c r="AG388" s="248"/>
      <c r="AH388" s="248"/>
      <c r="AI388" s="248"/>
    </row>
    <row r="389" spans="1:35" x14ac:dyDescent="0.2">
      <c r="A389" s="248"/>
      <c r="B389" s="248"/>
      <c r="C389" s="248"/>
      <c r="D389" s="248"/>
      <c r="E389" s="248"/>
      <c r="F389" s="248"/>
      <c r="G389" s="248"/>
      <c r="H389" s="248"/>
      <c r="I389" s="248"/>
      <c r="J389" s="248"/>
      <c r="K389" s="248"/>
      <c r="L389" s="248"/>
      <c r="M389" s="248"/>
      <c r="N389" s="248"/>
      <c r="O389" s="248"/>
      <c r="P389" s="248"/>
      <c r="Q389" s="296"/>
      <c r="R389" s="256">
        <f>'Enjoyment or fitnes- trip % sum'!B394</f>
        <v>0</v>
      </c>
      <c r="S389" s="313">
        <f>'Enjoyment or fitnes- trip % sum'!D394</f>
        <v>0</v>
      </c>
      <c r="T389" s="257">
        <f>'Non-survey input values'!$B$14</f>
        <v>359.3</v>
      </c>
      <c r="U389" s="258">
        <f t="shared" si="30"/>
        <v>0</v>
      </c>
      <c r="V389" s="259">
        <f t="shared" si="31"/>
        <v>0</v>
      </c>
      <c r="W389" s="312">
        <f>'Enjoyment or fitnes- trip % sum'!G394</f>
        <v>0</v>
      </c>
      <c r="X389" s="314">
        <f>'Enjoyment or fitnes- trip % sum'!I394</f>
        <v>0</v>
      </c>
      <c r="Y389" s="260">
        <f t="shared" si="32"/>
        <v>0</v>
      </c>
      <c r="Z389" s="259">
        <f t="shared" si="33"/>
        <v>0</v>
      </c>
      <c r="AA389" s="312">
        <f>'Enjoyment or fitnes- trip % sum'!L394</f>
        <v>0</v>
      </c>
      <c r="AB389" s="314">
        <f>'Enjoyment or fitnes- trip % sum'!N394</f>
        <v>0</v>
      </c>
      <c r="AC389" s="260">
        <f t="shared" si="34"/>
        <v>0</v>
      </c>
      <c r="AD389" s="259">
        <f t="shared" si="35"/>
        <v>0</v>
      </c>
      <c r="AE389" s="261"/>
      <c r="AF389" s="248"/>
      <c r="AG389" s="248"/>
      <c r="AH389" s="248"/>
      <c r="AI389" s="248"/>
    </row>
    <row r="390" spans="1:35" x14ac:dyDescent="0.2">
      <c r="A390" s="248"/>
      <c r="B390" s="248"/>
      <c r="C390" s="248"/>
      <c r="D390" s="248"/>
      <c r="E390" s="248"/>
      <c r="F390" s="248"/>
      <c r="G390" s="248"/>
      <c r="H390" s="248"/>
      <c r="I390" s="248"/>
      <c r="J390" s="248"/>
      <c r="K390" s="248"/>
      <c r="L390" s="248"/>
      <c r="M390" s="248"/>
      <c r="N390" s="248"/>
      <c r="O390" s="248"/>
      <c r="P390" s="248"/>
      <c r="Q390" s="296"/>
      <c r="R390" s="256">
        <f>'Enjoyment or fitnes- trip % sum'!B395</f>
        <v>0</v>
      </c>
      <c r="S390" s="313">
        <f>'Enjoyment or fitnes- trip % sum'!D395</f>
        <v>0</v>
      </c>
      <c r="T390" s="257">
        <f>'Non-survey input values'!$B$14</f>
        <v>359.3</v>
      </c>
      <c r="U390" s="258">
        <f t="shared" si="30"/>
        <v>0</v>
      </c>
      <c r="V390" s="259">
        <f t="shared" si="31"/>
        <v>0</v>
      </c>
      <c r="W390" s="312">
        <f>'Enjoyment or fitnes- trip % sum'!G395</f>
        <v>0</v>
      </c>
      <c r="X390" s="314">
        <f>'Enjoyment or fitnes- trip % sum'!I395</f>
        <v>0</v>
      </c>
      <c r="Y390" s="260">
        <f t="shared" si="32"/>
        <v>0</v>
      </c>
      <c r="Z390" s="259">
        <f t="shared" si="33"/>
        <v>0</v>
      </c>
      <c r="AA390" s="312">
        <f>'Enjoyment or fitnes- trip % sum'!L395</f>
        <v>0</v>
      </c>
      <c r="AB390" s="314">
        <f>'Enjoyment or fitnes- trip % sum'!N395</f>
        <v>0</v>
      </c>
      <c r="AC390" s="260">
        <f t="shared" si="34"/>
        <v>0</v>
      </c>
      <c r="AD390" s="259">
        <f t="shared" si="35"/>
        <v>0</v>
      </c>
      <c r="AE390" s="261"/>
      <c r="AF390" s="248"/>
      <c r="AG390" s="248"/>
      <c r="AH390" s="248"/>
      <c r="AI390" s="248"/>
    </row>
    <row r="391" spans="1:35" x14ac:dyDescent="0.2">
      <c r="A391" s="248"/>
      <c r="B391" s="248"/>
      <c r="C391" s="248"/>
      <c r="D391" s="248"/>
      <c r="E391" s="248"/>
      <c r="F391" s="248"/>
      <c r="G391" s="248"/>
      <c r="H391" s="248"/>
      <c r="I391" s="248"/>
      <c r="J391" s="248"/>
      <c r="K391" s="248"/>
      <c r="L391" s="248"/>
      <c r="M391" s="248"/>
      <c r="N391" s="248"/>
      <c r="O391" s="248"/>
      <c r="P391" s="248"/>
      <c r="Q391" s="296"/>
      <c r="R391" s="256">
        <f>'Enjoyment or fitnes- trip % sum'!B396</f>
        <v>0</v>
      </c>
      <c r="S391" s="313">
        <f>'Enjoyment or fitnes- trip % sum'!D396</f>
        <v>0</v>
      </c>
      <c r="T391" s="257">
        <f>'Non-survey input values'!$B$14</f>
        <v>359.3</v>
      </c>
      <c r="U391" s="258">
        <f t="shared" si="30"/>
        <v>0</v>
      </c>
      <c r="V391" s="259">
        <f t="shared" si="31"/>
        <v>0</v>
      </c>
      <c r="W391" s="312">
        <f>'Enjoyment or fitnes- trip % sum'!G396</f>
        <v>0</v>
      </c>
      <c r="X391" s="314">
        <f>'Enjoyment or fitnes- trip % sum'!I396</f>
        <v>0</v>
      </c>
      <c r="Y391" s="260">
        <f t="shared" si="32"/>
        <v>0</v>
      </c>
      <c r="Z391" s="259">
        <f t="shared" si="33"/>
        <v>0</v>
      </c>
      <c r="AA391" s="312">
        <f>'Enjoyment or fitnes- trip % sum'!L396</f>
        <v>0</v>
      </c>
      <c r="AB391" s="314">
        <f>'Enjoyment or fitnes- trip % sum'!N396</f>
        <v>0</v>
      </c>
      <c r="AC391" s="260">
        <f t="shared" si="34"/>
        <v>0</v>
      </c>
      <c r="AD391" s="259">
        <f t="shared" si="35"/>
        <v>0</v>
      </c>
      <c r="AE391" s="261"/>
      <c r="AF391" s="248"/>
      <c r="AG391" s="248"/>
      <c r="AH391" s="248"/>
      <c r="AI391" s="248"/>
    </row>
    <row r="392" spans="1:35" x14ac:dyDescent="0.2">
      <c r="A392" s="248"/>
      <c r="B392" s="248"/>
      <c r="C392" s="248"/>
      <c r="D392" s="248"/>
      <c r="E392" s="248"/>
      <c r="F392" s="248"/>
      <c r="G392" s="248"/>
      <c r="H392" s="248"/>
      <c r="I392" s="248"/>
      <c r="J392" s="248"/>
      <c r="K392" s="248"/>
      <c r="L392" s="248"/>
      <c r="M392" s="248"/>
      <c r="N392" s="248"/>
      <c r="O392" s="248"/>
      <c r="P392" s="248"/>
      <c r="Q392" s="296"/>
      <c r="R392" s="256">
        <f>'Enjoyment or fitnes- trip % sum'!B397</f>
        <v>0</v>
      </c>
      <c r="S392" s="313">
        <f>'Enjoyment or fitnes- trip % sum'!D397</f>
        <v>0</v>
      </c>
      <c r="T392" s="257">
        <f>'Non-survey input values'!$B$14</f>
        <v>359.3</v>
      </c>
      <c r="U392" s="258">
        <f t="shared" si="30"/>
        <v>0</v>
      </c>
      <c r="V392" s="259">
        <f t="shared" si="31"/>
        <v>0</v>
      </c>
      <c r="W392" s="312">
        <f>'Enjoyment or fitnes- trip % sum'!G397</f>
        <v>0</v>
      </c>
      <c r="X392" s="314">
        <f>'Enjoyment or fitnes- trip % sum'!I397</f>
        <v>0</v>
      </c>
      <c r="Y392" s="260">
        <f t="shared" si="32"/>
        <v>0</v>
      </c>
      <c r="Z392" s="259">
        <f t="shared" si="33"/>
        <v>0</v>
      </c>
      <c r="AA392" s="312">
        <f>'Enjoyment or fitnes- trip % sum'!L397</f>
        <v>0</v>
      </c>
      <c r="AB392" s="314">
        <f>'Enjoyment or fitnes- trip % sum'!N397</f>
        <v>0</v>
      </c>
      <c r="AC392" s="260">
        <f t="shared" si="34"/>
        <v>0</v>
      </c>
      <c r="AD392" s="259">
        <f t="shared" si="35"/>
        <v>0</v>
      </c>
      <c r="AE392" s="261"/>
      <c r="AF392" s="248"/>
      <c r="AG392" s="248"/>
      <c r="AH392" s="248"/>
      <c r="AI392" s="248"/>
    </row>
    <row r="393" spans="1:35" x14ac:dyDescent="0.2">
      <c r="A393" s="248"/>
      <c r="B393" s="248"/>
      <c r="C393" s="248"/>
      <c r="D393" s="248"/>
      <c r="E393" s="248"/>
      <c r="F393" s="248"/>
      <c r="G393" s="248"/>
      <c r="H393" s="248"/>
      <c r="I393" s="248"/>
      <c r="J393" s="248"/>
      <c r="K393" s="248"/>
      <c r="L393" s="248"/>
      <c r="M393" s="248"/>
      <c r="N393" s="248"/>
      <c r="O393" s="248"/>
      <c r="P393" s="248"/>
      <c r="Q393" s="296"/>
      <c r="R393" s="256">
        <f>'Enjoyment or fitnes- trip % sum'!B398</f>
        <v>0</v>
      </c>
      <c r="S393" s="313">
        <f>'Enjoyment or fitnes- trip % sum'!D398</f>
        <v>0</v>
      </c>
      <c r="T393" s="257">
        <f>'Non-survey input values'!$B$14</f>
        <v>359.3</v>
      </c>
      <c r="U393" s="258">
        <f t="shared" si="30"/>
        <v>0</v>
      </c>
      <c r="V393" s="259">
        <f t="shared" si="31"/>
        <v>0</v>
      </c>
      <c r="W393" s="312">
        <f>'Enjoyment or fitnes- trip % sum'!G398</f>
        <v>0</v>
      </c>
      <c r="X393" s="314">
        <f>'Enjoyment or fitnes- trip % sum'!I398</f>
        <v>0</v>
      </c>
      <c r="Y393" s="260">
        <f t="shared" si="32"/>
        <v>0</v>
      </c>
      <c r="Z393" s="259">
        <f t="shared" si="33"/>
        <v>0</v>
      </c>
      <c r="AA393" s="312">
        <f>'Enjoyment or fitnes- trip % sum'!L398</f>
        <v>0</v>
      </c>
      <c r="AB393" s="314">
        <f>'Enjoyment or fitnes- trip % sum'!N398</f>
        <v>0</v>
      </c>
      <c r="AC393" s="260">
        <f t="shared" si="34"/>
        <v>0</v>
      </c>
      <c r="AD393" s="259">
        <f t="shared" si="35"/>
        <v>0</v>
      </c>
      <c r="AE393" s="261"/>
      <c r="AF393" s="248"/>
      <c r="AG393" s="248"/>
      <c r="AH393" s="248"/>
      <c r="AI393" s="248"/>
    </row>
    <row r="394" spans="1:35" x14ac:dyDescent="0.2">
      <c r="A394" s="248"/>
      <c r="B394" s="248"/>
      <c r="C394" s="248"/>
      <c r="D394" s="248"/>
      <c r="E394" s="248"/>
      <c r="F394" s="248"/>
      <c r="G394" s="248"/>
      <c r="H394" s="248"/>
      <c r="I394" s="248"/>
      <c r="J394" s="248"/>
      <c r="K394" s="248"/>
      <c r="L394" s="248"/>
      <c r="M394" s="248"/>
      <c r="N394" s="248"/>
      <c r="O394" s="248"/>
      <c r="P394" s="248"/>
      <c r="Q394" s="296"/>
      <c r="R394" s="256">
        <f>'Enjoyment or fitnes- trip % sum'!B399</f>
        <v>0</v>
      </c>
      <c r="S394" s="313">
        <f>'Enjoyment or fitnes- trip % sum'!D399</f>
        <v>0</v>
      </c>
      <c r="T394" s="257">
        <f>'Non-survey input values'!$B$14</f>
        <v>359.3</v>
      </c>
      <c r="U394" s="258">
        <f t="shared" si="30"/>
        <v>0</v>
      </c>
      <c r="V394" s="259">
        <f t="shared" si="31"/>
        <v>0</v>
      </c>
      <c r="W394" s="312">
        <f>'Enjoyment or fitnes- trip % sum'!G399</f>
        <v>0</v>
      </c>
      <c r="X394" s="314">
        <f>'Enjoyment or fitnes- trip % sum'!I399</f>
        <v>0</v>
      </c>
      <c r="Y394" s="260">
        <f t="shared" si="32"/>
        <v>0</v>
      </c>
      <c r="Z394" s="259">
        <f t="shared" si="33"/>
        <v>0</v>
      </c>
      <c r="AA394" s="312">
        <f>'Enjoyment or fitnes- trip % sum'!L399</f>
        <v>0</v>
      </c>
      <c r="AB394" s="314">
        <f>'Enjoyment or fitnes- trip % sum'!N399</f>
        <v>0</v>
      </c>
      <c r="AC394" s="260">
        <f t="shared" si="34"/>
        <v>0</v>
      </c>
      <c r="AD394" s="259">
        <f t="shared" si="35"/>
        <v>0</v>
      </c>
      <c r="AE394" s="261"/>
      <c r="AF394" s="248"/>
      <c r="AG394" s="248"/>
      <c r="AH394" s="248"/>
      <c r="AI394" s="248"/>
    </row>
    <row r="395" spans="1:35" x14ac:dyDescent="0.2">
      <c r="A395" s="248"/>
      <c r="B395" s="248"/>
      <c r="C395" s="248"/>
      <c r="D395" s="248"/>
      <c r="E395" s="248"/>
      <c r="F395" s="248"/>
      <c r="G395" s="248"/>
      <c r="H395" s="248"/>
      <c r="I395" s="248"/>
      <c r="J395" s="248"/>
      <c r="K395" s="248"/>
      <c r="L395" s="248"/>
      <c r="M395" s="248"/>
      <c r="N395" s="248"/>
      <c r="O395" s="248"/>
      <c r="P395" s="248"/>
      <c r="Q395" s="296"/>
      <c r="R395" s="256">
        <f>'Enjoyment or fitnes- trip % sum'!B400</f>
        <v>0</v>
      </c>
      <c r="S395" s="313">
        <f>'Enjoyment or fitnes- trip % sum'!D400</f>
        <v>0</v>
      </c>
      <c r="T395" s="257">
        <f>'Non-survey input values'!$B$14</f>
        <v>359.3</v>
      </c>
      <c r="U395" s="258">
        <f t="shared" ref="U395:U458" si="36">R395/7</f>
        <v>0</v>
      </c>
      <c r="V395" s="259">
        <f t="shared" si="31"/>
        <v>0</v>
      </c>
      <c r="W395" s="312">
        <f>'Enjoyment or fitnes- trip % sum'!G400</f>
        <v>0</v>
      </c>
      <c r="X395" s="314">
        <f>'Enjoyment or fitnes- trip % sum'!I400</f>
        <v>0</v>
      </c>
      <c r="Y395" s="260">
        <f t="shared" si="32"/>
        <v>0</v>
      </c>
      <c r="Z395" s="259">
        <f t="shared" si="33"/>
        <v>0</v>
      </c>
      <c r="AA395" s="312">
        <f>'Enjoyment or fitnes- trip % sum'!L400</f>
        <v>0</v>
      </c>
      <c r="AB395" s="314">
        <f>'Enjoyment or fitnes- trip % sum'!N400</f>
        <v>0</v>
      </c>
      <c r="AC395" s="260">
        <f t="shared" si="34"/>
        <v>0</v>
      </c>
      <c r="AD395" s="259">
        <f t="shared" si="35"/>
        <v>0</v>
      </c>
      <c r="AE395" s="261"/>
      <c r="AF395" s="248"/>
      <c r="AG395" s="248"/>
      <c r="AH395" s="248"/>
      <c r="AI395" s="248"/>
    </row>
    <row r="396" spans="1:35" x14ac:dyDescent="0.2">
      <c r="A396" s="248"/>
      <c r="B396" s="248"/>
      <c r="C396" s="248"/>
      <c r="D396" s="248"/>
      <c r="E396" s="248"/>
      <c r="F396" s="248"/>
      <c r="G396" s="248"/>
      <c r="H396" s="248"/>
      <c r="I396" s="248"/>
      <c r="J396" s="248"/>
      <c r="K396" s="248"/>
      <c r="L396" s="248"/>
      <c r="M396" s="248"/>
      <c r="N396" s="248"/>
      <c r="O396" s="248"/>
      <c r="P396" s="248"/>
      <c r="Q396" s="296"/>
      <c r="R396" s="256">
        <f>'Enjoyment or fitnes- trip % sum'!B401</f>
        <v>0</v>
      </c>
      <c r="S396" s="313">
        <f>'Enjoyment or fitnes- trip % sum'!D401</f>
        <v>0</v>
      </c>
      <c r="T396" s="257">
        <f>'Non-survey input values'!$B$14</f>
        <v>359.3</v>
      </c>
      <c r="U396" s="258">
        <f t="shared" si="36"/>
        <v>0</v>
      </c>
      <c r="V396" s="259">
        <f t="shared" ref="V396:V459" si="37">$B$5*$S396*$T396*U396</f>
        <v>0</v>
      </c>
      <c r="W396" s="312">
        <f>'Enjoyment or fitnes- trip % sum'!G401</f>
        <v>0</v>
      </c>
      <c r="X396" s="314">
        <f>'Enjoyment or fitnes- trip % sum'!I401</f>
        <v>0</v>
      </c>
      <c r="Y396" s="260">
        <f t="shared" ref="Y396:Y459" si="38">W396/7</f>
        <v>0</v>
      </c>
      <c r="Z396" s="259">
        <f t="shared" ref="Z396:Z459" si="39">$B$5*$X396*$T396*Y396</f>
        <v>0</v>
      </c>
      <c r="AA396" s="312">
        <f>'Enjoyment or fitnes- trip % sum'!L401</f>
        <v>0</v>
      </c>
      <c r="AB396" s="314">
        <f>'Enjoyment or fitnes- trip % sum'!N401</f>
        <v>0</v>
      </c>
      <c r="AC396" s="260">
        <f t="shared" ref="AC396:AC459" si="40">AA396/7</f>
        <v>0</v>
      </c>
      <c r="AD396" s="259">
        <f t="shared" ref="AD396:AD459" si="41">$B$5*$AB396*$T396*AC396</f>
        <v>0</v>
      </c>
      <c r="AE396" s="261"/>
      <c r="AF396" s="248"/>
      <c r="AG396" s="248"/>
      <c r="AH396" s="248"/>
      <c r="AI396" s="248"/>
    </row>
    <row r="397" spans="1:35" x14ac:dyDescent="0.2">
      <c r="A397" s="248"/>
      <c r="B397" s="248"/>
      <c r="C397" s="248"/>
      <c r="D397" s="248"/>
      <c r="E397" s="248"/>
      <c r="F397" s="248"/>
      <c r="G397" s="248"/>
      <c r="H397" s="248"/>
      <c r="I397" s="248"/>
      <c r="J397" s="248"/>
      <c r="K397" s="248"/>
      <c r="L397" s="248"/>
      <c r="M397" s="248"/>
      <c r="N397" s="248"/>
      <c r="O397" s="248"/>
      <c r="P397" s="248"/>
      <c r="Q397" s="296"/>
      <c r="R397" s="256">
        <f>'Enjoyment or fitnes- trip % sum'!B402</f>
        <v>0</v>
      </c>
      <c r="S397" s="313">
        <f>'Enjoyment or fitnes- trip % sum'!D402</f>
        <v>0</v>
      </c>
      <c r="T397" s="257">
        <f>'Non-survey input values'!$B$14</f>
        <v>359.3</v>
      </c>
      <c r="U397" s="258">
        <f t="shared" si="36"/>
        <v>0</v>
      </c>
      <c r="V397" s="259">
        <f t="shared" si="37"/>
        <v>0</v>
      </c>
      <c r="W397" s="312">
        <f>'Enjoyment or fitnes- trip % sum'!G402</f>
        <v>0</v>
      </c>
      <c r="X397" s="314">
        <f>'Enjoyment or fitnes- trip % sum'!I402</f>
        <v>0</v>
      </c>
      <c r="Y397" s="260">
        <f t="shared" si="38"/>
        <v>0</v>
      </c>
      <c r="Z397" s="259">
        <f t="shared" si="39"/>
        <v>0</v>
      </c>
      <c r="AA397" s="312">
        <f>'Enjoyment or fitnes- trip % sum'!L402</f>
        <v>0</v>
      </c>
      <c r="AB397" s="314">
        <f>'Enjoyment or fitnes- trip % sum'!N402</f>
        <v>0</v>
      </c>
      <c r="AC397" s="260">
        <f t="shared" si="40"/>
        <v>0</v>
      </c>
      <c r="AD397" s="259">
        <f t="shared" si="41"/>
        <v>0</v>
      </c>
      <c r="AE397" s="261"/>
      <c r="AF397" s="248"/>
      <c r="AG397" s="248"/>
      <c r="AH397" s="248"/>
      <c r="AI397" s="248"/>
    </row>
    <row r="398" spans="1:35" x14ac:dyDescent="0.2">
      <c r="A398" s="248"/>
      <c r="B398" s="248"/>
      <c r="C398" s="248"/>
      <c r="D398" s="248"/>
      <c r="E398" s="248"/>
      <c r="F398" s="248"/>
      <c r="G398" s="248"/>
      <c r="H398" s="248"/>
      <c r="I398" s="248"/>
      <c r="J398" s="248"/>
      <c r="K398" s="248"/>
      <c r="L398" s="248"/>
      <c r="M398" s="248"/>
      <c r="N398" s="248"/>
      <c r="O398" s="248"/>
      <c r="P398" s="248"/>
      <c r="Q398" s="296"/>
      <c r="R398" s="256">
        <f>'Enjoyment or fitnes- trip % sum'!B403</f>
        <v>0</v>
      </c>
      <c r="S398" s="313">
        <f>'Enjoyment or fitnes- trip % sum'!D403</f>
        <v>0</v>
      </c>
      <c r="T398" s="257">
        <f>'Non-survey input values'!$B$14</f>
        <v>359.3</v>
      </c>
      <c r="U398" s="258">
        <f t="shared" si="36"/>
        <v>0</v>
      </c>
      <c r="V398" s="259">
        <f t="shared" si="37"/>
        <v>0</v>
      </c>
      <c r="W398" s="312">
        <f>'Enjoyment or fitnes- trip % sum'!G403</f>
        <v>0</v>
      </c>
      <c r="X398" s="314">
        <f>'Enjoyment or fitnes- trip % sum'!I403</f>
        <v>0</v>
      </c>
      <c r="Y398" s="260">
        <f t="shared" si="38"/>
        <v>0</v>
      </c>
      <c r="Z398" s="259">
        <f t="shared" si="39"/>
        <v>0</v>
      </c>
      <c r="AA398" s="312">
        <f>'Enjoyment or fitnes- trip % sum'!L403</f>
        <v>0</v>
      </c>
      <c r="AB398" s="314">
        <f>'Enjoyment or fitnes- trip % sum'!N403</f>
        <v>0</v>
      </c>
      <c r="AC398" s="260">
        <f t="shared" si="40"/>
        <v>0</v>
      </c>
      <c r="AD398" s="259">
        <f t="shared" si="41"/>
        <v>0</v>
      </c>
      <c r="AE398" s="261"/>
      <c r="AF398" s="248"/>
      <c r="AG398" s="248"/>
      <c r="AH398" s="248"/>
      <c r="AI398" s="248"/>
    </row>
    <row r="399" spans="1:35" x14ac:dyDescent="0.2">
      <c r="A399" s="248"/>
      <c r="B399" s="248"/>
      <c r="C399" s="248"/>
      <c r="D399" s="248"/>
      <c r="E399" s="248"/>
      <c r="F399" s="248"/>
      <c r="G399" s="248"/>
      <c r="H399" s="248"/>
      <c r="I399" s="248"/>
      <c r="J399" s="248"/>
      <c r="K399" s="248"/>
      <c r="L399" s="248"/>
      <c r="M399" s="248"/>
      <c r="N399" s="248"/>
      <c r="O399" s="248"/>
      <c r="P399" s="248"/>
      <c r="Q399" s="296"/>
      <c r="R399" s="256">
        <f>'Enjoyment or fitnes- trip % sum'!B404</f>
        <v>0</v>
      </c>
      <c r="S399" s="313">
        <f>'Enjoyment or fitnes- trip % sum'!D404</f>
        <v>0</v>
      </c>
      <c r="T399" s="257">
        <f>'Non-survey input values'!$B$14</f>
        <v>359.3</v>
      </c>
      <c r="U399" s="258">
        <f t="shared" si="36"/>
        <v>0</v>
      </c>
      <c r="V399" s="259">
        <f t="shared" si="37"/>
        <v>0</v>
      </c>
      <c r="W399" s="312">
        <f>'Enjoyment or fitnes- trip % sum'!G404</f>
        <v>0</v>
      </c>
      <c r="X399" s="314">
        <f>'Enjoyment or fitnes- trip % sum'!I404</f>
        <v>0</v>
      </c>
      <c r="Y399" s="260">
        <f t="shared" si="38"/>
        <v>0</v>
      </c>
      <c r="Z399" s="259">
        <f t="shared" si="39"/>
        <v>0</v>
      </c>
      <c r="AA399" s="312">
        <f>'Enjoyment or fitnes- trip % sum'!L404</f>
        <v>0</v>
      </c>
      <c r="AB399" s="314">
        <f>'Enjoyment or fitnes- trip % sum'!N404</f>
        <v>0</v>
      </c>
      <c r="AC399" s="260">
        <f t="shared" si="40"/>
        <v>0</v>
      </c>
      <c r="AD399" s="259">
        <f t="shared" si="41"/>
        <v>0</v>
      </c>
      <c r="AE399" s="261"/>
      <c r="AF399" s="248"/>
      <c r="AG399" s="248"/>
      <c r="AH399" s="248"/>
      <c r="AI399" s="248"/>
    </row>
    <row r="400" spans="1:35" x14ac:dyDescent="0.2">
      <c r="A400" s="248"/>
      <c r="B400" s="248"/>
      <c r="C400" s="248"/>
      <c r="D400" s="248"/>
      <c r="E400" s="248"/>
      <c r="F400" s="248"/>
      <c r="G400" s="248"/>
      <c r="H400" s="248"/>
      <c r="I400" s="248"/>
      <c r="J400" s="248"/>
      <c r="K400" s="248"/>
      <c r="L400" s="248"/>
      <c r="M400" s="248"/>
      <c r="N400" s="248"/>
      <c r="O400" s="248"/>
      <c r="P400" s="248"/>
      <c r="Q400" s="296"/>
      <c r="R400" s="256">
        <f>'Enjoyment or fitnes- trip % sum'!B405</f>
        <v>0</v>
      </c>
      <c r="S400" s="313">
        <f>'Enjoyment or fitnes- trip % sum'!D405</f>
        <v>0</v>
      </c>
      <c r="T400" s="257">
        <f>'Non-survey input values'!$B$14</f>
        <v>359.3</v>
      </c>
      <c r="U400" s="258">
        <f t="shared" si="36"/>
        <v>0</v>
      </c>
      <c r="V400" s="259">
        <f t="shared" si="37"/>
        <v>0</v>
      </c>
      <c r="W400" s="312">
        <f>'Enjoyment or fitnes- trip % sum'!G405</f>
        <v>0</v>
      </c>
      <c r="X400" s="314">
        <f>'Enjoyment or fitnes- trip % sum'!I405</f>
        <v>0</v>
      </c>
      <c r="Y400" s="260">
        <f t="shared" si="38"/>
        <v>0</v>
      </c>
      <c r="Z400" s="259">
        <f t="shared" si="39"/>
        <v>0</v>
      </c>
      <c r="AA400" s="312">
        <f>'Enjoyment or fitnes- trip % sum'!L405</f>
        <v>0</v>
      </c>
      <c r="AB400" s="314">
        <f>'Enjoyment or fitnes- trip % sum'!N405</f>
        <v>0</v>
      </c>
      <c r="AC400" s="260">
        <f t="shared" si="40"/>
        <v>0</v>
      </c>
      <c r="AD400" s="259">
        <f t="shared" si="41"/>
        <v>0</v>
      </c>
      <c r="AE400" s="261"/>
      <c r="AF400" s="248"/>
      <c r="AG400" s="248"/>
      <c r="AH400" s="248"/>
      <c r="AI400" s="248"/>
    </row>
    <row r="401" spans="1:35" x14ac:dyDescent="0.2">
      <c r="A401" s="248"/>
      <c r="B401" s="248"/>
      <c r="C401" s="248"/>
      <c r="D401" s="248"/>
      <c r="E401" s="248"/>
      <c r="F401" s="248"/>
      <c r="G401" s="248"/>
      <c r="H401" s="248"/>
      <c r="I401" s="248"/>
      <c r="J401" s="248"/>
      <c r="K401" s="248"/>
      <c r="L401" s="248"/>
      <c r="M401" s="248"/>
      <c r="N401" s="248"/>
      <c r="O401" s="248"/>
      <c r="P401" s="248"/>
      <c r="Q401" s="296"/>
      <c r="R401" s="256">
        <f>'Enjoyment or fitnes- trip % sum'!B406</f>
        <v>0</v>
      </c>
      <c r="S401" s="313">
        <f>'Enjoyment or fitnes- trip % sum'!D406</f>
        <v>0</v>
      </c>
      <c r="T401" s="257">
        <f>'Non-survey input values'!$B$14</f>
        <v>359.3</v>
      </c>
      <c r="U401" s="258">
        <f t="shared" si="36"/>
        <v>0</v>
      </c>
      <c r="V401" s="259">
        <f t="shared" si="37"/>
        <v>0</v>
      </c>
      <c r="W401" s="312">
        <f>'Enjoyment or fitnes- trip % sum'!G406</f>
        <v>0</v>
      </c>
      <c r="X401" s="314">
        <f>'Enjoyment or fitnes- trip % sum'!I406</f>
        <v>0</v>
      </c>
      <c r="Y401" s="260">
        <f t="shared" si="38"/>
        <v>0</v>
      </c>
      <c r="Z401" s="259">
        <f t="shared" si="39"/>
        <v>0</v>
      </c>
      <c r="AA401" s="312">
        <f>'Enjoyment or fitnes- trip % sum'!L406</f>
        <v>0</v>
      </c>
      <c r="AB401" s="314">
        <f>'Enjoyment or fitnes- trip % sum'!N406</f>
        <v>0</v>
      </c>
      <c r="AC401" s="260">
        <f t="shared" si="40"/>
        <v>0</v>
      </c>
      <c r="AD401" s="259">
        <f t="shared" si="41"/>
        <v>0</v>
      </c>
      <c r="AE401" s="261"/>
      <c r="AF401" s="248"/>
      <c r="AG401" s="248"/>
      <c r="AH401" s="248"/>
      <c r="AI401" s="248"/>
    </row>
    <row r="402" spans="1:35" x14ac:dyDescent="0.2">
      <c r="A402" s="248"/>
      <c r="B402" s="248"/>
      <c r="C402" s="248"/>
      <c r="D402" s="248"/>
      <c r="E402" s="248"/>
      <c r="F402" s="248"/>
      <c r="G402" s="248"/>
      <c r="H402" s="248"/>
      <c r="I402" s="248"/>
      <c r="J402" s="248"/>
      <c r="K402" s="248"/>
      <c r="L402" s="248"/>
      <c r="M402" s="248"/>
      <c r="N402" s="248"/>
      <c r="O402" s="248"/>
      <c r="P402" s="248"/>
      <c r="Q402" s="296"/>
      <c r="R402" s="256">
        <f>'Enjoyment or fitnes- trip % sum'!B407</f>
        <v>0</v>
      </c>
      <c r="S402" s="313">
        <f>'Enjoyment or fitnes- trip % sum'!D407</f>
        <v>0</v>
      </c>
      <c r="T402" s="257">
        <f>'Non-survey input values'!$B$14</f>
        <v>359.3</v>
      </c>
      <c r="U402" s="258">
        <f t="shared" si="36"/>
        <v>0</v>
      </c>
      <c r="V402" s="259">
        <f t="shared" si="37"/>
        <v>0</v>
      </c>
      <c r="W402" s="312">
        <f>'Enjoyment or fitnes- trip % sum'!G407</f>
        <v>0</v>
      </c>
      <c r="X402" s="314">
        <f>'Enjoyment or fitnes- trip % sum'!I407</f>
        <v>0</v>
      </c>
      <c r="Y402" s="260">
        <f t="shared" si="38"/>
        <v>0</v>
      </c>
      <c r="Z402" s="259">
        <f t="shared" si="39"/>
        <v>0</v>
      </c>
      <c r="AA402" s="312">
        <f>'Enjoyment or fitnes- trip % sum'!L407</f>
        <v>0</v>
      </c>
      <c r="AB402" s="314">
        <f>'Enjoyment or fitnes- trip % sum'!N407</f>
        <v>0</v>
      </c>
      <c r="AC402" s="260">
        <f t="shared" si="40"/>
        <v>0</v>
      </c>
      <c r="AD402" s="259">
        <f t="shared" si="41"/>
        <v>0</v>
      </c>
      <c r="AE402" s="261"/>
      <c r="AF402" s="248"/>
      <c r="AG402" s="248"/>
      <c r="AH402" s="248"/>
      <c r="AI402" s="248"/>
    </row>
    <row r="403" spans="1:35" x14ac:dyDescent="0.2">
      <c r="A403" s="248"/>
      <c r="B403" s="248"/>
      <c r="C403" s="248"/>
      <c r="D403" s="248"/>
      <c r="E403" s="248"/>
      <c r="F403" s="248"/>
      <c r="G403" s="248"/>
      <c r="H403" s="248"/>
      <c r="I403" s="248"/>
      <c r="J403" s="248"/>
      <c r="K403" s="248"/>
      <c r="L403" s="248"/>
      <c r="M403" s="248"/>
      <c r="N403" s="248"/>
      <c r="O403" s="248"/>
      <c r="P403" s="248"/>
      <c r="Q403" s="296"/>
      <c r="R403" s="256">
        <f>'Enjoyment or fitnes- trip % sum'!B408</f>
        <v>0</v>
      </c>
      <c r="S403" s="313">
        <f>'Enjoyment or fitnes- trip % sum'!D408</f>
        <v>0</v>
      </c>
      <c r="T403" s="257">
        <f>'Non-survey input values'!$B$14</f>
        <v>359.3</v>
      </c>
      <c r="U403" s="258">
        <f t="shared" si="36"/>
        <v>0</v>
      </c>
      <c r="V403" s="259">
        <f t="shared" si="37"/>
        <v>0</v>
      </c>
      <c r="W403" s="312">
        <f>'Enjoyment or fitnes- trip % sum'!G408</f>
        <v>0</v>
      </c>
      <c r="X403" s="314">
        <f>'Enjoyment or fitnes- trip % sum'!I408</f>
        <v>0</v>
      </c>
      <c r="Y403" s="260">
        <f t="shared" si="38"/>
        <v>0</v>
      </c>
      <c r="Z403" s="259">
        <f t="shared" si="39"/>
        <v>0</v>
      </c>
      <c r="AA403" s="312">
        <f>'Enjoyment or fitnes- trip % sum'!L408</f>
        <v>0</v>
      </c>
      <c r="AB403" s="314">
        <f>'Enjoyment or fitnes- trip % sum'!N408</f>
        <v>0</v>
      </c>
      <c r="AC403" s="260">
        <f t="shared" si="40"/>
        <v>0</v>
      </c>
      <c r="AD403" s="259">
        <f t="shared" si="41"/>
        <v>0</v>
      </c>
      <c r="AE403" s="261"/>
      <c r="AF403" s="248"/>
      <c r="AG403" s="248"/>
      <c r="AH403" s="248"/>
      <c r="AI403" s="248"/>
    </row>
    <row r="404" spans="1:35" x14ac:dyDescent="0.2">
      <c r="A404" s="248"/>
      <c r="B404" s="248"/>
      <c r="C404" s="248"/>
      <c r="D404" s="248"/>
      <c r="E404" s="248"/>
      <c r="F404" s="248"/>
      <c r="G404" s="248"/>
      <c r="H404" s="248"/>
      <c r="I404" s="248"/>
      <c r="J404" s="248"/>
      <c r="K404" s="248"/>
      <c r="L404" s="248"/>
      <c r="M404" s="248"/>
      <c r="N404" s="248"/>
      <c r="O404" s="248"/>
      <c r="P404" s="248"/>
      <c r="Q404" s="296"/>
      <c r="R404" s="256">
        <f>'Enjoyment or fitnes- trip % sum'!B409</f>
        <v>0</v>
      </c>
      <c r="S404" s="313">
        <f>'Enjoyment or fitnes- trip % sum'!D409</f>
        <v>0</v>
      </c>
      <c r="T404" s="257">
        <f>'Non-survey input values'!$B$14</f>
        <v>359.3</v>
      </c>
      <c r="U404" s="258">
        <f t="shared" si="36"/>
        <v>0</v>
      </c>
      <c r="V404" s="259">
        <f t="shared" si="37"/>
        <v>0</v>
      </c>
      <c r="W404" s="312">
        <f>'Enjoyment or fitnes- trip % sum'!G409</f>
        <v>0</v>
      </c>
      <c r="X404" s="314">
        <f>'Enjoyment or fitnes- trip % sum'!I409</f>
        <v>0</v>
      </c>
      <c r="Y404" s="260">
        <f t="shared" si="38"/>
        <v>0</v>
      </c>
      <c r="Z404" s="259">
        <f t="shared" si="39"/>
        <v>0</v>
      </c>
      <c r="AA404" s="312">
        <f>'Enjoyment or fitnes- trip % sum'!L409</f>
        <v>0</v>
      </c>
      <c r="AB404" s="314">
        <f>'Enjoyment or fitnes- trip % sum'!N409</f>
        <v>0</v>
      </c>
      <c r="AC404" s="260">
        <f t="shared" si="40"/>
        <v>0</v>
      </c>
      <c r="AD404" s="259">
        <f t="shared" si="41"/>
        <v>0</v>
      </c>
      <c r="AE404" s="261"/>
      <c r="AF404" s="248"/>
      <c r="AG404" s="248"/>
      <c r="AH404" s="248"/>
      <c r="AI404" s="248"/>
    </row>
    <row r="405" spans="1:35" x14ac:dyDescent="0.2">
      <c r="A405" s="248"/>
      <c r="B405" s="248"/>
      <c r="C405" s="248"/>
      <c r="D405" s="248"/>
      <c r="E405" s="248"/>
      <c r="F405" s="248"/>
      <c r="G405" s="248"/>
      <c r="H405" s="248"/>
      <c r="I405" s="248"/>
      <c r="J405" s="248"/>
      <c r="K405" s="248"/>
      <c r="L405" s="248"/>
      <c r="M405" s="248"/>
      <c r="N405" s="248"/>
      <c r="O405" s="248"/>
      <c r="P405" s="248"/>
      <c r="Q405" s="296"/>
      <c r="R405" s="256">
        <f>'Enjoyment or fitnes- trip % sum'!B410</f>
        <v>0</v>
      </c>
      <c r="S405" s="313">
        <f>'Enjoyment or fitnes- trip % sum'!D410</f>
        <v>0</v>
      </c>
      <c r="T405" s="257">
        <f>'Non-survey input values'!$B$14</f>
        <v>359.3</v>
      </c>
      <c r="U405" s="258">
        <f t="shared" si="36"/>
        <v>0</v>
      </c>
      <c r="V405" s="259">
        <f t="shared" si="37"/>
        <v>0</v>
      </c>
      <c r="W405" s="312">
        <f>'Enjoyment or fitnes- trip % sum'!G410</f>
        <v>0</v>
      </c>
      <c r="X405" s="314">
        <f>'Enjoyment or fitnes- trip % sum'!I410</f>
        <v>0</v>
      </c>
      <c r="Y405" s="260">
        <f t="shared" si="38"/>
        <v>0</v>
      </c>
      <c r="Z405" s="259">
        <f t="shared" si="39"/>
        <v>0</v>
      </c>
      <c r="AA405" s="312">
        <f>'Enjoyment or fitnes- trip % sum'!L410</f>
        <v>0</v>
      </c>
      <c r="AB405" s="314">
        <f>'Enjoyment or fitnes- trip % sum'!N410</f>
        <v>0</v>
      </c>
      <c r="AC405" s="260">
        <f t="shared" si="40"/>
        <v>0</v>
      </c>
      <c r="AD405" s="259">
        <f t="shared" si="41"/>
        <v>0</v>
      </c>
      <c r="AE405" s="261"/>
      <c r="AF405" s="248"/>
      <c r="AG405" s="248"/>
      <c r="AH405" s="248"/>
      <c r="AI405" s="248"/>
    </row>
    <row r="406" spans="1:35" x14ac:dyDescent="0.2">
      <c r="A406" s="248"/>
      <c r="B406" s="248"/>
      <c r="C406" s="248"/>
      <c r="D406" s="248"/>
      <c r="E406" s="248"/>
      <c r="F406" s="248"/>
      <c r="G406" s="248"/>
      <c r="H406" s="248"/>
      <c r="I406" s="248"/>
      <c r="J406" s="248"/>
      <c r="K406" s="248"/>
      <c r="L406" s="248"/>
      <c r="M406" s="248"/>
      <c r="N406" s="248"/>
      <c r="O406" s="248"/>
      <c r="P406" s="248"/>
      <c r="Q406" s="296"/>
      <c r="R406" s="256">
        <f>'Enjoyment or fitnes- trip % sum'!B411</f>
        <v>0</v>
      </c>
      <c r="S406" s="313">
        <f>'Enjoyment or fitnes- trip % sum'!D411</f>
        <v>0</v>
      </c>
      <c r="T406" s="257">
        <f>'Non-survey input values'!$B$14</f>
        <v>359.3</v>
      </c>
      <c r="U406" s="258">
        <f t="shared" si="36"/>
        <v>0</v>
      </c>
      <c r="V406" s="259">
        <f t="shared" si="37"/>
        <v>0</v>
      </c>
      <c r="W406" s="312">
        <f>'Enjoyment or fitnes- trip % sum'!G411</f>
        <v>0</v>
      </c>
      <c r="X406" s="314">
        <f>'Enjoyment or fitnes- trip % sum'!I411</f>
        <v>0</v>
      </c>
      <c r="Y406" s="260">
        <f t="shared" si="38"/>
        <v>0</v>
      </c>
      <c r="Z406" s="259">
        <f t="shared" si="39"/>
        <v>0</v>
      </c>
      <c r="AA406" s="312">
        <f>'Enjoyment or fitnes- trip % sum'!L411</f>
        <v>0</v>
      </c>
      <c r="AB406" s="314">
        <f>'Enjoyment or fitnes- trip % sum'!N411</f>
        <v>0</v>
      </c>
      <c r="AC406" s="260">
        <f t="shared" si="40"/>
        <v>0</v>
      </c>
      <c r="AD406" s="259">
        <f t="shared" si="41"/>
        <v>0</v>
      </c>
      <c r="AE406" s="261"/>
      <c r="AF406" s="248"/>
      <c r="AG406" s="248"/>
      <c r="AH406" s="248"/>
      <c r="AI406" s="248"/>
    </row>
    <row r="407" spans="1:35" x14ac:dyDescent="0.2">
      <c r="A407" s="248"/>
      <c r="B407" s="248"/>
      <c r="C407" s="248"/>
      <c r="D407" s="248"/>
      <c r="E407" s="248"/>
      <c r="F407" s="248"/>
      <c r="G407" s="248"/>
      <c r="H407" s="248"/>
      <c r="I407" s="248"/>
      <c r="J407" s="248"/>
      <c r="K407" s="248"/>
      <c r="L407" s="248"/>
      <c r="M407" s="248"/>
      <c r="N407" s="248"/>
      <c r="O407" s="248"/>
      <c r="P407" s="248"/>
      <c r="Q407" s="296"/>
      <c r="R407" s="256">
        <f>'Enjoyment or fitnes- trip % sum'!B412</f>
        <v>0</v>
      </c>
      <c r="S407" s="313">
        <f>'Enjoyment or fitnes- trip % sum'!D412</f>
        <v>0</v>
      </c>
      <c r="T407" s="257">
        <f>'Non-survey input values'!$B$14</f>
        <v>359.3</v>
      </c>
      <c r="U407" s="258">
        <f t="shared" si="36"/>
        <v>0</v>
      </c>
      <c r="V407" s="259">
        <f t="shared" si="37"/>
        <v>0</v>
      </c>
      <c r="W407" s="312">
        <f>'Enjoyment or fitnes- trip % sum'!G412</f>
        <v>0</v>
      </c>
      <c r="X407" s="314">
        <f>'Enjoyment or fitnes- trip % sum'!I412</f>
        <v>0</v>
      </c>
      <c r="Y407" s="260">
        <f t="shared" si="38"/>
        <v>0</v>
      </c>
      <c r="Z407" s="259">
        <f t="shared" si="39"/>
        <v>0</v>
      </c>
      <c r="AA407" s="312">
        <f>'Enjoyment or fitnes- trip % sum'!L412</f>
        <v>0</v>
      </c>
      <c r="AB407" s="314">
        <f>'Enjoyment or fitnes- trip % sum'!N412</f>
        <v>0</v>
      </c>
      <c r="AC407" s="260">
        <f t="shared" si="40"/>
        <v>0</v>
      </c>
      <c r="AD407" s="259">
        <f t="shared" si="41"/>
        <v>0</v>
      </c>
      <c r="AE407" s="261"/>
      <c r="AF407" s="248"/>
      <c r="AG407" s="248"/>
      <c r="AH407" s="248"/>
      <c r="AI407" s="248"/>
    </row>
    <row r="408" spans="1:35" x14ac:dyDescent="0.2">
      <c r="A408" s="248"/>
      <c r="B408" s="248"/>
      <c r="C408" s="248"/>
      <c r="D408" s="248"/>
      <c r="E408" s="248"/>
      <c r="F408" s="248"/>
      <c r="G408" s="248"/>
      <c r="H408" s="248"/>
      <c r="I408" s="248"/>
      <c r="J408" s="248"/>
      <c r="K408" s="248"/>
      <c r="L408" s="248"/>
      <c r="M408" s="248"/>
      <c r="N408" s="248"/>
      <c r="O408" s="248"/>
      <c r="P408" s="248"/>
      <c r="Q408" s="296"/>
      <c r="R408" s="256">
        <f>'Enjoyment or fitnes- trip % sum'!B413</f>
        <v>0</v>
      </c>
      <c r="S408" s="313">
        <f>'Enjoyment or fitnes- trip % sum'!D413</f>
        <v>0</v>
      </c>
      <c r="T408" s="257">
        <f>'Non-survey input values'!$B$14</f>
        <v>359.3</v>
      </c>
      <c r="U408" s="258">
        <f t="shared" si="36"/>
        <v>0</v>
      </c>
      <c r="V408" s="259">
        <f t="shared" si="37"/>
        <v>0</v>
      </c>
      <c r="W408" s="312">
        <f>'Enjoyment or fitnes- trip % sum'!G413</f>
        <v>0</v>
      </c>
      <c r="X408" s="314">
        <f>'Enjoyment or fitnes- trip % sum'!I413</f>
        <v>0</v>
      </c>
      <c r="Y408" s="260">
        <f t="shared" si="38"/>
        <v>0</v>
      </c>
      <c r="Z408" s="259">
        <f t="shared" si="39"/>
        <v>0</v>
      </c>
      <c r="AA408" s="312">
        <f>'Enjoyment or fitnes- trip % sum'!L413</f>
        <v>0</v>
      </c>
      <c r="AB408" s="314">
        <f>'Enjoyment or fitnes- trip % sum'!N413</f>
        <v>0</v>
      </c>
      <c r="AC408" s="260">
        <f t="shared" si="40"/>
        <v>0</v>
      </c>
      <c r="AD408" s="259">
        <f t="shared" si="41"/>
        <v>0</v>
      </c>
      <c r="AE408" s="261"/>
      <c r="AF408" s="248"/>
      <c r="AG408" s="248"/>
      <c r="AH408" s="248"/>
      <c r="AI408" s="248"/>
    </row>
    <row r="409" spans="1:35" x14ac:dyDescent="0.2">
      <c r="A409" s="248"/>
      <c r="B409" s="248"/>
      <c r="C409" s="248"/>
      <c r="D409" s="248"/>
      <c r="E409" s="248"/>
      <c r="F409" s="248"/>
      <c r="G409" s="248"/>
      <c r="H409" s="248"/>
      <c r="I409" s="248"/>
      <c r="J409" s="248"/>
      <c r="K409" s="248"/>
      <c r="L409" s="248"/>
      <c r="M409" s="248"/>
      <c r="N409" s="248"/>
      <c r="O409" s="248"/>
      <c r="P409" s="248"/>
      <c r="Q409" s="296"/>
      <c r="R409" s="256">
        <f>'Enjoyment or fitnes- trip % sum'!B414</f>
        <v>0</v>
      </c>
      <c r="S409" s="313">
        <f>'Enjoyment or fitnes- trip % sum'!D414</f>
        <v>0</v>
      </c>
      <c r="T409" s="257">
        <f>'Non-survey input values'!$B$14</f>
        <v>359.3</v>
      </c>
      <c r="U409" s="258">
        <f t="shared" si="36"/>
        <v>0</v>
      </c>
      <c r="V409" s="259">
        <f t="shared" si="37"/>
        <v>0</v>
      </c>
      <c r="W409" s="312">
        <f>'Enjoyment or fitnes- trip % sum'!G414</f>
        <v>0</v>
      </c>
      <c r="X409" s="314">
        <f>'Enjoyment or fitnes- trip % sum'!I414</f>
        <v>0</v>
      </c>
      <c r="Y409" s="260">
        <f t="shared" si="38"/>
        <v>0</v>
      </c>
      <c r="Z409" s="259">
        <f t="shared" si="39"/>
        <v>0</v>
      </c>
      <c r="AA409" s="312">
        <f>'Enjoyment or fitnes- trip % sum'!L414</f>
        <v>0</v>
      </c>
      <c r="AB409" s="314">
        <f>'Enjoyment or fitnes- trip % sum'!N414</f>
        <v>0</v>
      </c>
      <c r="AC409" s="260">
        <f t="shared" si="40"/>
        <v>0</v>
      </c>
      <c r="AD409" s="259">
        <f t="shared" si="41"/>
        <v>0</v>
      </c>
      <c r="AE409" s="261"/>
      <c r="AF409" s="248"/>
      <c r="AG409" s="248"/>
      <c r="AH409" s="248"/>
      <c r="AI409" s="248"/>
    </row>
    <row r="410" spans="1:35" x14ac:dyDescent="0.2">
      <c r="A410" s="248"/>
      <c r="B410" s="248"/>
      <c r="C410" s="248"/>
      <c r="D410" s="248"/>
      <c r="E410" s="248"/>
      <c r="F410" s="248"/>
      <c r="G410" s="248"/>
      <c r="H410" s="248"/>
      <c r="I410" s="248"/>
      <c r="J410" s="248"/>
      <c r="K410" s="248"/>
      <c r="L410" s="248"/>
      <c r="M410" s="248"/>
      <c r="N410" s="248"/>
      <c r="O410" s="248"/>
      <c r="P410" s="248"/>
      <c r="Q410" s="296"/>
      <c r="R410" s="256">
        <f>'Enjoyment or fitnes- trip % sum'!B415</f>
        <v>0</v>
      </c>
      <c r="S410" s="313">
        <f>'Enjoyment or fitnes- trip % sum'!D415</f>
        <v>0</v>
      </c>
      <c r="T410" s="257">
        <f>'Non-survey input values'!$B$14</f>
        <v>359.3</v>
      </c>
      <c r="U410" s="258">
        <f t="shared" si="36"/>
        <v>0</v>
      </c>
      <c r="V410" s="259">
        <f t="shared" si="37"/>
        <v>0</v>
      </c>
      <c r="W410" s="312">
        <f>'Enjoyment or fitnes- trip % sum'!G415</f>
        <v>0</v>
      </c>
      <c r="X410" s="314">
        <f>'Enjoyment or fitnes- trip % sum'!I415</f>
        <v>0</v>
      </c>
      <c r="Y410" s="260">
        <f t="shared" si="38"/>
        <v>0</v>
      </c>
      <c r="Z410" s="259">
        <f t="shared" si="39"/>
        <v>0</v>
      </c>
      <c r="AA410" s="312">
        <f>'Enjoyment or fitnes- trip % sum'!L415</f>
        <v>0</v>
      </c>
      <c r="AB410" s="314">
        <f>'Enjoyment or fitnes- trip % sum'!N415</f>
        <v>0</v>
      </c>
      <c r="AC410" s="260">
        <f t="shared" si="40"/>
        <v>0</v>
      </c>
      <c r="AD410" s="259">
        <f t="shared" si="41"/>
        <v>0</v>
      </c>
      <c r="AE410" s="261"/>
      <c r="AF410" s="248"/>
      <c r="AG410" s="248"/>
      <c r="AH410" s="248"/>
      <c r="AI410" s="248"/>
    </row>
    <row r="411" spans="1:35" x14ac:dyDescent="0.2">
      <c r="A411" s="248"/>
      <c r="B411" s="248"/>
      <c r="C411" s="248"/>
      <c r="D411" s="248"/>
      <c r="E411" s="248"/>
      <c r="F411" s="248"/>
      <c r="G411" s="248"/>
      <c r="H411" s="248"/>
      <c r="I411" s="248"/>
      <c r="J411" s="248"/>
      <c r="K411" s="248"/>
      <c r="L411" s="248"/>
      <c r="M411" s="248"/>
      <c r="N411" s="248"/>
      <c r="O411" s="248"/>
      <c r="P411" s="248"/>
      <c r="Q411" s="296"/>
      <c r="R411" s="256">
        <f>'Enjoyment or fitnes- trip % sum'!B416</f>
        <v>0</v>
      </c>
      <c r="S411" s="313">
        <f>'Enjoyment or fitnes- trip % sum'!D416</f>
        <v>0</v>
      </c>
      <c r="T411" s="257">
        <f>'Non-survey input values'!$B$14</f>
        <v>359.3</v>
      </c>
      <c r="U411" s="258">
        <f t="shared" si="36"/>
        <v>0</v>
      </c>
      <c r="V411" s="259">
        <f t="shared" si="37"/>
        <v>0</v>
      </c>
      <c r="W411" s="312">
        <f>'Enjoyment or fitnes- trip % sum'!G416</f>
        <v>0</v>
      </c>
      <c r="X411" s="314">
        <f>'Enjoyment or fitnes- trip % sum'!I416</f>
        <v>0</v>
      </c>
      <c r="Y411" s="260">
        <f t="shared" si="38"/>
        <v>0</v>
      </c>
      <c r="Z411" s="259">
        <f t="shared" si="39"/>
        <v>0</v>
      </c>
      <c r="AA411" s="312">
        <f>'Enjoyment or fitnes- trip % sum'!L416</f>
        <v>0</v>
      </c>
      <c r="AB411" s="314">
        <f>'Enjoyment or fitnes- trip % sum'!N416</f>
        <v>0</v>
      </c>
      <c r="AC411" s="260">
        <f t="shared" si="40"/>
        <v>0</v>
      </c>
      <c r="AD411" s="259">
        <f t="shared" si="41"/>
        <v>0</v>
      </c>
      <c r="AE411" s="261"/>
      <c r="AF411" s="248"/>
      <c r="AG411" s="248"/>
      <c r="AH411" s="248"/>
      <c r="AI411" s="248"/>
    </row>
    <row r="412" spans="1:35" x14ac:dyDescent="0.2">
      <c r="A412" s="248"/>
      <c r="B412" s="248"/>
      <c r="C412" s="248"/>
      <c r="D412" s="248"/>
      <c r="E412" s="248"/>
      <c r="F412" s="248"/>
      <c r="G412" s="248"/>
      <c r="H412" s="248"/>
      <c r="I412" s="248"/>
      <c r="J412" s="248"/>
      <c r="K412" s="248"/>
      <c r="L412" s="248"/>
      <c r="M412" s="248"/>
      <c r="N412" s="248"/>
      <c r="O412" s="248"/>
      <c r="P412" s="248"/>
      <c r="Q412" s="296"/>
      <c r="R412" s="256">
        <f>'Enjoyment or fitnes- trip % sum'!B417</f>
        <v>0</v>
      </c>
      <c r="S412" s="313">
        <f>'Enjoyment or fitnes- trip % sum'!D417</f>
        <v>0</v>
      </c>
      <c r="T412" s="257">
        <f>'Non-survey input values'!$B$14</f>
        <v>359.3</v>
      </c>
      <c r="U412" s="258">
        <f t="shared" si="36"/>
        <v>0</v>
      </c>
      <c r="V412" s="259">
        <f t="shared" si="37"/>
        <v>0</v>
      </c>
      <c r="W412" s="312">
        <f>'Enjoyment or fitnes- trip % sum'!G417</f>
        <v>0</v>
      </c>
      <c r="X412" s="314">
        <f>'Enjoyment or fitnes- trip % sum'!I417</f>
        <v>0</v>
      </c>
      <c r="Y412" s="260">
        <f t="shared" si="38"/>
        <v>0</v>
      </c>
      <c r="Z412" s="259">
        <f t="shared" si="39"/>
        <v>0</v>
      </c>
      <c r="AA412" s="312">
        <f>'Enjoyment or fitnes- trip % sum'!L417</f>
        <v>0</v>
      </c>
      <c r="AB412" s="314">
        <f>'Enjoyment or fitnes- trip % sum'!N417</f>
        <v>0</v>
      </c>
      <c r="AC412" s="260">
        <f t="shared" si="40"/>
        <v>0</v>
      </c>
      <c r="AD412" s="259">
        <f t="shared" si="41"/>
        <v>0</v>
      </c>
      <c r="AE412" s="261"/>
      <c r="AF412" s="248"/>
      <c r="AG412" s="248"/>
      <c r="AH412" s="248"/>
      <c r="AI412" s="248"/>
    </row>
    <row r="413" spans="1:35" x14ac:dyDescent="0.2">
      <c r="A413" s="248"/>
      <c r="B413" s="248"/>
      <c r="C413" s="248"/>
      <c r="D413" s="248"/>
      <c r="E413" s="248"/>
      <c r="F413" s="248"/>
      <c r="G413" s="248"/>
      <c r="H413" s="248"/>
      <c r="I413" s="248"/>
      <c r="J413" s="248"/>
      <c r="K413" s="248"/>
      <c r="L413" s="248"/>
      <c r="M413" s="248"/>
      <c r="N413" s="248"/>
      <c r="O413" s="248"/>
      <c r="P413" s="248"/>
      <c r="Q413" s="296"/>
      <c r="R413" s="256">
        <f>'Enjoyment or fitnes- trip % sum'!B418</f>
        <v>0</v>
      </c>
      <c r="S413" s="313">
        <f>'Enjoyment or fitnes- trip % sum'!D418</f>
        <v>0</v>
      </c>
      <c r="T413" s="257">
        <f>'Non-survey input values'!$B$14</f>
        <v>359.3</v>
      </c>
      <c r="U413" s="258">
        <f t="shared" si="36"/>
        <v>0</v>
      </c>
      <c r="V413" s="259">
        <f t="shared" si="37"/>
        <v>0</v>
      </c>
      <c r="W413" s="312">
        <f>'Enjoyment or fitnes- trip % sum'!G418</f>
        <v>0</v>
      </c>
      <c r="X413" s="314">
        <f>'Enjoyment or fitnes- trip % sum'!I418</f>
        <v>0</v>
      </c>
      <c r="Y413" s="260">
        <f t="shared" si="38"/>
        <v>0</v>
      </c>
      <c r="Z413" s="259">
        <f t="shared" si="39"/>
        <v>0</v>
      </c>
      <c r="AA413" s="312">
        <f>'Enjoyment or fitnes- trip % sum'!L418</f>
        <v>0</v>
      </c>
      <c r="AB413" s="314">
        <f>'Enjoyment or fitnes- trip % sum'!N418</f>
        <v>0</v>
      </c>
      <c r="AC413" s="260">
        <f t="shared" si="40"/>
        <v>0</v>
      </c>
      <c r="AD413" s="259">
        <f t="shared" si="41"/>
        <v>0</v>
      </c>
      <c r="AE413" s="261"/>
      <c r="AF413" s="248"/>
      <c r="AG413" s="248"/>
      <c r="AH413" s="248"/>
      <c r="AI413" s="248"/>
    </row>
    <row r="414" spans="1:35" x14ac:dyDescent="0.2">
      <c r="A414" s="248"/>
      <c r="B414" s="248"/>
      <c r="C414" s="248"/>
      <c r="D414" s="248"/>
      <c r="E414" s="248"/>
      <c r="F414" s="248"/>
      <c r="G414" s="248"/>
      <c r="H414" s="248"/>
      <c r="I414" s="248"/>
      <c r="J414" s="248"/>
      <c r="K414" s="248"/>
      <c r="L414" s="248"/>
      <c r="M414" s="248"/>
      <c r="N414" s="248"/>
      <c r="O414" s="248"/>
      <c r="P414" s="248"/>
      <c r="Q414" s="296"/>
      <c r="R414" s="256">
        <f>'Enjoyment or fitnes- trip % sum'!B419</f>
        <v>0</v>
      </c>
      <c r="S414" s="313">
        <f>'Enjoyment or fitnes- trip % sum'!D419</f>
        <v>0</v>
      </c>
      <c r="T414" s="257">
        <f>'Non-survey input values'!$B$14</f>
        <v>359.3</v>
      </c>
      <c r="U414" s="258">
        <f t="shared" si="36"/>
        <v>0</v>
      </c>
      <c r="V414" s="259">
        <f t="shared" si="37"/>
        <v>0</v>
      </c>
      <c r="W414" s="312">
        <f>'Enjoyment or fitnes- trip % sum'!G419</f>
        <v>0</v>
      </c>
      <c r="X414" s="314">
        <f>'Enjoyment or fitnes- trip % sum'!I419</f>
        <v>0</v>
      </c>
      <c r="Y414" s="260">
        <f t="shared" si="38"/>
        <v>0</v>
      </c>
      <c r="Z414" s="259">
        <f t="shared" si="39"/>
        <v>0</v>
      </c>
      <c r="AA414" s="312">
        <f>'Enjoyment or fitnes- trip % sum'!L419</f>
        <v>0</v>
      </c>
      <c r="AB414" s="314">
        <f>'Enjoyment or fitnes- trip % sum'!N419</f>
        <v>0</v>
      </c>
      <c r="AC414" s="260">
        <f t="shared" si="40"/>
        <v>0</v>
      </c>
      <c r="AD414" s="259">
        <f t="shared" si="41"/>
        <v>0</v>
      </c>
      <c r="AE414" s="261"/>
      <c r="AF414" s="248"/>
      <c r="AG414" s="248"/>
      <c r="AH414" s="248"/>
      <c r="AI414" s="248"/>
    </row>
    <row r="415" spans="1:35" x14ac:dyDescent="0.2">
      <c r="A415" s="248"/>
      <c r="B415" s="248"/>
      <c r="C415" s="248"/>
      <c r="D415" s="248"/>
      <c r="E415" s="248"/>
      <c r="F415" s="248"/>
      <c r="G415" s="248"/>
      <c r="H415" s="248"/>
      <c r="I415" s="248"/>
      <c r="J415" s="248"/>
      <c r="K415" s="248"/>
      <c r="L415" s="248"/>
      <c r="M415" s="248"/>
      <c r="N415" s="248"/>
      <c r="O415" s="248"/>
      <c r="P415" s="248"/>
      <c r="Q415" s="296"/>
      <c r="R415" s="256">
        <f>'Enjoyment or fitnes- trip % sum'!B420</f>
        <v>0</v>
      </c>
      <c r="S415" s="313">
        <f>'Enjoyment or fitnes- trip % sum'!D420</f>
        <v>0</v>
      </c>
      <c r="T415" s="257">
        <f>'Non-survey input values'!$B$14</f>
        <v>359.3</v>
      </c>
      <c r="U415" s="258">
        <f t="shared" si="36"/>
        <v>0</v>
      </c>
      <c r="V415" s="259">
        <f t="shared" si="37"/>
        <v>0</v>
      </c>
      <c r="W415" s="312">
        <f>'Enjoyment or fitnes- trip % sum'!G420</f>
        <v>0</v>
      </c>
      <c r="X415" s="314">
        <f>'Enjoyment or fitnes- trip % sum'!I420</f>
        <v>0</v>
      </c>
      <c r="Y415" s="260">
        <f t="shared" si="38"/>
        <v>0</v>
      </c>
      <c r="Z415" s="259">
        <f t="shared" si="39"/>
        <v>0</v>
      </c>
      <c r="AA415" s="312">
        <f>'Enjoyment or fitnes- trip % sum'!L420</f>
        <v>0</v>
      </c>
      <c r="AB415" s="314">
        <f>'Enjoyment or fitnes- trip % sum'!N420</f>
        <v>0</v>
      </c>
      <c r="AC415" s="260">
        <f t="shared" si="40"/>
        <v>0</v>
      </c>
      <c r="AD415" s="259">
        <f t="shared" si="41"/>
        <v>0</v>
      </c>
      <c r="AE415" s="261"/>
      <c r="AF415" s="248"/>
      <c r="AG415" s="248"/>
      <c r="AH415" s="248"/>
      <c r="AI415" s="248"/>
    </row>
    <row r="416" spans="1:35" x14ac:dyDescent="0.2">
      <c r="A416" s="248"/>
      <c r="B416" s="248"/>
      <c r="C416" s="248"/>
      <c r="D416" s="248"/>
      <c r="E416" s="248"/>
      <c r="F416" s="248"/>
      <c r="G416" s="248"/>
      <c r="H416" s="248"/>
      <c r="I416" s="248"/>
      <c r="J416" s="248"/>
      <c r="K416" s="248"/>
      <c r="L416" s="248"/>
      <c r="M416" s="248"/>
      <c r="N416" s="248"/>
      <c r="O416" s="248"/>
      <c r="P416" s="248"/>
      <c r="Q416" s="296"/>
      <c r="R416" s="256">
        <f>'Enjoyment or fitnes- trip % sum'!B421</f>
        <v>0</v>
      </c>
      <c r="S416" s="313">
        <f>'Enjoyment or fitnes- trip % sum'!D421</f>
        <v>0</v>
      </c>
      <c r="T416" s="257">
        <f>'Non-survey input values'!$B$14</f>
        <v>359.3</v>
      </c>
      <c r="U416" s="258">
        <f t="shared" si="36"/>
        <v>0</v>
      </c>
      <c r="V416" s="259">
        <f t="shared" si="37"/>
        <v>0</v>
      </c>
      <c r="W416" s="312">
        <f>'Enjoyment or fitnes- trip % sum'!G421</f>
        <v>0</v>
      </c>
      <c r="X416" s="314">
        <f>'Enjoyment or fitnes- trip % sum'!I421</f>
        <v>0</v>
      </c>
      <c r="Y416" s="260">
        <f t="shared" si="38"/>
        <v>0</v>
      </c>
      <c r="Z416" s="259">
        <f t="shared" si="39"/>
        <v>0</v>
      </c>
      <c r="AA416" s="312">
        <f>'Enjoyment or fitnes- trip % sum'!L421</f>
        <v>0</v>
      </c>
      <c r="AB416" s="314">
        <f>'Enjoyment or fitnes- trip % sum'!N421</f>
        <v>0</v>
      </c>
      <c r="AC416" s="260">
        <f t="shared" si="40"/>
        <v>0</v>
      </c>
      <c r="AD416" s="259">
        <f t="shared" si="41"/>
        <v>0</v>
      </c>
      <c r="AE416" s="261"/>
      <c r="AF416" s="248"/>
      <c r="AG416" s="248"/>
      <c r="AH416" s="248"/>
      <c r="AI416" s="248"/>
    </row>
    <row r="417" spans="1:35" x14ac:dyDescent="0.2">
      <c r="A417" s="248"/>
      <c r="B417" s="248"/>
      <c r="C417" s="248"/>
      <c r="D417" s="248"/>
      <c r="E417" s="248"/>
      <c r="F417" s="248"/>
      <c r="G417" s="248"/>
      <c r="H417" s="248"/>
      <c r="I417" s="248"/>
      <c r="J417" s="248"/>
      <c r="K417" s="248"/>
      <c r="L417" s="248"/>
      <c r="M417" s="248"/>
      <c r="N417" s="248"/>
      <c r="O417" s="248"/>
      <c r="P417" s="248"/>
      <c r="Q417" s="296"/>
      <c r="R417" s="256">
        <f>'Enjoyment or fitnes- trip % sum'!B422</f>
        <v>0</v>
      </c>
      <c r="S417" s="313">
        <f>'Enjoyment or fitnes- trip % sum'!D422</f>
        <v>0</v>
      </c>
      <c r="T417" s="257">
        <f>'Non-survey input values'!$B$14</f>
        <v>359.3</v>
      </c>
      <c r="U417" s="258">
        <f t="shared" si="36"/>
        <v>0</v>
      </c>
      <c r="V417" s="259">
        <f t="shared" si="37"/>
        <v>0</v>
      </c>
      <c r="W417" s="312">
        <f>'Enjoyment or fitnes- trip % sum'!G422</f>
        <v>0</v>
      </c>
      <c r="X417" s="314">
        <f>'Enjoyment or fitnes- trip % sum'!I422</f>
        <v>0</v>
      </c>
      <c r="Y417" s="260">
        <f t="shared" si="38"/>
        <v>0</v>
      </c>
      <c r="Z417" s="259">
        <f t="shared" si="39"/>
        <v>0</v>
      </c>
      <c r="AA417" s="312">
        <f>'Enjoyment or fitnes- trip % sum'!L422</f>
        <v>0</v>
      </c>
      <c r="AB417" s="314">
        <f>'Enjoyment or fitnes- trip % sum'!N422</f>
        <v>0</v>
      </c>
      <c r="AC417" s="260">
        <f t="shared" si="40"/>
        <v>0</v>
      </c>
      <c r="AD417" s="259">
        <f t="shared" si="41"/>
        <v>0</v>
      </c>
      <c r="AE417" s="261"/>
      <c r="AF417" s="248"/>
      <c r="AG417" s="248"/>
      <c r="AH417" s="248"/>
      <c r="AI417" s="248"/>
    </row>
    <row r="418" spans="1:35" x14ac:dyDescent="0.2">
      <c r="A418" s="248"/>
      <c r="B418" s="248"/>
      <c r="C418" s="248"/>
      <c r="D418" s="248"/>
      <c r="E418" s="248"/>
      <c r="F418" s="248"/>
      <c r="G418" s="248"/>
      <c r="H418" s="248"/>
      <c r="I418" s="248"/>
      <c r="J418" s="248"/>
      <c r="K418" s="248"/>
      <c r="L418" s="248"/>
      <c r="M418" s="248"/>
      <c r="N418" s="248"/>
      <c r="O418" s="248"/>
      <c r="P418" s="248"/>
      <c r="Q418" s="296"/>
      <c r="R418" s="256">
        <f>'Enjoyment or fitnes- trip % sum'!B423</f>
        <v>0</v>
      </c>
      <c r="S418" s="313">
        <f>'Enjoyment or fitnes- trip % sum'!D423</f>
        <v>0</v>
      </c>
      <c r="T418" s="257">
        <f>'Non-survey input values'!$B$14</f>
        <v>359.3</v>
      </c>
      <c r="U418" s="258">
        <f t="shared" si="36"/>
        <v>0</v>
      </c>
      <c r="V418" s="259">
        <f t="shared" si="37"/>
        <v>0</v>
      </c>
      <c r="W418" s="312">
        <f>'Enjoyment or fitnes- trip % sum'!G423</f>
        <v>0</v>
      </c>
      <c r="X418" s="314">
        <f>'Enjoyment or fitnes- trip % sum'!I423</f>
        <v>0</v>
      </c>
      <c r="Y418" s="260">
        <f t="shared" si="38"/>
        <v>0</v>
      </c>
      <c r="Z418" s="259">
        <f t="shared" si="39"/>
        <v>0</v>
      </c>
      <c r="AA418" s="312">
        <f>'Enjoyment or fitnes- trip % sum'!L423</f>
        <v>0</v>
      </c>
      <c r="AB418" s="314">
        <f>'Enjoyment or fitnes- trip % sum'!N423</f>
        <v>0</v>
      </c>
      <c r="AC418" s="260">
        <f t="shared" si="40"/>
        <v>0</v>
      </c>
      <c r="AD418" s="259">
        <f t="shared" si="41"/>
        <v>0</v>
      </c>
      <c r="AE418" s="261"/>
      <c r="AF418" s="248"/>
      <c r="AG418" s="248"/>
      <c r="AH418" s="248"/>
      <c r="AI418" s="248"/>
    </row>
    <row r="419" spans="1:35" x14ac:dyDescent="0.2">
      <c r="A419" s="248"/>
      <c r="B419" s="248"/>
      <c r="C419" s="248"/>
      <c r="D419" s="248"/>
      <c r="E419" s="248"/>
      <c r="F419" s="248"/>
      <c r="G419" s="248"/>
      <c r="H419" s="248"/>
      <c r="I419" s="248"/>
      <c r="J419" s="248"/>
      <c r="K419" s="248"/>
      <c r="L419" s="248"/>
      <c r="M419" s="248"/>
      <c r="N419" s="248"/>
      <c r="O419" s="248"/>
      <c r="P419" s="248"/>
      <c r="Q419" s="296"/>
      <c r="R419" s="256">
        <f>'Enjoyment or fitnes- trip % sum'!B424</f>
        <v>0</v>
      </c>
      <c r="S419" s="313">
        <f>'Enjoyment or fitnes- trip % sum'!D424</f>
        <v>0</v>
      </c>
      <c r="T419" s="257">
        <f>'Non-survey input values'!$B$14</f>
        <v>359.3</v>
      </c>
      <c r="U419" s="258">
        <f t="shared" si="36"/>
        <v>0</v>
      </c>
      <c r="V419" s="259">
        <f t="shared" si="37"/>
        <v>0</v>
      </c>
      <c r="W419" s="312">
        <f>'Enjoyment or fitnes- trip % sum'!G424</f>
        <v>0</v>
      </c>
      <c r="X419" s="314">
        <f>'Enjoyment or fitnes- trip % sum'!I424</f>
        <v>0</v>
      </c>
      <c r="Y419" s="260">
        <f t="shared" si="38"/>
        <v>0</v>
      </c>
      <c r="Z419" s="259">
        <f t="shared" si="39"/>
        <v>0</v>
      </c>
      <c r="AA419" s="312">
        <f>'Enjoyment or fitnes- trip % sum'!L424</f>
        <v>0</v>
      </c>
      <c r="AB419" s="314">
        <f>'Enjoyment or fitnes- trip % sum'!N424</f>
        <v>0</v>
      </c>
      <c r="AC419" s="260">
        <f t="shared" si="40"/>
        <v>0</v>
      </c>
      <c r="AD419" s="259">
        <f t="shared" si="41"/>
        <v>0</v>
      </c>
      <c r="AE419" s="261"/>
      <c r="AF419" s="248"/>
      <c r="AG419" s="248"/>
      <c r="AH419" s="248"/>
      <c r="AI419" s="248"/>
    </row>
    <row r="420" spans="1:35" x14ac:dyDescent="0.2">
      <c r="A420" s="248"/>
      <c r="B420" s="248"/>
      <c r="C420" s="248"/>
      <c r="D420" s="248"/>
      <c r="E420" s="248"/>
      <c r="F420" s="248"/>
      <c r="G420" s="248"/>
      <c r="H420" s="248"/>
      <c r="I420" s="248"/>
      <c r="J420" s="248"/>
      <c r="K420" s="248"/>
      <c r="L420" s="248"/>
      <c r="M420" s="248"/>
      <c r="N420" s="248"/>
      <c r="O420" s="248"/>
      <c r="P420" s="248"/>
      <c r="Q420" s="296"/>
      <c r="R420" s="256">
        <f>'Enjoyment or fitnes- trip % sum'!B425</f>
        <v>0</v>
      </c>
      <c r="S420" s="313">
        <f>'Enjoyment or fitnes- trip % sum'!D425</f>
        <v>0</v>
      </c>
      <c r="T420" s="257">
        <f>'Non-survey input values'!$B$14</f>
        <v>359.3</v>
      </c>
      <c r="U420" s="258">
        <f t="shared" si="36"/>
        <v>0</v>
      </c>
      <c r="V420" s="259">
        <f t="shared" si="37"/>
        <v>0</v>
      </c>
      <c r="W420" s="312">
        <f>'Enjoyment or fitnes- trip % sum'!G425</f>
        <v>0</v>
      </c>
      <c r="X420" s="314">
        <f>'Enjoyment or fitnes- trip % sum'!I425</f>
        <v>0</v>
      </c>
      <c r="Y420" s="260">
        <f t="shared" si="38"/>
        <v>0</v>
      </c>
      <c r="Z420" s="259">
        <f t="shared" si="39"/>
        <v>0</v>
      </c>
      <c r="AA420" s="312">
        <f>'Enjoyment or fitnes- trip % sum'!L425</f>
        <v>0</v>
      </c>
      <c r="AB420" s="314">
        <f>'Enjoyment or fitnes- trip % sum'!N425</f>
        <v>0</v>
      </c>
      <c r="AC420" s="260">
        <f t="shared" si="40"/>
        <v>0</v>
      </c>
      <c r="AD420" s="259">
        <f t="shared" si="41"/>
        <v>0</v>
      </c>
      <c r="AE420" s="261"/>
      <c r="AF420" s="248"/>
      <c r="AG420" s="248"/>
      <c r="AH420" s="248"/>
      <c r="AI420" s="248"/>
    </row>
    <row r="421" spans="1:35" x14ac:dyDescent="0.2">
      <c r="A421" s="248"/>
      <c r="B421" s="248"/>
      <c r="C421" s="248"/>
      <c r="D421" s="248"/>
      <c r="E421" s="248"/>
      <c r="F421" s="248"/>
      <c r="G421" s="248"/>
      <c r="H421" s="248"/>
      <c r="I421" s="248"/>
      <c r="J421" s="248"/>
      <c r="K421" s="248"/>
      <c r="L421" s="248"/>
      <c r="M421" s="248"/>
      <c r="N421" s="248"/>
      <c r="O421" s="248"/>
      <c r="P421" s="248"/>
      <c r="Q421" s="296"/>
      <c r="R421" s="256">
        <f>'Enjoyment or fitnes- trip % sum'!B426</f>
        <v>0</v>
      </c>
      <c r="S421" s="313">
        <f>'Enjoyment or fitnes- trip % sum'!D426</f>
        <v>0</v>
      </c>
      <c r="T421" s="257">
        <f>'Non-survey input values'!$B$14</f>
        <v>359.3</v>
      </c>
      <c r="U421" s="258">
        <f t="shared" si="36"/>
        <v>0</v>
      </c>
      <c r="V421" s="259">
        <f t="shared" si="37"/>
        <v>0</v>
      </c>
      <c r="W421" s="312">
        <f>'Enjoyment or fitnes- trip % sum'!G426</f>
        <v>0</v>
      </c>
      <c r="X421" s="314">
        <f>'Enjoyment or fitnes- trip % sum'!I426</f>
        <v>0</v>
      </c>
      <c r="Y421" s="260">
        <f t="shared" si="38"/>
        <v>0</v>
      </c>
      <c r="Z421" s="259">
        <f t="shared" si="39"/>
        <v>0</v>
      </c>
      <c r="AA421" s="312">
        <f>'Enjoyment or fitnes- trip % sum'!L426</f>
        <v>0</v>
      </c>
      <c r="AB421" s="314">
        <f>'Enjoyment or fitnes- trip % sum'!N426</f>
        <v>0</v>
      </c>
      <c r="AC421" s="260">
        <f t="shared" si="40"/>
        <v>0</v>
      </c>
      <c r="AD421" s="259">
        <f t="shared" si="41"/>
        <v>0</v>
      </c>
      <c r="AE421" s="261"/>
      <c r="AF421" s="248"/>
      <c r="AG421" s="248"/>
      <c r="AH421" s="248"/>
      <c r="AI421" s="248"/>
    </row>
    <row r="422" spans="1:35" x14ac:dyDescent="0.2">
      <c r="A422" s="248"/>
      <c r="B422" s="248"/>
      <c r="C422" s="248"/>
      <c r="D422" s="248"/>
      <c r="E422" s="248"/>
      <c r="F422" s="248"/>
      <c r="G422" s="248"/>
      <c r="H422" s="248"/>
      <c r="I422" s="248"/>
      <c r="J422" s="248"/>
      <c r="K422" s="248"/>
      <c r="L422" s="248"/>
      <c r="M422" s="248"/>
      <c r="N422" s="248"/>
      <c r="O422" s="248"/>
      <c r="P422" s="248"/>
      <c r="Q422" s="296"/>
      <c r="R422" s="256">
        <f>'Enjoyment or fitnes- trip % sum'!B427</f>
        <v>0</v>
      </c>
      <c r="S422" s="313">
        <f>'Enjoyment or fitnes- trip % sum'!D427</f>
        <v>0</v>
      </c>
      <c r="T422" s="257">
        <f>'Non-survey input values'!$B$14</f>
        <v>359.3</v>
      </c>
      <c r="U422" s="258">
        <f t="shared" si="36"/>
        <v>0</v>
      </c>
      <c r="V422" s="259">
        <f t="shared" si="37"/>
        <v>0</v>
      </c>
      <c r="W422" s="312">
        <f>'Enjoyment or fitnes- trip % sum'!G427</f>
        <v>0</v>
      </c>
      <c r="X422" s="314">
        <f>'Enjoyment or fitnes- trip % sum'!I427</f>
        <v>0</v>
      </c>
      <c r="Y422" s="260">
        <f t="shared" si="38"/>
        <v>0</v>
      </c>
      <c r="Z422" s="259">
        <f t="shared" si="39"/>
        <v>0</v>
      </c>
      <c r="AA422" s="312">
        <f>'Enjoyment or fitnes- trip % sum'!L427</f>
        <v>0</v>
      </c>
      <c r="AB422" s="314">
        <f>'Enjoyment or fitnes- trip % sum'!N427</f>
        <v>0</v>
      </c>
      <c r="AC422" s="260">
        <f t="shared" si="40"/>
        <v>0</v>
      </c>
      <c r="AD422" s="259">
        <f t="shared" si="41"/>
        <v>0</v>
      </c>
      <c r="AE422" s="261"/>
      <c r="AF422" s="248"/>
      <c r="AG422" s="248"/>
      <c r="AH422" s="248"/>
      <c r="AI422" s="248"/>
    </row>
    <row r="423" spans="1:35" x14ac:dyDescent="0.2">
      <c r="A423" s="248"/>
      <c r="B423" s="248"/>
      <c r="C423" s="248"/>
      <c r="D423" s="248"/>
      <c r="E423" s="248"/>
      <c r="F423" s="248"/>
      <c r="G423" s="248"/>
      <c r="H423" s="248"/>
      <c r="I423" s="248"/>
      <c r="J423" s="248"/>
      <c r="K423" s="248"/>
      <c r="L423" s="248"/>
      <c r="M423" s="248"/>
      <c r="N423" s="248"/>
      <c r="O423" s="248"/>
      <c r="P423" s="248"/>
      <c r="Q423" s="296"/>
      <c r="R423" s="256">
        <f>'Enjoyment or fitnes- trip % sum'!B428</f>
        <v>0</v>
      </c>
      <c r="S423" s="313">
        <f>'Enjoyment or fitnes- trip % sum'!D428</f>
        <v>0</v>
      </c>
      <c r="T423" s="257">
        <f>'Non-survey input values'!$B$14</f>
        <v>359.3</v>
      </c>
      <c r="U423" s="258">
        <f t="shared" si="36"/>
        <v>0</v>
      </c>
      <c r="V423" s="259">
        <f t="shared" si="37"/>
        <v>0</v>
      </c>
      <c r="W423" s="312">
        <f>'Enjoyment or fitnes- trip % sum'!G428</f>
        <v>0</v>
      </c>
      <c r="X423" s="314">
        <f>'Enjoyment or fitnes- trip % sum'!I428</f>
        <v>0</v>
      </c>
      <c r="Y423" s="260">
        <f t="shared" si="38"/>
        <v>0</v>
      </c>
      <c r="Z423" s="259">
        <f t="shared" si="39"/>
        <v>0</v>
      </c>
      <c r="AA423" s="312">
        <f>'Enjoyment or fitnes- trip % sum'!L428</f>
        <v>0</v>
      </c>
      <c r="AB423" s="314">
        <f>'Enjoyment or fitnes- trip % sum'!N428</f>
        <v>0</v>
      </c>
      <c r="AC423" s="260">
        <f t="shared" si="40"/>
        <v>0</v>
      </c>
      <c r="AD423" s="259">
        <f t="shared" si="41"/>
        <v>0</v>
      </c>
      <c r="AE423" s="261"/>
      <c r="AF423" s="248"/>
      <c r="AG423" s="248"/>
      <c r="AH423" s="248"/>
      <c r="AI423" s="248"/>
    </row>
    <row r="424" spans="1:35" x14ac:dyDescent="0.2">
      <c r="A424" s="248"/>
      <c r="B424" s="248"/>
      <c r="C424" s="248"/>
      <c r="D424" s="248"/>
      <c r="E424" s="248"/>
      <c r="F424" s="248"/>
      <c r="G424" s="248"/>
      <c r="H424" s="248"/>
      <c r="I424" s="248"/>
      <c r="J424" s="248"/>
      <c r="K424" s="248"/>
      <c r="L424" s="248"/>
      <c r="M424" s="248"/>
      <c r="N424" s="248"/>
      <c r="O424" s="248"/>
      <c r="P424" s="248"/>
      <c r="Q424" s="296"/>
      <c r="R424" s="256">
        <f>'Enjoyment or fitnes- trip % sum'!B429</f>
        <v>0</v>
      </c>
      <c r="S424" s="313">
        <f>'Enjoyment or fitnes- trip % sum'!D429</f>
        <v>0</v>
      </c>
      <c r="T424" s="257">
        <f>'Non-survey input values'!$B$14</f>
        <v>359.3</v>
      </c>
      <c r="U424" s="258">
        <f t="shared" si="36"/>
        <v>0</v>
      </c>
      <c r="V424" s="259">
        <f t="shared" si="37"/>
        <v>0</v>
      </c>
      <c r="W424" s="312">
        <f>'Enjoyment or fitnes- trip % sum'!G429</f>
        <v>0</v>
      </c>
      <c r="X424" s="314">
        <f>'Enjoyment or fitnes- trip % sum'!I429</f>
        <v>0</v>
      </c>
      <c r="Y424" s="260">
        <f t="shared" si="38"/>
        <v>0</v>
      </c>
      <c r="Z424" s="259">
        <f t="shared" si="39"/>
        <v>0</v>
      </c>
      <c r="AA424" s="312">
        <f>'Enjoyment or fitnes- trip % sum'!L429</f>
        <v>0</v>
      </c>
      <c r="AB424" s="314">
        <f>'Enjoyment or fitnes- trip % sum'!N429</f>
        <v>0</v>
      </c>
      <c r="AC424" s="260">
        <f t="shared" si="40"/>
        <v>0</v>
      </c>
      <c r="AD424" s="259">
        <f t="shared" si="41"/>
        <v>0</v>
      </c>
      <c r="AE424" s="261"/>
      <c r="AF424" s="248"/>
      <c r="AG424" s="248"/>
      <c r="AH424" s="248"/>
      <c r="AI424" s="248"/>
    </row>
    <row r="425" spans="1:35" x14ac:dyDescent="0.2">
      <c r="A425" s="248"/>
      <c r="B425" s="248"/>
      <c r="C425" s="248"/>
      <c r="D425" s="248"/>
      <c r="E425" s="248"/>
      <c r="F425" s="248"/>
      <c r="G425" s="248"/>
      <c r="H425" s="248"/>
      <c r="I425" s="248"/>
      <c r="J425" s="248"/>
      <c r="K425" s="248"/>
      <c r="L425" s="248"/>
      <c r="M425" s="248"/>
      <c r="N425" s="248"/>
      <c r="O425" s="248"/>
      <c r="P425" s="248"/>
      <c r="Q425" s="296"/>
      <c r="R425" s="256">
        <f>'Enjoyment or fitnes- trip % sum'!B430</f>
        <v>0</v>
      </c>
      <c r="S425" s="313">
        <f>'Enjoyment or fitnes- trip % sum'!D430</f>
        <v>0</v>
      </c>
      <c r="T425" s="257">
        <f>'Non-survey input values'!$B$14</f>
        <v>359.3</v>
      </c>
      <c r="U425" s="258">
        <f t="shared" si="36"/>
        <v>0</v>
      </c>
      <c r="V425" s="259">
        <f t="shared" si="37"/>
        <v>0</v>
      </c>
      <c r="W425" s="312">
        <f>'Enjoyment or fitnes- trip % sum'!G430</f>
        <v>0</v>
      </c>
      <c r="X425" s="314">
        <f>'Enjoyment or fitnes- trip % sum'!I430</f>
        <v>0</v>
      </c>
      <c r="Y425" s="260">
        <f t="shared" si="38"/>
        <v>0</v>
      </c>
      <c r="Z425" s="259">
        <f t="shared" si="39"/>
        <v>0</v>
      </c>
      <c r="AA425" s="312">
        <f>'Enjoyment or fitnes- trip % sum'!L430</f>
        <v>0</v>
      </c>
      <c r="AB425" s="314">
        <f>'Enjoyment or fitnes- trip % sum'!N430</f>
        <v>0</v>
      </c>
      <c r="AC425" s="260">
        <f t="shared" si="40"/>
        <v>0</v>
      </c>
      <c r="AD425" s="259">
        <f t="shared" si="41"/>
        <v>0</v>
      </c>
      <c r="AE425" s="261"/>
      <c r="AF425" s="248"/>
      <c r="AG425" s="248"/>
      <c r="AH425" s="248"/>
      <c r="AI425" s="248"/>
    </row>
    <row r="426" spans="1:35" x14ac:dyDescent="0.2">
      <c r="A426" s="248"/>
      <c r="B426" s="248"/>
      <c r="C426" s="248"/>
      <c r="D426" s="248"/>
      <c r="E426" s="248"/>
      <c r="F426" s="248"/>
      <c r="G426" s="248"/>
      <c r="H426" s="248"/>
      <c r="I426" s="248"/>
      <c r="J426" s="248"/>
      <c r="K426" s="248"/>
      <c r="L426" s="248"/>
      <c r="M426" s="248"/>
      <c r="N426" s="248"/>
      <c r="O426" s="248"/>
      <c r="P426" s="248"/>
      <c r="Q426" s="296"/>
      <c r="R426" s="256">
        <f>'Enjoyment or fitnes- trip % sum'!B431</f>
        <v>0</v>
      </c>
      <c r="S426" s="313">
        <f>'Enjoyment or fitnes- trip % sum'!D431</f>
        <v>0</v>
      </c>
      <c r="T426" s="257">
        <f>'Non-survey input values'!$B$14</f>
        <v>359.3</v>
      </c>
      <c r="U426" s="258">
        <f t="shared" si="36"/>
        <v>0</v>
      </c>
      <c r="V426" s="259">
        <f t="shared" si="37"/>
        <v>0</v>
      </c>
      <c r="W426" s="312">
        <f>'Enjoyment or fitnes- trip % sum'!G431</f>
        <v>0</v>
      </c>
      <c r="X426" s="314">
        <f>'Enjoyment or fitnes- trip % sum'!I431</f>
        <v>0</v>
      </c>
      <c r="Y426" s="260">
        <f t="shared" si="38"/>
        <v>0</v>
      </c>
      <c r="Z426" s="259">
        <f t="shared" si="39"/>
        <v>0</v>
      </c>
      <c r="AA426" s="312">
        <f>'Enjoyment or fitnes- trip % sum'!L431</f>
        <v>0</v>
      </c>
      <c r="AB426" s="314">
        <f>'Enjoyment or fitnes- trip % sum'!N431</f>
        <v>0</v>
      </c>
      <c r="AC426" s="260">
        <f t="shared" si="40"/>
        <v>0</v>
      </c>
      <c r="AD426" s="259">
        <f t="shared" si="41"/>
        <v>0</v>
      </c>
      <c r="AE426" s="261"/>
      <c r="AF426" s="248"/>
      <c r="AG426" s="248"/>
      <c r="AH426" s="248"/>
      <c r="AI426" s="248"/>
    </row>
    <row r="427" spans="1:35" x14ac:dyDescent="0.2">
      <c r="A427" s="248"/>
      <c r="B427" s="248"/>
      <c r="C427" s="248"/>
      <c r="D427" s="248"/>
      <c r="E427" s="248"/>
      <c r="F427" s="248"/>
      <c r="G427" s="248"/>
      <c r="H427" s="248"/>
      <c r="I427" s="248"/>
      <c r="J427" s="248"/>
      <c r="K427" s="248"/>
      <c r="L427" s="248"/>
      <c r="M427" s="248"/>
      <c r="N427" s="248"/>
      <c r="O427" s="248"/>
      <c r="P427" s="248"/>
      <c r="Q427" s="296"/>
      <c r="R427" s="256">
        <f>'Enjoyment or fitnes- trip % sum'!B432</f>
        <v>0</v>
      </c>
      <c r="S427" s="313">
        <f>'Enjoyment or fitnes- trip % sum'!D432</f>
        <v>0</v>
      </c>
      <c r="T427" s="257">
        <f>'Non-survey input values'!$B$14</f>
        <v>359.3</v>
      </c>
      <c r="U427" s="258">
        <f t="shared" si="36"/>
        <v>0</v>
      </c>
      <c r="V427" s="259">
        <f t="shared" si="37"/>
        <v>0</v>
      </c>
      <c r="W427" s="312">
        <f>'Enjoyment or fitnes- trip % sum'!G432</f>
        <v>0</v>
      </c>
      <c r="X427" s="314">
        <f>'Enjoyment or fitnes- trip % sum'!I432</f>
        <v>0</v>
      </c>
      <c r="Y427" s="260">
        <f t="shared" si="38"/>
        <v>0</v>
      </c>
      <c r="Z427" s="259">
        <f t="shared" si="39"/>
        <v>0</v>
      </c>
      <c r="AA427" s="312">
        <f>'Enjoyment or fitnes- trip % sum'!L432</f>
        <v>0</v>
      </c>
      <c r="AB427" s="314">
        <f>'Enjoyment or fitnes- trip % sum'!N432</f>
        <v>0</v>
      </c>
      <c r="AC427" s="260">
        <f t="shared" si="40"/>
        <v>0</v>
      </c>
      <c r="AD427" s="259">
        <f t="shared" si="41"/>
        <v>0</v>
      </c>
      <c r="AE427" s="261"/>
      <c r="AF427" s="248"/>
      <c r="AG427" s="248"/>
      <c r="AH427" s="248"/>
      <c r="AI427" s="248"/>
    </row>
    <row r="428" spans="1:35" x14ac:dyDescent="0.2">
      <c r="A428" s="248"/>
      <c r="B428" s="248"/>
      <c r="C428" s="248"/>
      <c r="D428" s="248"/>
      <c r="E428" s="248"/>
      <c r="F428" s="248"/>
      <c r="G428" s="248"/>
      <c r="H428" s="248"/>
      <c r="I428" s="248"/>
      <c r="J428" s="248"/>
      <c r="K428" s="248"/>
      <c r="L428" s="248"/>
      <c r="M428" s="248"/>
      <c r="N428" s="248"/>
      <c r="O428" s="248"/>
      <c r="P428" s="248"/>
      <c r="Q428" s="296"/>
      <c r="R428" s="256">
        <f>'Enjoyment or fitnes- trip % sum'!B433</f>
        <v>0</v>
      </c>
      <c r="S428" s="313">
        <f>'Enjoyment or fitnes- trip % sum'!D433</f>
        <v>0</v>
      </c>
      <c r="T428" s="257">
        <f>'Non-survey input values'!$B$14</f>
        <v>359.3</v>
      </c>
      <c r="U428" s="258">
        <f t="shared" si="36"/>
        <v>0</v>
      </c>
      <c r="V428" s="259">
        <f t="shared" si="37"/>
        <v>0</v>
      </c>
      <c r="W428" s="312">
        <f>'Enjoyment or fitnes- trip % sum'!G433</f>
        <v>0</v>
      </c>
      <c r="X428" s="314">
        <f>'Enjoyment or fitnes- trip % sum'!I433</f>
        <v>0</v>
      </c>
      <c r="Y428" s="260">
        <f t="shared" si="38"/>
        <v>0</v>
      </c>
      <c r="Z428" s="259">
        <f t="shared" si="39"/>
        <v>0</v>
      </c>
      <c r="AA428" s="312">
        <f>'Enjoyment or fitnes- trip % sum'!L433</f>
        <v>0</v>
      </c>
      <c r="AB428" s="314">
        <f>'Enjoyment or fitnes- trip % sum'!N433</f>
        <v>0</v>
      </c>
      <c r="AC428" s="260">
        <f t="shared" si="40"/>
        <v>0</v>
      </c>
      <c r="AD428" s="259">
        <f t="shared" si="41"/>
        <v>0</v>
      </c>
      <c r="AE428" s="261"/>
      <c r="AF428" s="248"/>
      <c r="AG428" s="248"/>
      <c r="AH428" s="248"/>
      <c r="AI428" s="248"/>
    </row>
    <row r="429" spans="1:35" x14ac:dyDescent="0.2">
      <c r="A429" s="248"/>
      <c r="B429" s="248"/>
      <c r="C429" s="248"/>
      <c r="D429" s="248"/>
      <c r="E429" s="248"/>
      <c r="F429" s="248"/>
      <c r="G429" s="248"/>
      <c r="H429" s="248"/>
      <c r="I429" s="248"/>
      <c r="J429" s="248"/>
      <c r="K429" s="248"/>
      <c r="L429" s="248"/>
      <c r="M429" s="248"/>
      <c r="N429" s="248"/>
      <c r="O429" s="248"/>
      <c r="P429" s="248"/>
      <c r="Q429" s="296"/>
      <c r="R429" s="256">
        <f>'Enjoyment or fitnes- trip % sum'!B434</f>
        <v>0</v>
      </c>
      <c r="S429" s="313">
        <f>'Enjoyment or fitnes- trip % sum'!D434</f>
        <v>0</v>
      </c>
      <c r="T429" s="257">
        <f>'Non-survey input values'!$B$14</f>
        <v>359.3</v>
      </c>
      <c r="U429" s="258">
        <f t="shared" si="36"/>
        <v>0</v>
      </c>
      <c r="V429" s="259">
        <f t="shared" si="37"/>
        <v>0</v>
      </c>
      <c r="W429" s="312">
        <f>'Enjoyment or fitnes- trip % sum'!G434</f>
        <v>0</v>
      </c>
      <c r="X429" s="314">
        <f>'Enjoyment or fitnes- trip % sum'!I434</f>
        <v>0</v>
      </c>
      <c r="Y429" s="260">
        <f t="shared" si="38"/>
        <v>0</v>
      </c>
      <c r="Z429" s="259">
        <f t="shared" si="39"/>
        <v>0</v>
      </c>
      <c r="AA429" s="312">
        <f>'Enjoyment or fitnes- trip % sum'!L434</f>
        <v>0</v>
      </c>
      <c r="AB429" s="314">
        <f>'Enjoyment or fitnes- trip % sum'!N434</f>
        <v>0</v>
      </c>
      <c r="AC429" s="260">
        <f t="shared" si="40"/>
        <v>0</v>
      </c>
      <c r="AD429" s="259">
        <f t="shared" si="41"/>
        <v>0</v>
      </c>
      <c r="AE429" s="261"/>
      <c r="AF429" s="248"/>
      <c r="AG429" s="248"/>
      <c r="AH429" s="248"/>
      <c r="AI429" s="248"/>
    </row>
    <row r="430" spans="1:35" x14ac:dyDescent="0.2">
      <c r="A430" s="248"/>
      <c r="B430" s="248"/>
      <c r="C430" s="248"/>
      <c r="D430" s="248"/>
      <c r="E430" s="248"/>
      <c r="F430" s="248"/>
      <c r="G430" s="248"/>
      <c r="H430" s="248"/>
      <c r="I430" s="248"/>
      <c r="J430" s="248"/>
      <c r="K430" s="248"/>
      <c r="L430" s="248"/>
      <c r="M430" s="248"/>
      <c r="N430" s="248"/>
      <c r="O430" s="248"/>
      <c r="P430" s="248"/>
      <c r="Q430" s="296"/>
      <c r="R430" s="256">
        <f>'Enjoyment or fitnes- trip % sum'!B435</f>
        <v>0</v>
      </c>
      <c r="S430" s="313">
        <f>'Enjoyment or fitnes- trip % sum'!D435</f>
        <v>0</v>
      </c>
      <c r="T430" s="257">
        <f>'Non-survey input values'!$B$14</f>
        <v>359.3</v>
      </c>
      <c r="U430" s="258">
        <f t="shared" si="36"/>
        <v>0</v>
      </c>
      <c r="V430" s="259">
        <f t="shared" si="37"/>
        <v>0</v>
      </c>
      <c r="W430" s="312">
        <f>'Enjoyment or fitnes- trip % sum'!G435</f>
        <v>0</v>
      </c>
      <c r="X430" s="314">
        <f>'Enjoyment or fitnes- trip % sum'!I435</f>
        <v>0</v>
      </c>
      <c r="Y430" s="260">
        <f t="shared" si="38"/>
        <v>0</v>
      </c>
      <c r="Z430" s="259">
        <f t="shared" si="39"/>
        <v>0</v>
      </c>
      <c r="AA430" s="312">
        <f>'Enjoyment or fitnes- trip % sum'!L435</f>
        <v>0</v>
      </c>
      <c r="AB430" s="314">
        <f>'Enjoyment or fitnes- trip % sum'!N435</f>
        <v>0</v>
      </c>
      <c r="AC430" s="260">
        <f t="shared" si="40"/>
        <v>0</v>
      </c>
      <c r="AD430" s="259">
        <f t="shared" si="41"/>
        <v>0</v>
      </c>
      <c r="AE430" s="261"/>
      <c r="AF430" s="248"/>
      <c r="AG430" s="248"/>
      <c r="AH430" s="248"/>
      <c r="AI430" s="248"/>
    </row>
    <row r="431" spans="1:35" x14ac:dyDescent="0.2">
      <c r="A431" s="248"/>
      <c r="B431" s="248"/>
      <c r="C431" s="248"/>
      <c r="D431" s="248"/>
      <c r="E431" s="248"/>
      <c r="F431" s="248"/>
      <c r="G431" s="248"/>
      <c r="H431" s="248"/>
      <c r="I431" s="248"/>
      <c r="J431" s="248"/>
      <c r="K431" s="248"/>
      <c r="L431" s="248"/>
      <c r="M431" s="248"/>
      <c r="N431" s="248"/>
      <c r="O431" s="248"/>
      <c r="P431" s="248"/>
      <c r="Q431" s="296"/>
      <c r="R431" s="256">
        <f>'Enjoyment or fitnes- trip % sum'!B436</f>
        <v>0</v>
      </c>
      <c r="S431" s="313">
        <f>'Enjoyment or fitnes- trip % sum'!D436</f>
        <v>0</v>
      </c>
      <c r="T431" s="257">
        <f>'Non-survey input values'!$B$14</f>
        <v>359.3</v>
      </c>
      <c r="U431" s="258">
        <f t="shared" si="36"/>
        <v>0</v>
      </c>
      <c r="V431" s="259">
        <f t="shared" si="37"/>
        <v>0</v>
      </c>
      <c r="W431" s="312">
        <f>'Enjoyment or fitnes- trip % sum'!G436</f>
        <v>0</v>
      </c>
      <c r="X431" s="314">
        <f>'Enjoyment or fitnes- trip % sum'!I436</f>
        <v>0</v>
      </c>
      <c r="Y431" s="260">
        <f t="shared" si="38"/>
        <v>0</v>
      </c>
      <c r="Z431" s="259">
        <f t="shared" si="39"/>
        <v>0</v>
      </c>
      <c r="AA431" s="312">
        <f>'Enjoyment or fitnes- trip % sum'!L436</f>
        <v>0</v>
      </c>
      <c r="AB431" s="314">
        <f>'Enjoyment or fitnes- trip % sum'!N436</f>
        <v>0</v>
      </c>
      <c r="AC431" s="260">
        <f t="shared" si="40"/>
        <v>0</v>
      </c>
      <c r="AD431" s="259">
        <f t="shared" si="41"/>
        <v>0</v>
      </c>
      <c r="AE431" s="261"/>
      <c r="AF431" s="248"/>
      <c r="AG431" s="248"/>
      <c r="AH431" s="248"/>
      <c r="AI431" s="248"/>
    </row>
    <row r="432" spans="1:35" x14ac:dyDescent="0.2">
      <c r="A432" s="248"/>
      <c r="B432" s="248"/>
      <c r="C432" s="248"/>
      <c r="D432" s="248"/>
      <c r="E432" s="248"/>
      <c r="F432" s="248"/>
      <c r="G432" s="248"/>
      <c r="H432" s="248"/>
      <c r="I432" s="248"/>
      <c r="J432" s="248"/>
      <c r="K432" s="248"/>
      <c r="L432" s="248"/>
      <c r="M432" s="248"/>
      <c r="N432" s="248"/>
      <c r="O432" s="248"/>
      <c r="P432" s="248"/>
      <c r="Q432" s="296"/>
      <c r="R432" s="256">
        <f>'Enjoyment or fitnes- trip % sum'!B437</f>
        <v>0</v>
      </c>
      <c r="S432" s="313">
        <f>'Enjoyment or fitnes- trip % sum'!D437</f>
        <v>0</v>
      </c>
      <c r="T432" s="257">
        <f>'Non-survey input values'!$B$14</f>
        <v>359.3</v>
      </c>
      <c r="U432" s="258">
        <f t="shared" si="36"/>
        <v>0</v>
      </c>
      <c r="V432" s="259">
        <f t="shared" si="37"/>
        <v>0</v>
      </c>
      <c r="W432" s="312">
        <f>'Enjoyment or fitnes- trip % sum'!G437</f>
        <v>0</v>
      </c>
      <c r="X432" s="314">
        <f>'Enjoyment or fitnes- trip % sum'!I437</f>
        <v>0</v>
      </c>
      <c r="Y432" s="260">
        <f t="shared" si="38"/>
        <v>0</v>
      </c>
      <c r="Z432" s="259">
        <f t="shared" si="39"/>
        <v>0</v>
      </c>
      <c r="AA432" s="312">
        <f>'Enjoyment or fitnes- trip % sum'!L437</f>
        <v>0</v>
      </c>
      <c r="AB432" s="314">
        <f>'Enjoyment or fitnes- trip % sum'!N437</f>
        <v>0</v>
      </c>
      <c r="AC432" s="260">
        <f t="shared" si="40"/>
        <v>0</v>
      </c>
      <c r="AD432" s="259">
        <f t="shared" si="41"/>
        <v>0</v>
      </c>
      <c r="AE432" s="261"/>
      <c r="AF432" s="248"/>
      <c r="AG432" s="248"/>
      <c r="AH432" s="248"/>
      <c r="AI432" s="248"/>
    </row>
    <row r="433" spans="1:35" x14ac:dyDescent="0.2">
      <c r="A433" s="248"/>
      <c r="B433" s="248"/>
      <c r="C433" s="248"/>
      <c r="D433" s="248"/>
      <c r="E433" s="248"/>
      <c r="F433" s="248"/>
      <c r="G433" s="248"/>
      <c r="H433" s="248"/>
      <c r="I433" s="248"/>
      <c r="J433" s="248"/>
      <c r="K433" s="248"/>
      <c r="L433" s="248"/>
      <c r="M433" s="248"/>
      <c r="N433" s="248"/>
      <c r="O433" s="248"/>
      <c r="P433" s="248"/>
      <c r="Q433" s="296"/>
      <c r="R433" s="256">
        <f>'Enjoyment or fitnes- trip % sum'!B438</f>
        <v>0</v>
      </c>
      <c r="S433" s="313">
        <f>'Enjoyment or fitnes- trip % sum'!D438</f>
        <v>0</v>
      </c>
      <c r="T433" s="257">
        <f>'Non-survey input values'!$B$14</f>
        <v>359.3</v>
      </c>
      <c r="U433" s="258">
        <f t="shared" si="36"/>
        <v>0</v>
      </c>
      <c r="V433" s="259">
        <f t="shared" si="37"/>
        <v>0</v>
      </c>
      <c r="W433" s="312">
        <f>'Enjoyment or fitnes- trip % sum'!G438</f>
        <v>0</v>
      </c>
      <c r="X433" s="314">
        <f>'Enjoyment or fitnes- trip % sum'!I438</f>
        <v>0</v>
      </c>
      <c r="Y433" s="260">
        <f t="shared" si="38"/>
        <v>0</v>
      </c>
      <c r="Z433" s="259">
        <f t="shared" si="39"/>
        <v>0</v>
      </c>
      <c r="AA433" s="312">
        <f>'Enjoyment or fitnes- trip % sum'!L438</f>
        <v>0</v>
      </c>
      <c r="AB433" s="314">
        <f>'Enjoyment or fitnes- trip % sum'!N438</f>
        <v>0</v>
      </c>
      <c r="AC433" s="260">
        <f t="shared" si="40"/>
        <v>0</v>
      </c>
      <c r="AD433" s="259">
        <f t="shared" si="41"/>
        <v>0</v>
      </c>
      <c r="AE433" s="261"/>
      <c r="AF433" s="248"/>
      <c r="AG433" s="248"/>
      <c r="AH433" s="248"/>
      <c r="AI433" s="248"/>
    </row>
    <row r="434" spans="1:35" x14ac:dyDescent="0.2">
      <c r="A434" s="248"/>
      <c r="B434" s="248"/>
      <c r="C434" s="248"/>
      <c r="D434" s="248"/>
      <c r="E434" s="248"/>
      <c r="F434" s="248"/>
      <c r="G434" s="248"/>
      <c r="H434" s="248"/>
      <c r="I434" s="248"/>
      <c r="J434" s="248"/>
      <c r="K434" s="248"/>
      <c r="L434" s="248"/>
      <c r="M434" s="248"/>
      <c r="N434" s="248"/>
      <c r="O434" s="248"/>
      <c r="P434" s="248"/>
      <c r="Q434" s="296"/>
      <c r="R434" s="256">
        <f>'Enjoyment or fitnes- trip % sum'!B439</f>
        <v>0</v>
      </c>
      <c r="S434" s="313">
        <f>'Enjoyment or fitnes- trip % sum'!D439</f>
        <v>0</v>
      </c>
      <c r="T434" s="257">
        <f>'Non-survey input values'!$B$14</f>
        <v>359.3</v>
      </c>
      <c r="U434" s="258">
        <f t="shared" si="36"/>
        <v>0</v>
      </c>
      <c r="V434" s="259">
        <f t="shared" si="37"/>
        <v>0</v>
      </c>
      <c r="W434" s="312">
        <f>'Enjoyment or fitnes- trip % sum'!G439</f>
        <v>0</v>
      </c>
      <c r="X434" s="314">
        <f>'Enjoyment or fitnes- trip % sum'!I439</f>
        <v>0</v>
      </c>
      <c r="Y434" s="260">
        <f t="shared" si="38"/>
        <v>0</v>
      </c>
      <c r="Z434" s="259">
        <f t="shared" si="39"/>
        <v>0</v>
      </c>
      <c r="AA434" s="312">
        <f>'Enjoyment or fitnes- trip % sum'!L439</f>
        <v>0</v>
      </c>
      <c r="AB434" s="314">
        <f>'Enjoyment or fitnes- trip % sum'!N439</f>
        <v>0</v>
      </c>
      <c r="AC434" s="260">
        <f t="shared" si="40"/>
        <v>0</v>
      </c>
      <c r="AD434" s="259">
        <f t="shared" si="41"/>
        <v>0</v>
      </c>
      <c r="AE434" s="261"/>
      <c r="AF434" s="248"/>
      <c r="AG434" s="248"/>
      <c r="AH434" s="248"/>
      <c r="AI434" s="248"/>
    </row>
    <row r="435" spans="1:35" x14ac:dyDescent="0.2">
      <c r="A435" s="248"/>
      <c r="B435" s="248"/>
      <c r="C435" s="248"/>
      <c r="D435" s="248"/>
      <c r="E435" s="248"/>
      <c r="F435" s="248"/>
      <c r="G435" s="248"/>
      <c r="H435" s="248"/>
      <c r="I435" s="248"/>
      <c r="J435" s="248"/>
      <c r="K435" s="248"/>
      <c r="L435" s="248"/>
      <c r="M435" s="248"/>
      <c r="N435" s="248"/>
      <c r="O435" s="248"/>
      <c r="P435" s="248"/>
      <c r="Q435" s="296"/>
      <c r="R435" s="256">
        <f>'Enjoyment or fitnes- trip % sum'!B440</f>
        <v>0</v>
      </c>
      <c r="S435" s="313">
        <f>'Enjoyment or fitnes- trip % sum'!D440</f>
        <v>0</v>
      </c>
      <c r="T435" s="257">
        <f>'Non-survey input values'!$B$14</f>
        <v>359.3</v>
      </c>
      <c r="U435" s="258">
        <f t="shared" si="36"/>
        <v>0</v>
      </c>
      <c r="V435" s="259">
        <f t="shared" si="37"/>
        <v>0</v>
      </c>
      <c r="W435" s="312">
        <f>'Enjoyment or fitnes- trip % sum'!G440</f>
        <v>0</v>
      </c>
      <c r="X435" s="314">
        <f>'Enjoyment or fitnes- trip % sum'!I440</f>
        <v>0</v>
      </c>
      <c r="Y435" s="260">
        <f t="shared" si="38"/>
        <v>0</v>
      </c>
      <c r="Z435" s="259">
        <f t="shared" si="39"/>
        <v>0</v>
      </c>
      <c r="AA435" s="312">
        <f>'Enjoyment or fitnes- trip % sum'!L440</f>
        <v>0</v>
      </c>
      <c r="AB435" s="314">
        <f>'Enjoyment or fitnes- trip % sum'!N440</f>
        <v>0</v>
      </c>
      <c r="AC435" s="260">
        <f t="shared" si="40"/>
        <v>0</v>
      </c>
      <c r="AD435" s="259">
        <f t="shared" si="41"/>
        <v>0</v>
      </c>
      <c r="AE435" s="261"/>
      <c r="AF435" s="248"/>
      <c r="AG435" s="248"/>
      <c r="AH435" s="248"/>
      <c r="AI435" s="248"/>
    </row>
    <row r="436" spans="1:35" x14ac:dyDescent="0.2">
      <c r="A436" s="248"/>
      <c r="B436" s="248"/>
      <c r="C436" s="248"/>
      <c r="D436" s="248"/>
      <c r="E436" s="248"/>
      <c r="F436" s="248"/>
      <c r="G436" s="248"/>
      <c r="H436" s="248"/>
      <c r="I436" s="248"/>
      <c r="J436" s="248"/>
      <c r="K436" s="248"/>
      <c r="L436" s="248"/>
      <c r="M436" s="248"/>
      <c r="N436" s="248"/>
      <c r="O436" s="248"/>
      <c r="P436" s="248"/>
      <c r="Q436" s="296"/>
      <c r="R436" s="256">
        <f>'Enjoyment or fitnes- trip % sum'!B441</f>
        <v>0</v>
      </c>
      <c r="S436" s="313">
        <f>'Enjoyment or fitnes- trip % sum'!D441</f>
        <v>0</v>
      </c>
      <c r="T436" s="257">
        <f>'Non-survey input values'!$B$14</f>
        <v>359.3</v>
      </c>
      <c r="U436" s="258">
        <f t="shared" si="36"/>
        <v>0</v>
      </c>
      <c r="V436" s="259">
        <f t="shared" si="37"/>
        <v>0</v>
      </c>
      <c r="W436" s="312">
        <f>'Enjoyment or fitnes- trip % sum'!G441</f>
        <v>0</v>
      </c>
      <c r="X436" s="314">
        <f>'Enjoyment or fitnes- trip % sum'!I441</f>
        <v>0</v>
      </c>
      <c r="Y436" s="260">
        <f t="shared" si="38"/>
        <v>0</v>
      </c>
      <c r="Z436" s="259">
        <f t="shared" si="39"/>
        <v>0</v>
      </c>
      <c r="AA436" s="312">
        <f>'Enjoyment or fitnes- trip % sum'!L441</f>
        <v>0</v>
      </c>
      <c r="AB436" s="314">
        <f>'Enjoyment or fitnes- trip % sum'!N441</f>
        <v>0</v>
      </c>
      <c r="AC436" s="260">
        <f t="shared" si="40"/>
        <v>0</v>
      </c>
      <c r="AD436" s="259">
        <f t="shared" si="41"/>
        <v>0</v>
      </c>
      <c r="AE436" s="261"/>
      <c r="AF436" s="248"/>
      <c r="AG436" s="248"/>
      <c r="AH436" s="248"/>
      <c r="AI436" s="248"/>
    </row>
    <row r="437" spans="1:35" x14ac:dyDescent="0.2">
      <c r="A437" s="248"/>
      <c r="B437" s="248"/>
      <c r="C437" s="248"/>
      <c r="D437" s="248"/>
      <c r="E437" s="248"/>
      <c r="F437" s="248"/>
      <c r="G437" s="248"/>
      <c r="H437" s="248"/>
      <c r="I437" s="248"/>
      <c r="J437" s="248"/>
      <c r="K437" s="248"/>
      <c r="L437" s="248"/>
      <c r="M437" s="248"/>
      <c r="N437" s="248"/>
      <c r="O437" s="248"/>
      <c r="P437" s="248"/>
      <c r="Q437" s="296"/>
      <c r="R437" s="256">
        <f>'Enjoyment or fitnes- trip % sum'!B442</f>
        <v>0</v>
      </c>
      <c r="S437" s="313">
        <f>'Enjoyment or fitnes- trip % sum'!D442</f>
        <v>0</v>
      </c>
      <c r="T437" s="257">
        <f>'Non-survey input values'!$B$14</f>
        <v>359.3</v>
      </c>
      <c r="U437" s="258">
        <f t="shared" si="36"/>
        <v>0</v>
      </c>
      <c r="V437" s="259">
        <f t="shared" si="37"/>
        <v>0</v>
      </c>
      <c r="W437" s="312">
        <f>'Enjoyment or fitnes- trip % sum'!G442</f>
        <v>0</v>
      </c>
      <c r="X437" s="314">
        <f>'Enjoyment or fitnes- trip % sum'!I442</f>
        <v>0</v>
      </c>
      <c r="Y437" s="260">
        <f t="shared" si="38"/>
        <v>0</v>
      </c>
      <c r="Z437" s="259">
        <f t="shared" si="39"/>
        <v>0</v>
      </c>
      <c r="AA437" s="312">
        <f>'Enjoyment or fitnes- trip % sum'!L442</f>
        <v>0</v>
      </c>
      <c r="AB437" s="314">
        <f>'Enjoyment or fitnes- trip % sum'!N442</f>
        <v>0</v>
      </c>
      <c r="AC437" s="260">
        <f t="shared" si="40"/>
        <v>0</v>
      </c>
      <c r="AD437" s="259">
        <f t="shared" si="41"/>
        <v>0</v>
      </c>
      <c r="AE437" s="261"/>
      <c r="AF437" s="248"/>
      <c r="AG437" s="248"/>
      <c r="AH437" s="248"/>
      <c r="AI437" s="248"/>
    </row>
    <row r="438" spans="1:35" x14ac:dyDescent="0.2">
      <c r="A438" s="248"/>
      <c r="B438" s="248"/>
      <c r="C438" s="248"/>
      <c r="D438" s="248"/>
      <c r="E438" s="248"/>
      <c r="F438" s="248"/>
      <c r="G438" s="248"/>
      <c r="H438" s="248"/>
      <c r="I438" s="248"/>
      <c r="J438" s="248"/>
      <c r="K438" s="248"/>
      <c r="L438" s="248"/>
      <c r="M438" s="248"/>
      <c r="N438" s="248"/>
      <c r="O438" s="248"/>
      <c r="P438" s="248"/>
      <c r="Q438" s="296"/>
      <c r="R438" s="256">
        <f>'Enjoyment or fitnes- trip % sum'!B443</f>
        <v>0</v>
      </c>
      <c r="S438" s="313">
        <f>'Enjoyment or fitnes- trip % sum'!D443</f>
        <v>0</v>
      </c>
      <c r="T438" s="257">
        <f>'Non-survey input values'!$B$14</f>
        <v>359.3</v>
      </c>
      <c r="U438" s="258">
        <f t="shared" si="36"/>
        <v>0</v>
      </c>
      <c r="V438" s="259">
        <f t="shared" si="37"/>
        <v>0</v>
      </c>
      <c r="W438" s="312">
        <f>'Enjoyment or fitnes- trip % sum'!G443</f>
        <v>0</v>
      </c>
      <c r="X438" s="314">
        <f>'Enjoyment or fitnes- trip % sum'!I443</f>
        <v>0</v>
      </c>
      <c r="Y438" s="260">
        <f t="shared" si="38"/>
        <v>0</v>
      </c>
      <c r="Z438" s="259">
        <f t="shared" si="39"/>
        <v>0</v>
      </c>
      <c r="AA438" s="312">
        <f>'Enjoyment or fitnes- trip % sum'!L443</f>
        <v>0</v>
      </c>
      <c r="AB438" s="314">
        <f>'Enjoyment or fitnes- trip % sum'!N443</f>
        <v>0</v>
      </c>
      <c r="AC438" s="260">
        <f t="shared" si="40"/>
        <v>0</v>
      </c>
      <c r="AD438" s="259">
        <f t="shared" si="41"/>
        <v>0</v>
      </c>
      <c r="AE438" s="261"/>
      <c r="AF438" s="248"/>
      <c r="AG438" s="248"/>
      <c r="AH438" s="248"/>
      <c r="AI438" s="248"/>
    </row>
    <row r="439" spans="1:35" x14ac:dyDescent="0.2">
      <c r="A439" s="248"/>
      <c r="B439" s="248"/>
      <c r="C439" s="248"/>
      <c r="D439" s="248"/>
      <c r="E439" s="248"/>
      <c r="F439" s="248"/>
      <c r="G439" s="248"/>
      <c r="H439" s="248"/>
      <c r="I439" s="248"/>
      <c r="J439" s="248"/>
      <c r="K439" s="248"/>
      <c r="L439" s="248"/>
      <c r="M439" s="248"/>
      <c r="N439" s="248"/>
      <c r="O439" s="248"/>
      <c r="P439" s="248"/>
      <c r="Q439" s="296"/>
      <c r="R439" s="256">
        <f>'Enjoyment or fitnes- trip % sum'!B444</f>
        <v>0</v>
      </c>
      <c r="S439" s="313">
        <f>'Enjoyment or fitnes- trip % sum'!D444</f>
        <v>0</v>
      </c>
      <c r="T439" s="257">
        <f>'Non-survey input values'!$B$14</f>
        <v>359.3</v>
      </c>
      <c r="U439" s="258">
        <f t="shared" si="36"/>
        <v>0</v>
      </c>
      <c r="V439" s="259">
        <f t="shared" si="37"/>
        <v>0</v>
      </c>
      <c r="W439" s="312">
        <f>'Enjoyment or fitnes- trip % sum'!G444</f>
        <v>0</v>
      </c>
      <c r="X439" s="314">
        <f>'Enjoyment or fitnes- trip % sum'!I444</f>
        <v>0</v>
      </c>
      <c r="Y439" s="260">
        <f t="shared" si="38"/>
        <v>0</v>
      </c>
      <c r="Z439" s="259">
        <f t="shared" si="39"/>
        <v>0</v>
      </c>
      <c r="AA439" s="312">
        <f>'Enjoyment or fitnes- trip % sum'!L444</f>
        <v>0</v>
      </c>
      <c r="AB439" s="314">
        <f>'Enjoyment or fitnes- trip % sum'!N444</f>
        <v>0</v>
      </c>
      <c r="AC439" s="260">
        <f t="shared" si="40"/>
        <v>0</v>
      </c>
      <c r="AD439" s="259">
        <f t="shared" si="41"/>
        <v>0</v>
      </c>
      <c r="AE439" s="261"/>
      <c r="AF439" s="248"/>
      <c r="AG439" s="248"/>
      <c r="AH439" s="248"/>
      <c r="AI439" s="248"/>
    </row>
    <row r="440" spans="1:35" x14ac:dyDescent="0.2">
      <c r="A440" s="248"/>
      <c r="B440" s="248"/>
      <c r="C440" s="248"/>
      <c r="D440" s="248"/>
      <c r="E440" s="248"/>
      <c r="F440" s="248"/>
      <c r="G440" s="248"/>
      <c r="H440" s="248"/>
      <c r="I440" s="248"/>
      <c r="J440" s="248"/>
      <c r="K440" s="248"/>
      <c r="L440" s="248"/>
      <c r="M440" s="248"/>
      <c r="N440" s="248"/>
      <c r="O440" s="248"/>
      <c r="P440" s="248"/>
      <c r="Q440" s="296"/>
      <c r="R440" s="256">
        <f>'Enjoyment or fitnes- trip % sum'!B445</f>
        <v>0</v>
      </c>
      <c r="S440" s="313">
        <f>'Enjoyment or fitnes- trip % sum'!D445</f>
        <v>0</v>
      </c>
      <c r="T440" s="257">
        <f>'Non-survey input values'!$B$14</f>
        <v>359.3</v>
      </c>
      <c r="U440" s="258">
        <f t="shared" si="36"/>
        <v>0</v>
      </c>
      <c r="V440" s="259">
        <f t="shared" si="37"/>
        <v>0</v>
      </c>
      <c r="W440" s="312">
        <f>'Enjoyment or fitnes- trip % sum'!G445</f>
        <v>0</v>
      </c>
      <c r="X440" s="314">
        <f>'Enjoyment or fitnes- trip % sum'!I445</f>
        <v>0</v>
      </c>
      <c r="Y440" s="260">
        <f t="shared" si="38"/>
        <v>0</v>
      </c>
      <c r="Z440" s="259">
        <f t="shared" si="39"/>
        <v>0</v>
      </c>
      <c r="AA440" s="312">
        <f>'Enjoyment or fitnes- trip % sum'!L445</f>
        <v>0</v>
      </c>
      <c r="AB440" s="314">
        <f>'Enjoyment or fitnes- trip % sum'!N445</f>
        <v>0</v>
      </c>
      <c r="AC440" s="260">
        <f t="shared" si="40"/>
        <v>0</v>
      </c>
      <c r="AD440" s="259">
        <f t="shared" si="41"/>
        <v>0</v>
      </c>
      <c r="AE440" s="261"/>
      <c r="AF440" s="248"/>
      <c r="AG440" s="248"/>
      <c r="AH440" s="248"/>
      <c r="AI440" s="248"/>
    </row>
    <row r="441" spans="1:35" x14ac:dyDescent="0.2">
      <c r="A441" s="248"/>
      <c r="B441" s="248"/>
      <c r="C441" s="248"/>
      <c r="D441" s="248"/>
      <c r="E441" s="248"/>
      <c r="F441" s="248"/>
      <c r="G441" s="248"/>
      <c r="H441" s="248"/>
      <c r="I441" s="248"/>
      <c r="J441" s="248"/>
      <c r="K441" s="248"/>
      <c r="L441" s="248"/>
      <c r="M441" s="248"/>
      <c r="N441" s="248"/>
      <c r="O441" s="248"/>
      <c r="P441" s="248"/>
      <c r="Q441" s="296"/>
      <c r="R441" s="256">
        <f>'Enjoyment or fitnes- trip % sum'!B446</f>
        <v>0</v>
      </c>
      <c r="S441" s="313">
        <f>'Enjoyment or fitnes- trip % sum'!D446</f>
        <v>0</v>
      </c>
      <c r="T441" s="257">
        <f>'Non-survey input values'!$B$14</f>
        <v>359.3</v>
      </c>
      <c r="U441" s="258">
        <f t="shared" si="36"/>
        <v>0</v>
      </c>
      <c r="V441" s="259">
        <f t="shared" si="37"/>
        <v>0</v>
      </c>
      <c r="W441" s="312">
        <f>'Enjoyment or fitnes- trip % sum'!G446</f>
        <v>0</v>
      </c>
      <c r="X441" s="314">
        <f>'Enjoyment or fitnes- trip % sum'!I446</f>
        <v>0</v>
      </c>
      <c r="Y441" s="260">
        <f t="shared" si="38"/>
        <v>0</v>
      </c>
      <c r="Z441" s="259">
        <f t="shared" si="39"/>
        <v>0</v>
      </c>
      <c r="AA441" s="312">
        <f>'Enjoyment or fitnes- trip % sum'!L446</f>
        <v>0</v>
      </c>
      <c r="AB441" s="314">
        <f>'Enjoyment or fitnes- trip % sum'!N446</f>
        <v>0</v>
      </c>
      <c r="AC441" s="260">
        <f t="shared" si="40"/>
        <v>0</v>
      </c>
      <c r="AD441" s="259">
        <f t="shared" si="41"/>
        <v>0</v>
      </c>
      <c r="AE441" s="261"/>
      <c r="AF441" s="248"/>
      <c r="AG441" s="248"/>
      <c r="AH441" s="248"/>
      <c r="AI441" s="248"/>
    </row>
    <row r="442" spans="1:35" x14ac:dyDescent="0.2">
      <c r="A442" s="248"/>
      <c r="B442" s="248"/>
      <c r="C442" s="248"/>
      <c r="D442" s="248"/>
      <c r="E442" s="248"/>
      <c r="F442" s="248"/>
      <c r="G442" s="248"/>
      <c r="H442" s="248"/>
      <c r="I442" s="248"/>
      <c r="J442" s="248"/>
      <c r="K442" s="248"/>
      <c r="L442" s="248"/>
      <c r="M442" s="248"/>
      <c r="N442" s="248"/>
      <c r="O442" s="248"/>
      <c r="P442" s="248"/>
      <c r="Q442" s="296"/>
      <c r="R442" s="256">
        <f>'Enjoyment or fitnes- trip % sum'!B447</f>
        <v>0</v>
      </c>
      <c r="S442" s="313">
        <f>'Enjoyment or fitnes- trip % sum'!D447</f>
        <v>0</v>
      </c>
      <c r="T442" s="257">
        <f>'Non-survey input values'!$B$14</f>
        <v>359.3</v>
      </c>
      <c r="U442" s="258">
        <f t="shared" si="36"/>
        <v>0</v>
      </c>
      <c r="V442" s="259">
        <f t="shared" si="37"/>
        <v>0</v>
      </c>
      <c r="W442" s="312">
        <f>'Enjoyment or fitnes- trip % sum'!G447</f>
        <v>0</v>
      </c>
      <c r="X442" s="314">
        <f>'Enjoyment or fitnes- trip % sum'!I447</f>
        <v>0</v>
      </c>
      <c r="Y442" s="260">
        <f t="shared" si="38"/>
        <v>0</v>
      </c>
      <c r="Z442" s="259">
        <f t="shared" si="39"/>
        <v>0</v>
      </c>
      <c r="AA442" s="312">
        <f>'Enjoyment or fitnes- trip % sum'!L447</f>
        <v>0</v>
      </c>
      <c r="AB442" s="314">
        <f>'Enjoyment or fitnes- trip % sum'!N447</f>
        <v>0</v>
      </c>
      <c r="AC442" s="260">
        <f t="shared" si="40"/>
        <v>0</v>
      </c>
      <c r="AD442" s="259">
        <f t="shared" si="41"/>
        <v>0</v>
      </c>
      <c r="AE442" s="261"/>
      <c r="AF442" s="248"/>
      <c r="AG442" s="248"/>
      <c r="AH442" s="248"/>
      <c r="AI442" s="248"/>
    </row>
    <row r="443" spans="1:35" x14ac:dyDescent="0.2">
      <c r="A443" s="248"/>
      <c r="B443" s="248"/>
      <c r="C443" s="248"/>
      <c r="D443" s="248"/>
      <c r="E443" s="248"/>
      <c r="F443" s="248"/>
      <c r="G443" s="248"/>
      <c r="H443" s="248"/>
      <c r="I443" s="248"/>
      <c r="J443" s="248"/>
      <c r="K443" s="248"/>
      <c r="L443" s="248"/>
      <c r="M443" s="248"/>
      <c r="N443" s="248"/>
      <c r="O443" s="248"/>
      <c r="P443" s="248"/>
      <c r="Q443" s="296"/>
      <c r="R443" s="256">
        <f>'Enjoyment or fitnes- trip % sum'!B448</f>
        <v>0</v>
      </c>
      <c r="S443" s="313">
        <f>'Enjoyment or fitnes- trip % sum'!D448</f>
        <v>0</v>
      </c>
      <c r="T443" s="257">
        <f>'Non-survey input values'!$B$14</f>
        <v>359.3</v>
      </c>
      <c r="U443" s="258">
        <f t="shared" si="36"/>
        <v>0</v>
      </c>
      <c r="V443" s="259">
        <f t="shared" si="37"/>
        <v>0</v>
      </c>
      <c r="W443" s="312">
        <f>'Enjoyment or fitnes- trip % sum'!G448</f>
        <v>0</v>
      </c>
      <c r="X443" s="314">
        <f>'Enjoyment or fitnes- trip % sum'!I448</f>
        <v>0</v>
      </c>
      <c r="Y443" s="260">
        <f t="shared" si="38"/>
        <v>0</v>
      </c>
      <c r="Z443" s="259">
        <f t="shared" si="39"/>
        <v>0</v>
      </c>
      <c r="AA443" s="312">
        <f>'Enjoyment or fitnes- trip % sum'!L448</f>
        <v>0</v>
      </c>
      <c r="AB443" s="314">
        <f>'Enjoyment or fitnes- trip % sum'!N448</f>
        <v>0</v>
      </c>
      <c r="AC443" s="260">
        <f t="shared" si="40"/>
        <v>0</v>
      </c>
      <c r="AD443" s="259">
        <f t="shared" si="41"/>
        <v>0</v>
      </c>
      <c r="AE443" s="261"/>
      <c r="AF443" s="248"/>
      <c r="AG443" s="248"/>
      <c r="AH443" s="248"/>
      <c r="AI443" s="248"/>
    </row>
    <row r="444" spans="1:35" x14ac:dyDescent="0.2">
      <c r="A444" s="248"/>
      <c r="B444" s="248"/>
      <c r="C444" s="248"/>
      <c r="D444" s="248"/>
      <c r="E444" s="248"/>
      <c r="F444" s="248"/>
      <c r="G444" s="248"/>
      <c r="H444" s="248"/>
      <c r="I444" s="248"/>
      <c r="J444" s="248"/>
      <c r="K444" s="248"/>
      <c r="L444" s="248"/>
      <c r="M444" s="248"/>
      <c r="N444" s="248"/>
      <c r="O444" s="248"/>
      <c r="P444" s="248"/>
      <c r="Q444" s="296"/>
      <c r="R444" s="256">
        <f>'Enjoyment or fitnes- trip % sum'!B449</f>
        <v>0</v>
      </c>
      <c r="S444" s="313">
        <f>'Enjoyment or fitnes- trip % sum'!D449</f>
        <v>0</v>
      </c>
      <c r="T444" s="257">
        <f>'Non-survey input values'!$B$14</f>
        <v>359.3</v>
      </c>
      <c r="U444" s="258">
        <f t="shared" si="36"/>
        <v>0</v>
      </c>
      <c r="V444" s="259">
        <f t="shared" si="37"/>
        <v>0</v>
      </c>
      <c r="W444" s="312">
        <f>'Enjoyment or fitnes- trip % sum'!G449</f>
        <v>0</v>
      </c>
      <c r="X444" s="314">
        <f>'Enjoyment or fitnes- trip % sum'!I449</f>
        <v>0</v>
      </c>
      <c r="Y444" s="260">
        <f t="shared" si="38"/>
        <v>0</v>
      </c>
      <c r="Z444" s="259">
        <f t="shared" si="39"/>
        <v>0</v>
      </c>
      <c r="AA444" s="312">
        <f>'Enjoyment or fitnes- trip % sum'!L449</f>
        <v>0</v>
      </c>
      <c r="AB444" s="314">
        <f>'Enjoyment or fitnes- trip % sum'!N449</f>
        <v>0</v>
      </c>
      <c r="AC444" s="260">
        <f t="shared" si="40"/>
        <v>0</v>
      </c>
      <c r="AD444" s="259">
        <f t="shared" si="41"/>
        <v>0</v>
      </c>
      <c r="AE444" s="261"/>
      <c r="AF444" s="248"/>
      <c r="AG444" s="248"/>
      <c r="AH444" s="248"/>
      <c r="AI444" s="248"/>
    </row>
    <row r="445" spans="1:35" x14ac:dyDescent="0.2">
      <c r="A445" s="248"/>
      <c r="B445" s="248"/>
      <c r="C445" s="248"/>
      <c r="D445" s="248"/>
      <c r="E445" s="248"/>
      <c r="F445" s="248"/>
      <c r="G445" s="248"/>
      <c r="H445" s="248"/>
      <c r="I445" s="248"/>
      <c r="J445" s="248"/>
      <c r="K445" s="248"/>
      <c r="L445" s="248"/>
      <c r="M445" s="248"/>
      <c r="N445" s="248"/>
      <c r="O445" s="248"/>
      <c r="P445" s="248"/>
      <c r="Q445" s="296"/>
      <c r="R445" s="256">
        <f>'Enjoyment or fitnes- trip % sum'!B450</f>
        <v>0</v>
      </c>
      <c r="S445" s="313">
        <f>'Enjoyment or fitnes- trip % sum'!D450</f>
        <v>0</v>
      </c>
      <c r="T445" s="257">
        <f>'Non-survey input values'!$B$14</f>
        <v>359.3</v>
      </c>
      <c r="U445" s="258">
        <f t="shared" si="36"/>
        <v>0</v>
      </c>
      <c r="V445" s="259">
        <f t="shared" si="37"/>
        <v>0</v>
      </c>
      <c r="W445" s="312">
        <f>'Enjoyment or fitnes- trip % sum'!G450</f>
        <v>0</v>
      </c>
      <c r="X445" s="314">
        <f>'Enjoyment or fitnes- trip % sum'!I450</f>
        <v>0</v>
      </c>
      <c r="Y445" s="260">
        <f t="shared" si="38"/>
        <v>0</v>
      </c>
      <c r="Z445" s="259">
        <f t="shared" si="39"/>
        <v>0</v>
      </c>
      <c r="AA445" s="312">
        <f>'Enjoyment or fitnes- trip % sum'!L450</f>
        <v>0</v>
      </c>
      <c r="AB445" s="314">
        <f>'Enjoyment or fitnes- trip % sum'!N450</f>
        <v>0</v>
      </c>
      <c r="AC445" s="260">
        <f t="shared" si="40"/>
        <v>0</v>
      </c>
      <c r="AD445" s="259">
        <f t="shared" si="41"/>
        <v>0</v>
      </c>
      <c r="AE445" s="261"/>
      <c r="AF445" s="248"/>
      <c r="AG445" s="248"/>
      <c r="AH445" s="248"/>
      <c r="AI445" s="248"/>
    </row>
    <row r="446" spans="1:35" x14ac:dyDescent="0.2">
      <c r="A446" s="248"/>
      <c r="B446" s="248"/>
      <c r="C446" s="248"/>
      <c r="D446" s="248"/>
      <c r="E446" s="248"/>
      <c r="F446" s="248"/>
      <c r="G446" s="248"/>
      <c r="H446" s="248"/>
      <c r="I446" s="248"/>
      <c r="J446" s="248"/>
      <c r="K446" s="248"/>
      <c r="L446" s="248"/>
      <c r="M446" s="248"/>
      <c r="N446" s="248"/>
      <c r="O446" s="248"/>
      <c r="P446" s="248"/>
      <c r="Q446" s="296"/>
      <c r="R446" s="256">
        <f>'Enjoyment or fitnes- trip % sum'!B451</f>
        <v>0</v>
      </c>
      <c r="S446" s="313">
        <f>'Enjoyment or fitnes- trip % sum'!D451</f>
        <v>0</v>
      </c>
      <c r="T446" s="257">
        <f>'Non-survey input values'!$B$14</f>
        <v>359.3</v>
      </c>
      <c r="U446" s="258">
        <f t="shared" si="36"/>
        <v>0</v>
      </c>
      <c r="V446" s="259">
        <f t="shared" si="37"/>
        <v>0</v>
      </c>
      <c r="W446" s="312">
        <f>'Enjoyment or fitnes- trip % sum'!G451</f>
        <v>0</v>
      </c>
      <c r="X446" s="314">
        <f>'Enjoyment or fitnes- trip % sum'!I451</f>
        <v>0</v>
      </c>
      <c r="Y446" s="260">
        <f t="shared" si="38"/>
        <v>0</v>
      </c>
      <c r="Z446" s="259">
        <f t="shared" si="39"/>
        <v>0</v>
      </c>
      <c r="AA446" s="312">
        <f>'Enjoyment or fitnes- trip % sum'!L451</f>
        <v>0</v>
      </c>
      <c r="AB446" s="314">
        <f>'Enjoyment or fitnes- trip % sum'!N451</f>
        <v>0</v>
      </c>
      <c r="AC446" s="260">
        <f t="shared" si="40"/>
        <v>0</v>
      </c>
      <c r="AD446" s="259">
        <f t="shared" si="41"/>
        <v>0</v>
      </c>
      <c r="AE446" s="261"/>
      <c r="AF446" s="248"/>
      <c r="AG446" s="248"/>
      <c r="AH446" s="248"/>
      <c r="AI446" s="248"/>
    </row>
    <row r="447" spans="1:35" x14ac:dyDescent="0.2">
      <c r="A447" s="248"/>
      <c r="B447" s="248"/>
      <c r="C447" s="248"/>
      <c r="D447" s="248"/>
      <c r="E447" s="248"/>
      <c r="F447" s="248"/>
      <c r="G447" s="248"/>
      <c r="H447" s="248"/>
      <c r="I447" s="248"/>
      <c r="J447" s="248"/>
      <c r="K447" s="248"/>
      <c r="L447" s="248"/>
      <c r="M447" s="248"/>
      <c r="N447" s="248"/>
      <c r="O447" s="248"/>
      <c r="P447" s="248"/>
      <c r="Q447" s="296"/>
      <c r="R447" s="256">
        <f>'Enjoyment or fitnes- trip % sum'!B452</f>
        <v>0</v>
      </c>
      <c r="S447" s="313">
        <f>'Enjoyment or fitnes- trip % sum'!D452</f>
        <v>0</v>
      </c>
      <c r="T447" s="257">
        <f>'Non-survey input values'!$B$14</f>
        <v>359.3</v>
      </c>
      <c r="U447" s="258">
        <f t="shared" si="36"/>
        <v>0</v>
      </c>
      <c r="V447" s="259">
        <f t="shared" si="37"/>
        <v>0</v>
      </c>
      <c r="W447" s="312">
        <f>'Enjoyment or fitnes- trip % sum'!G452</f>
        <v>0</v>
      </c>
      <c r="X447" s="314">
        <f>'Enjoyment or fitnes- trip % sum'!I452</f>
        <v>0</v>
      </c>
      <c r="Y447" s="260">
        <f t="shared" si="38"/>
        <v>0</v>
      </c>
      <c r="Z447" s="259">
        <f t="shared" si="39"/>
        <v>0</v>
      </c>
      <c r="AA447" s="312">
        <f>'Enjoyment or fitnes- trip % sum'!L452</f>
        <v>0</v>
      </c>
      <c r="AB447" s="314">
        <f>'Enjoyment or fitnes- trip % sum'!N452</f>
        <v>0</v>
      </c>
      <c r="AC447" s="260">
        <f t="shared" si="40"/>
        <v>0</v>
      </c>
      <c r="AD447" s="259">
        <f t="shared" si="41"/>
        <v>0</v>
      </c>
      <c r="AE447" s="261"/>
      <c r="AF447" s="248"/>
      <c r="AG447" s="248"/>
      <c r="AH447" s="248"/>
      <c r="AI447" s="248"/>
    </row>
    <row r="448" spans="1:35" x14ac:dyDescent="0.2">
      <c r="A448" s="248"/>
      <c r="B448" s="248"/>
      <c r="C448" s="248"/>
      <c r="D448" s="248"/>
      <c r="E448" s="248"/>
      <c r="F448" s="248"/>
      <c r="G448" s="248"/>
      <c r="H448" s="248"/>
      <c r="I448" s="248"/>
      <c r="J448" s="248"/>
      <c r="K448" s="248"/>
      <c r="L448" s="248"/>
      <c r="M448" s="248"/>
      <c r="N448" s="248"/>
      <c r="O448" s="248"/>
      <c r="P448" s="248"/>
      <c r="Q448" s="296"/>
      <c r="R448" s="256">
        <f>'Enjoyment or fitnes- trip % sum'!B453</f>
        <v>0</v>
      </c>
      <c r="S448" s="313">
        <f>'Enjoyment or fitnes- trip % sum'!D453</f>
        <v>0</v>
      </c>
      <c r="T448" s="257">
        <f>'Non-survey input values'!$B$14</f>
        <v>359.3</v>
      </c>
      <c r="U448" s="258">
        <f t="shared" si="36"/>
        <v>0</v>
      </c>
      <c r="V448" s="259">
        <f t="shared" si="37"/>
        <v>0</v>
      </c>
      <c r="W448" s="312">
        <f>'Enjoyment or fitnes- trip % sum'!G453</f>
        <v>0</v>
      </c>
      <c r="X448" s="314">
        <f>'Enjoyment or fitnes- trip % sum'!I453</f>
        <v>0</v>
      </c>
      <c r="Y448" s="260">
        <f t="shared" si="38"/>
        <v>0</v>
      </c>
      <c r="Z448" s="259">
        <f t="shared" si="39"/>
        <v>0</v>
      </c>
      <c r="AA448" s="312">
        <f>'Enjoyment or fitnes- trip % sum'!L453</f>
        <v>0</v>
      </c>
      <c r="AB448" s="314">
        <f>'Enjoyment or fitnes- trip % sum'!N453</f>
        <v>0</v>
      </c>
      <c r="AC448" s="260">
        <f t="shared" si="40"/>
        <v>0</v>
      </c>
      <c r="AD448" s="259">
        <f t="shared" si="41"/>
        <v>0</v>
      </c>
      <c r="AE448" s="261"/>
      <c r="AF448" s="248"/>
      <c r="AG448" s="248"/>
      <c r="AH448" s="248"/>
      <c r="AI448" s="248"/>
    </row>
    <row r="449" spans="1:35" x14ac:dyDescent="0.2">
      <c r="A449" s="248"/>
      <c r="B449" s="248"/>
      <c r="C449" s="248"/>
      <c r="D449" s="248"/>
      <c r="E449" s="248"/>
      <c r="F449" s="248"/>
      <c r="G449" s="248"/>
      <c r="H449" s="248"/>
      <c r="I449" s="248"/>
      <c r="J449" s="248"/>
      <c r="K449" s="248"/>
      <c r="L449" s="248"/>
      <c r="M449" s="248"/>
      <c r="N449" s="248"/>
      <c r="O449" s="248"/>
      <c r="P449" s="248"/>
      <c r="Q449" s="296"/>
      <c r="R449" s="256">
        <f>'Enjoyment or fitnes- trip % sum'!B454</f>
        <v>0</v>
      </c>
      <c r="S449" s="313">
        <f>'Enjoyment or fitnes- trip % sum'!D454</f>
        <v>0</v>
      </c>
      <c r="T449" s="257">
        <f>'Non-survey input values'!$B$14</f>
        <v>359.3</v>
      </c>
      <c r="U449" s="258">
        <f t="shared" si="36"/>
        <v>0</v>
      </c>
      <c r="V449" s="259">
        <f t="shared" si="37"/>
        <v>0</v>
      </c>
      <c r="W449" s="312">
        <f>'Enjoyment or fitnes- trip % sum'!G454</f>
        <v>0</v>
      </c>
      <c r="X449" s="314">
        <f>'Enjoyment or fitnes- trip % sum'!I454</f>
        <v>0</v>
      </c>
      <c r="Y449" s="260">
        <f t="shared" si="38"/>
        <v>0</v>
      </c>
      <c r="Z449" s="259">
        <f t="shared" si="39"/>
        <v>0</v>
      </c>
      <c r="AA449" s="312">
        <f>'Enjoyment or fitnes- trip % sum'!L454</f>
        <v>0</v>
      </c>
      <c r="AB449" s="314">
        <f>'Enjoyment or fitnes- trip % sum'!N454</f>
        <v>0</v>
      </c>
      <c r="AC449" s="260">
        <f t="shared" si="40"/>
        <v>0</v>
      </c>
      <c r="AD449" s="259">
        <f t="shared" si="41"/>
        <v>0</v>
      </c>
      <c r="AE449" s="261"/>
      <c r="AF449" s="248"/>
      <c r="AG449" s="248"/>
      <c r="AH449" s="248"/>
      <c r="AI449" s="248"/>
    </row>
    <row r="450" spans="1:35" x14ac:dyDescent="0.2">
      <c r="A450" s="248"/>
      <c r="B450" s="248"/>
      <c r="C450" s="248"/>
      <c r="D450" s="248"/>
      <c r="E450" s="248"/>
      <c r="F450" s="248"/>
      <c r="G450" s="248"/>
      <c r="H450" s="248"/>
      <c r="I450" s="248"/>
      <c r="J450" s="248"/>
      <c r="K450" s="248"/>
      <c r="L450" s="248"/>
      <c r="M450" s="248"/>
      <c r="N450" s="248"/>
      <c r="O450" s="248"/>
      <c r="P450" s="248"/>
      <c r="Q450" s="296"/>
      <c r="R450" s="256">
        <f>'Enjoyment or fitnes- trip % sum'!B455</f>
        <v>0</v>
      </c>
      <c r="S450" s="313">
        <f>'Enjoyment or fitnes- trip % sum'!D455</f>
        <v>0</v>
      </c>
      <c r="T450" s="257">
        <f>'Non-survey input values'!$B$14</f>
        <v>359.3</v>
      </c>
      <c r="U450" s="258">
        <f t="shared" si="36"/>
        <v>0</v>
      </c>
      <c r="V450" s="259">
        <f t="shared" si="37"/>
        <v>0</v>
      </c>
      <c r="W450" s="312">
        <f>'Enjoyment or fitnes- trip % sum'!G455</f>
        <v>0</v>
      </c>
      <c r="X450" s="314">
        <f>'Enjoyment or fitnes- trip % sum'!I455</f>
        <v>0</v>
      </c>
      <c r="Y450" s="260">
        <f t="shared" si="38"/>
        <v>0</v>
      </c>
      <c r="Z450" s="259">
        <f t="shared" si="39"/>
        <v>0</v>
      </c>
      <c r="AA450" s="312">
        <f>'Enjoyment or fitnes- trip % sum'!L455</f>
        <v>0</v>
      </c>
      <c r="AB450" s="314">
        <f>'Enjoyment or fitnes- trip % sum'!N455</f>
        <v>0</v>
      </c>
      <c r="AC450" s="260">
        <f t="shared" si="40"/>
        <v>0</v>
      </c>
      <c r="AD450" s="259">
        <f t="shared" si="41"/>
        <v>0</v>
      </c>
      <c r="AE450" s="261"/>
      <c r="AF450" s="248"/>
      <c r="AG450" s="248"/>
      <c r="AH450" s="248"/>
      <c r="AI450" s="248"/>
    </row>
    <row r="451" spans="1:35" x14ac:dyDescent="0.2">
      <c r="A451" s="248"/>
      <c r="B451" s="248"/>
      <c r="C451" s="248"/>
      <c r="D451" s="248"/>
      <c r="E451" s="248"/>
      <c r="F451" s="248"/>
      <c r="G451" s="248"/>
      <c r="H451" s="248"/>
      <c r="I451" s="248"/>
      <c r="J451" s="248"/>
      <c r="K451" s="248"/>
      <c r="L451" s="248"/>
      <c r="M451" s="248"/>
      <c r="N451" s="248"/>
      <c r="O451" s="248"/>
      <c r="P451" s="248"/>
      <c r="Q451" s="296"/>
      <c r="R451" s="256">
        <f>'Enjoyment or fitnes- trip % sum'!B456</f>
        <v>0</v>
      </c>
      <c r="S451" s="313">
        <f>'Enjoyment or fitnes- trip % sum'!D456</f>
        <v>0</v>
      </c>
      <c r="T451" s="257">
        <f>'Non-survey input values'!$B$14</f>
        <v>359.3</v>
      </c>
      <c r="U451" s="258">
        <f t="shared" si="36"/>
        <v>0</v>
      </c>
      <c r="V451" s="259">
        <f t="shared" si="37"/>
        <v>0</v>
      </c>
      <c r="W451" s="312">
        <f>'Enjoyment or fitnes- trip % sum'!G456</f>
        <v>0</v>
      </c>
      <c r="X451" s="314">
        <f>'Enjoyment or fitnes- trip % sum'!I456</f>
        <v>0</v>
      </c>
      <c r="Y451" s="260">
        <f t="shared" si="38"/>
        <v>0</v>
      </c>
      <c r="Z451" s="259">
        <f t="shared" si="39"/>
        <v>0</v>
      </c>
      <c r="AA451" s="312">
        <f>'Enjoyment or fitnes- trip % sum'!L456</f>
        <v>0</v>
      </c>
      <c r="AB451" s="314">
        <f>'Enjoyment or fitnes- trip % sum'!N456</f>
        <v>0</v>
      </c>
      <c r="AC451" s="260">
        <f t="shared" si="40"/>
        <v>0</v>
      </c>
      <c r="AD451" s="259">
        <f t="shared" si="41"/>
        <v>0</v>
      </c>
      <c r="AE451" s="261"/>
      <c r="AF451" s="248"/>
      <c r="AG451" s="248"/>
      <c r="AH451" s="248"/>
      <c r="AI451" s="248"/>
    </row>
    <row r="452" spans="1:35" x14ac:dyDescent="0.2">
      <c r="A452" s="248"/>
      <c r="B452" s="248"/>
      <c r="C452" s="248"/>
      <c r="D452" s="248"/>
      <c r="E452" s="248"/>
      <c r="F452" s="248"/>
      <c r="G452" s="248"/>
      <c r="H452" s="248"/>
      <c r="I452" s="248"/>
      <c r="J452" s="248"/>
      <c r="K452" s="248"/>
      <c r="L452" s="248"/>
      <c r="M452" s="248"/>
      <c r="N452" s="248"/>
      <c r="O452" s="248"/>
      <c r="P452" s="248"/>
      <c r="Q452" s="296"/>
      <c r="R452" s="256">
        <f>'Enjoyment or fitnes- trip % sum'!B457</f>
        <v>0</v>
      </c>
      <c r="S452" s="313">
        <f>'Enjoyment or fitnes- trip % sum'!D457</f>
        <v>0</v>
      </c>
      <c r="T452" s="257">
        <f>'Non-survey input values'!$B$14</f>
        <v>359.3</v>
      </c>
      <c r="U452" s="258">
        <f t="shared" si="36"/>
        <v>0</v>
      </c>
      <c r="V452" s="259">
        <f t="shared" si="37"/>
        <v>0</v>
      </c>
      <c r="W452" s="312">
        <f>'Enjoyment or fitnes- trip % sum'!G457</f>
        <v>0</v>
      </c>
      <c r="X452" s="314">
        <f>'Enjoyment or fitnes- trip % sum'!I457</f>
        <v>0</v>
      </c>
      <c r="Y452" s="260">
        <f t="shared" si="38"/>
        <v>0</v>
      </c>
      <c r="Z452" s="259">
        <f t="shared" si="39"/>
        <v>0</v>
      </c>
      <c r="AA452" s="312">
        <f>'Enjoyment or fitnes- trip % sum'!L457</f>
        <v>0</v>
      </c>
      <c r="AB452" s="314">
        <f>'Enjoyment or fitnes- trip % sum'!N457</f>
        <v>0</v>
      </c>
      <c r="AC452" s="260">
        <f t="shared" si="40"/>
        <v>0</v>
      </c>
      <c r="AD452" s="259">
        <f t="shared" si="41"/>
        <v>0</v>
      </c>
      <c r="AE452" s="261"/>
      <c r="AF452" s="248"/>
      <c r="AG452" s="248"/>
      <c r="AH452" s="248"/>
      <c r="AI452" s="248"/>
    </row>
    <row r="453" spans="1:35" x14ac:dyDescent="0.2">
      <c r="A453" s="248"/>
      <c r="B453" s="248"/>
      <c r="C453" s="248"/>
      <c r="D453" s="248"/>
      <c r="E453" s="248"/>
      <c r="F453" s="248"/>
      <c r="G453" s="248"/>
      <c r="H453" s="248"/>
      <c r="I453" s="248"/>
      <c r="J453" s="248"/>
      <c r="K453" s="248"/>
      <c r="L453" s="248"/>
      <c r="M453" s="248"/>
      <c r="N453" s="248"/>
      <c r="O453" s="248"/>
      <c r="P453" s="248"/>
      <c r="Q453" s="296"/>
      <c r="R453" s="256">
        <f>'Enjoyment or fitnes- trip % sum'!B458</f>
        <v>0</v>
      </c>
      <c r="S453" s="313">
        <f>'Enjoyment or fitnes- trip % sum'!D458</f>
        <v>0</v>
      </c>
      <c r="T453" s="257">
        <f>'Non-survey input values'!$B$14</f>
        <v>359.3</v>
      </c>
      <c r="U453" s="258">
        <f t="shared" si="36"/>
        <v>0</v>
      </c>
      <c r="V453" s="259">
        <f t="shared" si="37"/>
        <v>0</v>
      </c>
      <c r="W453" s="312">
        <f>'Enjoyment or fitnes- trip % sum'!G458</f>
        <v>0</v>
      </c>
      <c r="X453" s="314">
        <f>'Enjoyment or fitnes- trip % sum'!I458</f>
        <v>0</v>
      </c>
      <c r="Y453" s="260">
        <f t="shared" si="38"/>
        <v>0</v>
      </c>
      <c r="Z453" s="259">
        <f t="shared" si="39"/>
        <v>0</v>
      </c>
      <c r="AA453" s="312">
        <f>'Enjoyment or fitnes- trip % sum'!L458</f>
        <v>0</v>
      </c>
      <c r="AB453" s="314">
        <f>'Enjoyment or fitnes- trip % sum'!N458</f>
        <v>0</v>
      </c>
      <c r="AC453" s="260">
        <f t="shared" si="40"/>
        <v>0</v>
      </c>
      <c r="AD453" s="259">
        <f t="shared" si="41"/>
        <v>0</v>
      </c>
      <c r="AE453" s="261"/>
      <c r="AF453" s="248"/>
      <c r="AG453" s="248"/>
      <c r="AH453" s="248"/>
      <c r="AI453" s="248"/>
    </row>
    <row r="454" spans="1:35" x14ac:dyDescent="0.2">
      <c r="A454" s="248"/>
      <c r="B454" s="248"/>
      <c r="C454" s="248"/>
      <c r="D454" s="248"/>
      <c r="E454" s="248"/>
      <c r="F454" s="248"/>
      <c r="G454" s="248"/>
      <c r="H454" s="248"/>
      <c r="I454" s="248"/>
      <c r="J454" s="248"/>
      <c r="K454" s="248"/>
      <c r="L454" s="248"/>
      <c r="M454" s="248"/>
      <c r="N454" s="248"/>
      <c r="O454" s="248"/>
      <c r="P454" s="248"/>
      <c r="Q454" s="296"/>
      <c r="R454" s="256">
        <f>'Enjoyment or fitnes- trip % sum'!B459</f>
        <v>0</v>
      </c>
      <c r="S454" s="313">
        <f>'Enjoyment or fitnes- trip % sum'!D459</f>
        <v>0</v>
      </c>
      <c r="T454" s="257">
        <f>'Non-survey input values'!$B$14</f>
        <v>359.3</v>
      </c>
      <c r="U454" s="258">
        <f t="shared" si="36"/>
        <v>0</v>
      </c>
      <c r="V454" s="259">
        <f t="shared" si="37"/>
        <v>0</v>
      </c>
      <c r="W454" s="312">
        <f>'Enjoyment or fitnes- trip % sum'!G459</f>
        <v>0</v>
      </c>
      <c r="X454" s="314">
        <f>'Enjoyment or fitnes- trip % sum'!I459</f>
        <v>0</v>
      </c>
      <c r="Y454" s="260">
        <f t="shared" si="38"/>
        <v>0</v>
      </c>
      <c r="Z454" s="259">
        <f t="shared" si="39"/>
        <v>0</v>
      </c>
      <c r="AA454" s="312">
        <f>'Enjoyment or fitnes- trip % sum'!L459</f>
        <v>0</v>
      </c>
      <c r="AB454" s="314">
        <f>'Enjoyment or fitnes- trip % sum'!N459</f>
        <v>0</v>
      </c>
      <c r="AC454" s="260">
        <f t="shared" si="40"/>
        <v>0</v>
      </c>
      <c r="AD454" s="259">
        <f t="shared" si="41"/>
        <v>0</v>
      </c>
      <c r="AE454" s="261"/>
      <c r="AF454" s="248"/>
      <c r="AG454" s="248"/>
      <c r="AH454" s="248"/>
      <c r="AI454" s="248"/>
    </row>
    <row r="455" spans="1:35" x14ac:dyDescent="0.2">
      <c r="A455" s="248"/>
      <c r="B455" s="248"/>
      <c r="C455" s="248"/>
      <c r="D455" s="248"/>
      <c r="E455" s="248"/>
      <c r="F455" s="248"/>
      <c r="G455" s="248"/>
      <c r="H455" s="248"/>
      <c r="I455" s="248"/>
      <c r="J455" s="248"/>
      <c r="K455" s="248"/>
      <c r="L455" s="248"/>
      <c r="M455" s="248"/>
      <c r="N455" s="248"/>
      <c r="O455" s="248"/>
      <c r="P455" s="248"/>
      <c r="Q455" s="296"/>
      <c r="R455" s="256">
        <f>'Enjoyment or fitnes- trip % sum'!B460</f>
        <v>0</v>
      </c>
      <c r="S455" s="313">
        <f>'Enjoyment or fitnes- trip % sum'!D460</f>
        <v>0</v>
      </c>
      <c r="T455" s="257">
        <f>'Non-survey input values'!$B$14</f>
        <v>359.3</v>
      </c>
      <c r="U455" s="258">
        <f t="shared" si="36"/>
        <v>0</v>
      </c>
      <c r="V455" s="259">
        <f t="shared" si="37"/>
        <v>0</v>
      </c>
      <c r="W455" s="312">
        <f>'Enjoyment or fitnes- trip % sum'!G460</f>
        <v>0</v>
      </c>
      <c r="X455" s="314">
        <f>'Enjoyment or fitnes- trip % sum'!I460</f>
        <v>0</v>
      </c>
      <c r="Y455" s="260">
        <f t="shared" si="38"/>
        <v>0</v>
      </c>
      <c r="Z455" s="259">
        <f t="shared" si="39"/>
        <v>0</v>
      </c>
      <c r="AA455" s="312">
        <f>'Enjoyment or fitnes- trip % sum'!L460</f>
        <v>0</v>
      </c>
      <c r="AB455" s="314">
        <f>'Enjoyment or fitnes- trip % sum'!N460</f>
        <v>0</v>
      </c>
      <c r="AC455" s="260">
        <f t="shared" si="40"/>
        <v>0</v>
      </c>
      <c r="AD455" s="259">
        <f t="shared" si="41"/>
        <v>0</v>
      </c>
      <c r="AE455" s="261"/>
      <c r="AF455" s="248"/>
      <c r="AG455" s="248"/>
      <c r="AH455" s="248"/>
      <c r="AI455" s="248"/>
    </row>
    <row r="456" spans="1:35" x14ac:dyDescent="0.2">
      <c r="A456" s="248"/>
      <c r="B456" s="248"/>
      <c r="C456" s="248"/>
      <c r="D456" s="248"/>
      <c r="E456" s="248"/>
      <c r="F456" s="248"/>
      <c r="G456" s="248"/>
      <c r="H456" s="248"/>
      <c r="I456" s="248"/>
      <c r="J456" s="248"/>
      <c r="K456" s="248"/>
      <c r="L456" s="248"/>
      <c r="M456" s="248"/>
      <c r="N456" s="248"/>
      <c r="O456" s="248"/>
      <c r="P456" s="248"/>
      <c r="Q456" s="296"/>
      <c r="R456" s="256">
        <f>'Enjoyment or fitnes- trip % sum'!B461</f>
        <v>0</v>
      </c>
      <c r="S456" s="313">
        <f>'Enjoyment or fitnes- trip % sum'!D461</f>
        <v>0</v>
      </c>
      <c r="T456" s="257">
        <f>'Non-survey input values'!$B$14</f>
        <v>359.3</v>
      </c>
      <c r="U456" s="258">
        <f t="shared" si="36"/>
        <v>0</v>
      </c>
      <c r="V456" s="259">
        <f t="shared" si="37"/>
        <v>0</v>
      </c>
      <c r="W456" s="312">
        <f>'Enjoyment or fitnes- trip % sum'!G461</f>
        <v>0</v>
      </c>
      <c r="X456" s="314">
        <f>'Enjoyment or fitnes- trip % sum'!I461</f>
        <v>0</v>
      </c>
      <c r="Y456" s="260">
        <f t="shared" si="38"/>
        <v>0</v>
      </c>
      <c r="Z456" s="259">
        <f t="shared" si="39"/>
        <v>0</v>
      </c>
      <c r="AA456" s="312">
        <f>'Enjoyment or fitnes- trip % sum'!L461</f>
        <v>0</v>
      </c>
      <c r="AB456" s="314">
        <f>'Enjoyment or fitnes- trip % sum'!N461</f>
        <v>0</v>
      </c>
      <c r="AC456" s="260">
        <f t="shared" si="40"/>
        <v>0</v>
      </c>
      <c r="AD456" s="259">
        <f t="shared" si="41"/>
        <v>0</v>
      </c>
      <c r="AE456" s="261"/>
      <c r="AF456" s="248"/>
      <c r="AG456" s="248"/>
      <c r="AH456" s="248"/>
      <c r="AI456" s="248"/>
    </row>
    <row r="457" spans="1:35" x14ac:dyDescent="0.2">
      <c r="A457" s="248"/>
      <c r="B457" s="248"/>
      <c r="C457" s="248"/>
      <c r="D457" s="248"/>
      <c r="E457" s="248"/>
      <c r="F457" s="248"/>
      <c r="G457" s="248"/>
      <c r="H457" s="248"/>
      <c r="I457" s="248"/>
      <c r="J457" s="248"/>
      <c r="K457" s="248"/>
      <c r="L457" s="248"/>
      <c r="M457" s="248"/>
      <c r="N457" s="248"/>
      <c r="O457" s="248"/>
      <c r="P457" s="248"/>
      <c r="Q457" s="296"/>
      <c r="R457" s="256">
        <f>'Enjoyment or fitnes- trip % sum'!B462</f>
        <v>0</v>
      </c>
      <c r="S457" s="313">
        <f>'Enjoyment or fitnes- trip % sum'!D462</f>
        <v>0</v>
      </c>
      <c r="T457" s="257">
        <f>'Non-survey input values'!$B$14</f>
        <v>359.3</v>
      </c>
      <c r="U457" s="258">
        <f t="shared" si="36"/>
        <v>0</v>
      </c>
      <c r="V457" s="259">
        <f t="shared" si="37"/>
        <v>0</v>
      </c>
      <c r="W457" s="312">
        <f>'Enjoyment or fitnes- trip % sum'!G462</f>
        <v>0</v>
      </c>
      <c r="X457" s="314">
        <f>'Enjoyment or fitnes- trip % sum'!I462</f>
        <v>0</v>
      </c>
      <c r="Y457" s="260">
        <f t="shared" si="38"/>
        <v>0</v>
      </c>
      <c r="Z457" s="259">
        <f t="shared" si="39"/>
        <v>0</v>
      </c>
      <c r="AA457" s="312">
        <f>'Enjoyment or fitnes- trip % sum'!L462</f>
        <v>0</v>
      </c>
      <c r="AB457" s="314">
        <f>'Enjoyment or fitnes- trip % sum'!N462</f>
        <v>0</v>
      </c>
      <c r="AC457" s="260">
        <f t="shared" si="40"/>
        <v>0</v>
      </c>
      <c r="AD457" s="259">
        <f t="shared" si="41"/>
        <v>0</v>
      </c>
      <c r="AE457" s="261"/>
      <c r="AF457" s="248"/>
      <c r="AG457" s="248"/>
      <c r="AH457" s="248"/>
      <c r="AI457" s="248"/>
    </row>
    <row r="458" spans="1:35" x14ac:dyDescent="0.2">
      <c r="A458" s="248"/>
      <c r="B458" s="248"/>
      <c r="C458" s="248"/>
      <c r="D458" s="248"/>
      <c r="E458" s="248"/>
      <c r="F458" s="248"/>
      <c r="G458" s="248"/>
      <c r="H458" s="248"/>
      <c r="I458" s="248"/>
      <c r="J458" s="248"/>
      <c r="K458" s="248"/>
      <c r="L458" s="248"/>
      <c r="M458" s="248"/>
      <c r="N458" s="248"/>
      <c r="O458" s="248"/>
      <c r="P458" s="248"/>
      <c r="Q458" s="296"/>
      <c r="R458" s="256">
        <f>'Enjoyment or fitnes- trip % sum'!B463</f>
        <v>0</v>
      </c>
      <c r="S458" s="313">
        <f>'Enjoyment or fitnes- trip % sum'!D463</f>
        <v>0</v>
      </c>
      <c r="T458" s="257">
        <f>'Non-survey input values'!$B$14</f>
        <v>359.3</v>
      </c>
      <c r="U458" s="258">
        <f t="shared" si="36"/>
        <v>0</v>
      </c>
      <c r="V458" s="259">
        <f t="shared" si="37"/>
        <v>0</v>
      </c>
      <c r="W458" s="312">
        <f>'Enjoyment or fitnes- trip % sum'!G463</f>
        <v>0</v>
      </c>
      <c r="X458" s="314">
        <f>'Enjoyment or fitnes- trip % sum'!I463</f>
        <v>0</v>
      </c>
      <c r="Y458" s="260">
        <f t="shared" si="38"/>
        <v>0</v>
      </c>
      <c r="Z458" s="259">
        <f t="shared" si="39"/>
        <v>0</v>
      </c>
      <c r="AA458" s="312">
        <f>'Enjoyment or fitnes- trip % sum'!L463</f>
        <v>0</v>
      </c>
      <c r="AB458" s="314">
        <f>'Enjoyment or fitnes- trip % sum'!N463</f>
        <v>0</v>
      </c>
      <c r="AC458" s="260">
        <f t="shared" si="40"/>
        <v>0</v>
      </c>
      <c r="AD458" s="259">
        <f t="shared" si="41"/>
        <v>0</v>
      </c>
      <c r="AE458" s="261"/>
      <c r="AF458" s="248"/>
      <c r="AG458" s="248"/>
      <c r="AH458" s="248"/>
      <c r="AI458" s="248"/>
    </row>
    <row r="459" spans="1:35" x14ac:dyDescent="0.2">
      <c r="A459" s="248"/>
      <c r="B459" s="248"/>
      <c r="C459" s="248"/>
      <c r="D459" s="248"/>
      <c r="E459" s="248"/>
      <c r="F459" s="248"/>
      <c r="G459" s="248"/>
      <c r="H459" s="248"/>
      <c r="I459" s="248"/>
      <c r="J459" s="248"/>
      <c r="K459" s="248"/>
      <c r="L459" s="248"/>
      <c r="M459" s="248"/>
      <c r="N459" s="248"/>
      <c r="O459" s="248"/>
      <c r="P459" s="248"/>
      <c r="Q459" s="296"/>
      <c r="R459" s="256">
        <f>'Enjoyment or fitnes- trip % sum'!B464</f>
        <v>0</v>
      </c>
      <c r="S459" s="313">
        <f>'Enjoyment or fitnes- trip % sum'!D464</f>
        <v>0</v>
      </c>
      <c r="T459" s="257">
        <f>'Non-survey input values'!$B$14</f>
        <v>359.3</v>
      </c>
      <c r="U459" s="258">
        <f t="shared" ref="U459:U522" si="42">R459/7</f>
        <v>0</v>
      </c>
      <c r="V459" s="259">
        <f t="shared" si="37"/>
        <v>0</v>
      </c>
      <c r="W459" s="312">
        <f>'Enjoyment or fitnes- trip % sum'!G464</f>
        <v>0</v>
      </c>
      <c r="X459" s="314">
        <f>'Enjoyment or fitnes- trip % sum'!I464</f>
        <v>0</v>
      </c>
      <c r="Y459" s="260">
        <f t="shared" si="38"/>
        <v>0</v>
      </c>
      <c r="Z459" s="259">
        <f t="shared" si="39"/>
        <v>0</v>
      </c>
      <c r="AA459" s="312">
        <f>'Enjoyment or fitnes- trip % sum'!L464</f>
        <v>0</v>
      </c>
      <c r="AB459" s="314">
        <f>'Enjoyment or fitnes- trip % sum'!N464</f>
        <v>0</v>
      </c>
      <c r="AC459" s="260">
        <f t="shared" si="40"/>
        <v>0</v>
      </c>
      <c r="AD459" s="259">
        <f t="shared" si="41"/>
        <v>0</v>
      </c>
      <c r="AE459" s="261"/>
      <c r="AF459" s="248"/>
      <c r="AG459" s="248"/>
      <c r="AH459" s="248"/>
      <c r="AI459" s="248"/>
    </row>
    <row r="460" spans="1:35" x14ac:dyDescent="0.2">
      <c r="A460" s="248"/>
      <c r="B460" s="248"/>
      <c r="C460" s="248"/>
      <c r="D460" s="248"/>
      <c r="E460" s="248"/>
      <c r="F460" s="248"/>
      <c r="G460" s="248"/>
      <c r="H460" s="248"/>
      <c r="I460" s="248"/>
      <c r="J460" s="248"/>
      <c r="K460" s="248"/>
      <c r="L460" s="248"/>
      <c r="M460" s="248"/>
      <c r="N460" s="248"/>
      <c r="O460" s="248"/>
      <c r="P460" s="248"/>
      <c r="Q460" s="296"/>
      <c r="R460" s="256">
        <f>'Enjoyment or fitnes- trip % sum'!B465</f>
        <v>0</v>
      </c>
      <c r="S460" s="313">
        <f>'Enjoyment or fitnes- trip % sum'!D465</f>
        <v>0</v>
      </c>
      <c r="T460" s="257">
        <f>'Non-survey input values'!$B$14</f>
        <v>359.3</v>
      </c>
      <c r="U460" s="258">
        <f t="shared" si="42"/>
        <v>0</v>
      </c>
      <c r="V460" s="259">
        <f t="shared" ref="V460:V523" si="43">$B$5*$S460*$T460*U460</f>
        <v>0</v>
      </c>
      <c r="W460" s="312">
        <f>'Enjoyment or fitnes- trip % sum'!G465</f>
        <v>0</v>
      </c>
      <c r="X460" s="314">
        <f>'Enjoyment or fitnes- trip % sum'!I465</f>
        <v>0</v>
      </c>
      <c r="Y460" s="260">
        <f t="shared" ref="Y460:Y523" si="44">W460/7</f>
        <v>0</v>
      </c>
      <c r="Z460" s="259">
        <f t="shared" ref="Z460:Z523" si="45">$B$5*$X460*$T460*Y460</f>
        <v>0</v>
      </c>
      <c r="AA460" s="312">
        <f>'Enjoyment or fitnes- trip % sum'!L465</f>
        <v>0</v>
      </c>
      <c r="AB460" s="314">
        <f>'Enjoyment or fitnes- trip % sum'!N465</f>
        <v>0</v>
      </c>
      <c r="AC460" s="260">
        <f t="shared" ref="AC460:AC523" si="46">AA460/7</f>
        <v>0</v>
      </c>
      <c r="AD460" s="259">
        <f t="shared" ref="AD460:AD523" si="47">$B$5*$AB460*$T460*AC460</f>
        <v>0</v>
      </c>
      <c r="AE460" s="261"/>
      <c r="AF460" s="248"/>
      <c r="AG460" s="248"/>
      <c r="AH460" s="248"/>
      <c r="AI460" s="248"/>
    </row>
    <row r="461" spans="1:35" x14ac:dyDescent="0.2">
      <c r="A461" s="248"/>
      <c r="B461" s="248"/>
      <c r="C461" s="248"/>
      <c r="D461" s="248"/>
      <c r="E461" s="248"/>
      <c r="F461" s="248"/>
      <c r="G461" s="248"/>
      <c r="H461" s="248"/>
      <c r="I461" s="248"/>
      <c r="J461" s="248"/>
      <c r="K461" s="248"/>
      <c r="L461" s="248"/>
      <c r="M461" s="248"/>
      <c r="N461" s="248"/>
      <c r="O461" s="248"/>
      <c r="P461" s="248"/>
      <c r="Q461" s="296"/>
      <c r="R461" s="256">
        <f>'Enjoyment or fitnes- trip % sum'!B466</f>
        <v>0</v>
      </c>
      <c r="S461" s="313">
        <f>'Enjoyment or fitnes- trip % sum'!D466</f>
        <v>0</v>
      </c>
      <c r="T461" s="257">
        <f>'Non-survey input values'!$B$14</f>
        <v>359.3</v>
      </c>
      <c r="U461" s="258">
        <f t="shared" si="42"/>
        <v>0</v>
      </c>
      <c r="V461" s="259">
        <f t="shared" si="43"/>
        <v>0</v>
      </c>
      <c r="W461" s="312">
        <f>'Enjoyment or fitnes- trip % sum'!G466</f>
        <v>0</v>
      </c>
      <c r="X461" s="314">
        <f>'Enjoyment or fitnes- trip % sum'!I466</f>
        <v>0</v>
      </c>
      <c r="Y461" s="260">
        <f t="shared" si="44"/>
        <v>0</v>
      </c>
      <c r="Z461" s="259">
        <f t="shared" si="45"/>
        <v>0</v>
      </c>
      <c r="AA461" s="312">
        <f>'Enjoyment or fitnes- trip % sum'!L466</f>
        <v>0</v>
      </c>
      <c r="AB461" s="314">
        <f>'Enjoyment or fitnes- trip % sum'!N466</f>
        <v>0</v>
      </c>
      <c r="AC461" s="260">
        <f t="shared" si="46"/>
        <v>0</v>
      </c>
      <c r="AD461" s="259">
        <f t="shared" si="47"/>
        <v>0</v>
      </c>
      <c r="AE461" s="261"/>
      <c r="AF461" s="248"/>
      <c r="AG461" s="248"/>
      <c r="AH461" s="248"/>
      <c r="AI461" s="248"/>
    </row>
    <row r="462" spans="1:35" x14ac:dyDescent="0.2">
      <c r="A462" s="248"/>
      <c r="B462" s="248"/>
      <c r="C462" s="248"/>
      <c r="D462" s="248"/>
      <c r="E462" s="248"/>
      <c r="F462" s="248"/>
      <c r="G462" s="248"/>
      <c r="H462" s="248"/>
      <c r="I462" s="248"/>
      <c r="J462" s="248"/>
      <c r="K462" s="248"/>
      <c r="L462" s="248"/>
      <c r="M462" s="248"/>
      <c r="N462" s="248"/>
      <c r="O462" s="248"/>
      <c r="P462" s="248"/>
      <c r="Q462" s="296"/>
      <c r="R462" s="256">
        <f>'Enjoyment or fitnes- trip % sum'!B467</f>
        <v>0</v>
      </c>
      <c r="S462" s="313">
        <f>'Enjoyment or fitnes- trip % sum'!D467</f>
        <v>0</v>
      </c>
      <c r="T462" s="257">
        <f>'Non-survey input values'!$B$14</f>
        <v>359.3</v>
      </c>
      <c r="U462" s="258">
        <f t="shared" si="42"/>
        <v>0</v>
      </c>
      <c r="V462" s="259">
        <f t="shared" si="43"/>
        <v>0</v>
      </c>
      <c r="W462" s="312">
        <f>'Enjoyment or fitnes- trip % sum'!G467</f>
        <v>0</v>
      </c>
      <c r="X462" s="314">
        <f>'Enjoyment or fitnes- trip % sum'!I467</f>
        <v>0</v>
      </c>
      <c r="Y462" s="260">
        <f t="shared" si="44"/>
        <v>0</v>
      </c>
      <c r="Z462" s="259">
        <f t="shared" si="45"/>
        <v>0</v>
      </c>
      <c r="AA462" s="312">
        <f>'Enjoyment or fitnes- trip % sum'!L467</f>
        <v>0</v>
      </c>
      <c r="AB462" s="314">
        <f>'Enjoyment or fitnes- trip % sum'!N467</f>
        <v>0</v>
      </c>
      <c r="AC462" s="260">
        <f t="shared" si="46"/>
        <v>0</v>
      </c>
      <c r="AD462" s="259">
        <f t="shared" si="47"/>
        <v>0</v>
      </c>
      <c r="AE462" s="261"/>
      <c r="AF462" s="248"/>
      <c r="AG462" s="248"/>
      <c r="AH462" s="248"/>
      <c r="AI462" s="248"/>
    </row>
    <row r="463" spans="1:35" x14ac:dyDescent="0.2">
      <c r="A463" s="248"/>
      <c r="B463" s="248"/>
      <c r="C463" s="248"/>
      <c r="D463" s="248"/>
      <c r="E463" s="248"/>
      <c r="F463" s="248"/>
      <c r="G463" s="248"/>
      <c r="H463" s="248"/>
      <c r="I463" s="248"/>
      <c r="J463" s="248"/>
      <c r="K463" s="248"/>
      <c r="L463" s="248"/>
      <c r="M463" s="248"/>
      <c r="N463" s="248"/>
      <c r="O463" s="248"/>
      <c r="P463" s="248"/>
      <c r="Q463" s="296"/>
      <c r="R463" s="256">
        <f>'Enjoyment or fitnes- trip % sum'!B468</f>
        <v>0</v>
      </c>
      <c r="S463" s="313">
        <f>'Enjoyment or fitnes- trip % sum'!D468</f>
        <v>0</v>
      </c>
      <c r="T463" s="257">
        <f>'Non-survey input values'!$B$14</f>
        <v>359.3</v>
      </c>
      <c r="U463" s="258">
        <f t="shared" si="42"/>
        <v>0</v>
      </c>
      <c r="V463" s="259">
        <f t="shared" si="43"/>
        <v>0</v>
      </c>
      <c r="W463" s="312">
        <f>'Enjoyment or fitnes- trip % sum'!G468</f>
        <v>0</v>
      </c>
      <c r="X463" s="314">
        <f>'Enjoyment or fitnes- trip % sum'!I468</f>
        <v>0</v>
      </c>
      <c r="Y463" s="260">
        <f t="shared" si="44"/>
        <v>0</v>
      </c>
      <c r="Z463" s="259">
        <f t="shared" si="45"/>
        <v>0</v>
      </c>
      <c r="AA463" s="312">
        <f>'Enjoyment or fitnes- trip % sum'!L468</f>
        <v>0</v>
      </c>
      <c r="AB463" s="314">
        <f>'Enjoyment or fitnes- trip % sum'!N468</f>
        <v>0</v>
      </c>
      <c r="AC463" s="260">
        <f t="shared" si="46"/>
        <v>0</v>
      </c>
      <c r="AD463" s="259">
        <f t="shared" si="47"/>
        <v>0</v>
      </c>
      <c r="AE463" s="261"/>
      <c r="AF463" s="248"/>
      <c r="AG463" s="248"/>
      <c r="AH463" s="248"/>
      <c r="AI463" s="248"/>
    </row>
    <row r="464" spans="1:35" x14ac:dyDescent="0.2">
      <c r="A464" s="248"/>
      <c r="B464" s="248"/>
      <c r="C464" s="248"/>
      <c r="D464" s="248"/>
      <c r="E464" s="248"/>
      <c r="F464" s="248"/>
      <c r="G464" s="248"/>
      <c r="H464" s="248"/>
      <c r="I464" s="248"/>
      <c r="J464" s="248"/>
      <c r="K464" s="248"/>
      <c r="L464" s="248"/>
      <c r="M464" s="248"/>
      <c r="N464" s="248"/>
      <c r="O464" s="248"/>
      <c r="P464" s="248"/>
      <c r="Q464" s="296"/>
      <c r="R464" s="256">
        <f>'Enjoyment or fitnes- trip % sum'!B469</f>
        <v>0</v>
      </c>
      <c r="S464" s="313">
        <f>'Enjoyment or fitnes- trip % sum'!D469</f>
        <v>0</v>
      </c>
      <c r="T464" s="257">
        <f>'Non-survey input values'!$B$14</f>
        <v>359.3</v>
      </c>
      <c r="U464" s="258">
        <f t="shared" si="42"/>
        <v>0</v>
      </c>
      <c r="V464" s="259">
        <f t="shared" si="43"/>
        <v>0</v>
      </c>
      <c r="W464" s="312">
        <f>'Enjoyment or fitnes- trip % sum'!G469</f>
        <v>0</v>
      </c>
      <c r="X464" s="314">
        <f>'Enjoyment or fitnes- trip % sum'!I469</f>
        <v>0</v>
      </c>
      <c r="Y464" s="260">
        <f t="shared" si="44"/>
        <v>0</v>
      </c>
      <c r="Z464" s="259">
        <f t="shared" si="45"/>
        <v>0</v>
      </c>
      <c r="AA464" s="312">
        <f>'Enjoyment or fitnes- trip % sum'!L469</f>
        <v>0</v>
      </c>
      <c r="AB464" s="314">
        <f>'Enjoyment or fitnes- trip % sum'!N469</f>
        <v>0</v>
      </c>
      <c r="AC464" s="260">
        <f t="shared" si="46"/>
        <v>0</v>
      </c>
      <c r="AD464" s="259">
        <f t="shared" si="47"/>
        <v>0</v>
      </c>
      <c r="AE464" s="261"/>
      <c r="AF464" s="248"/>
      <c r="AG464" s="248"/>
      <c r="AH464" s="248"/>
      <c r="AI464" s="248"/>
    </row>
    <row r="465" spans="1:35" x14ac:dyDescent="0.2">
      <c r="A465" s="248"/>
      <c r="B465" s="248"/>
      <c r="C465" s="248"/>
      <c r="D465" s="248"/>
      <c r="E465" s="248"/>
      <c r="F465" s="248"/>
      <c r="G465" s="248"/>
      <c r="H465" s="248"/>
      <c r="I465" s="248"/>
      <c r="J465" s="248"/>
      <c r="K465" s="248"/>
      <c r="L465" s="248"/>
      <c r="M465" s="248"/>
      <c r="N465" s="248"/>
      <c r="O465" s="248"/>
      <c r="P465" s="248"/>
      <c r="Q465" s="296"/>
      <c r="R465" s="256">
        <f>'Enjoyment or fitnes- trip % sum'!B470</f>
        <v>0</v>
      </c>
      <c r="S465" s="313">
        <f>'Enjoyment or fitnes- trip % sum'!D470</f>
        <v>0</v>
      </c>
      <c r="T465" s="257">
        <f>'Non-survey input values'!$B$14</f>
        <v>359.3</v>
      </c>
      <c r="U465" s="258">
        <f t="shared" si="42"/>
        <v>0</v>
      </c>
      <c r="V465" s="259">
        <f t="shared" si="43"/>
        <v>0</v>
      </c>
      <c r="W465" s="312">
        <f>'Enjoyment or fitnes- trip % sum'!G470</f>
        <v>0</v>
      </c>
      <c r="X465" s="314">
        <f>'Enjoyment or fitnes- trip % sum'!I470</f>
        <v>0</v>
      </c>
      <c r="Y465" s="260">
        <f t="shared" si="44"/>
        <v>0</v>
      </c>
      <c r="Z465" s="259">
        <f t="shared" si="45"/>
        <v>0</v>
      </c>
      <c r="AA465" s="312">
        <f>'Enjoyment or fitnes- trip % sum'!L470</f>
        <v>0</v>
      </c>
      <c r="AB465" s="314">
        <f>'Enjoyment or fitnes- trip % sum'!N470</f>
        <v>0</v>
      </c>
      <c r="AC465" s="260">
        <f t="shared" si="46"/>
        <v>0</v>
      </c>
      <c r="AD465" s="259">
        <f t="shared" si="47"/>
        <v>0</v>
      </c>
      <c r="AE465" s="261"/>
      <c r="AF465" s="248"/>
      <c r="AG465" s="248"/>
      <c r="AH465" s="248"/>
      <c r="AI465" s="248"/>
    </row>
    <row r="466" spans="1:35" x14ac:dyDescent="0.2">
      <c r="A466" s="248"/>
      <c r="B466" s="248"/>
      <c r="C466" s="248"/>
      <c r="D466" s="248"/>
      <c r="E466" s="248"/>
      <c r="F466" s="248"/>
      <c r="G466" s="248"/>
      <c r="H466" s="248"/>
      <c r="I466" s="248"/>
      <c r="J466" s="248"/>
      <c r="K466" s="248"/>
      <c r="L466" s="248"/>
      <c r="M466" s="248"/>
      <c r="N466" s="248"/>
      <c r="O466" s="248"/>
      <c r="P466" s="248"/>
      <c r="Q466" s="296"/>
      <c r="R466" s="256">
        <f>'Enjoyment or fitnes- trip % sum'!B471</f>
        <v>0</v>
      </c>
      <c r="S466" s="313">
        <f>'Enjoyment or fitnes- trip % sum'!D471</f>
        <v>0</v>
      </c>
      <c r="T466" s="257">
        <f>'Non-survey input values'!$B$14</f>
        <v>359.3</v>
      </c>
      <c r="U466" s="258">
        <f t="shared" si="42"/>
        <v>0</v>
      </c>
      <c r="V466" s="259">
        <f t="shared" si="43"/>
        <v>0</v>
      </c>
      <c r="W466" s="312">
        <f>'Enjoyment or fitnes- trip % sum'!G471</f>
        <v>0</v>
      </c>
      <c r="X466" s="314">
        <f>'Enjoyment or fitnes- trip % sum'!I471</f>
        <v>0</v>
      </c>
      <c r="Y466" s="260">
        <f t="shared" si="44"/>
        <v>0</v>
      </c>
      <c r="Z466" s="259">
        <f t="shared" si="45"/>
        <v>0</v>
      </c>
      <c r="AA466" s="312">
        <f>'Enjoyment or fitnes- trip % sum'!L471</f>
        <v>0</v>
      </c>
      <c r="AB466" s="314">
        <f>'Enjoyment or fitnes- trip % sum'!N471</f>
        <v>0</v>
      </c>
      <c r="AC466" s="260">
        <f t="shared" si="46"/>
        <v>0</v>
      </c>
      <c r="AD466" s="259">
        <f t="shared" si="47"/>
        <v>0</v>
      </c>
      <c r="AE466" s="261"/>
      <c r="AF466" s="248"/>
      <c r="AG466" s="248"/>
      <c r="AH466" s="248"/>
      <c r="AI466" s="248"/>
    </row>
    <row r="467" spans="1:35" x14ac:dyDescent="0.2">
      <c r="A467" s="248"/>
      <c r="B467" s="248"/>
      <c r="C467" s="248"/>
      <c r="D467" s="248"/>
      <c r="E467" s="248"/>
      <c r="F467" s="248"/>
      <c r="G467" s="248"/>
      <c r="H467" s="248"/>
      <c r="I467" s="248"/>
      <c r="J467" s="248"/>
      <c r="K467" s="248"/>
      <c r="L467" s="248"/>
      <c r="M467" s="248"/>
      <c r="N467" s="248"/>
      <c r="O467" s="248"/>
      <c r="P467" s="248"/>
      <c r="Q467" s="296"/>
      <c r="R467" s="256">
        <f>'Enjoyment or fitnes- trip % sum'!B472</f>
        <v>0</v>
      </c>
      <c r="S467" s="313">
        <f>'Enjoyment or fitnes- trip % sum'!D472</f>
        <v>0</v>
      </c>
      <c r="T467" s="257">
        <f>'Non-survey input values'!$B$14</f>
        <v>359.3</v>
      </c>
      <c r="U467" s="258">
        <f t="shared" si="42"/>
        <v>0</v>
      </c>
      <c r="V467" s="259">
        <f t="shared" si="43"/>
        <v>0</v>
      </c>
      <c r="W467" s="312">
        <f>'Enjoyment or fitnes- trip % sum'!G472</f>
        <v>0</v>
      </c>
      <c r="X467" s="314">
        <f>'Enjoyment or fitnes- trip % sum'!I472</f>
        <v>0</v>
      </c>
      <c r="Y467" s="260">
        <f t="shared" si="44"/>
        <v>0</v>
      </c>
      <c r="Z467" s="259">
        <f t="shared" si="45"/>
        <v>0</v>
      </c>
      <c r="AA467" s="312">
        <f>'Enjoyment or fitnes- trip % sum'!L472</f>
        <v>0</v>
      </c>
      <c r="AB467" s="314">
        <f>'Enjoyment or fitnes- trip % sum'!N472</f>
        <v>0</v>
      </c>
      <c r="AC467" s="260">
        <f t="shared" si="46"/>
        <v>0</v>
      </c>
      <c r="AD467" s="259">
        <f t="shared" si="47"/>
        <v>0</v>
      </c>
      <c r="AE467" s="261"/>
      <c r="AF467" s="248"/>
      <c r="AG467" s="248"/>
      <c r="AH467" s="248"/>
      <c r="AI467" s="248"/>
    </row>
    <row r="468" spans="1:35" x14ac:dyDescent="0.2">
      <c r="A468" s="248"/>
      <c r="B468" s="248"/>
      <c r="C468" s="248"/>
      <c r="D468" s="248"/>
      <c r="E468" s="248"/>
      <c r="F468" s="248"/>
      <c r="G468" s="248"/>
      <c r="H468" s="248"/>
      <c r="I468" s="248"/>
      <c r="J468" s="248"/>
      <c r="K468" s="248"/>
      <c r="L468" s="248"/>
      <c r="M468" s="248"/>
      <c r="N468" s="248"/>
      <c r="O468" s="248"/>
      <c r="P468" s="248"/>
      <c r="Q468" s="296"/>
      <c r="R468" s="256">
        <f>'Enjoyment or fitnes- trip % sum'!B473</f>
        <v>0</v>
      </c>
      <c r="S468" s="313">
        <f>'Enjoyment or fitnes- trip % sum'!D473</f>
        <v>0</v>
      </c>
      <c r="T468" s="257">
        <f>'Non-survey input values'!$B$14</f>
        <v>359.3</v>
      </c>
      <c r="U468" s="258">
        <f t="shared" si="42"/>
        <v>0</v>
      </c>
      <c r="V468" s="259">
        <f t="shared" si="43"/>
        <v>0</v>
      </c>
      <c r="W468" s="312">
        <f>'Enjoyment or fitnes- trip % sum'!G473</f>
        <v>0</v>
      </c>
      <c r="X468" s="314">
        <f>'Enjoyment or fitnes- trip % sum'!I473</f>
        <v>0</v>
      </c>
      <c r="Y468" s="260">
        <f t="shared" si="44"/>
        <v>0</v>
      </c>
      <c r="Z468" s="259">
        <f t="shared" si="45"/>
        <v>0</v>
      </c>
      <c r="AA468" s="312">
        <f>'Enjoyment or fitnes- trip % sum'!L473</f>
        <v>0</v>
      </c>
      <c r="AB468" s="314">
        <f>'Enjoyment or fitnes- trip % sum'!N473</f>
        <v>0</v>
      </c>
      <c r="AC468" s="260">
        <f t="shared" si="46"/>
        <v>0</v>
      </c>
      <c r="AD468" s="259">
        <f t="shared" si="47"/>
        <v>0</v>
      </c>
      <c r="AE468" s="261"/>
      <c r="AF468" s="248"/>
      <c r="AG468" s="248"/>
      <c r="AH468" s="248"/>
      <c r="AI468" s="248"/>
    </row>
    <row r="469" spans="1:35" x14ac:dyDescent="0.2">
      <c r="A469" s="248"/>
      <c r="B469" s="248"/>
      <c r="C469" s="248"/>
      <c r="D469" s="248"/>
      <c r="E469" s="248"/>
      <c r="F469" s="248"/>
      <c r="G469" s="248"/>
      <c r="H469" s="248"/>
      <c r="I469" s="248"/>
      <c r="J469" s="248"/>
      <c r="K469" s="248"/>
      <c r="L469" s="248"/>
      <c r="M469" s="248"/>
      <c r="N469" s="248"/>
      <c r="O469" s="248"/>
      <c r="P469" s="248"/>
      <c r="Q469" s="296"/>
      <c r="R469" s="256">
        <f>'Enjoyment or fitnes- trip % sum'!B474</f>
        <v>0</v>
      </c>
      <c r="S469" s="313">
        <f>'Enjoyment or fitnes- trip % sum'!D474</f>
        <v>0</v>
      </c>
      <c r="T469" s="257">
        <f>'Non-survey input values'!$B$14</f>
        <v>359.3</v>
      </c>
      <c r="U469" s="258">
        <f t="shared" si="42"/>
        <v>0</v>
      </c>
      <c r="V469" s="259">
        <f t="shared" si="43"/>
        <v>0</v>
      </c>
      <c r="W469" s="312">
        <f>'Enjoyment or fitnes- trip % sum'!G474</f>
        <v>0</v>
      </c>
      <c r="X469" s="314">
        <f>'Enjoyment or fitnes- trip % sum'!I474</f>
        <v>0</v>
      </c>
      <c r="Y469" s="260">
        <f t="shared" si="44"/>
        <v>0</v>
      </c>
      <c r="Z469" s="259">
        <f t="shared" si="45"/>
        <v>0</v>
      </c>
      <c r="AA469" s="312">
        <f>'Enjoyment or fitnes- trip % sum'!L474</f>
        <v>0</v>
      </c>
      <c r="AB469" s="314">
        <f>'Enjoyment or fitnes- trip % sum'!N474</f>
        <v>0</v>
      </c>
      <c r="AC469" s="260">
        <f t="shared" si="46"/>
        <v>0</v>
      </c>
      <c r="AD469" s="259">
        <f t="shared" si="47"/>
        <v>0</v>
      </c>
      <c r="AE469" s="261"/>
      <c r="AF469" s="248"/>
      <c r="AG469" s="248"/>
      <c r="AH469" s="248"/>
      <c r="AI469" s="248"/>
    </row>
    <row r="470" spans="1:35" x14ac:dyDescent="0.2">
      <c r="A470" s="248"/>
      <c r="B470" s="248"/>
      <c r="C470" s="248"/>
      <c r="D470" s="248"/>
      <c r="E470" s="248"/>
      <c r="F470" s="248"/>
      <c r="G470" s="248"/>
      <c r="H470" s="248"/>
      <c r="I470" s="248"/>
      <c r="J470" s="248"/>
      <c r="K470" s="248"/>
      <c r="L470" s="248"/>
      <c r="M470" s="248"/>
      <c r="N470" s="248"/>
      <c r="O470" s="248"/>
      <c r="P470" s="248"/>
      <c r="Q470" s="296"/>
      <c r="R470" s="256">
        <f>'Enjoyment or fitnes- trip % sum'!B475</f>
        <v>0</v>
      </c>
      <c r="S470" s="313">
        <f>'Enjoyment or fitnes- trip % sum'!D475</f>
        <v>0</v>
      </c>
      <c r="T470" s="257">
        <f>'Non-survey input values'!$B$14</f>
        <v>359.3</v>
      </c>
      <c r="U470" s="258">
        <f t="shared" si="42"/>
        <v>0</v>
      </c>
      <c r="V470" s="259">
        <f t="shared" si="43"/>
        <v>0</v>
      </c>
      <c r="W470" s="312">
        <f>'Enjoyment or fitnes- trip % sum'!G475</f>
        <v>0</v>
      </c>
      <c r="X470" s="314">
        <f>'Enjoyment or fitnes- trip % sum'!I475</f>
        <v>0</v>
      </c>
      <c r="Y470" s="260">
        <f t="shared" si="44"/>
        <v>0</v>
      </c>
      <c r="Z470" s="259">
        <f t="shared" si="45"/>
        <v>0</v>
      </c>
      <c r="AA470" s="312">
        <f>'Enjoyment or fitnes- trip % sum'!L475</f>
        <v>0</v>
      </c>
      <c r="AB470" s="314">
        <f>'Enjoyment or fitnes- trip % sum'!N475</f>
        <v>0</v>
      </c>
      <c r="AC470" s="260">
        <f t="shared" si="46"/>
        <v>0</v>
      </c>
      <c r="AD470" s="259">
        <f t="shared" si="47"/>
        <v>0</v>
      </c>
      <c r="AE470" s="261"/>
      <c r="AF470" s="248"/>
      <c r="AG470" s="248"/>
      <c r="AH470" s="248"/>
      <c r="AI470" s="248"/>
    </row>
    <row r="471" spans="1:35" x14ac:dyDescent="0.2">
      <c r="A471" s="248"/>
      <c r="B471" s="248"/>
      <c r="C471" s="248"/>
      <c r="D471" s="248"/>
      <c r="E471" s="248"/>
      <c r="F471" s="248"/>
      <c r="G471" s="248"/>
      <c r="H471" s="248"/>
      <c r="I471" s="248"/>
      <c r="J471" s="248"/>
      <c r="K471" s="248"/>
      <c r="L471" s="248"/>
      <c r="M471" s="248"/>
      <c r="N471" s="248"/>
      <c r="O471" s="248"/>
      <c r="P471" s="248"/>
      <c r="Q471" s="296"/>
      <c r="R471" s="256">
        <f>'Enjoyment or fitnes- trip % sum'!B476</f>
        <v>0</v>
      </c>
      <c r="S471" s="313">
        <f>'Enjoyment or fitnes- trip % sum'!D476</f>
        <v>0</v>
      </c>
      <c r="T471" s="257">
        <f>'Non-survey input values'!$B$14</f>
        <v>359.3</v>
      </c>
      <c r="U471" s="258">
        <f t="shared" si="42"/>
        <v>0</v>
      </c>
      <c r="V471" s="259">
        <f t="shared" si="43"/>
        <v>0</v>
      </c>
      <c r="W471" s="312">
        <f>'Enjoyment or fitnes- trip % sum'!G476</f>
        <v>0</v>
      </c>
      <c r="X471" s="314">
        <f>'Enjoyment or fitnes- trip % sum'!I476</f>
        <v>0</v>
      </c>
      <c r="Y471" s="260">
        <f t="shared" si="44"/>
        <v>0</v>
      </c>
      <c r="Z471" s="259">
        <f t="shared" si="45"/>
        <v>0</v>
      </c>
      <c r="AA471" s="312">
        <f>'Enjoyment or fitnes- trip % sum'!L476</f>
        <v>0</v>
      </c>
      <c r="AB471" s="314">
        <f>'Enjoyment or fitnes- trip % sum'!N476</f>
        <v>0</v>
      </c>
      <c r="AC471" s="260">
        <f t="shared" si="46"/>
        <v>0</v>
      </c>
      <c r="AD471" s="259">
        <f t="shared" si="47"/>
        <v>0</v>
      </c>
      <c r="AE471" s="261"/>
      <c r="AF471" s="248"/>
      <c r="AG471" s="248"/>
      <c r="AH471" s="248"/>
      <c r="AI471" s="248"/>
    </row>
    <row r="472" spans="1:35" x14ac:dyDescent="0.2">
      <c r="A472" s="248"/>
      <c r="B472" s="248"/>
      <c r="C472" s="248"/>
      <c r="D472" s="248"/>
      <c r="E472" s="248"/>
      <c r="F472" s="248"/>
      <c r="G472" s="248"/>
      <c r="H472" s="248"/>
      <c r="I472" s="248"/>
      <c r="J472" s="248"/>
      <c r="K472" s="248"/>
      <c r="L472" s="248"/>
      <c r="M472" s="248"/>
      <c r="N472" s="248"/>
      <c r="O472" s="248"/>
      <c r="P472" s="248"/>
      <c r="Q472" s="296"/>
      <c r="R472" s="256">
        <f>'Enjoyment or fitnes- trip % sum'!B477</f>
        <v>0</v>
      </c>
      <c r="S472" s="313">
        <f>'Enjoyment or fitnes- trip % sum'!D477</f>
        <v>0</v>
      </c>
      <c r="T472" s="257">
        <f>'Non-survey input values'!$B$14</f>
        <v>359.3</v>
      </c>
      <c r="U472" s="258">
        <f t="shared" si="42"/>
        <v>0</v>
      </c>
      <c r="V472" s="259">
        <f t="shared" si="43"/>
        <v>0</v>
      </c>
      <c r="W472" s="312">
        <f>'Enjoyment or fitnes- trip % sum'!G477</f>
        <v>0</v>
      </c>
      <c r="X472" s="314">
        <f>'Enjoyment or fitnes- trip % sum'!I477</f>
        <v>0</v>
      </c>
      <c r="Y472" s="260">
        <f t="shared" si="44"/>
        <v>0</v>
      </c>
      <c r="Z472" s="259">
        <f t="shared" si="45"/>
        <v>0</v>
      </c>
      <c r="AA472" s="312">
        <f>'Enjoyment or fitnes- trip % sum'!L477</f>
        <v>0</v>
      </c>
      <c r="AB472" s="314">
        <f>'Enjoyment or fitnes- trip % sum'!N477</f>
        <v>0</v>
      </c>
      <c r="AC472" s="260">
        <f t="shared" si="46"/>
        <v>0</v>
      </c>
      <c r="AD472" s="259">
        <f t="shared" si="47"/>
        <v>0</v>
      </c>
      <c r="AE472" s="261"/>
      <c r="AF472" s="248"/>
      <c r="AG472" s="248"/>
      <c r="AH472" s="248"/>
      <c r="AI472" s="248"/>
    </row>
    <row r="473" spans="1:35" x14ac:dyDescent="0.2">
      <c r="A473" s="248"/>
      <c r="B473" s="248"/>
      <c r="C473" s="248"/>
      <c r="D473" s="248"/>
      <c r="E473" s="248"/>
      <c r="F473" s="248"/>
      <c r="G473" s="248"/>
      <c r="H473" s="248"/>
      <c r="I473" s="248"/>
      <c r="J473" s="248"/>
      <c r="K473" s="248"/>
      <c r="L473" s="248"/>
      <c r="M473" s="248"/>
      <c r="N473" s="248"/>
      <c r="O473" s="248"/>
      <c r="P473" s="248"/>
      <c r="Q473" s="296"/>
      <c r="R473" s="256">
        <f>'Enjoyment or fitnes- trip % sum'!B478</f>
        <v>0</v>
      </c>
      <c r="S473" s="313">
        <f>'Enjoyment or fitnes- trip % sum'!D478</f>
        <v>0</v>
      </c>
      <c r="T473" s="257">
        <f>'Non-survey input values'!$B$14</f>
        <v>359.3</v>
      </c>
      <c r="U473" s="258">
        <f t="shared" si="42"/>
        <v>0</v>
      </c>
      <c r="V473" s="259">
        <f t="shared" si="43"/>
        <v>0</v>
      </c>
      <c r="W473" s="312">
        <f>'Enjoyment or fitnes- trip % sum'!G478</f>
        <v>0</v>
      </c>
      <c r="X473" s="314">
        <f>'Enjoyment or fitnes- trip % sum'!I478</f>
        <v>0</v>
      </c>
      <c r="Y473" s="260">
        <f t="shared" si="44"/>
        <v>0</v>
      </c>
      <c r="Z473" s="259">
        <f t="shared" si="45"/>
        <v>0</v>
      </c>
      <c r="AA473" s="312">
        <f>'Enjoyment or fitnes- trip % sum'!L478</f>
        <v>0</v>
      </c>
      <c r="AB473" s="314">
        <f>'Enjoyment or fitnes- trip % sum'!N478</f>
        <v>0</v>
      </c>
      <c r="AC473" s="260">
        <f t="shared" si="46"/>
        <v>0</v>
      </c>
      <c r="AD473" s="259">
        <f t="shared" si="47"/>
        <v>0</v>
      </c>
      <c r="AE473" s="261"/>
      <c r="AF473" s="248"/>
      <c r="AG473" s="248"/>
      <c r="AH473" s="248"/>
      <c r="AI473" s="248"/>
    </row>
    <row r="474" spans="1:35" x14ac:dyDescent="0.2">
      <c r="A474" s="248"/>
      <c r="B474" s="248"/>
      <c r="C474" s="248"/>
      <c r="D474" s="248"/>
      <c r="E474" s="248"/>
      <c r="F474" s="248"/>
      <c r="G474" s="248"/>
      <c r="H474" s="248"/>
      <c r="I474" s="248"/>
      <c r="J474" s="248"/>
      <c r="K474" s="248"/>
      <c r="L474" s="248"/>
      <c r="M474" s="248"/>
      <c r="N474" s="248"/>
      <c r="O474" s="248"/>
      <c r="P474" s="248"/>
      <c r="Q474" s="296"/>
      <c r="R474" s="256">
        <f>'Enjoyment or fitnes- trip % sum'!B479</f>
        <v>0</v>
      </c>
      <c r="S474" s="313">
        <f>'Enjoyment or fitnes- trip % sum'!D479</f>
        <v>0</v>
      </c>
      <c r="T474" s="257">
        <f>'Non-survey input values'!$B$14</f>
        <v>359.3</v>
      </c>
      <c r="U474" s="258">
        <f t="shared" si="42"/>
        <v>0</v>
      </c>
      <c r="V474" s="259">
        <f t="shared" si="43"/>
        <v>0</v>
      </c>
      <c r="W474" s="312">
        <f>'Enjoyment or fitnes- trip % sum'!G479</f>
        <v>0</v>
      </c>
      <c r="X474" s="314">
        <f>'Enjoyment or fitnes- trip % sum'!I479</f>
        <v>0</v>
      </c>
      <c r="Y474" s="260">
        <f t="shared" si="44"/>
        <v>0</v>
      </c>
      <c r="Z474" s="259">
        <f t="shared" si="45"/>
        <v>0</v>
      </c>
      <c r="AA474" s="312">
        <f>'Enjoyment or fitnes- trip % sum'!L479</f>
        <v>0</v>
      </c>
      <c r="AB474" s="314">
        <f>'Enjoyment or fitnes- trip % sum'!N479</f>
        <v>0</v>
      </c>
      <c r="AC474" s="260">
        <f t="shared" si="46"/>
        <v>0</v>
      </c>
      <c r="AD474" s="259">
        <f t="shared" si="47"/>
        <v>0</v>
      </c>
      <c r="AE474" s="261"/>
      <c r="AF474" s="248"/>
      <c r="AG474" s="248"/>
      <c r="AH474" s="248"/>
      <c r="AI474" s="248"/>
    </row>
    <row r="475" spans="1:35" x14ac:dyDescent="0.2">
      <c r="A475" s="248"/>
      <c r="B475" s="248"/>
      <c r="C475" s="248"/>
      <c r="D475" s="248"/>
      <c r="E475" s="248"/>
      <c r="F475" s="248"/>
      <c r="G475" s="248"/>
      <c r="H475" s="248"/>
      <c r="I475" s="248"/>
      <c r="J475" s="248"/>
      <c r="K475" s="248"/>
      <c r="L475" s="248"/>
      <c r="M475" s="248"/>
      <c r="N475" s="248"/>
      <c r="O475" s="248"/>
      <c r="P475" s="248"/>
      <c r="Q475" s="296"/>
      <c r="R475" s="256">
        <f>'Enjoyment or fitnes- trip % sum'!B480</f>
        <v>0</v>
      </c>
      <c r="S475" s="313">
        <f>'Enjoyment or fitnes- trip % sum'!D480</f>
        <v>0</v>
      </c>
      <c r="T475" s="257">
        <f>'Non-survey input values'!$B$14</f>
        <v>359.3</v>
      </c>
      <c r="U475" s="258">
        <f t="shared" si="42"/>
        <v>0</v>
      </c>
      <c r="V475" s="259">
        <f t="shared" si="43"/>
        <v>0</v>
      </c>
      <c r="W475" s="312">
        <f>'Enjoyment or fitnes- trip % sum'!G480</f>
        <v>0</v>
      </c>
      <c r="X475" s="314">
        <f>'Enjoyment or fitnes- trip % sum'!I480</f>
        <v>0</v>
      </c>
      <c r="Y475" s="260">
        <f t="shared" si="44"/>
        <v>0</v>
      </c>
      <c r="Z475" s="259">
        <f t="shared" si="45"/>
        <v>0</v>
      </c>
      <c r="AA475" s="312">
        <f>'Enjoyment or fitnes- trip % sum'!L480</f>
        <v>0</v>
      </c>
      <c r="AB475" s="314">
        <f>'Enjoyment or fitnes- trip % sum'!N480</f>
        <v>0</v>
      </c>
      <c r="AC475" s="260">
        <f t="shared" si="46"/>
        <v>0</v>
      </c>
      <c r="AD475" s="259">
        <f t="shared" si="47"/>
        <v>0</v>
      </c>
      <c r="AE475" s="261"/>
      <c r="AF475" s="248"/>
      <c r="AG475" s="248"/>
      <c r="AH475" s="248"/>
      <c r="AI475" s="248"/>
    </row>
    <row r="476" spans="1:35" x14ac:dyDescent="0.2">
      <c r="A476" s="248"/>
      <c r="B476" s="248"/>
      <c r="C476" s="248"/>
      <c r="D476" s="248"/>
      <c r="E476" s="248"/>
      <c r="F476" s="248"/>
      <c r="G476" s="248"/>
      <c r="H476" s="248"/>
      <c r="I476" s="248"/>
      <c r="J476" s="248"/>
      <c r="K476" s="248"/>
      <c r="L476" s="248"/>
      <c r="M476" s="248"/>
      <c r="N476" s="248"/>
      <c r="O476" s="248"/>
      <c r="P476" s="248"/>
      <c r="Q476" s="296"/>
      <c r="R476" s="256">
        <f>'Enjoyment or fitnes- trip % sum'!B481</f>
        <v>0</v>
      </c>
      <c r="S476" s="313">
        <f>'Enjoyment or fitnes- trip % sum'!D481</f>
        <v>0</v>
      </c>
      <c r="T476" s="257">
        <f>'Non-survey input values'!$B$14</f>
        <v>359.3</v>
      </c>
      <c r="U476" s="258">
        <f t="shared" si="42"/>
        <v>0</v>
      </c>
      <c r="V476" s="259">
        <f t="shared" si="43"/>
        <v>0</v>
      </c>
      <c r="W476" s="312">
        <f>'Enjoyment or fitnes- trip % sum'!G481</f>
        <v>0</v>
      </c>
      <c r="X476" s="314">
        <f>'Enjoyment or fitnes- trip % sum'!I481</f>
        <v>0</v>
      </c>
      <c r="Y476" s="260">
        <f t="shared" si="44"/>
        <v>0</v>
      </c>
      <c r="Z476" s="259">
        <f t="shared" si="45"/>
        <v>0</v>
      </c>
      <c r="AA476" s="312">
        <f>'Enjoyment or fitnes- trip % sum'!L481</f>
        <v>0</v>
      </c>
      <c r="AB476" s="314">
        <f>'Enjoyment or fitnes- trip % sum'!N481</f>
        <v>0</v>
      </c>
      <c r="AC476" s="260">
        <f t="shared" si="46"/>
        <v>0</v>
      </c>
      <c r="AD476" s="259">
        <f t="shared" si="47"/>
        <v>0</v>
      </c>
      <c r="AE476" s="261"/>
      <c r="AF476" s="248"/>
      <c r="AG476" s="248"/>
      <c r="AH476" s="248"/>
      <c r="AI476" s="248"/>
    </row>
    <row r="477" spans="1:35" x14ac:dyDescent="0.2">
      <c r="A477" s="248"/>
      <c r="B477" s="248"/>
      <c r="C477" s="248"/>
      <c r="D477" s="248"/>
      <c r="E477" s="248"/>
      <c r="F477" s="248"/>
      <c r="G477" s="248"/>
      <c r="H477" s="248"/>
      <c r="I477" s="248"/>
      <c r="J477" s="248"/>
      <c r="K477" s="248"/>
      <c r="L477" s="248"/>
      <c r="M477" s="248"/>
      <c r="N477" s="248"/>
      <c r="O477" s="248"/>
      <c r="P477" s="248"/>
      <c r="Q477" s="296"/>
      <c r="R477" s="256">
        <f>'Enjoyment or fitnes- trip % sum'!B482</f>
        <v>0</v>
      </c>
      <c r="S477" s="313">
        <f>'Enjoyment or fitnes- trip % sum'!D482</f>
        <v>0</v>
      </c>
      <c r="T477" s="257">
        <f>'Non-survey input values'!$B$14</f>
        <v>359.3</v>
      </c>
      <c r="U477" s="258">
        <f t="shared" si="42"/>
        <v>0</v>
      </c>
      <c r="V477" s="259">
        <f t="shared" si="43"/>
        <v>0</v>
      </c>
      <c r="W477" s="312">
        <f>'Enjoyment or fitnes- trip % sum'!G482</f>
        <v>0</v>
      </c>
      <c r="X477" s="314">
        <f>'Enjoyment or fitnes- trip % sum'!I482</f>
        <v>0</v>
      </c>
      <c r="Y477" s="260">
        <f t="shared" si="44"/>
        <v>0</v>
      </c>
      <c r="Z477" s="259">
        <f t="shared" si="45"/>
        <v>0</v>
      </c>
      <c r="AA477" s="312">
        <f>'Enjoyment or fitnes- trip % sum'!L482</f>
        <v>0</v>
      </c>
      <c r="AB477" s="314">
        <f>'Enjoyment or fitnes- trip % sum'!N482</f>
        <v>0</v>
      </c>
      <c r="AC477" s="260">
        <f t="shared" si="46"/>
        <v>0</v>
      </c>
      <c r="AD477" s="259">
        <f t="shared" si="47"/>
        <v>0</v>
      </c>
      <c r="AE477" s="261"/>
      <c r="AF477" s="248"/>
      <c r="AG477" s="248"/>
      <c r="AH477" s="248"/>
      <c r="AI477" s="248"/>
    </row>
    <row r="478" spans="1:35" x14ac:dyDescent="0.2">
      <c r="A478" s="248"/>
      <c r="B478" s="248"/>
      <c r="C478" s="248"/>
      <c r="D478" s="248"/>
      <c r="E478" s="248"/>
      <c r="F478" s="248"/>
      <c r="G478" s="248"/>
      <c r="H478" s="248"/>
      <c r="I478" s="248"/>
      <c r="J478" s="248"/>
      <c r="K478" s="248"/>
      <c r="L478" s="248"/>
      <c r="M478" s="248"/>
      <c r="N478" s="248"/>
      <c r="O478" s="248"/>
      <c r="P478" s="248"/>
      <c r="Q478" s="296"/>
      <c r="R478" s="256">
        <f>'Enjoyment or fitnes- trip % sum'!B483</f>
        <v>0</v>
      </c>
      <c r="S478" s="313">
        <f>'Enjoyment or fitnes- trip % sum'!D483</f>
        <v>0</v>
      </c>
      <c r="T478" s="257">
        <f>'Non-survey input values'!$B$14</f>
        <v>359.3</v>
      </c>
      <c r="U478" s="258">
        <f t="shared" si="42"/>
        <v>0</v>
      </c>
      <c r="V478" s="259">
        <f t="shared" si="43"/>
        <v>0</v>
      </c>
      <c r="W478" s="312">
        <f>'Enjoyment or fitnes- trip % sum'!G483</f>
        <v>0</v>
      </c>
      <c r="X478" s="314">
        <f>'Enjoyment or fitnes- trip % sum'!I483</f>
        <v>0</v>
      </c>
      <c r="Y478" s="260">
        <f t="shared" si="44"/>
        <v>0</v>
      </c>
      <c r="Z478" s="259">
        <f t="shared" si="45"/>
        <v>0</v>
      </c>
      <c r="AA478" s="312">
        <f>'Enjoyment or fitnes- trip % sum'!L483</f>
        <v>0</v>
      </c>
      <c r="AB478" s="314">
        <f>'Enjoyment or fitnes- trip % sum'!N483</f>
        <v>0</v>
      </c>
      <c r="AC478" s="260">
        <f t="shared" si="46"/>
        <v>0</v>
      </c>
      <c r="AD478" s="259">
        <f t="shared" si="47"/>
        <v>0</v>
      </c>
      <c r="AE478" s="261"/>
      <c r="AF478" s="248"/>
      <c r="AG478" s="248"/>
      <c r="AH478" s="248"/>
      <c r="AI478" s="248"/>
    </row>
    <row r="479" spans="1:35" x14ac:dyDescent="0.2">
      <c r="A479" s="248"/>
      <c r="B479" s="248"/>
      <c r="C479" s="248"/>
      <c r="D479" s="248"/>
      <c r="E479" s="248"/>
      <c r="F479" s="248"/>
      <c r="G479" s="248"/>
      <c r="H479" s="248"/>
      <c r="I479" s="248"/>
      <c r="J479" s="248"/>
      <c r="K479" s="248"/>
      <c r="L479" s="248"/>
      <c r="M479" s="248"/>
      <c r="N479" s="248"/>
      <c r="O479" s="248"/>
      <c r="P479" s="248"/>
      <c r="Q479" s="296"/>
      <c r="R479" s="256">
        <f>'Enjoyment or fitnes- trip % sum'!B484</f>
        <v>0</v>
      </c>
      <c r="S479" s="313">
        <f>'Enjoyment or fitnes- trip % sum'!D484</f>
        <v>0</v>
      </c>
      <c r="T479" s="257">
        <f>'Non-survey input values'!$B$14</f>
        <v>359.3</v>
      </c>
      <c r="U479" s="258">
        <f t="shared" si="42"/>
        <v>0</v>
      </c>
      <c r="V479" s="259">
        <f t="shared" si="43"/>
        <v>0</v>
      </c>
      <c r="W479" s="312">
        <f>'Enjoyment or fitnes- trip % sum'!G484</f>
        <v>0</v>
      </c>
      <c r="X479" s="314">
        <f>'Enjoyment or fitnes- trip % sum'!I484</f>
        <v>0</v>
      </c>
      <c r="Y479" s="260">
        <f t="shared" si="44"/>
        <v>0</v>
      </c>
      <c r="Z479" s="259">
        <f t="shared" si="45"/>
        <v>0</v>
      </c>
      <c r="AA479" s="312">
        <f>'Enjoyment or fitnes- trip % sum'!L484</f>
        <v>0</v>
      </c>
      <c r="AB479" s="314">
        <f>'Enjoyment or fitnes- trip % sum'!N484</f>
        <v>0</v>
      </c>
      <c r="AC479" s="260">
        <f t="shared" si="46"/>
        <v>0</v>
      </c>
      <c r="AD479" s="259">
        <f t="shared" si="47"/>
        <v>0</v>
      </c>
      <c r="AE479" s="261"/>
      <c r="AF479" s="248"/>
      <c r="AG479" s="248"/>
      <c r="AH479" s="248"/>
      <c r="AI479" s="248"/>
    </row>
    <row r="480" spans="1:35" x14ac:dyDescent="0.2">
      <c r="A480" s="248"/>
      <c r="B480" s="248"/>
      <c r="C480" s="248"/>
      <c r="D480" s="248"/>
      <c r="E480" s="248"/>
      <c r="F480" s="248"/>
      <c r="G480" s="248"/>
      <c r="H480" s="248"/>
      <c r="I480" s="248"/>
      <c r="J480" s="248"/>
      <c r="K480" s="248"/>
      <c r="L480" s="248"/>
      <c r="M480" s="248"/>
      <c r="N480" s="248"/>
      <c r="O480" s="248"/>
      <c r="P480" s="248"/>
      <c r="Q480" s="296"/>
      <c r="R480" s="256">
        <f>'Enjoyment or fitnes- trip % sum'!B485</f>
        <v>0</v>
      </c>
      <c r="S480" s="313">
        <f>'Enjoyment or fitnes- trip % sum'!D485</f>
        <v>0</v>
      </c>
      <c r="T480" s="257">
        <f>'Non-survey input values'!$B$14</f>
        <v>359.3</v>
      </c>
      <c r="U480" s="258">
        <f t="shared" si="42"/>
        <v>0</v>
      </c>
      <c r="V480" s="259">
        <f t="shared" si="43"/>
        <v>0</v>
      </c>
      <c r="W480" s="312">
        <f>'Enjoyment or fitnes- trip % sum'!G485</f>
        <v>0</v>
      </c>
      <c r="X480" s="314">
        <f>'Enjoyment or fitnes- trip % sum'!I485</f>
        <v>0</v>
      </c>
      <c r="Y480" s="260">
        <f t="shared" si="44"/>
        <v>0</v>
      </c>
      <c r="Z480" s="259">
        <f t="shared" si="45"/>
        <v>0</v>
      </c>
      <c r="AA480" s="312">
        <f>'Enjoyment or fitnes- trip % sum'!L485</f>
        <v>0</v>
      </c>
      <c r="AB480" s="314">
        <f>'Enjoyment or fitnes- trip % sum'!N485</f>
        <v>0</v>
      </c>
      <c r="AC480" s="260">
        <f t="shared" si="46"/>
        <v>0</v>
      </c>
      <c r="AD480" s="259">
        <f t="shared" si="47"/>
        <v>0</v>
      </c>
      <c r="AE480" s="261"/>
      <c r="AF480" s="248"/>
      <c r="AG480" s="248"/>
      <c r="AH480" s="248"/>
      <c r="AI480" s="248"/>
    </row>
    <row r="481" spans="1:35" x14ac:dyDescent="0.2">
      <c r="A481" s="248"/>
      <c r="B481" s="248"/>
      <c r="C481" s="248"/>
      <c r="D481" s="248"/>
      <c r="E481" s="248"/>
      <c r="F481" s="248"/>
      <c r="G481" s="248"/>
      <c r="H481" s="248"/>
      <c r="I481" s="248"/>
      <c r="J481" s="248"/>
      <c r="K481" s="248"/>
      <c r="L481" s="248"/>
      <c r="M481" s="248"/>
      <c r="N481" s="248"/>
      <c r="O481" s="248"/>
      <c r="P481" s="248"/>
      <c r="Q481" s="296"/>
      <c r="R481" s="256">
        <f>'Enjoyment or fitnes- trip % sum'!B486</f>
        <v>0</v>
      </c>
      <c r="S481" s="313">
        <f>'Enjoyment or fitnes- trip % sum'!D486</f>
        <v>0</v>
      </c>
      <c r="T481" s="257">
        <f>'Non-survey input values'!$B$14</f>
        <v>359.3</v>
      </c>
      <c r="U481" s="258">
        <f t="shared" si="42"/>
        <v>0</v>
      </c>
      <c r="V481" s="259">
        <f t="shared" si="43"/>
        <v>0</v>
      </c>
      <c r="W481" s="312">
        <f>'Enjoyment or fitnes- trip % sum'!G486</f>
        <v>0</v>
      </c>
      <c r="X481" s="314">
        <f>'Enjoyment or fitnes- trip % sum'!I486</f>
        <v>0</v>
      </c>
      <c r="Y481" s="260">
        <f t="shared" si="44"/>
        <v>0</v>
      </c>
      <c r="Z481" s="259">
        <f t="shared" si="45"/>
        <v>0</v>
      </c>
      <c r="AA481" s="312">
        <f>'Enjoyment or fitnes- trip % sum'!L486</f>
        <v>0</v>
      </c>
      <c r="AB481" s="314">
        <f>'Enjoyment or fitnes- trip % sum'!N486</f>
        <v>0</v>
      </c>
      <c r="AC481" s="260">
        <f t="shared" si="46"/>
        <v>0</v>
      </c>
      <c r="AD481" s="259">
        <f t="shared" si="47"/>
        <v>0</v>
      </c>
      <c r="AE481" s="261"/>
      <c r="AF481" s="248"/>
      <c r="AG481" s="248"/>
      <c r="AH481" s="248"/>
      <c r="AI481" s="248"/>
    </row>
    <row r="482" spans="1:35" x14ac:dyDescent="0.2">
      <c r="A482" s="248"/>
      <c r="B482" s="248"/>
      <c r="C482" s="248"/>
      <c r="D482" s="248"/>
      <c r="E482" s="248"/>
      <c r="F482" s="248"/>
      <c r="G482" s="248"/>
      <c r="H482" s="248"/>
      <c r="I482" s="248"/>
      <c r="J482" s="248"/>
      <c r="K482" s="248"/>
      <c r="L482" s="248"/>
      <c r="M482" s="248"/>
      <c r="N482" s="248"/>
      <c r="O482" s="248"/>
      <c r="P482" s="248"/>
      <c r="Q482" s="296"/>
      <c r="R482" s="256">
        <f>'Enjoyment or fitnes- trip % sum'!B487</f>
        <v>0</v>
      </c>
      <c r="S482" s="313">
        <f>'Enjoyment or fitnes- trip % sum'!D487</f>
        <v>0</v>
      </c>
      <c r="T482" s="257">
        <f>'Non-survey input values'!$B$14</f>
        <v>359.3</v>
      </c>
      <c r="U482" s="258">
        <f t="shared" si="42"/>
        <v>0</v>
      </c>
      <c r="V482" s="259">
        <f t="shared" si="43"/>
        <v>0</v>
      </c>
      <c r="W482" s="312">
        <f>'Enjoyment or fitnes- trip % sum'!G487</f>
        <v>0</v>
      </c>
      <c r="X482" s="314">
        <f>'Enjoyment or fitnes- trip % sum'!I487</f>
        <v>0</v>
      </c>
      <c r="Y482" s="260">
        <f t="shared" si="44"/>
        <v>0</v>
      </c>
      <c r="Z482" s="259">
        <f t="shared" si="45"/>
        <v>0</v>
      </c>
      <c r="AA482" s="312">
        <f>'Enjoyment or fitnes- trip % sum'!L487</f>
        <v>0</v>
      </c>
      <c r="AB482" s="314">
        <f>'Enjoyment or fitnes- trip % sum'!N487</f>
        <v>0</v>
      </c>
      <c r="AC482" s="260">
        <f t="shared" si="46"/>
        <v>0</v>
      </c>
      <c r="AD482" s="259">
        <f t="shared" si="47"/>
        <v>0</v>
      </c>
      <c r="AE482" s="261"/>
      <c r="AF482" s="248"/>
      <c r="AG482" s="248"/>
      <c r="AH482" s="248"/>
      <c r="AI482" s="248"/>
    </row>
    <row r="483" spans="1:35" x14ac:dyDescent="0.2">
      <c r="A483" s="248"/>
      <c r="B483" s="248"/>
      <c r="C483" s="248"/>
      <c r="D483" s="248"/>
      <c r="E483" s="248"/>
      <c r="F483" s="248"/>
      <c r="G483" s="248"/>
      <c r="H483" s="248"/>
      <c r="I483" s="248"/>
      <c r="J483" s="248"/>
      <c r="K483" s="248"/>
      <c r="L483" s="248"/>
      <c r="M483" s="248"/>
      <c r="N483" s="248"/>
      <c r="O483" s="248"/>
      <c r="P483" s="248"/>
      <c r="Q483" s="296"/>
      <c r="R483" s="256">
        <f>'Enjoyment or fitnes- trip % sum'!B488</f>
        <v>0</v>
      </c>
      <c r="S483" s="313">
        <f>'Enjoyment or fitnes- trip % sum'!D488</f>
        <v>0</v>
      </c>
      <c r="T483" s="257">
        <f>'Non-survey input values'!$B$14</f>
        <v>359.3</v>
      </c>
      <c r="U483" s="258">
        <f t="shared" si="42"/>
        <v>0</v>
      </c>
      <c r="V483" s="259">
        <f t="shared" si="43"/>
        <v>0</v>
      </c>
      <c r="W483" s="312">
        <f>'Enjoyment or fitnes- trip % sum'!G488</f>
        <v>0</v>
      </c>
      <c r="X483" s="314">
        <f>'Enjoyment or fitnes- trip % sum'!I488</f>
        <v>0</v>
      </c>
      <c r="Y483" s="260">
        <f t="shared" si="44"/>
        <v>0</v>
      </c>
      <c r="Z483" s="259">
        <f t="shared" si="45"/>
        <v>0</v>
      </c>
      <c r="AA483" s="312">
        <f>'Enjoyment or fitnes- trip % sum'!L488</f>
        <v>0</v>
      </c>
      <c r="AB483" s="314">
        <f>'Enjoyment or fitnes- trip % sum'!N488</f>
        <v>0</v>
      </c>
      <c r="AC483" s="260">
        <f t="shared" si="46"/>
        <v>0</v>
      </c>
      <c r="AD483" s="259">
        <f t="shared" si="47"/>
        <v>0</v>
      </c>
      <c r="AE483" s="261"/>
      <c r="AF483" s="248"/>
      <c r="AG483" s="248"/>
      <c r="AH483" s="248"/>
      <c r="AI483" s="248"/>
    </row>
    <row r="484" spans="1:35" x14ac:dyDescent="0.2">
      <c r="A484" s="248"/>
      <c r="B484" s="248"/>
      <c r="C484" s="248"/>
      <c r="D484" s="248"/>
      <c r="E484" s="248"/>
      <c r="F484" s="248"/>
      <c r="G484" s="248"/>
      <c r="H484" s="248"/>
      <c r="I484" s="248"/>
      <c r="J484" s="248"/>
      <c r="K484" s="248"/>
      <c r="L484" s="248"/>
      <c r="M484" s="248"/>
      <c r="N484" s="248"/>
      <c r="O484" s="248"/>
      <c r="P484" s="248"/>
      <c r="Q484" s="296"/>
      <c r="R484" s="256">
        <f>'Enjoyment or fitnes- trip % sum'!B489</f>
        <v>0</v>
      </c>
      <c r="S484" s="313">
        <f>'Enjoyment or fitnes- trip % sum'!D489</f>
        <v>0</v>
      </c>
      <c r="T484" s="257">
        <f>'Non-survey input values'!$B$14</f>
        <v>359.3</v>
      </c>
      <c r="U484" s="258">
        <f t="shared" si="42"/>
        <v>0</v>
      </c>
      <c r="V484" s="259">
        <f t="shared" si="43"/>
        <v>0</v>
      </c>
      <c r="W484" s="312">
        <f>'Enjoyment or fitnes- trip % sum'!G489</f>
        <v>0</v>
      </c>
      <c r="X484" s="314">
        <f>'Enjoyment or fitnes- trip % sum'!I489</f>
        <v>0</v>
      </c>
      <c r="Y484" s="260">
        <f t="shared" si="44"/>
        <v>0</v>
      </c>
      <c r="Z484" s="259">
        <f t="shared" si="45"/>
        <v>0</v>
      </c>
      <c r="AA484" s="312">
        <f>'Enjoyment or fitnes- trip % sum'!L489</f>
        <v>0</v>
      </c>
      <c r="AB484" s="314">
        <f>'Enjoyment or fitnes- trip % sum'!N489</f>
        <v>0</v>
      </c>
      <c r="AC484" s="260">
        <f t="shared" si="46"/>
        <v>0</v>
      </c>
      <c r="AD484" s="259">
        <f t="shared" si="47"/>
        <v>0</v>
      </c>
      <c r="AE484" s="261"/>
      <c r="AF484" s="248"/>
      <c r="AG484" s="248"/>
      <c r="AH484" s="248"/>
      <c r="AI484" s="248"/>
    </row>
    <row r="485" spans="1:35" x14ac:dyDescent="0.2">
      <c r="A485" s="248"/>
      <c r="B485" s="248"/>
      <c r="C485" s="248"/>
      <c r="D485" s="248"/>
      <c r="E485" s="248"/>
      <c r="F485" s="248"/>
      <c r="G485" s="248"/>
      <c r="H485" s="248"/>
      <c r="I485" s="248"/>
      <c r="J485" s="248"/>
      <c r="K485" s="248"/>
      <c r="L485" s="248"/>
      <c r="M485" s="248"/>
      <c r="N485" s="248"/>
      <c r="O485" s="248"/>
      <c r="P485" s="248"/>
      <c r="Q485" s="296"/>
      <c r="R485" s="256">
        <f>'Enjoyment or fitnes- trip % sum'!B490</f>
        <v>0</v>
      </c>
      <c r="S485" s="313">
        <f>'Enjoyment or fitnes- trip % sum'!D490</f>
        <v>0</v>
      </c>
      <c r="T485" s="257">
        <f>'Non-survey input values'!$B$14</f>
        <v>359.3</v>
      </c>
      <c r="U485" s="258">
        <f t="shared" si="42"/>
        <v>0</v>
      </c>
      <c r="V485" s="259">
        <f t="shared" si="43"/>
        <v>0</v>
      </c>
      <c r="W485" s="312">
        <f>'Enjoyment or fitnes- trip % sum'!G490</f>
        <v>0</v>
      </c>
      <c r="X485" s="314">
        <f>'Enjoyment or fitnes- trip % sum'!I490</f>
        <v>0</v>
      </c>
      <c r="Y485" s="260">
        <f t="shared" si="44"/>
        <v>0</v>
      </c>
      <c r="Z485" s="259">
        <f t="shared" si="45"/>
        <v>0</v>
      </c>
      <c r="AA485" s="312">
        <f>'Enjoyment or fitnes- trip % sum'!L490</f>
        <v>0</v>
      </c>
      <c r="AB485" s="314">
        <f>'Enjoyment or fitnes- trip % sum'!N490</f>
        <v>0</v>
      </c>
      <c r="AC485" s="260">
        <f t="shared" si="46"/>
        <v>0</v>
      </c>
      <c r="AD485" s="259">
        <f t="shared" si="47"/>
        <v>0</v>
      </c>
      <c r="AE485" s="261"/>
      <c r="AF485" s="248"/>
      <c r="AG485" s="248"/>
      <c r="AH485" s="248"/>
      <c r="AI485" s="248"/>
    </row>
    <row r="486" spans="1:35" x14ac:dyDescent="0.2">
      <c r="A486" s="248"/>
      <c r="B486" s="248"/>
      <c r="C486" s="248"/>
      <c r="D486" s="248"/>
      <c r="E486" s="248"/>
      <c r="F486" s="248"/>
      <c r="G486" s="248"/>
      <c r="H486" s="248"/>
      <c r="I486" s="248"/>
      <c r="J486" s="248"/>
      <c r="K486" s="248"/>
      <c r="L486" s="248"/>
      <c r="M486" s="248"/>
      <c r="N486" s="248"/>
      <c r="O486" s="248"/>
      <c r="P486" s="248"/>
      <c r="Q486" s="296"/>
      <c r="R486" s="256">
        <f>'Enjoyment or fitnes- trip % sum'!B491</f>
        <v>0</v>
      </c>
      <c r="S486" s="313">
        <f>'Enjoyment or fitnes- trip % sum'!D491</f>
        <v>0</v>
      </c>
      <c r="T486" s="257">
        <f>'Non-survey input values'!$B$14</f>
        <v>359.3</v>
      </c>
      <c r="U486" s="258">
        <f t="shared" si="42"/>
        <v>0</v>
      </c>
      <c r="V486" s="259">
        <f t="shared" si="43"/>
        <v>0</v>
      </c>
      <c r="W486" s="312">
        <f>'Enjoyment or fitnes- trip % sum'!G491</f>
        <v>0</v>
      </c>
      <c r="X486" s="314">
        <f>'Enjoyment or fitnes- trip % sum'!I491</f>
        <v>0</v>
      </c>
      <c r="Y486" s="260">
        <f t="shared" si="44"/>
        <v>0</v>
      </c>
      <c r="Z486" s="259">
        <f t="shared" si="45"/>
        <v>0</v>
      </c>
      <c r="AA486" s="312">
        <f>'Enjoyment or fitnes- trip % sum'!L491</f>
        <v>0</v>
      </c>
      <c r="AB486" s="314">
        <f>'Enjoyment or fitnes- trip % sum'!N491</f>
        <v>0</v>
      </c>
      <c r="AC486" s="260">
        <f t="shared" si="46"/>
        <v>0</v>
      </c>
      <c r="AD486" s="259">
        <f t="shared" si="47"/>
        <v>0</v>
      </c>
      <c r="AE486" s="261"/>
      <c r="AF486" s="248"/>
      <c r="AG486" s="248"/>
      <c r="AH486" s="248"/>
      <c r="AI486" s="248"/>
    </row>
    <row r="487" spans="1:35" x14ac:dyDescent="0.2">
      <c r="A487" s="248"/>
      <c r="B487" s="248"/>
      <c r="C487" s="248"/>
      <c r="D487" s="248"/>
      <c r="E487" s="248"/>
      <c r="F487" s="248"/>
      <c r="G487" s="248"/>
      <c r="H487" s="248"/>
      <c r="I487" s="248"/>
      <c r="J487" s="248"/>
      <c r="K487" s="248"/>
      <c r="L487" s="248"/>
      <c r="M487" s="248"/>
      <c r="N487" s="248"/>
      <c r="O487" s="248"/>
      <c r="P487" s="248"/>
      <c r="Q487" s="296"/>
      <c r="R487" s="256">
        <f>'Enjoyment or fitnes- trip % sum'!B492</f>
        <v>0</v>
      </c>
      <c r="S487" s="313">
        <f>'Enjoyment or fitnes- trip % sum'!D492</f>
        <v>0</v>
      </c>
      <c r="T487" s="257">
        <f>'Non-survey input values'!$B$14</f>
        <v>359.3</v>
      </c>
      <c r="U487" s="258">
        <f t="shared" si="42"/>
        <v>0</v>
      </c>
      <c r="V487" s="259">
        <f t="shared" si="43"/>
        <v>0</v>
      </c>
      <c r="W487" s="312">
        <f>'Enjoyment or fitnes- trip % sum'!G492</f>
        <v>0</v>
      </c>
      <c r="X487" s="314">
        <f>'Enjoyment or fitnes- trip % sum'!I492</f>
        <v>0</v>
      </c>
      <c r="Y487" s="260">
        <f t="shared" si="44"/>
        <v>0</v>
      </c>
      <c r="Z487" s="259">
        <f t="shared" si="45"/>
        <v>0</v>
      </c>
      <c r="AA487" s="312">
        <f>'Enjoyment or fitnes- trip % sum'!L492</f>
        <v>0</v>
      </c>
      <c r="AB487" s="314">
        <f>'Enjoyment or fitnes- trip % sum'!N492</f>
        <v>0</v>
      </c>
      <c r="AC487" s="260">
        <f t="shared" si="46"/>
        <v>0</v>
      </c>
      <c r="AD487" s="259">
        <f t="shared" si="47"/>
        <v>0</v>
      </c>
      <c r="AE487" s="261"/>
      <c r="AF487" s="248"/>
      <c r="AG487" s="248"/>
      <c r="AH487" s="248"/>
      <c r="AI487" s="248"/>
    </row>
    <row r="488" spans="1:35" x14ac:dyDescent="0.2">
      <c r="A488" s="248"/>
      <c r="B488" s="248"/>
      <c r="C488" s="248"/>
      <c r="D488" s="248"/>
      <c r="E488" s="248"/>
      <c r="F488" s="248"/>
      <c r="G488" s="248"/>
      <c r="H488" s="248"/>
      <c r="I488" s="248"/>
      <c r="J488" s="248"/>
      <c r="K488" s="248"/>
      <c r="L488" s="248"/>
      <c r="M488" s="248"/>
      <c r="N488" s="248"/>
      <c r="O488" s="248"/>
      <c r="P488" s="248"/>
      <c r="Q488" s="296"/>
      <c r="R488" s="256">
        <f>'Enjoyment or fitnes- trip % sum'!B493</f>
        <v>0</v>
      </c>
      <c r="S488" s="313">
        <f>'Enjoyment or fitnes- trip % sum'!D493</f>
        <v>0</v>
      </c>
      <c r="T488" s="257">
        <f>'Non-survey input values'!$B$14</f>
        <v>359.3</v>
      </c>
      <c r="U488" s="258">
        <f t="shared" si="42"/>
        <v>0</v>
      </c>
      <c r="V488" s="259">
        <f t="shared" si="43"/>
        <v>0</v>
      </c>
      <c r="W488" s="312">
        <f>'Enjoyment or fitnes- trip % sum'!G493</f>
        <v>0</v>
      </c>
      <c r="X488" s="314">
        <f>'Enjoyment or fitnes- trip % sum'!I493</f>
        <v>0</v>
      </c>
      <c r="Y488" s="260">
        <f t="shared" si="44"/>
        <v>0</v>
      </c>
      <c r="Z488" s="259">
        <f t="shared" si="45"/>
        <v>0</v>
      </c>
      <c r="AA488" s="312">
        <f>'Enjoyment or fitnes- trip % sum'!L493</f>
        <v>0</v>
      </c>
      <c r="AB488" s="314">
        <f>'Enjoyment or fitnes- trip % sum'!N493</f>
        <v>0</v>
      </c>
      <c r="AC488" s="260">
        <f t="shared" si="46"/>
        <v>0</v>
      </c>
      <c r="AD488" s="259">
        <f t="shared" si="47"/>
        <v>0</v>
      </c>
      <c r="AE488" s="261"/>
      <c r="AF488" s="248"/>
      <c r="AG488" s="248"/>
      <c r="AH488" s="248"/>
      <c r="AI488" s="248"/>
    </row>
    <row r="489" spans="1:35" x14ac:dyDescent="0.2">
      <c r="A489" s="248"/>
      <c r="B489" s="248"/>
      <c r="C489" s="248"/>
      <c r="D489" s="248"/>
      <c r="E489" s="248"/>
      <c r="F489" s="248"/>
      <c r="G489" s="248"/>
      <c r="H489" s="248"/>
      <c r="I489" s="248"/>
      <c r="J489" s="248"/>
      <c r="K489" s="248"/>
      <c r="L489" s="248"/>
      <c r="M489" s="248"/>
      <c r="N489" s="248"/>
      <c r="O489" s="248"/>
      <c r="P489" s="248"/>
      <c r="Q489" s="296"/>
      <c r="R489" s="256">
        <f>'Enjoyment or fitnes- trip % sum'!B494</f>
        <v>0</v>
      </c>
      <c r="S489" s="313">
        <f>'Enjoyment or fitnes- trip % sum'!D494</f>
        <v>0</v>
      </c>
      <c r="T489" s="257">
        <f>'Non-survey input values'!$B$14</f>
        <v>359.3</v>
      </c>
      <c r="U489" s="258">
        <f t="shared" si="42"/>
        <v>0</v>
      </c>
      <c r="V489" s="259">
        <f t="shared" si="43"/>
        <v>0</v>
      </c>
      <c r="W489" s="312">
        <f>'Enjoyment or fitnes- trip % sum'!G494</f>
        <v>0</v>
      </c>
      <c r="X489" s="314">
        <f>'Enjoyment or fitnes- trip % sum'!I494</f>
        <v>0</v>
      </c>
      <c r="Y489" s="260">
        <f t="shared" si="44"/>
        <v>0</v>
      </c>
      <c r="Z489" s="259">
        <f t="shared" si="45"/>
        <v>0</v>
      </c>
      <c r="AA489" s="312">
        <f>'Enjoyment or fitnes- trip % sum'!L494</f>
        <v>0</v>
      </c>
      <c r="AB489" s="314">
        <f>'Enjoyment or fitnes- trip % sum'!N494</f>
        <v>0</v>
      </c>
      <c r="AC489" s="260">
        <f t="shared" si="46"/>
        <v>0</v>
      </c>
      <c r="AD489" s="259">
        <f t="shared" si="47"/>
        <v>0</v>
      </c>
      <c r="AE489" s="261"/>
      <c r="AF489" s="248"/>
      <c r="AG489" s="248"/>
      <c r="AH489" s="248"/>
      <c r="AI489" s="248"/>
    </row>
    <row r="490" spans="1:35" x14ac:dyDescent="0.2">
      <c r="A490" s="248"/>
      <c r="B490" s="248"/>
      <c r="C490" s="248"/>
      <c r="D490" s="248"/>
      <c r="E490" s="248"/>
      <c r="F490" s="248"/>
      <c r="G490" s="248"/>
      <c r="H490" s="248"/>
      <c r="I490" s="248"/>
      <c r="J490" s="248"/>
      <c r="K490" s="248"/>
      <c r="L490" s="248"/>
      <c r="M490" s="248"/>
      <c r="N490" s="248"/>
      <c r="O490" s="248"/>
      <c r="P490" s="248"/>
      <c r="Q490" s="296"/>
      <c r="R490" s="256">
        <f>'Enjoyment or fitnes- trip % sum'!B495</f>
        <v>0</v>
      </c>
      <c r="S490" s="313">
        <f>'Enjoyment or fitnes- trip % sum'!D495</f>
        <v>0</v>
      </c>
      <c r="T490" s="257">
        <f>'Non-survey input values'!$B$14</f>
        <v>359.3</v>
      </c>
      <c r="U490" s="258">
        <f t="shared" si="42"/>
        <v>0</v>
      </c>
      <c r="V490" s="259">
        <f t="shared" si="43"/>
        <v>0</v>
      </c>
      <c r="W490" s="312">
        <f>'Enjoyment or fitnes- trip % sum'!G495</f>
        <v>0</v>
      </c>
      <c r="X490" s="314">
        <f>'Enjoyment or fitnes- trip % sum'!I495</f>
        <v>0</v>
      </c>
      <c r="Y490" s="260">
        <f t="shared" si="44"/>
        <v>0</v>
      </c>
      <c r="Z490" s="259">
        <f t="shared" si="45"/>
        <v>0</v>
      </c>
      <c r="AA490" s="312">
        <f>'Enjoyment or fitnes- trip % sum'!L495</f>
        <v>0</v>
      </c>
      <c r="AB490" s="314">
        <f>'Enjoyment or fitnes- trip % sum'!N495</f>
        <v>0</v>
      </c>
      <c r="AC490" s="260">
        <f t="shared" si="46"/>
        <v>0</v>
      </c>
      <c r="AD490" s="259">
        <f t="shared" si="47"/>
        <v>0</v>
      </c>
      <c r="AE490" s="261"/>
      <c r="AF490" s="248"/>
      <c r="AG490" s="248"/>
      <c r="AH490" s="248"/>
      <c r="AI490" s="248"/>
    </row>
    <row r="491" spans="1:35" x14ac:dyDescent="0.2">
      <c r="A491" s="248"/>
      <c r="B491" s="248"/>
      <c r="C491" s="248"/>
      <c r="D491" s="248"/>
      <c r="E491" s="248"/>
      <c r="F491" s="248"/>
      <c r="G491" s="248"/>
      <c r="H491" s="248"/>
      <c r="I491" s="248"/>
      <c r="J491" s="248"/>
      <c r="K491" s="248"/>
      <c r="L491" s="248"/>
      <c r="M491" s="248"/>
      <c r="N491" s="248"/>
      <c r="O491" s="248"/>
      <c r="P491" s="248"/>
      <c r="Q491" s="296"/>
      <c r="R491" s="256">
        <f>'Enjoyment or fitnes- trip % sum'!B496</f>
        <v>0</v>
      </c>
      <c r="S491" s="313">
        <f>'Enjoyment or fitnes- trip % sum'!D496</f>
        <v>0</v>
      </c>
      <c r="T491" s="257">
        <f>'Non-survey input values'!$B$14</f>
        <v>359.3</v>
      </c>
      <c r="U491" s="258">
        <f t="shared" si="42"/>
        <v>0</v>
      </c>
      <c r="V491" s="259">
        <f t="shared" si="43"/>
        <v>0</v>
      </c>
      <c r="W491" s="312">
        <f>'Enjoyment or fitnes- trip % sum'!G496</f>
        <v>0</v>
      </c>
      <c r="X491" s="314">
        <f>'Enjoyment or fitnes- trip % sum'!I496</f>
        <v>0</v>
      </c>
      <c r="Y491" s="260">
        <f t="shared" si="44"/>
        <v>0</v>
      </c>
      <c r="Z491" s="259">
        <f t="shared" si="45"/>
        <v>0</v>
      </c>
      <c r="AA491" s="312">
        <f>'Enjoyment or fitnes- trip % sum'!L496</f>
        <v>0</v>
      </c>
      <c r="AB491" s="314">
        <f>'Enjoyment or fitnes- trip % sum'!N496</f>
        <v>0</v>
      </c>
      <c r="AC491" s="260">
        <f t="shared" si="46"/>
        <v>0</v>
      </c>
      <c r="AD491" s="259">
        <f t="shared" si="47"/>
        <v>0</v>
      </c>
      <c r="AE491" s="261"/>
      <c r="AF491" s="248"/>
      <c r="AG491" s="248"/>
      <c r="AH491" s="248"/>
      <c r="AI491" s="248"/>
    </row>
    <row r="492" spans="1:35" x14ac:dyDescent="0.2">
      <c r="A492" s="248"/>
      <c r="B492" s="248"/>
      <c r="C492" s="248"/>
      <c r="D492" s="248"/>
      <c r="E492" s="248"/>
      <c r="F492" s="248"/>
      <c r="G492" s="248"/>
      <c r="H492" s="248"/>
      <c r="I492" s="248"/>
      <c r="J492" s="248"/>
      <c r="K492" s="248"/>
      <c r="L492" s="248"/>
      <c r="M492" s="248"/>
      <c r="N492" s="248"/>
      <c r="O492" s="248"/>
      <c r="P492" s="248"/>
      <c r="Q492" s="296"/>
      <c r="R492" s="256">
        <f>'Enjoyment or fitnes- trip % sum'!B497</f>
        <v>0</v>
      </c>
      <c r="S492" s="313">
        <f>'Enjoyment or fitnes- trip % sum'!D497</f>
        <v>0</v>
      </c>
      <c r="T492" s="257">
        <f>'Non-survey input values'!$B$14</f>
        <v>359.3</v>
      </c>
      <c r="U492" s="258">
        <f t="shared" si="42"/>
        <v>0</v>
      </c>
      <c r="V492" s="259">
        <f t="shared" si="43"/>
        <v>0</v>
      </c>
      <c r="W492" s="312">
        <f>'Enjoyment or fitnes- trip % sum'!G497</f>
        <v>0</v>
      </c>
      <c r="X492" s="314">
        <f>'Enjoyment or fitnes- trip % sum'!I497</f>
        <v>0</v>
      </c>
      <c r="Y492" s="260">
        <f t="shared" si="44"/>
        <v>0</v>
      </c>
      <c r="Z492" s="259">
        <f t="shared" si="45"/>
        <v>0</v>
      </c>
      <c r="AA492" s="312">
        <f>'Enjoyment or fitnes- trip % sum'!L497</f>
        <v>0</v>
      </c>
      <c r="AB492" s="314">
        <f>'Enjoyment or fitnes- trip % sum'!N497</f>
        <v>0</v>
      </c>
      <c r="AC492" s="260">
        <f t="shared" si="46"/>
        <v>0</v>
      </c>
      <c r="AD492" s="259">
        <f t="shared" si="47"/>
        <v>0</v>
      </c>
      <c r="AE492" s="261"/>
      <c r="AF492" s="248"/>
      <c r="AG492" s="248"/>
      <c r="AH492" s="248"/>
      <c r="AI492" s="248"/>
    </row>
    <row r="493" spans="1:35" x14ac:dyDescent="0.2">
      <c r="A493" s="248"/>
      <c r="B493" s="248"/>
      <c r="C493" s="248"/>
      <c r="D493" s="248"/>
      <c r="E493" s="248"/>
      <c r="F493" s="248"/>
      <c r="G493" s="248"/>
      <c r="H493" s="248"/>
      <c r="I493" s="248"/>
      <c r="J493" s="248"/>
      <c r="K493" s="248"/>
      <c r="L493" s="248"/>
      <c r="M493" s="248"/>
      <c r="N493" s="248"/>
      <c r="O493" s="248"/>
      <c r="P493" s="248"/>
      <c r="Q493" s="296"/>
      <c r="R493" s="256">
        <f>'Enjoyment or fitnes- trip % sum'!B498</f>
        <v>0</v>
      </c>
      <c r="S493" s="313">
        <f>'Enjoyment or fitnes- trip % sum'!D498</f>
        <v>0</v>
      </c>
      <c r="T493" s="257">
        <f>'Non-survey input values'!$B$14</f>
        <v>359.3</v>
      </c>
      <c r="U493" s="258">
        <f t="shared" si="42"/>
        <v>0</v>
      </c>
      <c r="V493" s="259">
        <f t="shared" si="43"/>
        <v>0</v>
      </c>
      <c r="W493" s="312">
        <f>'Enjoyment or fitnes- trip % sum'!G498</f>
        <v>0</v>
      </c>
      <c r="X493" s="314">
        <f>'Enjoyment or fitnes- trip % sum'!I498</f>
        <v>0</v>
      </c>
      <c r="Y493" s="260">
        <f t="shared" si="44"/>
        <v>0</v>
      </c>
      <c r="Z493" s="259">
        <f t="shared" si="45"/>
        <v>0</v>
      </c>
      <c r="AA493" s="312">
        <f>'Enjoyment or fitnes- trip % sum'!L498</f>
        <v>0</v>
      </c>
      <c r="AB493" s="314">
        <f>'Enjoyment or fitnes- trip % sum'!N498</f>
        <v>0</v>
      </c>
      <c r="AC493" s="260">
        <f t="shared" si="46"/>
        <v>0</v>
      </c>
      <c r="AD493" s="259">
        <f t="shared" si="47"/>
        <v>0</v>
      </c>
      <c r="AE493" s="261"/>
      <c r="AF493" s="248"/>
      <c r="AG493" s="248"/>
      <c r="AH493" s="248"/>
      <c r="AI493" s="248"/>
    </row>
    <row r="494" spans="1:35" x14ac:dyDescent="0.2">
      <c r="A494" s="248"/>
      <c r="B494" s="248"/>
      <c r="C494" s="248"/>
      <c r="D494" s="248"/>
      <c r="E494" s="248"/>
      <c r="F494" s="248"/>
      <c r="G494" s="248"/>
      <c r="H494" s="248"/>
      <c r="I494" s="248"/>
      <c r="J494" s="248"/>
      <c r="K494" s="248"/>
      <c r="L494" s="248"/>
      <c r="M494" s="248"/>
      <c r="N494" s="248"/>
      <c r="O494" s="248"/>
      <c r="P494" s="248"/>
      <c r="Q494" s="296"/>
      <c r="R494" s="256">
        <f>'Enjoyment or fitnes- trip % sum'!B499</f>
        <v>0</v>
      </c>
      <c r="S494" s="313">
        <f>'Enjoyment or fitnes- trip % sum'!D499</f>
        <v>0</v>
      </c>
      <c r="T494" s="257">
        <f>'Non-survey input values'!$B$14</f>
        <v>359.3</v>
      </c>
      <c r="U494" s="258">
        <f t="shared" si="42"/>
        <v>0</v>
      </c>
      <c r="V494" s="259">
        <f t="shared" si="43"/>
        <v>0</v>
      </c>
      <c r="W494" s="312">
        <f>'Enjoyment or fitnes- trip % sum'!G499</f>
        <v>0</v>
      </c>
      <c r="X494" s="314">
        <f>'Enjoyment or fitnes- trip % sum'!I499</f>
        <v>0</v>
      </c>
      <c r="Y494" s="260">
        <f t="shared" si="44"/>
        <v>0</v>
      </c>
      <c r="Z494" s="259">
        <f t="shared" si="45"/>
        <v>0</v>
      </c>
      <c r="AA494" s="312">
        <f>'Enjoyment or fitnes- trip % sum'!L499</f>
        <v>0</v>
      </c>
      <c r="AB494" s="314">
        <f>'Enjoyment or fitnes- trip % sum'!N499</f>
        <v>0</v>
      </c>
      <c r="AC494" s="260">
        <f t="shared" si="46"/>
        <v>0</v>
      </c>
      <c r="AD494" s="259">
        <f t="shared" si="47"/>
        <v>0</v>
      </c>
      <c r="AE494" s="261"/>
      <c r="AF494" s="248"/>
      <c r="AG494" s="248"/>
      <c r="AH494" s="248"/>
      <c r="AI494" s="248"/>
    </row>
    <row r="495" spans="1:35" x14ac:dyDescent="0.2">
      <c r="A495" s="248"/>
      <c r="B495" s="248"/>
      <c r="C495" s="248"/>
      <c r="D495" s="248"/>
      <c r="E495" s="248"/>
      <c r="F495" s="248"/>
      <c r="G495" s="248"/>
      <c r="H495" s="248"/>
      <c r="I495" s="248"/>
      <c r="J495" s="248"/>
      <c r="K495" s="248"/>
      <c r="L495" s="248"/>
      <c r="M495" s="248"/>
      <c r="N495" s="248"/>
      <c r="O495" s="248"/>
      <c r="P495" s="248"/>
      <c r="Q495" s="296"/>
      <c r="R495" s="256">
        <f>'Enjoyment or fitnes- trip % sum'!B500</f>
        <v>0</v>
      </c>
      <c r="S495" s="313">
        <f>'Enjoyment or fitnes- trip % sum'!D500</f>
        <v>0</v>
      </c>
      <c r="T495" s="257">
        <f>'Non-survey input values'!$B$14</f>
        <v>359.3</v>
      </c>
      <c r="U495" s="258">
        <f t="shared" si="42"/>
        <v>0</v>
      </c>
      <c r="V495" s="259">
        <f t="shared" si="43"/>
        <v>0</v>
      </c>
      <c r="W495" s="312">
        <f>'Enjoyment or fitnes- trip % sum'!G500</f>
        <v>0</v>
      </c>
      <c r="X495" s="314">
        <f>'Enjoyment or fitnes- trip % sum'!I500</f>
        <v>0</v>
      </c>
      <c r="Y495" s="260">
        <f t="shared" si="44"/>
        <v>0</v>
      </c>
      <c r="Z495" s="259">
        <f t="shared" si="45"/>
        <v>0</v>
      </c>
      <c r="AA495" s="312">
        <f>'Enjoyment or fitnes- trip % sum'!L500</f>
        <v>0</v>
      </c>
      <c r="AB495" s="314">
        <f>'Enjoyment or fitnes- trip % sum'!N500</f>
        <v>0</v>
      </c>
      <c r="AC495" s="260">
        <f t="shared" si="46"/>
        <v>0</v>
      </c>
      <c r="AD495" s="259">
        <f t="shared" si="47"/>
        <v>0</v>
      </c>
      <c r="AE495" s="261"/>
      <c r="AF495" s="248"/>
      <c r="AG495" s="248"/>
      <c r="AH495" s="248"/>
      <c r="AI495" s="248"/>
    </row>
    <row r="496" spans="1:35" x14ac:dyDescent="0.2">
      <c r="A496" s="248"/>
      <c r="B496" s="248"/>
      <c r="C496" s="248"/>
      <c r="D496" s="248"/>
      <c r="E496" s="248"/>
      <c r="F496" s="248"/>
      <c r="G496" s="248"/>
      <c r="H496" s="248"/>
      <c r="I496" s="248"/>
      <c r="J496" s="248"/>
      <c r="K496" s="248"/>
      <c r="L496" s="248"/>
      <c r="M496" s="248"/>
      <c r="N496" s="248"/>
      <c r="O496" s="248"/>
      <c r="P496" s="248"/>
      <c r="Q496" s="296"/>
      <c r="R496" s="256">
        <f>'Enjoyment or fitnes- trip % sum'!B501</f>
        <v>0</v>
      </c>
      <c r="S496" s="313">
        <f>'Enjoyment or fitnes- trip % sum'!D501</f>
        <v>0</v>
      </c>
      <c r="T496" s="257">
        <f>'Non-survey input values'!$B$14</f>
        <v>359.3</v>
      </c>
      <c r="U496" s="258">
        <f t="shared" si="42"/>
        <v>0</v>
      </c>
      <c r="V496" s="259">
        <f t="shared" si="43"/>
        <v>0</v>
      </c>
      <c r="W496" s="312">
        <f>'Enjoyment or fitnes- trip % sum'!G501</f>
        <v>0</v>
      </c>
      <c r="X496" s="314">
        <f>'Enjoyment or fitnes- trip % sum'!I501</f>
        <v>0</v>
      </c>
      <c r="Y496" s="260">
        <f t="shared" si="44"/>
        <v>0</v>
      </c>
      <c r="Z496" s="259">
        <f t="shared" si="45"/>
        <v>0</v>
      </c>
      <c r="AA496" s="312">
        <f>'Enjoyment or fitnes- trip % sum'!L501</f>
        <v>0</v>
      </c>
      <c r="AB496" s="314">
        <f>'Enjoyment or fitnes- trip % sum'!N501</f>
        <v>0</v>
      </c>
      <c r="AC496" s="260">
        <f t="shared" si="46"/>
        <v>0</v>
      </c>
      <c r="AD496" s="259">
        <f t="shared" si="47"/>
        <v>0</v>
      </c>
      <c r="AE496" s="261"/>
      <c r="AF496" s="248"/>
      <c r="AG496" s="248"/>
      <c r="AH496" s="248"/>
      <c r="AI496" s="248"/>
    </row>
    <row r="497" spans="1:35" x14ac:dyDescent="0.2">
      <c r="A497" s="248"/>
      <c r="B497" s="248"/>
      <c r="C497" s="248"/>
      <c r="D497" s="248"/>
      <c r="E497" s="248"/>
      <c r="F497" s="248"/>
      <c r="G497" s="248"/>
      <c r="H497" s="248"/>
      <c r="I497" s="248"/>
      <c r="J497" s="248"/>
      <c r="K497" s="248"/>
      <c r="L497" s="248"/>
      <c r="M497" s="248"/>
      <c r="N497" s="248"/>
      <c r="O497" s="248"/>
      <c r="P497" s="248"/>
      <c r="Q497" s="296"/>
      <c r="R497" s="256">
        <f>'Enjoyment or fitnes- trip % sum'!B502</f>
        <v>0</v>
      </c>
      <c r="S497" s="313">
        <f>'Enjoyment or fitnes- trip % sum'!D502</f>
        <v>0</v>
      </c>
      <c r="T497" s="257">
        <f>'Non-survey input values'!$B$14</f>
        <v>359.3</v>
      </c>
      <c r="U497" s="258">
        <f t="shared" si="42"/>
        <v>0</v>
      </c>
      <c r="V497" s="259">
        <f t="shared" si="43"/>
        <v>0</v>
      </c>
      <c r="W497" s="312">
        <f>'Enjoyment or fitnes- trip % sum'!G502</f>
        <v>0</v>
      </c>
      <c r="X497" s="314">
        <f>'Enjoyment or fitnes- trip % sum'!I502</f>
        <v>0</v>
      </c>
      <c r="Y497" s="260">
        <f t="shared" si="44"/>
        <v>0</v>
      </c>
      <c r="Z497" s="259">
        <f t="shared" si="45"/>
        <v>0</v>
      </c>
      <c r="AA497" s="312">
        <f>'Enjoyment or fitnes- trip % sum'!L502</f>
        <v>0</v>
      </c>
      <c r="AB497" s="314">
        <f>'Enjoyment or fitnes- trip % sum'!N502</f>
        <v>0</v>
      </c>
      <c r="AC497" s="260">
        <f t="shared" si="46"/>
        <v>0</v>
      </c>
      <c r="AD497" s="259">
        <f t="shared" si="47"/>
        <v>0</v>
      </c>
      <c r="AE497" s="261"/>
      <c r="AF497" s="248"/>
      <c r="AG497" s="248"/>
      <c r="AH497" s="248"/>
      <c r="AI497" s="248"/>
    </row>
    <row r="498" spans="1:35" x14ac:dyDescent="0.2">
      <c r="A498" s="248"/>
      <c r="B498" s="248"/>
      <c r="C498" s="248"/>
      <c r="D498" s="248"/>
      <c r="E498" s="248"/>
      <c r="F498" s="248"/>
      <c r="G498" s="248"/>
      <c r="H498" s="248"/>
      <c r="I498" s="248"/>
      <c r="J498" s="248"/>
      <c r="K498" s="248"/>
      <c r="L498" s="248"/>
      <c r="M498" s="248"/>
      <c r="N498" s="248"/>
      <c r="O498" s="248"/>
      <c r="P498" s="248"/>
      <c r="Q498" s="296"/>
      <c r="R498" s="256">
        <f>'Enjoyment or fitnes- trip % sum'!B503</f>
        <v>0</v>
      </c>
      <c r="S498" s="313">
        <f>'Enjoyment or fitnes- trip % sum'!D503</f>
        <v>0</v>
      </c>
      <c r="T498" s="257">
        <f>'Non-survey input values'!$B$14</f>
        <v>359.3</v>
      </c>
      <c r="U498" s="258">
        <f t="shared" si="42"/>
        <v>0</v>
      </c>
      <c r="V498" s="259">
        <f t="shared" si="43"/>
        <v>0</v>
      </c>
      <c r="W498" s="312">
        <f>'Enjoyment or fitnes- trip % sum'!G503</f>
        <v>0</v>
      </c>
      <c r="X498" s="314">
        <f>'Enjoyment or fitnes- trip % sum'!I503</f>
        <v>0</v>
      </c>
      <c r="Y498" s="260">
        <f t="shared" si="44"/>
        <v>0</v>
      </c>
      <c r="Z498" s="259">
        <f t="shared" si="45"/>
        <v>0</v>
      </c>
      <c r="AA498" s="312">
        <f>'Enjoyment or fitnes- trip % sum'!L503</f>
        <v>0</v>
      </c>
      <c r="AB498" s="314">
        <f>'Enjoyment or fitnes- trip % sum'!N503</f>
        <v>0</v>
      </c>
      <c r="AC498" s="260">
        <f t="shared" si="46"/>
        <v>0</v>
      </c>
      <c r="AD498" s="259">
        <f t="shared" si="47"/>
        <v>0</v>
      </c>
      <c r="AE498" s="261"/>
      <c r="AF498" s="248"/>
      <c r="AG498" s="248"/>
      <c r="AH498" s="248"/>
      <c r="AI498" s="248"/>
    </row>
    <row r="499" spans="1:35" x14ac:dyDescent="0.2">
      <c r="A499" s="248"/>
      <c r="B499" s="248"/>
      <c r="C499" s="248"/>
      <c r="D499" s="248"/>
      <c r="E499" s="248"/>
      <c r="F499" s="248"/>
      <c r="G499" s="248"/>
      <c r="H499" s="248"/>
      <c r="I499" s="248"/>
      <c r="J499" s="248"/>
      <c r="K499" s="248"/>
      <c r="L499" s="248"/>
      <c r="M499" s="248"/>
      <c r="N499" s="248"/>
      <c r="O499" s="248"/>
      <c r="P499" s="248"/>
      <c r="Q499" s="296"/>
      <c r="R499" s="256">
        <f>'Enjoyment or fitnes- trip % sum'!B504</f>
        <v>0</v>
      </c>
      <c r="S499" s="313">
        <f>'Enjoyment or fitnes- trip % sum'!D504</f>
        <v>0</v>
      </c>
      <c r="T499" s="257">
        <f>'Non-survey input values'!$B$14</f>
        <v>359.3</v>
      </c>
      <c r="U499" s="258">
        <f t="shared" si="42"/>
        <v>0</v>
      </c>
      <c r="V499" s="259">
        <f t="shared" si="43"/>
        <v>0</v>
      </c>
      <c r="W499" s="312">
        <f>'Enjoyment or fitnes- trip % sum'!G504</f>
        <v>0</v>
      </c>
      <c r="X499" s="314">
        <f>'Enjoyment or fitnes- trip % sum'!I504</f>
        <v>0</v>
      </c>
      <c r="Y499" s="260">
        <f t="shared" si="44"/>
        <v>0</v>
      </c>
      <c r="Z499" s="259">
        <f t="shared" si="45"/>
        <v>0</v>
      </c>
      <c r="AA499" s="312">
        <f>'Enjoyment or fitnes- trip % sum'!L504</f>
        <v>0</v>
      </c>
      <c r="AB499" s="314">
        <f>'Enjoyment or fitnes- trip % sum'!N504</f>
        <v>0</v>
      </c>
      <c r="AC499" s="260">
        <f t="shared" si="46"/>
        <v>0</v>
      </c>
      <c r="AD499" s="259">
        <f t="shared" si="47"/>
        <v>0</v>
      </c>
      <c r="AE499" s="261"/>
      <c r="AF499" s="248"/>
      <c r="AG499" s="248"/>
      <c r="AH499" s="248"/>
      <c r="AI499" s="248"/>
    </row>
    <row r="500" spans="1:35" x14ac:dyDescent="0.2">
      <c r="A500" s="248"/>
      <c r="B500" s="248"/>
      <c r="C500" s="248"/>
      <c r="D500" s="248"/>
      <c r="E500" s="248"/>
      <c r="F500" s="248"/>
      <c r="G500" s="248"/>
      <c r="H500" s="248"/>
      <c r="I500" s="248"/>
      <c r="J500" s="248"/>
      <c r="K500" s="248"/>
      <c r="L500" s="248"/>
      <c r="M500" s="248"/>
      <c r="N500" s="248"/>
      <c r="O500" s="248"/>
      <c r="P500" s="248"/>
      <c r="Q500" s="296"/>
      <c r="R500" s="256">
        <f>'Enjoyment or fitnes- trip % sum'!B505</f>
        <v>0</v>
      </c>
      <c r="S500" s="313">
        <f>'Enjoyment or fitnes- trip % sum'!D505</f>
        <v>0</v>
      </c>
      <c r="T500" s="257">
        <f>'Non-survey input values'!$B$14</f>
        <v>359.3</v>
      </c>
      <c r="U500" s="258">
        <f t="shared" si="42"/>
        <v>0</v>
      </c>
      <c r="V500" s="259">
        <f t="shared" si="43"/>
        <v>0</v>
      </c>
      <c r="W500" s="312">
        <f>'Enjoyment or fitnes- trip % sum'!G505</f>
        <v>0</v>
      </c>
      <c r="X500" s="314">
        <f>'Enjoyment or fitnes- trip % sum'!I505</f>
        <v>0</v>
      </c>
      <c r="Y500" s="260">
        <f t="shared" si="44"/>
        <v>0</v>
      </c>
      <c r="Z500" s="259">
        <f t="shared" si="45"/>
        <v>0</v>
      </c>
      <c r="AA500" s="312">
        <f>'Enjoyment or fitnes- trip % sum'!L505</f>
        <v>0</v>
      </c>
      <c r="AB500" s="314">
        <f>'Enjoyment or fitnes- trip % sum'!N505</f>
        <v>0</v>
      </c>
      <c r="AC500" s="260">
        <f t="shared" si="46"/>
        <v>0</v>
      </c>
      <c r="AD500" s="259">
        <f t="shared" si="47"/>
        <v>0</v>
      </c>
      <c r="AE500" s="261"/>
      <c r="AF500" s="248"/>
      <c r="AG500" s="248"/>
      <c r="AH500" s="248"/>
      <c r="AI500" s="248"/>
    </row>
    <row r="501" spans="1:35" x14ac:dyDescent="0.2">
      <c r="A501" s="248"/>
      <c r="B501" s="248"/>
      <c r="C501" s="248"/>
      <c r="D501" s="248"/>
      <c r="E501" s="248"/>
      <c r="F501" s="248"/>
      <c r="G501" s="248"/>
      <c r="H501" s="248"/>
      <c r="I501" s="248"/>
      <c r="J501" s="248"/>
      <c r="K501" s="248"/>
      <c r="L501" s="248"/>
      <c r="M501" s="248"/>
      <c r="N501" s="248"/>
      <c r="O501" s="248"/>
      <c r="P501" s="248"/>
      <c r="Q501" s="296"/>
      <c r="R501" s="256">
        <f>'Enjoyment or fitnes- trip % sum'!B506</f>
        <v>0</v>
      </c>
      <c r="S501" s="313">
        <f>'Enjoyment or fitnes- trip % sum'!D506</f>
        <v>0</v>
      </c>
      <c r="T501" s="257">
        <f>'Non-survey input values'!$B$14</f>
        <v>359.3</v>
      </c>
      <c r="U501" s="258">
        <f t="shared" si="42"/>
        <v>0</v>
      </c>
      <c r="V501" s="259">
        <f t="shared" si="43"/>
        <v>0</v>
      </c>
      <c r="W501" s="312">
        <f>'Enjoyment or fitnes- trip % sum'!G506</f>
        <v>0</v>
      </c>
      <c r="X501" s="314">
        <f>'Enjoyment or fitnes- trip % sum'!I506</f>
        <v>0</v>
      </c>
      <c r="Y501" s="260">
        <f t="shared" si="44"/>
        <v>0</v>
      </c>
      <c r="Z501" s="259">
        <f t="shared" si="45"/>
        <v>0</v>
      </c>
      <c r="AA501" s="312">
        <f>'Enjoyment or fitnes- trip % sum'!L506</f>
        <v>0</v>
      </c>
      <c r="AB501" s="314">
        <f>'Enjoyment or fitnes- trip % sum'!N506</f>
        <v>0</v>
      </c>
      <c r="AC501" s="260">
        <f t="shared" si="46"/>
        <v>0</v>
      </c>
      <c r="AD501" s="259">
        <f t="shared" si="47"/>
        <v>0</v>
      </c>
      <c r="AE501" s="261"/>
      <c r="AF501" s="248"/>
      <c r="AG501" s="248"/>
      <c r="AH501" s="248"/>
      <c r="AI501" s="248"/>
    </row>
    <row r="502" spans="1:35" x14ac:dyDescent="0.2">
      <c r="A502" s="248"/>
      <c r="B502" s="248"/>
      <c r="C502" s="248"/>
      <c r="D502" s="248"/>
      <c r="E502" s="248"/>
      <c r="F502" s="248"/>
      <c r="G502" s="248"/>
      <c r="H502" s="248"/>
      <c r="I502" s="248"/>
      <c r="J502" s="248"/>
      <c r="K502" s="248"/>
      <c r="L502" s="248"/>
      <c r="M502" s="248"/>
      <c r="N502" s="248"/>
      <c r="O502" s="248"/>
      <c r="P502" s="248"/>
      <c r="Q502" s="296"/>
      <c r="R502" s="256">
        <f>'Enjoyment or fitnes- trip % sum'!B507</f>
        <v>0</v>
      </c>
      <c r="S502" s="313">
        <f>'Enjoyment or fitnes- trip % sum'!D507</f>
        <v>0</v>
      </c>
      <c r="T502" s="257">
        <f>'Non-survey input values'!$B$14</f>
        <v>359.3</v>
      </c>
      <c r="U502" s="258">
        <f t="shared" si="42"/>
        <v>0</v>
      </c>
      <c r="V502" s="259">
        <f t="shared" si="43"/>
        <v>0</v>
      </c>
      <c r="W502" s="312">
        <f>'Enjoyment or fitnes- trip % sum'!G507</f>
        <v>0</v>
      </c>
      <c r="X502" s="314">
        <f>'Enjoyment or fitnes- trip % sum'!I507</f>
        <v>0</v>
      </c>
      <c r="Y502" s="260">
        <f t="shared" si="44"/>
        <v>0</v>
      </c>
      <c r="Z502" s="259">
        <f t="shared" si="45"/>
        <v>0</v>
      </c>
      <c r="AA502" s="312">
        <f>'Enjoyment or fitnes- trip % sum'!L507</f>
        <v>0</v>
      </c>
      <c r="AB502" s="314">
        <f>'Enjoyment or fitnes- trip % sum'!N507</f>
        <v>0</v>
      </c>
      <c r="AC502" s="260">
        <f t="shared" si="46"/>
        <v>0</v>
      </c>
      <c r="AD502" s="259">
        <f t="shared" si="47"/>
        <v>0</v>
      </c>
      <c r="AE502" s="261"/>
      <c r="AF502" s="248"/>
      <c r="AG502" s="248"/>
      <c r="AH502" s="248"/>
      <c r="AI502" s="248"/>
    </row>
    <row r="503" spans="1:35" x14ac:dyDescent="0.2">
      <c r="A503" s="248"/>
      <c r="B503" s="248"/>
      <c r="C503" s="248"/>
      <c r="D503" s="248"/>
      <c r="E503" s="248"/>
      <c r="F503" s="248"/>
      <c r="G503" s="248"/>
      <c r="H503" s="248"/>
      <c r="I503" s="248"/>
      <c r="J503" s="248"/>
      <c r="K503" s="248"/>
      <c r="L503" s="248"/>
      <c r="M503" s="248"/>
      <c r="N503" s="248"/>
      <c r="O503" s="248"/>
      <c r="P503" s="248"/>
      <c r="Q503" s="296"/>
      <c r="R503" s="256">
        <f>'Enjoyment or fitnes- trip % sum'!B508</f>
        <v>0</v>
      </c>
      <c r="S503" s="313">
        <f>'Enjoyment or fitnes- trip % sum'!D508</f>
        <v>0</v>
      </c>
      <c r="T503" s="257">
        <f>'Non-survey input values'!$B$14</f>
        <v>359.3</v>
      </c>
      <c r="U503" s="258">
        <f t="shared" si="42"/>
        <v>0</v>
      </c>
      <c r="V503" s="259">
        <f t="shared" si="43"/>
        <v>0</v>
      </c>
      <c r="W503" s="312">
        <f>'Enjoyment or fitnes- trip % sum'!G508</f>
        <v>0</v>
      </c>
      <c r="X503" s="314">
        <f>'Enjoyment or fitnes- trip % sum'!I508</f>
        <v>0</v>
      </c>
      <c r="Y503" s="260">
        <f t="shared" si="44"/>
        <v>0</v>
      </c>
      <c r="Z503" s="259">
        <f t="shared" si="45"/>
        <v>0</v>
      </c>
      <c r="AA503" s="312">
        <f>'Enjoyment or fitnes- trip % sum'!L508</f>
        <v>0</v>
      </c>
      <c r="AB503" s="314">
        <f>'Enjoyment or fitnes- trip % sum'!N508</f>
        <v>0</v>
      </c>
      <c r="AC503" s="260">
        <f t="shared" si="46"/>
        <v>0</v>
      </c>
      <c r="AD503" s="259">
        <f t="shared" si="47"/>
        <v>0</v>
      </c>
      <c r="AE503" s="261"/>
      <c r="AF503" s="248"/>
      <c r="AG503" s="248"/>
      <c r="AH503" s="248"/>
      <c r="AI503" s="248"/>
    </row>
    <row r="504" spans="1:35" x14ac:dyDescent="0.2">
      <c r="A504" s="248"/>
      <c r="B504" s="248"/>
      <c r="C504" s="248"/>
      <c r="D504" s="248"/>
      <c r="E504" s="248"/>
      <c r="F504" s="248"/>
      <c r="G504" s="248"/>
      <c r="H504" s="248"/>
      <c r="I504" s="248"/>
      <c r="J504" s="248"/>
      <c r="K504" s="248"/>
      <c r="L504" s="248"/>
      <c r="M504" s="248"/>
      <c r="N504" s="248"/>
      <c r="O504" s="248"/>
      <c r="P504" s="248"/>
      <c r="Q504" s="296"/>
      <c r="R504" s="256">
        <f>'Enjoyment or fitnes- trip % sum'!B509</f>
        <v>0</v>
      </c>
      <c r="S504" s="313">
        <f>'Enjoyment or fitnes- trip % sum'!D509</f>
        <v>0</v>
      </c>
      <c r="T504" s="257">
        <f>'Non-survey input values'!$B$14</f>
        <v>359.3</v>
      </c>
      <c r="U504" s="258">
        <f t="shared" si="42"/>
        <v>0</v>
      </c>
      <c r="V504" s="259">
        <f t="shared" si="43"/>
        <v>0</v>
      </c>
      <c r="W504" s="312">
        <f>'Enjoyment or fitnes- trip % sum'!G509</f>
        <v>0</v>
      </c>
      <c r="X504" s="314">
        <f>'Enjoyment or fitnes- trip % sum'!I509</f>
        <v>0</v>
      </c>
      <c r="Y504" s="260">
        <f t="shared" si="44"/>
        <v>0</v>
      </c>
      <c r="Z504" s="259">
        <f t="shared" si="45"/>
        <v>0</v>
      </c>
      <c r="AA504" s="312">
        <f>'Enjoyment or fitnes- trip % sum'!L509</f>
        <v>0</v>
      </c>
      <c r="AB504" s="314">
        <f>'Enjoyment or fitnes- trip % sum'!N509</f>
        <v>0</v>
      </c>
      <c r="AC504" s="260">
        <f t="shared" si="46"/>
        <v>0</v>
      </c>
      <c r="AD504" s="259">
        <f t="shared" si="47"/>
        <v>0</v>
      </c>
      <c r="AE504" s="261"/>
      <c r="AF504" s="248"/>
      <c r="AG504" s="248"/>
      <c r="AH504" s="248"/>
      <c r="AI504" s="248"/>
    </row>
    <row r="505" spans="1:35" x14ac:dyDescent="0.2">
      <c r="A505" s="248"/>
      <c r="B505" s="248"/>
      <c r="C505" s="248"/>
      <c r="D505" s="248"/>
      <c r="E505" s="248"/>
      <c r="F505" s="248"/>
      <c r="G505" s="248"/>
      <c r="H505" s="248"/>
      <c r="I505" s="248"/>
      <c r="J505" s="248"/>
      <c r="K505" s="248"/>
      <c r="L505" s="248"/>
      <c r="M505" s="248"/>
      <c r="N505" s="248"/>
      <c r="O505" s="248"/>
      <c r="P505" s="248"/>
      <c r="Q505" s="296"/>
      <c r="R505" s="256">
        <f>'Enjoyment or fitnes- trip % sum'!B510</f>
        <v>0</v>
      </c>
      <c r="S505" s="313">
        <f>'Enjoyment or fitnes- trip % sum'!D510</f>
        <v>0</v>
      </c>
      <c r="T505" s="257">
        <f>'Non-survey input values'!$B$14</f>
        <v>359.3</v>
      </c>
      <c r="U505" s="258">
        <f t="shared" si="42"/>
        <v>0</v>
      </c>
      <c r="V505" s="259">
        <f t="shared" si="43"/>
        <v>0</v>
      </c>
      <c r="W505" s="312">
        <f>'Enjoyment or fitnes- trip % sum'!G510</f>
        <v>0</v>
      </c>
      <c r="X505" s="314">
        <f>'Enjoyment or fitnes- trip % sum'!I510</f>
        <v>0</v>
      </c>
      <c r="Y505" s="260">
        <f t="shared" si="44"/>
        <v>0</v>
      </c>
      <c r="Z505" s="259">
        <f t="shared" si="45"/>
        <v>0</v>
      </c>
      <c r="AA505" s="312">
        <f>'Enjoyment or fitnes- trip % sum'!L510</f>
        <v>0</v>
      </c>
      <c r="AB505" s="314">
        <f>'Enjoyment or fitnes- trip % sum'!N510</f>
        <v>0</v>
      </c>
      <c r="AC505" s="260">
        <f t="shared" si="46"/>
        <v>0</v>
      </c>
      <c r="AD505" s="259">
        <f t="shared" si="47"/>
        <v>0</v>
      </c>
      <c r="AE505" s="261"/>
      <c r="AF505" s="248"/>
      <c r="AG505" s="248"/>
      <c r="AH505" s="248"/>
      <c r="AI505" s="248"/>
    </row>
    <row r="506" spans="1:35" x14ac:dyDescent="0.2">
      <c r="A506" s="248"/>
      <c r="B506" s="248"/>
      <c r="C506" s="248"/>
      <c r="D506" s="248"/>
      <c r="E506" s="248"/>
      <c r="F506" s="248"/>
      <c r="G506" s="248"/>
      <c r="H506" s="248"/>
      <c r="I506" s="248"/>
      <c r="J506" s="248"/>
      <c r="K506" s="248"/>
      <c r="L506" s="248"/>
      <c r="M506" s="248"/>
      <c r="N506" s="248"/>
      <c r="O506" s="248"/>
      <c r="P506" s="248"/>
      <c r="Q506" s="296"/>
      <c r="R506" s="256">
        <f>'Enjoyment or fitnes- trip % sum'!B511</f>
        <v>0</v>
      </c>
      <c r="S506" s="313">
        <f>'Enjoyment or fitnes- trip % sum'!D511</f>
        <v>0</v>
      </c>
      <c r="T506" s="257">
        <f>'Non-survey input values'!$B$14</f>
        <v>359.3</v>
      </c>
      <c r="U506" s="258">
        <f t="shared" si="42"/>
        <v>0</v>
      </c>
      <c r="V506" s="259">
        <f t="shared" si="43"/>
        <v>0</v>
      </c>
      <c r="W506" s="312">
        <f>'Enjoyment or fitnes- trip % sum'!G511</f>
        <v>0</v>
      </c>
      <c r="X506" s="314">
        <f>'Enjoyment or fitnes- trip % sum'!I511</f>
        <v>0</v>
      </c>
      <c r="Y506" s="260">
        <f t="shared" si="44"/>
        <v>0</v>
      </c>
      <c r="Z506" s="259">
        <f t="shared" si="45"/>
        <v>0</v>
      </c>
      <c r="AA506" s="312">
        <f>'Enjoyment or fitnes- trip % sum'!L511</f>
        <v>0</v>
      </c>
      <c r="AB506" s="314">
        <f>'Enjoyment or fitnes- trip % sum'!N511</f>
        <v>0</v>
      </c>
      <c r="AC506" s="260">
        <f t="shared" si="46"/>
        <v>0</v>
      </c>
      <c r="AD506" s="259">
        <f t="shared" si="47"/>
        <v>0</v>
      </c>
      <c r="AE506" s="261"/>
      <c r="AF506" s="248"/>
      <c r="AG506" s="248"/>
      <c r="AH506" s="248"/>
      <c r="AI506" s="248"/>
    </row>
    <row r="507" spans="1:35" x14ac:dyDescent="0.2">
      <c r="A507" s="248"/>
      <c r="B507" s="248"/>
      <c r="C507" s="248"/>
      <c r="D507" s="248"/>
      <c r="E507" s="248"/>
      <c r="F507" s="248"/>
      <c r="G507" s="248"/>
      <c r="H507" s="248"/>
      <c r="I507" s="248"/>
      <c r="J507" s="248"/>
      <c r="K507" s="248"/>
      <c r="L507" s="248"/>
      <c r="M507" s="248"/>
      <c r="N507" s="248"/>
      <c r="O507" s="248"/>
      <c r="P507" s="248"/>
      <c r="Q507" s="296"/>
      <c r="R507" s="256">
        <f>'Enjoyment or fitnes- trip % sum'!B512</f>
        <v>0</v>
      </c>
      <c r="S507" s="313">
        <f>'Enjoyment or fitnes- trip % sum'!D512</f>
        <v>0</v>
      </c>
      <c r="T507" s="257">
        <f>'Non-survey input values'!$B$14</f>
        <v>359.3</v>
      </c>
      <c r="U507" s="258">
        <f t="shared" si="42"/>
        <v>0</v>
      </c>
      <c r="V507" s="259">
        <f t="shared" si="43"/>
        <v>0</v>
      </c>
      <c r="W507" s="312">
        <f>'Enjoyment or fitnes- trip % sum'!G512</f>
        <v>0</v>
      </c>
      <c r="X507" s="314">
        <f>'Enjoyment or fitnes- trip % sum'!I512</f>
        <v>0</v>
      </c>
      <c r="Y507" s="260">
        <f t="shared" si="44"/>
        <v>0</v>
      </c>
      <c r="Z507" s="259">
        <f t="shared" si="45"/>
        <v>0</v>
      </c>
      <c r="AA507" s="312">
        <f>'Enjoyment or fitnes- trip % sum'!L512</f>
        <v>0</v>
      </c>
      <c r="AB507" s="314">
        <f>'Enjoyment or fitnes- trip % sum'!N512</f>
        <v>0</v>
      </c>
      <c r="AC507" s="260">
        <f t="shared" si="46"/>
        <v>0</v>
      </c>
      <c r="AD507" s="259">
        <f t="shared" si="47"/>
        <v>0</v>
      </c>
      <c r="AE507" s="261"/>
      <c r="AF507" s="248"/>
      <c r="AG507" s="248"/>
      <c r="AH507" s="248"/>
      <c r="AI507" s="248"/>
    </row>
    <row r="508" spans="1:35" x14ac:dyDescent="0.2">
      <c r="A508" s="248"/>
      <c r="B508" s="248"/>
      <c r="C508" s="248"/>
      <c r="D508" s="248"/>
      <c r="E508" s="248"/>
      <c r="F508" s="248"/>
      <c r="G508" s="248"/>
      <c r="H508" s="248"/>
      <c r="I508" s="248"/>
      <c r="J508" s="248"/>
      <c r="K508" s="248"/>
      <c r="L508" s="248"/>
      <c r="M508" s="248"/>
      <c r="N508" s="248"/>
      <c r="O508" s="248"/>
      <c r="P508" s="248"/>
      <c r="Q508" s="296"/>
      <c r="R508" s="256">
        <f>'Enjoyment or fitnes- trip % sum'!B513</f>
        <v>0</v>
      </c>
      <c r="S508" s="313">
        <f>'Enjoyment or fitnes- trip % sum'!D513</f>
        <v>0</v>
      </c>
      <c r="T508" s="257">
        <f>'Non-survey input values'!$B$14</f>
        <v>359.3</v>
      </c>
      <c r="U508" s="258">
        <f t="shared" si="42"/>
        <v>0</v>
      </c>
      <c r="V508" s="259">
        <f t="shared" si="43"/>
        <v>0</v>
      </c>
      <c r="W508" s="312">
        <f>'Enjoyment or fitnes- trip % sum'!G513</f>
        <v>0</v>
      </c>
      <c r="X508" s="314">
        <f>'Enjoyment or fitnes- trip % sum'!I513</f>
        <v>0</v>
      </c>
      <c r="Y508" s="260">
        <f t="shared" si="44"/>
        <v>0</v>
      </c>
      <c r="Z508" s="259">
        <f t="shared" si="45"/>
        <v>0</v>
      </c>
      <c r="AA508" s="312">
        <f>'Enjoyment or fitnes- trip % sum'!L513</f>
        <v>0</v>
      </c>
      <c r="AB508" s="314">
        <f>'Enjoyment or fitnes- trip % sum'!N513</f>
        <v>0</v>
      </c>
      <c r="AC508" s="260">
        <f t="shared" si="46"/>
        <v>0</v>
      </c>
      <c r="AD508" s="259">
        <f t="shared" si="47"/>
        <v>0</v>
      </c>
      <c r="AE508" s="261"/>
      <c r="AF508" s="248"/>
      <c r="AG508" s="248"/>
      <c r="AH508" s="248"/>
      <c r="AI508" s="248"/>
    </row>
    <row r="509" spans="1:35" x14ac:dyDescent="0.2">
      <c r="A509" s="248"/>
      <c r="B509" s="248"/>
      <c r="C509" s="248"/>
      <c r="D509" s="248"/>
      <c r="E509" s="248"/>
      <c r="F509" s="248"/>
      <c r="G509" s="248"/>
      <c r="H509" s="248"/>
      <c r="I509" s="248"/>
      <c r="J509" s="248"/>
      <c r="K509" s="248"/>
      <c r="L509" s="248"/>
      <c r="M509" s="248"/>
      <c r="N509" s="248"/>
      <c r="O509" s="248"/>
      <c r="P509" s="248"/>
      <c r="Q509" s="296"/>
      <c r="R509" s="256">
        <f>'Enjoyment or fitnes- trip % sum'!B514</f>
        <v>0</v>
      </c>
      <c r="S509" s="313">
        <f>'Enjoyment or fitnes- trip % sum'!D514</f>
        <v>0</v>
      </c>
      <c r="T509" s="257">
        <f>'Non-survey input values'!$B$14</f>
        <v>359.3</v>
      </c>
      <c r="U509" s="258">
        <f t="shared" si="42"/>
        <v>0</v>
      </c>
      <c r="V509" s="259">
        <f t="shared" si="43"/>
        <v>0</v>
      </c>
      <c r="W509" s="312">
        <f>'Enjoyment or fitnes- trip % sum'!G514</f>
        <v>0</v>
      </c>
      <c r="X509" s="314">
        <f>'Enjoyment or fitnes- trip % sum'!I514</f>
        <v>0</v>
      </c>
      <c r="Y509" s="260">
        <f t="shared" si="44"/>
        <v>0</v>
      </c>
      <c r="Z509" s="259">
        <f t="shared" si="45"/>
        <v>0</v>
      </c>
      <c r="AA509" s="312">
        <f>'Enjoyment or fitnes- trip % sum'!L514</f>
        <v>0</v>
      </c>
      <c r="AB509" s="314">
        <f>'Enjoyment or fitnes- trip % sum'!N514</f>
        <v>0</v>
      </c>
      <c r="AC509" s="260">
        <f t="shared" si="46"/>
        <v>0</v>
      </c>
      <c r="AD509" s="259">
        <f t="shared" si="47"/>
        <v>0</v>
      </c>
      <c r="AE509" s="261"/>
      <c r="AF509" s="248"/>
      <c r="AG509" s="248"/>
      <c r="AH509" s="248"/>
      <c r="AI509" s="248"/>
    </row>
    <row r="510" spans="1:35" x14ac:dyDescent="0.2">
      <c r="A510" s="248"/>
      <c r="B510" s="248"/>
      <c r="C510" s="248"/>
      <c r="D510" s="248"/>
      <c r="E510" s="248"/>
      <c r="F510" s="248"/>
      <c r="G510" s="248"/>
      <c r="H510" s="248"/>
      <c r="I510" s="248"/>
      <c r="J510" s="248"/>
      <c r="K510" s="248"/>
      <c r="L510" s="248"/>
      <c r="M510" s="248"/>
      <c r="N510" s="248"/>
      <c r="O510" s="248"/>
      <c r="P510" s="248"/>
      <c r="Q510" s="296"/>
      <c r="R510" s="256">
        <f>'Enjoyment or fitnes- trip % sum'!B515</f>
        <v>0</v>
      </c>
      <c r="S510" s="313">
        <f>'Enjoyment or fitnes- trip % sum'!D515</f>
        <v>0</v>
      </c>
      <c r="T510" s="257">
        <f>'Non-survey input values'!$B$14</f>
        <v>359.3</v>
      </c>
      <c r="U510" s="258">
        <f t="shared" si="42"/>
        <v>0</v>
      </c>
      <c r="V510" s="259">
        <f t="shared" si="43"/>
        <v>0</v>
      </c>
      <c r="W510" s="312">
        <f>'Enjoyment or fitnes- trip % sum'!G515</f>
        <v>0</v>
      </c>
      <c r="X510" s="314">
        <f>'Enjoyment or fitnes- trip % sum'!I515</f>
        <v>0</v>
      </c>
      <c r="Y510" s="260">
        <f t="shared" si="44"/>
        <v>0</v>
      </c>
      <c r="Z510" s="259">
        <f t="shared" si="45"/>
        <v>0</v>
      </c>
      <c r="AA510" s="312">
        <f>'Enjoyment or fitnes- trip % sum'!L515</f>
        <v>0</v>
      </c>
      <c r="AB510" s="314">
        <f>'Enjoyment or fitnes- trip % sum'!N515</f>
        <v>0</v>
      </c>
      <c r="AC510" s="260">
        <f t="shared" si="46"/>
        <v>0</v>
      </c>
      <c r="AD510" s="259">
        <f t="shared" si="47"/>
        <v>0</v>
      </c>
      <c r="AE510" s="261"/>
      <c r="AF510" s="248"/>
      <c r="AG510" s="248"/>
      <c r="AH510" s="248"/>
      <c r="AI510" s="248"/>
    </row>
    <row r="511" spans="1:35" x14ac:dyDescent="0.2">
      <c r="A511" s="248"/>
      <c r="B511" s="248"/>
      <c r="C511" s="248"/>
      <c r="D511" s="248"/>
      <c r="E511" s="248"/>
      <c r="F511" s="248"/>
      <c r="G511" s="248"/>
      <c r="H511" s="248"/>
      <c r="I511" s="248"/>
      <c r="J511" s="248"/>
      <c r="K511" s="248"/>
      <c r="L511" s="248"/>
      <c r="M511" s="248"/>
      <c r="N511" s="248"/>
      <c r="O511" s="248"/>
      <c r="P511" s="248"/>
      <c r="Q511" s="296"/>
      <c r="R511" s="256">
        <f>'Enjoyment or fitnes- trip % sum'!B516</f>
        <v>0</v>
      </c>
      <c r="S511" s="313">
        <f>'Enjoyment or fitnes- trip % sum'!D516</f>
        <v>0</v>
      </c>
      <c r="T511" s="257">
        <f>'Non-survey input values'!$B$14</f>
        <v>359.3</v>
      </c>
      <c r="U511" s="258">
        <f t="shared" si="42"/>
        <v>0</v>
      </c>
      <c r="V511" s="259">
        <f t="shared" si="43"/>
        <v>0</v>
      </c>
      <c r="W511" s="312">
        <f>'Enjoyment or fitnes- trip % sum'!G516</f>
        <v>0</v>
      </c>
      <c r="X511" s="314">
        <f>'Enjoyment or fitnes- trip % sum'!I516</f>
        <v>0</v>
      </c>
      <c r="Y511" s="260">
        <f t="shared" si="44"/>
        <v>0</v>
      </c>
      <c r="Z511" s="259">
        <f t="shared" si="45"/>
        <v>0</v>
      </c>
      <c r="AA511" s="312">
        <f>'Enjoyment or fitnes- trip % sum'!L516</f>
        <v>0</v>
      </c>
      <c r="AB511" s="314">
        <f>'Enjoyment or fitnes- trip % sum'!N516</f>
        <v>0</v>
      </c>
      <c r="AC511" s="260">
        <f t="shared" si="46"/>
        <v>0</v>
      </c>
      <c r="AD511" s="259">
        <f t="shared" si="47"/>
        <v>0</v>
      </c>
      <c r="AE511" s="261"/>
      <c r="AF511" s="248"/>
      <c r="AG511" s="248"/>
      <c r="AH511" s="248"/>
      <c r="AI511" s="248"/>
    </row>
    <row r="512" spans="1:35" x14ac:dyDescent="0.2">
      <c r="A512" s="248"/>
      <c r="B512" s="248"/>
      <c r="C512" s="248"/>
      <c r="D512" s="248"/>
      <c r="E512" s="248"/>
      <c r="F512" s="248"/>
      <c r="G512" s="248"/>
      <c r="H512" s="248"/>
      <c r="I512" s="248"/>
      <c r="J512" s="248"/>
      <c r="K512" s="248"/>
      <c r="L512" s="248"/>
      <c r="M512" s="248"/>
      <c r="N512" s="248"/>
      <c r="O512" s="248"/>
      <c r="P512" s="248"/>
      <c r="Q512" s="296"/>
      <c r="R512" s="256">
        <f>'Enjoyment or fitnes- trip % sum'!B517</f>
        <v>0</v>
      </c>
      <c r="S512" s="313">
        <f>'Enjoyment or fitnes- trip % sum'!D517</f>
        <v>0</v>
      </c>
      <c r="T512" s="257">
        <f>'Non-survey input values'!$B$14</f>
        <v>359.3</v>
      </c>
      <c r="U512" s="258">
        <f t="shared" si="42"/>
        <v>0</v>
      </c>
      <c r="V512" s="259">
        <f t="shared" si="43"/>
        <v>0</v>
      </c>
      <c r="W512" s="312">
        <f>'Enjoyment or fitnes- trip % sum'!G517</f>
        <v>0</v>
      </c>
      <c r="X512" s="314">
        <f>'Enjoyment or fitnes- trip % sum'!I517</f>
        <v>0</v>
      </c>
      <c r="Y512" s="260">
        <f t="shared" si="44"/>
        <v>0</v>
      </c>
      <c r="Z512" s="259">
        <f t="shared" si="45"/>
        <v>0</v>
      </c>
      <c r="AA512" s="312">
        <f>'Enjoyment or fitnes- trip % sum'!L517</f>
        <v>0</v>
      </c>
      <c r="AB512" s="314">
        <f>'Enjoyment or fitnes- trip % sum'!N517</f>
        <v>0</v>
      </c>
      <c r="AC512" s="260">
        <f t="shared" si="46"/>
        <v>0</v>
      </c>
      <c r="AD512" s="259">
        <f t="shared" si="47"/>
        <v>0</v>
      </c>
      <c r="AE512" s="261"/>
      <c r="AF512" s="248"/>
      <c r="AG512" s="248"/>
      <c r="AH512" s="248"/>
      <c r="AI512" s="248"/>
    </row>
    <row r="513" spans="1:35" x14ac:dyDescent="0.2">
      <c r="A513" s="248"/>
      <c r="B513" s="248"/>
      <c r="C513" s="248"/>
      <c r="D513" s="248"/>
      <c r="E513" s="248"/>
      <c r="F513" s="248"/>
      <c r="G513" s="248"/>
      <c r="H513" s="248"/>
      <c r="I513" s="248"/>
      <c r="J513" s="248"/>
      <c r="K513" s="248"/>
      <c r="L513" s="248"/>
      <c r="M513" s="248"/>
      <c r="N513" s="248"/>
      <c r="O513" s="248"/>
      <c r="P513" s="248"/>
      <c r="Q513" s="296"/>
      <c r="R513" s="256">
        <f>'Enjoyment or fitnes- trip % sum'!B518</f>
        <v>0</v>
      </c>
      <c r="S513" s="313">
        <f>'Enjoyment or fitnes- trip % sum'!D518</f>
        <v>0</v>
      </c>
      <c r="T513" s="257">
        <f>'Non-survey input values'!$B$14</f>
        <v>359.3</v>
      </c>
      <c r="U513" s="258">
        <f t="shared" si="42"/>
        <v>0</v>
      </c>
      <c r="V513" s="259">
        <f t="shared" si="43"/>
        <v>0</v>
      </c>
      <c r="W513" s="312">
        <f>'Enjoyment or fitnes- trip % sum'!G518</f>
        <v>0</v>
      </c>
      <c r="X513" s="314">
        <f>'Enjoyment or fitnes- trip % sum'!I518</f>
        <v>0</v>
      </c>
      <c r="Y513" s="260">
        <f t="shared" si="44"/>
        <v>0</v>
      </c>
      <c r="Z513" s="259">
        <f t="shared" si="45"/>
        <v>0</v>
      </c>
      <c r="AA513" s="312">
        <f>'Enjoyment or fitnes- trip % sum'!L518</f>
        <v>0</v>
      </c>
      <c r="AB513" s="314">
        <f>'Enjoyment or fitnes- trip % sum'!N518</f>
        <v>0</v>
      </c>
      <c r="AC513" s="260">
        <f t="shared" si="46"/>
        <v>0</v>
      </c>
      <c r="AD513" s="259">
        <f t="shared" si="47"/>
        <v>0</v>
      </c>
      <c r="AE513" s="261"/>
      <c r="AF513" s="248"/>
      <c r="AG513" s="248"/>
      <c r="AH513" s="248"/>
      <c r="AI513" s="248"/>
    </row>
    <row r="514" spans="1:35" x14ac:dyDescent="0.2">
      <c r="A514" s="248"/>
      <c r="B514" s="248"/>
      <c r="C514" s="248"/>
      <c r="D514" s="248"/>
      <c r="E514" s="248"/>
      <c r="F514" s="248"/>
      <c r="G514" s="248"/>
      <c r="H514" s="248"/>
      <c r="I514" s="248"/>
      <c r="J514" s="248"/>
      <c r="K514" s="248"/>
      <c r="L514" s="248"/>
      <c r="M514" s="248"/>
      <c r="N514" s="248"/>
      <c r="O514" s="248"/>
      <c r="P514" s="248"/>
      <c r="Q514" s="296"/>
      <c r="R514" s="256">
        <f>'Enjoyment or fitnes- trip % sum'!B519</f>
        <v>0</v>
      </c>
      <c r="S514" s="313">
        <f>'Enjoyment or fitnes- trip % sum'!D519</f>
        <v>0</v>
      </c>
      <c r="T514" s="257">
        <f>'Non-survey input values'!$B$14</f>
        <v>359.3</v>
      </c>
      <c r="U514" s="258">
        <f t="shared" si="42"/>
        <v>0</v>
      </c>
      <c r="V514" s="259">
        <f t="shared" si="43"/>
        <v>0</v>
      </c>
      <c r="W514" s="312">
        <f>'Enjoyment or fitnes- trip % sum'!G519</f>
        <v>0</v>
      </c>
      <c r="X514" s="314">
        <f>'Enjoyment or fitnes- trip % sum'!I519</f>
        <v>0</v>
      </c>
      <c r="Y514" s="260">
        <f t="shared" si="44"/>
        <v>0</v>
      </c>
      <c r="Z514" s="259">
        <f t="shared" si="45"/>
        <v>0</v>
      </c>
      <c r="AA514" s="312">
        <f>'Enjoyment or fitnes- trip % sum'!L519</f>
        <v>0</v>
      </c>
      <c r="AB514" s="314">
        <f>'Enjoyment or fitnes- trip % sum'!N519</f>
        <v>0</v>
      </c>
      <c r="AC514" s="260">
        <f t="shared" si="46"/>
        <v>0</v>
      </c>
      <c r="AD514" s="259">
        <f t="shared" si="47"/>
        <v>0</v>
      </c>
      <c r="AE514" s="261"/>
      <c r="AF514" s="248"/>
      <c r="AG514" s="248"/>
      <c r="AH514" s="248"/>
      <c r="AI514" s="248"/>
    </row>
    <row r="515" spans="1:35" x14ac:dyDescent="0.2">
      <c r="A515" s="248"/>
      <c r="B515" s="248"/>
      <c r="C515" s="248"/>
      <c r="D515" s="248"/>
      <c r="E515" s="248"/>
      <c r="F515" s="248"/>
      <c r="G515" s="248"/>
      <c r="H515" s="248"/>
      <c r="I515" s="248"/>
      <c r="J515" s="248"/>
      <c r="K515" s="248"/>
      <c r="L515" s="248"/>
      <c r="M515" s="248"/>
      <c r="N515" s="248"/>
      <c r="O515" s="248"/>
      <c r="P515" s="248"/>
      <c r="Q515" s="296"/>
      <c r="R515" s="256">
        <f>'Enjoyment or fitnes- trip % sum'!B520</f>
        <v>0</v>
      </c>
      <c r="S515" s="313">
        <f>'Enjoyment or fitnes- trip % sum'!D520</f>
        <v>0</v>
      </c>
      <c r="T515" s="257">
        <f>'Non-survey input values'!$B$14</f>
        <v>359.3</v>
      </c>
      <c r="U515" s="258">
        <f t="shared" si="42"/>
        <v>0</v>
      </c>
      <c r="V515" s="259">
        <f t="shared" si="43"/>
        <v>0</v>
      </c>
      <c r="W515" s="312">
        <f>'Enjoyment or fitnes- trip % sum'!G520</f>
        <v>0</v>
      </c>
      <c r="X515" s="314">
        <f>'Enjoyment or fitnes- trip % sum'!I520</f>
        <v>0</v>
      </c>
      <c r="Y515" s="260">
        <f t="shared" si="44"/>
        <v>0</v>
      </c>
      <c r="Z515" s="259">
        <f t="shared" si="45"/>
        <v>0</v>
      </c>
      <c r="AA515" s="312">
        <f>'Enjoyment or fitnes- trip % sum'!L520</f>
        <v>0</v>
      </c>
      <c r="AB515" s="314">
        <f>'Enjoyment or fitnes- trip % sum'!N520</f>
        <v>0</v>
      </c>
      <c r="AC515" s="260">
        <f t="shared" si="46"/>
        <v>0</v>
      </c>
      <c r="AD515" s="259">
        <f t="shared" si="47"/>
        <v>0</v>
      </c>
      <c r="AE515" s="261"/>
      <c r="AF515" s="248"/>
      <c r="AG515" s="248"/>
      <c r="AH515" s="248"/>
      <c r="AI515" s="248"/>
    </row>
    <row r="516" spans="1:35" x14ac:dyDescent="0.2">
      <c r="A516" s="248"/>
      <c r="B516" s="248"/>
      <c r="C516" s="248"/>
      <c r="D516" s="248"/>
      <c r="E516" s="248"/>
      <c r="F516" s="248"/>
      <c r="G516" s="248"/>
      <c r="H516" s="248"/>
      <c r="I516" s="248"/>
      <c r="J516" s="248"/>
      <c r="K516" s="248"/>
      <c r="L516" s="248"/>
      <c r="M516" s="248"/>
      <c r="N516" s="248"/>
      <c r="O516" s="248"/>
      <c r="P516" s="248"/>
      <c r="Q516" s="296"/>
      <c r="R516" s="256">
        <f>'Enjoyment or fitnes- trip % sum'!B521</f>
        <v>0</v>
      </c>
      <c r="S516" s="313">
        <f>'Enjoyment or fitnes- trip % sum'!D521</f>
        <v>0</v>
      </c>
      <c r="T516" s="257">
        <f>'Non-survey input values'!$B$14</f>
        <v>359.3</v>
      </c>
      <c r="U516" s="258">
        <f t="shared" si="42"/>
        <v>0</v>
      </c>
      <c r="V516" s="259">
        <f t="shared" si="43"/>
        <v>0</v>
      </c>
      <c r="W516" s="312">
        <f>'Enjoyment or fitnes- trip % sum'!G521</f>
        <v>0</v>
      </c>
      <c r="X516" s="314">
        <f>'Enjoyment or fitnes- trip % sum'!I521</f>
        <v>0</v>
      </c>
      <c r="Y516" s="260">
        <f t="shared" si="44"/>
        <v>0</v>
      </c>
      <c r="Z516" s="259">
        <f t="shared" si="45"/>
        <v>0</v>
      </c>
      <c r="AA516" s="312">
        <f>'Enjoyment or fitnes- trip % sum'!L521</f>
        <v>0</v>
      </c>
      <c r="AB516" s="314">
        <f>'Enjoyment or fitnes- trip % sum'!N521</f>
        <v>0</v>
      </c>
      <c r="AC516" s="260">
        <f t="shared" si="46"/>
        <v>0</v>
      </c>
      <c r="AD516" s="259">
        <f t="shared" si="47"/>
        <v>0</v>
      </c>
      <c r="AE516" s="261"/>
      <c r="AF516" s="248"/>
      <c r="AG516" s="248"/>
      <c r="AH516" s="248"/>
      <c r="AI516" s="248"/>
    </row>
    <row r="517" spans="1:35" x14ac:dyDescent="0.2">
      <c r="A517" s="248"/>
      <c r="B517" s="248"/>
      <c r="C517" s="248"/>
      <c r="D517" s="248"/>
      <c r="E517" s="248"/>
      <c r="F517" s="248"/>
      <c r="G517" s="248"/>
      <c r="H517" s="248"/>
      <c r="I517" s="248"/>
      <c r="J517" s="248"/>
      <c r="K517" s="248"/>
      <c r="L517" s="248"/>
      <c r="M517" s="248"/>
      <c r="N517" s="248"/>
      <c r="O517" s="248"/>
      <c r="P517" s="248"/>
      <c r="Q517" s="296"/>
      <c r="R517" s="256">
        <f>'Enjoyment or fitnes- trip % sum'!B522</f>
        <v>0</v>
      </c>
      <c r="S517" s="313">
        <f>'Enjoyment or fitnes- trip % sum'!D522</f>
        <v>0</v>
      </c>
      <c r="T517" s="257">
        <f>'Non-survey input values'!$B$14</f>
        <v>359.3</v>
      </c>
      <c r="U517" s="258">
        <f t="shared" si="42"/>
        <v>0</v>
      </c>
      <c r="V517" s="259">
        <f t="shared" si="43"/>
        <v>0</v>
      </c>
      <c r="W517" s="312">
        <f>'Enjoyment or fitnes- trip % sum'!G522</f>
        <v>0</v>
      </c>
      <c r="X517" s="314">
        <f>'Enjoyment or fitnes- trip % sum'!I522</f>
        <v>0</v>
      </c>
      <c r="Y517" s="260">
        <f t="shared" si="44"/>
        <v>0</v>
      </c>
      <c r="Z517" s="259">
        <f t="shared" si="45"/>
        <v>0</v>
      </c>
      <c r="AA517" s="312">
        <f>'Enjoyment or fitnes- trip % sum'!L522</f>
        <v>0</v>
      </c>
      <c r="AB517" s="314">
        <f>'Enjoyment or fitnes- trip % sum'!N522</f>
        <v>0</v>
      </c>
      <c r="AC517" s="260">
        <f t="shared" si="46"/>
        <v>0</v>
      </c>
      <c r="AD517" s="259">
        <f t="shared" si="47"/>
        <v>0</v>
      </c>
      <c r="AE517" s="261"/>
      <c r="AF517" s="248"/>
      <c r="AG517" s="248"/>
      <c r="AH517" s="248"/>
      <c r="AI517" s="248"/>
    </row>
    <row r="518" spans="1:35" x14ac:dyDescent="0.2">
      <c r="A518" s="248"/>
      <c r="B518" s="248"/>
      <c r="C518" s="248"/>
      <c r="D518" s="248"/>
      <c r="E518" s="248"/>
      <c r="F518" s="248"/>
      <c r="G518" s="248"/>
      <c r="H518" s="248"/>
      <c r="I518" s="248"/>
      <c r="J518" s="248"/>
      <c r="K518" s="248"/>
      <c r="L518" s="248"/>
      <c r="M518" s="248"/>
      <c r="N518" s="248"/>
      <c r="O518" s="248"/>
      <c r="P518" s="248"/>
      <c r="Q518" s="296"/>
      <c r="R518" s="256">
        <f>'Enjoyment or fitnes- trip % sum'!B523</f>
        <v>0</v>
      </c>
      <c r="S518" s="313">
        <f>'Enjoyment or fitnes- trip % sum'!D523</f>
        <v>0</v>
      </c>
      <c r="T518" s="257">
        <f>'Non-survey input values'!$B$14</f>
        <v>359.3</v>
      </c>
      <c r="U518" s="258">
        <f t="shared" si="42"/>
        <v>0</v>
      </c>
      <c r="V518" s="259">
        <f t="shared" si="43"/>
        <v>0</v>
      </c>
      <c r="W518" s="312">
        <f>'Enjoyment or fitnes- trip % sum'!G523</f>
        <v>0</v>
      </c>
      <c r="X518" s="314">
        <f>'Enjoyment or fitnes- trip % sum'!I523</f>
        <v>0</v>
      </c>
      <c r="Y518" s="260">
        <f t="shared" si="44"/>
        <v>0</v>
      </c>
      <c r="Z518" s="259">
        <f t="shared" si="45"/>
        <v>0</v>
      </c>
      <c r="AA518" s="312">
        <f>'Enjoyment or fitnes- trip % sum'!L523</f>
        <v>0</v>
      </c>
      <c r="AB518" s="314">
        <f>'Enjoyment or fitnes- trip % sum'!N523</f>
        <v>0</v>
      </c>
      <c r="AC518" s="260">
        <f t="shared" si="46"/>
        <v>0</v>
      </c>
      <c r="AD518" s="259">
        <f t="shared" si="47"/>
        <v>0</v>
      </c>
      <c r="AE518" s="261"/>
      <c r="AF518" s="248"/>
      <c r="AG518" s="248"/>
      <c r="AH518" s="248"/>
      <c r="AI518" s="248"/>
    </row>
    <row r="519" spans="1:35" x14ac:dyDescent="0.2">
      <c r="A519" s="248"/>
      <c r="B519" s="248"/>
      <c r="C519" s="248"/>
      <c r="D519" s="248"/>
      <c r="E519" s="248"/>
      <c r="F519" s="248"/>
      <c r="G519" s="248"/>
      <c r="H519" s="248"/>
      <c r="I519" s="248"/>
      <c r="J519" s="248"/>
      <c r="K519" s="248"/>
      <c r="L519" s="248"/>
      <c r="M519" s="248"/>
      <c r="N519" s="248"/>
      <c r="O519" s="248"/>
      <c r="P519" s="248"/>
      <c r="Q519" s="296"/>
      <c r="R519" s="256">
        <f>'Enjoyment or fitnes- trip % sum'!B524</f>
        <v>0</v>
      </c>
      <c r="S519" s="313">
        <f>'Enjoyment or fitnes- trip % sum'!D524</f>
        <v>0</v>
      </c>
      <c r="T519" s="257">
        <f>'Non-survey input values'!$B$14</f>
        <v>359.3</v>
      </c>
      <c r="U519" s="258">
        <f t="shared" si="42"/>
        <v>0</v>
      </c>
      <c r="V519" s="259">
        <f t="shared" si="43"/>
        <v>0</v>
      </c>
      <c r="W519" s="312">
        <f>'Enjoyment or fitnes- trip % sum'!G524</f>
        <v>0</v>
      </c>
      <c r="X519" s="314">
        <f>'Enjoyment or fitnes- trip % sum'!I524</f>
        <v>0</v>
      </c>
      <c r="Y519" s="260">
        <f t="shared" si="44"/>
        <v>0</v>
      </c>
      <c r="Z519" s="259">
        <f t="shared" si="45"/>
        <v>0</v>
      </c>
      <c r="AA519" s="312">
        <f>'Enjoyment or fitnes- trip % sum'!L524</f>
        <v>0</v>
      </c>
      <c r="AB519" s="314">
        <f>'Enjoyment or fitnes- trip % sum'!N524</f>
        <v>0</v>
      </c>
      <c r="AC519" s="260">
        <f t="shared" si="46"/>
        <v>0</v>
      </c>
      <c r="AD519" s="259">
        <f t="shared" si="47"/>
        <v>0</v>
      </c>
      <c r="AE519" s="261"/>
      <c r="AF519" s="248"/>
      <c r="AG519" s="248"/>
      <c r="AH519" s="248"/>
      <c r="AI519" s="248"/>
    </row>
    <row r="520" spans="1:35" x14ac:dyDescent="0.2">
      <c r="A520" s="248"/>
      <c r="B520" s="248"/>
      <c r="C520" s="248"/>
      <c r="D520" s="248"/>
      <c r="E520" s="248"/>
      <c r="F520" s="248"/>
      <c r="G520" s="248"/>
      <c r="H520" s="248"/>
      <c r="I520" s="248"/>
      <c r="J520" s="248"/>
      <c r="K520" s="248"/>
      <c r="L520" s="248"/>
      <c r="M520" s="248"/>
      <c r="N520" s="248"/>
      <c r="O520" s="248"/>
      <c r="P520" s="248"/>
      <c r="Q520" s="296"/>
      <c r="R520" s="256">
        <f>'Enjoyment or fitnes- trip % sum'!B525</f>
        <v>0</v>
      </c>
      <c r="S520" s="313">
        <f>'Enjoyment or fitnes- trip % sum'!D525</f>
        <v>0</v>
      </c>
      <c r="T520" s="257">
        <f>'Non-survey input values'!$B$14</f>
        <v>359.3</v>
      </c>
      <c r="U520" s="258">
        <f t="shared" si="42"/>
        <v>0</v>
      </c>
      <c r="V520" s="259">
        <f t="shared" si="43"/>
        <v>0</v>
      </c>
      <c r="W520" s="312">
        <f>'Enjoyment or fitnes- trip % sum'!G525</f>
        <v>0</v>
      </c>
      <c r="X520" s="314">
        <f>'Enjoyment or fitnes- trip % sum'!I525</f>
        <v>0</v>
      </c>
      <c r="Y520" s="260">
        <f t="shared" si="44"/>
        <v>0</v>
      </c>
      <c r="Z520" s="259">
        <f t="shared" si="45"/>
        <v>0</v>
      </c>
      <c r="AA520" s="312">
        <f>'Enjoyment or fitnes- trip % sum'!L525</f>
        <v>0</v>
      </c>
      <c r="AB520" s="314">
        <f>'Enjoyment or fitnes- trip % sum'!N525</f>
        <v>0</v>
      </c>
      <c r="AC520" s="260">
        <f t="shared" si="46"/>
        <v>0</v>
      </c>
      <c r="AD520" s="259">
        <f t="shared" si="47"/>
        <v>0</v>
      </c>
      <c r="AE520" s="261"/>
      <c r="AF520" s="248"/>
      <c r="AG520" s="248"/>
      <c r="AH520" s="248"/>
      <c r="AI520" s="248"/>
    </row>
    <row r="521" spans="1:35" x14ac:dyDescent="0.2">
      <c r="A521" s="248"/>
      <c r="B521" s="248"/>
      <c r="C521" s="248"/>
      <c r="D521" s="248"/>
      <c r="E521" s="248"/>
      <c r="F521" s="248"/>
      <c r="G521" s="248"/>
      <c r="H521" s="248"/>
      <c r="I521" s="248"/>
      <c r="J521" s="248"/>
      <c r="K521" s="248"/>
      <c r="L521" s="248"/>
      <c r="M521" s="248"/>
      <c r="N521" s="248"/>
      <c r="O521" s="248"/>
      <c r="P521" s="248"/>
      <c r="Q521" s="296"/>
      <c r="R521" s="256">
        <f>'Enjoyment or fitnes- trip % sum'!B526</f>
        <v>0</v>
      </c>
      <c r="S521" s="313">
        <f>'Enjoyment or fitnes- trip % sum'!D526</f>
        <v>0</v>
      </c>
      <c r="T521" s="257">
        <f>'Non-survey input values'!$B$14</f>
        <v>359.3</v>
      </c>
      <c r="U521" s="258">
        <f t="shared" si="42"/>
        <v>0</v>
      </c>
      <c r="V521" s="259">
        <f t="shared" si="43"/>
        <v>0</v>
      </c>
      <c r="W521" s="312">
        <f>'Enjoyment or fitnes- trip % sum'!G526</f>
        <v>0</v>
      </c>
      <c r="X521" s="314">
        <f>'Enjoyment or fitnes- trip % sum'!I526</f>
        <v>0</v>
      </c>
      <c r="Y521" s="260">
        <f t="shared" si="44"/>
        <v>0</v>
      </c>
      <c r="Z521" s="259">
        <f t="shared" si="45"/>
        <v>0</v>
      </c>
      <c r="AA521" s="312">
        <f>'Enjoyment or fitnes- trip % sum'!L526</f>
        <v>0</v>
      </c>
      <c r="AB521" s="314">
        <f>'Enjoyment or fitnes- trip % sum'!N526</f>
        <v>0</v>
      </c>
      <c r="AC521" s="260">
        <f t="shared" si="46"/>
        <v>0</v>
      </c>
      <c r="AD521" s="259">
        <f t="shared" si="47"/>
        <v>0</v>
      </c>
      <c r="AE521" s="261"/>
      <c r="AF521" s="248"/>
      <c r="AG521" s="248"/>
      <c r="AH521" s="248"/>
      <c r="AI521" s="248"/>
    </row>
    <row r="522" spans="1:35" x14ac:dyDescent="0.2">
      <c r="A522" s="248"/>
      <c r="B522" s="248"/>
      <c r="C522" s="248"/>
      <c r="D522" s="248"/>
      <c r="E522" s="248"/>
      <c r="F522" s="248"/>
      <c r="G522" s="248"/>
      <c r="H522" s="248"/>
      <c r="I522" s="248"/>
      <c r="J522" s="248"/>
      <c r="K522" s="248"/>
      <c r="L522" s="248"/>
      <c r="M522" s="248"/>
      <c r="N522" s="248"/>
      <c r="O522" s="248"/>
      <c r="P522" s="248"/>
      <c r="Q522" s="296"/>
      <c r="R522" s="256">
        <f>'Enjoyment or fitnes- trip % sum'!B527</f>
        <v>0</v>
      </c>
      <c r="S522" s="313">
        <f>'Enjoyment or fitnes- trip % sum'!D527</f>
        <v>0</v>
      </c>
      <c r="T522" s="257">
        <f>'Non-survey input values'!$B$14</f>
        <v>359.3</v>
      </c>
      <c r="U522" s="258">
        <f t="shared" si="42"/>
        <v>0</v>
      </c>
      <c r="V522" s="259">
        <f t="shared" si="43"/>
        <v>0</v>
      </c>
      <c r="W522" s="312">
        <f>'Enjoyment or fitnes- trip % sum'!G527</f>
        <v>0</v>
      </c>
      <c r="X522" s="314">
        <f>'Enjoyment or fitnes- trip % sum'!I527</f>
        <v>0</v>
      </c>
      <c r="Y522" s="260">
        <f t="shared" si="44"/>
        <v>0</v>
      </c>
      <c r="Z522" s="259">
        <f t="shared" si="45"/>
        <v>0</v>
      </c>
      <c r="AA522" s="312">
        <f>'Enjoyment or fitnes- trip % sum'!L527</f>
        <v>0</v>
      </c>
      <c r="AB522" s="314">
        <f>'Enjoyment or fitnes- trip % sum'!N527</f>
        <v>0</v>
      </c>
      <c r="AC522" s="260">
        <f t="shared" si="46"/>
        <v>0</v>
      </c>
      <c r="AD522" s="259">
        <f t="shared" si="47"/>
        <v>0</v>
      </c>
      <c r="AE522" s="261"/>
      <c r="AF522" s="248"/>
      <c r="AG522" s="248"/>
      <c r="AH522" s="248"/>
      <c r="AI522" s="248"/>
    </row>
    <row r="523" spans="1:35" x14ac:dyDescent="0.2">
      <c r="A523" s="248"/>
      <c r="B523" s="248"/>
      <c r="C523" s="248"/>
      <c r="D523" s="248"/>
      <c r="E523" s="248"/>
      <c r="F523" s="248"/>
      <c r="G523" s="248"/>
      <c r="H523" s="248"/>
      <c r="I523" s="248"/>
      <c r="J523" s="248"/>
      <c r="K523" s="248"/>
      <c r="L523" s="248"/>
      <c r="M523" s="248"/>
      <c r="N523" s="248"/>
      <c r="O523" s="248"/>
      <c r="P523" s="248"/>
      <c r="Q523" s="296"/>
      <c r="R523" s="256">
        <f>'Enjoyment or fitnes- trip % sum'!B528</f>
        <v>0</v>
      </c>
      <c r="S523" s="313">
        <f>'Enjoyment or fitnes- trip % sum'!D528</f>
        <v>0</v>
      </c>
      <c r="T523" s="257">
        <f>'Non-survey input values'!$B$14</f>
        <v>359.3</v>
      </c>
      <c r="U523" s="258">
        <f t="shared" ref="U523:U586" si="48">R523/7</f>
        <v>0</v>
      </c>
      <c r="V523" s="259">
        <f t="shared" si="43"/>
        <v>0</v>
      </c>
      <c r="W523" s="312">
        <f>'Enjoyment or fitnes- trip % sum'!G528</f>
        <v>0</v>
      </c>
      <c r="X523" s="314">
        <f>'Enjoyment or fitnes- trip % sum'!I528</f>
        <v>0</v>
      </c>
      <c r="Y523" s="260">
        <f t="shared" si="44"/>
        <v>0</v>
      </c>
      <c r="Z523" s="259">
        <f t="shared" si="45"/>
        <v>0</v>
      </c>
      <c r="AA523" s="312">
        <f>'Enjoyment or fitnes- trip % sum'!L528</f>
        <v>0</v>
      </c>
      <c r="AB523" s="314">
        <f>'Enjoyment or fitnes- trip % sum'!N528</f>
        <v>0</v>
      </c>
      <c r="AC523" s="260">
        <f t="shared" si="46"/>
        <v>0</v>
      </c>
      <c r="AD523" s="259">
        <f t="shared" si="47"/>
        <v>0</v>
      </c>
      <c r="AE523" s="261"/>
      <c r="AF523" s="248"/>
      <c r="AG523" s="248"/>
      <c r="AH523" s="248"/>
      <c r="AI523" s="248"/>
    </row>
    <row r="524" spans="1:35" x14ac:dyDescent="0.2">
      <c r="A524" s="248"/>
      <c r="B524" s="248"/>
      <c r="C524" s="248"/>
      <c r="D524" s="248"/>
      <c r="E524" s="248"/>
      <c r="F524" s="248"/>
      <c r="G524" s="248"/>
      <c r="H524" s="248"/>
      <c r="I524" s="248"/>
      <c r="J524" s="248"/>
      <c r="K524" s="248"/>
      <c r="L524" s="248"/>
      <c r="M524" s="248"/>
      <c r="N524" s="248"/>
      <c r="O524" s="248"/>
      <c r="P524" s="248"/>
      <c r="Q524" s="296"/>
      <c r="R524" s="256">
        <f>'Enjoyment or fitnes- trip % sum'!B529</f>
        <v>0</v>
      </c>
      <c r="S524" s="313">
        <f>'Enjoyment or fitnes- trip % sum'!D529</f>
        <v>0</v>
      </c>
      <c r="T524" s="257">
        <f>'Non-survey input values'!$B$14</f>
        <v>359.3</v>
      </c>
      <c r="U524" s="258">
        <f t="shared" si="48"/>
        <v>0</v>
      </c>
      <c r="V524" s="259">
        <f t="shared" ref="V524:V587" si="49">$B$5*$S524*$T524*U524</f>
        <v>0</v>
      </c>
      <c r="W524" s="312">
        <f>'Enjoyment or fitnes- trip % sum'!G529</f>
        <v>0</v>
      </c>
      <c r="X524" s="314">
        <f>'Enjoyment or fitnes- trip % sum'!I529</f>
        <v>0</v>
      </c>
      <c r="Y524" s="260">
        <f t="shared" ref="Y524:Y587" si="50">W524/7</f>
        <v>0</v>
      </c>
      <c r="Z524" s="259">
        <f t="shared" ref="Z524:Z587" si="51">$B$5*$X524*$T524*Y524</f>
        <v>0</v>
      </c>
      <c r="AA524" s="312">
        <f>'Enjoyment or fitnes- trip % sum'!L529</f>
        <v>0</v>
      </c>
      <c r="AB524" s="314">
        <f>'Enjoyment or fitnes- trip % sum'!N529</f>
        <v>0</v>
      </c>
      <c r="AC524" s="260">
        <f t="shared" ref="AC524:AC587" si="52">AA524/7</f>
        <v>0</v>
      </c>
      <c r="AD524" s="259">
        <f t="shared" ref="AD524:AD587" si="53">$B$5*$AB524*$T524*AC524</f>
        <v>0</v>
      </c>
      <c r="AE524" s="261"/>
      <c r="AF524" s="248"/>
      <c r="AG524" s="248"/>
      <c r="AH524" s="248"/>
      <c r="AI524" s="248"/>
    </row>
    <row r="525" spans="1:35" x14ac:dyDescent="0.2">
      <c r="A525" s="248"/>
      <c r="B525" s="248"/>
      <c r="C525" s="248"/>
      <c r="D525" s="248"/>
      <c r="E525" s="248"/>
      <c r="F525" s="248"/>
      <c r="G525" s="248"/>
      <c r="H525" s="248"/>
      <c r="I525" s="248"/>
      <c r="J525" s="248"/>
      <c r="K525" s="248"/>
      <c r="L525" s="248"/>
      <c r="M525" s="248"/>
      <c r="N525" s="248"/>
      <c r="O525" s="248"/>
      <c r="P525" s="248"/>
      <c r="Q525" s="296"/>
      <c r="R525" s="256">
        <f>'Enjoyment or fitnes- trip % sum'!B530</f>
        <v>0</v>
      </c>
      <c r="S525" s="313">
        <f>'Enjoyment or fitnes- trip % sum'!D530</f>
        <v>0</v>
      </c>
      <c r="T525" s="257">
        <f>'Non-survey input values'!$B$14</f>
        <v>359.3</v>
      </c>
      <c r="U525" s="258">
        <f t="shared" si="48"/>
        <v>0</v>
      </c>
      <c r="V525" s="259">
        <f t="shared" si="49"/>
        <v>0</v>
      </c>
      <c r="W525" s="312">
        <f>'Enjoyment or fitnes- trip % sum'!G530</f>
        <v>0</v>
      </c>
      <c r="X525" s="314">
        <f>'Enjoyment or fitnes- trip % sum'!I530</f>
        <v>0</v>
      </c>
      <c r="Y525" s="260">
        <f t="shared" si="50"/>
        <v>0</v>
      </c>
      <c r="Z525" s="259">
        <f t="shared" si="51"/>
        <v>0</v>
      </c>
      <c r="AA525" s="312">
        <f>'Enjoyment or fitnes- trip % sum'!L530</f>
        <v>0</v>
      </c>
      <c r="AB525" s="314">
        <f>'Enjoyment or fitnes- trip % sum'!N530</f>
        <v>0</v>
      </c>
      <c r="AC525" s="260">
        <f t="shared" si="52"/>
        <v>0</v>
      </c>
      <c r="AD525" s="259">
        <f t="shared" si="53"/>
        <v>0</v>
      </c>
      <c r="AE525" s="261"/>
      <c r="AF525" s="248"/>
      <c r="AG525" s="248"/>
      <c r="AH525" s="248"/>
      <c r="AI525" s="248"/>
    </row>
    <row r="526" spans="1:35" x14ac:dyDescent="0.2">
      <c r="A526" s="248"/>
      <c r="B526" s="248"/>
      <c r="C526" s="248"/>
      <c r="D526" s="248"/>
      <c r="E526" s="248"/>
      <c r="F526" s="248"/>
      <c r="G526" s="248"/>
      <c r="H526" s="248"/>
      <c r="I526" s="248"/>
      <c r="J526" s="248"/>
      <c r="K526" s="248"/>
      <c r="L526" s="248"/>
      <c r="M526" s="248"/>
      <c r="N526" s="248"/>
      <c r="O526" s="248"/>
      <c r="P526" s="248"/>
      <c r="Q526" s="296"/>
      <c r="R526" s="256">
        <f>'Enjoyment or fitnes- trip % sum'!B531</f>
        <v>0</v>
      </c>
      <c r="S526" s="313">
        <f>'Enjoyment or fitnes- trip % sum'!D531</f>
        <v>0</v>
      </c>
      <c r="T526" s="257">
        <f>'Non-survey input values'!$B$14</f>
        <v>359.3</v>
      </c>
      <c r="U526" s="258">
        <f t="shared" si="48"/>
        <v>0</v>
      </c>
      <c r="V526" s="259">
        <f t="shared" si="49"/>
        <v>0</v>
      </c>
      <c r="W526" s="312">
        <f>'Enjoyment or fitnes- trip % sum'!G531</f>
        <v>0</v>
      </c>
      <c r="X526" s="314">
        <f>'Enjoyment or fitnes- trip % sum'!I531</f>
        <v>0</v>
      </c>
      <c r="Y526" s="260">
        <f t="shared" si="50"/>
        <v>0</v>
      </c>
      <c r="Z526" s="259">
        <f t="shared" si="51"/>
        <v>0</v>
      </c>
      <c r="AA526" s="312">
        <f>'Enjoyment or fitnes- trip % sum'!L531</f>
        <v>0</v>
      </c>
      <c r="AB526" s="314">
        <f>'Enjoyment or fitnes- trip % sum'!N531</f>
        <v>0</v>
      </c>
      <c r="AC526" s="260">
        <f t="shared" si="52"/>
        <v>0</v>
      </c>
      <c r="AD526" s="259">
        <f t="shared" si="53"/>
        <v>0</v>
      </c>
      <c r="AE526" s="261"/>
      <c r="AF526" s="248"/>
      <c r="AG526" s="248"/>
      <c r="AH526" s="248"/>
      <c r="AI526" s="248"/>
    </row>
    <row r="527" spans="1:35" x14ac:dyDescent="0.2">
      <c r="A527" s="248"/>
      <c r="B527" s="248"/>
      <c r="C527" s="248"/>
      <c r="D527" s="248"/>
      <c r="E527" s="248"/>
      <c r="F527" s="248"/>
      <c r="G527" s="248"/>
      <c r="H527" s="248"/>
      <c r="I527" s="248"/>
      <c r="J527" s="248"/>
      <c r="K527" s="248"/>
      <c r="L527" s="248"/>
      <c r="M527" s="248"/>
      <c r="N527" s="248"/>
      <c r="O527" s="248"/>
      <c r="P527" s="248"/>
      <c r="Q527" s="296"/>
      <c r="R527" s="256">
        <f>'Enjoyment or fitnes- trip % sum'!B532</f>
        <v>0</v>
      </c>
      <c r="S527" s="313">
        <f>'Enjoyment or fitnes- trip % sum'!D532</f>
        <v>0</v>
      </c>
      <c r="T527" s="257">
        <f>'Non-survey input values'!$B$14</f>
        <v>359.3</v>
      </c>
      <c r="U527" s="258">
        <f t="shared" si="48"/>
        <v>0</v>
      </c>
      <c r="V527" s="259">
        <f t="shared" si="49"/>
        <v>0</v>
      </c>
      <c r="W527" s="312">
        <f>'Enjoyment or fitnes- trip % sum'!G532</f>
        <v>0</v>
      </c>
      <c r="X527" s="314">
        <f>'Enjoyment or fitnes- trip % sum'!I532</f>
        <v>0</v>
      </c>
      <c r="Y527" s="260">
        <f t="shared" si="50"/>
        <v>0</v>
      </c>
      <c r="Z527" s="259">
        <f t="shared" si="51"/>
        <v>0</v>
      </c>
      <c r="AA527" s="312">
        <f>'Enjoyment or fitnes- trip % sum'!L532</f>
        <v>0</v>
      </c>
      <c r="AB527" s="314">
        <f>'Enjoyment or fitnes- trip % sum'!N532</f>
        <v>0</v>
      </c>
      <c r="AC527" s="260">
        <f t="shared" si="52"/>
        <v>0</v>
      </c>
      <c r="AD527" s="259">
        <f t="shared" si="53"/>
        <v>0</v>
      </c>
      <c r="AE527" s="261"/>
      <c r="AF527" s="248"/>
      <c r="AG527" s="248"/>
      <c r="AH527" s="248"/>
      <c r="AI527" s="248"/>
    </row>
    <row r="528" spans="1:35" x14ac:dyDescent="0.2">
      <c r="A528" s="248"/>
      <c r="B528" s="248"/>
      <c r="C528" s="248"/>
      <c r="D528" s="248"/>
      <c r="E528" s="248"/>
      <c r="F528" s="248"/>
      <c r="G528" s="248"/>
      <c r="H528" s="248"/>
      <c r="I528" s="248"/>
      <c r="J528" s="248"/>
      <c r="K528" s="248"/>
      <c r="L528" s="248"/>
      <c r="M528" s="248"/>
      <c r="N528" s="248"/>
      <c r="O528" s="248"/>
      <c r="P528" s="248"/>
      <c r="Q528" s="296"/>
      <c r="R528" s="256">
        <f>'Enjoyment or fitnes- trip % sum'!B533</f>
        <v>0</v>
      </c>
      <c r="S528" s="313">
        <f>'Enjoyment or fitnes- trip % sum'!D533</f>
        <v>0</v>
      </c>
      <c r="T528" s="257">
        <f>'Non-survey input values'!$B$14</f>
        <v>359.3</v>
      </c>
      <c r="U528" s="258">
        <f t="shared" si="48"/>
        <v>0</v>
      </c>
      <c r="V528" s="259">
        <f t="shared" si="49"/>
        <v>0</v>
      </c>
      <c r="W528" s="312">
        <f>'Enjoyment or fitnes- trip % sum'!G533</f>
        <v>0</v>
      </c>
      <c r="X528" s="314">
        <f>'Enjoyment or fitnes- trip % sum'!I533</f>
        <v>0</v>
      </c>
      <c r="Y528" s="260">
        <f t="shared" si="50"/>
        <v>0</v>
      </c>
      <c r="Z528" s="259">
        <f t="shared" si="51"/>
        <v>0</v>
      </c>
      <c r="AA528" s="312">
        <f>'Enjoyment or fitnes- trip % sum'!L533</f>
        <v>0</v>
      </c>
      <c r="AB528" s="314">
        <f>'Enjoyment or fitnes- trip % sum'!N533</f>
        <v>0</v>
      </c>
      <c r="AC528" s="260">
        <f t="shared" si="52"/>
        <v>0</v>
      </c>
      <c r="AD528" s="259">
        <f t="shared" si="53"/>
        <v>0</v>
      </c>
      <c r="AE528" s="261"/>
      <c r="AF528" s="248"/>
      <c r="AG528" s="248"/>
      <c r="AH528" s="248"/>
      <c r="AI528" s="248"/>
    </row>
    <row r="529" spans="1:35" x14ac:dyDescent="0.2">
      <c r="A529" s="248"/>
      <c r="B529" s="248"/>
      <c r="C529" s="248"/>
      <c r="D529" s="248"/>
      <c r="E529" s="248"/>
      <c r="F529" s="248"/>
      <c r="G529" s="248"/>
      <c r="H529" s="248"/>
      <c r="I529" s="248"/>
      <c r="J529" s="248"/>
      <c r="K529" s="248"/>
      <c r="L529" s="248"/>
      <c r="M529" s="248"/>
      <c r="N529" s="248"/>
      <c r="O529" s="248"/>
      <c r="P529" s="248"/>
      <c r="Q529" s="296"/>
      <c r="R529" s="256">
        <f>'Enjoyment or fitnes- trip % sum'!B534</f>
        <v>0</v>
      </c>
      <c r="S529" s="313">
        <f>'Enjoyment or fitnes- trip % sum'!D534</f>
        <v>0</v>
      </c>
      <c r="T529" s="257">
        <f>'Non-survey input values'!$B$14</f>
        <v>359.3</v>
      </c>
      <c r="U529" s="258">
        <f t="shared" si="48"/>
        <v>0</v>
      </c>
      <c r="V529" s="259">
        <f t="shared" si="49"/>
        <v>0</v>
      </c>
      <c r="W529" s="312">
        <f>'Enjoyment or fitnes- trip % sum'!G534</f>
        <v>0</v>
      </c>
      <c r="X529" s="314">
        <f>'Enjoyment or fitnes- trip % sum'!I534</f>
        <v>0</v>
      </c>
      <c r="Y529" s="260">
        <f t="shared" si="50"/>
        <v>0</v>
      </c>
      <c r="Z529" s="259">
        <f t="shared" si="51"/>
        <v>0</v>
      </c>
      <c r="AA529" s="312">
        <f>'Enjoyment or fitnes- trip % sum'!L534</f>
        <v>0</v>
      </c>
      <c r="AB529" s="314">
        <f>'Enjoyment or fitnes- trip % sum'!N534</f>
        <v>0</v>
      </c>
      <c r="AC529" s="260">
        <f t="shared" si="52"/>
        <v>0</v>
      </c>
      <c r="AD529" s="259">
        <f t="shared" si="53"/>
        <v>0</v>
      </c>
      <c r="AE529" s="261"/>
      <c r="AF529" s="248"/>
      <c r="AG529" s="248"/>
      <c r="AH529" s="248"/>
      <c r="AI529" s="248"/>
    </row>
    <row r="530" spans="1:35" x14ac:dyDescent="0.2">
      <c r="A530" s="248"/>
      <c r="B530" s="248"/>
      <c r="C530" s="248"/>
      <c r="D530" s="248"/>
      <c r="E530" s="248"/>
      <c r="F530" s="248"/>
      <c r="G530" s="248"/>
      <c r="H530" s="248"/>
      <c r="I530" s="248"/>
      <c r="J530" s="248"/>
      <c r="K530" s="248"/>
      <c r="L530" s="248"/>
      <c r="M530" s="248"/>
      <c r="N530" s="248"/>
      <c r="O530" s="248"/>
      <c r="P530" s="248"/>
      <c r="Q530" s="296"/>
      <c r="R530" s="256">
        <f>'Enjoyment or fitnes- trip % sum'!B535</f>
        <v>0</v>
      </c>
      <c r="S530" s="313">
        <f>'Enjoyment or fitnes- trip % sum'!D535</f>
        <v>0</v>
      </c>
      <c r="T530" s="257">
        <f>'Non-survey input values'!$B$14</f>
        <v>359.3</v>
      </c>
      <c r="U530" s="258">
        <f t="shared" si="48"/>
        <v>0</v>
      </c>
      <c r="V530" s="259">
        <f t="shared" si="49"/>
        <v>0</v>
      </c>
      <c r="W530" s="312">
        <f>'Enjoyment or fitnes- trip % sum'!G535</f>
        <v>0</v>
      </c>
      <c r="X530" s="314">
        <f>'Enjoyment or fitnes- trip % sum'!I535</f>
        <v>0</v>
      </c>
      <c r="Y530" s="260">
        <f t="shared" si="50"/>
        <v>0</v>
      </c>
      <c r="Z530" s="259">
        <f t="shared" si="51"/>
        <v>0</v>
      </c>
      <c r="AA530" s="312">
        <f>'Enjoyment or fitnes- trip % sum'!L535</f>
        <v>0</v>
      </c>
      <c r="AB530" s="314">
        <f>'Enjoyment or fitnes- trip % sum'!N535</f>
        <v>0</v>
      </c>
      <c r="AC530" s="260">
        <f t="shared" si="52"/>
        <v>0</v>
      </c>
      <c r="AD530" s="259">
        <f t="shared" si="53"/>
        <v>0</v>
      </c>
      <c r="AE530" s="261"/>
      <c r="AF530" s="248"/>
      <c r="AG530" s="248"/>
      <c r="AH530" s="248"/>
      <c r="AI530" s="248"/>
    </row>
    <row r="531" spans="1:35" x14ac:dyDescent="0.2">
      <c r="A531" s="248"/>
      <c r="B531" s="248"/>
      <c r="C531" s="248"/>
      <c r="D531" s="248"/>
      <c r="E531" s="248"/>
      <c r="F531" s="248"/>
      <c r="G531" s="248"/>
      <c r="H531" s="248"/>
      <c r="I531" s="248"/>
      <c r="J531" s="248"/>
      <c r="K531" s="248"/>
      <c r="L531" s="248"/>
      <c r="M531" s="248"/>
      <c r="N531" s="248"/>
      <c r="O531" s="248"/>
      <c r="P531" s="248"/>
      <c r="Q531" s="296"/>
      <c r="R531" s="256">
        <f>'Enjoyment or fitnes- trip % sum'!B536</f>
        <v>0</v>
      </c>
      <c r="S531" s="313">
        <f>'Enjoyment or fitnes- trip % sum'!D536</f>
        <v>0</v>
      </c>
      <c r="T531" s="257">
        <f>'Non-survey input values'!$B$14</f>
        <v>359.3</v>
      </c>
      <c r="U531" s="258">
        <f t="shared" si="48"/>
        <v>0</v>
      </c>
      <c r="V531" s="259">
        <f t="shared" si="49"/>
        <v>0</v>
      </c>
      <c r="W531" s="312">
        <f>'Enjoyment or fitnes- trip % sum'!G536</f>
        <v>0</v>
      </c>
      <c r="X531" s="314">
        <f>'Enjoyment or fitnes- trip % sum'!I536</f>
        <v>0</v>
      </c>
      <c r="Y531" s="260">
        <f t="shared" si="50"/>
        <v>0</v>
      </c>
      <c r="Z531" s="259">
        <f t="shared" si="51"/>
        <v>0</v>
      </c>
      <c r="AA531" s="312">
        <f>'Enjoyment or fitnes- trip % sum'!L536</f>
        <v>0</v>
      </c>
      <c r="AB531" s="314">
        <f>'Enjoyment or fitnes- trip % sum'!N536</f>
        <v>0</v>
      </c>
      <c r="AC531" s="260">
        <f t="shared" si="52"/>
        <v>0</v>
      </c>
      <c r="AD531" s="259">
        <f t="shared" si="53"/>
        <v>0</v>
      </c>
      <c r="AE531" s="261"/>
      <c r="AF531" s="248"/>
      <c r="AG531" s="248"/>
      <c r="AH531" s="248"/>
      <c r="AI531" s="248"/>
    </row>
    <row r="532" spans="1:35" x14ac:dyDescent="0.2">
      <c r="A532" s="248"/>
      <c r="B532" s="248"/>
      <c r="C532" s="248"/>
      <c r="D532" s="248"/>
      <c r="E532" s="248"/>
      <c r="F532" s="248"/>
      <c r="G532" s="248"/>
      <c r="H532" s="248"/>
      <c r="I532" s="248"/>
      <c r="J532" s="248"/>
      <c r="K532" s="248"/>
      <c r="L532" s="248"/>
      <c r="M532" s="248"/>
      <c r="N532" s="248"/>
      <c r="O532" s="248"/>
      <c r="P532" s="248"/>
      <c r="Q532" s="296"/>
      <c r="R532" s="256">
        <f>'Enjoyment or fitnes- trip % sum'!B537</f>
        <v>0</v>
      </c>
      <c r="S532" s="313">
        <f>'Enjoyment or fitnes- trip % sum'!D537</f>
        <v>0</v>
      </c>
      <c r="T532" s="257">
        <f>'Non-survey input values'!$B$14</f>
        <v>359.3</v>
      </c>
      <c r="U532" s="258">
        <f t="shared" si="48"/>
        <v>0</v>
      </c>
      <c r="V532" s="259">
        <f t="shared" si="49"/>
        <v>0</v>
      </c>
      <c r="W532" s="312">
        <f>'Enjoyment or fitnes- trip % sum'!G537</f>
        <v>0</v>
      </c>
      <c r="X532" s="314">
        <f>'Enjoyment or fitnes- trip % sum'!I537</f>
        <v>0</v>
      </c>
      <c r="Y532" s="260">
        <f t="shared" si="50"/>
        <v>0</v>
      </c>
      <c r="Z532" s="259">
        <f t="shared" si="51"/>
        <v>0</v>
      </c>
      <c r="AA532" s="312">
        <f>'Enjoyment or fitnes- trip % sum'!L537</f>
        <v>0</v>
      </c>
      <c r="AB532" s="314">
        <f>'Enjoyment or fitnes- trip % sum'!N537</f>
        <v>0</v>
      </c>
      <c r="AC532" s="260">
        <f t="shared" si="52"/>
        <v>0</v>
      </c>
      <c r="AD532" s="259">
        <f t="shared" si="53"/>
        <v>0</v>
      </c>
      <c r="AE532" s="261"/>
      <c r="AF532" s="248"/>
      <c r="AG532" s="248"/>
      <c r="AH532" s="248"/>
      <c r="AI532" s="248"/>
    </row>
    <row r="533" spans="1:35" x14ac:dyDescent="0.2">
      <c r="A533" s="248"/>
      <c r="B533" s="248"/>
      <c r="C533" s="248"/>
      <c r="D533" s="248"/>
      <c r="E533" s="248"/>
      <c r="F533" s="248"/>
      <c r="G533" s="248"/>
      <c r="H533" s="248"/>
      <c r="I533" s="248"/>
      <c r="J533" s="248"/>
      <c r="K533" s="248"/>
      <c r="L533" s="248"/>
      <c r="M533" s="248"/>
      <c r="N533" s="248"/>
      <c r="O533" s="248"/>
      <c r="P533" s="248"/>
      <c r="Q533" s="296"/>
      <c r="R533" s="256">
        <f>'Enjoyment or fitnes- trip % sum'!B538</f>
        <v>0</v>
      </c>
      <c r="S533" s="313">
        <f>'Enjoyment or fitnes- trip % sum'!D538</f>
        <v>0</v>
      </c>
      <c r="T533" s="257">
        <f>'Non-survey input values'!$B$14</f>
        <v>359.3</v>
      </c>
      <c r="U533" s="258">
        <f t="shared" si="48"/>
        <v>0</v>
      </c>
      <c r="V533" s="259">
        <f t="shared" si="49"/>
        <v>0</v>
      </c>
      <c r="W533" s="312">
        <f>'Enjoyment or fitnes- trip % sum'!G538</f>
        <v>0</v>
      </c>
      <c r="X533" s="314">
        <f>'Enjoyment or fitnes- trip % sum'!I538</f>
        <v>0</v>
      </c>
      <c r="Y533" s="260">
        <f t="shared" si="50"/>
        <v>0</v>
      </c>
      <c r="Z533" s="259">
        <f t="shared" si="51"/>
        <v>0</v>
      </c>
      <c r="AA533" s="312">
        <f>'Enjoyment or fitnes- trip % sum'!L538</f>
        <v>0</v>
      </c>
      <c r="AB533" s="314">
        <f>'Enjoyment or fitnes- trip % sum'!N538</f>
        <v>0</v>
      </c>
      <c r="AC533" s="260">
        <f t="shared" si="52"/>
        <v>0</v>
      </c>
      <c r="AD533" s="259">
        <f t="shared" si="53"/>
        <v>0</v>
      </c>
      <c r="AE533" s="261"/>
      <c r="AF533" s="248"/>
      <c r="AG533" s="248"/>
      <c r="AH533" s="248"/>
      <c r="AI533" s="248"/>
    </row>
    <row r="534" spans="1:35" x14ac:dyDescent="0.2">
      <c r="A534" s="248"/>
      <c r="B534" s="248"/>
      <c r="C534" s="248"/>
      <c r="D534" s="248"/>
      <c r="E534" s="248"/>
      <c r="F534" s="248"/>
      <c r="G534" s="248"/>
      <c r="H534" s="248"/>
      <c r="I534" s="248"/>
      <c r="J534" s="248"/>
      <c r="K534" s="248"/>
      <c r="L534" s="248"/>
      <c r="M534" s="248"/>
      <c r="N534" s="248"/>
      <c r="O534" s="248"/>
      <c r="P534" s="248"/>
      <c r="Q534" s="296"/>
      <c r="R534" s="256">
        <f>'Enjoyment or fitnes- trip % sum'!B539</f>
        <v>0</v>
      </c>
      <c r="S534" s="313">
        <f>'Enjoyment or fitnes- trip % sum'!D539</f>
        <v>0</v>
      </c>
      <c r="T534" s="257">
        <f>'Non-survey input values'!$B$14</f>
        <v>359.3</v>
      </c>
      <c r="U534" s="258">
        <f t="shared" si="48"/>
        <v>0</v>
      </c>
      <c r="V534" s="259">
        <f t="shared" si="49"/>
        <v>0</v>
      </c>
      <c r="W534" s="312">
        <f>'Enjoyment or fitnes- trip % sum'!G539</f>
        <v>0</v>
      </c>
      <c r="X534" s="314">
        <f>'Enjoyment or fitnes- trip % sum'!I539</f>
        <v>0</v>
      </c>
      <c r="Y534" s="260">
        <f t="shared" si="50"/>
        <v>0</v>
      </c>
      <c r="Z534" s="259">
        <f t="shared" si="51"/>
        <v>0</v>
      </c>
      <c r="AA534" s="312">
        <f>'Enjoyment or fitnes- trip % sum'!L539</f>
        <v>0</v>
      </c>
      <c r="AB534" s="314">
        <f>'Enjoyment or fitnes- trip % sum'!N539</f>
        <v>0</v>
      </c>
      <c r="AC534" s="260">
        <f t="shared" si="52"/>
        <v>0</v>
      </c>
      <c r="AD534" s="259">
        <f t="shared" si="53"/>
        <v>0</v>
      </c>
      <c r="AE534" s="261"/>
      <c r="AF534" s="248"/>
      <c r="AG534" s="248"/>
      <c r="AH534" s="248"/>
      <c r="AI534" s="248"/>
    </row>
    <row r="535" spans="1:35" x14ac:dyDescent="0.2">
      <c r="A535" s="248"/>
      <c r="B535" s="248"/>
      <c r="C535" s="248"/>
      <c r="D535" s="248"/>
      <c r="E535" s="248"/>
      <c r="F535" s="248"/>
      <c r="G535" s="248"/>
      <c r="H535" s="248"/>
      <c r="I535" s="248"/>
      <c r="J535" s="248"/>
      <c r="K535" s="248"/>
      <c r="L535" s="248"/>
      <c r="M535" s="248"/>
      <c r="N535" s="248"/>
      <c r="O535" s="248"/>
      <c r="P535" s="248"/>
      <c r="Q535" s="296"/>
      <c r="R535" s="256">
        <f>'Enjoyment or fitnes- trip % sum'!B540</f>
        <v>0</v>
      </c>
      <c r="S535" s="313">
        <f>'Enjoyment or fitnes- trip % sum'!D540</f>
        <v>0</v>
      </c>
      <c r="T535" s="257">
        <f>'Non-survey input values'!$B$14</f>
        <v>359.3</v>
      </c>
      <c r="U535" s="258">
        <f t="shared" si="48"/>
        <v>0</v>
      </c>
      <c r="V535" s="259">
        <f t="shared" si="49"/>
        <v>0</v>
      </c>
      <c r="W535" s="312">
        <f>'Enjoyment or fitnes- trip % sum'!G540</f>
        <v>0</v>
      </c>
      <c r="X535" s="314">
        <f>'Enjoyment or fitnes- trip % sum'!I540</f>
        <v>0</v>
      </c>
      <c r="Y535" s="260">
        <f t="shared" si="50"/>
        <v>0</v>
      </c>
      <c r="Z535" s="259">
        <f t="shared" si="51"/>
        <v>0</v>
      </c>
      <c r="AA535" s="312">
        <f>'Enjoyment or fitnes- trip % sum'!L540</f>
        <v>0</v>
      </c>
      <c r="AB535" s="314">
        <f>'Enjoyment or fitnes- trip % sum'!N540</f>
        <v>0</v>
      </c>
      <c r="AC535" s="260">
        <f t="shared" si="52"/>
        <v>0</v>
      </c>
      <c r="AD535" s="259">
        <f t="shared" si="53"/>
        <v>0</v>
      </c>
      <c r="AE535" s="261"/>
      <c r="AF535" s="248"/>
      <c r="AG535" s="248"/>
      <c r="AH535" s="248"/>
      <c r="AI535" s="248"/>
    </row>
    <row r="536" spans="1:35" x14ac:dyDescent="0.2">
      <c r="A536" s="248"/>
      <c r="B536" s="248"/>
      <c r="C536" s="248"/>
      <c r="D536" s="248"/>
      <c r="E536" s="248"/>
      <c r="F536" s="248"/>
      <c r="G536" s="248"/>
      <c r="H536" s="248"/>
      <c r="I536" s="248"/>
      <c r="J536" s="248"/>
      <c r="K536" s="248"/>
      <c r="L536" s="248"/>
      <c r="M536" s="248"/>
      <c r="N536" s="248"/>
      <c r="O536" s="248"/>
      <c r="P536" s="248"/>
      <c r="Q536" s="296"/>
      <c r="R536" s="256">
        <f>'Enjoyment or fitnes- trip % sum'!B541</f>
        <v>0</v>
      </c>
      <c r="S536" s="313">
        <f>'Enjoyment or fitnes- trip % sum'!D541</f>
        <v>0</v>
      </c>
      <c r="T536" s="257">
        <f>'Non-survey input values'!$B$14</f>
        <v>359.3</v>
      </c>
      <c r="U536" s="258">
        <f t="shared" si="48"/>
        <v>0</v>
      </c>
      <c r="V536" s="259">
        <f t="shared" si="49"/>
        <v>0</v>
      </c>
      <c r="W536" s="312">
        <f>'Enjoyment or fitnes- trip % sum'!G541</f>
        <v>0</v>
      </c>
      <c r="X536" s="314">
        <f>'Enjoyment or fitnes- trip % sum'!I541</f>
        <v>0</v>
      </c>
      <c r="Y536" s="260">
        <f t="shared" si="50"/>
        <v>0</v>
      </c>
      <c r="Z536" s="259">
        <f t="shared" si="51"/>
        <v>0</v>
      </c>
      <c r="AA536" s="312">
        <f>'Enjoyment or fitnes- trip % sum'!L541</f>
        <v>0</v>
      </c>
      <c r="AB536" s="314">
        <f>'Enjoyment or fitnes- trip % sum'!N541</f>
        <v>0</v>
      </c>
      <c r="AC536" s="260">
        <f t="shared" si="52"/>
        <v>0</v>
      </c>
      <c r="AD536" s="259">
        <f t="shared" si="53"/>
        <v>0</v>
      </c>
      <c r="AE536" s="261"/>
      <c r="AF536" s="248"/>
      <c r="AG536" s="248"/>
      <c r="AH536" s="248"/>
      <c r="AI536" s="248"/>
    </row>
    <row r="537" spans="1:35" x14ac:dyDescent="0.2">
      <c r="A537" s="248"/>
      <c r="B537" s="248"/>
      <c r="C537" s="248"/>
      <c r="D537" s="248"/>
      <c r="E537" s="248"/>
      <c r="F537" s="248"/>
      <c r="G537" s="248"/>
      <c r="H537" s="248"/>
      <c r="I537" s="248"/>
      <c r="J537" s="248"/>
      <c r="K537" s="248"/>
      <c r="L537" s="248"/>
      <c r="M537" s="248"/>
      <c r="N537" s="248"/>
      <c r="O537" s="248"/>
      <c r="P537" s="248"/>
      <c r="Q537" s="296"/>
      <c r="R537" s="256">
        <f>'Enjoyment or fitnes- trip % sum'!B542</f>
        <v>0</v>
      </c>
      <c r="S537" s="313">
        <f>'Enjoyment or fitnes- trip % sum'!D542</f>
        <v>0</v>
      </c>
      <c r="T537" s="257">
        <f>'Non-survey input values'!$B$14</f>
        <v>359.3</v>
      </c>
      <c r="U537" s="258">
        <f t="shared" si="48"/>
        <v>0</v>
      </c>
      <c r="V537" s="259">
        <f t="shared" si="49"/>
        <v>0</v>
      </c>
      <c r="W537" s="312">
        <f>'Enjoyment or fitnes- trip % sum'!G542</f>
        <v>0</v>
      </c>
      <c r="X537" s="314">
        <f>'Enjoyment or fitnes- trip % sum'!I542</f>
        <v>0</v>
      </c>
      <c r="Y537" s="260">
        <f t="shared" si="50"/>
        <v>0</v>
      </c>
      <c r="Z537" s="259">
        <f t="shared" si="51"/>
        <v>0</v>
      </c>
      <c r="AA537" s="312">
        <f>'Enjoyment or fitnes- trip % sum'!L542</f>
        <v>0</v>
      </c>
      <c r="AB537" s="314">
        <f>'Enjoyment or fitnes- trip % sum'!N542</f>
        <v>0</v>
      </c>
      <c r="AC537" s="260">
        <f t="shared" si="52"/>
        <v>0</v>
      </c>
      <c r="AD537" s="259">
        <f t="shared" si="53"/>
        <v>0</v>
      </c>
      <c r="AE537" s="261"/>
      <c r="AF537" s="248"/>
      <c r="AG537" s="248"/>
      <c r="AH537" s="248"/>
      <c r="AI537" s="248"/>
    </row>
    <row r="538" spans="1:35" x14ac:dyDescent="0.2">
      <c r="A538" s="248"/>
      <c r="B538" s="248"/>
      <c r="C538" s="248"/>
      <c r="D538" s="248"/>
      <c r="E538" s="248"/>
      <c r="F538" s="248"/>
      <c r="G538" s="248"/>
      <c r="H538" s="248"/>
      <c r="I538" s="248"/>
      <c r="J538" s="248"/>
      <c r="K538" s="248"/>
      <c r="L538" s="248"/>
      <c r="M538" s="248"/>
      <c r="N538" s="248"/>
      <c r="O538" s="248"/>
      <c r="P538" s="248"/>
      <c r="Q538" s="296"/>
      <c r="R538" s="256">
        <f>'Enjoyment or fitnes- trip % sum'!B543</f>
        <v>0</v>
      </c>
      <c r="S538" s="313">
        <f>'Enjoyment or fitnes- trip % sum'!D543</f>
        <v>0</v>
      </c>
      <c r="T538" s="257">
        <f>'Non-survey input values'!$B$14</f>
        <v>359.3</v>
      </c>
      <c r="U538" s="258">
        <f t="shared" si="48"/>
        <v>0</v>
      </c>
      <c r="V538" s="259">
        <f t="shared" si="49"/>
        <v>0</v>
      </c>
      <c r="W538" s="312">
        <f>'Enjoyment or fitnes- trip % sum'!G543</f>
        <v>0</v>
      </c>
      <c r="X538" s="314">
        <f>'Enjoyment or fitnes- trip % sum'!I543</f>
        <v>0</v>
      </c>
      <c r="Y538" s="260">
        <f t="shared" si="50"/>
        <v>0</v>
      </c>
      <c r="Z538" s="259">
        <f t="shared" si="51"/>
        <v>0</v>
      </c>
      <c r="AA538" s="312">
        <f>'Enjoyment or fitnes- trip % sum'!L543</f>
        <v>0</v>
      </c>
      <c r="AB538" s="314">
        <f>'Enjoyment or fitnes- trip % sum'!N543</f>
        <v>0</v>
      </c>
      <c r="AC538" s="260">
        <f t="shared" si="52"/>
        <v>0</v>
      </c>
      <c r="AD538" s="259">
        <f t="shared" si="53"/>
        <v>0</v>
      </c>
      <c r="AE538" s="261"/>
      <c r="AF538" s="248"/>
      <c r="AG538" s="248"/>
      <c r="AH538" s="248"/>
      <c r="AI538" s="248"/>
    </row>
    <row r="539" spans="1:35" x14ac:dyDescent="0.2">
      <c r="A539" s="248"/>
      <c r="B539" s="248"/>
      <c r="C539" s="248"/>
      <c r="D539" s="248"/>
      <c r="E539" s="248"/>
      <c r="F539" s="248"/>
      <c r="G539" s="248"/>
      <c r="H539" s="248"/>
      <c r="I539" s="248"/>
      <c r="J539" s="248"/>
      <c r="K539" s="248"/>
      <c r="L539" s="248"/>
      <c r="M539" s="248"/>
      <c r="N539" s="248"/>
      <c r="O539" s="248"/>
      <c r="P539" s="248"/>
      <c r="Q539" s="296"/>
      <c r="R539" s="256">
        <f>'Enjoyment or fitnes- trip % sum'!B544</f>
        <v>0</v>
      </c>
      <c r="S539" s="313">
        <f>'Enjoyment or fitnes- trip % sum'!D544</f>
        <v>0</v>
      </c>
      <c r="T539" s="257">
        <f>'Non-survey input values'!$B$14</f>
        <v>359.3</v>
      </c>
      <c r="U539" s="258">
        <f t="shared" si="48"/>
        <v>0</v>
      </c>
      <c r="V539" s="259">
        <f t="shared" si="49"/>
        <v>0</v>
      </c>
      <c r="W539" s="312">
        <f>'Enjoyment or fitnes- trip % sum'!G544</f>
        <v>0</v>
      </c>
      <c r="X539" s="314">
        <f>'Enjoyment or fitnes- trip % sum'!I544</f>
        <v>0</v>
      </c>
      <c r="Y539" s="260">
        <f t="shared" si="50"/>
        <v>0</v>
      </c>
      <c r="Z539" s="259">
        <f t="shared" si="51"/>
        <v>0</v>
      </c>
      <c r="AA539" s="312">
        <f>'Enjoyment or fitnes- trip % sum'!L544</f>
        <v>0</v>
      </c>
      <c r="AB539" s="314">
        <f>'Enjoyment or fitnes- trip % sum'!N544</f>
        <v>0</v>
      </c>
      <c r="AC539" s="260">
        <f t="shared" si="52"/>
        <v>0</v>
      </c>
      <c r="AD539" s="259">
        <f t="shared" si="53"/>
        <v>0</v>
      </c>
      <c r="AE539" s="261"/>
      <c r="AF539" s="248"/>
      <c r="AG539" s="248"/>
      <c r="AH539" s="248"/>
      <c r="AI539" s="248"/>
    </row>
    <row r="540" spans="1:35" x14ac:dyDescent="0.2">
      <c r="A540" s="248"/>
      <c r="B540" s="248"/>
      <c r="C540" s="248"/>
      <c r="D540" s="248"/>
      <c r="E540" s="248"/>
      <c r="F540" s="248"/>
      <c r="G540" s="248"/>
      <c r="H540" s="248"/>
      <c r="I540" s="248"/>
      <c r="J540" s="248"/>
      <c r="K540" s="248"/>
      <c r="L540" s="248"/>
      <c r="M540" s="248"/>
      <c r="N540" s="248"/>
      <c r="O540" s="248"/>
      <c r="P540" s="248"/>
      <c r="Q540" s="296"/>
      <c r="R540" s="256">
        <f>'Enjoyment or fitnes- trip % sum'!B545</f>
        <v>0</v>
      </c>
      <c r="S540" s="313">
        <f>'Enjoyment or fitnes- trip % sum'!D545</f>
        <v>0</v>
      </c>
      <c r="T540" s="257">
        <f>'Non-survey input values'!$B$14</f>
        <v>359.3</v>
      </c>
      <c r="U540" s="258">
        <f t="shared" si="48"/>
        <v>0</v>
      </c>
      <c r="V540" s="259">
        <f t="shared" si="49"/>
        <v>0</v>
      </c>
      <c r="W540" s="312">
        <f>'Enjoyment or fitnes- trip % sum'!G545</f>
        <v>0</v>
      </c>
      <c r="X540" s="314">
        <f>'Enjoyment or fitnes- trip % sum'!I545</f>
        <v>0</v>
      </c>
      <c r="Y540" s="260">
        <f t="shared" si="50"/>
        <v>0</v>
      </c>
      <c r="Z540" s="259">
        <f t="shared" si="51"/>
        <v>0</v>
      </c>
      <c r="AA540" s="312">
        <f>'Enjoyment or fitnes- trip % sum'!L545</f>
        <v>0</v>
      </c>
      <c r="AB540" s="314">
        <f>'Enjoyment or fitnes- trip % sum'!N545</f>
        <v>0</v>
      </c>
      <c r="AC540" s="260">
        <f t="shared" si="52"/>
        <v>0</v>
      </c>
      <c r="AD540" s="259">
        <f t="shared" si="53"/>
        <v>0</v>
      </c>
      <c r="AE540" s="261"/>
      <c r="AF540" s="248"/>
      <c r="AG540" s="248"/>
      <c r="AH540" s="248"/>
      <c r="AI540" s="248"/>
    </row>
    <row r="541" spans="1:35" x14ac:dyDescent="0.2">
      <c r="A541" s="248"/>
      <c r="B541" s="248"/>
      <c r="C541" s="248"/>
      <c r="D541" s="248"/>
      <c r="E541" s="248"/>
      <c r="F541" s="248"/>
      <c r="G541" s="248"/>
      <c r="H541" s="248"/>
      <c r="I541" s="248"/>
      <c r="J541" s="248"/>
      <c r="K541" s="248"/>
      <c r="L541" s="248"/>
      <c r="M541" s="248"/>
      <c r="N541" s="248"/>
      <c r="O541" s="248"/>
      <c r="P541" s="248"/>
      <c r="Q541" s="296"/>
      <c r="R541" s="256">
        <f>'Enjoyment or fitnes- trip % sum'!B546</f>
        <v>0</v>
      </c>
      <c r="S541" s="313">
        <f>'Enjoyment or fitnes- trip % sum'!D546</f>
        <v>0</v>
      </c>
      <c r="T541" s="257">
        <f>'Non-survey input values'!$B$14</f>
        <v>359.3</v>
      </c>
      <c r="U541" s="258">
        <f t="shared" si="48"/>
        <v>0</v>
      </c>
      <c r="V541" s="259">
        <f t="shared" si="49"/>
        <v>0</v>
      </c>
      <c r="W541" s="312">
        <f>'Enjoyment or fitnes- trip % sum'!G546</f>
        <v>0</v>
      </c>
      <c r="X541" s="314">
        <f>'Enjoyment or fitnes- trip % sum'!I546</f>
        <v>0</v>
      </c>
      <c r="Y541" s="260">
        <f t="shared" si="50"/>
        <v>0</v>
      </c>
      <c r="Z541" s="259">
        <f t="shared" si="51"/>
        <v>0</v>
      </c>
      <c r="AA541" s="312">
        <f>'Enjoyment or fitnes- trip % sum'!L546</f>
        <v>0</v>
      </c>
      <c r="AB541" s="314">
        <f>'Enjoyment or fitnes- trip % sum'!N546</f>
        <v>0</v>
      </c>
      <c r="AC541" s="260">
        <f t="shared" si="52"/>
        <v>0</v>
      </c>
      <c r="AD541" s="259">
        <f t="shared" si="53"/>
        <v>0</v>
      </c>
      <c r="AE541" s="261"/>
      <c r="AF541" s="248"/>
      <c r="AG541" s="248"/>
      <c r="AH541" s="248"/>
      <c r="AI541" s="248"/>
    </row>
    <row r="542" spans="1:35" x14ac:dyDescent="0.2">
      <c r="A542" s="248"/>
      <c r="B542" s="248"/>
      <c r="C542" s="248"/>
      <c r="D542" s="248"/>
      <c r="E542" s="248"/>
      <c r="F542" s="248"/>
      <c r="G542" s="248"/>
      <c r="H542" s="248"/>
      <c r="I542" s="248"/>
      <c r="J542" s="248"/>
      <c r="K542" s="248"/>
      <c r="L542" s="248"/>
      <c r="M542" s="248"/>
      <c r="N542" s="248"/>
      <c r="O542" s="248"/>
      <c r="P542" s="248"/>
      <c r="Q542" s="296"/>
      <c r="R542" s="256">
        <f>'Enjoyment or fitnes- trip % sum'!B547</f>
        <v>0</v>
      </c>
      <c r="S542" s="313">
        <f>'Enjoyment or fitnes- trip % sum'!D547</f>
        <v>0</v>
      </c>
      <c r="T542" s="257">
        <f>'Non-survey input values'!$B$14</f>
        <v>359.3</v>
      </c>
      <c r="U542" s="258">
        <f t="shared" si="48"/>
        <v>0</v>
      </c>
      <c r="V542" s="259">
        <f t="shared" si="49"/>
        <v>0</v>
      </c>
      <c r="W542" s="312">
        <f>'Enjoyment or fitnes- trip % sum'!G547</f>
        <v>0</v>
      </c>
      <c r="X542" s="314">
        <f>'Enjoyment or fitnes- trip % sum'!I547</f>
        <v>0</v>
      </c>
      <c r="Y542" s="260">
        <f t="shared" si="50"/>
        <v>0</v>
      </c>
      <c r="Z542" s="259">
        <f t="shared" si="51"/>
        <v>0</v>
      </c>
      <c r="AA542" s="312">
        <f>'Enjoyment or fitnes- trip % sum'!L547</f>
        <v>0</v>
      </c>
      <c r="AB542" s="314">
        <f>'Enjoyment or fitnes- trip % sum'!N547</f>
        <v>0</v>
      </c>
      <c r="AC542" s="260">
        <f t="shared" si="52"/>
        <v>0</v>
      </c>
      <c r="AD542" s="259">
        <f t="shared" si="53"/>
        <v>0</v>
      </c>
      <c r="AE542" s="261"/>
      <c r="AF542" s="248"/>
      <c r="AG542" s="248"/>
      <c r="AH542" s="248"/>
      <c r="AI542" s="248"/>
    </row>
    <row r="543" spans="1:35" x14ac:dyDescent="0.2">
      <c r="A543" s="248"/>
      <c r="B543" s="248"/>
      <c r="C543" s="248"/>
      <c r="D543" s="248"/>
      <c r="E543" s="248"/>
      <c r="F543" s="248"/>
      <c r="G543" s="248"/>
      <c r="H543" s="248"/>
      <c r="I543" s="248"/>
      <c r="J543" s="248"/>
      <c r="K543" s="248"/>
      <c r="L543" s="248"/>
      <c r="M543" s="248"/>
      <c r="N543" s="248"/>
      <c r="O543" s="248"/>
      <c r="P543" s="248"/>
      <c r="Q543" s="296"/>
      <c r="R543" s="256">
        <f>'Enjoyment or fitnes- trip % sum'!B548</f>
        <v>0</v>
      </c>
      <c r="S543" s="313">
        <f>'Enjoyment or fitnes- trip % sum'!D548</f>
        <v>0</v>
      </c>
      <c r="T543" s="257">
        <f>'Non-survey input values'!$B$14</f>
        <v>359.3</v>
      </c>
      <c r="U543" s="258">
        <f t="shared" si="48"/>
        <v>0</v>
      </c>
      <c r="V543" s="259">
        <f t="shared" si="49"/>
        <v>0</v>
      </c>
      <c r="W543" s="312">
        <f>'Enjoyment or fitnes- trip % sum'!G548</f>
        <v>0</v>
      </c>
      <c r="X543" s="314">
        <f>'Enjoyment or fitnes- trip % sum'!I548</f>
        <v>0</v>
      </c>
      <c r="Y543" s="260">
        <f t="shared" si="50"/>
        <v>0</v>
      </c>
      <c r="Z543" s="259">
        <f t="shared" si="51"/>
        <v>0</v>
      </c>
      <c r="AA543" s="312">
        <f>'Enjoyment or fitnes- trip % sum'!L548</f>
        <v>0</v>
      </c>
      <c r="AB543" s="314">
        <f>'Enjoyment or fitnes- trip % sum'!N548</f>
        <v>0</v>
      </c>
      <c r="AC543" s="260">
        <f t="shared" si="52"/>
        <v>0</v>
      </c>
      <c r="AD543" s="259">
        <f t="shared" si="53"/>
        <v>0</v>
      </c>
      <c r="AE543" s="261"/>
      <c r="AF543" s="248"/>
      <c r="AG543" s="248"/>
      <c r="AH543" s="248"/>
      <c r="AI543" s="248"/>
    </row>
    <row r="544" spans="1:35" x14ac:dyDescent="0.2">
      <c r="A544" s="248"/>
      <c r="B544" s="248"/>
      <c r="C544" s="248"/>
      <c r="D544" s="248"/>
      <c r="E544" s="248"/>
      <c r="F544" s="248"/>
      <c r="G544" s="248"/>
      <c r="H544" s="248"/>
      <c r="I544" s="248"/>
      <c r="J544" s="248"/>
      <c r="K544" s="248"/>
      <c r="L544" s="248"/>
      <c r="M544" s="248"/>
      <c r="N544" s="248"/>
      <c r="O544" s="248"/>
      <c r="P544" s="248"/>
      <c r="Q544" s="296"/>
      <c r="R544" s="256">
        <f>'Enjoyment or fitnes- trip % sum'!B549</f>
        <v>0</v>
      </c>
      <c r="S544" s="313">
        <f>'Enjoyment or fitnes- trip % sum'!D549</f>
        <v>0</v>
      </c>
      <c r="T544" s="257">
        <f>'Non-survey input values'!$B$14</f>
        <v>359.3</v>
      </c>
      <c r="U544" s="258">
        <f t="shared" si="48"/>
        <v>0</v>
      </c>
      <c r="V544" s="259">
        <f t="shared" si="49"/>
        <v>0</v>
      </c>
      <c r="W544" s="312">
        <f>'Enjoyment or fitnes- trip % sum'!G549</f>
        <v>0</v>
      </c>
      <c r="X544" s="314">
        <f>'Enjoyment or fitnes- trip % sum'!I549</f>
        <v>0</v>
      </c>
      <c r="Y544" s="260">
        <f t="shared" si="50"/>
        <v>0</v>
      </c>
      <c r="Z544" s="259">
        <f t="shared" si="51"/>
        <v>0</v>
      </c>
      <c r="AA544" s="312">
        <f>'Enjoyment or fitnes- trip % sum'!L549</f>
        <v>0</v>
      </c>
      <c r="AB544" s="314">
        <f>'Enjoyment or fitnes- trip % sum'!N549</f>
        <v>0</v>
      </c>
      <c r="AC544" s="260">
        <f t="shared" si="52"/>
        <v>0</v>
      </c>
      <c r="AD544" s="259">
        <f t="shared" si="53"/>
        <v>0</v>
      </c>
      <c r="AE544" s="261"/>
      <c r="AF544" s="248"/>
      <c r="AG544" s="248"/>
      <c r="AH544" s="248"/>
      <c r="AI544" s="248"/>
    </row>
    <row r="545" spans="1:35" x14ac:dyDescent="0.2">
      <c r="A545" s="248"/>
      <c r="B545" s="248"/>
      <c r="C545" s="248"/>
      <c r="D545" s="248"/>
      <c r="E545" s="248"/>
      <c r="F545" s="248"/>
      <c r="G545" s="248"/>
      <c r="H545" s="248"/>
      <c r="I545" s="248"/>
      <c r="J545" s="248"/>
      <c r="K545" s="248"/>
      <c r="L545" s="248"/>
      <c r="M545" s="248"/>
      <c r="N545" s="248"/>
      <c r="O545" s="248"/>
      <c r="P545" s="248"/>
      <c r="Q545" s="296"/>
      <c r="R545" s="256">
        <f>'Enjoyment or fitnes- trip % sum'!B550</f>
        <v>0</v>
      </c>
      <c r="S545" s="313">
        <f>'Enjoyment or fitnes- trip % sum'!D550</f>
        <v>0</v>
      </c>
      <c r="T545" s="257">
        <f>'Non-survey input values'!$B$14</f>
        <v>359.3</v>
      </c>
      <c r="U545" s="258">
        <f t="shared" si="48"/>
        <v>0</v>
      </c>
      <c r="V545" s="259">
        <f t="shared" si="49"/>
        <v>0</v>
      </c>
      <c r="W545" s="312">
        <f>'Enjoyment or fitnes- trip % sum'!G550</f>
        <v>0</v>
      </c>
      <c r="X545" s="314">
        <f>'Enjoyment or fitnes- trip % sum'!I550</f>
        <v>0</v>
      </c>
      <c r="Y545" s="260">
        <f t="shared" si="50"/>
        <v>0</v>
      </c>
      <c r="Z545" s="259">
        <f t="shared" si="51"/>
        <v>0</v>
      </c>
      <c r="AA545" s="312">
        <f>'Enjoyment or fitnes- trip % sum'!L550</f>
        <v>0</v>
      </c>
      <c r="AB545" s="314">
        <f>'Enjoyment or fitnes- trip % sum'!N550</f>
        <v>0</v>
      </c>
      <c r="AC545" s="260">
        <f t="shared" si="52"/>
        <v>0</v>
      </c>
      <c r="AD545" s="259">
        <f t="shared" si="53"/>
        <v>0</v>
      </c>
      <c r="AE545" s="261"/>
      <c r="AF545" s="248"/>
      <c r="AG545" s="248"/>
      <c r="AH545" s="248"/>
      <c r="AI545" s="248"/>
    </row>
    <row r="546" spans="1:35" x14ac:dyDescent="0.2">
      <c r="A546" s="248"/>
      <c r="B546" s="248"/>
      <c r="C546" s="248"/>
      <c r="D546" s="248"/>
      <c r="E546" s="248"/>
      <c r="F546" s="248"/>
      <c r="G546" s="248"/>
      <c r="H546" s="248"/>
      <c r="I546" s="248"/>
      <c r="J546" s="248"/>
      <c r="K546" s="248"/>
      <c r="L546" s="248"/>
      <c r="M546" s="248"/>
      <c r="N546" s="248"/>
      <c r="O546" s="248"/>
      <c r="P546" s="248"/>
      <c r="Q546" s="296"/>
      <c r="R546" s="256">
        <f>'Enjoyment or fitnes- trip % sum'!B551</f>
        <v>0</v>
      </c>
      <c r="S546" s="313">
        <f>'Enjoyment or fitnes- trip % sum'!D551</f>
        <v>0</v>
      </c>
      <c r="T546" s="257">
        <f>'Non-survey input values'!$B$14</f>
        <v>359.3</v>
      </c>
      <c r="U546" s="258">
        <f t="shared" si="48"/>
        <v>0</v>
      </c>
      <c r="V546" s="259">
        <f t="shared" si="49"/>
        <v>0</v>
      </c>
      <c r="W546" s="312">
        <f>'Enjoyment or fitnes- trip % sum'!G551</f>
        <v>0</v>
      </c>
      <c r="X546" s="314">
        <f>'Enjoyment or fitnes- trip % sum'!I551</f>
        <v>0</v>
      </c>
      <c r="Y546" s="260">
        <f t="shared" si="50"/>
        <v>0</v>
      </c>
      <c r="Z546" s="259">
        <f t="shared" si="51"/>
        <v>0</v>
      </c>
      <c r="AA546" s="312">
        <f>'Enjoyment or fitnes- trip % sum'!L551</f>
        <v>0</v>
      </c>
      <c r="AB546" s="314">
        <f>'Enjoyment or fitnes- trip % sum'!N551</f>
        <v>0</v>
      </c>
      <c r="AC546" s="260">
        <f t="shared" si="52"/>
        <v>0</v>
      </c>
      <c r="AD546" s="259">
        <f t="shared" si="53"/>
        <v>0</v>
      </c>
      <c r="AE546" s="261"/>
      <c r="AF546" s="248"/>
      <c r="AG546" s="248"/>
      <c r="AH546" s="248"/>
      <c r="AI546" s="248"/>
    </row>
    <row r="547" spans="1:35" x14ac:dyDescent="0.2">
      <c r="A547" s="248"/>
      <c r="B547" s="248"/>
      <c r="C547" s="248"/>
      <c r="D547" s="248"/>
      <c r="E547" s="248"/>
      <c r="F547" s="248"/>
      <c r="G547" s="248"/>
      <c r="H547" s="248"/>
      <c r="I547" s="248"/>
      <c r="J547" s="248"/>
      <c r="K547" s="248"/>
      <c r="L547" s="248"/>
      <c r="M547" s="248"/>
      <c r="N547" s="248"/>
      <c r="O547" s="248"/>
      <c r="P547" s="248"/>
      <c r="Q547" s="296"/>
      <c r="R547" s="256">
        <f>'Enjoyment or fitnes- trip % sum'!B552</f>
        <v>0</v>
      </c>
      <c r="S547" s="313">
        <f>'Enjoyment or fitnes- trip % sum'!D552</f>
        <v>0</v>
      </c>
      <c r="T547" s="257">
        <f>'Non-survey input values'!$B$14</f>
        <v>359.3</v>
      </c>
      <c r="U547" s="258">
        <f t="shared" si="48"/>
        <v>0</v>
      </c>
      <c r="V547" s="259">
        <f t="shared" si="49"/>
        <v>0</v>
      </c>
      <c r="W547" s="312">
        <f>'Enjoyment or fitnes- trip % sum'!G552</f>
        <v>0</v>
      </c>
      <c r="X547" s="314">
        <f>'Enjoyment or fitnes- trip % sum'!I552</f>
        <v>0</v>
      </c>
      <c r="Y547" s="260">
        <f t="shared" si="50"/>
        <v>0</v>
      </c>
      <c r="Z547" s="259">
        <f t="shared" si="51"/>
        <v>0</v>
      </c>
      <c r="AA547" s="312">
        <f>'Enjoyment or fitnes- trip % sum'!L552</f>
        <v>0</v>
      </c>
      <c r="AB547" s="314">
        <f>'Enjoyment or fitnes- trip % sum'!N552</f>
        <v>0</v>
      </c>
      <c r="AC547" s="260">
        <f t="shared" si="52"/>
        <v>0</v>
      </c>
      <c r="AD547" s="259">
        <f t="shared" si="53"/>
        <v>0</v>
      </c>
      <c r="AE547" s="261"/>
      <c r="AF547" s="248"/>
      <c r="AG547" s="248"/>
      <c r="AH547" s="248"/>
      <c r="AI547" s="248"/>
    </row>
    <row r="548" spans="1:35" x14ac:dyDescent="0.2">
      <c r="A548" s="248"/>
      <c r="B548" s="248"/>
      <c r="C548" s="248"/>
      <c r="D548" s="248"/>
      <c r="E548" s="248"/>
      <c r="F548" s="248"/>
      <c r="G548" s="248"/>
      <c r="H548" s="248"/>
      <c r="I548" s="248"/>
      <c r="J548" s="248"/>
      <c r="K548" s="248"/>
      <c r="L548" s="248"/>
      <c r="M548" s="248"/>
      <c r="N548" s="248"/>
      <c r="O548" s="248"/>
      <c r="P548" s="248"/>
      <c r="Q548" s="296"/>
      <c r="R548" s="256">
        <f>'Enjoyment or fitnes- trip % sum'!B553</f>
        <v>0</v>
      </c>
      <c r="S548" s="313">
        <f>'Enjoyment or fitnes- trip % sum'!D553</f>
        <v>0</v>
      </c>
      <c r="T548" s="257">
        <f>'Non-survey input values'!$B$14</f>
        <v>359.3</v>
      </c>
      <c r="U548" s="258">
        <f t="shared" si="48"/>
        <v>0</v>
      </c>
      <c r="V548" s="259">
        <f t="shared" si="49"/>
        <v>0</v>
      </c>
      <c r="W548" s="312">
        <f>'Enjoyment or fitnes- trip % sum'!G553</f>
        <v>0</v>
      </c>
      <c r="X548" s="314">
        <f>'Enjoyment or fitnes- trip % sum'!I553</f>
        <v>0</v>
      </c>
      <c r="Y548" s="260">
        <f t="shared" si="50"/>
        <v>0</v>
      </c>
      <c r="Z548" s="259">
        <f t="shared" si="51"/>
        <v>0</v>
      </c>
      <c r="AA548" s="312">
        <f>'Enjoyment or fitnes- trip % sum'!L553</f>
        <v>0</v>
      </c>
      <c r="AB548" s="314">
        <f>'Enjoyment or fitnes- trip % sum'!N553</f>
        <v>0</v>
      </c>
      <c r="AC548" s="260">
        <f t="shared" si="52"/>
        <v>0</v>
      </c>
      <c r="AD548" s="259">
        <f t="shared" si="53"/>
        <v>0</v>
      </c>
      <c r="AE548" s="261"/>
      <c r="AF548" s="248"/>
      <c r="AG548" s="248"/>
      <c r="AH548" s="248"/>
      <c r="AI548" s="248"/>
    </row>
    <row r="549" spans="1:35" x14ac:dyDescent="0.2">
      <c r="A549" s="248"/>
      <c r="B549" s="248"/>
      <c r="C549" s="248"/>
      <c r="D549" s="248"/>
      <c r="E549" s="248"/>
      <c r="F549" s="248"/>
      <c r="G549" s="248"/>
      <c r="H549" s="248"/>
      <c r="I549" s="248"/>
      <c r="J549" s="248"/>
      <c r="K549" s="248"/>
      <c r="L549" s="248"/>
      <c r="M549" s="248"/>
      <c r="N549" s="248"/>
      <c r="O549" s="248"/>
      <c r="P549" s="248"/>
      <c r="Q549" s="296"/>
      <c r="R549" s="256">
        <f>'Enjoyment or fitnes- trip % sum'!B554</f>
        <v>0</v>
      </c>
      <c r="S549" s="313">
        <f>'Enjoyment or fitnes- trip % sum'!D554</f>
        <v>0</v>
      </c>
      <c r="T549" s="257">
        <f>'Non-survey input values'!$B$14</f>
        <v>359.3</v>
      </c>
      <c r="U549" s="258">
        <f t="shared" si="48"/>
        <v>0</v>
      </c>
      <c r="V549" s="259">
        <f t="shared" si="49"/>
        <v>0</v>
      </c>
      <c r="W549" s="312">
        <f>'Enjoyment or fitnes- trip % sum'!G554</f>
        <v>0</v>
      </c>
      <c r="X549" s="314">
        <f>'Enjoyment or fitnes- trip % sum'!I554</f>
        <v>0</v>
      </c>
      <c r="Y549" s="260">
        <f t="shared" si="50"/>
        <v>0</v>
      </c>
      <c r="Z549" s="259">
        <f t="shared" si="51"/>
        <v>0</v>
      </c>
      <c r="AA549" s="312">
        <f>'Enjoyment or fitnes- trip % sum'!L554</f>
        <v>0</v>
      </c>
      <c r="AB549" s="314">
        <f>'Enjoyment or fitnes- trip % sum'!N554</f>
        <v>0</v>
      </c>
      <c r="AC549" s="260">
        <f t="shared" si="52"/>
        <v>0</v>
      </c>
      <c r="AD549" s="259">
        <f t="shared" si="53"/>
        <v>0</v>
      </c>
      <c r="AE549" s="261"/>
      <c r="AF549" s="248"/>
      <c r="AG549" s="248"/>
      <c r="AH549" s="248"/>
      <c r="AI549" s="248"/>
    </row>
    <row r="550" spans="1:35" x14ac:dyDescent="0.2">
      <c r="A550" s="248"/>
      <c r="B550" s="248"/>
      <c r="C550" s="248"/>
      <c r="D550" s="248"/>
      <c r="E550" s="248"/>
      <c r="F550" s="248"/>
      <c r="G550" s="248"/>
      <c r="H550" s="248"/>
      <c r="I550" s="248"/>
      <c r="J550" s="248"/>
      <c r="K550" s="248"/>
      <c r="L550" s="248"/>
      <c r="M550" s="248"/>
      <c r="N550" s="248"/>
      <c r="O550" s="248"/>
      <c r="P550" s="248"/>
      <c r="Q550" s="296"/>
      <c r="R550" s="256">
        <f>'Enjoyment or fitnes- trip % sum'!B555</f>
        <v>0</v>
      </c>
      <c r="S550" s="313">
        <f>'Enjoyment or fitnes- trip % sum'!D555</f>
        <v>0</v>
      </c>
      <c r="T550" s="257">
        <f>'Non-survey input values'!$B$14</f>
        <v>359.3</v>
      </c>
      <c r="U550" s="258">
        <f t="shared" si="48"/>
        <v>0</v>
      </c>
      <c r="V550" s="259">
        <f t="shared" si="49"/>
        <v>0</v>
      </c>
      <c r="W550" s="312">
        <f>'Enjoyment or fitnes- trip % sum'!G555</f>
        <v>0</v>
      </c>
      <c r="X550" s="314">
        <f>'Enjoyment or fitnes- trip % sum'!I555</f>
        <v>0</v>
      </c>
      <c r="Y550" s="260">
        <f t="shared" si="50"/>
        <v>0</v>
      </c>
      <c r="Z550" s="259">
        <f t="shared" si="51"/>
        <v>0</v>
      </c>
      <c r="AA550" s="312">
        <f>'Enjoyment or fitnes- trip % sum'!L555</f>
        <v>0</v>
      </c>
      <c r="AB550" s="314">
        <f>'Enjoyment or fitnes- trip % sum'!N555</f>
        <v>0</v>
      </c>
      <c r="AC550" s="260">
        <f t="shared" si="52"/>
        <v>0</v>
      </c>
      <c r="AD550" s="259">
        <f t="shared" si="53"/>
        <v>0</v>
      </c>
      <c r="AE550" s="261"/>
      <c r="AF550" s="248"/>
      <c r="AG550" s="248"/>
      <c r="AH550" s="248"/>
      <c r="AI550" s="248"/>
    </row>
    <row r="551" spans="1:35" x14ac:dyDescent="0.2">
      <c r="A551" s="248"/>
      <c r="B551" s="248"/>
      <c r="C551" s="248"/>
      <c r="D551" s="248"/>
      <c r="E551" s="248"/>
      <c r="F551" s="248"/>
      <c r="G551" s="248"/>
      <c r="H551" s="248"/>
      <c r="I551" s="248"/>
      <c r="J551" s="248"/>
      <c r="K551" s="248"/>
      <c r="L551" s="248"/>
      <c r="M551" s="248"/>
      <c r="N551" s="248"/>
      <c r="O551" s="248"/>
      <c r="P551" s="248"/>
      <c r="Q551" s="296"/>
      <c r="R551" s="256">
        <f>'Enjoyment or fitnes- trip % sum'!B556</f>
        <v>0</v>
      </c>
      <c r="S551" s="313">
        <f>'Enjoyment or fitnes- trip % sum'!D556</f>
        <v>0</v>
      </c>
      <c r="T551" s="257">
        <f>'Non-survey input values'!$B$14</f>
        <v>359.3</v>
      </c>
      <c r="U551" s="258">
        <f t="shared" si="48"/>
        <v>0</v>
      </c>
      <c r="V551" s="259">
        <f t="shared" si="49"/>
        <v>0</v>
      </c>
      <c r="W551" s="312">
        <f>'Enjoyment or fitnes- trip % sum'!G556</f>
        <v>0</v>
      </c>
      <c r="X551" s="314">
        <f>'Enjoyment or fitnes- trip % sum'!I556</f>
        <v>0</v>
      </c>
      <c r="Y551" s="260">
        <f t="shared" si="50"/>
        <v>0</v>
      </c>
      <c r="Z551" s="259">
        <f t="shared" si="51"/>
        <v>0</v>
      </c>
      <c r="AA551" s="312">
        <f>'Enjoyment or fitnes- trip % sum'!L556</f>
        <v>0</v>
      </c>
      <c r="AB551" s="314">
        <f>'Enjoyment or fitnes- trip % sum'!N556</f>
        <v>0</v>
      </c>
      <c r="AC551" s="260">
        <f t="shared" si="52"/>
        <v>0</v>
      </c>
      <c r="AD551" s="259">
        <f t="shared" si="53"/>
        <v>0</v>
      </c>
      <c r="AE551" s="261"/>
      <c r="AF551" s="248"/>
      <c r="AG551" s="248"/>
      <c r="AH551" s="248"/>
      <c r="AI551" s="248"/>
    </row>
    <row r="552" spans="1:35" x14ac:dyDescent="0.2">
      <c r="A552" s="248"/>
      <c r="B552" s="248"/>
      <c r="C552" s="248"/>
      <c r="D552" s="248"/>
      <c r="E552" s="248"/>
      <c r="F552" s="248"/>
      <c r="G552" s="248"/>
      <c r="H552" s="248"/>
      <c r="I552" s="248"/>
      <c r="J552" s="248"/>
      <c r="K552" s="248"/>
      <c r="L552" s="248"/>
      <c r="M552" s="248"/>
      <c r="N552" s="248"/>
      <c r="O552" s="248"/>
      <c r="P552" s="248"/>
      <c r="Q552" s="296"/>
      <c r="R552" s="256">
        <f>'Enjoyment or fitnes- trip % sum'!B557</f>
        <v>0</v>
      </c>
      <c r="S552" s="313">
        <f>'Enjoyment or fitnes- trip % sum'!D557</f>
        <v>0</v>
      </c>
      <c r="T552" s="257">
        <f>'Non-survey input values'!$B$14</f>
        <v>359.3</v>
      </c>
      <c r="U552" s="258">
        <f t="shared" si="48"/>
        <v>0</v>
      </c>
      <c r="V552" s="259">
        <f t="shared" si="49"/>
        <v>0</v>
      </c>
      <c r="W552" s="312">
        <f>'Enjoyment or fitnes- trip % sum'!G557</f>
        <v>0</v>
      </c>
      <c r="X552" s="314">
        <f>'Enjoyment or fitnes- trip % sum'!I557</f>
        <v>0</v>
      </c>
      <c r="Y552" s="260">
        <f t="shared" si="50"/>
        <v>0</v>
      </c>
      <c r="Z552" s="259">
        <f t="shared" si="51"/>
        <v>0</v>
      </c>
      <c r="AA552" s="312">
        <f>'Enjoyment or fitnes- trip % sum'!L557</f>
        <v>0</v>
      </c>
      <c r="AB552" s="314">
        <f>'Enjoyment or fitnes- trip % sum'!N557</f>
        <v>0</v>
      </c>
      <c r="AC552" s="260">
        <f t="shared" si="52"/>
        <v>0</v>
      </c>
      <c r="AD552" s="259">
        <f t="shared" si="53"/>
        <v>0</v>
      </c>
      <c r="AE552" s="261"/>
      <c r="AF552" s="248"/>
      <c r="AG552" s="248"/>
      <c r="AH552" s="248"/>
      <c r="AI552" s="248"/>
    </row>
    <row r="553" spans="1:35" x14ac:dyDescent="0.2">
      <c r="A553" s="248"/>
      <c r="B553" s="248"/>
      <c r="C553" s="248"/>
      <c r="D553" s="248"/>
      <c r="E553" s="248"/>
      <c r="F553" s="248"/>
      <c r="G553" s="248"/>
      <c r="H553" s="248"/>
      <c r="I553" s="248"/>
      <c r="J553" s="248"/>
      <c r="K553" s="248"/>
      <c r="L553" s="248"/>
      <c r="M553" s="248"/>
      <c r="N553" s="248"/>
      <c r="O553" s="248"/>
      <c r="P553" s="248"/>
      <c r="Q553" s="296"/>
      <c r="R553" s="256">
        <f>'Enjoyment or fitnes- trip % sum'!B558</f>
        <v>0</v>
      </c>
      <c r="S553" s="313">
        <f>'Enjoyment or fitnes- trip % sum'!D558</f>
        <v>0</v>
      </c>
      <c r="T553" s="257">
        <f>'Non-survey input values'!$B$14</f>
        <v>359.3</v>
      </c>
      <c r="U553" s="258">
        <f t="shared" si="48"/>
        <v>0</v>
      </c>
      <c r="V553" s="259">
        <f t="shared" si="49"/>
        <v>0</v>
      </c>
      <c r="W553" s="312">
        <f>'Enjoyment or fitnes- trip % sum'!G558</f>
        <v>0</v>
      </c>
      <c r="X553" s="314">
        <f>'Enjoyment or fitnes- trip % sum'!I558</f>
        <v>0</v>
      </c>
      <c r="Y553" s="260">
        <f t="shared" si="50"/>
        <v>0</v>
      </c>
      <c r="Z553" s="259">
        <f t="shared" si="51"/>
        <v>0</v>
      </c>
      <c r="AA553" s="312">
        <f>'Enjoyment or fitnes- trip % sum'!L558</f>
        <v>0</v>
      </c>
      <c r="AB553" s="314">
        <f>'Enjoyment or fitnes- trip % sum'!N558</f>
        <v>0</v>
      </c>
      <c r="AC553" s="260">
        <f t="shared" si="52"/>
        <v>0</v>
      </c>
      <c r="AD553" s="259">
        <f t="shared" si="53"/>
        <v>0</v>
      </c>
      <c r="AE553" s="261"/>
      <c r="AF553" s="248"/>
      <c r="AG553" s="248"/>
      <c r="AH553" s="248"/>
      <c r="AI553" s="248"/>
    </row>
    <row r="554" spans="1:35" x14ac:dyDescent="0.2">
      <c r="A554" s="248"/>
      <c r="B554" s="248"/>
      <c r="C554" s="248"/>
      <c r="D554" s="248"/>
      <c r="E554" s="248"/>
      <c r="F554" s="248"/>
      <c r="G554" s="248"/>
      <c r="H554" s="248"/>
      <c r="I554" s="248"/>
      <c r="J554" s="248"/>
      <c r="K554" s="248"/>
      <c r="L554" s="248"/>
      <c r="M554" s="248"/>
      <c r="N554" s="248"/>
      <c r="O554" s="248"/>
      <c r="P554" s="248"/>
      <c r="Q554" s="296"/>
      <c r="R554" s="256">
        <f>'Enjoyment or fitnes- trip % sum'!B559</f>
        <v>0</v>
      </c>
      <c r="S554" s="313">
        <f>'Enjoyment or fitnes- trip % sum'!D559</f>
        <v>0</v>
      </c>
      <c r="T554" s="257">
        <f>'Non-survey input values'!$B$14</f>
        <v>359.3</v>
      </c>
      <c r="U554" s="258">
        <f t="shared" si="48"/>
        <v>0</v>
      </c>
      <c r="V554" s="259">
        <f t="shared" si="49"/>
        <v>0</v>
      </c>
      <c r="W554" s="312">
        <f>'Enjoyment or fitnes- trip % sum'!G559</f>
        <v>0</v>
      </c>
      <c r="X554" s="314">
        <f>'Enjoyment or fitnes- trip % sum'!I559</f>
        <v>0</v>
      </c>
      <c r="Y554" s="260">
        <f t="shared" si="50"/>
        <v>0</v>
      </c>
      <c r="Z554" s="259">
        <f t="shared" si="51"/>
        <v>0</v>
      </c>
      <c r="AA554" s="312">
        <f>'Enjoyment or fitnes- trip % sum'!L559</f>
        <v>0</v>
      </c>
      <c r="AB554" s="314">
        <f>'Enjoyment or fitnes- trip % sum'!N559</f>
        <v>0</v>
      </c>
      <c r="AC554" s="260">
        <f t="shared" si="52"/>
        <v>0</v>
      </c>
      <c r="AD554" s="259">
        <f t="shared" si="53"/>
        <v>0</v>
      </c>
      <c r="AE554" s="261"/>
      <c r="AF554" s="248"/>
      <c r="AG554" s="248"/>
      <c r="AH554" s="248"/>
      <c r="AI554" s="248"/>
    </row>
    <row r="555" spans="1:35" x14ac:dyDescent="0.2">
      <c r="A555" s="248"/>
      <c r="B555" s="248"/>
      <c r="C555" s="248"/>
      <c r="D555" s="248"/>
      <c r="E555" s="248"/>
      <c r="F555" s="248"/>
      <c r="G555" s="248"/>
      <c r="H555" s="248"/>
      <c r="I555" s="248"/>
      <c r="J555" s="248"/>
      <c r="K555" s="248"/>
      <c r="L555" s="248"/>
      <c r="M555" s="248"/>
      <c r="N555" s="248"/>
      <c r="O555" s="248"/>
      <c r="P555" s="248"/>
      <c r="Q555" s="296"/>
      <c r="R555" s="256">
        <f>'Enjoyment or fitnes- trip % sum'!B560</f>
        <v>0</v>
      </c>
      <c r="S555" s="313">
        <f>'Enjoyment or fitnes- trip % sum'!D560</f>
        <v>0</v>
      </c>
      <c r="T555" s="257">
        <f>'Non-survey input values'!$B$14</f>
        <v>359.3</v>
      </c>
      <c r="U555" s="258">
        <f t="shared" si="48"/>
        <v>0</v>
      </c>
      <c r="V555" s="259">
        <f t="shared" si="49"/>
        <v>0</v>
      </c>
      <c r="W555" s="312">
        <f>'Enjoyment or fitnes- trip % sum'!G560</f>
        <v>0</v>
      </c>
      <c r="X555" s="314">
        <f>'Enjoyment or fitnes- trip % sum'!I560</f>
        <v>0</v>
      </c>
      <c r="Y555" s="260">
        <f t="shared" si="50"/>
        <v>0</v>
      </c>
      <c r="Z555" s="259">
        <f t="shared" si="51"/>
        <v>0</v>
      </c>
      <c r="AA555" s="312">
        <f>'Enjoyment or fitnes- trip % sum'!L560</f>
        <v>0</v>
      </c>
      <c r="AB555" s="314">
        <f>'Enjoyment or fitnes- trip % sum'!N560</f>
        <v>0</v>
      </c>
      <c r="AC555" s="260">
        <f t="shared" si="52"/>
        <v>0</v>
      </c>
      <c r="AD555" s="259">
        <f t="shared" si="53"/>
        <v>0</v>
      </c>
      <c r="AE555" s="261"/>
      <c r="AF555" s="248"/>
      <c r="AG555" s="248"/>
      <c r="AH555" s="248"/>
      <c r="AI555" s="248"/>
    </row>
    <row r="556" spans="1:35" x14ac:dyDescent="0.2">
      <c r="A556" s="248"/>
      <c r="B556" s="248"/>
      <c r="C556" s="248"/>
      <c r="D556" s="248"/>
      <c r="E556" s="248"/>
      <c r="F556" s="248"/>
      <c r="G556" s="248"/>
      <c r="H556" s="248"/>
      <c r="I556" s="248"/>
      <c r="J556" s="248"/>
      <c r="K556" s="248"/>
      <c r="L556" s="248"/>
      <c r="M556" s="248"/>
      <c r="N556" s="248"/>
      <c r="O556" s="248"/>
      <c r="P556" s="248"/>
      <c r="Q556" s="296"/>
      <c r="R556" s="256">
        <f>'Enjoyment or fitnes- trip % sum'!B561</f>
        <v>0</v>
      </c>
      <c r="S556" s="313">
        <f>'Enjoyment or fitnes- trip % sum'!D561</f>
        <v>0</v>
      </c>
      <c r="T556" s="257">
        <f>'Non-survey input values'!$B$14</f>
        <v>359.3</v>
      </c>
      <c r="U556" s="258">
        <f t="shared" si="48"/>
        <v>0</v>
      </c>
      <c r="V556" s="259">
        <f t="shared" si="49"/>
        <v>0</v>
      </c>
      <c r="W556" s="312">
        <f>'Enjoyment or fitnes- trip % sum'!G561</f>
        <v>0</v>
      </c>
      <c r="X556" s="314">
        <f>'Enjoyment or fitnes- trip % sum'!I561</f>
        <v>0</v>
      </c>
      <c r="Y556" s="260">
        <f t="shared" si="50"/>
        <v>0</v>
      </c>
      <c r="Z556" s="259">
        <f t="shared" si="51"/>
        <v>0</v>
      </c>
      <c r="AA556" s="312">
        <f>'Enjoyment or fitnes- trip % sum'!L561</f>
        <v>0</v>
      </c>
      <c r="AB556" s="314">
        <f>'Enjoyment or fitnes- trip % sum'!N561</f>
        <v>0</v>
      </c>
      <c r="AC556" s="260">
        <f t="shared" si="52"/>
        <v>0</v>
      </c>
      <c r="AD556" s="259">
        <f t="shared" si="53"/>
        <v>0</v>
      </c>
      <c r="AE556" s="261"/>
      <c r="AF556" s="248"/>
      <c r="AG556" s="248"/>
      <c r="AH556" s="248"/>
      <c r="AI556" s="248"/>
    </row>
    <row r="557" spans="1:35" x14ac:dyDescent="0.2">
      <c r="A557" s="248"/>
      <c r="B557" s="248"/>
      <c r="C557" s="248"/>
      <c r="D557" s="248"/>
      <c r="E557" s="248"/>
      <c r="F557" s="248"/>
      <c r="G557" s="248"/>
      <c r="H557" s="248"/>
      <c r="I557" s="248"/>
      <c r="J557" s="248"/>
      <c r="K557" s="248"/>
      <c r="L557" s="248"/>
      <c r="M557" s="248"/>
      <c r="N557" s="248"/>
      <c r="O557" s="248"/>
      <c r="P557" s="248"/>
      <c r="Q557" s="296"/>
      <c r="R557" s="256">
        <f>'Enjoyment or fitnes- trip % sum'!B562</f>
        <v>0</v>
      </c>
      <c r="S557" s="313">
        <f>'Enjoyment or fitnes- trip % sum'!D562</f>
        <v>0</v>
      </c>
      <c r="T557" s="257">
        <f>'Non-survey input values'!$B$14</f>
        <v>359.3</v>
      </c>
      <c r="U557" s="258">
        <f t="shared" si="48"/>
        <v>0</v>
      </c>
      <c r="V557" s="259">
        <f t="shared" si="49"/>
        <v>0</v>
      </c>
      <c r="W557" s="312">
        <f>'Enjoyment or fitnes- trip % sum'!G562</f>
        <v>0</v>
      </c>
      <c r="X557" s="314">
        <f>'Enjoyment or fitnes- trip % sum'!I562</f>
        <v>0</v>
      </c>
      <c r="Y557" s="260">
        <f t="shared" si="50"/>
        <v>0</v>
      </c>
      <c r="Z557" s="259">
        <f t="shared" si="51"/>
        <v>0</v>
      </c>
      <c r="AA557" s="312">
        <f>'Enjoyment or fitnes- trip % sum'!L562</f>
        <v>0</v>
      </c>
      <c r="AB557" s="314">
        <f>'Enjoyment or fitnes- trip % sum'!N562</f>
        <v>0</v>
      </c>
      <c r="AC557" s="260">
        <f t="shared" si="52"/>
        <v>0</v>
      </c>
      <c r="AD557" s="259">
        <f t="shared" si="53"/>
        <v>0</v>
      </c>
      <c r="AE557" s="261"/>
      <c r="AF557" s="248"/>
      <c r="AG557" s="248"/>
      <c r="AH557" s="248"/>
      <c r="AI557" s="248"/>
    </row>
    <row r="558" spans="1:35" x14ac:dyDescent="0.2">
      <c r="A558" s="248"/>
      <c r="B558" s="248"/>
      <c r="C558" s="248"/>
      <c r="D558" s="248"/>
      <c r="E558" s="248"/>
      <c r="F558" s="248"/>
      <c r="G558" s="248"/>
      <c r="H558" s="248"/>
      <c r="I558" s="248"/>
      <c r="J558" s="248"/>
      <c r="K558" s="248"/>
      <c r="L558" s="248"/>
      <c r="M558" s="248"/>
      <c r="N558" s="248"/>
      <c r="O558" s="248"/>
      <c r="P558" s="248"/>
      <c r="Q558" s="296"/>
      <c r="R558" s="256">
        <f>'Enjoyment or fitnes- trip % sum'!B563</f>
        <v>0</v>
      </c>
      <c r="S558" s="313">
        <f>'Enjoyment or fitnes- trip % sum'!D563</f>
        <v>0</v>
      </c>
      <c r="T558" s="257">
        <f>'Non-survey input values'!$B$14</f>
        <v>359.3</v>
      </c>
      <c r="U558" s="258">
        <f t="shared" si="48"/>
        <v>0</v>
      </c>
      <c r="V558" s="259">
        <f t="shared" si="49"/>
        <v>0</v>
      </c>
      <c r="W558" s="312">
        <f>'Enjoyment or fitnes- trip % sum'!G563</f>
        <v>0</v>
      </c>
      <c r="X558" s="314">
        <f>'Enjoyment or fitnes- trip % sum'!I563</f>
        <v>0</v>
      </c>
      <c r="Y558" s="260">
        <f t="shared" si="50"/>
        <v>0</v>
      </c>
      <c r="Z558" s="259">
        <f t="shared" si="51"/>
        <v>0</v>
      </c>
      <c r="AA558" s="312">
        <f>'Enjoyment or fitnes- trip % sum'!L563</f>
        <v>0</v>
      </c>
      <c r="AB558" s="314">
        <f>'Enjoyment or fitnes- trip % sum'!N563</f>
        <v>0</v>
      </c>
      <c r="AC558" s="260">
        <f t="shared" si="52"/>
        <v>0</v>
      </c>
      <c r="AD558" s="259">
        <f t="shared" si="53"/>
        <v>0</v>
      </c>
      <c r="AE558" s="261"/>
      <c r="AF558" s="248"/>
      <c r="AG558" s="248"/>
      <c r="AH558" s="248"/>
      <c r="AI558" s="248"/>
    </row>
    <row r="559" spans="1:35" x14ac:dyDescent="0.2">
      <c r="A559" s="248"/>
      <c r="B559" s="248"/>
      <c r="C559" s="248"/>
      <c r="D559" s="248"/>
      <c r="E559" s="248"/>
      <c r="F559" s="248"/>
      <c r="G559" s="248"/>
      <c r="H559" s="248"/>
      <c r="I559" s="248"/>
      <c r="J559" s="248"/>
      <c r="K559" s="248"/>
      <c r="L559" s="248"/>
      <c r="M559" s="248"/>
      <c r="N559" s="248"/>
      <c r="O559" s="248"/>
      <c r="P559" s="248"/>
      <c r="Q559" s="296"/>
      <c r="R559" s="256">
        <f>'Enjoyment or fitnes- trip % sum'!B564</f>
        <v>0</v>
      </c>
      <c r="S559" s="313">
        <f>'Enjoyment or fitnes- trip % sum'!D564</f>
        <v>0</v>
      </c>
      <c r="T559" s="257">
        <f>'Non-survey input values'!$B$14</f>
        <v>359.3</v>
      </c>
      <c r="U559" s="258">
        <f t="shared" si="48"/>
        <v>0</v>
      </c>
      <c r="V559" s="259">
        <f t="shared" si="49"/>
        <v>0</v>
      </c>
      <c r="W559" s="312">
        <f>'Enjoyment or fitnes- trip % sum'!G564</f>
        <v>0</v>
      </c>
      <c r="X559" s="314">
        <f>'Enjoyment or fitnes- trip % sum'!I564</f>
        <v>0</v>
      </c>
      <c r="Y559" s="260">
        <f t="shared" si="50"/>
        <v>0</v>
      </c>
      <c r="Z559" s="259">
        <f t="shared" si="51"/>
        <v>0</v>
      </c>
      <c r="AA559" s="312">
        <f>'Enjoyment or fitnes- trip % sum'!L564</f>
        <v>0</v>
      </c>
      <c r="AB559" s="314">
        <f>'Enjoyment or fitnes- trip % sum'!N564</f>
        <v>0</v>
      </c>
      <c r="AC559" s="260">
        <f t="shared" si="52"/>
        <v>0</v>
      </c>
      <c r="AD559" s="259">
        <f t="shared" si="53"/>
        <v>0</v>
      </c>
      <c r="AE559" s="261"/>
      <c r="AF559" s="248"/>
      <c r="AG559" s="248"/>
      <c r="AH559" s="248"/>
      <c r="AI559" s="248"/>
    </row>
    <row r="560" spans="1:35" x14ac:dyDescent="0.2">
      <c r="A560" s="248"/>
      <c r="B560" s="248"/>
      <c r="C560" s="248"/>
      <c r="D560" s="248"/>
      <c r="E560" s="248"/>
      <c r="F560" s="248"/>
      <c r="G560" s="248"/>
      <c r="H560" s="248"/>
      <c r="I560" s="248"/>
      <c r="J560" s="248"/>
      <c r="K560" s="248"/>
      <c r="L560" s="248"/>
      <c r="M560" s="248"/>
      <c r="N560" s="248"/>
      <c r="O560" s="248"/>
      <c r="P560" s="248"/>
      <c r="Q560" s="296"/>
      <c r="R560" s="256">
        <f>'Enjoyment or fitnes- trip % sum'!B565</f>
        <v>0</v>
      </c>
      <c r="S560" s="313">
        <f>'Enjoyment or fitnes- trip % sum'!D565</f>
        <v>0</v>
      </c>
      <c r="T560" s="257">
        <f>'Non-survey input values'!$B$14</f>
        <v>359.3</v>
      </c>
      <c r="U560" s="258">
        <f t="shared" si="48"/>
        <v>0</v>
      </c>
      <c r="V560" s="259">
        <f t="shared" si="49"/>
        <v>0</v>
      </c>
      <c r="W560" s="312">
        <f>'Enjoyment or fitnes- trip % sum'!G565</f>
        <v>0</v>
      </c>
      <c r="X560" s="314">
        <f>'Enjoyment or fitnes- trip % sum'!I565</f>
        <v>0</v>
      </c>
      <c r="Y560" s="260">
        <f t="shared" si="50"/>
        <v>0</v>
      </c>
      <c r="Z560" s="259">
        <f t="shared" si="51"/>
        <v>0</v>
      </c>
      <c r="AA560" s="312">
        <f>'Enjoyment or fitnes- trip % sum'!L565</f>
        <v>0</v>
      </c>
      <c r="AB560" s="314">
        <f>'Enjoyment or fitnes- trip % sum'!N565</f>
        <v>0</v>
      </c>
      <c r="AC560" s="260">
        <f t="shared" si="52"/>
        <v>0</v>
      </c>
      <c r="AD560" s="259">
        <f t="shared" si="53"/>
        <v>0</v>
      </c>
      <c r="AE560" s="261"/>
      <c r="AF560" s="248"/>
      <c r="AG560" s="248"/>
      <c r="AH560" s="248"/>
      <c r="AI560" s="248"/>
    </row>
    <row r="561" spans="1:35" x14ac:dyDescent="0.2">
      <c r="A561" s="248"/>
      <c r="B561" s="248"/>
      <c r="C561" s="248"/>
      <c r="D561" s="248"/>
      <c r="E561" s="248"/>
      <c r="F561" s="248"/>
      <c r="G561" s="248"/>
      <c r="H561" s="248"/>
      <c r="I561" s="248"/>
      <c r="J561" s="248"/>
      <c r="K561" s="248"/>
      <c r="L561" s="248"/>
      <c r="M561" s="248"/>
      <c r="N561" s="248"/>
      <c r="O561" s="248"/>
      <c r="P561" s="248"/>
      <c r="Q561" s="296"/>
      <c r="R561" s="256">
        <f>'Enjoyment or fitnes- trip % sum'!B566</f>
        <v>0</v>
      </c>
      <c r="S561" s="313">
        <f>'Enjoyment or fitnes- trip % sum'!D566</f>
        <v>0</v>
      </c>
      <c r="T561" s="257">
        <f>'Non-survey input values'!$B$14</f>
        <v>359.3</v>
      </c>
      <c r="U561" s="258">
        <f t="shared" si="48"/>
        <v>0</v>
      </c>
      <c r="V561" s="259">
        <f t="shared" si="49"/>
        <v>0</v>
      </c>
      <c r="W561" s="312">
        <f>'Enjoyment or fitnes- trip % sum'!G566</f>
        <v>0</v>
      </c>
      <c r="X561" s="314">
        <f>'Enjoyment or fitnes- trip % sum'!I566</f>
        <v>0</v>
      </c>
      <c r="Y561" s="260">
        <f t="shared" si="50"/>
        <v>0</v>
      </c>
      <c r="Z561" s="259">
        <f t="shared" si="51"/>
        <v>0</v>
      </c>
      <c r="AA561" s="312">
        <f>'Enjoyment or fitnes- trip % sum'!L566</f>
        <v>0</v>
      </c>
      <c r="AB561" s="314">
        <f>'Enjoyment or fitnes- trip % sum'!N566</f>
        <v>0</v>
      </c>
      <c r="AC561" s="260">
        <f t="shared" si="52"/>
        <v>0</v>
      </c>
      <c r="AD561" s="259">
        <f t="shared" si="53"/>
        <v>0</v>
      </c>
      <c r="AE561" s="261"/>
      <c r="AF561" s="248"/>
      <c r="AG561" s="248"/>
      <c r="AH561" s="248"/>
      <c r="AI561" s="248"/>
    </row>
    <row r="562" spans="1:35" x14ac:dyDescent="0.2">
      <c r="A562" s="248"/>
      <c r="B562" s="248"/>
      <c r="C562" s="248"/>
      <c r="D562" s="248"/>
      <c r="E562" s="248"/>
      <c r="F562" s="248"/>
      <c r="G562" s="248"/>
      <c r="H562" s="248"/>
      <c r="I562" s="248"/>
      <c r="J562" s="248"/>
      <c r="K562" s="248"/>
      <c r="L562" s="248"/>
      <c r="M562" s="248"/>
      <c r="N562" s="248"/>
      <c r="O562" s="248"/>
      <c r="P562" s="248"/>
      <c r="Q562" s="296"/>
      <c r="R562" s="256">
        <f>'Enjoyment or fitnes- trip % sum'!B567</f>
        <v>0</v>
      </c>
      <c r="S562" s="313">
        <f>'Enjoyment or fitnes- trip % sum'!D567</f>
        <v>0</v>
      </c>
      <c r="T562" s="257">
        <f>'Non-survey input values'!$B$14</f>
        <v>359.3</v>
      </c>
      <c r="U562" s="258">
        <f t="shared" si="48"/>
        <v>0</v>
      </c>
      <c r="V562" s="259">
        <f t="shared" si="49"/>
        <v>0</v>
      </c>
      <c r="W562" s="312">
        <f>'Enjoyment or fitnes- trip % sum'!G567</f>
        <v>0</v>
      </c>
      <c r="X562" s="314">
        <f>'Enjoyment or fitnes- trip % sum'!I567</f>
        <v>0</v>
      </c>
      <c r="Y562" s="260">
        <f t="shared" si="50"/>
        <v>0</v>
      </c>
      <c r="Z562" s="259">
        <f t="shared" si="51"/>
        <v>0</v>
      </c>
      <c r="AA562" s="312">
        <f>'Enjoyment or fitnes- trip % sum'!L567</f>
        <v>0</v>
      </c>
      <c r="AB562" s="314">
        <f>'Enjoyment or fitnes- trip % sum'!N567</f>
        <v>0</v>
      </c>
      <c r="AC562" s="260">
        <f t="shared" si="52"/>
        <v>0</v>
      </c>
      <c r="AD562" s="259">
        <f t="shared" si="53"/>
        <v>0</v>
      </c>
      <c r="AE562" s="261"/>
      <c r="AF562" s="248"/>
      <c r="AG562" s="248"/>
      <c r="AH562" s="248"/>
      <c r="AI562" s="248"/>
    </row>
    <row r="563" spans="1:35" x14ac:dyDescent="0.2">
      <c r="A563" s="248"/>
      <c r="B563" s="248"/>
      <c r="C563" s="248"/>
      <c r="D563" s="248"/>
      <c r="E563" s="248"/>
      <c r="F563" s="248"/>
      <c r="G563" s="248"/>
      <c r="H563" s="248"/>
      <c r="I563" s="248"/>
      <c r="J563" s="248"/>
      <c r="K563" s="248"/>
      <c r="L563" s="248"/>
      <c r="M563" s="248"/>
      <c r="N563" s="248"/>
      <c r="O563" s="248"/>
      <c r="P563" s="248"/>
      <c r="Q563" s="296"/>
      <c r="R563" s="256">
        <f>'Enjoyment or fitnes- trip % sum'!B568</f>
        <v>0</v>
      </c>
      <c r="S563" s="313">
        <f>'Enjoyment or fitnes- trip % sum'!D568</f>
        <v>0</v>
      </c>
      <c r="T563" s="257">
        <f>'Non-survey input values'!$B$14</f>
        <v>359.3</v>
      </c>
      <c r="U563" s="258">
        <f t="shared" si="48"/>
        <v>0</v>
      </c>
      <c r="V563" s="259">
        <f t="shared" si="49"/>
        <v>0</v>
      </c>
      <c r="W563" s="312">
        <f>'Enjoyment or fitnes- trip % sum'!G568</f>
        <v>0</v>
      </c>
      <c r="X563" s="314">
        <f>'Enjoyment or fitnes- trip % sum'!I568</f>
        <v>0</v>
      </c>
      <c r="Y563" s="260">
        <f t="shared" si="50"/>
        <v>0</v>
      </c>
      <c r="Z563" s="259">
        <f t="shared" si="51"/>
        <v>0</v>
      </c>
      <c r="AA563" s="312">
        <f>'Enjoyment or fitnes- trip % sum'!L568</f>
        <v>0</v>
      </c>
      <c r="AB563" s="314">
        <f>'Enjoyment or fitnes- trip % sum'!N568</f>
        <v>0</v>
      </c>
      <c r="AC563" s="260">
        <f t="shared" si="52"/>
        <v>0</v>
      </c>
      <c r="AD563" s="259">
        <f t="shared" si="53"/>
        <v>0</v>
      </c>
      <c r="AE563" s="261"/>
      <c r="AF563" s="248"/>
      <c r="AG563" s="248"/>
      <c r="AH563" s="248"/>
      <c r="AI563" s="248"/>
    </row>
    <row r="564" spans="1:35" x14ac:dyDescent="0.2">
      <c r="A564" s="248"/>
      <c r="B564" s="248"/>
      <c r="C564" s="248"/>
      <c r="D564" s="248"/>
      <c r="E564" s="248"/>
      <c r="F564" s="248"/>
      <c r="G564" s="248"/>
      <c r="H564" s="248"/>
      <c r="I564" s="248"/>
      <c r="J564" s="248"/>
      <c r="K564" s="248"/>
      <c r="L564" s="248"/>
      <c r="M564" s="248"/>
      <c r="N564" s="248"/>
      <c r="O564" s="248"/>
      <c r="P564" s="248"/>
      <c r="Q564" s="296"/>
      <c r="R564" s="256">
        <f>'Enjoyment or fitnes- trip % sum'!B569</f>
        <v>0</v>
      </c>
      <c r="S564" s="313">
        <f>'Enjoyment or fitnes- trip % sum'!D569</f>
        <v>0</v>
      </c>
      <c r="T564" s="257">
        <f>'Non-survey input values'!$B$14</f>
        <v>359.3</v>
      </c>
      <c r="U564" s="258">
        <f t="shared" si="48"/>
        <v>0</v>
      </c>
      <c r="V564" s="259">
        <f t="shared" si="49"/>
        <v>0</v>
      </c>
      <c r="W564" s="312">
        <f>'Enjoyment or fitnes- trip % sum'!G569</f>
        <v>0</v>
      </c>
      <c r="X564" s="314">
        <f>'Enjoyment or fitnes- trip % sum'!I569</f>
        <v>0</v>
      </c>
      <c r="Y564" s="260">
        <f t="shared" si="50"/>
        <v>0</v>
      </c>
      <c r="Z564" s="259">
        <f t="shared" si="51"/>
        <v>0</v>
      </c>
      <c r="AA564" s="312">
        <f>'Enjoyment or fitnes- trip % sum'!L569</f>
        <v>0</v>
      </c>
      <c r="AB564" s="314">
        <f>'Enjoyment or fitnes- trip % sum'!N569</f>
        <v>0</v>
      </c>
      <c r="AC564" s="260">
        <f t="shared" si="52"/>
        <v>0</v>
      </c>
      <c r="AD564" s="259">
        <f t="shared" si="53"/>
        <v>0</v>
      </c>
      <c r="AE564" s="261"/>
      <c r="AF564" s="248"/>
      <c r="AG564" s="248"/>
      <c r="AH564" s="248"/>
      <c r="AI564" s="248"/>
    </row>
    <row r="565" spans="1:35" x14ac:dyDescent="0.2">
      <c r="A565" s="248"/>
      <c r="B565" s="248"/>
      <c r="C565" s="248"/>
      <c r="D565" s="248"/>
      <c r="E565" s="248"/>
      <c r="F565" s="248"/>
      <c r="G565" s="248"/>
      <c r="H565" s="248"/>
      <c r="I565" s="248"/>
      <c r="J565" s="248"/>
      <c r="K565" s="248"/>
      <c r="L565" s="248"/>
      <c r="M565" s="248"/>
      <c r="N565" s="248"/>
      <c r="O565" s="248"/>
      <c r="P565" s="248"/>
      <c r="Q565" s="296"/>
      <c r="R565" s="256">
        <f>'Enjoyment or fitnes- trip % sum'!B570</f>
        <v>0</v>
      </c>
      <c r="S565" s="313">
        <f>'Enjoyment or fitnes- trip % sum'!D570</f>
        <v>0</v>
      </c>
      <c r="T565" s="257">
        <f>'Non-survey input values'!$B$14</f>
        <v>359.3</v>
      </c>
      <c r="U565" s="258">
        <f t="shared" si="48"/>
        <v>0</v>
      </c>
      <c r="V565" s="259">
        <f t="shared" si="49"/>
        <v>0</v>
      </c>
      <c r="W565" s="312">
        <f>'Enjoyment or fitnes- trip % sum'!G570</f>
        <v>0</v>
      </c>
      <c r="X565" s="314">
        <f>'Enjoyment or fitnes- trip % sum'!I570</f>
        <v>0</v>
      </c>
      <c r="Y565" s="260">
        <f t="shared" si="50"/>
        <v>0</v>
      </c>
      <c r="Z565" s="259">
        <f t="shared" si="51"/>
        <v>0</v>
      </c>
      <c r="AA565" s="312">
        <f>'Enjoyment or fitnes- trip % sum'!L570</f>
        <v>0</v>
      </c>
      <c r="AB565" s="314">
        <f>'Enjoyment or fitnes- trip % sum'!N570</f>
        <v>0</v>
      </c>
      <c r="AC565" s="260">
        <f t="shared" si="52"/>
        <v>0</v>
      </c>
      <c r="AD565" s="259">
        <f t="shared" si="53"/>
        <v>0</v>
      </c>
      <c r="AE565" s="261"/>
      <c r="AF565" s="248"/>
      <c r="AG565" s="248"/>
      <c r="AH565" s="248"/>
      <c r="AI565" s="248"/>
    </row>
    <row r="566" spans="1:35" x14ac:dyDescent="0.2">
      <c r="A566" s="248"/>
      <c r="B566" s="248"/>
      <c r="C566" s="248"/>
      <c r="D566" s="248"/>
      <c r="E566" s="248"/>
      <c r="F566" s="248"/>
      <c r="G566" s="248"/>
      <c r="H566" s="248"/>
      <c r="I566" s="248"/>
      <c r="J566" s="248"/>
      <c r="K566" s="248"/>
      <c r="L566" s="248"/>
      <c r="M566" s="248"/>
      <c r="N566" s="248"/>
      <c r="O566" s="248"/>
      <c r="P566" s="248"/>
      <c r="Q566" s="296"/>
      <c r="R566" s="256">
        <f>'Enjoyment or fitnes- trip % sum'!B571</f>
        <v>0</v>
      </c>
      <c r="S566" s="313">
        <f>'Enjoyment or fitnes- trip % sum'!D571</f>
        <v>0</v>
      </c>
      <c r="T566" s="257">
        <f>'Non-survey input values'!$B$14</f>
        <v>359.3</v>
      </c>
      <c r="U566" s="258">
        <f t="shared" si="48"/>
        <v>0</v>
      </c>
      <c r="V566" s="259">
        <f t="shared" si="49"/>
        <v>0</v>
      </c>
      <c r="W566" s="312">
        <f>'Enjoyment or fitnes- trip % sum'!G571</f>
        <v>0</v>
      </c>
      <c r="X566" s="314">
        <f>'Enjoyment or fitnes- trip % sum'!I571</f>
        <v>0</v>
      </c>
      <c r="Y566" s="260">
        <f t="shared" si="50"/>
        <v>0</v>
      </c>
      <c r="Z566" s="259">
        <f t="shared" si="51"/>
        <v>0</v>
      </c>
      <c r="AA566" s="312">
        <f>'Enjoyment or fitnes- trip % sum'!L571</f>
        <v>0</v>
      </c>
      <c r="AB566" s="314">
        <f>'Enjoyment or fitnes- trip % sum'!N571</f>
        <v>0</v>
      </c>
      <c r="AC566" s="260">
        <f t="shared" si="52"/>
        <v>0</v>
      </c>
      <c r="AD566" s="259">
        <f t="shared" si="53"/>
        <v>0</v>
      </c>
      <c r="AE566" s="261"/>
      <c r="AF566" s="248"/>
      <c r="AG566" s="248"/>
      <c r="AH566" s="248"/>
      <c r="AI566" s="248"/>
    </row>
    <row r="567" spans="1:35" x14ac:dyDescent="0.2">
      <c r="A567" s="248"/>
      <c r="B567" s="248"/>
      <c r="C567" s="248"/>
      <c r="D567" s="248"/>
      <c r="E567" s="248"/>
      <c r="F567" s="248"/>
      <c r="G567" s="248"/>
      <c r="H567" s="248"/>
      <c r="I567" s="248"/>
      <c r="J567" s="248"/>
      <c r="K567" s="248"/>
      <c r="L567" s="248"/>
      <c r="M567" s="248"/>
      <c r="N567" s="248"/>
      <c r="O567" s="248"/>
      <c r="P567" s="248"/>
      <c r="Q567" s="296"/>
      <c r="R567" s="256">
        <f>'Enjoyment or fitnes- trip % sum'!B572</f>
        <v>0</v>
      </c>
      <c r="S567" s="313">
        <f>'Enjoyment or fitnes- trip % sum'!D572</f>
        <v>0</v>
      </c>
      <c r="T567" s="257">
        <f>'Non-survey input values'!$B$14</f>
        <v>359.3</v>
      </c>
      <c r="U567" s="258">
        <f t="shared" si="48"/>
        <v>0</v>
      </c>
      <c r="V567" s="259">
        <f t="shared" si="49"/>
        <v>0</v>
      </c>
      <c r="W567" s="312">
        <f>'Enjoyment or fitnes- trip % sum'!G572</f>
        <v>0</v>
      </c>
      <c r="X567" s="314">
        <f>'Enjoyment or fitnes- trip % sum'!I572</f>
        <v>0</v>
      </c>
      <c r="Y567" s="260">
        <f t="shared" si="50"/>
        <v>0</v>
      </c>
      <c r="Z567" s="259">
        <f t="shared" si="51"/>
        <v>0</v>
      </c>
      <c r="AA567" s="312">
        <f>'Enjoyment or fitnes- trip % sum'!L572</f>
        <v>0</v>
      </c>
      <c r="AB567" s="314">
        <f>'Enjoyment or fitnes- trip % sum'!N572</f>
        <v>0</v>
      </c>
      <c r="AC567" s="260">
        <f t="shared" si="52"/>
        <v>0</v>
      </c>
      <c r="AD567" s="259">
        <f t="shared" si="53"/>
        <v>0</v>
      </c>
      <c r="AE567" s="261"/>
      <c r="AF567" s="248"/>
      <c r="AG567" s="248"/>
      <c r="AH567" s="248"/>
      <c r="AI567" s="248"/>
    </row>
    <row r="568" spans="1:35" x14ac:dyDescent="0.2">
      <c r="A568" s="248"/>
      <c r="B568" s="248"/>
      <c r="C568" s="248"/>
      <c r="D568" s="248"/>
      <c r="E568" s="248"/>
      <c r="F568" s="248"/>
      <c r="G568" s="248"/>
      <c r="H568" s="248"/>
      <c r="I568" s="248"/>
      <c r="J568" s="248"/>
      <c r="K568" s="248"/>
      <c r="L568" s="248"/>
      <c r="M568" s="248"/>
      <c r="N568" s="248"/>
      <c r="O568" s="248"/>
      <c r="P568" s="248"/>
      <c r="Q568" s="296"/>
      <c r="R568" s="256">
        <f>'Enjoyment or fitnes- trip % sum'!B573</f>
        <v>0</v>
      </c>
      <c r="S568" s="313">
        <f>'Enjoyment or fitnes- trip % sum'!D573</f>
        <v>0</v>
      </c>
      <c r="T568" s="257">
        <f>'Non-survey input values'!$B$14</f>
        <v>359.3</v>
      </c>
      <c r="U568" s="258">
        <f t="shared" si="48"/>
        <v>0</v>
      </c>
      <c r="V568" s="259">
        <f t="shared" si="49"/>
        <v>0</v>
      </c>
      <c r="W568" s="312">
        <f>'Enjoyment or fitnes- trip % sum'!G573</f>
        <v>0</v>
      </c>
      <c r="X568" s="314">
        <f>'Enjoyment or fitnes- trip % sum'!I573</f>
        <v>0</v>
      </c>
      <c r="Y568" s="260">
        <f t="shared" si="50"/>
        <v>0</v>
      </c>
      <c r="Z568" s="259">
        <f t="shared" si="51"/>
        <v>0</v>
      </c>
      <c r="AA568" s="312">
        <f>'Enjoyment or fitnes- trip % sum'!L573</f>
        <v>0</v>
      </c>
      <c r="AB568" s="314">
        <f>'Enjoyment or fitnes- trip % sum'!N573</f>
        <v>0</v>
      </c>
      <c r="AC568" s="260">
        <f t="shared" si="52"/>
        <v>0</v>
      </c>
      <c r="AD568" s="259">
        <f t="shared" si="53"/>
        <v>0</v>
      </c>
      <c r="AE568" s="261"/>
      <c r="AF568" s="248"/>
      <c r="AG568" s="248"/>
      <c r="AH568" s="248"/>
      <c r="AI568" s="248"/>
    </row>
    <row r="569" spans="1:35" x14ac:dyDescent="0.2">
      <c r="A569" s="248"/>
      <c r="B569" s="248"/>
      <c r="C569" s="248"/>
      <c r="D569" s="248"/>
      <c r="E569" s="248"/>
      <c r="F569" s="248"/>
      <c r="G569" s="248"/>
      <c r="H569" s="248"/>
      <c r="I569" s="248"/>
      <c r="J569" s="248"/>
      <c r="K569" s="248"/>
      <c r="L569" s="248"/>
      <c r="M569" s="248"/>
      <c r="N569" s="248"/>
      <c r="O569" s="248"/>
      <c r="P569" s="248"/>
      <c r="Q569" s="296"/>
      <c r="R569" s="256">
        <f>'Enjoyment or fitnes- trip % sum'!B574</f>
        <v>0</v>
      </c>
      <c r="S569" s="313">
        <f>'Enjoyment or fitnes- trip % sum'!D574</f>
        <v>0</v>
      </c>
      <c r="T569" s="257">
        <f>'Non-survey input values'!$B$14</f>
        <v>359.3</v>
      </c>
      <c r="U569" s="258">
        <f t="shared" si="48"/>
        <v>0</v>
      </c>
      <c r="V569" s="259">
        <f t="shared" si="49"/>
        <v>0</v>
      </c>
      <c r="W569" s="312">
        <f>'Enjoyment or fitnes- trip % sum'!G574</f>
        <v>0</v>
      </c>
      <c r="X569" s="314">
        <f>'Enjoyment or fitnes- trip % sum'!I574</f>
        <v>0</v>
      </c>
      <c r="Y569" s="260">
        <f t="shared" si="50"/>
        <v>0</v>
      </c>
      <c r="Z569" s="259">
        <f t="shared" si="51"/>
        <v>0</v>
      </c>
      <c r="AA569" s="312">
        <f>'Enjoyment or fitnes- trip % sum'!L574</f>
        <v>0</v>
      </c>
      <c r="AB569" s="314">
        <f>'Enjoyment or fitnes- trip % sum'!N574</f>
        <v>0</v>
      </c>
      <c r="AC569" s="260">
        <f t="shared" si="52"/>
        <v>0</v>
      </c>
      <c r="AD569" s="259">
        <f t="shared" si="53"/>
        <v>0</v>
      </c>
      <c r="AE569" s="261"/>
      <c r="AF569" s="248"/>
      <c r="AG569" s="248"/>
      <c r="AH569" s="248"/>
      <c r="AI569" s="248"/>
    </row>
    <row r="570" spans="1:35" x14ac:dyDescent="0.2">
      <c r="A570" s="248"/>
      <c r="B570" s="248"/>
      <c r="C570" s="248"/>
      <c r="D570" s="248"/>
      <c r="E570" s="248"/>
      <c r="F570" s="248"/>
      <c r="G570" s="248"/>
      <c r="H570" s="248"/>
      <c r="I570" s="248"/>
      <c r="J570" s="248"/>
      <c r="K570" s="248"/>
      <c r="L570" s="248"/>
      <c r="M570" s="248"/>
      <c r="N570" s="248"/>
      <c r="O570" s="248"/>
      <c r="P570" s="248"/>
      <c r="Q570" s="296"/>
      <c r="R570" s="256">
        <f>'Enjoyment or fitnes- trip % sum'!B575</f>
        <v>0</v>
      </c>
      <c r="S570" s="313">
        <f>'Enjoyment or fitnes- trip % sum'!D575</f>
        <v>0</v>
      </c>
      <c r="T570" s="257">
        <f>'Non-survey input values'!$B$14</f>
        <v>359.3</v>
      </c>
      <c r="U570" s="258">
        <f t="shared" si="48"/>
        <v>0</v>
      </c>
      <c r="V570" s="259">
        <f t="shared" si="49"/>
        <v>0</v>
      </c>
      <c r="W570" s="312">
        <f>'Enjoyment or fitnes- trip % sum'!G575</f>
        <v>0</v>
      </c>
      <c r="X570" s="314">
        <f>'Enjoyment or fitnes- trip % sum'!I575</f>
        <v>0</v>
      </c>
      <c r="Y570" s="260">
        <f t="shared" si="50"/>
        <v>0</v>
      </c>
      <c r="Z570" s="259">
        <f t="shared" si="51"/>
        <v>0</v>
      </c>
      <c r="AA570" s="312">
        <f>'Enjoyment or fitnes- trip % sum'!L575</f>
        <v>0</v>
      </c>
      <c r="AB570" s="314">
        <f>'Enjoyment or fitnes- trip % sum'!N575</f>
        <v>0</v>
      </c>
      <c r="AC570" s="260">
        <f t="shared" si="52"/>
        <v>0</v>
      </c>
      <c r="AD570" s="259">
        <f t="shared" si="53"/>
        <v>0</v>
      </c>
      <c r="AE570" s="261"/>
      <c r="AF570" s="248"/>
      <c r="AG570" s="248"/>
      <c r="AH570" s="248"/>
      <c r="AI570" s="248"/>
    </row>
    <row r="571" spans="1:35" x14ac:dyDescent="0.2">
      <c r="A571" s="248"/>
      <c r="B571" s="248"/>
      <c r="C571" s="248"/>
      <c r="D571" s="248"/>
      <c r="E571" s="248"/>
      <c r="F571" s="248"/>
      <c r="G571" s="248"/>
      <c r="H571" s="248"/>
      <c r="I571" s="248"/>
      <c r="J571" s="248"/>
      <c r="K571" s="248"/>
      <c r="L571" s="248"/>
      <c r="M571" s="248"/>
      <c r="N571" s="248"/>
      <c r="O571" s="248"/>
      <c r="P571" s="248"/>
      <c r="Q571" s="296"/>
      <c r="R571" s="256">
        <f>'Enjoyment or fitnes- trip % sum'!B576</f>
        <v>0</v>
      </c>
      <c r="S571" s="313">
        <f>'Enjoyment or fitnes- trip % sum'!D576</f>
        <v>0</v>
      </c>
      <c r="T571" s="257">
        <f>'Non-survey input values'!$B$14</f>
        <v>359.3</v>
      </c>
      <c r="U571" s="258">
        <f t="shared" si="48"/>
        <v>0</v>
      </c>
      <c r="V571" s="259">
        <f t="shared" si="49"/>
        <v>0</v>
      </c>
      <c r="W571" s="312">
        <f>'Enjoyment or fitnes- trip % sum'!G576</f>
        <v>0</v>
      </c>
      <c r="X571" s="314">
        <f>'Enjoyment or fitnes- trip % sum'!I576</f>
        <v>0</v>
      </c>
      <c r="Y571" s="260">
        <f t="shared" si="50"/>
        <v>0</v>
      </c>
      <c r="Z571" s="259">
        <f t="shared" si="51"/>
        <v>0</v>
      </c>
      <c r="AA571" s="312">
        <f>'Enjoyment or fitnes- trip % sum'!L576</f>
        <v>0</v>
      </c>
      <c r="AB571" s="314">
        <f>'Enjoyment or fitnes- trip % sum'!N576</f>
        <v>0</v>
      </c>
      <c r="AC571" s="260">
        <f t="shared" si="52"/>
        <v>0</v>
      </c>
      <c r="AD571" s="259">
        <f t="shared" si="53"/>
        <v>0</v>
      </c>
      <c r="AE571" s="261"/>
      <c r="AF571" s="248"/>
      <c r="AG571" s="248"/>
      <c r="AH571" s="248"/>
      <c r="AI571" s="248"/>
    </row>
    <row r="572" spans="1:35" x14ac:dyDescent="0.2">
      <c r="A572" s="248"/>
      <c r="B572" s="248"/>
      <c r="C572" s="248"/>
      <c r="D572" s="248"/>
      <c r="E572" s="248"/>
      <c r="F572" s="248"/>
      <c r="G572" s="248"/>
      <c r="H572" s="248"/>
      <c r="I572" s="248"/>
      <c r="J572" s="248"/>
      <c r="K572" s="248"/>
      <c r="L572" s="248"/>
      <c r="M572" s="248"/>
      <c r="N572" s="248"/>
      <c r="O572" s="248"/>
      <c r="P572" s="248"/>
      <c r="Q572" s="296"/>
      <c r="R572" s="256">
        <f>'Enjoyment or fitnes- trip % sum'!B577</f>
        <v>0</v>
      </c>
      <c r="S572" s="313">
        <f>'Enjoyment or fitnes- trip % sum'!D577</f>
        <v>0</v>
      </c>
      <c r="T572" s="257">
        <f>'Non-survey input values'!$B$14</f>
        <v>359.3</v>
      </c>
      <c r="U572" s="258">
        <f t="shared" si="48"/>
        <v>0</v>
      </c>
      <c r="V572" s="259">
        <f t="shared" si="49"/>
        <v>0</v>
      </c>
      <c r="W572" s="312">
        <f>'Enjoyment or fitnes- trip % sum'!G577</f>
        <v>0</v>
      </c>
      <c r="X572" s="314">
        <f>'Enjoyment or fitnes- trip % sum'!I577</f>
        <v>0</v>
      </c>
      <c r="Y572" s="260">
        <f t="shared" si="50"/>
        <v>0</v>
      </c>
      <c r="Z572" s="259">
        <f t="shared" si="51"/>
        <v>0</v>
      </c>
      <c r="AA572" s="312">
        <f>'Enjoyment or fitnes- trip % sum'!L577</f>
        <v>0</v>
      </c>
      <c r="AB572" s="314">
        <f>'Enjoyment or fitnes- trip % sum'!N577</f>
        <v>0</v>
      </c>
      <c r="AC572" s="260">
        <f t="shared" si="52"/>
        <v>0</v>
      </c>
      <c r="AD572" s="259">
        <f t="shared" si="53"/>
        <v>0</v>
      </c>
      <c r="AE572" s="261"/>
      <c r="AF572" s="248"/>
      <c r="AG572" s="248"/>
      <c r="AH572" s="248"/>
      <c r="AI572" s="248"/>
    </row>
    <row r="573" spans="1:35" x14ac:dyDescent="0.2">
      <c r="A573" s="248"/>
      <c r="B573" s="248"/>
      <c r="C573" s="248"/>
      <c r="D573" s="248"/>
      <c r="E573" s="248"/>
      <c r="F573" s="248"/>
      <c r="G573" s="248"/>
      <c r="H573" s="248"/>
      <c r="I573" s="248"/>
      <c r="J573" s="248"/>
      <c r="K573" s="248"/>
      <c r="L573" s="248"/>
      <c r="M573" s="248"/>
      <c r="N573" s="248"/>
      <c r="O573" s="248"/>
      <c r="P573" s="248"/>
      <c r="Q573" s="296"/>
      <c r="R573" s="256">
        <f>'Enjoyment or fitnes- trip % sum'!B578</f>
        <v>0</v>
      </c>
      <c r="S573" s="313">
        <f>'Enjoyment or fitnes- trip % sum'!D578</f>
        <v>0</v>
      </c>
      <c r="T573" s="257">
        <f>'Non-survey input values'!$B$14</f>
        <v>359.3</v>
      </c>
      <c r="U573" s="258">
        <f t="shared" si="48"/>
        <v>0</v>
      </c>
      <c r="V573" s="259">
        <f t="shared" si="49"/>
        <v>0</v>
      </c>
      <c r="W573" s="312">
        <f>'Enjoyment or fitnes- trip % sum'!G578</f>
        <v>0</v>
      </c>
      <c r="X573" s="314">
        <f>'Enjoyment or fitnes- trip % sum'!I578</f>
        <v>0</v>
      </c>
      <c r="Y573" s="260">
        <f t="shared" si="50"/>
        <v>0</v>
      </c>
      <c r="Z573" s="259">
        <f t="shared" si="51"/>
        <v>0</v>
      </c>
      <c r="AA573" s="312">
        <f>'Enjoyment or fitnes- trip % sum'!L578</f>
        <v>0</v>
      </c>
      <c r="AB573" s="314">
        <f>'Enjoyment or fitnes- trip % sum'!N578</f>
        <v>0</v>
      </c>
      <c r="AC573" s="260">
        <f t="shared" si="52"/>
        <v>0</v>
      </c>
      <c r="AD573" s="259">
        <f t="shared" si="53"/>
        <v>0</v>
      </c>
      <c r="AE573" s="261"/>
      <c r="AF573" s="248"/>
      <c r="AG573" s="248"/>
      <c r="AH573" s="248"/>
      <c r="AI573" s="248"/>
    </row>
    <row r="574" spans="1:35" x14ac:dyDescent="0.2">
      <c r="A574" s="248"/>
      <c r="B574" s="248"/>
      <c r="C574" s="248"/>
      <c r="D574" s="248"/>
      <c r="E574" s="248"/>
      <c r="F574" s="248"/>
      <c r="G574" s="248"/>
      <c r="H574" s="248"/>
      <c r="I574" s="248"/>
      <c r="J574" s="248"/>
      <c r="K574" s="248"/>
      <c r="L574" s="248"/>
      <c r="M574" s="248"/>
      <c r="N574" s="248"/>
      <c r="O574" s="248"/>
      <c r="P574" s="248"/>
      <c r="Q574" s="296"/>
      <c r="R574" s="256">
        <f>'Enjoyment or fitnes- trip % sum'!B579</f>
        <v>0</v>
      </c>
      <c r="S574" s="313">
        <f>'Enjoyment or fitnes- trip % sum'!D579</f>
        <v>0</v>
      </c>
      <c r="T574" s="257">
        <f>'Non-survey input values'!$B$14</f>
        <v>359.3</v>
      </c>
      <c r="U574" s="258">
        <f t="shared" si="48"/>
        <v>0</v>
      </c>
      <c r="V574" s="259">
        <f t="shared" si="49"/>
        <v>0</v>
      </c>
      <c r="W574" s="312">
        <f>'Enjoyment or fitnes- trip % sum'!G579</f>
        <v>0</v>
      </c>
      <c r="X574" s="314">
        <f>'Enjoyment or fitnes- trip % sum'!I579</f>
        <v>0</v>
      </c>
      <c r="Y574" s="260">
        <f t="shared" si="50"/>
        <v>0</v>
      </c>
      <c r="Z574" s="259">
        <f t="shared" si="51"/>
        <v>0</v>
      </c>
      <c r="AA574" s="312">
        <f>'Enjoyment or fitnes- trip % sum'!L579</f>
        <v>0</v>
      </c>
      <c r="AB574" s="314">
        <f>'Enjoyment or fitnes- trip % sum'!N579</f>
        <v>0</v>
      </c>
      <c r="AC574" s="260">
        <f t="shared" si="52"/>
        <v>0</v>
      </c>
      <c r="AD574" s="259">
        <f t="shared" si="53"/>
        <v>0</v>
      </c>
      <c r="AE574" s="261"/>
      <c r="AF574" s="248"/>
      <c r="AG574" s="248"/>
      <c r="AH574" s="248"/>
      <c r="AI574" s="248"/>
    </row>
    <row r="575" spans="1:35" x14ac:dyDescent="0.2">
      <c r="A575" s="248"/>
      <c r="B575" s="248"/>
      <c r="C575" s="248"/>
      <c r="D575" s="248"/>
      <c r="E575" s="248"/>
      <c r="F575" s="248"/>
      <c r="G575" s="248"/>
      <c r="H575" s="248"/>
      <c r="I575" s="248"/>
      <c r="J575" s="248"/>
      <c r="K575" s="248"/>
      <c r="L575" s="248"/>
      <c r="M575" s="248"/>
      <c r="N575" s="248"/>
      <c r="O575" s="248"/>
      <c r="P575" s="248"/>
      <c r="Q575" s="296"/>
      <c r="R575" s="256">
        <f>'Enjoyment or fitnes- trip % sum'!B580</f>
        <v>0</v>
      </c>
      <c r="S575" s="313">
        <f>'Enjoyment or fitnes- trip % sum'!D580</f>
        <v>0</v>
      </c>
      <c r="T575" s="257">
        <f>'Non-survey input values'!$B$14</f>
        <v>359.3</v>
      </c>
      <c r="U575" s="258">
        <f t="shared" si="48"/>
        <v>0</v>
      </c>
      <c r="V575" s="259">
        <f t="shared" si="49"/>
        <v>0</v>
      </c>
      <c r="W575" s="312">
        <f>'Enjoyment or fitnes- trip % sum'!G580</f>
        <v>0</v>
      </c>
      <c r="X575" s="314">
        <f>'Enjoyment or fitnes- trip % sum'!I580</f>
        <v>0</v>
      </c>
      <c r="Y575" s="260">
        <f t="shared" si="50"/>
        <v>0</v>
      </c>
      <c r="Z575" s="259">
        <f t="shared" si="51"/>
        <v>0</v>
      </c>
      <c r="AA575" s="312">
        <f>'Enjoyment or fitnes- trip % sum'!L580</f>
        <v>0</v>
      </c>
      <c r="AB575" s="314">
        <f>'Enjoyment or fitnes- trip % sum'!N580</f>
        <v>0</v>
      </c>
      <c r="AC575" s="260">
        <f t="shared" si="52"/>
        <v>0</v>
      </c>
      <c r="AD575" s="259">
        <f t="shared" si="53"/>
        <v>0</v>
      </c>
      <c r="AE575" s="261"/>
      <c r="AF575" s="248"/>
      <c r="AG575" s="248"/>
      <c r="AH575" s="248"/>
      <c r="AI575" s="248"/>
    </row>
    <row r="576" spans="1:35" x14ac:dyDescent="0.2">
      <c r="A576" s="248"/>
      <c r="B576" s="248"/>
      <c r="C576" s="248"/>
      <c r="D576" s="248"/>
      <c r="E576" s="248"/>
      <c r="F576" s="248"/>
      <c r="G576" s="248"/>
      <c r="H576" s="248"/>
      <c r="I576" s="248"/>
      <c r="J576" s="248"/>
      <c r="K576" s="248"/>
      <c r="L576" s="248"/>
      <c r="M576" s="248"/>
      <c r="N576" s="248"/>
      <c r="O576" s="248"/>
      <c r="P576" s="248"/>
      <c r="Q576" s="296"/>
      <c r="R576" s="256">
        <f>'Enjoyment or fitnes- trip % sum'!B581</f>
        <v>0</v>
      </c>
      <c r="S576" s="313">
        <f>'Enjoyment or fitnes- trip % sum'!D581</f>
        <v>0</v>
      </c>
      <c r="T576" s="257">
        <f>'Non-survey input values'!$B$14</f>
        <v>359.3</v>
      </c>
      <c r="U576" s="258">
        <f t="shared" si="48"/>
        <v>0</v>
      </c>
      <c r="V576" s="259">
        <f t="shared" si="49"/>
        <v>0</v>
      </c>
      <c r="W576" s="312">
        <f>'Enjoyment or fitnes- trip % sum'!G581</f>
        <v>0</v>
      </c>
      <c r="X576" s="314">
        <f>'Enjoyment or fitnes- trip % sum'!I581</f>
        <v>0</v>
      </c>
      <c r="Y576" s="260">
        <f t="shared" si="50"/>
        <v>0</v>
      </c>
      <c r="Z576" s="259">
        <f t="shared" si="51"/>
        <v>0</v>
      </c>
      <c r="AA576" s="312">
        <f>'Enjoyment or fitnes- trip % sum'!L581</f>
        <v>0</v>
      </c>
      <c r="AB576" s="314">
        <f>'Enjoyment or fitnes- trip % sum'!N581</f>
        <v>0</v>
      </c>
      <c r="AC576" s="260">
        <f t="shared" si="52"/>
        <v>0</v>
      </c>
      <c r="AD576" s="259">
        <f t="shared" si="53"/>
        <v>0</v>
      </c>
      <c r="AE576" s="261"/>
      <c r="AF576" s="248"/>
      <c r="AG576" s="248"/>
      <c r="AH576" s="248"/>
      <c r="AI576" s="248"/>
    </row>
    <row r="577" spans="1:35" x14ac:dyDescent="0.2">
      <c r="A577" s="248"/>
      <c r="B577" s="248"/>
      <c r="C577" s="248"/>
      <c r="D577" s="248"/>
      <c r="E577" s="248"/>
      <c r="F577" s="248"/>
      <c r="G577" s="248"/>
      <c r="H577" s="248"/>
      <c r="I577" s="248"/>
      <c r="J577" s="248"/>
      <c r="K577" s="248"/>
      <c r="L577" s="248"/>
      <c r="M577" s="248"/>
      <c r="N577" s="248"/>
      <c r="O577" s="248"/>
      <c r="P577" s="248"/>
      <c r="Q577" s="296"/>
      <c r="R577" s="256">
        <f>'Enjoyment or fitnes- trip % sum'!B582</f>
        <v>0</v>
      </c>
      <c r="S577" s="313">
        <f>'Enjoyment or fitnes- trip % sum'!D582</f>
        <v>0</v>
      </c>
      <c r="T577" s="257">
        <f>'Non-survey input values'!$B$14</f>
        <v>359.3</v>
      </c>
      <c r="U577" s="258">
        <f t="shared" si="48"/>
        <v>0</v>
      </c>
      <c r="V577" s="259">
        <f t="shared" si="49"/>
        <v>0</v>
      </c>
      <c r="W577" s="312">
        <f>'Enjoyment or fitnes- trip % sum'!G582</f>
        <v>0</v>
      </c>
      <c r="X577" s="314">
        <f>'Enjoyment or fitnes- trip % sum'!I582</f>
        <v>0</v>
      </c>
      <c r="Y577" s="260">
        <f t="shared" si="50"/>
        <v>0</v>
      </c>
      <c r="Z577" s="259">
        <f t="shared" si="51"/>
        <v>0</v>
      </c>
      <c r="AA577" s="312">
        <f>'Enjoyment or fitnes- trip % sum'!L582</f>
        <v>0</v>
      </c>
      <c r="AB577" s="314">
        <f>'Enjoyment or fitnes- trip % sum'!N582</f>
        <v>0</v>
      </c>
      <c r="AC577" s="260">
        <f t="shared" si="52"/>
        <v>0</v>
      </c>
      <c r="AD577" s="259">
        <f t="shared" si="53"/>
        <v>0</v>
      </c>
      <c r="AE577" s="261"/>
      <c r="AF577" s="248"/>
      <c r="AG577" s="248"/>
      <c r="AH577" s="248"/>
      <c r="AI577" s="248"/>
    </row>
    <row r="578" spans="1:35" x14ac:dyDescent="0.2">
      <c r="A578" s="248"/>
      <c r="B578" s="248"/>
      <c r="C578" s="248"/>
      <c r="D578" s="248"/>
      <c r="E578" s="248"/>
      <c r="F578" s="248"/>
      <c r="G578" s="248"/>
      <c r="H578" s="248"/>
      <c r="I578" s="248"/>
      <c r="J578" s="248"/>
      <c r="K578" s="248"/>
      <c r="L578" s="248"/>
      <c r="M578" s="248"/>
      <c r="N578" s="248"/>
      <c r="O578" s="248"/>
      <c r="P578" s="248"/>
      <c r="Q578" s="296"/>
      <c r="R578" s="256">
        <f>'Enjoyment or fitnes- trip % sum'!B583</f>
        <v>0</v>
      </c>
      <c r="S578" s="313">
        <f>'Enjoyment or fitnes- trip % sum'!D583</f>
        <v>0</v>
      </c>
      <c r="T578" s="257">
        <f>'Non-survey input values'!$B$14</f>
        <v>359.3</v>
      </c>
      <c r="U578" s="258">
        <f t="shared" si="48"/>
        <v>0</v>
      </c>
      <c r="V578" s="259">
        <f t="shared" si="49"/>
        <v>0</v>
      </c>
      <c r="W578" s="312">
        <f>'Enjoyment or fitnes- trip % sum'!G583</f>
        <v>0</v>
      </c>
      <c r="X578" s="314">
        <f>'Enjoyment or fitnes- trip % sum'!I583</f>
        <v>0</v>
      </c>
      <c r="Y578" s="260">
        <f t="shared" si="50"/>
        <v>0</v>
      </c>
      <c r="Z578" s="259">
        <f t="shared" si="51"/>
        <v>0</v>
      </c>
      <c r="AA578" s="312">
        <f>'Enjoyment or fitnes- trip % sum'!L583</f>
        <v>0</v>
      </c>
      <c r="AB578" s="314">
        <f>'Enjoyment or fitnes- trip % sum'!N583</f>
        <v>0</v>
      </c>
      <c r="AC578" s="260">
        <f t="shared" si="52"/>
        <v>0</v>
      </c>
      <c r="AD578" s="259">
        <f t="shared" si="53"/>
        <v>0</v>
      </c>
      <c r="AE578" s="261"/>
      <c r="AF578" s="248"/>
      <c r="AG578" s="248"/>
      <c r="AH578" s="248"/>
      <c r="AI578" s="248"/>
    </row>
    <row r="579" spans="1:35" x14ac:dyDescent="0.2">
      <c r="A579" s="248"/>
      <c r="B579" s="248"/>
      <c r="C579" s="248"/>
      <c r="D579" s="248"/>
      <c r="E579" s="248"/>
      <c r="F579" s="248"/>
      <c r="G579" s="248"/>
      <c r="H579" s="248"/>
      <c r="I579" s="248"/>
      <c r="J579" s="248"/>
      <c r="K579" s="248"/>
      <c r="L579" s="248"/>
      <c r="M579" s="248"/>
      <c r="N579" s="248"/>
      <c r="O579" s="248"/>
      <c r="P579" s="248"/>
      <c r="Q579" s="296"/>
      <c r="R579" s="256">
        <f>'Enjoyment or fitnes- trip % sum'!B584</f>
        <v>0</v>
      </c>
      <c r="S579" s="313">
        <f>'Enjoyment or fitnes- trip % sum'!D584</f>
        <v>0</v>
      </c>
      <c r="T579" s="257">
        <f>'Non-survey input values'!$B$14</f>
        <v>359.3</v>
      </c>
      <c r="U579" s="258">
        <f t="shared" si="48"/>
        <v>0</v>
      </c>
      <c r="V579" s="259">
        <f t="shared" si="49"/>
        <v>0</v>
      </c>
      <c r="W579" s="312">
        <f>'Enjoyment or fitnes- trip % sum'!G584</f>
        <v>0</v>
      </c>
      <c r="X579" s="314">
        <f>'Enjoyment or fitnes- trip % sum'!I584</f>
        <v>0</v>
      </c>
      <c r="Y579" s="260">
        <f t="shared" si="50"/>
        <v>0</v>
      </c>
      <c r="Z579" s="259">
        <f t="shared" si="51"/>
        <v>0</v>
      </c>
      <c r="AA579" s="312">
        <f>'Enjoyment or fitnes- trip % sum'!L584</f>
        <v>0</v>
      </c>
      <c r="AB579" s="314">
        <f>'Enjoyment or fitnes- trip % sum'!N584</f>
        <v>0</v>
      </c>
      <c r="AC579" s="260">
        <f t="shared" si="52"/>
        <v>0</v>
      </c>
      <c r="AD579" s="259">
        <f t="shared" si="53"/>
        <v>0</v>
      </c>
      <c r="AE579" s="261"/>
      <c r="AF579" s="248"/>
      <c r="AG579" s="248"/>
      <c r="AH579" s="248"/>
      <c r="AI579" s="248"/>
    </row>
    <row r="580" spans="1:35" x14ac:dyDescent="0.2">
      <c r="A580" s="248"/>
      <c r="B580" s="248"/>
      <c r="C580" s="248"/>
      <c r="D580" s="248"/>
      <c r="E580" s="248"/>
      <c r="F580" s="248"/>
      <c r="G580" s="248"/>
      <c r="H580" s="248"/>
      <c r="I580" s="248"/>
      <c r="J580" s="248"/>
      <c r="K580" s="248"/>
      <c r="L580" s="248"/>
      <c r="M580" s="248"/>
      <c r="N580" s="248"/>
      <c r="O580" s="248"/>
      <c r="P580" s="248"/>
      <c r="Q580" s="296"/>
      <c r="R580" s="256">
        <f>'Enjoyment or fitnes- trip % sum'!B585</f>
        <v>0</v>
      </c>
      <c r="S580" s="313">
        <f>'Enjoyment or fitnes- trip % sum'!D585</f>
        <v>0</v>
      </c>
      <c r="T580" s="257">
        <f>'Non-survey input values'!$B$14</f>
        <v>359.3</v>
      </c>
      <c r="U580" s="258">
        <f t="shared" si="48"/>
        <v>0</v>
      </c>
      <c r="V580" s="259">
        <f t="shared" si="49"/>
        <v>0</v>
      </c>
      <c r="W580" s="312">
        <f>'Enjoyment or fitnes- trip % sum'!G585</f>
        <v>0</v>
      </c>
      <c r="X580" s="314">
        <f>'Enjoyment or fitnes- trip % sum'!I585</f>
        <v>0</v>
      </c>
      <c r="Y580" s="260">
        <f t="shared" si="50"/>
        <v>0</v>
      </c>
      <c r="Z580" s="259">
        <f t="shared" si="51"/>
        <v>0</v>
      </c>
      <c r="AA580" s="312">
        <f>'Enjoyment or fitnes- trip % sum'!L585</f>
        <v>0</v>
      </c>
      <c r="AB580" s="314">
        <f>'Enjoyment or fitnes- trip % sum'!N585</f>
        <v>0</v>
      </c>
      <c r="AC580" s="260">
        <f t="shared" si="52"/>
        <v>0</v>
      </c>
      <c r="AD580" s="259">
        <f t="shared" si="53"/>
        <v>0</v>
      </c>
      <c r="AE580" s="261"/>
      <c r="AF580" s="248"/>
      <c r="AG580" s="248"/>
      <c r="AH580" s="248"/>
      <c r="AI580" s="248"/>
    </row>
    <row r="581" spans="1:35" x14ac:dyDescent="0.2">
      <c r="A581" s="248"/>
      <c r="B581" s="248"/>
      <c r="C581" s="248"/>
      <c r="D581" s="248"/>
      <c r="E581" s="248"/>
      <c r="F581" s="248"/>
      <c r="G581" s="248"/>
      <c r="H581" s="248"/>
      <c r="I581" s="248"/>
      <c r="J581" s="248"/>
      <c r="K581" s="248"/>
      <c r="L581" s="248"/>
      <c r="M581" s="248"/>
      <c r="N581" s="248"/>
      <c r="O581" s="248"/>
      <c r="P581" s="248"/>
      <c r="Q581" s="296"/>
      <c r="R581" s="256">
        <f>'Enjoyment or fitnes- trip % sum'!B586</f>
        <v>0</v>
      </c>
      <c r="S581" s="313">
        <f>'Enjoyment or fitnes- trip % sum'!D586</f>
        <v>0</v>
      </c>
      <c r="T581" s="257">
        <f>'Non-survey input values'!$B$14</f>
        <v>359.3</v>
      </c>
      <c r="U581" s="258">
        <f t="shared" si="48"/>
        <v>0</v>
      </c>
      <c r="V581" s="259">
        <f t="shared" si="49"/>
        <v>0</v>
      </c>
      <c r="W581" s="312">
        <f>'Enjoyment or fitnes- trip % sum'!G586</f>
        <v>0</v>
      </c>
      <c r="X581" s="314">
        <f>'Enjoyment or fitnes- trip % sum'!I586</f>
        <v>0</v>
      </c>
      <c r="Y581" s="260">
        <f t="shared" si="50"/>
        <v>0</v>
      </c>
      <c r="Z581" s="259">
        <f t="shared" si="51"/>
        <v>0</v>
      </c>
      <c r="AA581" s="312">
        <f>'Enjoyment or fitnes- trip % sum'!L586</f>
        <v>0</v>
      </c>
      <c r="AB581" s="314">
        <f>'Enjoyment or fitnes- trip % sum'!N586</f>
        <v>0</v>
      </c>
      <c r="AC581" s="260">
        <f t="shared" si="52"/>
        <v>0</v>
      </c>
      <c r="AD581" s="259">
        <f t="shared" si="53"/>
        <v>0</v>
      </c>
      <c r="AE581" s="261"/>
      <c r="AF581" s="248"/>
      <c r="AG581" s="248"/>
      <c r="AH581" s="248"/>
      <c r="AI581" s="248"/>
    </row>
    <row r="582" spans="1:35" x14ac:dyDescent="0.2">
      <c r="A582" s="248"/>
      <c r="B582" s="248"/>
      <c r="C582" s="248"/>
      <c r="D582" s="248"/>
      <c r="E582" s="248"/>
      <c r="F582" s="248"/>
      <c r="G582" s="248"/>
      <c r="H582" s="248"/>
      <c r="I582" s="248"/>
      <c r="J582" s="248"/>
      <c r="K582" s="248"/>
      <c r="L582" s="248"/>
      <c r="M582" s="248"/>
      <c r="N582" s="248"/>
      <c r="O582" s="248"/>
      <c r="P582" s="248"/>
      <c r="Q582" s="296"/>
      <c r="R582" s="256">
        <f>'Enjoyment or fitnes- trip % sum'!B587</f>
        <v>0</v>
      </c>
      <c r="S582" s="313">
        <f>'Enjoyment or fitnes- trip % sum'!D587</f>
        <v>0</v>
      </c>
      <c r="T582" s="257">
        <f>'Non-survey input values'!$B$14</f>
        <v>359.3</v>
      </c>
      <c r="U582" s="258">
        <f t="shared" si="48"/>
        <v>0</v>
      </c>
      <c r="V582" s="259">
        <f t="shared" si="49"/>
        <v>0</v>
      </c>
      <c r="W582" s="312">
        <f>'Enjoyment or fitnes- trip % sum'!G587</f>
        <v>0</v>
      </c>
      <c r="X582" s="314">
        <f>'Enjoyment or fitnes- trip % sum'!I587</f>
        <v>0</v>
      </c>
      <c r="Y582" s="260">
        <f t="shared" si="50"/>
        <v>0</v>
      </c>
      <c r="Z582" s="259">
        <f t="shared" si="51"/>
        <v>0</v>
      </c>
      <c r="AA582" s="312">
        <f>'Enjoyment or fitnes- trip % sum'!L587</f>
        <v>0</v>
      </c>
      <c r="AB582" s="314">
        <f>'Enjoyment or fitnes- trip % sum'!N587</f>
        <v>0</v>
      </c>
      <c r="AC582" s="260">
        <f t="shared" si="52"/>
        <v>0</v>
      </c>
      <c r="AD582" s="259">
        <f t="shared" si="53"/>
        <v>0</v>
      </c>
      <c r="AE582" s="261"/>
      <c r="AF582" s="248"/>
      <c r="AG582" s="248"/>
      <c r="AH582" s="248"/>
      <c r="AI582" s="248"/>
    </row>
    <row r="583" spans="1:35" x14ac:dyDescent="0.2">
      <c r="A583" s="248"/>
      <c r="B583" s="248"/>
      <c r="C583" s="248"/>
      <c r="D583" s="248"/>
      <c r="E583" s="248"/>
      <c r="F583" s="248"/>
      <c r="G583" s="248"/>
      <c r="H583" s="248"/>
      <c r="I583" s="248"/>
      <c r="J583" s="248"/>
      <c r="K583" s="248"/>
      <c r="L583" s="248"/>
      <c r="M583" s="248"/>
      <c r="N583" s="248"/>
      <c r="O583" s="248"/>
      <c r="P583" s="248"/>
      <c r="Q583" s="296"/>
      <c r="R583" s="256">
        <f>'Enjoyment or fitnes- trip % sum'!B588</f>
        <v>0</v>
      </c>
      <c r="S583" s="313">
        <f>'Enjoyment or fitnes- trip % sum'!D588</f>
        <v>0</v>
      </c>
      <c r="T583" s="257">
        <f>'Non-survey input values'!$B$14</f>
        <v>359.3</v>
      </c>
      <c r="U583" s="258">
        <f t="shared" si="48"/>
        <v>0</v>
      </c>
      <c r="V583" s="259">
        <f t="shared" si="49"/>
        <v>0</v>
      </c>
      <c r="W583" s="312">
        <f>'Enjoyment or fitnes- trip % sum'!G588</f>
        <v>0</v>
      </c>
      <c r="X583" s="314">
        <f>'Enjoyment or fitnes- trip % sum'!I588</f>
        <v>0</v>
      </c>
      <c r="Y583" s="260">
        <f t="shared" si="50"/>
        <v>0</v>
      </c>
      <c r="Z583" s="259">
        <f t="shared" si="51"/>
        <v>0</v>
      </c>
      <c r="AA583" s="312">
        <f>'Enjoyment or fitnes- trip % sum'!L588</f>
        <v>0</v>
      </c>
      <c r="AB583" s="314">
        <f>'Enjoyment or fitnes- trip % sum'!N588</f>
        <v>0</v>
      </c>
      <c r="AC583" s="260">
        <f t="shared" si="52"/>
        <v>0</v>
      </c>
      <c r="AD583" s="259">
        <f t="shared" si="53"/>
        <v>0</v>
      </c>
      <c r="AE583" s="261"/>
      <c r="AF583" s="248"/>
      <c r="AG583" s="248"/>
      <c r="AH583" s="248"/>
      <c r="AI583" s="248"/>
    </row>
    <row r="584" spans="1:35" x14ac:dyDescent="0.2">
      <c r="A584" s="248"/>
      <c r="B584" s="248"/>
      <c r="C584" s="248"/>
      <c r="D584" s="248"/>
      <c r="E584" s="248"/>
      <c r="F584" s="248"/>
      <c r="G584" s="248"/>
      <c r="H584" s="248"/>
      <c r="I584" s="248"/>
      <c r="J584" s="248"/>
      <c r="K584" s="248"/>
      <c r="L584" s="248"/>
      <c r="M584" s="248"/>
      <c r="N584" s="248"/>
      <c r="O584" s="248"/>
      <c r="P584" s="248"/>
      <c r="Q584" s="296"/>
      <c r="R584" s="256">
        <f>'Enjoyment or fitnes- trip % sum'!B589</f>
        <v>0</v>
      </c>
      <c r="S584" s="313">
        <f>'Enjoyment or fitnes- trip % sum'!D589</f>
        <v>0</v>
      </c>
      <c r="T584" s="257">
        <f>'Non-survey input values'!$B$14</f>
        <v>359.3</v>
      </c>
      <c r="U584" s="258">
        <f t="shared" si="48"/>
        <v>0</v>
      </c>
      <c r="V584" s="259">
        <f t="shared" si="49"/>
        <v>0</v>
      </c>
      <c r="W584" s="312">
        <f>'Enjoyment or fitnes- trip % sum'!G589</f>
        <v>0</v>
      </c>
      <c r="X584" s="314">
        <f>'Enjoyment or fitnes- trip % sum'!I589</f>
        <v>0</v>
      </c>
      <c r="Y584" s="260">
        <f t="shared" si="50"/>
        <v>0</v>
      </c>
      <c r="Z584" s="259">
        <f t="shared" si="51"/>
        <v>0</v>
      </c>
      <c r="AA584" s="312">
        <f>'Enjoyment or fitnes- trip % sum'!L589</f>
        <v>0</v>
      </c>
      <c r="AB584" s="314">
        <f>'Enjoyment or fitnes- trip % sum'!N589</f>
        <v>0</v>
      </c>
      <c r="AC584" s="260">
        <f t="shared" si="52"/>
        <v>0</v>
      </c>
      <c r="AD584" s="259">
        <f t="shared" si="53"/>
        <v>0</v>
      </c>
      <c r="AE584" s="261"/>
      <c r="AF584" s="248"/>
      <c r="AG584" s="248"/>
      <c r="AH584" s="248"/>
      <c r="AI584" s="248"/>
    </row>
    <row r="585" spans="1:35" x14ac:dyDescent="0.2">
      <c r="A585" s="248"/>
      <c r="B585" s="248"/>
      <c r="C585" s="248"/>
      <c r="D585" s="248"/>
      <c r="E585" s="248"/>
      <c r="F585" s="248"/>
      <c r="G585" s="248"/>
      <c r="H585" s="248"/>
      <c r="I585" s="248"/>
      <c r="J585" s="248"/>
      <c r="K585" s="248"/>
      <c r="L585" s="248"/>
      <c r="M585" s="248"/>
      <c r="N585" s="248"/>
      <c r="O585" s="248"/>
      <c r="P585" s="248"/>
      <c r="Q585" s="296"/>
      <c r="R585" s="256">
        <f>'Enjoyment or fitnes- trip % sum'!B590</f>
        <v>0</v>
      </c>
      <c r="S585" s="313">
        <f>'Enjoyment or fitnes- trip % sum'!D590</f>
        <v>0</v>
      </c>
      <c r="T585" s="257">
        <f>'Non-survey input values'!$B$14</f>
        <v>359.3</v>
      </c>
      <c r="U585" s="258">
        <f t="shared" si="48"/>
        <v>0</v>
      </c>
      <c r="V585" s="259">
        <f t="shared" si="49"/>
        <v>0</v>
      </c>
      <c r="W585" s="312">
        <f>'Enjoyment or fitnes- trip % sum'!G590</f>
        <v>0</v>
      </c>
      <c r="X585" s="314">
        <f>'Enjoyment or fitnes- trip % sum'!I590</f>
        <v>0</v>
      </c>
      <c r="Y585" s="260">
        <f t="shared" si="50"/>
        <v>0</v>
      </c>
      <c r="Z585" s="259">
        <f t="shared" si="51"/>
        <v>0</v>
      </c>
      <c r="AA585" s="312">
        <f>'Enjoyment or fitnes- trip % sum'!L590</f>
        <v>0</v>
      </c>
      <c r="AB585" s="314">
        <f>'Enjoyment or fitnes- trip % sum'!N590</f>
        <v>0</v>
      </c>
      <c r="AC585" s="260">
        <f t="shared" si="52"/>
        <v>0</v>
      </c>
      <c r="AD585" s="259">
        <f t="shared" si="53"/>
        <v>0</v>
      </c>
      <c r="AE585" s="261"/>
      <c r="AF585" s="248"/>
      <c r="AG585" s="248"/>
      <c r="AH585" s="248"/>
      <c r="AI585" s="248"/>
    </row>
    <row r="586" spans="1:35" x14ac:dyDescent="0.2">
      <c r="A586" s="248"/>
      <c r="B586" s="248"/>
      <c r="C586" s="248"/>
      <c r="D586" s="248"/>
      <c r="E586" s="248"/>
      <c r="F586" s="248"/>
      <c r="G586" s="248"/>
      <c r="H586" s="248"/>
      <c r="I586" s="248"/>
      <c r="J586" s="248"/>
      <c r="K586" s="248"/>
      <c r="L586" s="248"/>
      <c r="M586" s="248"/>
      <c r="N586" s="248"/>
      <c r="O586" s="248"/>
      <c r="P586" s="248"/>
      <c r="Q586" s="296"/>
      <c r="R586" s="256">
        <f>'Enjoyment or fitnes- trip % sum'!B591</f>
        <v>0</v>
      </c>
      <c r="S586" s="313">
        <f>'Enjoyment or fitnes- trip % sum'!D591</f>
        <v>0</v>
      </c>
      <c r="T586" s="257">
        <f>'Non-survey input values'!$B$14</f>
        <v>359.3</v>
      </c>
      <c r="U586" s="258">
        <f t="shared" si="48"/>
        <v>0</v>
      </c>
      <c r="V586" s="259">
        <f t="shared" si="49"/>
        <v>0</v>
      </c>
      <c r="W586" s="312">
        <f>'Enjoyment or fitnes- trip % sum'!G591</f>
        <v>0</v>
      </c>
      <c r="X586" s="314">
        <f>'Enjoyment or fitnes- trip % sum'!I591</f>
        <v>0</v>
      </c>
      <c r="Y586" s="260">
        <f t="shared" si="50"/>
        <v>0</v>
      </c>
      <c r="Z586" s="259">
        <f t="shared" si="51"/>
        <v>0</v>
      </c>
      <c r="AA586" s="312">
        <f>'Enjoyment or fitnes- trip % sum'!L591</f>
        <v>0</v>
      </c>
      <c r="AB586" s="314">
        <f>'Enjoyment or fitnes- trip % sum'!N591</f>
        <v>0</v>
      </c>
      <c r="AC586" s="260">
        <f t="shared" si="52"/>
        <v>0</v>
      </c>
      <c r="AD586" s="259">
        <f t="shared" si="53"/>
        <v>0</v>
      </c>
      <c r="AE586" s="261"/>
      <c r="AF586" s="248"/>
      <c r="AG586" s="248"/>
      <c r="AH586" s="248"/>
      <c r="AI586" s="248"/>
    </row>
    <row r="587" spans="1:35" x14ac:dyDescent="0.2">
      <c r="A587" s="248"/>
      <c r="B587" s="248"/>
      <c r="C587" s="248"/>
      <c r="D587" s="248"/>
      <c r="E587" s="248"/>
      <c r="F587" s="248"/>
      <c r="G587" s="248"/>
      <c r="H587" s="248"/>
      <c r="I587" s="248"/>
      <c r="J587" s="248"/>
      <c r="K587" s="248"/>
      <c r="L587" s="248"/>
      <c r="M587" s="248"/>
      <c r="N587" s="248"/>
      <c r="O587" s="248"/>
      <c r="P587" s="248"/>
      <c r="Q587" s="296"/>
      <c r="R587" s="256">
        <f>'Enjoyment or fitnes- trip % sum'!B592</f>
        <v>0</v>
      </c>
      <c r="S587" s="313">
        <f>'Enjoyment or fitnes- trip % sum'!D592</f>
        <v>0</v>
      </c>
      <c r="T587" s="257">
        <f>'Non-survey input values'!$B$14</f>
        <v>359.3</v>
      </c>
      <c r="U587" s="258">
        <f t="shared" ref="U587:U650" si="54">R587/7</f>
        <v>0</v>
      </c>
      <c r="V587" s="259">
        <f t="shared" si="49"/>
        <v>0</v>
      </c>
      <c r="W587" s="312">
        <f>'Enjoyment or fitnes- trip % sum'!G592</f>
        <v>0</v>
      </c>
      <c r="X587" s="314">
        <f>'Enjoyment or fitnes- trip % sum'!I592</f>
        <v>0</v>
      </c>
      <c r="Y587" s="260">
        <f t="shared" si="50"/>
        <v>0</v>
      </c>
      <c r="Z587" s="259">
        <f t="shared" si="51"/>
        <v>0</v>
      </c>
      <c r="AA587" s="312">
        <f>'Enjoyment or fitnes- trip % sum'!L592</f>
        <v>0</v>
      </c>
      <c r="AB587" s="314">
        <f>'Enjoyment or fitnes- trip % sum'!N592</f>
        <v>0</v>
      </c>
      <c r="AC587" s="260">
        <f t="shared" si="52"/>
        <v>0</v>
      </c>
      <c r="AD587" s="259">
        <f t="shared" si="53"/>
        <v>0</v>
      </c>
      <c r="AE587" s="261"/>
      <c r="AF587" s="248"/>
      <c r="AG587" s="248"/>
      <c r="AH587" s="248"/>
      <c r="AI587" s="248"/>
    </row>
    <row r="588" spans="1:35" x14ac:dyDescent="0.2">
      <c r="A588" s="248"/>
      <c r="B588" s="248"/>
      <c r="C588" s="248"/>
      <c r="D588" s="248"/>
      <c r="E588" s="248"/>
      <c r="F588" s="248"/>
      <c r="G588" s="248"/>
      <c r="H588" s="248"/>
      <c r="I588" s="248"/>
      <c r="J588" s="248"/>
      <c r="K588" s="248"/>
      <c r="L588" s="248"/>
      <c r="M588" s="248"/>
      <c r="N588" s="248"/>
      <c r="O588" s="248"/>
      <c r="P588" s="248"/>
      <c r="Q588" s="296"/>
      <c r="R588" s="256">
        <f>'Enjoyment or fitnes- trip % sum'!B593</f>
        <v>0</v>
      </c>
      <c r="S588" s="313">
        <f>'Enjoyment or fitnes- trip % sum'!D593</f>
        <v>0</v>
      </c>
      <c r="T588" s="257">
        <f>'Non-survey input values'!$B$14</f>
        <v>359.3</v>
      </c>
      <c r="U588" s="258">
        <f t="shared" si="54"/>
        <v>0</v>
      </c>
      <c r="V588" s="259">
        <f t="shared" ref="V588:V651" si="55">$B$5*$S588*$T588*U588</f>
        <v>0</v>
      </c>
      <c r="W588" s="312">
        <f>'Enjoyment or fitnes- trip % sum'!G593</f>
        <v>0</v>
      </c>
      <c r="X588" s="314">
        <f>'Enjoyment or fitnes- trip % sum'!I593</f>
        <v>0</v>
      </c>
      <c r="Y588" s="260">
        <f t="shared" ref="Y588:Y651" si="56">W588/7</f>
        <v>0</v>
      </c>
      <c r="Z588" s="259">
        <f t="shared" ref="Z588:Z651" si="57">$B$5*$X588*$T588*Y588</f>
        <v>0</v>
      </c>
      <c r="AA588" s="312">
        <f>'Enjoyment or fitnes- trip % sum'!L593</f>
        <v>0</v>
      </c>
      <c r="AB588" s="314">
        <f>'Enjoyment or fitnes- trip % sum'!N593</f>
        <v>0</v>
      </c>
      <c r="AC588" s="260">
        <f t="shared" ref="AC588:AC651" si="58">AA588/7</f>
        <v>0</v>
      </c>
      <c r="AD588" s="259">
        <f t="shared" ref="AD588:AD651" si="59">$B$5*$AB588*$T588*AC588</f>
        <v>0</v>
      </c>
      <c r="AE588" s="261"/>
      <c r="AF588" s="248"/>
      <c r="AG588" s="248"/>
      <c r="AH588" s="248"/>
      <c r="AI588" s="248"/>
    </row>
    <row r="589" spans="1:35" x14ac:dyDescent="0.2">
      <c r="A589" s="248"/>
      <c r="B589" s="248"/>
      <c r="C589" s="248"/>
      <c r="D589" s="248"/>
      <c r="E589" s="248"/>
      <c r="F589" s="248"/>
      <c r="G589" s="248"/>
      <c r="H589" s="248"/>
      <c r="I589" s="248"/>
      <c r="J589" s="248"/>
      <c r="K589" s="248"/>
      <c r="L589" s="248"/>
      <c r="M589" s="248"/>
      <c r="N589" s="248"/>
      <c r="O589" s="248"/>
      <c r="P589" s="248"/>
      <c r="Q589" s="296"/>
      <c r="R589" s="256">
        <f>'Enjoyment or fitnes- trip % sum'!B594</f>
        <v>0</v>
      </c>
      <c r="S589" s="313">
        <f>'Enjoyment or fitnes- trip % sum'!D594</f>
        <v>0</v>
      </c>
      <c r="T589" s="257">
        <f>'Non-survey input values'!$B$14</f>
        <v>359.3</v>
      </c>
      <c r="U589" s="258">
        <f t="shared" si="54"/>
        <v>0</v>
      </c>
      <c r="V589" s="259">
        <f t="shared" si="55"/>
        <v>0</v>
      </c>
      <c r="W589" s="312">
        <f>'Enjoyment or fitnes- trip % sum'!G594</f>
        <v>0</v>
      </c>
      <c r="X589" s="314">
        <f>'Enjoyment or fitnes- trip % sum'!I594</f>
        <v>0</v>
      </c>
      <c r="Y589" s="260">
        <f t="shared" si="56"/>
        <v>0</v>
      </c>
      <c r="Z589" s="259">
        <f t="shared" si="57"/>
        <v>0</v>
      </c>
      <c r="AA589" s="312">
        <f>'Enjoyment or fitnes- trip % sum'!L594</f>
        <v>0</v>
      </c>
      <c r="AB589" s="314">
        <f>'Enjoyment or fitnes- trip % sum'!N594</f>
        <v>0</v>
      </c>
      <c r="AC589" s="260">
        <f t="shared" si="58"/>
        <v>0</v>
      </c>
      <c r="AD589" s="259">
        <f t="shared" si="59"/>
        <v>0</v>
      </c>
      <c r="AE589" s="261"/>
      <c r="AF589" s="248"/>
      <c r="AG589" s="248"/>
      <c r="AH589" s="248"/>
      <c r="AI589" s="248"/>
    </row>
    <row r="590" spans="1:35" x14ac:dyDescent="0.2">
      <c r="A590" s="248"/>
      <c r="B590" s="248"/>
      <c r="C590" s="248"/>
      <c r="D590" s="248"/>
      <c r="E590" s="248"/>
      <c r="F590" s="248"/>
      <c r="G590" s="248"/>
      <c r="H590" s="248"/>
      <c r="I590" s="248"/>
      <c r="J590" s="248"/>
      <c r="K590" s="248"/>
      <c r="L590" s="248"/>
      <c r="M590" s="248"/>
      <c r="N590" s="248"/>
      <c r="O590" s="248"/>
      <c r="P590" s="248"/>
      <c r="Q590" s="296"/>
      <c r="R590" s="256">
        <f>'Enjoyment or fitnes- trip % sum'!B595</f>
        <v>0</v>
      </c>
      <c r="S590" s="313">
        <f>'Enjoyment or fitnes- trip % sum'!D595</f>
        <v>0</v>
      </c>
      <c r="T590" s="257">
        <f>'Non-survey input values'!$B$14</f>
        <v>359.3</v>
      </c>
      <c r="U590" s="258">
        <f t="shared" si="54"/>
        <v>0</v>
      </c>
      <c r="V590" s="259">
        <f t="shared" si="55"/>
        <v>0</v>
      </c>
      <c r="W590" s="312">
        <f>'Enjoyment or fitnes- trip % sum'!G595</f>
        <v>0</v>
      </c>
      <c r="X590" s="314">
        <f>'Enjoyment or fitnes- trip % sum'!I595</f>
        <v>0</v>
      </c>
      <c r="Y590" s="260">
        <f t="shared" si="56"/>
        <v>0</v>
      </c>
      <c r="Z590" s="259">
        <f t="shared" si="57"/>
        <v>0</v>
      </c>
      <c r="AA590" s="312">
        <f>'Enjoyment or fitnes- trip % sum'!L595</f>
        <v>0</v>
      </c>
      <c r="AB590" s="314">
        <f>'Enjoyment or fitnes- trip % sum'!N595</f>
        <v>0</v>
      </c>
      <c r="AC590" s="260">
        <f t="shared" si="58"/>
        <v>0</v>
      </c>
      <c r="AD590" s="259">
        <f t="shared" si="59"/>
        <v>0</v>
      </c>
      <c r="AE590" s="261"/>
      <c r="AF590" s="248"/>
      <c r="AG590" s="248"/>
      <c r="AH590" s="248"/>
      <c r="AI590" s="248"/>
    </row>
    <row r="591" spans="1:35" x14ac:dyDescent="0.2">
      <c r="A591" s="248"/>
      <c r="B591" s="248"/>
      <c r="C591" s="248"/>
      <c r="D591" s="248"/>
      <c r="E591" s="248"/>
      <c r="F591" s="248"/>
      <c r="G591" s="248"/>
      <c r="H591" s="248"/>
      <c r="I591" s="248"/>
      <c r="J591" s="248"/>
      <c r="K591" s="248"/>
      <c r="L591" s="248"/>
      <c r="M591" s="248"/>
      <c r="N591" s="248"/>
      <c r="O591" s="248"/>
      <c r="P591" s="248"/>
      <c r="Q591" s="296"/>
      <c r="R591" s="256">
        <f>'Enjoyment or fitnes- trip % sum'!B596</f>
        <v>0</v>
      </c>
      <c r="S591" s="313">
        <f>'Enjoyment or fitnes- trip % sum'!D596</f>
        <v>0</v>
      </c>
      <c r="T591" s="257">
        <f>'Non-survey input values'!$B$14</f>
        <v>359.3</v>
      </c>
      <c r="U591" s="258">
        <f t="shared" si="54"/>
        <v>0</v>
      </c>
      <c r="V591" s="259">
        <f t="shared" si="55"/>
        <v>0</v>
      </c>
      <c r="W591" s="312">
        <f>'Enjoyment or fitnes- trip % sum'!G596</f>
        <v>0</v>
      </c>
      <c r="X591" s="314">
        <f>'Enjoyment or fitnes- trip % sum'!I596</f>
        <v>0</v>
      </c>
      <c r="Y591" s="260">
        <f t="shared" si="56"/>
        <v>0</v>
      </c>
      <c r="Z591" s="259">
        <f t="shared" si="57"/>
        <v>0</v>
      </c>
      <c r="AA591" s="312">
        <f>'Enjoyment or fitnes- trip % sum'!L596</f>
        <v>0</v>
      </c>
      <c r="AB591" s="314">
        <f>'Enjoyment or fitnes- trip % sum'!N596</f>
        <v>0</v>
      </c>
      <c r="AC591" s="260">
        <f t="shared" si="58"/>
        <v>0</v>
      </c>
      <c r="AD591" s="259">
        <f t="shared" si="59"/>
        <v>0</v>
      </c>
      <c r="AE591" s="261"/>
      <c r="AF591" s="248"/>
      <c r="AG591" s="248"/>
      <c r="AH591" s="248"/>
      <c r="AI591" s="248"/>
    </row>
    <row r="592" spans="1:35" x14ac:dyDescent="0.2">
      <c r="A592" s="248"/>
      <c r="B592" s="248"/>
      <c r="C592" s="248"/>
      <c r="D592" s="248"/>
      <c r="E592" s="248"/>
      <c r="F592" s="248"/>
      <c r="G592" s="248"/>
      <c r="H592" s="248"/>
      <c r="I592" s="248"/>
      <c r="J592" s="248"/>
      <c r="K592" s="248"/>
      <c r="L592" s="248"/>
      <c r="M592" s="248"/>
      <c r="N592" s="248"/>
      <c r="O592" s="248"/>
      <c r="P592" s="248"/>
      <c r="Q592" s="296"/>
      <c r="R592" s="256">
        <f>'Enjoyment or fitnes- trip % sum'!B597</f>
        <v>0</v>
      </c>
      <c r="S592" s="313">
        <f>'Enjoyment or fitnes- trip % sum'!D597</f>
        <v>0</v>
      </c>
      <c r="T592" s="257">
        <f>'Non-survey input values'!$B$14</f>
        <v>359.3</v>
      </c>
      <c r="U592" s="258">
        <f t="shared" si="54"/>
        <v>0</v>
      </c>
      <c r="V592" s="259">
        <f t="shared" si="55"/>
        <v>0</v>
      </c>
      <c r="W592" s="312">
        <f>'Enjoyment or fitnes- trip % sum'!G597</f>
        <v>0</v>
      </c>
      <c r="X592" s="314">
        <f>'Enjoyment or fitnes- trip % sum'!I597</f>
        <v>0</v>
      </c>
      <c r="Y592" s="260">
        <f t="shared" si="56"/>
        <v>0</v>
      </c>
      <c r="Z592" s="259">
        <f t="shared" si="57"/>
        <v>0</v>
      </c>
      <c r="AA592" s="312">
        <f>'Enjoyment or fitnes- trip % sum'!L597</f>
        <v>0</v>
      </c>
      <c r="AB592" s="314">
        <f>'Enjoyment or fitnes- trip % sum'!N597</f>
        <v>0</v>
      </c>
      <c r="AC592" s="260">
        <f t="shared" si="58"/>
        <v>0</v>
      </c>
      <c r="AD592" s="259">
        <f t="shared" si="59"/>
        <v>0</v>
      </c>
      <c r="AE592" s="261"/>
      <c r="AF592" s="248"/>
      <c r="AG592" s="248"/>
      <c r="AH592" s="248"/>
      <c r="AI592" s="248"/>
    </row>
    <row r="593" spans="1:35" x14ac:dyDescent="0.2">
      <c r="A593" s="248"/>
      <c r="B593" s="248"/>
      <c r="C593" s="248"/>
      <c r="D593" s="248"/>
      <c r="E593" s="248"/>
      <c r="F593" s="248"/>
      <c r="G593" s="248"/>
      <c r="H593" s="248"/>
      <c r="I593" s="248"/>
      <c r="J593" s="248"/>
      <c r="K593" s="248"/>
      <c r="L593" s="248"/>
      <c r="M593" s="248"/>
      <c r="N593" s="248"/>
      <c r="O593" s="248"/>
      <c r="P593" s="248"/>
      <c r="Q593" s="296"/>
      <c r="R593" s="256">
        <f>'Enjoyment or fitnes- trip % sum'!B598</f>
        <v>0</v>
      </c>
      <c r="S593" s="313">
        <f>'Enjoyment or fitnes- trip % sum'!D598</f>
        <v>0</v>
      </c>
      <c r="T593" s="257">
        <f>'Non-survey input values'!$B$14</f>
        <v>359.3</v>
      </c>
      <c r="U593" s="258">
        <f t="shared" si="54"/>
        <v>0</v>
      </c>
      <c r="V593" s="259">
        <f t="shared" si="55"/>
        <v>0</v>
      </c>
      <c r="W593" s="312">
        <f>'Enjoyment or fitnes- trip % sum'!G598</f>
        <v>0</v>
      </c>
      <c r="X593" s="314">
        <f>'Enjoyment or fitnes- trip % sum'!I598</f>
        <v>0</v>
      </c>
      <c r="Y593" s="260">
        <f t="shared" si="56"/>
        <v>0</v>
      </c>
      <c r="Z593" s="259">
        <f t="shared" si="57"/>
        <v>0</v>
      </c>
      <c r="AA593" s="312">
        <f>'Enjoyment or fitnes- trip % sum'!L598</f>
        <v>0</v>
      </c>
      <c r="AB593" s="314">
        <f>'Enjoyment or fitnes- trip % sum'!N598</f>
        <v>0</v>
      </c>
      <c r="AC593" s="260">
        <f t="shared" si="58"/>
        <v>0</v>
      </c>
      <c r="AD593" s="259">
        <f t="shared" si="59"/>
        <v>0</v>
      </c>
      <c r="AE593" s="261"/>
      <c r="AF593" s="248"/>
      <c r="AG593" s="248"/>
      <c r="AH593" s="248"/>
      <c r="AI593" s="248"/>
    </row>
    <row r="594" spans="1:35" x14ac:dyDescent="0.2">
      <c r="A594" s="248"/>
      <c r="B594" s="248"/>
      <c r="C594" s="248"/>
      <c r="D594" s="248"/>
      <c r="E594" s="248"/>
      <c r="F594" s="248"/>
      <c r="G594" s="248"/>
      <c r="H594" s="248"/>
      <c r="I594" s="248"/>
      <c r="J594" s="248"/>
      <c r="K594" s="248"/>
      <c r="L594" s="248"/>
      <c r="M594" s="248"/>
      <c r="N594" s="248"/>
      <c r="O594" s="248"/>
      <c r="P594" s="248"/>
      <c r="Q594" s="296"/>
      <c r="R594" s="256">
        <f>'Enjoyment or fitnes- trip % sum'!B599</f>
        <v>0</v>
      </c>
      <c r="S594" s="313">
        <f>'Enjoyment or fitnes- trip % sum'!D599</f>
        <v>0</v>
      </c>
      <c r="T594" s="257">
        <f>'Non-survey input values'!$B$14</f>
        <v>359.3</v>
      </c>
      <c r="U594" s="258">
        <f t="shared" si="54"/>
        <v>0</v>
      </c>
      <c r="V594" s="259">
        <f t="shared" si="55"/>
        <v>0</v>
      </c>
      <c r="W594" s="312">
        <f>'Enjoyment or fitnes- trip % sum'!G599</f>
        <v>0</v>
      </c>
      <c r="X594" s="314">
        <f>'Enjoyment or fitnes- trip % sum'!I599</f>
        <v>0</v>
      </c>
      <c r="Y594" s="260">
        <f t="shared" si="56"/>
        <v>0</v>
      </c>
      <c r="Z594" s="259">
        <f t="shared" si="57"/>
        <v>0</v>
      </c>
      <c r="AA594" s="312">
        <f>'Enjoyment or fitnes- trip % sum'!L599</f>
        <v>0</v>
      </c>
      <c r="AB594" s="314">
        <f>'Enjoyment or fitnes- trip % sum'!N599</f>
        <v>0</v>
      </c>
      <c r="AC594" s="260">
        <f t="shared" si="58"/>
        <v>0</v>
      </c>
      <c r="AD594" s="259">
        <f t="shared" si="59"/>
        <v>0</v>
      </c>
      <c r="AE594" s="261"/>
      <c r="AF594" s="248"/>
      <c r="AG594" s="248"/>
      <c r="AH594" s="248"/>
      <c r="AI594" s="248"/>
    </row>
    <row r="595" spans="1:35" x14ac:dyDescent="0.2">
      <c r="A595" s="248"/>
      <c r="B595" s="248"/>
      <c r="C595" s="248"/>
      <c r="D595" s="248"/>
      <c r="E595" s="248"/>
      <c r="F595" s="248"/>
      <c r="G595" s="248"/>
      <c r="H595" s="248"/>
      <c r="I595" s="248"/>
      <c r="J595" s="248"/>
      <c r="K595" s="248"/>
      <c r="L595" s="248"/>
      <c r="M595" s="248"/>
      <c r="N595" s="248"/>
      <c r="O595" s="248"/>
      <c r="P595" s="248"/>
      <c r="Q595" s="296"/>
      <c r="R595" s="256">
        <f>'Enjoyment or fitnes- trip % sum'!B600</f>
        <v>0</v>
      </c>
      <c r="S595" s="313">
        <f>'Enjoyment or fitnes- trip % sum'!D600</f>
        <v>0</v>
      </c>
      <c r="T595" s="257">
        <f>'Non-survey input values'!$B$14</f>
        <v>359.3</v>
      </c>
      <c r="U595" s="258">
        <f t="shared" si="54"/>
        <v>0</v>
      </c>
      <c r="V595" s="259">
        <f t="shared" si="55"/>
        <v>0</v>
      </c>
      <c r="W595" s="312">
        <f>'Enjoyment or fitnes- trip % sum'!G600</f>
        <v>0</v>
      </c>
      <c r="X595" s="314">
        <f>'Enjoyment or fitnes- trip % sum'!I600</f>
        <v>0</v>
      </c>
      <c r="Y595" s="260">
        <f t="shared" si="56"/>
        <v>0</v>
      </c>
      <c r="Z595" s="259">
        <f t="shared" si="57"/>
        <v>0</v>
      </c>
      <c r="AA595" s="312">
        <f>'Enjoyment or fitnes- trip % sum'!L600</f>
        <v>0</v>
      </c>
      <c r="AB595" s="314">
        <f>'Enjoyment or fitnes- trip % sum'!N600</f>
        <v>0</v>
      </c>
      <c r="AC595" s="260">
        <f t="shared" si="58"/>
        <v>0</v>
      </c>
      <c r="AD595" s="259">
        <f t="shared" si="59"/>
        <v>0</v>
      </c>
      <c r="AE595" s="261"/>
      <c r="AF595" s="248"/>
      <c r="AG595" s="248"/>
      <c r="AH595" s="248"/>
      <c r="AI595" s="248"/>
    </row>
    <row r="596" spans="1:35" x14ac:dyDescent="0.2">
      <c r="A596" s="248"/>
      <c r="B596" s="248"/>
      <c r="C596" s="248"/>
      <c r="D596" s="248"/>
      <c r="E596" s="248"/>
      <c r="F596" s="248"/>
      <c r="G596" s="248"/>
      <c r="H596" s="248"/>
      <c r="I596" s="248"/>
      <c r="J596" s="248"/>
      <c r="K596" s="248"/>
      <c r="L596" s="248"/>
      <c r="M596" s="248"/>
      <c r="N596" s="248"/>
      <c r="O596" s="248"/>
      <c r="P596" s="248"/>
      <c r="Q596" s="296"/>
      <c r="R596" s="256">
        <f>'Enjoyment or fitnes- trip % sum'!B601</f>
        <v>0</v>
      </c>
      <c r="S596" s="313">
        <f>'Enjoyment or fitnes- trip % sum'!D601</f>
        <v>0</v>
      </c>
      <c r="T596" s="257">
        <f>'Non-survey input values'!$B$14</f>
        <v>359.3</v>
      </c>
      <c r="U596" s="258">
        <f t="shared" si="54"/>
        <v>0</v>
      </c>
      <c r="V596" s="259">
        <f t="shared" si="55"/>
        <v>0</v>
      </c>
      <c r="W596" s="312">
        <f>'Enjoyment or fitnes- trip % sum'!G601</f>
        <v>0</v>
      </c>
      <c r="X596" s="314">
        <f>'Enjoyment or fitnes- trip % sum'!I601</f>
        <v>0</v>
      </c>
      <c r="Y596" s="260">
        <f t="shared" si="56"/>
        <v>0</v>
      </c>
      <c r="Z596" s="259">
        <f t="shared" si="57"/>
        <v>0</v>
      </c>
      <c r="AA596" s="312">
        <f>'Enjoyment or fitnes- trip % sum'!L601</f>
        <v>0</v>
      </c>
      <c r="AB596" s="314">
        <f>'Enjoyment or fitnes- trip % sum'!N601</f>
        <v>0</v>
      </c>
      <c r="AC596" s="260">
        <f t="shared" si="58"/>
        <v>0</v>
      </c>
      <c r="AD596" s="259">
        <f t="shared" si="59"/>
        <v>0</v>
      </c>
      <c r="AE596" s="261"/>
      <c r="AF596" s="248"/>
      <c r="AG596" s="248"/>
      <c r="AH596" s="248"/>
      <c r="AI596" s="248"/>
    </row>
    <row r="597" spans="1:35" x14ac:dyDescent="0.2">
      <c r="A597" s="248"/>
      <c r="B597" s="248"/>
      <c r="C597" s="248"/>
      <c r="D597" s="248"/>
      <c r="E597" s="248"/>
      <c r="F597" s="248"/>
      <c r="G597" s="248"/>
      <c r="H597" s="248"/>
      <c r="I597" s="248"/>
      <c r="J597" s="248"/>
      <c r="K597" s="248"/>
      <c r="L597" s="248"/>
      <c r="M597" s="248"/>
      <c r="N597" s="248"/>
      <c r="O597" s="248"/>
      <c r="P597" s="248"/>
      <c r="Q597" s="296"/>
      <c r="R597" s="256">
        <f>'Enjoyment or fitnes- trip % sum'!B602</f>
        <v>0</v>
      </c>
      <c r="S597" s="313">
        <f>'Enjoyment or fitnes- trip % sum'!D602</f>
        <v>0</v>
      </c>
      <c r="T597" s="257">
        <f>'Non-survey input values'!$B$14</f>
        <v>359.3</v>
      </c>
      <c r="U597" s="258">
        <f t="shared" si="54"/>
        <v>0</v>
      </c>
      <c r="V597" s="259">
        <f t="shared" si="55"/>
        <v>0</v>
      </c>
      <c r="W597" s="312">
        <f>'Enjoyment or fitnes- trip % sum'!G602</f>
        <v>0</v>
      </c>
      <c r="X597" s="314">
        <f>'Enjoyment or fitnes- trip % sum'!I602</f>
        <v>0</v>
      </c>
      <c r="Y597" s="260">
        <f t="shared" si="56"/>
        <v>0</v>
      </c>
      <c r="Z597" s="259">
        <f t="shared" si="57"/>
        <v>0</v>
      </c>
      <c r="AA597" s="312">
        <f>'Enjoyment or fitnes- trip % sum'!L602</f>
        <v>0</v>
      </c>
      <c r="AB597" s="314">
        <f>'Enjoyment or fitnes- trip % sum'!N602</f>
        <v>0</v>
      </c>
      <c r="AC597" s="260">
        <f t="shared" si="58"/>
        <v>0</v>
      </c>
      <c r="AD597" s="259">
        <f t="shared" si="59"/>
        <v>0</v>
      </c>
      <c r="AE597" s="261"/>
      <c r="AF597" s="248"/>
      <c r="AG597" s="248"/>
      <c r="AH597" s="248"/>
      <c r="AI597" s="248"/>
    </row>
    <row r="598" spans="1:35" x14ac:dyDescent="0.2">
      <c r="A598" s="248"/>
      <c r="B598" s="248"/>
      <c r="C598" s="248"/>
      <c r="D598" s="248"/>
      <c r="E598" s="248"/>
      <c r="F598" s="248"/>
      <c r="G598" s="248"/>
      <c r="H598" s="248"/>
      <c r="I598" s="248"/>
      <c r="J598" s="248"/>
      <c r="K598" s="248"/>
      <c r="L598" s="248"/>
      <c r="M598" s="248"/>
      <c r="N598" s="248"/>
      <c r="O598" s="248"/>
      <c r="P598" s="248"/>
      <c r="Q598" s="296"/>
      <c r="R598" s="256">
        <f>'Enjoyment or fitnes- trip % sum'!B603</f>
        <v>0</v>
      </c>
      <c r="S598" s="313">
        <f>'Enjoyment or fitnes- trip % sum'!D603</f>
        <v>0</v>
      </c>
      <c r="T598" s="257">
        <f>'Non-survey input values'!$B$14</f>
        <v>359.3</v>
      </c>
      <c r="U598" s="258">
        <f t="shared" si="54"/>
        <v>0</v>
      </c>
      <c r="V598" s="259">
        <f t="shared" si="55"/>
        <v>0</v>
      </c>
      <c r="W598" s="312">
        <f>'Enjoyment or fitnes- trip % sum'!G603</f>
        <v>0</v>
      </c>
      <c r="X598" s="314">
        <f>'Enjoyment or fitnes- trip % sum'!I603</f>
        <v>0</v>
      </c>
      <c r="Y598" s="260">
        <f t="shared" si="56"/>
        <v>0</v>
      </c>
      <c r="Z598" s="259">
        <f t="shared" si="57"/>
        <v>0</v>
      </c>
      <c r="AA598" s="312">
        <f>'Enjoyment or fitnes- trip % sum'!L603</f>
        <v>0</v>
      </c>
      <c r="AB598" s="314">
        <f>'Enjoyment or fitnes- trip % sum'!N603</f>
        <v>0</v>
      </c>
      <c r="AC598" s="260">
        <f t="shared" si="58"/>
        <v>0</v>
      </c>
      <c r="AD598" s="259">
        <f t="shared" si="59"/>
        <v>0</v>
      </c>
      <c r="AE598" s="261"/>
      <c r="AF598" s="248"/>
      <c r="AG598" s="248"/>
      <c r="AH598" s="248"/>
      <c r="AI598" s="248"/>
    </row>
    <row r="599" spans="1:35" x14ac:dyDescent="0.2">
      <c r="A599" s="248"/>
      <c r="B599" s="248"/>
      <c r="C599" s="248"/>
      <c r="D599" s="248"/>
      <c r="E599" s="248"/>
      <c r="F599" s="248"/>
      <c r="G599" s="248"/>
      <c r="H599" s="248"/>
      <c r="I599" s="248"/>
      <c r="J599" s="248"/>
      <c r="K599" s="248"/>
      <c r="L599" s="248"/>
      <c r="M599" s="248"/>
      <c r="N599" s="248"/>
      <c r="O599" s="248"/>
      <c r="P599" s="248"/>
      <c r="Q599" s="296"/>
      <c r="R599" s="256">
        <f>'Enjoyment or fitnes- trip % sum'!B604</f>
        <v>0</v>
      </c>
      <c r="S599" s="313">
        <f>'Enjoyment or fitnes- trip % sum'!D604</f>
        <v>0</v>
      </c>
      <c r="T599" s="257">
        <f>'Non-survey input values'!$B$14</f>
        <v>359.3</v>
      </c>
      <c r="U599" s="258">
        <f t="shared" si="54"/>
        <v>0</v>
      </c>
      <c r="V599" s="259">
        <f t="shared" si="55"/>
        <v>0</v>
      </c>
      <c r="W599" s="312">
        <f>'Enjoyment or fitnes- trip % sum'!G604</f>
        <v>0</v>
      </c>
      <c r="X599" s="314">
        <f>'Enjoyment or fitnes- trip % sum'!I604</f>
        <v>0</v>
      </c>
      <c r="Y599" s="260">
        <f t="shared" si="56"/>
        <v>0</v>
      </c>
      <c r="Z599" s="259">
        <f t="shared" si="57"/>
        <v>0</v>
      </c>
      <c r="AA599" s="312">
        <f>'Enjoyment or fitnes- trip % sum'!L604</f>
        <v>0</v>
      </c>
      <c r="AB599" s="314">
        <f>'Enjoyment or fitnes- trip % sum'!N604</f>
        <v>0</v>
      </c>
      <c r="AC599" s="260">
        <f t="shared" si="58"/>
        <v>0</v>
      </c>
      <c r="AD599" s="259">
        <f t="shared" si="59"/>
        <v>0</v>
      </c>
      <c r="AE599" s="261"/>
      <c r="AF599" s="248"/>
      <c r="AG599" s="248"/>
      <c r="AH599" s="248"/>
      <c r="AI599" s="248"/>
    </row>
    <row r="600" spans="1:35" x14ac:dyDescent="0.2">
      <c r="A600" s="248"/>
      <c r="B600" s="248"/>
      <c r="C600" s="248"/>
      <c r="D600" s="248"/>
      <c r="E600" s="248"/>
      <c r="F600" s="248"/>
      <c r="G600" s="248"/>
      <c r="H600" s="248"/>
      <c r="I600" s="248"/>
      <c r="J600" s="248"/>
      <c r="K600" s="248"/>
      <c r="L600" s="248"/>
      <c r="M600" s="248"/>
      <c r="N600" s="248"/>
      <c r="O600" s="248"/>
      <c r="P600" s="248"/>
      <c r="Q600" s="296"/>
      <c r="R600" s="256">
        <f>'Enjoyment or fitnes- trip % sum'!B605</f>
        <v>0</v>
      </c>
      <c r="S600" s="313">
        <f>'Enjoyment or fitnes- trip % sum'!D605</f>
        <v>0</v>
      </c>
      <c r="T600" s="257">
        <f>'Non-survey input values'!$B$14</f>
        <v>359.3</v>
      </c>
      <c r="U600" s="258">
        <f t="shared" si="54"/>
        <v>0</v>
      </c>
      <c r="V600" s="259">
        <f t="shared" si="55"/>
        <v>0</v>
      </c>
      <c r="W600" s="312">
        <f>'Enjoyment or fitnes- trip % sum'!G605</f>
        <v>0</v>
      </c>
      <c r="X600" s="314">
        <f>'Enjoyment or fitnes- trip % sum'!I605</f>
        <v>0</v>
      </c>
      <c r="Y600" s="260">
        <f t="shared" si="56"/>
        <v>0</v>
      </c>
      <c r="Z600" s="259">
        <f t="shared" si="57"/>
        <v>0</v>
      </c>
      <c r="AA600" s="312">
        <f>'Enjoyment or fitnes- trip % sum'!L605</f>
        <v>0</v>
      </c>
      <c r="AB600" s="314">
        <f>'Enjoyment or fitnes- trip % sum'!N605</f>
        <v>0</v>
      </c>
      <c r="AC600" s="260">
        <f t="shared" si="58"/>
        <v>0</v>
      </c>
      <c r="AD600" s="259">
        <f t="shared" si="59"/>
        <v>0</v>
      </c>
      <c r="AE600" s="261"/>
      <c r="AF600" s="248"/>
      <c r="AG600" s="248"/>
      <c r="AH600" s="248"/>
      <c r="AI600" s="248"/>
    </row>
    <row r="601" spans="1:35" x14ac:dyDescent="0.2">
      <c r="A601" s="248"/>
      <c r="B601" s="248"/>
      <c r="C601" s="248"/>
      <c r="D601" s="248"/>
      <c r="E601" s="248"/>
      <c r="F601" s="248"/>
      <c r="G601" s="248"/>
      <c r="H601" s="248"/>
      <c r="I601" s="248"/>
      <c r="J601" s="248"/>
      <c r="K601" s="248"/>
      <c r="L601" s="248"/>
      <c r="M601" s="248"/>
      <c r="N601" s="248"/>
      <c r="O601" s="248"/>
      <c r="P601" s="248"/>
      <c r="Q601" s="296"/>
      <c r="R601" s="256">
        <f>'Enjoyment or fitnes- trip % sum'!B606</f>
        <v>0</v>
      </c>
      <c r="S601" s="313">
        <f>'Enjoyment or fitnes- trip % sum'!D606</f>
        <v>0</v>
      </c>
      <c r="T601" s="257">
        <f>'Non-survey input values'!$B$14</f>
        <v>359.3</v>
      </c>
      <c r="U601" s="258">
        <f t="shared" si="54"/>
        <v>0</v>
      </c>
      <c r="V601" s="259">
        <f t="shared" si="55"/>
        <v>0</v>
      </c>
      <c r="W601" s="312">
        <f>'Enjoyment or fitnes- trip % sum'!G606</f>
        <v>0</v>
      </c>
      <c r="X601" s="314">
        <f>'Enjoyment or fitnes- trip % sum'!I606</f>
        <v>0</v>
      </c>
      <c r="Y601" s="260">
        <f t="shared" si="56"/>
        <v>0</v>
      </c>
      <c r="Z601" s="259">
        <f t="shared" si="57"/>
        <v>0</v>
      </c>
      <c r="AA601" s="312">
        <f>'Enjoyment or fitnes- trip % sum'!L606</f>
        <v>0</v>
      </c>
      <c r="AB601" s="314">
        <f>'Enjoyment or fitnes- trip % sum'!N606</f>
        <v>0</v>
      </c>
      <c r="AC601" s="260">
        <f t="shared" si="58"/>
        <v>0</v>
      </c>
      <c r="AD601" s="259">
        <f t="shared" si="59"/>
        <v>0</v>
      </c>
      <c r="AE601" s="261"/>
      <c r="AF601" s="248"/>
      <c r="AG601" s="248"/>
      <c r="AH601" s="248"/>
      <c r="AI601" s="248"/>
    </row>
    <row r="602" spans="1:35" x14ac:dyDescent="0.2">
      <c r="A602" s="248"/>
      <c r="B602" s="248"/>
      <c r="C602" s="248"/>
      <c r="D602" s="248"/>
      <c r="E602" s="248"/>
      <c r="F602" s="248"/>
      <c r="G602" s="248"/>
      <c r="H602" s="248"/>
      <c r="I602" s="248"/>
      <c r="J602" s="248"/>
      <c r="K602" s="248"/>
      <c r="L602" s="248"/>
      <c r="M602" s="248"/>
      <c r="N602" s="248"/>
      <c r="O602" s="248"/>
      <c r="P602" s="248"/>
      <c r="Q602" s="296"/>
      <c r="R602" s="256">
        <f>'Enjoyment or fitnes- trip % sum'!B607</f>
        <v>0</v>
      </c>
      <c r="S602" s="313">
        <f>'Enjoyment or fitnes- trip % sum'!D607</f>
        <v>0</v>
      </c>
      <c r="T602" s="257">
        <f>'Non-survey input values'!$B$14</f>
        <v>359.3</v>
      </c>
      <c r="U602" s="258">
        <f t="shared" si="54"/>
        <v>0</v>
      </c>
      <c r="V602" s="259">
        <f t="shared" si="55"/>
        <v>0</v>
      </c>
      <c r="W602" s="312">
        <f>'Enjoyment or fitnes- trip % sum'!G607</f>
        <v>0</v>
      </c>
      <c r="X602" s="314">
        <f>'Enjoyment or fitnes- trip % sum'!I607</f>
        <v>0</v>
      </c>
      <c r="Y602" s="260">
        <f t="shared" si="56"/>
        <v>0</v>
      </c>
      <c r="Z602" s="259">
        <f t="shared" si="57"/>
        <v>0</v>
      </c>
      <c r="AA602" s="312">
        <f>'Enjoyment or fitnes- trip % sum'!L607</f>
        <v>0</v>
      </c>
      <c r="AB602" s="314">
        <f>'Enjoyment or fitnes- trip % sum'!N607</f>
        <v>0</v>
      </c>
      <c r="AC602" s="260">
        <f t="shared" si="58"/>
        <v>0</v>
      </c>
      <c r="AD602" s="259">
        <f t="shared" si="59"/>
        <v>0</v>
      </c>
      <c r="AE602" s="261"/>
      <c r="AF602" s="248"/>
      <c r="AG602" s="248"/>
      <c r="AH602" s="248"/>
      <c r="AI602" s="248"/>
    </row>
    <row r="603" spans="1:35" x14ac:dyDescent="0.2">
      <c r="A603" s="248"/>
      <c r="B603" s="248"/>
      <c r="C603" s="248"/>
      <c r="D603" s="248"/>
      <c r="E603" s="248"/>
      <c r="F603" s="248"/>
      <c r="G603" s="248"/>
      <c r="H603" s="248"/>
      <c r="I603" s="248"/>
      <c r="J603" s="248"/>
      <c r="K603" s="248"/>
      <c r="L603" s="248"/>
      <c r="M603" s="248"/>
      <c r="N603" s="248"/>
      <c r="O603" s="248"/>
      <c r="P603" s="248"/>
      <c r="Q603" s="296"/>
      <c r="R603" s="256">
        <f>'Enjoyment or fitnes- trip % sum'!B608</f>
        <v>0</v>
      </c>
      <c r="S603" s="313">
        <f>'Enjoyment or fitnes- trip % sum'!D608</f>
        <v>0</v>
      </c>
      <c r="T603" s="257">
        <f>'Non-survey input values'!$B$14</f>
        <v>359.3</v>
      </c>
      <c r="U603" s="258">
        <f t="shared" si="54"/>
        <v>0</v>
      </c>
      <c r="V603" s="259">
        <f t="shared" si="55"/>
        <v>0</v>
      </c>
      <c r="W603" s="312">
        <f>'Enjoyment or fitnes- trip % sum'!G608</f>
        <v>0</v>
      </c>
      <c r="X603" s="314">
        <f>'Enjoyment or fitnes- trip % sum'!I608</f>
        <v>0</v>
      </c>
      <c r="Y603" s="260">
        <f t="shared" si="56"/>
        <v>0</v>
      </c>
      <c r="Z603" s="259">
        <f t="shared" si="57"/>
        <v>0</v>
      </c>
      <c r="AA603" s="312">
        <f>'Enjoyment or fitnes- trip % sum'!L608</f>
        <v>0</v>
      </c>
      <c r="AB603" s="314">
        <f>'Enjoyment or fitnes- trip % sum'!N608</f>
        <v>0</v>
      </c>
      <c r="AC603" s="260">
        <f t="shared" si="58"/>
        <v>0</v>
      </c>
      <c r="AD603" s="259">
        <f t="shared" si="59"/>
        <v>0</v>
      </c>
      <c r="AE603" s="261"/>
      <c r="AF603" s="248"/>
      <c r="AG603" s="248"/>
      <c r="AH603" s="248"/>
      <c r="AI603" s="248"/>
    </row>
    <row r="604" spans="1:35" x14ac:dyDescent="0.2">
      <c r="A604" s="248"/>
      <c r="B604" s="248"/>
      <c r="C604" s="248"/>
      <c r="D604" s="248"/>
      <c r="E604" s="248"/>
      <c r="F604" s="248"/>
      <c r="G604" s="248"/>
      <c r="H604" s="248"/>
      <c r="I604" s="248"/>
      <c r="J604" s="248"/>
      <c r="K604" s="248"/>
      <c r="L604" s="248"/>
      <c r="M604" s="248"/>
      <c r="N604" s="248"/>
      <c r="O604" s="248"/>
      <c r="P604" s="248"/>
      <c r="Q604" s="296"/>
      <c r="R604" s="256">
        <f>'Enjoyment or fitnes- trip % sum'!B609</f>
        <v>0</v>
      </c>
      <c r="S604" s="313">
        <f>'Enjoyment or fitnes- trip % sum'!D609</f>
        <v>0</v>
      </c>
      <c r="T604" s="257">
        <f>'Non-survey input values'!$B$14</f>
        <v>359.3</v>
      </c>
      <c r="U604" s="258">
        <f t="shared" si="54"/>
        <v>0</v>
      </c>
      <c r="V604" s="259">
        <f t="shared" si="55"/>
        <v>0</v>
      </c>
      <c r="W604" s="312">
        <f>'Enjoyment or fitnes- trip % sum'!G609</f>
        <v>0</v>
      </c>
      <c r="X604" s="314">
        <f>'Enjoyment or fitnes- trip % sum'!I609</f>
        <v>0</v>
      </c>
      <c r="Y604" s="260">
        <f t="shared" si="56"/>
        <v>0</v>
      </c>
      <c r="Z604" s="259">
        <f t="shared" si="57"/>
        <v>0</v>
      </c>
      <c r="AA604" s="312">
        <f>'Enjoyment or fitnes- trip % sum'!L609</f>
        <v>0</v>
      </c>
      <c r="AB604" s="314">
        <f>'Enjoyment or fitnes- trip % sum'!N609</f>
        <v>0</v>
      </c>
      <c r="AC604" s="260">
        <f t="shared" si="58"/>
        <v>0</v>
      </c>
      <c r="AD604" s="259">
        <f t="shared" si="59"/>
        <v>0</v>
      </c>
      <c r="AE604" s="261"/>
      <c r="AF604" s="248"/>
      <c r="AG604" s="248"/>
      <c r="AH604" s="248"/>
      <c r="AI604" s="248"/>
    </row>
    <row r="605" spans="1:35" x14ac:dyDescent="0.2">
      <c r="A605" s="248"/>
      <c r="B605" s="248"/>
      <c r="C605" s="248"/>
      <c r="D605" s="248"/>
      <c r="E605" s="248"/>
      <c r="F605" s="248"/>
      <c r="G605" s="248"/>
      <c r="H605" s="248"/>
      <c r="I605" s="248"/>
      <c r="J605" s="248"/>
      <c r="K605" s="248"/>
      <c r="L605" s="248"/>
      <c r="M605" s="248"/>
      <c r="N605" s="248"/>
      <c r="O605" s="248"/>
      <c r="P605" s="248"/>
      <c r="Q605" s="296"/>
      <c r="R605" s="256">
        <f>'Enjoyment or fitnes- trip % sum'!B610</f>
        <v>0</v>
      </c>
      <c r="S605" s="313">
        <f>'Enjoyment or fitnes- trip % sum'!D610</f>
        <v>0</v>
      </c>
      <c r="T605" s="257">
        <f>'Non-survey input values'!$B$14</f>
        <v>359.3</v>
      </c>
      <c r="U605" s="258">
        <f t="shared" si="54"/>
        <v>0</v>
      </c>
      <c r="V605" s="259">
        <f t="shared" si="55"/>
        <v>0</v>
      </c>
      <c r="W605" s="312">
        <f>'Enjoyment or fitnes- trip % sum'!G610</f>
        <v>0</v>
      </c>
      <c r="X605" s="314">
        <f>'Enjoyment or fitnes- trip % sum'!I610</f>
        <v>0</v>
      </c>
      <c r="Y605" s="260">
        <f t="shared" si="56"/>
        <v>0</v>
      </c>
      <c r="Z605" s="259">
        <f t="shared" si="57"/>
        <v>0</v>
      </c>
      <c r="AA605" s="312">
        <f>'Enjoyment or fitnes- trip % sum'!L610</f>
        <v>0</v>
      </c>
      <c r="AB605" s="314">
        <f>'Enjoyment or fitnes- trip % sum'!N610</f>
        <v>0</v>
      </c>
      <c r="AC605" s="260">
        <f t="shared" si="58"/>
        <v>0</v>
      </c>
      <c r="AD605" s="259">
        <f t="shared" si="59"/>
        <v>0</v>
      </c>
      <c r="AE605" s="261"/>
      <c r="AF605" s="248"/>
      <c r="AG605" s="248"/>
      <c r="AH605" s="248"/>
      <c r="AI605" s="248"/>
    </row>
    <row r="606" spans="1:35" x14ac:dyDescent="0.2">
      <c r="A606" s="248"/>
      <c r="B606" s="248"/>
      <c r="C606" s="248"/>
      <c r="D606" s="248"/>
      <c r="E606" s="248"/>
      <c r="F606" s="248"/>
      <c r="G606" s="248"/>
      <c r="H606" s="248"/>
      <c r="I606" s="248"/>
      <c r="J606" s="248"/>
      <c r="K606" s="248"/>
      <c r="L606" s="248"/>
      <c r="M606" s="248"/>
      <c r="N606" s="248"/>
      <c r="O606" s="248"/>
      <c r="P606" s="248"/>
      <c r="Q606" s="296"/>
      <c r="R606" s="256">
        <f>'Enjoyment or fitnes- trip % sum'!B611</f>
        <v>0</v>
      </c>
      <c r="S606" s="313">
        <f>'Enjoyment or fitnes- trip % sum'!D611</f>
        <v>0</v>
      </c>
      <c r="T606" s="257">
        <f>'Non-survey input values'!$B$14</f>
        <v>359.3</v>
      </c>
      <c r="U606" s="258">
        <f t="shared" si="54"/>
        <v>0</v>
      </c>
      <c r="V606" s="259">
        <f t="shared" si="55"/>
        <v>0</v>
      </c>
      <c r="W606" s="312">
        <f>'Enjoyment or fitnes- trip % sum'!G611</f>
        <v>0</v>
      </c>
      <c r="X606" s="314">
        <f>'Enjoyment or fitnes- trip % sum'!I611</f>
        <v>0</v>
      </c>
      <c r="Y606" s="260">
        <f t="shared" si="56"/>
        <v>0</v>
      </c>
      <c r="Z606" s="259">
        <f t="shared" si="57"/>
        <v>0</v>
      </c>
      <c r="AA606" s="312">
        <f>'Enjoyment or fitnes- trip % sum'!L611</f>
        <v>0</v>
      </c>
      <c r="AB606" s="314">
        <f>'Enjoyment or fitnes- trip % sum'!N611</f>
        <v>0</v>
      </c>
      <c r="AC606" s="260">
        <f t="shared" si="58"/>
        <v>0</v>
      </c>
      <c r="AD606" s="259">
        <f t="shared" si="59"/>
        <v>0</v>
      </c>
      <c r="AE606" s="261"/>
      <c r="AF606" s="248"/>
      <c r="AG606" s="248"/>
      <c r="AH606" s="248"/>
      <c r="AI606" s="248"/>
    </row>
    <row r="607" spans="1:35" x14ac:dyDescent="0.2">
      <c r="A607" s="248"/>
      <c r="B607" s="248"/>
      <c r="C607" s="248"/>
      <c r="D607" s="248"/>
      <c r="E607" s="248"/>
      <c r="F607" s="248"/>
      <c r="G607" s="248"/>
      <c r="H607" s="248"/>
      <c r="I607" s="248"/>
      <c r="J607" s="248"/>
      <c r="K607" s="248"/>
      <c r="L607" s="248"/>
      <c r="M607" s="248"/>
      <c r="N607" s="248"/>
      <c r="O607" s="248"/>
      <c r="P607" s="248"/>
      <c r="Q607" s="296"/>
      <c r="R607" s="256">
        <f>'Enjoyment or fitnes- trip % sum'!B612</f>
        <v>0</v>
      </c>
      <c r="S607" s="313">
        <f>'Enjoyment or fitnes- trip % sum'!D612</f>
        <v>0</v>
      </c>
      <c r="T607" s="257">
        <f>'Non-survey input values'!$B$14</f>
        <v>359.3</v>
      </c>
      <c r="U607" s="258">
        <f t="shared" si="54"/>
        <v>0</v>
      </c>
      <c r="V607" s="259">
        <f t="shared" si="55"/>
        <v>0</v>
      </c>
      <c r="W607" s="312">
        <f>'Enjoyment or fitnes- trip % sum'!G612</f>
        <v>0</v>
      </c>
      <c r="X607" s="314">
        <f>'Enjoyment or fitnes- trip % sum'!I612</f>
        <v>0</v>
      </c>
      <c r="Y607" s="260">
        <f t="shared" si="56"/>
        <v>0</v>
      </c>
      <c r="Z607" s="259">
        <f t="shared" si="57"/>
        <v>0</v>
      </c>
      <c r="AA607" s="312">
        <f>'Enjoyment or fitnes- trip % sum'!L612</f>
        <v>0</v>
      </c>
      <c r="AB607" s="314">
        <f>'Enjoyment or fitnes- trip % sum'!N612</f>
        <v>0</v>
      </c>
      <c r="AC607" s="260">
        <f t="shared" si="58"/>
        <v>0</v>
      </c>
      <c r="AD607" s="259">
        <f t="shared" si="59"/>
        <v>0</v>
      </c>
      <c r="AE607" s="261"/>
      <c r="AF607" s="248"/>
      <c r="AG607" s="248"/>
      <c r="AH607" s="248"/>
      <c r="AI607" s="248"/>
    </row>
    <row r="608" spans="1:35" x14ac:dyDescent="0.2">
      <c r="A608" s="248"/>
      <c r="B608" s="248"/>
      <c r="C608" s="248"/>
      <c r="D608" s="248"/>
      <c r="E608" s="248"/>
      <c r="F608" s="248"/>
      <c r="G608" s="248"/>
      <c r="H608" s="248"/>
      <c r="I608" s="248"/>
      <c r="J608" s="248"/>
      <c r="K608" s="248"/>
      <c r="L608" s="248"/>
      <c r="M608" s="248"/>
      <c r="N608" s="248"/>
      <c r="O608" s="248"/>
      <c r="P608" s="248"/>
      <c r="Q608" s="296"/>
      <c r="R608" s="256">
        <f>'Enjoyment or fitnes- trip % sum'!B613</f>
        <v>0</v>
      </c>
      <c r="S608" s="313">
        <f>'Enjoyment or fitnes- trip % sum'!D613</f>
        <v>0</v>
      </c>
      <c r="T608" s="257">
        <f>'Non-survey input values'!$B$14</f>
        <v>359.3</v>
      </c>
      <c r="U608" s="258">
        <f t="shared" si="54"/>
        <v>0</v>
      </c>
      <c r="V608" s="259">
        <f t="shared" si="55"/>
        <v>0</v>
      </c>
      <c r="W608" s="312">
        <f>'Enjoyment or fitnes- trip % sum'!G613</f>
        <v>0</v>
      </c>
      <c r="X608" s="314">
        <f>'Enjoyment or fitnes- trip % sum'!I613</f>
        <v>0</v>
      </c>
      <c r="Y608" s="260">
        <f t="shared" si="56"/>
        <v>0</v>
      </c>
      <c r="Z608" s="259">
        <f t="shared" si="57"/>
        <v>0</v>
      </c>
      <c r="AA608" s="312">
        <f>'Enjoyment or fitnes- trip % sum'!L613</f>
        <v>0</v>
      </c>
      <c r="AB608" s="314">
        <f>'Enjoyment or fitnes- trip % sum'!N613</f>
        <v>0</v>
      </c>
      <c r="AC608" s="260">
        <f t="shared" si="58"/>
        <v>0</v>
      </c>
      <c r="AD608" s="259">
        <f t="shared" si="59"/>
        <v>0</v>
      </c>
      <c r="AE608" s="261"/>
      <c r="AF608" s="248"/>
      <c r="AG608" s="248"/>
      <c r="AH608" s="248"/>
      <c r="AI608" s="248"/>
    </row>
    <row r="609" spans="1:35" x14ac:dyDescent="0.2">
      <c r="A609" s="248"/>
      <c r="B609" s="248"/>
      <c r="C609" s="248"/>
      <c r="D609" s="248"/>
      <c r="E609" s="248"/>
      <c r="F609" s="248"/>
      <c r="G609" s="248"/>
      <c r="H609" s="248"/>
      <c r="I609" s="248"/>
      <c r="J609" s="248"/>
      <c r="K609" s="248"/>
      <c r="L609" s="248"/>
      <c r="M609" s="248"/>
      <c r="N609" s="248"/>
      <c r="O609" s="248"/>
      <c r="P609" s="248"/>
      <c r="Q609" s="296"/>
      <c r="R609" s="256">
        <f>'Enjoyment or fitnes- trip % sum'!B614</f>
        <v>0</v>
      </c>
      <c r="S609" s="313">
        <f>'Enjoyment or fitnes- trip % sum'!D614</f>
        <v>0</v>
      </c>
      <c r="T609" s="257">
        <f>'Non-survey input values'!$B$14</f>
        <v>359.3</v>
      </c>
      <c r="U609" s="258">
        <f t="shared" si="54"/>
        <v>0</v>
      </c>
      <c r="V609" s="259">
        <f t="shared" si="55"/>
        <v>0</v>
      </c>
      <c r="W609" s="312">
        <f>'Enjoyment or fitnes- trip % sum'!G614</f>
        <v>0</v>
      </c>
      <c r="X609" s="314">
        <f>'Enjoyment or fitnes- trip % sum'!I614</f>
        <v>0</v>
      </c>
      <c r="Y609" s="260">
        <f t="shared" si="56"/>
        <v>0</v>
      </c>
      <c r="Z609" s="259">
        <f t="shared" si="57"/>
        <v>0</v>
      </c>
      <c r="AA609" s="312">
        <f>'Enjoyment or fitnes- trip % sum'!L614</f>
        <v>0</v>
      </c>
      <c r="AB609" s="314">
        <f>'Enjoyment or fitnes- trip % sum'!N614</f>
        <v>0</v>
      </c>
      <c r="AC609" s="260">
        <f t="shared" si="58"/>
        <v>0</v>
      </c>
      <c r="AD609" s="259">
        <f t="shared" si="59"/>
        <v>0</v>
      </c>
      <c r="AE609" s="261"/>
      <c r="AF609" s="248"/>
      <c r="AG609" s="248"/>
      <c r="AH609" s="248"/>
      <c r="AI609" s="248"/>
    </row>
    <row r="610" spans="1:35" x14ac:dyDescent="0.2">
      <c r="A610" s="248"/>
      <c r="B610" s="248"/>
      <c r="C610" s="248"/>
      <c r="D610" s="248"/>
      <c r="E610" s="248"/>
      <c r="F610" s="248"/>
      <c r="G610" s="248"/>
      <c r="H610" s="248"/>
      <c r="I610" s="248"/>
      <c r="J610" s="248"/>
      <c r="K610" s="248"/>
      <c r="L610" s="248"/>
      <c r="M610" s="248"/>
      <c r="N610" s="248"/>
      <c r="O610" s="248"/>
      <c r="P610" s="248"/>
      <c r="Q610" s="296"/>
      <c r="R610" s="256">
        <f>'Enjoyment or fitnes- trip % sum'!B615</f>
        <v>0</v>
      </c>
      <c r="S610" s="313">
        <f>'Enjoyment or fitnes- trip % sum'!D615</f>
        <v>0</v>
      </c>
      <c r="T610" s="257">
        <f>'Non-survey input values'!$B$14</f>
        <v>359.3</v>
      </c>
      <c r="U610" s="258">
        <f t="shared" si="54"/>
        <v>0</v>
      </c>
      <c r="V610" s="259">
        <f t="shared" si="55"/>
        <v>0</v>
      </c>
      <c r="W610" s="312">
        <f>'Enjoyment or fitnes- trip % sum'!G615</f>
        <v>0</v>
      </c>
      <c r="X610" s="314">
        <f>'Enjoyment or fitnes- trip % sum'!I615</f>
        <v>0</v>
      </c>
      <c r="Y610" s="260">
        <f t="shared" si="56"/>
        <v>0</v>
      </c>
      <c r="Z610" s="259">
        <f t="shared" si="57"/>
        <v>0</v>
      </c>
      <c r="AA610" s="312">
        <f>'Enjoyment or fitnes- trip % sum'!L615</f>
        <v>0</v>
      </c>
      <c r="AB610" s="314">
        <f>'Enjoyment or fitnes- trip % sum'!N615</f>
        <v>0</v>
      </c>
      <c r="AC610" s="260">
        <f t="shared" si="58"/>
        <v>0</v>
      </c>
      <c r="AD610" s="259">
        <f t="shared" si="59"/>
        <v>0</v>
      </c>
      <c r="AE610" s="261"/>
      <c r="AF610" s="248"/>
      <c r="AG610" s="248"/>
      <c r="AH610" s="248"/>
      <c r="AI610" s="248"/>
    </row>
    <row r="611" spans="1:35" x14ac:dyDescent="0.2">
      <c r="A611" s="248"/>
      <c r="B611" s="248"/>
      <c r="C611" s="248"/>
      <c r="D611" s="248"/>
      <c r="E611" s="248"/>
      <c r="F611" s="248"/>
      <c r="G611" s="248"/>
      <c r="H611" s="248"/>
      <c r="I611" s="248"/>
      <c r="J611" s="248"/>
      <c r="K611" s="248"/>
      <c r="L611" s="248"/>
      <c r="M611" s="248"/>
      <c r="N611" s="248"/>
      <c r="O611" s="248"/>
      <c r="P611" s="248"/>
      <c r="Q611" s="296"/>
      <c r="R611" s="256">
        <f>'Enjoyment or fitnes- trip % sum'!B616</f>
        <v>0</v>
      </c>
      <c r="S611" s="313">
        <f>'Enjoyment or fitnes- trip % sum'!D616</f>
        <v>0</v>
      </c>
      <c r="T611" s="257">
        <f>'Non-survey input values'!$B$14</f>
        <v>359.3</v>
      </c>
      <c r="U611" s="258">
        <f t="shared" si="54"/>
        <v>0</v>
      </c>
      <c r="V611" s="259">
        <f t="shared" si="55"/>
        <v>0</v>
      </c>
      <c r="W611" s="312">
        <f>'Enjoyment or fitnes- trip % sum'!G616</f>
        <v>0</v>
      </c>
      <c r="X611" s="314">
        <f>'Enjoyment or fitnes- trip % sum'!I616</f>
        <v>0</v>
      </c>
      <c r="Y611" s="260">
        <f t="shared" si="56"/>
        <v>0</v>
      </c>
      <c r="Z611" s="259">
        <f t="shared" si="57"/>
        <v>0</v>
      </c>
      <c r="AA611" s="312">
        <f>'Enjoyment or fitnes- trip % sum'!L616</f>
        <v>0</v>
      </c>
      <c r="AB611" s="314">
        <f>'Enjoyment or fitnes- trip % sum'!N616</f>
        <v>0</v>
      </c>
      <c r="AC611" s="260">
        <f t="shared" si="58"/>
        <v>0</v>
      </c>
      <c r="AD611" s="259">
        <f t="shared" si="59"/>
        <v>0</v>
      </c>
      <c r="AE611" s="261"/>
      <c r="AF611" s="248"/>
      <c r="AG611" s="248"/>
      <c r="AH611" s="248"/>
      <c r="AI611" s="248"/>
    </row>
    <row r="612" spans="1:35" x14ac:dyDescent="0.2">
      <c r="A612" s="248"/>
      <c r="B612" s="248"/>
      <c r="C612" s="248"/>
      <c r="D612" s="248"/>
      <c r="E612" s="248"/>
      <c r="F612" s="248"/>
      <c r="G612" s="248"/>
      <c r="H612" s="248"/>
      <c r="I612" s="248"/>
      <c r="J612" s="248"/>
      <c r="K612" s="248"/>
      <c r="L612" s="248"/>
      <c r="M612" s="248"/>
      <c r="N612" s="248"/>
      <c r="O612" s="248"/>
      <c r="P612" s="248"/>
      <c r="Q612" s="296"/>
      <c r="R612" s="256">
        <f>'Enjoyment or fitnes- trip % sum'!B617</f>
        <v>0</v>
      </c>
      <c r="S612" s="313">
        <f>'Enjoyment or fitnes- trip % sum'!D617</f>
        <v>0</v>
      </c>
      <c r="T612" s="257">
        <f>'Non-survey input values'!$B$14</f>
        <v>359.3</v>
      </c>
      <c r="U612" s="258">
        <f t="shared" si="54"/>
        <v>0</v>
      </c>
      <c r="V612" s="259">
        <f t="shared" si="55"/>
        <v>0</v>
      </c>
      <c r="W612" s="312">
        <f>'Enjoyment or fitnes- trip % sum'!G617</f>
        <v>0</v>
      </c>
      <c r="X612" s="314">
        <f>'Enjoyment or fitnes- trip % sum'!I617</f>
        <v>0</v>
      </c>
      <c r="Y612" s="260">
        <f t="shared" si="56"/>
        <v>0</v>
      </c>
      <c r="Z612" s="259">
        <f t="shared" si="57"/>
        <v>0</v>
      </c>
      <c r="AA612" s="312">
        <f>'Enjoyment or fitnes- trip % sum'!L617</f>
        <v>0</v>
      </c>
      <c r="AB612" s="314">
        <f>'Enjoyment or fitnes- trip % sum'!N617</f>
        <v>0</v>
      </c>
      <c r="AC612" s="260">
        <f t="shared" si="58"/>
        <v>0</v>
      </c>
      <c r="AD612" s="259">
        <f t="shared" si="59"/>
        <v>0</v>
      </c>
      <c r="AE612" s="261"/>
      <c r="AF612" s="248"/>
      <c r="AG612" s="248"/>
      <c r="AH612" s="248"/>
      <c r="AI612" s="248"/>
    </row>
    <row r="613" spans="1:35" x14ac:dyDescent="0.2">
      <c r="A613" s="248"/>
      <c r="B613" s="248"/>
      <c r="C613" s="248"/>
      <c r="D613" s="248"/>
      <c r="E613" s="248"/>
      <c r="F613" s="248"/>
      <c r="G613" s="248"/>
      <c r="H613" s="248"/>
      <c r="I613" s="248"/>
      <c r="J613" s="248"/>
      <c r="K613" s="248"/>
      <c r="L613" s="248"/>
      <c r="M613" s="248"/>
      <c r="N613" s="248"/>
      <c r="O613" s="248"/>
      <c r="P613" s="248"/>
      <c r="Q613" s="296"/>
      <c r="R613" s="256">
        <f>'Enjoyment or fitnes- trip % sum'!B618</f>
        <v>0</v>
      </c>
      <c r="S613" s="313">
        <f>'Enjoyment or fitnes- trip % sum'!D618</f>
        <v>0</v>
      </c>
      <c r="T613" s="257">
        <f>'Non-survey input values'!$B$14</f>
        <v>359.3</v>
      </c>
      <c r="U613" s="258">
        <f t="shared" si="54"/>
        <v>0</v>
      </c>
      <c r="V613" s="259">
        <f t="shared" si="55"/>
        <v>0</v>
      </c>
      <c r="W613" s="312">
        <f>'Enjoyment or fitnes- trip % sum'!G618</f>
        <v>0</v>
      </c>
      <c r="X613" s="314">
        <f>'Enjoyment or fitnes- trip % sum'!I618</f>
        <v>0</v>
      </c>
      <c r="Y613" s="260">
        <f t="shared" si="56"/>
        <v>0</v>
      </c>
      <c r="Z613" s="259">
        <f t="shared" si="57"/>
        <v>0</v>
      </c>
      <c r="AA613" s="312">
        <f>'Enjoyment or fitnes- trip % sum'!L618</f>
        <v>0</v>
      </c>
      <c r="AB613" s="314">
        <f>'Enjoyment or fitnes- trip % sum'!N618</f>
        <v>0</v>
      </c>
      <c r="AC613" s="260">
        <f t="shared" si="58"/>
        <v>0</v>
      </c>
      <c r="AD613" s="259">
        <f t="shared" si="59"/>
        <v>0</v>
      </c>
      <c r="AE613" s="261"/>
      <c r="AF613" s="248"/>
      <c r="AG613" s="248"/>
      <c r="AH613" s="248"/>
      <c r="AI613" s="248"/>
    </row>
    <row r="614" spans="1:35" x14ac:dyDescent="0.2">
      <c r="A614" s="248"/>
      <c r="B614" s="248"/>
      <c r="C614" s="248"/>
      <c r="D614" s="248"/>
      <c r="E614" s="248"/>
      <c r="F614" s="248"/>
      <c r="G614" s="248"/>
      <c r="H614" s="248"/>
      <c r="I614" s="248"/>
      <c r="J614" s="248"/>
      <c r="K614" s="248"/>
      <c r="L614" s="248"/>
      <c r="M614" s="248"/>
      <c r="N614" s="248"/>
      <c r="O614" s="248"/>
      <c r="P614" s="248"/>
      <c r="Q614" s="296"/>
      <c r="R614" s="256">
        <f>'Enjoyment or fitnes- trip % sum'!B619</f>
        <v>0</v>
      </c>
      <c r="S614" s="313">
        <f>'Enjoyment or fitnes- trip % sum'!D619</f>
        <v>0</v>
      </c>
      <c r="T614" s="257">
        <f>'Non-survey input values'!$B$14</f>
        <v>359.3</v>
      </c>
      <c r="U614" s="258">
        <f t="shared" si="54"/>
        <v>0</v>
      </c>
      <c r="V614" s="259">
        <f t="shared" si="55"/>
        <v>0</v>
      </c>
      <c r="W614" s="312">
        <f>'Enjoyment or fitnes- trip % sum'!G619</f>
        <v>0</v>
      </c>
      <c r="X614" s="314">
        <f>'Enjoyment or fitnes- trip % sum'!I619</f>
        <v>0</v>
      </c>
      <c r="Y614" s="260">
        <f t="shared" si="56"/>
        <v>0</v>
      </c>
      <c r="Z614" s="259">
        <f t="shared" si="57"/>
        <v>0</v>
      </c>
      <c r="AA614" s="312">
        <f>'Enjoyment or fitnes- trip % sum'!L619</f>
        <v>0</v>
      </c>
      <c r="AB614" s="314">
        <f>'Enjoyment or fitnes- trip % sum'!N619</f>
        <v>0</v>
      </c>
      <c r="AC614" s="260">
        <f t="shared" si="58"/>
        <v>0</v>
      </c>
      <c r="AD614" s="259">
        <f t="shared" si="59"/>
        <v>0</v>
      </c>
      <c r="AE614" s="261"/>
      <c r="AF614" s="248"/>
      <c r="AG614" s="248"/>
      <c r="AH614" s="248"/>
      <c r="AI614" s="248"/>
    </row>
    <row r="615" spans="1:35" x14ac:dyDescent="0.2">
      <c r="A615" s="248"/>
      <c r="B615" s="248"/>
      <c r="C615" s="248"/>
      <c r="D615" s="248"/>
      <c r="E615" s="248"/>
      <c r="F615" s="248"/>
      <c r="G615" s="248"/>
      <c r="H615" s="248"/>
      <c r="I615" s="248"/>
      <c r="J615" s="248"/>
      <c r="K615" s="248"/>
      <c r="L615" s="248"/>
      <c r="M615" s="248"/>
      <c r="N615" s="248"/>
      <c r="O615" s="248"/>
      <c r="P615" s="248"/>
      <c r="Q615" s="296"/>
      <c r="R615" s="256">
        <f>'Enjoyment or fitnes- trip % sum'!B620</f>
        <v>0</v>
      </c>
      <c r="S615" s="313">
        <f>'Enjoyment or fitnes- trip % sum'!D620</f>
        <v>0</v>
      </c>
      <c r="T615" s="257">
        <f>'Non-survey input values'!$B$14</f>
        <v>359.3</v>
      </c>
      <c r="U615" s="258">
        <f t="shared" si="54"/>
        <v>0</v>
      </c>
      <c r="V615" s="259">
        <f t="shared" si="55"/>
        <v>0</v>
      </c>
      <c r="W615" s="312">
        <f>'Enjoyment or fitnes- trip % sum'!G620</f>
        <v>0</v>
      </c>
      <c r="X615" s="314">
        <f>'Enjoyment or fitnes- trip % sum'!I620</f>
        <v>0</v>
      </c>
      <c r="Y615" s="260">
        <f t="shared" si="56"/>
        <v>0</v>
      </c>
      <c r="Z615" s="259">
        <f t="shared" si="57"/>
        <v>0</v>
      </c>
      <c r="AA615" s="312">
        <f>'Enjoyment or fitnes- trip % sum'!L620</f>
        <v>0</v>
      </c>
      <c r="AB615" s="314">
        <f>'Enjoyment or fitnes- trip % sum'!N620</f>
        <v>0</v>
      </c>
      <c r="AC615" s="260">
        <f t="shared" si="58"/>
        <v>0</v>
      </c>
      <c r="AD615" s="259">
        <f t="shared" si="59"/>
        <v>0</v>
      </c>
      <c r="AE615" s="261"/>
      <c r="AF615" s="248"/>
      <c r="AG615" s="248"/>
      <c r="AH615" s="248"/>
      <c r="AI615" s="248"/>
    </row>
    <row r="616" spans="1:35" x14ac:dyDescent="0.2">
      <c r="A616" s="248"/>
      <c r="B616" s="248"/>
      <c r="C616" s="248"/>
      <c r="D616" s="248"/>
      <c r="E616" s="248"/>
      <c r="F616" s="248"/>
      <c r="G616" s="248"/>
      <c r="H616" s="248"/>
      <c r="I616" s="248"/>
      <c r="J616" s="248"/>
      <c r="K616" s="248"/>
      <c r="L616" s="248"/>
      <c r="M616" s="248"/>
      <c r="N616" s="248"/>
      <c r="O616" s="248"/>
      <c r="P616" s="248"/>
      <c r="Q616" s="296"/>
      <c r="R616" s="256">
        <f>'Enjoyment or fitnes- trip % sum'!B621</f>
        <v>0</v>
      </c>
      <c r="S616" s="313">
        <f>'Enjoyment or fitnes- trip % sum'!D621</f>
        <v>0</v>
      </c>
      <c r="T616" s="257">
        <f>'Non-survey input values'!$B$14</f>
        <v>359.3</v>
      </c>
      <c r="U616" s="258">
        <f t="shared" si="54"/>
        <v>0</v>
      </c>
      <c r="V616" s="259">
        <f t="shared" si="55"/>
        <v>0</v>
      </c>
      <c r="W616" s="312">
        <f>'Enjoyment or fitnes- trip % sum'!G621</f>
        <v>0</v>
      </c>
      <c r="X616" s="314">
        <f>'Enjoyment or fitnes- trip % sum'!I621</f>
        <v>0</v>
      </c>
      <c r="Y616" s="260">
        <f t="shared" si="56"/>
        <v>0</v>
      </c>
      <c r="Z616" s="259">
        <f t="shared" si="57"/>
        <v>0</v>
      </c>
      <c r="AA616" s="312">
        <f>'Enjoyment or fitnes- trip % sum'!L621</f>
        <v>0</v>
      </c>
      <c r="AB616" s="314">
        <f>'Enjoyment or fitnes- trip % sum'!N621</f>
        <v>0</v>
      </c>
      <c r="AC616" s="260">
        <f t="shared" si="58"/>
        <v>0</v>
      </c>
      <c r="AD616" s="259">
        <f t="shared" si="59"/>
        <v>0</v>
      </c>
      <c r="AE616" s="261"/>
      <c r="AF616" s="248"/>
      <c r="AG616" s="248"/>
      <c r="AH616" s="248"/>
      <c r="AI616" s="248"/>
    </row>
    <row r="617" spans="1:35" x14ac:dyDescent="0.2">
      <c r="A617" s="248"/>
      <c r="B617" s="248"/>
      <c r="C617" s="248"/>
      <c r="D617" s="248"/>
      <c r="E617" s="248"/>
      <c r="F617" s="248"/>
      <c r="G617" s="248"/>
      <c r="H617" s="248"/>
      <c r="I617" s="248"/>
      <c r="J617" s="248"/>
      <c r="K617" s="248"/>
      <c r="L617" s="248"/>
      <c r="M617" s="248"/>
      <c r="N617" s="248"/>
      <c r="O617" s="248"/>
      <c r="P617" s="248"/>
      <c r="Q617" s="296"/>
      <c r="R617" s="256">
        <f>'Enjoyment or fitnes- trip % sum'!B622</f>
        <v>0</v>
      </c>
      <c r="S617" s="313">
        <f>'Enjoyment or fitnes- trip % sum'!D622</f>
        <v>0</v>
      </c>
      <c r="T617" s="257">
        <f>'Non-survey input values'!$B$14</f>
        <v>359.3</v>
      </c>
      <c r="U617" s="258">
        <f t="shared" si="54"/>
        <v>0</v>
      </c>
      <c r="V617" s="259">
        <f t="shared" si="55"/>
        <v>0</v>
      </c>
      <c r="W617" s="312">
        <f>'Enjoyment or fitnes- trip % sum'!G622</f>
        <v>0</v>
      </c>
      <c r="X617" s="314">
        <f>'Enjoyment or fitnes- trip % sum'!I622</f>
        <v>0</v>
      </c>
      <c r="Y617" s="260">
        <f t="shared" si="56"/>
        <v>0</v>
      </c>
      <c r="Z617" s="259">
        <f t="shared" si="57"/>
        <v>0</v>
      </c>
      <c r="AA617" s="312">
        <f>'Enjoyment or fitnes- trip % sum'!L622</f>
        <v>0</v>
      </c>
      <c r="AB617" s="314">
        <f>'Enjoyment or fitnes- trip % sum'!N622</f>
        <v>0</v>
      </c>
      <c r="AC617" s="260">
        <f t="shared" si="58"/>
        <v>0</v>
      </c>
      <c r="AD617" s="259">
        <f t="shared" si="59"/>
        <v>0</v>
      </c>
      <c r="AE617" s="261"/>
      <c r="AF617" s="248"/>
      <c r="AG617" s="248"/>
      <c r="AH617" s="248"/>
      <c r="AI617" s="248"/>
    </row>
    <row r="618" spans="1:35" x14ac:dyDescent="0.2">
      <c r="A618" s="248"/>
      <c r="B618" s="248"/>
      <c r="C618" s="248"/>
      <c r="D618" s="248"/>
      <c r="E618" s="248"/>
      <c r="F618" s="248"/>
      <c r="G618" s="248"/>
      <c r="H618" s="248"/>
      <c r="I618" s="248"/>
      <c r="J618" s="248"/>
      <c r="K618" s="248"/>
      <c r="L618" s="248"/>
      <c r="M618" s="248"/>
      <c r="N618" s="248"/>
      <c r="O618" s="248"/>
      <c r="P618" s="248"/>
      <c r="Q618" s="296"/>
      <c r="R618" s="256">
        <f>'Enjoyment or fitnes- trip % sum'!B623</f>
        <v>0</v>
      </c>
      <c r="S618" s="313">
        <f>'Enjoyment or fitnes- trip % sum'!D623</f>
        <v>0</v>
      </c>
      <c r="T618" s="257">
        <f>'Non-survey input values'!$B$14</f>
        <v>359.3</v>
      </c>
      <c r="U618" s="258">
        <f t="shared" si="54"/>
        <v>0</v>
      </c>
      <c r="V618" s="259">
        <f t="shared" si="55"/>
        <v>0</v>
      </c>
      <c r="W618" s="312">
        <f>'Enjoyment or fitnes- trip % sum'!G623</f>
        <v>0</v>
      </c>
      <c r="X618" s="314">
        <f>'Enjoyment or fitnes- trip % sum'!I623</f>
        <v>0</v>
      </c>
      <c r="Y618" s="260">
        <f t="shared" si="56"/>
        <v>0</v>
      </c>
      <c r="Z618" s="259">
        <f t="shared" si="57"/>
        <v>0</v>
      </c>
      <c r="AA618" s="312">
        <f>'Enjoyment or fitnes- trip % sum'!L623</f>
        <v>0</v>
      </c>
      <c r="AB618" s="314">
        <f>'Enjoyment or fitnes- trip % sum'!N623</f>
        <v>0</v>
      </c>
      <c r="AC618" s="260">
        <f t="shared" si="58"/>
        <v>0</v>
      </c>
      <c r="AD618" s="259">
        <f t="shared" si="59"/>
        <v>0</v>
      </c>
      <c r="AE618" s="261"/>
      <c r="AF618" s="248"/>
      <c r="AG618" s="248"/>
      <c r="AH618" s="248"/>
      <c r="AI618" s="248"/>
    </row>
    <row r="619" spans="1:35" x14ac:dyDescent="0.2">
      <c r="A619" s="248"/>
      <c r="B619" s="248"/>
      <c r="C619" s="248"/>
      <c r="D619" s="248"/>
      <c r="E619" s="248"/>
      <c r="F619" s="248"/>
      <c r="G619" s="248"/>
      <c r="H619" s="248"/>
      <c r="I619" s="248"/>
      <c r="J619" s="248"/>
      <c r="K619" s="248"/>
      <c r="L619" s="248"/>
      <c r="M619" s="248"/>
      <c r="N619" s="248"/>
      <c r="O619" s="248"/>
      <c r="P619" s="248"/>
      <c r="Q619" s="296"/>
      <c r="R619" s="256">
        <f>'Enjoyment or fitnes- trip % sum'!B624</f>
        <v>0</v>
      </c>
      <c r="S619" s="313">
        <f>'Enjoyment or fitnes- trip % sum'!D624</f>
        <v>0</v>
      </c>
      <c r="T619" s="257">
        <f>'Non-survey input values'!$B$14</f>
        <v>359.3</v>
      </c>
      <c r="U619" s="258">
        <f t="shared" si="54"/>
        <v>0</v>
      </c>
      <c r="V619" s="259">
        <f t="shared" si="55"/>
        <v>0</v>
      </c>
      <c r="W619" s="312">
        <f>'Enjoyment or fitnes- trip % sum'!G624</f>
        <v>0</v>
      </c>
      <c r="X619" s="314">
        <f>'Enjoyment or fitnes- trip % sum'!I624</f>
        <v>0</v>
      </c>
      <c r="Y619" s="260">
        <f t="shared" si="56"/>
        <v>0</v>
      </c>
      <c r="Z619" s="259">
        <f t="shared" si="57"/>
        <v>0</v>
      </c>
      <c r="AA619" s="312">
        <f>'Enjoyment or fitnes- trip % sum'!L624</f>
        <v>0</v>
      </c>
      <c r="AB619" s="314">
        <f>'Enjoyment or fitnes- trip % sum'!N624</f>
        <v>0</v>
      </c>
      <c r="AC619" s="260">
        <f t="shared" si="58"/>
        <v>0</v>
      </c>
      <c r="AD619" s="259">
        <f t="shared" si="59"/>
        <v>0</v>
      </c>
      <c r="AE619" s="261"/>
      <c r="AF619" s="248"/>
      <c r="AG619" s="248"/>
      <c r="AH619" s="248"/>
      <c r="AI619" s="248"/>
    </row>
    <row r="620" spans="1:35" x14ac:dyDescent="0.2">
      <c r="A620" s="248"/>
      <c r="B620" s="248"/>
      <c r="C620" s="248"/>
      <c r="D620" s="248"/>
      <c r="E620" s="248"/>
      <c r="F620" s="248"/>
      <c r="G620" s="248"/>
      <c r="H620" s="248"/>
      <c r="I620" s="248"/>
      <c r="J620" s="248"/>
      <c r="K620" s="248"/>
      <c r="L620" s="248"/>
      <c r="M620" s="248"/>
      <c r="N620" s="248"/>
      <c r="O620" s="248"/>
      <c r="P620" s="248"/>
      <c r="Q620" s="296"/>
      <c r="R620" s="256">
        <f>'Enjoyment or fitnes- trip % sum'!B625</f>
        <v>0</v>
      </c>
      <c r="S620" s="313">
        <f>'Enjoyment or fitnes- trip % sum'!D625</f>
        <v>0</v>
      </c>
      <c r="T620" s="257">
        <f>'Non-survey input values'!$B$14</f>
        <v>359.3</v>
      </c>
      <c r="U620" s="258">
        <f t="shared" si="54"/>
        <v>0</v>
      </c>
      <c r="V620" s="259">
        <f t="shared" si="55"/>
        <v>0</v>
      </c>
      <c r="W620" s="312">
        <f>'Enjoyment or fitnes- trip % sum'!G625</f>
        <v>0</v>
      </c>
      <c r="X620" s="314">
        <f>'Enjoyment or fitnes- trip % sum'!I625</f>
        <v>0</v>
      </c>
      <c r="Y620" s="260">
        <f t="shared" si="56"/>
        <v>0</v>
      </c>
      <c r="Z620" s="259">
        <f t="shared" si="57"/>
        <v>0</v>
      </c>
      <c r="AA620" s="312">
        <f>'Enjoyment or fitnes- trip % sum'!L625</f>
        <v>0</v>
      </c>
      <c r="AB620" s="314">
        <f>'Enjoyment or fitnes- trip % sum'!N625</f>
        <v>0</v>
      </c>
      <c r="AC620" s="260">
        <f t="shared" si="58"/>
        <v>0</v>
      </c>
      <c r="AD620" s="259">
        <f t="shared" si="59"/>
        <v>0</v>
      </c>
      <c r="AE620" s="261"/>
      <c r="AF620" s="248"/>
      <c r="AG620" s="248"/>
      <c r="AH620" s="248"/>
      <c r="AI620" s="248"/>
    </row>
    <row r="621" spans="1:35" x14ac:dyDescent="0.2">
      <c r="A621" s="248"/>
      <c r="B621" s="248"/>
      <c r="C621" s="248"/>
      <c r="D621" s="248"/>
      <c r="E621" s="248"/>
      <c r="F621" s="248"/>
      <c r="G621" s="248"/>
      <c r="H621" s="248"/>
      <c r="I621" s="248"/>
      <c r="J621" s="248"/>
      <c r="K621" s="248"/>
      <c r="L621" s="248"/>
      <c r="M621" s="248"/>
      <c r="N621" s="248"/>
      <c r="O621" s="248"/>
      <c r="P621" s="248"/>
      <c r="Q621" s="296"/>
      <c r="R621" s="256">
        <f>'Enjoyment or fitnes- trip % sum'!B626</f>
        <v>0</v>
      </c>
      <c r="S621" s="313">
        <f>'Enjoyment or fitnes- trip % sum'!D626</f>
        <v>0</v>
      </c>
      <c r="T621" s="257">
        <f>'Non-survey input values'!$B$14</f>
        <v>359.3</v>
      </c>
      <c r="U621" s="258">
        <f t="shared" si="54"/>
        <v>0</v>
      </c>
      <c r="V621" s="259">
        <f t="shared" si="55"/>
        <v>0</v>
      </c>
      <c r="W621" s="312">
        <f>'Enjoyment or fitnes- trip % sum'!G626</f>
        <v>0</v>
      </c>
      <c r="X621" s="314">
        <f>'Enjoyment or fitnes- trip % sum'!I626</f>
        <v>0</v>
      </c>
      <c r="Y621" s="260">
        <f t="shared" si="56"/>
        <v>0</v>
      </c>
      <c r="Z621" s="259">
        <f t="shared" si="57"/>
        <v>0</v>
      </c>
      <c r="AA621" s="312">
        <f>'Enjoyment or fitnes- trip % sum'!L626</f>
        <v>0</v>
      </c>
      <c r="AB621" s="314">
        <f>'Enjoyment or fitnes- trip % sum'!N626</f>
        <v>0</v>
      </c>
      <c r="AC621" s="260">
        <f t="shared" si="58"/>
        <v>0</v>
      </c>
      <c r="AD621" s="259">
        <f t="shared" si="59"/>
        <v>0</v>
      </c>
      <c r="AE621" s="261"/>
      <c r="AF621" s="248"/>
      <c r="AG621" s="248"/>
      <c r="AH621" s="248"/>
      <c r="AI621" s="248"/>
    </row>
    <row r="622" spans="1:35" x14ac:dyDescent="0.2">
      <c r="A622" s="248"/>
      <c r="B622" s="248"/>
      <c r="C622" s="248"/>
      <c r="D622" s="248"/>
      <c r="E622" s="248"/>
      <c r="F622" s="248"/>
      <c r="G622" s="248"/>
      <c r="H622" s="248"/>
      <c r="I622" s="248"/>
      <c r="J622" s="248"/>
      <c r="K622" s="248"/>
      <c r="L622" s="248"/>
      <c r="M622" s="248"/>
      <c r="N622" s="248"/>
      <c r="O622" s="248"/>
      <c r="P622" s="248"/>
      <c r="Q622" s="296"/>
      <c r="R622" s="256">
        <f>'Enjoyment or fitnes- trip % sum'!B627</f>
        <v>0</v>
      </c>
      <c r="S622" s="313">
        <f>'Enjoyment or fitnes- trip % sum'!D627</f>
        <v>0</v>
      </c>
      <c r="T622" s="257">
        <f>'Non-survey input values'!$B$14</f>
        <v>359.3</v>
      </c>
      <c r="U622" s="258">
        <f t="shared" si="54"/>
        <v>0</v>
      </c>
      <c r="V622" s="259">
        <f t="shared" si="55"/>
        <v>0</v>
      </c>
      <c r="W622" s="312">
        <f>'Enjoyment or fitnes- trip % sum'!G627</f>
        <v>0</v>
      </c>
      <c r="X622" s="314">
        <f>'Enjoyment or fitnes- trip % sum'!I627</f>
        <v>0</v>
      </c>
      <c r="Y622" s="260">
        <f t="shared" si="56"/>
        <v>0</v>
      </c>
      <c r="Z622" s="259">
        <f t="shared" si="57"/>
        <v>0</v>
      </c>
      <c r="AA622" s="312">
        <f>'Enjoyment or fitnes- trip % sum'!L627</f>
        <v>0</v>
      </c>
      <c r="AB622" s="314">
        <f>'Enjoyment or fitnes- trip % sum'!N627</f>
        <v>0</v>
      </c>
      <c r="AC622" s="260">
        <f t="shared" si="58"/>
        <v>0</v>
      </c>
      <c r="AD622" s="259">
        <f t="shared" si="59"/>
        <v>0</v>
      </c>
      <c r="AE622" s="261"/>
      <c r="AF622" s="248"/>
      <c r="AG622" s="248"/>
      <c r="AH622" s="248"/>
      <c r="AI622" s="248"/>
    </row>
    <row r="623" spans="1:35" x14ac:dyDescent="0.2">
      <c r="A623" s="248"/>
      <c r="B623" s="248"/>
      <c r="C623" s="248"/>
      <c r="D623" s="248"/>
      <c r="E623" s="248"/>
      <c r="F623" s="248"/>
      <c r="G623" s="248"/>
      <c r="H623" s="248"/>
      <c r="I623" s="248"/>
      <c r="J623" s="248"/>
      <c r="K623" s="248"/>
      <c r="L623" s="248"/>
      <c r="M623" s="248"/>
      <c r="N623" s="248"/>
      <c r="O623" s="248"/>
      <c r="P623" s="248"/>
      <c r="Q623" s="296"/>
      <c r="R623" s="256">
        <f>'Enjoyment or fitnes- trip % sum'!B628</f>
        <v>0</v>
      </c>
      <c r="S623" s="313">
        <f>'Enjoyment or fitnes- trip % sum'!D628</f>
        <v>0</v>
      </c>
      <c r="T623" s="257">
        <f>'Non-survey input values'!$B$14</f>
        <v>359.3</v>
      </c>
      <c r="U623" s="258">
        <f t="shared" si="54"/>
        <v>0</v>
      </c>
      <c r="V623" s="259">
        <f t="shared" si="55"/>
        <v>0</v>
      </c>
      <c r="W623" s="312">
        <f>'Enjoyment or fitnes- trip % sum'!G628</f>
        <v>0</v>
      </c>
      <c r="X623" s="314">
        <f>'Enjoyment or fitnes- trip % sum'!I628</f>
        <v>0</v>
      </c>
      <c r="Y623" s="260">
        <f t="shared" si="56"/>
        <v>0</v>
      </c>
      <c r="Z623" s="259">
        <f t="shared" si="57"/>
        <v>0</v>
      </c>
      <c r="AA623" s="312">
        <f>'Enjoyment or fitnes- trip % sum'!L628</f>
        <v>0</v>
      </c>
      <c r="AB623" s="314">
        <f>'Enjoyment or fitnes- trip % sum'!N628</f>
        <v>0</v>
      </c>
      <c r="AC623" s="260">
        <f t="shared" si="58"/>
        <v>0</v>
      </c>
      <c r="AD623" s="259">
        <f t="shared" si="59"/>
        <v>0</v>
      </c>
      <c r="AE623" s="261"/>
      <c r="AF623" s="248"/>
      <c r="AG623" s="248"/>
      <c r="AH623" s="248"/>
      <c r="AI623" s="248"/>
    </row>
    <row r="624" spans="1:35" x14ac:dyDescent="0.2">
      <c r="A624" s="248"/>
      <c r="B624" s="248"/>
      <c r="C624" s="248"/>
      <c r="D624" s="248"/>
      <c r="E624" s="248"/>
      <c r="F624" s="248"/>
      <c r="G624" s="248"/>
      <c r="H624" s="248"/>
      <c r="I624" s="248"/>
      <c r="J624" s="248"/>
      <c r="K624" s="248"/>
      <c r="L624" s="248"/>
      <c r="M624" s="248"/>
      <c r="N624" s="248"/>
      <c r="O624" s="248"/>
      <c r="P624" s="248"/>
      <c r="Q624" s="296"/>
      <c r="R624" s="256">
        <f>'Enjoyment or fitnes- trip % sum'!B629</f>
        <v>0</v>
      </c>
      <c r="S624" s="313">
        <f>'Enjoyment or fitnes- trip % sum'!D629</f>
        <v>0</v>
      </c>
      <c r="T624" s="257">
        <f>'Non-survey input values'!$B$14</f>
        <v>359.3</v>
      </c>
      <c r="U624" s="258">
        <f t="shared" si="54"/>
        <v>0</v>
      </c>
      <c r="V624" s="259">
        <f t="shared" si="55"/>
        <v>0</v>
      </c>
      <c r="W624" s="312">
        <f>'Enjoyment or fitnes- trip % sum'!G629</f>
        <v>0</v>
      </c>
      <c r="X624" s="314">
        <f>'Enjoyment or fitnes- trip % sum'!I629</f>
        <v>0</v>
      </c>
      <c r="Y624" s="260">
        <f t="shared" si="56"/>
        <v>0</v>
      </c>
      <c r="Z624" s="259">
        <f t="shared" si="57"/>
        <v>0</v>
      </c>
      <c r="AA624" s="312">
        <f>'Enjoyment or fitnes- trip % sum'!L629</f>
        <v>0</v>
      </c>
      <c r="AB624" s="314">
        <f>'Enjoyment or fitnes- trip % sum'!N629</f>
        <v>0</v>
      </c>
      <c r="AC624" s="260">
        <f t="shared" si="58"/>
        <v>0</v>
      </c>
      <c r="AD624" s="259">
        <f t="shared" si="59"/>
        <v>0</v>
      </c>
      <c r="AE624" s="261"/>
      <c r="AF624" s="248"/>
      <c r="AG624" s="248"/>
      <c r="AH624" s="248"/>
      <c r="AI624" s="248"/>
    </row>
    <row r="625" spans="1:35" x14ac:dyDescent="0.2">
      <c r="A625" s="248"/>
      <c r="B625" s="248"/>
      <c r="C625" s="248"/>
      <c r="D625" s="248"/>
      <c r="E625" s="248"/>
      <c r="F625" s="248"/>
      <c r="G625" s="248"/>
      <c r="H625" s="248"/>
      <c r="I625" s="248"/>
      <c r="J625" s="248"/>
      <c r="K625" s="248"/>
      <c r="L625" s="248"/>
      <c r="M625" s="248"/>
      <c r="N625" s="248"/>
      <c r="O625" s="248"/>
      <c r="P625" s="248"/>
      <c r="Q625" s="296"/>
      <c r="R625" s="256">
        <f>'Enjoyment or fitnes- trip % sum'!B630</f>
        <v>0</v>
      </c>
      <c r="S625" s="313">
        <f>'Enjoyment or fitnes- trip % sum'!D630</f>
        <v>0</v>
      </c>
      <c r="T625" s="257">
        <f>'Non-survey input values'!$B$14</f>
        <v>359.3</v>
      </c>
      <c r="U625" s="258">
        <f t="shared" si="54"/>
        <v>0</v>
      </c>
      <c r="V625" s="259">
        <f t="shared" si="55"/>
        <v>0</v>
      </c>
      <c r="W625" s="312">
        <f>'Enjoyment or fitnes- trip % sum'!G630</f>
        <v>0</v>
      </c>
      <c r="X625" s="314">
        <f>'Enjoyment or fitnes- trip % sum'!I630</f>
        <v>0</v>
      </c>
      <c r="Y625" s="260">
        <f t="shared" si="56"/>
        <v>0</v>
      </c>
      <c r="Z625" s="259">
        <f t="shared" si="57"/>
        <v>0</v>
      </c>
      <c r="AA625" s="312">
        <f>'Enjoyment or fitnes- trip % sum'!L630</f>
        <v>0</v>
      </c>
      <c r="AB625" s="314">
        <f>'Enjoyment or fitnes- trip % sum'!N630</f>
        <v>0</v>
      </c>
      <c r="AC625" s="260">
        <f t="shared" si="58"/>
        <v>0</v>
      </c>
      <c r="AD625" s="259">
        <f t="shared" si="59"/>
        <v>0</v>
      </c>
      <c r="AE625" s="261"/>
      <c r="AF625" s="248"/>
      <c r="AG625" s="248"/>
      <c r="AH625" s="248"/>
      <c r="AI625" s="248"/>
    </row>
    <row r="626" spans="1:35" x14ac:dyDescent="0.2">
      <c r="A626" s="248"/>
      <c r="B626" s="248"/>
      <c r="C626" s="248"/>
      <c r="D626" s="248"/>
      <c r="E626" s="248"/>
      <c r="F626" s="248"/>
      <c r="G626" s="248"/>
      <c r="H626" s="248"/>
      <c r="I626" s="248"/>
      <c r="J626" s="248"/>
      <c r="K626" s="248"/>
      <c r="L626" s="248"/>
      <c r="M626" s="248"/>
      <c r="N626" s="248"/>
      <c r="O626" s="248"/>
      <c r="P626" s="248"/>
      <c r="Q626" s="296"/>
      <c r="R626" s="256">
        <f>'Enjoyment or fitnes- trip % sum'!B631</f>
        <v>0</v>
      </c>
      <c r="S626" s="313">
        <f>'Enjoyment or fitnes- trip % sum'!D631</f>
        <v>0</v>
      </c>
      <c r="T626" s="257">
        <f>'Non-survey input values'!$B$14</f>
        <v>359.3</v>
      </c>
      <c r="U626" s="258">
        <f t="shared" si="54"/>
        <v>0</v>
      </c>
      <c r="V626" s="259">
        <f t="shared" si="55"/>
        <v>0</v>
      </c>
      <c r="W626" s="312">
        <f>'Enjoyment or fitnes- trip % sum'!G631</f>
        <v>0</v>
      </c>
      <c r="X626" s="314">
        <f>'Enjoyment or fitnes- trip % sum'!I631</f>
        <v>0</v>
      </c>
      <c r="Y626" s="260">
        <f t="shared" si="56"/>
        <v>0</v>
      </c>
      <c r="Z626" s="259">
        <f t="shared" si="57"/>
        <v>0</v>
      </c>
      <c r="AA626" s="312">
        <f>'Enjoyment or fitnes- trip % sum'!L631</f>
        <v>0</v>
      </c>
      <c r="AB626" s="314">
        <f>'Enjoyment or fitnes- trip % sum'!N631</f>
        <v>0</v>
      </c>
      <c r="AC626" s="260">
        <f t="shared" si="58"/>
        <v>0</v>
      </c>
      <c r="AD626" s="259">
        <f t="shared" si="59"/>
        <v>0</v>
      </c>
      <c r="AE626" s="261"/>
      <c r="AF626" s="248"/>
      <c r="AG626" s="248"/>
      <c r="AH626" s="248"/>
      <c r="AI626" s="248"/>
    </row>
    <row r="627" spans="1:35" x14ac:dyDescent="0.2">
      <c r="A627" s="248"/>
      <c r="B627" s="248"/>
      <c r="C627" s="248"/>
      <c r="D627" s="248"/>
      <c r="E627" s="248"/>
      <c r="F627" s="248"/>
      <c r="G627" s="248"/>
      <c r="H627" s="248"/>
      <c r="I627" s="248"/>
      <c r="J627" s="248"/>
      <c r="K627" s="248"/>
      <c r="L627" s="248"/>
      <c r="M627" s="248"/>
      <c r="N627" s="248"/>
      <c r="O627" s="248"/>
      <c r="P627" s="248"/>
      <c r="Q627" s="296"/>
      <c r="R627" s="256">
        <f>'Enjoyment or fitnes- trip % sum'!B632</f>
        <v>0</v>
      </c>
      <c r="S627" s="313">
        <f>'Enjoyment or fitnes- trip % sum'!D632</f>
        <v>0</v>
      </c>
      <c r="T627" s="257">
        <f>'Non-survey input values'!$B$14</f>
        <v>359.3</v>
      </c>
      <c r="U627" s="258">
        <f t="shared" si="54"/>
        <v>0</v>
      </c>
      <c r="V627" s="259">
        <f t="shared" si="55"/>
        <v>0</v>
      </c>
      <c r="W627" s="312">
        <f>'Enjoyment or fitnes- trip % sum'!G632</f>
        <v>0</v>
      </c>
      <c r="X627" s="314">
        <f>'Enjoyment or fitnes- trip % sum'!I632</f>
        <v>0</v>
      </c>
      <c r="Y627" s="260">
        <f t="shared" si="56"/>
        <v>0</v>
      </c>
      <c r="Z627" s="259">
        <f t="shared" si="57"/>
        <v>0</v>
      </c>
      <c r="AA627" s="312">
        <f>'Enjoyment or fitnes- trip % sum'!L632</f>
        <v>0</v>
      </c>
      <c r="AB627" s="314">
        <f>'Enjoyment or fitnes- trip % sum'!N632</f>
        <v>0</v>
      </c>
      <c r="AC627" s="260">
        <f t="shared" si="58"/>
        <v>0</v>
      </c>
      <c r="AD627" s="259">
        <f t="shared" si="59"/>
        <v>0</v>
      </c>
      <c r="AE627" s="261"/>
      <c r="AF627" s="248"/>
      <c r="AG627" s="248"/>
      <c r="AH627" s="248"/>
      <c r="AI627" s="248"/>
    </row>
    <row r="628" spans="1:35" x14ac:dyDescent="0.2">
      <c r="A628" s="248"/>
      <c r="B628" s="248"/>
      <c r="C628" s="248"/>
      <c r="D628" s="248"/>
      <c r="E628" s="248"/>
      <c r="F628" s="248"/>
      <c r="G628" s="248"/>
      <c r="H628" s="248"/>
      <c r="I628" s="248"/>
      <c r="J628" s="248"/>
      <c r="K628" s="248"/>
      <c r="L628" s="248"/>
      <c r="M628" s="248"/>
      <c r="N628" s="248"/>
      <c r="O628" s="248"/>
      <c r="P628" s="248"/>
      <c r="Q628" s="296"/>
      <c r="R628" s="256">
        <f>'Enjoyment or fitnes- trip % sum'!B633</f>
        <v>0</v>
      </c>
      <c r="S628" s="313">
        <f>'Enjoyment or fitnes- trip % sum'!D633</f>
        <v>0</v>
      </c>
      <c r="T628" s="257">
        <f>'Non-survey input values'!$B$14</f>
        <v>359.3</v>
      </c>
      <c r="U628" s="258">
        <f t="shared" si="54"/>
        <v>0</v>
      </c>
      <c r="V628" s="259">
        <f t="shared" si="55"/>
        <v>0</v>
      </c>
      <c r="W628" s="312">
        <f>'Enjoyment or fitnes- trip % sum'!G633</f>
        <v>0</v>
      </c>
      <c r="X628" s="314">
        <f>'Enjoyment or fitnes- trip % sum'!I633</f>
        <v>0</v>
      </c>
      <c r="Y628" s="260">
        <f t="shared" si="56"/>
        <v>0</v>
      </c>
      <c r="Z628" s="259">
        <f t="shared" si="57"/>
        <v>0</v>
      </c>
      <c r="AA628" s="312">
        <f>'Enjoyment or fitnes- trip % sum'!L633</f>
        <v>0</v>
      </c>
      <c r="AB628" s="314">
        <f>'Enjoyment or fitnes- trip % sum'!N633</f>
        <v>0</v>
      </c>
      <c r="AC628" s="260">
        <f t="shared" si="58"/>
        <v>0</v>
      </c>
      <c r="AD628" s="259">
        <f t="shared" si="59"/>
        <v>0</v>
      </c>
      <c r="AE628" s="261"/>
      <c r="AF628" s="248"/>
      <c r="AG628" s="248"/>
      <c r="AH628" s="248"/>
      <c r="AI628" s="248"/>
    </row>
    <row r="629" spans="1:35" x14ac:dyDescent="0.2">
      <c r="A629" s="248"/>
      <c r="B629" s="248"/>
      <c r="C629" s="248"/>
      <c r="D629" s="248"/>
      <c r="E629" s="248"/>
      <c r="F629" s="248"/>
      <c r="G629" s="248"/>
      <c r="H629" s="248"/>
      <c r="I629" s="248"/>
      <c r="J629" s="248"/>
      <c r="K629" s="248"/>
      <c r="L629" s="248"/>
      <c r="M629" s="248"/>
      <c r="N629" s="248"/>
      <c r="O629" s="248"/>
      <c r="P629" s="248"/>
      <c r="Q629" s="296"/>
      <c r="R629" s="256">
        <f>'Enjoyment or fitnes- trip % sum'!B634</f>
        <v>0</v>
      </c>
      <c r="S629" s="313">
        <f>'Enjoyment or fitnes- trip % sum'!D634</f>
        <v>0</v>
      </c>
      <c r="T629" s="257">
        <f>'Non-survey input values'!$B$14</f>
        <v>359.3</v>
      </c>
      <c r="U629" s="258">
        <f t="shared" si="54"/>
        <v>0</v>
      </c>
      <c r="V629" s="259">
        <f t="shared" si="55"/>
        <v>0</v>
      </c>
      <c r="W629" s="312">
        <f>'Enjoyment or fitnes- trip % sum'!G634</f>
        <v>0</v>
      </c>
      <c r="X629" s="314">
        <f>'Enjoyment or fitnes- trip % sum'!I634</f>
        <v>0</v>
      </c>
      <c r="Y629" s="260">
        <f t="shared" si="56"/>
        <v>0</v>
      </c>
      <c r="Z629" s="259">
        <f t="shared" si="57"/>
        <v>0</v>
      </c>
      <c r="AA629" s="312">
        <f>'Enjoyment or fitnes- trip % sum'!L634</f>
        <v>0</v>
      </c>
      <c r="AB629" s="314">
        <f>'Enjoyment or fitnes- trip % sum'!N634</f>
        <v>0</v>
      </c>
      <c r="AC629" s="260">
        <f t="shared" si="58"/>
        <v>0</v>
      </c>
      <c r="AD629" s="259">
        <f t="shared" si="59"/>
        <v>0</v>
      </c>
      <c r="AE629" s="261"/>
      <c r="AF629" s="248"/>
      <c r="AG629" s="248"/>
      <c r="AH629" s="248"/>
      <c r="AI629" s="248"/>
    </row>
    <row r="630" spans="1:35" x14ac:dyDescent="0.2">
      <c r="A630" s="248"/>
      <c r="B630" s="248"/>
      <c r="C630" s="248"/>
      <c r="D630" s="248"/>
      <c r="E630" s="248"/>
      <c r="F630" s="248"/>
      <c r="G630" s="248"/>
      <c r="H630" s="248"/>
      <c r="I630" s="248"/>
      <c r="J630" s="248"/>
      <c r="K630" s="248"/>
      <c r="L630" s="248"/>
      <c r="M630" s="248"/>
      <c r="N630" s="248"/>
      <c r="O630" s="248"/>
      <c r="P630" s="248"/>
      <c r="Q630" s="296"/>
      <c r="R630" s="256">
        <f>'Enjoyment or fitnes- trip % sum'!B635</f>
        <v>0</v>
      </c>
      <c r="S630" s="313">
        <f>'Enjoyment or fitnes- trip % sum'!D635</f>
        <v>0</v>
      </c>
      <c r="T630" s="257">
        <f>'Non-survey input values'!$B$14</f>
        <v>359.3</v>
      </c>
      <c r="U630" s="258">
        <f t="shared" si="54"/>
        <v>0</v>
      </c>
      <c r="V630" s="259">
        <f t="shared" si="55"/>
        <v>0</v>
      </c>
      <c r="W630" s="312">
        <f>'Enjoyment or fitnes- trip % sum'!G635</f>
        <v>0</v>
      </c>
      <c r="X630" s="314">
        <f>'Enjoyment or fitnes- trip % sum'!I635</f>
        <v>0</v>
      </c>
      <c r="Y630" s="260">
        <f t="shared" si="56"/>
        <v>0</v>
      </c>
      <c r="Z630" s="259">
        <f t="shared" si="57"/>
        <v>0</v>
      </c>
      <c r="AA630" s="312">
        <f>'Enjoyment or fitnes- trip % sum'!L635</f>
        <v>0</v>
      </c>
      <c r="AB630" s="314">
        <f>'Enjoyment or fitnes- trip % sum'!N635</f>
        <v>0</v>
      </c>
      <c r="AC630" s="260">
        <f t="shared" si="58"/>
        <v>0</v>
      </c>
      <c r="AD630" s="259">
        <f t="shared" si="59"/>
        <v>0</v>
      </c>
      <c r="AE630" s="261"/>
      <c r="AF630" s="248"/>
      <c r="AG630" s="248"/>
      <c r="AH630" s="248"/>
      <c r="AI630" s="248"/>
    </row>
    <row r="631" spans="1:35" x14ac:dyDescent="0.2">
      <c r="A631" s="248"/>
      <c r="B631" s="248"/>
      <c r="C631" s="248"/>
      <c r="D631" s="248"/>
      <c r="E631" s="248"/>
      <c r="F631" s="248"/>
      <c r="G631" s="248"/>
      <c r="H631" s="248"/>
      <c r="I631" s="248"/>
      <c r="J631" s="248"/>
      <c r="K631" s="248"/>
      <c r="L631" s="248"/>
      <c r="M631" s="248"/>
      <c r="N631" s="248"/>
      <c r="O631" s="248"/>
      <c r="P631" s="248"/>
      <c r="Q631" s="296"/>
      <c r="R631" s="256">
        <f>'Enjoyment or fitnes- trip % sum'!B636</f>
        <v>0</v>
      </c>
      <c r="S631" s="313">
        <f>'Enjoyment or fitnes- trip % sum'!D636</f>
        <v>0</v>
      </c>
      <c r="T631" s="257">
        <f>'Non-survey input values'!$B$14</f>
        <v>359.3</v>
      </c>
      <c r="U631" s="258">
        <f t="shared" si="54"/>
        <v>0</v>
      </c>
      <c r="V631" s="259">
        <f t="shared" si="55"/>
        <v>0</v>
      </c>
      <c r="W631" s="312">
        <f>'Enjoyment or fitnes- trip % sum'!G636</f>
        <v>0</v>
      </c>
      <c r="X631" s="314">
        <f>'Enjoyment or fitnes- trip % sum'!I636</f>
        <v>0</v>
      </c>
      <c r="Y631" s="260">
        <f t="shared" si="56"/>
        <v>0</v>
      </c>
      <c r="Z631" s="259">
        <f t="shared" si="57"/>
        <v>0</v>
      </c>
      <c r="AA631" s="312">
        <f>'Enjoyment or fitnes- trip % sum'!L636</f>
        <v>0</v>
      </c>
      <c r="AB631" s="314">
        <f>'Enjoyment or fitnes- trip % sum'!N636</f>
        <v>0</v>
      </c>
      <c r="AC631" s="260">
        <f t="shared" si="58"/>
        <v>0</v>
      </c>
      <c r="AD631" s="259">
        <f t="shared" si="59"/>
        <v>0</v>
      </c>
      <c r="AE631" s="261"/>
      <c r="AF631" s="248"/>
      <c r="AG631" s="248"/>
      <c r="AH631" s="248"/>
      <c r="AI631" s="248"/>
    </row>
    <row r="632" spans="1:35" x14ac:dyDescent="0.2">
      <c r="A632" s="248"/>
      <c r="B632" s="248"/>
      <c r="C632" s="248"/>
      <c r="D632" s="248"/>
      <c r="E632" s="248"/>
      <c r="F632" s="248"/>
      <c r="G632" s="248"/>
      <c r="H632" s="248"/>
      <c r="I632" s="248"/>
      <c r="J632" s="248"/>
      <c r="K632" s="248"/>
      <c r="L632" s="248"/>
      <c r="M632" s="248"/>
      <c r="N632" s="248"/>
      <c r="O632" s="248"/>
      <c r="P632" s="248"/>
      <c r="Q632" s="296"/>
      <c r="R632" s="256">
        <f>'Enjoyment or fitnes- trip % sum'!B637</f>
        <v>0</v>
      </c>
      <c r="S632" s="313">
        <f>'Enjoyment or fitnes- trip % sum'!D637</f>
        <v>0</v>
      </c>
      <c r="T632" s="257">
        <f>'Non-survey input values'!$B$14</f>
        <v>359.3</v>
      </c>
      <c r="U632" s="258">
        <f t="shared" si="54"/>
        <v>0</v>
      </c>
      <c r="V632" s="259">
        <f t="shared" si="55"/>
        <v>0</v>
      </c>
      <c r="W632" s="312">
        <f>'Enjoyment or fitnes- trip % sum'!G637</f>
        <v>0</v>
      </c>
      <c r="X632" s="314">
        <f>'Enjoyment or fitnes- trip % sum'!I637</f>
        <v>0</v>
      </c>
      <c r="Y632" s="260">
        <f t="shared" si="56"/>
        <v>0</v>
      </c>
      <c r="Z632" s="259">
        <f t="shared" si="57"/>
        <v>0</v>
      </c>
      <c r="AA632" s="312">
        <f>'Enjoyment or fitnes- trip % sum'!L637</f>
        <v>0</v>
      </c>
      <c r="AB632" s="314">
        <f>'Enjoyment or fitnes- trip % sum'!N637</f>
        <v>0</v>
      </c>
      <c r="AC632" s="260">
        <f t="shared" si="58"/>
        <v>0</v>
      </c>
      <c r="AD632" s="259">
        <f t="shared" si="59"/>
        <v>0</v>
      </c>
      <c r="AE632" s="261"/>
      <c r="AF632" s="248"/>
      <c r="AG632" s="248"/>
      <c r="AH632" s="248"/>
      <c r="AI632" s="248"/>
    </row>
    <row r="633" spans="1:35" x14ac:dyDescent="0.2">
      <c r="A633" s="248"/>
      <c r="B633" s="248"/>
      <c r="C633" s="248"/>
      <c r="D633" s="248"/>
      <c r="E633" s="248"/>
      <c r="F633" s="248"/>
      <c r="G633" s="248"/>
      <c r="H633" s="248"/>
      <c r="I633" s="248"/>
      <c r="J633" s="248"/>
      <c r="K633" s="248"/>
      <c r="L633" s="248"/>
      <c r="M633" s="248"/>
      <c r="N633" s="248"/>
      <c r="O633" s="248"/>
      <c r="P633" s="248"/>
      <c r="Q633" s="296"/>
      <c r="R633" s="256">
        <f>'Enjoyment or fitnes- trip % sum'!B638</f>
        <v>0</v>
      </c>
      <c r="S633" s="313">
        <f>'Enjoyment or fitnes- trip % sum'!D638</f>
        <v>0</v>
      </c>
      <c r="T633" s="257">
        <f>'Non-survey input values'!$B$14</f>
        <v>359.3</v>
      </c>
      <c r="U633" s="258">
        <f t="shared" si="54"/>
        <v>0</v>
      </c>
      <c r="V633" s="259">
        <f t="shared" si="55"/>
        <v>0</v>
      </c>
      <c r="W633" s="312">
        <f>'Enjoyment or fitnes- trip % sum'!G638</f>
        <v>0</v>
      </c>
      <c r="X633" s="314">
        <f>'Enjoyment or fitnes- trip % sum'!I638</f>
        <v>0</v>
      </c>
      <c r="Y633" s="260">
        <f t="shared" si="56"/>
        <v>0</v>
      </c>
      <c r="Z633" s="259">
        <f t="shared" si="57"/>
        <v>0</v>
      </c>
      <c r="AA633" s="312">
        <f>'Enjoyment or fitnes- trip % sum'!L638</f>
        <v>0</v>
      </c>
      <c r="AB633" s="314">
        <f>'Enjoyment or fitnes- trip % sum'!N638</f>
        <v>0</v>
      </c>
      <c r="AC633" s="260">
        <f t="shared" si="58"/>
        <v>0</v>
      </c>
      <c r="AD633" s="259">
        <f t="shared" si="59"/>
        <v>0</v>
      </c>
      <c r="AE633" s="261"/>
      <c r="AF633" s="248"/>
      <c r="AG633" s="248"/>
      <c r="AH633" s="248"/>
      <c r="AI633" s="248"/>
    </row>
    <row r="634" spans="1:35" x14ac:dyDescent="0.2">
      <c r="A634" s="248"/>
      <c r="B634" s="248"/>
      <c r="C634" s="248"/>
      <c r="D634" s="248"/>
      <c r="E634" s="248"/>
      <c r="F634" s="248"/>
      <c r="G634" s="248"/>
      <c r="H634" s="248"/>
      <c r="I634" s="248"/>
      <c r="J634" s="248"/>
      <c r="K634" s="248"/>
      <c r="L634" s="248"/>
      <c r="M634" s="248"/>
      <c r="N634" s="248"/>
      <c r="O634" s="248"/>
      <c r="P634" s="248"/>
      <c r="Q634" s="296"/>
      <c r="R634" s="256">
        <f>'Enjoyment or fitnes- trip % sum'!B639</f>
        <v>0</v>
      </c>
      <c r="S634" s="313">
        <f>'Enjoyment or fitnes- trip % sum'!D639</f>
        <v>0</v>
      </c>
      <c r="T634" s="257">
        <f>'Non-survey input values'!$B$14</f>
        <v>359.3</v>
      </c>
      <c r="U634" s="258">
        <f t="shared" si="54"/>
        <v>0</v>
      </c>
      <c r="V634" s="259">
        <f t="shared" si="55"/>
        <v>0</v>
      </c>
      <c r="W634" s="312">
        <f>'Enjoyment or fitnes- trip % sum'!G639</f>
        <v>0</v>
      </c>
      <c r="X634" s="314">
        <f>'Enjoyment or fitnes- trip % sum'!I639</f>
        <v>0</v>
      </c>
      <c r="Y634" s="260">
        <f t="shared" si="56"/>
        <v>0</v>
      </c>
      <c r="Z634" s="259">
        <f t="shared" si="57"/>
        <v>0</v>
      </c>
      <c r="AA634" s="312">
        <f>'Enjoyment or fitnes- trip % sum'!L639</f>
        <v>0</v>
      </c>
      <c r="AB634" s="314">
        <f>'Enjoyment or fitnes- trip % sum'!N639</f>
        <v>0</v>
      </c>
      <c r="AC634" s="260">
        <f t="shared" si="58"/>
        <v>0</v>
      </c>
      <c r="AD634" s="259">
        <f t="shared" si="59"/>
        <v>0</v>
      </c>
      <c r="AE634" s="261"/>
      <c r="AF634" s="248"/>
      <c r="AG634" s="248"/>
      <c r="AH634" s="248"/>
      <c r="AI634" s="248"/>
    </row>
    <row r="635" spans="1:35" x14ac:dyDescent="0.2">
      <c r="A635" s="248"/>
      <c r="B635" s="248"/>
      <c r="C635" s="248"/>
      <c r="D635" s="248"/>
      <c r="E635" s="248"/>
      <c r="F635" s="248"/>
      <c r="G635" s="248"/>
      <c r="H635" s="248"/>
      <c r="I635" s="248"/>
      <c r="J635" s="248"/>
      <c r="K635" s="248"/>
      <c r="L635" s="248"/>
      <c r="M635" s="248"/>
      <c r="N635" s="248"/>
      <c r="O635" s="248"/>
      <c r="P635" s="248"/>
      <c r="Q635" s="296"/>
      <c r="R635" s="256">
        <f>'Enjoyment or fitnes- trip % sum'!B640</f>
        <v>0</v>
      </c>
      <c r="S635" s="313">
        <f>'Enjoyment or fitnes- trip % sum'!D640</f>
        <v>0</v>
      </c>
      <c r="T635" s="257">
        <f>'Non-survey input values'!$B$14</f>
        <v>359.3</v>
      </c>
      <c r="U635" s="258">
        <f t="shared" si="54"/>
        <v>0</v>
      </c>
      <c r="V635" s="259">
        <f t="shared" si="55"/>
        <v>0</v>
      </c>
      <c r="W635" s="312">
        <f>'Enjoyment or fitnes- trip % sum'!G640</f>
        <v>0</v>
      </c>
      <c r="X635" s="314">
        <f>'Enjoyment or fitnes- trip % sum'!I640</f>
        <v>0</v>
      </c>
      <c r="Y635" s="260">
        <f t="shared" si="56"/>
        <v>0</v>
      </c>
      <c r="Z635" s="259">
        <f t="shared" si="57"/>
        <v>0</v>
      </c>
      <c r="AA635" s="312">
        <f>'Enjoyment or fitnes- trip % sum'!L640</f>
        <v>0</v>
      </c>
      <c r="AB635" s="314">
        <f>'Enjoyment or fitnes- trip % sum'!N640</f>
        <v>0</v>
      </c>
      <c r="AC635" s="260">
        <f t="shared" si="58"/>
        <v>0</v>
      </c>
      <c r="AD635" s="259">
        <f t="shared" si="59"/>
        <v>0</v>
      </c>
      <c r="AE635" s="261"/>
      <c r="AF635" s="248"/>
      <c r="AG635" s="248"/>
      <c r="AH635" s="248"/>
      <c r="AI635" s="248"/>
    </row>
    <row r="636" spans="1:35" x14ac:dyDescent="0.2">
      <c r="A636" s="248"/>
      <c r="B636" s="248"/>
      <c r="C636" s="248"/>
      <c r="D636" s="248"/>
      <c r="E636" s="248"/>
      <c r="F636" s="248"/>
      <c r="G636" s="248"/>
      <c r="H636" s="248"/>
      <c r="I636" s="248"/>
      <c r="J636" s="248"/>
      <c r="K636" s="248"/>
      <c r="L636" s="248"/>
      <c r="M636" s="248"/>
      <c r="N636" s="248"/>
      <c r="O636" s="248"/>
      <c r="P636" s="248"/>
      <c r="Q636" s="296"/>
      <c r="R636" s="256">
        <f>'Enjoyment or fitnes- trip % sum'!B641</f>
        <v>0</v>
      </c>
      <c r="S636" s="313">
        <f>'Enjoyment or fitnes- trip % sum'!D641</f>
        <v>0</v>
      </c>
      <c r="T636" s="257">
        <f>'Non-survey input values'!$B$14</f>
        <v>359.3</v>
      </c>
      <c r="U636" s="258">
        <f t="shared" si="54"/>
        <v>0</v>
      </c>
      <c r="V636" s="259">
        <f t="shared" si="55"/>
        <v>0</v>
      </c>
      <c r="W636" s="312">
        <f>'Enjoyment or fitnes- trip % sum'!G641</f>
        <v>0</v>
      </c>
      <c r="X636" s="314">
        <f>'Enjoyment or fitnes- trip % sum'!I641</f>
        <v>0</v>
      </c>
      <c r="Y636" s="260">
        <f t="shared" si="56"/>
        <v>0</v>
      </c>
      <c r="Z636" s="259">
        <f t="shared" si="57"/>
        <v>0</v>
      </c>
      <c r="AA636" s="312">
        <f>'Enjoyment or fitnes- trip % sum'!L641</f>
        <v>0</v>
      </c>
      <c r="AB636" s="314">
        <f>'Enjoyment or fitnes- trip % sum'!N641</f>
        <v>0</v>
      </c>
      <c r="AC636" s="260">
        <f t="shared" si="58"/>
        <v>0</v>
      </c>
      <c r="AD636" s="259">
        <f t="shared" si="59"/>
        <v>0</v>
      </c>
      <c r="AE636" s="261"/>
      <c r="AF636" s="248"/>
      <c r="AG636" s="248"/>
      <c r="AH636" s="248"/>
      <c r="AI636" s="248"/>
    </row>
    <row r="637" spans="1:35" x14ac:dyDescent="0.2">
      <c r="A637" s="248"/>
      <c r="B637" s="248"/>
      <c r="C637" s="248"/>
      <c r="D637" s="248"/>
      <c r="E637" s="248"/>
      <c r="F637" s="248"/>
      <c r="G637" s="248"/>
      <c r="H637" s="248"/>
      <c r="I637" s="248"/>
      <c r="J637" s="248"/>
      <c r="K637" s="248"/>
      <c r="L637" s="248"/>
      <c r="M637" s="248"/>
      <c r="N637" s="248"/>
      <c r="O637" s="248"/>
      <c r="P637" s="248"/>
      <c r="Q637" s="296"/>
      <c r="R637" s="256">
        <f>'Enjoyment or fitnes- trip % sum'!B642</f>
        <v>0</v>
      </c>
      <c r="S637" s="313">
        <f>'Enjoyment or fitnes- trip % sum'!D642</f>
        <v>0</v>
      </c>
      <c r="T637" s="257">
        <f>'Non-survey input values'!$B$14</f>
        <v>359.3</v>
      </c>
      <c r="U637" s="258">
        <f t="shared" si="54"/>
        <v>0</v>
      </c>
      <c r="V637" s="259">
        <f t="shared" si="55"/>
        <v>0</v>
      </c>
      <c r="W637" s="312">
        <f>'Enjoyment or fitnes- trip % sum'!G642</f>
        <v>0</v>
      </c>
      <c r="X637" s="314">
        <f>'Enjoyment or fitnes- trip % sum'!I642</f>
        <v>0</v>
      </c>
      <c r="Y637" s="260">
        <f t="shared" si="56"/>
        <v>0</v>
      </c>
      <c r="Z637" s="259">
        <f t="shared" si="57"/>
        <v>0</v>
      </c>
      <c r="AA637" s="312">
        <f>'Enjoyment or fitnes- trip % sum'!L642</f>
        <v>0</v>
      </c>
      <c r="AB637" s="314">
        <f>'Enjoyment or fitnes- trip % sum'!N642</f>
        <v>0</v>
      </c>
      <c r="AC637" s="260">
        <f t="shared" si="58"/>
        <v>0</v>
      </c>
      <c r="AD637" s="259">
        <f t="shared" si="59"/>
        <v>0</v>
      </c>
      <c r="AE637" s="261"/>
      <c r="AF637" s="248"/>
      <c r="AG637" s="248"/>
      <c r="AH637" s="248"/>
      <c r="AI637" s="248"/>
    </row>
    <row r="638" spans="1:35" x14ac:dyDescent="0.2">
      <c r="A638" s="248"/>
      <c r="B638" s="248"/>
      <c r="C638" s="248"/>
      <c r="D638" s="248"/>
      <c r="E638" s="248"/>
      <c r="F638" s="248"/>
      <c r="G638" s="248"/>
      <c r="H638" s="248"/>
      <c r="I638" s="248"/>
      <c r="J638" s="248"/>
      <c r="K638" s="248"/>
      <c r="L638" s="248"/>
      <c r="M638" s="248"/>
      <c r="N638" s="248"/>
      <c r="O638" s="248"/>
      <c r="P638" s="248"/>
      <c r="Q638" s="296"/>
      <c r="R638" s="256">
        <f>'Enjoyment or fitnes- trip % sum'!B643</f>
        <v>0</v>
      </c>
      <c r="S638" s="313">
        <f>'Enjoyment or fitnes- trip % sum'!D643</f>
        <v>0</v>
      </c>
      <c r="T638" s="257">
        <f>'Non-survey input values'!$B$14</f>
        <v>359.3</v>
      </c>
      <c r="U638" s="258">
        <f t="shared" si="54"/>
        <v>0</v>
      </c>
      <c r="V638" s="259">
        <f t="shared" si="55"/>
        <v>0</v>
      </c>
      <c r="W638" s="312">
        <f>'Enjoyment or fitnes- trip % sum'!G643</f>
        <v>0</v>
      </c>
      <c r="X638" s="314">
        <f>'Enjoyment or fitnes- trip % sum'!I643</f>
        <v>0</v>
      </c>
      <c r="Y638" s="260">
        <f t="shared" si="56"/>
        <v>0</v>
      </c>
      <c r="Z638" s="259">
        <f t="shared" si="57"/>
        <v>0</v>
      </c>
      <c r="AA638" s="312">
        <f>'Enjoyment or fitnes- trip % sum'!L643</f>
        <v>0</v>
      </c>
      <c r="AB638" s="314">
        <f>'Enjoyment or fitnes- trip % sum'!N643</f>
        <v>0</v>
      </c>
      <c r="AC638" s="260">
        <f t="shared" si="58"/>
        <v>0</v>
      </c>
      <c r="AD638" s="259">
        <f t="shared" si="59"/>
        <v>0</v>
      </c>
      <c r="AE638" s="261"/>
      <c r="AF638" s="248"/>
      <c r="AG638" s="248"/>
      <c r="AH638" s="248"/>
      <c r="AI638" s="248"/>
    </row>
    <row r="639" spans="1:35" x14ac:dyDescent="0.2">
      <c r="A639" s="248"/>
      <c r="B639" s="248"/>
      <c r="C639" s="248"/>
      <c r="D639" s="248"/>
      <c r="E639" s="248"/>
      <c r="F639" s="248"/>
      <c r="G639" s="248"/>
      <c r="H639" s="248"/>
      <c r="I639" s="248"/>
      <c r="J639" s="248"/>
      <c r="K639" s="248"/>
      <c r="L639" s="248"/>
      <c r="M639" s="248"/>
      <c r="N639" s="248"/>
      <c r="O639" s="248"/>
      <c r="P639" s="248"/>
      <c r="Q639" s="296"/>
      <c r="R639" s="256">
        <f>'Enjoyment or fitnes- trip % sum'!B644</f>
        <v>0</v>
      </c>
      <c r="S639" s="313">
        <f>'Enjoyment or fitnes- trip % sum'!D644</f>
        <v>0</v>
      </c>
      <c r="T639" s="257">
        <f>'Non-survey input values'!$B$14</f>
        <v>359.3</v>
      </c>
      <c r="U639" s="258">
        <f t="shared" si="54"/>
        <v>0</v>
      </c>
      <c r="V639" s="259">
        <f t="shared" si="55"/>
        <v>0</v>
      </c>
      <c r="W639" s="312">
        <f>'Enjoyment or fitnes- trip % sum'!G644</f>
        <v>0</v>
      </c>
      <c r="X639" s="314">
        <f>'Enjoyment or fitnes- trip % sum'!I644</f>
        <v>0</v>
      </c>
      <c r="Y639" s="260">
        <f t="shared" si="56"/>
        <v>0</v>
      </c>
      <c r="Z639" s="259">
        <f t="shared" si="57"/>
        <v>0</v>
      </c>
      <c r="AA639" s="312">
        <f>'Enjoyment or fitnes- trip % sum'!L644</f>
        <v>0</v>
      </c>
      <c r="AB639" s="314">
        <f>'Enjoyment or fitnes- trip % sum'!N644</f>
        <v>0</v>
      </c>
      <c r="AC639" s="260">
        <f t="shared" si="58"/>
        <v>0</v>
      </c>
      <c r="AD639" s="259">
        <f t="shared" si="59"/>
        <v>0</v>
      </c>
      <c r="AE639" s="261"/>
      <c r="AF639" s="248"/>
      <c r="AG639" s="248"/>
      <c r="AH639" s="248"/>
      <c r="AI639" s="248"/>
    </row>
    <row r="640" spans="1:35" x14ac:dyDescent="0.2">
      <c r="A640" s="248"/>
      <c r="B640" s="248"/>
      <c r="C640" s="248"/>
      <c r="D640" s="248"/>
      <c r="E640" s="248"/>
      <c r="F640" s="248"/>
      <c r="G640" s="248"/>
      <c r="H640" s="248"/>
      <c r="I640" s="248"/>
      <c r="J640" s="248"/>
      <c r="K640" s="248"/>
      <c r="L640" s="248"/>
      <c r="M640" s="248"/>
      <c r="N640" s="248"/>
      <c r="O640" s="248"/>
      <c r="P640" s="248"/>
      <c r="Q640" s="296"/>
      <c r="R640" s="256">
        <f>'Enjoyment or fitnes- trip % sum'!B645</f>
        <v>0</v>
      </c>
      <c r="S640" s="313">
        <f>'Enjoyment or fitnes- trip % sum'!D645</f>
        <v>0</v>
      </c>
      <c r="T640" s="257">
        <f>'Non-survey input values'!$B$14</f>
        <v>359.3</v>
      </c>
      <c r="U640" s="258">
        <f t="shared" si="54"/>
        <v>0</v>
      </c>
      <c r="V640" s="259">
        <f t="shared" si="55"/>
        <v>0</v>
      </c>
      <c r="W640" s="312">
        <f>'Enjoyment or fitnes- trip % sum'!G645</f>
        <v>0</v>
      </c>
      <c r="X640" s="314">
        <f>'Enjoyment or fitnes- trip % sum'!I645</f>
        <v>0</v>
      </c>
      <c r="Y640" s="260">
        <f t="shared" si="56"/>
        <v>0</v>
      </c>
      <c r="Z640" s="259">
        <f t="shared" si="57"/>
        <v>0</v>
      </c>
      <c r="AA640" s="312">
        <f>'Enjoyment or fitnes- trip % sum'!L645</f>
        <v>0</v>
      </c>
      <c r="AB640" s="314">
        <f>'Enjoyment or fitnes- trip % sum'!N645</f>
        <v>0</v>
      </c>
      <c r="AC640" s="260">
        <f t="shared" si="58"/>
        <v>0</v>
      </c>
      <c r="AD640" s="259">
        <f t="shared" si="59"/>
        <v>0</v>
      </c>
      <c r="AE640" s="261"/>
      <c r="AF640" s="248"/>
      <c r="AG640" s="248"/>
      <c r="AH640" s="248"/>
      <c r="AI640" s="248"/>
    </row>
    <row r="641" spans="1:35" x14ac:dyDescent="0.2">
      <c r="A641" s="248"/>
      <c r="B641" s="248"/>
      <c r="C641" s="248"/>
      <c r="D641" s="248"/>
      <c r="E641" s="248"/>
      <c r="F641" s="248"/>
      <c r="G641" s="248"/>
      <c r="H641" s="248"/>
      <c r="I641" s="248"/>
      <c r="J641" s="248"/>
      <c r="K641" s="248"/>
      <c r="L641" s="248"/>
      <c r="M641" s="248"/>
      <c r="N641" s="248"/>
      <c r="O641" s="248"/>
      <c r="P641" s="248"/>
      <c r="Q641" s="296"/>
      <c r="R641" s="256">
        <f>'Enjoyment or fitnes- trip % sum'!B646</f>
        <v>0</v>
      </c>
      <c r="S641" s="313">
        <f>'Enjoyment or fitnes- trip % sum'!D646</f>
        <v>0</v>
      </c>
      <c r="T641" s="257">
        <f>'Non-survey input values'!$B$14</f>
        <v>359.3</v>
      </c>
      <c r="U641" s="258">
        <f t="shared" si="54"/>
        <v>0</v>
      </c>
      <c r="V641" s="259">
        <f t="shared" si="55"/>
        <v>0</v>
      </c>
      <c r="W641" s="312">
        <f>'Enjoyment or fitnes- trip % sum'!G646</f>
        <v>0</v>
      </c>
      <c r="X641" s="314">
        <f>'Enjoyment or fitnes- trip % sum'!I646</f>
        <v>0</v>
      </c>
      <c r="Y641" s="260">
        <f t="shared" si="56"/>
        <v>0</v>
      </c>
      <c r="Z641" s="259">
        <f t="shared" si="57"/>
        <v>0</v>
      </c>
      <c r="AA641" s="312">
        <f>'Enjoyment or fitnes- trip % sum'!L646</f>
        <v>0</v>
      </c>
      <c r="AB641" s="314">
        <f>'Enjoyment or fitnes- trip % sum'!N646</f>
        <v>0</v>
      </c>
      <c r="AC641" s="260">
        <f t="shared" si="58"/>
        <v>0</v>
      </c>
      <c r="AD641" s="259">
        <f t="shared" si="59"/>
        <v>0</v>
      </c>
      <c r="AE641" s="261"/>
      <c r="AF641" s="248"/>
      <c r="AG641" s="248"/>
      <c r="AH641" s="248"/>
      <c r="AI641" s="248"/>
    </row>
    <row r="642" spans="1:35" x14ac:dyDescent="0.2">
      <c r="A642" s="248"/>
      <c r="B642" s="248"/>
      <c r="C642" s="248"/>
      <c r="D642" s="248"/>
      <c r="E642" s="248"/>
      <c r="F642" s="248"/>
      <c r="G642" s="248"/>
      <c r="H642" s="248"/>
      <c r="I642" s="248"/>
      <c r="J642" s="248"/>
      <c r="K642" s="248"/>
      <c r="L642" s="248"/>
      <c r="M642" s="248"/>
      <c r="N642" s="248"/>
      <c r="O642" s="248"/>
      <c r="P642" s="248"/>
      <c r="Q642" s="296"/>
      <c r="R642" s="256">
        <f>'Enjoyment or fitnes- trip % sum'!B647</f>
        <v>0</v>
      </c>
      <c r="S642" s="313">
        <f>'Enjoyment or fitnes- trip % sum'!D647</f>
        <v>0</v>
      </c>
      <c r="T642" s="257">
        <f>'Non-survey input values'!$B$14</f>
        <v>359.3</v>
      </c>
      <c r="U642" s="258">
        <f t="shared" si="54"/>
        <v>0</v>
      </c>
      <c r="V642" s="259">
        <f t="shared" si="55"/>
        <v>0</v>
      </c>
      <c r="W642" s="312">
        <f>'Enjoyment or fitnes- trip % sum'!G647</f>
        <v>0</v>
      </c>
      <c r="X642" s="314">
        <f>'Enjoyment or fitnes- trip % sum'!I647</f>
        <v>0</v>
      </c>
      <c r="Y642" s="260">
        <f t="shared" si="56"/>
        <v>0</v>
      </c>
      <c r="Z642" s="259">
        <f t="shared" si="57"/>
        <v>0</v>
      </c>
      <c r="AA642" s="312">
        <f>'Enjoyment or fitnes- trip % sum'!L647</f>
        <v>0</v>
      </c>
      <c r="AB642" s="314">
        <f>'Enjoyment or fitnes- trip % sum'!N647</f>
        <v>0</v>
      </c>
      <c r="AC642" s="260">
        <f t="shared" si="58"/>
        <v>0</v>
      </c>
      <c r="AD642" s="259">
        <f t="shared" si="59"/>
        <v>0</v>
      </c>
      <c r="AE642" s="261"/>
      <c r="AF642" s="248"/>
      <c r="AG642" s="248"/>
      <c r="AH642" s="248"/>
      <c r="AI642" s="248"/>
    </row>
    <row r="643" spans="1:35" x14ac:dyDescent="0.2">
      <c r="A643" s="248"/>
      <c r="B643" s="248"/>
      <c r="C643" s="248"/>
      <c r="D643" s="248"/>
      <c r="E643" s="248"/>
      <c r="F643" s="248"/>
      <c r="G643" s="248"/>
      <c r="H643" s="248"/>
      <c r="I643" s="248"/>
      <c r="J643" s="248"/>
      <c r="K643" s="248"/>
      <c r="L643" s="248"/>
      <c r="M643" s="248"/>
      <c r="N643" s="248"/>
      <c r="O643" s="248"/>
      <c r="P643" s="248"/>
      <c r="Q643" s="296"/>
      <c r="R643" s="256">
        <f>'Enjoyment or fitnes- trip % sum'!B648</f>
        <v>0</v>
      </c>
      <c r="S643" s="313">
        <f>'Enjoyment or fitnes- trip % sum'!D648</f>
        <v>0</v>
      </c>
      <c r="T643" s="257">
        <f>'Non-survey input values'!$B$14</f>
        <v>359.3</v>
      </c>
      <c r="U643" s="258">
        <f t="shared" si="54"/>
        <v>0</v>
      </c>
      <c r="V643" s="259">
        <f t="shared" si="55"/>
        <v>0</v>
      </c>
      <c r="W643" s="312">
        <f>'Enjoyment or fitnes- trip % sum'!G648</f>
        <v>0</v>
      </c>
      <c r="X643" s="314">
        <f>'Enjoyment or fitnes- trip % sum'!I648</f>
        <v>0</v>
      </c>
      <c r="Y643" s="260">
        <f t="shared" si="56"/>
        <v>0</v>
      </c>
      <c r="Z643" s="259">
        <f t="shared" si="57"/>
        <v>0</v>
      </c>
      <c r="AA643" s="312">
        <f>'Enjoyment or fitnes- trip % sum'!L648</f>
        <v>0</v>
      </c>
      <c r="AB643" s="314">
        <f>'Enjoyment or fitnes- trip % sum'!N648</f>
        <v>0</v>
      </c>
      <c r="AC643" s="260">
        <f t="shared" si="58"/>
        <v>0</v>
      </c>
      <c r="AD643" s="259">
        <f t="shared" si="59"/>
        <v>0</v>
      </c>
      <c r="AE643" s="261"/>
      <c r="AF643" s="248"/>
      <c r="AG643" s="248"/>
      <c r="AH643" s="248"/>
      <c r="AI643" s="248"/>
    </row>
    <row r="644" spans="1:35" x14ac:dyDescent="0.2">
      <c r="A644" s="248"/>
      <c r="B644" s="248"/>
      <c r="C644" s="248"/>
      <c r="D644" s="248"/>
      <c r="E644" s="248"/>
      <c r="F644" s="248"/>
      <c r="G644" s="248"/>
      <c r="H644" s="248"/>
      <c r="I644" s="248"/>
      <c r="J644" s="248"/>
      <c r="K644" s="248"/>
      <c r="L644" s="248"/>
      <c r="M644" s="248"/>
      <c r="N644" s="248"/>
      <c r="O644" s="248"/>
      <c r="P644" s="248"/>
      <c r="Q644" s="296"/>
      <c r="R644" s="256">
        <f>'Enjoyment or fitnes- trip % sum'!B649</f>
        <v>0</v>
      </c>
      <c r="S644" s="313">
        <f>'Enjoyment or fitnes- trip % sum'!D649</f>
        <v>0</v>
      </c>
      <c r="T644" s="257">
        <f>'Non-survey input values'!$B$14</f>
        <v>359.3</v>
      </c>
      <c r="U644" s="258">
        <f t="shared" si="54"/>
        <v>0</v>
      </c>
      <c r="V644" s="259">
        <f t="shared" si="55"/>
        <v>0</v>
      </c>
      <c r="W644" s="312">
        <f>'Enjoyment or fitnes- trip % sum'!G649</f>
        <v>0</v>
      </c>
      <c r="X644" s="314">
        <f>'Enjoyment or fitnes- trip % sum'!I649</f>
        <v>0</v>
      </c>
      <c r="Y644" s="260">
        <f t="shared" si="56"/>
        <v>0</v>
      </c>
      <c r="Z644" s="259">
        <f t="shared" si="57"/>
        <v>0</v>
      </c>
      <c r="AA644" s="312">
        <f>'Enjoyment or fitnes- trip % sum'!L649</f>
        <v>0</v>
      </c>
      <c r="AB644" s="314">
        <f>'Enjoyment or fitnes- trip % sum'!N649</f>
        <v>0</v>
      </c>
      <c r="AC644" s="260">
        <f t="shared" si="58"/>
        <v>0</v>
      </c>
      <c r="AD644" s="259">
        <f t="shared" si="59"/>
        <v>0</v>
      </c>
      <c r="AE644" s="261"/>
      <c r="AF644" s="248"/>
      <c r="AG644" s="248"/>
      <c r="AH644" s="248"/>
      <c r="AI644" s="248"/>
    </row>
    <row r="645" spans="1:35" x14ac:dyDescent="0.2">
      <c r="A645" s="248"/>
      <c r="B645" s="248"/>
      <c r="C645" s="248"/>
      <c r="D645" s="248"/>
      <c r="E645" s="248"/>
      <c r="F645" s="248"/>
      <c r="G645" s="248"/>
      <c r="H645" s="248"/>
      <c r="I645" s="248"/>
      <c r="J645" s="248"/>
      <c r="K645" s="248"/>
      <c r="L645" s="248"/>
      <c r="M645" s="248"/>
      <c r="N645" s="248"/>
      <c r="O645" s="248"/>
      <c r="P645" s="248"/>
      <c r="Q645" s="296"/>
      <c r="R645" s="256">
        <f>'Enjoyment or fitnes- trip % sum'!B650</f>
        <v>0</v>
      </c>
      <c r="S645" s="313">
        <f>'Enjoyment or fitnes- trip % sum'!D650</f>
        <v>0</v>
      </c>
      <c r="T645" s="257">
        <f>'Non-survey input values'!$B$14</f>
        <v>359.3</v>
      </c>
      <c r="U645" s="258">
        <f t="shared" si="54"/>
        <v>0</v>
      </c>
      <c r="V645" s="259">
        <f t="shared" si="55"/>
        <v>0</v>
      </c>
      <c r="W645" s="312">
        <f>'Enjoyment or fitnes- trip % sum'!G650</f>
        <v>0</v>
      </c>
      <c r="X645" s="314">
        <f>'Enjoyment or fitnes- trip % sum'!I650</f>
        <v>0</v>
      </c>
      <c r="Y645" s="260">
        <f t="shared" si="56"/>
        <v>0</v>
      </c>
      <c r="Z645" s="259">
        <f t="shared" si="57"/>
        <v>0</v>
      </c>
      <c r="AA645" s="312">
        <f>'Enjoyment or fitnes- trip % sum'!L650</f>
        <v>0</v>
      </c>
      <c r="AB645" s="314">
        <f>'Enjoyment or fitnes- trip % sum'!N650</f>
        <v>0</v>
      </c>
      <c r="AC645" s="260">
        <f t="shared" si="58"/>
        <v>0</v>
      </c>
      <c r="AD645" s="259">
        <f t="shared" si="59"/>
        <v>0</v>
      </c>
      <c r="AE645" s="261"/>
      <c r="AF645" s="248"/>
      <c r="AG645" s="248"/>
      <c r="AH645" s="248"/>
      <c r="AI645" s="248"/>
    </row>
    <row r="646" spans="1:35" x14ac:dyDescent="0.2">
      <c r="A646" s="248"/>
      <c r="B646" s="248"/>
      <c r="C646" s="248"/>
      <c r="D646" s="248"/>
      <c r="E646" s="248"/>
      <c r="F646" s="248"/>
      <c r="G646" s="248"/>
      <c r="H646" s="248"/>
      <c r="I646" s="248"/>
      <c r="J646" s="248"/>
      <c r="K646" s="248"/>
      <c r="L646" s="248"/>
      <c r="M646" s="248"/>
      <c r="N646" s="248"/>
      <c r="O646" s="248"/>
      <c r="P646" s="248"/>
      <c r="Q646" s="296"/>
      <c r="R646" s="256">
        <f>'Enjoyment or fitnes- trip % sum'!B651</f>
        <v>0</v>
      </c>
      <c r="S646" s="313">
        <f>'Enjoyment or fitnes- trip % sum'!D651</f>
        <v>0</v>
      </c>
      <c r="T646" s="257">
        <f>'Non-survey input values'!$B$14</f>
        <v>359.3</v>
      </c>
      <c r="U646" s="258">
        <f t="shared" si="54"/>
        <v>0</v>
      </c>
      <c r="V646" s="259">
        <f t="shared" si="55"/>
        <v>0</v>
      </c>
      <c r="W646" s="312">
        <f>'Enjoyment or fitnes- trip % sum'!G651</f>
        <v>0</v>
      </c>
      <c r="X646" s="314">
        <f>'Enjoyment or fitnes- trip % sum'!I651</f>
        <v>0</v>
      </c>
      <c r="Y646" s="260">
        <f t="shared" si="56"/>
        <v>0</v>
      </c>
      <c r="Z646" s="259">
        <f t="shared" si="57"/>
        <v>0</v>
      </c>
      <c r="AA646" s="312">
        <f>'Enjoyment or fitnes- trip % sum'!L651</f>
        <v>0</v>
      </c>
      <c r="AB646" s="314">
        <f>'Enjoyment or fitnes- trip % sum'!N651</f>
        <v>0</v>
      </c>
      <c r="AC646" s="260">
        <f t="shared" si="58"/>
        <v>0</v>
      </c>
      <c r="AD646" s="259">
        <f t="shared" si="59"/>
        <v>0</v>
      </c>
      <c r="AE646" s="261"/>
      <c r="AF646" s="248"/>
      <c r="AG646" s="248"/>
      <c r="AH646" s="248"/>
      <c r="AI646" s="248"/>
    </row>
    <row r="647" spans="1:35" x14ac:dyDescent="0.2">
      <c r="A647" s="248"/>
      <c r="B647" s="248"/>
      <c r="C647" s="248"/>
      <c r="D647" s="248"/>
      <c r="E647" s="248"/>
      <c r="F647" s="248"/>
      <c r="G647" s="248"/>
      <c r="H647" s="248"/>
      <c r="I647" s="248"/>
      <c r="J647" s="248"/>
      <c r="K647" s="248"/>
      <c r="L647" s="248"/>
      <c r="M647" s="248"/>
      <c r="N647" s="248"/>
      <c r="O647" s="248"/>
      <c r="P647" s="248"/>
      <c r="Q647" s="296"/>
      <c r="R647" s="256">
        <f>'Enjoyment or fitnes- trip % sum'!B652</f>
        <v>0</v>
      </c>
      <c r="S647" s="313">
        <f>'Enjoyment or fitnes- trip % sum'!D652</f>
        <v>0</v>
      </c>
      <c r="T647" s="257">
        <f>'Non-survey input values'!$B$14</f>
        <v>359.3</v>
      </c>
      <c r="U647" s="258">
        <f t="shared" si="54"/>
        <v>0</v>
      </c>
      <c r="V647" s="259">
        <f t="shared" si="55"/>
        <v>0</v>
      </c>
      <c r="W647" s="312">
        <f>'Enjoyment or fitnes- trip % sum'!G652</f>
        <v>0</v>
      </c>
      <c r="X647" s="314">
        <f>'Enjoyment or fitnes- trip % sum'!I652</f>
        <v>0</v>
      </c>
      <c r="Y647" s="260">
        <f t="shared" si="56"/>
        <v>0</v>
      </c>
      <c r="Z647" s="259">
        <f t="shared" si="57"/>
        <v>0</v>
      </c>
      <c r="AA647" s="312">
        <f>'Enjoyment or fitnes- trip % sum'!L652</f>
        <v>0</v>
      </c>
      <c r="AB647" s="314">
        <f>'Enjoyment or fitnes- trip % sum'!N652</f>
        <v>0</v>
      </c>
      <c r="AC647" s="260">
        <f t="shared" si="58"/>
        <v>0</v>
      </c>
      <c r="AD647" s="259">
        <f t="shared" si="59"/>
        <v>0</v>
      </c>
      <c r="AE647" s="261"/>
      <c r="AF647" s="248"/>
      <c r="AG647" s="248"/>
      <c r="AH647" s="248"/>
      <c r="AI647" s="248"/>
    </row>
    <row r="648" spans="1:35" x14ac:dyDescent="0.2">
      <c r="A648" s="248"/>
      <c r="B648" s="248"/>
      <c r="C648" s="248"/>
      <c r="D648" s="248"/>
      <c r="E648" s="248"/>
      <c r="F648" s="248"/>
      <c r="G648" s="248"/>
      <c r="H648" s="248"/>
      <c r="I648" s="248"/>
      <c r="J648" s="248"/>
      <c r="K648" s="248"/>
      <c r="L648" s="248"/>
      <c r="M648" s="248"/>
      <c r="N648" s="248"/>
      <c r="O648" s="248"/>
      <c r="P648" s="248"/>
      <c r="Q648" s="296"/>
      <c r="R648" s="256">
        <f>'Enjoyment or fitnes- trip % sum'!B653</f>
        <v>0</v>
      </c>
      <c r="S648" s="313">
        <f>'Enjoyment or fitnes- trip % sum'!D653</f>
        <v>0</v>
      </c>
      <c r="T648" s="257">
        <f>'Non-survey input values'!$B$14</f>
        <v>359.3</v>
      </c>
      <c r="U648" s="258">
        <f t="shared" si="54"/>
        <v>0</v>
      </c>
      <c r="V648" s="259">
        <f t="shared" si="55"/>
        <v>0</v>
      </c>
      <c r="W648" s="312">
        <f>'Enjoyment or fitnes- trip % sum'!G653</f>
        <v>0</v>
      </c>
      <c r="X648" s="314">
        <f>'Enjoyment or fitnes- trip % sum'!I653</f>
        <v>0</v>
      </c>
      <c r="Y648" s="260">
        <f t="shared" si="56"/>
        <v>0</v>
      </c>
      <c r="Z648" s="259">
        <f t="shared" si="57"/>
        <v>0</v>
      </c>
      <c r="AA648" s="312">
        <f>'Enjoyment or fitnes- trip % sum'!L653</f>
        <v>0</v>
      </c>
      <c r="AB648" s="314">
        <f>'Enjoyment or fitnes- trip % sum'!N653</f>
        <v>0</v>
      </c>
      <c r="AC648" s="260">
        <f t="shared" si="58"/>
        <v>0</v>
      </c>
      <c r="AD648" s="259">
        <f t="shared" si="59"/>
        <v>0</v>
      </c>
      <c r="AE648" s="261"/>
      <c r="AF648" s="248"/>
      <c r="AG648" s="248"/>
      <c r="AH648" s="248"/>
      <c r="AI648" s="248"/>
    </row>
    <row r="649" spans="1:35" x14ac:dyDescent="0.2">
      <c r="A649" s="248"/>
      <c r="B649" s="248"/>
      <c r="C649" s="248"/>
      <c r="D649" s="248"/>
      <c r="E649" s="248"/>
      <c r="F649" s="248"/>
      <c r="G649" s="248"/>
      <c r="H649" s="248"/>
      <c r="I649" s="248"/>
      <c r="J649" s="248"/>
      <c r="K649" s="248"/>
      <c r="L649" s="248"/>
      <c r="M649" s="248"/>
      <c r="N649" s="248"/>
      <c r="O649" s="248"/>
      <c r="P649" s="248"/>
      <c r="Q649" s="296"/>
      <c r="R649" s="256">
        <f>'Enjoyment or fitnes- trip % sum'!B654</f>
        <v>0</v>
      </c>
      <c r="S649" s="313">
        <f>'Enjoyment or fitnes- trip % sum'!D654</f>
        <v>0</v>
      </c>
      <c r="T649" s="257">
        <f>'Non-survey input values'!$B$14</f>
        <v>359.3</v>
      </c>
      <c r="U649" s="258">
        <f t="shared" si="54"/>
        <v>0</v>
      </c>
      <c r="V649" s="259">
        <f t="shared" si="55"/>
        <v>0</v>
      </c>
      <c r="W649" s="312">
        <f>'Enjoyment or fitnes- trip % sum'!G654</f>
        <v>0</v>
      </c>
      <c r="X649" s="314">
        <f>'Enjoyment or fitnes- trip % sum'!I654</f>
        <v>0</v>
      </c>
      <c r="Y649" s="260">
        <f t="shared" si="56"/>
        <v>0</v>
      </c>
      <c r="Z649" s="259">
        <f t="shared" si="57"/>
        <v>0</v>
      </c>
      <c r="AA649" s="312">
        <f>'Enjoyment or fitnes- trip % sum'!L654</f>
        <v>0</v>
      </c>
      <c r="AB649" s="314">
        <f>'Enjoyment or fitnes- trip % sum'!N654</f>
        <v>0</v>
      </c>
      <c r="AC649" s="260">
        <f t="shared" si="58"/>
        <v>0</v>
      </c>
      <c r="AD649" s="259">
        <f t="shared" si="59"/>
        <v>0</v>
      </c>
      <c r="AE649" s="261"/>
      <c r="AF649" s="248"/>
      <c r="AG649" s="248"/>
      <c r="AH649" s="248"/>
      <c r="AI649" s="248"/>
    </row>
    <row r="650" spans="1:35" x14ac:dyDescent="0.2">
      <c r="A650" s="248"/>
      <c r="B650" s="248"/>
      <c r="C650" s="248"/>
      <c r="D650" s="248"/>
      <c r="E650" s="248"/>
      <c r="F650" s="248"/>
      <c r="G650" s="248"/>
      <c r="H650" s="248"/>
      <c r="I650" s="248"/>
      <c r="J650" s="248"/>
      <c r="K650" s="248"/>
      <c r="L650" s="248"/>
      <c r="M650" s="248"/>
      <c r="N650" s="248"/>
      <c r="O650" s="248"/>
      <c r="P650" s="248"/>
      <c r="Q650" s="296"/>
      <c r="R650" s="256">
        <f>'Enjoyment or fitnes- trip % sum'!B655</f>
        <v>0</v>
      </c>
      <c r="S650" s="313">
        <f>'Enjoyment or fitnes- trip % sum'!D655</f>
        <v>0</v>
      </c>
      <c r="T650" s="257">
        <f>'Non-survey input values'!$B$14</f>
        <v>359.3</v>
      </c>
      <c r="U650" s="258">
        <f t="shared" si="54"/>
        <v>0</v>
      </c>
      <c r="V650" s="259">
        <f t="shared" si="55"/>
        <v>0</v>
      </c>
      <c r="W650" s="312">
        <f>'Enjoyment or fitnes- trip % sum'!G655</f>
        <v>0</v>
      </c>
      <c r="X650" s="314">
        <f>'Enjoyment or fitnes- trip % sum'!I655</f>
        <v>0</v>
      </c>
      <c r="Y650" s="260">
        <f t="shared" si="56"/>
        <v>0</v>
      </c>
      <c r="Z650" s="259">
        <f t="shared" si="57"/>
        <v>0</v>
      </c>
      <c r="AA650" s="312">
        <f>'Enjoyment or fitnes- trip % sum'!L655</f>
        <v>0</v>
      </c>
      <c r="AB650" s="314">
        <f>'Enjoyment or fitnes- trip % sum'!N655</f>
        <v>0</v>
      </c>
      <c r="AC650" s="260">
        <f t="shared" si="58"/>
        <v>0</v>
      </c>
      <c r="AD650" s="259">
        <f t="shared" si="59"/>
        <v>0</v>
      </c>
      <c r="AE650" s="261"/>
      <c r="AF650" s="248"/>
      <c r="AG650" s="248"/>
      <c r="AH650" s="248"/>
      <c r="AI650" s="248"/>
    </row>
    <row r="651" spans="1:35" x14ac:dyDescent="0.2">
      <c r="A651" s="248"/>
      <c r="B651" s="248"/>
      <c r="C651" s="248"/>
      <c r="D651" s="248"/>
      <c r="E651" s="248"/>
      <c r="F651" s="248"/>
      <c r="G651" s="248"/>
      <c r="H651" s="248"/>
      <c r="I651" s="248"/>
      <c r="J651" s="248"/>
      <c r="K651" s="248"/>
      <c r="L651" s="248"/>
      <c r="M651" s="248"/>
      <c r="N651" s="248"/>
      <c r="O651" s="248"/>
      <c r="P651" s="248"/>
      <c r="Q651" s="296"/>
      <c r="R651" s="256">
        <f>'Enjoyment or fitnes- trip % sum'!B656</f>
        <v>0</v>
      </c>
      <c r="S651" s="313">
        <f>'Enjoyment or fitnes- trip % sum'!D656</f>
        <v>0</v>
      </c>
      <c r="T651" s="257">
        <f>'Non-survey input values'!$B$14</f>
        <v>359.3</v>
      </c>
      <c r="U651" s="258">
        <f t="shared" ref="U651:U700" si="60">R651/7</f>
        <v>0</v>
      </c>
      <c r="V651" s="259">
        <f t="shared" si="55"/>
        <v>0</v>
      </c>
      <c r="W651" s="312">
        <f>'Enjoyment or fitnes- trip % sum'!G656</f>
        <v>0</v>
      </c>
      <c r="X651" s="314">
        <f>'Enjoyment or fitnes- trip % sum'!I656</f>
        <v>0</v>
      </c>
      <c r="Y651" s="260">
        <f t="shared" si="56"/>
        <v>0</v>
      </c>
      <c r="Z651" s="259">
        <f t="shared" si="57"/>
        <v>0</v>
      </c>
      <c r="AA651" s="312">
        <f>'Enjoyment or fitnes- trip % sum'!L656</f>
        <v>0</v>
      </c>
      <c r="AB651" s="314">
        <f>'Enjoyment or fitnes- trip % sum'!N656</f>
        <v>0</v>
      </c>
      <c r="AC651" s="260">
        <f t="shared" si="58"/>
        <v>0</v>
      </c>
      <c r="AD651" s="259">
        <f t="shared" si="59"/>
        <v>0</v>
      </c>
      <c r="AE651" s="261"/>
      <c r="AF651" s="248"/>
      <c r="AG651" s="248"/>
      <c r="AH651" s="248"/>
      <c r="AI651" s="248"/>
    </row>
    <row r="652" spans="1:35" x14ac:dyDescent="0.2">
      <c r="A652" s="248"/>
      <c r="B652" s="248"/>
      <c r="C652" s="248"/>
      <c r="D652" s="248"/>
      <c r="E652" s="248"/>
      <c r="F652" s="248"/>
      <c r="G652" s="248"/>
      <c r="H652" s="248"/>
      <c r="I652" s="248"/>
      <c r="J652" s="248"/>
      <c r="K652" s="248"/>
      <c r="L652" s="248"/>
      <c r="M652" s="248"/>
      <c r="N652" s="248"/>
      <c r="O652" s="248"/>
      <c r="P652" s="248"/>
      <c r="Q652" s="296"/>
      <c r="R652" s="256">
        <f>'Enjoyment or fitnes- trip % sum'!B657</f>
        <v>0</v>
      </c>
      <c r="S652" s="313">
        <f>'Enjoyment or fitnes- trip % sum'!D657</f>
        <v>0</v>
      </c>
      <c r="T652" s="257">
        <f>'Non-survey input values'!$B$14</f>
        <v>359.3</v>
      </c>
      <c r="U652" s="258">
        <f t="shared" si="60"/>
        <v>0</v>
      </c>
      <c r="V652" s="259">
        <f t="shared" ref="V652:V700" si="61">$B$5*$S652*$T652*U652</f>
        <v>0</v>
      </c>
      <c r="W652" s="312">
        <f>'Enjoyment or fitnes- trip % sum'!G657</f>
        <v>0</v>
      </c>
      <c r="X652" s="314">
        <f>'Enjoyment or fitnes- trip % sum'!I657</f>
        <v>0</v>
      </c>
      <c r="Y652" s="260">
        <f t="shared" ref="Y652:Y700" si="62">W652/7</f>
        <v>0</v>
      </c>
      <c r="Z652" s="259">
        <f t="shared" ref="Z652:Z700" si="63">$B$5*$X652*$T652*Y652</f>
        <v>0</v>
      </c>
      <c r="AA652" s="312">
        <f>'Enjoyment or fitnes- trip % sum'!L657</f>
        <v>0</v>
      </c>
      <c r="AB652" s="314">
        <f>'Enjoyment or fitnes- trip % sum'!N657</f>
        <v>0</v>
      </c>
      <c r="AC652" s="260">
        <f t="shared" ref="AC652:AC700" si="64">AA652/7</f>
        <v>0</v>
      </c>
      <c r="AD652" s="259">
        <f t="shared" ref="AD652:AD700" si="65">$B$5*$AB652*$T652*AC652</f>
        <v>0</v>
      </c>
      <c r="AE652" s="261"/>
      <c r="AF652" s="248"/>
      <c r="AG652" s="248"/>
      <c r="AH652" s="248"/>
      <c r="AI652" s="248"/>
    </row>
    <row r="653" spans="1:35" x14ac:dyDescent="0.2">
      <c r="A653" s="248"/>
      <c r="B653" s="248"/>
      <c r="C653" s="248"/>
      <c r="D653" s="248"/>
      <c r="E653" s="248"/>
      <c r="F653" s="248"/>
      <c r="G653" s="248"/>
      <c r="H653" s="248"/>
      <c r="I653" s="248"/>
      <c r="J653" s="248"/>
      <c r="K653" s="248"/>
      <c r="L653" s="248"/>
      <c r="M653" s="248"/>
      <c r="N653" s="248"/>
      <c r="O653" s="248"/>
      <c r="P653" s="248"/>
      <c r="Q653" s="296"/>
      <c r="R653" s="256">
        <f>'Enjoyment or fitnes- trip % sum'!B658</f>
        <v>0</v>
      </c>
      <c r="S653" s="313">
        <f>'Enjoyment or fitnes- trip % sum'!D658</f>
        <v>0</v>
      </c>
      <c r="T653" s="257">
        <f>'Non-survey input values'!$B$14</f>
        <v>359.3</v>
      </c>
      <c r="U653" s="258">
        <f t="shared" si="60"/>
        <v>0</v>
      </c>
      <c r="V653" s="259">
        <f t="shared" si="61"/>
        <v>0</v>
      </c>
      <c r="W653" s="312">
        <f>'Enjoyment or fitnes- trip % sum'!G658</f>
        <v>0</v>
      </c>
      <c r="X653" s="314">
        <f>'Enjoyment or fitnes- trip % sum'!I658</f>
        <v>0</v>
      </c>
      <c r="Y653" s="260">
        <f t="shared" si="62"/>
        <v>0</v>
      </c>
      <c r="Z653" s="259">
        <f t="shared" si="63"/>
        <v>0</v>
      </c>
      <c r="AA653" s="312">
        <f>'Enjoyment or fitnes- trip % sum'!L658</f>
        <v>0</v>
      </c>
      <c r="AB653" s="314">
        <f>'Enjoyment or fitnes- trip % sum'!N658</f>
        <v>0</v>
      </c>
      <c r="AC653" s="260">
        <f t="shared" si="64"/>
        <v>0</v>
      </c>
      <c r="AD653" s="259">
        <f t="shared" si="65"/>
        <v>0</v>
      </c>
      <c r="AE653" s="261"/>
      <c r="AF653" s="248"/>
      <c r="AG653" s="248"/>
      <c r="AH653" s="248"/>
      <c r="AI653" s="248"/>
    </row>
    <row r="654" spans="1:35" x14ac:dyDescent="0.2">
      <c r="A654" s="248"/>
      <c r="B654" s="248"/>
      <c r="C654" s="248"/>
      <c r="D654" s="248"/>
      <c r="E654" s="248"/>
      <c r="F654" s="248"/>
      <c r="G654" s="248"/>
      <c r="H654" s="248"/>
      <c r="I654" s="248"/>
      <c r="J654" s="248"/>
      <c r="K654" s="248"/>
      <c r="L654" s="248"/>
      <c r="M654" s="248"/>
      <c r="N654" s="248"/>
      <c r="O654" s="248"/>
      <c r="P654" s="248"/>
      <c r="Q654" s="296"/>
      <c r="R654" s="256">
        <f>'Enjoyment or fitnes- trip % sum'!B659</f>
        <v>0</v>
      </c>
      <c r="S654" s="313">
        <f>'Enjoyment or fitnes- trip % sum'!D659</f>
        <v>0</v>
      </c>
      <c r="T654" s="257">
        <f>'Non-survey input values'!$B$14</f>
        <v>359.3</v>
      </c>
      <c r="U654" s="258">
        <f t="shared" si="60"/>
        <v>0</v>
      </c>
      <c r="V654" s="259">
        <f t="shared" si="61"/>
        <v>0</v>
      </c>
      <c r="W654" s="312">
        <f>'Enjoyment or fitnes- trip % sum'!G659</f>
        <v>0</v>
      </c>
      <c r="X654" s="314">
        <f>'Enjoyment or fitnes- trip % sum'!I659</f>
        <v>0</v>
      </c>
      <c r="Y654" s="260">
        <f t="shared" si="62"/>
        <v>0</v>
      </c>
      <c r="Z654" s="259">
        <f t="shared" si="63"/>
        <v>0</v>
      </c>
      <c r="AA654" s="312">
        <f>'Enjoyment or fitnes- trip % sum'!L659</f>
        <v>0</v>
      </c>
      <c r="AB654" s="314">
        <f>'Enjoyment or fitnes- trip % sum'!N659</f>
        <v>0</v>
      </c>
      <c r="AC654" s="260">
        <f t="shared" si="64"/>
        <v>0</v>
      </c>
      <c r="AD654" s="259">
        <f t="shared" si="65"/>
        <v>0</v>
      </c>
      <c r="AE654" s="261"/>
      <c r="AF654" s="248"/>
      <c r="AG654" s="248"/>
      <c r="AH654" s="248"/>
      <c r="AI654" s="248"/>
    </row>
    <row r="655" spans="1:35" x14ac:dyDescent="0.2">
      <c r="A655" s="248"/>
      <c r="B655" s="248"/>
      <c r="C655" s="248"/>
      <c r="D655" s="248"/>
      <c r="E655" s="248"/>
      <c r="F655" s="248"/>
      <c r="G655" s="248"/>
      <c r="H655" s="248"/>
      <c r="I655" s="248"/>
      <c r="J655" s="248"/>
      <c r="K655" s="248"/>
      <c r="L655" s="248"/>
      <c r="M655" s="248"/>
      <c r="N655" s="248"/>
      <c r="O655" s="248"/>
      <c r="P655" s="248"/>
      <c r="Q655" s="296"/>
      <c r="R655" s="256">
        <f>'Enjoyment or fitnes- trip % sum'!B660</f>
        <v>0</v>
      </c>
      <c r="S655" s="313">
        <f>'Enjoyment or fitnes- trip % sum'!D660</f>
        <v>0</v>
      </c>
      <c r="T655" s="257">
        <f>'Non-survey input values'!$B$14</f>
        <v>359.3</v>
      </c>
      <c r="U655" s="258">
        <f t="shared" si="60"/>
        <v>0</v>
      </c>
      <c r="V655" s="259">
        <f t="shared" si="61"/>
        <v>0</v>
      </c>
      <c r="W655" s="312">
        <f>'Enjoyment or fitnes- trip % sum'!G660</f>
        <v>0</v>
      </c>
      <c r="X655" s="314">
        <f>'Enjoyment or fitnes- trip % sum'!I660</f>
        <v>0</v>
      </c>
      <c r="Y655" s="260">
        <f t="shared" si="62"/>
        <v>0</v>
      </c>
      <c r="Z655" s="259">
        <f t="shared" si="63"/>
        <v>0</v>
      </c>
      <c r="AA655" s="312">
        <f>'Enjoyment or fitnes- trip % sum'!L660</f>
        <v>0</v>
      </c>
      <c r="AB655" s="314">
        <f>'Enjoyment or fitnes- trip % sum'!N660</f>
        <v>0</v>
      </c>
      <c r="AC655" s="260">
        <f t="shared" si="64"/>
        <v>0</v>
      </c>
      <c r="AD655" s="259">
        <f t="shared" si="65"/>
        <v>0</v>
      </c>
      <c r="AE655" s="261"/>
      <c r="AF655" s="248"/>
      <c r="AG655" s="248"/>
      <c r="AH655" s="248"/>
      <c r="AI655" s="248"/>
    </row>
    <row r="656" spans="1:35" x14ac:dyDescent="0.2">
      <c r="A656" s="248"/>
      <c r="B656" s="248"/>
      <c r="C656" s="248"/>
      <c r="D656" s="248"/>
      <c r="E656" s="248"/>
      <c r="F656" s="248"/>
      <c r="G656" s="248"/>
      <c r="H656" s="248"/>
      <c r="I656" s="248"/>
      <c r="J656" s="248"/>
      <c r="K656" s="248"/>
      <c r="L656" s="248"/>
      <c r="M656" s="248"/>
      <c r="N656" s="248"/>
      <c r="O656" s="248"/>
      <c r="P656" s="248"/>
      <c r="Q656" s="296"/>
      <c r="R656" s="256">
        <f>'Enjoyment or fitnes- trip % sum'!B661</f>
        <v>0</v>
      </c>
      <c r="S656" s="313">
        <f>'Enjoyment or fitnes- trip % sum'!D661</f>
        <v>0</v>
      </c>
      <c r="T656" s="257">
        <f>'Non-survey input values'!$B$14</f>
        <v>359.3</v>
      </c>
      <c r="U656" s="258">
        <f t="shared" si="60"/>
        <v>0</v>
      </c>
      <c r="V656" s="259">
        <f t="shared" si="61"/>
        <v>0</v>
      </c>
      <c r="W656" s="312">
        <f>'Enjoyment or fitnes- trip % sum'!G661</f>
        <v>0</v>
      </c>
      <c r="X656" s="314">
        <f>'Enjoyment or fitnes- trip % sum'!I661</f>
        <v>0</v>
      </c>
      <c r="Y656" s="260">
        <f t="shared" si="62"/>
        <v>0</v>
      </c>
      <c r="Z656" s="259">
        <f t="shared" si="63"/>
        <v>0</v>
      </c>
      <c r="AA656" s="312">
        <f>'Enjoyment or fitnes- trip % sum'!L661</f>
        <v>0</v>
      </c>
      <c r="AB656" s="314">
        <f>'Enjoyment or fitnes- trip % sum'!N661</f>
        <v>0</v>
      </c>
      <c r="AC656" s="260">
        <f t="shared" si="64"/>
        <v>0</v>
      </c>
      <c r="AD656" s="259">
        <f t="shared" si="65"/>
        <v>0</v>
      </c>
      <c r="AE656" s="261"/>
      <c r="AF656" s="248"/>
      <c r="AG656" s="248"/>
      <c r="AH656" s="248"/>
      <c r="AI656" s="248"/>
    </row>
    <row r="657" spans="1:35" x14ac:dyDescent="0.2">
      <c r="A657" s="248"/>
      <c r="B657" s="248"/>
      <c r="C657" s="248"/>
      <c r="D657" s="248"/>
      <c r="E657" s="248"/>
      <c r="F657" s="248"/>
      <c r="G657" s="248"/>
      <c r="H657" s="248"/>
      <c r="I657" s="248"/>
      <c r="J657" s="248"/>
      <c r="K657" s="248"/>
      <c r="L657" s="248"/>
      <c r="M657" s="248"/>
      <c r="N657" s="248"/>
      <c r="O657" s="248"/>
      <c r="P657" s="248"/>
      <c r="Q657" s="296"/>
      <c r="R657" s="256">
        <f>'Enjoyment or fitnes- trip % sum'!B662</f>
        <v>0</v>
      </c>
      <c r="S657" s="313">
        <f>'Enjoyment or fitnes- trip % sum'!D662</f>
        <v>0</v>
      </c>
      <c r="T657" s="257">
        <f>'Non-survey input values'!$B$14</f>
        <v>359.3</v>
      </c>
      <c r="U657" s="258">
        <f t="shared" si="60"/>
        <v>0</v>
      </c>
      <c r="V657" s="259">
        <f t="shared" si="61"/>
        <v>0</v>
      </c>
      <c r="W657" s="312">
        <f>'Enjoyment or fitnes- trip % sum'!G662</f>
        <v>0</v>
      </c>
      <c r="X657" s="314">
        <f>'Enjoyment or fitnes- trip % sum'!I662</f>
        <v>0</v>
      </c>
      <c r="Y657" s="260">
        <f t="shared" si="62"/>
        <v>0</v>
      </c>
      <c r="Z657" s="259">
        <f t="shared" si="63"/>
        <v>0</v>
      </c>
      <c r="AA657" s="312">
        <f>'Enjoyment or fitnes- trip % sum'!L662</f>
        <v>0</v>
      </c>
      <c r="AB657" s="314">
        <f>'Enjoyment or fitnes- trip % sum'!N662</f>
        <v>0</v>
      </c>
      <c r="AC657" s="260">
        <f t="shared" si="64"/>
        <v>0</v>
      </c>
      <c r="AD657" s="259">
        <f t="shared" si="65"/>
        <v>0</v>
      </c>
      <c r="AE657" s="261"/>
      <c r="AF657" s="248"/>
      <c r="AG657" s="248"/>
      <c r="AH657" s="248"/>
      <c r="AI657" s="248"/>
    </row>
    <row r="658" spans="1:35" x14ac:dyDescent="0.2">
      <c r="A658" s="248"/>
      <c r="B658" s="248"/>
      <c r="C658" s="248"/>
      <c r="D658" s="248"/>
      <c r="E658" s="248"/>
      <c r="F658" s="248"/>
      <c r="G658" s="248"/>
      <c r="H658" s="248"/>
      <c r="I658" s="248"/>
      <c r="J658" s="248"/>
      <c r="K658" s="248"/>
      <c r="L658" s="248"/>
      <c r="M658" s="248"/>
      <c r="N658" s="248"/>
      <c r="O658" s="248"/>
      <c r="P658" s="248"/>
      <c r="Q658" s="296"/>
      <c r="R658" s="256">
        <f>'Enjoyment or fitnes- trip % sum'!B663</f>
        <v>0</v>
      </c>
      <c r="S658" s="313">
        <f>'Enjoyment or fitnes- trip % sum'!D663</f>
        <v>0</v>
      </c>
      <c r="T658" s="257">
        <f>'Non-survey input values'!$B$14</f>
        <v>359.3</v>
      </c>
      <c r="U658" s="258">
        <f t="shared" si="60"/>
        <v>0</v>
      </c>
      <c r="V658" s="259">
        <f t="shared" si="61"/>
        <v>0</v>
      </c>
      <c r="W658" s="312">
        <f>'Enjoyment or fitnes- trip % sum'!G663</f>
        <v>0</v>
      </c>
      <c r="X658" s="314">
        <f>'Enjoyment or fitnes- trip % sum'!I663</f>
        <v>0</v>
      </c>
      <c r="Y658" s="260">
        <f t="shared" si="62"/>
        <v>0</v>
      </c>
      <c r="Z658" s="259">
        <f t="shared" si="63"/>
        <v>0</v>
      </c>
      <c r="AA658" s="312">
        <f>'Enjoyment or fitnes- trip % sum'!L663</f>
        <v>0</v>
      </c>
      <c r="AB658" s="314">
        <f>'Enjoyment or fitnes- trip % sum'!N663</f>
        <v>0</v>
      </c>
      <c r="AC658" s="260">
        <f t="shared" si="64"/>
        <v>0</v>
      </c>
      <c r="AD658" s="259">
        <f t="shared" si="65"/>
        <v>0</v>
      </c>
      <c r="AE658" s="261"/>
      <c r="AF658" s="248"/>
      <c r="AG658" s="248"/>
      <c r="AH658" s="248"/>
      <c r="AI658" s="248"/>
    </row>
    <row r="659" spans="1:35" x14ac:dyDescent="0.2">
      <c r="A659" s="248"/>
      <c r="B659" s="248"/>
      <c r="C659" s="248"/>
      <c r="D659" s="248"/>
      <c r="E659" s="248"/>
      <c r="F659" s="248"/>
      <c r="G659" s="248"/>
      <c r="H659" s="248"/>
      <c r="I659" s="248"/>
      <c r="J659" s="248"/>
      <c r="K659" s="248"/>
      <c r="L659" s="248"/>
      <c r="M659" s="248"/>
      <c r="N659" s="248"/>
      <c r="O659" s="248"/>
      <c r="P659" s="248"/>
      <c r="Q659" s="296"/>
      <c r="R659" s="256">
        <f>'Enjoyment or fitnes- trip % sum'!B664</f>
        <v>0</v>
      </c>
      <c r="S659" s="313">
        <f>'Enjoyment or fitnes- trip % sum'!D664</f>
        <v>0</v>
      </c>
      <c r="T659" s="257">
        <f>'Non-survey input values'!$B$14</f>
        <v>359.3</v>
      </c>
      <c r="U659" s="258">
        <f t="shared" si="60"/>
        <v>0</v>
      </c>
      <c r="V659" s="259">
        <f t="shared" si="61"/>
        <v>0</v>
      </c>
      <c r="W659" s="312">
        <f>'Enjoyment or fitnes- trip % sum'!G664</f>
        <v>0</v>
      </c>
      <c r="X659" s="314">
        <f>'Enjoyment or fitnes- trip % sum'!I664</f>
        <v>0</v>
      </c>
      <c r="Y659" s="260">
        <f t="shared" si="62"/>
        <v>0</v>
      </c>
      <c r="Z659" s="259">
        <f t="shared" si="63"/>
        <v>0</v>
      </c>
      <c r="AA659" s="312">
        <f>'Enjoyment or fitnes- trip % sum'!L664</f>
        <v>0</v>
      </c>
      <c r="AB659" s="314">
        <f>'Enjoyment or fitnes- trip % sum'!N664</f>
        <v>0</v>
      </c>
      <c r="AC659" s="260">
        <f t="shared" si="64"/>
        <v>0</v>
      </c>
      <c r="AD659" s="259">
        <f t="shared" si="65"/>
        <v>0</v>
      </c>
      <c r="AE659" s="261"/>
      <c r="AF659" s="248"/>
      <c r="AG659" s="248"/>
      <c r="AH659" s="248"/>
      <c r="AI659" s="248"/>
    </row>
    <row r="660" spans="1:35" x14ac:dyDescent="0.2">
      <c r="A660" s="248"/>
      <c r="B660" s="248"/>
      <c r="C660" s="248"/>
      <c r="D660" s="248"/>
      <c r="E660" s="248"/>
      <c r="F660" s="248"/>
      <c r="G660" s="248"/>
      <c r="H660" s="248"/>
      <c r="I660" s="248"/>
      <c r="J660" s="248"/>
      <c r="K660" s="248"/>
      <c r="L660" s="248"/>
      <c r="M660" s="248"/>
      <c r="N660" s="248"/>
      <c r="O660" s="248"/>
      <c r="P660" s="248"/>
      <c r="Q660" s="296"/>
      <c r="R660" s="256">
        <f>'Enjoyment or fitnes- trip % sum'!B665</f>
        <v>0</v>
      </c>
      <c r="S660" s="313">
        <f>'Enjoyment or fitnes- trip % sum'!D665</f>
        <v>0</v>
      </c>
      <c r="T660" s="257">
        <f>'Non-survey input values'!$B$14</f>
        <v>359.3</v>
      </c>
      <c r="U660" s="258">
        <f t="shared" si="60"/>
        <v>0</v>
      </c>
      <c r="V660" s="259">
        <f t="shared" si="61"/>
        <v>0</v>
      </c>
      <c r="W660" s="312">
        <f>'Enjoyment or fitnes- trip % sum'!G665</f>
        <v>0</v>
      </c>
      <c r="X660" s="314">
        <f>'Enjoyment or fitnes- trip % sum'!I665</f>
        <v>0</v>
      </c>
      <c r="Y660" s="260">
        <f t="shared" si="62"/>
        <v>0</v>
      </c>
      <c r="Z660" s="259">
        <f t="shared" si="63"/>
        <v>0</v>
      </c>
      <c r="AA660" s="312">
        <f>'Enjoyment or fitnes- trip % sum'!L665</f>
        <v>0</v>
      </c>
      <c r="AB660" s="314">
        <f>'Enjoyment or fitnes- trip % sum'!N665</f>
        <v>0</v>
      </c>
      <c r="AC660" s="260">
        <f t="shared" si="64"/>
        <v>0</v>
      </c>
      <c r="AD660" s="259">
        <f t="shared" si="65"/>
        <v>0</v>
      </c>
      <c r="AE660" s="261"/>
      <c r="AF660" s="248"/>
      <c r="AG660" s="248"/>
      <c r="AH660" s="248"/>
      <c r="AI660" s="248"/>
    </row>
    <row r="661" spans="1:35" x14ac:dyDescent="0.2">
      <c r="A661" s="248"/>
      <c r="B661" s="248"/>
      <c r="C661" s="248"/>
      <c r="D661" s="248"/>
      <c r="E661" s="248"/>
      <c r="F661" s="248"/>
      <c r="G661" s="248"/>
      <c r="H661" s="248"/>
      <c r="I661" s="248"/>
      <c r="J661" s="248"/>
      <c r="K661" s="248"/>
      <c r="L661" s="248"/>
      <c r="M661" s="248"/>
      <c r="N661" s="248"/>
      <c r="O661" s="248"/>
      <c r="P661" s="248"/>
      <c r="Q661" s="296"/>
      <c r="R661" s="256">
        <f>'Enjoyment or fitnes- trip % sum'!B666</f>
        <v>0</v>
      </c>
      <c r="S661" s="313">
        <f>'Enjoyment or fitnes- trip % sum'!D666</f>
        <v>0</v>
      </c>
      <c r="T661" s="257">
        <f>'Non-survey input values'!$B$14</f>
        <v>359.3</v>
      </c>
      <c r="U661" s="258">
        <f t="shared" si="60"/>
        <v>0</v>
      </c>
      <c r="V661" s="259">
        <f t="shared" si="61"/>
        <v>0</v>
      </c>
      <c r="W661" s="312">
        <f>'Enjoyment or fitnes- trip % sum'!G666</f>
        <v>0</v>
      </c>
      <c r="X661" s="314">
        <f>'Enjoyment or fitnes- trip % sum'!I666</f>
        <v>0</v>
      </c>
      <c r="Y661" s="260">
        <f t="shared" si="62"/>
        <v>0</v>
      </c>
      <c r="Z661" s="259">
        <f t="shared" si="63"/>
        <v>0</v>
      </c>
      <c r="AA661" s="312">
        <f>'Enjoyment or fitnes- trip % sum'!L666</f>
        <v>0</v>
      </c>
      <c r="AB661" s="314">
        <f>'Enjoyment or fitnes- trip % sum'!N666</f>
        <v>0</v>
      </c>
      <c r="AC661" s="260">
        <f t="shared" si="64"/>
        <v>0</v>
      </c>
      <c r="AD661" s="259">
        <f t="shared" si="65"/>
        <v>0</v>
      </c>
      <c r="AE661" s="261"/>
      <c r="AF661" s="248"/>
      <c r="AG661" s="248"/>
      <c r="AH661" s="248"/>
      <c r="AI661" s="248"/>
    </row>
    <row r="662" spans="1:35" x14ac:dyDescent="0.2">
      <c r="A662" s="248"/>
      <c r="B662" s="248"/>
      <c r="C662" s="248"/>
      <c r="D662" s="248"/>
      <c r="E662" s="248"/>
      <c r="F662" s="248"/>
      <c r="G662" s="248"/>
      <c r="H662" s="248"/>
      <c r="I662" s="248"/>
      <c r="J662" s="248"/>
      <c r="K662" s="248"/>
      <c r="L662" s="248"/>
      <c r="M662" s="248"/>
      <c r="N662" s="248"/>
      <c r="O662" s="248"/>
      <c r="P662" s="248"/>
      <c r="Q662" s="296"/>
      <c r="R662" s="256">
        <f>'Enjoyment or fitnes- trip % sum'!B667</f>
        <v>0</v>
      </c>
      <c r="S662" s="313">
        <f>'Enjoyment or fitnes- trip % sum'!D667</f>
        <v>0</v>
      </c>
      <c r="T662" s="257">
        <f>'Non-survey input values'!$B$14</f>
        <v>359.3</v>
      </c>
      <c r="U662" s="258">
        <f t="shared" si="60"/>
        <v>0</v>
      </c>
      <c r="V662" s="259">
        <f t="shared" si="61"/>
        <v>0</v>
      </c>
      <c r="W662" s="312">
        <f>'Enjoyment or fitnes- trip % sum'!G667</f>
        <v>0</v>
      </c>
      <c r="X662" s="314">
        <f>'Enjoyment or fitnes- trip % sum'!I667</f>
        <v>0</v>
      </c>
      <c r="Y662" s="260">
        <f t="shared" si="62"/>
        <v>0</v>
      </c>
      <c r="Z662" s="259">
        <f t="shared" si="63"/>
        <v>0</v>
      </c>
      <c r="AA662" s="312">
        <f>'Enjoyment or fitnes- trip % sum'!L667</f>
        <v>0</v>
      </c>
      <c r="AB662" s="314">
        <f>'Enjoyment or fitnes- trip % sum'!N667</f>
        <v>0</v>
      </c>
      <c r="AC662" s="260">
        <f t="shared" si="64"/>
        <v>0</v>
      </c>
      <c r="AD662" s="259">
        <f t="shared" si="65"/>
        <v>0</v>
      </c>
      <c r="AE662" s="261"/>
      <c r="AF662" s="248"/>
      <c r="AG662" s="248"/>
      <c r="AH662" s="248"/>
      <c r="AI662" s="248"/>
    </row>
    <row r="663" spans="1:35" x14ac:dyDescent="0.2">
      <c r="A663" s="248"/>
      <c r="B663" s="248"/>
      <c r="C663" s="248"/>
      <c r="D663" s="248"/>
      <c r="E663" s="248"/>
      <c r="F663" s="248"/>
      <c r="G663" s="248"/>
      <c r="H663" s="248"/>
      <c r="I663" s="248"/>
      <c r="J663" s="248"/>
      <c r="K663" s="248"/>
      <c r="L663" s="248"/>
      <c r="M663" s="248"/>
      <c r="N663" s="248"/>
      <c r="O663" s="248"/>
      <c r="P663" s="248"/>
      <c r="Q663" s="296"/>
      <c r="R663" s="256">
        <f>'Enjoyment or fitnes- trip % sum'!B668</f>
        <v>0</v>
      </c>
      <c r="S663" s="313">
        <f>'Enjoyment or fitnes- trip % sum'!D668</f>
        <v>0</v>
      </c>
      <c r="T663" s="257">
        <f>'Non-survey input values'!$B$14</f>
        <v>359.3</v>
      </c>
      <c r="U663" s="258">
        <f t="shared" si="60"/>
        <v>0</v>
      </c>
      <c r="V663" s="259">
        <f t="shared" si="61"/>
        <v>0</v>
      </c>
      <c r="W663" s="312">
        <f>'Enjoyment or fitnes- trip % sum'!G668</f>
        <v>0</v>
      </c>
      <c r="X663" s="314">
        <f>'Enjoyment or fitnes- trip % sum'!I668</f>
        <v>0</v>
      </c>
      <c r="Y663" s="260">
        <f t="shared" si="62"/>
        <v>0</v>
      </c>
      <c r="Z663" s="259">
        <f t="shared" si="63"/>
        <v>0</v>
      </c>
      <c r="AA663" s="312">
        <f>'Enjoyment or fitnes- trip % sum'!L668</f>
        <v>0</v>
      </c>
      <c r="AB663" s="314">
        <f>'Enjoyment or fitnes- trip % sum'!N668</f>
        <v>0</v>
      </c>
      <c r="AC663" s="260">
        <f t="shared" si="64"/>
        <v>0</v>
      </c>
      <c r="AD663" s="259">
        <f t="shared" si="65"/>
        <v>0</v>
      </c>
      <c r="AE663" s="261"/>
      <c r="AF663" s="248"/>
      <c r="AG663" s="248"/>
      <c r="AH663" s="248"/>
      <c r="AI663" s="248"/>
    </row>
    <row r="664" spans="1:35" x14ac:dyDescent="0.2">
      <c r="A664" s="248"/>
      <c r="B664" s="248"/>
      <c r="C664" s="248"/>
      <c r="D664" s="248"/>
      <c r="E664" s="248"/>
      <c r="F664" s="248"/>
      <c r="G664" s="248"/>
      <c r="H664" s="248"/>
      <c r="I664" s="248"/>
      <c r="J664" s="248"/>
      <c r="K664" s="248"/>
      <c r="L664" s="248"/>
      <c r="M664" s="248"/>
      <c r="N664" s="248"/>
      <c r="O664" s="248"/>
      <c r="P664" s="248"/>
      <c r="Q664" s="296"/>
      <c r="R664" s="256">
        <f>'Enjoyment or fitnes- trip % sum'!B669</f>
        <v>0</v>
      </c>
      <c r="S664" s="313">
        <f>'Enjoyment or fitnes- trip % sum'!D669</f>
        <v>0</v>
      </c>
      <c r="T664" s="257">
        <f>'Non-survey input values'!$B$14</f>
        <v>359.3</v>
      </c>
      <c r="U664" s="258">
        <f t="shared" si="60"/>
        <v>0</v>
      </c>
      <c r="V664" s="259">
        <f t="shared" si="61"/>
        <v>0</v>
      </c>
      <c r="W664" s="312">
        <f>'Enjoyment or fitnes- trip % sum'!G669</f>
        <v>0</v>
      </c>
      <c r="X664" s="314">
        <f>'Enjoyment or fitnes- trip % sum'!I669</f>
        <v>0</v>
      </c>
      <c r="Y664" s="260">
        <f t="shared" si="62"/>
        <v>0</v>
      </c>
      <c r="Z664" s="259">
        <f t="shared" si="63"/>
        <v>0</v>
      </c>
      <c r="AA664" s="312">
        <f>'Enjoyment or fitnes- trip % sum'!L669</f>
        <v>0</v>
      </c>
      <c r="AB664" s="314">
        <f>'Enjoyment or fitnes- trip % sum'!N669</f>
        <v>0</v>
      </c>
      <c r="AC664" s="260">
        <f t="shared" si="64"/>
        <v>0</v>
      </c>
      <c r="AD664" s="259">
        <f t="shared" si="65"/>
        <v>0</v>
      </c>
      <c r="AE664" s="261"/>
      <c r="AF664" s="248"/>
      <c r="AG664" s="248"/>
      <c r="AH664" s="248"/>
      <c r="AI664" s="248"/>
    </row>
    <row r="665" spans="1:35" x14ac:dyDescent="0.2">
      <c r="A665" s="248"/>
      <c r="B665" s="248"/>
      <c r="C665" s="248"/>
      <c r="D665" s="248"/>
      <c r="E665" s="248"/>
      <c r="F665" s="248"/>
      <c r="G665" s="248"/>
      <c r="H665" s="248"/>
      <c r="I665" s="248"/>
      <c r="J665" s="248"/>
      <c r="K665" s="248"/>
      <c r="L665" s="248"/>
      <c r="M665" s="248"/>
      <c r="N665" s="248"/>
      <c r="O665" s="248"/>
      <c r="P665" s="248"/>
      <c r="Q665" s="296"/>
      <c r="R665" s="256">
        <f>'Enjoyment or fitnes- trip % sum'!B670</f>
        <v>0</v>
      </c>
      <c r="S665" s="313">
        <f>'Enjoyment or fitnes- trip % sum'!D670</f>
        <v>0</v>
      </c>
      <c r="T665" s="257">
        <f>'Non-survey input values'!$B$14</f>
        <v>359.3</v>
      </c>
      <c r="U665" s="258">
        <f t="shared" si="60"/>
        <v>0</v>
      </c>
      <c r="V665" s="259">
        <f t="shared" si="61"/>
        <v>0</v>
      </c>
      <c r="W665" s="312">
        <f>'Enjoyment or fitnes- trip % sum'!G670</f>
        <v>0</v>
      </c>
      <c r="X665" s="314">
        <f>'Enjoyment or fitnes- trip % sum'!I670</f>
        <v>0</v>
      </c>
      <c r="Y665" s="260">
        <f t="shared" si="62"/>
        <v>0</v>
      </c>
      <c r="Z665" s="259">
        <f t="shared" si="63"/>
        <v>0</v>
      </c>
      <c r="AA665" s="312">
        <f>'Enjoyment or fitnes- trip % sum'!L670</f>
        <v>0</v>
      </c>
      <c r="AB665" s="314">
        <f>'Enjoyment or fitnes- trip % sum'!N670</f>
        <v>0</v>
      </c>
      <c r="AC665" s="260">
        <f t="shared" si="64"/>
        <v>0</v>
      </c>
      <c r="AD665" s="259">
        <f t="shared" si="65"/>
        <v>0</v>
      </c>
      <c r="AE665" s="261"/>
      <c r="AF665" s="248"/>
      <c r="AG665" s="248"/>
      <c r="AH665" s="248"/>
      <c r="AI665" s="248"/>
    </row>
    <row r="666" spans="1:35" x14ac:dyDescent="0.2">
      <c r="A666" s="248"/>
      <c r="B666" s="248"/>
      <c r="C666" s="248"/>
      <c r="D666" s="248"/>
      <c r="E666" s="248"/>
      <c r="F666" s="248"/>
      <c r="G666" s="248"/>
      <c r="H666" s="248"/>
      <c r="I666" s="248"/>
      <c r="J666" s="248"/>
      <c r="K666" s="248"/>
      <c r="L666" s="248"/>
      <c r="M666" s="248"/>
      <c r="N666" s="248"/>
      <c r="O666" s="248"/>
      <c r="P666" s="248"/>
      <c r="Q666" s="296"/>
      <c r="R666" s="256">
        <f>'Enjoyment or fitnes- trip % sum'!B671</f>
        <v>0</v>
      </c>
      <c r="S666" s="313">
        <f>'Enjoyment or fitnes- trip % sum'!D671</f>
        <v>0</v>
      </c>
      <c r="T666" s="257">
        <f>'Non-survey input values'!$B$14</f>
        <v>359.3</v>
      </c>
      <c r="U666" s="258">
        <f t="shared" si="60"/>
        <v>0</v>
      </c>
      <c r="V666" s="259">
        <f t="shared" si="61"/>
        <v>0</v>
      </c>
      <c r="W666" s="312">
        <f>'Enjoyment or fitnes- trip % sum'!G671</f>
        <v>0</v>
      </c>
      <c r="X666" s="314">
        <f>'Enjoyment or fitnes- trip % sum'!I671</f>
        <v>0</v>
      </c>
      <c r="Y666" s="260">
        <f t="shared" si="62"/>
        <v>0</v>
      </c>
      <c r="Z666" s="259">
        <f t="shared" si="63"/>
        <v>0</v>
      </c>
      <c r="AA666" s="312">
        <f>'Enjoyment or fitnes- trip % sum'!L671</f>
        <v>0</v>
      </c>
      <c r="AB666" s="314">
        <f>'Enjoyment or fitnes- trip % sum'!N671</f>
        <v>0</v>
      </c>
      <c r="AC666" s="260">
        <f t="shared" si="64"/>
        <v>0</v>
      </c>
      <c r="AD666" s="259">
        <f t="shared" si="65"/>
        <v>0</v>
      </c>
      <c r="AE666" s="261"/>
      <c r="AF666" s="248"/>
      <c r="AG666" s="248"/>
      <c r="AH666" s="248"/>
      <c r="AI666" s="248"/>
    </row>
    <row r="667" spans="1:35" x14ac:dyDescent="0.2">
      <c r="A667" s="248"/>
      <c r="B667" s="248"/>
      <c r="C667" s="248"/>
      <c r="D667" s="248"/>
      <c r="E667" s="248"/>
      <c r="F667" s="248"/>
      <c r="G667" s="248"/>
      <c r="H667" s="248"/>
      <c r="I667" s="248"/>
      <c r="J667" s="248"/>
      <c r="K667" s="248"/>
      <c r="L667" s="248"/>
      <c r="M667" s="248"/>
      <c r="N667" s="248"/>
      <c r="O667" s="248"/>
      <c r="P667" s="248"/>
      <c r="Q667" s="296"/>
      <c r="R667" s="256">
        <f>'Enjoyment or fitnes- trip % sum'!B672</f>
        <v>0</v>
      </c>
      <c r="S667" s="313">
        <f>'Enjoyment or fitnes- trip % sum'!D672</f>
        <v>0</v>
      </c>
      <c r="T667" s="257">
        <f>'Non-survey input values'!$B$14</f>
        <v>359.3</v>
      </c>
      <c r="U667" s="258">
        <f t="shared" si="60"/>
        <v>0</v>
      </c>
      <c r="V667" s="259">
        <f t="shared" si="61"/>
        <v>0</v>
      </c>
      <c r="W667" s="312">
        <f>'Enjoyment or fitnes- trip % sum'!G672</f>
        <v>0</v>
      </c>
      <c r="X667" s="314">
        <f>'Enjoyment or fitnes- trip % sum'!I672</f>
        <v>0</v>
      </c>
      <c r="Y667" s="260">
        <f t="shared" si="62"/>
        <v>0</v>
      </c>
      <c r="Z667" s="259">
        <f t="shared" si="63"/>
        <v>0</v>
      </c>
      <c r="AA667" s="312">
        <f>'Enjoyment or fitnes- trip % sum'!L672</f>
        <v>0</v>
      </c>
      <c r="AB667" s="314">
        <f>'Enjoyment or fitnes- trip % sum'!N672</f>
        <v>0</v>
      </c>
      <c r="AC667" s="260">
        <f t="shared" si="64"/>
        <v>0</v>
      </c>
      <c r="AD667" s="259">
        <f t="shared" si="65"/>
        <v>0</v>
      </c>
      <c r="AE667" s="261"/>
      <c r="AF667" s="248"/>
      <c r="AG667" s="248"/>
      <c r="AH667" s="248"/>
      <c r="AI667" s="248"/>
    </row>
    <row r="668" spans="1:35" x14ac:dyDescent="0.2">
      <c r="A668" s="248"/>
      <c r="B668" s="248"/>
      <c r="C668" s="248"/>
      <c r="D668" s="248"/>
      <c r="E668" s="248"/>
      <c r="F668" s="248"/>
      <c r="G668" s="248"/>
      <c r="H668" s="248"/>
      <c r="I668" s="248"/>
      <c r="J668" s="248"/>
      <c r="K668" s="248"/>
      <c r="L668" s="248"/>
      <c r="M668" s="248"/>
      <c r="N668" s="248"/>
      <c r="O668" s="248"/>
      <c r="P668" s="248"/>
      <c r="Q668" s="296"/>
      <c r="R668" s="256">
        <f>'Enjoyment or fitnes- trip % sum'!B673</f>
        <v>0</v>
      </c>
      <c r="S668" s="313">
        <f>'Enjoyment or fitnes- trip % sum'!D673</f>
        <v>0</v>
      </c>
      <c r="T668" s="257">
        <f>'Non-survey input values'!$B$14</f>
        <v>359.3</v>
      </c>
      <c r="U668" s="258">
        <f t="shared" si="60"/>
        <v>0</v>
      </c>
      <c r="V668" s="259">
        <f t="shared" si="61"/>
        <v>0</v>
      </c>
      <c r="W668" s="312">
        <f>'Enjoyment or fitnes- trip % sum'!G673</f>
        <v>0</v>
      </c>
      <c r="X668" s="314">
        <f>'Enjoyment or fitnes- trip % sum'!I673</f>
        <v>0</v>
      </c>
      <c r="Y668" s="260">
        <f t="shared" si="62"/>
        <v>0</v>
      </c>
      <c r="Z668" s="259">
        <f t="shared" si="63"/>
        <v>0</v>
      </c>
      <c r="AA668" s="312">
        <f>'Enjoyment or fitnes- trip % sum'!L673</f>
        <v>0</v>
      </c>
      <c r="AB668" s="314">
        <f>'Enjoyment or fitnes- trip % sum'!N673</f>
        <v>0</v>
      </c>
      <c r="AC668" s="260">
        <f t="shared" si="64"/>
        <v>0</v>
      </c>
      <c r="AD668" s="259">
        <f t="shared" si="65"/>
        <v>0</v>
      </c>
      <c r="AE668" s="261"/>
      <c r="AF668" s="248"/>
      <c r="AG668" s="248"/>
      <c r="AH668" s="248"/>
      <c r="AI668" s="248"/>
    </row>
    <row r="669" spans="1:35" x14ac:dyDescent="0.2">
      <c r="A669" s="248"/>
      <c r="B669" s="248"/>
      <c r="C669" s="248"/>
      <c r="D669" s="248"/>
      <c r="E669" s="248"/>
      <c r="F669" s="248"/>
      <c r="G669" s="248"/>
      <c r="H669" s="248"/>
      <c r="I669" s="248"/>
      <c r="J669" s="248"/>
      <c r="K669" s="248"/>
      <c r="L669" s="248"/>
      <c r="M669" s="248"/>
      <c r="N669" s="248"/>
      <c r="O669" s="248"/>
      <c r="P669" s="248"/>
      <c r="Q669" s="296"/>
      <c r="R669" s="256">
        <f>'Enjoyment or fitnes- trip % sum'!B674</f>
        <v>0</v>
      </c>
      <c r="S669" s="313">
        <f>'Enjoyment or fitnes- trip % sum'!D674</f>
        <v>0</v>
      </c>
      <c r="T669" s="257">
        <f>'Non-survey input values'!$B$14</f>
        <v>359.3</v>
      </c>
      <c r="U669" s="258">
        <f t="shared" si="60"/>
        <v>0</v>
      </c>
      <c r="V669" s="259">
        <f t="shared" si="61"/>
        <v>0</v>
      </c>
      <c r="W669" s="312">
        <f>'Enjoyment or fitnes- trip % sum'!G674</f>
        <v>0</v>
      </c>
      <c r="X669" s="314">
        <f>'Enjoyment or fitnes- trip % sum'!I674</f>
        <v>0</v>
      </c>
      <c r="Y669" s="260">
        <f t="shared" si="62"/>
        <v>0</v>
      </c>
      <c r="Z669" s="259">
        <f t="shared" si="63"/>
        <v>0</v>
      </c>
      <c r="AA669" s="312">
        <f>'Enjoyment or fitnes- trip % sum'!L674</f>
        <v>0</v>
      </c>
      <c r="AB669" s="314">
        <f>'Enjoyment or fitnes- trip % sum'!N674</f>
        <v>0</v>
      </c>
      <c r="AC669" s="260">
        <f t="shared" si="64"/>
        <v>0</v>
      </c>
      <c r="AD669" s="259">
        <f t="shared" si="65"/>
        <v>0</v>
      </c>
      <c r="AE669" s="261"/>
      <c r="AF669" s="248"/>
      <c r="AG669" s="248"/>
      <c r="AH669" s="248"/>
      <c r="AI669" s="248"/>
    </row>
    <row r="670" spans="1:35" x14ac:dyDescent="0.2">
      <c r="A670" s="248"/>
      <c r="B670" s="248"/>
      <c r="C670" s="248"/>
      <c r="D670" s="248"/>
      <c r="E670" s="248"/>
      <c r="F670" s="248"/>
      <c r="G670" s="248"/>
      <c r="H670" s="248"/>
      <c r="I670" s="248"/>
      <c r="J670" s="248"/>
      <c r="K670" s="248"/>
      <c r="L670" s="248"/>
      <c r="M670" s="248"/>
      <c r="N670" s="248"/>
      <c r="O670" s="248"/>
      <c r="P670" s="248"/>
      <c r="Q670" s="296"/>
      <c r="R670" s="256">
        <f>'Enjoyment or fitnes- trip % sum'!B675</f>
        <v>0</v>
      </c>
      <c r="S670" s="313">
        <f>'Enjoyment or fitnes- trip % sum'!D675</f>
        <v>0</v>
      </c>
      <c r="T670" s="257">
        <f>'Non-survey input values'!$B$14</f>
        <v>359.3</v>
      </c>
      <c r="U670" s="258">
        <f t="shared" si="60"/>
        <v>0</v>
      </c>
      <c r="V670" s="259">
        <f t="shared" si="61"/>
        <v>0</v>
      </c>
      <c r="W670" s="312">
        <f>'Enjoyment or fitnes- trip % sum'!G675</f>
        <v>0</v>
      </c>
      <c r="X670" s="314">
        <f>'Enjoyment or fitnes- trip % sum'!I675</f>
        <v>0</v>
      </c>
      <c r="Y670" s="260">
        <f t="shared" si="62"/>
        <v>0</v>
      </c>
      <c r="Z670" s="259">
        <f t="shared" si="63"/>
        <v>0</v>
      </c>
      <c r="AA670" s="312">
        <f>'Enjoyment or fitnes- trip % sum'!L675</f>
        <v>0</v>
      </c>
      <c r="AB670" s="314">
        <f>'Enjoyment or fitnes- trip % sum'!N675</f>
        <v>0</v>
      </c>
      <c r="AC670" s="260">
        <f t="shared" si="64"/>
        <v>0</v>
      </c>
      <c r="AD670" s="259">
        <f t="shared" si="65"/>
        <v>0</v>
      </c>
      <c r="AE670" s="261"/>
      <c r="AF670" s="248"/>
      <c r="AG670" s="248"/>
      <c r="AH670" s="248"/>
      <c r="AI670" s="248"/>
    </row>
    <row r="671" spans="1:35" x14ac:dyDescent="0.2">
      <c r="A671" s="248"/>
      <c r="B671" s="248"/>
      <c r="C671" s="248"/>
      <c r="D671" s="248"/>
      <c r="E671" s="248"/>
      <c r="F671" s="248"/>
      <c r="G671" s="248"/>
      <c r="H671" s="248"/>
      <c r="I671" s="248"/>
      <c r="J671" s="248"/>
      <c r="K671" s="248"/>
      <c r="L671" s="248"/>
      <c r="M671" s="248"/>
      <c r="N671" s="248"/>
      <c r="O671" s="248"/>
      <c r="P671" s="248"/>
      <c r="Q671" s="296"/>
      <c r="R671" s="256">
        <f>'Enjoyment or fitnes- trip % sum'!B676</f>
        <v>0</v>
      </c>
      <c r="S671" s="313">
        <f>'Enjoyment or fitnes- trip % sum'!D676</f>
        <v>0</v>
      </c>
      <c r="T671" s="257">
        <f>'Non-survey input values'!$B$14</f>
        <v>359.3</v>
      </c>
      <c r="U671" s="258">
        <f t="shared" si="60"/>
        <v>0</v>
      </c>
      <c r="V671" s="259">
        <f t="shared" si="61"/>
        <v>0</v>
      </c>
      <c r="W671" s="312">
        <f>'Enjoyment or fitnes- trip % sum'!G676</f>
        <v>0</v>
      </c>
      <c r="X671" s="314">
        <f>'Enjoyment or fitnes- trip % sum'!I676</f>
        <v>0</v>
      </c>
      <c r="Y671" s="260">
        <f t="shared" si="62"/>
        <v>0</v>
      </c>
      <c r="Z671" s="259">
        <f t="shared" si="63"/>
        <v>0</v>
      </c>
      <c r="AA671" s="312">
        <f>'Enjoyment or fitnes- trip % sum'!L676</f>
        <v>0</v>
      </c>
      <c r="AB671" s="314">
        <f>'Enjoyment or fitnes- trip % sum'!N676</f>
        <v>0</v>
      </c>
      <c r="AC671" s="260">
        <f t="shared" si="64"/>
        <v>0</v>
      </c>
      <c r="AD671" s="259">
        <f t="shared" si="65"/>
        <v>0</v>
      </c>
      <c r="AE671" s="261"/>
      <c r="AF671" s="248"/>
      <c r="AG671" s="248"/>
      <c r="AH671" s="248"/>
      <c r="AI671" s="248"/>
    </row>
    <row r="672" spans="1:35" x14ac:dyDescent="0.2">
      <c r="A672" s="248"/>
      <c r="B672" s="248"/>
      <c r="C672" s="248"/>
      <c r="D672" s="248"/>
      <c r="E672" s="248"/>
      <c r="F672" s="248"/>
      <c r="G672" s="248"/>
      <c r="H672" s="248"/>
      <c r="I672" s="248"/>
      <c r="J672" s="248"/>
      <c r="K672" s="248"/>
      <c r="L672" s="248"/>
      <c r="M672" s="248"/>
      <c r="N672" s="248"/>
      <c r="O672" s="248"/>
      <c r="P672" s="248"/>
      <c r="Q672" s="296"/>
      <c r="R672" s="256">
        <f>'Enjoyment or fitnes- trip % sum'!B677</f>
        <v>0</v>
      </c>
      <c r="S672" s="313">
        <f>'Enjoyment or fitnes- trip % sum'!D677</f>
        <v>0</v>
      </c>
      <c r="T672" s="257">
        <f>'Non-survey input values'!$B$14</f>
        <v>359.3</v>
      </c>
      <c r="U672" s="258">
        <f t="shared" si="60"/>
        <v>0</v>
      </c>
      <c r="V672" s="259">
        <f t="shared" si="61"/>
        <v>0</v>
      </c>
      <c r="W672" s="312">
        <f>'Enjoyment or fitnes- trip % sum'!G677</f>
        <v>0</v>
      </c>
      <c r="X672" s="314">
        <f>'Enjoyment or fitnes- trip % sum'!I677</f>
        <v>0</v>
      </c>
      <c r="Y672" s="260">
        <f t="shared" si="62"/>
        <v>0</v>
      </c>
      <c r="Z672" s="259">
        <f t="shared" si="63"/>
        <v>0</v>
      </c>
      <c r="AA672" s="312">
        <f>'Enjoyment or fitnes- trip % sum'!L677</f>
        <v>0</v>
      </c>
      <c r="AB672" s="314">
        <f>'Enjoyment or fitnes- trip % sum'!N677</f>
        <v>0</v>
      </c>
      <c r="AC672" s="260">
        <f t="shared" si="64"/>
        <v>0</v>
      </c>
      <c r="AD672" s="259">
        <f t="shared" si="65"/>
        <v>0</v>
      </c>
      <c r="AE672" s="261"/>
      <c r="AF672" s="248"/>
      <c r="AG672" s="248"/>
      <c r="AH672" s="248"/>
      <c r="AI672" s="248"/>
    </row>
    <row r="673" spans="1:35" x14ac:dyDescent="0.2">
      <c r="A673" s="248"/>
      <c r="B673" s="248"/>
      <c r="C673" s="248"/>
      <c r="D673" s="248"/>
      <c r="E673" s="248"/>
      <c r="F673" s="248"/>
      <c r="G673" s="248"/>
      <c r="H673" s="248"/>
      <c r="I673" s="248"/>
      <c r="J673" s="248"/>
      <c r="K673" s="248"/>
      <c r="L673" s="248"/>
      <c r="M673" s="248"/>
      <c r="N673" s="248"/>
      <c r="O673" s="248"/>
      <c r="P673" s="248"/>
      <c r="Q673" s="296"/>
      <c r="R673" s="256">
        <f>'Enjoyment or fitnes- trip % sum'!B678</f>
        <v>0</v>
      </c>
      <c r="S673" s="313">
        <f>'Enjoyment or fitnes- trip % sum'!D678</f>
        <v>0</v>
      </c>
      <c r="T673" s="257">
        <f>'Non-survey input values'!$B$14</f>
        <v>359.3</v>
      </c>
      <c r="U673" s="258">
        <f t="shared" si="60"/>
        <v>0</v>
      </c>
      <c r="V673" s="259">
        <f t="shared" si="61"/>
        <v>0</v>
      </c>
      <c r="W673" s="312">
        <f>'Enjoyment or fitnes- trip % sum'!G678</f>
        <v>0</v>
      </c>
      <c r="X673" s="314">
        <f>'Enjoyment or fitnes- trip % sum'!I678</f>
        <v>0</v>
      </c>
      <c r="Y673" s="260">
        <f t="shared" si="62"/>
        <v>0</v>
      </c>
      <c r="Z673" s="259">
        <f t="shared" si="63"/>
        <v>0</v>
      </c>
      <c r="AA673" s="312">
        <f>'Enjoyment or fitnes- trip % sum'!L678</f>
        <v>0</v>
      </c>
      <c r="AB673" s="314">
        <f>'Enjoyment or fitnes- trip % sum'!N678</f>
        <v>0</v>
      </c>
      <c r="AC673" s="260">
        <f t="shared" si="64"/>
        <v>0</v>
      </c>
      <c r="AD673" s="259">
        <f t="shared" si="65"/>
        <v>0</v>
      </c>
      <c r="AE673" s="261"/>
      <c r="AF673" s="248"/>
      <c r="AG673" s="248"/>
      <c r="AH673" s="248"/>
      <c r="AI673" s="248"/>
    </row>
    <row r="674" spans="1:35" x14ac:dyDescent="0.2">
      <c r="A674" s="248"/>
      <c r="B674" s="248"/>
      <c r="C674" s="248"/>
      <c r="D674" s="248"/>
      <c r="E674" s="248"/>
      <c r="F674" s="248"/>
      <c r="G674" s="248"/>
      <c r="H674" s="248"/>
      <c r="I674" s="248"/>
      <c r="J674" s="248"/>
      <c r="K674" s="248"/>
      <c r="L674" s="248"/>
      <c r="M674" s="248"/>
      <c r="N674" s="248"/>
      <c r="O674" s="248"/>
      <c r="P674" s="248"/>
      <c r="Q674" s="296"/>
      <c r="R674" s="256">
        <f>'Enjoyment or fitnes- trip % sum'!B679</f>
        <v>0</v>
      </c>
      <c r="S674" s="313">
        <f>'Enjoyment or fitnes- trip % sum'!D679</f>
        <v>0</v>
      </c>
      <c r="T674" s="257">
        <f>'Non-survey input values'!$B$14</f>
        <v>359.3</v>
      </c>
      <c r="U674" s="258">
        <f t="shared" si="60"/>
        <v>0</v>
      </c>
      <c r="V674" s="259">
        <f t="shared" si="61"/>
        <v>0</v>
      </c>
      <c r="W674" s="312">
        <f>'Enjoyment or fitnes- trip % sum'!G679</f>
        <v>0</v>
      </c>
      <c r="X674" s="314">
        <f>'Enjoyment or fitnes- trip % sum'!I679</f>
        <v>0</v>
      </c>
      <c r="Y674" s="260">
        <f t="shared" si="62"/>
        <v>0</v>
      </c>
      <c r="Z674" s="259">
        <f t="shared" si="63"/>
        <v>0</v>
      </c>
      <c r="AA674" s="312">
        <f>'Enjoyment or fitnes- trip % sum'!L679</f>
        <v>0</v>
      </c>
      <c r="AB674" s="314">
        <f>'Enjoyment or fitnes- trip % sum'!N679</f>
        <v>0</v>
      </c>
      <c r="AC674" s="260">
        <f t="shared" si="64"/>
        <v>0</v>
      </c>
      <c r="AD674" s="259">
        <f t="shared" si="65"/>
        <v>0</v>
      </c>
      <c r="AE674" s="261"/>
      <c r="AF674" s="248"/>
      <c r="AG674" s="248"/>
      <c r="AH674" s="248"/>
      <c r="AI674" s="248"/>
    </row>
    <row r="675" spans="1:35" x14ac:dyDescent="0.2">
      <c r="A675" s="248"/>
      <c r="B675" s="248"/>
      <c r="C675" s="248"/>
      <c r="D675" s="248"/>
      <c r="E675" s="248"/>
      <c r="F675" s="248"/>
      <c r="G675" s="248"/>
      <c r="H675" s="248"/>
      <c r="I675" s="248"/>
      <c r="J675" s="248"/>
      <c r="K675" s="248"/>
      <c r="L675" s="248"/>
      <c r="M675" s="248"/>
      <c r="N675" s="248"/>
      <c r="O675" s="248"/>
      <c r="P675" s="248"/>
      <c r="Q675" s="296"/>
      <c r="R675" s="256">
        <f>'Enjoyment or fitnes- trip % sum'!B680</f>
        <v>0</v>
      </c>
      <c r="S675" s="313">
        <f>'Enjoyment or fitnes- trip % sum'!D680</f>
        <v>0</v>
      </c>
      <c r="T675" s="257">
        <f>'Non-survey input values'!$B$14</f>
        <v>359.3</v>
      </c>
      <c r="U675" s="258">
        <f t="shared" si="60"/>
        <v>0</v>
      </c>
      <c r="V675" s="259">
        <f t="shared" si="61"/>
        <v>0</v>
      </c>
      <c r="W675" s="312">
        <f>'Enjoyment or fitnes- trip % sum'!G680</f>
        <v>0</v>
      </c>
      <c r="X675" s="314">
        <f>'Enjoyment or fitnes- trip % sum'!I680</f>
        <v>0</v>
      </c>
      <c r="Y675" s="260">
        <f t="shared" si="62"/>
        <v>0</v>
      </c>
      <c r="Z675" s="259">
        <f t="shared" si="63"/>
        <v>0</v>
      </c>
      <c r="AA675" s="312">
        <f>'Enjoyment or fitnes- trip % sum'!L680</f>
        <v>0</v>
      </c>
      <c r="AB675" s="314">
        <f>'Enjoyment or fitnes- trip % sum'!N680</f>
        <v>0</v>
      </c>
      <c r="AC675" s="260">
        <f t="shared" si="64"/>
        <v>0</v>
      </c>
      <c r="AD675" s="259">
        <f t="shared" si="65"/>
        <v>0</v>
      </c>
      <c r="AE675" s="261"/>
      <c r="AF675" s="248"/>
      <c r="AG675" s="248"/>
      <c r="AH675" s="248"/>
      <c r="AI675" s="248"/>
    </row>
    <row r="676" spans="1:35" x14ac:dyDescent="0.2">
      <c r="A676" s="248"/>
      <c r="B676" s="248"/>
      <c r="C676" s="248"/>
      <c r="D676" s="248"/>
      <c r="E676" s="248"/>
      <c r="F676" s="248"/>
      <c r="G676" s="248"/>
      <c r="H676" s="248"/>
      <c r="I676" s="248"/>
      <c r="J676" s="248"/>
      <c r="K676" s="248"/>
      <c r="L676" s="248"/>
      <c r="M676" s="248"/>
      <c r="N676" s="248"/>
      <c r="O676" s="248"/>
      <c r="P676" s="248"/>
      <c r="Q676" s="296"/>
      <c r="R676" s="256">
        <f>'Enjoyment or fitnes- trip % sum'!B681</f>
        <v>0</v>
      </c>
      <c r="S676" s="313">
        <f>'Enjoyment or fitnes- trip % sum'!D681</f>
        <v>0</v>
      </c>
      <c r="T676" s="257">
        <f>'Non-survey input values'!$B$14</f>
        <v>359.3</v>
      </c>
      <c r="U676" s="258">
        <f t="shared" si="60"/>
        <v>0</v>
      </c>
      <c r="V676" s="259">
        <f t="shared" si="61"/>
        <v>0</v>
      </c>
      <c r="W676" s="312">
        <f>'Enjoyment or fitnes- trip % sum'!G681</f>
        <v>0</v>
      </c>
      <c r="X676" s="314">
        <f>'Enjoyment or fitnes- trip % sum'!I681</f>
        <v>0</v>
      </c>
      <c r="Y676" s="260">
        <f t="shared" si="62"/>
        <v>0</v>
      </c>
      <c r="Z676" s="259">
        <f t="shared" si="63"/>
        <v>0</v>
      </c>
      <c r="AA676" s="312">
        <f>'Enjoyment or fitnes- trip % sum'!L681</f>
        <v>0</v>
      </c>
      <c r="AB676" s="314">
        <f>'Enjoyment or fitnes- trip % sum'!N681</f>
        <v>0</v>
      </c>
      <c r="AC676" s="260">
        <f t="shared" si="64"/>
        <v>0</v>
      </c>
      <c r="AD676" s="259">
        <f t="shared" si="65"/>
        <v>0</v>
      </c>
      <c r="AE676" s="261"/>
      <c r="AF676" s="248"/>
      <c r="AG676" s="248"/>
      <c r="AH676" s="248"/>
      <c r="AI676" s="248"/>
    </row>
    <row r="677" spans="1:35" x14ac:dyDescent="0.2">
      <c r="A677" s="248"/>
      <c r="B677" s="248"/>
      <c r="C677" s="248"/>
      <c r="D677" s="248"/>
      <c r="E677" s="248"/>
      <c r="F677" s="248"/>
      <c r="G677" s="248"/>
      <c r="H677" s="248"/>
      <c r="I677" s="248"/>
      <c r="J677" s="248"/>
      <c r="K677" s="248"/>
      <c r="L677" s="248"/>
      <c r="M677" s="248"/>
      <c r="N677" s="248"/>
      <c r="O677" s="248"/>
      <c r="P677" s="248"/>
      <c r="Q677" s="296"/>
      <c r="R677" s="256">
        <f>'Enjoyment or fitnes- trip % sum'!B682</f>
        <v>0</v>
      </c>
      <c r="S677" s="313">
        <f>'Enjoyment or fitnes- trip % sum'!D682</f>
        <v>0</v>
      </c>
      <c r="T677" s="257">
        <f>'Non-survey input values'!$B$14</f>
        <v>359.3</v>
      </c>
      <c r="U677" s="258">
        <f t="shared" si="60"/>
        <v>0</v>
      </c>
      <c r="V677" s="259">
        <f t="shared" si="61"/>
        <v>0</v>
      </c>
      <c r="W677" s="312">
        <f>'Enjoyment or fitnes- trip % sum'!G682</f>
        <v>0</v>
      </c>
      <c r="X677" s="314">
        <f>'Enjoyment or fitnes- trip % sum'!I682</f>
        <v>0</v>
      </c>
      <c r="Y677" s="260">
        <f t="shared" si="62"/>
        <v>0</v>
      </c>
      <c r="Z677" s="259">
        <f t="shared" si="63"/>
        <v>0</v>
      </c>
      <c r="AA677" s="312">
        <f>'Enjoyment or fitnes- trip % sum'!L682</f>
        <v>0</v>
      </c>
      <c r="AB677" s="314">
        <f>'Enjoyment or fitnes- trip % sum'!N682</f>
        <v>0</v>
      </c>
      <c r="AC677" s="260">
        <f t="shared" si="64"/>
        <v>0</v>
      </c>
      <c r="AD677" s="259">
        <f t="shared" si="65"/>
        <v>0</v>
      </c>
      <c r="AE677" s="261"/>
      <c r="AF677" s="248"/>
      <c r="AG677" s="248"/>
      <c r="AH677" s="248"/>
      <c r="AI677" s="248"/>
    </row>
    <row r="678" spans="1:35" x14ac:dyDescent="0.2">
      <c r="A678" s="248"/>
      <c r="B678" s="248"/>
      <c r="C678" s="248"/>
      <c r="D678" s="248"/>
      <c r="E678" s="248"/>
      <c r="F678" s="248"/>
      <c r="G678" s="248"/>
      <c r="H678" s="248"/>
      <c r="I678" s="248"/>
      <c r="J678" s="248"/>
      <c r="K678" s="248"/>
      <c r="L678" s="248"/>
      <c r="M678" s="248"/>
      <c r="N678" s="248"/>
      <c r="O678" s="248"/>
      <c r="P678" s="248"/>
      <c r="Q678" s="296"/>
      <c r="R678" s="256">
        <f>'Enjoyment or fitnes- trip % sum'!B683</f>
        <v>0</v>
      </c>
      <c r="S678" s="313">
        <f>'Enjoyment or fitnes- trip % sum'!D683</f>
        <v>0</v>
      </c>
      <c r="T678" s="257">
        <f>'Non-survey input values'!$B$14</f>
        <v>359.3</v>
      </c>
      <c r="U678" s="258">
        <f t="shared" si="60"/>
        <v>0</v>
      </c>
      <c r="V678" s="259">
        <f t="shared" si="61"/>
        <v>0</v>
      </c>
      <c r="W678" s="312">
        <f>'Enjoyment or fitnes- trip % sum'!G683</f>
        <v>0</v>
      </c>
      <c r="X678" s="314">
        <f>'Enjoyment or fitnes- trip % sum'!I683</f>
        <v>0</v>
      </c>
      <c r="Y678" s="260">
        <f t="shared" si="62"/>
        <v>0</v>
      </c>
      <c r="Z678" s="259">
        <f t="shared" si="63"/>
        <v>0</v>
      </c>
      <c r="AA678" s="312">
        <f>'Enjoyment or fitnes- trip % sum'!L683</f>
        <v>0</v>
      </c>
      <c r="AB678" s="314">
        <f>'Enjoyment or fitnes- trip % sum'!N683</f>
        <v>0</v>
      </c>
      <c r="AC678" s="260">
        <f t="shared" si="64"/>
        <v>0</v>
      </c>
      <c r="AD678" s="259">
        <f t="shared" si="65"/>
        <v>0</v>
      </c>
      <c r="AE678" s="261"/>
      <c r="AF678" s="248"/>
      <c r="AG678" s="248"/>
      <c r="AH678" s="248"/>
      <c r="AI678" s="248"/>
    </row>
    <row r="679" spans="1:35" x14ac:dyDescent="0.2">
      <c r="A679" s="248"/>
      <c r="B679" s="248"/>
      <c r="C679" s="248"/>
      <c r="D679" s="248"/>
      <c r="E679" s="248"/>
      <c r="F679" s="248"/>
      <c r="G679" s="248"/>
      <c r="H679" s="248"/>
      <c r="I679" s="248"/>
      <c r="J679" s="248"/>
      <c r="K679" s="248"/>
      <c r="L679" s="248"/>
      <c r="M679" s="248"/>
      <c r="N679" s="248"/>
      <c r="O679" s="248"/>
      <c r="P679" s="248"/>
      <c r="Q679" s="296"/>
      <c r="R679" s="256">
        <f>'Enjoyment or fitnes- trip % sum'!B684</f>
        <v>0</v>
      </c>
      <c r="S679" s="313">
        <f>'Enjoyment or fitnes- trip % sum'!D684</f>
        <v>0</v>
      </c>
      <c r="T679" s="257">
        <f>'Non-survey input values'!$B$14</f>
        <v>359.3</v>
      </c>
      <c r="U679" s="258">
        <f t="shared" si="60"/>
        <v>0</v>
      </c>
      <c r="V679" s="259">
        <f t="shared" si="61"/>
        <v>0</v>
      </c>
      <c r="W679" s="312">
        <f>'Enjoyment or fitnes- trip % sum'!G684</f>
        <v>0</v>
      </c>
      <c r="X679" s="314">
        <f>'Enjoyment or fitnes- trip % sum'!I684</f>
        <v>0</v>
      </c>
      <c r="Y679" s="260">
        <f t="shared" si="62"/>
        <v>0</v>
      </c>
      <c r="Z679" s="259">
        <f t="shared" si="63"/>
        <v>0</v>
      </c>
      <c r="AA679" s="312">
        <f>'Enjoyment or fitnes- trip % sum'!L684</f>
        <v>0</v>
      </c>
      <c r="AB679" s="314">
        <f>'Enjoyment or fitnes- trip % sum'!N684</f>
        <v>0</v>
      </c>
      <c r="AC679" s="260">
        <f t="shared" si="64"/>
        <v>0</v>
      </c>
      <c r="AD679" s="259">
        <f t="shared" si="65"/>
        <v>0</v>
      </c>
      <c r="AE679" s="261"/>
      <c r="AF679" s="248"/>
      <c r="AG679" s="248"/>
      <c r="AH679" s="248"/>
      <c r="AI679" s="248"/>
    </row>
    <row r="680" spans="1:35" x14ac:dyDescent="0.2">
      <c r="A680" s="248"/>
      <c r="B680" s="248"/>
      <c r="C680" s="248"/>
      <c r="D680" s="248"/>
      <c r="E680" s="248"/>
      <c r="F680" s="248"/>
      <c r="G680" s="248"/>
      <c r="H680" s="248"/>
      <c r="I680" s="248"/>
      <c r="J680" s="248"/>
      <c r="K680" s="248"/>
      <c r="L680" s="248"/>
      <c r="M680" s="248"/>
      <c r="N680" s="248"/>
      <c r="O680" s="248"/>
      <c r="P680" s="248"/>
      <c r="Q680" s="296"/>
      <c r="R680" s="256">
        <f>'Enjoyment or fitnes- trip % sum'!B685</f>
        <v>0</v>
      </c>
      <c r="S680" s="313">
        <f>'Enjoyment or fitnes- trip % sum'!D685</f>
        <v>0</v>
      </c>
      <c r="T680" s="257">
        <f>'Non-survey input values'!$B$14</f>
        <v>359.3</v>
      </c>
      <c r="U680" s="258">
        <f t="shared" si="60"/>
        <v>0</v>
      </c>
      <c r="V680" s="259">
        <f t="shared" si="61"/>
        <v>0</v>
      </c>
      <c r="W680" s="312">
        <f>'Enjoyment or fitnes- trip % sum'!G685</f>
        <v>0</v>
      </c>
      <c r="X680" s="314">
        <f>'Enjoyment or fitnes- trip % sum'!I685</f>
        <v>0</v>
      </c>
      <c r="Y680" s="260">
        <f t="shared" si="62"/>
        <v>0</v>
      </c>
      <c r="Z680" s="259">
        <f t="shared" si="63"/>
        <v>0</v>
      </c>
      <c r="AA680" s="312">
        <f>'Enjoyment or fitnes- trip % sum'!L685</f>
        <v>0</v>
      </c>
      <c r="AB680" s="314">
        <f>'Enjoyment or fitnes- trip % sum'!N685</f>
        <v>0</v>
      </c>
      <c r="AC680" s="260">
        <f t="shared" si="64"/>
        <v>0</v>
      </c>
      <c r="AD680" s="259">
        <f t="shared" si="65"/>
        <v>0</v>
      </c>
      <c r="AE680" s="261"/>
      <c r="AF680" s="248"/>
      <c r="AG680" s="248"/>
      <c r="AH680" s="248"/>
      <c r="AI680" s="248"/>
    </row>
    <row r="681" spans="1:35" x14ac:dyDescent="0.2">
      <c r="A681" s="248"/>
      <c r="B681" s="248"/>
      <c r="C681" s="248"/>
      <c r="D681" s="248"/>
      <c r="E681" s="248"/>
      <c r="F681" s="248"/>
      <c r="G681" s="248"/>
      <c r="H681" s="248"/>
      <c r="I681" s="248"/>
      <c r="J681" s="248"/>
      <c r="K681" s="248"/>
      <c r="L681" s="248"/>
      <c r="M681" s="248"/>
      <c r="N681" s="248"/>
      <c r="O681" s="248"/>
      <c r="P681" s="248"/>
      <c r="Q681" s="296"/>
      <c r="R681" s="256">
        <f>'Enjoyment or fitnes- trip % sum'!B686</f>
        <v>0</v>
      </c>
      <c r="S681" s="313">
        <f>'Enjoyment or fitnes- trip % sum'!D686</f>
        <v>0</v>
      </c>
      <c r="T681" s="257">
        <f>'Non-survey input values'!$B$14</f>
        <v>359.3</v>
      </c>
      <c r="U681" s="258">
        <f t="shared" si="60"/>
        <v>0</v>
      </c>
      <c r="V681" s="259">
        <f t="shared" si="61"/>
        <v>0</v>
      </c>
      <c r="W681" s="312">
        <f>'Enjoyment or fitnes- trip % sum'!G686</f>
        <v>0</v>
      </c>
      <c r="X681" s="314">
        <f>'Enjoyment or fitnes- trip % sum'!I686</f>
        <v>0</v>
      </c>
      <c r="Y681" s="260">
        <f t="shared" si="62"/>
        <v>0</v>
      </c>
      <c r="Z681" s="259">
        <f t="shared" si="63"/>
        <v>0</v>
      </c>
      <c r="AA681" s="312">
        <f>'Enjoyment or fitnes- trip % sum'!L686</f>
        <v>0</v>
      </c>
      <c r="AB681" s="314">
        <f>'Enjoyment or fitnes- trip % sum'!N686</f>
        <v>0</v>
      </c>
      <c r="AC681" s="260">
        <f t="shared" si="64"/>
        <v>0</v>
      </c>
      <c r="AD681" s="259">
        <f t="shared" si="65"/>
        <v>0</v>
      </c>
      <c r="AE681" s="261"/>
      <c r="AF681" s="248"/>
      <c r="AG681" s="248"/>
      <c r="AH681" s="248"/>
      <c r="AI681" s="248"/>
    </row>
    <row r="682" spans="1:35" x14ac:dyDescent="0.2">
      <c r="A682" s="248"/>
      <c r="B682" s="248"/>
      <c r="C682" s="248"/>
      <c r="D682" s="248"/>
      <c r="E682" s="248"/>
      <c r="F682" s="248"/>
      <c r="G682" s="248"/>
      <c r="H682" s="248"/>
      <c r="I682" s="248"/>
      <c r="J682" s="248"/>
      <c r="K682" s="248"/>
      <c r="L682" s="248"/>
      <c r="M682" s="248"/>
      <c r="N682" s="248"/>
      <c r="O682" s="248"/>
      <c r="P682" s="248"/>
      <c r="Q682" s="296"/>
      <c r="R682" s="256">
        <f>'Enjoyment or fitnes- trip % sum'!B687</f>
        <v>0</v>
      </c>
      <c r="S682" s="313">
        <f>'Enjoyment or fitnes- trip % sum'!D687</f>
        <v>0</v>
      </c>
      <c r="T682" s="257">
        <f>'Non-survey input values'!$B$14</f>
        <v>359.3</v>
      </c>
      <c r="U682" s="258">
        <f t="shared" si="60"/>
        <v>0</v>
      </c>
      <c r="V682" s="259">
        <f t="shared" si="61"/>
        <v>0</v>
      </c>
      <c r="W682" s="312">
        <f>'Enjoyment or fitnes- trip % sum'!G687</f>
        <v>0</v>
      </c>
      <c r="X682" s="314">
        <f>'Enjoyment or fitnes- trip % sum'!I687</f>
        <v>0</v>
      </c>
      <c r="Y682" s="260">
        <f t="shared" si="62"/>
        <v>0</v>
      </c>
      <c r="Z682" s="259">
        <f t="shared" si="63"/>
        <v>0</v>
      </c>
      <c r="AA682" s="312">
        <f>'Enjoyment or fitnes- trip % sum'!L687</f>
        <v>0</v>
      </c>
      <c r="AB682" s="314">
        <f>'Enjoyment or fitnes- trip % sum'!N687</f>
        <v>0</v>
      </c>
      <c r="AC682" s="260">
        <f t="shared" si="64"/>
        <v>0</v>
      </c>
      <c r="AD682" s="259">
        <f t="shared" si="65"/>
        <v>0</v>
      </c>
      <c r="AE682" s="261"/>
      <c r="AF682" s="248"/>
      <c r="AG682" s="248"/>
      <c r="AH682" s="248"/>
      <c r="AI682" s="248"/>
    </row>
    <row r="683" spans="1:35" x14ac:dyDescent="0.2">
      <c r="A683" s="248"/>
      <c r="B683" s="248"/>
      <c r="C683" s="248"/>
      <c r="D683" s="248"/>
      <c r="E683" s="248"/>
      <c r="F683" s="248"/>
      <c r="G683" s="248"/>
      <c r="H683" s="248"/>
      <c r="I683" s="248"/>
      <c r="J683" s="248"/>
      <c r="K683" s="248"/>
      <c r="L683" s="248"/>
      <c r="M683" s="248"/>
      <c r="N683" s="248"/>
      <c r="O683" s="248"/>
      <c r="P683" s="248"/>
      <c r="Q683" s="296"/>
      <c r="R683" s="256">
        <f>'Enjoyment or fitnes- trip % sum'!B688</f>
        <v>0</v>
      </c>
      <c r="S683" s="313">
        <f>'Enjoyment or fitnes- trip % sum'!D688</f>
        <v>0</v>
      </c>
      <c r="T683" s="257">
        <f>'Non-survey input values'!$B$14</f>
        <v>359.3</v>
      </c>
      <c r="U683" s="258">
        <f t="shared" si="60"/>
        <v>0</v>
      </c>
      <c r="V683" s="259">
        <f t="shared" si="61"/>
        <v>0</v>
      </c>
      <c r="W683" s="312">
        <f>'Enjoyment or fitnes- trip % sum'!G688</f>
        <v>0</v>
      </c>
      <c r="X683" s="314">
        <f>'Enjoyment or fitnes- trip % sum'!I688</f>
        <v>0</v>
      </c>
      <c r="Y683" s="260">
        <f t="shared" si="62"/>
        <v>0</v>
      </c>
      <c r="Z683" s="259">
        <f t="shared" si="63"/>
        <v>0</v>
      </c>
      <c r="AA683" s="312">
        <f>'Enjoyment or fitnes- trip % sum'!L688</f>
        <v>0</v>
      </c>
      <c r="AB683" s="314">
        <f>'Enjoyment or fitnes- trip % sum'!N688</f>
        <v>0</v>
      </c>
      <c r="AC683" s="260">
        <f t="shared" si="64"/>
        <v>0</v>
      </c>
      <c r="AD683" s="259">
        <f t="shared" si="65"/>
        <v>0</v>
      </c>
      <c r="AE683" s="261"/>
      <c r="AF683" s="248"/>
      <c r="AG683" s="248"/>
      <c r="AH683" s="248"/>
      <c r="AI683" s="248"/>
    </row>
    <row r="684" spans="1:35" x14ac:dyDescent="0.2">
      <c r="A684" s="248"/>
      <c r="B684" s="248"/>
      <c r="C684" s="248"/>
      <c r="D684" s="248"/>
      <c r="E684" s="248"/>
      <c r="F684" s="248"/>
      <c r="G684" s="248"/>
      <c r="H684" s="248"/>
      <c r="I684" s="248"/>
      <c r="J684" s="248"/>
      <c r="K684" s="248"/>
      <c r="L684" s="248"/>
      <c r="M684" s="248"/>
      <c r="N684" s="248"/>
      <c r="O684" s="248"/>
      <c r="P684" s="248"/>
      <c r="Q684" s="296"/>
      <c r="R684" s="256">
        <f>'Enjoyment or fitnes- trip % sum'!B689</f>
        <v>0</v>
      </c>
      <c r="S684" s="313">
        <f>'Enjoyment or fitnes- trip % sum'!D689</f>
        <v>0</v>
      </c>
      <c r="T684" s="257">
        <f>'Non-survey input values'!$B$14</f>
        <v>359.3</v>
      </c>
      <c r="U684" s="258">
        <f t="shared" si="60"/>
        <v>0</v>
      </c>
      <c r="V684" s="259">
        <f t="shared" si="61"/>
        <v>0</v>
      </c>
      <c r="W684" s="312">
        <f>'Enjoyment or fitnes- trip % sum'!G689</f>
        <v>0</v>
      </c>
      <c r="X684" s="314">
        <f>'Enjoyment or fitnes- trip % sum'!I689</f>
        <v>0</v>
      </c>
      <c r="Y684" s="260">
        <f t="shared" si="62"/>
        <v>0</v>
      </c>
      <c r="Z684" s="259">
        <f t="shared" si="63"/>
        <v>0</v>
      </c>
      <c r="AA684" s="312">
        <f>'Enjoyment or fitnes- trip % sum'!L689</f>
        <v>0</v>
      </c>
      <c r="AB684" s="314">
        <f>'Enjoyment or fitnes- trip % sum'!N689</f>
        <v>0</v>
      </c>
      <c r="AC684" s="260">
        <f t="shared" si="64"/>
        <v>0</v>
      </c>
      <c r="AD684" s="259">
        <f t="shared" si="65"/>
        <v>0</v>
      </c>
      <c r="AE684" s="261"/>
      <c r="AF684" s="248"/>
      <c r="AG684" s="248"/>
      <c r="AH684" s="248"/>
      <c r="AI684" s="248"/>
    </row>
    <row r="685" spans="1:35" x14ac:dyDescent="0.2">
      <c r="A685" s="248"/>
      <c r="B685" s="248"/>
      <c r="C685" s="248"/>
      <c r="D685" s="248"/>
      <c r="E685" s="248"/>
      <c r="F685" s="248"/>
      <c r="G685" s="248"/>
      <c r="H685" s="248"/>
      <c r="I685" s="248"/>
      <c r="J685" s="248"/>
      <c r="K685" s="248"/>
      <c r="L685" s="248"/>
      <c r="M685" s="248"/>
      <c r="N685" s="248"/>
      <c r="O685" s="248"/>
      <c r="P685" s="248"/>
      <c r="Q685" s="296"/>
      <c r="R685" s="256">
        <f>'Enjoyment or fitnes- trip % sum'!B690</f>
        <v>0</v>
      </c>
      <c r="S685" s="313">
        <f>'Enjoyment or fitnes- trip % sum'!D690</f>
        <v>0</v>
      </c>
      <c r="T685" s="257">
        <f>'Non-survey input values'!$B$14</f>
        <v>359.3</v>
      </c>
      <c r="U685" s="258">
        <f t="shared" si="60"/>
        <v>0</v>
      </c>
      <c r="V685" s="259">
        <f t="shared" si="61"/>
        <v>0</v>
      </c>
      <c r="W685" s="312">
        <f>'Enjoyment or fitnes- trip % sum'!G690</f>
        <v>0</v>
      </c>
      <c r="X685" s="314">
        <f>'Enjoyment or fitnes- trip % sum'!I690</f>
        <v>0</v>
      </c>
      <c r="Y685" s="260">
        <f t="shared" si="62"/>
        <v>0</v>
      </c>
      <c r="Z685" s="259">
        <f t="shared" si="63"/>
        <v>0</v>
      </c>
      <c r="AA685" s="312">
        <f>'Enjoyment or fitnes- trip % sum'!L690</f>
        <v>0</v>
      </c>
      <c r="AB685" s="314">
        <f>'Enjoyment or fitnes- trip % sum'!N690</f>
        <v>0</v>
      </c>
      <c r="AC685" s="260">
        <f t="shared" si="64"/>
        <v>0</v>
      </c>
      <c r="AD685" s="259">
        <f t="shared" si="65"/>
        <v>0</v>
      </c>
      <c r="AE685" s="261"/>
      <c r="AF685" s="248"/>
      <c r="AG685" s="248"/>
      <c r="AH685" s="248"/>
      <c r="AI685" s="248"/>
    </row>
    <row r="686" spans="1:35" x14ac:dyDescent="0.2">
      <c r="A686" s="248"/>
      <c r="B686" s="248"/>
      <c r="C686" s="248"/>
      <c r="D686" s="248"/>
      <c r="E686" s="248"/>
      <c r="F686" s="248"/>
      <c r="G686" s="248"/>
      <c r="H686" s="248"/>
      <c r="I686" s="248"/>
      <c r="J686" s="248"/>
      <c r="K686" s="248"/>
      <c r="L686" s="248"/>
      <c r="M686" s="248"/>
      <c r="N686" s="248"/>
      <c r="O686" s="248"/>
      <c r="P686" s="248"/>
      <c r="Q686" s="296"/>
      <c r="R686" s="256">
        <f>'Enjoyment or fitnes- trip % sum'!B691</f>
        <v>0</v>
      </c>
      <c r="S686" s="313">
        <f>'Enjoyment or fitnes- trip % sum'!D691</f>
        <v>0</v>
      </c>
      <c r="T686" s="257">
        <f>'Non-survey input values'!$B$14</f>
        <v>359.3</v>
      </c>
      <c r="U686" s="258">
        <f t="shared" si="60"/>
        <v>0</v>
      </c>
      <c r="V686" s="259">
        <f t="shared" si="61"/>
        <v>0</v>
      </c>
      <c r="W686" s="312">
        <f>'Enjoyment or fitnes- trip % sum'!G691</f>
        <v>0</v>
      </c>
      <c r="X686" s="314">
        <f>'Enjoyment or fitnes- trip % sum'!I691</f>
        <v>0</v>
      </c>
      <c r="Y686" s="260">
        <f t="shared" si="62"/>
        <v>0</v>
      </c>
      <c r="Z686" s="259">
        <f t="shared" si="63"/>
        <v>0</v>
      </c>
      <c r="AA686" s="312">
        <f>'Enjoyment or fitnes- trip % sum'!L691</f>
        <v>0</v>
      </c>
      <c r="AB686" s="314">
        <f>'Enjoyment or fitnes- trip % sum'!N691</f>
        <v>0</v>
      </c>
      <c r="AC686" s="260">
        <f t="shared" si="64"/>
        <v>0</v>
      </c>
      <c r="AD686" s="259">
        <f t="shared" si="65"/>
        <v>0</v>
      </c>
      <c r="AE686" s="261"/>
      <c r="AF686" s="248"/>
      <c r="AG686" s="248"/>
      <c r="AH686" s="248"/>
      <c r="AI686" s="248"/>
    </row>
    <row r="687" spans="1:35" x14ac:dyDescent="0.2">
      <c r="A687" s="248"/>
      <c r="B687" s="248"/>
      <c r="C687" s="248"/>
      <c r="D687" s="248"/>
      <c r="E687" s="248"/>
      <c r="F687" s="248"/>
      <c r="G687" s="248"/>
      <c r="H687" s="248"/>
      <c r="I687" s="248"/>
      <c r="J687" s="248"/>
      <c r="K687" s="248"/>
      <c r="L687" s="248"/>
      <c r="M687" s="248"/>
      <c r="N687" s="248"/>
      <c r="O687" s="248"/>
      <c r="P687" s="248"/>
      <c r="Q687" s="296"/>
      <c r="R687" s="256">
        <f>'Enjoyment or fitnes- trip % sum'!B692</f>
        <v>0</v>
      </c>
      <c r="S687" s="313">
        <f>'Enjoyment or fitnes- trip % sum'!D692</f>
        <v>0</v>
      </c>
      <c r="T687" s="257">
        <f>'Non-survey input values'!$B$14</f>
        <v>359.3</v>
      </c>
      <c r="U687" s="258">
        <f t="shared" si="60"/>
        <v>0</v>
      </c>
      <c r="V687" s="259">
        <f t="shared" si="61"/>
        <v>0</v>
      </c>
      <c r="W687" s="312">
        <f>'Enjoyment or fitnes- trip % sum'!G692</f>
        <v>0</v>
      </c>
      <c r="X687" s="314">
        <f>'Enjoyment or fitnes- trip % sum'!I692</f>
        <v>0</v>
      </c>
      <c r="Y687" s="260">
        <f t="shared" si="62"/>
        <v>0</v>
      </c>
      <c r="Z687" s="259">
        <f t="shared" si="63"/>
        <v>0</v>
      </c>
      <c r="AA687" s="312">
        <f>'Enjoyment or fitnes- trip % sum'!L692</f>
        <v>0</v>
      </c>
      <c r="AB687" s="314">
        <f>'Enjoyment or fitnes- trip % sum'!N692</f>
        <v>0</v>
      </c>
      <c r="AC687" s="260">
        <f t="shared" si="64"/>
        <v>0</v>
      </c>
      <c r="AD687" s="259">
        <f t="shared" si="65"/>
        <v>0</v>
      </c>
      <c r="AE687" s="261"/>
      <c r="AF687" s="248"/>
      <c r="AG687" s="248"/>
      <c r="AH687" s="248"/>
      <c r="AI687" s="248"/>
    </row>
    <row r="688" spans="1:35" x14ac:dyDescent="0.2">
      <c r="A688" s="248"/>
      <c r="B688" s="248"/>
      <c r="C688" s="248"/>
      <c r="D688" s="248"/>
      <c r="E688" s="248"/>
      <c r="F688" s="248"/>
      <c r="G688" s="248"/>
      <c r="H688" s="248"/>
      <c r="I688" s="248"/>
      <c r="J688" s="248"/>
      <c r="K688" s="248"/>
      <c r="L688" s="248"/>
      <c r="M688" s="248"/>
      <c r="N688" s="248"/>
      <c r="O688" s="248"/>
      <c r="P688" s="248"/>
      <c r="Q688" s="296"/>
      <c r="R688" s="256">
        <f>'Enjoyment or fitnes- trip % sum'!B693</f>
        <v>0</v>
      </c>
      <c r="S688" s="313">
        <f>'Enjoyment or fitnes- trip % sum'!D693</f>
        <v>0</v>
      </c>
      <c r="T688" s="257">
        <f>'Non-survey input values'!$B$14</f>
        <v>359.3</v>
      </c>
      <c r="U688" s="258">
        <f t="shared" si="60"/>
        <v>0</v>
      </c>
      <c r="V688" s="259">
        <f t="shared" si="61"/>
        <v>0</v>
      </c>
      <c r="W688" s="312">
        <f>'Enjoyment or fitnes- trip % sum'!G693</f>
        <v>0</v>
      </c>
      <c r="X688" s="314">
        <f>'Enjoyment or fitnes- trip % sum'!I693</f>
        <v>0</v>
      </c>
      <c r="Y688" s="260">
        <f t="shared" si="62"/>
        <v>0</v>
      </c>
      <c r="Z688" s="259">
        <f t="shared" si="63"/>
        <v>0</v>
      </c>
      <c r="AA688" s="312">
        <f>'Enjoyment or fitnes- trip % sum'!L693</f>
        <v>0</v>
      </c>
      <c r="AB688" s="314">
        <f>'Enjoyment or fitnes- trip % sum'!N693</f>
        <v>0</v>
      </c>
      <c r="AC688" s="260">
        <f t="shared" si="64"/>
        <v>0</v>
      </c>
      <c r="AD688" s="259">
        <f t="shared" si="65"/>
        <v>0</v>
      </c>
      <c r="AE688" s="261"/>
      <c r="AF688" s="248"/>
      <c r="AG688" s="248"/>
      <c r="AH688" s="248"/>
      <c r="AI688" s="248"/>
    </row>
    <row r="689" spans="1:35" x14ac:dyDescent="0.2">
      <c r="A689" s="248"/>
      <c r="B689" s="248"/>
      <c r="C689" s="248"/>
      <c r="D689" s="248"/>
      <c r="E689" s="248"/>
      <c r="F689" s="248"/>
      <c r="G689" s="248"/>
      <c r="H689" s="248"/>
      <c r="I689" s="248"/>
      <c r="J689" s="248"/>
      <c r="K689" s="248"/>
      <c r="L689" s="248"/>
      <c r="M689" s="248"/>
      <c r="N689" s="248"/>
      <c r="O689" s="248"/>
      <c r="P689" s="248"/>
      <c r="Q689" s="296"/>
      <c r="R689" s="256">
        <f>'Enjoyment or fitnes- trip % sum'!B694</f>
        <v>0</v>
      </c>
      <c r="S689" s="313">
        <f>'Enjoyment or fitnes- trip % sum'!D694</f>
        <v>0</v>
      </c>
      <c r="T689" s="257">
        <f>'Non-survey input values'!$B$14</f>
        <v>359.3</v>
      </c>
      <c r="U689" s="258">
        <f t="shared" si="60"/>
        <v>0</v>
      </c>
      <c r="V689" s="259">
        <f t="shared" si="61"/>
        <v>0</v>
      </c>
      <c r="W689" s="312">
        <f>'Enjoyment or fitnes- trip % sum'!G694</f>
        <v>0</v>
      </c>
      <c r="X689" s="314">
        <f>'Enjoyment or fitnes- trip % sum'!I694</f>
        <v>0</v>
      </c>
      <c r="Y689" s="260">
        <f t="shared" si="62"/>
        <v>0</v>
      </c>
      <c r="Z689" s="259">
        <f t="shared" si="63"/>
        <v>0</v>
      </c>
      <c r="AA689" s="312">
        <f>'Enjoyment or fitnes- trip % sum'!L694</f>
        <v>0</v>
      </c>
      <c r="AB689" s="314">
        <f>'Enjoyment or fitnes- trip % sum'!N694</f>
        <v>0</v>
      </c>
      <c r="AC689" s="260">
        <f t="shared" si="64"/>
        <v>0</v>
      </c>
      <c r="AD689" s="259">
        <f t="shared" si="65"/>
        <v>0</v>
      </c>
      <c r="AE689" s="261"/>
      <c r="AF689" s="248"/>
      <c r="AG689" s="248"/>
      <c r="AH689" s="248"/>
      <c r="AI689" s="248"/>
    </row>
    <row r="690" spans="1:35" x14ac:dyDescent="0.2">
      <c r="A690" s="248"/>
      <c r="B690" s="248"/>
      <c r="C690" s="248"/>
      <c r="D690" s="248"/>
      <c r="E690" s="248"/>
      <c r="F690" s="248"/>
      <c r="G690" s="248"/>
      <c r="H690" s="248"/>
      <c r="I690" s="248"/>
      <c r="J690" s="248"/>
      <c r="K690" s="248"/>
      <c r="L690" s="248"/>
      <c r="M690" s="248"/>
      <c r="N690" s="248"/>
      <c r="O690" s="248"/>
      <c r="P690" s="248"/>
      <c r="Q690" s="296"/>
      <c r="R690" s="256">
        <f>'Enjoyment or fitnes- trip % sum'!B695</f>
        <v>0</v>
      </c>
      <c r="S690" s="313">
        <f>'Enjoyment or fitnes- trip % sum'!D695</f>
        <v>0</v>
      </c>
      <c r="T690" s="257">
        <f>'Non-survey input values'!$B$14</f>
        <v>359.3</v>
      </c>
      <c r="U690" s="258">
        <f t="shared" si="60"/>
        <v>0</v>
      </c>
      <c r="V690" s="259">
        <f t="shared" si="61"/>
        <v>0</v>
      </c>
      <c r="W690" s="312">
        <f>'Enjoyment or fitnes- trip % sum'!G695</f>
        <v>0</v>
      </c>
      <c r="X690" s="314">
        <f>'Enjoyment or fitnes- trip % sum'!I695</f>
        <v>0</v>
      </c>
      <c r="Y690" s="260">
        <f t="shared" si="62"/>
        <v>0</v>
      </c>
      <c r="Z690" s="259">
        <f t="shared" si="63"/>
        <v>0</v>
      </c>
      <c r="AA690" s="312">
        <f>'Enjoyment or fitnes- trip % sum'!L695</f>
        <v>0</v>
      </c>
      <c r="AB690" s="314">
        <f>'Enjoyment or fitnes- trip % sum'!N695</f>
        <v>0</v>
      </c>
      <c r="AC690" s="260">
        <f t="shared" si="64"/>
        <v>0</v>
      </c>
      <c r="AD690" s="259">
        <f t="shared" si="65"/>
        <v>0</v>
      </c>
      <c r="AE690" s="261"/>
      <c r="AF690" s="248"/>
      <c r="AG690" s="248"/>
      <c r="AH690" s="248"/>
      <c r="AI690" s="248"/>
    </row>
    <row r="691" spans="1:35" x14ac:dyDescent="0.2">
      <c r="A691" s="248"/>
      <c r="B691" s="248"/>
      <c r="C691" s="248"/>
      <c r="D691" s="248"/>
      <c r="E691" s="248"/>
      <c r="F691" s="248"/>
      <c r="G691" s="248"/>
      <c r="H691" s="248"/>
      <c r="I691" s="248"/>
      <c r="J691" s="248"/>
      <c r="K691" s="248"/>
      <c r="L691" s="248"/>
      <c r="M691" s="248"/>
      <c r="N691" s="248"/>
      <c r="O691" s="248"/>
      <c r="P691" s="248"/>
      <c r="Q691" s="296"/>
      <c r="R691" s="256">
        <f>'Enjoyment or fitnes- trip % sum'!B696</f>
        <v>0</v>
      </c>
      <c r="S691" s="313">
        <f>'Enjoyment or fitnes- trip % sum'!D696</f>
        <v>0</v>
      </c>
      <c r="T691" s="257">
        <f>'Non-survey input values'!$B$14</f>
        <v>359.3</v>
      </c>
      <c r="U691" s="258">
        <f t="shared" si="60"/>
        <v>0</v>
      </c>
      <c r="V691" s="259">
        <f t="shared" si="61"/>
        <v>0</v>
      </c>
      <c r="W691" s="312">
        <f>'Enjoyment or fitnes- trip % sum'!G696</f>
        <v>0</v>
      </c>
      <c r="X691" s="314">
        <f>'Enjoyment or fitnes- trip % sum'!I696</f>
        <v>0</v>
      </c>
      <c r="Y691" s="260">
        <f t="shared" si="62"/>
        <v>0</v>
      </c>
      <c r="Z691" s="259">
        <f t="shared" si="63"/>
        <v>0</v>
      </c>
      <c r="AA691" s="312">
        <f>'Enjoyment or fitnes- trip % sum'!L696</f>
        <v>0</v>
      </c>
      <c r="AB691" s="314">
        <f>'Enjoyment or fitnes- trip % sum'!N696</f>
        <v>0</v>
      </c>
      <c r="AC691" s="260">
        <f t="shared" si="64"/>
        <v>0</v>
      </c>
      <c r="AD691" s="259">
        <f t="shared" si="65"/>
        <v>0</v>
      </c>
      <c r="AE691" s="261"/>
      <c r="AF691" s="248"/>
      <c r="AG691" s="248"/>
      <c r="AH691" s="248"/>
      <c r="AI691" s="248"/>
    </row>
    <row r="692" spans="1:35" x14ac:dyDescent="0.2">
      <c r="A692" s="248"/>
      <c r="B692" s="248"/>
      <c r="C692" s="248"/>
      <c r="D692" s="248"/>
      <c r="E692" s="248"/>
      <c r="F692" s="248"/>
      <c r="G692" s="248"/>
      <c r="H692" s="248"/>
      <c r="I692" s="248"/>
      <c r="J692" s="248"/>
      <c r="K692" s="248"/>
      <c r="L692" s="248"/>
      <c r="M692" s="248"/>
      <c r="N692" s="248"/>
      <c r="O692" s="248"/>
      <c r="P692" s="248"/>
      <c r="Q692" s="296"/>
      <c r="R692" s="256">
        <f>'Enjoyment or fitnes- trip % sum'!B697</f>
        <v>0</v>
      </c>
      <c r="S692" s="313">
        <f>'Enjoyment or fitnes- trip % sum'!D697</f>
        <v>0</v>
      </c>
      <c r="T692" s="257">
        <f>'Non-survey input values'!$B$14</f>
        <v>359.3</v>
      </c>
      <c r="U692" s="258">
        <f t="shared" si="60"/>
        <v>0</v>
      </c>
      <c r="V692" s="259">
        <f t="shared" si="61"/>
        <v>0</v>
      </c>
      <c r="W692" s="312">
        <f>'Enjoyment or fitnes- trip % sum'!G697</f>
        <v>0</v>
      </c>
      <c r="X692" s="314">
        <f>'Enjoyment or fitnes- trip % sum'!I697</f>
        <v>0</v>
      </c>
      <c r="Y692" s="260">
        <f t="shared" si="62"/>
        <v>0</v>
      </c>
      <c r="Z692" s="259">
        <f t="shared" si="63"/>
        <v>0</v>
      </c>
      <c r="AA692" s="312">
        <f>'Enjoyment or fitnes- trip % sum'!L697</f>
        <v>0</v>
      </c>
      <c r="AB692" s="314">
        <f>'Enjoyment or fitnes- trip % sum'!N697</f>
        <v>0</v>
      </c>
      <c r="AC692" s="260">
        <f t="shared" si="64"/>
        <v>0</v>
      </c>
      <c r="AD692" s="259">
        <f t="shared" si="65"/>
        <v>0</v>
      </c>
      <c r="AE692" s="261"/>
      <c r="AF692" s="248"/>
      <c r="AG692" s="248"/>
      <c r="AH692" s="248"/>
      <c r="AI692" s="248"/>
    </row>
    <row r="693" spans="1:35" x14ac:dyDescent="0.2">
      <c r="A693" s="248"/>
      <c r="B693" s="248"/>
      <c r="C693" s="248"/>
      <c r="D693" s="248"/>
      <c r="E693" s="248"/>
      <c r="F693" s="248"/>
      <c r="G693" s="248"/>
      <c r="H693" s="248"/>
      <c r="I693" s="248"/>
      <c r="J693" s="248"/>
      <c r="K693" s="248"/>
      <c r="L693" s="248"/>
      <c r="M693" s="248"/>
      <c r="N693" s="248"/>
      <c r="O693" s="248"/>
      <c r="P693" s="248"/>
      <c r="Q693" s="296"/>
      <c r="R693" s="256">
        <f>'Enjoyment or fitnes- trip % sum'!B698</f>
        <v>0</v>
      </c>
      <c r="S693" s="313">
        <f>'Enjoyment or fitnes- trip % sum'!D698</f>
        <v>0</v>
      </c>
      <c r="T693" s="257">
        <f>'Non-survey input values'!$B$14</f>
        <v>359.3</v>
      </c>
      <c r="U693" s="258">
        <f t="shared" si="60"/>
        <v>0</v>
      </c>
      <c r="V693" s="259">
        <f t="shared" si="61"/>
        <v>0</v>
      </c>
      <c r="W693" s="312">
        <f>'Enjoyment or fitnes- trip % sum'!G698</f>
        <v>0</v>
      </c>
      <c r="X693" s="314">
        <f>'Enjoyment or fitnes- trip % sum'!I698</f>
        <v>0</v>
      </c>
      <c r="Y693" s="260">
        <f t="shared" si="62"/>
        <v>0</v>
      </c>
      <c r="Z693" s="259">
        <f t="shared" si="63"/>
        <v>0</v>
      </c>
      <c r="AA693" s="312">
        <f>'Enjoyment or fitnes- trip % sum'!L698</f>
        <v>0</v>
      </c>
      <c r="AB693" s="314">
        <f>'Enjoyment or fitnes- trip % sum'!N698</f>
        <v>0</v>
      </c>
      <c r="AC693" s="260">
        <f t="shared" si="64"/>
        <v>0</v>
      </c>
      <c r="AD693" s="259">
        <f t="shared" si="65"/>
        <v>0</v>
      </c>
      <c r="AE693" s="261"/>
      <c r="AF693" s="248"/>
      <c r="AG693" s="248"/>
      <c r="AH693" s="248"/>
      <c r="AI693" s="248"/>
    </row>
    <row r="694" spans="1:35" x14ac:dyDescent="0.2">
      <c r="A694" s="248"/>
      <c r="B694" s="248"/>
      <c r="C694" s="248"/>
      <c r="D694" s="248"/>
      <c r="E694" s="248"/>
      <c r="F694" s="248"/>
      <c r="G694" s="248"/>
      <c r="H694" s="248"/>
      <c r="I694" s="248"/>
      <c r="J694" s="248"/>
      <c r="K694" s="248"/>
      <c r="L694" s="248"/>
      <c r="M694" s="248"/>
      <c r="N694" s="248"/>
      <c r="O694" s="248"/>
      <c r="P694" s="248"/>
      <c r="Q694" s="296"/>
      <c r="R694" s="256">
        <f>'Enjoyment or fitnes- trip % sum'!B699</f>
        <v>0</v>
      </c>
      <c r="S694" s="313">
        <f>'Enjoyment or fitnes- trip % sum'!D699</f>
        <v>0</v>
      </c>
      <c r="T694" s="257">
        <f>'Non-survey input values'!$B$14</f>
        <v>359.3</v>
      </c>
      <c r="U694" s="258">
        <f t="shared" si="60"/>
        <v>0</v>
      </c>
      <c r="V694" s="259">
        <f t="shared" si="61"/>
        <v>0</v>
      </c>
      <c r="W694" s="312">
        <f>'Enjoyment or fitnes- trip % sum'!G699</f>
        <v>0</v>
      </c>
      <c r="X694" s="314">
        <f>'Enjoyment or fitnes- trip % sum'!I699</f>
        <v>0</v>
      </c>
      <c r="Y694" s="260">
        <f t="shared" si="62"/>
        <v>0</v>
      </c>
      <c r="Z694" s="259">
        <f t="shared" si="63"/>
        <v>0</v>
      </c>
      <c r="AA694" s="312">
        <f>'Enjoyment or fitnes- trip % sum'!L699</f>
        <v>0</v>
      </c>
      <c r="AB694" s="314">
        <f>'Enjoyment or fitnes- trip % sum'!N699</f>
        <v>0</v>
      </c>
      <c r="AC694" s="260">
        <f t="shared" si="64"/>
        <v>0</v>
      </c>
      <c r="AD694" s="259">
        <f t="shared" si="65"/>
        <v>0</v>
      </c>
      <c r="AE694" s="261"/>
      <c r="AF694" s="248"/>
      <c r="AG694" s="248"/>
      <c r="AH694" s="248"/>
      <c r="AI694" s="248"/>
    </row>
    <row r="695" spans="1:35" x14ac:dyDescent="0.2">
      <c r="A695" s="248"/>
      <c r="B695" s="248"/>
      <c r="C695" s="248"/>
      <c r="D695" s="248"/>
      <c r="E695" s="248"/>
      <c r="F695" s="248"/>
      <c r="G695" s="248"/>
      <c r="H695" s="248"/>
      <c r="I695" s="248"/>
      <c r="J695" s="248"/>
      <c r="K695" s="248"/>
      <c r="L695" s="248"/>
      <c r="M695" s="248"/>
      <c r="N695" s="248"/>
      <c r="O695" s="248"/>
      <c r="P695" s="248"/>
      <c r="Q695" s="296"/>
      <c r="R695" s="256">
        <f>'Enjoyment or fitnes- trip % sum'!B700</f>
        <v>0</v>
      </c>
      <c r="S695" s="313">
        <f>'Enjoyment or fitnes- trip % sum'!D700</f>
        <v>0</v>
      </c>
      <c r="T695" s="257">
        <f>'Non-survey input values'!$B$14</f>
        <v>359.3</v>
      </c>
      <c r="U695" s="258">
        <f t="shared" si="60"/>
        <v>0</v>
      </c>
      <c r="V695" s="259">
        <f t="shared" si="61"/>
        <v>0</v>
      </c>
      <c r="W695" s="312">
        <f>'Enjoyment or fitnes- trip % sum'!G700</f>
        <v>0</v>
      </c>
      <c r="X695" s="314">
        <f>'Enjoyment or fitnes- trip % sum'!I700</f>
        <v>0</v>
      </c>
      <c r="Y695" s="260">
        <f t="shared" si="62"/>
        <v>0</v>
      </c>
      <c r="Z695" s="259">
        <f t="shared" si="63"/>
        <v>0</v>
      </c>
      <c r="AA695" s="312">
        <f>'Enjoyment or fitnes- trip % sum'!L700</f>
        <v>0</v>
      </c>
      <c r="AB695" s="314">
        <f>'Enjoyment or fitnes- trip % sum'!N700</f>
        <v>0</v>
      </c>
      <c r="AC695" s="260">
        <f t="shared" si="64"/>
        <v>0</v>
      </c>
      <c r="AD695" s="259">
        <f t="shared" si="65"/>
        <v>0</v>
      </c>
      <c r="AE695" s="261"/>
      <c r="AF695" s="248"/>
      <c r="AG695" s="248"/>
      <c r="AH695" s="248"/>
      <c r="AI695" s="248"/>
    </row>
    <row r="696" spans="1:35" x14ac:dyDescent="0.2">
      <c r="A696" s="248"/>
      <c r="B696" s="248"/>
      <c r="C696" s="248"/>
      <c r="D696" s="248"/>
      <c r="E696" s="248"/>
      <c r="F696" s="248"/>
      <c r="G696" s="248"/>
      <c r="H696" s="248"/>
      <c r="I696" s="248"/>
      <c r="J696" s="248"/>
      <c r="K696" s="248"/>
      <c r="L696" s="248"/>
      <c r="M696" s="248"/>
      <c r="N696" s="248"/>
      <c r="O696" s="248"/>
      <c r="P696" s="248"/>
      <c r="Q696" s="296"/>
      <c r="R696" s="256">
        <f>'Enjoyment or fitnes- trip % sum'!B701</f>
        <v>0</v>
      </c>
      <c r="S696" s="313">
        <f>'Enjoyment or fitnes- trip % sum'!D701</f>
        <v>0</v>
      </c>
      <c r="T696" s="257">
        <f>'Non-survey input values'!$B$14</f>
        <v>359.3</v>
      </c>
      <c r="U696" s="258">
        <f t="shared" si="60"/>
        <v>0</v>
      </c>
      <c r="V696" s="259">
        <f t="shared" si="61"/>
        <v>0</v>
      </c>
      <c r="W696" s="312">
        <f>'Enjoyment or fitnes- trip % sum'!G701</f>
        <v>0</v>
      </c>
      <c r="X696" s="314">
        <f>'Enjoyment or fitnes- trip % sum'!I701</f>
        <v>0</v>
      </c>
      <c r="Y696" s="260">
        <f t="shared" si="62"/>
        <v>0</v>
      </c>
      <c r="Z696" s="259">
        <f t="shared" si="63"/>
        <v>0</v>
      </c>
      <c r="AA696" s="312">
        <f>'Enjoyment or fitnes- trip % sum'!L701</f>
        <v>0</v>
      </c>
      <c r="AB696" s="314">
        <f>'Enjoyment or fitnes- trip % sum'!N701</f>
        <v>0</v>
      </c>
      <c r="AC696" s="260">
        <f t="shared" si="64"/>
        <v>0</v>
      </c>
      <c r="AD696" s="259">
        <f t="shared" si="65"/>
        <v>0</v>
      </c>
      <c r="AE696" s="261"/>
      <c r="AF696" s="248"/>
      <c r="AG696" s="248"/>
      <c r="AH696" s="248"/>
      <c r="AI696" s="248"/>
    </row>
    <row r="697" spans="1:35" x14ac:dyDescent="0.2">
      <c r="A697" s="248"/>
      <c r="B697" s="248"/>
      <c r="C697" s="248"/>
      <c r="D697" s="248"/>
      <c r="E697" s="248"/>
      <c r="F697" s="248"/>
      <c r="G697" s="248"/>
      <c r="H697" s="248"/>
      <c r="I697" s="248"/>
      <c r="J697" s="248"/>
      <c r="K697" s="248"/>
      <c r="L697" s="248"/>
      <c r="M697" s="248"/>
      <c r="N697" s="248"/>
      <c r="O697" s="248"/>
      <c r="P697" s="248"/>
      <c r="Q697" s="296"/>
      <c r="R697" s="256">
        <f>'Enjoyment or fitnes- trip % sum'!B702</f>
        <v>0</v>
      </c>
      <c r="S697" s="313">
        <f>'Enjoyment or fitnes- trip % sum'!D702</f>
        <v>0</v>
      </c>
      <c r="T697" s="257">
        <f>'Non-survey input values'!$B$14</f>
        <v>359.3</v>
      </c>
      <c r="U697" s="258">
        <f t="shared" si="60"/>
        <v>0</v>
      </c>
      <c r="V697" s="259">
        <f t="shared" si="61"/>
        <v>0</v>
      </c>
      <c r="W697" s="312">
        <f>'Enjoyment or fitnes- trip % sum'!G702</f>
        <v>0</v>
      </c>
      <c r="X697" s="314">
        <f>'Enjoyment or fitnes- trip % sum'!I702</f>
        <v>0</v>
      </c>
      <c r="Y697" s="260">
        <f t="shared" si="62"/>
        <v>0</v>
      </c>
      <c r="Z697" s="259">
        <f t="shared" si="63"/>
        <v>0</v>
      </c>
      <c r="AA697" s="312">
        <f>'Enjoyment or fitnes- trip % sum'!L702</f>
        <v>0</v>
      </c>
      <c r="AB697" s="314">
        <f>'Enjoyment or fitnes- trip % sum'!N702</f>
        <v>0</v>
      </c>
      <c r="AC697" s="260">
        <f t="shared" si="64"/>
        <v>0</v>
      </c>
      <c r="AD697" s="259">
        <f t="shared" si="65"/>
        <v>0</v>
      </c>
      <c r="AE697" s="261"/>
      <c r="AF697" s="248"/>
      <c r="AG697" s="248"/>
      <c r="AH697" s="248"/>
      <c r="AI697" s="248"/>
    </row>
    <row r="698" spans="1:35" x14ac:dyDescent="0.2">
      <c r="A698" s="248"/>
      <c r="B698" s="248"/>
      <c r="C698" s="248"/>
      <c r="D698" s="248"/>
      <c r="E698" s="248"/>
      <c r="F698" s="248"/>
      <c r="G698" s="248"/>
      <c r="H698" s="248"/>
      <c r="I698" s="248"/>
      <c r="J698" s="248"/>
      <c r="K698" s="248"/>
      <c r="L698" s="248"/>
      <c r="M698" s="248"/>
      <c r="N698" s="248"/>
      <c r="O698" s="248"/>
      <c r="P698" s="248"/>
      <c r="Q698" s="296"/>
      <c r="R698" s="256">
        <f>'Enjoyment or fitnes- trip % sum'!B703</f>
        <v>0</v>
      </c>
      <c r="S698" s="313">
        <f>'Enjoyment or fitnes- trip % sum'!D703</f>
        <v>0</v>
      </c>
      <c r="T698" s="257">
        <f>'Non-survey input values'!$B$14</f>
        <v>359.3</v>
      </c>
      <c r="U698" s="258">
        <f t="shared" si="60"/>
        <v>0</v>
      </c>
      <c r="V698" s="259">
        <f t="shared" si="61"/>
        <v>0</v>
      </c>
      <c r="W698" s="312">
        <f>'Enjoyment or fitnes- trip % sum'!G703</f>
        <v>0</v>
      </c>
      <c r="X698" s="314">
        <f>'Enjoyment or fitnes- trip % sum'!I703</f>
        <v>0</v>
      </c>
      <c r="Y698" s="260">
        <f t="shared" si="62"/>
        <v>0</v>
      </c>
      <c r="Z698" s="259">
        <f t="shared" si="63"/>
        <v>0</v>
      </c>
      <c r="AA698" s="312">
        <f>'Enjoyment or fitnes- trip % sum'!L703</f>
        <v>0</v>
      </c>
      <c r="AB698" s="314">
        <f>'Enjoyment or fitnes- trip % sum'!N703</f>
        <v>0</v>
      </c>
      <c r="AC698" s="260">
        <f t="shared" si="64"/>
        <v>0</v>
      </c>
      <c r="AD698" s="259">
        <f t="shared" si="65"/>
        <v>0</v>
      </c>
      <c r="AE698" s="261"/>
      <c r="AF698" s="248"/>
      <c r="AG698" s="248"/>
      <c r="AH698" s="248"/>
      <c r="AI698" s="248"/>
    </row>
    <row r="699" spans="1:35" x14ac:dyDescent="0.2">
      <c r="A699" s="248"/>
      <c r="B699" s="248"/>
      <c r="C699" s="248"/>
      <c r="D699" s="248"/>
      <c r="E699" s="248"/>
      <c r="F699" s="248"/>
      <c r="G699" s="248"/>
      <c r="H699" s="248"/>
      <c r="I699" s="248"/>
      <c r="J699" s="248"/>
      <c r="K699" s="248"/>
      <c r="L699" s="248"/>
      <c r="M699" s="248"/>
      <c r="N699" s="248"/>
      <c r="O699" s="248"/>
      <c r="P699" s="248"/>
      <c r="Q699" s="296"/>
      <c r="R699" s="256">
        <f>'Enjoyment or fitnes- trip % sum'!B704</f>
        <v>0</v>
      </c>
      <c r="S699" s="313">
        <f>'Enjoyment or fitnes- trip % sum'!D704</f>
        <v>0</v>
      </c>
      <c r="T699" s="257">
        <f>'Non-survey input values'!$B$14</f>
        <v>359.3</v>
      </c>
      <c r="U699" s="258">
        <f t="shared" si="60"/>
        <v>0</v>
      </c>
      <c r="V699" s="259">
        <f t="shared" si="61"/>
        <v>0</v>
      </c>
      <c r="W699" s="312">
        <f>'Enjoyment or fitnes- trip % sum'!G704</f>
        <v>0</v>
      </c>
      <c r="X699" s="314">
        <f>'Enjoyment or fitnes- trip % sum'!I704</f>
        <v>0</v>
      </c>
      <c r="Y699" s="260">
        <f t="shared" si="62"/>
        <v>0</v>
      </c>
      <c r="Z699" s="259">
        <f t="shared" si="63"/>
        <v>0</v>
      </c>
      <c r="AA699" s="312">
        <f>'Enjoyment or fitnes- trip % sum'!L704</f>
        <v>0</v>
      </c>
      <c r="AB699" s="314">
        <f>'Enjoyment or fitnes- trip % sum'!N704</f>
        <v>0</v>
      </c>
      <c r="AC699" s="260">
        <f t="shared" si="64"/>
        <v>0</v>
      </c>
      <c r="AD699" s="259">
        <f t="shared" si="65"/>
        <v>0</v>
      </c>
      <c r="AE699" s="261"/>
      <c r="AF699" s="248"/>
      <c r="AG699" s="248"/>
      <c r="AH699" s="248"/>
      <c r="AI699" s="248"/>
    </row>
    <row r="700" spans="1:35" x14ac:dyDescent="0.2">
      <c r="A700" s="248"/>
      <c r="B700" s="248"/>
      <c r="C700" s="248"/>
      <c r="D700" s="248"/>
      <c r="E700" s="248"/>
      <c r="F700" s="248"/>
      <c r="G700" s="248"/>
      <c r="H700" s="248"/>
      <c r="I700" s="248"/>
      <c r="J700" s="248"/>
      <c r="K700" s="248"/>
      <c r="L700" s="248"/>
      <c r="M700" s="248"/>
      <c r="N700" s="248"/>
      <c r="O700" s="248"/>
      <c r="P700" s="248"/>
      <c r="Q700" s="296"/>
      <c r="R700" s="256">
        <f>'Enjoyment or fitnes- trip % sum'!B705</f>
        <v>0</v>
      </c>
      <c r="S700" s="313">
        <f>'Enjoyment or fitnes- trip % sum'!D705</f>
        <v>0</v>
      </c>
      <c r="T700" s="257">
        <f>'Non-survey input values'!$B$14</f>
        <v>359.3</v>
      </c>
      <c r="U700" s="258">
        <f t="shared" si="60"/>
        <v>0</v>
      </c>
      <c r="V700" s="259">
        <f t="shared" si="61"/>
        <v>0</v>
      </c>
      <c r="W700" s="312">
        <f>'Enjoyment or fitnes- trip % sum'!G705</f>
        <v>0</v>
      </c>
      <c r="X700" s="314">
        <f>'Enjoyment or fitnes- trip % sum'!I705</f>
        <v>0</v>
      </c>
      <c r="Y700" s="260">
        <f t="shared" si="62"/>
        <v>0</v>
      </c>
      <c r="Z700" s="259">
        <f t="shared" si="63"/>
        <v>0</v>
      </c>
      <c r="AA700" s="312">
        <f>'Enjoyment or fitnes- trip % sum'!L705</f>
        <v>0</v>
      </c>
      <c r="AB700" s="314">
        <f>'Enjoyment or fitnes- trip % sum'!N705</f>
        <v>0</v>
      </c>
      <c r="AC700" s="260">
        <f t="shared" si="64"/>
        <v>0</v>
      </c>
      <c r="AD700" s="259">
        <f t="shared" si="65"/>
        <v>0</v>
      </c>
      <c r="AE700" s="261"/>
      <c r="AF700" s="248"/>
      <c r="AG700" s="248"/>
      <c r="AH700" s="248"/>
      <c r="AI700" s="248"/>
    </row>
    <row r="701" spans="1:35" x14ac:dyDescent="0.2">
      <c r="A701" s="248"/>
      <c r="B701" s="248"/>
      <c r="C701" s="248"/>
      <c r="D701" s="248"/>
      <c r="E701" s="248"/>
      <c r="F701" s="248"/>
      <c r="G701" s="248"/>
      <c r="H701" s="248"/>
      <c r="I701" s="248"/>
      <c r="J701" s="248"/>
      <c r="K701" s="248"/>
      <c r="L701" s="248"/>
      <c r="M701" s="248"/>
      <c r="N701" s="248"/>
      <c r="O701" s="248"/>
      <c r="P701" s="283"/>
      <c r="Q701" s="248"/>
      <c r="R701" s="248"/>
      <c r="S701" s="248"/>
      <c r="T701" s="248"/>
      <c r="U701" s="248"/>
      <c r="V701" s="248"/>
      <c r="W701" s="248"/>
      <c r="X701" s="248"/>
      <c r="Y701" s="248"/>
      <c r="Z701" s="248"/>
      <c r="AA701" s="248"/>
      <c r="AB701" s="248"/>
      <c r="AC701" s="248"/>
      <c r="AD701" s="248"/>
      <c r="AE701" s="283"/>
      <c r="AF701" s="248"/>
      <c r="AG701" s="248"/>
      <c r="AH701" s="248"/>
      <c r="AI701" s="248"/>
    </row>
    <row r="702" spans="1:35" x14ac:dyDescent="0.2">
      <c r="A702" s="248"/>
      <c r="B702" s="248"/>
      <c r="C702" s="248"/>
      <c r="D702" s="248"/>
      <c r="E702" s="248"/>
      <c r="F702" s="248"/>
      <c r="G702" s="248"/>
      <c r="H702" s="248"/>
      <c r="I702" s="248"/>
      <c r="J702" s="248"/>
      <c r="K702" s="248"/>
      <c r="L702" s="248"/>
      <c r="M702" s="248"/>
      <c r="N702" s="248"/>
      <c r="O702" s="248"/>
      <c r="P702" s="283"/>
      <c r="Q702" s="248"/>
      <c r="R702" s="248"/>
      <c r="S702" s="248"/>
      <c r="T702" s="248"/>
      <c r="U702" s="248"/>
      <c r="V702" s="248"/>
      <c r="W702" s="248"/>
      <c r="X702" s="248"/>
      <c r="Y702" s="248"/>
      <c r="Z702" s="248"/>
      <c r="AA702" s="248"/>
      <c r="AB702" s="248"/>
      <c r="AC702" s="248"/>
      <c r="AD702" s="248"/>
      <c r="AE702" s="283"/>
      <c r="AF702" s="248"/>
      <c r="AG702" s="248"/>
      <c r="AH702" s="248"/>
      <c r="AI702" s="248"/>
    </row>
    <row r="703" spans="1:35" ht="15" thickBot="1" x14ac:dyDescent="0.25">
      <c r="A703" s="485"/>
      <c r="B703" s="485"/>
      <c r="C703" s="485"/>
      <c r="D703" s="485"/>
      <c r="E703" s="485"/>
      <c r="F703" s="485"/>
      <c r="G703" s="485"/>
      <c r="H703" s="485"/>
      <c r="I703" s="485"/>
      <c r="J703" s="485"/>
      <c r="K703" s="485"/>
      <c r="L703" s="485"/>
      <c r="M703" s="485"/>
      <c r="N703" s="485"/>
      <c r="O703" s="485"/>
      <c r="P703" s="488"/>
      <c r="Q703" s="485"/>
      <c r="R703" s="485"/>
      <c r="S703" s="485"/>
      <c r="T703" s="485"/>
      <c r="U703" s="485"/>
      <c r="V703" s="485"/>
      <c r="W703" s="485"/>
      <c r="X703" s="485"/>
      <c r="Y703" s="485"/>
      <c r="Z703" s="485"/>
      <c r="AA703" s="485"/>
      <c r="AB703" s="485"/>
      <c r="AC703" s="485"/>
      <c r="AD703" s="485"/>
      <c r="AE703" s="488"/>
      <c r="AF703" s="248"/>
      <c r="AG703" s="248"/>
      <c r="AH703" s="248"/>
      <c r="AI703" s="248"/>
    </row>
    <row r="704" spans="1:35" x14ac:dyDescent="0.2">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48"/>
      <c r="AF704" s="248"/>
      <c r="AG704" s="248"/>
      <c r="AH704" s="248"/>
      <c r="AI704" s="248"/>
    </row>
    <row r="705" spans="1:35" x14ac:dyDescent="0.2">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row>
    <row r="706" spans="1:35" x14ac:dyDescent="0.2">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c r="AB706" s="248"/>
      <c r="AC706" s="248"/>
      <c r="AD706" s="248"/>
      <c r="AE706" s="248"/>
      <c r="AF706" s="248"/>
      <c r="AG706" s="248"/>
      <c r="AH706" s="248"/>
      <c r="AI706" s="248"/>
    </row>
    <row r="707" spans="1:35" x14ac:dyDescent="0.2">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248"/>
      <c r="AE707" s="248"/>
      <c r="AF707" s="248"/>
      <c r="AG707" s="248"/>
      <c r="AH707" s="248"/>
      <c r="AI707" s="248"/>
    </row>
  </sheetData>
  <mergeCells count="5">
    <mergeCell ref="D5:P5"/>
    <mergeCell ref="A6:P6"/>
    <mergeCell ref="A7:P7"/>
    <mergeCell ref="A8:P8"/>
    <mergeCell ref="A9:P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7" tint="0.59999389629810485"/>
  </sheetPr>
  <dimension ref="A2:S48"/>
  <sheetViews>
    <sheetView zoomScaleNormal="100" workbookViewId="0"/>
  </sheetViews>
  <sheetFormatPr defaultColWidth="9.28515625" defaultRowHeight="15" x14ac:dyDescent="0.25"/>
  <cols>
    <col min="1" max="1" width="4" style="58" customWidth="1"/>
    <col min="2" max="2" width="48.28515625" style="58" customWidth="1"/>
    <col min="3" max="3" width="14.28515625" style="58" customWidth="1"/>
    <col min="4" max="4" width="13.28515625" style="58" customWidth="1"/>
    <col min="5" max="5" width="15.28515625" style="58" customWidth="1"/>
    <col min="6" max="6" width="12.5703125" style="58" customWidth="1"/>
    <col min="7" max="7" width="12.28515625" style="58" customWidth="1"/>
    <col min="8" max="8" width="12.7109375" style="58" customWidth="1"/>
    <col min="9" max="9" width="13.28515625" style="58" customWidth="1"/>
    <col min="10" max="10" width="12" style="58" customWidth="1"/>
    <col min="11" max="11" width="8.28515625" style="58" customWidth="1"/>
    <col min="12" max="12" width="10.7109375" style="58" customWidth="1"/>
    <col min="13" max="13" width="10.5703125" style="58" customWidth="1"/>
    <col min="14" max="14" width="8.28515625" style="58" customWidth="1"/>
    <col min="15" max="15" width="10.5703125" style="58" customWidth="1"/>
    <col min="16" max="16" width="10.7109375" style="58" customWidth="1"/>
    <col min="17" max="17" width="9.5703125" style="58" customWidth="1"/>
    <col min="18" max="18" width="37.7109375" style="58" bestFit="1" customWidth="1"/>
    <col min="19" max="16384" width="9.28515625" style="58"/>
  </cols>
  <sheetData>
    <row r="2" spans="1:19" ht="20.25" x14ac:dyDescent="0.25">
      <c r="B2" s="70" t="s">
        <v>703</v>
      </c>
      <c r="C2" s="89"/>
      <c r="D2" s="59" t="s">
        <v>704</v>
      </c>
      <c r="E2" s="69"/>
      <c r="F2" s="59"/>
      <c r="G2" s="59"/>
      <c r="H2" s="59"/>
      <c r="I2" s="59"/>
      <c r="J2" s="59"/>
      <c r="K2" s="59"/>
      <c r="L2" s="59"/>
      <c r="N2" s="59"/>
      <c r="O2" s="59"/>
      <c r="P2" s="59"/>
      <c r="Q2" s="59"/>
    </row>
    <row r="3" spans="1:19" ht="15.75" thickBot="1" x14ac:dyDescent="0.3">
      <c r="B3" s="65" t="s">
        <v>705</v>
      </c>
      <c r="C3" s="59"/>
      <c r="D3" s="68"/>
      <c r="E3" s="69"/>
      <c r="F3" s="59"/>
      <c r="G3" s="59"/>
      <c r="H3" s="59"/>
      <c r="I3" s="59"/>
      <c r="J3" s="59"/>
      <c r="K3" s="59"/>
      <c r="L3" s="59"/>
      <c r="M3" s="59"/>
      <c r="N3" s="59"/>
      <c r="O3" s="59"/>
      <c r="P3" s="59"/>
      <c r="Q3" s="59"/>
    </row>
    <row r="4" spans="1:19" ht="15.75" thickTop="1" x14ac:dyDescent="0.25">
      <c r="B4" s="79"/>
      <c r="C4" s="353" t="s">
        <v>706</v>
      </c>
      <c r="D4" s="378"/>
      <c r="E4" s="355"/>
      <c r="F4" s="353" t="s">
        <v>707</v>
      </c>
      <c r="G4" s="354"/>
      <c r="H4" s="355"/>
      <c r="I4" s="353" t="s">
        <v>608</v>
      </c>
      <c r="J4" s="354"/>
      <c r="K4" s="355"/>
      <c r="L4" s="353" t="s">
        <v>609</v>
      </c>
      <c r="M4" s="354"/>
      <c r="N4" s="355"/>
      <c r="O4" s="353" t="s">
        <v>708</v>
      </c>
      <c r="P4" s="354"/>
      <c r="Q4" s="355"/>
      <c r="R4" s="351"/>
      <c r="S4" s="468"/>
    </row>
    <row r="5" spans="1:19" x14ac:dyDescent="0.25">
      <c r="B5" s="80"/>
      <c r="C5" s="573" t="s">
        <v>709</v>
      </c>
      <c r="D5" s="574"/>
      <c r="E5" s="575"/>
      <c r="F5" s="356"/>
      <c r="G5" s="348" t="s">
        <v>710</v>
      </c>
      <c r="H5" s="357"/>
      <c r="I5" s="573" t="s">
        <v>711</v>
      </c>
      <c r="J5" s="574"/>
      <c r="K5" s="575"/>
      <c r="L5" s="573" t="s">
        <v>712</v>
      </c>
      <c r="M5" s="574"/>
      <c r="N5" s="575"/>
      <c r="O5" s="370"/>
      <c r="P5" s="335" t="s">
        <v>713</v>
      </c>
      <c r="Q5" s="371"/>
      <c r="R5" s="469"/>
      <c r="S5" s="468"/>
    </row>
    <row r="6" spans="1:19" s="96" customFormat="1" ht="38.25" x14ac:dyDescent="0.25">
      <c r="B6" s="95"/>
      <c r="C6" s="358" t="s">
        <v>714</v>
      </c>
      <c r="D6" s="97" t="s">
        <v>715</v>
      </c>
      <c r="E6" s="359" t="s">
        <v>716</v>
      </c>
      <c r="F6" s="358" t="s">
        <v>714</v>
      </c>
      <c r="G6" s="97" t="s">
        <v>715</v>
      </c>
      <c r="H6" s="359" t="s">
        <v>716</v>
      </c>
      <c r="I6" s="358" t="s">
        <v>714</v>
      </c>
      <c r="J6" s="97" t="s">
        <v>715</v>
      </c>
      <c r="K6" s="359" t="s">
        <v>716</v>
      </c>
      <c r="L6" s="358" t="s">
        <v>714</v>
      </c>
      <c r="M6" s="97" t="s">
        <v>715</v>
      </c>
      <c r="N6" s="359" t="s">
        <v>716</v>
      </c>
      <c r="O6" s="358" t="s">
        <v>714</v>
      </c>
      <c r="P6" s="97" t="s">
        <v>715</v>
      </c>
      <c r="Q6" s="359" t="s">
        <v>716</v>
      </c>
      <c r="R6" s="470"/>
      <c r="S6" s="471"/>
    </row>
    <row r="7" spans="1:19" x14ac:dyDescent="0.25">
      <c r="B7" s="373" t="s">
        <v>717</v>
      </c>
      <c r="C7" s="379">
        <f>(-AVERAGE('Non-survey input values'!B124,'Non-survey input values'!B125)/'Non-survey input values'!B21)*'Non-survey input values'!$B$18</f>
        <v>-1.2981751157545465</v>
      </c>
      <c r="D7" s="93">
        <v>0</v>
      </c>
      <c r="E7" s="380">
        <f t="shared" ref="E7:E16" si="0">C7+D7</f>
        <v>-1.2981751157545465</v>
      </c>
      <c r="F7" s="360">
        <f>(-AVERAGE('Non-survey input values'!B124,'Non-survey input values'!B125)/'Non-survey input values'!B94)</f>
        <v>-0.47650129416579667</v>
      </c>
      <c r="G7" s="93">
        <v>0</v>
      </c>
      <c r="H7" s="361">
        <f>F7+G7</f>
        <v>-0.47650129416579667</v>
      </c>
      <c r="I7" s="360">
        <f>(-AVERAGE('Non-survey input values'!B124,'Non-survey input values'!B125)/'Non-survey input values'!B95)</f>
        <v>-0.79416882360966123</v>
      </c>
      <c r="J7" s="93">
        <v>0</v>
      </c>
      <c r="K7" s="361">
        <f>I7+J7</f>
        <v>-0.79416882360966123</v>
      </c>
      <c r="L7" s="360">
        <f>(-AVERAGE('Non-survey input values'!B124,'Non-survey input values'!B125)/'Non-survey input values'!B96)</f>
        <v>-0.56462084006204361</v>
      </c>
      <c r="M7" s="93">
        <v>0</v>
      </c>
      <c r="N7" s="361">
        <f>L7+M7</f>
        <v>-0.56462084006204361</v>
      </c>
      <c r="O7" s="360">
        <f>(-AVERAGE('Non-survey input values'!B124,'Non-survey input values'!B125)/'Non-survey input values'!B22)*'Non-survey input values'!$B$18</f>
        <v>-3.4291418152006887</v>
      </c>
      <c r="P7" s="93">
        <v>0</v>
      </c>
      <c r="Q7" s="361">
        <f>O7+P7</f>
        <v>-3.4291418152006887</v>
      </c>
      <c r="R7" s="469" t="str">
        <f>"in "&amp;'Non-survey input values'!B12&amp;" prices"</f>
        <v>in 2024 prices</v>
      </c>
      <c r="S7" s="468"/>
    </row>
    <row r="8" spans="1:19" x14ac:dyDescent="0.25">
      <c r="B8" s="373" t="s">
        <v>718</v>
      </c>
      <c r="C8" s="379">
        <f>(-'Non-survey input values'!B148)*'Non-survey input values'!$B$18</f>
        <v>-8.4164801187779151E-2</v>
      </c>
      <c r="D8" s="93">
        <v>0</v>
      </c>
      <c r="E8" s="380">
        <f t="shared" si="0"/>
        <v>-8.4164801187779151E-2</v>
      </c>
      <c r="F8" s="360">
        <f>(-'Non-survey input values'!B146)*'Non-survey input values'!$B$18</f>
        <v>-0.7299256269657145</v>
      </c>
      <c r="G8" s="94">
        <f>('Non-survey input values'!B147)*'Non-survey input values'!$B$18</f>
        <v>2.9048691335638081E-2</v>
      </c>
      <c r="H8" s="361">
        <f t="shared" ref="H8:H18" si="1">F8+G8</f>
        <v>-0.70087693563007647</v>
      </c>
      <c r="I8" s="360">
        <f>-'Non-survey input values'!B150</f>
        <v>-0.39316493871992175</v>
      </c>
      <c r="J8" s="497">
        <f>-'Non-survey input values'!B151</f>
        <v>-7.8635298300279866E-3</v>
      </c>
      <c r="K8" s="361">
        <f t="shared" ref="K8:K10" si="2">I8+J8</f>
        <v>-0.40102846854994972</v>
      </c>
      <c r="L8" s="360">
        <f>-'Non-survey input values'!B152</f>
        <v>-0.28765833323301004</v>
      </c>
      <c r="M8" s="94">
        <f>-'Non-survey input values'!B153</f>
        <v>-0.46505872809721149</v>
      </c>
      <c r="N8" s="361">
        <f t="shared" ref="N8:N18" si="3">L8+M8</f>
        <v>-0.75271706133022154</v>
      </c>
      <c r="O8" s="360">
        <f>(-'Non-survey input values'!B149)*'Non-survey input values'!$B$18</f>
        <v>-7.3420358482956291E-2</v>
      </c>
      <c r="P8" s="93">
        <v>0</v>
      </c>
      <c r="Q8" s="361">
        <f t="shared" ref="Q8:Q18" si="4">O8+P8</f>
        <v>-7.3420358482956291E-2</v>
      </c>
      <c r="R8" s="469" t="str">
        <f>"in "&amp;'Non-survey input values'!B12&amp;" prices"</f>
        <v>in 2024 prices</v>
      </c>
      <c r="S8" s="468"/>
    </row>
    <row r="9" spans="1:19" x14ac:dyDescent="0.25">
      <c r="B9" s="374" t="s">
        <v>719</v>
      </c>
      <c r="C9" s="379">
        <f>('Non-survey input values'!B142)*'Non-survey input values'!$B$18</f>
        <v>0.57303694425721985</v>
      </c>
      <c r="D9" s="94">
        <f>(-'Non-survey input values'!B143)*'Non-survey input values'!$B$18</f>
        <v>-1.2535183155626684E-2</v>
      </c>
      <c r="E9" s="380">
        <f t="shared" si="0"/>
        <v>0.56050176110159322</v>
      </c>
      <c r="F9" s="362">
        <v>0</v>
      </c>
      <c r="G9" s="93">
        <v>0</v>
      </c>
      <c r="H9" s="363">
        <f t="shared" si="1"/>
        <v>0</v>
      </c>
      <c r="I9" s="362">
        <v>0</v>
      </c>
      <c r="J9" s="93">
        <v>0</v>
      </c>
      <c r="K9" s="363">
        <f t="shared" si="2"/>
        <v>0</v>
      </c>
      <c r="L9" s="93">
        <v>0</v>
      </c>
      <c r="M9" s="93">
        <v>0</v>
      </c>
      <c r="N9" s="361">
        <f t="shared" si="3"/>
        <v>0</v>
      </c>
      <c r="O9" s="360">
        <f>('Non-survey input values'!B144)*'Non-survey input values'!$B$18</f>
        <v>1.1460738885144397</v>
      </c>
      <c r="P9" s="176">
        <f>(-'Non-survey input values'!B145)*'Non-survey input values'!$B$18</f>
        <v>-2.5070366311253367E-2</v>
      </c>
      <c r="Q9" s="361">
        <f t="shared" si="4"/>
        <v>1.1210035222031864</v>
      </c>
      <c r="R9" s="469" t="str">
        <f>"in "&amp;'Non-survey input values'!B12&amp;" prices"</f>
        <v>in 2024 prices</v>
      </c>
      <c r="S9" s="468"/>
    </row>
    <row r="10" spans="1:19" x14ac:dyDescent="0.25">
      <c r="A10" s="96"/>
      <c r="B10" s="373" t="s">
        <v>720</v>
      </c>
      <c r="C10" s="379">
        <f>('Non-survey input values'!B138)*'Non-survey input values'!$B$18</f>
        <v>0.23995922040771081</v>
      </c>
      <c r="D10" s="94">
        <f>('Non-survey input values'!B139)*'Non-survey input values'!$B$18</f>
        <v>0.34561290700513575</v>
      </c>
      <c r="E10" s="380">
        <f t="shared" si="0"/>
        <v>0.58557212741284659</v>
      </c>
      <c r="F10" s="362">
        <v>0</v>
      </c>
      <c r="G10" s="93">
        <v>0</v>
      </c>
      <c r="H10" s="363">
        <f t="shared" si="1"/>
        <v>0</v>
      </c>
      <c r="I10" s="362">
        <v>0</v>
      </c>
      <c r="J10" s="93">
        <v>0</v>
      </c>
      <c r="K10" s="363">
        <f t="shared" si="2"/>
        <v>0</v>
      </c>
      <c r="L10" s="93">
        <v>0</v>
      </c>
      <c r="M10" s="93">
        <v>0</v>
      </c>
      <c r="N10" s="361">
        <f t="shared" si="3"/>
        <v>0</v>
      </c>
      <c r="O10" s="372">
        <f>('Non-survey input values'!B140)*'Non-survey input values'!$B$18</f>
        <v>0.47991844081542162</v>
      </c>
      <c r="P10" s="176">
        <f>('Non-survey input values'!B141)*'Non-survey input values'!$B$18</f>
        <v>0.6912258140102715</v>
      </c>
      <c r="Q10" s="361">
        <f t="shared" si="4"/>
        <v>1.1711442548256932</v>
      </c>
      <c r="R10" s="469" t="str">
        <f>"in "&amp;'Non-survey input values'!B12&amp;" prices"</f>
        <v>in 2024 prices</v>
      </c>
      <c r="S10" s="468"/>
    </row>
    <row r="11" spans="1:19" x14ac:dyDescent="0.25">
      <c r="B11" s="375" t="s">
        <v>721</v>
      </c>
      <c r="C11" s="362">
        <v>0</v>
      </c>
      <c r="D11" s="93">
        <v>0</v>
      </c>
      <c r="E11" s="380">
        <f t="shared" si="0"/>
        <v>0</v>
      </c>
      <c r="F11" s="362">
        <v>0</v>
      </c>
      <c r="G11" s="94">
        <f>(-('Non-survey input values'!B92*'Non-survey input values'!B245+'Non-survey input values'!B93*'Non-survey input values'!C245)/100)*'Non-survey input values'!$B$18</f>
        <v>-0.29694642877715871</v>
      </c>
      <c r="H11" s="361">
        <f>F11+G11</f>
        <v>-0.29694642877715871</v>
      </c>
      <c r="I11" s="362">
        <v>0</v>
      </c>
      <c r="J11" s="94">
        <f>((-('Non-survey input values'!B92*'Non-survey input values'!B266+'Non-survey input values'!B93*'Non-survey input values'!C266)/100)*'Non-survey input values'!$B$18)/'Non-survey input values'!B74</f>
        <v>-6.7108215297981139E-2</v>
      </c>
      <c r="K11" s="361">
        <f>I11+J11</f>
        <v>-6.7108215297981139E-2</v>
      </c>
      <c r="L11" s="93">
        <v>0</v>
      </c>
      <c r="M11" s="94">
        <f>(-'Non-survey input values'!B162)*'Non-survey input values'!$B$18</f>
        <v>0</v>
      </c>
      <c r="N11" s="364">
        <f t="shared" si="3"/>
        <v>0</v>
      </c>
      <c r="O11" s="362">
        <v>0</v>
      </c>
      <c r="P11" s="93">
        <v>0</v>
      </c>
      <c r="Q11" s="361">
        <f t="shared" si="4"/>
        <v>0</v>
      </c>
      <c r="R11" s="469" t="str">
        <f>"in "&amp;'Non-survey input values'!B12&amp;" prices"</f>
        <v>in 2024 prices</v>
      </c>
      <c r="S11" s="468"/>
    </row>
    <row r="12" spans="1:19" x14ac:dyDescent="0.25">
      <c r="B12" s="373" t="s">
        <v>722</v>
      </c>
      <c r="C12" s="362">
        <v>0</v>
      </c>
      <c r="D12" s="93">
        <v>0</v>
      </c>
      <c r="E12" s="380">
        <f t="shared" si="0"/>
        <v>0</v>
      </c>
      <c r="F12" s="362">
        <v>0</v>
      </c>
      <c r="G12" s="118">
        <f>(-'Non-survey input values'!B154)*'Non-survey input values'!$B$18</f>
        <v>-2.4266075673375935E-3</v>
      </c>
      <c r="H12" s="361">
        <f t="shared" si="1"/>
        <v>-2.4266075673375935E-3</v>
      </c>
      <c r="I12" s="362">
        <v>0</v>
      </c>
      <c r="J12" s="93">
        <v>0</v>
      </c>
      <c r="K12" s="361">
        <f t="shared" ref="K12:K18" si="5">I12+J12</f>
        <v>0</v>
      </c>
      <c r="L12" s="93">
        <v>0</v>
      </c>
      <c r="M12" s="93">
        <v>0</v>
      </c>
      <c r="N12" s="361">
        <f t="shared" si="3"/>
        <v>0</v>
      </c>
      <c r="O12" s="362">
        <v>0</v>
      </c>
      <c r="P12" s="93">
        <v>0</v>
      </c>
      <c r="Q12" s="361">
        <f t="shared" si="4"/>
        <v>0</v>
      </c>
      <c r="R12" s="469" t="str">
        <f>"in "&amp;'Non-survey input values'!B12&amp;" prices"</f>
        <v>in 2024 prices</v>
      </c>
      <c r="S12" s="468"/>
    </row>
    <row r="13" spans="1:19" x14ac:dyDescent="0.25">
      <c r="B13" s="373" t="s">
        <v>723</v>
      </c>
      <c r="C13" s="362">
        <v>0</v>
      </c>
      <c r="D13" s="93">
        <v>0</v>
      </c>
      <c r="E13" s="380">
        <f t="shared" si="0"/>
        <v>0</v>
      </c>
      <c r="F13" s="362">
        <v>0</v>
      </c>
      <c r="G13" s="118">
        <f>(-('Non-survey input values'!B92*'Non-survey input values'!B248+'Non-survey input values'!B93*'Non-survey input values'!C248)/100)*'Non-survey input values'!$B$18</f>
        <v>-1.1762655516345236E-2</v>
      </c>
      <c r="H13" s="361">
        <f t="shared" si="1"/>
        <v>-1.1762655516345236E-2</v>
      </c>
      <c r="I13" s="362">
        <v>0</v>
      </c>
      <c r="J13" s="118">
        <f>((-('Non-survey input values'!B92*'Non-survey input values'!B269+'Non-survey input values'!B93*'Non-survey input values'!C269)/100)*'Non-survey input values'!$B$18)/'Non-survey input values'!B74</f>
        <v>-4.8051413204150987E-3</v>
      </c>
      <c r="K13" s="361">
        <f t="shared" si="5"/>
        <v>-4.8051413204150987E-3</v>
      </c>
      <c r="L13" s="93">
        <v>0</v>
      </c>
      <c r="M13" s="118">
        <f>(-'Non-survey input values'!B159)*'Non-survey input values'!$B$18</f>
        <v>-2.074906990645181E-3</v>
      </c>
      <c r="N13" s="364">
        <f t="shared" si="3"/>
        <v>-2.074906990645181E-3</v>
      </c>
      <c r="O13" s="362">
        <v>0</v>
      </c>
      <c r="P13" s="93">
        <v>0</v>
      </c>
      <c r="Q13" s="361">
        <f t="shared" si="4"/>
        <v>0</v>
      </c>
      <c r="R13" s="469" t="str">
        <f>"in "&amp;'Non-survey input values'!B12&amp;" prices"</f>
        <v>in 2024 prices</v>
      </c>
      <c r="S13" s="468"/>
    </row>
    <row r="14" spans="1:19" x14ac:dyDescent="0.25">
      <c r="B14" s="373" t="s">
        <v>724</v>
      </c>
      <c r="C14" s="362">
        <v>0</v>
      </c>
      <c r="D14" s="93">
        <v>0</v>
      </c>
      <c r="E14" s="380">
        <f t="shared" si="0"/>
        <v>0</v>
      </c>
      <c r="F14" s="362">
        <v>0</v>
      </c>
      <c r="G14" s="118">
        <f>(-('Non-survey input values'!B92*'Non-survey input values'!B249+'Non-survey input values'!B93*'Non-survey input values'!C249)/100)*'Non-survey input values'!$B$18</f>
        <v>-4.3071257211659917E-3</v>
      </c>
      <c r="H14" s="364">
        <f t="shared" si="1"/>
        <v>-4.3071257211659917E-3</v>
      </c>
      <c r="I14" s="362">
        <v>0</v>
      </c>
      <c r="J14" s="118">
        <f>(-'Non-survey input values'!B157)*'Non-survey input values'!$B$18</f>
        <v>-5.1872674766129537E-3</v>
      </c>
      <c r="K14" s="361">
        <f t="shared" si="5"/>
        <v>-5.1872674766129537E-3</v>
      </c>
      <c r="L14" s="93">
        <v>0</v>
      </c>
      <c r="M14" s="118">
        <f>(-'Non-survey input values'!B161)*'Non-survey input values'!$B$18</f>
        <v>-1.5561802429838859E-2</v>
      </c>
      <c r="N14" s="361">
        <f t="shared" si="3"/>
        <v>-1.5561802429838859E-2</v>
      </c>
      <c r="O14" s="362">
        <v>0</v>
      </c>
      <c r="P14" s="93">
        <v>0</v>
      </c>
      <c r="Q14" s="361">
        <f t="shared" si="4"/>
        <v>0</v>
      </c>
      <c r="R14" s="469" t="str">
        <f>"in "&amp;'Non-survey input values'!B12&amp;" prices"</f>
        <v>in 2024 prices</v>
      </c>
      <c r="S14" s="468"/>
    </row>
    <row r="15" spans="1:19" x14ac:dyDescent="0.25">
      <c r="B15" s="373" t="s">
        <v>725</v>
      </c>
      <c r="C15" s="362">
        <v>0</v>
      </c>
      <c r="D15" s="93">
        <v>0</v>
      </c>
      <c r="E15" s="380">
        <f t="shared" si="0"/>
        <v>0</v>
      </c>
      <c r="F15" s="362">
        <v>0</v>
      </c>
      <c r="G15" s="118">
        <f>(-('Non-survey input values'!B92*'Non-survey input values'!B250+'Non-survey input values'!B93*'Non-survey input values'!C250)/100)*'Non-survey input values'!$B$18</f>
        <v>-5.7737462926721009E-2</v>
      </c>
      <c r="H15" s="361">
        <f t="shared" si="1"/>
        <v>-5.7737462926721009E-2</v>
      </c>
      <c r="I15" s="362">
        <v>0</v>
      </c>
      <c r="J15" s="94">
        <f>((-('Non-survey input values'!B92*'Non-survey input values'!B271+'Non-survey input values'!B93*'Non-survey input values'!C271)/100)*'Non-survey input values'!$B$18)/'Non-survey input values'!B74</f>
        <v>-2.5326387851158726E-2</v>
      </c>
      <c r="K15" s="361">
        <f t="shared" si="5"/>
        <v>-2.5326387851158726E-2</v>
      </c>
      <c r="L15" s="93">
        <v>0</v>
      </c>
      <c r="M15" s="118">
        <f>(-'Non-survey input values'!B160)*'Non-survey input values'!$B$18</f>
        <v>-8.6454457943549229E-4</v>
      </c>
      <c r="N15" s="364">
        <f t="shared" si="3"/>
        <v>-8.6454457943549229E-4</v>
      </c>
      <c r="O15" s="362">
        <v>0</v>
      </c>
      <c r="P15" s="93">
        <v>0</v>
      </c>
      <c r="Q15" s="361">
        <f t="shared" si="4"/>
        <v>0</v>
      </c>
      <c r="R15" s="469" t="str">
        <f>"in "&amp;'Non-survey input values'!B12&amp;" prices"</f>
        <v>in 2024 prices</v>
      </c>
      <c r="S15" s="468"/>
    </row>
    <row r="16" spans="1:19" x14ac:dyDescent="0.25">
      <c r="B16" s="373" t="s">
        <v>726</v>
      </c>
      <c r="C16" s="362">
        <v>0</v>
      </c>
      <c r="D16" s="93">
        <v>0</v>
      </c>
      <c r="E16" s="380">
        <f t="shared" si="0"/>
        <v>0</v>
      </c>
      <c r="F16" s="362">
        <v>0</v>
      </c>
      <c r="G16" s="94">
        <f>(-('Non-survey input values'!B92*'Non-survey input values'!B251+'Non-survey input values'!B93*'Non-survey input values'!C251)/100)*'Non-survey input values'!$B$18</f>
        <v>7.5881210779270986E-2</v>
      </c>
      <c r="H16" s="361">
        <f t="shared" si="1"/>
        <v>7.5881210779270986E-2</v>
      </c>
      <c r="I16" s="362">
        <v>0</v>
      </c>
      <c r="J16" s="94">
        <f>((-('Non-survey input values'!B92*'Non-survey input values'!B272+'Non-survey input values'!B93*'Non-survey input values'!C272)/100)*'Non-survey input values'!$B$18)/'Non-survey input values'!B74</f>
        <v>3.5235134096702952E-2</v>
      </c>
      <c r="K16" s="361">
        <f t="shared" si="5"/>
        <v>3.5235134096702952E-2</v>
      </c>
      <c r="L16" s="93">
        <v>0</v>
      </c>
      <c r="M16" s="93">
        <v>0</v>
      </c>
      <c r="N16" s="361">
        <f t="shared" si="3"/>
        <v>0</v>
      </c>
      <c r="O16" s="362">
        <v>0</v>
      </c>
      <c r="P16" s="93">
        <v>0</v>
      </c>
      <c r="Q16" s="361">
        <f t="shared" si="4"/>
        <v>0</v>
      </c>
      <c r="R16" s="469" t="str">
        <f>"in "&amp;'Non-survey input values'!B12&amp;" prices"</f>
        <v>in 2024 prices</v>
      </c>
      <c r="S16" s="468"/>
    </row>
    <row r="17" spans="2:19" x14ac:dyDescent="0.25">
      <c r="B17" s="374" t="s">
        <v>727</v>
      </c>
      <c r="C17" s="362">
        <v>0</v>
      </c>
      <c r="D17" s="93">
        <v>0</v>
      </c>
      <c r="E17" s="380">
        <f>C17+D17</f>
        <v>0</v>
      </c>
      <c r="F17" s="362">
        <v>0</v>
      </c>
      <c r="G17" s="185">
        <f>(-'Non-survey input values'!B155)*'Non-survey input values'!$B$18</f>
        <v>-1.378870147118935E-2</v>
      </c>
      <c r="H17" s="364">
        <f t="shared" si="1"/>
        <v>-1.378870147118935E-2</v>
      </c>
      <c r="I17" s="362">
        <v>0</v>
      </c>
      <c r="J17" s="93">
        <v>0</v>
      </c>
      <c r="K17" s="361">
        <f t="shared" si="5"/>
        <v>0</v>
      </c>
      <c r="L17" s="93">
        <v>0</v>
      </c>
      <c r="M17" s="93">
        <v>0</v>
      </c>
      <c r="N17" s="361">
        <f t="shared" si="3"/>
        <v>0</v>
      </c>
      <c r="O17" s="362">
        <v>0</v>
      </c>
      <c r="P17" s="93">
        <v>0</v>
      </c>
      <c r="Q17" s="361">
        <f t="shared" si="4"/>
        <v>0</v>
      </c>
      <c r="R17" s="469" t="str">
        <f>"in "&amp;'Non-survey input values'!B12&amp;" prices"</f>
        <v>in 2024 prices</v>
      </c>
      <c r="S17" s="468"/>
    </row>
    <row r="18" spans="2:19" x14ac:dyDescent="0.25">
      <c r="B18" s="374" t="s">
        <v>728</v>
      </c>
      <c r="C18" s="362">
        <v>0</v>
      </c>
      <c r="D18" s="93">
        <v>0</v>
      </c>
      <c r="E18" s="380">
        <f>C18+D18</f>
        <v>0</v>
      </c>
      <c r="F18" s="362">
        <v>0</v>
      </c>
      <c r="G18" s="185">
        <f>(-'Non-survey input values'!B156)*'Non-survey input values'!$B$18</f>
        <v>-9.5335447050417087E-3</v>
      </c>
      <c r="H18" s="364">
        <f t="shared" si="1"/>
        <v>-9.5335447050417087E-3</v>
      </c>
      <c r="I18" s="362">
        <v>0</v>
      </c>
      <c r="J18" s="185">
        <f>(-'Non-survey input values'!B158)*'Non-survey input values'!$B$18</f>
        <v>-3.4581783177419691E-3</v>
      </c>
      <c r="K18" s="364">
        <f t="shared" si="5"/>
        <v>-3.4581783177419691E-3</v>
      </c>
      <c r="L18" s="93">
        <v>0</v>
      </c>
      <c r="M18" s="185">
        <f>(-'Non-survey input values'!B163)*'Non-survey input values'!$B$18</f>
        <v>-1.2103624112096889E-2</v>
      </c>
      <c r="N18" s="361">
        <f t="shared" si="3"/>
        <v>-1.2103624112096889E-2</v>
      </c>
      <c r="O18" s="362">
        <v>0</v>
      </c>
      <c r="P18" s="93">
        <v>0</v>
      </c>
      <c r="Q18" s="361">
        <f t="shared" si="4"/>
        <v>0</v>
      </c>
      <c r="R18" s="469" t="str">
        <f>"in "&amp;'Non-survey input values'!B12&amp;" prices"</f>
        <v>in 2024 prices</v>
      </c>
      <c r="S18" s="468"/>
    </row>
    <row r="19" spans="2:19" x14ac:dyDescent="0.25">
      <c r="B19" s="376" t="s">
        <v>729</v>
      </c>
      <c r="C19" s="365">
        <f t="shared" ref="C19:Q19" si="6">SUM(C7:C18)</f>
        <v>-0.56934375227739498</v>
      </c>
      <c r="D19" s="119">
        <f t="shared" si="6"/>
        <v>0.33307772384950907</v>
      </c>
      <c r="E19" s="366">
        <f t="shared" si="6"/>
        <v>-0.2362660284278858</v>
      </c>
      <c r="F19" s="365">
        <f t="shared" si="6"/>
        <v>-1.2064269211315111</v>
      </c>
      <c r="G19" s="119">
        <f t="shared" si="6"/>
        <v>-0.29157262457005051</v>
      </c>
      <c r="H19" s="366">
        <f t="shared" si="6"/>
        <v>-1.4979995457015618</v>
      </c>
      <c r="I19" s="365">
        <f t="shared" si="6"/>
        <v>-1.187333762329583</v>
      </c>
      <c r="J19" s="119">
        <f t="shared" si="6"/>
        <v>-7.8513585997234916E-2</v>
      </c>
      <c r="K19" s="366">
        <f t="shared" si="6"/>
        <v>-1.2658473483268178</v>
      </c>
      <c r="L19" s="365">
        <f t="shared" si="6"/>
        <v>-0.85227917329505365</v>
      </c>
      <c r="M19" s="119">
        <f t="shared" si="6"/>
        <v>-0.49566360620922784</v>
      </c>
      <c r="N19" s="366">
        <f t="shared" si="6"/>
        <v>-1.3479427795042815</v>
      </c>
      <c r="O19" s="365">
        <f t="shared" si="6"/>
        <v>-1.8765698443537837</v>
      </c>
      <c r="P19" s="119">
        <f t="shared" si="6"/>
        <v>0.66615544769901813</v>
      </c>
      <c r="Q19" s="366">
        <f t="shared" si="6"/>
        <v>-1.2104143966547654</v>
      </c>
      <c r="R19" s="469"/>
      <c r="S19" s="468"/>
    </row>
    <row r="20" spans="2:19" ht="15.75" thickBot="1" x14ac:dyDescent="0.3">
      <c r="B20" s="376" t="s">
        <v>730</v>
      </c>
      <c r="C20" s="367">
        <f t="shared" ref="C20:Q20" si="7">SUM(C8:C18)</f>
        <v>0.72883136347715149</v>
      </c>
      <c r="D20" s="368">
        <f t="shared" si="7"/>
        <v>0.33307772384950907</v>
      </c>
      <c r="E20" s="369">
        <f t="shared" si="7"/>
        <v>1.0619090873266606</v>
      </c>
      <c r="F20" s="367">
        <f t="shared" si="7"/>
        <v>-0.7299256269657145</v>
      </c>
      <c r="G20" s="368">
        <f t="shared" si="7"/>
        <v>-0.29157262457005051</v>
      </c>
      <c r="H20" s="369">
        <f t="shared" si="7"/>
        <v>-1.0214982515357651</v>
      </c>
      <c r="I20" s="367">
        <f t="shared" si="7"/>
        <v>-0.39316493871992175</v>
      </c>
      <c r="J20" s="368">
        <f t="shared" si="7"/>
        <v>-7.8513585997234916E-2</v>
      </c>
      <c r="K20" s="369">
        <f t="shared" si="7"/>
        <v>-0.47167852471715666</v>
      </c>
      <c r="L20" s="367">
        <f t="shared" si="7"/>
        <v>-0.28765833323301004</v>
      </c>
      <c r="M20" s="368">
        <f t="shared" si="7"/>
        <v>-0.49566360620922784</v>
      </c>
      <c r="N20" s="369">
        <f t="shared" si="7"/>
        <v>-0.78332193944223794</v>
      </c>
      <c r="O20" s="367">
        <f t="shared" si="7"/>
        <v>1.552571970846905</v>
      </c>
      <c r="P20" s="368">
        <f t="shared" si="7"/>
        <v>0.66615544769901813</v>
      </c>
      <c r="Q20" s="369">
        <f t="shared" si="7"/>
        <v>2.2187274185459236</v>
      </c>
      <c r="R20" s="469"/>
      <c r="S20" s="468"/>
    </row>
    <row r="21" spans="2:19" ht="15.75" thickTop="1" x14ac:dyDescent="0.25">
      <c r="B21" s="223"/>
      <c r="C21" s="350"/>
      <c r="D21" s="350"/>
      <c r="E21" s="377"/>
      <c r="F21" s="122"/>
      <c r="G21" s="122"/>
      <c r="L21" s="61"/>
      <c r="M21" s="63"/>
      <c r="N21" s="63"/>
      <c r="O21" s="63"/>
      <c r="P21" s="63"/>
      <c r="Q21" s="63"/>
      <c r="R21" s="469"/>
      <c r="S21" s="468"/>
    </row>
    <row r="22" spans="2:19" x14ac:dyDescent="0.25">
      <c r="B22" s="81"/>
      <c r="C22" s="67"/>
      <c r="D22" s="60"/>
      <c r="E22" s="60"/>
      <c r="F22" s="62"/>
      <c r="G22" s="177"/>
      <c r="L22" s="61"/>
      <c r="M22" s="63"/>
      <c r="N22" s="62"/>
      <c r="O22" s="62"/>
      <c r="P22" s="62"/>
      <c r="Q22" s="62"/>
      <c r="R22" s="469"/>
      <c r="S22" s="468"/>
    </row>
    <row r="23" spans="2:19" ht="64.5" x14ac:dyDescent="0.25">
      <c r="B23" s="381" t="s">
        <v>731</v>
      </c>
      <c r="C23" s="60" t="s">
        <v>732</v>
      </c>
      <c r="D23" s="60" t="s">
        <v>733</v>
      </c>
      <c r="E23" s="60" t="s">
        <v>650</v>
      </c>
      <c r="F23" s="60" t="s">
        <v>649</v>
      </c>
      <c r="G23" s="382" t="s">
        <v>734</v>
      </c>
      <c r="H23" s="382" t="s">
        <v>735</v>
      </c>
      <c r="I23" s="382" t="s">
        <v>653</v>
      </c>
      <c r="L23" s="61"/>
      <c r="M23" s="63"/>
      <c r="N23" s="62"/>
      <c r="O23" s="62"/>
      <c r="P23" s="62"/>
      <c r="Q23" s="62"/>
      <c r="R23" s="469"/>
      <c r="S23" s="468"/>
    </row>
    <row r="24" spans="2:19" x14ac:dyDescent="0.25">
      <c r="B24" s="91" t="s">
        <v>736</v>
      </c>
      <c r="C24" s="90">
        <f>E19</f>
        <v>-0.2362660284278858</v>
      </c>
      <c r="D24" s="90">
        <f>E20</f>
        <v>1.0619090873266606</v>
      </c>
      <c r="E24" s="90">
        <f>C19</f>
        <v>-0.56934375227739498</v>
      </c>
      <c r="F24" s="90">
        <f>C20</f>
        <v>0.72883136347715149</v>
      </c>
      <c r="G24" s="90">
        <f>D19</f>
        <v>0.33307772384950907</v>
      </c>
      <c r="H24" s="90">
        <f>C8</f>
        <v>-8.4164801187779151E-2</v>
      </c>
      <c r="I24" s="90">
        <f>D10</f>
        <v>0.34561290700513575</v>
      </c>
      <c r="L24" s="61"/>
      <c r="M24" s="63"/>
      <c r="N24" s="62"/>
      <c r="O24" s="62"/>
      <c r="P24" s="62"/>
      <c r="Q24" s="62"/>
      <c r="R24" s="469"/>
      <c r="S24" s="468"/>
    </row>
    <row r="25" spans="2:19" ht="25.5" x14ac:dyDescent="0.25">
      <c r="B25" s="91" t="s">
        <v>737</v>
      </c>
      <c r="C25" s="116">
        <f>Summary!$J$57</f>
        <v>49733564.29066807</v>
      </c>
      <c r="D25" s="116">
        <f>Summary!$J$57</f>
        <v>49733564.29066807</v>
      </c>
      <c r="E25" s="116">
        <f>Summary!$J$57</f>
        <v>49733564.29066807</v>
      </c>
      <c r="F25" s="116">
        <f>Summary!$J$57</f>
        <v>49733564.29066807</v>
      </c>
      <c r="G25" s="116">
        <f>Summary!$J$57</f>
        <v>49733564.29066807</v>
      </c>
      <c r="H25" s="116">
        <f>Summary!$J$57</f>
        <v>49733564.29066807</v>
      </c>
      <c r="I25" s="116">
        <f>Summary!$J$57</f>
        <v>49733564.29066807</v>
      </c>
      <c r="L25" s="61"/>
      <c r="M25" s="63"/>
      <c r="N25" s="62"/>
      <c r="O25" s="62"/>
      <c r="P25" s="62"/>
      <c r="Q25" s="62"/>
      <c r="R25" s="469"/>
      <c r="S25" s="468"/>
    </row>
    <row r="26" spans="2:19" ht="25.5" x14ac:dyDescent="0.25">
      <c r="B26" s="91" t="s">
        <v>738</v>
      </c>
      <c r="C26" s="390">
        <f>(C24*(C25-Summary!J54))+(D24*Summary!J54)</f>
        <v>28405650.519669622</v>
      </c>
      <c r="D26" s="117">
        <f>D24*D25</f>
        <v>52812523.865405127</v>
      </c>
      <c r="E26" s="390">
        <f>(E24*(E25-Summary!J54))+(F24*Summary!J54)</f>
        <v>11840508.126810674</v>
      </c>
      <c r="F26" s="117">
        <f>F24*F25</f>
        <v>36247381.472546183</v>
      </c>
      <c r="G26" s="117">
        <f>G24*G25</f>
        <v>16565142.392858945</v>
      </c>
      <c r="H26" s="117">
        <f>H24*H25</f>
        <v>-4185815.5508837109</v>
      </c>
      <c r="I26" s="117">
        <f>I24*I25</f>
        <v>17188561.730224606</v>
      </c>
      <c r="L26" s="61"/>
      <c r="M26" s="63"/>
      <c r="N26" s="62"/>
      <c r="O26" s="62"/>
      <c r="P26" s="62"/>
      <c r="Q26" s="62"/>
      <c r="R26" s="469"/>
      <c r="S26" s="468"/>
    </row>
    <row r="27" spans="2:19" x14ac:dyDescent="0.25">
      <c r="B27" s="81"/>
      <c r="C27" s="67"/>
      <c r="D27" s="60"/>
      <c r="E27" s="60"/>
      <c r="G27" s="62"/>
      <c r="L27" s="61"/>
      <c r="M27" s="63"/>
      <c r="N27" s="62"/>
      <c r="O27" s="62"/>
      <c r="P27" s="62"/>
      <c r="Q27" s="62"/>
      <c r="R27" s="469"/>
      <c r="S27" s="468"/>
    </row>
    <row r="28" spans="2:19" ht="64.5" x14ac:dyDescent="0.25">
      <c r="B28" s="81" t="s">
        <v>739</v>
      </c>
      <c r="C28" s="60" t="s">
        <v>732</v>
      </c>
      <c r="D28" s="60" t="s">
        <v>733</v>
      </c>
      <c r="E28" s="60" t="s">
        <v>650</v>
      </c>
      <c r="F28" s="60" t="s">
        <v>649</v>
      </c>
      <c r="G28" s="382" t="s">
        <v>734</v>
      </c>
      <c r="H28" s="382" t="s">
        <v>735</v>
      </c>
      <c r="I28" s="382" t="s">
        <v>653</v>
      </c>
      <c r="L28" s="61"/>
      <c r="M28" s="123"/>
      <c r="N28" s="62"/>
      <c r="O28" s="62"/>
      <c r="P28" s="62"/>
      <c r="Q28" s="62"/>
      <c r="R28" s="469"/>
      <c r="S28" s="468"/>
    </row>
    <row r="29" spans="2:19" ht="26.65" customHeight="1" x14ac:dyDescent="0.25">
      <c r="B29" s="91" t="s">
        <v>740</v>
      </c>
      <c r="C29" s="90">
        <f>E19-H19</f>
        <v>1.2617335172736759</v>
      </c>
      <c r="D29" s="90">
        <f>E20-H20</f>
        <v>2.0834073388624255</v>
      </c>
      <c r="E29" s="90">
        <f>C19-F19</f>
        <v>0.63708316885411609</v>
      </c>
      <c r="F29" s="90">
        <f>C20-F20</f>
        <v>1.4587569904428661</v>
      </c>
      <c r="G29" s="90">
        <f>D19-G19</f>
        <v>0.62465034841955958</v>
      </c>
      <c r="H29" s="90">
        <f>C8-F8</f>
        <v>0.64576082577793537</v>
      </c>
      <c r="I29" s="90">
        <f>D10-G10</f>
        <v>0.34561290700513575</v>
      </c>
      <c r="L29" s="61"/>
      <c r="M29" s="82"/>
      <c r="N29" s="63"/>
      <c r="O29" s="63"/>
      <c r="P29" s="63"/>
      <c r="Q29" s="63"/>
      <c r="R29" s="469"/>
      <c r="S29" s="472"/>
    </row>
    <row r="30" spans="2:19" ht="26.65" customHeight="1" x14ac:dyDescent="0.25">
      <c r="B30" s="91" t="s">
        <v>741</v>
      </c>
      <c r="C30" s="116">
        <f>Summary!$E$57</f>
        <v>8581643.9512470774</v>
      </c>
      <c r="D30" s="116">
        <f>Summary!$E$57</f>
        <v>8581643.9512470774</v>
      </c>
      <c r="E30" s="116">
        <f>Summary!$E$57</f>
        <v>8581643.9512470774</v>
      </c>
      <c r="F30" s="116">
        <f>Summary!$E$57</f>
        <v>8581643.9512470774</v>
      </c>
      <c r="G30" s="116">
        <f>Summary!$E$57</f>
        <v>8581643.9512470774</v>
      </c>
      <c r="H30" s="116">
        <f>Summary!$E$57</f>
        <v>8581643.9512470774</v>
      </c>
      <c r="I30" s="116">
        <f>Summary!$E$57</f>
        <v>8581643.9512470774</v>
      </c>
      <c r="L30" s="64"/>
      <c r="M30" s="65"/>
      <c r="N30" s="66"/>
      <c r="O30" s="66"/>
      <c r="P30" s="66"/>
      <c r="Q30" s="66"/>
      <c r="R30" s="92"/>
      <c r="S30" s="473"/>
    </row>
    <row r="31" spans="2:19" ht="42" customHeight="1" x14ac:dyDescent="0.25">
      <c r="B31" s="91" t="s">
        <v>742</v>
      </c>
      <c r="C31" s="117">
        <f t="shared" ref="C31:I31" si="8">C29*C30</f>
        <v>10827747.806597341</v>
      </c>
      <c r="D31" s="117">
        <f t="shared" si="8"/>
        <v>17879059.987532504</v>
      </c>
      <c r="E31" s="117">
        <f t="shared" si="8"/>
        <v>5467220.9224382462</v>
      </c>
      <c r="F31" s="117">
        <f t="shared" si="8"/>
        <v>12518533.103373412</v>
      </c>
      <c r="G31" s="117">
        <f t="shared" si="8"/>
        <v>5360526.8841590928</v>
      </c>
      <c r="H31" s="117">
        <f t="shared" si="8"/>
        <v>5541689.4844895368</v>
      </c>
      <c r="I31" s="117">
        <f t="shared" si="8"/>
        <v>2965926.9128735419</v>
      </c>
      <c r="L31" s="77"/>
      <c r="M31" s="77"/>
      <c r="N31" s="78"/>
      <c r="O31" s="78"/>
      <c r="P31" s="78"/>
      <c r="Q31" s="78"/>
      <c r="R31" s="469"/>
      <c r="S31" s="468"/>
    </row>
    <row r="32" spans="2:19" ht="9" customHeight="1" x14ac:dyDescent="0.25">
      <c r="B32" s="349"/>
      <c r="C32" s="60"/>
      <c r="D32" s="60"/>
      <c r="E32" s="60"/>
      <c r="G32" s="78"/>
      <c r="H32" s="177"/>
      <c r="I32" s="177"/>
      <c r="J32" s="177"/>
      <c r="L32" s="77"/>
      <c r="M32" s="77"/>
      <c r="N32" s="78"/>
      <c r="O32" s="78"/>
      <c r="P32" s="78"/>
      <c r="Q32" s="78"/>
      <c r="R32" s="469"/>
      <c r="S32" s="468"/>
    </row>
    <row r="33" spans="2:19" ht="64.5" x14ac:dyDescent="0.25">
      <c r="B33" s="81" t="s">
        <v>743</v>
      </c>
      <c r="C33" s="60" t="s">
        <v>732</v>
      </c>
      <c r="D33" s="60" t="s">
        <v>733</v>
      </c>
      <c r="E33" s="60" t="s">
        <v>650</v>
      </c>
      <c r="F33" s="60" t="s">
        <v>649</v>
      </c>
      <c r="G33" s="382" t="s">
        <v>734</v>
      </c>
      <c r="H33" s="382" t="s">
        <v>735</v>
      </c>
      <c r="I33" s="382" t="s">
        <v>653</v>
      </c>
      <c r="J33" s="177"/>
      <c r="L33" s="77"/>
      <c r="M33" s="77"/>
      <c r="N33" s="78"/>
      <c r="O33" s="78"/>
      <c r="P33" s="78"/>
      <c r="Q33" s="78"/>
      <c r="R33" s="469"/>
      <c r="S33" s="468"/>
    </row>
    <row r="34" spans="2:19" ht="26.65" customHeight="1" x14ac:dyDescent="0.25">
      <c r="B34" s="91" t="s">
        <v>744</v>
      </c>
      <c r="C34" s="90">
        <f>E19-K19</f>
        <v>1.0295813198989321</v>
      </c>
      <c r="D34" s="90">
        <f>E20-K20</f>
        <v>1.5335876120438172</v>
      </c>
      <c r="E34" s="90">
        <f>C19-I19</f>
        <v>0.61799001005218801</v>
      </c>
      <c r="F34" s="90">
        <f>C20-I20</f>
        <v>1.1219963021970734</v>
      </c>
      <c r="G34" s="90">
        <f>D19-J19</f>
        <v>0.41159130984674397</v>
      </c>
      <c r="H34" s="90">
        <f>C8-I8</f>
        <v>0.30900013753214262</v>
      </c>
      <c r="I34" s="90">
        <f>D10-J10</f>
        <v>0.34561290700513575</v>
      </c>
      <c r="J34" s="177"/>
      <c r="L34" s="77"/>
      <c r="M34" s="77"/>
      <c r="N34" s="78"/>
      <c r="O34" s="78"/>
      <c r="P34" s="78"/>
      <c r="Q34" s="78"/>
      <c r="R34" s="469"/>
      <c r="S34" s="468"/>
    </row>
    <row r="35" spans="2:19" ht="26.65" customHeight="1" x14ac:dyDescent="0.25">
      <c r="B35" s="91" t="s">
        <v>745</v>
      </c>
      <c r="C35" s="116">
        <f>Summary!$F$57</f>
        <v>7461329.4592811782</v>
      </c>
      <c r="D35" s="116">
        <f>Summary!$F$57</f>
        <v>7461329.4592811782</v>
      </c>
      <c r="E35" s="116">
        <f>Summary!$F$57</f>
        <v>7461329.4592811782</v>
      </c>
      <c r="F35" s="116">
        <f>Summary!$F$57</f>
        <v>7461329.4592811782</v>
      </c>
      <c r="G35" s="116">
        <f>Summary!$F$57</f>
        <v>7461329.4592811782</v>
      </c>
      <c r="H35" s="116">
        <f>Summary!$F$57</f>
        <v>7461329.4592811782</v>
      </c>
      <c r="I35" s="116">
        <f>Summary!$F$57</f>
        <v>7461329.4592811782</v>
      </c>
      <c r="L35" s="77"/>
      <c r="M35" s="77"/>
      <c r="N35" s="78"/>
      <c r="O35" s="78"/>
      <c r="P35" s="78"/>
      <c r="Q35" s="78"/>
      <c r="R35" s="469"/>
      <c r="S35" s="468"/>
    </row>
    <row r="36" spans="2:19" ht="26.65" customHeight="1" x14ac:dyDescent="0.25">
      <c r="B36" s="91" t="s">
        <v>746</v>
      </c>
      <c r="C36" s="117">
        <f t="shared" ref="C36:I36" si="9">C34*C35</f>
        <v>7682045.4328875011</v>
      </c>
      <c r="D36" s="117">
        <f t="shared" si="9"/>
        <v>11442602.428131208</v>
      </c>
      <c r="E36" s="117">
        <f t="shared" si="9"/>
        <v>4611027.0675438615</v>
      </c>
      <c r="F36" s="117">
        <f t="shared" si="9"/>
        <v>8371584.062787571</v>
      </c>
      <c r="G36" s="117">
        <f t="shared" si="9"/>
        <v>3071018.3653436382</v>
      </c>
      <c r="H36" s="117">
        <f t="shared" si="9"/>
        <v>2305551.8290905114</v>
      </c>
      <c r="I36" s="117">
        <f t="shared" si="9"/>
        <v>2578731.7645452255</v>
      </c>
      <c r="L36" s="77"/>
      <c r="M36" s="77"/>
      <c r="N36" s="78"/>
      <c r="O36" s="78"/>
      <c r="P36" s="78"/>
      <c r="Q36" s="78"/>
      <c r="R36" s="469"/>
      <c r="S36" s="468"/>
    </row>
    <row r="37" spans="2:19" ht="10.5" customHeight="1" x14ac:dyDescent="0.25">
      <c r="B37" s="120"/>
      <c r="C37" s="121"/>
      <c r="D37" s="121"/>
      <c r="E37" s="77"/>
      <c r="G37" s="78"/>
      <c r="H37" s="121"/>
      <c r="I37" s="121"/>
      <c r="L37" s="77"/>
      <c r="M37" s="77"/>
      <c r="N37" s="78"/>
      <c r="O37" s="78"/>
      <c r="P37" s="78"/>
      <c r="Q37" s="78"/>
      <c r="R37" s="469"/>
      <c r="S37" s="468"/>
    </row>
    <row r="38" spans="2:19" ht="64.5" x14ac:dyDescent="0.25">
      <c r="B38" s="81" t="s">
        <v>747</v>
      </c>
      <c r="C38" s="60" t="s">
        <v>732</v>
      </c>
      <c r="D38" s="60" t="s">
        <v>733</v>
      </c>
      <c r="E38" s="60" t="s">
        <v>650</v>
      </c>
      <c r="F38" s="60" t="s">
        <v>649</v>
      </c>
      <c r="G38" s="382" t="s">
        <v>734</v>
      </c>
      <c r="H38" s="382" t="s">
        <v>735</v>
      </c>
      <c r="I38" s="382" t="s">
        <v>653</v>
      </c>
      <c r="L38" s="77"/>
      <c r="M38" s="77"/>
      <c r="N38" s="78"/>
      <c r="O38" s="78"/>
      <c r="P38" s="78"/>
      <c r="Q38" s="78"/>
      <c r="R38" s="469"/>
      <c r="S38" s="468"/>
    </row>
    <row r="39" spans="2:19" ht="26.65" customHeight="1" x14ac:dyDescent="0.25">
      <c r="B39" s="91" t="s">
        <v>748</v>
      </c>
      <c r="C39" s="90">
        <f>E19-N19</f>
        <v>1.1116767510763959</v>
      </c>
      <c r="D39" s="90">
        <f>E20-N20</f>
        <v>1.8452310267688985</v>
      </c>
      <c r="E39" s="90">
        <f>C19-L19</f>
        <v>0.28293542101765867</v>
      </c>
      <c r="F39" s="90">
        <f>C20-L20</f>
        <v>1.0164896967101615</v>
      </c>
      <c r="G39" s="90">
        <f>D19-M19</f>
        <v>0.82874133005873696</v>
      </c>
      <c r="H39" s="90">
        <f>C8-L8</f>
        <v>0.20349353204523091</v>
      </c>
      <c r="I39" s="90">
        <f>D10-M10</f>
        <v>0.34561290700513575</v>
      </c>
      <c r="L39" s="77"/>
      <c r="M39" s="77"/>
      <c r="N39" s="78"/>
      <c r="O39" s="78"/>
      <c r="P39" s="78"/>
      <c r="Q39" s="78"/>
      <c r="R39" s="469"/>
      <c r="S39" s="468"/>
    </row>
    <row r="40" spans="2:19" ht="26.65" customHeight="1" x14ac:dyDescent="0.25">
      <c r="B40" s="91" t="s">
        <v>749</v>
      </c>
      <c r="C40" s="116">
        <f>Summary!$G$57</f>
        <v>2473485.6316205394</v>
      </c>
      <c r="D40" s="116">
        <f>Summary!$G$57</f>
        <v>2473485.6316205394</v>
      </c>
      <c r="E40" s="116">
        <f>Summary!$G$57</f>
        <v>2473485.6316205394</v>
      </c>
      <c r="F40" s="116">
        <f>Summary!$G$57</f>
        <v>2473485.6316205394</v>
      </c>
      <c r="G40" s="116">
        <f>Summary!$G$57</f>
        <v>2473485.6316205394</v>
      </c>
      <c r="H40" s="116">
        <f>Summary!$G$57</f>
        <v>2473485.6316205394</v>
      </c>
      <c r="I40" s="116">
        <f>Summary!$G$57</f>
        <v>2473485.6316205394</v>
      </c>
      <c r="L40" s="77"/>
      <c r="M40" s="77"/>
      <c r="N40" s="78"/>
      <c r="O40" s="78"/>
      <c r="P40" s="78"/>
      <c r="Q40" s="78"/>
      <c r="R40" s="469"/>
      <c r="S40" s="468"/>
    </row>
    <row r="41" spans="2:19" ht="26.65" customHeight="1" x14ac:dyDescent="0.25">
      <c r="B41" s="91" t="s">
        <v>750</v>
      </c>
      <c r="C41" s="117">
        <f t="shared" ref="C41:I41" si="10">C39*C40</f>
        <v>2749716.4707940682</v>
      </c>
      <c r="D41" s="117">
        <f t="shared" si="10"/>
        <v>4564152.4317332851</v>
      </c>
      <c r="E41" s="117">
        <f t="shared" si="10"/>
        <v>699836.69856368669</v>
      </c>
      <c r="F41" s="117">
        <f t="shared" si="10"/>
        <v>2514272.6595029044</v>
      </c>
      <c r="G41" s="117">
        <f t="shared" si="10"/>
        <v>2049879.7722303809</v>
      </c>
      <c r="H41" s="117">
        <f t="shared" si="10"/>
        <v>503338.32764159242</v>
      </c>
      <c r="I41" s="117">
        <f t="shared" si="10"/>
        <v>854868.55957980896</v>
      </c>
      <c r="L41" s="77"/>
      <c r="M41" s="77"/>
      <c r="N41" s="78"/>
      <c r="O41" s="78"/>
      <c r="P41" s="78"/>
      <c r="Q41" s="78"/>
      <c r="R41" s="469"/>
      <c r="S41" s="468"/>
    </row>
    <row r="42" spans="2:19" ht="10.5" customHeight="1" x14ac:dyDescent="0.25">
      <c r="B42" s="120"/>
      <c r="C42" s="121"/>
      <c r="D42" s="121"/>
      <c r="E42" s="77"/>
      <c r="G42" s="78"/>
      <c r="H42" s="121"/>
      <c r="I42" s="121"/>
      <c r="L42" s="77"/>
      <c r="M42" s="77"/>
      <c r="N42" s="78"/>
      <c r="O42" s="78"/>
      <c r="P42" s="78"/>
      <c r="Q42" s="78"/>
      <c r="R42" s="469"/>
      <c r="S42" s="468"/>
    </row>
    <row r="43" spans="2:19" ht="66" customHeight="1" x14ac:dyDescent="0.25">
      <c r="B43" s="381" t="s">
        <v>751</v>
      </c>
      <c r="C43" s="60" t="s">
        <v>732</v>
      </c>
      <c r="D43" s="60" t="s">
        <v>733</v>
      </c>
      <c r="E43" s="60" t="s">
        <v>650</v>
      </c>
      <c r="F43" s="60" t="s">
        <v>649</v>
      </c>
      <c r="G43" s="382" t="s">
        <v>734</v>
      </c>
      <c r="H43" s="382" t="s">
        <v>735</v>
      </c>
      <c r="I43" s="382" t="s">
        <v>653</v>
      </c>
      <c r="L43" s="77"/>
      <c r="M43" s="77"/>
      <c r="N43" s="78"/>
      <c r="O43" s="78"/>
      <c r="P43" s="78"/>
      <c r="Q43" s="78"/>
      <c r="R43" s="469"/>
      <c r="S43" s="468"/>
    </row>
    <row r="44" spans="2:19" ht="26.65" customHeight="1" x14ac:dyDescent="0.25">
      <c r="B44" s="91" t="s">
        <v>752</v>
      </c>
      <c r="C44" s="90">
        <f>E19-Q19</f>
        <v>0.97414836822687956</v>
      </c>
      <c r="D44" s="90">
        <f>E20-Q20</f>
        <v>-1.156818331219263</v>
      </c>
      <c r="E44" s="90">
        <f>C19-O19</f>
        <v>1.3072260920763887</v>
      </c>
      <c r="F44" s="90">
        <f>C20-O20</f>
        <v>-0.82374060736975352</v>
      </c>
      <c r="G44" s="90">
        <f>D19-P19</f>
        <v>-0.33307772384950907</v>
      </c>
      <c r="H44" s="90">
        <f>C8-O8</f>
        <v>-1.074444270482286E-2</v>
      </c>
      <c r="I44" s="90">
        <f>D10-P10</f>
        <v>-0.34561290700513575</v>
      </c>
      <c r="L44" s="77"/>
      <c r="M44" s="77"/>
      <c r="N44" s="78"/>
      <c r="O44" s="78"/>
      <c r="P44" s="78"/>
      <c r="Q44" s="78"/>
      <c r="R44" s="469"/>
      <c r="S44" s="468"/>
    </row>
    <row r="45" spans="2:19" ht="26.65" customHeight="1" x14ac:dyDescent="0.25">
      <c r="B45" s="91" t="s">
        <v>753</v>
      </c>
      <c r="C45" s="116">
        <f>Summary!$H$57</f>
        <v>10636083.144713566</v>
      </c>
      <c r="D45" s="116">
        <f>Summary!$H$57</f>
        <v>10636083.144713566</v>
      </c>
      <c r="E45" s="116">
        <f>Summary!$H$57</f>
        <v>10636083.144713566</v>
      </c>
      <c r="F45" s="116">
        <f>Summary!$H$57</f>
        <v>10636083.144713566</v>
      </c>
      <c r="G45" s="116">
        <f>Summary!$H$57</f>
        <v>10636083.144713566</v>
      </c>
      <c r="H45" s="116">
        <f>Summary!$H$57</f>
        <v>10636083.144713566</v>
      </c>
      <c r="I45" s="116">
        <f>Summary!$H$57</f>
        <v>10636083.144713566</v>
      </c>
      <c r="L45" s="77"/>
      <c r="M45" s="77"/>
      <c r="N45" s="78"/>
      <c r="O45" s="78"/>
      <c r="P45" s="78"/>
      <c r="Q45" s="78"/>
      <c r="R45" s="469"/>
      <c r="S45" s="468"/>
    </row>
    <row r="46" spans="2:19" ht="26.65" customHeight="1" x14ac:dyDescent="0.25">
      <c r="B46" s="91" t="s">
        <v>754</v>
      </c>
      <c r="C46" s="117">
        <f t="shared" ref="C46:I46" si="11">C44*C45</f>
        <v>10361123.039748138</v>
      </c>
      <c r="D46" s="117">
        <f t="shared" si="11"/>
        <v>-12304015.954176879</v>
      </c>
      <c r="E46" s="117">
        <f t="shared" si="11"/>
        <v>13903765.404263461</v>
      </c>
      <c r="F46" s="117">
        <f t="shared" si="11"/>
        <v>-8761373.5896615498</v>
      </c>
      <c r="G46" s="117">
        <f t="shared" si="11"/>
        <v>-3542642.3645153232</v>
      </c>
      <c r="H46" s="117">
        <f t="shared" si="11"/>
        <v>-114278.78595210705</v>
      </c>
      <c r="I46" s="117">
        <f t="shared" si="11"/>
        <v>-3675967.6147927814</v>
      </c>
      <c r="L46" s="77"/>
      <c r="M46" s="77"/>
      <c r="N46" s="78"/>
      <c r="O46" s="78"/>
      <c r="P46" s="78"/>
      <c r="Q46" s="78"/>
      <c r="R46" s="469"/>
      <c r="S46" s="468"/>
    </row>
    <row r="47" spans="2:19" ht="26.65" customHeight="1" x14ac:dyDescent="0.25">
      <c r="B47" s="120"/>
      <c r="C47" s="121"/>
      <c r="D47" s="121"/>
      <c r="E47" s="77"/>
      <c r="F47" s="78"/>
      <c r="G47" s="177"/>
      <c r="H47" s="121"/>
      <c r="I47" s="121"/>
      <c r="L47" s="77"/>
      <c r="M47" s="77"/>
      <c r="N47" s="78"/>
      <c r="O47" s="78"/>
      <c r="P47" s="78"/>
      <c r="Q47" s="78"/>
      <c r="R47" s="469"/>
      <c r="S47" s="468"/>
    </row>
    <row r="48" spans="2:19" ht="15.75" thickBot="1" x14ac:dyDescent="0.3">
      <c r="B48" s="83"/>
      <c r="C48" s="474"/>
      <c r="D48" s="474"/>
      <c r="E48" s="475"/>
      <c r="F48" s="352"/>
      <c r="G48" s="352"/>
      <c r="H48" s="352"/>
      <c r="I48" s="352"/>
      <c r="J48" s="352"/>
      <c r="K48" s="474"/>
      <c r="L48" s="474"/>
      <c r="M48" s="474"/>
      <c r="N48" s="352"/>
      <c r="O48" s="352"/>
      <c r="P48" s="352"/>
      <c r="Q48" s="352"/>
      <c r="R48" s="476"/>
    </row>
  </sheetData>
  <customSheetViews>
    <customSheetView guid="{FA089AD1-E3DE-45B6-8AE3-BA43D6B37DA5}" scale="85" topLeftCell="B1">
      <selection activeCell="J7" sqref="J7"/>
      <pageMargins left="0" right="0" top="0" bottom="0" header="0" footer="0"/>
      <pageSetup orientation="portrait" r:id="rId1"/>
    </customSheetView>
  </customSheetViews>
  <mergeCells count="3">
    <mergeCell ref="I5:K5"/>
    <mergeCell ref="C5:E5"/>
    <mergeCell ref="L5:N5"/>
  </mergeCells>
  <pageMargins left="0.7" right="0.7" top="0.75" bottom="0.75" header="0.3" footer="0.3"/>
  <pageSetup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7ACF-C047-45FE-8D1E-8324F66FF9B6}">
  <sheetPr codeName="Sheet1">
    <tabColor theme="4" tint="0.59999389629810485"/>
  </sheetPr>
  <dimension ref="A1:I19"/>
  <sheetViews>
    <sheetView workbookViewId="0">
      <selection activeCell="H8" sqref="H8:I11"/>
    </sheetView>
  </sheetViews>
  <sheetFormatPr defaultRowHeight="15" x14ac:dyDescent="0.25"/>
  <cols>
    <col min="1" max="1" width="53.28515625" bestFit="1" customWidth="1"/>
    <col min="2" max="2" width="12.5703125" bestFit="1" customWidth="1"/>
    <col min="3" max="3" width="68.7109375" customWidth="1"/>
    <col min="7" max="7" width="21.28515625" bestFit="1" customWidth="1"/>
    <col min="8" max="8" width="14.7109375" bestFit="1" customWidth="1"/>
    <col min="9" max="9" width="18.5703125" bestFit="1" customWidth="1"/>
  </cols>
  <sheetData>
    <row r="1" spans="1:9" ht="18.75" x14ac:dyDescent="0.3">
      <c r="A1" s="431" t="s">
        <v>755</v>
      </c>
      <c r="B1" s="438" t="s">
        <v>756</v>
      </c>
    </row>
    <row r="2" spans="1:9" x14ac:dyDescent="0.25">
      <c r="A2" s="187" t="s">
        <v>757</v>
      </c>
      <c r="G2" s="430" t="s">
        <v>758</v>
      </c>
      <c r="H2" t="s">
        <v>759</v>
      </c>
    </row>
    <row r="3" spans="1:9" x14ac:dyDescent="0.25">
      <c r="A3" t="s">
        <v>760</v>
      </c>
      <c r="B3" s="432">
        <f>Summary!L57/365</f>
        <v>216126.31911652174</v>
      </c>
      <c r="C3" s="435"/>
      <c r="G3" s="187" t="s">
        <v>33</v>
      </c>
      <c r="H3" s="187" t="s">
        <v>761</v>
      </c>
      <c r="I3" s="187" t="s">
        <v>762</v>
      </c>
    </row>
    <row r="4" spans="1:9" x14ac:dyDescent="0.25">
      <c r="A4" t="s">
        <v>763</v>
      </c>
      <c r="B4" s="432">
        <f>Summary!H14</f>
        <v>96736.58859992717</v>
      </c>
      <c r="G4" t="s">
        <v>41</v>
      </c>
      <c r="H4" s="433">
        <v>0.34786995991075781</v>
      </c>
      <c r="I4" s="433">
        <v>0.65213004008924225</v>
      </c>
    </row>
    <row r="5" spans="1:9" x14ac:dyDescent="0.25">
      <c r="A5" t="s">
        <v>764</v>
      </c>
      <c r="B5" s="433">
        <f>VLOOKUP('Population size and cost'!R2,Absenteeism!G4:I11,2,FALSE)</f>
        <v>0.30232005119028343</v>
      </c>
      <c r="C5" t="s">
        <v>765</v>
      </c>
      <c r="G5" t="s">
        <v>43</v>
      </c>
      <c r="H5" s="433">
        <v>0.34488186496793555</v>
      </c>
      <c r="I5" s="433">
        <v>0.6551181350320644</v>
      </c>
    </row>
    <row r="6" spans="1:9" x14ac:dyDescent="0.25">
      <c r="A6" t="s">
        <v>766</v>
      </c>
      <c r="B6" s="439">
        <f>'Non-survey input values'!B336</f>
        <v>5.7</v>
      </c>
      <c r="C6" t="s">
        <v>767</v>
      </c>
      <c r="G6" t="s">
        <v>45</v>
      </c>
      <c r="H6" s="433">
        <v>0.30232005119028343</v>
      </c>
      <c r="I6" s="433">
        <v>0.69767994880971662</v>
      </c>
    </row>
    <row r="7" spans="1:9" ht="60" x14ac:dyDescent="0.25">
      <c r="A7" s="434" t="s">
        <v>768</v>
      </c>
      <c r="B7" s="336">
        <v>0.25</v>
      </c>
      <c r="C7" s="434" t="s">
        <v>769</v>
      </c>
      <c r="G7" t="s">
        <v>47</v>
      </c>
      <c r="H7" s="433">
        <v>0.28759193954530154</v>
      </c>
      <c r="I7" s="433">
        <v>0.71240806045469851</v>
      </c>
    </row>
    <row r="8" spans="1:9" x14ac:dyDescent="0.25">
      <c r="A8" t="s">
        <v>770</v>
      </c>
      <c r="B8" s="439">
        <v>7.5</v>
      </c>
      <c r="C8" t="s">
        <v>771</v>
      </c>
      <c r="G8" t="s">
        <v>35</v>
      </c>
      <c r="H8" s="433">
        <v>0.29921332645055643</v>
      </c>
      <c r="I8" s="433">
        <v>0.70078667354944346</v>
      </c>
    </row>
    <row r="9" spans="1:9" ht="45" x14ac:dyDescent="0.25">
      <c r="A9" s="434" t="s">
        <v>772</v>
      </c>
      <c r="B9" s="440">
        <v>30.02021817938142</v>
      </c>
      <c r="C9" t="s">
        <v>773</v>
      </c>
      <c r="G9" t="s">
        <v>37</v>
      </c>
      <c r="H9" s="433">
        <v>0.30008413290732411</v>
      </c>
      <c r="I9" s="433">
        <v>0.69991586709267595</v>
      </c>
    </row>
    <row r="10" spans="1:9" x14ac:dyDescent="0.25">
      <c r="G10" t="s">
        <v>39</v>
      </c>
      <c r="H10" s="433">
        <v>0.2963692456289963</v>
      </c>
      <c r="I10" s="433">
        <v>0.70363075437100364</v>
      </c>
    </row>
    <row r="11" spans="1:9" x14ac:dyDescent="0.25">
      <c r="A11" s="187" t="s">
        <v>774</v>
      </c>
      <c r="G11" t="s">
        <v>50</v>
      </c>
      <c r="H11" s="433">
        <v>0.25196641511729956</v>
      </c>
      <c r="I11" s="433">
        <v>0.74803358488270044</v>
      </c>
    </row>
    <row r="12" spans="1:9" x14ac:dyDescent="0.25">
      <c r="A12" s="438" t="s">
        <v>775</v>
      </c>
    </row>
    <row r="13" spans="1:9" x14ac:dyDescent="0.25">
      <c r="A13" t="s">
        <v>776</v>
      </c>
      <c r="B13" s="435">
        <f>((B3/B4)/'Non-survey input values'!B21)*60</f>
        <v>9.5750291256106888</v>
      </c>
    </row>
    <row r="14" spans="1:9" x14ac:dyDescent="0.25">
      <c r="A14" t="s">
        <v>777</v>
      </c>
      <c r="B14" s="336">
        <f>B13*365/(30*365)</f>
        <v>0.31916763752035626</v>
      </c>
    </row>
    <row r="15" spans="1:9" x14ac:dyDescent="0.25">
      <c r="A15" s="438" t="s">
        <v>778</v>
      </c>
      <c r="B15" s="435"/>
    </row>
    <row r="16" spans="1:9" ht="30" x14ac:dyDescent="0.25">
      <c r="A16" s="436" t="s">
        <v>779</v>
      </c>
      <c r="B16" s="435">
        <f>$B$7*B14*$B$6*$B$5</f>
        <v>0.13749935653164622</v>
      </c>
    </row>
    <row r="17" spans="1:3" x14ac:dyDescent="0.25">
      <c r="A17" t="s">
        <v>780</v>
      </c>
      <c r="B17" s="432">
        <f>B16*B4</f>
        <v>13301.218685556569</v>
      </c>
    </row>
    <row r="18" spans="1:3" x14ac:dyDescent="0.25">
      <c r="A18" t="s">
        <v>781</v>
      </c>
      <c r="B18" s="416">
        <f>B9*B8</f>
        <v>225.15163634536066</v>
      </c>
    </row>
    <row r="19" spans="1:3" x14ac:dyDescent="0.25">
      <c r="A19" t="s">
        <v>782</v>
      </c>
      <c r="B19" s="416">
        <f>B18*B17</f>
        <v>2994791.1524405489</v>
      </c>
      <c r="C19" t="s">
        <v>783</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FA81B-B361-4D77-ADDD-2B24E77ED8DE}">
  <sheetPr codeName="Sheet3"/>
  <dimension ref="A1:B313"/>
  <sheetViews>
    <sheetView topLeftCell="B1" workbookViewId="0">
      <selection activeCell="G16" sqref="G16"/>
    </sheetView>
  </sheetViews>
  <sheetFormatPr defaultRowHeight="15" x14ac:dyDescent="0.25"/>
  <cols>
    <col min="1" max="1" width="20" customWidth="1"/>
  </cols>
  <sheetData>
    <row r="1" spans="1:2" x14ac:dyDescent="0.25">
      <c r="A1" t="s">
        <v>53</v>
      </c>
      <c r="B1" t="s">
        <v>54</v>
      </c>
    </row>
    <row r="2" spans="1:2" x14ac:dyDescent="0.25">
      <c r="A2" t="s">
        <v>55</v>
      </c>
      <c r="B2" t="s">
        <v>56</v>
      </c>
    </row>
    <row r="3" spans="1:2" x14ac:dyDescent="0.25">
      <c r="A3" t="s">
        <v>57</v>
      </c>
      <c r="B3" t="s">
        <v>58</v>
      </c>
    </row>
    <row r="4" spans="1:2" x14ac:dyDescent="0.25">
      <c r="A4" t="s">
        <v>59</v>
      </c>
      <c r="B4" t="s">
        <v>60</v>
      </c>
    </row>
    <row r="5" spans="1:2" x14ac:dyDescent="0.25">
      <c r="A5" t="s">
        <v>61</v>
      </c>
      <c r="B5" t="s">
        <v>62</v>
      </c>
    </row>
    <row r="6" spans="1:2" x14ac:dyDescent="0.25">
      <c r="A6" t="s">
        <v>63</v>
      </c>
      <c r="B6" t="s">
        <v>64</v>
      </c>
    </row>
    <row r="7" spans="1:2" x14ac:dyDescent="0.25">
      <c r="A7" t="s">
        <v>65</v>
      </c>
      <c r="B7" t="s">
        <v>66</v>
      </c>
    </row>
    <row r="8" spans="1:2" x14ac:dyDescent="0.25">
      <c r="A8" t="s">
        <v>67</v>
      </c>
      <c r="B8" t="s">
        <v>68</v>
      </c>
    </row>
    <row r="9" spans="1:2" x14ac:dyDescent="0.25">
      <c r="A9" t="s">
        <v>69</v>
      </c>
      <c r="B9" t="s">
        <v>70</v>
      </c>
    </row>
    <row r="10" spans="1:2" x14ac:dyDescent="0.25">
      <c r="A10" t="s">
        <v>71</v>
      </c>
      <c r="B10" t="s">
        <v>72</v>
      </c>
    </row>
    <row r="11" spans="1:2" x14ac:dyDescent="0.25">
      <c r="A11" t="s">
        <v>73</v>
      </c>
      <c r="B11" t="s">
        <v>74</v>
      </c>
    </row>
    <row r="12" spans="1:2" x14ac:dyDescent="0.25">
      <c r="A12" t="s">
        <v>75</v>
      </c>
      <c r="B12" t="s">
        <v>76</v>
      </c>
    </row>
    <row r="13" spans="1:2" x14ac:dyDescent="0.25">
      <c r="A13" t="s">
        <v>77</v>
      </c>
      <c r="B13" t="s">
        <v>78</v>
      </c>
    </row>
    <row r="14" spans="1:2" x14ac:dyDescent="0.25">
      <c r="A14" t="s">
        <v>79</v>
      </c>
      <c r="B14" t="s">
        <v>80</v>
      </c>
    </row>
    <row r="15" spans="1:2" x14ac:dyDescent="0.25">
      <c r="A15" t="s">
        <v>81</v>
      </c>
      <c r="B15" t="s">
        <v>82</v>
      </c>
    </row>
    <row r="16" spans="1:2" x14ac:dyDescent="0.25">
      <c r="A16" t="s">
        <v>83</v>
      </c>
      <c r="B16" t="s">
        <v>84</v>
      </c>
    </row>
    <row r="17" spans="1:2" x14ac:dyDescent="0.25">
      <c r="A17" t="s">
        <v>85</v>
      </c>
      <c r="B17" t="s">
        <v>86</v>
      </c>
    </row>
    <row r="18" spans="1:2" x14ac:dyDescent="0.25">
      <c r="A18" t="s">
        <v>87</v>
      </c>
      <c r="B18" t="s">
        <v>88</v>
      </c>
    </row>
    <row r="19" spans="1:2" x14ac:dyDescent="0.25">
      <c r="A19" t="s">
        <v>89</v>
      </c>
      <c r="B19" t="s">
        <v>90</v>
      </c>
    </row>
    <row r="20" spans="1:2" x14ac:dyDescent="0.25">
      <c r="A20" t="s">
        <v>91</v>
      </c>
      <c r="B20" t="s">
        <v>92</v>
      </c>
    </row>
    <row r="21" spans="1:2" x14ac:dyDescent="0.25">
      <c r="A21" t="s">
        <v>93</v>
      </c>
      <c r="B21" t="s">
        <v>94</v>
      </c>
    </row>
    <row r="22" spans="1:2" x14ac:dyDescent="0.25">
      <c r="A22" t="s">
        <v>95</v>
      </c>
      <c r="B22" t="s">
        <v>96</v>
      </c>
    </row>
    <row r="23" spans="1:2" x14ac:dyDescent="0.25">
      <c r="A23" t="s">
        <v>97</v>
      </c>
      <c r="B23" t="s">
        <v>48</v>
      </c>
    </row>
    <row r="24" spans="1:2" x14ac:dyDescent="0.25">
      <c r="A24" t="s">
        <v>98</v>
      </c>
      <c r="B24" t="s">
        <v>99</v>
      </c>
    </row>
    <row r="25" spans="1:2" x14ac:dyDescent="0.25">
      <c r="A25" t="s">
        <v>100</v>
      </c>
      <c r="B25" t="s">
        <v>101</v>
      </c>
    </row>
    <row r="26" spans="1:2" x14ac:dyDescent="0.25">
      <c r="A26" t="s">
        <v>102</v>
      </c>
      <c r="B26" t="s">
        <v>103</v>
      </c>
    </row>
    <row r="27" spans="1:2" x14ac:dyDescent="0.25">
      <c r="A27" t="s">
        <v>104</v>
      </c>
      <c r="B27" t="s">
        <v>105</v>
      </c>
    </row>
    <row r="28" spans="1:2" x14ac:dyDescent="0.25">
      <c r="A28" t="s">
        <v>106</v>
      </c>
      <c r="B28" t="s">
        <v>107</v>
      </c>
    </row>
    <row r="29" spans="1:2" x14ac:dyDescent="0.25">
      <c r="A29" t="s">
        <v>108</v>
      </c>
      <c r="B29" t="s">
        <v>109</v>
      </c>
    </row>
    <row r="30" spans="1:2" x14ac:dyDescent="0.25">
      <c r="A30" t="s">
        <v>110</v>
      </c>
      <c r="B30" t="s">
        <v>111</v>
      </c>
    </row>
    <row r="31" spans="1:2" x14ac:dyDescent="0.25">
      <c r="A31" t="s">
        <v>112</v>
      </c>
      <c r="B31" t="s">
        <v>113</v>
      </c>
    </row>
    <row r="32" spans="1:2" x14ac:dyDescent="0.25">
      <c r="A32" t="s">
        <v>114</v>
      </c>
      <c r="B32" t="s">
        <v>115</v>
      </c>
    </row>
    <row r="33" spans="1:2" x14ac:dyDescent="0.25">
      <c r="A33" t="s">
        <v>116</v>
      </c>
      <c r="B33" t="s">
        <v>117</v>
      </c>
    </row>
    <row r="34" spans="1:2" x14ac:dyDescent="0.25">
      <c r="A34" t="s">
        <v>118</v>
      </c>
      <c r="B34" t="s">
        <v>119</v>
      </c>
    </row>
    <row r="35" spans="1:2" x14ac:dyDescent="0.25">
      <c r="A35" t="s">
        <v>120</v>
      </c>
      <c r="B35" t="s">
        <v>121</v>
      </c>
    </row>
    <row r="36" spans="1:2" x14ac:dyDescent="0.25">
      <c r="A36" t="s">
        <v>122</v>
      </c>
      <c r="B36" t="s">
        <v>123</v>
      </c>
    </row>
    <row r="37" spans="1:2" x14ac:dyDescent="0.25">
      <c r="A37" t="s">
        <v>124</v>
      </c>
      <c r="B37" t="s">
        <v>125</v>
      </c>
    </row>
    <row r="38" spans="1:2" x14ac:dyDescent="0.25">
      <c r="A38" t="s">
        <v>126</v>
      </c>
      <c r="B38" t="s">
        <v>127</v>
      </c>
    </row>
    <row r="39" spans="1:2" x14ac:dyDescent="0.25">
      <c r="A39" t="s">
        <v>128</v>
      </c>
      <c r="B39" t="s">
        <v>129</v>
      </c>
    </row>
    <row r="40" spans="1:2" x14ac:dyDescent="0.25">
      <c r="A40" t="s">
        <v>130</v>
      </c>
      <c r="B40" t="s">
        <v>131</v>
      </c>
    </row>
    <row r="41" spans="1:2" x14ac:dyDescent="0.25">
      <c r="A41" t="s">
        <v>132</v>
      </c>
      <c r="B41" t="s">
        <v>133</v>
      </c>
    </row>
    <row r="42" spans="1:2" x14ac:dyDescent="0.25">
      <c r="A42" t="s">
        <v>134</v>
      </c>
      <c r="B42" t="s">
        <v>135</v>
      </c>
    </row>
    <row r="43" spans="1:2" x14ac:dyDescent="0.25">
      <c r="A43" t="s">
        <v>136</v>
      </c>
      <c r="B43" t="s">
        <v>48</v>
      </c>
    </row>
    <row r="44" spans="1:2" x14ac:dyDescent="0.25">
      <c r="A44" t="s">
        <v>137</v>
      </c>
      <c r="B44" t="s">
        <v>138</v>
      </c>
    </row>
    <row r="45" spans="1:2" x14ac:dyDescent="0.25">
      <c r="A45" t="s">
        <v>139</v>
      </c>
      <c r="B45" t="s">
        <v>140</v>
      </c>
    </row>
    <row r="46" spans="1:2" x14ac:dyDescent="0.25">
      <c r="A46" t="s">
        <v>141</v>
      </c>
      <c r="B46" t="s">
        <v>142</v>
      </c>
    </row>
    <row r="47" spans="1:2" x14ac:dyDescent="0.25">
      <c r="A47" t="s">
        <v>143</v>
      </c>
      <c r="B47" t="s">
        <v>144</v>
      </c>
    </row>
    <row r="48" spans="1:2" x14ac:dyDescent="0.25">
      <c r="A48" t="s">
        <v>145</v>
      </c>
      <c r="B48" t="s">
        <v>146</v>
      </c>
    </row>
    <row r="49" spans="1:2" x14ac:dyDescent="0.25">
      <c r="A49" t="s">
        <v>147</v>
      </c>
      <c r="B49" t="s">
        <v>147</v>
      </c>
    </row>
    <row r="50" spans="1:2" x14ac:dyDescent="0.25">
      <c r="A50" t="s">
        <v>148</v>
      </c>
      <c r="B50" t="s">
        <v>149</v>
      </c>
    </row>
    <row r="51" spans="1:2" x14ac:dyDescent="0.25">
      <c r="A51" t="s">
        <v>150</v>
      </c>
      <c r="B51" t="s">
        <v>151</v>
      </c>
    </row>
    <row r="52" spans="1:2" x14ac:dyDescent="0.25">
      <c r="A52" t="s">
        <v>152</v>
      </c>
      <c r="B52" t="s">
        <v>153</v>
      </c>
    </row>
    <row r="53" spans="1:2" x14ac:dyDescent="0.25">
      <c r="A53" t="s">
        <v>154</v>
      </c>
      <c r="B53" t="s">
        <v>155</v>
      </c>
    </row>
    <row r="54" spans="1:2" x14ac:dyDescent="0.25">
      <c r="A54" t="s">
        <v>156</v>
      </c>
      <c r="B54" t="s">
        <v>157</v>
      </c>
    </row>
    <row r="55" spans="1:2" x14ac:dyDescent="0.25">
      <c r="A55" t="s">
        <v>158</v>
      </c>
      <c r="B55" t="s">
        <v>159</v>
      </c>
    </row>
    <row r="56" spans="1:2" x14ac:dyDescent="0.25">
      <c r="A56" t="s">
        <v>160</v>
      </c>
      <c r="B56" t="s">
        <v>161</v>
      </c>
    </row>
    <row r="57" spans="1:2" x14ac:dyDescent="0.25">
      <c r="A57" t="s">
        <v>162</v>
      </c>
      <c r="B57" t="s">
        <v>163</v>
      </c>
    </row>
    <row r="58" spans="1:2" x14ac:dyDescent="0.25">
      <c r="A58" t="s">
        <v>164</v>
      </c>
      <c r="B58" t="s">
        <v>165</v>
      </c>
    </row>
    <row r="59" spans="1:2" x14ac:dyDescent="0.25">
      <c r="A59" t="s">
        <v>166</v>
      </c>
      <c r="B59" t="s">
        <v>167</v>
      </c>
    </row>
    <row r="60" spans="1:2" x14ac:dyDescent="0.25">
      <c r="A60" t="s">
        <v>168</v>
      </c>
      <c r="B60" t="s">
        <v>48</v>
      </c>
    </row>
    <row r="61" spans="1:2" x14ac:dyDescent="0.25">
      <c r="A61" t="s">
        <v>169</v>
      </c>
      <c r="B61" t="s">
        <v>170</v>
      </c>
    </row>
    <row r="62" spans="1:2" x14ac:dyDescent="0.25">
      <c r="A62" t="s">
        <v>171</v>
      </c>
      <c r="B62" t="s">
        <v>172</v>
      </c>
    </row>
    <row r="63" spans="1:2" x14ac:dyDescent="0.25">
      <c r="A63" t="s">
        <v>173</v>
      </c>
      <c r="B63" t="s">
        <v>174</v>
      </c>
    </row>
    <row r="64" spans="1:2" x14ac:dyDescent="0.25">
      <c r="A64" t="s">
        <v>175</v>
      </c>
      <c r="B64" t="s">
        <v>176</v>
      </c>
    </row>
    <row r="65" spans="1:2" x14ac:dyDescent="0.25">
      <c r="A65" t="s">
        <v>177</v>
      </c>
      <c r="B65" t="s">
        <v>178</v>
      </c>
    </row>
    <row r="66" spans="1:2" x14ac:dyDescent="0.25">
      <c r="A66" t="s">
        <v>179</v>
      </c>
      <c r="B66" t="s">
        <v>180</v>
      </c>
    </row>
    <row r="67" spans="1:2" x14ac:dyDescent="0.25">
      <c r="A67" t="s">
        <v>181</v>
      </c>
      <c r="B67" t="s">
        <v>182</v>
      </c>
    </row>
    <row r="68" spans="1:2" x14ac:dyDescent="0.25">
      <c r="A68" t="s">
        <v>183</v>
      </c>
      <c r="B68" t="s">
        <v>167</v>
      </c>
    </row>
    <row r="69" spans="1:2" x14ac:dyDescent="0.25">
      <c r="A69" t="s">
        <v>184</v>
      </c>
      <c r="B69" t="s">
        <v>48</v>
      </c>
    </row>
    <row r="70" spans="1:2" x14ac:dyDescent="0.25">
      <c r="A70" t="s">
        <v>185</v>
      </c>
      <c r="B70" t="s">
        <v>186</v>
      </c>
    </row>
    <row r="71" spans="1:2" x14ac:dyDescent="0.25">
      <c r="A71" t="s">
        <v>187</v>
      </c>
      <c r="B71" t="s">
        <v>188</v>
      </c>
    </row>
    <row r="72" spans="1:2" x14ac:dyDescent="0.25">
      <c r="A72" t="s">
        <v>189</v>
      </c>
      <c r="B72" t="s">
        <v>138</v>
      </c>
    </row>
    <row r="73" spans="1:2" x14ac:dyDescent="0.25">
      <c r="A73" t="s">
        <v>190</v>
      </c>
      <c r="B73" t="s">
        <v>140</v>
      </c>
    </row>
    <row r="74" spans="1:2" x14ac:dyDescent="0.25">
      <c r="A74" t="s">
        <v>191</v>
      </c>
      <c r="B74" t="s">
        <v>192</v>
      </c>
    </row>
    <row r="75" spans="1:2" x14ac:dyDescent="0.25">
      <c r="A75" t="s">
        <v>193</v>
      </c>
      <c r="B75" t="s">
        <v>194</v>
      </c>
    </row>
    <row r="76" spans="1:2" x14ac:dyDescent="0.25">
      <c r="A76" t="s">
        <v>195</v>
      </c>
      <c r="B76" t="s">
        <v>195</v>
      </c>
    </row>
    <row r="77" spans="1:2" x14ac:dyDescent="0.25">
      <c r="A77" t="s">
        <v>196</v>
      </c>
      <c r="B77" t="s">
        <v>197</v>
      </c>
    </row>
    <row r="78" spans="1:2" x14ac:dyDescent="0.25">
      <c r="A78" t="s">
        <v>198</v>
      </c>
      <c r="B78" t="s">
        <v>199</v>
      </c>
    </row>
    <row r="79" spans="1:2" x14ac:dyDescent="0.25">
      <c r="A79" t="s">
        <v>200</v>
      </c>
      <c r="B79" t="s">
        <v>201</v>
      </c>
    </row>
    <row r="80" spans="1:2" x14ac:dyDescent="0.25">
      <c r="A80" t="s">
        <v>202</v>
      </c>
      <c r="B80" t="s">
        <v>138</v>
      </c>
    </row>
    <row r="81" spans="1:2" x14ac:dyDescent="0.25">
      <c r="A81" t="s">
        <v>203</v>
      </c>
      <c r="B81" t="s">
        <v>140</v>
      </c>
    </row>
    <row r="82" spans="1:2" x14ac:dyDescent="0.25">
      <c r="A82" t="s">
        <v>204</v>
      </c>
      <c r="B82" t="s">
        <v>192</v>
      </c>
    </row>
    <row r="83" spans="1:2" x14ac:dyDescent="0.25">
      <c r="A83" t="s">
        <v>205</v>
      </c>
      <c r="B83" t="s">
        <v>194</v>
      </c>
    </row>
    <row r="84" spans="1:2" x14ac:dyDescent="0.25">
      <c r="A84" t="s">
        <v>206</v>
      </c>
      <c r="B84" t="s">
        <v>206</v>
      </c>
    </row>
    <row r="85" spans="1:2" x14ac:dyDescent="0.25">
      <c r="A85" t="s">
        <v>207</v>
      </c>
      <c r="B85" t="s">
        <v>207</v>
      </c>
    </row>
    <row r="86" spans="1:2" x14ac:dyDescent="0.25">
      <c r="A86" t="s">
        <v>208</v>
      </c>
      <c r="B86" t="s">
        <v>208</v>
      </c>
    </row>
    <row r="87" spans="1:2" x14ac:dyDescent="0.25">
      <c r="A87" t="s">
        <v>209</v>
      </c>
      <c r="B87" t="s">
        <v>209</v>
      </c>
    </row>
    <row r="88" spans="1:2" x14ac:dyDescent="0.25">
      <c r="A88" t="s">
        <v>210</v>
      </c>
      <c r="B88" t="s">
        <v>210</v>
      </c>
    </row>
    <row r="89" spans="1:2" x14ac:dyDescent="0.25">
      <c r="A89" t="s">
        <v>211</v>
      </c>
      <c r="B89" t="s">
        <v>197</v>
      </c>
    </row>
    <row r="90" spans="1:2" x14ac:dyDescent="0.25">
      <c r="A90" t="s">
        <v>212</v>
      </c>
      <c r="B90" t="s">
        <v>199</v>
      </c>
    </row>
    <row r="91" spans="1:2" x14ac:dyDescent="0.25">
      <c r="A91" t="s">
        <v>213</v>
      </c>
      <c r="B91" t="s">
        <v>201</v>
      </c>
    </row>
    <row r="92" spans="1:2" x14ac:dyDescent="0.25">
      <c r="A92" t="s">
        <v>214</v>
      </c>
      <c r="B92" t="s">
        <v>214</v>
      </c>
    </row>
    <row r="93" spans="1:2" x14ac:dyDescent="0.25">
      <c r="A93" t="s">
        <v>215</v>
      </c>
      <c r="B93" t="s">
        <v>215</v>
      </c>
    </row>
    <row r="94" spans="1:2" x14ac:dyDescent="0.25">
      <c r="A94" t="s">
        <v>216</v>
      </c>
      <c r="B94" t="s">
        <v>216</v>
      </c>
    </row>
    <row r="95" spans="1:2" x14ac:dyDescent="0.25">
      <c r="A95" t="s">
        <v>217</v>
      </c>
      <c r="B95" t="s">
        <v>217</v>
      </c>
    </row>
    <row r="96" spans="1:2" x14ac:dyDescent="0.25">
      <c r="A96" t="s">
        <v>218</v>
      </c>
      <c r="B96" t="s">
        <v>218</v>
      </c>
    </row>
    <row r="97" spans="1:2" x14ac:dyDescent="0.25">
      <c r="A97" t="s">
        <v>219</v>
      </c>
      <c r="B97" t="s">
        <v>219</v>
      </c>
    </row>
    <row r="98" spans="1:2" x14ac:dyDescent="0.25">
      <c r="A98" t="s">
        <v>220</v>
      </c>
      <c r="B98" t="s">
        <v>220</v>
      </c>
    </row>
    <row r="99" spans="1:2" x14ac:dyDescent="0.25">
      <c r="A99" t="s">
        <v>221</v>
      </c>
      <c r="B99" t="s">
        <v>221</v>
      </c>
    </row>
    <row r="100" spans="1:2" x14ac:dyDescent="0.25">
      <c r="A100" t="s">
        <v>222</v>
      </c>
      <c r="B100" t="s">
        <v>222</v>
      </c>
    </row>
    <row r="101" spans="1:2" x14ac:dyDescent="0.25">
      <c r="A101" t="s">
        <v>223</v>
      </c>
      <c r="B101" t="s">
        <v>223</v>
      </c>
    </row>
    <row r="102" spans="1:2" x14ac:dyDescent="0.25">
      <c r="A102" t="s">
        <v>224</v>
      </c>
      <c r="B102" t="s">
        <v>224</v>
      </c>
    </row>
    <row r="103" spans="1:2" x14ac:dyDescent="0.25">
      <c r="A103" t="s">
        <v>225</v>
      </c>
      <c r="B103" t="s">
        <v>225</v>
      </c>
    </row>
    <row r="104" spans="1:2" x14ac:dyDescent="0.25">
      <c r="A104" t="s">
        <v>226</v>
      </c>
      <c r="B104" t="s">
        <v>226</v>
      </c>
    </row>
    <row r="105" spans="1:2" x14ac:dyDescent="0.25">
      <c r="A105" t="s">
        <v>227</v>
      </c>
      <c r="B105" t="s">
        <v>227</v>
      </c>
    </row>
    <row r="106" spans="1:2" x14ac:dyDescent="0.25">
      <c r="A106" t="s">
        <v>228</v>
      </c>
      <c r="B106" t="s">
        <v>228</v>
      </c>
    </row>
    <row r="107" spans="1:2" x14ac:dyDescent="0.25">
      <c r="A107" t="s">
        <v>229</v>
      </c>
      <c r="B107" t="s">
        <v>229</v>
      </c>
    </row>
    <row r="108" spans="1:2" x14ac:dyDescent="0.25">
      <c r="A108" t="s">
        <v>230</v>
      </c>
      <c r="B108" t="s">
        <v>230</v>
      </c>
    </row>
    <row r="109" spans="1:2" x14ac:dyDescent="0.25">
      <c r="A109" t="s">
        <v>231</v>
      </c>
      <c r="B109" t="s">
        <v>232</v>
      </c>
    </row>
    <row r="110" spans="1:2" x14ac:dyDescent="0.25">
      <c r="A110" t="s">
        <v>233</v>
      </c>
      <c r="B110" t="s">
        <v>234</v>
      </c>
    </row>
    <row r="111" spans="1:2" x14ac:dyDescent="0.25">
      <c r="A111" t="s">
        <v>235</v>
      </c>
      <c r="B111" t="s">
        <v>236</v>
      </c>
    </row>
    <row r="112" spans="1:2" x14ac:dyDescent="0.25">
      <c r="A112" t="s">
        <v>237</v>
      </c>
      <c r="B112" t="s">
        <v>238</v>
      </c>
    </row>
    <row r="113" spans="1:2" x14ac:dyDescent="0.25">
      <c r="A113" t="s">
        <v>239</v>
      </c>
      <c r="B113" t="s">
        <v>240</v>
      </c>
    </row>
    <row r="114" spans="1:2" x14ac:dyDescent="0.25">
      <c r="A114" t="s">
        <v>241</v>
      </c>
      <c r="B114" t="s">
        <v>241</v>
      </c>
    </row>
    <row r="115" spans="1:2" x14ac:dyDescent="0.25">
      <c r="A115" t="s">
        <v>242</v>
      </c>
      <c r="B115" t="s">
        <v>243</v>
      </c>
    </row>
    <row r="116" spans="1:2" x14ac:dyDescent="0.25">
      <c r="A116" t="s">
        <v>244</v>
      </c>
      <c r="B116" t="s">
        <v>245</v>
      </c>
    </row>
    <row r="117" spans="1:2" x14ac:dyDescent="0.25">
      <c r="A117" t="s">
        <v>246</v>
      </c>
      <c r="B117" t="s">
        <v>247</v>
      </c>
    </row>
    <row r="118" spans="1:2" x14ac:dyDescent="0.25">
      <c r="A118" t="s">
        <v>248</v>
      </c>
      <c r="B118" t="s">
        <v>249</v>
      </c>
    </row>
    <row r="119" spans="1:2" x14ac:dyDescent="0.25">
      <c r="A119" t="s">
        <v>250</v>
      </c>
      <c r="B119" t="s">
        <v>250</v>
      </c>
    </row>
    <row r="120" spans="1:2" x14ac:dyDescent="0.25">
      <c r="A120" t="s">
        <v>251</v>
      </c>
      <c r="B120" t="s">
        <v>251</v>
      </c>
    </row>
    <row r="121" spans="1:2" x14ac:dyDescent="0.25">
      <c r="A121" t="s">
        <v>252</v>
      </c>
      <c r="B121" t="s">
        <v>252</v>
      </c>
    </row>
    <row r="122" spans="1:2" x14ac:dyDescent="0.25">
      <c r="A122" t="s">
        <v>253</v>
      </c>
      <c r="B122" t="s">
        <v>253</v>
      </c>
    </row>
    <row r="123" spans="1:2" x14ac:dyDescent="0.25">
      <c r="A123" t="s">
        <v>254</v>
      </c>
      <c r="B123" t="s">
        <v>254</v>
      </c>
    </row>
    <row r="124" spans="1:2" x14ac:dyDescent="0.25">
      <c r="A124" t="s">
        <v>255</v>
      </c>
      <c r="B124" t="s">
        <v>255</v>
      </c>
    </row>
    <row r="125" spans="1:2" x14ac:dyDescent="0.25">
      <c r="A125" t="s">
        <v>256</v>
      </c>
      <c r="B125" t="s">
        <v>256</v>
      </c>
    </row>
    <row r="126" spans="1:2" x14ac:dyDescent="0.25">
      <c r="A126" t="s">
        <v>257</v>
      </c>
      <c r="B126" t="s">
        <v>257</v>
      </c>
    </row>
    <row r="127" spans="1:2" x14ac:dyDescent="0.25">
      <c r="A127" t="s">
        <v>258</v>
      </c>
      <c r="B127" t="s">
        <v>259</v>
      </c>
    </row>
    <row r="128" spans="1:2" x14ac:dyDescent="0.25">
      <c r="A128" t="s">
        <v>260</v>
      </c>
      <c r="B128" t="s">
        <v>260</v>
      </c>
    </row>
    <row r="129" spans="1:2" x14ac:dyDescent="0.25">
      <c r="A129" t="s">
        <v>261</v>
      </c>
      <c r="B129" t="s">
        <v>261</v>
      </c>
    </row>
    <row r="130" spans="1:2" x14ac:dyDescent="0.25">
      <c r="A130" t="s">
        <v>262</v>
      </c>
      <c r="B130" t="s">
        <v>262</v>
      </c>
    </row>
    <row r="131" spans="1:2" x14ac:dyDescent="0.25">
      <c r="A131" t="s">
        <v>263</v>
      </c>
      <c r="B131" t="s">
        <v>263</v>
      </c>
    </row>
    <row r="132" spans="1:2" x14ac:dyDescent="0.25">
      <c r="A132" t="s">
        <v>264</v>
      </c>
      <c r="B132" t="s">
        <v>264</v>
      </c>
    </row>
    <row r="133" spans="1:2" x14ac:dyDescent="0.25">
      <c r="A133" t="s">
        <v>265</v>
      </c>
      <c r="B133" t="s">
        <v>265</v>
      </c>
    </row>
    <row r="134" spans="1:2" x14ac:dyDescent="0.25">
      <c r="A134" t="s">
        <v>266</v>
      </c>
      <c r="B134" t="s">
        <v>266</v>
      </c>
    </row>
    <row r="135" spans="1:2" x14ac:dyDescent="0.25">
      <c r="A135" t="s">
        <v>267</v>
      </c>
      <c r="B135" t="s">
        <v>267</v>
      </c>
    </row>
    <row r="136" spans="1:2" x14ac:dyDescent="0.25">
      <c r="A136" t="s">
        <v>268</v>
      </c>
      <c r="B136" t="s">
        <v>268</v>
      </c>
    </row>
    <row r="137" spans="1:2" x14ac:dyDescent="0.25">
      <c r="A137" t="s">
        <v>269</v>
      </c>
      <c r="B137" t="s">
        <v>269</v>
      </c>
    </row>
    <row r="138" spans="1:2" x14ac:dyDescent="0.25">
      <c r="A138" t="s">
        <v>270</v>
      </c>
      <c r="B138" t="s">
        <v>270</v>
      </c>
    </row>
    <row r="139" spans="1:2" x14ac:dyDescent="0.25">
      <c r="A139" t="s">
        <v>271</v>
      </c>
      <c r="B139" t="s">
        <v>271</v>
      </c>
    </row>
    <row r="140" spans="1:2" x14ac:dyDescent="0.25">
      <c r="A140" t="s">
        <v>272</v>
      </c>
      <c r="B140" t="s">
        <v>272</v>
      </c>
    </row>
    <row r="141" spans="1:2" x14ac:dyDescent="0.25">
      <c r="A141" t="s">
        <v>273</v>
      </c>
      <c r="B141" t="s">
        <v>273</v>
      </c>
    </row>
    <row r="142" spans="1:2" x14ac:dyDescent="0.25">
      <c r="A142" t="s">
        <v>274</v>
      </c>
      <c r="B142" t="s">
        <v>275</v>
      </c>
    </row>
    <row r="143" spans="1:2" x14ac:dyDescent="0.25">
      <c r="A143" t="s">
        <v>276</v>
      </c>
      <c r="B143" t="s">
        <v>277</v>
      </c>
    </row>
    <row r="144" spans="1:2" x14ac:dyDescent="0.25">
      <c r="A144" t="s">
        <v>278</v>
      </c>
      <c r="B144" t="s">
        <v>279</v>
      </c>
    </row>
    <row r="145" spans="1:2" x14ac:dyDescent="0.25">
      <c r="A145" t="s">
        <v>280</v>
      </c>
      <c r="B145" t="s">
        <v>281</v>
      </c>
    </row>
    <row r="146" spans="1:2" x14ac:dyDescent="0.25">
      <c r="A146" t="s">
        <v>282</v>
      </c>
      <c r="B146" t="s">
        <v>283</v>
      </c>
    </row>
    <row r="147" spans="1:2" x14ac:dyDescent="0.25">
      <c r="A147" t="s">
        <v>284</v>
      </c>
      <c r="B147" t="s">
        <v>285</v>
      </c>
    </row>
    <row r="148" spans="1:2" x14ac:dyDescent="0.25">
      <c r="A148" t="s">
        <v>286</v>
      </c>
      <c r="B148" t="s">
        <v>287</v>
      </c>
    </row>
    <row r="149" spans="1:2" x14ac:dyDescent="0.25">
      <c r="A149" t="s">
        <v>1</v>
      </c>
      <c r="B149" t="s">
        <v>1</v>
      </c>
    </row>
    <row r="150" spans="1:2" x14ac:dyDescent="0.25">
      <c r="A150" t="s">
        <v>288</v>
      </c>
      <c r="B150" t="s">
        <v>289</v>
      </c>
    </row>
    <row r="151" spans="1:2" x14ac:dyDescent="0.25">
      <c r="A151" t="s">
        <v>290</v>
      </c>
      <c r="B151" t="s">
        <v>291</v>
      </c>
    </row>
    <row r="152" spans="1:2" x14ac:dyDescent="0.25">
      <c r="A152" t="s">
        <v>292</v>
      </c>
      <c r="B152" t="s">
        <v>293</v>
      </c>
    </row>
    <row r="153" spans="1:2" x14ac:dyDescent="0.25">
      <c r="A153" t="s">
        <v>294</v>
      </c>
      <c r="B153" t="s">
        <v>295</v>
      </c>
    </row>
    <row r="154" spans="1:2" x14ac:dyDescent="0.25">
      <c r="A154" t="s">
        <v>296</v>
      </c>
      <c r="B154" t="s">
        <v>297</v>
      </c>
    </row>
    <row r="155" spans="1:2" x14ac:dyDescent="0.25">
      <c r="A155" t="s">
        <v>298</v>
      </c>
      <c r="B155" t="s">
        <v>299</v>
      </c>
    </row>
    <row r="156" spans="1:2" x14ac:dyDescent="0.25">
      <c r="A156" t="s">
        <v>300</v>
      </c>
      <c r="B156" t="s">
        <v>301</v>
      </c>
    </row>
    <row r="157" spans="1:2" x14ac:dyDescent="0.25">
      <c r="A157" t="s">
        <v>302</v>
      </c>
      <c r="B157" t="s">
        <v>303</v>
      </c>
    </row>
    <row r="158" spans="1:2" x14ac:dyDescent="0.25">
      <c r="A158" t="s">
        <v>304</v>
      </c>
      <c r="B158" t="s">
        <v>305</v>
      </c>
    </row>
    <row r="159" spans="1:2" x14ac:dyDescent="0.25">
      <c r="A159" t="s">
        <v>306</v>
      </c>
      <c r="B159" t="s">
        <v>307</v>
      </c>
    </row>
    <row r="160" spans="1:2" x14ac:dyDescent="0.25">
      <c r="A160" t="s">
        <v>308</v>
      </c>
      <c r="B160" t="s">
        <v>309</v>
      </c>
    </row>
    <row r="161" spans="1:2" x14ac:dyDescent="0.25">
      <c r="A161" t="s">
        <v>310</v>
      </c>
      <c r="B161" t="s">
        <v>311</v>
      </c>
    </row>
    <row r="162" spans="1:2" x14ac:dyDescent="0.25">
      <c r="A162" t="s">
        <v>2</v>
      </c>
      <c r="B162" t="s">
        <v>2</v>
      </c>
    </row>
    <row r="163" spans="1:2" x14ac:dyDescent="0.25">
      <c r="A163" t="s">
        <v>3</v>
      </c>
      <c r="B163" t="s">
        <v>3</v>
      </c>
    </row>
    <row r="164" spans="1:2" x14ac:dyDescent="0.25">
      <c r="A164" t="s">
        <v>4</v>
      </c>
      <c r="B164" t="s">
        <v>4</v>
      </c>
    </row>
    <row r="165" spans="1:2" x14ac:dyDescent="0.25">
      <c r="A165" t="s">
        <v>5</v>
      </c>
      <c r="B165" t="s">
        <v>5</v>
      </c>
    </row>
    <row r="166" spans="1:2" x14ac:dyDescent="0.25">
      <c r="A166" t="s">
        <v>6</v>
      </c>
      <c r="B166" t="s">
        <v>6</v>
      </c>
    </row>
    <row r="167" spans="1:2" x14ac:dyDescent="0.25">
      <c r="A167" t="s">
        <v>7</v>
      </c>
      <c r="B167" t="s">
        <v>7</v>
      </c>
    </row>
    <row r="168" spans="1:2" x14ac:dyDescent="0.25">
      <c r="A168" t="s">
        <v>312</v>
      </c>
      <c r="B168" t="s">
        <v>312</v>
      </c>
    </row>
    <row r="169" spans="1:2" x14ac:dyDescent="0.25">
      <c r="A169" t="s">
        <v>313</v>
      </c>
      <c r="B169" t="s">
        <v>314</v>
      </c>
    </row>
    <row r="170" spans="1:2" x14ac:dyDescent="0.25">
      <c r="A170" t="s">
        <v>315</v>
      </c>
      <c r="B170" t="s">
        <v>316</v>
      </c>
    </row>
    <row r="171" spans="1:2" x14ac:dyDescent="0.25">
      <c r="A171" t="s">
        <v>9</v>
      </c>
      <c r="B171" t="s">
        <v>9</v>
      </c>
    </row>
    <row r="172" spans="1:2" x14ac:dyDescent="0.25">
      <c r="A172" t="s">
        <v>317</v>
      </c>
      <c r="B172" t="s">
        <v>318</v>
      </c>
    </row>
    <row r="173" spans="1:2" x14ac:dyDescent="0.25">
      <c r="A173" t="s">
        <v>10</v>
      </c>
      <c r="B173" t="s">
        <v>10</v>
      </c>
    </row>
    <row r="174" spans="1:2" x14ac:dyDescent="0.25">
      <c r="A174" t="s">
        <v>319</v>
      </c>
      <c r="B174" t="s">
        <v>289</v>
      </c>
    </row>
    <row r="175" spans="1:2" x14ac:dyDescent="0.25">
      <c r="A175" t="s">
        <v>320</v>
      </c>
      <c r="B175" t="s">
        <v>291</v>
      </c>
    </row>
    <row r="176" spans="1:2" x14ac:dyDescent="0.25">
      <c r="A176" t="s">
        <v>321</v>
      </c>
      <c r="B176" t="s">
        <v>293</v>
      </c>
    </row>
    <row r="177" spans="1:2" x14ac:dyDescent="0.25">
      <c r="A177" t="s">
        <v>322</v>
      </c>
      <c r="B177" t="s">
        <v>295</v>
      </c>
    </row>
    <row r="178" spans="1:2" x14ac:dyDescent="0.25">
      <c r="A178" t="s">
        <v>323</v>
      </c>
      <c r="B178" t="s">
        <v>297</v>
      </c>
    </row>
    <row r="179" spans="1:2" x14ac:dyDescent="0.25">
      <c r="A179" t="s">
        <v>324</v>
      </c>
      <c r="B179" t="s">
        <v>299</v>
      </c>
    </row>
    <row r="180" spans="1:2" x14ac:dyDescent="0.25">
      <c r="A180" t="s">
        <v>325</v>
      </c>
      <c r="B180" t="s">
        <v>326</v>
      </c>
    </row>
    <row r="181" spans="1:2" x14ac:dyDescent="0.25">
      <c r="A181" t="s">
        <v>327</v>
      </c>
      <c r="B181" t="s">
        <v>328</v>
      </c>
    </row>
    <row r="182" spans="1:2" x14ac:dyDescent="0.25">
      <c r="A182" t="s">
        <v>329</v>
      </c>
      <c r="B182" t="s">
        <v>330</v>
      </c>
    </row>
    <row r="183" spans="1:2" x14ac:dyDescent="0.25">
      <c r="A183" t="s">
        <v>331</v>
      </c>
      <c r="B183" t="s">
        <v>332</v>
      </c>
    </row>
    <row r="184" spans="1:2" x14ac:dyDescent="0.25">
      <c r="A184" t="s">
        <v>333</v>
      </c>
      <c r="B184" t="s">
        <v>334</v>
      </c>
    </row>
    <row r="185" spans="1:2" x14ac:dyDescent="0.25">
      <c r="A185" t="s">
        <v>335</v>
      </c>
      <c r="B185" t="s">
        <v>336</v>
      </c>
    </row>
    <row r="186" spans="1:2" x14ac:dyDescent="0.25">
      <c r="A186" t="s">
        <v>11</v>
      </c>
      <c r="B186" t="s">
        <v>11</v>
      </c>
    </row>
    <row r="187" spans="1:2" x14ac:dyDescent="0.25">
      <c r="A187" t="s">
        <v>12</v>
      </c>
      <c r="B187" t="s">
        <v>12</v>
      </c>
    </row>
    <row r="188" spans="1:2" x14ac:dyDescent="0.25">
      <c r="A188" t="s">
        <v>13</v>
      </c>
      <c r="B188" t="s">
        <v>13</v>
      </c>
    </row>
    <row r="189" spans="1:2" x14ac:dyDescent="0.25">
      <c r="A189" t="s">
        <v>14</v>
      </c>
      <c r="B189" t="s">
        <v>14</v>
      </c>
    </row>
    <row r="190" spans="1:2" x14ac:dyDescent="0.25">
      <c r="A190" t="s">
        <v>15</v>
      </c>
      <c r="B190" t="s">
        <v>15</v>
      </c>
    </row>
    <row r="191" spans="1:2" x14ac:dyDescent="0.25">
      <c r="A191" t="s">
        <v>16</v>
      </c>
      <c r="B191" t="s">
        <v>16</v>
      </c>
    </row>
    <row r="192" spans="1:2" x14ac:dyDescent="0.25">
      <c r="A192" t="s">
        <v>337</v>
      </c>
      <c r="B192" t="s">
        <v>337</v>
      </c>
    </row>
    <row r="193" spans="1:2" x14ac:dyDescent="0.25">
      <c r="A193" t="s">
        <v>338</v>
      </c>
      <c r="B193" t="s">
        <v>339</v>
      </c>
    </row>
    <row r="194" spans="1:2" x14ac:dyDescent="0.25">
      <c r="A194" t="s">
        <v>340</v>
      </c>
      <c r="B194" t="s">
        <v>341</v>
      </c>
    </row>
    <row r="195" spans="1:2" x14ac:dyDescent="0.25">
      <c r="A195" t="s">
        <v>18</v>
      </c>
      <c r="B195" t="s">
        <v>18</v>
      </c>
    </row>
    <row r="196" spans="1:2" x14ac:dyDescent="0.25">
      <c r="A196" t="s">
        <v>342</v>
      </c>
      <c r="B196" t="s">
        <v>289</v>
      </c>
    </row>
    <row r="197" spans="1:2" x14ac:dyDescent="0.25">
      <c r="A197" t="s">
        <v>343</v>
      </c>
      <c r="B197" t="s">
        <v>291</v>
      </c>
    </row>
    <row r="198" spans="1:2" x14ac:dyDescent="0.25">
      <c r="A198" t="s">
        <v>344</v>
      </c>
      <c r="B198" t="s">
        <v>293</v>
      </c>
    </row>
    <row r="199" spans="1:2" x14ac:dyDescent="0.25">
      <c r="A199" t="s">
        <v>345</v>
      </c>
      <c r="B199" t="s">
        <v>295</v>
      </c>
    </row>
    <row r="200" spans="1:2" x14ac:dyDescent="0.25">
      <c r="A200" t="s">
        <v>346</v>
      </c>
      <c r="B200" t="s">
        <v>297</v>
      </c>
    </row>
    <row r="201" spans="1:2" x14ac:dyDescent="0.25">
      <c r="A201" t="s">
        <v>347</v>
      </c>
      <c r="B201" t="s">
        <v>299</v>
      </c>
    </row>
    <row r="202" spans="1:2" x14ac:dyDescent="0.25">
      <c r="A202" t="s">
        <v>348</v>
      </c>
      <c r="B202" t="s">
        <v>349</v>
      </c>
    </row>
    <row r="203" spans="1:2" x14ac:dyDescent="0.25">
      <c r="A203" t="s">
        <v>350</v>
      </c>
      <c r="B203" t="s">
        <v>351</v>
      </c>
    </row>
    <row r="204" spans="1:2" x14ac:dyDescent="0.25">
      <c r="A204" t="s">
        <v>352</v>
      </c>
      <c r="B204" t="s">
        <v>353</v>
      </c>
    </row>
    <row r="205" spans="1:2" x14ac:dyDescent="0.25">
      <c r="A205" t="s">
        <v>354</v>
      </c>
      <c r="B205" t="s">
        <v>355</v>
      </c>
    </row>
    <row r="206" spans="1:2" x14ac:dyDescent="0.25">
      <c r="A206" t="s">
        <v>356</v>
      </c>
      <c r="B206" t="s">
        <v>357</v>
      </c>
    </row>
    <row r="207" spans="1:2" x14ac:dyDescent="0.25">
      <c r="A207" t="s">
        <v>358</v>
      </c>
      <c r="B207" t="s">
        <v>359</v>
      </c>
    </row>
    <row r="208" spans="1:2" x14ac:dyDescent="0.25">
      <c r="A208" t="s">
        <v>19</v>
      </c>
      <c r="B208" t="s">
        <v>19</v>
      </c>
    </row>
    <row r="209" spans="1:2" x14ac:dyDescent="0.25">
      <c r="A209" t="s">
        <v>20</v>
      </c>
      <c r="B209" t="s">
        <v>20</v>
      </c>
    </row>
    <row r="210" spans="1:2" x14ac:dyDescent="0.25">
      <c r="A210" t="s">
        <v>21</v>
      </c>
      <c r="B210" t="s">
        <v>21</v>
      </c>
    </row>
    <row r="211" spans="1:2" x14ac:dyDescent="0.25">
      <c r="A211" t="s">
        <v>22</v>
      </c>
      <c r="B211" t="s">
        <v>22</v>
      </c>
    </row>
    <row r="212" spans="1:2" x14ac:dyDescent="0.25">
      <c r="A212" t="s">
        <v>23</v>
      </c>
      <c r="B212" t="s">
        <v>23</v>
      </c>
    </row>
    <row r="213" spans="1:2" x14ac:dyDescent="0.25">
      <c r="A213" t="s">
        <v>24</v>
      </c>
      <c r="B213" t="s">
        <v>24</v>
      </c>
    </row>
    <row r="214" spans="1:2" x14ac:dyDescent="0.25">
      <c r="A214" t="s">
        <v>360</v>
      </c>
      <c r="B214" t="s">
        <v>360</v>
      </c>
    </row>
    <row r="215" spans="1:2" x14ac:dyDescent="0.25">
      <c r="A215" t="s">
        <v>361</v>
      </c>
      <c r="B215" t="s">
        <v>362</v>
      </c>
    </row>
    <row r="216" spans="1:2" x14ac:dyDescent="0.25">
      <c r="A216" t="s">
        <v>363</v>
      </c>
      <c r="B216" t="s">
        <v>364</v>
      </c>
    </row>
    <row r="217" spans="1:2" x14ac:dyDescent="0.25">
      <c r="A217" t="s">
        <v>26</v>
      </c>
      <c r="B217" t="s">
        <v>26</v>
      </c>
    </row>
    <row r="218" spans="1:2" x14ac:dyDescent="0.25">
      <c r="A218" t="s">
        <v>365</v>
      </c>
      <c r="B218" t="s">
        <v>297</v>
      </c>
    </row>
    <row r="219" spans="1:2" x14ac:dyDescent="0.25">
      <c r="A219" t="s">
        <v>366</v>
      </c>
      <c r="B219" t="s">
        <v>367</v>
      </c>
    </row>
    <row r="220" spans="1:2" x14ac:dyDescent="0.25">
      <c r="A220" t="s">
        <v>368</v>
      </c>
      <c r="B220" t="s">
        <v>369</v>
      </c>
    </row>
    <row r="221" spans="1:2" x14ac:dyDescent="0.25">
      <c r="A221" t="s">
        <v>370</v>
      </c>
      <c r="B221" t="s">
        <v>371</v>
      </c>
    </row>
    <row r="222" spans="1:2" x14ac:dyDescent="0.25">
      <c r="A222" t="s">
        <v>27</v>
      </c>
      <c r="B222" t="s">
        <v>27</v>
      </c>
    </row>
    <row r="223" spans="1:2" x14ac:dyDescent="0.25">
      <c r="A223" t="s">
        <v>28</v>
      </c>
      <c r="B223" t="s">
        <v>28</v>
      </c>
    </row>
    <row r="224" spans="1:2" x14ac:dyDescent="0.25">
      <c r="A224" t="s">
        <v>372</v>
      </c>
      <c r="B224" t="s">
        <v>372</v>
      </c>
    </row>
    <row r="225" spans="1:2" x14ac:dyDescent="0.25">
      <c r="A225" t="s">
        <v>373</v>
      </c>
      <c r="B225" t="s">
        <v>374</v>
      </c>
    </row>
    <row r="226" spans="1:2" x14ac:dyDescent="0.25">
      <c r="A226" t="s">
        <v>375</v>
      </c>
      <c r="B226" t="s">
        <v>376</v>
      </c>
    </row>
    <row r="227" spans="1:2" x14ac:dyDescent="0.25">
      <c r="A227" t="s">
        <v>377</v>
      </c>
      <c r="B227" t="s">
        <v>376</v>
      </c>
    </row>
    <row r="228" spans="1:2" x14ac:dyDescent="0.25">
      <c r="A228" t="s">
        <v>378</v>
      </c>
      <c r="B228" t="s">
        <v>376</v>
      </c>
    </row>
    <row r="229" spans="1:2" x14ac:dyDescent="0.25">
      <c r="A229" t="s">
        <v>379</v>
      </c>
      <c r="B229" t="s">
        <v>376</v>
      </c>
    </row>
    <row r="230" spans="1:2" x14ac:dyDescent="0.25">
      <c r="A230" t="s">
        <v>380</v>
      </c>
      <c r="B230" t="s">
        <v>376</v>
      </c>
    </row>
    <row r="231" spans="1:2" x14ac:dyDescent="0.25">
      <c r="A231" t="s">
        <v>381</v>
      </c>
      <c r="B231" t="s">
        <v>376</v>
      </c>
    </row>
    <row r="232" spans="1:2" x14ac:dyDescent="0.25">
      <c r="A232" t="s">
        <v>382</v>
      </c>
      <c r="B232" t="s">
        <v>376</v>
      </c>
    </row>
    <row r="233" spans="1:2" x14ac:dyDescent="0.25">
      <c r="A233" t="s">
        <v>383</v>
      </c>
      <c r="B233" t="s">
        <v>384</v>
      </c>
    </row>
    <row r="234" spans="1:2" x14ac:dyDescent="0.25">
      <c r="A234" t="s">
        <v>385</v>
      </c>
      <c r="B234" t="s">
        <v>384</v>
      </c>
    </row>
    <row r="235" spans="1:2" x14ac:dyDescent="0.25">
      <c r="A235" t="s">
        <v>386</v>
      </c>
      <c r="B235" t="s">
        <v>384</v>
      </c>
    </row>
    <row r="236" spans="1:2" x14ac:dyDescent="0.25">
      <c r="A236" t="s">
        <v>387</v>
      </c>
      <c r="B236" t="s">
        <v>384</v>
      </c>
    </row>
    <row r="237" spans="1:2" x14ac:dyDescent="0.25">
      <c r="A237" t="s">
        <v>388</v>
      </c>
      <c r="B237" t="s">
        <v>384</v>
      </c>
    </row>
    <row r="238" spans="1:2" x14ac:dyDescent="0.25">
      <c r="A238" t="s">
        <v>389</v>
      </c>
      <c r="B238" t="s">
        <v>384</v>
      </c>
    </row>
    <row r="239" spans="1:2" x14ac:dyDescent="0.25">
      <c r="A239" t="s">
        <v>390</v>
      </c>
      <c r="B239" t="s">
        <v>384</v>
      </c>
    </row>
    <row r="240" spans="1:2" x14ac:dyDescent="0.25">
      <c r="A240" t="s">
        <v>391</v>
      </c>
      <c r="B240" t="s">
        <v>391</v>
      </c>
    </row>
    <row r="241" spans="1:2" x14ac:dyDescent="0.25">
      <c r="A241" t="s">
        <v>392</v>
      </c>
      <c r="B241" t="s">
        <v>392</v>
      </c>
    </row>
    <row r="242" spans="1:2" x14ac:dyDescent="0.25">
      <c r="A242" t="s">
        <v>393</v>
      </c>
      <c r="B242" t="s">
        <v>393</v>
      </c>
    </row>
    <row r="243" spans="1:2" x14ac:dyDescent="0.25">
      <c r="A243" t="s">
        <v>394</v>
      </c>
      <c r="B243" t="s">
        <v>394</v>
      </c>
    </row>
    <row r="244" spans="1:2" x14ac:dyDescent="0.25">
      <c r="A244" t="s">
        <v>395</v>
      </c>
      <c r="B244" t="s">
        <v>395</v>
      </c>
    </row>
    <row r="245" spans="1:2" x14ac:dyDescent="0.25">
      <c r="A245" t="s">
        <v>396</v>
      </c>
      <c r="B245" t="s">
        <v>396</v>
      </c>
    </row>
    <row r="246" spans="1:2" x14ac:dyDescent="0.25">
      <c r="A246" t="s">
        <v>397</v>
      </c>
      <c r="B246" t="s">
        <v>397</v>
      </c>
    </row>
    <row r="247" spans="1:2" x14ac:dyDescent="0.25">
      <c r="A247" t="s">
        <v>398</v>
      </c>
      <c r="B247" t="s">
        <v>287</v>
      </c>
    </row>
    <row r="248" spans="1:2" x14ac:dyDescent="0.25">
      <c r="A248" t="s">
        <v>399</v>
      </c>
      <c r="B248" t="s">
        <v>289</v>
      </c>
    </row>
    <row r="249" spans="1:2" x14ac:dyDescent="0.25">
      <c r="A249" t="s">
        <v>400</v>
      </c>
      <c r="B249" t="s">
        <v>291</v>
      </c>
    </row>
    <row r="250" spans="1:2" x14ac:dyDescent="0.25">
      <c r="A250" t="s">
        <v>401</v>
      </c>
      <c r="B250" t="s">
        <v>293</v>
      </c>
    </row>
    <row r="251" spans="1:2" x14ac:dyDescent="0.25">
      <c r="A251" t="s">
        <v>402</v>
      </c>
      <c r="B251" t="s">
        <v>295</v>
      </c>
    </row>
    <row r="252" spans="1:2" x14ac:dyDescent="0.25">
      <c r="A252" t="s">
        <v>403</v>
      </c>
      <c r="B252" t="s">
        <v>297</v>
      </c>
    </row>
    <row r="253" spans="1:2" x14ac:dyDescent="0.25">
      <c r="A253" t="s">
        <v>404</v>
      </c>
      <c r="B253" t="s">
        <v>299</v>
      </c>
    </row>
    <row r="254" spans="1:2" x14ac:dyDescent="0.25">
      <c r="A254" t="s">
        <v>405</v>
      </c>
      <c r="B254" t="s">
        <v>314</v>
      </c>
    </row>
    <row r="255" spans="1:2" x14ac:dyDescent="0.25">
      <c r="A255" t="s">
        <v>406</v>
      </c>
      <c r="B255" t="s">
        <v>407</v>
      </c>
    </row>
    <row r="256" spans="1:2" x14ac:dyDescent="0.25">
      <c r="A256" t="s">
        <v>408</v>
      </c>
      <c r="B256" t="s">
        <v>318</v>
      </c>
    </row>
    <row r="257" spans="1:2" x14ac:dyDescent="0.25">
      <c r="A257" t="s">
        <v>409</v>
      </c>
      <c r="B257" t="s">
        <v>289</v>
      </c>
    </row>
    <row r="258" spans="1:2" x14ac:dyDescent="0.25">
      <c r="A258" t="s">
        <v>410</v>
      </c>
      <c r="B258" t="s">
        <v>291</v>
      </c>
    </row>
    <row r="259" spans="1:2" x14ac:dyDescent="0.25">
      <c r="A259" t="s">
        <v>411</v>
      </c>
      <c r="B259" t="s">
        <v>293</v>
      </c>
    </row>
    <row r="260" spans="1:2" x14ac:dyDescent="0.25">
      <c r="A260" t="s">
        <v>412</v>
      </c>
      <c r="B260" t="s">
        <v>295</v>
      </c>
    </row>
    <row r="261" spans="1:2" x14ac:dyDescent="0.25">
      <c r="A261" t="s">
        <v>413</v>
      </c>
      <c r="B261" t="s">
        <v>297</v>
      </c>
    </row>
    <row r="262" spans="1:2" x14ac:dyDescent="0.25">
      <c r="A262" t="s">
        <v>414</v>
      </c>
      <c r="B262" t="s">
        <v>299</v>
      </c>
    </row>
    <row r="263" spans="1:2" x14ac:dyDescent="0.25">
      <c r="A263" t="s">
        <v>415</v>
      </c>
      <c r="B263" t="s">
        <v>339</v>
      </c>
    </row>
    <row r="264" spans="1:2" x14ac:dyDescent="0.25">
      <c r="A264" t="s">
        <v>416</v>
      </c>
      <c r="B264" t="s">
        <v>417</v>
      </c>
    </row>
    <row r="265" spans="1:2" x14ac:dyDescent="0.25">
      <c r="A265" t="s">
        <v>418</v>
      </c>
      <c r="B265" t="s">
        <v>289</v>
      </c>
    </row>
    <row r="266" spans="1:2" x14ac:dyDescent="0.25">
      <c r="A266" t="s">
        <v>419</v>
      </c>
      <c r="B266" t="s">
        <v>291</v>
      </c>
    </row>
    <row r="267" spans="1:2" x14ac:dyDescent="0.25">
      <c r="A267" t="s">
        <v>420</v>
      </c>
      <c r="B267" t="s">
        <v>293</v>
      </c>
    </row>
    <row r="268" spans="1:2" x14ac:dyDescent="0.25">
      <c r="A268" t="s">
        <v>421</v>
      </c>
      <c r="B268" t="s">
        <v>295</v>
      </c>
    </row>
    <row r="269" spans="1:2" x14ac:dyDescent="0.25">
      <c r="A269" t="s">
        <v>422</v>
      </c>
      <c r="B269" t="s">
        <v>297</v>
      </c>
    </row>
    <row r="270" spans="1:2" x14ac:dyDescent="0.25">
      <c r="A270" t="s">
        <v>423</v>
      </c>
      <c r="B270" t="s">
        <v>299</v>
      </c>
    </row>
    <row r="271" spans="1:2" x14ac:dyDescent="0.25">
      <c r="A271" t="s">
        <v>424</v>
      </c>
      <c r="B271" t="s">
        <v>362</v>
      </c>
    </row>
    <row r="272" spans="1:2" x14ac:dyDescent="0.25">
      <c r="A272" t="s">
        <v>425</v>
      </c>
      <c r="B272" t="s">
        <v>426</v>
      </c>
    </row>
    <row r="273" spans="1:2" x14ac:dyDescent="0.25">
      <c r="A273" t="s">
        <v>427</v>
      </c>
      <c r="B273" t="s">
        <v>297</v>
      </c>
    </row>
    <row r="274" spans="1:2" x14ac:dyDescent="0.25">
      <c r="A274" t="s">
        <v>428</v>
      </c>
      <c r="B274" t="s">
        <v>367</v>
      </c>
    </row>
    <row r="275" spans="1:2" x14ac:dyDescent="0.25">
      <c r="A275" t="s">
        <v>429</v>
      </c>
      <c r="B275" t="s">
        <v>374</v>
      </c>
    </row>
    <row r="276" spans="1:2" x14ac:dyDescent="0.25">
      <c r="A276" t="s">
        <v>430</v>
      </c>
      <c r="B276" t="s">
        <v>431</v>
      </c>
    </row>
    <row r="277" spans="1:2" x14ac:dyDescent="0.25">
      <c r="A277" t="s">
        <v>432</v>
      </c>
      <c r="B277" t="s">
        <v>433</v>
      </c>
    </row>
    <row r="278" spans="1:2" x14ac:dyDescent="0.25">
      <c r="A278" t="s">
        <v>434</v>
      </c>
      <c r="B278" t="s">
        <v>435</v>
      </c>
    </row>
    <row r="279" spans="1:2" x14ac:dyDescent="0.25">
      <c r="A279" t="s">
        <v>436</v>
      </c>
      <c r="B279" t="s">
        <v>437</v>
      </c>
    </row>
    <row r="280" spans="1:2" x14ac:dyDescent="0.25">
      <c r="A280" t="s">
        <v>438</v>
      </c>
      <c r="B280" t="s">
        <v>439</v>
      </c>
    </row>
    <row r="281" spans="1:2" x14ac:dyDescent="0.25">
      <c r="A281" t="s">
        <v>440</v>
      </c>
      <c r="B281" t="s">
        <v>441</v>
      </c>
    </row>
    <row r="282" spans="1:2" x14ac:dyDescent="0.25">
      <c r="A282" t="s">
        <v>442</v>
      </c>
      <c r="B282" t="s">
        <v>443</v>
      </c>
    </row>
    <row r="283" spans="1:2" x14ac:dyDescent="0.25">
      <c r="A283" t="s">
        <v>444</v>
      </c>
      <c r="B283" t="s">
        <v>445</v>
      </c>
    </row>
    <row r="284" spans="1:2" x14ac:dyDescent="0.25">
      <c r="A284" t="s">
        <v>446</v>
      </c>
      <c r="B284" t="s">
        <v>447</v>
      </c>
    </row>
    <row r="285" spans="1:2" x14ac:dyDescent="0.25">
      <c r="A285" t="s">
        <v>448</v>
      </c>
      <c r="B285" t="s">
        <v>449</v>
      </c>
    </row>
    <row r="286" spans="1:2" x14ac:dyDescent="0.25">
      <c r="A286" t="s">
        <v>450</v>
      </c>
      <c r="B286" t="s">
        <v>451</v>
      </c>
    </row>
    <row r="287" spans="1:2" x14ac:dyDescent="0.25">
      <c r="A287" t="s">
        <v>452</v>
      </c>
      <c r="B287" t="s">
        <v>453</v>
      </c>
    </row>
    <row r="288" spans="1:2" x14ac:dyDescent="0.25">
      <c r="A288" t="s">
        <v>454</v>
      </c>
      <c r="B288" t="s">
        <v>455</v>
      </c>
    </row>
    <row r="289" spans="1:2" x14ac:dyDescent="0.25">
      <c r="A289" t="s">
        <v>456</v>
      </c>
      <c r="B289" t="s">
        <v>457</v>
      </c>
    </row>
    <row r="290" spans="1:2" x14ac:dyDescent="0.25">
      <c r="A290" t="s">
        <v>458</v>
      </c>
      <c r="B290" t="s">
        <v>459</v>
      </c>
    </row>
    <row r="291" spans="1:2" x14ac:dyDescent="0.25">
      <c r="A291" t="s">
        <v>460</v>
      </c>
      <c r="B291" t="s">
        <v>461</v>
      </c>
    </row>
    <row r="292" spans="1:2" x14ac:dyDescent="0.25">
      <c r="A292" t="s">
        <v>462</v>
      </c>
      <c r="B292" t="s">
        <v>463</v>
      </c>
    </row>
    <row r="293" spans="1:2" x14ac:dyDescent="0.25">
      <c r="A293" t="s">
        <v>464</v>
      </c>
      <c r="B293" t="s">
        <v>465</v>
      </c>
    </row>
    <row r="294" spans="1:2" x14ac:dyDescent="0.25">
      <c r="A294" t="s">
        <v>466</v>
      </c>
      <c r="B294" t="s">
        <v>467</v>
      </c>
    </row>
    <row r="295" spans="1:2" x14ac:dyDescent="0.25">
      <c r="A295" t="s">
        <v>468</v>
      </c>
      <c r="B295" t="s">
        <v>469</v>
      </c>
    </row>
    <row r="296" spans="1:2" x14ac:dyDescent="0.25">
      <c r="A296" t="s">
        <v>470</v>
      </c>
      <c r="B296" t="s">
        <v>471</v>
      </c>
    </row>
    <row r="297" spans="1:2" x14ac:dyDescent="0.25">
      <c r="A297" t="s">
        <v>472</v>
      </c>
      <c r="B297" t="s">
        <v>473</v>
      </c>
    </row>
    <row r="298" spans="1:2" x14ac:dyDescent="0.25">
      <c r="A298" t="s">
        <v>474</v>
      </c>
      <c r="B298" t="s">
        <v>475</v>
      </c>
    </row>
    <row r="299" spans="1:2" x14ac:dyDescent="0.25">
      <c r="A299" t="s">
        <v>476</v>
      </c>
      <c r="B299" t="s">
        <v>477</v>
      </c>
    </row>
    <row r="300" spans="1:2" x14ac:dyDescent="0.25">
      <c r="A300" t="s">
        <v>478</v>
      </c>
      <c r="B300" t="s">
        <v>479</v>
      </c>
    </row>
    <row r="301" spans="1:2" x14ac:dyDescent="0.25">
      <c r="A301" t="s">
        <v>480</v>
      </c>
      <c r="B301" t="s">
        <v>481</v>
      </c>
    </row>
    <row r="302" spans="1:2" x14ac:dyDescent="0.25">
      <c r="A302" t="s">
        <v>482</v>
      </c>
      <c r="B302" t="s">
        <v>483</v>
      </c>
    </row>
    <row r="303" spans="1:2" x14ac:dyDescent="0.25">
      <c r="A303" t="s">
        <v>484</v>
      </c>
      <c r="B303" t="s">
        <v>167</v>
      </c>
    </row>
    <row r="304" spans="1:2" x14ac:dyDescent="0.25">
      <c r="A304" t="s">
        <v>485</v>
      </c>
      <c r="B304" t="s">
        <v>486</v>
      </c>
    </row>
    <row r="305" spans="1:2" x14ac:dyDescent="0.25">
      <c r="A305" t="s">
        <v>487</v>
      </c>
      <c r="B305" t="s">
        <v>488</v>
      </c>
    </row>
    <row r="306" spans="1:2" x14ac:dyDescent="0.25">
      <c r="A306" t="s">
        <v>489</v>
      </c>
      <c r="B306" t="s">
        <v>489</v>
      </c>
    </row>
    <row r="307" spans="1:2" x14ac:dyDescent="0.25">
      <c r="A307" t="s">
        <v>490</v>
      </c>
      <c r="B307" t="s">
        <v>491</v>
      </c>
    </row>
    <row r="308" spans="1:2" x14ac:dyDescent="0.25">
      <c r="A308" t="s">
        <v>492</v>
      </c>
      <c r="B308" t="s">
        <v>493</v>
      </c>
    </row>
    <row r="309" spans="1:2" x14ac:dyDescent="0.25">
      <c r="A309" t="s">
        <v>494</v>
      </c>
      <c r="B309" t="s">
        <v>495</v>
      </c>
    </row>
    <row r="310" spans="1:2" x14ac:dyDescent="0.25">
      <c r="A310" t="s">
        <v>496</v>
      </c>
      <c r="B310" t="s">
        <v>497</v>
      </c>
    </row>
    <row r="311" spans="1:2" x14ac:dyDescent="0.25">
      <c r="A311" t="s">
        <v>498</v>
      </c>
      <c r="B311" t="s">
        <v>499</v>
      </c>
    </row>
    <row r="312" spans="1:2" x14ac:dyDescent="0.25">
      <c r="A312" t="s">
        <v>500</v>
      </c>
      <c r="B312" t="s">
        <v>501</v>
      </c>
    </row>
    <row r="313" spans="1:2" x14ac:dyDescent="0.25">
      <c r="A313" t="s">
        <v>30</v>
      </c>
      <c r="B313" t="s">
        <v>30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032DE-39DE-4585-B6C8-F70C576BC54D}">
  <sheetPr codeName="Sheet16">
    <tabColor rgb="FFFFC000"/>
  </sheetPr>
  <dimension ref="A1:Q375"/>
  <sheetViews>
    <sheetView workbookViewId="0"/>
  </sheetViews>
  <sheetFormatPr defaultColWidth="9.28515625" defaultRowHeight="15" x14ac:dyDescent="0.25"/>
  <cols>
    <col min="1" max="1" width="54.42578125" style="316" customWidth="1"/>
    <col min="2" max="2" width="16.28515625" style="316" customWidth="1"/>
    <col min="3" max="3" width="71.5703125" style="316" customWidth="1"/>
    <col min="4" max="4" width="23.7109375" style="31" customWidth="1"/>
    <col min="5" max="5" width="11.7109375" style="29" bestFit="1" customWidth="1"/>
    <col min="6" max="6" width="22.42578125" style="29" customWidth="1"/>
    <col min="7" max="7" width="33.28515625" style="29" bestFit="1" customWidth="1"/>
    <col min="8" max="8" width="9.28515625" style="29"/>
    <col min="9" max="9" width="10.42578125" style="29" customWidth="1"/>
    <col min="10" max="16384" width="9.28515625" style="29"/>
  </cols>
  <sheetData>
    <row r="1" spans="1:7" x14ac:dyDescent="0.25">
      <c r="A1" s="113" t="s">
        <v>784</v>
      </c>
      <c r="B1" s="29"/>
    </row>
    <row r="2" spans="1:7" x14ac:dyDescent="0.25">
      <c r="A2" s="113"/>
      <c r="B2" s="113" t="s">
        <v>785</v>
      </c>
    </row>
    <row r="3" spans="1:7" s="145" customFormat="1" ht="28.5" customHeight="1" x14ac:dyDescent="0.25">
      <c r="A3" s="144"/>
      <c r="B3" s="195"/>
      <c r="C3" s="317" t="s">
        <v>786</v>
      </c>
      <c r="D3" s="50"/>
    </row>
    <row r="4" spans="1:7" s="145" customFormat="1" ht="28.5" customHeight="1" x14ac:dyDescent="0.25">
      <c r="A4" s="144"/>
      <c r="B4" s="146"/>
      <c r="C4" s="317" t="s">
        <v>787</v>
      </c>
      <c r="D4" s="50"/>
    </row>
    <row r="5" spans="1:7" s="145" customFormat="1" ht="28.5" customHeight="1" x14ac:dyDescent="0.25">
      <c r="A5" s="144"/>
      <c r="B5" s="147"/>
      <c r="C5" s="317" t="s">
        <v>788</v>
      </c>
      <c r="D5" s="50"/>
    </row>
    <row r="6" spans="1:7" ht="15.75" thickBot="1" x14ac:dyDescent="0.3">
      <c r="A6" s="113"/>
      <c r="B6" s="318"/>
      <c r="D6" s="135"/>
      <c r="F6" s="7"/>
      <c r="G6" s="7"/>
    </row>
    <row r="7" spans="1:7" x14ac:dyDescent="0.25">
      <c r="A7" s="45" t="s">
        <v>789</v>
      </c>
      <c r="B7" s="319"/>
      <c r="C7" s="319"/>
      <c r="D7" s="41"/>
      <c r="F7" s="7"/>
      <c r="G7" s="7"/>
    </row>
    <row r="8" spans="1:7" x14ac:dyDescent="0.25">
      <c r="A8" s="46"/>
      <c r="B8" s="178" t="s">
        <v>32</v>
      </c>
      <c r="C8" s="175" t="s">
        <v>790</v>
      </c>
      <c r="D8" s="42"/>
      <c r="F8" s="7"/>
      <c r="G8" s="7"/>
    </row>
    <row r="9" spans="1:7" x14ac:dyDescent="0.25">
      <c r="A9" s="47" t="s">
        <v>791</v>
      </c>
      <c r="B9" s="225" t="s">
        <v>525</v>
      </c>
      <c r="C9" s="8" t="s">
        <v>792</v>
      </c>
      <c r="D9" s="42"/>
      <c r="F9" s="7"/>
      <c r="G9" s="7"/>
    </row>
    <row r="10" spans="1:7" x14ac:dyDescent="0.25">
      <c r="A10" s="47" t="s">
        <v>793</v>
      </c>
      <c r="B10" s="198" t="s">
        <v>794</v>
      </c>
      <c r="C10" s="8" t="s">
        <v>795</v>
      </c>
      <c r="D10" s="42"/>
      <c r="F10" s="7"/>
      <c r="G10" s="7"/>
    </row>
    <row r="11" spans="1:7" x14ac:dyDescent="0.25">
      <c r="A11" s="47" t="s">
        <v>796</v>
      </c>
      <c r="B11" s="198" t="s">
        <v>797</v>
      </c>
      <c r="C11" s="8" t="s">
        <v>795</v>
      </c>
      <c r="D11" s="42"/>
      <c r="F11" s="7"/>
      <c r="G11" s="7"/>
    </row>
    <row r="12" spans="1:7" x14ac:dyDescent="0.25">
      <c r="A12" s="47" t="s">
        <v>798</v>
      </c>
      <c r="B12" s="114">
        <v>2024</v>
      </c>
      <c r="C12" s="8" t="s">
        <v>799</v>
      </c>
      <c r="D12" s="42"/>
      <c r="F12" s="7"/>
      <c r="G12" s="7"/>
    </row>
    <row r="13" spans="1:7" x14ac:dyDescent="0.25">
      <c r="A13" s="47" t="s">
        <v>800</v>
      </c>
      <c r="B13" s="114">
        <v>2</v>
      </c>
      <c r="C13" s="8" t="s">
        <v>801</v>
      </c>
      <c r="D13" s="42"/>
    </row>
    <row r="14" spans="1:7" x14ac:dyDescent="0.25">
      <c r="A14" s="47" t="s">
        <v>802</v>
      </c>
      <c r="B14" s="197">
        <f>365-B336</f>
        <v>359.3</v>
      </c>
      <c r="C14" s="8" t="s">
        <v>803</v>
      </c>
      <c r="D14" s="224"/>
    </row>
    <row r="15" spans="1:7" x14ac:dyDescent="0.25">
      <c r="A15" s="47" t="s">
        <v>804</v>
      </c>
      <c r="B15" s="115">
        <v>1.1850000000000001</v>
      </c>
      <c r="C15" s="8" t="s">
        <v>805</v>
      </c>
      <c r="D15" s="42"/>
    </row>
    <row r="16" spans="1:7" x14ac:dyDescent="0.25">
      <c r="A16" s="47" t="s">
        <v>806</v>
      </c>
      <c r="B16" s="115">
        <v>0.28084615384615386</v>
      </c>
      <c r="C16" s="8" t="s">
        <v>807</v>
      </c>
      <c r="D16" s="42" t="s">
        <v>808</v>
      </c>
    </row>
    <row r="17" spans="1:15" x14ac:dyDescent="0.25">
      <c r="A17" s="47" t="s">
        <v>809</v>
      </c>
      <c r="B17" s="196">
        <f>CONVERT(1,"km","mi")</f>
        <v>0.62137119223733395</v>
      </c>
      <c r="C17" s="12"/>
      <c r="D17" s="42" t="s">
        <v>810</v>
      </c>
    </row>
    <row r="18" spans="1:15" x14ac:dyDescent="0.25">
      <c r="A18" s="47" t="s">
        <v>811</v>
      </c>
      <c r="B18" s="196">
        <f>CONVERT(1,"mi","km")</f>
        <v>1.6093440000000001</v>
      </c>
      <c r="C18" s="12"/>
      <c r="D18" s="42"/>
    </row>
    <row r="19" spans="1:15" x14ac:dyDescent="0.25">
      <c r="A19" s="47" t="s">
        <v>812</v>
      </c>
      <c r="B19" s="530">
        <v>0.84</v>
      </c>
      <c r="C19" s="8" t="s">
        <v>813</v>
      </c>
      <c r="D19" s="42"/>
    </row>
    <row r="20" spans="1:15" x14ac:dyDescent="0.25">
      <c r="A20" s="47" t="s">
        <v>814</v>
      </c>
      <c r="B20" s="530">
        <v>0.16</v>
      </c>
      <c r="C20" s="8" t="s">
        <v>813</v>
      </c>
      <c r="D20" s="42"/>
    </row>
    <row r="21" spans="1:15" x14ac:dyDescent="0.25">
      <c r="A21" s="47" t="s">
        <v>815</v>
      </c>
      <c r="B21" s="114">
        <v>14</v>
      </c>
      <c r="C21" s="8" t="s">
        <v>816</v>
      </c>
      <c r="D21" s="42"/>
    </row>
    <row r="22" spans="1:15" ht="15.75" thickBot="1" x14ac:dyDescent="0.3">
      <c r="A22" s="171" t="s">
        <v>817</v>
      </c>
      <c r="B22" s="199">
        <v>5.3</v>
      </c>
      <c r="C22" s="191" t="s">
        <v>816</v>
      </c>
      <c r="D22" s="386"/>
    </row>
    <row r="23" spans="1:15" customFormat="1" ht="15.75" thickBot="1" x14ac:dyDescent="0.3">
      <c r="E23" s="7"/>
      <c r="F23" s="7"/>
      <c r="G23" s="7"/>
      <c r="H23" s="7"/>
      <c r="I23" s="7"/>
      <c r="J23" s="7"/>
      <c r="K23" s="7"/>
      <c r="L23" s="7"/>
      <c r="M23" s="7"/>
      <c r="N23" s="7"/>
      <c r="O23" s="7"/>
    </row>
    <row r="24" spans="1:15" customFormat="1" x14ac:dyDescent="0.25">
      <c r="A24" s="45" t="s">
        <v>818</v>
      </c>
      <c r="B24" s="319"/>
      <c r="C24" s="319"/>
      <c r="D24" s="41"/>
      <c r="E24" s="7"/>
      <c r="F24" s="7"/>
      <c r="G24" s="7"/>
      <c r="H24" s="7"/>
      <c r="I24" s="7"/>
      <c r="J24" s="7"/>
      <c r="K24" s="7"/>
      <c r="L24" s="7"/>
      <c r="M24" s="7"/>
      <c r="N24" s="7"/>
      <c r="O24" s="7"/>
    </row>
    <row r="25" spans="1:15" customFormat="1" x14ac:dyDescent="0.25">
      <c r="A25" s="46"/>
      <c r="B25" s="178" t="s">
        <v>32</v>
      </c>
      <c r="C25" s="175" t="s">
        <v>790</v>
      </c>
      <c r="D25" s="42"/>
      <c r="E25" s="7"/>
      <c r="F25" s="7"/>
      <c r="G25" s="7"/>
      <c r="H25" s="7"/>
      <c r="I25" s="7"/>
      <c r="J25" s="7"/>
      <c r="K25" s="7"/>
      <c r="L25" s="7"/>
      <c r="M25" s="7"/>
      <c r="N25" s="7"/>
      <c r="O25" s="7"/>
    </row>
    <row r="26" spans="1:15" x14ac:dyDescent="0.25">
      <c r="A26" s="216" t="s">
        <v>819</v>
      </c>
      <c r="B26" s="197">
        <f>VLOOKUP(B9,$A$325:$B$328,2, FALSE)-B336</f>
        <v>220.3</v>
      </c>
      <c r="C26" s="217" t="s">
        <v>820</v>
      </c>
      <c r="D26" s="42"/>
    </row>
    <row r="27" spans="1:15" ht="15.75" thickBot="1" x14ac:dyDescent="0.3">
      <c r="A27" s="171" t="s">
        <v>821</v>
      </c>
      <c r="B27" s="200">
        <f>(VLOOKUP(B9,$A$325:$C$328,3, FALSE)-52)-B336</f>
        <v>272.3</v>
      </c>
      <c r="C27" s="218" t="s">
        <v>822</v>
      </c>
      <c r="D27" s="386"/>
    </row>
    <row r="28" spans="1:15" customFormat="1" ht="15.75" thickBot="1" x14ac:dyDescent="0.3">
      <c r="A28" s="52"/>
      <c r="B28" s="316"/>
      <c r="C28" s="316"/>
      <c r="D28" s="31"/>
      <c r="E28" s="7"/>
      <c r="F28" s="7"/>
      <c r="G28" s="7"/>
      <c r="H28" s="7"/>
      <c r="I28" s="7"/>
      <c r="J28" s="7"/>
      <c r="K28" s="7"/>
      <c r="L28" s="7"/>
      <c r="M28" s="7"/>
      <c r="N28" s="7"/>
      <c r="O28" s="7"/>
    </row>
    <row r="29" spans="1:15" customFormat="1" x14ac:dyDescent="0.25">
      <c r="A29" s="45" t="s">
        <v>823</v>
      </c>
      <c r="B29" s="319"/>
      <c r="C29" s="319"/>
      <c r="D29" s="41"/>
      <c r="E29" s="7"/>
      <c r="F29" s="7"/>
      <c r="G29" s="7"/>
      <c r="H29" s="7"/>
      <c r="I29" s="7"/>
      <c r="J29" s="7"/>
      <c r="K29" s="7"/>
      <c r="L29" s="7"/>
      <c r="M29" s="7"/>
      <c r="N29" s="7"/>
      <c r="O29" s="7"/>
    </row>
    <row r="30" spans="1:15" customFormat="1" x14ac:dyDescent="0.25">
      <c r="A30" s="46"/>
      <c r="B30" s="178" t="s">
        <v>32</v>
      </c>
      <c r="C30" s="175" t="s">
        <v>790</v>
      </c>
      <c r="D30" s="230" t="s">
        <v>824</v>
      </c>
      <c r="E30" s="7"/>
      <c r="F30" s="7"/>
      <c r="G30" s="7"/>
      <c r="H30" s="7"/>
      <c r="I30" s="7"/>
      <c r="J30" s="7"/>
      <c r="K30" s="7"/>
      <c r="L30" s="7"/>
      <c r="M30" s="7"/>
      <c r="N30" s="7"/>
      <c r="O30" s="7"/>
    </row>
    <row r="31" spans="1:15" x14ac:dyDescent="0.25">
      <c r="A31" s="47" t="s">
        <v>825</v>
      </c>
      <c r="B31" s="197">
        <f>VLOOKUP(B9,$A$348:$B$351,2,FALSE)-(VLOOKUP(B9,$A$348:$B$351,2,FALSE)*(VLOOKUP(B9,$A$359:$B$362,2,FALSE)/100))</f>
        <v>175.56</v>
      </c>
      <c r="C31" s="8" t="s">
        <v>826</v>
      </c>
      <c r="D31" s="42"/>
    </row>
    <row r="32" spans="1:15" ht="15.75" thickBot="1" x14ac:dyDescent="0.3"/>
    <row r="33" spans="1:4" x14ac:dyDescent="0.25">
      <c r="A33" s="48" t="s">
        <v>827</v>
      </c>
      <c r="B33" s="319"/>
      <c r="C33" s="319"/>
      <c r="D33" s="41"/>
    </row>
    <row r="34" spans="1:4" x14ac:dyDescent="0.25">
      <c r="A34" s="320"/>
      <c r="B34" s="178" t="s">
        <v>32</v>
      </c>
      <c r="C34" s="175" t="s">
        <v>790</v>
      </c>
      <c r="D34" s="230" t="s">
        <v>824</v>
      </c>
    </row>
    <row r="35" spans="1:4" x14ac:dyDescent="0.25">
      <c r="A35" s="43" t="s">
        <v>828</v>
      </c>
      <c r="B35" s="25">
        <v>0.16547000000000001</v>
      </c>
      <c r="C35" s="9" t="s">
        <v>829</v>
      </c>
      <c r="D35" s="42" t="s">
        <v>830</v>
      </c>
    </row>
    <row r="36" spans="1:4" x14ac:dyDescent="0.25">
      <c r="A36" s="43" t="s">
        <v>831</v>
      </c>
      <c r="B36" s="201">
        <v>1.9040000000000002E-4</v>
      </c>
      <c r="C36" s="9" t="s">
        <v>829</v>
      </c>
      <c r="D36" s="42" t="s">
        <v>830</v>
      </c>
    </row>
    <row r="37" spans="1:4" x14ac:dyDescent="0.25">
      <c r="A37" s="43" t="s">
        <v>832</v>
      </c>
      <c r="B37" s="201">
        <v>9.781879194630872E-4</v>
      </c>
      <c r="C37" s="9" t="s">
        <v>829</v>
      </c>
      <c r="D37" s="42" t="s">
        <v>830</v>
      </c>
    </row>
    <row r="38" spans="1:4" x14ac:dyDescent="0.25">
      <c r="A38" s="43" t="s">
        <v>833</v>
      </c>
      <c r="B38" s="201">
        <v>0.16663858791946309</v>
      </c>
      <c r="C38" s="9" t="s">
        <v>829</v>
      </c>
      <c r="D38" s="42" t="s">
        <v>830</v>
      </c>
    </row>
    <row r="39" spans="1:4" x14ac:dyDescent="0.25">
      <c r="A39" s="43" t="s">
        <v>834</v>
      </c>
      <c r="B39" s="201">
        <v>0.10141</v>
      </c>
      <c r="C39" s="9" t="s">
        <v>835</v>
      </c>
      <c r="D39" s="42" t="s">
        <v>830</v>
      </c>
    </row>
    <row r="40" spans="1:4" x14ac:dyDescent="0.25">
      <c r="A40" s="43" t="s">
        <v>836</v>
      </c>
      <c r="B40" s="201">
        <v>1.1200000000000001E-5</v>
      </c>
      <c r="C40" s="9" t="s">
        <v>835</v>
      </c>
      <c r="D40" s="42" t="s">
        <v>830</v>
      </c>
    </row>
    <row r="41" spans="1:4" x14ac:dyDescent="0.25">
      <c r="A41" s="43" t="s">
        <v>837</v>
      </c>
      <c r="B41" s="201">
        <v>7.2919463087248323E-4</v>
      </c>
      <c r="C41" s="9" t="s">
        <v>835</v>
      </c>
      <c r="D41" s="42" t="s">
        <v>830</v>
      </c>
    </row>
    <row r="42" spans="1:4" x14ac:dyDescent="0.25">
      <c r="A42" s="43" t="s">
        <v>838</v>
      </c>
      <c r="B42" s="201">
        <v>0.10215039463087248</v>
      </c>
      <c r="C42" s="9" t="s">
        <v>835</v>
      </c>
      <c r="D42" s="42" t="s">
        <v>830</v>
      </c>
    </row>
    <row r="43" spans="1:4" x14ac:dyDescent="0.25">
      <c r="A43" s="43" t="s">
        <v>839</v>
      </c>
      <c r="B43" s="201">
        <v>3.5099999999999999E-2</v>
      </c>
      <c r="C43" s="9" t="s">
        <v>840</v>
      </c>
      <c r="D43" s="42" t="s">
        <v>830</v>
      </c>
    </row>
    <row r="44" spans="1:4" x14ac:dyDescent="0.25">
      <c r="A44" s="43" t="s">
        <v>841</v>
      </c>
      <c r="B44" s="201">
        <v>7.8399999999999995E-5</v>
      </c>
      <c r="C44" s="9" t="s">
        <v>840</v>
      </c>
      <c r="D44" s="42" t="s">
        <v>830</v>
      </c>
    </row>
    <row r="45" spans="1:4" x14ac:dyDescent="0.25">
      <c r="A45" s="43" t="s">
        <v>842</v>
      </c>
      <c r="B45" s="201">
        <v>2.8456375838926176E-4</v>
      </c>
      <c r="C45" s="9" t="s">
        <v>840</v>
      </c>
      <c r="D45" s="42" t="s">
        <v>830</v>
      </c>
    </row>
    <row r="46" spans="1:4" x14ac:dyDescent="0.25">
      <c r="A46" s="43" t="s">
        <v>843</v>
      </c>
      <c r="B46" s="201">
        <v>3.5462963758389261E-2</v>
      </c>
      <c r="C46" s="9" t="s">
        <v>840</v>
      </c>
      <c r="D46" s="42" t="s">
        <v>830</v>
      </c>
    </row>
    <row r="47" spans="1:4" x14ac:dyDescent="0.25">
      <c r="A47" s="43" t="s">
        <v>844</v>
      </c>
      <c r="B47" s="201">
        <v>1.3073401779536303E-3</v>
      </c>
      <c r="C47" s="228" t="s">
        <v>845</v>
      </c>
      <c r="D47" s="42" t="s">
        <v>846</v>
      </c>
    </row>
    <row r="48" spans="1:4" x14ac:dyDescent="0.25">
      <c r="A48" s="43" t="s">
        <v>847</v>
      </c>
      <c r="B48" s="201">
        <v>6.7968769436618486E-3</v>
      </c>
      <c r="C48" s="228" t="s">
        <v>845</v>
      </c>
      <c r="D48" s="42" t="s">
        <v>846</v>
      </c>
    </row>
    <row r="49" spans="1:4" x14ac:dyDescent="0.25">
      <c r="A49" s="43" t="s">
        <v>848</v>
      </c>
      <c r="B49" s="201">
        <v>0</v>
      </c>
      <c r="C49" s="228" t="s">
        <v>845</v>
      </c>
      <c r="D49" s="42" t="s">
        <v>849</v>
      </c>
    </row>
    <row r="50" spans="1:4" x14ac:dyDescent="0.25">
      <c r="A50" s="43" t="s">
        <v>850</v>
      </c>
      <c r="B50" s="201">
        <v>2.2297389086417398E-2</v>
      </c>
      <c r="C50" s="228" t="s">
        <v>845</v>
      </c>
      <c r="D50" s="42" t="s">
        <v>846</v>
      </c>
    </row>
    <row r="51" spans="1:4" x14ac:dyDescent="0.25">
      <c r="A51" s="43" t="s">
        <v>851</v>
      </c>
      <c r="B51" s="201">
        <v>7.81804847351035E-3</v>
      </c>
      <c r="C51" s="228" t="s">
        <v>845</v>
      </c>
      <c r="D51" s="42" t="s">
        <v>846</v>
      </c>
    </row>
    <row r="52" spans="1:4" x14ac:dyDescent="0.25">
      <c r="A52" s="43" t="s">
        <v>852</v>
      </c>
      <c r="B52" s="201">
        <v>8.3834622420265893E-3</v>
      </c>
      <c r="C52" s="228" t="s">
        <v>845</v>
      </c>
      <c r="D52" s="42" t="s">
        <v>846</v>
      </c>
    </row>
    <row r="53" spans="1:4" x14ac:dyDescent="0.25">
      <c r="A53" s="43" t="s">
        <v>853</v>
      </c>
      <c r="B53" s="201">
        <v>7.6759492703706699E-3</v>
      </c>
      <c r="C53" s="228" t="s">
        <v>845</v>
      </c>
      <c r="D53" s="42" t="s">
        <v>846</v>
      </c>
    </row>
    <row r="54" spans="1:4" x14ac:dyDescent="0.25">
      <c r="A54" s="43" t="s">
        <v>854</v>
      </c>
      <c r="B54" s="201">
        <v>1.3073401779536303E-3</v>
      </c>
      <c r="C54" s="228" t="s">
        <v>845</v>
      </c>
      <c r="D54" s="42" t="s">
        <v>846</v>
      </c>
    </row>
    <row r="55" spans="1:4" x14ac:dyDescent="0.25">
      <c r="A55" s="43" t="s">
        <v>855</v>
      </c>
      <c r="B55" s="201">
        <v>6.7968769436618486E-3</v>
      </c>
      <c r="C55" s="228" t="s">
        <v>845</v>
      </c>
      <c r="D55" s="42" t="s">
        <v>846</v>
      </c>
    </row>
    <row r="56" spans="1:4" x14ac:dyDescent="0.25">
      <c r="A56" s="43" t="s">
        <v>856</v>
      </c>
      <c r="B56" s="201">
        <v>0</v>
      </c>
      <c r="C56" s="228" t="s">
        <v>845</v>
      </c>
      <c r="D56" s="42" t="s">
        <v>849</v>
      </c>
    </row>
    <row r="57" spans="1:4" x14ac:dyDescent="0.25">
      <c r="A57" s="43" t="s">
        <v>857</v>
      </c>
      <c r="B57" s="201">
        <v>2.2297389086417398E-2</v>
      </c>
      <c r="C57" s="228" t="s">
        <v>845</v>
      </c>
      <c r="D57" s="42" t="s">
        <v>846</v>
      </c>
    </row>
    <row r="58" spans="1:4" x14ac:dyDescent="0.25">
      <c r="A58" s="43" t="s">
        <v>858</v>
      </c>
      <c r="B58" s="201">
        <v>5.4726339314572396E-3</v>
      </c>
      <c r="C58" s="228" t="s">
        <v>845</v>
      </c>
      <c r="D58" s="42" t="s">
        <v>846</v>
      </c>
    </row>
    <row r="59" spans="1:4" x14ac:dyDescent="0.25">
      <c r="A59" s="43" t="s">
        <v>859</v>
      </c>
      <c r="B59" s="201">
        <v>3.3533848968106302E-3</v>
      </c>
      <c r="C59" s="228" t="s">
        <v>845</v>
      </c>
      <c r="D59" s="42" t="s">
        <v>846</v>
      </c>
    </row>
    <row r="60" spans="1:4" x14ac:dyDescent="0.25">
      <c r="A60" s="43" t="s">
        <v>860</v>
      </c>
      <c r="B60" s="201">
        <v>4.1450126060001598E-3</v>
      </c>
      <c r="C60" s="228" t="s">
        <v>845</v>
      </c>
      <c r="D60" s="42" t="s">
        <v>846</v>
      </c>
    </row>
    <row r="61" spans="1:4" x14ac:dyDescent="0.25">
      <c r="A61" s="43" t="s">
        <v>861</v>
      </c>
      <c r="B61" s="201">
        <v>6.3596009385708835E-2</v>
      </c>
      <c r="C61" s="228" t="s">
        <v>845</v>
      </c>
      <c r="D61" s="42" t="s">
        <v>846</v>
      </c>
    </row>
    <row r="62" spans="1:4" x14ac:dyDescent="0.25">
      <c r="A62" s="43" t="s">
        <v>862</v>
      </c>
      <c r="B62" s="201">
        <v>0.52347714679826818</v>
      </c>
      <c r="C62" s="228" t="s">
        <v>845</v>
      </c>
      <c r="D62" s="42" t="s">
        <v>846</v>
      </c>
    </row>
    <row r="63" spans="1:4" x14ac:dyDescent="0.25">
      <c r="A63" s="43" t="s">
        <v>863</v>
      </c>
      <c r="B63" s="201">
        <v>4.4918567677903497E-2</v>
      </c>
      <c r="C63" s="228" t="s">
        <v>845</v>
      </c>
      <c r="D63" s="42" t="s">
        <v>846</v>
      </c>
    </row>
    <row r="64" spans="1:4" x14ac:dyDescent="0.25">
      <c r="A64" s="43" t="s">
        <v>864</v>
      </c>
      <c r="B64" s="201">
        <v>0.32514717734536103</v>
      </c>
      <c r="C64" s="228" t="s">
        <v>845</v>
      </c>
      <c r="D64" s="42" t="s">
        <v>846</v>
      </c>
    </row>
    <row r="65" spans="1:7" x14ac:dyDescent="0.25">
      <c r="A65" s="43" t="s">
        <v>865</v>
      </c>
      <c r="B65" s="201">
        <v>2.4730010714359901E-2</v>
      </c>
      <c r="C65" s="228" t="s">
        <v>845</v>
      </c>
      <c r="D65" s="42" t="s">
        <v>846</v>
      </c>
    </row>
    <row r="66" spans="1:7" x14ac:dyDescent="0.25">
      <c r="A66" s="43" t="s">
        <v>866</v>
      </c>
      <c r="B66" s="201">
        <v>3.33579926808261E-2</v>
      </c>
      <c r="C66" s="228" t="s">
        <v>845</v>
      </c>
      <c r="D66" s="42" t="s">
        <v>846</v>
      </c>
      <c r="G66" s="326"/>
    </row>
    <row r="67" spans="1:7" x14ac:dyDescent="0.25">
      <c r="A67" s="43" t="s">
        <v>867</v>
      </c>
      <c r="B67" s="201">
        <v>4.6277945026062701E-2</v>
      </c>
      <c r="C67" s="228" t="s">
        <v>845</v>
      </c>
      <c r="D67" s="42" t="s">
        <v>846</v>
      </c>
    </row>
    <row r="68" spans="1:7" x14ac:dyDescent="0.25">
      <c r="A68" s="43" t="s">
        <v>868</v>
      </c>
      <c r="B68" s="201">
        <v>3.8451182148839302E-2</v>
      </c>
      <c r="C68" s="228" t="s">
        <v>845</v>
      </c>
      <c r="D68" s="42" t="s">
        <v>846</v>
      </c>
    </row>
    <row r="69" spans="1:7" x14ac:dyDescent="0.25">
      <c r="A69" s="43" t="s">
        <v>869</v>
      </c>
      <c r="B69" s="201">
        <v>2.4730010714359901E-2</v>
      </c>
      <c r="C69" s="228" t="s">
        <v>845</v>
      </c>
      <c r="D69" s="42" t="s">
        <v>846</v>
      </c>
    </row>
    <row r="70" spans="1:7" x14ac:dyDescent="0.25">
      <c r="A70" s="43" t="s">
        <v>870</v>
      </c>
      <c r="B70" s="201">
        <v>2.3350594876578298E-2</v>
      </c>
      <c r="C70" s="228" t="s">
        <v>845</v>
      </c>
      <c r="D70" s="42" t="s">
        <v>846</v>
      </c>
    </row>
    <row r="71" spans="1:7" x14ac:dyDescent="0.25">
      <c r="A71" s="43" t="s">
        <v>871</v>
      </c>
      <c r="B71" s="201">
        <v>1.8511178010425101E-2</v>
      </c>
      <c r="C71" s="228" t="s">
        <v>845</v>
      </c>
      <c r="D71" s="42" t="s">
        <v>846</v>
      </c>
    </row>
    <row r="72" spans="1:7" x14ac:dyDescent="0.25">
      <c r="A72" s="43" t="s">
        <v>872</v>
      </c>
      <c r="B72" s="201">
        <v>2.0763638360373201E-2</v>
      </c>
      <c r="C72" s="228" t="s">
        <v>845</v>
      </c>
      <c r="D72" s="42" t="s">
        <v>846</v>
      </c>
    </row>
    <row r="73" spans="1:7" x14ac:dyDescent="0.25">
      <c r="A73" s="43" t="s">
        <v>873</v>
      </c>
      <c r="B73" s="201">
        <v>2.1075366332550698</v>
      </c>
      <c r="C73" s="228" t="s">
        <v>845</v>
      </c>
      <c r="D73" s="42" t="s">
        <v>846</v>
      </c>
    </row>
    <row r="74" spans="1:7" x14ac:dyDescent="0.2">
      <c r="A74" s="43" t="s">
        <v>874</v>
      </c>
      <c r="B74" s="531">
        <v>11.062223434888899</v>
      </c>
      <c r="C74" s="219" t="s">
        <v>875</v>
      </c>
      <c r="D74" s="42" t="s">
        <v>876</v>
      </c>
    </row>
    <row r="75" spans="1:7" x14ac:dyDescent="0.2">
      <c r="A75" s="43" t="s">
        <v>877</v>
      </c>
      <c r="B75" s="202">
        <f>VLOOKUP(B9,$A$371:$B$374,2,FALSE)</f>
        <v>0.57742719567161949</v>
      </c>
      <c r="C75" s="219" t="s">
        <v>878</v>
      </c>
      <c r="D75" s="42"/>
    </row>
    <row r="76" spans="1:7" ht="15.75" thickBot="1" x14ac:dyDescent="0.25">
      <c r="A76" s="86" t="s">
        <v>879</v>
      </c>
      <c r="B76" s="215">
        <f>VLOOKUP(B9,$A$371:$C$374,3,FALSE)</f>
        <v>0.35472587455538113</v>
      </c>
      <c r="C76" s="220" t="s">
        <v>878</v>
      </c>
      <c r="D76" s="386"/>
      <c r="F76" s="111"/>
    </row>
    <row r="77" spans="1:7" ht="15.75" thickBot="1" x14ac:dyDescent="0.3"/>
    <row r="78" spans="1:7" x14ac:dyDescent="0.25">
      <c r="A78" s="45" t="s">
        <v>880</v>
      </c>
      <c r="B78" s="319"/>
      <c r="C78" s="319"/>
      <c r="D78" s="41"/>
    </row>
    <row r="79" spans="1:7" x14ac:dyDescent="0.25">
      <c r="A79" s="49"/>
      <c r="B79" s="178" t="s">
        <v>32</v>
      </c>
      <c r="C79" s="175" t="s">
        <v>790</v>
      </c>
      <c r="D79" s="230" t="s">
        <v>824</v>
      </c>
    </row>
    <row r="80" spans="1:7" ht="15.75" thickBot="1" x14ac:dyDescent="0.3">
      <c r="A80" s="86" t="s">
        <v>881</v>
      </c>
      <c r="B80" s="209">
        <v>5300</v>
      </c>
      <c r="C80" s="87" t="s">
        <v>882</v>
      </c>
      <c r="D80" s="477" t="s">
        <v>883</v>
      </c>
    </row>
    <row r="81" spans="1:4" ht="15.75" thickBot="1" x14ac:dyDescent="0.3"/>
    <row r="82" spans="1:4" x14ac:dyDescent="0.25">
      <c r="A82" s="39" t="s">
        <v>703</v>
      </c>
      <c r="B82" s="40"/>
      <c r="C82" s="40"/>
      <c r="D82" s="41"/>
    </row>
    <row r="83" spans="1:4" x14ac:dyDescent="0.25">
      <c r="A83" s="321"/>
      <c r="B83" s="175" t="s">
        <v>32</v>
      </c>
      <c r="C83" s="175" t="s">
        <v>790</v>
      </c>
      <c r="D83" s="230" t="s">
        <v>824</v>
      </c>
    </row>
    <row r="84" spans="1:4" x14ac:dyDescent="0.25">
      <c r="A84" s="44" t="s">
        <v>884</v>
      </c>
      <c r="B84" s="85"/>
      <c r="C84" s="9"/>
      <c r="D84" s="42"/>
    </row>
    <row r="85" spans="1:4" x14ac:dyDescent="0.25">
      <c r="A85" s="43" t="s">
        <v>885</v>
      </c>
      <c r="B85" s="25">
        <v>0.85624999999999996</v>
      </c>
      <c r="C85" s="138" t="s">
        <v>886</v>
      </c>
      <c r="D85" s="42" t="s">
        <v>887</v>
      </c>
    </row>
    <row r="86" spans="1:4" x14ac:dyDescent="0.25">
      <c r="A86" s="43" t="s">
        <v>888</v>
      </c>
      <c r="B86" s="25">
        <v>0.8337</v>
      </c>
      <c r="C86" s="138" t="s">
        <v>886</v>
      </c>
      <c r="D86" s="42" t="s">
        <v>887</v>
      </c>
    </row>
    <row r="87" spans="1:4" x14ac:dyDescent="0.25">
      <c r="A87" s="43" t="s">
        <v>889</v>
      </c>
      <c r="B87" s="25">
        <v>0.87890000000000001</v>
      </c>
      <c r="C87" s="138" t="s">
        <v>886</v>
      </c>
      <c r="D87" s="42" t="s">
        <v>887</v>
      </c>
    </row>
    <row r="88" spans="1:4" x14ac:dyDescent="0.25">
      <c r="A88" s="43" t="s">
        <v>890</v>
      </c>
      <c r="B88" s="25">
        <v>0.89749999999999996</v>
      </c>
      <c r="C88" s="138" t="s">
        <v>886</v>
      </c>
      <c r="D88" s="42" t="s">
        <v>887</v>
      </c>
    </row>
    <row r="89" spans="1:4" x14ac:dyDescent="0.25">
      <c r="A89" s="43" t="s">
        <v>891</v>
      </c>
      <c r="B89" s="203">
        <v>1.54</v>
      </c>
      <c r="C89" s="9" t="s">
        <v>892</v>
      </c>
      <c r="D89" s="42" t="s">
        <v>893</v>
      </c>
    </row>
    <row r="90" spans="1:4" x14ac:dyDescent="0.25">
      <c r="A90" s="172"/>
      <c r="B90" s="173"/>
      <c r="C90" s="174"/>
      <c r="D90" s="42"/>
    </row>
    <row r="91" spans="1:4" x14ac:dyDescent="0.25">
      <c r="A91" s="44" t="s">
        <v>894</v>
      </c>
      <c r="B91" s="25"/>
      <c r="C91" s="138"/>
      <c r="D91" s="42"/>
    </row>
    <row r="92" spans="1:4" x14ac:dyDescent="0.25">
      <c r="A92" s="43" t="s">
        <v>895</v>
      </c>
      <c r="B92" s="204">
        <v>0.45423904550185834</v>
      </c>
      <c r="C92" s="9" t="s">
        <v>896</v>
      </c>
      <c r="D92" s="42" t="s">
        <v>897</v>
      </c>
    </row>
    <row r="93" spans="1:4" x14ac:dyDescent="0.25">
      <c r="A93" s="43" t="s">
        <v>898</v>
      </c>
      <c r="B93" s="204">
        <v>0.54576095449814166</v>
      </c>
      <c r="C93" s="9" t="s">
        <v>899</v>
      </c>
      <c r="D93" s="42" t="s">
        <v>897</v>
      </c>
    </row>
    <row r="94" spans="1:4" x14ac:dyDescent="0.25">
      <c r="A94" s="43" t="s">
        <v>900</v>
      </c>
      <c r="B94" s="532">
        <v>23.7</v>
      </c>
      <c r="C94" s="9" t="s">
        <v>901</v>
      </c>
      <c r="D94" s="42" t="s">
        <v>902</v>
      </c>
    </row>
    <row r="95" spans="1:4" x14ac:dyDescent="0.25">
      <c r="A95" s="43" t="s">
        <v>903</v>
      </c>
      <c r="B95" s="532">
        <v>14.219999999999999</v>
      </c>
      <c r="C95" s="9" t="s">
        <v>904</v>
      </c>
      <c r="D95" s="42" t="s">
        <v>905</v>
      </c>
    </row>
    <row r="96" spans="1:4" x14ac:dyDescent="0.25">
      <c r="A96" s="43" t="s">
        <v>906</v>
      </c>
      <c r="B96" s="532">
        <v>20.001175781057668</v>
      </c>
      <c r="C96" s="9" t="s">
        <v>907</v>
      </c>
      <c r="D96" s="42" t="s">
        <v>908</v>
      </c>
    </row>
    <row r="97" spans="1:4" x14ac:dyDescent="0.25">
      <c r="A97" s="71"/>
      <c r="B97" s="84"/>
      <c r="C97" s="72"/>
      <c r="D97" s="42"/>
    </row>
    <row r="98" spans="1:4" x14ac:dyDescent="0.25">
      <c r="A98" s="44" t="s">
        <v>909</v>
      </c>
      <c r="B98" s="85"/>
      <c r="C98" s="9"/>
      <c r="D98" s="42"/>
    </row>
    <row r="99" spans="1:4" x14ac:dyDescent="0.25">
      <c r="A99" s="43" t="s">
        <v>910</v>
      </c>
      <c r="B99" s="221">
        <f>('Non-survey input values'!B92*'Non-survey input values'!B246+'Non-survey input values'!B93*'Non-survey input values'!C246)/100</f>
        <v>1.5078240372086971E-3</v>
      </c>
      <c r="C99" s="9" t="s">
        <v>911</v>
      </c>
      <c r="D99" s="42"/>
    </row>
    <row r="100" spans="1:4" ht="25.5" x14ac:dyDescent="0.25">
      <c r="A100" s="168" t="s">
        <v>912</v>
      </c>
      <c r="B100" s="205" t="s">
        <v>913</v>
      </c>
      <c r="C100" s="9" t="s">
        <v>914</v>
      </c>
      <c r="D100" s="42" t="s">
        <v>893</v>
      </c>
    </row>
    <row r="101" spans="1:4" x14ac:dyDescent="0.25">
      <c r="A101" s="71"/>
      <c r="B101" s="124"/>
      <c r="C101" s="72"/>
      <c r="D101" s="42"/>
    </row>
    <row r="102" spans="1:4" x14ac:dyDescent="0.25">
      <c r="A102" s="44" t="s">
        <v>915</v>
      </c>
      <c r="B102" s="125"/>
      <c r="C102" s="9"/>
      <c r="D102" s="42"/>
    </row>
    <row r="103" spans="1:4" x14ac:dyDescent="0.25">
      <c r="A103" s="43" t="s">
        <v>916</v>
      </c>
      <c r="B103" s="206">
        <f>0.005*$B$89</f>
        <v>7.7000000000000002E-3</v>
      </c>
      <c r="C103" s="9" t="s">
        <v>917</v>
      </c>
      <c r="D103" s="42" t="s">
        <v>893</v>
      </c>
    </row>
    <row r="104" spans="1:4" x14ac:dyDescent="0.25">
      <c r="A104" s="43" t="s">
        <v>918</v>
      </c>
      <c r="B104" s="206">
        <f>0.551362239253566/100</f>
        <v>5.5136223925356595E-3</v>
      </c>
      <c r="C104" s="9" t="s">
        <v>919</v>
      </c>
      <c r="D104" s="42" t="s">
        <v>920</v>
      </c>
    </row>
    <row r="105" spans="1:4" x14ac:dyDescent="0.25">
      <c r="A105" s="43" t="s">
        <v>921</v>
      </c>
      <c r="B105" s="533">
        <v>3.0000000000000001E-3</v>
      </c>
      <c r="C105" s="9" t="s">
        <v>922</v>
      </c>
      <c r="D105" s="42" t="s">
        <v>923</v>
      </c>
    </row>
    <row r="106" spans="1:4" x14ac:dyDescent="0.25">
      <c r="A106" s="43" t="s">
        <v>924</v>
      </c>
      <c r="B106" s="533">
        <v>2E-3</v>
      </c>
      <c r="C106" s="9" t="s">
        <v>922</v>
      </c>
      <c r="D106" s="42" t="s">
        <v>923</v>
      </c>
    </row>
    <row r="107" spans="1:4" x14ac:dyDescent="0.25">
      <c r="A107" s="43" t="s">
        <v>925</v>
      </c>
      <c r="B107" s="533">
        <v>1.1999999999999999E-3</v>
      </c>
      <c r="C107" s="9" t="s">
        <v>922</v>
      </c>
      <c r="D107" s="42" t="s">
        <v>923</v>
      </c>
    </row>
    <row r="108" spans="1:4" x14ac:dyDescent="0.25">
      <c r="A108" s="43" t="s">
        <v>926</v>
      </c>
      <c r="B108" s="533">
        <v>5.0000000000000001E-4</v>
      </c>
      <c r="C108" s="9" t="s">
        <v>922</v>
      </c>
      <c r="D108" s="42" t="s">
        <v>923</v>
      </c>
    </row>
    <row r="109" spans="1:4" x14ac:dyDescent="0.25">
      <c r="A109" s="43" t="s">
        <v>927</v>
      </c>
      <c r="B109" s="533">
        <v>8.9999999999999993E-3</v>
      </c>
      <c r="C109" s="9" t="s">
        <v>922</v>
      </c>
      <c r="D109" s="42" t="s">
        <v>923</v>
      </c>
    </row>
    <row r="110" spans="1:4" x14ac:dyDescent="0.25">
      <c r="A110" s="43" t="s">
        <v>928</v>
      </c>
      <c r="B110" s="533">
        <v>0</v>
      </c>
      <c r="C110" s="9" t="s">
        <v>922</v>
      </c>
      <c r="D110" s="42" t="s">
        <v>923</v>
      </c>
    </row>
    <row r="111" spans="1:4" x14ac:dyDescent="0.25">
      <c r="A111" s="43" t="s">
        <v>929</v>
      </c>
      <c r="B111" s="533">
        <v>7.0000000000000001E-3</v>
      </c>
      <c r="C111" s="9" t="s">
        <v>922</v>
      </c>
      <c r="D111" s="42" t="s">
        <v>923</v>
      </c>
    </row>
    <row r="112" spans="1:4" x14ac:dyDescent="0.25">
      <c r="A112" s="71"/>
      <c r="B112" s="124"/>
      <c r="C112" s="72"/>
      <c r="D112" s="42"/>
    </row>
    <row r="113" spans="1:8" x14ac:dyDescent="0.25">
      <c r="A113" s="44" t="s">
        <v>930</v>
      </c>
      <c r="B113" s="125"/>
      <c r="C113" s="9"/>
      <c r="D113" s="42"/>
    </row>
    <row r="114" spans="1:8" x14ac:dyDescent="0.25">
      <c r="A114" s="43" t="s">
        <v>931</v>
      </c>
      <c r="B114" s="207">
        <v>0.13400000000000001</v>
      </c>
      <c r="C114" s="9" t="s">
        <v>914</v>
      </c>
      <c r="D114" s="42" t="s">
        <v>893</v>
      </c>
    </row>
    <row r="115" spans="1:8" x14ac:dyDescent="0.25">
      <c r="A115" s="43" t="s">
        <v>932</v>
      </c>
      <c r="B115" s="207">
        <v>0.193</v>
      </c>
      <c r="C115" s="9" t="s">
        <v>914</v>
      </c>
      <c r="D115" s="42" t="s">
        <v>893</v>
      </c>
    </row>
    <row r="116" spans="1:8" x14ac:dyDescent="0.25">
      <c r="A116" s="43" t="s">
        <v>933</v>
      </c>
      <c r="B116" s="208">
        <v>0.26800000000000002</v>
      </c>
      <c r="C116" s="9" t="s">
        <v>914</v>
      </c>
      <c r="D116" s="42" t="s">
        <v>893</v>
      </c>
    </row>
    <row r="117" spans="1:8" x14ac:dyDescent="0.25">
      <c r="A117" s="43" t="s">
        <v>934</v>
      </c>
      <c r="B117" s="208">
        <v>0.38600000000000001</v>
      </c>
      <c r="C117" s="9" t="s">
        <v>914</v>
      </c>
      <c r="D117" s="42" t="s">
        <v>893</v>
      </c>
    </row>
    <row r="118" spans="1:8" x14ac:dyDescent="0.25">
      <c r="A118" s="100" t="s">
        <v>935</v>
      </c>
      <c r="B118" s="208">
        <v>0.32</v>
      </c>
      <c r="C118" s="9" t="s">
        <v>914</v>
      </c>
      <c r="D118" s="42" t="s">
        <v>893</v>
      </c>
    </row>
    <row r="119" spans="1:8" x14ac:dyDescent="0.25">
      <c r="A119" s="100" t="s">
        <v>936</v>
      </c>
      <c r="B119" s="208">
        <v>7.0000000000000001E-3</v>
      </c>
      <c r="C119" s="9" t="s">
        <v>914</v>
      </c>
      <c r="D119" s="42" t="s">
        <v>893</v>
      </c>
    </row>
    <row r="120" spans="1:8" x14ac:dyDescent="0.25">
      <c r="A120" s="100" t="s">
        <v>937</v>
      </c>
      <c r="B120" s="227">
        <f>B118*2</f>
        <v>0.64</v>
      </c>
      <c r="C120" s="9" t="s">
        <v>914</v>
      </c>
      <c r="D120" s="42" t="s">
        <v>893</v>
      </c>
    </row>
    <row r="121" spans="1:8" x14ac:dyDescent="0.25">
      <c r="A121" s="100" t="s">
        <v>938</v>
      </c>
      <c r="B121" s="208">
        <v>1.4E-2</v>
      </c>
      <c r="C121" s="9" t="s">
        <v>914</v>
      </c>
      <c r="D121" s="42" t="s">
        <v>893</v>
      </c>
    </row>
    <row r="122" spans="1:8" x14ac:dyDescent="0.25">
      <c r="A122" s="73"/>
      <c r="B122" s="126"/>
      <c r="C122" s="74"/>
      <c r="D122" s="42"/>
    </row>
    <row r="123" spans="1:8" x14ac:dyDescent="0.25">
      <c r="A123" s="44" t="s">
        <v>939</v>
      </c>
      <c r="B123" s="125"/>
      <c r="C123" s="11"/>
      <c r="D123" s="42"/>
    </row>
    <row r="124" spans="1:8" x14ac:dyDescent="0.25">
      <c r="A124" s="168" t="s">
        <v>940</v>
      </c>
      <c r="B124" s="534">
        <v>15.507893401328252</v>
      </c>
      <c r="C124" s="9" t="s">
        <v>941</v>
      </c>
      <c r="D124" s="42" t="s">
        <v>942</v>
      </c>
    </row>
    <row r="125" spans="1:8" ht="16.899999999999999" customHeight="1" x14ac:dyDescent="0.25">
      <c r="A125" s="43" t="s">
        <v>167</v>
      </c>
      <c r="B125" s="534">
        <v>7.078267942130509</v>
      </c>
      <c r="C125" s="9" t="s">
        <v>941</v>
      </c>
      <c r="D125" s="42" t="s">
        <v>942</v>
      </c>
      <c r="H125" s="76"/>
    </row>
    <row r="126" spans="1:8" ht="16.899999999999999" customHeight="1" x14ac:dyDescent="0.25">
      <c r="A126" s="71"/>
      <c r="B126" s="127"/>
      <c r="C126" s="72"/>
      <c r="D126" s="42"/>
    </row>
    <row r="127" spans="1:8" ht="16.899999999999999" customHeight="1" x14ac:dyDescent="0.25">
      <c r="A127" s="44" t="s">
        <v>943</v>
      </c>
      <c r="B127" s="125"/>
      <c r="C127" s="11"/>
      <c r="D127" s="42"/>
    </row>
    <row r="128" spans="1:8" x14ac:dyDescent="0.25">
      <c r="A128" s="43" t="s">
        <v>944</v>
      </c>
      <c r="B128" s="214">
        <v>0.41538078001827827</v>
      </c>
      <c r="C128" s="9" t="s">
        <v>945</v>
      </c>
      <c r="D128" s="42" t="s">
        <v>946</v>
      </c>
    </row>
    <row r="129" spans="1:4" x14ac:dyDescent="0.25">
      <c r="A129" s="100" t="s">
        <v>947</v>
      </c>
      <c r="B129" s="214">
        <v>1.6530818510464923E-2</v>
      </c>
      <c r="C129" s="9" t="s">
        <v>948</v>
      </c>
      <c r="D129" s="42" t="s">
        <v>946</v>
      </c>
    </row>
    <row r="130" spans="1:4" x14ac:dyDescent="0.25">
      <c r="A130" s="43" t="s">
        <v>949</v>
      </c>
      <c r="B130" s="207">
        <v>4.7E-2</v>
      </c>
      <c r="C130" s="9" t="s">
        <v>950</v>
      </c>
      <c r="D130" s="42" t="s">
        <v>893</v>
      </c>
    </row>
    <row r="131" spans="1:4" x14ac:dyDescent="0.25">
      <c r="A131" s="43" t="s">
        <v>951</v>
      </c>
      <c r="B131" s="205">
        <v>4.1000000000000002E-2</v>
      </c>
      <c r="C131" s="9" t="s">
        <v>950</v>
      </c>
      <c r="D131" s="42" t="s">
        <v>893</v>
      </c>
    </row>
    <row r="132" spans="1:4" x14ac:dyDescent="0.2">
      <c r="A132" s="43" t="s">
        <v>952</v>
      </c>
      <c r="B132" s="214">
        <v>0.38450370172081527</v>
      </c>
      <c r="C132" s="496" t="s">
        <v>953</v>
      </c>
      <c r="D132" s="42" t="s">
        <v>954</v>
      </c>
    </row>
    <row r="133" spans="1:4" x14ac:dyDescent="0.25">
      <c r="A133" s="43" t="s">
        <v>955</v>
      </c>
      <c r="B133" s="548">
        <v>7.6902999999999997E-3</v>
      </c>
      <c r="C133" s="9" t="s">
        <v>956</v>
      </c>
      <c r="D133" s="42" t="s">
        <v>957</v>
      </c>
    </row>
    <row r="134" spans="1:4" x14ac:dyDescent="0.25">
      <c r="A134" s="43" t="s">
        <v>958</v>
      </c>
      <c r="B134" s="549">
        <v>0.28132135667805352</v>
      </c>
      <c r="C134" s="9" t="s">
        <v>959</v>
      </c>
      <c r="D134" s="42" t="s">
        <v>960</v>
      </c>
    </row>
    <row r="135" spans="1:4" x14ac:dyDescent="0.25">
      <c r="A135" s="43" t="s">
        <v>961</v>
      </c>
      <c r="B135" s="550">
        <v>0.45481370503979596</v>
      </c>
      <c r="C135" s="9" t="s">
        <v>962</v>
      </c>
      <c r="D135" s="42" t="s">
        <v>960</v>
      </c>
    </row>
    <row r="136" spans="1:4" ht="16.899999999999999" customHeight="1" x14ac:dyDescent="0.25">
      <c r="A136" s="71"/>
      <c r="B136" s="127"/>
      <c r="C136" s="72"/>
      <c r="D136" s="42"/>
    </row>
    <row r="137" spans="1:4" x14ac:dyDescent="0.25">
      <c r="A137" s="44" t="s">
        <v>963</v>
      </c>
      <c r="B137" s="128"/>
      <c r="C137" s="11"/>
      <c r="D137" s="42"/>
    </row>
    <row r="138" spans="1:4" x14ac:dyDescent="0.25">
      <c r="A138" s="43" t="s">
        <v>964</v>
      </c>
      <c r="B138" s="222">
        <f t="shared" ref="B138:B145" si="0">($B$87*B114)*(VLOOKUP($B$12,$A$170:$B$230,2,FALSE)/$B$197)</f>
        <v>0.14910374687308045</v>
      </c>
      <c r="C138" s="9" t="str">
        <f>"Converted from Euro to Pound in 2017 prices, then inflated to "&amp;$B$12&amp;" prices"</f>
        <v>Converted from Euro to Pound in 2017 prices, then inflated to 2024 prices</v>
      </c>
      <c r="D138" s="42"/>
    </row>
    <row r="139" spans="1:4" x14ac:dyDescent="0.25">
      <c r="A139" s="43" t="s">
        <v>965</v>
      </c>
      <c r="B139" s="222">
        <f t="shared" si="0"/>
        <v>0.21475390407839201</v>
      </c>
      <c r="C139" s="9" t="str">
        <f t="shared" ref="C139:C145" si="1">"Converted from Euro to Pound in 2017 prices, then inflated to "&amp;$B$12&amp;" prices"</f>
        <v>Converted from Euro to Pound in 2017 prices, then inflated to 2024 prices</v>
      </c>
      <c r="D139" s="42"/>
    </row>
    <row r="140" spans="1:4" x14ac:dyDescent="0.25">
      <c r="A140" s="43" t="s">
        <v>966</v>
      </c>
      <c r="B140" s="222">
        <f t="shared" si="0"/>
        <v>0.2982074937461609</v>
      </c>
      <c r="C140" s="9" t="str">
        <f t="shared" si="1"/>
        <v>Converted from Euro to Pound in 2017 prices, then inflated to 2024 prices</v>
      </c>
      <c r="D140" s="42"/>
    </row>
    <row r="141" spans="1:4" x14ac:dyDescent="0.25">
      <c r="A141" s="43" t="s">
        <v>967</v>
      </c>
      <c r="B141" s="222">
        <f t="shared" si="0"/>
        <v>0.42950780815678402</v>
      </c>
      <c r="C141" s="9" t="str">
        <f t="shared" si="1"/>
        <v>Converted from Euro to Pound in 2017 prices, then inflated to 2024 prices</v>
      </c>
      <c r="D141" s="42"/>
    </row>
    <row r="142" spans="1:4" x14ac:dyDescent="0.25">
      <c r="A142" s="168" t="s">
        <v>968</v>
      </c>
      <c r="B142" s="222">
        <f t="shared" si="0"/>
        <v>0.35606864924914733</v>
      </c>
      <c r="C142" s="9" t="str">
        <f t="shared" si="1"/>
        <v>Converted from Euro to Pound in 2017 prices, then inflated to 2024 prices</v>
      </c>
      <c r="D142" s="42"/>
    </row>
    <row r="143" spans="1:4" x14ac:dyDescent="0.25">
      <c r="A143" s="43" t="s">
        <v>969</v>
      </c>
      <c r="B143" s="222">
        <f t="shared" si="0"/>
        <v>7.7890017023250985E-3</v>
      </c>
      <c r="C143" s="9" t="str">
        <f t="shared" si="1"/>
        <v>Converted from Euro to Pound in 2017 prices, then inflated to 2024 prices</v>
      </c>
      <c r="D143" s="42"/>
    </row>
    <row r="144" spans="1:4" x14ac:dyDescent="0.25">
      <c r="A144" s="168" t="s">
        <v>970</v>
      </c>
      <c r="B144" s="222">
        <f t="shared" si="0"/>
        <v>0.71213729849829466</v>
      </c>
      <c r="C144" s="9" t="str">
        <f t="shared" si="1"/>
        <v>Converted from Euro to Pound in 2017 prices, then inflated to 2024 prices</v>
      </c>
      <c r="D144" s="42"/>
    </row>
    <row r="145" spans="1:6" x14ac:dyDescent="0.25">
      <c r="A145" s="43" t="s">
        <v>971</v>
      </c>
      <c r="B145" s="222">
        <f t="shared" si="0"/>
        <v>1.5578003404650197E-2</v>
      </c>
      <c r="C145" s="9" t="str">
        <f t="shared" si="1"/>
        <v>Converted from Euro to Pound in 2017 prices, then inflated to 2024 prices</v>
      </c>
      <c r="D145" s="42"/>
    </row>
    <row r="146" spans="1:6" x14ac:dyDescent="0.25">
      <c r="A146" s="168" t="s">
        <v>944</v>
      </c>
      <c r="B146" s="222">
        <f>B128*(VLOOKUP($B$12,$A$170:$B$230,2,FALSE)/$B$202)*(VLOOKUP($B$12,$A$170:$E$230,5,FALSE)/$E$202)</f>
        <v>0.4535547570722695</v>
      </c>
      <c r="C146" s="9" t="str">
        <f>"Inflated to "&amp;$B$12&amp;" prices and values from 2022 prices and values"</f>
        <v>Inflated to 2024 prices and values from 2022 prices and values</v>
      </c>
      <c r="D146" s="211"/>
      <c r="F146" s="75"/>
    </row>
    <row r="147" spans="1:6" x14ac:dyDescent="0.25">
      <c r="A147" s="43" t="s">
        <v>947</v>
      </c>
      <c r="B147" s="222">
        <f>B129*(VLOOKUP($B$12,$A$170:$B$230,2,FALSE)/$B$202)*(VLOOKUP($B$12,$A$170:$E$230,5,FALSE)/$E$202)</f>
        <v>1.8050019968159747E-2</v>
      </c>
      <c r="C147" s="9" t="str">
        <f>"Inflated to "&amp;$B$12&amp;" prices and values from 2022 prices and values"</f>
        <v>Inflated to 2024 prices and values from 2022 prices and values</v>
      </c>
      <c r="D147" s="42"/>
    </row>
    <row r="148" spans="1:6" x14ac:dyDescent="0.25">
      <c r="A148" s="43" t="s">
        <v>972</v>
      </c>
      <c r="B148" s="222">
        <f>($B$87*B130)*(VLOOKUP($B$12,$A$170:$B$230,2,FALSE)/$B$197)</f>
        <v>5.2297582858468514E-2</v>
      </c>
      <c r="C148" s="9" t="str">
        <f>"Converted from Euro to Pound in 2017 prices, then inflated to "&amp;$B$12&amp;" prices"</f>
        <v>Converted from Euro to Pound in 2017 prices, then inflated to 2024 prices</v>
      </c>
      <c r="D148" s="42"/>
    </row>
    <row r="149" spans="1:6" x14ac:dyDescent="0.25">
      <c r="A149" s="43" t="s">
        <v>973</v>
      </c>
      <c r="B149" s="222">
        <f>($B$87*B131)*(VLOOKUP($B$12,$A$170:$B$230,2,FALSE)/$B$197)</f>
        <v>4.5621295685047004E-2</v>
      </c>
      <c r="C149" s="9" t="str">
        <f>"Converted from Euro to Pound in 2017 prices, then inflated to "&amp;$B$12&amp;" prices"</f>
        <v>Converted from Euro to Pound in 2017 prices, then inflated to 2024 prices</v>
      </c>
      <c r="D149" s="42"/>
    </row>
    <row r="150" spans="1:6" x14ac:dyDescent="0.25">
      <c r="A150" s="43" t="s">
        <v>952</v>
      </c>
      <c r="B150" s="222">
        <f>B132*(VLOOKUP($B$12,$A$170:$B$230,2,FALSE)/$B$203)</f>
        <v>0.39316493871992175</v>
      </c>
      <c r="C150" s="9" t="s">
        <v>974</v>
      </c>
      <c r="D150" s="42"/>
    </row>
    <row r="151" spans="1:6" x14ac:dyDescent="0.25">
      <c r="A151" s="43" t="s">
        <v>955</v>
      </c>
      <c r="B151" s="222">
        <f>B133*(VLOOKUP($B$12,$A$170:$B$230,2,FALSE)/$B$203)</f>
        <v>7.8635298300279866E-3</v>
      </c>
      <c r="C151" s="9" t="s">
        <v>974</v>
      </c>
      <c r="D151" s="42"/>
    </row>
    <row r="152" spans="1:6" x14ac:dyDescent="0.25">
      <c r="A152" s="43" t="s">
        <v>958</v>
      </c>
      <c r="B152" s="222">
        <f>B134*(VLOOKUP($B$12,$A$170:$B$230,2,FALSE)/$B$203)</f>
        <v>0.28765833323301004</v>
      </c>
      <c r="C152" s="9" t="s">
        <v>974</v>
      </c>
      <c r="D152" s="42"/>
    </row>
    <row r="153" spans="1:6" x14ac:dyDescent="0.25">
      <c r="A153" s="43" t="s">
        <v>961</v>
      </c>
      <c r="B153" s="222">
        <f>B135*(VLOOKUP($B$12,$A$170:$B$230,2,FALSE)/$B$203)</f>
        <v>0.46505872809721149</v>
      </c>
      <c r="C153" s="9" t="s">
        <v>974</v>
      </c>
      <c r="D153" s="42"/>
    </row>
    <row r="154" spans="1:6" x14ac:dyDescent="0.25">
      <c r="A154" s="43" t="s">
        <v>975</v>
      </c>
      <c r="B154" s="222">
        <f>B99</f>
        <v>1.5078240372086971E-3</v>
      </c>
      <c r="C154" s="9" t="s">
        <v>976</v>
      </c>
      <c r="D154" s="42"/>
    </row>
    <row r="155" spans="1:6" x14ac:dyDescent="0.25">
      <c r="A155" s="43" t="s">
        <v>977</v>
      </c>
      <c r="B155" s="222">
        <f>(B103*$B$87)*(VLOOKUP($B$12,$A$170:$B$230,2,FALSE)/$B$197)</f>
        <v>8.5679018725576071E-3</v>
      </c>
      <c r="C155" s="9" t="str">
        <f>"Converted from Euro to Pound in 2017 prices, then inflated to "&amp;$B$12&amp;" prices"</f>
        <v>Converted from Euro to Pound in 2017 prices, then inflated to 2024 prices</v>
      </c>
      <c r="D155" s="42"/>
    </row>
    <row r="156" spans="1:6" x14ac:dyDescent="0.25">
      <c r="A156" s="43" t="s">
        <v>978</v>
      </c>
      <c r="B156" s="222">
        <f t="shared" ref="B156:B163" si="2">(B104*$B$86)*(VLOOKUP($B$12,$A$170:$B$230,2,FALSE)/$B$196)</f>
        <v>5.9238700396196881E-3</v>
      </c>
      <c r="C156" s="9" t="str">
        <f t="shared" ref="C156:C163" si="3">"Converted from Euro to Pound in 2016 prices, then inflated to "&amp;$B$12&amp;" prices"</f>
        <v>Converted from Euro to Pound in 2016 prices, then inflated to 2024 prices</v>
      </c>
      <c r="D156" s="42"/>
    </row>
    <row r="157" spans="1:6" x14ac:dyDescent="0.25">
      <c r="A157" s="43" t="s">
        <v>979</v>
      </c>
      <c r="B157" s="222">
        <f t="shared" si="2"/>
        <v>3.2232185763969375E-3</v>
      </c>
      <c r="C157" s="9" t="str">
        <f t="shared" si="3"/>
        <v>Converted from Euro to Pound in 2016 prices, then inflated to 2024 prices</v>
      </c>
      <c r="D157" s="42"/>
    </row>
    <row r="158" spans="1:6" x14ac:dyDescent="0.25">
      <c r="A158" s="43" t="s">
        <v>980</v>
      </c>
      <c r="B158" s="222">
        <f t="shared" si="2"/>
        <v>2.1488123842646253E-3</v>
      </c>
      <c r="C158" s="9" t="str">
        <f t="shared" si="3"/>
        <v>Converted from Euro to Pound in 2016 prices, then inflated to 2024 prices</v>
      </c>
      <c r="D158" s="42"/>
    </row>
    <row r="159" spans="1:6" x14ac:dyDescent="0.25">
      <c r="A159" s="43" t="s">
        <v>981</v>
      </c>
      <c r="B159" s="222">
        <f t="shared" si="2"/>
        <v>1.2892874305587749E-3</v>
      </c>
      <c r="C159" s="9" t="str">
        <f t="shared" si="3"/>
        <v>Converted from Euro to Pound in 2016 prices, then inflated to 2024 prices</v>
      </c>
      <c r="D159" s="42"/>
    </row>
    <row r="160" spans="1:6" x14ac:dyDescent="0.25">
      <c r="A160" s="43" t="s">
        <v>982</v>
      </c>
      <c r="B160" s="222">
        <f t="shared" si="2"/>
        <v>5.3720309606615632E-4</v>
      </c>
      <c r="C160" s="9" t="str">
        <f t="shared" si="3"/>
        <v>Converted from Euro to Pound in 2016 prices, then inflated to 2024 prices</v>
      </c>
      <c r="D160" s="42"/>
    </row>
    <row r="161" spans="1:17" x14ac:dyDescent="0.25">
      <c r="A161" s="43" t="s">
        <v>983</v>
      </c>
      <c r="B161" s="222">
        <f t="shared" si="2"/>
        <v>9.6696557291908111E-3</v>
      </c>
      <c r="C161" s="9" t="str">
        <f t="shared" si="3"/>
        <v>Converted from Euro to Pound in 2016 prices, then inflated to 2024 prices</v>
      </c>
      <c r="D161" s="42"/>
    </row>
    <row r="162" spans="1:17" x14ac:dyDescent="0.25">
      <c r="A162" s="43" t="s">
        <v>984</v>
      </c>
      <c r="B162" s="222">
        <f t="shared" si="2"/>
        <v>0</v>
      </c>
      <c r="C162" s="9" t="str">
        <f t="shared" si="3"/>
        <v>Converted from Euro to Pound in 2016 prices, then inflated to 2024 prices</v>
      </c>
      <c r="D162" s="42"/>
    </row>
    <row r="163" spans="1:17" ht="15.75" thickBot="1" x14ac:dyDescent="0.3">
      <c r="A163" s="86" t="s">
        <v>985</v>
      </c>
      <c r="B163" s="535">
        <f t="shared" si="2"/>
        <v>7.5208433449261867E-3</v>
      </c>
      <c r="C163" s="87" t="str">
        <f t="shared" si="3"/>
        <v>Converted from Euro to Pound in 2016 prices, then inflated to 2024 prices</v>
      </c>
      <c r="D163" s="386"/>
    </row>
    <row r="164" spans="1:17" ht="15.75" thickBot="1" x14ac:dyDescent="0.3"/>
    <row r="165" spans="1:17" x14ac:dyDescent="0.25">
      <c r="A165" s="39" t="s">
        <v>986</v>
      </c>
      <c r="B165" s="51"/>
      <c r="C165" s="319"/>
      <c r="D165" s="231" t="s">
        <v>824</v>
      </c>
      <c r="E165" s="51"/>
      <c r="F165" s="105"/>
      <c r="G165" s="106"/>
    </row>
    <row r="166" spans="1:17" x14ac:dyDescent="0.25">
      <c r="A166" s="320" t="s">
        <v>987</v>
      </c>
      <c r="D166" s="31" t="s">
        <v>942</v>
      </c>
      <c r="F166" s="7"/>
      <c r="G166" s="106"/>
      <c r="H166" s="7"/>
      <c r="I166" s="7"/>
      <c r="J166" s="7"/>
      <c r="K166" s="7"/>
      <c r="L166" s="7"/>
      <c r="M166" s="7"/>
      <c r="N166" s="7"/>
      <c r="O166" s="7"/>
      <c r="P166" s="7"/>
      <c r="Q166" s="7"/>
    </row>
    <row r="167" spans="1:17" ht="15.75" thickBot="1" x14ac:dyDescent="0.3">
      <c r="A167" s="38" t="s">
        <v>988</v>
      </c>
      <c r="B167" s="37"/>
      <c r="C167" s="37"/>
      <c r="D167" s="37"/>
      <c r="E167" s="37"/>
      <c r="F167" s="37"/>
      <c r="G167" s="106"/>
      <c r="H167" s="7"/>
      <c r="I167" s="7"/>
      <c r="J167" s="7"/>
      <c r="K167" s="7"/>
      <c r="L167" s="7"/>
      <c r="M167" s="7"/>
      <c r="N167" s="7"/>
      <c r="O167" s="7"/>
      <c r="P167" s="7"/>
      <c r="Q167" s="7"/>
    </row>
    <row r="168" spans="1:17" ht="15.75" thickTop="1" x14ac:dyDescent="0.25">
      <c r="A168" s="129"/>
      <c r="B168" s="32" t="s">
        <v>989</v>
      </c>
      <c r="C168" s="34" t="s">
        <v>990</v>
      </c>
      <c r="D168" s="35" t="s">
        <v>991</v>
      </c>
      <c r="E168" s="34" t="s">
        <v>992</v>
      </c>
      <c r="F168" s="34" t="s">
        <v>993</v>
      </c>
      <c r="G168" s="106"/>
      <c r="H168" s="7"/>
      <c r="I168" s="7"/>
      <c r="J168" s="7"/>
      <c r="K168" s="7"/>
      <c r="L168" s="7"/>
      <c r="M168" s="7"/>
      <c r="N168" s="7"/>
      <c r="O168" s="7"/>
      <c r="P168" s="7"/>
      <c r="Q168" s="7"/>
    </row>
    <row r="169" spans="1:17" x14ac:dyDescent="0.25">
      <c r="A169" s="36" t="s">
        <v>994</v>
      </c>
      <c r="B169" s="167" t="s">
        <v>995</v>
      </c>
      <c r="C169" s="33" t="s">
        <v>996</v>
      </c>
      <c r="D169" s="33" t="s">
        <v>997</v>
      </c>
      <c r="E169" s="141" t="s">
        <v>998</v>
      </c>
      <c r="F169" s="33" t="s">
        <v>999</v>
      </c>
      <c r="G169" s="107"/>
      <c r="H169" s="7"/>
      <c r="I169" s="7"/>
      <c r="J169" s="7"/>
      <c r="K169" s="7"/>
      <c r="L169" s="7"/>
      <c r="M169" s="7"/>
      <c r="N169" s="7"/>
      <c r="O169" s="7"/>
      <c r="P169" s="7"/>
      <c r="Q169" s="7"/>
    </row>
    <row r="170" spans="1:17" x14ac:dyDescent="0.25">
      <c r="A170" s="212">
        <v>1990</v>
      </c>
      <c r="B170" s="536">
        <v>42.331487276118281</v>
      </c>
      <c r="C170" s="537">
        <v>22743.236514522821</v>
      </c>
      <c r="D170" s="538" t="s">
        <v>1000</v>
      </c>
      <c r="E170" s="538">
        <v>100</v>
      </c>
      <c r="F170" s="140">
        <f>E170/$E$190</f>
        <v>0.76082623886532064</v>
      </c>
      <c r="G170" s="107"/>
      <c r="H170" s="7"/>
      <c r="I170" s="7"/>
      <c r="J170" s="7"/>
      <c r="K170" s="7"/>
      <c r="L170" s="7"/>
      <c r="M170" s="7"/>
      <c r="N170" s="7"/>
      <c r="O170" s="7"/>
      <c r="P170" s="7"/>
      <c r="Q170" s="7"/>
    </row>
    <row r="171" spans="1:17" x14ac:dyDescent="0.25">
      <c r="A171" s="212">
        <v>1991</v>
      </c>
      <c r="B171" s="536">
        <v>45.311822510996478</v>
      </c>
      <c r="C171" s="537">
        <v>22281.440910048452</v>
      </c>
      <c r="D171" s="538">
        <v>-2.0304744409595732</v>
      </c>
      <c r="E171" s="538">
        <v>97.969525559040406</v>
      </c>
      <c r="F171" s="140">
        <f t="shared" ref="F171:F230" si="4">E171/$E$190</f>
        <v>0.74537785654504618</v>
      </c>
      <c r="G171" s="107"/>
      <c r="H171" s="7"/>
      <c r="I171" s="7"/>
      <c r="J171" s="7"/>
      <c r="K171" s="7"/>
      <c r="L171" s="7"/>
      <c r="M171" s="7"/>
      <c r="N171" s="7"/>
      <c r="O171" s="7"/>
      <c r="P171" s="7"/>
      <c r="Q171" s="7"/>
    </row>
    <row r="172" spans="1:17" x14ac:dyDescent="0.25">
      <c r="A172" s="212">
        <v>1992</v>
      </c>
      <c r="B172" s="536">
        <v>46.906883894136733</v>
      </c>
      <c r="C172" s="537">
        <v>22231.781121656</v>
      </c>
      <c r="D172" s="538">
        <v>-0.22287512101633045</v>
      </c>
      <c r="E172" s="538">
        <v>97.751175860391584</v>
      </c>
      <c r="F172" s="140">
        <f t="shared" si="4"/>
        <v>0.74371659474524254</v>
      </c>
      <c r="G172" s="107"/>
      <c r="H172" s="7"/>
      <c r="I172" s="7"/>
      <c r="J172" s="7"/>
      <c r="K172" s="7"/>
      <c r="L172" s="7"/>
      <c r="M172" s="7"/>
      <c r="N172" s="7"/>
      <c r="O172" s="7"/>
      <c r="P172" s="7"/>
      <c r="Q172" s="7"/>
    </row>
    <row r="173" spans="1:17" x14ac:dyDescent="0.25">
      <c r="A173" s="212">
        <v>1993</v>
      </c>
      <c r="B173" s="536">
        <v>48.391477888137011</v>
      </c>
      <c r="C173" s="537">
        <v>22648.911267476291</v>
      </c>
      <c r="D173" s="538">
        <v>1.876278574072332</v>
      </c>
      <c r="E173" s="538">
        <v>99.585260228963875</v>
      </c>
      <c r="F173" s="140">
        <f t="shared" si="4"/>
        <v>0.75767078986426784</v>
      </c>
      <c r="G173" s="107"/>
      <c r="H173" s="7"/>
      <c r="I173" s="7"/>
      <c r="J173" s="7"/>
      <c r="K173" s="7"/>
      <c r="L173" s="7"/>
      <c r="M173" s="7"/>
      <c r="N173" s="7"/>
      <c r="O173" s="7"/>
      <c r="P173" s="7"/>
      <c r="Q173" s="7"/>
    </row>
    <row r="174" spans="1:17" x14ac:dyDescent="0.25">
      <c r="A174" s="212">
        <v>1994</v>
      </c>
      <c r="B174" s="536">
        <v>49.254932666774536</v>
      </c>
      <c r="C174" s="537">
        <v>23376.735376006058</v>
      </c>
      <c r="D174" s="538">
        <v>3.2135059382519593</v>
      </c>
      <c r="E174" s="538">
        <v>102.78543848004529</v>
      </c>
      <c r="F174" s="140">
        <f t="shared" si="4"/>
        <v>0.78201858568895655</v>
      </c>
      <c r="G174" s="107"/>
      <c r="H174" s="7"/>
      <c r="I174" s="7"/>
      <c r="J174" s="7"/>
      <c r="K174" s="7"/>
      <c r="L174" s="7"/>
      <c r="M174" s="7"/>
      <c r="N174" s="7"/>
      <c r="O174" s="7"/>
      <c r="P174" s="7"/>
      <c r="Q174" s="7"/>
    </row>
    <row r="175" spans="1:17" x14ac:dyDescent="0.25">
      <c r="A175" s="212">
        <v>1995</v>
      </c>
      <c r="B175" s="536">
        <v>50.679130511708216</v>
      </c>
      <c r="C175" s="537">
        <v>23804.183728336848</v>
      </c>
      <c r="D175" s="538">
        <v>1.8285203021527252</v>
      </c>
      <c r="E175" s="538">
        <v>104.66489109030961</v>
      </c>
      <c r="F175" s="140">
        <f t="shared" si="4"/>
        <v>0.79631795429488672</v>
      </c>
      <c r="G175" s="107"/>
      <c r="H175" s="7"/>
      <c r="I175" s="7"/>
      <c r="J175" s="7"/>
      <c r="K175" s="7"/>
      <c r="L175" s="7"/>
      <c r="M175" s="7"/>
      <c r="N175" s="7"/>
      <c r="O175" s="7"/>
      <c r="P175" s="7"/>
      <c r="Q175" s="7"/>
    </row>
    <row r="176" spans="1:17" x14ac:dyDescent="0.25">
      <c r="A176" s="212">
        <v>1996</v>
      </c>
      <c r="B176" s="536">
        <v>53.120377577913239</v>
      </c>
      <c r="C176" s="537">
        <v>24200.077710764661</v>
      </c>
      <c r="D176" s="538">
        <v>1.6631277381569554</v>
      </c>
      <c r="E176" s="538">
        <v>106.40560192614431</v>
      </c>
      <c r="F176" s="140">
        <f t="shared" si="4"/>
        <v>0.80956173907668894</v>
      </c>
      <c r="G176" s="107"/>
      <c r="H176" s="7"/>
      <c r="I176" s="7"/>
      <c r="J176" s="7"/>
      <c r="K176" s="7"/>
      <c r="L176" s="7"/>
      <c r="M176" s="7"/>
      <c r="N176" s="7"/>
      <c r="O176" s="7"/>
      <c r="P176" s="7"/>
      <c r="Q176" s="7"/>
    </row>
    <row r="177" spans="1:17" x14ac:dyDescent="0.25">
      <c r="A177" s="212">
        <v>1997</v>
      </c>
      <c r="B177" s="536">
        <v>53.205535234388392</v>
      </c>
      <c r="C177" s="537">
        <v>25229.92684457645</v>
      </c>
      <c r="D177" s="538">
        <v>4.2555612676966392</v>
      </c>
      <c r="E177" s="538">
        <v>110.93375750837278</v>
      </c>
      <c r="F177" s="140">
        <f t="shared" si="4"/>
        <v>0.84401313488292784</v>
      </c>
      <c r="G177" s="107"/>
      <c r="H177" s="7"/>
      <c r="I177" s="7"/>
      <c r="J177" s="7"/>
      <c r="K177" s="7"/>
      <c r="L177" s="7"/>
      <c r="M177" s="7"/>
      <c r="N177" s="7"/>
      <c r="O177" s="7"/>
      <c r="P177" s="7"/>
      <c r="Q177" s="7"/>
    </row>
    <row r="178" spans="1:17" x14ac:dyDescent="0.25">
      <c r="A178" s="212">
        <v>1998</v>
      </c>
      <c r="B178" s="536">
        <v>54.029883278078103</v>
      </c>
      <c r="C178" s="537">
        <v>25954.982394155439</v>
      </c>
      <c r="D178" s="538">
        <v>2.8737917237950716</v>
      </c>
      <c r="E178" s="538">
        <v>114.12176265054327</v>
      </c>
      <c r="F178" s="140">
        <f t="shared" si="4"/>
        <v>0.86826831450093667</v>
      </c>
      <c r="G178" s="107"/>
      <c r="H178" s="7"/>
      <c r="I178" s="7"/>
      <c r="J178" s="7"/>
      <c r="K178" s="7"/>
      <c r="L178" s="7"/>
      <c r="M178" s="7"/>
      <c r="N178" s="7"/>
      <c r="O178" s="7"/>
      <c r="P178" s="7"/>
      <c r="Q178" s="7"/>
    </row>
    <row r="179" spans="1:17" x14ac:dyDescent="0.25">
      <c r="A179" s="212">
        <v>1999</v>
      </c>
      <c r="B179" s="536">
        <v>54.801784438917245</v>
      </c>
      <c r="C179" s="537">
        <v>26641.833264036097</v>
      </c>
      <c r="D179" s="538">
        <v>2.646316069300525</v>
      </c>
      <c r="E179" s="538">
        <v>117.1417851941336</v>
      </c>
      <c r="F179" s="140">
        <f t="shared" si="4"/>
        <v>0.89124543843221971</v>
      </c>
      <c r="G179" s="107"/>
      <c r="H179" s="7"/>
      <c r="I179" s="7"/>
      <c r="J179" s="7"/>
      <c r="K179" s="7"/>
      <c r="L179" s="7"/>
      <c r="M179" s="7"/>
      <c r="N179" s="7"/>
      <c r="O179" s="7"/>
      <c r="P179" s="7"/>
      <c r="Q179" s="7"/>
    </row>
    <row r="180" spans="1:17" x14ac:dyDescent="0.25">
      <c r="A180" s="212">
        <v>2000</v>
      </c>
      <c r="B180" s="536">
        <v>55.522061054790228</v>
      </c>
      <c r="C180" s="537">
        <v>27637.201308967651</v>
      </c>
      <c r="D180" s="538">
        <v>3.7361094301089359</v>
      </c>
      <c r="E180" s="538">
        <v>121.51833047736959</v>
      </c>
      <c r="F180" s="140">
        <f t="shared" si="4"/>
        <v>0.92454334330290167</v>
      </c>
      <c r="G180" s="107"/>
      <c r="H180" s="7"/>
      <c r="I180" s="7"/>
      <c r="J180" s="7"/>
      <c r="K180" s="7"/>
      <c r="L180" s="7"/>
      <c r="M180" s="7"/>
      <c r="N180" s="7"/>
      <c r="O180" s="7"/>
      <c r="P180" s="7"/>
      <c r="Q180" s="7"/>
    </row>
    <row r="181" spans="1:17" x14ac:dyDescent="0.25">
      <c r="A181" s="212">
        <v>2001</v>
      </c>
      <c r="B181" s="536">
        <v>56.529790446704865</v>
      </c>
      <c r="C181" s="537">
        <v>28125.082469169218</v>
      </c>
      <c r="D181" s="538">
        <v>1.7653059539109783</v>
      </c>
      <c r="E181" s="538">
        <v>123.66350080037982</v>
      </c>
      <c r="F181" s="140">
        <f t="shared" si="4"/>
        <v>0.94086436198871548</v>
      </c>
      <c r="G181" s="107"/>
      <c r="H181" s="7"/>
      <c r="I181" s="7"/>
      <c r="J181" s="7"/>
      <c r="K181" s="7"/>
      <c r="L181" s="7"/>
      <c r="M181" s="7"/>
      <c r="N181" s="7"/>
      <c r="O181" s="7"/>
      <c r="P181" s="7"/>
      <c r="Q181" s="7"/>
    </row>
    <row r="182" spans="1:17" x14ac:dyDescent="0.25">
      <c r="A182" s="212">
        <v>2002</v>
      </c>
      <c r="B182" s="536">
        <v>57.784312574820561</v>
      </c>
      <c r="C182" s="537">
        <v>28501.272620385174</v>
      </c>
      <c r="D182" s="538">
        <v>1.3375610600549814</v>
      </c>
      <c r="E182" s="538">
        <v>125.31757563258648</v>
      </c>
      <c r="F182" s="140">
        <f t="shared" si="4"/>
        <v>0.95344899732261135</v>
      </c>
      <c r="G182" s="107"/>
      <c r="H182" s="7"/>
      <c r="I182" s="7"/>
      <c r="J182" s="7"/>
      <c r="K182" s="7"/>
      <c r="L182" s="7"/>
      <c r="M182" s="7"/>
      <c r="N182" s="7"/>
      <c r="O182" s="7"/>
      <c r="P182" s="7"/>
      <c r="Q182" s="7"/>
    </row>
    <row r="183" spans="1:17" x14ac:dyDescent="0.25">
      <c r="A183" s="212">
        <v>2003</v>
      </c>
      <c r="B183" s="536">
        <v>59.239393775857884</v>
      </c>
      <c r="C183" s="537">
        <v>29257.822783621497</v>
      </c>
      <c r="D183" s="538">
        <v>2.6544434464838895</v>
      </c>
      <c r="E183" s="538">
        <v>128.64405980625818</v>
      </c>
      <c r="F183" s="140">
        <f t="shared" si="4"/>
        <v>0.97875776174760787</v>
      </c>
      <c r="G183" s="107"/>
      <c r="H183" s="7"/>
      <c r="I183" s="7"/>
      <c r="J183" s="7"/>
      <c r="K183" s="7"/>
      <c r="L183" s="7"/>
      <c r="M183" s="7"/>
      <c r="N183" s="7"/>
      <c r="O183" s="7"/>
      <c r="P183" s="7"/>
      <c r="Q183" s="7"/>
    </row>
    <row r="184" spans="1:17" x14ac:dyDescent="0.25">
      <c r="A184" s="212">
        <v>2004</v>
      </c>
      <c r="B184" s="536">
        <v>60.811977923490744</v>
      </c>
      <c r="C184" s="537">
        <v>29787.224105260349</v>
      </c>
      <c r="D184" s="538">
        <v>1.8094351228868932</v>
      </c>
      <c r="E184" s="538">
        <v>130.97179060790023</v>
      </c>
      <c r="F184" s="140">
        <f t="shared" si="4"/>
        <v>0.99646774845665065</v>
      </c>
      <c r="G184" s="107"/>
      <c r="H184" s="7"/>
      <c r="I184" s="7"/>
      <c r="J184" s="7"/>
      <c r="K184" s="7"/>
      <c r="L184" s="7"/>
      <c r="M184" s="7"/>
      <c r="N184" s="7"/>
      <c r="O184" s="7"/>
      <c r="P184" s="7"/>
      <c r="Q184" s="7"/>
    </row>
    <row r="185" spans="1:17" x14ac:dyDescent="0.25">
      <c r="A185" s="212">
        <v>2005</v>
      </c>
      <c r="B185" s="536">
        <v>62.641771087193945</v>
      </c>
      <c r="C185" s="537">
        <v>30347.721445443301</v>
      </c>
      <c r="D185" s="538">
        <v>1.8816702697851184</v>
      </c>
      <c r="E185" s="538">
        <v>133.43624785357432</v>
      </c>
      <c r="F185" s="140">
        <f t="shared" si="4"/>
        <v>1.0152179858273567</v>
      </c>
      <c r="G185" s="107"/>
      <c r="H185" s="7"/>
      <c r="I185" s="7"/>
      <c r="J185" s="7"/>
      <c r="K185" s="7"/>
      <c r="L185" s="7"/>
      <c r="M185" s="7"/>
      <c r="N185" s="7"/>
      <c r="O185" s="7"/>
      <c r="P185" s="7"/>
      <c r="Q185" s="7"/>
    </row>
    <row r="186" spans="1:17" x14ac:dyDescent="0.25">
      <c r="A186" s="212">
        <v>2006</v>
      </c>
      <c r="B186" s="536">
        <v>64.526295405648867</v>
      </c>
      <c r="C186" s="537">
        <v>30792.442842088476</v>
      </c>
      <c r="D186" s="538">
        <v>1.4654193971190166</v>
      </c>
      <c r="E186" s="538">
        <v>135.39164851240841</v>
      </c>
      <c r="F186" s="140">
        <f t="shared" si="4"/>
        <v>1.0300951871147117</v>
      </c>
      <c r="G186" s="107"/>
      <c r="H186" s="7"/>
      <c r="I186" s="7"/>
      <c r="J186" s="7"/>
      <c r="K186" s="7"/>
      <c r="L186" s="7"/>
      <c r="M186" s="7"/>
      <c r="N186" s="7"/>
      <c r="O186" s="7"/>
      <c r="P186" s="7"/>
      <c r="Q186" s="7"/>
    </row>
    <row r="187" spans="1:17" x14ac:dyDescent="0.25">
      <c r="A187" s="212">
        <v>2007</v>
      </c>
      <c r="B187" s="536">
        <v>66.028341236973986</v>
      </c>
      <c r="C187" s="537">
        <v>31328.395230849768</v>
      </c>
      <c r="D187" s="538">
        <v>1.7405322192519446</v>
      </c>
      <c r="E187" s="538">
        <v>137.74818377694322</v>
      </c>
      <c r="F187" s="140">
        <f t="shared" si="4"/>
        <v>1.0480243257354069</v>
      </c>
      <c r="G187" s="107"/>
      <c r="H187" s="7"/>
      <c r="I187" s="7"/>
      <c r="J187" s="7"/>
      <c r="K187" s="7"/>
      <c r="L187" s="7"/>
      <c r="M187" s="7"/>
      <c r="N187" s="7"/>
      <c r="O187" s="7"/>
      <c r="P187" s="7"/>
      <c r="Q187" s="7"/>
    </row>
    <row r="188" spans="1:17" x14ac:dyDescent="0.25">
      <c r="A188" s="212">
        <v>2008</v>
      </c>
      <c r="B188" s="536">
        <v>68.242988530584199</v>
      </c>
      <c r="C188" s="537">
        <v>31024.68628586402</v>
      </c>
      <c r="D188" s="538">
        <v>-0.96943664923724304</v>
      </c>
      <c r="E188" s="538">
        <v>136.41280239975086</v>
      </c>
      <c r="F188" s="140">
        <f t="shared" si="4"/>
        <v>1.0378643938288064</v>
      </c>
      <c r="G188" s="108"/>
      <c r="H188" s="7"/>
      <c r="I188" s="7"/>
      <c r="J188" s="7"/>
      <c r="K188" s="7"/>
      <c r="L188" s="7"/>
      <c r="M188" s="7"/>
      <c r="N188" s="7"/>
      <c r="O188" s="7"/>
      <c r="P188" s="7"/>
      <c r="Q188" s="7"/>
    </row>
    <row r="189" spans="1:17" x14ac:dyDescent="0.25">
      <c r="A189" s="212">
        <v>2009</v>
      </c>
      <c r="B189" s="536">
        <v>69.530404174076565</v>
      </c>
      <c r="C189" s="537">
        <v>29417.527967170197</v>
      </c>
      <c r="D189" s="538">
        <v>-5.1802564702357774</v>
      </c>
      <c r="E189" s="538">
        <v>129.34626937720782</v>
      </c>
      <c r="F189" s="140">
        <f t="shared" si="4"/>
        <v>0.9841003564152162</v>
      </c>
      <c r="G189" s="107"/>
      <c r="H189" s="7"/>
      <c r="I189" s="7"/>
      <c r="J189" s="7"/>
      <c r="K189" s="7"/>
      <c r="L189" s="7"/>
      <c r="M189" s="7"/>
      <c r="N189" s="7"/>
      <c r="O189" s="7"/>
      <c r="P189" s="7"/>
      <c r="Q189" s="7"/>
    </row>
    <row r="190" spans="1:17" x14ac:dyDescent="0.25">
      <c r="A190" s="212">
        <v>2010</v>
      </c>
      <c r="B190" s="536">
        <v>70.525798497724949</v>
      </c>
      <c r="C190" s="537">
        <v>29892.813040256853</v>
      </c>
      <c r="D190" s="538">
        <v>1.6156526599280241</v>
      </c>
      <c r="E190" s="538">
        <v>131.43605581891836</v>
      </c>
      <c r="F190" s="140">
        <f t="shared" si="4"/>
        <v>1</v>
      </c>
      <c r="G190" s="107"/>
      <c r="H190" s="7"/>
      <c r="I190" s="7"/>
      <c r="J190" s="7"/>
      <c r="K190" s="7"/>
      <c r="L190" s="7"/>
      <c r="M190" s="7"/>
      <c r="N190" s="7"/>
      <c r="O190" s="7"/>
      <c r="P190" s="7"/>
      <c r="Q190" s="7"/>
    </row>
    <row r="191" spans="1:17" x14ac:dyDescent="0.25">
      <c r="A191" s="212">
        <v>2011</v>
      </c>
      <c r="B191" s="536">
        <v>72.024920461016578</v>
      </c>
      <c r="C191" s="537">
        <v>29961.033481814837</v>
      </c>
      <c r="D191" s="538">
        <v>0.22821686759995075</v>
      </c>
      <c r="E191" s="538">
        <v>131.73601506840524</v>
      </c>
      <c r="F191" s="140">
        <f t="shared" si="4"/>
        <v>1.0022821686759997</v>
      </c>
      <c r="G191" s="107"/>
      <c r="H191" s="7"/>
      <c r="I191" s="7"/>
      <c r="J191" s="7"/>
      <c r="K191" s="7"/>
      <c r="L191" s="7"/>
      <c r="M191" s="7"/>
      <c r="N191" s="7"/>
      <c r="O191" s="7"/>
      <c r="P191" s="7"/>
      <c r="Q191" s="7"/>
    </row>
    <row r="192" spans="1:17" x14ac:dyDescent="0.25">
      <c r="A192" s="212">
        <v>2012</v>
      </c>
      <c r="B192" s="536">
        <v>73.086924153302718</v>
      </c>
      <c r="C192" s="537">
        <v>30194.662899301467</v>
      </c>
      <c r="D192" s="538">
        <v>0.77977756551166344</v>
      </c>
      <c r="E192" s="538">
        <v>132.76326295960772</v>
      </c>
      <c r="F192" s="140">
        <f t="shared" si="4"/>
        <v>1.0100977401704587</v>
      </c>
      <c r="G192" s="107"/>
      <c r="H192" s="7"/>
      <c r="I192" s="7"/>
      <c r="J192" s="7"/>
      <c r="K192" s="7"/>
      <c r="L192" s="7"/>
      <c r="M192" s="7"/>
      <c r="N192" s="7"/>
      <c r="O192" s="7"/>
      <c r="P192" s="7"/>
      <c r="Q192" s="7"/>
    </row>
    <row r="193" spans="1:17" x14ac:dyDescent="0.25">
      <c r="A193" s="212">
        <v>2013</v>
      </c>
      <c r="B193" s="536">
        <v>74.672574336210204</v>
      </c>
      <c r="C193" s="537">
        <v>30551.994596424345</v>
      </c>
      <c r="D193" s="538">
        <v>1.1834266814455541</v>
      </c>
      <c r="E193" s="538">
        <v>134.33441883662942</v>
      </c>
      <c r="F193" s="140">
        <f t="shared" si="4"/>
        <v>1.0220515063363145</v>
      </c>
      <c r="G193" s="107"/>
      <c r="H193" s="7"/>
      <c r="I193" s="7"/>
      <c r="J193" s="7"/>
      <c r="K193" s="7"/>
      <c r="L193" s="7"/>
      <c r="M193" s="7"/>
      <c r="N193" s="7"/>
      <c r="O193" s="7"/>
      <c r="P193" s="7"/>
      <c r="Q193" s="7"/>
    </row>
    <row r="194" spans="1:17" x14ac:dyDescent="0.25">
      <c r="A194" s="212">
        <v>2014</v>
      </c>
      <c r="B194" s="536">
        <v>75.62721724914195</v>
      </c>
      <c r="C194" s="537">
        <v>31289.862655735265</v>
      </c>
      <c r="D194" s="538">
        <v>2.415122380904311</v>
      </c>
      <c r="E194" s="538">
        <v>137.5787594512106</v>
      </c>
      <c r="F194" s="140">
        <f t="shared" si="4"/>
        <v>1.0467353010102125</v>
      </c>
      <c r="G194" s="107"/>
      <c r="H194" s="7"/>
      <c r="I194" s="7"/>
      <c r="J194" s="7"/>
      <c r="K194" s="7"/>
      <c r="L194" s="7"/>
      <c r="M194" s="7"/>
      <c r="N194" s="7"/>
      <c r="O194" s="7"/>
      <c r="P194" s="7"/>
      <c r="Q194" s="7"/>
    </row>
    <row r="195" spans="1:17" x14ac:dyDescent="0.25">
      <c r="A195" s="212">
        <v>2015</v>
      </c>
      <c r="B195" s="536">
        <v>76.167127755699525</v>
      </c>
      <c r="C195" s="537">
        <v>31786.131162647827</v>
      </c>
      <c r="D195" s="538">
        <v>1.5860360666095641</v>
      </c>
      <c r="E195" s="538">
        <v>139.76080819610081</v>
      </c>
      <c r="F195" s="140">
        <f t="shared" si="4"/>
        <v>1.0633369004061686</v>
      </c>
      <c r="G195" s="107"/>
      <c r="H195" s="7"/>
      <c r="I195" s="7"/>
      <c r="J195" s="7"/>
      <c r="K195" s="7"/>
      <c r="L195" s="7"/>
      <c r="M195" s="7"/>
      <c r="N195" s="7"/>
      <c r="O195" s="7"/>
      <c r="P195" s="7"/>
      <c r="Q195" s="7"/>
    </row>
    <row r="196" spans="1:17" x14ac:dyDescent="0.25">
      <c r="A196" s="212">
        <v>2016</v>
      </c>
      <c r="B196" s="536">
        <v>77.596350998815751</v>
      </c>
      <c r="C196" s="537">
        <v>32208.182719682667</v>
      </c>
      <c r="D196" s="538">
        <v>1.3277852371376353</v>
      </c>
      <c r="E196" s="538">
        <v>141.61653157463289</v>
      </c>
      <c r="F196" s="140">
        <f t="shared" si="4"/>
        <v>1.0774557307907986</v>
      </c>
      <c r="G196" s="107"/>
      <c r="H196" s="7"/>
      <c r="I196" s="7"/>
      <c r="J196" s="7"/>
      <c r="K196" s="7"/>
      <c r="L196" s="7"/>
      <c r="M196" s="7"/>
      <c r="N196" s="7"/>
      <c r="O196" s="7"/>
      <c r="P196" s="7"/>
      <c r="Q196" s="7"/>
    </row>
    <row r="197" spans="1:17" x14ac:dyDescent="0.25">
      <c r="A197" s="212">
        <v>2017</v>
      </c>
      <c r="B197" s="536">
        <v>78.987015732240422</v>
      </c>
      <c r="C197" s="537">
        <v>32799.310117171059</v>
      </c>
      <c r="D197" s="538">
        <v>1.8353329730930401</v>
      </c>
      <c r="E197" s="538">
        <v>144.21566647397285</v>
      </c>
      <c r="F197" s="140">
        <f t="shared" si="4"/>
        <v>1.0972306310884827</v>
      </c>
      <c r="G197" s="107"/>
      <c r="H197" s="7"/>
      <c r="I197" s="7"/>
      <c r="J197" s="7"/>
      <c r="K197" s="7"/>
      <c r="L197" s="7"/>
      <c r="M197" s="7"/>
      <c r="N197" s="7"/>
      <c r="O197" s="7"/>
      <c r="P197" s="7"/>
      <c r="Q197" s="7"/>
    </row>
    <row r="198" spans="1:17" x14ac:dyDescent="0.25">
      <c r="A198" s="212">
        <v>2018</v>
      </c>
      <c r="B198" s="536">
        <v>80.359771773960034</v>
      </c>
      <c r="C198" s="537">
        <v>33160.007586294094</v>
      </c>
      <c r="D198" s="538">
        <v>1.0997105360889936</v>
      </c>
      <c r="E198" s="538">
        <v>145.80162135287807</v>
      </c>
      <c r="F198" s="140">
        <f t="shared" si="4"/>
        <v>1.1092969919437585</v>
      </c>
      <c r="G198" s="107"/>
      <c r="H198" s="7"/>
      <c r="I198" s="7"/>
      <c r="J198" s="7"/>
      <c r="K198" s="7"/>
      <c r="L198" s="7"/>
      <c r="M198" s="7"/>
      <c r="N198" s="7"/>
      <c r="O198" s="7"/>
      <c r="P198" s="7"/>
      <c r="Q198" s="7"/>
    </row>
    <row r="199" spans="1:17" x14ac:dyDescent="0.25">
      <c r="A199" s="212">
        <v>2019</v>
      </c>
      <c r="B199" s="536">
        <v>82.058356359660749</v>
      </c>
      <c r="C199" s="537">
        <v>33509.80885311871</v>
      </c>
      <c r="D199" s="538">
        <v>1.0548889831050401</v>
      </c>
      <c r="E199" s="538">
        <v>147.33966659371811</v>
      </c>
      <c r="F199" s="140">
        <f t="shared" si="4"/>
        <v>1.1209988437016887</v>
      </c>
      <c r="G199" s="107"/>
      <c r="H199" s="7"/>
      <c r="I199" s="7"/>
      <c r="J199" s="7"/>
      <c r="K199" s="7"/>
      <c r="L199" s="7"/>
      <c r="M199" s="7"/>
      <c r="N199" s="7"/>
      <c r="O199" s="7"/>
      <c r="P199" s="7"/>
      <c r="Q199" s="7"/>
    </row>
    <row r="200" spans="1:17" x14ac:dyDescent="0.25">
      <c r="A200" s="212">
        <v>2020</v>
      </c>
      <c r="B200" s="536">
        <v>87.115003381815058</v>
      </c>
      <c r="C200" s="537">
        <v>29687.079799048912</v>
      </c>
      <c r="D200" s="538">
        <v>-11.407791285309054</v>
      </c>
      <c r="E200" s="538">
        <v>130.5314649482365</v>
      </c>
      <c r="F200" s="140">
        <f t="shared" si="4"/>
        <v>0.99311763530147212</v>
      </c>
      <c r="G200" s="107"/>
      <c r="H200" s="7"/>
      <c r="I200" s="7"/>
      <c r="J200" s="7"/>
      <c r="K200" s="7"/>
      <c r="L200" s="7"/>
      <c r="M200" s="7"/>
      <c r="N200" s="7"/>
      <c r="O200" s="7"/>
      <c r="P200" s="7"/>
      <c r="Q200" s="7"/>
    </row>
    <row r="201" spans="1:17" x14ac:dyDescent="0.25">
      <c r="A201" s="212">
        <v>2021</v>
      </c>
      <c r="B201" s="536">
        <v>86.947703307774276</v>
      </c>
      <c r="C201" s="537">
        <v>31968.615304738585</v>
      </c>
      <c r="D201" s="538">
        <v>7.6852810082141065</v>
      </c>
      <c r="E201" s="538">
        <v>140.56317483364697</v>
      </c>
      <c r="F201" s="140">
        <f t="shared" si="4"/>
        <v>1.0694415163165212</v>
      </c>
      <c r="G201" s="107"/>
      <c r="H201" s="7"/>
      <c r="I201" s="7"/>
      <c r="J201" s="7"/>
      <c r="K201" s="7"/>
      <c r="L201" s="7"/>
      <c r="M201" s="7"/>
      <c r="N201" s="7"/>
      <c r="O201" s="7"/>
      <c r="P201" s="7"/>
      <c r="Q201" s="7"/>
    </row>
    <row r="202" spans="1:17" x14ac:dyDescent="0.25">
      <c r="A202" s="212">
        <v>2022</v>
      </c>
      <c r="B202" s="536">
        <v>91.3708760462996</v>
      </c>
      <c r="C202" s="537" t="s">
        <v>1000</v>
      </c>
      <c r="D202" s="538">
        <v>2.9913676890489516</v>
      </c>
      <c r="E202" s="538">
        <v>144.7679362283221</v>
      </c>
      <c r="F202" s="140">
        <f t="shared" si="4"/>
        <v>1.101432444288889</v>
      </c>
      <c r="G202" s="107"/>
      <c r="H202" s="7"/>
      <c r="I202" s="7"/>
      <c r="J202" s="7"/>
      <c r="K202" s="7"/>
      <c r="L202" s="7"/>
      <c r="M202" s="7"/>
      <c r="N202" s="7"/>
      <c r="O202" s="7"/>
      <c r="P202" s="7"/>
      <c r="Q202" s="7"/>
    </row>
    <row r="203" spans="1:17" x14ac:dyDescent="0.25">
      <c r="A203" s="212">
        <v>2023</v>
      </c>
      <c r="B203" s="536">
        <v>97.797047461224281</v>
      </c>
      <c r="C203" s="537" t="s">
        <v>1000</v>
      </c>
      <c r="D203" s="538">
        <v>-0.32354667932722458</v>
      </c>
      <c r="E203" s="538">
        <v>144.2995443779248</v>
      </c>
      <c r="F203" s="140">
        <f t="shared" si="4"/>
        <v>1.0978687961903595</v>
      </c>
      <c r="G203" s="107"/>
      <c r="H203" s="7"/>
      <c r="I203" s="7"/>
      <c r="J203" s="7"/>
      <c r="K203" s="7"/>
      <c r="L203" s="7"/>
      <c r="M203" s="7"/>
      <c r="N203" s="7"/>
      <c r="O203" s="7"/>
      <c r="P203" s="7"/>
      <c r="Q203" s="7"/>
    </row>
    <row r="204" spans="1:17" x14ac:dyDescent="0.25">
      <c r="A204" s="212">
        <v>2024</v>
      </c>
      <c r="B204" s="536">
        <v>100</v>
      </c>
      <c r="C204" s="537" t="s">
        <v>1000</v>
      </c>
      <c r="D204" s="538">
        <v>9.1809607680937155E-2</v>
      </c>
      <c r="E204" s="538">
        <v>144.43202522350356</v>
      </c>
      <c r="F204" s="140">
        <f t="shared" si="4"/>
        <v>1.0988767452249935</v>
      </c>
      <c r="G204" s="107"/>
      <c r="H204" s="7"/>
      <c r="I204" s="7"/>
      <c r="J204" s="7"/>
      <c r="K204" s="7"/>
      <c r="L204" s="7"/>
      <c r="M204" s="7"/>
      <c r="N204" s="7"/>
      <c r="O204" s="7"/>
      <c r="P204" s="7"/>
      <c r="Q204" s="7"/>
    </row>
    <row r="205" spans="1:17" x14ac:dyDescent="0.25">
      <c r="A205" s="212">
        <v>2025</v>
      </c>
      <c r="B205" s="536">
        <v>101.69396410936042</v>
      </c>
      <c r="C205" s="537" t="s">
        <v>1000</v>
      </c>
      <c r="D205" s="538">
        <v>0.91045490671741724</v>
      </c>
      <c r="E205" s="538">
        <v>145.74701368402231</v>
      </c>
      <c r="F205" s="140">
        <f t="shared" si="4"/>
        <v>1.1088815224706712</v>
      </c>
      <c r="G205" s="107"/>
      <c r="H205" s="7"/>
      <c r="I205" s="7"/>
      <c r="J205" s="7"/>
      <c r="K205" s="7"/>
      <c r="L205" s="7"/>
      <c r="M205" s="7"/>
      <c r="N205" s="7"/>
      <c r="O205" s="7"/>
      <c r="P205" s="7"/>
      <c r="Q205" s="7"/>
    </row>
    <row r="206" spans="1:17" x14ac:dyDescent="0.25">
      <c r="A206" s="212">
        <v>2026</v>
      </c>
      <c r="B206" s="536">
        <v>103.34734231981663</v>
      </c>
      <c r="C206" s="537" t="s">
        <v>1000</v>
      </c>
      <c r="D206" s="538">
        <v>1.5845034152123239</v>
      </c>
      <c r="E206" s="538">
        <v>148.05638009341561</v>
      </c>
      <c r="F206" s="140">
        <f t="shared" si="4"/>
        <v>1.1264517880648772</v>
      </c>
      <c r="G206" s="107"/>
      <c r="H206" s="7"/>
      <c r="I206" s="7"/>
      <c r="J206" s="7"/>
      <c r="K206" s="7"/>
      <c r="L206" s="7"/>
      <c r="M206" s="7"/>
      <c r="N206" s="7"/>
      <c r="O206" s="7"/>
      <c r="P206" s="7"/>
      <c r="Q206" s="7"/>
    </row>
    <row r="207" spans="1:17" x14ac:dyDescent="0.25">
      <c r="A207" s="212">
        <v>2027</v>
      </c>
      <c r="B207" s="536">
        <v>105.14464935769188</v>
      </c>
      <c r="C207" s="537" t="s">
        <v>1000</v>
      </c>
      <c r="D207" s="538">
        <v>1.6199418152957223</v>
      </c>
      <c r="E207" s="538">
        <v>150.45480730476203</v>
      </c>
      <c r="F207" s="140">
        <f t="shared" si="4"/>
        <v>1.1446996516088868</v>
      </c>
      <c r="G207" s="107"/>
      <c r="H207" s="7"/>
      <c r="I207" s="7"/>
      <c r="J207" s="7"/>
      <c r="K207" s="7"/>
      <c r="L207" s="7"/>
      <c r="M207" s="7"/>
      <c r="N207" s="7"/>
      <c r="O207" s="7"/>
      <c r="P207" s="7"/>
      <c r="Q207" s="7"/>
    </row>
    <row r="208" spans="1:17" x14ac:dyDescent="0.25">
      <c r="A208" s="212">
        <v>2028</v>
      </c>
      <c r="B208" s="536">
        <v>107.10102729537097</v>
      </c>
      <c r="C208" s="537" t="s">
        <v>1000</v>
      </c>
      <c r="D208" s="538">
        <v>1.4143025378673624</v>
      </c>
      <c r="E208" s="538">
        <v>152.58269346281671</v>
      </c>
      <c r="F208" s="140">
        <f t="shared" si="4"/>
        <v>1.1608891678325499</v>
      </c>
      <c r="G208" s="107"/>
      <c r="H208" s="7"/>
      <c r="I208" s="7"/>
      <c r="J208" s="7"/>
      <c r="K208" s="7"/>
      <c r="L208" s="7"/>
      <c r="M208" s="7"/>
      <c r="N208" s="7"/>
      <c r="O208" s="7"/>
      <c r="P208" s="7"/>
      <c r="Q208" s="7"/>
    </row>
    <row r="209" spans="1:17" x14ac:dyDescent="0.25">
      <c r="A209" s="212">
        <v>2029</v>
      </c>
      <c r="B209" s="536">
        <v>109.56435092316448</v>
      </c>
      <c r="C209" s="537" t="s">
        <v>1000</v>
      </c>
      <c r="D209" s="538">
        <v>1.5240934063627698</v>
      </c>
      <c r="E209" s="538">
        <v>154.90819623313419</v>
      </c>
      <c r="F209" s="140">
        <f t="shared" si="4"/>
        <v>1.1785822030946651</v>
      </c>
      <c r="G209" s="107"/>
      <c r="H209" s="7"/>
      <c r="I209" s="7"/>
      <c r="J209" s="7"/>
      <c r="K209" s="7"/>
      <c r="L209" s="7"/>
      <c r="M209" s="7"/>
      <c r="N209" s="7"/>
      <c r="O209" s="7"/>
      <c r="P209" s="7"/>
      <c r="Q209" s="7"/>
    </row>
    <row r="210" spans="1:17" x14ac:dyDescent="0.25">
      <c r="A210" s="212">
        <v>2030</v>
      </c>
      <c r="B210" s="536">
        <v>112.08433099439725</v>
      </c>
      <c r="C210" s="537" t="s">
        <v>1000</v>
      </c>
      <c r="D210" s="538">
        <v>1.5861363169054954</v>
      </c>
      <c r="E210" s="538">
        <v>157.36525139145115</v>
      </c>
      <c r="F210" s="140">
        <f t="shared" si="4"/>
        <v>1.1972761234425344</v>
      </c>
      <c r="G210" s="107"/>
      <c r="H210" s="7"/>
      <c r="I210" s="7"/>
      <c r="J210" s="7"/>
      <c r="K210" s="7"/>
      <c r="L210" s="7"/>
      <c r="M210" s="7"/>
      <c r="N210" s="7"/>
      <c r="O210" s="7"/>
      <c r="P210" s="7"/>
      <c r="Q210" s="7"/>
    </row>
    <row r="211" spans="1:17" x14ac:dyDescent="0.25">
      <c r="A211" s="212">
        <v>2031</v>
      </c>
      <c r="B211" s="536">
        <v>114.6622706072684</v>
      </c>
      <c r="C211" s="537" t="s">
        <v>1000</v>
      </c>
      <c r="D211" s="538">
        <v>1.5444920763831638</v>
      </c>
      <c r="E211" s="538">
        <v>159.79574523017257</v>
      </c>
      <c r="F211" s="140">
        <f t="shared" si="4"/>
        <v>1.2157679583015319</v>
      </c>
      <c r="G211" s="107"/>
      <c r="H211" s="7"/>
      <c r="I211" s="7"/>
      <c r="J211" s="7"/>
      <c r="K211" s="7"/>
      <c r="L211" s="7"/>
      <c r="M211" s="7"/>
      <c r="N211" s="7"/>
      <c r="O211" s="7"/>
      <c r="P211" s="7"/>
      <c r="Q211" s="7"/>
    </row>
    <row r="212" spans="1:17" x14ac:dyDescent="0.25">
      <c r="A212" s="212">
        <v>2032</v>
      </c>
      <c r="B212" s="536">
        <v>117.29950283123556</v>
      </c>
      <c r="C212" s="537" t="s">
        <v>1000</v>
      </c>
      <c r="D212" s="538">
        <v>1.5267160427080873</v>
      </c>
      <c r="E212" s="538">
        <v>162.23537250816656</v>
      </c>
      <c r="F212" s="140">
        <f t="shared" si="4"/>
        <v>1.2343292827630261</v>
      </c>
      <c r="G212" s="107"/>
      <c r="H212" s="7"/>
      <c r="I212" s="7"/>
      <c r="J212" s="7"/>
      <c r="K212" s="7"/>
      <c r="L212" s="7"/>
      <c r="M212" s="7"/>
      <c r="N212" s="7"/>
      <c r="O212" s="7"/>
      <c r="P212" s="7"/>
      <c r="Q212" s="7"/>
    </row>
    <row r="213" spans="1:17" x14ac:dyDescent="0.25">
      <c r="A213" s="212">
        <v>2033</v>
      </c>
      <c r="B213" s="536">
        <v>119.99739139635395</v>
      </c>
      <c r="C213" s="537" t="s">
        <v>1000</v>
      </c>
      <c r="D213" s="538">
        <v>1.5169988352242703</v>
      </c>
      <c r="E213" s="538">
        <v>164.6964812194372</v>
      </c>
      <c r="F213" s="140">
        <f t="shared" si="4"/>
        <v>1.2530540436053732</v>
      </c>
      <c r="G213" s="107"/>
      <c r="H213" s="7"/>
      <c r="I213" s="7"/>
      <c r="J213" s="7"/>
      <c r="K213" s="7"/>
      <c r="L213" s="7"/>
      <c r="M213" s="7"/>
      <c r="N213" s="7"/>
      <c r="O213" s="7"/>
      <c r="P213" s="7"/>
      <c r="Q213" s="7"/>
    </row>
    <row r="214" spans="1:17" x14ac:dyDescent="0.25">
      <c r="A214" s="212">
        <v>2034</v>
      </c>
      <c r="B214" s="536">
        <v>122.75733139847009</v>
      </c>
      <c r="C214" s="537" t="s">
        <v>1000</v>
      </c>
      <c r="D214" s="538">
        <v>1.5008291099796178</v>
      </c>
      <c r="E214" s="538">
        <v>167.16829395269062</v>
      </c>
      <c r="F214" s="140">
        <f t="shared" si="4"/>
        <v>1.2718602434555792</v>
      </c>
      <c r="G214" s="107"/>
      <c r="H214" s="7"/>
      <c r="I214" s="7"/>
      <c r="J214" s="7"/>
      <c r="K214" s="7"/>
      <c r="L214" s="7"/>
      <c r="M214" s="7"/>
      <c r="N214" s="7"/>
      <c r="O214" s="7"/>
      <c r="P214" s="7"/>
      <c r="Q214" s="7"/>
    </row>
    <row r="215" spans="1:17" x14ac:dyDescent="0.25">
      <c r="A215" s="212">
        <v>2035</v>
      </c>
      <c r="B215" s="536">
        <v>125.58075002063489</v>
      </c>
      <c r="C215" s="537" t="s">
        <v>1000</v>
      </c>
      <c r="D215" s="538">
        <v>1.4935385155877334</v>
      </c>
      <c r="E215" s="538">
        <v>169.66501680872497</v>
      </c>
      <c r="F215" s="140">
        <f t="shared" si="4"/>
        <v>1.2908559660560364</v>
      </c>
      <c r="G215" s="107"/>
      <c r="H215" s="7"/>
      <c r="I215" s="7"/>
      <c r="J215" s="7"/>
      <c r="K215" s="7"/>
      <c r="L215" s="7"/>
      <c r="M215" s="7"/>
      <c r="N215" s="7"/>
      <c r="O215" s="7"/>
      <c r="P215" s="7"/>
      <c r="Q215" s="7"/>
    </row>
    <row r="216" spans="1:17" x14ac:dyDescent="0.25">
      <c r="A216" s="212">
        <v>2036</v>
      </c>
      <c r="B216" s="536">
        <v>128.46910727110949</v>
      </c>
      <c r="C216" s="537" t="s">
        <v>1000</v>
      </c>
      <c r="D216" s="538">
        <v>1.6285935727685663</v>
      </c>
      <c r="E216" s="538">
        <v>172.42817036770859</v>
      </c>
      <c r="F216" s="140">
        <f t="shared" si="4"/>
        <v>1.3118787633529245</v>
      </c>
      <c r="G216" s="107"/>
      <c r="H216" s="7"/>
      <c r="I216" s="7"/>
      <c r="J216" s="7"/>
      <c r="K216" s="7"/>
      <c r="L216" s="7"/>
      <c r="M216" s="7"/>
      <c r="N216" s="7"/>
      <c r="O216" s="7"/>
      <c r="P216" s="7"/>
      <c r="Q216" s="7"/>
    </row>
    <row r="217" spans="1:17" x14ac:dyDescent="0.25">
      <c r="A217" s="212">
        <v>2037</v>
      </c>
      <c r="B217" s="536">
        <v>131.42389673834501</v>
      </c>
      <c r="C217" s="537" t="s">
        <v>1000</v>
      </c>
      <c r="D217" s="538">
        <v>1.6034030649912268</v>
      </c>
      <c r="E217" s="538">
        <v>175.19288893629272</v>
      </c>
      <c r="F217" s="140">
        <f t="shared" si="4"/>
        <v>1.3329134676534944</v>
      </c>
      <c r="G217" s="107"/>
      <c r="H217" s="7"/>
      <c r="I217" s="7"/>
      <c r="J217" s="7"/>
      <c r="K217" s="7"/>
      <c r="L217" s="7"/>
      <c r="M217" s="7"/>
      <c r="N217" s="7"/>
      <c r="O217" s="7"/>
      <c r="P217" s="7"/>
      <c r="Q217" s="7"/>
    </row>
    <row r="218" spans="1:17" x14ac:dyDescent="0.25">
      <c r="A218" s="212">
        <v>2038</v>
      </c>
      <c r="B218" s="536">
        <v>134.44664636332692</v>
      </c>
      <c r="C218" s="537" t="s">
        <v>1000</v>
      </c>
      <c r="D218" s="538">
        <v>1.5644418015022588</v>
      </c>
      <c r="E218" s="538">
        <v>177.93367972407151</v>
      </c>
      <c r="F218" s="140">
        <f t="shared" si="4"/>
        <v>1.353766123119319</v>
      </c>
      <c r="G218" s="107"/>
      <c r="H218" s="7"/>
      <c r="I218" s="7"/>
      <c r="J218" s="7"/>
      <c r="K218" s="7"/>
      <c r="L218" s="7"/>
      <c r="M218" s="7"/>
      <c r="N218" s="7"/>
      <c r="O218" s="7"/>
      <c r="P218" s="7"/>
      <c r="Q218" s="7"/>
    </row>
    <row r="219" spans="1:17" x14ac:dyDescent="0.25">
      <c r="A219" s="212">
        <v>2039</v>
      </c>
      <c r="B219" s="536">
        <v>137.53891922968344</v>
      </c>
      <c r="C219" s="537" t="s">
        <v>1000</v>
      </c>
      <c r="D219" s="538">
        <v>1.5323937775299168</v>
      </c>
      <c r="E219" s="538">
        <v>180.6603243602932</v>
      </c>
      <c r="F219" s="140">
        <f t="shared" si="4"/>
        <v>1.3745111509523074</v>
      </c>
      <c r="G219" s="107"/>
      <c r="H219" s="7"/>
      <c r="I219" s="7"/>
      <c r="J219" s="7"/>
      <c r="K219" s="7"/>
      <c r="L219" s="7"/>
      <c r="M219" s="7"/>
      <c r="N219" s="7"/>
      <c r="O219" s="7"/>
      <c r="P219" s="7"/>
      <c r="Q219" s="7"/>
    </row>
    <row r="220" spans="1:17" x14ac:dyDescent="0.25">
      <c r="A220" s="212">
        <v>2040</v>
      </c>
      <c r="B220" s="536">
        <v>140.70231437196614</v>
      </c>
      <c r="C220" s="537" t="s">
        <v>1000</v>
      </c>
      <c r="D220" s="538">
        <v>1.4923739489414389</v>
      </c>
      <c r="E220" s="538">
        <v>183.35645197711932</v>
      </c>
      <c r="F220" s="140">
        <f t="shared" si="4"/>
        <v>1.3950239972944147</v>
      </c>
      <c r="G220" s="107"/>
      <c r="H220" s="7"/>
      <c r="I220" s="7"/>
      <c r="J220" s="7"/>
      <c r="K220" s="7"/>
      <c r="L220" s="7"/>
      <c r="M220" s="7"/>
      <c r="N220" s="7"/>
      <c r="O220" s="7"/>
      <c r="P220" s="7"/>
      <c r="Q220" s="7"/>
    </row>
    <row r="221" spans="1:17" x14ac:dyDescent="0.25">
      <c r="A221" s="212">
        <v>2041</v>
      </c>
      <c r="B221" s="536">
        <v>143.93846760252137</v>
      </c>
      <c r="C221" s="537" t="s">
        <v>1000</v>
      </c>
      <c r="D221" s="538">
        <v>1.462413573624044</v>
      </c>
      <c r="E221" s="538">
        <v>186.03788161894815</v>
      </c>
      <c r="F221" s="140">
        <f t="shared" si="4"/>
        <v>1.4154250175861609</v>
      </c>
      <c r="G221" s="107"/>
      <c r="H221" s="7"/>
      <c r="I221" s="7"/>
      <c r="J221" s="7"/>
      <c r="K221" s="7"/>
      <c r="L221" s="7"/>
      <c r="M221" s="7"/>
      <c r="N221" s="7"/>
      <c r="O221" s="7"/>
      <c r="P221" s="7"/>
      <c r="Q221" s="7"/>
    </row>
    <row r="222" spans="1:17" x14ac:dyDescent="0.25">
      <c r="A222" s="212">
        <v>2042</v>
      </c>
      <c r="B222" s="536">
        <v>147.24905235737933</v>
      </c>
      <c r="C222" s="537" t="s">
        <v>1000</v>
      </c>
      <c r="D222" s="538">
        <v>1.4271360713013825</v>
      </c>
      <c r="E222" s="538">
        <v>188.69289533381709</v>
      </c>
      <c r="F222" s="140">
        <f t="shared" si="4"/>
        <v>1.4356250585743566</v>
      </c>
      <c r="G222" s="107"/>
      <c r="H222" s="7"/>
      <c r="I222" s="7"/>
      <c r="J222" s="7"/>
      <c r="K222" s="7"/>
      <c r="L222" s="7"/>
      <c r="M222" s="7"/>
      <c r="N222" s="7"/>
      <c r="O222" s="7"/>
      <c r="P222" s="7"/>
      <c r="Q222" s="7"/>
    </row>
    <row r="223" spans="1:17" x14ac:dyDescent="0.25">
      <c r="A223" s="212">
        <v>2043</v>
      </c>
      <c r="B223" s="536">
        <v>150.63578056159903</v>
      </c>
      <c r="C223" s="537" t="s">
        <v>1000</v>
      </c>
      <c r="D223" s="538">
        <v>1.3919136715803804</v>
      </c>
      <c r="E223" s="538">
        <v>191.31933754126933</v>
      </c>
      <c r="F223" s="140">
        <f t="shared" si="4"/>
        <v>1.455607720037287</v>
      </c>
      <c r="G223" s="107"/>
      <c r="H223" s="7"/>
      <c r="I223" s="7"/>
      <c r="J223" s="7"/>
      <c r="K223" s="7"/>
      <c r="L223" s="7"/>
      <c r="M223" s="7"/>
      <c r="N223" s="7"/>
      <c r="O223" s="7"/>
      <c r="P223" s="7"/>
      <c r="Q223" s="7"/>
    </row>
    <row r="224" spans="1:17" x14ac:dyDescent="0.25">
      <c r="A224" s="212">
        <v>2044</v>
      </c>
      <c r="B224" s="536">
        <v>154.10040351451579</v>
      </c>
      <c r="C224" s="537" t="s">
        <v>1000</v>
      </c>
      <c r="D224" s="538">
        <v>1.3628215551928502</v>
      </c>
      <c r="E224" s="538">
        <v>193.92667871253394</v>
      </c>
      <c r="F224" s="140">
        <f t="shared" si="4"/>
        <v>1.4754450558050065</v>
      </c>
      <c r="G224" s="107"/>
      <c r="H224" s="7"/>
      <c r="I224" s="7"/>
      <c r="J224" s="7"/>
      <c r="K224" s="7"/>
      <c r="L224" s="7"/>
      <c r="M224" s="7"/>
      <c r="N224" s="7"/>
      <c r="O224" s="7"/>
      <c r="P224" s="7"/>
      <c r="Q224" s="7"/>
    </row>
    <row r="225" spans="1:17" x14ac:dyDescent="0.25">
      <c r="A225" s="212">
        <v>2045</v>
      </c>
      <c r="B225" s="536">
        <v>157.64471279534965</v>
      </c>
      <c r="C225" s="537" t="s">
        <v>1000</v>
      </c>
      <c r="D225" s="538">
        <v>1.347233589643948</v>
      </c>
      <c r="E225" s="538">
        <v>196.5393240674301</v>
      </c>
      <c r="F225" s="140">
        <f t="shared" si="4"/>
        <v>1.4953227471935524</v>
      </c>
      <c r="G225" s="107"/>
      <c r="H225" s="7"/>
      <c r="I225" s="7"/>
      <c r="J225" s="7"/>
      <c r="K225" s="7"/>
      <c r="L225" s="7"/>
      <c r="M225" s="7"/>
      <c r="N225" s="7"/>
      <c r="O225" s="7"/>
      <c r="P225" s="7"/>
      <c r="Q225" s="7"/>
    </row>
    <row r="226" spans="1:17" x14ac:dyDescent="0.25">
      <c r="A226" s="212">
        <v>2046</v>
      </c>
      <c r="B226" s="536">
        <v>161.27054118964267</v>
      </c>
      <c r="C226" s="537" t="s">
        <v>1000</v>
      </c>
      <c r="D226" s="538">
        <v>1.3432810120876049</v>
      </c>
      <c r="E226" s="538">
        <v>199.17939948891322</v>
      </c>
      <c r="F226" s="140">
        <f t="shared" si="4"/>
        <v>1.5154091337260303</v>
      </c>
      <c r="G226" s="107"/>
      <c r="H226" s="7"/>
      <c r="I226" s="7"/>
      <c r="J226" s="7"/>
      <c r="K226" s="7"/>
      <c r="L226" s="7"/>
      <c r="M226" s="7"/>
      <c r="N226" s="7"/>
      <c r="O226" s="7"/>
      <c r="P226" s="7"/>
      <c r="Q226" s="7"/>
    </row>
    <row r="227" spans="1:17" x14ac:dyDescent="0.25">
      <c r="A227" s="212">
        <v>2047</v>
      </c>
      <c r="B227" s="536">
        <v>164.97976363700445</v>
      </c>
      <c r="C227" s="537" t="s">
        <v>1000</v>
      </c>
      <c r="D227" s="538">
        <v>1.3257440214672567</v>
      </c>
      <c r="E227" s="538">
        <v>201.82000846963186</v>
      </c>
      <c r="F227" s="140">
        <f t="shared" si="4"/>
        <v>1.5354995797171715</v>
      </c>
      <c r="G227" s="107"/>
      <c r="H227" s="7"/>
      <c r="I227" s="7"/>
      <c r="J227" s="7"/>
      <c r="K227" s="7"/>
      <c r="L227" s="7"/>
      <c r="M227" s="7"/>
      <c r="N227" s="7"/>
      <c r="O227" s="7"/>
      <c r="P227" s="7"/>
      <c r="Q227" s="7"/>
    </row>
    <row r="228" spans="1:17" x14ac:dyDescent="0.25">
      <c r="A228" s="212">
        <v>2048</v>
      </c>
      <c r="B228" s="536">
        <v>168.77429820065552</v>
      </c>
      <c r="C228" s="537" t="s">
        <v>1000</v>
      </c>
      <c r="D228" s="538">
        <v>1.3098573846127781</v>
      </c>
      <c r="E228" s="538">
        <v>204.46356275419748</v>
      </c>
      <c r="F228" s="140">
        <f t="shared" si="4"/>
        <v>1.5556124343527953</v>
      </c>
      <c r="G228" s="107"/>
      <c r="H228" s="7"/>
      <c r="I228" s="7"/>
      <c r="J228" s="7"/>
      <c r="K228" s="7"/>
      <c r="L228" s="7"/>
      <c r="M228" s="7"/>
      <c r="N228" s="7"/>
      <c r="O228" s="7"/>
      <c r="P228" s="7"/>
      <c r="Q228" s="7"/>
    </row>
    <row r="229" spans="1:17" x14ac:dyDescent="0.25">
      <c r="A229" s="212">
        <v>2049</v>
      </c>
      <c r="B229" s="536">
        <v>172.6561070592706</v>
      </c>
      <c r="C229" s="537" t="s">
        <v>1000</v>
      </c>
      <c r="D229" s="538">
        <v>1.2928023273995892</v>
      </c>
      <c r="E229" s="538">
        <v>207.10687245216783</v>
      </c>
      <c r="F229" s="140">
        <f t="shared" si="4"/>
        <v>1.5757234281094255</v>
      </c>
      <c r="G229" s="107"/>
      <c r="H229" s="7"/>
      <c r="I229" s="7"/>
      <c r="J229" s="7"/>
      <c r="K229" s="7"/>
      <c r="L229" s="7"/>
      <c r="M229" s="7"/>
      <c r="N229" s="7"/>
      <c r="O229" s="7"/>
      <c r="P229" s="7"/>
      <c r="Q229" s="7"/>
    </row>
    <row r="230" spans="1:17" x14ac:dyDescent="0.25">
      <c r="A230" s="212">
        <v>2050</v>
      </c>
      <c r="B230" s="536">
        <v>176.6271975216338</v>
      </c>
      <c r="C230" s="537" t="s">
        <v>1000</v>
      </c>
      <c r="D230" s="538">
        <v>1.2901571062967632</v>
      </c>
      <c r="E230" s="538">
        <v>209.77887648473842</v>
      </c>
      <c r="F230" s="140">
        <f t="shared" si="4"/>
        <v>1.5960527358927619</v>
      </c>
      <c r="G230" s="107"/>
      <c r="H230" s="7"/>
      <c r="I230" s="7"/>
      <c r="J230" s="7"/>
      <c r="K230" s="7"/>
      <c r="L230" s="7"/>
      <c r="M230" s="7"/>
      <c r="N230" s="7"/>
      <c r="O230" s="7"/>
      <c r="P230" s="7"/>
      <c r="Q230" s="7"/>
    </row>
    <row r="231" spans="1:17" ht="15.75" thickBot="1" x14ac:dyDescent="0.3">
      <c r="A231" s="323"/>
      <c r="B231" s="478"/>
      <c r="C231" s="478"/>
      <c r="D231" s="479"/>
      <c r="E231" s="480"/>
      <c r="F231" s="481"/>
      <c r="H231" s="7"/>
      <c r="I231" s="7"/>
      <c r="J231" s="7"/>
      <c r="K231" s="7"/>
      <c r="L231" s="7"/>
      <c r="M231" s="7"/>
      <c r="N231" s="7"/>
      <c r="O231" s="7"/>
      <c r="P231" s="7"/>
      <c r="Q231" s="7"/>
    </row>
    <row r="233" spans="1:17" ht="15.75" thickBot="1" x14ac:dyDescent="0.3"/>
    <row r="234" spans="1:17" x14ac:dyDescent="0.25">
      <c r="A234" s="194" t="s">
        <v>1001</v>
      </c>
      <c r="B234" s="319"/>
      <c r="C234" s="319"/>
      <c r="D234" s="231"/>
      <c r="E234" s="51"/>
      <c r="F234" s="51"/>
      <c r="G234" s="51"/>
      <c r="H234" s="51"/>
      <c r="I234" s="182"/>
    </row>
    <row r="235" spans="1:17" ht="18" x14ac:dyDescent="0.25">
      <c r="A235" s="495" t="s">
        <v>1002</v>
      </c>
      <c r="D235" s="551" t="s">
        <v>824</v>
      </c>
      <c r="I235" s="183"/>
    </row>
    <row r="236" spans="1:17" x14ac:dyDescent="0.25">
      <c r="A236" s="493" t="s">
        <v>1003</v>
      </c>
      <c r="B236" s="318"/>
      <c r="C236" s="318"/>
      <c r="D236" s="31" t="s">
        <v>942</v>
      </c>
      <c r="I236" s="183"/>
    </row>
    <row r="237" spans="1:17" x14ac:dyDescent="0.25">
      <c r="A237" s="210"/>
      <c r="D237" s="31" t="s">
        <v>1004</v>
      </c>
      <c r="I237" s="183"/>
    </row>
    <row r="238" spans="1:17" ht="15.75" customHeight="1" x14ac:dyDescent="0.2">
      <c r="A238" s="54"/>
      <c r="B238" s="581" t="s">
        <v>1005</v>
      </c>
      <c r="C238" s="582"/>
      <c r="D238" s="576" t="s">
        <v>794</v>
      </c>
      <c r="E238" s="583"/>
      <c r="F238" s="576" t="s">
        <v>1006</v>
      </c>
      <c r="G238" s="583"/>
      <c r="H238" s="576" t="s">
        <v>447</v>
      </c>
      <c r="I238" s="577"/>
      <c r="J238" s="576" t="s">
        <v>1007</v>
      </c>
      <c r="K238" s="577"/>
    </row>
    <row r="239" spans="1:17" ht="25.5" x14ac:dyDescent="0.2">
      <c r="A239" s="53" t="s">
        <v>1008</v>
      </c>
      <c r="B239" s="57" t="s">
        <v>1009</v>
      </c>
      <c r="C239" s="56" t="s">
        <v>1010</v>
      </c>
      <c r="D239" s="180" t="s">
        <v>1009</v>
      </c>
      <c r="E239" s="181" t="s">
        <v>1010</v>
      </c>
      <c r="F239" s="180" t="s">
        <v>1009</v>
      </c>
      <c r="G239" s="181" t="s">
        <v>1010</v>
      </c>
      <c r="H239" s="180" t="s">
        <v>1009</v>
      </c>
      <c r="I239" s="184" t="s">
        <v>1010</v>
      </c>
      <c r="J239" s="180" t="s">
        <v>1009</v>
      </c>
      <c r="K239" s="184" t="s">
        <v>1010</v>
      </c>
    </row>
    <row r="240" spans="1:17" ht="15.75" thickTop="1" x14ac:dyDescent="0.25">
      <c r="A240" s="578" t="s">
        <v>1011</v>
      </c>
      <c r="B240" s="498">
        <f>(D240*$B$19)+(J240*$B$20)</f>
        <v>0.88517208180690787</v>
      </c>
      <c r="C240" s="498">
        <f t="shared" ref="C240:C252" si="5">(E240*$B$19)+(K240*$B$20)</f>
        <v>2.886870955903329</v>
      </c>
      <c r="D240" s="498">
        <v>0.88893089897753785</v>
      </c>
      <c r="E240" s="499">
        <v>3.2821164776373757</v>
      </c>
      <c r="F240" s="498">
        <v>1.3317721557534359</v>
      </c>
      <c r="G240" s="499">
        <v>3.1164825589635212</v>
      </c>
      <c r="H240" s="498">
        <v>1.4917415475214957</v>
      </c>
      <c r="I240" s="500">
        <v>9.5088839893973205</v>
      </c>
      <c r="J240" s="498">
        <v>0.8654382916611002</v>
      </c>
      <c r="K240" s="500">
        <v>0.81183196679958392</v>
      </c>
    </row>
    <row r="241" spans="1:11" x14ac:dyDescent="0.25">
      <c r="A241" s="578"/>
      <c r="B241" s="498">
        <f t="shared" ref="B241:B252" si="6">(D241*$B$19)+(J241*$B$20)</f>
        <v>2.5648230949358162</v>
      </c>
      <c r="C241" s="498">
        <f t="shared" si="5"/>
        <v>11.388299718072281</v>
      </c>
      <c r="D241" s="498">
        <v>2.6320033924191653</v>
      </c>
      <c r="E241" s="499">
        <v>12.703889727879487</v>
      </c>
      <c r="F241" s="498">
        <v>4.3374605202819101</v>
      </c>
      <c r="G241" s="499">
        <v>12.365144302078036</v>
      </c>
      <c r="H241" s="498">
        <v>4.780403196526243</v>
      </c>
      <c r="I241" s="500">
        <v>30.705436074883544</v>
      </c>
      <c r="J241" s="498">
        <v>2.2121265331482327</v>
      </c>
      <c r="K241" s="500">
        <v>4.4814521665844493</v>
      </c>
    </row>
    <row r="242" spans="1:11" x14ac:dyDescent="0.25">
      <c r="A242" s="578"/>
      <c r="B242" s="498">
        <f t="shared" si="6"/>
        <v>13.869989371909496</v>
      </c>
      <c r="C242" s="498">
        <f t="shared" si="5"/>
        <v>26.454758295753773</v>
      </c>
      <c r="D242" s="498">
        <v>15.194519604535232</v>
      </c>
      <c r="E242" s="499">
        <v>29.08024557912815</v>
      </c>
      <c r="F242" s="498">
        <v>34.298779807945287</v>
      </c>
      <c r="G242" s="499">
        <v>27.753968725259746</v>
      </c>
      <c r="H242" s="498">
        <v>39.071405124225464</v>
      </c>
      <c r="I242" s="500">
        <v>59.993840436200344</v>
      </c>
      <c r="J242" s="498">
        <v>6.9162056506243879</v>
      </c>
      <c r="K242" s="500">
        <v>12.67095005803831</v>
      </c>
    </row>
    <row r="243" spans="1:11" x14ac:dyDescent="0.25">
      <c r="A243" s="578"/>
      <c r="B243" s="498">
        <f t="shared" si="6"/>
        <v>61.128739731092324</v>
      </c>
      <c r="C243" s="498">
        <f t="shared" si="5"/>
        <v>152.72167283596474</v>
      </c>
      <c r="D243" s="498">
        <v>58.881413669777139</v>
      </c>
      <c r="E243" s="499">
        <v>170.09674800272026</v>
      </c>
      <c r="F243" s="498">
        <v>127.72093050569278</v>
      </c>
      <c r="G243" s="499">
        <v>124.11024831710456</v>
      </c>
      <c r="H243" s="498">
        <v>141.17890175686625</v>
      </c>
      <c r="I243" s="500">
        <v>147.25054406461737</v>
      </c>
      <c r="J243" s="498">
        <v>72.927201552997062</v>
      </c>
      <c r="K243" s="500">
        <v>61.502528210498241</v>
      </c>
    </row>
    <row r="244" spans="1:11" x14ac:dyDescent="0.25">
      <c r="A244" s="578"/>
      <c r="B244" s="498">
        <f t="shared" si="6"/>
        <v>121.66388187718771</v>
      </c>
      <c r="C244" s="501">
        <f t="shared" si="5"/>
        <v>533.82935588794282</v>
      </c>
      <c r="D244" s="501">
        <v>111.66105374955536</v>
      </c>
      <c r="E244" s="502">
        <v>609.59363028653468</v>
      </c>
      <c r="F244" s="501">
        <v>317.90363423804484</v>
      </c>
      <c r="G244" s="502">
        <v>369.9012323742545</v>
      </c>
      <c r="H244" s="501">
        <v>347.58300582643562</v>
      </c>
      <c r="I244" s="503">
        <v>281.75346866544567</v>
      </c>
      <c r="J244" s="501">
        <v>174.17872954725746</v>
      </c>
      <c r="K244" s="503">
        <v>136.06691529533595</v>
      </c>
    </row>
    <row r="245" spans="1:11" x14ac:dyDescent="0.25">
      <c r="A245" s="578"/>
      <c r="B245" s="504">
        <f t="shared" si="6"/>
        <v>19.39449018140699</v>
      </c>
      <c r="C245" s="505">
        <f t="shared" si="5"/>
        <v>17.666454260834307</v>
      </c>
      <c r="D245" s="505">
        <v>22.220327527428029</v>
      </c>
      <c r="E245" s="506">
        <v>20.720544454026289</v>
      </c>
      <c r="F245" s="505">
        <v>52.694837460411584</v>
      </c>
      <c r="G245" s="506">
        <v>27.352196497959067</v>
      </c>
      <c r="H245" s="505">
        <v>121.88939350443118</v>
      </c>
      <c r="I245" s="507">
        <v>34.406209869811434</v>
      </c>
      <c r="J245" s="505">
        <v>4.5588441147965373</v>
      </c>
      <c r="K245" s="507">
        <v>1.6324807465763997</v>
      </c>
    </row>
    <row r="246" spans="1:11" x14ac:dyDescent="0.25">
      <c r="A246" s="179" t="s">
        <v>1012</v>
      </c>
      <c r="B246" s="508">
        <f t="shared" si="6"/>
        <v>0.15078240372086971</v>
      </c>
      <c r="C246" s="508">
        <f t="shared" si="5"/>
        <v>0.15078240372086971</v>
      </c>
      <c r="D246" s="508">
        <v>0.15078240372086971</v>
      </c>
      <c r="E246" s="509">
        <v>0.15078240372086971</v>
      </c>
      <c r="F246" s="508">
        <v>0.15078240372086971</v>
      </c>
      <c r="G246" s="509">
        <v>0.15078240372086971</v>
      </c>
      <c r="H246" s="508">
        <v>0.15078240372086971</v>
      </c>
      <c r="I246" s="510">
        <v>0.15078240372086971</v>
      </c>
      <c r="J246" s="508">
        <v>0.15078240372086971</v>
      </c>
      <c r="K246" s="510">
        <v>0.15078240372086971</v>
      </c>
    </row>
    <row r="247" spans="1:11" x14ac:dyDescent="0.25">
      <c r="A247" s="179" t="s">
        <v>1013</v>
      </c>
      <c r="B247" s="511">
        <f t="shared" si="6"/>
        <v>3.9857396355946131</v>
      </c>
      <c r="C247" s="511">
        <f t="shared" si="5"/>
        <v>3.9857396355946131</v>
      </c>
      <c r="D247" s="511">
        <v>4.5430163019695442</v>
      </c>
      <c r="E247" s="512">
        <v>4.5430163019695442</v>
      </c>
      <c r="F247" s="511">
        <v>4.5430163019695442</v>
      </c>
      <c r="G247" s="512">
        <v>4.5430163019695442</v>
      </c>
      <c r="H247" s="511">
        <v>4.5430163019695442</v>
      </c>
      <c r="I247" s="513">
        <v>4.5430163019695442</v>
      </c>
      <c r="J247" s="511">
        <v>1.0600371371262265</v>
      </c>
      <c r="K247" s="513">
        <v>1.0600371371262265</v>
      </c>
    </row>
    <row r="248" spans="1:11" x14ac:dyDescent="0.25">
      <c r="A248" s="179" t="s">
        <v>723</v>
      </c>
      <c r="B248" s="511">
        <f t="shared" si="6"/>
        <v>0.692514946109415</v>
      </c>
      <c r="C248" s="511">
        <f t="shared" si="5"/>
        <v>0.76284350622549946</v>
      </c>
      <c r="D248" s="511">
        <v>0.78395259209991497</v>
      </c>
      <c r="E248" s="512">
        <v>0.86803100160404967</v>
      </c>
      <c r="F248" s="511">
        <v>1.0560530223079743</v>
      </c>
      <c r="G248" s="512">
        <v>1.1436505896868707</v>
      </c>
      <c r="H248" s="511">
        <v>2.8471729817129927</v>
      </c>
      <c r="I248" s="513">
        <v>3.0051583539305686</v>
      </c>
      <c r="J248" s="511">
        <v>0.2124673046592902</v>
      </c>
      <c r="K248" s="513">
        <v>0.21060915548811115</v>
      </c>
    </row>
    <row r="249" spans="1:11" x14ac:dyDescent="0.25">
      <c r="A249" s="179" t="s">
        <v>724</v>
      </c>
      <c r="B249" s="511">
        <f t="shared" si="6"/>
        <v>0.25440891291029444</v>
      </c>
      <c r="C249" s="511">
        <f t="shared" si="5"/>
        <v>0.27863833318746534</v>
      </c>
      <c r="D249" s="511">
        <v>0.30286775346463624</v>
      </c>
      <c r="E249" s="512">
        <v>0.30286775346463624</v>
      </c>
      <c r="F249" s="511">
        <v>0.30286775346463624</v>
      </c>
      <c r="G249" s="512">
        <v>0.30286775346463624</v>
      </c>
      <c r="H249" s="511">
        <v>0.30286775346463624</v>
      </c>
      <c r="I249" s="513">
        <v>0.30286775346463624</v>
      </c>
      <c r="J249" s="511">
        <v>0</v>
      </c>
      <c r="K249" s="513">
        <v>0.15143387673231812</v>
      </c>
    </row>
    <row r="250" spans="1:11" x14ac:dyDescent="0.25">
      <c r="A250" s="179" t="s">
        <v>725</v>
      </c>
      <c r="B250" s="511">
        <f t="shared" si="6"/>
        <v>3.3516849320466333</v>
      </c>
      <c r="C250" s="511">
        <f t="shared" si="5"/>
        <v>3.7840256547791533</v>
      </c>
      <c r="D250" s="511">
        <v>3.3604759155919761</v>
      </c>
      <c r="E250" s="512">
        <v>3.8842583374106447</v>
      </c>
      <c r="F250" s="511">
        <v>3.6353678007082806</v>
      </c>
      <c r="G250" s="512">
        <v>4.0537355605178762</v>
      </c>
      <c r="H250" s="511">
        <v>3.9967576832173717</v>
      </c>
      <c r="I250" s="513">
        <v>4.7397081735773225</v>
      </c>
      <c r="J250" s="511">
        <v>3.3055322684335837</v>
      </c>
      <c r="K250" s="513">
        <v>3.2578040709638225</v>
      </c>
    </row>
    <row r="251" spans="1:11" x14ac:dyDescent="0.25">
      <c r="A251" s="179" t="s">
        <v>726</v>
      </c>
      <c r="B251" s="514">
        <f t="shared" si="6"/>
        <v>-4.3972351370270815</v>
      </c>
      <c r="C251" s="514">
        <f t="shared" si="5"/>
        <v>-4.9795499790589055</v>
      </c>
      <c r="D251" s="514">
        <v>-4.4090449568341432</v>
      </c>
      <c r="E251" s="515">
        <v>-5.1145277795564059</v>
      </c>
      <c r="F251" s="514">
        <v>-4.7790959075388413</v>
      </c>
      <c r="G251" s="515">
        <v>-5.3426474126151362</v>
      </c>
      <c r="H251" s="514">
        <v>-5.2652355936608197</v>
      </c>
      <c r="I251" s="516">
        <v>-6.2662299664822241</v>
      </c>
      <c r="J251" s="514">
        <v>-4.3352335830400062</v>
      </c>
      <c r="K251" s="516">
        <v>-4.2709165264470297</v>
      </c>
    </row>
    <row r="252" spans="1:11" ht="15.75" thickBot="1" x14ac:dyDescent="0.3">
      <c r="A252" s="88" t="s">
        <v>716</v>
      </c>
      <c r="B252" s="517">
        <f t="shared" si="6"/>
        <v>23.432385874761735</v>
      </c>
      <c r="C252" s="517">
        <f t="shared" si="5"/>
        <v>21.648933815282991</v>
      </c>
      <c r="D252" s="517">
        <v>26.952377537440825</v>
      </c>
      <c r="E252" s="518">
        <v>25.354972472639616</v>
      </c>
      <c r="F252" s="517">
        <v>57.603828835044041</v>
      </c>
      <c r="G252" s="518">
        <v>32.203601694703728</v>
      </c>
      <c r="H252" s="517">
        <v>128.46475503485576</v>
      </c>
      <c r="I252" s="519">
        <v>40.881512889992159</v>
      </c>
      <c r="J252" s="517">
        <v>4.9524296456964993</v>
      </c>
      <c r="K252" s="519">
        <v>2.1922308641607162</v>
      </c>
    </row>
    <row r="253" spans="1:11" x14ac:dyDescent="0.25">
      <c r="A253" s="491"/>
      <c r="B253" s="492"/>
      <c r="C253" s="492"/>
      <c r="D253" s="492"/>
      <c r="E253" s="492"/>
      <c r="F253" s="492"/>
      <c r="G253" s="492"/>
      <c r="H253" s="492"/>
      <c r="I253" s="492"/>
      <c r="J253" s="492"/>
      <c r="K253" s="492"/>
    </row>
    <row r="254" spans="1:11" ht="15.75" thickBot="1" x14ac:dyDescent="0.3">
      <c r="A254" s="491"/>
      <c r="B254" s="492"/>
      <c r="C254" s="492"/>
      <c r="D254" s="492"/>
      <c r="E254" s="492"/>
      <c r="F254" s="492"/>
      <c r="G254" s="492"/>
      <c r="H254" s="492"/>
      <c r="I254" s="492"/>
      <c r="J254" s="492"/>
      <c r="K254" s="492"/>
    </row>
    <row r="255" spans="1:11" x14ac:dyDescent="0.25">
      <c r="A255" s="194" t="s">
        <v>1001</v>
      </c>
      <c r="B255" s="319"/>
      <c r="C255" s="319"/>
      <c r="D255" s="231"/>
      <c r="E255" s="51"/>
      <c r="F255" s="51"/>
      <c r="G255" s="51"/>
      <c r="H255" s="51"/>
      <c r="I255" s="182"/>
    </row>
    <row r="256" spans="1:11" ht="18" x14ac:dyDescent="0.25">
      <c r="A256" s="495" t="s">
        <v>1014</v>
      </c>
      <c r="D256" s="551" t="s">
        <v>824</v>
      </c>
      <c r="I256" s="183"/>
    </row>
    <row r="257" spans="1:11" x14ac:dyDescent="0.25">
      <c r="A257" s="493" t="s">
        <v>1003</v>
      </c>
      <c r="B257" s="318"/>
      <c r="C257" s="318"/>
      <c r="D257" s="31" t="s">
        <v>942</v>
      </c>
      <c r="I257" s="183"/>
    </row>
    <row r="258" spans="1:11" x14ac:dyDescent="0.25">
      <c r="A258" s="494"/>
      <c r="D258" s="31" t="s">
        <v>1015</v>
      </c>
      <c r="I258" s="183"/>
    </row>
    <row r="259" spans="1:11" ht="15" customHeight="1" x14ac:dyDescent="0.2">
      <c r="A259" s="54"/>
      <c r="B259" s="53" t="s">
        <v>1005</v>
      </c>
      <c r="C259" s="53"/>
      <c r="D259" s="576" t="s">
        <v>794</v>
      </c>
      <c r="E259" s="583"/>
      <c r="F259" s="576" t="s">
        <v>1006</v>
      </c>
      <c r="G259" s="583"/>
      <c r="H259" s="576" t="s">
        <v>447</v>
      </c>
      <c r="I259" s="577"/>
      <c r="J259" s="576" t="s">
        <v>1007</v>
      </c>
      <c r="K259" s="577"/>
    </row>
    <row r="260" spans="1:11" ht="25.5" x14ac:dyDescent="0.2">
      <c r="A260" s="53" t="s">
        <v>1008</v>
      </c>
      <c r="B260" s="57" t="s">
        <v>1009</v>
      </c>
      <c r="C260" s="56" t="s">
        <v>1010</v>
      </c>
      <c r="D260" s="180" t="s">
        <v>1009</v>
      </c>
      <c r="E260" s="181" t="s">
        <v>1010</v>
      </c>
      <c r="F260" s="180" t="s">
        <v>1009</v>
      </c>
      <c r="G260" s="181" t="s">
        <v>1010</v>
      </c>
      <c r="H260" s="180" t="s">
        <v>1009</v>
      </c>
      <c r="I260" s="184" t="s">
        <v>1010</v>
      </c>
      <c r="J260" s="180" t="s">
        <v>1009</v>
      </c>
      <c r="K260" s="184" t="s">
        <v>1010</v>
      </c>
    </row>
    <row r="261" spans="1:11" x14ac:dyDescent="0.25">
      <c r="A261" s="578" t="s">
        <v>1011</v>
      </c>
      <c r="B261" s="498">
        <f>(D261*$B$19)+(J261*$B$20)</f>
        <v>2.2129302045172694</v>
      </c>
      <c r="C261" s="498">
        <f t="shared" ref="C261:C273" si="7">(E261*$B$19)+(K261*$B$20)</f>
        <v>7.217177389758322</v>
      </c>
      <c r="D261" s="498">
        <v>2.2223272474438445</v>
      </c>
      <c r="E261" s="499">
        <v>8.205291194093439</v>
      </c>
      <c r="F261" s="498">
        <v>3.3294303893835893</v>
      </c>
      <c r="G261" s="499">
        <v>7.7912063974088026</v>
      </c>
      <c r="H261" s="498">
        <v>3.7293538688037393</v>
      </c>
      <c r="I261" s="500">
        <v>23.77220997349329</v>
      </c>
      <c r="J261" s="498">
        <v>2.1635957291527506</v>
      </c>
      <c r="K261" s="500">
        <v>2.029579916998959</v>
      </c>
    </row>
    <row r="262" spans="1:11" x14ac:dyDescent="0.25">
      <c r="A262" s="578"/>
      <c r="B262" s="498">
        <f t="shared" ref="B262:B273" si="8">(D262*$B$19)+(J262*$B$20)</f>
        <v>6.4120577373395395</v>
      </c>
      <c r="C262" s="498">
        <f t="shared" si="7"/>
        <v>28.470749295180713</v>
      </c>
      <c r="D262" s="498">
        <v>6.5800084810479138</v>
      </c>
      <c r="E262" s="499">
        <v>31.75972431969873</v>
      </c>
      <c r="F262" s="498">
        <v>10.843651300704774</v>
      </c>
      <c r="G262" s="499">
        <v>30.91286075519508</v>
      </c>
      <c r="H262" s="498">
        <v>11.951007991315599</v>
      </c>
      <c r="I262" s="500">
        <v>76.763590187208862</v>
      </c>
      <c r="J262" s="498">
        <v>5.53031633287058</v>
      </c>
      <c r="K262" s="500">
        <v>11.203630416461127</v>
      </c>
    </row>
    <row r="263" spans="1:11" x14ac:dyDescent="0.25">
      <c r="A263" s="578"/>
      <c r="B263" s="498">
        <f t="shared" si="8"/>
        <v>34.674973429773743</v>
      </c>
      <c r="C263" s="498">
        <f t="shared" si="7"/>
        <v>66.136895739384457</v>
      </c>
      <c r="D263" s="498">
        <v>37.986299011338083</v>
      </c>
      <c r="E263" s="499">
        <v>72.700613947820401</v>
      </c>
      <c r="F263" s="498">
        <v>85.746949519863207</v>
      </c>
      <c r="G263" s="499">
        <v>69.38492181314939</v>
      </c>
      <c r="H263" s="498">
        <v>97.678512810563703</v>
      </c>
      <c r="I263" s="500">
        <v>149.98460109050083</v>
      </c>
      <c r="J263" s="498">
        <v>17.290514126560971</v>
      </c>
      <c r="K263" s="500">
        <v>31.677375145095763</v>
      </c>
    </row>
    <row r="264" spans="1:11" x14ac:dyDescent="0.25">
      <c r="A264" s="578"/>
      <c r="B264" s="498">
        <f t="shared" si="8"/>
        <v>152.8218493277308</v>
      </c>
      <c r="C264" s="498">
        <f t="shared" si="7"/>
        <v>381.80418208991159</v>
      </c>
      <c r="D264" s="498">
        <v>147.20353417444284</v>
      </c>
      <c r="E264" s="499">
        <v>425.24187000680041</v>
      </c>
      <c r="F264" s="498">
        <v>319.30232626423197</v>
      </c>
      <c r="G264" s="499">
        <v>310.27562079276123</v>
      </c>
      <c r="H264" s="498">
        <v>352.9472543921658</v>
      </c>
      <c r="I264" s="500">
        <v>368.1263601615434</v>
      </c>
      <c r="J264" s="498">
        <v>182.31800388249263</v>
      </c>
      <c r="K264" s="500">
        <v>153.75632052624564</v>
      </c>
    </row>
    <row r="265" spans="1:11" x14ac:dyDescent="0.25">
      <c r="A265" s="578"/>
      <c r="B265" s="498">
        <f t="shared" si="8"/>
        <v>304.15970469296911</v>
      </c>
      <c r="C265" s="501">
        <f>(E265*$B$19)+(K265*$B$20)</f>
        <v>1334.5733897198568</v>
      </c>
      <c r="D265" s="501">
        <v>279.1526343738883</v>
      </c>
      <c r="E265" s="502">
        <v>1523.9840757163363</v>
      </c>
      <c r="F265" s="501">
        <v>794.75908559511197</v>
      </c>
      <c r="G265" s="502">
        <v>924.75308093563638</v>
      </c>
      <c r="H265" s="501">
        <v>868.95751456608934</v>
      </c>
      <c r="I265" s="503">
        <v>704.38367166361434</v>
      </c>
      <c r="J265" s="501">
        <v>435.4468238681435</v>
      </c>
      <c r="K265" s="503">
        <v>340.16728823833989</v>
      </c>
    </row>
    <row r="266" spans="1:11" x14ac:dyDescent="0.25">
      <c r="A266" s="578"/>
      <c r="B266" s="504">
        <f t="shared" si="8"/>
        <v>48.486225453517463</v>
      </c>
      <c r="C266" s="505">
        <f t="shared" si="7"/>
        <v>44.166135652085757</v>
      </c>
      <c r="D266" s="505">
        <v>55.550818818570065</v>
      </c>
      <c r="E266" s="506">
        <v>51.801361135065719</v>
      </c>
      <c r="F266" s="505">
        <v>131.73709365102894</v>
      </c>
      <c r="G266" s="506">
        <v>68.380491244897669</v>
      </c>
      <c r="H266" s="505">
        <v>304.72348376107794</v>
      </c>
      <c r="I266" s="507">
        <v>86.01552467452855</v>
      </c>
      <c r="J266" s="505">
        <v>11.397110286991337</v>
      </c>
      <c r="K266" s="507">
        <v>4.0812018664409999</v>
      </c>
    </row>
    <row r="267" spans="1:11" x14ac:dyDescent="0.25">
      <c r="A267" s="179" t="s">
        <v>1012</v>
      </c>
      <c r="B267" s="508">
        <f t="shared" si="8"/>
        <v>0</v>
      </c>
      <c r="C267" s="508">
        <f t="shared" si="7"/>
        <v>0</v>
      </c>
      <c r="D267" s="508">
        <v>0</v>
      </c>
      <c r="E267" s="509">
        <v>0</v>
      </c>
      <c r="F267" s="508">
        <v>0</v>
      </c>
      <c r="G267" s="509">
        <v>0</v>
      </c>
      <c r="H267" s="508">
        <v>0</v>
      </c>
      <c r="I267" s="510">
        <v>0</v>
      </c>
      <c r="J267" s="508">
        <v>0</v>
      </c>
      <c r="K267" s="510">
        <v>0</v>
      </c>
    </row>
    <row r="268" spans="1:11" x14ac:dyDescent="0.25">
      <c r="A268" s="179" t="s">
        <v>1013</v>
      </c>
      <c r="B268" s="511">
        <f t="shared" si="8"/>
        <v>0</v>
      </c>
      <c r="C268" s="511">
        <f t="shared" si="7"/>
        <v>0</v>
      </c>
      <c r="D268" s="511">
        <v>0</v>
      </c>
      <c r="E268" s="512">
        <v>0</v>
      </c>
      <c r="F268" s="511">
        <v>0</v>
      </c>
      <c r="G268" s="512">
        <v>0</v>
      </c>
      <c r="H268" s="511">
        <v>0</v>
      </c>
      <c r="I268" s="513">
        <v>0</v>
      </c>
      <c r="J268" s="511">
        <v>0</v>
      </c>
      <c r="K268" s="513">
        <v>0</v>
      </c>
    </row>
    <row r="269" spans="1:11" x14ac:dyDescent="0.25">
      <c r="A269" s="179" t="s">
        <v>723</v>
      </c>
      <c r="B269" s="511">
        <f t="shared" si="8"/>
        <v>2.8576885654428636</v>
      </c>
      <c r="C269" s="511">
        <f t="shared" si="7"/>
        <v>3.6735109276379605</v>
      </c>
      <c r="D269" s="511">
        <v>3.2547549712936608</v>
      </c>
      <c r="E269" s="512">
        <v>4.2122823285729929</v>
      </c>
      <c r="F269" s="511">
        <v>5.223813241766222</v>
      </c>
      <c r="G269" s="512">
        <v>5.8260955087422897</v>
      </c>
      <c r="H269" s="511">
        <v>19.671681087201939</v>
      </c>
      <c r="I269" s="513">
        <v>20.751787850901586</v>
      </c>
      <c r="J269" s="511">
        <v>0.77308993472617771</v>
      </c>
      <c r="K269" s="513">
        <v>0.84496107272904064</v>
      </c>
    </row>
    <row r="270" spans="1:11" x14ac:dyDescent="0.25">
      <c r="A270" s="179" t="s">
        <v>724</v>
      </c>
      <c r="B270" s="511">
        <f t="shared" si="8"/>
        <v>0</v>
      </c>
      <c r="C270" s="511">
        <f t="shared" si="7"/>
        <v>0</v>
      </c>
      <c r="D270" s="511">
        <v>0</v>
      </c>
      <c r="E270" s="512">
        <v>0</v>
      </c>
      <c r="F270" s="511">
        <v>0</v>
      </c>
      <c r="G270" s="512">
        <v>0</v>
      </c>
      <c r="H270" s="511">
        <v>0</v>
      </c>
      <c r="I270" s="513">
        <v>0</v>
      </c>
      <c r="J270" s="511">
        <v>0</v>
      </c>
      <c r="K270" s="513">
        <v>0</v>
      </c>
    </row>
    <row r="271" spans="1:11" x14ac:dyDescent="0.25">
      <c r="A271" s="179" t="s">
        <v>725</v>
      </c>
      <c r="B271" s="511">
        <f t="shared" si="8"/>
        <v>15.718295059176111</v>
      </c>
      <c r="C271" s="511">
        <f t="shared" si="7"/>
        <v>18.815664133199224</v>
      </c>
      <c r="D271" s="511">
        <v>15.924908683283411</v>
      </c>
      <c r="E271" s="512">
        <v>19.4834728422131</v>
      </c>
      <c r="F271" s="511">
        <v>18.431230604329748</v>
      </c>
      <c r="G271" s="512">
        <v>20.573124114715302</v>
      </c>
      <c r="H271" s="511">
        <v>23.31354845004747</v>
      </c>
      <c r="I271" s="513">
        <v>27.003515588075512</v>
      </c>
      <c r="J271" s="511">
        <v>14.63357353261279</v>
      </c>
      <c r="K271" s="513">
        <v>15.309668410876384</v>
      </c>
    </row>
    <row r="272" spans="1:11" x14ac:dyDescent="0.25">
      <c r="A272" s="179" t="s">
        <v>726</v>
      </c>
      <c r="B272" s="514">
        <f>(D272*$B$19)+(J272*$B$20)</f>
        <v>-21.867846886865358</v>
      </c>
      <c r="C272" s="514">
        <f t="shared" si="7"/>
        <v>-26.177229406743077</v>
      </c>
      <c r="D272" s="514">
        <v>-22.155241576054706</v>
      </c>
      <c r="E272" s="515">
        <v>-27.106296942262894</v>
      </c>
      <c r="F272" s="514">
        <v>-25.641461422932522</v>
      </c>
      <c r="G272" s="515">
        <v>-28.621951829316309</v>
      </c>
      <c r="H272" s="514">
        <v>-32.420110809644726</v>
      </c>
      <c r="I272" s="516">
        <v>-37.553422254533501</v>
      </c>
      <c r="J272" s="514">
        <v>-20.359024768621278</v>
      </c>
      <c r="K272" s="516">
        <v>-21.299624845264045</v>
      </c>
    </row>
    <row r="273" spans="1:11" ht="15.75" thickBot="1" x14ac:dyDescent="0.3">
      <c r="A273" s="88" t="s">
        <v>716</v>
      </c>
      <c r="B273" s="517">
        <f t="shared" si="8"/>
        <v>45.194362191271075</v>
      </c>
      <c r="C273" s="517">
        <f t="shared" si="7"/>
        <v>40.478081306179845</v>
      </c>
      <c r="D273" s="517">
        <v>52.575240897092421</v>
      </c>
      <c r="E273" s="518">
        <v>48.390819363588889</v>
      </c>
      <c r="F273" s="517">
        <v>129.75067607419237</v>
      </c>
      <c r="G273" s="518">
        <v>66.15775903903895</v>
      </c>
      <c r="H273" s="517">
        <v>315.28860248868261</v>
      </c>
      <c r="I273" s="519">
        <v>96.217405858972171</v>
      </c>
      <c r="J273" s="517">
        <v>6.444748985709027</v>
      </c>
      <c r="K273" s="519">
        <v>-1.0637934952176247</v>
      </c>
    </row>
    <row r="274" spans="1:11" x14ac:dyDescent="0.25">
      <c r="A274" s="552"/>
      <c r="B274" s="492"/>
      <c r="C274" s="492"/>
      <c r="D274" s="492"/>
      <c r="E274" s="492"/>
      <c r="F274" s="492"/>
      <c r="G274" s="492"/>
      <c r="H274" s="492"/>
      <c r="I274" s="492"/>
      <c r="J274" s="492"/>
      <c r="K274" s="492"/>
    </row>
    <row r="275" spans="1:11" x14ac:dyDescent="0.25">
      <c r="A275" s="552"/>
      <c r="B275" s="492"/>
      <c r="C275" s="492"/>
      <c r="D275" s="492"/>
      <c r="E275" s="492"/>
      <c r="F275" s="492"/>
      <c r="G275" s="492"/>
      <c r="H275" s="492"/>
      <c r="I275" s="492"/>
      <c r="J275" s="492"/>
      <c r="K275" s="492"/>
    </row>
    <row r="276" spans="1:11" hidden="1" x14ac:dyDescent="0.25">
      <c r="A276" s="552"/>
      <c r="B276" s="492"/>
      <c r="C276" s="492"/>
      <c r="D276" s="492"/>
      <c r="E276" s="492"/>
      <c r="F276" s="492"/>
      <c r="G276" s="492"/>
      <c r="H276" s="492"/>
      <c r="I276" s="492"/>
      <c r="J276" s="492"/>
      <c r="K276" s="492"/>
    </row>
    <row r="277" spans="1:11" ht="15.75" hidden="1" thickBot="1" x14ac:dyDescent="0.3">
      <c r="A277" s="552"/>
      <c r="B277" s="492"/>
      <c r="C277" s="492"/>
      <c r="D277" s="492"/>
      <c r="E277" s="492"/>
      <c r="F277" s="492"/>
      <c r="G277" s="492"/>
      <c r="H277" s="492"/>
      <c r="I277" s="492"/>
      <c r="J277" s="492"/>
      <c r="K277" s="492"/>
    </row>
    <row r="278" spans="1:11" hidden="1" x14ac:dyDescent="0.25">
      <c r="A278" s="55" t="s">
        <v>1016</v>
      </c>
      <c r="B278" s="319"/>
      <c r="C278" s="319"/>
      <c r="D278" s="41"/>
    </row>
    <row r="279" spans="1:11" hidden="1" x14ac:dyDescent="0.25">
      <c r="A279" s="321"/>
      <c r="B279" s="30" t="s">
        <v>32</v>
      </c>
      <c r="C279" s="30" t="s">
        <v>790</v>
      </c>
      <c r="D279" s="42"/>
    </row>
    <row r="280" spans="1:11" hidden="1" x14ac:dyDescent="0.25">
      <c r="A280" s="43" t="s">
        <v>1017</v>
      </c>
      <c r="B280" s="10">
        <v>3.5000000000000003E-2</v>
      </c>
      <c r="C280" s="9" t="s">
        <v>1018</v>
      </c>
      <c r="D280" s="42"/>
    </row>
    <row r="281" spans="1:11" hidden="1" x14ac:dyDescent="0.25">
      <c r="A281" s="43" t="s">
        <v>1019</v>
      </c>
      <c r="B281" s="98">
        <v>0</v>
      </c>
      <c r="C281" s="9" t="s">
        <v>1020</v>
      </c>
      <c r="D281" s="42"/>
    </row>
    <row r="282" spans="1:11" hidden="1" x14ac:dyDescent="0.25">
      <c r="A282" s="320"/>
      <c r="D282" s="42"/>
    </row>
    <row r="283" spans="1:11" hidden="1" x14ac:dyDescent="0.25">
      <c r="A283" s="99" t="s">
        <v>1021</v>
      </c>
      <c r="D283" s="42"/>
    </row>
    <row r="284" spans="1:11" hidden="1" x14ac:dyDescent="0.25">
      <c r="A284" s="49"/>
      <c r="D284" s="42"/>
    </row>
    <row r="285" spans="1:11" hidden="1" x14ac:dyDescent="0.25">
      <c r="A285" s="43" t="s">
        <v>1022</v>
      </c>
      <c r="B285" s="103">
        <v>150</v>
      </c>
      <c r="C285" s="9" t="s">
        <v>1023</v>
      </c>
      <c r="D285" s="42"/>
    </row>
    <row r="286" spans="1:11" hidden="1" x14ac:dyDescent="0.25">
      <c r="A286" s="100" t="s">
        <v>1024</v>
      </c>
      <c r="B286" s="104">
        <v>6.8</v>
      </c>
      <c r="C286" s="101" t="s">
        <v>1025</v>
      </c>
      <c r="D286" s="42"/>
    </row>
    <row r="287" spans="1:11" hidden="1" x14ac:dyDescent="0.25">
      <c r="A287" s="43" t="s">
        <v>1026</v>
      </c>
      <c r="B287" s="103">
        <v>0.95</v>
      </c>
      <c r="C287" s="9" t="s">
        <v>1025</v>
      </c>
      <c r="D287" s="42"/>
    </row>
    <row r="288" spans="1:11" hidden="1" x14ac:dyDescent="0.25">
      <c r="A288" s="43" t="s">
        <v>1027</v>
      </c>
      <c r="B288" s="104">
        <v>0.06</v>
      </c>
      <c r="C288" s="101" t="s">
        <v>1025</v>
      </c>
      <c r="D288" s="42"/>
    </row>
    <row r="289" spans="1:4" hidden="1" x14ac:dyDescent="0.25">
      <c r="A289" s="100" t="s">
        <v>1028</v>
      </c>
      <c r="B289" s="109">
        <v>194.92745751595655</v>
      </c>
      <c r="C289" s="101" t="s">
        <v>1029</v>
      </c>
      <c r="D289" s="42"/>
    </row>
    <row r="290" spans="1:4" hidden="1" x14ac:dyDescent="0.25">
      <c r="A290" s="112" t="s">
        <v>1030</v>
      </c>
      <c r="B290" s="109">
        <f>B289*(E195/E190)</f>
        <v>207.27355847907234</v>
      </c>
      <c r="C290" s="101" t="s">
        <v>1031</v>
      </c>
      <c r="D290" s="42"/>
    </row>
    <row r="291" spans="1:4" ht="15.75" hidden="1" thickBot="1" x14ac:dyDescent="0.3">
      <c r="A291" s="324"/>
      <c r="B291" s="482"/>
      <c r="C291" s="482"/>
      <c r="D291" s="386"/>
    </row>
    <row r="292" spans="1:4" ht="15.75" hidden="1" thickBot="1" x14ac:dyDescent="0.3"/>
    <row r="293" spans="1:4" hidden="1" x14ac:dyDescent="0.25">
      <c r="A293" s="55" t="s">
        <v>1032</v>
      </c>
      <c r="B293" s="319"/>
      <c r="C293" s="319"/>
      <c r="D293" s="41"/>
    </row>
    <row r="294" spans="1:4" hidden="1" x14ac:dyDescent="0.25">
      <c r="A294" s="320" t="s">
        <v>1033</v>
      </c>
      <c r="D294" s="42"/>
    </row>
    <row r="295" spans="1:4" hidden="1" x14ac:dyDescent="0.25">
      <c r="A295" s="320" t="s">
        <v>1034</v>
      </c>
      <c r="D295" s="42"/>
    </row>
    <row r="296" spans="1:4" hidden="1" x14ac:dyDescent="0.25">
      <c r="A296" s="320"/>
      <c r="D296" s="42"/>
    </row>
    <row r="297" spans="1:4" hidden="1" x14ac:dyDescent="0.25">
      <c r="A297" s="320"/>
      <c r="B297" s="316" t="s">
        <v>1035</v>
      </c>
      <c r="D297" s="42"/>
    </row>
    <row r="298" spans="1:4" hidden="1" x14ac:dyDescent="0.25">
      <c r="A298" s="43" t="s">
        <v>1036</v>
      </c>
      <c r="B298" s="85">
        <v>0.59828775330865702</v>
      </c>
      <c r="C298" s="9" t="s">
        <v>1037</v>
      </c>
      <c r="D298" s="42"/>
    </row>
    <row r="299" spans="1:4" hidden="1" x14ac:dyDescent="0.25">
      <c r="A299" s="100" t="s">
        <v>441</v>
      </c>
      <c r="B299" s="102">
        <v>0.61449043501940226</v>
      </c>
      <c r="C299" s="9" t="s">
        <v>1037</v>
      </c>
      <c r="D299" s="42"/>
    </row>
    <row r="300" spans="1:4" hidden="1" x14ac:dyDescent="0.25">
      <c r="A300" s="43" t="s">
        <v>447</v>
      </c>
      <c r="B300" s="85">
        <v>0.73381800331764779</v>
      </c>
      <c r="C300" s="9" t="s">
        <v>1037</v>
      </c>
      <c r="D300" s="42"/>
    </row>
    <row r="301" spans="1:4" hidden="1" x14ac:dyDescent="0.25">
      <c r="A301" s="43" t="s">
        <v>435</v>
      </c>
      <c r="B301" s="102">
        <v>0.57133823175138521</v>
      </c>
      <c r="C301" s="9" t="s">
        <v>1037</v>
      </c>
      <c r="D301" s="42"/>
    </row>
    <row r="302" spans="1:4" hidden="1" x14ac:dyDescent="0.25">
      <c r="A302" s="100" t="s">
        <v>437</v>
      </c>
      <c r="B302" s="102">
        <v>0.62026464861037356</v>
      </c>
      <c r="C302" s="9" t="s">
        <v>1037</v>
      </c>
      <c r="D302" s="42"/>
    </row>
    <row r="303" spans="1:4" hidden="1" x14ac:dyDescent="0.25">
      <c r="A303" s="100" t="s">
        <v>457</v>
      </c>
      <c r="B303" s="102">
        <v>0.58585901583517797</v>
      </c>
      <c r="C303" s="9" t="s">
        <v>1037</v>
      </c>
      <c r="D303" s="42"/>
    </row>
    <row r="304" spans="1:4" hidden="1" x14ac:dyDescent="0.25">
      <c r="A304" s="43" t="s">
        <v>455</v>
      </c>
      <c r="B304" s="85">
        <v>0.6179515196825488</v>
      </c>
      <c r="C304" s="9" t="s">
        <v>1037</v>
      </c>
      <c r="D304" s="42"/>
    </row>
    <row r="305" spans="1:4" hidden="1" x14ac:dyDescent="0.25">
      <c r="A305" s="100" t="s">
        <v>449</v>
      </c>
      <c r="B305" s="102">
        <v>0.6257144397713793</v>
      </c>
      <c r="C305" s="9" t="s">
        <v>1037</v>
      </c>
      <c r="D305" s="42"/>
    </row>
    <row r="306" spans="1:4" hidden="1" x14ac:dyDescent="0.25">
      <c r="A306" s="43" t="s">
        <v>451</v>
      </c>
      <c r="B306" s="85">
        <v>0.64971447364487089</v>
      </c>
      <c r="C306" s="9" t="s">
        <v>1037</v>
      </c>
      <c r="D306" s="42"/>
    </row>
    <row r="307" spans="1:4" hidden="1" x14ac:dyDescent="0.25">
      <c r="A307" s="100" t="s">
        <v>453</v>
      </c>
      <c r="B307" s="102">
        <v>0.58606044815007818</v>
      </c>
      <c r="C307" s="9" t="s">
        <v>1037</v>
      </c>
      <c r="D307" s="42"/>
    </row>
    <row r="308" spans="1:4" hidden="1" x14ac:dyDescent="0.25">
      <c r="A308" s="43" t="s">
        <v>443</v>
      </c>
      <c r="B308" s="85">
        <v>0.60643909791224748</v>
      </c>
      <c r="C308" s="9" t="s">
        <v>1037</v>
      </c>
      <c r="D308" s="42"/>
    </row>
    <row r="309" spans="1:4" hidden="1" x14ac:dyDescent="0.25">
      <c r="A309" s="43" t="s">
        <v>1038</v>
      </c>
      <c r="B309" s="102">
        <v>0.61130731649891101</v>
      </c>
      <c r="C309" s="9" t="s">
        <v>1037</v>
      </c>
      <c r="D309" s="42"/>
    </row>
    <row r="310" spans="1:4" ht="15.75" hidden="1" thickBot="1" x14ac:dyDescent="0.3">
      <c r="A310" s="324"/>
      <c r="B310" s="482"/>
      <c r="C310" s="482"/>
      <c r="D310" s="386"/>
    </row>
    <row r="311" spans="1:4" hidden="1" x14ac:dyDescent="0.25"/>
    <row r="312" spans="1:4" ht="15.75" hidden="1" thickBot="1" x14ac:dyDescent="0.3"/>
    <row r="313" spans="1:4" hidden="1" x14ac:dyDescent="0.25">
      <c r="A313" s="55" t="s">
        <v>1039</v>
      </c>
      <c r="B313" s="319"/>
      <c r="C313" s="319"/>
      <c r="D313" s="41"/>
    </row>
    <row r="314" spans="1:4" hidden="1" x14ac:dyDescent="0.25">
      <c r="A314" s="320"/>
      <c r="D314" s="42"/>
    </row>
    <row r="315" spans="1:4" hidden="1" x14ac:dyDescent="0.25">
      <c r="A315" s="320"/>
      <c r="B315" s="30" t="s">
        <v>32</v>
      </c>
      <c r="C315" s="30" t="s">
        <v>790</v>
      </c>
      <c r="D315" s="42"/>
    </row>
    <row r="316" spans="1:4" hidden="1" x14ac:dyDescent="0.25">
      <c r="A316" s="43" t="s">
        <v>1040</v>
      </c>
      <c r="B316" s="103">
        <v>365</v>
      </c>
      <c r="C316" s="9" t="s">
        <v>1041</v>
      </c>
      <c r="D316" s="42"/>
    </row>
    <row r="317" spans="1:4" hidden="1" x14ac:dyDescent="0.25">
      <c r="A317" s="100" t="s">
        <v>1042</v>
      </c>
      <c r="B317" s="110">
        <v>0.1</v>
      </c>
      <c r="C317" s="9" t="s">
        <v>1043</v>
      </c>
      <c r="D317" s="42"/>
    </row>
    <row r="318" spans="1:4" ht="15.75" hidden="1" thickBot="1" x14ac:dyDescent="0.3">
      <c r="A318" s="86" t="s">
        <v>1044</v>
      </c>
      <c r="B318" s="137">
        <v>14.285714285714286</v>
      </c>
      <c r="C318" s="87" t="s">
        <v>1045</v>
      </c>
      <c r="D318" s="386"/>
    </row>
    <row r="319" spans="1:4" s="136" customFormat="1" hidden="1" x14ac:dyDescent="0.25">
      <c r="A319" s="133"/>
      <c r="B319" s="134"/>
      <c r="C319" s="133"/>
      <c r="D319" s="135"/>
    </row>
    <row r="320" spans="1:4" ht="15.75" thickBot="1" x14ac:dyDescent="0.3"/>
    <row r="321" spans="1:5" x14ac:dyDescent="0.25">
      <c r="A321" s="55" t="s">
        <v>1046</v>
      </c>
      <c r="B321" s="319"/>
      <c r="C321" s="319"/>
      <c r="D321" s="539" t="s">
        <v>824</v>
      </c>
    </row>
    <row r="322" spans="1:5" ht="57" x14ac:dyDescent="0.25">
      <c r="A322" s="235" t="s">
        <v>1047</v>
      </c>
      <c r="D322" s="42" t="s">
        <v>1048</v>
      </c>
    </row>
    <row r="323" spans="1:5" x14ac:dyDescent="0.25">
      <c r="A323" s="320"/>
      <c r="D323" s="42" t="s">
        <v>1049</v>
      </c>
    </row>
    <row r="324" spans="1:5" ht="38.25" x14ac:dyDescent="0.25">
      <c r="A324" s="320"/>
      <c r="B324" s="50" t="s">
        <v>1050</v>
      </c>
      <c r="C324" s="189" t="s">
        <v>1051</v>
      </c>
      <c r="D324" s="42"/>
    </row>
    <row r="325" spans="1:5" x14ac:dyDescent="0.25">
      <c r="A325" s="43" t="s">
        <v>525</v>
      </c>
      <c r="B325" s="540">
        <v>226</v>
      </c>
      <c r="C325" s="541">
        <v>330</v>
      </c>
      <c r="D325" s="132"/>
    </row>
    <row r="326" spans="1:5" x14ac:dyDescent="0.25">
      <c r="A326" s="100" t="s">
        <v>453</v>
      </c>
      <c r="B326" s="540">
        <v>226</v>
      </c>
      <c r="C326" s="541">
        <v>330</v>
      </c>
      <c r="D326" s="42"/>
    </row>
    <row r="327" spans="1:5" x14ac:dyDescent="0.25">
      <c r="A327" s="43" t="s">
        <v>455</v>
      </c>
      <c r="B327" s="540">
        <v>226</v>
      </c>
      <c r="C327" s="541">
        <v>329</v>
      </c>
      <c r="D327" s="42"/>
    </row>
    <row r="328" spans="1:5" x14ac:dyDescent="0.25">
      <c r="A328" s="43" t="s">
        <v>457</v>
      </c>
      <c r="B328" s="540">
        <v>224</v>
      </c>
      <c r="C328" s="541">
        <v>327</v>
      </c>
      <c r="D328" s="42"/>
    </row>
    <row r="329" spans="1:5" ht="15.75" thickBot="1" x14ac:dyDescent="0.3">
      <c r="A329" s="324"/>
      <c r="B329" s="482"/>
      <c r="C329" s="482"/>
      <c r="D329" s="386"/>
    </row>
    <row r="331" spans="1:5" ht="15.75" thickBot="1" x14ac:dyDescent="0.3"/>
    <row r="332" spans="1:5" x14ac:dyDescent="0.25">
      <c r="A332" s="55" t="s">
        <v>1052</v>
      </c>
      <c r="B332" s="319"/>
      <c r="C332" s="319"/>
      <c r="D332" s="231" t="s">
        <v>824</v>
      </c>
      <c r="E332" s="182"/>
    </row>
    <row r="333" spans="1:5" ht="57" x14ac:dyDescent="0.25">
      <c r="A333" s="235" t="s">
        <v>1053</v>
      </c>
      <c r="D333" s="50" t="s">
        <v>1054</v>
      </c>
      <c r="E333" s="183"/>
    </row>
    <row r="334" spans="1:5" x14ac:dyDescent="0.25">
      <c r="A334" s="213"/>
      <c r="B334" s="7"/>
      <c r="D334" s="7"/>
      <c r="E334" s="183"/>
    </row>
    <row r="335" spans="1:5" x14ac:dyDescent="0.25">
      <c r="A335" s="320"/>
      <c r="B335" s="31" t="s">
        <v>1055</v>
      </c>
      <c r="D335" s="7"/>
      <c r="E335" s="183"/>
    </row>
    <row r="336" spans="1:5" x14ac:dyDescent="0.25">
      <c r="A336" s="100" t="s">
        <v>519</v>
      </c>
      <c r="B336" s="193">
        <v>5.7</v>
      </c>
      <c r="D336" s="7"/>
      <c r="E336" s="183"/>
    </row>
    <row r="337" spans="1:5" x14ac:dyDescent="0.25">
      <c r="A337" s="100" t="s">
        <v>525</v>
      </c>
      <c r="B337" s="193">
        <v>5.5</v>
      </c>
      <c r="D337" s="7"/>
      <c r="E337" s="183"/>
    </row>
    <row r="338" spans="1:5" x14ac:dyDescent="0.25">
      <c r="A338" s="100" t="s">
        <v>453</v>
      </c>
      <c r="B338" s="193">
        <v>8</v>
      </c>
      <c r="D338" s="7"/>
      <c r="E338" s="183"/>
    </row>
    <row r="339" spans="1:5" x14ac:dyDescent="0.25">
      <c r="A339" s="43" t="s">
        <v>455</v>
      </c>
      <c r="B339" s="193">
        <v>6.5</v>
      </c>
      <c r="D339" s="7"/>
      <c r="E339" s="183"/>
    </row>
    <row r="340" spans="1:5" x14ac:dyDescent="0.25">
      <c r="A340" s="43" t="s">
        <v>457</v>
      </c>
      <c r="B340" s="193">
        <v>6</v>
      </c>
      <c r="D340" s="7"/>
      <c r="E340" s="183"/>
    </row>
    <row r="341" spans="1:5" ht="15.75" thickBot="1" x14ac:dyDescent="0.3">
      <c r="A341" s="324"/>
      <c r="B341" s="482"/>
      <c r="C341" s="482"/>
      <c r="D341" s="483"/>
      <c r="E341" s="484"/>
    </row>
    <row r="343" spans="1:5" ht="15.75" thickBot="1" x14ac:dyDescent="0.3"/>
    <row r="344" spans="1:5" x14ac:dyDescent="0.25">
      <c r="A344" s="55" t="s">
        <v>1056</v>
      </c>
      <c r="B344" s="319"/>
      <c r="C344" s="319"/>
      <c r="D344" s="229"/>
    </row>
    <row r="345" spans="1:5" x14ac:dyDescent="0.25">
      <c r="A345" s="579" t="s">
        <v>1057</v>
      </c>
      <c r="B345" s="580"/>
      <c r="C345" s="580"/>
      <c r="D345" s="135"/>
    </row>
    <row r="346" spans="1:5" x14ac:dyDescent="0.25">
      <c r="A346" s="226" t="s">
        <v>1058</v>
      </c>
      <c r="D346" s="42"/>
    </row>
    <row r="347" spans="1:5" ht="38.25" x14ac:dyDescent="0.2">
      <c r="A347" s="320"/>
      <c r="B347" s="169" t="s">
        <v>1059</v>
      </c>
      <c r="C347" s="170" t="s">
        <v>1060</v>
      </c>
      <c r="D347" s="230" t="s">
        <v>824</v>
      </c>
    </row>
    <row r="348" spans="1:5" x14ac:dyDescent="0.25">
      <c r="A348" s="43" t="s">
        <v>525</v>
      </c>
      <c r="B348" s="188">
        <v>190</v>
      </c>
      <c r="C348" s="326" t="s">
        <v>1061</v>
      </c>
      <c r="D348" s="42" t="s">
        <v>1062</v>
      </c>
    </row>
    <row r="349" spans="1:5" x14ac:dyDescent="0.25">
      <c r="A349" s="100" t="s">
        <v>457</v>
      </c>
      <c r="B349" s="188">
        <v>185</v>
      </c>
      <c r="C349" s="326" t="s">
        <v>1063</v>
      </c>
      <c r="D349" s="42" t="s">
        <v>1064</v>
      </c>
    </row>
    <row r="350" spans="1:5" x14ac:dyDescent="0.25">
      <c r="A350" s="43" t="s">
        <v>455</v>
      </c>
      <c r="B350" s="188">
        <v>190</v>
      </c>
      <c r="C350" s="326" t="s">
        <v>1065</v>
      </c>
      <c r="D350" s="42"/>
    </row>
    <row r="351" spans="1:5" x14ac:dyDescent="0.25">
      <c r="A351" s="100" t="s">
        <v>453</v>
      </c>
      <c r="B351" s="188">
        <v>190</v>
      </c>
      <c r="C351" s="326" t="s">
        <v>1066</v>
      </c>
      <c r="D351" s="31" t="s">
        <v>1067</v>
      </c>
    </row>
    <row r="352" spans="1:5" ht="15.75" thickBot="1" x14ac:dyDescent="0.3">
      <c r="A352" s="324"/>
      <c r="B352" s="482"/>
      <c r="C352" s="482"/>
      <c r="D352" s="386"/>
    </row>
    <row r="354" spans="1:4" ht="15.75" thickBot="1" x14ac:dyDescent="0.3"/>
    <row r="355" spans="1:4" x14ac:dyDescent="0.25">
      <c r="A355" s="55" t="s">
        <v>1068</v>
      </c>
      <c r="B355" s="319"/>
      <c r="C355" s="319"/>
      <c r="D355" s="41"/>
    </row>
    <row r="356" spans="1:4" x14ac:dyDescent="0.25">
      <c r="A356" s="579" t="s">
        <v>1069</v>
      </c>
      <c r="B356" s="580"/>
      <c r="C356" s="580"/>
      <c r="D356" s="42"/>
    </row>
    <row r="357" spans="1:4" x14ac:dyDescent="0.25">
      <c r="A357" s="320"/>
      <c r="D357" s="42"/>
    </row>
    <row r="358" spans="1:4" ht="64.150000000000006" customHeight="1" x14ac:dyDescent="0.2">
      <c r="A358" s="320"/>
      <c r="B358" s="169" t="s">
        <v>1070</v>
      </c>
      <c r="C358" s="170" t="s">
        <v>1071</v>
      </c>
      <c r="D358" s="232" t="s">
        <v>824</v>
      </c>
    </row>
    <row r="359" spans="1:4" x14ac:dyDescent="0.25">
      <c r="A359" s="43" t="s">
        <v>525</v>
      </c>
      <c r="B359" s="192">
        <v>7.6</v>
      </c>
      <c r="C359" s="31" t="s">
        <v>1072</v>
      </c>
      <c r="D359" s="233" t="s">
        <v>1073</v>
      </c>
    </row>
    <row r="360" spans="1:4" x14ac:dyDescent="0.2">
      <c r="A360" s="100" t="s">
        <v>457</v>
      </c>
      <c r="B360" s="236">
        <v>9.6</v>
      </c>
      <c r="C360" s="542" t="s">
        <v>1074</v>
      </c>
      <c r="D360" s="542" t="s">
        <v>1075</v>
      </c>
    </row>
    <row r="361" spans="1:4" x14ac:dyDescent="0.2">
      <c r="A361" s="43" t="s">
        <v>455</v>
      </c>
      <c r="B361" s="192">
        <v>9.6999999999999993</v>
      </c>
      <c r="C361" s="542" t="s">
        <v>1076</v>
      </c>
      <c r="D361" s="542" t="s">
        <v>1077</v>
      </c>
    </row>
    <row r="362" spans="1:4" x14ac:dyDescent="0.2">
      <c r="A362" s="100" t="s">
        <v>453</v>
      </c>
      <c r="B362" s="192">
        <v>11.5</v>
      </c>
      <c r="C362" s="542" t="s">
        <v>1078</v>
      </c>
      <c r="D362" s="542" t="s">
        <v>1079</v>
      </c>
    </row>
    <row r="363" spans="1:4" ht="15.75" thickBot="1" x14ac:dyDescent="0.3">
      <c r="A363" s="324"/>
      <c r="B363" s="482"/>
      <c r="C363" s="482"/>
      <c r="D363" s="386"/>
    </row>
    <row r="364" spans="1:4" x14ac:dyDescent="0.25">
      <c r="A364" s="320"/>
    </row>
    <row r="365" spans="1:4" ht="15.75" thickBot="1" x14ac:dyDescent="0.3">
      <c r="A365" s="320"/>
    </row>
    <row r="366" spans="1:4" x14ac:dyDescent="0.25">
      <c r="A366" s="325"/>
      <c r="B366" s="319"/>
      <c r="C366" s="319"/>
      <c r="D366" s="41"/>
    </row>
    <row r="367" spans="1:4" x14ac:dyDescent="0.25">
      <c r="A367" s="49" t="s">
        <v>1080</v>
      </c>
      <c r="D367" s="42"/>
    </row>
    <row r="368" spans="1:4" x14ac:dyDescent="0.25">
      <c r="A368" s="322" t="s">
        <v>1081</v>
      </c>
      <c r="D368" s="42"/>
    </row>
    <row r="369" spans="1:4" x14ac:dyDescent="0.25">
      <c r="A369" s="226"/>
      <c r="D369" s="42"/>
    </row>
    <row r="370" spans="1:4" x14ac:dyDescent="0.25">
      <c r="A370" s="7"/>
      <c r="B370" s="139" t="s">
        <v>1082</v>
      </c>
      <c r="C370" s="139" t="s">
        <v>1083</v>
      </c>
      <c r="D370" s="232" t="s">
        <v>824</v>
      </c>
    </row>
    <row r="371" spans="1:4" x14ac:dyDescent="0.25">
      <c r="A371" s="43" t="s">
        <v>525</v>
      </c>
      <c r="B371" s="543">
        <v>0.57742719567161949</v>
      </c>
      <c r="C371" s="543">
        <v>0.35472587455538113</v>
      </c>
      <c r="D371" s="42" t="s">
        <v>1084</v>
      </c>
    </row>
    <row r="372" spans="1:4" x14ac:dyDescent="0.25">
      <c r="A372" s="100" t="s">
        <v>457</v>
      </c>
      <c r="B372" s="543">
        <v>0.42669862410158743</v>
      </c>
      <c r="C372" s="543">
        <v>0.50545444612541324</v>
      </c>
      <c r="D372" s="42" t="s">
        <v>1084</v>
      </c>
    </row>
    <row r="373" spans="1:4" x14ac:dyDescent="0.25">
      <c r="A373" s="43" t="s">
        <v>455</v>
      </c>
      <c r="B373" s="543">
        <v>0.55707484301153531</v>
      </c>
      <c r="C373" s="543">
        <v>0.37507822721546541</v>
      </c>
      <c r="D373" s="42" t="s">
        <v>1084</v>
      </c>
    </row>
    <row r="374" spans="1:4" x14ac:dyDescent="0.25">
      <c r="A374" s="100" t="s">
        <v>453</v>
      </c>
      <c r="B374" s="543">
        <v>0.5229891905450077</v>
      </c>
      <c r="C374" s="543">
        <v>0.40916387968199297</v>
      </c>
      <c r="D374" s="42" t="s">
        <v>1084</v>
      </c>
    </row>
    <row r="375" spans="1:4" ht="15.75" thickBot="1" x14ac:dyDescent="0.3">
      <c r="A375" s="324"/>
      <c r="B375" s="482"/>
      <c r="C375" s="482"/>
      <c r="D375" s="386"/>
    </row>
  </sheetData>
  <mergeCells count="13">
    <mergeCell ref="H238:I238"/>
    <mergeCell ref="J238:K238"/>
    <mergeCell ref="A240:A245"/>
    <mergeCell ref="A345:C345"/>
    <mergeCell ref="A356:C356"/>
    <mergeCell ref="B238:C238"/>
    <mergeCell ref="D238:E238"/>
    <mergeCell ref="F238:G238"/>
    <mergeCell ref="D259:E259"/>
    <mergeCell ref="F259:G259"/>
    <mergeCell ref="H259:I259"/>
    <mergeCell ref="J259:K259"/>
    <mergeCell ref="A261:A266"/>
  </mergeCells>
  <dataValidations disablePrompts="1" count="1">
    <dataValidation type="list" allowBlank="1" showInputMessage="1" showErrorMessage="1" error="Please choose a road type" sqref="B285" xr:uid="{C195A99C-5516-43BA-B7CD-78B783C884DD}">
      <formula1>MECtitle</formula1>
    </dataValidation>
  </dataValidations>
  <hyperlinks>
    <hyperlink ref="C85" r:id="rId1" xr:uid="{4AD1EC3D-1BAF-4349-9CD3-B9D6A3D86029}"/>
    <hyperlink ref="C47" r:id="rId2" xr:uid="{319EC2DD-B630-465C-A273-F91EDB3E545F}"/>
    <hyperlink ref="C48:C64" r:id="rId3" display="http://naei.beis.gov.uk/data/ef-transport" xr:uid="{3C705E18-F529-448D-AABB-B7A207978E68}"/>
    <hyperlink ref="C86" r:id="rId4" xr:uid="{A21EA566-07F4-41B8-8863-85A4E3A51122}"/>
    <hyperlink ref="C87" r:id="rId5" xr:uid="{3F95DFC5-56D9-45B3-8F8E-0B7D99CA1A7A}"/>
    <hyperlink ref="C88" r:id="rId6" xr:uid="{D42AAFF5-269F-4C45-AB28-47EFD58F7CD5}"/>
    <hyperlink ref="C349" r:id="rId7" xr:uid="{2D59C85A-5B94-42B3-8B78-79ADCB473495}"/>
    <hyperlink ref="C350" r:id="rId8" xr:uid="{AF9A5043-53E8-44A8-B88A-22A39BBC1B22}"/>
    <hyperlink ref="C351" r:id="rId9" xr:uid="{A7FC5D3E-ED47-442F-A331-73CCC2CA3AF3}"/>
    <hyperlink ref="C65:C71" r:id="rId10" display="http://naei.beis.gov.uk/data/ef-transport" xr:uid="{11ABB967-A0A7-4EC6-9BD9-29BEFA1C5433}"/>
    <hyperlink ref="C72" r:id="rId11" xr:uid="{EEC4F595-1F4C-4399-BA21-1C5F1C4A3B14}"/>
    <hyperlink ref="C73" r:id="rId12" xr:uid="{B8CFDFEE-F7B8-4E7F-A4A9-A46D11EDEFE2}"/>
  </hyperlinks>
  <pageMargins left="0.7" right="0.7" top="0.75" bottom="0.75" header="0.3" footer="0.3"/>
  <pageSetup orientation="portrait" r:id="rId13"/>
  <drawing r:id="rId14"/>
  <legacyDrawing r:id="rId1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FA689-75D7-4043-B839-4E689D6213C1}">
  <sheetPr codeName="Sheet15">
    <tabColor theme="4" tint="0.59999389629810485"/>
  </sheetPr>
  <dimension ref="A1:R60"/>
  <sheetViews>
    <sheetView workbookViewId="0"/>
  </sheetViews>
  <sheetFormatPr defaultRowHeight="15" x14ac:dyDescent="0.25"/>
  <cols>
    <col min="1" max="1" width="25.5703125" customWidth="1"/>
    <col min="2" max="2" width="15.42578125" bestFit="1" customWidth="1"/>
    <col min="4" max="4" width="9.7109375" bestFit="1" customWidth="1"/>
    <col min="5" max="5" width="15.7109375" bestFit="1" customWidth="1"/>
    <col min="6" max="6" width="20.5703125" customWidth="1"/>
    <col min="7" max="7" width="15.28515625" customWidth="1"/>
    <col min="12" max="12" width="28.5703125" customWidth="1"/>
    <col min="17" max="17" width="20.7109375" bestFit="1" customWidth="1"/>
  </cols>
  <sheetData>
    <row r="1" spans="1:18" ht="18.75" x14ac:dyDescent="0.3">
      <c r="A1" s="464" t="s">
        <v>1085</v>
      </c>
      <c r="L1" s="430" t="s">
        <v>1086</v>
      </c>
      <c r="M1" t="s">
        <v>1087</v>
      </c>
    </row>
    <row r="2" spans="1:18" ht="30" x14ac:dyDescent="0.25">
      <c r="A2" s="441" t="s">
        <v>1088</v>
      </c>
      <c r="B2" s="444">
        <f>Summary!H14</f>
        <v>96736.58859992717</v>
      </c>
      <c r="L2" s="187" t="s">
        <v>33</v>
      </c>
      <c r="M2" s="187" t="s">
        <v>1089</v>
      </c>
      <c r="N2" s="187" t="s">
        <v>1090</v>
      </c>
      <c r="O2" s="187" t="s">
        <v>1091</v>
      </c>
      <c r="P2" s="187"/>
      <c r="Q2" t="s">
        <v>1092</v>
      </c>
    </row>
    <row r="3" spans="1:18" x14ac:dyDescent="0.25">
      <c r="A3" s="441" t="s">
        <v>1093</v>
      </c>
      <c r="B3" s="442">
        <f>VLOOKUP('Population size and cost'!R2,'MOVES inputs and outputs'!$L$2:$O$10,2,FALSE)</f>
        <v>0.48056395283472803</v>
      </c>
      <c r="L3" s="310" t="s">
        <v>35</v>
      </c>
      <c r="M3" s="311">
        <v>0.56974660715078096</v>
      </c>
      <c r="N3" s="311">
        <v>0.25074927701074567</v>
      </c>
      <c r="O3" s="311">
        <v>0.17950411583847337</v>
      </c>
      <c r="Q3" s="187" t="s">
        <v>1094</v>
      </c>
      <c r="R3" s="187" t="s">
        <v>1095</v>
      </c>
    </row>
    <row r="4" spans="1:18" x14ac:dyDescent="0.25">
      <c r="A4" s="441" t="s">
        <v>1096</v>
      </c>
      <c r="B4" s="445">
        <f>VLOOKUP('Population size and cost'!R2,'MOVES inputs and outputs'!$L$2:$O$10,3,FALSE)</f>
        <v>0.26023131545079375</v>
      </c>
      <c r="L4" s="310" t="s">
        <v>37</v>
      </c>
      <c r="M4" s="311">
        <v>0.57791859976409343</v>
      </c>
      <c r="N4" s="311">
        <v>0.24707435835127572</v>
      </c>
      <c r="O4" s="311">
        <v>0.17500704188463087</v>
      </c>
      <c r="Q4" t="s">
        <v>1089</v>
      </c>
      <c r="R4" t="s">
        <v>1097</v>
      </c>
    </row>
    <row r="5" spans="1:18" x14ac:dyDescent="0.25">
      <c r="A5" s="441" t="s">
        <v>1098</v>
      </c>
      <c r="B5" s="445">
        <f>VLOOKUP('Population size and cost'!R2,'MOVES inputs and outputs'!$L$2:$O$10,4,FALSE)</f>
        <v>0.25920473171447822</v>
      </c>
      <c r="L5" s="310" t="s">
        <v>39</v>
      </c>
      <c r="M5" s="311">
        <v>0.56079551182745857</v>
      </c>
      <c r="N5" s="311">
        <v>0.25892382078230752</v>
      </c>
      <c r="O5" s="311">
        <v>0.18028066739023405</v>
      </c>
      <c r="Q5" t="s">
        <v>1099</v>
      </c>
      <c r="R5" t="s">
        <v>1100</v>
      </c>
    </row>
    <row r="6" spans="1:18" x14ac:dyDescent="0.25">
      <c r="A6" s="441" t="s">
        <v>1101</v>
      </c>
      <c r="B6" s="443">
        <v>0</v>
      </c>
      <c r="L6" s="310" t="s">
        <v>50</v>
      </c>
      <c r="M6" s="311">
        <v>0.56870628110668053</v>
      </c>
      <c r="N6" s="311">
        <v>0.22840528635373161</v>
      </c>
      <c r="O6" s="311">
        <v>0.20288843253958785</v>
      </c>
      <c r="Q6" t="s">
        <v>1091</v>
      </c>
      <c r="R6" t="s">
        <v>1102</v>
      </c>
    </row>
    <row r="7" spans="1:18" x14ac:dyDescent="0.25">
      <c r="L7" s="310" t="s">
        <v>41</v>
      </c>
      <c r="M7" s="311">
        <v>0.45490538955819598</v>
      </c>
      <c r="N7" s="311">
        <v>0.31859922712903532</v>
      </c>
      <c r="O7" s="311">
        <v>0.22649538331276872</v>
      </c>
      <c r="Q7" t="s">
        <v>520</v>
      </c>
      <c r="R7" t="s">
        <v>1103</v>
      </c>
    </row>
    <row r="8" spans="1:18" ht="15.75" thickBot="1" x14ac:dyDescent="0.3">
      <c r="L8" s="310" t="s">
        <v>43</v>
      </c>
      <c r="M8" s="311">
        <v>0.46290014283076431</v>
      </c>
      <c r="N8" s="311">
        <v>0.29507790369384285</v>
      </c>
      <c r="O8" s="311">
        <v>0.24202195347539279</v>
      </c>
    </row>
    <row r="9" spans="1:18" ht="74.25" customHeight="1" x14ac:dyDescent="0.25">
      <c r="A9" s="446" t="s">
        <v>433</v>
      </c>
      <c r="B9" s="446" t="s">
        <v>1104</v>
      </c>
      <c r="C9" s="446" t="s">
        <v>1105</v>
      </c>
      <c r="D9" s="446" t="s">
        <v>1106</v>
      </c>
      <c r="E9" s="446" t="s">
        <v>1107</v>
      </c>
      <c r="F9" s="446" t="s">
        <v>1108</v>
      </c>
      <c r="G9" s="446" t="s">
        <v>1109</v>
      </c>
      <c r="L9" s="310" t="s">
        <v>45</v>
      </c>
      <c r="M9" s="311">
        <v>0.48056395283472803</v>
      </c>
      <c r="N9" s="311">
        <v>0.26023131545079375</v>
      </c>
      <c r="O9" s="311">
        <v>0.25920473171447822</v>
      </c>
    </row>
    <row r="10" spans="1:18" x14ac:dyDescent="0.25">
      <c r="A10" t="s">
        <v>1097</v>
      </c>
      <c r="B10" t="s">
        <v>1110</v>
      </c>
      <c r="C10" s="433">
        <f>VLOOKUP(CONCATENATE('Population size and cost'!R2," ",'MOVES inputs and outputs'!A10),'MOVES inputs and outputs'!$L$14:$N$38,3,FALSE)</f>
        <v>0.52128033513542771</v>
      </c>
      <c r="D10" t="s">
        <v>1111</v>
      </c>
      <c r="E10" t="s">
        <v>1112</v>
      </c>
      <c r="F10">
        <f>IFERROR(((Summary!L57-Summary!H57)/('Non-survey input values'!B21/'Non-survey input values'!B18)/Summary!H14/365),0)</f>
        <v>0.22219793640888119</v>
      </c>
      <c r="G10" s="437">
        <f>$B$2*B3</f>
        <v>46488.117401327887</v>
      </c>
      <c r="L10" s="310" t="s">
        <v>47</v>
      </c>
      <c r="M10" s="311">
        <v>0.45120977748952579</v>
      </c>
      <c r="N10" s="311">
        <v>0.27002252284699257</v>
      </c>
      <c r="O10" s="311">
        <v>0.27876769966348164</v>
      </c>
    </row>
    <row r="11" spans="1:18" x14ac:dyDescent="0.25">
      <c r="A11" t="s">
        <v>1100</v>
      </c>
      <c r="B11" t="s">
        <v>1110</v>
      </c>
      <c r="C11" s="433">
        <f>VLOOKUP(CONCATENATE('Population size and cost'!R2," ",'MOVES inputs and outputs'!A11),'MOVES inputs and outputs'!$L$14:$N$38,3,FALSE)</f>
        <v>0.43484304569041465</v>
      </c>
      <c r="D11" t="s">
        <v>1111</v>
      </c>
      <c r="E11" t="s">
        <v>1112</v>
      </c>
      <c r="F11">
        <f>IFERROR(((Summary!L57-Summary!H57)/('Non-survey input values'!B21/'Non-survey input values'!B18)/Summary!H14/365),0)</f>
        <v>0.22219793640888119</v>
      </c>
      <c r="G11" s="437">
        <f t="shared" ref="G11:G12" si="0">$B$2*B4</f>
        <v>25173.889703581306</v>
      </c>
    </row>
    <row r="12" spans="1:18" x14ac:dyDescent="0.25">
      <c r="A12" t="s">
        <v>1102</v>
      </c>
      <c r="B12" t="s">
        <v>1110</v>
      </c>
      <c r="C12" s="433">
        <f>VLOOKUP(CONCATENATE('Population size and cost'!R2," ",'MOVES inputs and outputs'!A12),'MOVES inputs and outputs'!$L$14:$N$38,3,FALSE)</f>
        <v>0.56998777004527734</v>
      </c>
      <c r="D12" t="s">
        <v>1111</v>
      </c>
      <c r="E12" t="s">
        <v>1112</v>
      </c>
      <c r="F12">
        <f>IFERROR(((Summary!L57-Summary!H57)/('Non-survey input values'!B21/'Non-survey input values'!B18)/Summary!H14/365),0)</f>
        <v>0.22219793640888119</v>
      </c>
      <c r="G12" s="437">
        <f t="shared" si="0"/>
        <v>25074.581495017974</v>
      </c>
    </row>
    <row r="13" spans="1:18" x14ac:dyDescent="0.25">
      <c r="L13" s="430" t="s">
        <v>1113</v>
      </c>
    </row>
    <row r="14" spans="1:18" ht="15.75" thickBot="1" x14ac:dyDescent="0.3">
      <c r="A14" s="187" t="s">
        <v>1114</v>
      </c>
      <c r="L14" s="187" t="s">
        <v>1115</v>
      </c>
      <c r="M14" s="187" t="s">
        <v>1116</v>
      </c>
      <c r="N14" s="187" t="s">
        <v>1117</v>
      </c>
    </row>
    <row r="15" spans="1:18" ht="18.75" x14ac:dyDescent="0.3">
      <c r="A15" s="447" t="s">
        <v>1118</v>
      </c>
      <c r="B15" s="448"/>
      <c r="C15" s="544" t="s">
        <v>1119</v>
      </c>
      <c r="D15" s="448"/>
      <c r="E15" s="448"/>
      <c r="F15" s="448"/>
      <c r="G15" s="449"/>
      <c r="L15" t="s">
        <v>1120</v>
      </c>
      <c r="M15" s="433">
        <v>0.55361933466440061</v>
      </c>
      <c r="N15" s="433">
        <v>0.44638066533559945</v>
      </c>
    </row>
    <row r="16" spans="1:18" x14ac:dyDescent="0.25">
      <c r="A16" s="450" t="s">
        <v>1121</v>
      </c>
      <c r="B16" s="451"/>
      <c r="C16" s="451"/>
      <c r="D16" s="451"/>
      <c r="E16" s="451"/>
      <c r="F16" s="451"/>
      <c r="G16" s="452"/>
      <c r="L16" t="s">
        <v>1122</v>
      </c>
      <c r="M16" s="433">
        <v>0.66174671585843337</v>
      </c>
      <c r="N16" s="433">
        <v>0.33825328414156663</v>
      </c>
    </row>
    <row r="17" spans="1:14" x14ac:dyDescent="0.25">
      <c r="A17" s="450" t="s">
        <v>1110</v>
      </c>
      <c r="B17" s="451" t="s">
        <v>32</v>
      </c>
      <c r="C17" s="451"/>
      <c r="D17" s="451"/>
      <c r="E17" s="451"/>
      <c r="F17" s="451"/>
      <c r="G17" s="452"/>
      <c r="L17" t="s">
        <v>1123</v>
      </c>
      <c r="M17" s="433">
        <v>0.56826894830281749</v>
      </c>
      <c r="N17" s="433">
        <v>0.43173105169718257</v>
      </c>
    </row>
    <row r="18" spans="1:14" x14ac:dyDescent="0.25">
      <c r="A18" s="453" t="s">
        <v>1097</v>
      </c>
      <c r="B18" s="454">
        <v>-165630.41046749984</v>
      </c>
      <c r="C18" s="451"/>
      <c r="D18" s="451"/>
      <c r="E18" s="451"/>
      <c r="F18" s="451"/>
      <c r="G18" s="452"/>
      <c r="L18" t="s">
        <v>1124</v>
      </c>
      <c r="M18" s="433">
        <v>0.5930608977440367</v>
      </c>
      <c r="N18" s="433">
        <v>0.4069391022559633</v>
      </c>
    </row>
    <row r="19" spans="1:14" x14ac:dyDescent="0.25">
      <c r="A19" s="453" t="s">
        <v>1100</v>
      </c>
      <c r="B19" s="454">
        <v>-136233.61437159998</v>
      </c>
      <c r="C19" s="451"/>
      <c r="D19" s="451"/>
      <c r="E19" s="451"/>
      <c r="F19" s="451"/>
      <c r="G19" s="452"/>
      <c r="L19" t="s">
        <v>1125</v>
      </c>
      <c r="M19" s="433">
        <v>0.62431732871077639</v>
      </c>
      <c r="N19" s="433">
        <v>0.37568267128922367</v>
      </c>
    </row>
    <row r="20" spans="1:14" x14ac:dyDescent="0.25">
      <c r="A20" s="453" t="s">
        <v>1102</v>
      </c>
      <c r="B20" s="454">
        <v>-496126.75897090009</v>
      </c>
      <c r="C20" s="451"/>
      <c r="D20" s="451"/>
      <c r="E20" s="451"/>
      <c r="F20" s="451"/>
      <c r="G20" s="452"/>
      <c r="L20" t="s">
        <v>1126</v>
      </c>
      <c r="M20" s="433">
        <v>0.50646638454043236</v>
      </c>
      <c r="N20" s="433">
        <v>0.49353361545956764</v>
      </c>
    </row>
    <row r="21" spans="1:14" x14ac:dyDescent="0.25">
      <c r="A21" s="453" t="s">
        <v>1103</v>
      </c>
      <c r="B21" s="454"/>
      <c r="C21" s="451"/>
      <c r="D21" s="451"/>
      <c r="E21" s="451"/>
      <c r="F21" s="451"/>
      <c r="G21" s="452"/>
      <c r="L21" t="s">
        <v>1127</v>
      </c>
      <c r="M21" s="433">
        <v>0.5982169864229957</v>
      </c>
      <c r="N21" s="433">
        <v>0.4017830135770043</v>
      </c>
    </row>
    <row r="22" spans="1:14" x14ac:dyDescent="0.25">
      <c r="A22" s="453" t="s">
        <v>1128</v>
      </c>
      <c r="B22" s="455">
        <f>SUM(B18:B21)</f>
        <v>-797990.78380999994</v>
      </c>
      <c r="C22" s="451"/>
      <c r="D22" s="451"/>
      <c r="E22" s="451"/>
      <c r="F22" s="451"/>
      <c r="G22" s="452"/>
      <c r="L22" t="s">
        <v>1129</v>
      </c>
      <c r="M22" s="433">
        <v>0.6304500197106091</v>
      </c>
      <c r="N22" s="433">
        <v>0.3695499802893909</v>
      </c>
    </row>
    <row r="23" spans="1:14" x14ac:dyDescent="0.25">
      <c r="A23" s="456"/>
      <c r="B23" s="457"/>
      <c r="C23" s="451"/>
      <c r="D23" s="451"/>
      <c r="E23" s="451"/>
      <c r="F23" s="451"/>
      <c r="G23" s="452"/>
      <c r="L23" t="s">
        <v>1130</v>
      </c>
      <c r="M23" s="433">
        <v>0.51855571637128361</v>
      </c>
      <c r="N23" s="433">
        <v>0.48144428362871639</v>
      </c>
    </row>
    <row r="24" spans="1:14" x14ac:dyDescent="0.25">
      <c r="A24" s="456"/>
      <c r="B24" s="457"/>
      <c r="C24" s="451"/>
      <c r="D24" s="451"/>
      <c r="E24" s="451"/>
      <c r="F24" s="451"/>
      <c r="G24" s="452"/>
      <c r="L24" t="s">
        <v>1131</v>
      </c>
      <c r="M24" s="433">
        <v>0.39031629137450208</v>
      </c>
      <c r="N24" s="433">
        <v>0.60968370862549792</v>
      </c>
    </row>
    <row r="25" spans="1:14" x14ac:dyDescent="0.25">
      <c r="A25" s="450" t="s">
        <v>1132</v>
      </c>
      <c r="B25" s="457"/>
      <c r="C25" s="451"/>
      <c r="D25" s="451"/>
      <c r="E25" s="451"/>
      <c r="F25" s="451"/>
      <c r="G25" s="452"/>
      <c r="L25" t="s">
        <v>1133</v>
      </c>
      <c r="M25" s="433">
        <v>0.61478626959772631</v>
      </c>
      <c r="N25" s="433">
        <v>0.38521373040227364</v>
      </c>
    </row>
    <row r="26" spans="1:14" x14ac:dyDescent="0.25">
      <c r="A26" s="458"/>
      <c r="B26" s="451" t="s">
        <v>1097</v>
      </c>
      <c r="C26" s="451" t="s">
        <v>1100</v>
      </c>
      <c r="D26" s="451" t="s">
        <v>1102</v>
      </c>
      <c r="E26" s="451" t="s">
        <v>1103</v>
      </c>
      <c r="F26" s="451" t="s">
        <v>716</v>
      </c>
      <c r="G26" s="452"/>
      <c r="L26" t="s">
        <v>1134</v>
      </c>
      <c r="M26" s="433">
        <v>0.43411831977299092</v>
      </c>
      <c r="N26" s="433">
        <v>0.56588168022700913</v>
      </c>
    </row>
    <row r="27" spans="1:14" x14ac:dyDescent="0.25">
      <c r="A27" s="453" t="s">
        <v>1135</v>
      </c>
      <c r="B27" s="455">
        <v>2.7846839119889069</v>
      </c>
      <c r="C27" s="455">
        <v>1.5492120279210582</v>
      </c>
      <c r="D27" s="455">
        <v>7.5928337921602918</v>
      </c>
      <c r="E27" s="455"/>
      <c r="F27" s="455">
        <f>SUM(B27:E27)</f>
        <v>11.926729732070257</v>
      </c>
      <c r="G27" s="452"/>
      <c r="L27" t="s">
        <v>1136</v>
      </c>
      <c r="M27" s="433">
        <v>0.35703953697037794</v>
      </c>
      <c r="N27" s="433">
        <v>0.64296046302962218</v>
      </c>
    </row>
    <row r="28" spans="1:14" x14ac:dyDescent="0.25">
      <c r="A28" s="453" t="s">
        <v>1137</v>
      </c>
      <c r="B28" s="455">
        <v>1.1009157086113692</v>
      </c>
      <c r="C28" s="455">
        <v>0.9841905106859663</v>
      </c>
      <c r="D28" s="455">
        <v>8.3105241726035359</v>
      </c>
      <c r="E28" s="455"/>
      <c r="F28" s="455">
        <f t="shared" ref="F28:F35" si="1">SUM(B28:E28)</f>
        <v>10.395630391900871</v>
      </c>
      <c r="G28" s="452"/>
      <c r="L28" t="s">
        <v>1138</v>
      </c>
      <c r="M28" s="433">
        <v>0.4620216470859288</v>
      </c>
      <c r="N28" s="433">
        <v>0.53797835291407115</v>
      </c>
    </row>
    <row r="29" spans="1:14" ht="30" x14ac:dyDescent="0.25">
      <c r="A29" s="453" t="s">
        <v>1139</v>
      </c>
      <c r="B29" s="455">
        <v>0.35165349000269774</v>
      </c>
      <c r="C29" s="455">
        <v>0.57115307213909272</v>
      </c>
      <c r="D29" s="455">
        <v>1.8030578994204625</v>
      </c>
      <c r="E29" s="455"/>
      <c r="F29" s="455">
        <f t="shared" si="1"/>
        <v>2.7258644615622529</v>
      </c>
      <c r="G29" s="452"/>
      <c r="L29" t="s">
        <v>1140</v>
      </c>
      <c r="M29" s="433">
        <v>0.50821813448156539</v>
      </c>
      <c r="N29" s="433">
        <v>0.49178186551843472</v>
      </c>
    </row>
    <row r="30" spans="1:14" x14ac:dyDescent="0.25">
      <c r="A30" s="453" t="s">
        <v>1141</v>
      </c>
      <c r="B30" s="455">
        <v>0.22254441960786941</v>
      </c>
      <c r="C30" s="455">
        <v>0.42996082269031177</v>
      </c>
      <c r="D30" s="455">
        <v>0.76416039549805248</v>
      </c>
      <c r="E30" s="455"/>
      <c r="F30" s="455">
        <f t="shared" si="1"/>
        <v>1.4166656377962337</v>
      </c>
      <c r="G30" s="452"/>
      <c r="L30" t="s">
        <v>1142</v>
      </c>
      <c r="M30" s="433">
        <v>0.39435351737274987</v>
      </c>
      <c r="N30" s="433">
        <v>0.60564648262725007</v>
      </c>
    </row>
    <row r="31" spans="1:14" x14ac:dyDescent="0.25">
      <c r="A31" s="453" t="s">
        <v>1143</v>
      </c>
      <c r="B31" s="455">
        <v>4.6120879950317439E-2</v>
      </c>
      <c r="C31" s="455">
        <v>8.9154582325453369E-2</v>
      </c>
      <c r="D31" s="455">
        <v>0.64926069285751886</v>
      </c>
      <c r="E31" s="455"/>
      <c r="F31" s="455">
        <f t="shared" si="1"/>
        <v>0.78453615513328967</v>
      </c>
      <c r="G31" s="452"/>
      <c r="L31" t="s">
        <v>1144</v>
      </c>
      <c r="M31" s="433">
        <v>0.48764654879709579</v>
      </c>
      <c r="N31" s="433">
        <v>0.51235345120290421</v>
      </c>
    </row>
    <row r="32" spans="1:14" x14ac:dyDescent="0.25">
      <c r="A32" s="453" t="s">
        <v>1145</v>
      </c>
      <c r="B32" s="455">
        <v>0.54775220925087176</v>
      </c>
      <c r="C32" s="455">
        <v>0.27760693743578191</v>
      </c>
      <c r="D32" s="455">
        <v>8.2431174051241527</v>
      </c>
      <c r="E32" s="455"/>
      <c r="F32" s="455">
        <f t="shared" si="1"/>
        <v>9.0684765518108073</v>
      </c>
      <c r="G32" s="452"/>
      <c r="L32" t="s">
        <v>1146</v>
      </c>
      <c r="M32" s="433">
        <v>0.48238358972244538</v>
      </c>
      <c r="N32" s="433">
        <v>0.51761641027755467</v>
      </c>
    </row>
    <row r="33" spans="1:14" x14ac:dyDescent="0.25">
      <c r="A33" s="453" t="s">
        <v>1147</v>
      </c>
      <c r="B33" s="455">
        <v>14.620154648336722</v>
      </c>
      <c r="C33" s="455">
        <v>11.58217404282864</v>
      </c>
      <c r="D33" s="455">
        <v>12.92336603852204</v>
      </c>
      <c r="E33" s="455"/>
      <c r="F33" s="455">
        <f t="shared" si="1"/>
        <v>39.125694729687403</v>
      </c>
      <c r="G33" s="452"/>
      <c r="L33" t="s">
        <v>1148</v>
      </c>
      <c r="M33" s="433">
        <v>0.47871966486457235</v>
      </c>
      <c r="N33" s="433">
        <v>0.52128033513542771</v>
      </c>
    </row>
    <row r="34" spans="1:14" x14ac:dyDescent="0.25">
      <c r="A34" s="453" t="s">
        <v>1149</v>
      </c>
      <c r="B34" s="455">
        <v>0</v>
      </c>
      <c r="C34" s="455">
        <v>0</v>
      </c>
      <c r="D34" s="455">
        <v>30.921103820545518</v>
      </c>
      <c r="E34" s="455"/>
      <c r="F34" s="455">
        <f t="shared" si="1"/>
        <v>30.921103820545518</v>
      </c>
      <c r="G34" s="452"/>
      <c r="L34" t="s">
        <v>1150</v>
      </c>
      <c r="M34" s="433">
        <v>0.56515695430958535</v>
      </c>
      <c r="N34" s="433">
        <v>0.43484304569041465</v>
      </c>
    </row>
    <row r="35" spans="1:14" x14ac:dyDescent="0.25">
      <c r="A35" s="459" t="s">
        <v>1151</v>
      </c>
      <c r="B35" s="455">
        <f>SUM(B27:B34)</f>
        <v>19.673825267748754</v>
      </c>
      <c r="C35" s="455">
        <f>SUM(C27:C34)</f>
        <v>15.483451996026304</v>
      </c>
      <c r="D35" s="455">
        <f>SUM(D27:D34)</f>
        <v>71.207424216731567</v>
      </c>
      <c r="E35" s="455">
        <f>SUM(E27:E34)</f>
        <v>0</v>
      </c>
      <c r="F35" s="455">
        <f t="shared" si="1"/>
        <v>106.36470148050662</v>
      </c>
      <c r="G35" s="452"/>
      <c r="L35" t="s">
        <v>1152</v>
      </c>
      <c r="M35" s="433">
        <v>0.4300122299547226</v>
      </c>
      <c r="N35" s="433">
        <v>0.56998777004527734</v>
      </c>
    </row>
    <row r="36" spans="1:14" ht="15.75" thickBot="1" x14ac:dyDescent="0.3">
      <c r="A36" s="460"/>
      <c r="B36" s="461"/>
      <c r="C36" s="462"/>
      <c r="D36" s="462"/>
      <c r="E36" s="462"/>
      <c r="F36" s="462"/>
      <c r="G36" s="463"/>
      <c r="L36" t="s">
        <v>1153</v>
      </c>
      <c r="M36" s="433">
        <v>0.4996331129960338</v>
      </c>
      <c r="N36" s="433">
        <v>0.50036688700396614</v>
      </c>
    </row>
    <row r="37" spans="1:14" x14ac:dyDescent="0.25">
      <c r="L37" t="s">
        <v>1154</v>
      </c>
      <c r="M37" s="433">
        <v>0.54619369223636138</v>
      </c>
      <c r="N37" s="433">
        <v>0.45380630776363851</v>
      </c>
    </row>
    <row r="38" spans="1:14" ht="15.75" thickBot="1" x14ac:dyDescent="0.3">
      <c r="L38" t="s">
        <v>1155</v>
      </c>
      <c r="M38" s="433">
        <v>0.41350182457648499</v>
      </c>
      <c r="N38" s="433">
        <v>0.58649817542351512</v>
      </c>
    </row>
    <row r="39" spans="1:14" ht="18.75" x14ac:dyDescent="0.3">
      <c r="A39" s="447" t="s">
        <v>1118</v>
      </c>
      <c r="B39" s="448"/>
      <c r="C39" s="544" t="s">
        <v>1156</v>
      </c>
      <c r="D39" s="448"/>
      <c r="E39" s="448"/>
      <c r="F39" s="448"/>
      <c r="G39" s="449"/>
    </row>
    <row r="40" spans="1:14" x14ac:dyDescent="0.25">
      <c r="A40" s="450" t="s">
        <v>1121</v>
      </c>
      <c r="B40" s="451"/>
      <c r="C40" s="451"/>
      <c r="D40" s="451"/>
      <c r="E40" s="451"/>
      <c r="F40" s="451"/>
      <c r="G40" s="452"/>
    </row>
    <row r="41" spans="1:14" x14ac:dyDescent="0.25">
      <c r="A41" s="450" t="s">
        <v>1110</v>
      </c>
      <c r="B41" s="451" t="s">
        <v>32</v>
      </c>
      <c r="C41" s="451"/>
      <c r="D41" s="451"/>
      <c r="E41" s="451"/>
      <c r="F41" s="451"/>
      <c r="G41" s="452"/>
    </row>
    <row r="42" spans="1:14" x14ac:dyDescent="0.25">
      <c r="A42" s="453" t="s">
        <v>1097</v>
      </c>
      <c r="B42" s="545">
        <f>B18*(VLOOKUP('Non-survey input values'!$B$12,'Non-survey input values'!$A$170:$B$230,2,FALSE)/'Non-survey input values'!$B$196)</f>
        <v>-213451.28776742044</v>
      </c>
      <c r="C42" s="451"/>
      <c r="D42" s="451"/>
      <c r="E42" s="451"/>
      <c r="F42" s="451"/>
      <c r="G42" s="452"/>
    </row>
    <row r="43" spans="1:14" x14ac:dyDescent="0.25">
      <c r="A43" s="453" t="s">
        <v>1100</v>
      </c>
      <c r="B43" s="545">
        <f>B19*(VLOOKUP('Non-survey input values'!$B$12,'Non-survey input values'!$A$170:$B$230,2,FALSE)/'Non-survey input values'!$B$196)</f>
        <v>-175567.03713255681</v>
      </c>
      <c r="C43" s="451"/>
      <c r="D43" s="451"/>
      <c r="E43" s="451"/>
      <c r="F43" s="451"/>
      <c r="G43" s="452"/>
    </row>
    <row r="44" spans="1:14" x14ac:dyDescent="0.25">
      <c r="A44" s="453" t="s">
        <v>1102</v>
      </c>
      <c r="B44" s="545">
        <f>B20*(VLOOKUP('Non-survey input values'!$B$12,'Non-survey input values'!$A$170:$B$230,2,FALSE)/'Non-survey input values'!$B$196)</f>
        <v>-639368.67208932515</v>
      </c>
      <c r="C44" s="451"/>
      <c r="D44" s="451"/>
      <c r="E44" s="451"/>
      <c r="F44" s="451"/>
      <c r="G44" s="452"/>
    </row>
    <row r="45" spans="1:14" x14ac:dyDescent="0.25">
      <c r="A45" s="453" t="s">
        <v>1103</v>
      </c>
      <c r="B45" s="545">
        <f>B21*(VLOOKUP('Non-survey input values'!$B$12,'Non-survey input values'!$A$170:$B$230,2,FALSE)/'Non-survey input values'!$B$196)</f>
        <v>0</v>
      </c>
      <c r="C45" s="451"/>
      <c r="D45" s="451"/>
      <c r="E45" s="451"/>
      <c r="F45" s="451"/>
      <c r="G45" s="452"/>
    </row>
    <row r="46" spans="1:14" x14ac:dyDescent="0.25">
      <c r="A46" s="453" t="s">
        <v>1128</v>
      </c>
      <c r="B46" s="546">
        <f>SUM(B42:B45)</f>
        <v>-1028386.9969893023</v>
      </c>
      <c r="C46" s="451"/>
      <c r="D46" s="451"/>
      <c r="E46" s="451"/>
      <c r="F46" s="451"/>
      <c r="G46" s="452"/>
    </row>
    <row r="47" spans="1:14" x14ac:dyDescent="0.25">
      <c r="A47" s="456"/>
      <c r="B47" s="457"/>
      <c r="C47" s="451"/>
      <c r="D47" s="451"/>
      <c r="E47" s="451"/>
      <c r="F47" s="451"/>
      <c r="G47" s="452"/>
    </row>
    <row r="48" spans="1:14" x14ac:dyDescent="0.25">
      <c r="A48" s="456"/>
      <c r="B48" s="457"/>
      <c r="C48" s="451"/>
      <c r="D48" s="451"/>
      <c r="E48" s="451"/>
      <c r="F48" s="451"/>
      <c r="G48" s="452"/>
    </row>
    <row r="49" spans="1:7" x14ac:dyDescent="0.25">
      <c r="A49" s="450" t="s">
        <v>1132</v>
      </c>
      <c r="B49" s="457"/>
      <c r="C49" s="451"/>
      <c r="D49" s="451"/>
      <c r="E49" s="451"/>
      <c r="F49" s="451"/>
      <c r="G49" s="452"/>
    </row>
    <row r="50" spans="1:7" x14ac:dyDescent="0.25">
      <c r="A50" s="458"/>
      <c r="B50" s="451" t="s">
        <v>1097</v>
      </c>
      <c r="C50" s="451" t="s">
        <v>1100</v>
      </c>
      <c r="D50" s="451" t="s">
        <v>1102</v>
      </c>
      <c r="E50" s="451" t="s">
        <v>1103</v>
      </c>
      <c r="F50" s="451" t="s">
        <v>716</v>
      </c>
      <c r="G50" s="452"/>
    </row>
    <row r="51" spans="1:7" x14ac:dyDescent="0.25">
      <c r="A51" s="453" t="s">
        <v>1135</v>
      </c>
      <c r="B51" s="455">
        <f>B27</f>
        <v>2.7846839119889069</v>
      </c>
      <c r="C51" s="455">
        <f t="shared" ref="C51:E51" si="2">C27</f>
        <v>1.5492120279210582</v>
      </c>
      <c r="D51" s="455">
        <f t="shared" si="2"/>
        <v>7.5928337921602918</v>
      </c>
      <c r="E51" s="455">
        <f t="shared" si="2"/>
        <v>0</v>
      </c>
      <c r="F51" s="455">
        <f>SUM(B51:E51)</f>
        <v>11.926729732070257</v>
      </c>
      <c r="G51" s="452"/>
    </row>
    <row r="52" spans="1:7" x14ac:dyDescent="0.25">
      <c r="A52" s="453" t="s">
        <v>1137</v>
      </c>
      <c r="B52" s="455">
        <f t="shared" ref="B52:E52" si="3">B28</f>
        <v>1.1009157086113692</v>
      </c>
      <c r="C52" s="455">
        <f t="shared" si="3"/>
        <v>0.9841905106859663</v>
      </c>
      <c r="D52" s="455">
        <f t="shared" si="3"/>
        <v>8.3105241726035359</v>
      </c>
      <c r="E52" s="455">
        <f t="shared" si="3"/>
        <v>0</v>
      </c>
      <c r="F52" s="455">
        <f t="shared" ref="F52:F59" si="4">SUM(B52:E52)</f>
        <v>10.395630391900871</v>
      </c>
      <c r="G52" s="452"/>
    </row>
    <row r="53" spans="1:7" ht="30" x14ac:dyDescent="0.25">
      <c r="A53" s="453" t="s">
        <v>1139</v>
      </c>
      <c r="B53" s="455">
        <f t="shared" ref="B53:E53" si="5">B29</f>
        <v>0.35165349000269774</v>
      </c>
      <c r="C53" s="455">
        <f t="shared" si="5"/>
        <v>0.57115307213909272</v>
      </c>
      <c r="D53" s="455">
        <f t="shared" si="5"/>
        <v>1.8030578994204625</v>
      </c>
      <c r="E53" s="455">
        <f t="shared" si="5"/>
        <v>0</v>
      </c>
      <c r="F53" s="455">
        <f t="shared" si="4"/>
        <v>2.7258644615622529</v>
      </c>
      <c r="G53" s="452"/>
    </row>
    <row r="54" spans="1:7" x14ac:dyDescent="0.25">
      <c r="A54" s="453" t="s">
        <v>1141</v>
      </c>
      <c r="B54" s="455">
        <f t="shared" ref="B54:E54" si="6">B30</f>
        <v>0.22254441960786941</v>
      </c>
      <c r="C54" s="455">
        <f t="shared" si="6"/>
        <v>0.42996082269031177</v>
      </c>
      <c r="D54" s="455">
        <f t="shared" si="6"/>
        <v>0.76416039549805248</v>
      </c>
      <c r="E54" s="455">
        <f t="shared" si="6"/>
        <v>0</v>
      </c>
      <c r="F54" s="455">
        <f t="shared" si="4"/>
        <v>1.4166656377962337</v>
      </c>
      <c r="G54" s="452"/>
    </row>
    <row r="55" spans="1:7" x14ac:dyDescent="0.25">
      <c r="A55" s="453" t="s">
        <v>1143</v>
      </c>
      <c r="B55" s="455">
        <f t="shared" ref="B55:E55" si="7">B31</f>
        <v>4.6120879950317439E-2</v>
      </c>
      <c r="C55" s="455">
        <f t="shared" si="7"/>
        <v>8.9154582325453369E-2</v>
      </c>
      <c r="D55" s="455">
        <f t="shared" si="7"/>
        <v>0.64926069285751886</v>
      </c>
      <c r="E55" s="455">
        <f t="shared" si="7"/>
        <v>0</v>
      </c>
      <c r="F55" s="455">
        <f t="shared" si="4"/>
        <v>0.78453615513328967</v>
      </c>
      <c r="G55" s="452"/>
    </row>
    <row r="56" spans="1:7" x14ac:dyDescent="0.25">
      <c r="A56" s="453" t="s">
        <v>1145</v>
      </c>
      <c r="B56" s="455">
        <f t="shared" ref="B56:E56" si="8">B32</f>
        <v>0.54775220925087176</v>
      </c>
      <c r="C56" s="455">
        <f t="shared" si="8"/>
        <v>0.27760693743578191</v>
      </c>
      <c r="D56" s="455">
        <f t="shared" si="8"/>
        <v>8.2431174051241527</v>
      </c>
      <c r="E56" s="455">
        <f t="shared" si="8"/>
        <v>0</v>
      </c>
      <c r="F56" s="455">
        <f t="shared" si="4"/>
        <v>9.0684765518108073</v>
      </c>
      <c r="G56" s="452"/>
    </row>
    <row r="57" spans="1:7" x14ac:dyDescent="0.25">
      <c r="A57" s="453" t="s">
        <v>1147</v>
      </c>
      <c r="B57" s="455">
        <f t="shared" ref="B57:E57" si="9">B33</f>
        <v>14.620154648336722</v>
      </c>
      <c r="C57" s="455">
        <f t="shared" si="9"/>
        <v>11.58217404282864</v>
      </c>
      <c r="D57" s="455">
        <f t="shared" si="9"/>
        <v>12.92336603852204</v>
      </c>
      <c r="E57" s="455">
        <f t="shared" si="9"/>
        <v>0</v>
      </c>
      <c r="F57" s="455">
        <f t="shared" si="4"/>
        <v>39.125694729687403</v>
      </c>
      <c r="G57" s="452"/>
    </row>
    <row r="58" spans="1:7" x14ac:dyDescent="0.25">
      <c r="A58" s="453" t="s">
        <v>1149</v>
      </c>
      <c r="B58" s="455">
        <f t="shared" ref="B58:E58" si="10">B34</f>
        <v>0</v>
      </c>
      <c r="C58" s="455">
        <f t="shared" si="10"/>
        <v>0</v>
      </c>
      <c r="D58" s="455">
        <f t="shared" si="10"/>
        <v>30.921103820545518</v>
      </c>
      <c r="E58" s="455">
        <f t="shared" si="10"/>
        <v>0</v>
      </c>
      <c r="F58" s="455">
        <f t="shared" si="4"/>
        <v>30.921103820545518</v>
      </c>
      <c r="G58" s="452"/>
    </row>
    <row r="59" spans="1:7" x14ac:dyDescent="0.25">
      <c r="A59" s="459" t="s">
        <v>1151</v>
      </c>
      <c r="B59" s="455">
        <f>SUM(B51:B58)</f>
        <v>19.673825267748754</v>
      </c>
      <c r="C59" s="455">
        <f>SUM(C51:C58)</f>
        <v>15.483451996026304</v>
      </c>
      <c r="D59" s="455">
        <f>SUM(D51:D58)</f>
        <v>71.207424216731567</v>
      </c>
      <c r="E59" s="455">
        <f>SUM(E51:E58)</f>
        <v>0</v>
      </c>
      <c r="F59" s="455">
        <f t="shared" si="4"/>
        <v>106.36470148050662</v>
      </c>
      <c r="G59" s="452"/>
    </row>
    <row r="60" spans="1:7" ht="15.75" thickBot="1" x14ac:dyDescent="0.3">
      <c r="A60" s="460"/>
      <c r="B60" s="461"/>
      <c r="C60" s="462"/>
      <c r="D60" s="462"/>
      <c r="E60" s="462"/>
      <c r="F60" s="462"/>
      <c r="G60" s="463"/>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CFFFF"/>
  </sheetPr>
  <dimension ref="A1:DA569"/>
  <sheetViews>
    <sheetView workbookViewId="0"/>
  </sheetViews>
  <sheetFormatPr defaultColWidth="9.28515625" defaultRowHeight="12.75" x14ac:dyDescent="0.2"/>
  <cols>
    <col min="1" max="1" width="22" style="151" customWidth="1"/>
    <col min="2" max="2" width="36.28515625" style="151" customWidth="1"/>
    <col min="3" max="3" width="35.5703125" style="151" customWidth="1"/>
    <col min="4" max="4" width="16.28515625" style="148" customWidth="1"/>
    <col min="5" max="5" width="46.42578125" style="151" bestFit="1" customWidth="1"/>
    <col min="6" max="7" width="11.28515625" style="151" bestFit="1" customWidth="1"/>
    <col min="8" max="46" width="10.42578125" style="151" bestFit="1" customWidth="1"/>
    <col min="47" max="47" width="9.42578125" style="151" bestFit="1" customWidth="1"/>
    <col min="48" max="84" width="10.42578125" style="151" bestFit="1" customWidth="1"/>
    <col min="85" max="85" width="10.28515625" style="151" bestFit="1" customWidth="1"/>
    <col min="86" max="89" width="11.5703125" style="151" bestFit="1" customWidth="1"/>
    <col min="90" max="93" width="10.42578125" style="151" bestFit="1" customWidth="1"/>
    <col min="94" max="94" width="10.42578125" style="148" bestFit="1" customWidth="1"/>
    <col min="95" max="95" width="12.7109375" style="148" bestFit="1" customWidth="1"/>
    <col min="96" max="105" width="11.28515625" style="148" bestFit="1" customWidth="1"/>
    <col min="106" max="16384" width="9.28515625" style="148"/>
  </cols>
  <sheetData>
    <row r="1" spans="1:105" x14ac:dyDescent="0.2">
      <c r="D1" s="151"/>
    </row>
    <row r="2" spans="1:105" x14ac:dyDescent="0.2">
      <c r="A2" s="150" t="s">
        <v>1157</v>
      </c>
      <c r="D2" s="151"/>
    </row>
    <row r="3" spans="1:105" ht="13.5" thickBot="1" x14ac:dyDescent="0.25">
      <c r="D3" s="151"/>
    </row>
    <row r="4" spans="1:105" s="149" customFormat="1" x14ac:dyDescent="0.25">
      <c r="A4" s="152" t="s">
        <v>1158</v>
      </c>
      <c r="B4" s="269"/>
      <c r="C4" s="269"/>
      <c r="D4" s="269"/>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2"/>
    </row>
    <row r="5" spans="1:105" x14ac:dyDescent="0.2">
      <c r="A5" s="154"/>
      <c r="B5" s="267"/>
      <c r="C5" s="267"/>
      <c r="D5" s="268"/>
      <c r="E5" s="163" t="s">
        <v>1159</v>
      </c>
      <c r="F5" s="155">
        <f>VLOOKUP($D8,$A$104:$CW$115,COLUMN(B$103),FALSE)</f>
        <v>22</v>
      </c>
      <c r="G5" s="155">
        <f t="shared" ref="G5:O5" si="0">VLOOKUP($D8,$A$104:$CW$115,COLUMN(C$103),FALSE)</f>
        <v>1183</v>
      </c>
      <c r="H5" s="155">
        <f t="shared" si="0"/>
        <v>2282.5</v>
      </c>
      <c r="I5" s="155">
        <f t="shared" si="0"/>
        <v>221.5</v>
      </c>
      <c r="J5" s="155">
        <f t="shared" si="0"/>
        <v>305</v>
      </c>
      <c r="K5" s="155">
        <f t="shared" si="0"/>
        <v>286.5</v>
      </c>
      <c r="L5" s="155">
        <f t="shared" si="0"/>
        <v>242.5</v>
      </c>
      <c r="M5" s="155">
        <f t="shared" si="0"/>
        <v>23</v>
      </c>
      <c r="N5" s="155">
        <f t="shared" si="0"/>
        <v>150.5</v>
      </c>
      <c r="O5" s="155">
        <f t="shared" si="0"/>
        <v>93</v>
      </c>
      <c r="P5" s="155">
        <f t="shared" ref="P5" si="1">VLOOKUP($D8,$A$104:$CW$115,COLUMN(L$103),FALSE)</f>
        <v>240.5</v>
      </c>
      <c r="Q5" s="155">
        <f t="shared" ref="Q5" si="2">VLOOKUP($D8,$A$104:$CW$115,COLUMN(M$103),FALSE)</f>
        <v>105.5</v>
      </c>
      <c r="R5" s="155">
        <f t="shared" ref="R5" si="3">VLOOKUP($D8,$A$104:$CW$115,COLUMN(N$103),FALSE)</f>
        <v>597</v>
      </c>
      <c r="S5" s="155">
        <f t="shared" ref="S5" si="4">VLOOKUP($D8,$A$104:$CW$115,COLUMN(O$103),FALSE)</f>
        <v>73</v>
      </c>
      <c r="T5" s="155">
        <f t="shared" ref="T5" si="5">VLOOKUP($D8,$A$104:$CW$115,COLUMN(P$103),FALSE)</f>
        <v>114.5</v>
      </c>
      <c r="U5" s="155">
        <f t="shared" ref="U5" si="6">VLOOKUP($D8,$A$104:$CW$115,COLUMN(Q$103),FALSE)</f>
        <v>109.5</v>
      </c>
      <c r="V5" s="155">
        <f t="shared" ref="V5" si="7">VLOOKUP($D8,$A$104:$CW$115,COLUMN(R$103),FALSE)</f>
        <v>648.5</v>
      </c>
      <c r="W5" s="155">
        <f t="shared" ref="W5:X5" si="8">VLOOKUP($D8,$A$104:$CW$115,COLUMN(S$103),FALSE)</f>
        <v>199</v>
      </c>
      <c r="X5" s="155">
        <f t="shared" si="8"/>
        <v>91</v>
      </c>
      <c r="Y5" s="155">
        <f t="shared" ref="Y5" si="9">VLOOKUP($D8,$A$104:$CW$115,COLUMN(U$103),FALSE)</f>
        <v>19.5</v>
      </c>
      <c r="Z5" s="155">
        <f t="shared" ref="Z5" si="10">VLOOKUP($D8,$A$104:$CW$115,COLUMN(V$103),FALSE)</f>
        <v>297.5</v>
      </c>
      <c r="AA5" s="155">
        <f t="shared" ref="AA5" si="11">VLOOKUP($D8,$A$104:$CW$115,COLUMN(W$103),FALSE)</f>
        <v>231</v>
      </c>
      <c r="AB5" s="155">
        <f t="shared" ref="AB5" si="12">VLOOKUP($D8,$A$104:$CW$115,COLUMN(X$103),FALSE)</f>
        <v>194</v>
      </c>
      <c r="AC5" s="155">
        <f t="shared" ref="AC5" si="13">VLOOKUP($D8,$A$104:$CW$115,COLUMN(Y$103),FALSE)</f>
        <v>190</v>
      </c>
      <c r="AD5" s="155">
        <f t="shared" ref="AD5" si="14">VLOOKUP($D8,$A$104:$CW$115,COLUMN(Z$103),FALSE)</f>
        <v>335.5</v>
      </c>
      <c r="AE5" s="155">
        <f t="shared" ref="AE5" si="15">VLOOKUP($D8,$A$104:$CW$115,COLUMN(AA$103),FALSE)</f>
        <v>163</v>
      </c>
      <c r="AF5" s="155">
        <f t="shared" ref="AF5:AG5" si="16">VLOOKUP($D8,$A$104:$CW$115,COLUMN(AB$103),FALSE)</f>
        <v>267</v>
      </c>
      <c r="AG5" s="155">
        <f t="shared" si="16"/>
        <v>431</v>
      </c>
      <c r="AH5" s="155">
        <f t="shared" ref="AH5" si="17">VLOOKUP($D8,$A$104:$CW$115,COLUMN(AD$103),FALSE)</f>
        <v>108.5</v>
      </c>
      <c r="AI5" s="155">
        <f t="shared" ref="AI5" si="18">VLOOKUP($D8,$A$104:$CW$115,COLUMN(AE$103),FALSE)</f>
        <v>37</v>
      </c>
      <c r="AJ5" s="155">
        <f t="shared" ref="AJ5" si="19">VLOOKUP($D8,$A$104:$CW$115,COLUMN(AF$103),FALSE)</f>
        <v>6.5</v>
      </c>
      <c r="AK5" s="155">
        <f t="shared" ref="AK5" si="20">VLOOKUP($D8,$A$104:$CW$115,COLUMN(AG$103),FALSE)</f>
        <v>685.5</v>
      </c>
      <c r="AL5" s="155">
        <f t="shared" ref="AL5" si="21">VLOOKUP($D8,$A$104:$CW$115,COLUMN(AH$103),FALSE)</f>
        <v>143</v>
      </c>
      <c r="AM5" s="155">
        <f t="shared" ref="AM5" si="22">VLOOKUP($D8,$A$104:$CW$115,COLUMN(AI$103),FALSE)</f>
        <v>9</v>
      </c>
      <c r="AN5" s="155">
        <f t="shared" ref="AN5" si="23">VLOOKUP($D8,$A$104:$CW$115,COLUMN(AJ$103),FALSE)</f>
        <v>78</v>
      </c>
      <c r="AO5" s="155">
        <f t="shared" ref="AO5:AP5" si="24">VLOOKUP($D8,$A$104:$CW$115,COLUMN(AK$103),FALSE)</f>
        <v>19</v>
      </c>
      <c r="AP5" s="155">
        <f t="shared" si="24"/>
        <v>18.5</v>
      </c>
      <c r="AQ5" s="155">
        <f t="shared" ref="AQ5" si="25">VLOOKUP($D8,$A$104:$CW$115,COLUMN(AM$103),FALSE)</f>
        <v>325.5</v>
      </c>
      <c r="AR5" s="155">
        <f t="shared" ref="AR5" si="26">VLOOKUP($D8,$A$104:$CW$115,COLUMN(AN$103),FALSE)</f>
        <v>24.5</v>
      </c>
      <c r="AS5" s="155">
        <f t="shared" ref="AS5" si="27">VLOOKUP($D8,$A$104:$CW$115,COLUMN(AO$103),FALSE)</f>
        <v>165</v>
      </c>
      <c r="AT5" s="155">
        <f t="shared" ref="AT5" si="28">VLOOKUP($D8,$A$104:$CW$115,COLUMN(AP$103),FALSE)</f>
        <v>47</v>
      </c>
      <c r="AU5" s="155">
        <f t="shared" ref="AU5" si="29">VLOOKUP($D8,$A$104:$CW$115,COLUMN(AQ$103),FALSE)</f>
        <v>38.5</v>
      </c>
      <c r="AV5" s="155">
        <f t="shared" ref="AV5" si="30">VLOOKUP($D8,$A$104:$CW$115,COLUMN(AR$103),FALSE)</f>
        <v>132.5</v>
      </c>
      <c r="AW5" s="155">
        <f t="shared" ref="AW5" si="31">VLOOKUP($D8,$A$104:$CW$115,COLUMN(AS$103),FALSE)</f>
        <v>167</v>
      </c>
      <c r="AX5" s="155">
        <f t="shared" ref="AX5:AY5" si="32">VLOOKUP($D8,$A$104:$CW$115,COLUMN(AT$103),FALSE)</f>
        <v>201</v>
      </c>
      <c r="AY5" s="155">
        <f t="shared" si="32"/>
        <v>18.5</v>
      </c>
      <c r="AZ5" s="155">
        <f t="shared" ref="AZ5" si="33">VLOOKUP($D8,$A$104:$CW$115,COLUMN(AV$103),FALSE)</f>
        <v>420</v>
      </c>
      <c r="BA5" s="155">
        <f t="shared" ref="BA5" si="34">VLOOKUP($D8,$A$104:$CW$115,COLUMN(AW$103),FALSE)</f>
        <v>25.5</v>
      </c>
      <c r="BB5" s="155">
        <f t="shared" ref="BB5" si="35">VLOOKUP($D8,$A$104:$CW$115,COLUMN(AX$103),FALSE)</f>
        <v>355</v>
      </c>
      <c r="BC5" s="155">
        <f t="shared" ref="BC5" si="36">VLOOKUP($D8,$A$104:$CW$115,COLUMN(AY$103),FALSE)</f>
        <v>103.5</v>
      </c>
      <c r="BD5" s="155">
        <f t="shared" ref="BD5" si="37">VLOOKUP($D8,$A$104:$CW$115,COLUMN(AZ$103),FALSE)</f>
        <v>55.5</v>
      </c>
      <c r="BE5" s="155">
        <f t="shared" ref="BE5" si="38">VLOOKUP($D8,$A$104:$CW$115,COLUMN(BA$103),FALSE)</f>
        <v>15</v>
      </c>
      <c r="BF5" s="155">
        <f t="shared" ref="BF5" si="39">VLOOKUP($D8,$A$104:$CW$115,COLUMN(BB$103),FALSE)</f>
        <v>216</v>
      </c>
      <c r="BG5" s="155">
        <f t="shared" ref="BG5:BH5" si="40">VLOOKUP($D8,$A$104:$CW$115,COLUMN(BC$103),FALSE)</f>
        <v>199</v>
      </c>
      <c r="BH5" s="155">
        <f t="shared" si="40"/>
        <v>494</v>
      </c>
      <c r="BI5" s="155">
        <f t="shared" ref="BI5" si="41">VLOOKUP($D8,$A$104:$CW$115,COLUMN(BE$103),FALSE)</f>
        <v>32</v>
      </c>
      <c r="BJ5" s="155">
        <f t="shared" ref="BJ5" si="42">VLOOKUP($D8,$A$104:$CW$115,COLUMN(BF$103),FALSE)</f>
        <v>3</v>
      </c>
      <c r="BK5" s="155">
        <f t="shared" ref="BK5" si="43">VLOOKUP($D8,$A$104:$CW$115,COLUMN(BG$103),FALSE)</f>
        <v>15</v>
      </c>
      <c r="BL5" s="155">
        <f t="shared" ref="BL5" si="44">VLOOKUP($D8,$A$104:$CW$115,COLUMN(BH$103),FALSE)</f>
        <v>353.5</v>
      </c>
      <c r="BM5" s="155">
        <f t="shared" ref="BM5" si="45">VLOOKUP($D8,$A$104:$CW$115,COLUMN(BI$103),FALSE)</f>
        <v>731</v>
      </c>
      <c r="BN5" s="155">
        <f t="shared" ref="BN5" si="46">VLOOKUP($D8,$A$104:$CW$115,COLUMN(BJ$103),FALSE)</f>
        <v>1366.5</v>
      </c>
      <c r="BO5" s="155">
        <f t="shared" ref="BO5" si="47">VLOOKUP($D8,$A$104:$CW$115,COLUMN(BK$103),FALSE)</f>
        <v>22</v>
      </c>
      <c r="BP5" s="155">
        <f t="shared" ref="BP5:BQ5" si="48">VLOOKUP($D8,$A$104:$CW$115,COLUMN(BL$103),FALSE)</f>
        <v>279.5</v>
      </c>
      <c r="BQ5" s="155">
        <f t="shared" si="48"/>
        <v>53</v>
      </c>
      <c r="BR5" s="155">
        <f t="shared" ref="BR5" si="49">VLOOKUP($D8,$A$104:$CW$115,COLUMN(BN$103),FALSE)</f>
        <v>244</v>
      </c>
      <c r="BS5" s="155">
        <f t="shared" ref="BS5" si="50">VLOOKUP($D8,$A$104:$CW$115,COLUMN(BO$103),FALSE)</f>
        <v>82</v>
      </c>
      <c r="BT5" s="155">
        <f t="shared" ref="BT5" si="51">VLOOKUP($D8,$A$104:$CW$115,COLUMN(BP$103),FALSE)</f>
        <v>210</v>
      </c>
      <c r="BU5" s="155">
        <f t="shared" ref="BU5" si="52">VLOOKUP($D8,$A$104:$CW$115,COLUMN(BQ$103),FALSE)</f>
        <v>329</v>
      </c>
      <c r="BV5" s="155">
        <f t="shared" ref="BV5" si="53">VLOOKUP($D8,$A$104:$CW$115,COLUMN(BR$103),FALSE)</f>
        <v>564</v>
      </c>
      <c r="BW5" s="155">
        <f t="shared" ref="BW5" si="54">VLOOKUP($D8,$A$104:$CW$115,COLUMN(BS$103),FALSE)</f>
        <v>528.5</v>
      </c>
      <c r="BX5" s="155">
        <f t="shared" ref="BX5" si="55">VLOOKUP($D8,$A$104:$CW$115,COLUMN(BT$103),FALSE)</f>
        <v>76</v>
      </c>
      <c r="BY5" s="155">
        <f t="shared" ref="BY5:BZ5" si="56">VLOOKUP($D8,$A$104:$CW$115,COLUMN(BU$103),FALSE)</f>
        <v>53.5</v>
      </c>
      <c r="BZ5" s="155">
        <f t="shared" si="56"/>
        <v>272.5</v>
      </c>
      <c r="CA5" s="155">
        <f t="shared" ref="CA5" si="57">VLOOKUP($D8,$A$104:$CW$115,COLUMN(BW$103),FALSE)</f>
        <v>22</v>
      </c>
      <c r="CB5" s="155">
        <f t="shared" ref="CB5" si="58">VLOOKUP($D8,$A$104:$CW$115,COLUMN(BX$103),FALSE)</f>
        <v>18.5</v>
      </c>
      <c r="CC5" s="155">
        <f t="shared" ref="CC5" si="59">VLOOKUP($D8,$A$104:$CW$115,COLUMN(BY$103),FALSE)</f>
        <v>149</v>
      </c>
      <c r="CD5" s="155">
        <f t="shared" ref="CD5" si="60">VLOOKUP($D8,$A$104:$CW$115,COLUMN(BZ$103),FALSE)</f>
        <v>1870</v>
      </c>
      <c r="CE5" s="155">
        <f t="shared" ref="CE5" si="61">VLOOKUP($D8,$A$104:$CW$115,COLUMN(CA$103),FALSE)</f>
        <v>2123.5</v>
      </c>
      <c r="CF5" s="155">
        <f t="shared" ref="CF5" si="62">VLOOKUP($D8,$A$104:$CW$115,COLUMN(CB$103),FALSE)</f>
        <v>274.5</v>
      </c>
      <c r="CG5" s="155">
        <f t="shared" ref="CG5" si="63">VLOOKUP($D8,$A$104:$CW$115,COLUMN(CC$103),FALSE)</f>
        <v>2037.5</v>
      </c>
      <c r="CH5" s="155">
        <f t="shared" ref="CH5:CI5" si="64">VLOOKUP($D8,$A$104:$CW$115,COLUMN(CD$103),FALSE)</f>
        <v>2740</v>
      </c>
      <c r="CI5" s="155">
        <f t="shared" si="64"/>
        <v>424</v>
      </c>
      <c r="CJ5" s="155">
        <f t="shared" ref="CJ5" si="65">VLOOKUP($D8,$A$104:$CW$115,COLUMN(CF$103),FALSE)</f>
        <v>116.5</v>
      </c>
      <c r="CK5" s="155">
        <f t="shared" ref="CK5" si="66">VLOOKUP($D8,$A$104:$CW$115,COLUMN(CG$103),FALSE)</f>
        <v>15</v>
      </c>
      <c r="CL5" s="155">
        <f t="shared" ref="CL5" si="67">VLOOKUP($D8,$A$104:$CW$115,COLUMN(CH$103),FALSE)</f>
        <v>27</v>
      </c>
      <c r="CM5" s="155">
        <f t="shared" ref="CM5" si="68">VLOOKUP($D8,$A$104:$CW$115,COLUMN(CI$103),FALSE)</f>
        <v>27.5</v>
      </c>
      <c r="CN5" s="155">
        <f t="shared" ref="CN5" si="69">VLOOKUP($D8,$A$104:$CW$115,COLUMN(CJ$103),FALSE)</f>
        <v>111</v>
      </c>
      <c r="CO5" s="155">
        <f t="shared" ref="CO5" si="70">VLOOKUP($D8,$A$104:$CW$115,COLUMN(CK$103),FALSE)</f>
        <v>14.5</v>
      </c>
      <c r="CP5" s="155">
        <f t="shared" ref="CP5" si="71">VLOOKUP($D8,$A$104:$CW$115,COLUMN(CL$103),FALSE)</f>
        <v>9</v>
      </c>
      <c r="CQ5" s="155">
        <f t="shared" ref="CQ5:CR5" si="72">VLOOKUP($D8,$A$104:$CW$115,COLUMN(CM$103),FALSE)</f>
        <v>3.5</v>
      </c>
      <c r="CR5" s="155">
        <f t="shared" si="72"/>
        <v>17.5</v>
      </c>
      <c r="CS5" s="155">
        <f t="shared" ref="CS5" si="73">VLOOKUP($D8,$A$104:$CW$115,COLUMN(CO$103),FALSE)</f>
        <v>15</v>
      </c>
      <c r="CT5" s="155">
        <f t="shared" ref="CT5" si="74">VLOOKUP($D8,$A$104:$CW$115,COLUMN(CP$103),FALSE)</f>
        <v>54</v>
      </c>
      <c r="CU5" s="155">
        <f t="shared" ref="CU5" si="75">VLOOKUP($D8,$A$104:$CW$115,COLUMN(CQ$103),FALSE)</f>
        <v>40</v>
      </c>
      <c r="CV5" s="155">
        <f t="shared" ref="CV5" si="76">VLOOKUP($D8,$A$104:$CW$115,COLUMN(CR$103),FALSE)</f>
        <v>40.5</v>
      </c>
      <c r="CW5" s="155">
        <f t="shared" ref="CW5" si="77">VLOOKUP($D8,$A$104:$CW$115,COLUMN(CS$103),FALSE)</f>
        <v>62.5</v>
      </c>
      <c r="CX5" s="155">
        <f t="shared" ref="CX5" si="78">VLOOKUP($D8,$A$104:$CW$115,COLUMN(CT$103),FALSE)</f>
        <v>27.5</v>
      </c>
      <c r="CY5" s="155">
        <f t="shared" ref="CY5" si="79">VLOOKUP($D8,$A$104:$CW$115,COLUMN(CU$103),FALSE)</f>
        <v>26</v>
      </c>
      <c r="CZ5" s="155">
        <f t="shared" ref="CZ5" si="80">VLOOKUP($D8,$A$104:$CW$115,COLUMN(CV$103),FALSE)</f>
        <v>50.5</v>
      </c>
      <c r="DA5" s="164">
        <f t="shared" ref="DA5" si="81">VLOOKUP($D8,$A$104:$CW$115,COLUMN(CW$103),FALSE)</f>
        <v>56</v>
      </c>
    </row>
    <row r="6" spans="1:105" ht="13.5" thickBot="1" x14ac:dyDescent="0.25">
      <c r="A6" s="154"/>
      <c r="B6" s="156"/>
      <c r="C6" s="156"/>
      <c r="D6" s="156"/>
      <c r="E6" s="163" t="s">
        <v>1160</v>
      </c>
      <c r="F6" s="155">
        <f>B$119</f>
        <v>27</v>
      </c>
      <c r="G6" s="155">
        <f t="shared" ref="G6:BR6" si="82">C$119</f>
        <v>1120</v>
      </c>
      <c r="H6" s="155">
        <f t="shared" si="82"/>
        <v>2158</v>
      </c>
      <c r="I6" s="155">
        <f t="shared" si="82"/>
        <v>207</v>
      </c>
      <c r="J6" s="155">
        <f t="shared" si="82"/>
        <v>294</v>
      </c>
      <c r="K6" s="155">
        <f t="shared" si="82"/>
        <v>249</v>
      </c>
      <c r="L6" s="155">
        <f t="shared" si="82"/>
        <v>236</v>
      </c>
      <c r="M6" s="155">
        <f t="shared" si="82"/>
        <v>32</v>
      </c>
      <c r="N6" s="155">
        <f t="shared" si="82"/>
        <v>157.5</v>
      </c>
      <c r="O6" s="155">
        <f t="shared" si="82"/>
        <v>95</v>
      </c>
      <c r="P6" s="155">
        <f t="shared" si="82"/>
        <v>327</v>
      </c>
      <c r="Q6" s="155">
        <f t="shared" si="82"/>
        <v>130</v>
      </c>
      <c r="R6" s="155">
        <f t="shared" si="82"/>
        <v>493</v>
      </c>
      <c r="S6" s="155">
        <f t="shared" si="82"/>
        <v>88</v>
      </c>
      <c r="T6" s="155">
        <f t="shared" si="82"/>
        <v>127</v>
      </c>
      <c r="U6" s="155">
        <f t="shared" si="82"/>
        <v>179</v>
      </c>
      <c r="V6" s="155">
        <f t="shared" si="82"/>
        <v>408</v>
      </c>
      <c r="W6" s="155">
        <f t="shared" si="82"/>
        <v>191</v>
      </c>
      <c r="X6" s="155">
        <f t="shared" si="82"/>
        <v>119</v>
      </c>
      <c r="Y6" s="155">
        <f t="shared" si="82"/>
        <v>30</v>
      </c>
      <c r="Z6" s="155">
        <f t="shared" si="82"/>
        <v>346</v>
      </c>
      <c r="AA6" s="155">
        <f t="shared" si="82"/>
        <v>255.5</v>
      </c>
      <c r="AB6" s="155">
        <f t="shared" si="82"/>
        <v>210</v>
      </c>
      <c r="AC6" s="155">
        <f t="shared" si="82"/>
        <v>241</v>
      </c>
      <c r="AD6" s="155">
        <f t="shared" si="82"/>
        <v>222</v>
      </c>
      <c r="AE6" s="155">
        <f t="shared" si="82"/>
        <v>164</v>
      </c>
      <c r="AF6" s="155">
        <f t="shared" si="82"/>
        <v>308</v>
      </c>
      <c r="AG6" s="155">
        <f t="shared" si="82"/>
        <v>412</v>
      </c>
      <c r="AH6" s="155">
        <f t="shared" si="82"/>
        <v>100</v>
      </c>
      <c r="AI6" s="155">
        <f t="shared" si="82"/>
        <v>46</v>
      </c>
      <c r="AJ6" s="155">
        <f t="shared" si="82"/>
        <v>10</v>
      </c>
      <c r="AK6" s="155">
        <f t="shared" si="82"/>
        <v>711</v>
      </c>
      <c r="AL6" s="155">
        <f t="shared" si="82"/>
        <v>121</v>
      </c>
      <c r="AM6" s="155">
        <f t="shared" si="82"/>
        <v>13</v>
      </c>
      <c r="AN6" s="155">
        <f t="shared" si="82"/>
        <v>86</v>
      </c>
      <c r="AO6" s="155">
        <f t="shared" si="82"/>
        <v>30</v>
      </c>
      <c r="AP6" s="155">
        <f t="shared" si="82"/>
        <v>36.5</v>
      </c>
      <c r="AQ6" s="155">
        <f t="shared" si="82"/>
        <v>381</v>
      </c>
      <c r="AR6" s="155">
        <f t="shared" si="82"/>
        <v>38</v>
      </c>
      <c r="AS6" s="155">
        <f t="shared" si="82"/>
        <v>192</v>
      </c>
      <c r="AT6" s="155">
        <f t="shared" si="82"/>
        <v>76</v>
      </c>
      <c r="AU6" s="155">
        <f t="shared" si="82"/>
        <v>68</v>
      </c>
      <c r="AV6" s="155">
        <f t="shared" si="82"/>
        <v>139</v>
      </c>
      <c r="AW6" s="155">
        <f t="shared" si="82"/>
        <v>143</v>
      </c>
      <c r="AX6" s="155">
        <f t="shared" si="82"/>
        <v>185</v>
      </c>
      <c r="AY6" s="155">
        <f t="shared" si="82"/>
        <v>24</v>
      </c>
      <c r="AZ6" s="155">
        <f t="shared" si="82"/>
        <v>408</v>
      </c>
      <c r="BA6" s="155">
        <f t="shared" si="82"/>
        <v>28</v>
      </c>
      <c r="BB6" s="155">
        <f t="shared" si="82"/>
        <v>354</v>
      </c>
      <c r="BC6" s="155">
        <f t="shared" si="82"/>
        <v>100</v>
      </c>
      <c r="BD6" s="155">
        <f t="shared" si="82"/>
        <v>55</v>
      </c>
      <c r="BE6" s="155">
        <f t="shared" si="82"/>
        <v>22</v>
      </c>
      <c r="BF6" s="155">
        <f t="shared" si="82"/>
        <v>229</v>
      </c>
      <c r="BG6" s="155">
        <f t="shared" si="82"/>
        <v>240</v>
      </c>
      <c r="BH6" s="155">
        <f t="shared" si="82"/>
        <v>533</v>
      </c>
      <c r="BI6" s="155">
        <f t="shared" si="82"/>
        <v>44</v>
      </c>
      <c r="BJ6" s="155">
        <f t="shared" si="82"/>
        <v>5</v>
      </c>
      <c r="BK6" s="155">
        <f t="shared" si="82"/>
        <v>25</v>
      </c>
      <c r="BL6" s="155">
        <f t="shared" si="82"/>
        <v>377</v>
      </c>
      <c r="BM6" s="155">
        <f t="shared" si="82"/>
        <v>767</v>
      </c>
      <c r="BN6" s="155">
        <f t="shared" si="82"/>
        <v>1374</v>
      </c>
      <c r="BO6" s="155">
        <f t="shared" si="82"/>
        <v>32</v>
      </c>
      <c r="BP6" s="155">
        <f t="shared" si="82"/>
        <v>260</v>
      </c>
      <c r="BQ6" s="155">
        <f t="shared" si="82"/>
        <v>51</v>
      </c>
      <c r="BR6" s="155">
        <f t="shared" si="82"/>
        <v>136</v>
      </c>
      <c r="BS6" s="155">
        <f t="shared" ref="BS6:DA6" si="83">BO$119</f>
        <v>82</v>
      </c>
      <c r="BT6" s="155">
        <f t="shared" si="83"/>
        <v>268</v>
      </c>
      <c r="BU6" s="155">
        <f t="shared" si="83"/>
        <v>491</v>
      </c>
      <c r="BV6" s="155">
        <f t="shared" si="83"/>
        <v>561.5</v>
      </c>
      <c r="BW6" s="155">
        <f t="shared" si="83"/>
        <v>511.5</v>
      </c>
      <c r="BX6" s="155">
        <f t="shared" si="83"/>
        <v>90</v>
      </c>
      <c r="BY6" s="155">
        <f t="shared" si="83"/>
        <v>55</v>
      </c>
      <c r="BZ6" s="155">
        <f t="shared" si="83"/>
        <v>217</v>
      </c>
      <c r="CA6" s="155">
        <f t="shared" si="83"/>
        <v>25</v>
      </c>
      <c r="CB6" s="155">
        <f t="shared" si="83"/>
        <v>30</v>
      </c>
      <c r="CC6" s="155">
        <f t="shared" si="83"/>
        <v>128</v>
      </c>
      <c r="CD6" s="155">
        <f t="shared" si="83"/>
        <v>1430</v>
      </c>
      <c r="CE6" s="155">
        <f t="shared" si="83"/>
        <v>2064</v>
      </c>
      <c r="CF6" s="155">
        <f t="shared" si="83"/>
        <v>203</v>
      </c>
      <c r="CG6" s="155">
        <f t="shared" si="83"/>
        <v>1660</v>
      </c>
      <c r="CH6" s="155">
        <f t="shared" si="83"/>
        <v>2300</v>
      </c>
      <c r="CI6" s="155">
        <f t="shared" si="83"/>
        <v>434</v>
      </c>
      <c r="CJ6" s="155">
        <f t="shared" si="83"/>
        <v>154</v>
      </c>
      <c r="CK6" s="155">
        <f t="shared" si="83"/>
        <v>18</v>
      </c>
      <c r="CL6" s="155">
        <f t="shared" si="83"/>
        <v>46</v>
      </c>
      <c r="CM6" s="155">
        <f t="shared" si="83"/>
        <v>51</v>
      </c>
      <c r="CN6" s="155">
        <f t="shared" si="83"/>
        <v>138.5</v>
      </c>
      <c r="CO6" s="155">
        <f t="shared" si="83"/>
        <v>25</v>
      </c>
      <c r="CP6" s="333">
        <f t="shared" si="83"/>
        <v>24</v>
      </c>
      <c r="CQ6" s="333">
        <f t="shared" si="83"/>
        <v>14</v>
      </c>
      <c r="CR6" s="333">
        <f t="shared" si="83"/>
        <v>35</v>
      </c>
      <c r="CS6" s="333">
        <f t="shared" si="83"/>
        <v>23</v>
      </c>
      <c r="CT6" s="333">
        <f t="shared" si="83"/>
        <v>81</v>
      </c>
      <c r="CU6" s="333">
        <f t="shared" si="83"/>
        <v>53</v>
      </c>
      <c r="CV6" s="333">
        <f t="shared" si="83"/>
        <v>66</v>
      </c>
      <c r="CW6" s="333">
        <f t="shared" si="83"/>
        <v>92</v>
      </c>
      <c r="CX6" s="333">
        <f t="shared" si="83"/>
        <v>44</v>
      </c>
      <c r="CY6" s="333">
        <f t="shared" si="83"/>
        <v>45</v>
      </c>
      <c r="CZ6" s="333">
        <f t="shared" si="83"/>
        <v>76</v>
      </c>
      <c r="DA6" s="334">
        <f t="shared" si="83"/>
        <v>110</v>
      </c>
    </row>
    <row r="7" spans="1:105" ht="25.5" x14ac:dyDescent="0.2">
      <c r="A7" s="154"/>
      <c r="B7" s="153" t="s">
        <v>677</v>
      </c>
      <c r="C7" s="153" t="s">
        <v>1161</v>
      </c>
      <c r="D7" s="153" t="s">
        <v>1162</v>
      </c>
      <c r="E7" s="264" t="s">
        <v>1163</v>
      </c>
      <c r="F7" s="265">
        <f t="shared" ref="F7:AK7" si="84">$C8/(F5/F6)</f>
        <v>10114.888105074037</v>
      </c>
      <c r="G7" s="265">
        <f t="shared" si="84"/>
        <v>7802.8503462328745</v>
      </c>
      <c r="H7" s="265">
        <f t="shared" si="84"/>
        <v>7792.2100957607381</v>
      </c>
      <c r="I7" s="265">
        <f t="shared" si="84"/>
        <v>7702.232326813335</v>
      </c>
      <c r="J7" s="265">
        <f t="shared" si="84"/>
        <v>7944.5168504698077</v>
      </c>
      <c r="K7" s="265">
        <f t="shared" si="84"/>
        <v>7162.9961915319709</v>
      </c>
      <c r="L7" s="265">
        <f t="shared" si="84"/>
        <v>8020.847505390514</v>
      </c>
      <c r="M7" s="265">
        <f t="shared" si="84"/>
        <v>11466.797465333528</v>
      </c>
      <c r="N7" s="265">
        <f t="shared" si="84"/>
        <v>8625.098384171657</v>
      </c>
      <c r="O7" s="265">
        <f t="shared" si="84"/>
        <v>8419.0028433312364</v>
      </c>
      <c r="P7" s="265">
        <f t="shared" si="84"/>
        <v>11206.052980349983</v>
      </c>
      <c r="Q7" s="265">
        <f t="shared" si="84"/>
        <v>10155.724058455939</v>
      </c>
      <c r="R7" s="265">
        <f t="shared" si="84"/>
        <v>6806.0100742994591</v>
      </c>
      <c r="S7" s="265">
        <f t="shared" si="84"/>
        <v>9935.2731463335022</v>
      </c>
      <c r="T7" s="265">
        <f t="shared" si="84"/>
        <v>9141.5162107639844</v>
      </c>
      <c r="U7" s="265">
        <f t="shared" si="84"/>
        <v>13472.832524194673</v>
      </c>
      <c r="V7" s="265">
        <f t="shared" si="84"/>
        <v>5185.2557543701732</v>
      </c>
      <c r="W7" s="265">
        <f t="shared" si="84"/>
        <v>7910.4336157679309</v>
      </c>
      <c r="X7" s="265">
        <f t="shared" si="84"/>
        <v>10777.687040734158</v>
      </c>
      <c r="Y7" s="265">
        <f t="shared" si="84"/>
        <v>12679.63181262842</v>
      </c>
      <c r="Z7" s="265">
        <f t="shared" si="84"/>
        <v>9585.3754442357367</v>
      </c>
      <c r="AA7" s="265">
        <f t="shared" si="84"/>
        <v>9115.8868107457365</v>
      </c>
      <c r="AB7" s="265">
        <f t="shared" si="84"/>
        <v>8921.4935176483468</v>
      </c>
      <c r="AC7" s="265">
        <f t="shared" si="84"/>
        <v>10454.022754990749</v>
      </c>
      <c r="AD7" s="265">
        <f t="shared" si="84"/>
        <v>5453.564442808587</v>
      </c>
      <c r="AE7" s="265">
        <f t="shared" si="84"/>
        <v>8292.3236271545375</v>
      </c>
      <c r="AF7" s="265">
        <f t="shared" si="84"/>
        <v>9507.3493965850539</v>
      </c>
      <c r="AG7" s="265">
        <f t="shared" si="84"/>
        <v>7878.4348014429015</v>
      </c>
      <c r="AH7" s="265">
        <f t="shared" si="84"/>
        <v>7596.0927909755519</v>
      </c>
      <c r="AI7" s="265">
        <f t="shared" si="84"/>
        <v>10246.513275610534</v>
      </c>
      <c r="AJ7" s="265">
        <f t="shared" si="84"/>
        <v>12679.63181262842</v>
      </c>
      <c r="AK7" s="265">
        <f t="shared" si="84"/>
        <v>8548.3469616429247</v>
      </c>
      <c r="AL7" s="265">
        <f t="shared" ref="AL7:BQ7" si="85">$C8/(AL5/AL6)</f>
        <v>6973.7974969456309</v>
      </c>
      <c r="AM7" s="265">
        <f t="shared" si="85"/>
        <v>11904.765424078905</v>
      </c>
      <c r="AN7" s="265">
        <f t="shared" si="85"/>
        <v>9087.0694657170352</v>
      </c>
      <c r="AO7" s="265">
        <f t="shared" si="85"/>
        <v>13013.306334013379</v>
      </c>
      <c r="AP7" s="265">
        <f t="shared" si="85"/>
        <v>16260.771067816717</v>
      </c>
      <c r="AQ7" s="265">
        <f t="shared" si="85"/>
        <v>9647.0378445389488</v>
      </c>
      <c r="AR7" s="265">
        <f t="shared" si="85"/>
        <v>12783.139011098856</v>
      </c>
      <c r="AS7" s="265">
        <f t="shared" si="85"/>
        <v>9590.4124255516781</v>
      </c>
      <c r="AT7" s="265">
        <f t="shared" si="85"/>
        <v>13327.102373273276</v>
      </c>
      <c r="AU7" s="265">
        <f t="shared" si="85"/>
        <v>14556.876003069512</v>
      </c>
      <c r="AV7" s="265">
        <f t="shared" si="85"/>
        <v>8646.0734661960596</v>
      </c>
      <c r="AW7" s="265">
        <f t="shared" si="85"/>
        <v>7057.3160298431831</v>
      </c>
      <c r="AX7" s="265">
        <f t="shared" si="85"/>
        <v>7585.700126709291</v>
      </c>
      <c r="AY7" s="265">
        <f t="shared" si="85"/>
        <v>10692.013852810991</v>
      </c>
      <c r="AZ7" s="265">
        <f t="shared" si="85"/>
        <v>8006.281801688232</v>
      </c>
      <c r="BA7" s="265">
        <f t="shared" si="85"/>
        <v>9049.7764309740105</v>
      </c>
      <c r="BB7" s="265">
        <f t="shared" si="85"/>
        <v>8218.5444509459139</v>
      </c>
      <c r="BC7" s="265">
        <f t="shared" si="85"/>
        <v>7963.0537953705061</v>
      </c>
      <c r="BD7" s="265">
        <f t="shared" si="85"/>
        <v>8167.5105820083973</v>
      </c>
      <c r="BE7" s="265">
        <f t="shared" si="85"/>
        <v>12087.915661372428</v>
      </c>
      <c r="BF7" s="265">
        <f t="shared" si="85"/>
        <v>8737.7925708784278</v>
      </c>
      <c r="BG7" s="265">
        <f t="shared" si="85"/>
        <v>9939.8118732162475</v>
      </c>
      <c r="BH7" s="265">
        <f t="shared" si="85"/>
        <v>8892.4259949091411</v>
      </c>
      <c r="BI7" s="265">
        <f t="shared" si="85"/>
        <v>11332.42093253665</v>
      </c>
      <c r="BJ7" s="265">
        <f t="shared" si="85"/>
        <v>13736.267797014123</v>
      </c>
      <c r="BK7" s="265">
        <f t="shared" si="85"/>
        <v>13736.267797014123</v>
      </c>
      <c r="BL7" s="265">
        <f t="shared" si="85"/>
        <v>8789.6570740724019</v>
      </c>
      <c r="BM7" s="265">
        <f t="shared" si="85"/>
        <v>8647.6476609930214</v>
      </c>
      <c r="BN7" s="265">
        <f t="shared" si="85"/>
        <v>8286.9953690877737</v>
      </c>
      <c r="BO7" s="265">
        <f t="shared" si="85"/>
        <v>11988.015531939598</v>
      </c>
      <c r="BP7" s="265">
        <f t="shared" si="85"/>
        <v>7666.7541192636963</v>
      </c>
      <c r="BQ7" s="265">
        <f t="shared" si="85"/>
        <v>7930.7508412949455</v>
      </c>
      <c r="BR7" s="265">
        <f t="shared" ref="BR7:CO7" si="86">$C8/(BR5/BR6)</f>
        <v>4593.768246870296</v>
      </c>
      <c r="BS7" s="265">
        <f t="shared" si="86"/>
        <v>8241.7606782084731</v>
      </c>
      <c r="BT7" s="265">
        <f t="shared" si="86"/>
        <v>10518.056484570812</v>
      </c>
      <c r="BU7" s="265">
        <f t="shared" si="86"/>
        <v>12300.01365653605</v>
      </c>
      <c r="BV7" s="265">
        <f t="shared" si="86"/>
        <v>8205.2280510887558</v>
      </c>
      <c r="BW7" s="265">
        <f t="shared" si="86"/>
        <v>7976.6520092783994</v>
      </c>
      <c r="BX7" s="265">
        <f t="shared" si="86"/>
        <v>9759.9797505100341</v>
      </c>
      <c r="BY7" s="265">
        <f t="shared" si="86"/>
        <v>8472.838080401234</v>
      </c>
      <c r="BZ7" s="265">
        <f t="shared" si="86"/>
        <v>6563.1635492522519</v>
      </c>
      <c r="CA7" s="265">
        <f t="shared" si="86"/>
        <v>9365.6371343278097</v>
      </c>
      <c r="CB7" s="265">
        <f t="shared" si="86"/>
        <v>13365.01731601374</v>
      </c>
      <c r="CC7" s="265">
        <f t="shared" si="86"/>
        <v>7080.1702470515738</v>
      </c>
      <c r="CD7" s="265">
        <f t="shared" si="86"/>
        <v>6302.5228715711855</v>
      </c>
      <c r="CE7" s="265">
        <f t="shared" si="86"/>
        <v>8010.8283681762596</v>
      </c>
      <c r="CF7" s="265">
        <f t="shared" si="86"/>
        <v>6094.9997000958838</v>
      </c>
      <c r="CG7" s="265">
        <f t="shared" si="86"/>
        <v>6714.7596200373328</v>
      </c>
      <c r="CH7" s="265">
        <f t="shared" si="86"/>
        <v>6918.2662627297404</v>
      </c>
      <c r="CI7" s="265">
        <f t="shared" si="86"/>
        <v>8436.1418262794286</v>
      </c>
      <c r="CJ7" s="265">
        <f t="shared" si="86"/>
        <v>10894.687935142532</v>
      </c>
      <c r="CK7" s="265">
        <f t="shared" si="86"/>
        <v>9890.1128138501681</v>
      </c>
      <c r="CL7" s="265">
        <f t="shared" si="86"/>
        <v>14041.518192503323</v>
      </c>
      <c r="CM7" s="265">
        <f t="shared" si="86"/>
        <v>15284.719803222988</v>
      </c>
      <c r="CN7" s="265">
        <f t="shared" si="86"/>
        <v>10283.638323710573</v>
      </c>
      <c r="CO7" s="265">
        <f t="shared" si="86"/>
        <v>14209.932203807713</v>
      </c>
      <c r="CP7" s="265">
        <f t="shared" ref="CP7:DA7" si="87">$C8/(CP5/CP6)</f>
        <v>21978.028475222596</v>
      </c>
      <c r="CQ7" s="265">
        <f t="shared" si="87"/>
        <v>32967.042712833892</v>
      </c>
      <c r="CR7" s="265">
        <f t="shared" si="87"/>
        <v>16483.521356416946</v>
      </c>
      <c r="CS7" s="265">
        <f t="shared" si="87"/>
        <v>12637.366373252991</v>
      </c>
      <c r="CT7" s="265">
        <f t="shared" si="87"/>
        <v>12362.64101731271</v>
      </c>
      <c r="CU7" s="265">
        <f t="shared" si="87"/>
        <v>10920.332898626226</v>
      </c>
      <c r="CV7" s="265">
        <f t="shared" si="87"/>
        <v>13431.017401524919</v>
      </c>
      <c r="CW7" s="265">
        <f t="shared" si="87"/>
        <v>12131.871718322873</v>
      </c>
      <c r="CX7" s="265">
        <f t="shared" si="87"/>
        <v>13186.817085133556</v>
      </c>
      <c r="CY7" s="265">
        <f t="shared" si="87"/>
        <v>14264.585789206974</v>
      </c>
      <c r="CZ7" s="265">
        <f t="shared" si="87"/>
        <v>12403.441812749385</v>
      </c>
      <c r="DA7" s="266">
        <f t="shared" si="87"/>
        <v>16189.172760766645</v>
      </c>
    </row>
    <row r="8" spans="1:105" x14ac:dyDescent="0.2">
      <c r="A8" s="154"/>
      <c r="B8" s="155">
        <f>'To &amp; from Work'!S6</f>
        <v>3008242.6475460925</v>
      </c>
      <c r="C8" s="155">
        <f>B8/365</f>
        <v>8241.7606782084731</v>
      </c>
      <c r="D8" s="327" t="str">
        <f>'Non-survey input values'!$B$11</f>
        <v>Nov</v>
      </c>
      <c r="E8" s="163" t="s">
        <v>1164</v>
      </c>
      <c r="F8" s="155">
        <f>F7*365</f>
        <v>3691934.1583520235</v>
      </c>
      <c r="G8" s="155">
        <f t="shared" ref="G8:BR8" si="88">G7*365</f>
        <v>2848040.3763749991</v>
      </c>
      <c r="H8" s="155">
        <f t="shared" si="88"/>
        <v>2844156.6849526693</v>
      </c>
      <c r="I8" s="155">
        <f t="shared" si="88"/>
        <v>2811314.7992868675</v>
      </c>
      <c r="J8" s="155">
        <f t="shared" si="88"/>
        <v>2899748.6504214797</v>
      </c>
      <c r="K8" s="155">
        <f t="shared" si="88"/>
        <v>2614493.6099091694</v>
      </c>
      <c r="L8" s="155">
        <f t="shared" si="88"/>
        <v>2927609.3394675376</v>
      </c>
      <c r="M8" s="155">
        <f t="shared" si="88"/>
        <v>4185381.0748467376</v>
      </c>
      <c r="N8" s="155">
        <f t="shared" si="88"/>
        <v>3148160.9102226547</v>
      </c>
      <c r="O8" s="155">
        <f t="shared" si="88"/>
        <v>3072936.0378159015</v>
      </c>
      <c r="P8" s="155">
        <f t="shared" si="88"/>
        <v>4090209.337827744</v>
      </c>
      <c r="Q8" s="155">
        <f t="shared" si="88"/>
        <v>3706839.2813364174</v>
      </c>
      <c r="R8" s="155">
        <f t="shared" si="88"/>
        <v>2484193.6771193026</v>
      </c>
      <c r="S8" s="155">
        <f t="shared" si="88"/>
        <v>3626374.6984117283</v>
      </c>
      <c r="T8" s="155">
        <f t="shared" si="88"/>
        <v>3336653.4169288543</v>
      </c>
      <c r="U8" s="155">
        <f t="shared" si="88"/>
        <v>4917583.8713310556</v>
      </c>
      <c r="V8" s="155">
        <f t="shared" si="88"/>
        <v>1892618.3503451133</v>
      </c>
      <c r="W8" s="155">
        <f t="shared" si="88"/>
        <v>2887308.2697552945</v>
      </c>
      <c r="X8" s="155">
        <f t="shared" si="88"/>
        <v>3933855.7698679673</v>
      </c>
      <c r="Y8" s="155">
        <f t="shared" si="88"/>
        <v>4628065.6116093732</v>
      </c>
      <c r="Z8" s="155">
        <f t="shared" si="88"/>
        <v>3498662.037146044</v>
      </c>
      <c r="AA8" s="155">
        <f t="shared" si="88"/>
        <v>3327298.6859221938</v>
      </c>
      <c r="AB8" s="155">
        <f t="shared" si="88"/>
        <v>3256345.1339416467</v>
      </c>
      <c r="AC8" s="155">
        <f t="shared" si="88"/>
        <v>3815718.3055716231</v>
      </c>
      <c r="AD8" s="155">
        <f t="shared" si="88"/>
        <v>1990551.0216251342</v>
      </c>
      <c r="AE8" s="155">
        <f t="shared" si="88"/>
        <v>3026698.1239114064</v>
      </c>
      <c r="AF8" s="155">
        <f t="shared" si="88"/>
        <v>3470182.5297535448</v>
      </c>
      <c r="AG8" s="155">
        <f t="shared" si="88"/>
        <v>2875628.7025266592</v>
      </c>
      <c r="AH8" s="155">
        <f t="shared" si="88"/>
        <v>2772573.8687060764</v>
      </c>
      <c r="AI8" s="155">
        <f t="shared" si="88"/>
        <v>3739977.345597845</v>
      </c>
      <c r="AJ8" s="155">
        <f t="shared" si="88"/>
        <v>4628065.6116093732</v>
      </c>
      <c r="AK8" s="155">
        <f t="shared" si="88"/>
        <v>3120146.6409996673</v>
      </c>
      <c r="AL8" s="155">
        <f t="shared" si="88"/>
        <v>2545436.0863851551</v>
      </c>
      <c r="AM8" s="155">
        <f t="shared" si="88"/>
        <v>4345239.3797888001</v>
      </c>
      <c r="AN8" s="155">
        <f t="shared" si="88"/>
        <v>3316780.3549867179</v>
      </c>
      <c r="AO8" s="155">
        <f t="shared" si="88"/>
        <v>4749856.8119148836</v>
      </c>
      <c r="AP8" s="155">
        <f t="shared" si="88"/>
        <v>5935181.4397531012</v>
      </c>
      <c r="AQ8" s="155">
        <f t="shared" si="88"/>
        <v>3521168.8132567164</v>
      </c>
      <c r="AR8" s="155">
        <f t="shared" si="88"/>
        <v>4665845.7390510822</v>
      </c>
      <c r="AS8" s="155">
        <f t="shared" si="88"/>
        <v>3500500.5353263626</v>
      </c>
      <c r="AT8" s="155">
        <f t="shared" si="88"/>
        <v>4864392.3662447454</v>
      </c>
      <c r="AU8" s="155">
        <f t="shared" si="88"/>
        <v>5313259.741120372</v>
      </c>
      <c r="AV8" s="155">
        <f t="shared" si="88"/>
        <v>3155816.8151615616</v>
      </c>
      <c r="AW8" s="155">
        <f t="shared" si="88"/>
        <v>2575920.3508927617</v>
      </c>
      <c r="AX8" s="155">
        <f t="shared" si="88"/>
        <v>2768780.5462488914</v>
      </c>
      <c r="AY8" s="155">
        <f t="shared" si="88"/>
        <v>3902585.0562760117</v>
      </c>
      <c r="AZ8" s="155">
        <f t="shared" si="88"/>
        <v>2922292.8576162048</v>
      </c>
      <c r="BA8" s="155">
        <f t="shared" si="88"/>
        <v>3303168.3973055137</v>
      </c>
      <c r="BB8" s="155">
        <f t="shared" si="88"/>
        <v>2999768.7245952585</v>
      </c>
      <c r="BC8" s="155">
        <f t="shared" si="88"/>
        <v>2906514.6353102345</v>
      </c>
      <c r="BD8" s="155">
        <f t="shared" si="88"/>
        <v>2981141.3624330652</v>
      </c>
      <c r="BE8" s="155">
        <f t="shared" si="88"/>
        <v>4412089.2164009362</v>
      </c>
      <c r="BF8" s="155">
        <f t="shared" si="88"/>
        <v>3189294.288370626</v>
      </c>
      <c r="BG8" s="155">
        <f t="shared" si="88"/>
        <v>3628031.3337239302</v>
      </c>
      <c r="BH8" s="155">
        <f t="shared" si="88"/>
        <v>3245735.4881418366</v>
      </c>
      <c r="BI8" s="155">
        <f t="shared" si="88"/>
        <v>4136333.6403758773</v>
      </c>
      <c r="BJ8" s="155">
        <f t="shared" si="88"/>
        <v>5013737.7459101547</v>
      </c>
      <c r="BK8" s="155">
        <f t="shared" si="88"/>
        <v>5013737.7459101547</v>
      </c>
      <c r="BL8" s="155">
        <f t="shared" si="88"/>
        <v>3208224.8320364268</v>
      </c>
      <c r="BM8" s="155">
        <f t="shared" si="88"/>
        <v>3156391.3962624529</v>
      </c>
      <c r="BN8" s="155">
        <f t="shared" si="88"/>
        <v>3024753.3097170372</v>
      </c>
      <c r="BO8" s="155">
        <f t="shared" si="88"/>
        <v>4375625.669157953</v>
      </c>
      <c r="BP8" s="155">
        <f t="shared" si="88"/>
        <v>2798365.2535312492</v>
      </c>
      <c r="BQ8" s="155">
        <f t="shared" si="88"/>
        <v>2894724.0570726553</v>
      </c>
      <c r="BR8" s="155">
        <f t="shared" si="88"/>
        <v>1676725.410107658</v>
      </c>
      <c r="BS8" s="155">
        <f t="shared" ref="BS8:CO8" si="89">BS7*365</f>
        <v>3008242.6475460925</v>
      </c>
      <c r="BT8" s="155">
        <f t="shared" si="89"/>
        <v>3839090.6168683465</v>
      </c>
      <c r="BU8" s="155">
        <f t="shared" si="89"/>
        <v>4489504.9846356586</v>
      </c>
      <c r="BV8" s="155">
        <f t="shared" si="89"/>
        <v>2994908.2386473957</v>
      </c>
      <c r="BW8" s="155">
        <f t="shared" si="89"/>
        <v>2911477.9833866158</v>
      </c>
      <c r="BX8" s="155">
        <f t="shared" si="89"/>
        <v>3562392.6089361627</v>
      </c>
      <c r="BY8" s="155">
        <f t="shared" si="89"/>
        <v>3092585.8993464503</v>
      </c>
      <c r="BZ8" s="155">
        <f t="shared" si="89"/>
        <v>2395554.6954770721</v>
      </c>
      <c r="CA8" s="155">
        <f t="shared" si="89"/>
        <v>3418457.5540296505</v>
      </c>
      <c r="CB8" s="155">
        <f t="shared" si="89"/>
        <v>4878231.3203450153</v>
      </c>
      <c r="CC8" s="155">
        <f t="shared" si="89"/>
        <v>2584262.1401738245</v>
      </c>
      <c r="CD8" s="155">
        <f t="shared" si="89"/>
        <v>2300420.8481234829</v>
      </c>
      <c r="CE8" s="155">
        <f t="shared" si="89"/>
        <v>2923952.3543843348</v>
      </c>
      <c r="CF8" s="155">
        <f t="shared" si="89"/>
        <v>2224674.8905349975</v>
      </c>
      <c r="CG8" s="155">
        <f t="shared" si="89"/>
        <v>2450887.2613136265</v>
      </c>
      <c r="CH8" s="155">
        <f t="shared" si="89"/>
        <v>2525167.1858963552</v>
      </c>
      <c r="CI8" s="155">
        <f t="shared" si="89"/>
        <v>3079191.7665919913</v>
      </c>
      <c r="CJ8" s="155">
        <f t="shared" si="89"/>
        <v>3976561.0963270245</v>
      </c>
      <c r="CK8" s="155">
        <f t="shared" si="89"/>
        <v>3609891.1770553114</v>
      </c>
      <c r="CL8" s="155">
        <f t="shared" si="89"/>
        <v>5125154.140263713</v>
      </c>
      <c r="CM8" s="155">
        <f t="shared" si="89"/>
        <v>5578922.7281763908</v>
      </c>
      <c r="CN8" s="155">
        <f t="shared" si="89"/>
        <v>3753527.9881543592</v>
      </c>
      <c r="CO8" s="155">
        <f t="shared" si="89"/>
        <v>5186625.254389815</v>
      </c>
      <c r="CP8" s="155">
        <f t="shared" ref="CP8:DA8" si="90">CP7*365</f>
        <v>8021980.3934562476</v>
      </c>
      <c r="CQ8" s="155">
        <f t="shared" si="90"/>
        <v>12032970.59018437</v>
      </c>
      <c r="CR8" s="155">
        <f t="shared" si="90"/>
        <v>6016485.295092185</v>
      </c>
      <c r="CS8" s="155">
        <f t="shared" si="90"/>
        <v>4612638.7262373418</v>
      </c>
      <c r="CT8" s="155">
        <f t="shared" si="90"/>
        <v>4512363.971319139</v>
      </c>
      <c r="CU8" s="155">
        <f t="shared" si="90"/>
        <v>3985921.5079985727</v>
      </c>
      <c r="CV8" s="155">
        <f t="shared" si="90"/>
        <v>4902321.3515565954</v>
      </c>
      <c r="CW8" s="155">
        <f t="shared" si="90"/>
        <v>4428133.1771878488</v>
      </c>
      <c r="CX8" s="155">
        <f t="shared" si="90"/>
        <v>4813188.2360737482</v>
      </c>
      <c r="CY8" s="155">
        <f t="shared" si="90"/>
        <v>5206573.8130605454</v>
      </c>
      <c r="CZ8" s="155">
        <f t="shared" si="90"/>
        <v>4527256.2616535258</v>
      </c>
      <c r="DA8" s="164">
        <f t="shared" si="90"/>
        <v>5909048.0576798255</v>
      </c>
    </row>
    <row r="9" spans="1:105" ht="13.5" thickBot="1" x14ac:dyDescent="0.25">
      <c r="A9" s="154"/>
      <c r="B9" s="489"/>
      <c r="C9" s="489"/>
      <c r="D9" s="489"/>
      <c r="E9" s="490" t="s">
        <v>1165</v>
      </c>
      <c r="F9" s="333">
        <f>IF(ISBLANK(D8), 'To &amp; from Work'!S6,MEDIAN( 8:8))</f>
        <v>3377555.4854792524</v>
      </c>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4"/>
    </row>
    <row r="10" spans="1:105" ht="25.5" x14ac:dyDescent="0.2">
      <c r="A10" s="156"/>
      <c r="B10" s="153" t="s">
        <v>1166</v>
      </c>
      <c r="C10" s="153" t="s">
        <v>1167</v>
      </c>
      <c r="D10" s="153" t="s">
        <v>1162</v>
      </c>
      <c r="E10" s="264" t="s">
        <v>1168</v>
      </c>
      <c r="F10" s="265">
        <f>$C11/(F5/F6)</f>
        <v>2473.7894458190308</v>
      </c>
      <c r="G10" s="265">
        <f t="shared" ref="G10:BR10" si="91">$C11/(G5/G6)</f>
        <v>1908.3363684600019</v>
      </c>
      <c r="H10" s="265">
        <f t="shared" si="91"/>
        <v>1905.7340915939201</v>
      </c>
      <c r="I10" s="265">
        <f t="shared" si="91"/>
        <v>1883.7283063723544</v>
      </c>
      <c r="J10" s="265">
        <f t="shared" si="91"/>
        <v>1942.9836230185176</v>
      </c>
      <c r="K10" s="265">
        <f t="shared" si="91"/>
        <v>1751.8477906013379</v>
      </c>
      <c r="L10" s="265">
        <f t="shared" si="91"/>
        <v>1961.6517453520287</v>
      </c>
      <c r="M10" s="265">
        <f t="shared" si="91"/>
        <v>2804.424750171655</v>
      </c>
      <c r="N10" s="265">
        <f t="shared" si="91"/>
        <v>2109.4328607759176</v>
      </c>
      <c r="O10" s="265">
        <f t="shared" si="91"/>
        <v>2059.0282523941755</v>
      </c>
      <c r="P10" s="265">
        <f t="shared" si="91"/>
        <v>2740.6546967309014</v>
      </c>
      <c r="Q10" s="265">
        <f t="shared" si="91"/>
        <v>2483.7766596603224</v>
      </c>
      <c r="R10" s="265">
        <f t="shared" si="91"/>
        <v>1664.540004302575</v>
      </c>
      <c r="S10" s="265">
        <f t="shared" si="91"/>
        <v>2429.8611705254407</v>
      </c>
      <c r="T10" s="265">
        <f t="shared" si="91"/>
        <v>2235.7327225031127</v>
      </c>
      <c r="U10" s="265">
        <f t="shared" si="91"/>
        <v>3295.0390115458626</v>
      </c>
      <c r="V10" s="265">
        <f t="shared" si="91"/>
        <v>1268.1535204130114</v>
      </c>
      <c r="W10" s="265">
        <f t="shared" si="91"/>
        <v>1934.6479157512688</v>
      </c>
      <c r="X10" s="265">
        <f t="shared" si="91"/>
        <v>2635.889608935378</v>
      </c>
      <c r="Y10" s="265">
        <f t="shared" si="91"/>
        <v>3101.0465987475031</v>
      </c>
      <c r="Z10" s="265">
        <f t="shared" si="91"/>
        <v>2344.28699179265</v>
      </c>
      <c r="AA10" s="265">
        <f t="shared" si="91"/>
        <v>2229.4645622813491</v>
      </c>
      <c r="AB10" s="265">
        <f t="shared" si="91"/>
        <v>2181.9219625207948</v>
      </c>
      <c r="AC10" s="265">
        <f t="shared" si="91"/>
        <v>2556.7313141778754</v>
      </c>
      <c r="AD10" s="265">
        <f t="shared" si="91"/>
        <v>1333.7735445581659</v>
      </c>
      <c r="AE10" s="265">
        <f t="shared" si="91"/>
        <v>2028.0464259293485</v>
      </c>
      <c r="AF10" s="265">
        <f t="shared" si="91"/>
        <v>2325.2042287237832</v>
      </c>
      <c r="AG10" s="265">
        <f t="shared" si="91"/>
        <v>1926.8219933748985</v>
      </c>
      <c r="AH10" s="265">
        <f t="shared" si="91"/>
        <v>1857.7698517842184</v>
      </c>
      <c r="AI10" s="265">
        <f t="shared" si="91"/>
        <v>2505.9809000689279</v>
      </c>
      <c r="AJ10" s="265">
        <f t="shared" si="91"/>
        <v>3101.0465987475031</v>
      </c>
      <c r="AK10" s="265">
        <f t="shared" si="91"/>
        <v>2090.6618316720037</v>
      </c>
      <c r="AL10" s="265">
        <f t="shared" si="91"/>
        <v>1705.5756293111265</v>
      </c>
      <c r="AM10" s="265">
        <f t="shared" si="91"/>
        <v>2911.5381954907111</v>
      </c>
      <c r="AN10" s="265">
        <f t="shared" si="91"/>
        <v>2222.4167291023773</v>
      </c>
      <c r="AO10" s="265">
        <f t="shared" si="91"/>
        <v>3182.6530881882268</v>
      </c>
      <c r="AP10" s="265">
        <f t="shared" si="91"/>
        <v>3976.8827327180816</v>
      </c>
      <c r="AQ10" s="265">
        <f t="shared" si="91"/>
        <v>2359.3677117659572</v>
      </c>
      <c r="AR10" s="265">
        <f t="shared" si="91"/>
        <v>3126.3612648597277</v>
      </c>
      <c r="AS10" s="265">
        <f t="shared" si="91"/>
        <v>2345.5188819617479</v>
      </c>
      <c r="AT10" s="265">
        <f t="shared" si="91"/>
        <v>3259.3979144282266</v>
      </c>
      <c r="AU10" s="265">
        <f t="shared" si="91"/>
        <v>3560.1625886919387</v>
      </c>
      <c r="AV10" s="265">
        <f t="shared" si="91"/>
        <v>2114.5627184666937</v>
      </c>
      <c r="AW10" s="265">
        <f t="shared" si="91"/>
        <v>1726.0016847519782</v>
      </c>
      <c r="AX10" s="265">
        <f t="shared" si="91"/>
        <v>1855.2281268626232</v>
      </c>
      <c r="AY10" s="265">
        <f t="shared" si="91"/>
        <v>2614.9365913762726</v>
      </c>
      <c r="AZ10" s="265">
        <f t="shared" si="91"/>
        <v>1958.0894237805664</v>
      </c>
      <c r="BA10" s="265">
        <f t="shared" si="91"/>
        <v>2213.2960038119436</v>
      </c>
      <c r="BB10" s="265">
        <f t="shared" si="91"/>
        <v>2010.0023165402831</v>
      </c>
      <c r="BC10" s="265">
        <f t="shared" si="91"/>
        <v>1947.5171876192051</v>
      </c>
      <c r="BD10" s="265">
        <f t="shared" si="91"/>
        <v>1997.5210073013195</v>
      </c>
      <c r="BE10" s="265">
        <f t="shared" si="91"/>
        <v>2956.331090805953</v>
      </c>
      <c r="BF10" s="265">
        <f t="shared" si="91"/>
        <v>2136.9943806646565</v>
      </c>
      <c r="BG10" s="265">
        <f t="shared" si="91"/>
        <v>2430.9712030382434</v>
      </c>
      <c r="BH10" s="265">
        <f t="shared" si="91"/>
        <v>2174.8129435952883</v>
      </c>
      <c r="BI10" s="265">
        <f t="shared" si="91"/>
        <v>2771.5603976305806</v>
      </c>
      <c r="BJ10" s="265">
        <f t="shared" si="91"/>
        <v>3359.4671486431284</v>
      </c>
      <c r="BK10" s="265">
        <f t="shared" si="91"/>
        <v>3359.4671486431284</v>
      </c>
      <c r="BL10" s="265">
        <f t="shared" si="91"/>
        <v>2149.6788374061543</v>
      </c>
      <c r="BM10" s="265">
        <f t="shared" si="91"/>
        <v>2114.9477179282731</v>
      </c>
      <c r="BN10" s="265">
        <f t="shared" si="91"/>
        <v>2026.74329845693</v>
      </c>
      <c r="BO10" s="265">
        <f t="shared" si="91"/>
        <v>2931.8986024521846</v>
      </c>
      <c r="BP10" s="265">
        <f t="shared" si="91"/>
        <v>1875.0514318008159</v>
      </c>
      <c r="BQ10" s="265">
        <f t="shared" si="91"/>
        <v>1939.6168820467872</v>
      </c>
      <c r="BR10" s="265">
        <f t="shared" si="91"/>
        <v>1123.4939316773741</v>
      </c>
      <c r="BS10" s="265">
        <f t="shared" ref="BS10:CO10" si="92">$C11/(BS5/BS6)</f>
        <v>2015.680289185877</v>
      </c>
      <c r="BT10" s="265">
        <f t="shared" si="92"/>
        <v>2572.391988103881</v>
      </c>
      <c r="BU10" s="265">
        <f t="shared" si="92"/>
        <v>3008.2037142561267</v>
      </c>
      <c r="BV10" s="265">
        <f t="shared" si="92"/>
        <v>2006.7455361309751</v>
      </c>
      <c r="BW10" s="265">
        <f t="shared" si="92"/>
        <v>1950.8428910474477</v>
      </c>
      <c r="BX10" s="265">
        <f t="shared" si="92"/>
        <v>2386.9898161411702</v>
      </c>
      <c r="BY10" s="265">
        <f t="shared" si="92"/>
        <v>2072.1946898172564</v>
      </c>
      <c r="BZ10" s="265">
        <f t="shared" si="92"/>
        <v>1605.1472394617808</v>
      </c>
      <c r="CA10" s="265">
        <f t="shared" si="92"/>
        <v>2290.5457831657691</v>
      </c>
      <c r="CB10" s="265">
        <f t="shared" si="92"/>
        <v>3268.6707392203407</v>
      </c>
      <c r="CC10" s="265">
        <f t="shared" si="92"/>
        <v>1731.5911209113574</v>
      </c>
      <c r="CD10" s="265">
        <f t="shared" si="92"/>
        <v>1541.4025740833176</v>
      </c>
      <c r="CE10" s="265">
        <f t="shared" si="92"/>
        <v>1959.2013736188603</v>
      </c>
      <c r="CF10" s="265">
        <f t="shared" si="92"/>
        <v>1490.6488113105029</v>
      </c>
      <c r="CG10" s="265">
        <f t="shared" si="92"/>
        <v>1642.2229595330336</v>
      </c>
      <c r="CH10" s="265">
        <f t="shared" si="92"/>
        <v>1691.9944033312106</v>
      </c>
      <c r="CI10" s="265">
        <f t="shared" si="92"/>
        <v>2063.2199186478078</v>
      </c>
      <c r="CJ10" s="265">
        <f t="shared" si="92"/>
        <v>2664.5044166062239</v>
      </c>
      <c r="CK10" s="265">
        <f t="shared" si="92"/>
        <v>2418.8163470230525</v>
      </c>
      <c r="CL10" s="265">
        <f t="shared" si="92"/>
        <v>3434.1219741685309</v>
      </c>
      <c r="CM10" s="265">
        <f t="shared" si="92"/>
        <v>3738.1707181265356</v>
      </c>
      <c r="CN10" s="265">
        <f t="shared" si="92"/>
        <v>2515.0605410112071</v>
      </c>
      <c r="CO10" s="265">
        <f t="shared" si="92"/>
        <v>3475.3108434239261</v>
      </c>
      <c r="CP10" s="265">
        <f t="shared" ref="CP10:DA10" si="93">$C11/(CP5/CP6)</f>
        <v>5375.147437829005</v>
      </c>
      <c r="CQ10" s="265">
        <f t="shared" si="93"/>
        <v>8062.7211567435079</v>
      </c>
      <c r="CR10" s="265">
        <f t="shared" si="93"/>
        <v>4031.3605783717539</v>
      </c>
      <c r="CS10" s="265">
        <f t="shared" si="93"/>
        <v>3090.709776751678</v>
      </c>
      <c r="CT10" s="265">
        <f t="shared" si="93"/>
        <v>3023.5204337788155</v>
      </c>
      <c r="CU10" s="265">
        <f t="shared" si="93"/>
        <v>2670.7763831712869</v>
      </c>
      <c r="CV10" s="265">
        <f t="shared" si="93"/>
        <v>3284.8123231177256</v>
      </c>
      <c r="CW10" s="265">
        <f t="shared" si="93"/>
        <v>2967.0813856816108</v>
      </c>
      <c r="CX10" s="265">
        <f t="shared" si="93"/>
        <v>3225.088462697403</v>
      </c>
      <c r="CY10" s="265">
        <f t="shared" si="93"/>
        <v>3488.6774235909411</v>
      </c>
      <c r="CZ10" s="265">
        <f t="shared" si="93"/>
        <v>3033.4990490718146</v>
      </c>
      <c r="DA10" s="266">
        <f t="shared" si="93"/>
        <v>3959.3719966151157</v>
      </c>
    </row>
    <row r="11" spans="1:105" x14ac:dyDescent="0.2">
      <c r="A11" s="156"/>
      <c r="B11" s="270">
        <f>'To &amp; from Work'!T6</f>
        <v>735723.30555284512</v>
      </c>
      <c r="C11" s="155">
        <f>B11/365</f>
        <v>2015.680289185877</v>
      </c>
      <c r="D11" s="327" t="str">
        <f>'Non-survey input values'!$B$11</f>
        <v>Nov</v>
      </c>
      <c r="E11" s="163" t="s">
        <v>1169</v>
      </c>
      <c r="F11" s="155">
        <f>F10*365</f>
        <v>902933.14772394625</v>
      </c>
      <c r="G11" s="155">
        <f t="shared" ref="G11:BR11" si="94">G10*365</f>
        <v>696542.77448790066</v>
      </c>
      <c r="H11" s="155">
        <f t="shared" si="94"/>
        <v>695592.94343178079</v>
      </c>
      <c r="I11" s="155">
        <f t="shared" si="94"/>
        <v>687560.83182590932</v>
      </c>
      <c r="J11" s="155">
        <f t="shared" si="94"/>
        <v>709189.02240175894</v>
      </c>
      <c r="K11" s="155">
        <f t="shared" si="94"/>
        <v>639424.44356948836</v>
      </c>
      <c r="L11" s="155">
        <f t="shared" si="94"/>
        <v>716002.8870534905</v>
      </c>
      <c r="M11" s="155">
        <f t="shared" si="94"/>
        <v>1023615.0338126541</v>
      </c>
      <c r="N11" s="155">
        <f t="shared" si="94"/>
        <v>769942.99418320996</v>
      </c>
      <c r="O11" s="155">
        <f t="shared" si="94"/>
        <v>751545.31212387409</v>
      </c>
      <c r="P11" s="155">
        <f t="shared" si="94"/>
        <v>1000338.964306779</v>
      </c>
      <c r="Q11" s="155">
        <f t="shared" si="94"/>
        <v>906578.48077601765</v>
      </c>
      <c r="R11" s="155">
        <f t="shared" si="94"/>
        <v>607557.10157043987</v>
      </c>
      <c r="S11" s="155">
        <f t="shared" si="94"/>
        <v>886899.32724178582</v>
      </c>
      <c r="T11" s="155">
        <f t="shared" si="94"/>
        <v>816042.44371363614</v>
      </c>
      <c r="U11" s="155">
        <f t="shared" si="94"/>
        <v>1202689.2392142399</v>
      </c>
      <c r="V11" s="155">
        <f t="shared" si="94"/>
        <v>462876.03495074913</v>
      </c>
      <c r="W11" s="155">
        <f t="shared" si="94"/>
        <v>706146.48924921313</v>
      </c>
      <c r="X11" s="155">
        <f t="shared" si="94"/>
        <v>962099.70726141299</v>
      </c>
      <c r="Y11" s="155">
        <f t="shared" si="94"/>
        <v>1131882.0085428387</v>
      </c>
      <c r="Z11" s="155">
        <f t="shared" si="94"/>
        <v>855664.75200431724</v>
      </c>
      <c r="AA11" s="155">
        <f t="shared" si="94"/>
        <v>813754.5652326924</v>
      </c>
      <c r="AB11" s="155">
        <f t="shared" si="94"/>
        <v>796401.51632009004</v>
      </c>
      <c r="AC11" s="155">
        <f t="shared" si="94"/>
        <v>933206.92967492458</v>
      </c>
      <c r="AD11" s="155">
        <f t="shared" si="94"/>
        <v>486827.34376373055</v>
      </c>
      <c r="AE11" s="155">
        <f t="shared" si="94"/>
        <v>740236.94546421221</v>
      </c>
      <c r="AF11" s="155">
        <f t="shared" si="94"/>
        <v>848699.54348418082</v>
      </c>
      <c r="AG11" s="155">
        <f t="shared" si="94"/>
        <v>703290.02758183796</v>
      </c>
      <c r="AH11" s="155">
        <f t="shared" si="94"/>
        <v>678085.99590123969</v>
      </c>
      <c r="AI11" s="155">
        <f t="shared" si="94"/>
        <v>914683.02852515865</v>
      </c>
      <c r="AJ11" s="155">
        <f t="shared" si="94"/>
        <v>1131882.0085428387</v>
      </c>
      <c r="AK11" s="155">
        <f t="shared" si="94"/>
        <v>763091.5685602813</v>
      </c>
      <c r="AL11" s="155">
        <f t="shared" si="94"/>
        <v>622535.10469856113</v>
      </c>
      <c r="AM11" s="155">
        <f t="shared" si="94"/>
        <v>1062711.4413541097</v>
      </c>
      <c r="AN11" s="155">
        <f t="shared" si="94"/>
        <v>811182.10612236767</v>
      </c>
      <c r="AO11" s="155">
        <f t="shared" si="94"/>
        <v>1161668.3771887028</v>
      </c>
      <c r="AP11" s="155">
        <f t="shared" si="94"/>
        <v>1451562.1974420997</v>
      </c>
      <c r="AQ11" s="155">
        <f t="shared" si="94"/>
        <v>861169.21479457442</v>
      </c>
      <c r="AR11" s="155">
        <f t="shared" si="94"/>
        <v>1141121.8616738005</v>
      </c>
      <c r="AS11" s="155">
        <f t="shared" si="94"/>
        <v>856114.391916038</v>
      </c>
      <c r="AT11" s="155">
        <f t="shared" si="94"/>
        <v>1189680.2387663028</v>
      </c>
      <c r="AU11" s="155">
        <f t="shared" si="94"/>
        <v>1299459.3448725576</v>
      </c>
      <c r="AV11" s="155">
        <f t="shared" si="94"/>
        <v>771815.39224034315</v>
      </c>
      <c r="AW11" s="155">
        <f t="shared" si="94"/>
        <v>629990.61493447202</v>
      </c>
      <c r="AX11" s="155">
        <f t="shared" si="94"/>
        <v>677158.26630485745</v>
      </c>
      <c r="AY11" s="155">
        <f t="shared" si="94"/>
        <v>954451.85585233953</v>
      </c>
      <c r="AZ11" s="155">
        <f t="shared" si="94"/>
        <v>714702.63967990677</v>
      </c>
      <c r="BA11" s="155">
        <f t="shared" si="94"/>
        <v>807853.04139135941</v>
      </c>
      <c r="BB11" s="155">
        <f t="shared" si="94"/>
        <v>733650.84553720336</v>
      </c>
      <c r="BC11" s="155">
        <f t="shared" si="94"/>
        <v>710843.77348100988</v>
      </c>
      <c r="BD11" s="155">
        <f t="shared" si="94"/>
        <v>729095.16766498168</v>
      </c>
      <c r="BE11" s="155">
        <f t="shared" si="94"/>
        <v>1079060.8481441729</v>
      </c>
      <c r="BF11" s="155">
        <f t="shared" si="94"/>
        <v>780002.94894259959</v>
      </c>
      <c r="BG11" s="155">
        <f t="shared" si="94"/>
        <v>887304.48910895886</v>
      </c>
      <c r="BH11" s="155">
        <f t="shared" si="94"/>
        <v>793806.72441228025</v>
      </c>
      <c r="BI11" s="155">
        <f t="shared" si="94"/>
        <v>1011619.545135162</v>
      </c>
      <c r="BJ11" s="155">
        <f t="shared" si="94"/>
        <v>1226205.5092547419</v>
      </c>
      <c r="BK11" s="155">
        <f t="shared" si="94"/>
        <v>1226205.5092547419</v>
      </c>
      <c r="BL11" s="155">
        <f t="shared" si="94"/>
        <v>784632.77565324632</v>
      </c>
      <c r="BM11" s="155">
        <f t="shared" si="94"/>
        <v>771955.91704381967</v>
      </c>
      <c r="BN11" s="155">
        <f t="shared" si="94"/>
        <v>739761.3039367795</v>
      </c>
      <c r="BO11" s="155">
        <f t="shared" si="94"/>
        <v>1070142.9898950474</v>
      </c>
      <c r="BP11" s="155">
        <f t="shared" si="94"/>
        <v>684393.77260729775</v>
      </c>
      <c r="BQ11" s="155">
        <f t="shared" si="94"/>
        <v>707960.16194707737</v>
      </c>
      <c r="BR11" s="155">
        <f t="shared" si="94"/>
        <v>410075.28506224154</v>
      </c>
      <c r="BS11" s="155">
        <f t="shared" ref="BS11:CO11" si="95">BS10*365</f>
        <v>735723.30555284512</v>
      </c>
      <c r="BT11" s="155">
        <f t="shared" si="95"/>
        <v>938923.0756579166</v>
      </c>
      <c r="BU11" s="155">
        <f t="shared" si="95"/>
        <v>1097994.3557034861</v>
      </c>
      <c r="BV11" s="155">
        <f t="shared" si="95"/>
        <v>732462.12068780593</v>
      </c>
      <c r="BW11" s="155">
        <f t="shared" si="95"/>
        <v>712057.65523231844</v>
      </c>
      <c r="BX11" s="155">
        <f t="shared" si="95"/>
        <v>871251.28289152717</v>
      </c>
      <c r="BY11" s="155">
        <f t="shared" si="95"/>
        <v>756351.06178329862</v>
      </c>
      <c r="BZ11" s="155">
        <f t="shared" si="95"/>
        <v>585878.74240354996</v>
      </c>
      <c r="CA11" s="155">
        <f t="shared" si="95"/>
        <v>836049.21085550566</v>
      </c>
      <c r="CB11" s="155">
        <f t="shared" si="95"/>
        <v>1193064.8198154243</v>
      </c>
      <c r="CC11" s="155">
        <f t="shared" si="95"/>
        <v>632030.75913264544</v>
      </c>
      <c r="CD11" s="155">
        <f t="shared" si="95"/>
        <v>562611.93954041088</v>
      </c>
      <c r="CE11" s="155">
        <f t="shared" si="95"/>
        <v>715108.50137088401</v>
      </c>
      <c r="CF11" s="155">
        <f t="shared" si="95"/>
        <v>544086.81612833356</v>
      </c>
      <c r="CG11" s="155">
        <f t="shared" si="95"/>
        <v>599411.38022955728</v>
      </c>
      <c r="CH11" s="155">
        <f t="shared" si="95"/>
        <v>617577.95721589192</v>
      </c>
      <c r="CI11" s="155">
        <f t="shared" si="95"/>
        <v>753075.27030644985</v>
      </c>
      <c r="CJ11" s="155">
        <f t="shared" si="95"/>
        <v>972544.11206127168</v>
      </c>
      <c r="CK11" s="155">
        <f t="shared" si="95"/>
        <v>882867.96666341415</v>
      </c>
      <c r="CL11" s="155">
        <f t="shared" si="95"/>
        <v>1253454.5205715138</v>
      </c>
      <c r="CM11" s="155">
        <f t="shared" si="95"/>
        <v>1364432.3121161854</v>
      </c>
      <c r="CN11" s="155">
        <f t="shared" si="95"/>
        <v>917997.0974690906</v>
      </c>
      <c r="CO11" s="155">
        <f t="shared" si="95"/>
        <v>1268488.4578497331</v>
      </c>
      <c r="CP11" s="155">
        <f t="shared" ref="CP11:DA11" si="96">CP10*365</f>
        <v>1961928.8148075868</v>
      </c>
      <c r="CQ11" s="155">
        <f t="shared" si="96"/>
        <v>2942893.2222113805</v>
      </c>
      <c r="CR11" s="155">
        <f t="shared" si="96"/>
        <v>1471446.6111056902</v>
      </c>
      <c r="CS11" s="155">
        <f t="shared" si="96"/>
        <v>1128109.0685143624</v>
      </c>
      <c r="CT11" s="155">
        <f t="shared" si="96"/>
        <v>1103584.9583292676</v>
      </c>
      <c r="CU11" s="155">
        <f t="shared" si="96"/>
        <v>974833.37985751976</v>
      </c>
      <c r="CV11" s="155">
        <f t="shared" si="96"/>
        <v>1198956.4979379699</v>
      </c>
      <c r="CW11" s="155">
        <f t="shared" si="96"/>
        <v>1082984.705773788</v>
      </c>
      <c r="CX11" s="155">
        <f t="shared" si="96"/>
        <v>1177157.2888845522</v>
      </c>
      <c r="CY11" s="155">
        <f t="shared" si="96"/>
        <v>1273367.2596106934</v>
      </c>
      <c r="CZ11" s="155">
        <f t="shared" si="96"/>
        <v>1107227.1529112123</v>
      </c>
      <c r="DA11" s="164">
        <f t="shared" si="96"/>
        <v>1445170.7787645173</v>
      </c>
    </row>
    <row r="12" spans="1:105" ht="13.5" thickBot="1" x14ac:dyDescent="0.25">
      <c r="A12" s="156"/>
      <c r="B12" s="489"/>
      <c r="C12" s="489"/>
      <c r="D12" s="489"/>
      <c r="E12" s="490" t="s">
        <v>1170</v>
      </c>
      <c r="F12" s="333">
        <f>IF(ISBLANK(D11), 'To &amp; from Work'!T6,MEDIAN(11:11))</f>
        <v>826045.8272845709</v>
      </c>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4"/>
    </row>
    <row r="13" spans="1:105" ht="25.5" x14ac:dyDescent="0.2">
      <c r="A13" s="156"/>
      <c r="B13" s="153" t="s">
        <v>1171</v>
      </c>
      <c r="C13" s="153" t="s">
        <v>1172</v>
      </c>
      <c r="D13" s="153" t="s">
        <v>1162</v>
      </c>
      <c r="E13" s="264" t="s">
        <v>1173</v>
      </c>
      <c r="F13" s="265">
        <f>$C14/(F5/F6)</f>
        <v>3036.637211966397</v>
      </c>
      <c r="G13" s="155">
        <f t="shared" ref="G13:BR13" si="97">$C14/(G5/G6)</f>
        <v>2342.5296923343672</v>
      </c>
      <c r="H13" s="155">
        <f t="shared" si="97"/>
        <v>2339.3353336630021</v>
      </c>
      <c r="I13" s="155">
        <f t="shared" si="97"/>
        <v>2312.3226926335542</v>
      </c>
      <c r="J13" s="155">
        <f t="shared" si="97"/>
        <v>2385.0600469943724</v>
      </c>
      <c r="K13" s="155">
        <f t="shared" si="97"/>
        <v>2150.4361252862673</v>
      </c>
      <c r="L13" s="155">
        <f t="shared" si="97"/>
        <v>2407.9756249758734</v>
      </c>
      <c r="M13" s="155">
        <f t="shared" si="97"/>
        <v>3442.5001565609391</v>
      </c>
      <c r="N13" s="155">
        <f t="shared" si="97"/>
        <v>2589.3805683434389</v>
      </c>
      <c r="O13" s="155">
        <f t="shared" si="97"/>
        <v>2527.5076754320066</v>
      </c>
      <c r="P13" s="155">
        <f t="shared" si="97"/>
        <v>3364.2208520653357</v>
      </c>
      <c r="Q13" s="155">
        <f t="shared" si="97"/>
        <v>3048.8967618830593</v>
      </c>
      <c r="R13" s="155">
        <f t="shared" si="97"/>
        <v>2043.2636764679903</v>
      </c>
      <c r="S13" s="155">
        <f t="shared" si="97"/>
        <v>2982.7141767462931</v>
      </c>
      <c r="T13" s="155">
        <f t="shared" si="97"/>
        <v>2744.4167459919499</v>
      </c>
      <c r="U13" s="155">
        <f t="shared" si="97"/>
        <v>4044.7411942241401</v>
      </c>
      <c r="V13" s="155">
        <f t="shared" si="97"/>
        <v>1556.6895465096306</v>
      </c>
      <c r="W13" s="155">
        <f t="shared" si="97"/>
        <v>2374.8277618989018</v>
      </c>
      <c r="X13" s="155">
        <f t="shared" si="97"/>
        <v>3235.6191375368444</v>
      </c>
      <c r="Y13" s="155">
        <f t="shared" si="97"/>
        <v>3806.6107500433463</v>
      </c>
      <c r="Z13" s="155">
        <f t="shared" si="97"/>
        <v>2877.6697737302475</v>
      </c>
      <c r="AA13" s="155">
        <f t="shared" si="97"/>
        <v>2736.7224255993456</v>
      </c>
      <c r="AB13" s="155">
        <f t="shared" si="97"/>
        <v>2678.3627184583338</v>
      </c>
      <c r="AC13" s="155">
        <f t="shared" si="97"/>
        <v>3138.450389443633</v>
      </c>
      <c r="AD13" s="155">
        <f t="shared" si="97"/>
        <v>1637.2397354135765</v>
      </c>
      <c r="AE13" s="155">
        <f t="shared" si="97"/>
        <v>2489.4767236479797</v>
      </c>
      <c r="AF13" s="155">
        <f t="shared" si="97"/>
        <v>2854.2452140774453</v>
      </c>
      <c r="AG13" s="155">
        <f t="shared" si="97"/>
        <v>2365.2212502589514</v>
      </c>
      <c r="AH13" s="155">
        <f t="shared" si="97"/>
        <v>2280.4580530213598</v>
      </c>
      <c r="AI13" s="155">
        <f t="shared" si="97"/>
        <v>3076.1530115215151</v>
      </c>
      <c r="AJ13" s="155">
        <f t="shared" si="97"/>
        <v>3806.6107500433463</v>
      </c>
      <c r="AK13" s="155">
        <f t="shared" si="97"/>
        <v>2566.3386697775823</v>
      </c>
      <c r="AL13" s="155">
        <f t="shared" si="97"/>
        <v>2093.6359125238405</v>
      </c>
      <c r="AM13" s="155">
        <f t="shared" si="97"/>
        <v>3573.9845375406976</v>
      </c>
      <c r="AN13" s="155">
        <f t="shared" si="97"/>
        <v>2728.071037531065</v>
      </c>
      <c r="AO13" s="155">
        <f t="shared" si="97"/>
        <v>3906.7847171497506</v>
      </c>
      <c r="AP13" s="155">
        <f t="shared" si="97"/>
        <v>4881.7210835015348</v>
      </c>
      <c r="AQ13" s="155">
        <f t="shared" si="97"/>
        <v>2896.1817273371266</v>
      </c>
      <c r="AR13" s="155">
        <f t="shared" si="97"/>
        <v>3837.685123513088</v>
      </c>
      <c r="AS13" s="155">
        <f t="shared" si="97"/>
        <v>2879.1819491236947</v>
      </c>
      <c r="AT13" s="155">
        <f t="shared" si="97"/>
        <v>4000.9908734498149</v>
      </c>
      <c r="AU13" s="155">
        <f t="shared" si="97"/>
        <v>4370.1868870627513</v>
      </c>
      <c r="AV13" s="155">
        <f t="shared" si="97"/>
        <v>2595.6775944635197</v>
      </c>
      <c r="AW13" s="155">
        <f t="shared" si="97"/>
        <v>2118.7093965061617</v>
      </c>
      <c r="AX13" s="155">
        <f t="shared" si="97"/>
        <v>2277.3380233468279</v>
      </c>
      <c r="AY13" s="155">
        <f t="shared" si="97"/>
        <v>3209.8987946311458</v>
      </c>
      <c r="AZ13" s="155">
        <f t="shared" si="97"/>
        <v>2403.6027878845134</v>
      </c>
      <c r="BA13" s="155">
        <f t="shared" si="97"/>
        <v>2716.875123560349</v>
      </c>
      <c r="BB13" s="155">
        <f t="shared" si="97"/>
        <v>2467.3271368590817</v>
      </c>
      <c r="BC13" s="155">
        <f t="shared" si="97"/>
        <v>2390.6251087228748</v>
      </c>
      <c r="BD13" s="155">
        <f t="shared" si="97"/>
        <v>2452.0060236765703</v>
      </c>
      <c r="BE13" s="155">
        <f t="shared" si="97"/>
        <v>3628.9689150413237</v>
      </c>
      <c r="BF13" s="155">
        <f t="shared" si="97"/>
        <v>2623.2130099257042</v>
      </c>
      <c r="BG13" s="155">
        <f t="shared" si="97"/>
        <v>2984.0767688782012</v>
      </c>
      <c r="BH13" s="155">
        <f t="shared" si="97"/>
        <v>2669.6362233856626</v>
      </c>
      <c r="BI13" s="155">
        <f t="shared" si="97"/>
        <v>3402.1583578512409</v>
      </c>
      <c r="BJ13" s="155">
        <f t="shared" si="97"/>
        <v>4123.8283125469588</v>
      </c>
      <c r="BK13" s="155">
        <f t="shared" si="97"/>
        <v>4123.8283125469588</v>
      </c>
      <c r="BL13" s="155">
        <f t="shared" si="97"/>
        <v>2638.7834916495672</v>
      </c>
      <c r="BM13" s="155">
        <f t="shared" si="97"/>
        <v>2596.1501907443367</v>
      </c>
      <c r="BN13" s="155">
        <f t="shared" si="97"/>
        <v>2487.8771027176822</v>
      </c>
      <c r="BO13" s="155">
        <f t="shared" si="97"/>
        <v>3598.9774364046184</v>
      </c>
      <c r="BP13" s="155">
        <f t="shared" si="97"/>
        <v>2301.6716163052793</v>
      </c>
      <c r="BQ13" s="155">
        <f t="shared" si="97"/>
        <v>2380.9272898856025</v>
      </c>
      <c r="BR13" s="155">
        <f t="shared" si="97"/>
        <v>1379.1163537042287</v>
      </c>
      <c r="BS13" s="155">
        <f t="shared" ref="BS13:CO13" si="98">$C14/(BS5/BS6)</f>
        <v>2474.2969875281751</v>
      </c>
      <c r="BT13" s="155">
        <f t="shared" si="98"/>
        <v>3157.6742507502422</v>
      </c>
      <c r="BU13" s="155">
        <f t="shared" si="98"/>
        <v>3692.6438324508631</v>
      </c>
      <c r="BV13" s="155">
        <f t="shared" si="98"/>
        <v>2463.3293590373587</v>
      </c>
      <c r="BW13" s="155">
        <f t="shared" si="98"/>
        <v>2394.7074912406088</v>
      </c>
      <c r="BX13" s="155">
        <f t="shared" si="98"/>
        <v>2930.0885378623125</v>
      </c>
      <c r="BY13" s="155">
        <f t="shared" si="98"/>
        <v>2543.6698002626099</v>
      </c>
      <c r="BZ13" s="155">
        <f t="shared" si="98"/>
        <v>1970.3576010774825</v>
      </c>
      <c r="CA13" s="155">
        <f t="shared" si="98"/>
        <v>2811.701122191108</v>
      </c>
      <c r="CB13" s="155">
        <f t="shared" si="98"/>
        <v>4012.3734932889324</v>
      </c>
      <c r="CC13" s="155">
        <f t="shared" si="98"/>
        <v>2125.5705664671573</v>
      </c>
      <c r="CD13" s="155">
        <f t="shared" si="98"/>
        <v>1892.1094610509574</v>
      </c>
      <c r="CE13" s="155">
        <f t="shared" si="98"/>
        <v>2404.9677335804818</v>
      </c>
      <c r="CF13" s="155">
        <f t="shared" si="98"/>
        <v>1829.80797256182</v>
      </c>
      <c r="CG13" s="155">
        <f t="shared" si="98"/>
        <v>2015.8689567100716</v>
      </c>
      <c r="CH13" s="155">
        <f t="shared" si="98"/>
        <v>2076.9646245674462</v>
      </c>
      <c r="CI13" s="155">
        <f t="shared" si="98"/>
        <v>2532.6530485547833</v>
      </c>
      <c r="CJ13" s="155">
        <f t="shared" si="98"/>
        <v>3270.7445157024808</v>
      </c>
      <c r="CK13" s="155">
        <f t="shared" si="98"/>
        <v>2969.1563850338102</v>
      </c>
      <c r="CL13" s="155">
        <f t="shared" si="98"/>
        <v>4215.4689417146683</v>
      </c>
      <c r="CM13" s="155">
        <f t="shared" si="98"/>
        <v>4588.6962314158891</v>
      </c>
      <c r="CN13" s="155">
        <f t="shared" si="98"/>
        <v>3087.2984934473179</v>
      </c>
      <c r="CO13" s="155">
        <f t="shared" si="98"/>
        <v>4266.0292888416816</v>
      </c>
      <c r="CP13" s="155">
        <f t="shared" ref="CP13:DA13" si="99">$C14/(CP5/CP6)</f>
        <v>6598.125300075134</v>
      </c>
      <c r="CQ13" s="155">
        <f t="shared" si="99"/>
        <v>9897.1879501127005</v>
      </c>
      <c r="CR13" s="155">
        <f t="shared" si="99"/>
        <v>4948.5939750563502</v>
      </c>
      <c r="CS13" s="155">
        <f t="shared" si="99"/>
        <v>3793.9220475432016</v>
      </c>
      <c r="CT13" s="155">
        <f t="shared" si="99"/>
        <v>3711.4454812922627</v>
      </c>
      <c r="CU13" s="155">
        <f t="shared" si="99"/>
        <v>3278.443508474832</v>
      </c>
      <c r="CV13" s="155">
        <f t="shared" si="99"/>
        <v>4032.1876833792485</v>
      </c>
      <c r="CW13" s="155">
        <f t="shared" si="99"/>
        <v>3642.1651656414738</v>
      </c>
      <c r="CX13" s="155">
        <f t="shared" si="99"/>
        <v>3958.87518004508</v>
      </c>
      <c r="CY13" s="155">
        <f t="shared" si="99"/>
        <v>4282.4370937987651</v>
      </c>
      <c r="CZ13" s="155">
        <f t="shared" si="99"/>
        <v>3723.6944762800258</v>
      </c>
      <c r="DA13" s="164">
        <f t="shared" si="99"/>
        <v>4860.2262255017731</v>
      </c>
    </row>
    <row r="14" spans="1:105" x14ac:dyDescent="0.2">
      <c r="A14" s="156"/>
      <c r="B14" s="270">
        <f>'To &amp; from Work'!U6</f>
        <v>903118.40044778399</v>
      </c>
      <c r="C14" s="155">
        <f>B14/365</f>
        <v>2474.2969875281751</v>
      </c>
      <c r="D14" s="327" t="str">
        <f>'Non-survey input values'!$B$11</f>
        <v>Nov</v>
      </c>
      <c r="E14" s="163" t="s">
        <v>1174</v>
      </c>
      <c r="F14" s="155">
        <f>F13*365</f>
        <v>1108372.582367735</v>
      </c>
      <c r="G14" s="155">
        <f t="shared" ref="G14:BR14" si="100">G13*365</f>
        <v>855023.33770204405</v>
      </c>
      <c r="H14" s="155">
        <f t="shared" si="100"/>
        <v>853857.39678699581</v>
      </c>
      <c r="I14" s="155">
        <f t="shared" si="100"/>
        <v>843997.78281124728</v>
      </c>
      <c r="J14" s="155">
        <f t="shared" si="100"/>
        <v>870546.91715294588</v>
      </c>
      <c r="K14" s="155">
        <f t="shared" si="100"/>
        <v>784909.18572948757</v>
      </c>
      <c r="L14" s="155">
        <f t="shared" si="100"/>
        <v>878911.10311619379</v>
      </c>
      <c r="M14" s="155">
        <f t="shared" si="100"/>
        <v>1256512.5571447427</v>
      </c>
      <c r="N14" s="155">
        <f t="shared" si="100"/>
        <v>945123.9074453552</v>
      </c>
      <c r="O14" s="155">
        <f t="shared" si="100"/>
        <v>922540.30153268238</v>
      </c>
      <c r="P14" s="155">
        <f t="shared" si="100"/>
        <v>1227940.6110038476</v>
      </c>
      <c r="Q14" s="155">
        <f t="shared" si="100"/>
        <v>1112847.3180873166</v>
      </c>
      <c r="R14" s="155">
        <f t="shared" si="100"/>
        <v>745791.24191081652</v>
      </c>
      <c r="S14" s="155">
        <f t="shared" si="100"/>
        <v>1088690.674512397</v>
      </c>
      <c r="T14" s="155">
        <f t="shared" si="100"/>
        <v>1001712.1122870618</v>
      </c>
      <c r="U14" s="155">
        <f t="shared" si="100"/>
        <v>1476330.5358918111</v>
      </c>
      <c r="V14" s="155">
        <f t="shared" si="100"/>
        <v>568191.68447601516</v>
      </c>
      <c r="W14" s="155">
        <f t="shared" si="100"/>
        <v>866812.13309309911</v>
      </c>
      <c r="X14" s="155">
        <f t="shared" si="100"/>
        <v>1181000.9852009483</v>
      </c>
      <c r="Y14" s="155">
        <f t="shared" si="100"/>
        <v>1389412.9237658214</v>
      </c>
      <c r="Z14" s="155">
        <f t="shared" si="100"/>
        <v>1050349.4674115402</v>
      </c>
      <c r="AA14" s="155">
        <f t="shared" si="100"/>
        <v>998903.68534376111</v>
      </c>
      <c r="AB14" s="155">
        <f t="shared" si="100"/>
        <v>977602.39223729179</v>
      </c>
      <c r="AC14" s="155">
        <f t="shared" si="100"/>
        <v>1145534.3921469261</v>
      </c>
      <c r="AD14" s="155">
        <f t="shared" si="100"/>
        <v>597592.50342595542</v>
      </c>
      <c r="AE14" s="155">
        <f t="shared" si="100"/>
        <v>908659.0041315126</v>
      </c>
      <c r="AF14" s="155">
        <f t="shared" si="100"/>
        <v>1041799.5031382676</v>
      </c>
      <c r="AG14" s="155">
        <f t="shared" si="100"/>
        <v>863305.75634451723</v>
      </c>
      <c r="AH14" s="155">
        <f t="shared" si="100"/>
        <v>832367.1893527963</v>
      </c>
      <c r="AI14" s="155">
        <f t="shared" si="100"/>
        <v>1122795.8492053531</v>
      </c>
      <c r="AJ14" s="155">
        <f t="shared" si="100"/>
        <v>1389412.9237658214</v>
      </c>
      <c r="AK14" s="155">
        <f t="shared" si="100"/>
        <v>936713.61446881748</v>
      </c>
      <c r="AL14" s="155">
        <f t="shared" si="100"/>
        <v>764177.10807120183</v>
      </c>
      <c r="AM14" s="155">
        <f t="shared" si="100"/>
        <v>1304504.3562023547</v>
      </c>
      <c r="AN14" s="155">
        <f t="shared" si="100"/>
        <v>995745.92869883869</v>
      </c>
      <c r="AO14" s="155">
        <f t="shared" si="100"/>
        <v>1425976.421759659</v>
      </c>
      <c r="AP14" s="155">
        <f t="shared" si="100"/>
        <v>1781828.1954780603</v>
      </c>
      <c r="AQ14" s="155">
        <f t="shared" si="100"/>
        <v>1057106.3304780512</v>
      </c>
      <c r="AR14" s="155">
        <f t="shared" si="100"/>
        <v>1400755.0700822771</v>
      </c>
      <c r="AS14" s="155">
        <f t="shared" si="100"/>
        <v>1050901.4114301486</v>
      </c>
      <c r="AT14" s="155">
        <f t="shared" si="100"/>
        <v>1460361.6688091825</v>
      </c>
      <c r="AU14" s="155">
        <f t="shared" si="100"/>
        <v>1595118.2137779042</v>
      </c>
      <c r="AV14" s="155">
        <f t="shared" si="100"/>
        <v>947422.32197918463</v>
      </c>
      <c r="AW14" s="155">
        <f t="shared" si="100"/>
        <v>773328.92972474906</v>
      </c>
      <c r="AX14" s="155">
        <f t="shared" si="100"/>
        <v>831228.37852159212</v>
      </c>
      <c r="AY14" s="155">
        <f t="shared" si="100"/>
        <v>1171613.0600403682</v>
      </c>
      <c r="AZ14" s="155">
        <f t="shared" si="100"/>
        <v>877315.01757784735</v>
      </c>
      <c r="BA14" s="155">
        <f t="shared" si="100"/>
        <v>991659.42009952734</v>
      </c>
      <c r="BB14" s="155">
        <f t="shared" si="100"/>
        <v>900574.40495356487</v>
      </c>
      <c r="BC14" s="155">
        <f t="shared" si="100"/>
        <v>872578.16468384932</v>
      </c>
      <c r="BD14" s="155">
        <f t="shared" si="100"/>
        <v>894982.19864194817</v>
      </c>
      <c r="BE14" s="155">
        <f t="shared" si="100"/>
        <v>1324573.6539900831</v>
      </c>
      <c r="BF14" s="155">
        <f t="shared" si="100"/>
        <v>957472.74862288206</v>
      </c>
      <c r="BG14" s="155">
        <f t="shared" si="100"/>
        <v>1089188.0206405434</v>
      </c>
      <c r="BH14" s="155">
        <f t="shared" si="100"/>
        <v>974417.22153576685</v>
      </c>
      <c r="BI14" s="155">
        <f t="shared" si="100"/>
        <v>1241787.800615703</v>
      </c>
      <c r="BJ14" s="155">
        <f t="shared" si="100"/>
        <v>1505197.33407964</v>
      </c>
      <c r="BK14" s="155">
        <f t="shared" si="100"/>
        <v>1505197.33407964</v>
      </c>
      <c r="BL14" s="155">
        <f t="shared" si="100"/>
        <v>963155.97445209196</v>
      </c>
      <c r="BM14" s="155">
        <f t="shared" si="100"/>
        <v>947594.81962168287</v>
      </c>
      <c r="BN14" s="155">
        <f t="shared" si="100"/>
        <v>908075.14249195403</v>
      </c>
      <c r="BO14" s="155">
        <f t="shared" si="100"/>
        <v>1313626.7642876857</v>
      </c>
      <c r="BP14" s="155">
        <f t="shared" si="100"/>
        <v>840110.13995142689</v>
      </c>
      <c r="BQ14" s="155">
        <f t="shared" si="100"/>
        <v>869038.46080824488</v>
      </c>
      <c r="BR14" s="155">
        <f t="shared" si="100"/>
        <v>503377.46910204348</v>
      </c>
      <c r="BS14" s="155">
        <f t="shared" ref="BS14:CO14" si="101">BS13*365</f>
        <v>903118.40044778388</v>
      </c>
      <c r="BT14" s="155">
        <f t="shared" si="101"/>
        <v>1152551.1015238385</v>
      </c>
      <c r="BU14" s="155">
        <f t="shared" si="101"/>
        <v>1347814.9988445651</v>
      </c>
      <c r="BV14" s="155">
        <f t="shared" si="101"/>
        <v>899115.21604863589</v>
      </c>
      <c r="BW14" s="155">
        <f t="shared" si="101"/>
        <v>874068.23430282215</v>
      </c>
      <c r="BX14" s="155">
        <f t="shared" si="101"/>
        <v>1069482.3163197441</v>
      </c>
      <c r="BY14" s="155">
        <f t="shared" si="101"/>
        <v>928439.47709585261</v>
      </c>
      <c r="BZ14" s="155">
        <f t="shared" si="101"/>
        <v>719180.52439328108</v>
      </c>
      <c r="CA14" s="155">
        <f t="shared" si="101"/>
        <v>1026270.9095997544</v>
      </c>
      <c r="CB14" s="155">
        <f t="shared" si="101"/>
        <v>1464516.3250504604</v>
      </c>
      <c r="CC14" s="155">
        <f t="shared" si="101"/>
        <v>775833.25676051236</v>
      </c>
      <c r="CD14" s="155">
        <f t="shared" si="101"/>
        <v>690619.95328359946</v>
      </c>
      <c r="CE14" s="155">
        <f t="shared" si="101"/>
        <v>877813.2227568758</v>
      </c>
      <c r="CF14" s="155">
        <f t="shared" si="101"/>
        <v>667879.9099850643</v>
      </c>
      <c r="CG14" s="155">
        <f t="shared" si="101"/>
        <v>735792.16919917613</v>
      </c>
      <c r="CH14" s="155">
        <f t="shared" si="101"/>
        <v>758092.0879671179</v>
      </c>
      <c r="CI14" s="155">
        <f t="shared" si="101"/>
        <v>924418.36272249592</v>
      </c>
      <c r="CJ14" s="155">
        <f t="shared" si="101"/>
        <v>1193821.7482314054</v>
      </c>
      <c r="CK14" s="155">
        <f t="shared" si="101"/>
        <v>1083742.0805373408</v>
      </c>
      <c r="CL14" s="155">
        <f t="shared" si="101"/>
        <v>1538646.1637258539</v>
      </c>
      <c r="CM14" s="155">
        <f t="shared" si="101"/>
        <v>1674874.1244667994</v>
      </c>
      <c r="CN14" s="155">
        <f t="shared" si="101"/>
        <v>1126863.9501082711</v>
      </c>
      <c r="CO14" s="155">
        <f t="shared" si="101"/>
        <v>1557100.6904272137</v>
      </c>
      <c r="CP14" s="155">
        <f t="shared" ref="CP14:DA14" si="102">CP13*365</f>
        <v>2408315.734527424</v>
      </c>
      <c r="CQ14" s="155">
        <f t="shared" si="102"/>
        <v>3612473.6017911355</v>
      </c>
      <c r="CR14" s="155">
        <f t="shared" si="102"/>
        <v>1806236.8008955678</v>
      </c>
      <c r="CS14" s="155">
        <f t="shared" si="102"/>
        <v>1384781.5473532686</v>
      </c>
      <c r="CT14" s="155">
        <f t="shared" si="102"/>
        <v>1354677.600671676</v>
      </c>
      <c r="CU14" s="155">
        <f t="shared" si="102"/>
        <v>1196631.8805933136</v>
      </c>
      <c r="CV14" s="155">
        <f t="shared" si="102"/>
        <v>1471748.5044334256</v>
      </c>
      <c r="CW14" s="155">
        <f t="shared" si="102"/>
        <v>1329390.285459138</v>
      </c>
      <c r="CX14" s="155">
        <f t="shared" si="102"/>
        <v>1444989.4407164543</v>
      </c>
      <c r="CY14" s="155">
        <f t="shared" si="102"/>
        <v>1563089.5392365493</v>
      </c>
      <c r="CZ14" s="155">
        <f t="shared" si="102"/>
        <v>1359148.4838422094</v>
      </c>
      <c r="DA14" s="164">
        <f t="shared" si="102"/>
        <v>1773982.5723081471</v>
      </c>
    </row>
    <row r="15" spans="1:105" ht="13.5" thickBot="1" x14ac:dyDescent="0.25">
      <c r="A15" s="156"/>
      <c r="B15" s="156"/>
      <c r="C15" s="156"/>
      <c r="D15" s="156"/>
      <c r="E15" s="490" t="s">
        <v>1175</v>
      </c>
      <c r="F15" s="333">
        <f>IF(ISBLANK(D14), 'To &amp; from Work'!U6,MEDIAN(14:14))</f>
        <v>1013991.5109434081</v>
      </c>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4"/>
    </row>
    <row r="16" spans="1:105" ht="25.5" x14ac:dyDescent="0.2">
      <c r="A16" s="156"/>
      <c r="B16" s="153" t="s">
        <v>1176</v>
      </c>
      <c r="C16" s="153" t="s">
        <v>1177</v>
      </c>
      <c r="D16" s="153" t="s">
        <v>1162</v>
      </c>
      <c r="E16" s="264" t="s">
        <v>1178</v>
      </c>
      <c r="F16" s="265">
        <f>$C17/(F5/F6)</f>
        <v>894.73578909215701</v>
      </c>
      <c r="G16" s="265">
        <f t="shared" ref="G16:BR16" si="103">$C17/(G5/G6)</f>
        <v>690.21914915721948</v>
      </c>
      <c r="H16" s="265">
        <f t="shared" si="103"/>
        <v>689.27794122655052</v>
      </c>
      <c r="I16" s="265">
        <f t="shared" si="103"/>
        <v>681.31874985798549</v>
      </c>
      <c r="J16" s="265">
        <f t="shared" si="103"/>
        <v>702.75058698822966</v>
      </c>
      <c r="K16" s="265">
        <f t="shared" si="103"/>
        <v>633.61937206991604</v>
      </c>
      <c r="L16" s="265">
        <f t="shared" si="103"/>
        <v>709.5025913656325</v>
      </c>
      <c r="M16" s="265">
        <f t="shared" si="103"/>
        <v>1014.3220539788704</v>
      </c>
      <c r="N16" s="265">
        <f t="shared" si="103"/>
        <v>762.95299845067643</v>
      </c>
      <c r="O16" s="265">
        <f t="shared" si="103"/>
        <v>744.72234137897567</v>
      </c>
      <c r="P16" s="265">
        <f t="shared" si="103"/>
        <v>991.25729833356081</v>
      </c>
      <c r="Q16" s="265">
        <f t="shared" si="103"/>
        <v>898.34802766493556</v>
      </c>
      <c r="R16" s="265">
        <f t="shared" si="103"/>
        <v>602.04134056042767</v>
      </c>
      <c r="S16" s="265">
        <f t="shared" si="103"/>
        <v>878.84753307073356</v>
      </c>
      <c r="T16" s="265">
        <f t="shared" si="103"/>
        <v>808.63393004156126</v>
      </c>
      <c r="U16" s="265">
        <f t="shared" si="103"/>
        <v>1191.7705183307676</v>
      </c>
      <c r="V16" s="265">
        <f t="shared" si="103"/>
        <v>458.67377383084619</v>
      </c>
      <c r="W16" s="265">
        <f t="shared" si="103"/>
        <v>699.73567574264723</v>
      </c>
      <c r="X16" s="265">
        <f t="shared" si="103"/>
        <v>953.36519977340947</v>
      </c>
      <c r="Y16" s="265">
        <f t="shared" si="103"/>
        <v>1121.6061173804817</v>
      </c>
      <c r="Z16" s="265">
        <f t="shared" si="103"/>
        <v>847.89652369368173</v>
      </c>
      <c r="AA16" s="265">
        <f t="shared" si="103"/>
        <v>806.3668222682403</v>
      </c>
      <c r="AB16" s="265">
        <f t="shared" si="103"/>
        <v>789.17131454863784</v>
      </c>
      <c r="AC16" s="265">
        <f t="shared" si="103"/>
        <v>924.73472782974977</v>
      </c>
      <c r="AD16" s="265">
        <f t="shared" si="103"/>
        <v>482.40763856334871</v>
      </c>
      <c r="AE16" s="265">
        <f t="shared" si="103"/>
        <v>733.51663872858489</v>
      </c>
      <c r="AF16" s="265">
        <f t="shared" si="103"/>
        <v>840.99454943660078</v>
      </c>
      <c r="AG16" s="265">
        <f t="shared" si="103"/>
        <v>696.90514671576091</v>
      </c>
      <c r="AH16" s="265">
        <f t="shared" si="103"/>
        <v>671.9299320712563</v>
      </c>
      <c r="AI16" s="265">
        <f t="shared" si="103"/>
        <v>906.37899755882165</v>
      </c>
      <c r="AJ16" s="265">
        <f t="shared" si="103"/>
        <v>1121.6061173804817</v>
      </c>
      <c r="AK16" s="265">
        <f t="shared" si="103"/>
        <v>756.16377410268353</v>
      </c>
      <c r="AL16" s="265">
        <f t="shared" si="103"/>
        <v>616.88336455926492</v>
      </c>
      <c r="AM16" s="265">
        <f t="shared" si="103"/>
        <v>1053.0635213183411</v>
      </c>
      <c r="AN16" s="265">
        <f t="shared" si="103"/>
        <v>803.81771745601191</v>
      </c>
      <c r="AO16" s="265">
        <f t="shared" si="103"/>
        <v>1151.1220678378627</v>
      </c>
      <c r="AP16" s="265">
        <f t="shared" si="103"/>
        <v>1438.3840613433474</v>
      </c>
      <c r="AQ16" s="265">
        <f t="shared" si="103"/>
        <v>853.35101373049542</v>
      </c>
      <c r="AR16" s="265">
        <f t="shared" si="103"/>
        <v>1130.7620856856283</v>
      </c>
      <c r="AS16" s="265">
        <f t="shared" si="103"/>
        <v>848.34208150960069</v>
      </c>
      <c r="AT16" s="265">
        <f t="shared" si="103"/>
        <v>1178.8796212467189</v>
      </c>
      <c r="AU16" s="265">
        <f t="shared" si="103"/>
        <v>1287.6620880056439</v>
      </c>
      <c r="AV16" s="265">
        <f t="shared" si="103"/>
        <v>764.80839777604922</v>
      </c>
      <c r="AW16" s="265">
        <f t="shared" si="103"/>
        <v>624.27118928452546</v>
      </c>
      <c r="AX16" s="265">
        <f t="shared" si="103"/>
        <v>671.01062495026326</v>
      </c>
      <c r="AY16" s="265">
        <f t="shared" si="103"/>
        <v>945.78678006137909</v>
      </c>
      <c r="AZ16" s="265">
        <f t="shared" si="103"/>
        <v>708.21414840310422</v>
      </c>
      <c r="BA16" s="265">
        <f t="shared" si="103"/>
        <v>800.51887593430456</v>
      </c>
      <c r="BB16" s="265">
        <f t="shared" si="103"/>
        <v>726.99033129365876</v>
      </c>
      <c r="BC16" s="265">
        <f t="shared" si="103"/>
        <v>704.39031526310441</v>
      </c>
      <c r="BD16" s="265">
        <f t="shared" si="103"/>
        <v>722.47601254688686</v>
      </c>
      <c r="BE16" s="265">
        <f t="shared" si="103"/>
        <v>1069.2644985693926</v>
      </c>
      <c r="BF16" s="265">
        <f t="shared" si="103"/>
        <v>772.92162301891062</v>
      </c>
      <c r="BG16" s="265">
        <f t="shared" si="103"/>
        <v>879.24901663997548</v>
      </c>
      <c r="BH16" s="265">
        <f t="shared" si="103"/>
        <v>786.60007968920615</v>
      </c>
      <c r="BI16" s="265">
        <f t="shared" si="103"/>
        <v>1002.4354674088055</v>
      </c>
      <c r="BJ16" s="265">
        <f t="shared" si="103"/>
        <v>1215.0732938288552</v>
      </c>
      <c r="BK16" s="265">
        <f t="shared" si="103"/>
        <v>1215.0732938288552</v>
      </c>
      <c r="BL16" s="265">
        <f t="shared" si="103"/>
        <v>777.50941743730414</v>
      </c>
      <c r="BM16" s="265">
        <f t="shared" si="103"/>
        <v>764.94764681263894</v>
      </c>
      <c r="BN16" s="265">
        <f t="shared" si="103"/>
        <v>733.04531535492731</v>
      </c>
      <c r="BO16" s="265">
        <f t="shared" si="103"/>
        <v>1060.4276018870007</v>
      </c>
      <c r="BP16" s="265">
        <f t="shared" si="103"/>
        <v>678.18044306726802</v>
      </c>
      <c r="BQ16" s="265">
        <f t="shared" si="103"/>
        <v>701.53288285213137</v>
      </c>
      <c r="BR16" s="265">
        <f t="shared" si="103"/>
        <v>406.35238023128926</v>
      </c>
      <c r="BS16" s="265">
        <f t="shared" ref="BS16:CO16" si="104">$C17/(BS5/BS6)</f>
        <v>729.04397629731307</v>
      </c>
      <c r="BT16" s="265">
        <f t="shared" si="104"/>
        <v>930.3989792746662</v>
      </c>
      <c r="BU16" s="265">
        <f t="shared" si="104"/>
        <v>1088.0261166017651</v>
      </c>
      <c r="BV16" s="265">
        <f t="shared" si="104"/>
        <v>725.81239838819374</v>
      </c>
      <c r="BW16" s="265">
        <f t="shared" si="104"/>
        <v>705.59317668131621</v>
      </c>
      <c r="BX16" s="265">
        <f t="shared" si="104"/>
        <v>863.34155087839702</v>
      </c>
      <c r="BY16" s="265">
        <f t="shared" si="104"/>
        <v>749.48446161406014</v>
      </c>
      <c r="BZ16" s="265">
        <f t="shared" si="104"/>
        <v>580.55979029914465</v>
      </c>
      <c r="CA16" s="265">
        <f t="shared" si="104"/>
        <v>828.45906397421936</v>
      </c>
      <c r="CB16" s="265">
        <f t="shared" si="104"/>
        <v>1182.2334750767238</v>
      </c>
      <c r="CC16" s="265">
        <f t="shared" si="104"/>
        <v>626.29281185272532</v>
      </c>
      <c r="CD16" s="265">
        <f t="shared" si="104"/>
        <v>557.5042171685335</v>
      </c>
      <c r="CE16" s="265">
        <f t="shared" si="104"/>
        <v>708.61632544273789</v>
      </c>
      <c r="CF16" s="265">
        <f t="shared" si="104"/>
        <v>539.14727573171058</v>
      </c>
      <c r="CG16" s="265">
        <f t="shared" si="104"/>
        <v>593.96957087290298</v>
      </c>
      <c r="CH16" s="265">
        <f t="shared" si="104"/>
        <v>611.97122097949637</v>
      </c>
      <c r="CI16" s="265">
        <f t="shared" si="104"/>
        <v>746.23840970055164</v>
      </c>
      <c r="CJ16" s="265">
        <f t="shared" si="104"/>
        <v>963.71478411833664</v>
      </c>
      <c r="CK16" s="265">
        <f t="shared" si="104"/>
        <v>874.85277155677568</v>
      </c>
      <c r="CL16" s="265">
        <f t="shared" si="104"/>
        <v>1242.0749225806073</v>
      </c>
      <c r="CM16" s="265">
        <f t="shared" si="104"/>
        <v>1352.0451924059262</v>
      </c>
      <c r="CN16" s="265">
        <f t="shared" si="104"/>
        <v>909.66297943403481</v>
      </c>
      <c r="CO16" s="265">
        <f t="shared" si="104"/>
        <v>1256.9723729264019</v>
      </c>
      <c r="CP16" s="265">
        <f t="shared" ref="CP16:DA16" si="105">$C17/(CP5/CP6)</f>
        <v>1944.1172701261683</v>
      </c>
      <c r="CQ16" s="265">
        <f t="shared" si="105"/>
        <v>2916.1759051892523</v>
      </c>
      <c r="CR16" s="265">
        <f t="shared" si="105"/>
        <v>1458.0879525946261</v>
      </c>
      <c r="CS16" s="265">
        <f t="shared" si="105"/>
        <v>1117.8674303225466</v>
      </c>
      <c r="CT16" s="265">
        <f t="shared" si="105"/>
        <v>1093.5659644459697</v>
      </c>
      <c r="CU16" s="265">
        <f t="shared" si="105"/>
        <v>965.98326859393978</v>
      </c>
      <c r="CV16" s="265">
        <f t="shared" si="105"/>
        <v>1188.0716650771028</v>
      </c>
      <c r="CW16" s="265">
        <f t="shared" si="105"/>
        <v>1073.1527331096447</v>
      </c>
      <c r="CX16" s="265">
        <f t="shared" si="105"/>
        <v>1166.4703620757009</v>
      </c>
      <c r="CY16" s="265">
        <f t="shared" si="105"/>
        <v>1261.806882053042</v>
      </c>
      <c r="CZ16" s="265">
        <f t="shared" si="105"/>
        <v>1097.1750930415008</v>
      </c>
      <c r="DA16" s="266">
        <f t="shared" si="105"/>
        <v>1432.0506677268652</v>
      </c>
    </row>
    <row r="17" spans="1:105" x14ac:dyDescent="0.2">
      <c r="A17" s="156"/>
      <c r="B17" s="270">
        <f>'To &amp; from Work'!V6</f>
        <v>266101.05134851928</v>
      </c>
      <c r="C17" s="155">
        <f>B17/365</f>
        <v>729.04397629731307</v>
      </c>
      <c r="D17" s="327" t="str">
        <f>'Non-survey input values'!$B$11</f>
        <v>Nov</v>
      </c>
      <c r="E17" s="163" t="s">
        <v>1179</v>
      </c>
      <c r="F17" s="155">
        <f>F16*365</f>
        <v>326578.5630186373</v>
      </c>
      <c r="G17" s="155">
        <f t="shared" ref="G17:BR17" si="106">G16*365</f>
        <v>251929.98944238512</v>
      </c>
      <c r="H17" s="155">
        <f t="shared" si="106"/>
        <v>251586.44854769093</v>
      </c>
      <c r="I17" s="155">
        <f t="shared" si="106"/>
        <v>248681.34369816471</v>
      </c>
      <c r="J17" s="155">
        <f t="shared" si="106"/>
        <v>256503.96425070384</v>
      </c>
      <c r="K17" s="155">
        <f t="shared" si="106"/>
        <v>231271.07080551935</v>
      </c>
      <c r="L17" s="155">
        <f t="shared" si="106"/>
        <v>258968.44584845586</v>
      </c>
      <c r="M17" s="155">
        <f t="shared" si="106"/>
        <v>370227.54970228771</v>
      </c>
      <c r="N17" s="155">
        <f t="shared" si="106"/>
        <v>278477.84443449689</v>
      </c>
      <c r="O17" s="155">
        <f t="shared" si="106"/>
        <v>271823.65460332611</v>
      </c>
      <c r="P17" s="155">
        <f t="shared" si="106"/>
        <v>361808.91389174969</v>
      </c>
      <c r="Q17" s="155">
        <f t="shared" si="106"/>
        <v>327897.03009770147</v>
      </c>
      <c r="R17" s="155">
        <f t="shared" si="106"/>
        <v>219745.08930455611</v>
      </c>
      <c r="S17" s="155">
        <f t="shared" si="106"/>
        <v>320779.34957081772</v>
      </c>
      <c r="T17" s="155">
        <f t="shared" si="106"/>
        <v>295151.38446516986</v>
      </c>
      <c r="U17" s="155">
        <f t="shared" si="106"/>
        <v>434996.23919073015</v>
      </c>
      <c r="V17" s="155">
        <f t="shared" si="106"/>
        <v>167415.92744825885</v>
      </c>
      <c r="W17" s="155">
        <f t="shared" si="106"/>
        <v>255403.52164606625</v>
      </c>
      <c r="X17" s="155">
        <f t="shared" si="106"/>
        <v>347978.29791729443</v>
      </c>
      <c r="Y17" s="155">
        <f t="shared" si="106"/>
        <v>409386.23284387583</v>
      </c>
      <c r="Z17" s="155">
        <f t="shared" si="106"/>
        <v>309482.23114819382</v>
      </c>
      <c r="AA17" s="155">
        <f t="shared" si="106"/>
        <v>294323.89012790768</v>
      </c>
      <c r="AB17" s="155">
        <f t="shared" si="106"/>
        <v>288047.52981025283</v>
      </c>
      <c r="AC17" s="155">
        <f t="shared" si="106"/>
        <v>337528.17565785866</v>
      </c>
      <c r="AD17" s="155">
        <f t="shared" si="106"/>
        <v>176078.78807562229</v>
      </c>
      <c r="AE17" s="155">
        <f t="shared" si="106"/>
        <v>267733.57313593349</v>
      </c>
      <c r="AF17" s="155">
        <f t="shared" si="106"/>
        <v>306963.01054435928</v>
      </c>
      <c r="AG17" s="155">
        <f t="shared" si="106"/>
        <v>254370.37855125274</v>
      </c>
      <c r="AH17" s="155">
        <f t="shared" si="106"/>
        <v>245254.42520600854</v>
      </c>
      <c r="AI17" s="155">
        <f t="shared" si="106"/>
        <v>330828.3341089699</v>
      </c>
      <c r="AJ17" s="155">
        <f t="shared" si="106"/>
        <v>409386.23284387583</v>
      </c>
      <c r="AK17" s="155">
        <f t="shared" si="106"/>
        <v>275999.77754747949</v>
      </c>
      <c r="AL17" s="155">
        <f t="shared" si="106"/>
        <v>225162.4280641317</v>
      </c>
      <c r="AM17" s="155">
        <f t="shared" si="106"/>
        <v>384368.18528119451</v>
      </c>
      <c r="AN17" s="155">
        <f t="shared" si="106"/>
        <v>293393.46687144437</v>
      </c>
      <c r="AO17" s="155">
        <f t="shared" si="106"/>
        <v>420159.55476081988</v>
      </c>
      <c r="AP17" s="155">
        <f t="shared" si="106"/>
        <v>525010.18239032186</v>
      </c>
      <c r="AQ17" s="155">
        <f t="shared" si="106"/>
        <v>311473.12001163082</v>
      </c>
      <c r="AR17" s="155">
        <f t="shared" si="106"/>
        <v>412728.16127525433</v>
      </c>
      <c r="AS17" s="155">
        <f t="shared" si="106"/>
        <v>309644.85975100426</v>
      </c>
      <c r="AT17" s="155">
        <f t="shared" si="106"/>
        <v>430291.06175505242</v>
      </c>
      <c r="AU17" s="155">
        <f t="shared" si="106"/>
        <v>469996.66212206002</v>
      </c>
      <c r="AV17" s="155">
        <f t="shared" si="106"/>
        <v>279155.06518825796</v>
      </c>
      <c r="AW17" s="155">
        <f t="shared" si="106"/>
        <v>227858.98408885178</v>
      </c>
      <c r="AX17" s="155">
        <f t="shared" si="106"/>
        <v>244918.8781068461</v>
      </c>
      <c r="AY17" s="155">
        <f t="shared" si="106"/>
        <v>345212.17472240335</v>
      </c>
      <c r="AZ17" s="155">
        <f t="shared" si="106"/>
        <v>258498.16416713304</v>
      </c>
      <c r="BA17" s="155">
        <f t="shared" si="106"/>
        <v>292189.38971602119</v>
      </c>
      <c r="BB17" s="155">
        <f t="shared" si="106"/>
        <v>265351.47092218546</v>
      </c>
      <c r="BC17" s="155">
        <f t="shared" si="106"/>
        <v>257102.4650710331</v>
      </c>
      <c r="BD17" s="155">
        <f t="shared" si="106"/>
        <v>263703.74457961373</v>
      </c>
      <c r="BE17" s="155">
        <f t="shared" si="106"/>
        <v>390281.54197782831</v>
      </c>
      <c r="BF17" s="155">
        <f t="shared" si="106"/>
        <v>282116.39240190235</v>
      </c>
      <c r="BG17" s="155">
        <f t="shared" si="106"/>
        <v>320925.89107359108</v>
      </c>
      <c r="BH17" s="155">
        <f t="shared" si="106"/>
        <v>287109.02908656024</v>
      </c>
      <c r="BI17" s="155">
        <f t="shared" si="106"/>
        <v>365888.94560421398</v>
      </c>
      <c r="BJ17" s="155">
        <f t="shared" si="106"/>
        <v>443501.75224753213</v>
      </c>
      <c r="BK17" s="155">
        <f t="shared" si="106"/>
        <v>443501.75224753213</v>
      </c>
      <c r="BL17" s="155">
        <f t="shared" si="106"/>
        <v>283790.93736461602</v>
      </c>
      <c r="BM17" s="155">
        <f t="shared" si="106"/>
        <v>279205.89108661324</v>
      </c>
      <c r="BN17" s="155">
        <f t="shared" si="106"/>
        <v>267561.54010454845</v>
      </c>
      <c r="BO17" s="155">
        <f t="shared" si="106"/>
        <v>387056.07468875527</v>
      </c>
      <c r="BP17" s="155">
        <f t="shared" si="106"/>
        <v>247535.86171955283</v>
      </c>
      <c r="BQ17" s="155">
        <f t="shared" si="106"/>
        <v>256059.50224102795</v>
      </c>
      <c r="BR17" s="155">
        <f t="shared" si="106"/>
        <v>148318.61878442057</v>
      </c>
      <c r="BS17" s="155">
        <f t="shared" ref="BS17:CO17" si="107">BS16*365</f>
        <v>266101.05134851928</v>
      </c>
      <c r="BT17" s="155">
        <f t="shared" si="107"/>
        <v>339595.62743525318</v>
      </c>
      <c r="BU17" s="155">
        <f t="shared" si="107"/>
        <v>397129.53255964426</v>
      </c>
      <c r="BV17" s="155">
        <f t="shared" si="107"/>
        <v>264921.5254116907</v>
      </c>
      <c r="BW17" s="155">
        <f t="shared" si="107"/>
        <v>257541.50948868043</v>
      </c>
      <c r="BX17" s="155">
        <f t="shared" si="107"/>
        <v>315119.66607061488</v>
      </c>
      <c r="BY17" s="155">
        <f t="shared" si="107"/>
        <v>273561.82848913193</v>
      </c>
      <c r="BZ17" s="155">
        <f t="shared" si="107"/>
        <v>211904.32345918778</v>
      </c>
      <c r="CA17" s="155">
        <f t="shared" si="107"/>
        <v>302387.55835059006</v>
      </c>
      <c r="CB17" s="155">
        <f t="shared" si="107"/>
        <v>431515.21840300423</v>
      </c>
      <c r="CC17" s="155">
        <f t="shared" si="107"/>
        <v>228596.87632624473</v>
      </c>
      <c r="CD17" s="155">
        <f t="shared" si="107"/>
        <v>203489.03926651474</v>
      </c>
      <c r="CE17" s="155">
        <f t="shared" si="107"/>
        <v>258644.95878659934</v>
      </c>
      <c r="CF17" s="155">
        <f t="shared" si="107"/>
        <v>196788.75564207436</v>
      </c>
      <c r="CG17" s="155">
        <f t="shared" si="107"/>
        <v>216798.8933686096</v>
      </c>
      <c r="CH17" s="155">
        <f t="shared" si="107"/>
        <v>223369.49565751618</v>
      </c>
      <c r="CI17" s="155">
        <f t="shared" si="107"/>
        <v>272377.01954070135</v>
      </c>
      <c r="CJ17" s="155">
        <f t="shared" si="107"/>
        <v>351755.89620319288</v>
      </c>
      <c r="CK17" s="155">
        <f t="shared" si="107"/>
        <v>319321.2616182231</v>
      </c>
      <c r="CL17" s="155">
        <f t="shared" si="107"/>
        <v>453357.34674192168</v>
      </c>
      <c r="CM17" s="155">
        <f t="shared" si="107"/>
        <v>493496.49522816302</v>
      </c>
      <c r="CN17" s="155">
        <f t="shared" si="107"/>
        <v>332026.9874934227</v>
      </c>
      <c r="CO17" s="155">
        <f t="shared" si="107"/>
        <v>458794.91611813672</v>
      </c>
      <c r="CP17" s="155">
        <f t="shared" ref="CP17:DA17" si="108">CP16*365</f>
        <v>709602.80359605141</v>
      </c>
      <c r="CQ17" s="155">
        <f t="shared" si="108"/>
        <v>1064404.2053940771</v>
      </c>
      <c r="CR17" s="155">
        <f t="shared" si="108"/>
        <v>532202.10269703856</v>
      </c>
      <c r="CS17" s="155">
        <f t="shared" si="108"/>
        <v>408021.61206772953</v>
      </c>
      <c r="CT17" s="155">
        <f t="shared" si="108"/>
        <v>399151.57702277892</v>
      </c>
      <c r="CU17" s="155">
        <f t="shared" si="108"/>
        <v>352583.89303678804</v>
      </c>
      <c r="CV17" s="155">
        <f t="shared" si="108"/>
        <v>433646.15775314253</v>
      </c>
      <c r="CW17" s="155">
        <f t="shared" si="108"/>
        <v>391700.74758502032</v>
      </c>
      <c r="CX17" s="155">
        <f t="shared" si="108"/>
        <v>425761.68215763086</v>
      </c>
      <c r="CY17" s="155">
        <f t="shared" si="108"/>
        <v>460559.51194936037</v>
      </c>
      <c r="CZ17" s="155">
        <f t="shared" si="108"/>
        <v>400468.90896014776</v>
      </c>
      <c r="DA17" s="164">
        <f t="shared" si="108"/>
        <v>522698.49372030579</v>
      </c>
    </row>
    <row r="18" spans="1:105" ht="13.5" thickBot="1" x14ac:dyDescent="0.25">
      <c r="A18" s="156"/>
      <c r="B18" s="156"/>
      <c r="C18" s="156"/>
      <c r="D18" s="156"/>
      <c r="E18" s="490" t="s">
        <v>1180</v>
      </c>
      <c r="F18" s="333">
        <f>IF(ISBLANK(D17), 'To &amp; from Work'!V6,MEDIAN(17:17))</f>
        <v>298769.47140787996</v>
      </c>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4"/>
    </row>
    <row r="19" spans="1:105" ht="25.5" x14ac:dyDescent="0.2">
      <c r="A19" s="156"/>
      <c r="B19" s="153" t="s">
        <v>1181</v>
      </c>
      <c r="C19" s="153" t="s">
        <v>1182</v>
      </c>
      <c r="D19" s="153" t="s">
        <v>1162</v>
      </c>
      <c r="E19" s="264" t="s">
        <v>1183</v>
      </c>
      <c r="F19" s="265">
        <f>$C20/(F5/F6)</f>
        <v>1662.7115955589195</v>
      </c>
      <c r="G19" s="265">
        <f t="shared" ref="G19:BR19" si="109">$C20/(G5/G6)</f>
        <v>1282.6528197167208</v>
      </c>
      <c r="H19" s="265">
        <f t="shared" si="109"/>
        <v>1280.9037476898343</v>
      </c>
      <c r="I19" s="265">
        <f t="shared" si="109"/>
        <v>1266.1129681757911</v>
      </c>
      <c r="J19" s="265">
        <f t="shared" si="109"/>
        <v>1305.940327877971</v>
      </c>
      <c r="K19" s="265">
        <f t="shared" si="109"/>
        <v>1177.471930770055</v>
      </c>
      <c r="L19" s="265">
        <f t="shared" si="109"/>
        <v>1318.4877593191156</v>
      </c>
      <c r="M19" s="265">
        <f t="shared" si="109"/>
        <v>1884.9419698445722</v>
      </c>
      <c r="N19" s="265">
        <f t="shared" si="109"/>
        <v>1417.8160892362878</v>
      </c>
      <c r="O19" s="265">
        <f t="shared" si="109"/>
        <v>1383.9375685854804</v>
      </c>
      <c r="P19" s="265">
        <f t="shared" si="109"/>
        <v>1842.0801137215471</v>
      </c>
      <c r="Q19" s="265">
        <f t="shared" si="109"/>
        <v>1669.4243157094995</v>
      </c>
      <c r="R19" s="265">
        <f t="shared" si="109"/>
        <v>1118.7896250035385</v>
      </c>
      <c r="S19" s="265">
        <f t="shared" si="109"/>
        <v>1633.1860218173861</v>
      </c>
      <c r="T19" s="265">
        <f t="shared" si="109"/>
        <v>1502.7061937543656</v>
      </c>
      <c r="U19" s="265">
        <f t="shared" si="109"/>
        <v>2214.6992265553949</v>
      </c>
      <c r="V19" s="265">
        <f t="shared" si="109"/>
        <v>852.36581751259951</v>
      </c>
      <c r="W19" s="265">
        <f t="shared" si="109"/>
        <v>1300.3376371744982</v>
      </c>
      <c r="X19" s="265">
        <f t="shared" si="109"/>
        <v>1771.6642072337206</v>
      </c>
      <c r="Y19" s="265">
        <f t="shared" si="109"/>
        <v>2084.3108320396709</v>
      </c>
      <c r="Z19" s="265">
        <f t="shared" si="109"/>
        <v>1575.6689281536874</v>
      </c>
      <c r="AA19" s="265">
        <f t="shared" si="109"/>
        <v>1498.4931663679151</v>
      </c>
      <c r="AB19" s="265">
        <f t="shared" si="109"/>
        <v>1466.5382916155418</v>
      </c>
      <c r="AC19" s="265">
        <f t="shared" si="109"/>
        <v>1718.4594307316552</v>
      </c>
      <c r="AD19" s="265">
        <f t="shared" si="109"/>
        <v>896.47109705908952</v>
      </c>
      <c r="AE19" s="265">
        <f t="shared" si="109"/>
        <v>1363.1137097879075</v>
      </c>
      <c r="AF19" s="265">
        <f t="shared" si="109"/>
        <v>1562.8428036492214</v>
      </c>
      <c r="AG19" s="265">
        <f t="shared" si="109"/>
        <v>1295.0775889100321</v>
      </c>
      <c r="AH19" s="265">
        <f t="shared" si="109"/>
        <v>1248.6654754154713</v>
      </c>
      <c r="AI19" s="265">
        <f t="shared" si="109"/>
        <v>1684.3484831888152</v>
      </c>
      <c r="AJ19" s="265">
        <f t="shared" si="109"/>
        <v>2084.3108320396709</v>
      </c>
      <c r="AK19" s="265">
        <f t="shared" si="109"/>
        <v>1405.1994909221503</v>
      </c>
      <c r="AL19" s="265">
        <f t="shared" si="109"/>
        <v>1146.3709576218191</v>
      </c>
      <c r="AM19" s="265">
        <f t="shared" si="109"/>
        <v>1956.9362811928024</v>
      </c>
      <c r="AN19" s="265">
        <f t="shared" si="109"/>
        <v>1493.7560962950977</v>
      </c>
      <c r="AO19" s="265">
        <f t="shared" si="109"/>
        <v>2139.1611170933465</v>
      </c>
      <c r="AP19" s="265">
        <f t="shared" si="109"/>
        <v>2672.9878102779026</v>
      </c>
      <c r="AQ19" s="265">
        <f t="shared" si="109"/>
        <v>1585.8051537776482</v>
      </c>
      <c r="AR19" s="265">
        <f t="shared" si="109"/>
        <v>2101.3256143420358</v>
      </c>
      <c r="AS19" s="265">
        <f t="shared" si="109"/>
        <v>1576.4969202336422</v>
      </c>
      <c r="AT19" s="265">
        <f t="shared" si="109"/>
        <v>2190.7437255906329</v>
      </c>
      <c r="AU19" s="265">
        <f t="shared" si="109"/>
        <v>2392.8971110689213</v>
      </c>
      <c r="AV19" s="265">
        <f t="shared" si="109"/>
        <v>1421.2640277342211</v>
      </c>
      <c r="AW19" s="265">
        <f t="shared" si="109"/>
        <v>1160.0999511262719</v>
      </c>
      <c r="AX19" s="265">
        <f t="shared" si="109"/>
        <v>1246.9571022525893</v>
      </c>
      <c r="AY19" s="265">
        <f t="shared" si="109"/>
        <v>1757.5810259361549</v>
      </c>
      <c r="AZ19" s="265">
        <f t="shared" si="109"/>
        <v>1316.0934110879068</v>
      </c>
      <c r="BA19" s="265">
        <f t="shared" si="109"/>
        <v>1487.6257703185104</v>
      </c>
      <c r="BB19" s="265">
        <f t="shared" si="109"/>
        <v>1350.9856970488122</v>
      </c>
      <c r="BC19" s="265">
        <f t="shared" si="109"/>
        <v>1308.9874790587307</v>
      </c>
      <c r="BD19" s="265">
        <f t="shared" si="109"/>
        <v>1342.596617034563</v>
      </c>
      <c r="BE19" s="265">
        <f t="shared" si="109"/>
        <v>1987.0429932111533</v>
      </c>
      <c r="BF19" s="265">
        <f t="shared" si="109"/>
        <v>1436.341052542153</v>
      </c>
      <c r="BG19" s="265">
        <f t="shared" si="109"/>
        <v>1633.9321095386365</v>
      </c>
      <c r="BH19" s="265">
        <f t="shared" si="109"/>
        <v>1461.7600966804534</v>
      </c>
      <c r="BI19" s="265">
        <f t="shared" si="109"/>
        <v>1862.8528061354559</v>
      </c>
      <c r="BJ19" s="265">
        <f t="shared" si="109"/>
        <v>2258.0034013763106</v>
      </c>
      <c r="BK19" s="265">
        <f t="shared" si="109"/>
        <v>2258.0034013763106</v>
      </c>
      <c r="BL19" s="265">
        <f t="shared" si="109"/>
        <v>1444.8666743743179</v>
      </c>
      <c r="BM19" s="265">
        <f t="shared" si="109"/>
        <v>1421.5227979663173</v>
      </c>
      <c r="BN19" s="265">
        <f t="shared" si="109"/>
        <v>1362.2378368786171</v>
      </c>
      <c r="BO19" s="265">
        <f t="shared" si="109"/>
        <v>1970.6211502920526</v>
      </c>
      <c r="BP19" s="265">
        <f t="shared" si="109"/>
        <v>1260.2809682100337</v>
      </c>
      <c r="BQ19" s="265">
        <f t="shared" si="109"/>
        <v>1303.6774355116054</v>
      </c>
      <c r="BR19" s="265">
        <f t="shared" si="109"/>
        <v>755.13556373896279</v>
      </c>
      <c r="BS19" s="265">
        <f t="shared" ref="BS19:CO19" si="110">$C20/(BS5/BS6)</f>
        <v>1354.8020408257862</v>
      </c>
      <c r="BT19" s="265">
        <f t="shared" si="110"/>
        <v>1728.985461625289</v>
      </c>
      <c r="BU19" s="265">
        <f t="shared" si="110"/>
        <v>2021.9082129041369</v>
      </c>
      <c r="BV19" s="265">
        <f t="shared" si="110"/>
        <v>1348.7967126306364</v>
      </c>
      <c r="BW19" s="265">
        <f t="shared" si="110"/>
        <v>1311.2227888030079</v>
      </c>
      <c r="BX19" s="265">
        <f t="shared" si="110"/>
        <v>1604.3708378200099</v>
      </c>
      <c r="BY19" s="265">
        <f t="shared" si="110"/>
        <v>1392.7871447741727</v>
      </c>
      <c r="BZ19" s="265">
        <f t="shared" si="110"/>
        <v>1078.869882052094</v>
      </c>
      <c r="CA19" s="265">
        <f t="shared" si="110"/>
        <v>1539.5477736656662</v>
      </c>
      <c r="CB19" s="265">
        <f t="shared" si="110"/>
        <v>2196.9762824201939</v>
      </c>
      <c r="CC19" s="265">
        <f t="shared" si="110"/>
        <v>1163.8567867496688</v>
      </c>
      <c r="CD19" s="265">
        <f t="shared" si="110"/>
        <v>1036.0250900432482</v>
      </c>
      <c r="CE19" s="265">
        <f t="shared" si="110"/>
        <v>1316.8407875038486</v>
      </c>
      <c r="CF19" s="265">
        <f t="shared" si="110"/>
        <v>1001.9118917582317</v>
      </c>
      <c r="CG19" s="265">
        <f t="shared" si="110"/>
        <v>1103.7896381697203</v>
      </c>
      <c r="CH19" s="265">
        <f t="shared" si="110"/>
        <v>1137.2425890143461</v>
      </c>
      <c r="CI19" s="265">
        <f t="shared" si="110"/>
        <v>1386.7549191471492</v>
      </c>
      <c r="CJ19" s="265">
        <f t="shared" si="110"/>
        <v>1790.8971183448161</v>
      </c>
      <c r="CK19" s="265">
        <f t="shared" si="110"/>
        <v>1625.7624489909433</v>
      </c>
      <c r="CL19" s="265">
        <f t="shared" si="110"/>
        <v>2308.1812547402283</v>
      </c>
      <c r="CM19" s="265">
        <f t="shared" si="110"/>
        <v>2512.5419666223675</v>
      </c>
      <c r="CN19" s="265">
        <f t="shared" si="110"/>
        <v>1690.4511950844271</v>
      </c>
      <c r="CO19" s="265">
        <f t="shared" si="110"/>
        <v>2335.8655876306661</v>
      </c>
      <c r="CP19" s="265">
        <f t="shared" ref="CP19:DA19" si="111">$C20/(CP5/CP6)</f>
        <v>3612.8054422020964</v>
      </c>
      <c r="CQ19" s="265">
        <f t="shared" si="111"/>
        <v>5419.2081633031448</v>
      </c>
      <c r="CR19" s="265">
        <f t="shared" si="111"/>
        <v>2709.6040816515724</v>
      </c>
      <c r="CS19" s="265">
        <f t="shared" si="111"/>
        <v>2077.3631292662053</v>
      </c>
      <c r="CT19" s="265">
        <f t="shared" si="111"/>
        <v>2032.2030612386793</v>
      </c>
      <c r="CU19" s="265">
        <f t="shared" si="111"/>
        <v>1795.1127040941667</v>
      </c>
      <c r="CV19" s="265">
        <f t="shared" si="111"/>
        <v>2207.8255480123921</v>
      </c>
      <c r="CW19" s="265">
        <f t="shared" si="111"/>
        <v>1994.2686040955573</v>
      </c>
      <c r="CX19" s="265">
        <f t="shared" si="111"/>
        <v>2167.6832653212577</v>
      </c>
      <c r="CY19" s="265">
        <f t="shared" si="111"/>
        <v>2344.8496860446303</v>
      </c>
      <c r="CZ19" s="265">
        <f t="shared" si="111"/>
        <v>2038.9100020348465</v>
      </c>
      <c r="DA19" s="266">
        <f t="shared" si="111"/>
        <v>2661.218294479223</v>
      </c>
    </row>
    <row r="20" spans="1:105" x14ac:dyDescent="0.2">
      <c r="A20" s="156"/>
      <c r="B20" s="270">
        <f>'To &amp; from Work'!W6</f>
        <v>494502.74490141199</v>
      </c>
      <c r="C20" s="155">
        <f>B20/365</f>
        <v>1354.8020408257862</v>
      </c>
      <c r="D20" s="327" t="str">
        <f>'Non-survey input values'!$B$11</f>
        <v>Nov</v>
      </c>
      <c r="E20" s="163" t="s">
        <v>1184</v>
      </c>
      <c r="F20" s="155">
        <f>F19*365</f>
        <v>606889.73237900564</v>
      </c>
      <c r="G20" s="155">
        <f t="shared" ref="G20:BR20" si="112">G19*365</f>
        <v>468168.27919660311</v>
      </c>
      <c r="H20" s="155">
        <f t="shared" si="112"/>
        <v>467529.86790678953</v>
      </c>
      <c r="I20" s="155">
        <f t="shared" si="112"/>
        <v>462131.23338416376</v>
      </c>
      <c r="J20" s="155">
        <f t="shared" si="112"/>
        <v>476668.21967545938</v>
      </c>
      <c r="K20" s="155">
        <f t="shared" si="112"/>
        <v>429777.25473107008</v>
      </c>
      <c r="L20" s="155">
        <f t="shared" si="112"/>
        <v>481248.03215147724</v>
      </c>
      <c r="M20" s="155">
        <f t="shared" si="112"/>
        <v>688003.81899326888</v>
      </c>
      <c r="N20" s="155">
        <f t="shared" si="112"/>
        <v>517502.87257124507</v>
      </c>
      <c r="O20" s="155">
        <f t="shared" si="112"/>
        <v>505137.21253370034</v>
      </c>
      <c r="P20" s="155">
        <f t="shared" si="112"/>
        <v>672359.24150836468</v>
      </c>
      <c r="Q20" s="155">
        <f t="shared" si="112"/>
        <v>609339.87523396732</v>
      </c>
      <c r="R20" s="155">
        <f t="shared" si="112"/>
        <v>408358.21312629158</v>
      </c>
      <c r="S20" s="155">
        <f t="shared" si="112"/>
        <v>596112.89796334587</v>
      </c>
      <c r="T20" s="155">
        <f t="shared" si="112"/>
        <v>548487.76072034345</v>
      </c>
      <c r="U20" s="155">
        <f t="shared" si="112"/>
        <v>808365.21769271919</v>
      </c>
      <c r="V20" s="155">
        <f t="shared" si="112"/>
        <v>311113.52339209884</v>
      </c>
      <c r="W20" s="155">
        <f t="shared" si="112"/>
        <v>474623.23756869184</v>
      </c>
      <c r="X20" s="155">
        <f t="shared" si="112"/>
        <v>646657.43564030807</v>
      </c>
      <c r="Y20" s="155">
        <f t="shared" si="112"/>
        <v>760773.45369447989</v>
      </c>
      <c r="Z20" s="155">
        <f t="shared" si="112"/>
        <v>575119.15877609584</v>
      </c>
      <c r="AA20" s="155">
        <f t="shared" si="112"/>
        <v>546950.00572428899</v>
      </c>
      <c r="AB20" s="155">
        <f t="shared" si="112"/>
        <v>535286.47643967276</v>
      </c>
      <c r="AC20" s="155">
        <f t="shared" si="112"/>
        <v>627237.69221705419</v>
      </c>
      <c r="AD20" s="155">
        <f t="shared" si="112"/>
        <v>327211.9504265677</v>
      </c>
      <c r="AE20" s="155">
        <f t="shared" si="112"/>
        <v>497536.50407258625</v>
      </c>
      <c r="AF20" s="155">
        <f t="shared" si="112"/>
        <v>570437.62333196576</v>
      </c>
      <c r="AG20" s="155">
        <f t="shared" si="112"/>
        <v>472703.31995216169</v>
      </c>
      <c r="AH20" s="155">
        <f t="shared" si="112"/>
        <v>455762.89852664701</v>
      </c>
      <c r="AI20" s="155">
        <f t="shared" si="112"/>
        <v>614787.19636391755</v>
      </c>
      <c r="AJ20" s="155">
        <f t="shared" si="112"/>
        <v>760773.45369447989</v>
      </c>
      <c r="AK20" s="155">
        <f t="shared" si="112"/>
        <v>512897.81418658484</v>
      </c>
      <c r="AL20" s="155">
        <f t="shared" si="112"/>
        <v>418425.39953196398</v>
      </c>
      <c r="AM20" s="155">
        <f t="shared" si="112"/>
        <v>714281.74263537291</v>
      </c>
      <c r="AN20" s="155">
        <f t="shared" si="112"/>
        <v>545220.97514771065</v>
      </c>
      <c r="AO20" s="155">
        <f t="shared" si="112"/>
        <v>780793.80773907155</v>
      </c>
      <c r="AP20" s="155">
        <f t="shared" si="112"/>
        <v>975640.55075143441</v>
      </c>
      <c r="AQ20" s="155">
        <f t="shared" si="112"/>
        <v>578818.88112884155</v>
      </c>
      <c r="AR20" s="155">
        <f t="shared" si="112"/>
        <v>766983.84923484304</v>
      </c>
      <c r="AS20" s="155">
        <f t="shared" si="112"/>
        <v>575421.37588527938</v>
      </c>
      <c r="AT20" s="155">
        <f t="shared" si="112"/>
        <v>799621.45984058105</v>
      </c>
      <c r="AU20" s="155">
        <f t="shared" si="112"/>
        <v>873407.44554015622</v>
      </c>
      <c r="AV20" s="155">
        <f t="shared" si="112"/>
        <v>518761.37012299075</v>
      </c>
      <c r="AW20" s="155">
        <f t="shared" si="112"/>
        <v>423436.48216108925</v>
      </c>
      <c r="AX20" s="155">
        <f t="shared" si="112"/>
        <v>455139.34232219507</v>
      </c>
      <c r="AY20" s="155">
        <f t="shared" si="112"/>
        <v>641517.07446669659</v>
      </c>
      <c r="AZ20" s="155">
        <f t="shared" si="112"/>
        <v>480374.09504708601</v>
      </c>
      <c r="BA20" s="155">
        <f t="shared" si="112"/>
        <v>542983.40616625629</v>
      </c>
      <c r="BB20" s="155">
        <f t="shared" si="112"/>
        <v>493109.77942281647</v>
      </c>
      <c r="BC20" s="155">
        <f t="shared" si="112"/>
        <v>477780.42985643673</v>
      </c>
      <c r="BD20" s="155">
        <f t="shared" si="112"/>
        <v>490047.76521761547</v>
      </c>
      <c r="BE20" s="155">
        <f t="shared" si="112"/>
        <v>725270.69252207095</v>
      </c>
      <c r="BF20" s="155">
        <f t="shared" si="112"/>
        <v>524264.48417788581</v>
      </c>
      <c r="BG20" s="155">
        <f t="shared" si="112"/>
        <v>596385.21998160228</v>
      </c>
      <c r="BH20" s="155">
        <f t="shared" si="112"/>
        <v>533542.43528836546</v>
      </c>
      <c r="BI20" s="155">
        <f t="shared" si="112"/>
        <v>679941.27423944138</v>
      </c>
      <c r="BJ20" s="155">
        <f t="shared" si="112"/>
        <v>824171.24150235334</v>
      </c>
      <c r="BK20" s="155">
        <f t="shared" si="112"/>
        <v>824171.24150235334</v>
      </c>
      <c r="BL20" s="155">
        <f t="shared" si="112"/>
        <v>527376.33614662604</v>
      </c>
      <c r="BM20" s="155">
        <f t="shared" si="112"/>
        <v>518855.8212577058</v>
      </c>
      <c r="BN20" s="155">
        <f t="shared" si="112"/>
        <v>497216.81046069524</v>
      </c>
      <c r="BO20" s="155">
        <f t="shared" si="112"/>
        <v>719276.71985659923</v>
      </c>
      <c r="BP20" s="155">
        <f t="shared" si="112"/>
        <v>460002.55339666229</v>
      </c>
      <c r="BQ20" s="155">
        <f t="shared" si="112"/>
        <v>475842.26396173594</v>
      </c>
      <c r="BR20" s="155">
        <f t="shared" si="112"/>
        <v>275624.4807647214</v>
      </c>
      <c r="BS20" s="155">
        <f t="shared" ref="BS20:CO20" si="113">BS19*365</f>
        <v>494502.74490141199</v>
      </c>
      <c r="BT20" s="155">
        <f t="shared" si="113"/>
        <v>631079.6934932305</v>
      </c>
      <c r="BU20" s="155">
        <f t="shared" si="113"/>
        <v>737996.49771000992</v>
      </c>
      <c r="BV20" s="155">
        <f t="shared" si="113"/>
        <v>492310.80011018232</v>
      </c>
      <c r="BW20" s="155">
        <f t="shared" si="113"/>
        <v>478596.31791309791</v>
      </c>
      <c r="BX20" s="155">
        <f t="shared" si="113"/>
        <v>585595.35580430366</v>
      </c>
      <c r="BY20" s="155">
        <f t="shared" si="113"/>
        <v>508367.30784257303</v>
      </c>
      <c r="BZ20" s="155">
        <f t="shared" si="113"/>
        <v>393787.50694901432</v>
      </c>
      <c r="CA20" s="155">
        <f t="shared" si="113"/>
        <v>561934.93738796818</v>
      </c>
      <c r="CB20" s="155">
        <f t="shared" si="113"/>
        <v>801896.34308337083</v>
      </c>
      <c r="CC20" s="155">
        <f t="shared" si="113"/>
        <v>424807.72716362914</v>
      </c>
      <c r="CD20" s="155">
        <f t="shared" si="113"/>
        <v>378149.15786578559</v>
      </c>
      <c r="CE20" s="155">
        <f t="shared" si="113"/>
        <v>480646.88743890473</v>
      </c>
      <c r="CF20" s="155">
        <f t="shared" si="113"/>
        <v>365697.84049175458</v>
      </c>
      <c r="CG20" s="155">
        <f t="shared" si="113"/>
        <v>402883.2179319479</v>
      </c>
      <c r="CH20" s="155">
        <f t="shared" si="113"/>
        <v>415093.54499023635</v>
      </c>
      <c r="CI20" s="155">
        <f t="shared" si="113"/>
        <v>506165.54548870947</v>
      </c>
      <c r="CJ20" s="155">
        <f t="shared" si="113"/>
        <v>653677.44819585793</v>
      </c>
      <c r="CK20" s="155">
        <f t="shared" si="113"/>
        <v>593403.29388169432</v>
      </c>
      <c r="CL20" s="155">
        <f t="shared" si="113"/>
        <v>842486.15798018337</v>
      </c>
      <c r="CM20" s="155">
        <f t="shared" si="113"/>
        <v>917077.81781716412</v>
      </c>
      <c r="CN20" s="155">
        <f t="shared" si="113"/>
        <v>617014.68620581587</v>
      </c>
      <c r="CO20" s="155">
        <f t="shared" si="113"/>
        <v>852590.93948519311</v>
      </c>
      <c r="CP20" s="155">
        <f t="shared" ref="CP20:DA20" si="114">CP19*365</f>
        <v>1318673.9864037652</v>
      </c>
      <c r="CQ20" s="155">
        <f t="shared" si="114"/>
        <v>1978010.979605648</v>
      </c>
      <c r="CR20" s="155">
        <f t="shared" si="114"/>
        <v>989005.48980282398</v>
      </c>
      <c r="CS20" s="155">
        <f t="shared" si="114"/>
        <v>758237.54218216497</v>
      </c>
      <c r="CT20" s="155">
        <f t="shared" si="114"/>
        <v>741754.1173521179</v>
      </c>
      <c r="CU20" s="155">
        <f t="shared" si="114"/>
        <v>655216.13699437084</v>
      </c>
      <c r="CV20" s="155">
        <f t="shared" si="114"/>
        <v>805856.32502452307</v>
      </c>
      <c r="CW20" s="155">
        <f t="shared" si="114"/>
        <v>727908.04049487843</v>
      </c>
      <c r="CX20" s="155">
        <f t="shared" si="114"/>
        <v>791204.39184225909</v>
      </c>
      <c r="CY20" s="155">
        <f t="shared" si="114"/>
        <v>855870.13540629006</v>
      </c>
      <c r="CZ20" s="155">
        <f t="shared" si="114"/>
        <v>744202.15074271895</v>
      </c>
      <c r="DA20" s="164">
        <f t="shared" si="114"/>
        <v>971344.67748491641</v>
      </c>
    </row>
    <row r="21" spans="1:105" ht="13.5" thickBot="1" x14ac:dyDescent="0.25">
      <c r="A21" s="156"/>
      <c r="B21" s="156"/>
      <c r="C21" s="156"/>
      <c r="D21" s="156"/>
      <c r="E21" s="490" t="s">
        <v>1185</v>
      </c>
      <c r="F21" s="333">
        <f>IF(ISBLANK(D20), 'To &amp; from Work'!W6,MEDIAN(20:20))</f>
        <v>555211.34905415587</v>
      </c>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4"/>
    </row>
    <row r="22" spans="1:105" ht="25.5" x14ac:dyDescent="0.2">
      <c r="A22" s="156"/>
      <c r="B22" s="153" t="s">
        <v>1186</v>
      </c>
      <c r="C22" s="153" t="s">
        <v>1187</v>
      </c>
      <c r="D22" s="153" t="s">
        <v>1162</v>
      </c>
      <c r="E22" s="264" t="s">
        <v>1188</v>
      </c>
      <c r="F22" s="265">
        <f>$C23/(F5/F6)</f>
        <v>622.17331670625617</v>
      </c>
      <c r="G22" s="265">
        <f t="shared" ref="G22:BR22" si="115">$C23/(G5/G6)</f>
        <v>479.95837712163529</v>
      </c>
      <c r="H22" s="265">
        <f t="shared" si="115"/>
        <v>479.30388842556027</v>
      </c>
      <c r="I22" s="265">
        <f t="shared" si="115"/>
        <v>473.76929759723942</v>
      </c>
      <c r="J22" s="265">
        <f t="shared" si="115"/>
        <v>488.67237552593383</v>
      </c>
      <c r="K22" s="265">
        <f t="shared" si="115"/>
        <v>440.60053376211891</v>
      </c>
      <c r="L22" s="265">
        <f t="shared" si="115"/>
        <v>493.36752353400254</v>
      </c>
      <c r="M22" s="265">
        <f t="shared" si="115"/>
        <v>705.3301368135335</v>
      </c>
      <c r="N22" s="265">
        <f t="shared" si="115"/>
        <v>530.53538633866799</v>
      </c>
      <c r="O22" s="265">
        <f t="shared" si="115"/>
        <v>517.85831617525901</v>
      </c>
      <c r="P22" s="265">
        <f t="shared" si="115"/>
        <v>689.29157471083499</v>
      </c>
      <c r="Q22" s="265">
        <f t="shared" si="115"/>
        <v>624.6851626399482</v>
      </c>
      <c r="R22" s="265">
        <f t="shared" si="115"/>
        <v>418.64208654358544</v>
      </c>
      <c r="S22" s="265">
        <f t="shared" si="115"/>
        <v>611.12508429391778</v>
      </c>
      <c r="T22" s="265">
        <f t="shared" si="115"/>
        <v>562.30058123153151</v>
      </c>
      <c r="U22" s="265">
        <f t="shared" si="115"/>
        <v>828.72265218644907</v>
      </c>
      <c r="V22" s="265">
        <f t="shared" si="115"/>
        <v>318.94843889062253</v>
      </c>
      <c r="W22" s="265">
        <f t="shared" si="115"/>
        <v>486.57589369061759</v>
      </c>
      <c r="X22" s="265">
        <f t="shared" si="115"/>
        <v>662.94250839925871</v>
      </c>
      <c r="Y22" s="265">
        <f t="shared" si="115"/>
        <v>779.9323628226573</v>
      </c>
      <c r="Z22" s="265">
        <f t="shared" si="115"/>
        <v>589.60265008005251</v>
      </c>
      <c r="AA22" s="265">
        <f t="shared" si="115"/>
        <v>560.72410024144074</v>
      </c>
      <c r="AB22" s="265">
        <f t="shared" si="115"/>
        <v>548.76684291387994</v>
      </c>
      <c r="AC22" s="265">
        <f t="shared" si="115"/>
        <v>643.03370861141718</v>
      </c>
      <c r="AD22" s="265">
        <f t="shared" si="115"/>
        <v>335.45228004563171</v>
      </c>
      <c r="AE22" s="265">
        <f t="shared" si="115"/>
        <v>510.06619556377461</v>
      </c>
      <c r="AF22" s="265">
        <f t="shared" si="115"/>
        <v>584.80321736740063</v>
      </c>
      <c r="AG22" s="265">
        <f t="shared" si="115"/>
        <v>484.60762590233782</v>
      </c>
      <c r="AH22" s="265">
        <f t="shared" si="115"/>
        <v>467.24058602279007</v>
      </c>
      <c r="AI22" s="265">
        <f t="shared" si="115"/>
        <v>630.26966617290407</v>
      </c>
      <c r="AJ22" s="265">
        <f t="shared" si="115"/>
        <v>779.9323628226573</v>
      </c>
      <c r="AK22" s="265">
        <f t="shared" si="115"/>
        <v>525.81435664258356</v>
      </c>
      <c r="AL22" s="265">
        <f t="shared" si="115"/>
        <v>428.96279955246149</v>
      </c>
      <c r="AM22" s="265">
        <f t="shared" si="115"/>
        <v>732.26982953905042</v>
      </c>
      <c r="AN22" s="265">
        <f t="shared" si="115"/>
        <v>558.9515266895711</v>
      </c>
      <c r="AO22" s="265">
        <f t="shared" si="115"/>
        <v>800.45689868641148</v>
      </c>
      <c r="AP22" s="265">
        <f t="shared" si="115"/>
        <v>1000.2105571874348</v>
      </c>
      <c r="AQ22" s="265">
        <f t="shared" si="115"/>
        <v>593.39554424894334</v>
      </c>
      <c r="AR22" s="265">
        <f t="shared" si="115"/>
        <v>786.29915762120959</v>
      </c>
      <c r="AS22" s="265">
        <f t="shared" si="115"/>
        <v>589.91247806222805</v>
      </c>
      <c r="AT22" s="265">
        <f t="shared" si="115"/>
        <v>819.75869624338861</v>
      </c>
      <c r="AU22" s="265">
        <f t="shared" si="115"/>
        <v>895.40286848731046</v>
      </c>
      <c r="AV22" s="265">
        <f t="shared" si="115"/>
        <v>531.82557721529884</v>
      </c>
      <c r="AW22" s="265">
        <f t="shared" si="115"/>
        <v>434.10007858901787</v>
      </c>
      <c r="AX22" s="265">
        <f t="shared" si="115"/>
        <v>466.60132651454995</v>
      </c>
      <c r="AY22" s="265">
        <f t="shared" si="115"/>
        <v>657.67269513694339</v>
      </c>
      <c r="AZ22" s="265">
        <f t="shared" si="115"/>
        <v>492.47157766802081</v>
      </c>
      <c r="BA22" s="265">
        <f t="shared" si="115"/>
        <v>556.65760797538678</v>
      </c>
      <c r="BB22" s="265">
        <f t="shared" si="115"/>
        <v>505.52799066336183</v>
      </c>
      <c r="BC22" s="265">
        <f t="shared" si="115"/>
        <v>489.81259500939831</v>
      </c>
      <c r="BD22" s="265">
        <f t="shared" si="115"/>
        <v>502.38886434072072</v>
      </c>
      <c r="BE22" s="265">
        <f t="shared" si="115"/>
        <v>743.53551922426664</v>
      </c>
      <c r="BF22" s="265">
        <f t="shared" si="115"/>
        <v>537.46727873218765</v>
      </c>
      <c r="BG22" s="265">
        <f t="shared" si="115"/>
        <v>611.40426432328911</v>
      </c>
      <c r="BH22" s="265">
        <f t="shared" si="115"/>
        <v>546.97888076904781</v>
      </c>
      <c r="BI22" s="265">
        <f t="shared" si="115"/>
        <v>697.0645492727499</v>
      </c>
      <c r="BJ22" s="265">
        <f t="shared" si="115"/>
        <v>844.92672639121213</v>
      </c>
      <c r="BK22" s="265">
        <f t="shared" si="115"/>
        <v>844.92672639121213</v>
      </c>
      <c r="BL22" s="265">
        <f t="shared" si="115"/>
        <v>540.65749790577695</v>
      </c>
      <c r="BM22" s="265">
        <f t="shared" si="115"/>
        <v>531.92240695654687</v>
      </c>
      <c r="BN22" s="265">
        <f t="shared" si="115"/>
        <v>509.73845096005505</v>
      </c>
      <c r="BO22" s="265">
        <f t="shared" si="115"/>
        <v>737.39059757778512</v>
      </c>
      <c r="BP22" s="265">
        <f t="shared" si="115"/>
        <v>471.58701007881604</v>
      </c>
      <c r="BQ22" s="265">
        <f t="shared" si="115"/>
        <v>487.8256193881337</v>
      </c>
      <c r="BR22" s="265">
        <f t="shared" si="115"/>
        <v>282.56565931771678</v>
      </c>
      <c r="BS22" s="265">
        <f t="shared" ref="BS22:CO22" si="116">$C23/(BS5/BS6)</f>
        <v>506.95603583472723</v>
      </c>
      <c r="BT22" s="265">
        <f t="shared" si="116"/>
        <v>646.97246477955662</v>
      </c>
      <c r="BU22" s="265">
        <f t="shared" si="116"/>
        <v>756.58180423966894</v>
      </c>
      <c r="BV22" s="265">
        <f t="shared" si="116"/>
        <v>504.70889028581445</v>
      </c>
      <c r="BW22" s="265">
        <f t="shared" si="116"/>
        <v>490.64902995168018</v>
      </c>
      <c r="BX22" s="265">
        <f t="shared" si="116"/>
        <v>600.34267401480861</v>
      </c>
      <c r="BY22" s="265">
        <f t="shared" si="116"/>
        <v>521.16975646560741</v>
      </c>
      <c r="BZ22" s="265">
        <f t="shared" si="116"/>
        <v>403.70443954545249</v>
      </c>
      <c r="CA22" s="265">
        <f t="shared" si="116"/>
        <v>576.0864043576446</v>
      </c>
      <c r="CB22" s="265">
        <f t="shared" si="116"/>
        <v>822.09086892117921</v>
      </c>
      <c r="CC22" s="265">
        <f t="shared" si="116"/>
        <v>435.5058562875509</v>
      </c>
      <c r="CD22" s="265">
        <f t="shared" si="116"/>
        <v>387.67226269714433</v>
      </c>
      <c r="CE22" s="265">
        <f t="shared" si="116"/>
        <v>492.7512399165891</v>
      </c>
      <c r="CF22" s="265">
        <f t="shared" si="116"/>
        <v>374.90737804899686</v>
      </c>
      <c r="CG22" s="265">
        <f t="shared" si="116"/>
        <v>413.02921201749558</v>
      </c>
      <c r="CH22" s="265">
        <f t="shared" si="116"/>
        <v>425.54703737951553</v>
      </c>
      <c r="CI22" s="265">
        <f t="shared" si="116"/>
        <v>518.91254611384818</v>
      </c>
      <c r="CJ22" s="265">
        <f t="shared" si="116"/>
        <v>670.13930917208586</v>
      </c>
      <c r="CK22" s="265">
        <f t="shared" si="116"/>
        <v>608.34724300167261</v>
      </c>
      <c r="CL22" s="265">
        <f t="shared" si="116"/>
        <v>863.70287586657219</v>
      </c>
      <c r="CM22" s="265">
        <f t="shared" si="116"/>
        <v>940.17301191167599</v>
      </c>
      <c r="CN22" s="265">
        <f t="shared" si="116"/>
        <v>632.55325191990744</v>
      </c>
      <c r="CO22" s="265">
        <f t="shared" si="116"/>
        <v>874.06213074952973</v>
      </c>
      <c r="CP22" s="265">
        <f t="shared" ref="CP22:DA22" si="117">$C23/(CP5/CP6)</f>
        <v>1351.8827622259394</v>
      </c>
      <c r="CQ22" s="265">
        <f t="shared" si="117"/>
        <v>2027.8241433389089</v>
      </c>
      <c r="CR22" s="265">
        <f t="shared" si="117"/>
        <v>1013.9120716694545</v>
      </c>
      <c r="CS22" s="265">
        <f t="shared" si="117"/>
        <v>777.33258827991506</v>
      </c>
      <c r="CT22" s="265">
        <f t="shared" si="117"/>
        <v>760.4340537520909</v>
      </c>
      <c r="CU22" s="265">
        <f t="shared" si="117"/>
        <v>671.7167474810135</v>
      </c>
      <c r="CV22" s="265">
        <f t="shared" si="117"/>
        <v>826.15057691585173</v>
      </c>
      <c r="CW22" s="265">
        <f t="shared" si="117"/>
        <v>746.23928474871843</v>
      </c>
      <c r="CX22" s="265">
        <f t="shared" si="117"/>
        <v>811.12965733556359</v>
      </c>
      <c r="CY22" s="265">
        <f t="shared" si="117"/>
        <v>877.42390817548949</v>
      </c>
      <c r="CZ22" s="265">
        <f t="shared" si="117"/>
        <v>762.94373709780734</v>
      </c>
      <c r="DA22" s="266">
        <f t="shared" si="117"/>
        <v>995.8064989610715</v>
      </c>
    </row>
    <row r="23" spans="1:105" x14ac:dyDescent="0.2">
      <c r="A23" s="156"/>
      <c r="B23" s="270">
        <f>'To &amp; from Work'!X6</f>
        <v>185038.95307967544</v>
      </c>
      <c r="C23" s="155">
        <f>B23/365</f>
        <v>506.95603583472723</v>
      </c>
      <c r="D23" s="327" t="str">
        <f>'Non-survey input values'!$B$11</f>
        <v>Nov</v>
      </c>
      <c r="E23" s="163" t="s">
        <v>1189</v>
      </c>
      <c r="F23" s="155">
        <f>F22*365</f>
        <v>227093.26059778349</v>
      </c>
      <c r="G23" s="155">
        <f t="shared" ref="G23:BR23" si="118">G22*365</f>
        <v>175184.80764939688</v>
      </c>
      <c r="H23" s="155">
        <f t="shared" si="118"/>
        <v>174945.91927532951</v>
      </c>
      <c r="I23" s="155">
        <f t="shared" si="118"/>
        <v>172925.79362299238</v>
      </c>
      <c r="J23" s="155">
        <f t="shared" si="118"/>
        <v>178365.41706696583</v>
      </c>
      <c r="K23" s="155">
        <f t="shared" si="118"/>
        <v>160819.1948231734</v>
      </c>
      <c r="L23" s="155">
        <f t="shared" si="118"/>
        <v>180079.14608991094</v>
      </c>
      <c r="M23" s="155">
        <f t="shared" si="118"/>
        <v>257445.49993693974</v>
      </c>
      <c r="N23" s="155">
        <f t="shared" si="118"/>
        <v>193645.41601361381</v>
      </c>
      <c r="O23" s="155">
        <f t="shared" si="118"/>
        <v>189018.28540396952</v>
      </c>
      <c r="P23" s="155">
        <f t="shared" si="118"/>
        <v>251591.42476945478</v>
      </c>
      <c r="Q23" s="155">
        <f t="shared" si="118"/>
        <v>228010.08436358109</v>
      </c>
      <c r="R23" s="155">
        <f t="shared" si="118"/>
        <v>152804.36158840868</v>
      </c>
      <c r="S23" s="155">
        <f t="shared" si="118"/>
        <v>223060.65576728</v>
      </c>
      <c r="T23" s="155">
        <f t="shared" si="118"/>
        <v>205239.712149509</v>
      </c>
      <c r="U23" s="155">
        <f t="shared" si="118"/>
        <v>302483.7680480539</v>
      </c>
      <c r="V23" s="155">
        <f t="shared" si="118"/>
        <v>116416.18019507722</v>
      </c>
      <c r="W23" s="155">
        <f t="shared" si="118"/>
        <v>177600.20119707542</v>
      </c>
      <c r="X23" s="155">
        <f t="shared" si="118"/>
        <v>241974.01556572944</v>
      </c>
      <c r="Y23" s="155">
        <f t="shared" si="118"/>
        <v>284675.3124302699</v>
      </c>
      <c r="Z23" s="155">
        <f t="shared" si="118"/>
        <v>215204.96727921916</v>
      </c>
      <c r="AA23" s="155">
        <f t="shared" si="118"/>
        <v>204664.29658812587</v>
      </c>
      <c r="AB23" s="155">
        <f t="shared" si="118"/>
        <v>200299.89766356617</v>
      </c>
      <c r="AC23" s="155">
        <f t="shared" si="118"/>
        <v>234707.30364316728</v>
      </c>
      <c r="AD23" s="155">
        <f t="shared" si="118"/>
        <v>122440.08221665557</v>
      </c>
      <c r="AE23" s="155">
        <f t="shared" si="118"/>
        <v>186174.16138077775</v>
      </c>
      <c r="AF23" s="155">
        <f t="shared" si="118"/>
        <v>213453.17433910124</v>
      </c>
      <c r="AG23" s="155">
        <f t="shared" si="118"/>
        <v>176881.78345435331</v>
      </c>
      <c r="AH23" s="155">
        <f t="shared" si="118"/>
        <v>170542.81389831839</v>
      </c>
      <c r="AI23" s="155">
        <f t="shared" si="118"/>
        <v>230048.42815311</v>
      </c>
      <c r="AJ23" s="155">
        <f t="shared" si="118"/>
        <v>284675.3124302699</v>
      </c>
      <c r="AK23" s="155">
        <f t="shared" si="118"/>
        <v>191922.240174543</v>
      </c>
      <c r="AL23" s="155">
        <f t="shared" si="118"/>
        <v>156571.42183664846</v>
      </c>
      <c r="AM23" s="155">
        <f t="shared" si="118"/>
        <v>267278.48778175341</v>
      </c>
      <c r="AN23" s="155">
        <f t="shared" si="118"/>
        <v>204017.30724169346</v>
      </c>
      <c r="AO23" s="155">
        <f t="shared" si="118"/>
        <v>292166.76802054018</v>
      </c>
      <c r="AP23" s="155">
        <f t="shared" si="118"/>
        <v>365076.85337341373</v>
      </c>
      <c r="AQ23" s="155">
        <f t="shared" si="118"/>
        <v>216589.37365086432</v>
      </c>
      <c r="AR23" s="155">
        <f t="shared" si="118"/>
        <v>286999.19253174152</v>
      </c>
      <c r="AS23" s="155">
        <f t="shared" si="118"/>
        <v>215318.05449271324</v>
      </c>
      <c r="AT23" s="155">
        <f t="shared" si="118"/>
        <v>299211.92412883684</v>
      </c>
      <c r="AU23" s="155">
        <f t="shared" si="118"/>
        <v>326822.04699786834</v>
      </c>
      <c r="AV23" s="155">
        <f t="shared" si="118"/>
        <v>194116.33568358407</v>
      </c>
      <c r="AW23" s="155">
        <f t="shared" si="118"/>
        <v>158446.52868499153</v>
      </c>
      <c r="AX23" s="155">
        <f t="shared" si="118"/>
        <v>170309.48417781072</v>
      </c>
      <c r="AY23" s="155">
        <f t="shared" si="118"/>
        <v>240050.53372498433</v>
      </c>
      <c r="AZ23" s="155">
        <f t="shared" si="118"/>
        <v>179752.12584882759</v>
      </c>
      <c r="BA23" s="155">
        <f t="shared" si="118"/>
        <v>203180.02691101618</v>
      </c>
      <c r="BB23" s="155">
        <f t="shared" si="118"/>
        <v>184517.71659212708</v>
      </c>
      <c r="BC23" s="155">
        <f t="shared" si="118"/>
        <v>178781.59717843038</v>
      </c>
      <c r="BD23" s="155">
        <f t="shared" si="118"/>
        <v>183371.93548436306</v>
      </c>
      <c r="BE23" s="155">
        <f t="shared" si="118"/>
        <v>271390.46451685735</v>
      </c>
      <c r="BF23" s="155">
        <f t="shared" si="118"/>
        <v>196175.55673724849</v>
      </c>
      <c r="BG23" s="155">
        <f t="shared" si="118"/>
        <v>223162.55647800054</v>
      </c>
      <c r="BH23" s="155">
        <f t="shared" si="118"/>
        <v>199647.29148070244</v>
      </c>
      <c r="BI23" s="155">
        <f t="shared" si="118"/>
        <v>254428.56048455372</v>
      </c>
      <c r="BJ23" s="155">
        <f t="shared" si="118"/>
        <v>308398.2551327924</v>
      </c>
      <c r="BK23" s="155">
        <f t="shared" si="118"/>
        <v>308398.2551327924</v>
      </c>
      <c r="BL23" s="155">
        <f t="shared" si="118"/>
        <v>197339.98673560857</v>
      </c>
      <c r="BM23" s="155">
        <f t="shared" si="118"/>
        <v>194151.6785391396</v>
      </c>
      <c r="BN23" s="155">
        <f t="shared" si="118"/>
        <v>186054.5346004201</v>
      </c>
      <c r="BO23" s="155">
        <f t="shared" si="118"/>
        <v>269147.56811589154</v>
      </c>
      <c r="BP23" s="155">
        <f t="shared" si="118"/>
        <v>172129.25867876786</v>
      </c>
      <c r="BQ23" s="155">
        <f t="shared" si="118"/>
        <v>178056.3510766688</v>
      </c>
      <c r="BR23" s="155">
        <f t="shared" si="118"/>
        <v>103136.46565096662</v>
      </c>
      <c r="BS23" s="155">
        <f t="shared" ref="BS23:CO23" si="119">BS22*365</f>
        <v>185038.95307967544</v>
      </c>
      <c r="BT23" s="155">
        <f t="shared" si="119"/>
        <v>236144.94964453817</v>
      </c>
      <c r="BU23" s="155">
        <f t="shared" si="119"/>
        <v>276152.35854747915</v>
      </c>
      <c r="BV23" s="155">
        <f t="shared" si="119"/>
        <v>184218.74495432226</v>
      </c>
      <c r="BW23" s="155">
        <f t="shared" si="119"/>
        <v>179086.89593236326</v>
      </c>
      <c r="BX23" s="155">
        <f t="shared" si="119"/>
        <v>219125.07601540515</v>
      </c>
      <c r="BY23" s="155">
        <f t="shared" si="119"/>
        <v>190226.96110994671</v>
      </c>
      <c r="BZ23" s="155">
        <f t="shared" si="119"/>
        <v>147352.12043409015</v>
      </c>
      <c r="CA23" s="155">
        <f t="shared" si="119"/>
        <v>210271.53759054028</v>
      </c>
      <c r="CB23" s="155">
        <f t="shared" si="119"/>
        <v>300063.16715623043</v>
      </c>
      <c r="CC23" s="155">
        <f t="shared" si="119"/>
        <v>158959.63754495609</v>
      </c>
      <c r="CD23" s="155">
        <f t="shared" si="119"/>
        <v>141500.3758844577</v>
      </c>
      <c r="CE23" s="155">
        <f t="shared" si="119"/>
        <v>179854.20256955503</v>
      </c>
      <c r="CF23" s="155">
        <f t="shared" si="119"/>
        <v>136841.19298788384</v>
      </c>
      <c r="CG23" s="155">
        <f t="shared" si="119"/>
        <v>150755.6623863859</v>
      </c>
      <c r="CH23" s="155">
        <f t="shared" si="119"/>
        <v>155324.66864352318</v>
      </c>
      <c r="CI23" s="155">
        <f t="shared" si="119"/>
        <v>189403.07933155459</v>
      </c>
      <c r="CJ23" s="155">
        <f t="shared" si="119"/>
        <v>244600.84784781132</v>
      </c>
      <c r="CK23" s="155">
        <f t="shared" si="119"/>
        <v>222046.74369561049</v>
      </c>
      <c r="CL23" s="155">
        <f t="shared" si="119"/>
        <v>315251.54969129886</v>
      </c>
      <c r="CM23" s="155">
        <f t="shared" si="119"/>
        <v>343163.14934776176</v>
      </c>
      <c r="CN23" s="155">
        <f t="shared" si="119"/>
        <v>230881.93695076622</v>
      </c>
      <c r="CO23" s="155">
        <f t="shared" si="119"/>
        <v>319032.67772357835</v>
      </c>
      <c r="CP23" s="155">
        <f t="shared" ref="CP23:DA23" si="120">CP22*365</f>
        <v>493437.20821246784</v>
      </c>
      <c r="CQ23" s="155">
        <f t="shared" si="120"/>
        <v>740155.81231870176</v>
      </c>
      <c r="CR23" s="155">
        <f t="shared" si="120"/>
        <v>370077.90615935088</v>
      </c>
      <c r="CS23" s="155">
        <f t="shared" si="120"/>
        <v>283726.39472216897</v>
      </c>
      <c r="CT23" s="155">
        <f t="shared" si="120"/>
        <v>277558.42961951316</v>
      </c>
      <c r="CU23" s="155">
        <f t="shared" si="120"/>
        <v>245176.61283056994</v>
      </c>
      <c r="CV23" s="155">
        <f t="shared" si="120"/>
        <v>301544.96057428588</v>
      </c>
      <c r="CW23" s="155">
        <f t="shared" si="120"/>
        <v>272377.33893328224</v>
      </c>
      <c r="CX23" s="155">
        <f t="shared" si="120"/>
        <v>296062.32492748072</v>
      </c>
      <c r="CY23" s="155">
        <f t="shared" si="120"/>
        <v>320259.72648405365</v>
      </c>
      <c r="CZ23" s="155">
        <f t="shared" si="120"/>
        <v>278474.46404069971</v>
      </c>
      <c r="DA23" s="164">
        <f t="shared" si="120"/>
        <v>363469.37212079111</v>
      </c>
    </row>
    <row r="24" spans="1:105" ht="13.5" thickBot="1" x14ac:dyDescent="0.25">
      <c r="A24" s="156"/>
      <c r="B24" s="156"/>
      <c r="C24" s="156"/>
      <c r="D24" s="156"/>
      <c r="E24" s="490" t="s">
        <v>1190</v>
      </c>
      <c r="F24" s="333">
        <f>IF(ISBLANK(D23), 'To &amp; from Work'!X6,MEDIAN(23:23))</f>
        <v>207755.62487002462</v>
      </c>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333"/>
      <c r="CP24" s="333"/>
      <c r="CQ24" s="333"/>
      <c r="CR24" s="333"/>
      <c r="CS24" s="333"/>
      <c r="CT24" s="333"/>
      <c r="CU24" s="333"/>
      <c r="CV24" s="333"/>
      <c r="CW24" s="333"/>
      <c r="CX24" s="333"/>
      <c r="CY24" s="333"/>
      <c r="CZ24" s="333"/>
      <c r="DA24" s="334"/>
    </row>
    <row r="25" spans="1:105" ht="25.5" x14ac:dyDescent="0.2">
      <c r="A25" s="156"/>
      <c r="B25" s="153" t="s">
        <v>1191</v>
      </c>
      <c r="C25" s="153" t="s">
        <v>1192</v>
      </c>
      <c r="D25" s="153" t="s">
        <v>1162</v>
      </c>
      <c r="E25" s="264" t="s">
        <v>1193</v>
      </c>
      <c r="F25" s="265">
        <f>$C26/(F5/F6)</f>
        <v>743.72778900784851</v>
      </c>
      <c r="G25" s="265">
        <f t="shared" ref="G25:BR25" si="121">$C26/(G5/G6)</f>
        <v>573.72820892124196</v>
      </c>
      <c r="H25" s="265">
        <f t="shared" si="121"/>
        <v>572.94585227271295</v>
      </c>
      <c r="I25" s="265">
        <f t="shared" si="121"/>
        <v>566.3299642407394</v>
      </c>
      <c r="J25" s="265">
        <f t="shared" si="121"/>
        <v>584.14466779632835</v>
      </c>
      <c r="K25" s="265">
        <f t="shared" si="121"/>
        <v>526.68099388339397</v>
      </c>
      <c r="L25" s="265">
        <f t="shared" si="121"/>
        <v>589.75711042821672</v>
      </c>
      <c r="M25" s="265">
        <f t="shared" si="121"/>
        <v>843.13102006686847</v>
      </c>
      <c r="N25" s="265">
        <f t="shared" si="121"/>
        <v>634.18648675087854</v>
      </c>
      <c r="O25" s="265">
        <f t="shared" si="121"/>
        <v>619.03268778431038</v>
      </c>
      <c r="P25" s="265">
        <f t="shared" si="121"/>
        <v>823.95899193385105</v>
      </c>
      <c r="Q25" s="265">
        <f t="shared" si="121"/>
        <v>746.73037618481544</v>
      </c>
      <c r="R25" s="265">
        <f t="shared" si="121"/>
        <v>500.43250819400237</v>
      </c>
      <c r="S25" s="265">
        <f t="shared" si="121"/>
        <v>730.52105505793736</v>
      </c>
      <c r="T25" s="265">
        <f t="shared" si="121"/>
        <v>672.15767183824323</v>
      </c>
      <c r="U25" s="265">
        <f t="shared" si="121"/>
        <v>990.63082466190008</v>
      </c>
      <c r="V25" s="265">
        <f t="shared" si="121"/>
        <v>381.26163706184917</v>
      </c>
      <c r="W25" s="265">
        <f t="shared" si="121"/>
        <v>581.63859471635567</v>
      </c>
      <c r="X25" s="265">
        <f t="shared" si="121"/>
        <v>792.4620885724654</v>
      </c>
      <c r="Y25" s="265">
        <f t="shared" si="121"/>
        <v>932.30833949701798</v>
      </c>
      <c r="Z25" s="265">
        <f t="shared" si="121"/>
        <v>704.79376656430043</v>
      </c>
      <c r="AA25" s="265">
        <f t="shared" si="121"/>
        <v>670.27319256262888</v>
      </c>
      <c r="AB25" s="265">
        <f t="shared" si="121"/>
        <v>655.9798368110462</v>
      </c>
      <c r="AC25" s="265">
        <f t="shared" si="121"/>
        <v>768.66369148530464</v>
      </c>
      <c r="AD25" s="265">
        <f t="shared" si="121"/>
        <v>400.98984616816603</v>
      </c>
      <c r="AE25" s="265">
        <f t="shared" si="121"/>
        <v>609.71821466492099</v>
      </c>
      <c r="AF25" s="265">
        <f t="shared" si="121"/>
        <v>699.05666504607871</v>
      </c>
      <c r="AG25" s="265">
        <f t="shared" si="121"/>
        <v>579.28578495893601</v>
      </c>
      <c r="AH25" s="265">
        <f t="shared" si="121"/>
        <v>558.52573333922737</v>
      </c>
      <c r="AI25" s="265">
        <f t="shared" si="121"/>
        <v>753.40592840434704</v>
      </c>
      <c r="AJ25" s="265">
        <f t="shared" si="121"/>
        <v>932.30833949701798</v>
      </c>
      <c r="AK25" s="265">
        <f t="shared" si="121"/>
        <v>628.54310590597652</v>
      </c>
      <c r="AL25" s="265">
        <f t="shared" si="121"/>
        <v>512.76958672335991</v>
      </c>
      <c r="AM25" s="265">
        <f t="shared" si="121"/>
        <v>875.33394097220037</v>
      </c>
      <c r="AN25" s="265">
        <f t="shared" si="121"/>
        <v>668.15430997286296</v>
      </c>
      <c r="AO25" s="265">
        <f t="shared" si="121"/>
        <v>956.84276948378169</v>
      </c>
      <c r="AP25" s="265">
        <f t="shared" si="121"/>
        <v>1195.6224515982028</v>
      </c>
      <c r="AQ25" s="265">
        <f t="shared" si="121"/>
        <v>709.3276813408188</v>
      </c>
      <c r="AR25" s="265">
        <f t="shared" si="121"/>
        <v>939.91901981944272</v>
      </c>
      <c r="AS25" s="265">
        <f t="shared" si="121"/>
        <v>705.16412587410821</v>
      </c>
      <c r="AT25" s="265">
        <f t="shared" si="121"/>
        <v>979.91557385431258</v>
      </c>
      <c r="AU25" s="265">
        <f t="shared" si="121"/>
        <v>1070.3384053446287</v>
      </c>
      <c r="AV25" s="265">
        <f t="shared" si="121"/>
        <v>635.72874319664595</v>
      </c>
      <c r="AW25" s="265">
        <f t="shared" si="121"/>
        <v>518.91053985777137</v>
      </c>
      <c r="AX25" s="265">
        <f t="shared" si="121"/>
        <v>557.76158121649962</v>
      </c>
      <c r="AY25" s="265">
        <f t="shared" si="121"/>
        <v>786.16270790018814</v>
      </c>
      <c r="AZ25" s="265">
        <f t="shared" si="121"/>
        <v>588.68612293954573</v>
      </c>
      <c r="BA25" s="265">
        <f t="shared" si="121"/>
        <v>665.41222662140115</v>
      </c>
      <c r="BB25" s="265">
        <f t="shared" si="121"/>
        <v>604.29337723454614</v>
      </c>
      <c r="BC25" s="265">
        <f t="shared" si="121"/>
        <v>585.50765282421423</v>
      </c>
      <c r="BD25" s="265">
        <f t="shared" si="121"/>
        <v>600.54095742375489</v>
      </c>
      <c r="BE25" s="265">
        <f t="shared" si="121"/>
        <v>888.80061698715724</v>
      </c>
      <c r="BF25" s="265">
        <f t="shared" si="121"/>
        <v>642.47266821357005</v>
      </c>
      <c r="BG25" s="265">
        <f t="shared" si="121"/>
        <v>730.85477870117995</v>
      </c>
      <c r="BH25" s="265">
        <f t="shared" si="121"/>
        <v>653.84255914725077</v>
      </c>
      <c r="BI25" s="265">
        <f t="shared" si="121"/>
        <v>833.25057842545982</v>
      </c>
      <c r="BJ25" s="265">
        <f t="shared" si="121"/>
        <v>1010.0007011217696</v>
      </c>
      <c r="BK25" s="265">
        <f t="shared" si="121"/>
        <v>1010.0007011217696</v>
      </c>
      <c r="BL25" s="265">
        <f t="shared" si="121"/>
        <v>646.28616292431195</v>
      </c>
      <c r="BM25" s="265">
        <f t="shared" si="121"/>
        <v>635.84449063780892</v>
      </c>
      <c r="BN25" s="265">
        <f t="shared" si="121"/>
        <v>609.32643834964279</v>
      </c>
      <c r="BO25" s="265">
        <f t="shared" si="121"/>
        <v>881.45515734263529</v>
      </c>
      <c r="BP25" s="265">
        <f t="shared" si="121"/>
        <v>563.72132155633653</v>
      </c>
      <c r="BQ25" s="265">
        <f t="shared" si="121"/>
        <v>583.13248027030465</v>
      </c>
      <c r="BR25" s="265">
        <f t="shared" si="121"/>
        <v>337.77072627678848</v>
      </c>
      <c r="BS25" s="265">
        <f t="shared" ref="BS25:CO25" si="122">$C26/(BS5/BS6)</f>
        <v>606.00042067306174</v>
      </c>
      <c r="BT25" s="265">
        <f t="shared" si="122"/>
        <v>773.37196543038351</v>
      </c>
      <c r="BU25" s="265">
        <f t="shared" si="122"/>
        <v>904.39576459110435</v>
      </c>
      <c r="BV25" s="265">
        <f t="shared" si="122"/>
        <v>603.31424859561025</v>
      </c>
      <c r="BW25" s="265">
        <f t="shared" si="122"/>
        <v>586.50750269493108</v>
      </c>
      <c r="BX25" s="265">
        <f t="shared" si="122"/>
        <v>717.63207711283633</v>
      </c>
      <c r="BY25" s="265">
        <f t="shared" si="122"/>
        <v>622.99108667324106</v>
      </c>
      <c r="BZ25" s="265">
        <f t="shared" si="122"/>
        <v>482.57648178368584</v>
      </c>
      <c r="CA25" s="265">
        <f t="shared" si="122"/>
        <v>688.63684167393376</v>
      </c>
      <c r="CB25" s="265">
        <f t="shared" si="122"/>
        <v>982.7033848752352</v>
      </c>
      <c r="CC25" s="265">
        <f t="shared" si="122"/>
        <v>520.59096541041549</v>
      </c>
      <c r="CD25" s="265">
        <f t="shared" si="122"/>
        <v>463.41208639704723</v>
      </c>
      <c r="CE25" s="265">
        <f t="shared" si="122"/>
        <v>589.02042301351514</v>
      </c>
      <c r="CF25" s="265">
        <f t="shared" si="122"/>
        <v>448.15331656332074</v>
      </c>
      <c r="CG25" s="265">
        <f t="shared" si="122"/>
        <v>493.72304211891168</v>
      </c>
      <c r="CH25" s="265">
        <f t="shared" si="122"/>
        <v>508.68648450658469</v>
      </c>
      <c r="CI25" s="265">
        <f t="shared" si="122"/>
        <v>620.29288342478492</v>
      </c>
      <c r="CJ25" s="265">
        <f t="shared" si="122"/>
        <v>801.06493376524907</v>
      </c>
      <c r="CK25" s="265">
        <f t="shared" si="122"/>
        <v>727.20050480767406</v>
      </c>
      <c r="CL25" s="265">
        <f t="shared" si="122"/>
        <v>1032.4451611466977</v>
      </c>
      <c r="CM25" s="265">
        <f t="shared" si="122"/>
        <v>1123.8553256118601</v>
      </c>
      <c r="CN25" s="265">
        <f t="shared" si="122"/>
        <v>756.13566002900052</v>
      </c>
      <c r="CO25" s="265">
        <f t="shared" si="122"/>
        <v>1044.8283115052789</v>
      </c>
      <c r="CP25" s="265">
        <f t="shared" ref="CP25:DA25" si="123">$C26/(CP5/CP6)</f>
        <v>1616.0011217948313</v>
      </c>
      <c r="CQ25" s="265">
        <f t="shared" si="123"/>
        <v>2424.001682692247</v>
      </c>
      <c r="CR25" s="265">
        <f t="shared" si="123"/>
        <v>1212.0008413461235</v>
      </c>
      <c r="CS25" s="265">
        <f t="shared" si="123"/>
        <v>929.20064503202798</v>
      </c>
      <c r="CT25" s="265">
        <f t="shared" si="123"/>
        <v>909.00063100959267</v>
      </c>
      <c r="CU25" s="265">
        <f t="shared" si="123"/>
        <v>802.9505573918068</v>
      </c>
      <c r="CV25" s="265">
        <f t="shared" si="123"/>
        <v>987.55624109684129</v>
      </c>
      <c r="CW25" s="265">
        <f t="shared" si="123"/>
        <v>892.03261923074683</v>
      </c>
      <c r="CX25" s="265">
        <f t="shared" si="123"/>
        <v>969.60067307689883</v>
      </c>
      <c r="CY25" s="265">
        <f t="shared" si="123"/>
        <v>1048.8468819341454</v>
      </c>
      <c r="CZ25" s="265">
        <f t="shared" si="123"/>
        <v>912.00063309213249</v>
      </c>
      <c r="DA25" s="266">
        <f t="shared" si="123"/>
        <v>1190.3579691792286</v>
      </c>
    </row>
    <row r="26" spans="1:105" x14ac:dyDescent="0.2">
      <c r="A26" s="156"/>
      <c r="B26" s="270">
        <f>'To &amp; from Work'!Y6</f>
        <v>221190.15354566753</v>
      </c>
      <c r="C26" s="155">
        <f>B26/365</f>
        <v>606.00042067306174</v>
      </c>
      <c r="D26" s="327" t="str">
        <f>'Non-survey input values'!$B$11</f>
        <v>Nov</v>
      </c>
      <c r="E26" s="163" t="s">
        <v>1194</v>
      </c>
      <c r="F26" s="155">
        <f>F25*365</f>
        <v>271460.64298786473</v>
      </c>
      <c r="G26" s="155">
        <f t="shared" ref="G26:BR26" si="124">G25*365</f>
        <v>209410.79625625332</v>
      </c>
      <c r="H26" s="155">
        <f t="shared" si="124"/>
        <v>209125.23607954022</v>
      </c>
      <c r="I26" s="155">
        <f t="shared" si="124"/>
        <v>206710.43694786989</v>
      </c>
      <c r="J26" s="155">
        <f t="shared" si="124"/>
        <v>213212.80374565985</v>
      </c>
      <c r="K26" s="155">
        <f t="shared" si="124"/>
        <v>192238.56276743879</v>
      </c>
      <c r="L26" s="155">
        <f t="shared" si="124"/>
        <v>215261.3453062991</v>
      </c>
      <c r="M26" s="155">
        <f t="shared" si="124"/>
        <v>307742.822324407</v>
      </c>
      <c r="N26" s="155">
        <f t="shared" si="124"/>
        <v>231478.06766407067</v>
      </c>
      <c r="O26" s="155">
        <f t="shared" si="124"/>
        <v>225946.93104127329</v>
      </c>
      <c r="P26" s="155">
        <f t="shared" si="124"/>
        <v>300745.03205585561</v>
      </c>
      <c r="Q26" s="155">
        <f t="shared" si="124"/>
        <v>272556.58730745764</v>
      </c>
      <c r="R26" s="155">
        <f t="shared" si="124"/>
        <v>182657.86549081086</v>
      </c>
      <c r="S26" s="155">
        <f t="shared" si="124"/>
        <v>266640.18509614712</v>
      </c>
      <c r="T26" s="155">
        <f t="shared" si="124"/>
        <v>245337.55022095877</v>
      </c>
      <c r="U26" s="155">
        <f t="shared" si="124"/>
        <v>361580.25100159354</v>
      </c>
      <c r="V26" s="155">
        <f t="shared" si="124"/>
        <v>139160.49752757495</v>
      </c>
      <c r="W26" s="155">
        <f t="shared" si="124"/>
        <v>212298.08707146981</v>
      </c>
      <c r="X26" s="155">
        <f t="shared" si="124"/>
        <v>289248.6623289499</v>
      </c>
      <c r="Y26" s="155">
        <f t="shared" si="124"/>
        <v>340292.54391641158</v>
      </c>
      <c r="Z26" s="155">
        <f t="shared" si="124"/>
        <v>257249.72479596967</v>
      </c>
      <c r="AA26" s="155">
        <f t="shared" si="124"/>
        <v>244649.71528535953</v>
      </c>
      <c r="AB26" s="155">
        <f t="shared" si="124"/>
        <v>239432.64043603186</v>
      </c>
      <c r="AC26" s="155">
        <f t="shared" si="124"/>
        <v>280562.2473921362</v>
      </c>
      <c r="AD26" s="155">
        <f t="shared" si="124"/>
        <v>146361.29385138059</v>
      </c>
      <c r="AE26" s="155">
        <f t="shared" si="124"/>
        <v>222547.14835269615</v>
      </c>
      <c r="AF26" s="155">
        <f t="shared" si="124"/>
        <v>255155.68274181872</v>
      </c>
      <c r="AG26" s="155">
        <f t="shared" si="124"/>
        <v>211439.31151001164</v>
      </c>
      <c r="AH26" s="155">
        <f t="shared" si="124"/>
        <v>203861.89266881798</v>
      </c>
      <c r="AI26" s="155">
        <f t="shared" si="124"/>
        <v>274993.16386758664</v>
      </c>
      <c r="AJ26" s="155">
        <f t="shared" si="124"/>
        <v>340292.54391641158</v>
      </c>
      <c r="AK26" s="155">
        <f t="shared" si="124"/>
        <v>229418.23365568143</v>
      </c>
      <c r="AL26" s="155">
        <f t="shared" si="124"/>
        <v>187160.89915402635</v>
      </c>
      <c r="AM26" s="155">
        <f t="shared" si="124"/>
        <v>319496.88845485315</v>
      </c>
      <c r="AN26" s="155">
        <f t="shared" si="124"/>
        <v>243876.32314009499</v>
      </c>
      <c r="AO26" s="155">
        <f t="shared" si="124"/>
        <v>349247.6108615803</v>
      </c>
      <c r="AP26" s="155">
        <f t="shared" si="124"/>
        <v>436402.19483334402</v>
      </c>
      <c r="AQ26" s="155">
        <f t="shared" si="124"/>
        <v>258904.60368939885</v>
      </c>
      <c r="AR26" s="155">
        <f t="shared" si="124"/>
        <v>343070.44223409658</v>
      </c>
      <c r="AS26" s="155">
        <f t="shared" si="124"/>
        <v>257384.9059440495</v>
      </c>
      <c r="AT26" s="155">
        <f t="shared" si="124"/>
        <v>357669.18445682409</v>
      </c>
      <c r="AU26" s="155">
        <f t="shared" si="124"/>
        <v>390673.51795078948</v>
      </c>
      <c r="AV26" s="155">
        <f t="shared" si="124"/>
        <v>232040.99126677576</v>
      </c>
      <c r="AW26" s="155">
        <f t="shared" si="124"/>
        <v>189402.34704808655</v>
      </c>
      <c r="AX26" s="155">
        <f t="shared" si="124"/>
        <v>203582.97714402236</v>
      </c>
      <c r="AY26" s="155">
        <f t="shared" si="124"/>
        <v>286949.38838356867</v>
      </c>
      <c r="AZ26" s="155">
        <f t="shared" si="124"/>
        <v>214870.43487293419</v>
      </c>
      <c r="BA26" s="155">
        <f t="shared" si="124"/>
        <v>242875.46271681142</v>
      </c>
      <c r="BB26" s="155">
        <f t="shared" si="124"/>
        <v>220567.08269060933</v>
      </c>
      <c r="BC26" s="155">
        <f t="shared" si="124"/>
        <v>213710.2932808382</v>
      </c>
      <c r="BD26" s="155">
        <f t="shared" si="124"/>
        <v>219197.44945967055</v>
      </c>
      <c r="BE26" s="155">
        <f t="shared" si="124"/>
        <v>324412.22520031239</v>
      </c>
      <c r="BF26" s="155">
        <f t="shared" si="124"/>
        <v>234502.52389795307</v>
      </c>
      <c r="BG26" s="155">
        <f t="shared" si="124"/>
        <v>266761.99422593066</v>
      </c>
      <c r="BH26" s="155">
        <f t="shared" si="124"/>
        <v>238652.53408874653</v>
      </c>
      <c r="BI26" s="155">
        <f t="shared" si="124"/>
        <v>304136.46112529282</v>
      </c>
      <c r="BJ26" s="155">
        <f t="shared" si="124"/>
        <v>368650.25590944587</v>
      </c>
      <c r="BK26" s="155">
        <f t="shared" si="124"/>
        <v>368650.25590944587</v>
      </c>
      <c r="BL26" s="155">
        <f t="shared" si="124"/>
        <v>235894.44946737387</v>
      </c>
      <c r="BM26" s="155">
        <f t="shared" si="124"/>
        <v>232083.23908280025</v>
      </c>
      <c r="BN26" s="155">
        <f t="shared" si="124"/>
        <v>222404.14999761962</v>
      </c>
      <c r="BO26" s="155">
        <f t="shared" si="124"/>
        <v>321731.13243006187</v>
      </c>
      <c r="BP26" s="155">
        <f t="shared" si="124"/>
        <v>205758.28236806282</v>
      </c>
      <c r="BQ26" s="155">
        <f t="shared" si="124"/>
        <v>212843.35529866119</v>
      </c>
      <c r="BR26" s="155">
        <f t="shared" si="124"/>
        <v>123286.31509102779</v>
      </c>
      <c r="BS26" s="155">
        <f t="shared" ref="BS26:CO26" si="125">BS25*365</f>
        <v>221190.15354566753</v>
      </c>
      <c r="BT26" s="155">
        <f t="shared" si="125"/>
        <v>282280.76738208998</v>
      </c>
      <c r="BU26" s="155">
        <f t="shared" si="125"/>
        <v>330104.45407575311</v>
      </c>
      <c r="BV26" s="155">
        <f t="shared" si="125"/>
        <v>220209.70073739774</v>
      </c>
      <c r="BW26" s="155">
        <f t="shared" si="125"/>
        <v>214075.23848364985</v>
      </c>
      <c r="BX26" s="155">
        <f t="shared" si="125"/>
        <v>261935.70814618526</v>
      </c>
      <c r="BY26" s="155">
        <f t="shared" si="125"/>
        <v>227391.746635733</v>
      </c>
      <c r="BZ26" s="155">
        <f t="shared" si="125"/>
        <v>176140.41585104534</v>
      </c>
      <c r="CA26" s="155">
        <f t="shared" si="125"/>
        <v>251352.44721098582</v>
      </c>
      <c r="CB26" s="155">
        <f t="shared" si="125"/>
        <v>358686.73547946085</v>
      </c>
      <c r="CC26" s="155">
        <f t="shared" si="125"/>
        <v>190015.70237480165</v>
      </c>
      <c r="CD26" s="155">
        <f t="shared" si="125"/>
        <v>169145.41153492223</v>
      </c>
      <c r="CE26" s="155">
        <f t="shared" si="125"/>
        <v>214992.45439993302</v>
      </c>
      <c r="CF26" s="155">
        <f t="shared" si="125"/>
        <v>163575.96054561206</v>
      </c>
      <c r="CG26" s="155">
        <f t="shared" si="125"/>
        <v>180208.91037340276</v>
      </c>
      <c r="CH26" s="155">
        <f t="shared" si="125"/>
        <v>185670.5668449034</v>
      </c>
      <c r="CI26" s="155">
        <f t="shared" si="125"/>
        <v>226406.9024500465</v>
      </c>
      <c r="CJ26" s="155">
        <f t="shared" si="125"/>
        <v>292388.70082431589</v>
      </c>
      <c r="CK26" s="155">
        <f t="shared" si="125"/>
        <v>265428.18425480102</v>
      </c>
      <c r="CL26" s="155">
        <f t="shared" si="125"/>
        <v>376842.48381854466</v>
      </c>
      <c r="CM26" s="155">
        <f t="shared" si="125"/>
        <v>410207.1938483289</v>
      </c>
      <c r="CN26" s="155">
        <f t="shared" si="125"/>
        <v>275989.51591058518</v>
      </c>
      <c r="CO26" s="155">
        <f t="shared" si="125"/>
        <v>381362.33369942679</v>
      </c>
      <c r="CP26" s="155">
        <f t="shared" ref="CP26:DA26" si="126">CP25*365</f>
        <v>589840.40945511346</v>
      </c>
      <c r="CQ26" s="155">
        <f t="shared" si="126"/>
        <v>884760.61418267014</v>
      </c>
      <c r="CR26" s="155">
        <f t="shared" si="126"/>
        <v>442380.30709133507</v>
      </c>
      <c r="CS26" s="155">
        <f t="shared" si="126"/>
        <v>339158.23543669021</v>
      </c>
      <c r="CT26" s="155">
        <f t="shared" si="126"/>
        <v>331785.2303185013</v>
      </c>
      <c r="CU26" s="155">
        <f t="shared" si="126"/>
        <v>293076.9534480095</v>
      </c>
      <c r="CV26" s="155">
        <f t="shared" si="126"/>
        <v>360458.02800034708</v>
      </c>
      <c r="CW26" s="155">
        <f t="shared" si="126"/>
        <v>325591.90601922257</v>
      </c>
      <c r="CX26" s="155">
        <f t="shared" si="126"/>
        <v>353904.2456730681</v>
      </c>
      <c r="CY26" s="155">
        <f t="shared" si="126"/>
        <v>382829.11190596304</v>
      </c>
      <c r="CZ26" s="155">
        <f t="shared" si="126"/>
        <v>332880.23107862833</v>
      </c>
      <c r="DA26" s="164">
        <f t="shared" si="126"/>
        <v>434480.65875041846</v>
      </c>
    </row>
    <row r="27" spans="1:105" ht="13.5" thickBot="1" x14ac:dyDescent="0.25">
      <c r="A27" s="489"/>
      <c r="B27" s="489"/>
      <c r="C27" s="489"/>
      <c r="D27" s="489"/>
      <c r="E27" s="490" t="s">
        <v>1195</v>
      </c>
      <c r="F27" s="333">
        <f>IF(ISBLANK(D26), 'To &amp; from Work'!Y6,MEDIAN(26:26))</f>
        <v>248344.9987159723</v>
      </c>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4"/>
    </row>
    <row r="28" spans="1:105" ht="13.5" thickBot="1" x14ac:dyDescent="0.25">
      <c r="D28" s="151"/>
      <c r="CP28" s="151"/>
      <c r="CQ28" s="151"/>
      <c r="CR28" s="151"/>
      <c r="CS28" s="151"/>
      <c r="CT28" s="151"/>
      <c r="CU28" s="151"/>
      <c r="CV28" s="151"/>
      <c r="CW28" s="151"/>
      <c r="CX28" s="151"/>
      <c r="CY28" s="151"/>
      <c r="CZ28" s="151"/>
      <c r="DA28" s="151"/>
    </row>
    <row r="29" spans="1:105" s="149" customFormat="1" ht="25.5" x14ac:dyDescent="0.25">
      <c r="A29" s="186" t="s">
        <v>1196</v>
      </c>
      <c r="B29" s="269"/>
      <c r="C29" s="269"/>
      <c r="D29" s="269"/>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2"/>
    </row>
    <row r="30" spans="1:105" s="149" customFormat="1" x14ac:dyDescent="0.2">
      <c r="A30" s="300"/>
      <c r="B30" s="267"/>
      <c r="C30" s="267"/>
      <c r="D30" s="268"/>
      <c r="E30" s="163" t="s">
        <v>1159</v>
      </c>
      <c r="F30" s="155">
        <f>VLOOKUP($D33,$A$104:$CW$115,COLUMN(B$103),FALSE)</f>
        <v>22</v>
      </c>
      <c r="G30" s="155">
        <f t="shared" ref="G30:BR30" si="127">VLOOKUP($D33,$A$104:$CW$115,COLUMN(C$103),FALSE)</f>
        <v>1183</v>
      </c>
      <c r="H30" s="155">
        <f t="shared" si="127"/>
        <v>2282.5</v>
      </c>
      <c r="I30" s="155">
        <f t="shared" si="127"/>
        <v>221.5</v>
      </c>
      <c r="J30" s="155">
        <f t="shared" si="127"/>
        <v>305</v>
      </c>
      <c r="K30" s="155">
        <f t="shared" si="127"/>
        <v>286.5</v>
      </c>
      <c r="L30" s="155">
        <f t="shared" si="127"/>
        <v>242.5</v>
      </c>
      <c r="M30" s="155">
        <f t="shared" si="127"/>
        <v>23</v>
      </c>
      <c r="N30" s="155">
        <f t="shared" si="127"/>
        <v>150.5</v>
      </c>
      <c r="O30" s="155">
        <f t="shared" si="127"/>
        <v>93</v>
      </c>
      <c r="P30" s="155">
        <f t="shared" si="127"/>
        <v>240.5</v>
      </c>
      <c r="Q30" s="155">
        <f t="shared" si="127"/>
        <v>105.5</v>
      </c>
      <c r="R30" s="155">
        <f t="shared" si="127"/>
        <v>597</v>
      </c>
      <c r="S30" s="155">
        <f t="shared" si="127"/>
        <v>73</v>
      </c>
      <c r="T30" s="155">
        <f t="shared" si="127"/>
        <v>114.5</v>
      </c>
      <c r="U30" s="155">
        <f t="shared" si="127"/>
        <v>109.5</v>
      </c>
      <c r="V30" s="155">
        <f t="shared" si="127"/>
        <v>648.5</v>
      </c>
      <c r="W30" s="155">
        <f t="shared" si="127"/>
        <v>199</v>
      </c>
      <c r="X30" s="155">
        <f t="shared" si="127"/>
        <v>91</v>
      </c>
      <c r="Y30" s="155">
        <f t="shared" si="127"/>
        <v>19.5</v>
      </c>
      <c r="Z30" s="155">
        <f t="shared" si="127"/>
        <v>297.5</v>
      </c>
      <c r="AA30" s="155">
        <f t="shared" si="127"/>
        <v>231</v>
      </c>
      <c r="AB30" s="155">
        <f t="shared" si="127"/>
        <v>194</v>
      </c>
      <c r="AC30" s="155">
        <f t="shared" si="127"/>
        <v>190</v>
      </c>
      <c r="AD30" s="155">
        <f t="shared" si="127"/>
        <v>335.5</v>
      </c>
      <c r="AE30" s="155">
        <f t="shared" si="127"/>
        <v>163</v>
      </c>
      <c r="AF30" s="155">
        <f t="shared" si="127"/>
        <v>267</v>
      </c>
      <c r="AG30" s="155">
        <f t="shared" si="127"/>
        <v>431</v>
      </c>
      <c r="AH30" s="155">
        <f t="shared" si="127"/>
        <v>108.5</v>
      </c>
      <c r="AI30" s="155">
        <f t="shared" si="127"/>
        <v>37</v>
      </c>
      <c r="AJ30" s="155">
        <f t="shared" si="127"/>
        <v>6.5</v>
      </c>
      <c r="AK30" s="155">
        <f t="shared" si="127"/>
        <v>685.5</v>
      </c>
      <c r="AL30" s="155">
        <f t="shared" si="127"/>
        <v>143</v>
      </c>
      <c r="AM30" s="155">
        <f t="shared" si="127"/>
        <v>9</v>
      </c>
      <c r="AN30" s="155">
        <f t="shared" si="127"/>
        <v>78</v>
      </c>
      <c r="AO30" s="155">
        <f t="shared" si="127"/>
        <v>19</v>
      </c>
      <c r="AP30" s="155">
        <f t="shared" si="127"/>
        <v>18.5</v>
      </c>
      <c r="AQ30" s="155">
        <f t="shared" si="127"/>
        <v>325.5</v>
      </c>
      <c r="AR30" s="155">
        <f t="shared" si="127"/>
        <v>24.5</v>
      </c>
      <c r="AS30" s="155">
        <f t="shared" si="127"/>
        <v>165</v>
      </c>
      <c r="AT30" s="155">
        <f t="shared" si="127"/>
        <v>47</v>
      </c>
      <c r="AU30" s="155">
        <f t="shared" si="127"/>
        <v>38.5</v>
      </c>
      <c r="AV30" s="155">
        <f t="shared" si="127"/>
        <v>132.5</v>
      </c>
      <c r="AW30" s="155">
        <f t="shared" si="127"/>
        <v>167</v>
      </c>
      <c r="AX30" s="155">
        <f t="shared" si="127"/>
        <v>201</v>
      </c>
      <c r="AY30" s="155">
        <f t="shared" si="127"/>
        <v>18.5</v>
      </c>
      <c r="AZ30" s="155">
        <f t="shared" si="127"/>
        <v>420</v>
      </c>
      <c r="BA30" s="155">
        <f t="shared" si="127"/>
        <v>25.5</v>
      </c>
      <c r="BB30" s="155">
        <f t="shared" si="127"/>
        <v>355</v>
      </c>
      <c r="BC30" s="155">
        <f t="shared" si="127"/>
        <v>103.5</v>
      </c>
      <c r="BD30" s="155">
        <f t="shared" si="127"/>
        <v>55.5</v>
      </c>
      <c r="BE30" s="155">
        <f t="shared" si="127"/>
        <v>15</v>
      </c>
      <c r="BF30" s="155">
        <f t="shared" si="127"/>
        <v>216</v>
      </c>
      <c r="BG30" s="155">
        <f t="shared" si="127"/>
        <v>199</v>
      </c>
      <c r="BH30" s="155">
        <f t="shared" si="127"/>
        <v>494</v>
      </c>
      <c r="BI30" s="155">
        <f t="shared" si="127"/>
        <v>32</v>
      </c>
      <c r="BJ30" s="155">
        <f t="shared" si="127"/>
        <v>3</v>
      </c>
      <c r="BK30" s="155">
        <f t="shared" si="127"/>
        <v>15</v>
      </c>
      <c r="BL30" s="155">
        <f t="shared" si="127"/>
        <v>353.5</v>
      </c>
      <c r="BM30" s="155">
        <f t="shared" si="127"/>
        <v>731</v>
      </c>
      <c r="BN30" s="155">
        <f t="shared" si="127"/>
        <v>1366.5</v>
      </c>
      <c r="BO30" s="155">
        <f t="shared" si="127"/>
        <v>22</v>
      </c>
      <c r="BP30" s="155">
        <f t="shared" si="127"/>
        <v>279.5</v>
      </c>
      <c r="BQ30" s="155">
        <f t="shared" si="127"/>
        <v>53</v>
      </c>
      <c r="BR30" s="155">
        <f t="shared" si="127"/>
        <v>244</v>
      </c>
      <c r="BS30" s="155">
        <f t="shared" ref="BS30:DA30" si="128">VLOOKUP($D33,$A$104:$CW$115,COLUMN(BO$103),FALSE)</f>
        <v>82</v>
      </c>
      <c r="BT30" s="155">
        <f t="shared" si="128"/>
        <v>210</v>
      </c>
      <c r="BU30" s="155">
        <f t="shared" si="128"/>
        <v>329</v>
      </c>
      <c r="BV30" s="155">
        <f t="shared" si="128"/>
        <v>564</v>
      </c>
      <c r="BW30" s="155">
        <f t="shared" si="128"/>
        <v>528.5</v>
      </c>
      <c r="BX30" s="155">
        <f t="shared" si="128"/>
        <v>76</v>
      </c>
      <c r="BY30" s="155">
        <f t="shared" si="128"/>
        <v>53.5</v>
      </c>
      <c r="BZ30" s="155">
        <f t="shared" si="128"/>
        <v>272.5</v>
      </c>
      <c r="CA30" s="155">
        <f t="shared" si="128"/>
        <v>22</v>
      </c>
      <c r="CB30" s="155">
        <f t="shared" si="128"/>
        <v>18.5</v>
      </c>
      <c r="CC30" s="155">
        <f t="shared" si="128"/>
        <v>149</v>
      </c>
      <c r="CD30" s="155">
        <f t="shared" si="128"/>
        <v>1870</v>
      </c>
      <c r="CE30" s="155">
        <f t="shared" si="128"/>
        <v>2123.5</v>
      </c>
      <c r="CF30" s="155">
        <f t="shared" si="128"/>
        <v>274.5</v>
      </c>
      <c r="CG30" s="155">
        <f t="shared" si="128"/>
        <v>2037.5</v>
      </c>
      <c r="CH30" s="155">
        <f t="shared" si="128"/>
        <v>2740</v>
      </c>
      <c r="CI30" s="155">
        <f t="shared" si="128"/>
        <v>424</v>
      </c>
      <c r="CJ30" s="155">
        <f t="shared" si="128"/>
        <v>116.5</v>
      </c>
      <c r="CK30" s="155">
        <f t="shared" si="128"/>
        <v>15</v>
      </c>
      <c r="CL30" s="155">
        <f t="shared" si="128"/>
        <v>27</v>
      </c>
      <c r="CM30" s="155">
        <f t="shared" si="128"/>
        <v>27.5</v>
      </c>
      <c r="CN30" s="155">
        <f t="shared" si="128"/>
        <v>111</v>
      </c>
      <c r="CO30" s="155">
        <f t="shared" si="128"/>
        <v>14.5</v>
      </c>
      <c r="CP30" s="155">
        <f t="shared" si="128"/>
        <v>9</v>
      </c>
      <c r="CQ30" s="155">
        <f t="shared" si="128"/>
        <v>3.5</v>
      </c>
      <c r="CR30" s="155">
        <f t="shared" si="128"/>
        <v>17.5</v>
      </c>
      <c r="CS30" s="155">
        <f t="shared" si="128"/>
        <v>15</v>
      </c>
      <c r="CT30" s="155">
        <f t="shared" si="128"/>
        <v>54</v>
      </c>
      <c r="CU30" s="155">
        <f t="shared" si="128"/>
        <v>40</v>
      </c>
      <c r="CV30" s="155">
        <f t="shared" si="128"/>
        <v>40.5</v>
      </c>
      <c r="CW30" s="155">
        <f t="shared" si="128"/>
        <v>62.5</v>
      </c>
      <c r="CX30" s="155">
        <f t="shared" si="128"/>
        <v>27.5</v>
      </c>
      <c r="CY30" s="155">
        <f t="shared" si="128"/>
        <v>26</v>
      </c>
      <c r="CZ30" s="155">
        <f t="shared" si="128"/>
        <v>50.5</v>
      </c>
      <c r="DA30" s="164">
        <f t="shared" si="128"/>
        <v>56</v>
      </c>
    </row>
    <row r="31" spans="1:105" s="149" customFormat="1" ht="13.5" thickBot="1" x14ac:dyDescent="0.25">
      <c r="A31" s="300"/>
      <c r="B31" s="156"/>
      <c r="C31" s="156"/>
      <c r="D31" s="156"/>
      <c r="E31" s="163" t="s">
        <v>1160</v>
      </c>
      <c r="F31" s="333">
        <f>B$119</f>
        <v>27</v>
      </c>
      <c r="G31" s="333">
        <f t="shared" ref="G31" si="129">C$119</f>
        <v>1120</v>
      </c>
      <c r="H31" s="333">
        <f t="shared" ref="H31" si="130">D$119</f>
        <v>2158</v>
      </c>
      <c r="I31" s="333">
        <f t="shared" ref="I31" si="131">E$119</f>
        <v>207</v>
      </c>
      <c r="J31" s="333">
        <f t="shared" ref="J31" si="132">F$119</f>
        <v>294</v>
      </c>
      <c r="K31" s="333">
        <f t="shared" ref="K31" si="133">G$119</f>
        <v>249</v>
      </c>
      <c r="L31" s="333">
        <f t="shared" ref="L31" si="134">H$119</f>
        <v>236</v>
      </c>
      <c r="M31" s="333">
        <f t="shared" ref="M31" si="135">I$119</f>
        <v>32</v>
      </c>
      <c r="N31" s="333">
        <f t="shared" ref="N31" si="136">J$119</f>
        <v>157.5</v>
      </c>
      <c r="O31" s="333">
        <f t="shared" ref="O31" si="137">K$119</f>
        <v>95</v>
      </c>
      <c r="P31" s="333">
        <f t="shared" ref="P31" si="138">L$119</f>
        <v>327</v>
      </c>
      <c r="Q31" s="333">
        <f t="shared" ref="Q31" si="139">M$119</f>
        <v>130</v>
      </c>
      <c r="R31" s="333">
        <f t="shared" ref="R31" si="140">N$119</f>
        <v>493</v>
      </c>
      <c r="S31" s="333">
        <f t="shared" ref="S31" si="141">O$119</f>
        <v>88</v>
      </c>
      <c r="T31" s="333">
        <f t="shared" ref="T31" si="142">P$119</f>
        <v>127</v>
      </c>
      <c r="U31" s="333">
        <f t="shared" ref="U31" si="143">Q$119</f>
        <v>179</v>
      </c>
      <c r="V31" s="333">
        <f t="shared" ref="V31" si="144">R$119</f>
        <v>408</v>
      </c>
      <c r="W31" s="333">
        <f t="shared" ref="W31" si="145">S$119</f>
        <v>191</v>
      </c>
      <c r="X31" s="333">
        <f t="shared" ref="X31" si="146">T$119</f>
        <v>119</v>
      </c>
      <c r="Y31" s="333">
        <f t="shared" ref="Y31" si="147">U$119</f>
        <v>30</v>
      </c>
      <c r="Z31" s="333">
        <f t="shared" ref="Z31" si="148">V$119</f>
        <v>346</v>
      </c>
      <c r="AA31" s="333">
        <f t="shared" ref="AA31" si="149">W$119</f>
        <v>255.5</v>
      </c>
      <c r="AB31" s="333">
        <f t="shared" ref="AB31" si="150">X$119</f>
        <v>210</v>
      </c>
      <c r="AC31" s="333">
        <f t="shared" ref="AC31" si="151">Y$119</f>
        <v>241</v>
      </c>
      <c r="AD31" s="333">
        <f t="shared" ref="AD31" si="152">Z$119</f>
        <v>222</v>
      </c>
      <c r="AE31" s="333">
        <f t="shared" ref="AE31" si="153">AA$119</f>
        <v>164</v>
      </c>
      <c r="AF31" s="333">
        <f t="shared" ref="AF31" si="154">AB$119</f>
        <v>308</v>
      </c>
      <c r="AG31" s="333">
        <f t="shared" ref="AG31" si="155">AC$119</f>
        <v>412</v>
      </c>
      <c r="AH31" s="333">
        <f t="shared" ref="AH31" si="156">AD$119</f>
        <v>100</v>
      </c>
      <c r="AI31" s="333">
        <f t="shared" ref="AI31" si="157">AE$119</f>
        <v>46</v>
      </c>
      <c r="AJ31" s="333">
        <f t="shared" ref="AJ31" si="158">AF$119</f>
        <v>10</v>
      </c>
      <c r="AK31" s="333">
        <f t="shared" ref="AK31" si="159">AG$119</f>
        <v>711</v>
      </c>
      <c r="AL31" s="333">
        <f t="shared" ref="AL31" si="160">AH$119</f>
        <v>121</v>
      </c>
      <c r="AM31" s="333">
        <f t="shared" ref="AM31" si="161">AI$119</f>
        <v>13</v>
      </c>
      <c r="AN31" s="333">
        <f t="shared" ref="AN31" si="162">AJ$119</f>
        <v>86</v>
      </c>
      <c r="AO31" s="333">
        <f t="shared" ref="AO31" si="163">AK$119</f>
        <v>30</v>
      </c>
      <c r="AP31" s="333">
        <f t="shared" ref="AP31" si="164">AL$119</f>
        <v>36.5</v>
      </c>
      <c r="AQ31" s="333">
        <f t="shared" ref="AQ31" si="165">AM$119</f>
        <v>381</v>
      </c>
      <c r="AR31" s="333">
        <f t="shared" ref="AR31" si="166">AN$119</f>
        <v>38</v>
      </c>
      <c r="AS31" s="333">
        <f t="shared" ref="AS31" si="167">AO$119</f>
        <v>192</v>
      </c>
      <c r="AT31" s="333">
        <f t="shared" ref="AT31" si="168">AP$119</f>
        <v>76</v>
      </c>
      <c r="AU31" s="333">
        <f t="shared" ref="AU31" si="169">AQ$119</f>
        <v>68</v>
      </c>
      <c r="AV31" s="333">
        <f t="shared" ref="AV31" si="170">AR$119</f>
        <v>139</v>
      </c>
      <c r="AW31" s="333">
        <f t="shared" ref="AW31" si="171">AS$119</f>
        <v>143</v>
      </c>
      <c r="AX31" s="333">
        <f t="shared" ref="AX31" si="172">AT$119</f>
        <v>185</v>
      </c>
      <c r="AY31" s="333">
        <f t="shared" ref="AY31" si="173">AU$119</f>
        <v>24</v>
      </c>
      <c r="AZ31" s="333">
        <f t="shared" ref="AZ31" si="174">AV$119</f>
        <v>408</v>
      </c>
      <c r="BA31" s="333">
        <f t="shared" ref="BA31" si="175">AW$119</f>
        <v>28</v>
      </c>
      <c r="BB31" s="333">
        <f t="shared" ref="BB31" si="176">AX$119</f>
        <v>354</v>
      </c>
      <c r="BC31" s="333">
        <f t="shared" ref="BC31" si="177">AY$119</f>
        <v>100</v>
      </c>
      <c r="BD31" s="333">
        <f t="shared" ref="BD31" si="178">AZ$119</f>
        <v>55</v>
      </c>
      <c r="BE31" s="333">
        <f t="shared" ref="BE31" si="179">BA$119</f>
        <v>22</v>
      </c>
      <c r="BF31" s="333">
        <f t="shared" ref="BF31" si="180">BB$119</f>
        <v>229</v>
      </c>
      <c r="BG31" s="333">
        <f t="shared" ref="BG31" si="181">BC$119</f>
        <v>240</v>
      </c>
      <c r="BH31" s="333">
        <f t="shared" ref="BH31" si="182">BD$119</f>
        <v>533</v>
      </c>
      <c r="BI31" s="333">
        <f t="shared" ref="BI31" si="183">BE$119</f>
        <v>44</v>
      </c>
      <c r="BJ31" s="333">
        <f t="shared" ref="BJ31" si="184">BF$119</f>
        <v>5</v>
      </c>
      <c r="BK31" s="333">
        <f t="shared" ref="BK31" si="185">BG$119</f>
        <v>25</v>
      </c>
      <c r="BL31" s="333">
        <f t="shared" ref="BL31" si="186">BH$119</f>
        <v>377</v>
      </c>
      <c r="BM31" s="333">
        <f t="shared" ref="BM31" si="187">BI$119</f>
        <v>767</v>
      </c>
      <c r="BN31" s="333">
        <f t="shared" ref="BN31" si="188">BJ$119</f>
        <v>1374</v>
      </c>
      <c r="BO31" s="333">
        <f t="shared" ref="BO31" si="189">BK$119</f>
        <v>32</v>
      </c>
      <c r="BP31" s="333">
        <f t="shared" ref="BP31" si="190">BL$119</f>
        <v>260</v>
      </c>
      <c r="BQ31" s="333">
        <f t="shared" ref="BQ31" si="191">BM$119</f>
        <v>51</v>
      </c>
      <c r="BR31" s="333">
        <f t="shared" ref="BR31" si="192">BN$119</f>
        <v>136</v>
      </c>
      <c r="BS31" s="333">
        <f t="shared" ref="BS31" si="193">BO$119</f>
        <v>82</v>
      </c>
      <c r="BT31" s="333">
        <f t="shared" ref="BT31" si="194">BP$119</f>
        <v>268</v>
      </c>
      <c r="BU31" s="333">
        <f t="shared" ref="BU31" si="195">BQ$119</f>
        <v>491</v>
      </c>
      <c r="BV31" s="333">
        <f t="shared" ref="BV31" si="196">BR$119</f>
        <v>561.5</v>
      </c>
      <c r="BW31" s="333">
        <f t="shared" ref="BW31" si="197">BS$119</f>
        <v>511.5</v>
      </c>
      <c r="BX31" s="333">
        <f t="shared" ref="BX31" si="198">BT$119</f>
        <v>90</v>
      </c>
      <c r="BY31" s="333">
        <f t="shared" ref="BY31" si="199">BU$119</f>
        <v>55</v>
      </c>
      <c r="BZ31" s="333">
        <f t="shared" ref="BZ31" si="200">BV$119</f>
        <v>217</v>
      </c>
      <c r="CA31" s="333">
        <f t="shared" ref="CA31" si="201">BW$119</f>
        <v>25</v>
      </c>
      <c r="CB31" s="333">
        <f t="shared" ref="CB31" si="202">BX$119</f>
        <v>30</v>
      </c>
      <c r="CC31" s="333">
        <f t="shared" ref="CC31" si="203">BY$119</f>
        <v>128</v>
      </c>
      <c r="CD31" s="333">
        <f t="shared" ref="CD31" si="204">BZ$119</f>
        <v>1430</v>
      </c>
      <c r="CE31" s="333">
        <f t="shared" ref="CE31" si="205">CA$119</f>
        <v>2064</v>
      </c>
      <c r="CF31" s="333">
        <f t="shared" ref="CF31" si="206">CB$119</f>
        <v>203</v>
      </c>
      <c r="CG31" s="333">
        <f t="shared" ref="CG31" si="207">CC$119</f>
        <v>1660</v>
      </c>
      <c r="CH31" s="333">
        <f t="shared" ref="CH31" si="208">CD$119</f>
        <v>2300</v>
      </c>
      <c r="CI31" s="333">
        <f t="shared" ref="CI31" si="209">CE$119</f>
        <v>434</v>
      </c>
      <c r="CJ31" s="333">
        <f t="shared" ref="CJ31" si="210">CF$119</f>
        <v>154</v>
      </c>
      <c r="CK31" s="333">
        <f t="shared" ref="CK31" si="211">CG$119</f>
        <v>18</v>
      </c>
      <c r="CL31" s="333">
        <f t="shared" ref="CL31" si="212">CH$119</f>
        <v>46</v>
      </c>
      <c r="CM31" s="333">
        <f t="shared" ref="CM31" si="213">CI$119</f>
        <v>51</v>
      </c>
      <c r="CN31" s="333">
        <f t="shared" ref="CN31" si="214">CJ$119</f>
        <v>138.5</v>
      </c>
      <c r="CO31" s="333">
        <f t="shared" ref="CO31" si="215">CK$119</f>
        <v>25</v>
      </c>
      <c r="CP31" s="333">
        <f t="shared" ref="CP31" si="216">CL$119</f>
        <v>24</v>
      </c>
      <c r="CQ31" s="333">
        <f t="shared" ref="CQ31" si="217">CM$119</f>
        <v>14</v>
      </c>
      <c r="CR31" s="333">
        <f t="shared" ref="CR31" si="218">CN$119</f>
        <v>35</v>
      </c>
      <c r="CS31" s="333">
        <f t="shared" ref="CS31" si="219">CO$119</f>
        <v>23</v>
      </c>
      <c r="CT31" s="333">
        <f t="shared" ref="CT31" si="220">CP$119</f>
        <v>81</v>
      </c>
      <c r="CU31" s="333">
        <f t="shared" ref="CU31" si="221">CQ$119</f>
        <v>53</v>
      </c>
      <c r="CV31" s="333">
        <f t="shared" ref="CV31" si="222">CR$119</f>
        <v>66</v>
      </c>
      <c r="CW31" s="333">
        <f t="shared" ref="CW31" si="223">CS$119</f>
        <v>92</v>
      </c>
      <c r="CX31" s="333">
        <f t="shared" ref="CX31" si="224">CT$119</f>
        <v>44</v>
      </c>
      <c r="CY31" s="333">
        <f t="shared" ref="CY31" si="225">CU$119</f>
        <v>45</v>
      </c>
      <c r="CZ31" s="333">
        <f t="shared" ref="CZ31" si="226">CV$119</f>
        <v>76</v>
      </c>
      <c r="DA31" s="334">
        <f t="shared" ref="DA31" si="227">CW$119</f>
        <v>110</v>
      </c>
    </row>
    <row r="32" spans="1:105" s="149" customFormat="1" ht="25.5" x14ac:dyDescent="0.2">
      <c r="A32" s="300"/>
      <c r="B32" s="153" t="s">
        <v>677</v>
      </c>
      <c r="C32" s="153" t="s">
        <v>1161</v>
      </c>
      <c r="D32" s="153" t="s">
        <v>1162</v>
      </c>
      <c r="E32" s="264" t="s">
        <v>1163</v>
      </c>
      <c r="F32" s="265">
        <f t="shared" ref="F32:AK32" si="228">$C33/(F30/F31)</f>
        <v>21273.413702786998</v>
      </c>
      <c r="G32" s="265">
        <f t="shared" si="228"/>
        <v>16410.785937718658</v>
      </c>
      <c r="H32" s="265">
        <f t="shared" si="228"/>
        <v>16388.407593258133</v>
      </c>
      <c r="I32" s="265">
        <f t="shared" si="228"/>
        <v>16199.168297381822</v>
      </c>
      <c r="J32" s="265">
        <f t="shared" si="228"/>
        <v>16708.735862735437</v>
      </c>
      <c r="K32" s="265">
        <f t="shared" si="228"/>
        <v>15065.058530653116</v>
      </c>
      <c r="L32" s="265">
        <f t="shared" si="228"/>
        <v>16869.272843813684</v>
      </c>
      <c r="M32" s="265">
        <f t="shared" si="228"/>
        <v>24116.720204125679</v>
      </c>
      <c r="N32" s="265">
        <f t="shared" si="228"/>
        <v>18140.120211678834</v>
      </c>
      <c r="O32" s="265">
        <f t="shared" si="228"/>
        <v>17706.66453159093</v>
      </c>
      <c r="P32" s="265">
        <f t="shared" si="228"/>
        <v>23568.328047716896</v>
      </c>
      <c r="Q32" s="265">
        <f t="shared" si="228"/>
        <v>21359.298995952544</v>
      </c>
      <c r="R32" s="265">
        <f t="shared" si="228"/>
        <v>14314.253056667769</v>
      </c>
      <c r="S32" s="265">
        <f t="shared" si="228"/>
        <v>20895.651409739028</v>
      </c>
      <c r="T32" s="265">
        <f t="shared" si="228"/>
        <v>19226.239005527052</v>
      </c>
      <c r="U32" s="265">
        <f t="shared" si="228"/>
        <v>28335.769714721868</v>
      </c>
      <c r="V32" s="265">
        <f t="shared" si="228"/>
        <v>10905.517655913425</v>
      </c>
      <c r="W32" s="265">
        <f t="shared" si="228"/>
        <v>16637.052741319741</v>
      </c>
      <c r="X32" s="265">
        <f t="shared" si="228"/>
        <v>22667.398076473899</v>
      </c>
      <c r="Y32" s="265">
        <f t="shared" si="228"/>
        <v>26667.527148792818</v>
      </c>
      <c r="Z32" s="265">
        <f t="shared" si="228"/>
        <v>20159.754137020183</v>
      </c>
      <c r="AA32" s="265">
        <f t="shared" si="228"/>
        <v>19172.335806215444</v>
      </c>
      <c r="AB32" s="265">
        <f t="shared" si="228"/>
        <v>18763.492040258865</v>
      </c>
      <c r="AC32" s="265">
        <f t="shared" si="228"/>
        <v>21986.674357149448</v>
      </c>
      <c r="AD32" s="265">
        <f t="shared" si="228"/>
        <v>11469.818681284065</v>
      </c>
      <c r="AE32" s="265">
        <f t="shared" si="228"/>
        <v>17440.235546388434</v>
      </c>
      <c r="AF32" s="265">
        <f t="shared" si="228"/>
        <v>19995.651442652892</v>
      </c>
      <c r="AG32" s="265">
        <f t="shared" si="228"/>
        <v>16569.7535277186</v>
      </c>
      <c r="AH32" s="265">
        <f t="shared" si="228"/>
        <v>15975.937923239939</v>
      </c>
      <c r="AI32" s="265">
        <f t="shared" si="228"/>
        <v>21550.244912132574</v>
      </c>
      <c r="AJ32" s="265">
        <f t="shared" si="228"/>
        <v>26667.527148792818</v>
      </c>
      <c r="AK32" s="265">
        <f t="shared" si="228"/>
        <v>17978.698281275858</v>
      </c>
      <c r="AL32" s="265">
        <f t="shared" ref="AL32:BQ32" si="229">$C33/(AL30/AL31)</f>
        <v>14667.139931836049</v>
      </c>
      <c r="AM32" s="265">
        <f t="shared" si="229"/>
        <v>25037.84493414437</v>
      </c>
      <c r="AN32" s="265">
        <f t="shared" si="229"/>
        <v>19111.727789968187</v>
      </c>
      <c r="AO32" s="265">
        <f t="shared" si="229"/>
        <v>27369.30417902421</v>
      </c>
      <c r="AP32" s="265">
        <f t="shared" si="229"/>
        <v>34199.301708384301</v>
      </c>
      <c r="AQ32" s="265">
        <f t="shared" si="229"/>
        <v>20289.441162514719</v>
      </c>
      <c r="AR32" s="265">
        <f t="shared" si="229"/>
        <v>26885.221247966638</v>
      </c>
      <c r="AS32" s="265">
        <f t="shared" si="229"/>
        <v>20170.347807086931</v>
      </c>
      <c r="AT32" s="265">
        <f t="shared" si="229"/>
        <v>28029.273215965215</v>
      </c>
      <c r="AU32" s="265">
        <f t="shared" si="229"/>
        <v>30615.706492899808</v>
      </c>
      <c r="AV32" s="265">
        <f t="shared" si="229"/>
        <v>18184.234550139103</v>
      </c>
      <c r="AW32" s="265">
        <f t="shared" si="229"/>
        <v>14842.7943022772</v>
      </c>
      <c r="AX32" s="265">
        <f t="shared" si="229"/>
        <v>15954.080296728042</v>
      </c>
      <c r="AY32" s="265">
        <f t="shared" si="229"/>
        <v>22487.212082225295</v>
      </c>
      <c r="AZ32" s="265">
        <f t="shared" si="229"/>
        <v>16838.638571094896</v>
      </c>
      <c r="BA32" s="265">
        <f t="shared" si="229"/>
        <v>19033.293886589385</v>
      </c>
      <c r="BB32" s="265">
        <f t="shared" si="229"/>
        <v>17285.064780104869</v>
      </c>
      <c r="BC32" s="265">
        <f t="shared" si="229"/>
        <v>16747.722363976169</v>
      </c>
      <c r="BD32" s="265">
        <f t="shared" si="229"/>
        <v>17177.731451699881</v>
      </c>
      <c r="BE32" s="265">
        <f t="shared" si="229"/>
        <v>25423.042548515823</v>
      </c>
      <c r="BF32" s="265">
        <f t="shared" si="229"/>
        <v>18377.136185638014</v>
      </c>
      <c r="BG32" s="265">
        <f t="shared" si="229"/>
        <v>20905.197161867738</v>
      </c>
      <c r="BH32" s="265">
        <f t="shared" si="229"/>
        <v>18702.357855666542</v>
      </c>
      <c r="BI32" s="265">
        <f t="shared" si="229"/>
        <v>23834.10238923358</v>
      </c>
      <c r="BJ32" s="265">
        <f t="shared" si="229"/>
        <v>28889.821077858887</v>
      </c>
      <c r="BK32" s="265">
        <f t="shared" si="229"/>
        <v>28889.821077858887</v>
      </c>
      <c r="BL32" s="265">
        <f t="shared" si="229"/>
        <v>18486.216486030211</v>
      </c>
      <c r="BM32" s="265">
        <f t="shared" si="229"/>
        <v>18187.545362559042</v>
      </c>
      <c r="BN32" s="265">
        <f t="shared" si="229"/>
        <v>17429.029269364702</v>
      </c>
      <c r="BO32" s="265">
        <f t="shared" si="229"/>
        <v>25212.934758858664</v>
      </c>
      <c r="BP32" s="265">
        <f t="shared" si="229"/>
        <v>16124.551299270077</v>
      </c>
      <c r="BQ32" s="265">
        <f t="shared" si="229"/>
        <v>16679.783490235506</v>
      </c>
      <c r="BR32" s="265">
        <f t="shared" ref="BR32:CO32" si="230">$C33/(BR30/BR31)</f>
        <v>9661.5139342347757</v>
      </c>
      <c r="BS32" s="265">
        <f t="shared" si="230"/>
        <v>17333.892646715332</v>
      </c>
      <c r="BT32" s="265">
        <f t="shared" si="230"/>
        <v>22121.348711046234</v>
      </c>
      <c r="BU32" s="265">
        <f t="shared" si="230"/>
        <v>25869.122460599479</v>
      </c>
      <c r="BV32" s="265">
        <f t="shared" si="230"/>
        <v>17257.058016189112</v>
      </c>
      <c r="BW32" s="265">
        <f t="shared" si="230"/>
        <v>16776.32183310292</v>
      </c>
      <c r="BX32" s="265">
        <f t="shared" si="230"/>
        <v>20526.978134268156</v>
      </c>
      <c r="BY32" s="265">
        <f t="shared" si="230"/>
        <v>17819.889636810152</v>
      </c>
      <c r="BZ32" s="265">
        <f t="shared" si="230"/>
        <v>13803.503502154961</v>
      </c>
      <c r="CA32" s="265">
        <f t="shared" si="230"/>
        <v>19697.605280358333</v>
      </c>
      <c r="CB32" s="265">
        <f t="shared" si="230"/>
        <v>28109.015102781617</v>
      </c>
      <c r="CC32" s="265">
        <f t="shared" si="230"/>
        <v>14890.860797178271</v>
      </c>
      <c r="CD32" s="265">
        <f t="shared" si="230"/>
        <v>13255.329671017607</v>
      </c>
      <c r="CE32" s="265">
        <f t="shared" si="230"/>
        <v>16848.200811311723</v>
      </c>
      <c r="CF32" s="265">
        <f t="shared" si="230"/>
        <v>12818.871429082741</v>
      </c>
      <c r="CG32" s="265">
        <f t="shared" si="230"/>
        <v>14122.337076587706</v>
      </c>
      <c r="CH32" s="265">
        <f t="shared" si="230"/>
        <v>14550.347842133307</v>
      </c>
      <c r="CI32" s="265">
        <f t="shared" si="230"/>
        <v>17742.710869515224</v>
      </c>
      <c r="CJ32" s="265">
        <f t="shared" si="230"/>
        <v>22913.471824842585</v>
      </c>
      <c r="CK32" s="265">
        <f t="shared" si="230"/>
        <v>20800.671176058397</v>
      </c>
      <c r="CL32" s="265">
        <f t="shared" si="230"/>
        <v>29531.817101811303</v>
      </c>
      <c r="CM32" s="265">
        <f t="shared" si="230"/>
        <v>32146.4918175448</v>
      </c>
      <c r="CN32" s="265">
        <f t="shared" si="230"/>
        <v>21628.325509640305</v>
      </c>
      <c r="CO32" s="265">
        <f t="shared" si="230"/>
        <v>29886.021804681608</v>
      </c>
      <c r="CP32" s="265">
        <f t="shared" ref="CP32:DA32" si="231">$C33/(CP30/CP31)</f>
        <v>46223.71372457422</v>
      </c>
      <c r="CQ32" s="265">
        <f t="shared" si="231"/>
        <v>69335.57058686133</v>
      </c>
      <c r="CR32" s="265">
        <f t="shared" si="231"/>
        <v>34667.785293430665</v>
      </c>
      <c r="CS32" s="265">
        <f t="shared" si="231"/>
        <v>26578.635391630174</v>
      </c>
      <c r="CT32" s="265">
        <f t="shared" si="231"/>
        <v>26000.838970073</v>
      </c>
      <c r="CU32" s="265">
        <f t="shared" si="231"/>
        <v>22967.407756897814</v>
      </c>
      <c r="CV32" s="265">
        <f t="shared" si="231"/>
        <v>28247.825053906468</v>
      </c>
      <c r="CW32" s="265">
        <f t="shared" si="231"/>
        <v>25515.489975964967</v>
      </c>
      <c r="CX32" s="265">
        <f t="shared" si="231"/>
        <v>27734.228234744533</v>
      </c>
      <c r="CY32" s="265">
        <f t="shared" si="231"/>
        <v>30000.968042391924</v>
      </c>
      <c r="CZ32" s="265">
        <f t="shared" si="231"/>
        <v>26086.650319809214</v>
      </c>
      <c r="DA32" s="266">
        <f t="shared" si="231"/>
        <v>34048.717698905122</v>
      </c>
    </row>
    <row r="33" spans="1:105" s="149" customFormat="1" x14ac:dyDescent="0.2">
      <c r="A33" s="300"/>
      <c r="B33" s="155">
        <f>'Work (future job)'!S6</f>
        <v>6326870.8160510957</v>
      </c>
      <c r="C33" s="155">
        <f>B33/365</f>
        <v>17333.892646715332</v>
      </c>
      <c r="D33" s="327" t="str">
        <f>'Non-survey input values'!$B$11</f>
        <v>Nov</v>
      </c>
      <c r="E33" s="163" t="s">
        <v>1164</v>
      </c>
      <c r="F33" s="155">
        <f>F32*365</f>
        <v>7764796.0015172539</v>
      </c>
      <c r="G33" s="155">
        <f t="shared" ref="G33:BR33" si="232">G32*365</f>
        <v>5989936.8672673097</v>
      </c>
      <c r="H33" s="155">
        <f t="shared" si="232"/>
        <v>5981768.7715392187</v>
      </c>
      <c r="I33" s="155">
        <f t="shared" si="232"/>
        <v>5912696.4285443649</v>
      </c>
      <c r="J33" s="155">
        <f t="shared" si="232"/>
        <v>6098688.5898984345</v>
      </c>
      <c r="K33" s="155">
        <f t="shared" si="232"/>
        <v>5498746.363688387</v>
      </c>
      <c r="L33" s="155">
        <f t="shared" si="232"/>
        <v>6157284.5879919948</v>
      </c>
      <c r="M33" s="155">
        <f t="shared" si="232"/>
        <v>8802602.8745058719</v>
      </c>
      <c r="N33" s="155">
        <f t="shared" si="232"/>
        <v>6621143.8772627739</v>
      </c>
      <c r="O33" s="155">
        <f t="shared" si="232"/>
        <v>6462932.5540306894</v>
      </c>
      <c r="P33" s="155">
        <f t="shared" si="232"/>
        <v>8602439.737416666</v>
      </c>
      <c r="Q33" s="155">
        <f t="shared" si="232"/>
        <v>7796144.1335226782</v>
      </c>
      <c r="R33" s="155">
        <f t="shared" si="232"/>
        <v>5224702.3656837353</v>
      </c>
      <c r="S33" s="155">
        <f t="shared" si="232"/>
        <v>7626912.7645547455</v>
      </c>
      <c r="T33" s="155">
        <f t="shared" si="232"/>
        <v>7017577.2370173736</v>
      </c>
      <c r="U33" s="155">
        <f t="shared" si="232"/>
        <v>10342555.945873482</v>
      </c>
      <c r="V33" s="155">
        <f t="shared" si="232"/>
        <v>3980513.9444084</v>
      </c>
      <c r="W33" s="155">
        <f t="shared" si="232"/>
        <v>6072524.2505817059</v>
      </c>
      <c r="X33" s="155">
        <f t="shared" si="232"/>
        <v>8273600.297912973</v>
      </c>
      <c r="Y33" s="155">
        <f t="shared" si="232"/>
        <v>9733647.4093093779</v>
      </c>
      <c r="Z33" s="155">
        <f t="shared" si="232"/>
        <v>7358310.2600123668</v>
      </c>
      <c r="AA33" s="155">
        <f t="shared" si="232"/>
        <v>6997902.5692686373</v>
      </c>
      <c r="AB33" s="155">
        <f t="shared" si="232"/>
        <v>6848674.5946944859</v>
      </c>
      <c r="AC33" s="155">
        <f t="shared" si="232"/>
        <v>8025136.1403595489</v>
      </c>
      <c r="AD33" s="155">
        <f t="shared" si="232"/>
        <v>4186483.8186686835</v>
      </c>
      <c r="AE33" s="155">
        <f t="shared" si="232"/>
        <v>6365685.9744317783</v>
      </c>
      <c r="AF33" s="155">
        <f t="shared" si="232"/>
        <v>7298412.7765683057</v>
      </c>
      <c r="AG33" s="155">
        <f t="shared" si="232"/>
        <v>6047960.0376172885</v>
      </c>
      <c r="AH33" s="155">
        <f t="shared" si="232"/>
        <v>5831217.3419825779</v>
      </c>
      <c r="AI33" s="155">
        <f t="shared" si="232"/>
        <v>7865839.3929283889</v>
      </c>
      <c r="AJ33" s="155">
        <f t="shared" si="232"/>
        <v>9733647.4093093779</v>
      </c>
      <c r="AK33" s="155">
        <f t="shared" si="232"/>
        <v>6562224.8726656884</v>
      </c>
      <c r="AL33" s="155">
        <f t="shared" si="232"/>
        <v>5353506.0751201576</v>
      </c>
      <c r="AM33" s="155">
        <f t="shared" si="232"/>
        <v>9138813.4009626955</v>
      </c>
      <c r="AN33" s="155">
        <f t="shared" si="232"/>
        <v>6975780.6433383878</v>
      </c>
      <c r="AO33" s="155">
        <f t="shared" si="232"/>
        <v>9989796.0253438372</v>
      </c>
      <c r="AP33" s="155">
        <f t="shared" si="232"/>
        <v>12482745.12356027</v>
      </c>
      <c r="AQ33" s="155">
        <f t="shared" si="232"/>
        <v>7405646.0243178727</v>
      </c>
      <c r="AR33" s="155">
        <f t="shared" si="232"/>
        <v>9813105.7555078231</v>
      </c>
      <c r="AS33" s="155">
        <f t="shared" si="232"/>
        <v>7362176.9495867295</v>
      </c>
      <c r="AT33" s="155">
        <f t="shared" si="232"/>
        <v>10230684.723827304</v>
      </c>
      <c r="AU33" s="155">
        <f t="shared" si="232"/>
        <v>11174732.86990843</v>
      </c>
      <c r="AV33" s="155">
        <f t="shared" si="232"/>
        <v>6637245.6108007729</v>
      </c>
      <c r="AW33" s="155">
        <f t="shared" si="232"/>
        <v>5417619.9203311782</v>
      </c>
      <c r="AX33" s="155">
        <f t="shared" si="232"/>
        <v>5823239.3083057348</v>
      </c>
      <c r="AY33" s="155">
        <f t="shared" si="232"/>
        <v>8207832.4100122321</v>
      </c>
      <c r="AZ33" s="155">
        <f t="shared" si="232"/>
        <v>6146103.0784496367</v>
      </c>
      <c r="BA33" s="155">
        <f t="shared" si="232"/>
        <v>6947152.2686051251</v>
      </c>
      <c r="BB33" s="155">
        <f t="shared" si="232"/>
        <v>6309048.6447382774</v>
      </c>
      <c r="BC33" s="155">
        <f t="shared" si="232"/>
        <v>6112918.662851302</v>
      </c>
      <c r="BD33" s="155">
        <f t="shared" si="232"/>
        <v>6269871.9798704563</v>
      </c>
      <c r="BE33" s="155">
        <f t="shared" si="232"/>
        <v>9279410.5302082747</v>
      </c>
      <c r="BF33" s="155">
        <f t="shared" si="232"/>
        <v>6707654.7077578753</v>
      </c>
      <c r="BG33" s="155">
        <f t="shared" si="232"/>
        <v>7630396.9640817242</v>
      </c>
      <c r="BH33" s="155">
        <f t="shared" si="232"/>
        <v>6826360.6173182875</v>
      </c>
      <c r="BI33" s="155">
        <f t="shared" si="232"/>
        <v>8699447.3720702566</v>
      </c>
      <c r="BJ33" s="155">
        <f t="shared" si="232"/>
        <v>10544784.693418493</v>
      </c>
      <c r="BK33" s="155">
        <f t="shared" si="232"/>
        <v>10544784.693418493</v>
      </c>
      <c r="BL33" s="155">
        <f t="shared" si="232"/>
        <v>6747469.0174010266</v>
      </c>
      <c r="BM33" s="155">
        <f t="shared" si="232"/>
        <v>6638454.0573340505</v>
      </c>
      <c r="BN33" s="155">
        <f t="shared" si="232"/>
        <v>6361595.6833181167</v>
      </c>
      <c r="BO33" s="155">
        <f t="shared" si="232"/>
        <v>9202721.1869834121</v>
      </c>
      <c r="BP33" s="155">
        <f t="shared" si="232"/>
        <v>5885461.224233578</v>
      </c>
      <c r="BQ33" s="155">
        <f t="shared" si="232"/>
        <v>6088120.9739359599</v>
      </c>
      <c r="BR33" s="155">
        <f t="shared" si="232"/>
        <v>3526452.5859956932</v>
      </c>
      <c r="BS33" s="155">
        <f t="shared" ref="BS33:CO33" si="233">BS32*365</f>
        <v>6326870.8160510967</v>
      </c>
      <c r="BT33" s="155">
        <f t="shared" si="233"/>
        <v>8074292.2795318756</v>
      </c>
      <c r="BU33" s="155">
        <f t="shared" si="233"/>
        <v>9442229.6981188096</v>
      </c>
      <c r="BV33" s="155">
        <f t="shared" si="233"/>
        <v>6298826.1759090256</v>
      </c>
      <c r="BW33" s="155">
        <f t="shared" si="233"/>
        <v>6123357.469082566</v>
      </c>
      <c r="BX33" s="155">
        <f t="shared" si="233"/>
        <v>7492347.0190078774</v>
      </c>
      <c r="BY33" s="155">
        <f t="shared" si="233"/>
        <v>6504259.7174357055</v>
      </c>
      <c r="BZ33" s="155">
        <f t="shared" si="233"/>
        <v>5038278.7782865604</v>
      </c>
      <c r="CA33" s="155">
        <f t="shared" si="233"/>
        <v>7189625.927330792</v>
      </c>
      <c r="CB33" s="155">
        <f t="shared" si="233"/>
        <v>10259790.51251529</v>
      </c>
      <c r="CC33" s="155">
        <f t="shared" si="233"/>
        <v>5435164.1909700688</v>
      </c>
      <c r="CD33" s="155">
        <f t="shared" si="233"/>
        <v>4838195.3299214263</v>
      </c>
      <c r="CE33" s="155">
        <f t="shared" si="233"/>
        <v>6149593.2961287787</v>
      </c>
      <c r="CF33" s="155">
        <f t="shared" si="233"/>
        <v>4678888.0716152005</v>
      </c>
      <c r="CG33" s="155">
        <f t="shared" si="233"/>
        <v>5154653.0329545131</v>
      </c>
      <c r="CH33" s="155">
        <f t="shared" si="233"/>
        <v>5310876.9623786574</v>
      </c>
      <c r="CI33" s="155">
        <f t="shared" si="233"/>
        <v>6476089.4673730563</v>
      </c>
      <c r="CJ33" s="155">
        <f t="shared" si="233"/>
        <v>8363417.2160675433</v>
      </c>
      <c r="CK33" s="155">
        <f t="shared" si="233"/>
        <v>7592244.9792613145</v>
      </c>
      <c r="CL33" s="155">
        <f t="shared" si="233"/>
        <v>10779113.242161125</v>
      </c>
      <c r="CM33" s="155">
        <f t="shared" si="233"/>
        <v>11733469.513403852</v>
      </c>
      <c r="CN33" s="155">
        <f t="shared" si="233"/>
        <v>7894338.811018711</v>
      </c>
      <c r="CO33" s="155">
        <f t="shared" si="233"/>
        <v>10908397.958708787</v>
      </c>
      <c r="CP33" s="155">
        <f t="shared" ref="CP33:DA33" si="234">CP32*365</f>
        <v>16871655.509469591</v>
      </c>
      <c r="CQ33" s="155">
        <f t="shared" si="234"/>
        <v>25307483.264204387</v>
      </c>
      <c r="CR33" s="155">
        <f t="shared" si="234"/>
        <v>12653741.632102193</v>
      </c>
      <c r="CS33" s="155">
        <f t="shared" si="234"/>
        <v>9701201.9179450143</v>
      </c>
      <c r="CT33" s="155">
        <f t="shared" si="234"/>
        <v>9490306.2240766454</v>
      </c>
      <c r="CU33" s="155">
        <f t="shared" si="234"/>
        <v>8383103.8312677024</v>
      </c>
      <c r="CV33" s="155">
        <f t="shared" si="234"/>
        <v>10310456.14467586</v>
      </c>
      <c r="CW33" s="155">
        <f t="shared" si="234"/>
        <v>9313153.8412272129</v>
      </c>
      <c r="CX33" s="155">
        <f t="shared" si="234"/>
        <v>10122993.305681754</v>
      </c>
      <c r="CY33" s="155">
        <f t="shared" si="234"/>
        <v>10950353.335473051</v>
      </c>
      <c r="CZ33" s="155">
        <f t="shared" si="234"/>
        <v>9521627.366730364</v>
      </c>
      <c r="DA33" s="164">
        <f t="shared" si="234"/>
        <v>12427781.96010037</v>
      </c>
    </row>
    <row r="34" spans="1:105" s="149" customFormat="1" ht="13.5" thickBot="1" x14ac:dyDescent="0.25">
      <c r="A34" s="308"/>
      <c r="B34" s="489"/>
      <c r="C34" s="489"/>
      <c r="D34" s="489"/>
      <c r="E34" s="490" t="s">
        <v>1165</v>
      </c>
      <c r="F34" s="333">
        <f>IF(ISBLANK(D33), 'Work (future job)'!S6,MEDIAN(33:33))</f>
        <v>7103601.5821740832</v>
      </c>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4"/>
    </row>
    <row r="35" spans="1:105" ht="13.5" thickBot="1" x14ac:dyDescent="0.25">
      <c r="D35" s="151"/>
      <c r="CP35" s="151"/>
      <c r="CQ35" s="151"/>
      <c r="CR35" s="151"/>
      <c r="CS35" s="151"/>
      <c r="CT35" s="151"/>
      <c r="CU35" s="151"/>
      <c r="CV35" s="151"/>
      <c r="CW35" s="151"/>
      <c r="CX35" s="151"/>
      <c r="CY35" s="151"/>
      <c r="CZ35" s="151"/>
      <c r="DA35" s="151"/>
    </row>
    <row r="36" spans="1:105" x14ac:dyDescent="0.2">
      <c r="A36" s="152" t="s">
        <v>1197</v>
      </c>
      <c r="B36" s="269"/>
      <c r="C36" s="269"/>
      <c r="D36" s="269"/>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c r="CQ36" s="161"/>
      <c r="CR36" s="161"/>
      <c r="CS36" s="161"/>
      <c r="CT36" s="161"/>
      <c r="CU36" s="161"/>
      <c r="CV36" s="161"/>
      <c r="CW36" s="161"/>
      <c r="CX36" s="161"/>
      <c r="CY36" s="161"/>
      <c r="CZ36" s="161"/>
      <c r="DA36" s="162"/>
    </row>
    <row r="37" spans="1:105" x14ac:dyDescent="0.2">
      <c r="A37" s="302"/>
      <c r="B37" s="267"/>
      <c r="C37" s="267"/>
      <c r="D37" s="268"/>
      <c r="E37" s="163" t="s">
        <v>1159</v>
      </c>
      <c r="F37" s="155">
        <f>VLOOKUP($D40,$A$104:$CW$115,COLUMN(B$103),FALSE)</f>
        <v>22</v>
      </c>
      <c r="G37" s="155">
        <f t="shared" ref="G37:BR37" si="235">VLOOKUP($D40,$A$104:$CW$115,COLUMN(C$103),FALSE)</f>
        <v>1183</v>
      </c>
      <c r="H37" s="155">
        <f t="shared" si="235"/>
        <v>2282.5</v>
      </c>
      <c r="I37" s="155">
        <f t="shared" si="235"/>
        <v>221.5</v>
      </c>
      <c r="J37" s="155">
        <f t="shared" si="235"/>
        <v>305</v>
      </c>
      <c r="K37" s="155">
        <f t="shared" si="235"/>
        <v>286.5</v>
      </c>
      <c r="L37" s="155">
        <f t="shared" si="235"/>
        <v>242.5</v>
      </c>
      <c r="M37" s="155">
        <f t="shared" si="235"/>
        <v>23</v>
      </c>
      <c r="N37" s="155">
        <f t="shared" si="235"/>
        <v>150.5</v>
      </c>
      <c r="O37" s="155">
        <f t="shared" si="235"/>
        <v>93</v>
      </c>
      <c r="P37" s="155">
        <f t="shared" si="235"/>
        <v>240.5</v>
      </c>
      <c r="Q37" s="155">
        <f t="shared" si="235"/>
        <v>105.5</v>
      </c>
      <c r="R37" s="155">
        <f t="shared" si="235"/>
        <v>597</v>
      </c>
      <c r="S37" s="155">
        <f t="shared" si="235"/>
        <v>73</v>
      </c>
      <c r="T37" s="155">
        <f t="shared" si="235"/>
        <v>114.5</v>
      </c>
      <c r="U37" s="155">
        <f t="shared" si="235"/>
        <v>109.5</v>
      </c>
      <c r="V37" s="155">
        <f t="shared" si="235"/>
        <v>648.5</v>
      </c>
      <c r="W37" s="155">
        <f t="shared" si="235"/>
        <v>199</v>
      </c>
      <c r="X37" s="155">
        <f t="shared" si="235"/>
        <v>91</v>
      </c>
      <c r="Y37" s="155">
        <f t="shared" si="235"/>
        <v>19.5</v>
      </c>
      <c r="Z37" s="155">
        <f t="shared" si="235"/>
        <v>297.5</v>
      </c>
      <c r="AA37" s="155">
        <f t="shared" si="235"/>
        <v>231</v>
      </c>
      <c r="AB37" s="155">
        <f t="shared" si="235"/>
        <v>194</v>
      </c>
      <c r="AC37" s="155">
        <f t="shared" si="235"/>
        <v>190</v>
      </c>
      <c r="AD37" s="155">
        <f t="shared" si="235"/>
        <v>335.5</v>
      </c>
      <c r="AE37" s="155">
        <f t="shared" si="235"/>
        <v>163</v>
      </c>
      <c r="AF37" s="155">
        <f t="shared" si="235"/>
        <v>267</v>
      </c>
      <c r="AG37" s="155">
        <f t="shared" si="235"/>
        <v>431</v>
      </c>
      <c r="AH37" s="155">
        <f t="shared" si="235"/>
        <v>108.5</v>
      </c>
      <c r="AI37" s="155">
        <f t="shared" si="235"/>
        <v>37</v>
      </c>
      <c r="AJ37" s="155">
        <f t="shared" si="235"/>
        <v>6.5</v>
      </c>
      <c r="AK37" s="155">
        <f t="shared" si="235"/>
        <v>685.5</v>
      </c>
      <c r="AL37" s="155">
        <f t="shared" si="235"/>
        <v>143</v>
      </c>
      <c r="AM37" s="155">
        <f t="shared" si="235"/>
        <v>9</v>
      </c>
      <c r="AN37" s="155">
        <f t="shared" si="235"/>
        <v>78</v>
      </c>
      <c r="AO37" s="155">
        <f t="shared" si="235"/>
        <v>19</v>
      </c>
      <c r="AP37" s="155">
        <f t="shared" si="235"/>
        <v>18.5</v>
      </c>
      <c r="AQ37" s="155">
        <f t="shared" si="235"/>
        <v>325.5</v>
      </c>
      <c r="AR37" s="155">
        <f t="shared" si="235"/>
        <v>24.5</v>
      </c>
      <c r="AS37" s="155">
        <f t="shared" si="235"/>
        <v>165</v>
      </c>
      <c r="AT37" s="155">
        <f t="shared" si="235"/>
        <v>47</v>
      </c>
      <c r="AU37" s="155">
        <f t="shared" si="235"/>
        <v>38.5</v>
      </c>
      <c r="AV37" s="155">
        <f t="shared" si="235"/>
        <v>132.5</v>
      </c>
      <c r="AW37" s="155">
        <f t="shared" si="235"/>
        <v>167</v>
      </c>
      <c r="AX37" s="155">
        <f t="shared" si="235"/>
        <v>201</v>
      </c>
      <c r="AY37" s="155">
        <f t="shared" si="235"/>
        <v>18.5</v>
      </c>
      <c r="AZ37" s="155">
        <f t="shared" si="235"/>
        <v>420</v>
      </c>
      <c r="BA37" s="155">
        <f t="shared" si="235"/>
        <v>25.5</v>
      </c>
      <c r="BB37" s="155">
        <f t="shared" si="235"/>
        <v>355</v>
      </c>
      <c r="BC37" s="155">
        <f t="shared" si="235"/>
        <v>103.5</v>
      </c>
      <c r="BD37" s="155">
        <f t="shared" si="235"/>
        <v>55.5</v>
      </c>
      <c r="BE37" s="155">
        <f t="shared" si="235"/>
        <v>15</v>
      </c>
      <c r="BF37" s="155">
        <f t="shared" si="235"/>
        <v>216</v>
      </c>
      <c r="BG37" s="155">
        <f t="shared" si="235"/>
        <v>199</v>
      </c>
      <c r="BH37" s="155">
        <f t="shared" si="235"/>
        <v>494</v>
      </c>
      <c r="BI37" s="155">
        <f t="shared" si="235"/>
        <v>32</v>
      </c>
      <c r="BJ37" s="155">
        <f t="shared" si="235"/>
        <v>3</v>
      </c>
      <c r="BK37" s="155">
        <f t="shared" si="235"/>
        <v>15</v>
      </c>
      <c r="BL37" s="155">
        <f t="shared" si="235"/>
        <v>353.5</v>
      </c>
      <c r="BM37" s="155">
        <f t="shared" si="235"/>
        <v>731</v>
      </c>
      <c r="BN37" s="155">
        <f t="shared" si="235"/>
        <v>1366.5</v>
      </c>
      <c r="BO37" s="155">
        <f t="shared" si="235"/>
        <v>22</v>
      </c>
      <c r="BP37" s="155">
        <f t="shared" si="235"/>
        <v>279.5</v>
      </c>
      <c r="BQ37" s="155">
        <f t="shared" si="235"/>
        <v>53</v>
      </c>
      <c r="BR37" s="155">
        <f t="shared" si="235"/>
        <v>244</v>
      </c>
      <c r="BS37" s="155">
        <f t="shared" ref="BS37:DA37" si="236">VLOOKUP($D40,$A$104:$CW$115,COLUMN(BO$103),FALSE)</f>
        <v>82</v>
      </c>
      <c r="BT37" s="155">
        <f t="shared" si="236"/>
        <v>210</v>
      </c>
      <c r="BU37" s="155">
        <f t="shared" si="236"/>
        <v>329</v>
      </c>
      <c r="BV37" s="155">
        <f t="shared" si="236"/>
        <v>564</v>
      </c>
      <c r="BW37" s="155">
        <f t="shared" si="236"/>
        <v>528.5</v>
      </c>
      <c r="BX37" s="155">
        <f t="shared" si="236"/>
        <v>76</v>
      </c>
      <c r="BY37" s="155">
        <f t="shared" si="236"/>
        <v>53.5</v>
      </c>
      <c r="BZ37" s="155">
        <f t="shared" si="236"/>
        <v>272.5</v>
      </c>
      <c r="CA37" s="155">
        <f t="shared" si="236"/>
        <v>22</v>
      </c>
      <c r="CB37" s="155">
        <f t="shared" si="236"/>
        <v>18.5</v>
      </c>
      <c r="CC37" s="155">
        <f t="shared" si="236"/>
        <v>149</v>
      </c>
      <c r="CD37" s="155">
        <f t="shared" si="236"/>
        <v>1870</v>
      </c>
      <c r="CE37" s="155">
        <f t="shared" si="236"/>
        <v>2123.5</v>
      </c>
      <c r="CF37" s="155">
        <f t="shared" si="236"/>
        <v>274.5</v>
      </c>
      <c r="CG37" s="155">
        <f t="shared" si="236"/>
        <v>2037.5</v>
      </c>
      <c r="CH37" s="155">
        <f t="shared" si="236"/>
        <v>2740</v>
      </c>
      <c r="CI37" s="155">
        <f t="shared" si="236"/>
        <v>424</v>
      </c>
      <c r="CJ37" s="155">
        <f t="shared" si="236"/>
        <v>116.5</v>
      </c>
      <c r="CK37" s="155">
        <f t="shared" si="236"/>
        <v>15</v>
      </c>
      <c r="CL37" s="155">
        <f t="shared" si="236"/>
        <v>27</v>
      </c>
      <c r="CM37" s="155">
        <f t="shared" si="236"/>
        <v>27.5</v>
      </c>
      <c r="CN37" s="155">
        <f t="shared" si="236"/>
        <v>111</v>
      </c>
      <c r="CO37" s="155">
        <f t="shared" si="236"/>
        <v>14.5</v>
      </c>
      <c r="CP37" s="155">
        <f t="shared" si="236"/>
        <v>9</v>
      </c>
      <c r="CQ37" s="155">
        <f t="shared" si="236"/>
        <v>3.5</v>
      </c>
      <c r="CR37" s="155">
        <f t="shared" si="236"/>
        <v>17.5</v>
      </c>
      <c r="CS37" s="155">
        <f t="shared" si="236"/>
        <v>15</v>
      </c>
      <c r="CT37" s="155">
        <f t="shared" si="236"/>
        <v>54</v>
      </c>
      <c r="CU37" s="155">
        <f t="shared" si="236"/>
        <v>40</v>
      </c>
      <c r="CV37" s="155">
        <f t="shared" si="236"/>
        <v>40.5</v>
      </c>
      <c r="CW37" s="155">
        <f t="shared" si="236"/>
        <v>62.5</v>
      </c>
      <c r="CX37" s="155">
        <f t="shared" si="236"/>
        <v>27.5</v>
      </c>
      <c r="CY37" s="155">
        <f t="shared" si="236"/>
        <v>26</v>
      </c>
      <c r="CZ37" s="155">
        <f t="shared" si="236"/>
        <v>50.5</v>
      </c>
      <c r="DA37" s="164">
        <f t="shared" si="236"/>
        <v>56</v>
      </c>
    </row>
    <row r="38" spans="1:105" ht="13.5" thickBot="1" x14ac:dyDescent="0.25">
      <c r="A38" s="302"/>
      <c r="B38" s="156"/>
      <c r="C38" s="156"/>
      <c r="D38" s="156"/>
      <c r="E38" s="163" t="s">
        <v>1160</v>
      </c>
      <c r="F38" s="333">
        <f>B$119</f>
        <v>27</v>
      </c>
      <c r="G38" s="333">
        <f t="shared" ref="G38" si="237">C$119</f>
        <v>1120</v>
      </c>
      <c r="H38" s="333">
        <f t="shared" ref="H38" si="238">D$119</f>
        <v>2158</v>
      </c>
      <c r="I38" s="333">
        <f t="shared" ref="I38" si="239">E$119</f>
        <v>207</v>
      </c>
      <c r="J38" s="333">
        <f t="shared" ref="J38" si="240">F$119</f>
        <v>294</v>
      </c>
      <c r="K38" s="333">
        <f t="shared" ref="K38" si="241">G$119</f>
        <v>249</v>
      </c>
      <c r="L38" s="333">
        <f t="shared" ref="L38" si="242">H$119</f>
        <v>236</v>
      </c>
      <c r="M38" s="333">
        <f t="shared" ref="M38" si="243">I$119</f>
        <v>32</v>
      </c>
      <c r="N38" s="333">
        <f t="shared" ref="N38" si="244">J$119</f>
        <v>157.5</v>
      </c>
      <c r="O38" s="333">
        <f t="shared" ref="O38" si="245">K$119</f>
        <v>95</v>
      </c>
      <c r="P38" s="333">
        <f t="shared" ref="P38" si="246">L$119</f>
        <v>327</v>
      </c>
      <c r="Q38" s="333">
        <f t="shared" ref="Q38" si="247">M$119</f>
        <v>130</v>
      </c>
      <c r="R38" s="333">
        <f t="shared" ref="R38" si="248">N$119</f>
        <v>493</v>
      </c>
      <c r="S38" s="333">
        <f t="shared" ref="S38" si="249">O$119</f>
        <v>88</v>
      </c>
      <c r="T38" s="333">
        <f t="shared" ref="T38" si="250">P$119</f>
        <v>127</v>
      </c>
      <c r="U38" s="333">
        <f t="shared" ref="U38" si="251">Q$119</f>
        <v>179</v>
      </c>
      <c r="V38" s="333">
        <f t="shared" ref="V38" si="252">R$119</f>
        <v>408</v>
      </c>
      <c r="W38" s="333">
        <f t="shared" ref="W38" si="253">S$119</f>
        <v>191</v>
      </c>
      <c r="X38" s="333">
        <f t="shared" ref="X38" si="254">T$119</f>
        <v>119</v>
      </c>
      <c r="Y38" s="333">
        <f t="shared" ref="Y38" si="255">U$119</f>
        <v>30</v>
      </c>
      <c r="Z38" s="333">
        <f t="shared" ref="Z38" si="256">V$119</f>
        <v>346</v>
      </c>
      <c r="AA38" s="333">
        <f t="shared" ref="AA38" si="257">W$119</f>
        <v>255.5</v>
      </c>
      <c r="AB38" s="333">
        <f t="shared" ref="AB38" si="258">X$119</f>
        <v>210</v>
      </c>
      <c r="AC38" s="333">
        <f t="shared" ref="AC38" si="259">Y$119</f>
        <v>241</v>
      </c>
      <c r="AD38" s="333">
        <f t="shared" ref="AD38" si="260">Z$119</f>
        <v>222</v>
      </c>
      <c r="AE38" s="333">
        <f t="shared" ref="AE38" si="261">AA$119</f>
        <v>164</v>
      </c>
      <c r="AF38" s="333">
        <f t="shared" ref="AF38" si="262">AB$119</f>
        <v>308</v>
      </c>
      <c r="AG38" s="333">
        <f t="shared" ref="AG38" si="263">AC$119</f>
        <v>412</v>
      </c>
      <c r="AH38" s="333">
        <f t="shared" ref="AH38" si="264">AD$119</f>
        <v>100</v>
      </c>
      <c r="AI38" s="333">
        <f t="shared" ref="AI38" si="265">AE$119</f>
        <v>46</v>
      </c>
      <c r="AJ38" s="333">
        <f t="shared" ref="AJ38" si="266">AF$119</f>
        <v>10</v>
      </c>
      <c r="AK38" s="333">
        <f t="shared" ref="AK38" si="267">AG$119</f>
        <v>711</v>
      </c>
      <c r="AL38" s="333">
        <f t="shared" ref="AL38" si="268">AH$119</f>
        <v>121</v>
      </c>
      <c r="AM38" s="333">
        <f t="shared" ref="AM38" si="269">AI$119</f>
        <v>13</v>
      </c>
      <c r="AN38" s="333">
        <f t="shared" ref="AN38" si="270">AJ$119</f>
        <v>86</v>
      </c>
      <c r="AO38" s="333">
        <f t="shared" ref="AO38" si="271">AK$119</f>
        <v>30</v>
      </c>
      <c r="AP38" s="333">
        <f t="shared" ref="AP38" si="272">AL$119</f>
        <v>36.5</v>
      </c>
      <c r="AQ38" s="333">
        <f t="shared" ref="AQ38" si="273">AM$119</f>
        <v>381</v>
      </c>
      <c r="AR38" s="333">
        <f t="shared" ref="AR38" si="274">AN$119</f>
        <v>38</v>
      </c>
      <c r="AS38" s="333">
        <f t="shared" ref="AS38" si="275">AO$119</f>
        <v>192</v>
      </c>
      <c r="AT38" s="333">
        <f t="shared" ref="AT38" si="276">AP$119</f>
        <v>76</v>
      </c>
      <c r="AU38" s="333">
        <f t="shared" ref="AU38" si="277">AQ$119</f>
        <v>68</v>
      </c>
      <c r="AV38" s="333">
        <f t="shared" ref="AV38" si="278">AR$119</f>
        <v>139</v>
      </c>
      <c r="AW38" s="333">
        <f t="shared" ref="AW38" si="279">AS$119</f>
        <v>143</v>
      </c>
      <c r="AX38" s="333">
        <f t="shared" ref="AX38" si="280">AT$119</f>
        <v>185</v>
      </c>
      <c r="AY38" s="333">
        <f t="shared" ref="AY38" si="281">AU$119</f>
        <v>24</v>
      </c>
      <c r="AZ38" s="333">
        <f t="shared" ref="AZ38" si="282">AV$119</f>
        <v>408</v>
      </c>
      <c r="BA38" s="333">
        <f t="shared" ref="BA38" si="283">AW$119</f>
        <v>28</v>
      </c>
      <c r="BB38" s="333">
        <f t="shared" ref="BB38" si="284">AX$119</f>
        <v>354</v>
      </c>
      <c r="BC38" s="333">
        <f t="shared" ref="BC38" si="285">AY$119</f>
        <v>100</v>
      </c>
      <c r="BD38" s="333">
        <f t="shared" ref="BD38" si="286">AZ$119</f>
        <v>55</v>
      </c>
      <c r="BE38" s="333">
        <f t="shared" ref="BE38" si="287">BA$119</f>
        <v>22</v>
      </c>
      <c r="BF38" s="333">
        <f t="shared" ref="BF38" si="288">BB$119</f>
        <v>229</v>
      </c>
      <c r="BG38" s="333">
        <f t="shared" ref="BG38" si="289">BC$119</f>
        <v>240</v>
      </c>
      <c r="BH38" s="333">
        <f t="shared" ref="BH38" si="290">BD$119</f>
        <v>533</v>
      </c>
      <c r="BI38" s="333">
        <f t="shared" ref="BI38" si="291">BE$119</f>
        <v>44</v>
      </c>
      <c r="BJ38" s="333">
        <f t="shared" ref="BJ38" si="292">BF$119</f>
        <v>5</v>
      </c>
      <c r="BK38" s="333">
        <f t="shared" ref="BK38" si="293">BG$119</f>
        <v>25</v>
      </c>
      <c r="BL38" s="333">
        <f t="shared" ref="BL38" si="294">BH$119</f>
        <v>377</v>
      </c>
      <c r="BM38" s="333">
        <f t="shared" ref="BM38" si="295">BI$119</f>
        <v>767</v>
      </c>
      <c r="BN38" s="333">
        <f t="shared" ref="BN38" si="296">BJ$119</f>
        <v>1374</v>
      </c>
      <c r="BO38" s="333">
        <f t="shared" ref="BO38" si="297">BK$119</f>
        <v>32</v>
      </c>
      <c r="BP38" s="333">
        <f t="shared" ref="BP38" si="298">BL$119</f>
        <v>260</v>
      </c>
      <c r="BQ38" s="333">
        <f t="shared" ref="BQ38" si="299">BM$119</f>
        <v>51</v>
      </c>
      <c r="BR38" s="333">
        <f t="shared" ref="BR38" si="300">BN$119</f>
        <v>136</v>
      </c>
      <c r="BS38" s="333">
        <f t="shared" ref="BS38" si="301">BO$119</f>
        <v>82</v>
      </c>
      <c r="BT38" s="333">
        <f t="shared" ref="BT38" si="302">BP$119</f>
        <v>268</v>
      </c>
      <c r="BU38" s="333">
        <f t="shared" ref="BU38" si="303">BQ$119</f>
        <v>491</v>
      </c>
      <c r="BV38" s="333">
        <f t="shared" ref="BV38" si="304">BR$119</f>
        <v>561.5</v>
      </c>
      <c r="BW38" s="333">
        <f t="shared" ref="BW38" si="305">BS$119</f>
        <v>511.5</v>
      </c>
      <c r="BX38" s="333">
        <f t="shared" ref="BX38" si="306">BT$119</f>
        <v>90</v>
      </c>
      <c r="BY38" s="333">
        <f t="shared" ref="BY38" si="307">BU$119</f>
        <v>55</v>
      </c>
      <c r="BZ38" s="333">
        <f t="shared" ref="BZ38" si="308">BV$119</f>
        <v>217</v>
      </c>
      <c r="CA38" s="333">
        <f t="shared" ref="CA38" si="309">BW$119</f>
        <v>25</v>
      </c>
      <c r="CB38" s="333">
        <f t="shared" ref="CB38" si="310">BX$119</f>
        <v>30</v>
      </c>
      <c r="CC38" s="333">
        <f t="shared" ref="CC38" si="311">BY$119</f>
        <v>128</v>
      </c>
      <c r="CD38" s="333">
        <f t="shared" ref="CD38" si="312">BZ$119</f>
        <v>1430</v>
      </c>
      <c r="CE38" s="333">
        <f t="shared" ref="CE38" si="313">CA$119</f>
        <v>2064</v>
      </c>
      <c r="CF38" s="333">
        <f t="shared" ref="CF38" si="314">CB$119</f>
        <v>203</v>
      </c>
      <c r="CG38" s="333">
        <f t="shared" ref="CG38" si="315">CC$119</f>
        <v>1660</v>
      </c>
      <c r="CH38" s="333">
        <f t="shared" ref="CH38" si="316">CD$119</f>
        <v>2300</v>
      </c>
      <c r="CI38" s="333">
        <f t="shared" ref="CI38" si="317">CE$119</f>
        <v>434</v>
      </c>
      <c r="CJ38" s="333">
        <f t="shared" ref="CJ38" si="318">CF$119</f>
        <v>154</v>
      </c>
      <c r="CK38" s="333">
        <f t="shared" ref="CK38" si="319">CG$119</f>
        <v>18</v>
      </c>
      <c r="CL38" s="333">
        <f t="shared" ref="CL38" si="320">CH$119</f>
        <v>46</v>
      </c>
      <c r="CM38" s="333">
        <f t="shared" ref="CM38" si="321">CI$119</f>
        <v>51</v>
      </c>
      <c r="CN38" s="333">
        <f t="shared" ref="CN38" si="322">CJ$119</f>
        <v>138.5</v>
      </c>
      <c r="CO38" s="333">
        <f t="shared" ref="CO38" si="323">CK$119</f>
        <v>25</v>
      </c>
      <c r="CP38" s="333">
        <f t="shared" ref="CP38" si="324">CL$119</f>
        <v>24</v>
      </c>
      <c r="CQ38" s="333">
        <f t="shared" ref="CQ38" si="325">CM$119</f>
        <v>14</v>
      </c>
      <c r="CR38" s="333">
        <f t="shared" ref="CR38" si="326">CN$119</f>
        <v>35</v>
      </c>
      <c r="CS38" s="333">
        <f t="shared" ref="CS38" si="327">CO$119</f>
        <v>23</v>
      </c>
      <c r="CT38" s="333">
        <f t="shared" ref="CT38" si="328">CP$119</f>
        <v>81</v>
      </c>
      <c r="CU38" s="333">
        <f t="shared" ref="CU38" si="329">CQ$119</f>
        <v>53</v>
      </c>
      <c r="CV38" s="333">
        <f t="shared" ref="CV38" si="330">CR$119</f>
        <v>66</v>
      </c>
      <c r="CW38" s="333">
        <f t="shared" ref="CW38" si="331">CS$119</f>
        <v>92</v>
      </c>
      <c r="CX38" s="333">
        <f t="shared" ref="CX38" si="332">CT$119</f>
        <v>44</v>
      </c>
      <c r="CY38" s="333">
        <f t="shared" ref="CY38" si="333">CU$119</f>
        <v>45</v>
      </c>
      <c r="CZ38" s="333">
        <f t="shared" ref="CZ38" si="334">CV$119</f>
        <v>76</v>
      </c>
      <c r="DA38" s="334">
        <f t="shared" ref="DA38" si="335">CW$119</f>
        <v>110</v>
      </c>
    </row>
    <row r="39" spans="1:105" ht="25.5" x14ac:dyDescent="0.2">
      <c r="A39" s="302"/>
      <c r="B39" s="153" t="s">
        <v>677</v>
      </c>
      <c r="C39" s="153" t="s">
        <v>1161</v>
      </c>
      <c r="D39" s="153" t="s">
        <v>1162</v>
      </c>
      <c r="E39" s="264" t="s">
        <v>1163</v>
      </c>
      <c r="F39" s="265">
        <f t="shared" ref="F39:AK39" si="336">$C40/(F37/F38)</f>
        <v>14364.306974350679</v>
      </c>
      <c r="G39" s="265">
        <f t="shared" si="336"/>
        <v>11080.946866034274</v>
      </c>
      <c r="H39" s="265">
        <f t="shared" si="336"/>
        <v>11065.836483944226</v>
      </c>
      <c r="I39" s="265">
        <f t="shared" si="336"/>
        <v>10938.057680995398</v>
      </c>
      <c r="J39" s="265">
        <f t="shared" si="336"/>
        <v>11282.129630856125</v>
      </c>
      <c r="K39" s="265">
        <f t="shared" si="336"/>
        <v>10172.280215305153</v>
      </c>
      <c r="L39" s="265">
        <f t="shared" si="336"/>
        <v>11390.527958889457</v>
      </c>
      <c r="M39" s="265">
        <f t="shared" si="336"/>
        <v>16284.174090085149</v>
      </c>
      <c r="N39" s="265">
        <f t="shared" si="336"/>
        <v>12248.633854097478</v>
      </c>
      <c r="O39" s="265">
        <f t="shared" si="336"/>
        <v>11955.9544310605</v>
      </c>
      <c r="P39" s="265">
        <f t="shared" si="336"/>
        <v>15913.8868674026</v>
      </c>
      <c r="Q39" s="265">
        <f t="shared" si="336"/>
        <v>14422.2987349984</v>
      </c>
      <c r="R39" s="265">
        <f t="shared" si="336"/>
        <v>9665.3187817983398</v>
      </c>
      <c r="S39" s="265">
        <f t="shared" si="336"/>
        <v>14109.233030108022</v>
      </c>
      <c r="T39" s="265">
        <f t="shared" si="336"/>
        <v>12982.006691358822</v>
      </c>
      <c r="U39" s="265">
        <f t="shared" si="336"/>
        <v>19132.975093858608</v>
      </c>
      <c r="V39" s="265">
        <f t="shared" si="336"/>
        <v>7363.6608356476027</v>
      </c>
      <c r="W39" s="265">
        <f t="shared" si="336"/>
        <v>11233.727509067849</v>
      </c>
      <c r="X39" s="265">
        <f t="shared" si="336"/>
        <v>15305.557858709841</v>
      </c>
      <c r="Y39" s="265">
        <f t="shared" si="336"/>
        <v>18006.538657305693</v>
      </c>
      <c r="Z39" s="265">
        <f t="shared" si="336"/>
        <v>13612.337963119497</v>
      </c>
      <c r="AA39" s="265">
        <f t="shared" si="336"/>
        <v>12945.609989229624</v>
      </c>
      <c r="AB39" s="265">
        <f t="shared" si="336"/>
        <v>12669.549106815602</v>
      </c>
      <c r="AC39" s="265">
        <f t="shared" si="336"/>
        <v>14845.91726666809</v>
      </c>
      <c r="AD39" s="265">
        <f t="shared" si="336"/>
        <v>7744.6900991034618</v>
      </c>
      <c r="AE39" s="265">
        <f t="shared" si="336"/>
        <v>11776.055342753294</v>
      </c>
      <c r="AF39" s="265">
        <f t="shared" si="336"/>
        <v>13501.531981994754</v>
      </c>
      <c r="AG39" s="265">
        <f t="shared" si="336"/>
        <v>11188.285504469755</v>
      </c>
      <c r="AH39" s="265">
        <f t="shared" si="336"/>
        <v>10787.327306220001</v>
      </c>
      <c r="AI39" s="265">
        <f t="shared" si="336"/>
        <v>14551.229887930816</v>
      </c>
      <c r="AJ39" s="265">
        <f t="shared" si="336"/>
        <v>18006.538657305693</v>
      </c>
      <c r="AK39" s="265">
        <f t="shared" si="336"/>
        <v>12139.63798756211</v>
      </c>
      <c r="AL39" s="265">
        <f t="shared" ref="AL39:BQ39" si="337">$C40/(AL37/AL38)</f>
        <v>9903.5962615181306</v>
      </c>
      <c r="AM39" s="265">
        <f t="shared" si="337"/>
        <v>16906.139072692567</v>
      </c>
      <c r="AN39" s="265">
        <f t="shared" si="337"/>
        <v>12904.686037735748</v>
      </c>
      <c r="AO39" s="265">
        <f t="shared" si="337"/>
        <v>18480.394937761106</v>
      </c>
      <c r="AP39" s="265">
        <f t="shared" si="337"/>
        <v>23092.169169977165</v>
      </c>
      <c r="AQ39" s="265">
        <f t="shared" si="337"/>
        <v>13699.9056788994</v>
      </c>
      <c r="AR39" s="265">
        <f t="shared" si="337"/>
        <v>18153.530809610231</v>
      </c>
      <c r="AS39" s="265">
        <f t="shared" si="337"/>
        <v>13619.491057162124</v>
      </c>
      <c r="AT39" s="265">
        <f t="shared" si="337"/>
        <v>18926.0214823596</v>
      </c>
      <c r="AU39" s="265">
        <f t="shared" si="337"/>
        <v>20672.441783192509</v>
      </c>
      <c r="AV39" s="265">
        <f t="shared" si="337"/>
        <v>12278.420888208071</v>
      </c>
      <c r="AW39" s="265">
        <f t="shared" si="337"/>
        <v>10022.202204769845</v>
      </c>
      <c r="AX39" s="265">
        <f t="shared" si="337"/>
        <v>10772.56852507965</v>
      </c>
      <c r="AY39" s="265">
        <f t="shared" si="337"/>
        <v>15183.892056971286</v>
      </c>
      <c r="AZ39" s="265">
        <f t="shared" si="337"/>
        <v>11369.842980755882</v>
      </c>
      <c r="BA39" s="265">
        <f t="shared" si="337"/>
        <v>12851.725629920142</v>
      </c>
      <c r="BB39" s="265">
        <f t="shared" si="337"/>
        <v>11671.280408580395</v>
      </c>
      <c r="BC39" s="265">
        <f t="shared" si="337"/>
        <v>11308.454229225799</v>
      </c>
      <c r="BD39" s="265">
        <f t="shared" si="337"/>
        <v>11598.806432408623</v>
      </c>
      <c r="BE39" s="265">
        <f t="shared" si="337"/>
        <v>17166.23351996476</v>
      </c>
      <c r="BF39" s="265">
        <f t="shared" si="337"/>
        <v>12408.672588610891</v>
      </c>
      <c r="BG39" s="265">
        <f t="shared" si="337"/>
        <v>14115.678545425568</v>
      </c>
      <c r="BH39" s="265">
        <f t="shared" si="337"/>
        <v>12628.269874136755</v>
      </c>
      <c r="BI39" s="265">
        <f t="shared" si="337"/>
        <v>16093.343924966963</v>
      </c>
      <c r="BJ39" s="265">
        <f t="shared" si="337"/>
        <v>19507.083545414502</v>
      </c>
      <c r="BK39" s="265">
        <f t="shared" si="337"/>
        <v>19507.083545414502</v>
      </c>
      <c r="BL39" s="265">
        <f t="shared" si="337"/>
        <v>12482.326161167637</v>
      </c>
      <c r="BM39" s="265">
        <f t="shared" si="337"/>
        <v>12280.656426265052</v>
      </c>
      <c r="BN39" s="265">
        <f t="shared" si="337"/>
        <v>11768.488602151272</v>
      </c>
      <c r="BO39" s="265">
        <f t="shared" si="337"/>
        <v>17024.363821452655</v>
      </c>
      <c r="BP39" s="265">
        <f t="shared" si="337"/>
        <v>10887.674536975535</v>
      </c>
      <c r="BQ39" s="265">
        <f t="shared" si="337"/>
        <v>11262.580311126107</v>
      </c>
      <c r="BR39" s="265">
        <f t="shared" ref="BR39:CO39" si="338">$C40/(BR37/BR38)</f>
        <v>6523.6803987943576</v>
      </c>
      <c r="BS39" s="265">
        <f t="shared" si="338"/>
        <v>11704.250127248701</v>
      </c>
      <c r="BT39" s="265">
        <f t="shared" si="338"/>
        <v>14936.85254334596</v>
      </c>
      <c r="BU39" s="265">
        <f t="shared" si="338"/>
        <v>17467.437119997303</v>
      </c>
      <c r="BV39" s="265">
        <f t="shared" si="338"/>
        <v>11652.369585904513</v>
      </c>
      <c r="BW39" s="265">
        <f t="shared" si="338"/>
        <v>11327.765260336255</v>
      </c>
      <c r="BX39" s="265">
        <f t="shared" si="338"/>
        <v>13860.29620332083</v>
      </c>
      <c r="BY39" s="265">
        <f t="shared" si="338"/>
        <v>12032.406672872496</v>
      </c>
      <c r="BZ39" s="265">
        <f t="shared" si="338"/>
        <v>9320.4487251852042</v>
      </c>
      <c r="CA39" s="265">
        <f t="shared" si="338"/>
        <v>13300.284235509887</v>
      </c>
      <c r="CB39" s="265">
        <f t="shared" si="338"/>
        <v>18979.86507121411</v>
      </c>
      <c r="CC39" s="265">
        <f t="shared" si="338"/>
        <v>10054.657827435125</v>
      </c>
      <c r="CD39" s="265">
        <f t="shared" si="338"/>
        <v>8950.3089208372421</v>
      </c>
      <c r="CE39" s="265">
        <f t="shared" si="338"/>
        <v>11376.299629216537</v>
      </c>
      <c r="CF39" s="265">
        <f t="shared" si="338"/>
        <v>8655.6020977467633</v>
      </c>
      <c r="CG39" s="265">
        <f t="shared" si="338"/>
        <v>9535.7326190099848</v>
      </c>
      <c r="CH39" s="265">
        <f t="shared" si="338"/>
        <v>9824.7355082744562</v>
      </c>
      <c r="CI39" s="265">
        <f t="shared" si="338"/>
        <v>11980.293762325322</v>
      </c>
      <c r="CJ39" s="265">
        <f t="shared" si="338"/>
        <v>15471.712614560516</v>
      </c>
      <c r="CK39" s="265">
        <f t="shared" si="338"/>
        <v>14045.10015269844</v>
      </c>
      <c r="CL39" s="265">
        <f t="shared" si="338"/>
        <v>19940.574290868153</v>
      </c>
      <c r="CM39" s="265">
        <f t="shared" si="338"/>
        <v>21706.063872352137</v>
      </c>
      <c r="CN39" s="265">
        <f t="shared" si="338"/>
        <v>14603.951735350856</v>
      </c>
      <c r="CO39" s="265">
        <f t="shared" si="338"/>
        <v>20179.741598704659</v>
      </c>
      <c r="CP39" s="265">
        <f t="shared" ref="CP39:DA39" si="339">$C40/(CP37/CP38)</f>
        <v>31211.333672663201</v>
      </c>
      <c r="CQ39" s="265">
        <f t="shared" si="339"/>
        <v>46817.000508994803</v>
      </c>
      <c r="CR39" s="265">
        <f t="shared" si="339"/>
        <v>23408.500254497401</v>
      </c>
      <c r="CS39" s="265">
        <f t="shared" si="339"/>
        <v>17946.51686178134</v>
      </c>
      <c r="CT39" s="265">
        <f t="shared" si="339"/>
        <v>17556.375190873052</v>
      </c>
      <c r="CU39" s="265">
        <f t="shared" si="339"/>
        <v>15508.131418604527</v>
      </c>
      <c r="CV39" s="265">
        <f t="shared" si="339"/>
        <v>19073.592799960847</v>
      </c>
      <c r="CW39" s="265">
        <f t="shared" si="339"/>
        <v>17228.656187310087</v>
      </c>
      <c r="CX39" s="265">
        <f t="shared" si="339"/>
        <v>18726.800203597923</v>
      </c>
      <c r="CY39" s="265">
        <f t="shared" si="339"/>
        <v>20257.355989468906</v>
      </c>
      <c r="CZ39" s="265">
        <f t="shared" si="339"/>
        <v>17614.317023186162</v>
      </c>
      <c r="DA39" s="266">
        <f t="shared" si="339"/>
        <v>22990.491321381378</v>
      </c>
    </row>
    <row r="40" spans="1:105" x14ac:dyDescent="0.2">
      <c r="A40" s="302"/>
      <c r="B40" s="155">
        <f>'To &amp; from Edu'!S6</f>
        <v>4272051.2964457758</v>
      </c>
      <c r="C40" s="155">
        <f>B40/365</f>
        <v>11704.250127248701</v>
      </c>
      <c r="D40" s="327" t="str">
        <f>'Non-survey input values'!$B$11</f>
        <v>Nov</v>
      </c>
      <c r="E40" s="163" t="s">
        <v>1164</v>
      </c>
      <c r="F40" s="155">
        <f>F39*365</f>
        <v>5242972.0456379978</v>
      </c>
      <c r="G40" s="155">
        <f t="shared" ref="G40:BR40" si="340">G39*365</f>
        <v>4044545.6061025099</v>
      </c>
      <c r="H40" s="155">
        <f t="shared" si="340"/>
        <v>4039030.3166396422</v>
      </c>
      <c r="I40" s="155">
        <f t="shared" si="340"/>
        <v>3992391.0535633205</v>
      </c>
      <c r="J40" s="155">
        <f t="shared" si="340"/>
        <v>4117977.3152624858</v>
      </c>
      <c r="K40" s="155">
        <f t="shared" si="340"/>
        <v>3712882.2785863806</v>
      </c>
      <c r="L40" s="155">
        <f t="shared" si="340"/>
        <v>4157542.704994652</v>
      </c>
      <c r="M40" s="155">
        <f t="shared" si="340"/>
        <v>5943723.542881079</v>
      </c>
      <c r="N40" s="155">
        <f t="shared" si="340"/>
        <v>4470751.3567455793</v>
      </c>
      <c r="O40" s="155">
        <f t="shared" si="340"/>
        <v>4363923.3673370825</v>
      </c>
      <c r="P40" s="155">
        <f t="shared" si="340"/>
        <v>5808568.7066019485</v>
      </c>
      <c r="Q40" s="155">
        <f t="shared" si="340"/>
        <v>5264139.0382744158</v>
      </c>
      <c r="R40" s="155">
        <f t="shared" si="340"/>
        <v>3527841.3553563938</v>
      </c>
      <c r="S40" s="155">
        <f t="shared" si="340"/>
        <v>5149870.0559894284</v>
      </c>
      <c r="T40" s="155">
        <f t="shared" si="340"/>
        <v>4738432.4423459703</v>
      </c>
      <c r="U40" s="155">
        <f t="shared" si="340"/>
        <v>6983535.9092583917</v>
      </c>
      <c r="V40" s="155">
        <f t="shared" si="340"/>
        <v>2687736.2050113748</v>
      </c>
      <c r="W40" s="155">
        <f t="shared" si="340"/>
        <v>4100310.5408097645</v>
      </c>
      <c r="X40" s="155">
        <f t="shared" si="340"/>
        <v>5586528.6184290918</v>
      </c>
      <c r="Y40" s="155">
        <f t="shared" si="340"/>
        <v>6572386.609916578</v>
      </c>
      <c r="Z40" s="155">
        <f t="shared" si="340"/>
        <v>4968503.3565386161</v>
      </c>
      <c r="AA40" s="155">
        <f t="shared" si="340"/>
        <v>4725147.6460688133</v>
      </c>
      <c r="AB40" s="155">
        <f t="shared" si="340"/>
        <v>4624385.423987695</v>
      </c>
      <c r="AC40" s="155">
        <f t="shared" si="340"/>
        <v>5418759.8023338532</v>
      </c>
      <c r="AD40" s="155">
        <f t="shared" si="340"/>
        <v>2826811.8861727635</v>
      </c>
      <c r="AE40" s="155">
        <f t="shared" si="340"/>
        <v>4298260.2001049528</v>
      </c>
      <c r="AF40" s="155">
        <f t="shared" si="340"/>
        <v>4928059.1734280856</v>
      </c>
      <c r="AG40" s="155">
        <f t="shared" si="340"/>
        <v>4083724.2091314606</v>
      </c>
      <c r="AH40" s="155">
        <f t="shared" si="340"/>
        <v>3937374.4667703002</v>
      </c>
      <c r="AI40" s="155">
        <f t="shared" si="340"/>
        <v>5311198.9090947481</v>
      </c>
      <c r="AJ40" s="155">
        <f t="shared" si="340"/>
        <v>6572386.609916578</v>
      </c>
      <c r="AK40" s="155">
        <f t="shared" si="340"/>
        <v>4430967.8654601704</v>
      </c>
      <c r="AL40" s="155">
        <f t="shared" si="340"/>
        <v>3614812.6354541178</v>
      </c>
      <c r="AM40" s="155">
        <f t="shared" si="340"/>
        <v>6170740.7615327872</v>
      </c>
      <c r="AN40" s="155">
        <f t="shared" si="340"/>
        <v>4710210.4037735481</v>
      </c>
      <c r="AO40" s="155">
        <f t="shared" si="340"/>
        <v>6745344.1522828033</v>
      </c>
      <c r="AP40" s="155">
        <f t="shared" si="340"/>
        <v>8428641.747041665</v>
      </c>
      <c r="AQ40" s="155">
        <f t="shared" si="340"/>
        <v>5000465.572798281</v>
      </c>
      <c r="AR40" s="155">
        <f t="shared" si="340"/>
        <v>6626038.7455077339</v>
      </c>
      <c r="AS40" s="155">
        <f t="shared" si="340"/>
        <v>4971114.2358641755</v>
      </c>
      <c r="AT40" s="155">
        <f t="shared" si="340"/>
        <v>6907997.841061254</v>
      </c>
      <c r="AU40" s="155">
        <f t="shared" si="340"/>
        <v>7545441.2508652657</v>
      </c>
      <c r="AV40" s="155">
        <f t="shared" si="340"/>
        <v>4481623.6241959464</v>
      </c>
      <c r="AW40" s="155">
        <f t="shared" si="340"/>
        <v>3658103.8047409933</v>
      </c>
      <c r="AX40" s="155">
        <f t="shared" si="340"/>
        <v>3931987.5116540724</v>
      </c>
      <c r="AY40" s="155">
        <f t="shared" si="340"/>
        <v>5542120.6007945193</v>
      </c>
      <c r="AZ40" s="155">
        <f t="shared" si="340"/>
        <v>4149992.687975897</v>
      </c>
      <c r="BA40" s="155">
        <f t="shared" si="340"/>
        <v>4690879.854920852</v>
      </c>
      <c r="BB40" s="155">
        <f t="shared" si="340"/>
        <v>4260017.349131844</v>
      </c>
      <c r="BC40" s="155">
        <f t="shared" si="340"/>
        <v>4127585.7936674166</v>
      </c>
      <c r="BD40" s="155">
        <f t="shared" si="340"/>
        <v>4233564.3478291472</v>
      </c>
      <c r="BE40" s="155">
        <f t="shared" si="340"/>
        <v>6265675.2347871372</v>
      </c>
      <c r="BF40" s="155">
        <f t="shared" si="340"/>
        <v>4529165.4948429754</v>
      </c>
      <c r="BG40" s="155">
        <f t="shared" si="340"/>
        <v>5152222.6690803319</v>
      </c>
      <c r="BH40" s="155">
        <f t="shared" si="340"/>
        <v>4609318.5040599154</v>
      </c>
      <c r="BI40" s="155">
        <f t="shared" si="340"/>
        <v>5874070.5326129412</v>
      </c>
      <c r="BJ40" s="155">
        <f t="shared" si="340"/>
        <v>7120085.494076293</v>
      </c>
      <c r="BK40" s="155">
        <f t="shared" si="340"/>
        <v>7120085.494076293</v>
      </c>
      <c r="BL40" s="155">
        <f t="shared" si="340"/>
        <v>4556049.0488261878</v>
      </c>
      <c r="BM40" s="155">
        <f t="shared" si="340"/>
        <v>4482439.5955867441</v>
      </c>
      <c r="BN40" s="155">
        <f t="shared" si="340"/>
        <v>4295498.3397852145</v>
      </c>
      <c r="BO40" s="155">
        <f t="shared" si="340"/>
        <v>6213892.7948302189</v>
      </c>
      <c r="BP40" s="155">
        <f t="shared" si="340"/>
        <v>3974001.2059960705</v>
      </c>
      <c r="BQ40" s="155">
        <f t="shared" si="340"/>
        <v>4110841.8135610288</v>
      </c>
      <c r="BR40" s="155">
        <f t="shared" si="340"/>
        <v>2381143.3455599407</v>
      </c>
      <c r="BS40" s="155">
        <f t="shared" ref="BS40:CO40" si="341">BS39*365</f>
        <v>4272051.2964457758</v>
      </c>
      <c r="BT40" s="155">
        <f t="shared" si="341"/>
        <v>5451951.1783212749</v>
      </c>
      <c r="BU40" s="155">
        <f t="shared" si="341"/>
        <v>6375614.5487990156</v>
      </c>
      <c r="BV40" s="155">
        <f t="shared" si="341"/>
        <v>4253114.898855147</v>
      </c>
      <c r="BW40" s="155">
        <f t="shared" si="341"/>
        <v>4134634.320022733</v>
      </c>
      <c r="BX40" s="155">
        <f t="shared" si="341"/>
        <v>5059008.1142121032</v>
      </c>
      <c r="BY40" s="155">
        <f t="shared" si="341"/>
        <v>4391828.435598461</v>
      </c>
      <c r="BZ40" s="155">
        <f t="shared" si="341"/>
        <v>3401963.7846925994</v>
      </c>
      <c r="CA40" s="155">
        <f t="shared" si="341"/>
        <v>4854603.7459611092</v>
      </c>
      <c r="CB40" s="155">
        <f t="shared" si="341"/>
        <v>6927650.7509931503</v>
      </c>
      <c r="CC40" s="155">
        <f t="shared" si="341"/>
        <v>3669950.1070138207</v>
      </c>
      <c r="CD40" s="155">
        <f t="shared" si="341"/>
        <v>3266862.7561055934</v>
      </c>
      <c r="CE40" s="155">
        <f t="shared" si="341"/>
        <v>4152349.3646640358</v>
      </c>
      <c r="CF40" s="155">
        <f t="shared" si="341"/>
        <v>3159294.7656775685</v>
      </c>
      <c r="CG40" s="155">
        <f t="shared" si="341"/>
        <v>3480542.4059386444</v>
      </c>
      <c r="CH40" s="155">
        <f t="shared" si="341"/>
        <v>3586028.4605201767</v>
      </c>
      <c r="CI40" s="155">
        <f t="shared" si="341"/>
        <v>4372807.2232487425</v>
      </c>
      <c r="CJ40" s="155">
        <f t="shared" si="341"/>
        <v>5647175.104314588</v>
      </c>
      <c r="CK40" s="155">
        <f t="shared" si="341"/>
        <v>5126461.5557349306</v>
      </c>
      <c r="CL40" s="155">
        <f t="shared" si="341"/>
        <v>7278309.6161668757</v>
      </c>
      <c r="CM40" s="155">
        <f t="shared" si="341"/>
        <v>7922713.3134085303</v>
      </c>
      <c r="CN40" s="155">
        <f t="shared" si="341"/>
        <v>5330442.3834030628</v>
      </c>
      <c r="CO40" s="155">
        <f t="shared" si="341"/>
        <v>7365605.6835272005</v>
      </c>
      <c r="CP40" s="155">
        <f t="shared" ref="CP40:DA40" si="342">CP39*365</f>
        <v>11392136.790522069</v>
      </c>
      <c r="CQ40" s="155">
        <f t="shared" si="342"/>
        <v>17088205.185783103</v>
      </c>
      <c r="CR40" s="155">
        <f t="shared" si="342"/>
        <v>8544102.5928915516</v>
      </c>
      <c r="CS40" s="155">
        <f t="shared" si="342"/>
        <v>6550478.6545501892</v>
      </c>
      <c r="CT40" s="155">
        <f t="shared" si="342"/>
        <v>6408076.9446686637</v>
      </c>
      <c r="CU40" s="155">
        <f t="shared" si="342"/>
        <v>5660467.9677906521</v>
      </c>
      <c r="CV40" s="155">
        <f t="shared" si="342"/>
        <v>6961861.3719857093</v>
      </c>
      <c r="CW40" s="155">
        <f t="shared" si="342"/>
        <v>6288459.508368182</v>
      </c>
      <c r="CX40" s="155">
        <f t="shared" si="342"/>
        <v>6835282.074313242</v>
      </c>
      <c r="CY40" s="155">
        <f t="shared" si="342"/>
        <v>7393934.9361561509</v>
      </c>
      <c r="CZ40" s="155">
        <f t="shared" si="342"/>
        <v>6429225.7134629488</v>
      </c>
      <c r="DA40" s="164">
        <f t="shared" si="342"/>
        <v>8391529.332304202</v>
      </c>
    </row>
    <row r="41" spans="1:105" ht="13.5" thickBot="1" x14ac:dyDescent="0.25">
      <c r="A41" s="302"/>
      <c r="B41" s="489"/>
      <c r="C41" s="489"/>
      <c r="D41" s="489"/>
      <c r="E41" s="490" t="s">
        <v>1165</v>
      </c>
      <c r="F41" s="333">
        <f>IF(ISBLANK(D40),'To &amp; from Edu'!S6,MEDIAN(40:40))</f>
        <v>4796518.0941535402</v>
      </c>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4"/>
    </row>
    <row r="42" spans="1:105" ht="25.5" x14ac:dyDescent="0.2">
      <c r="A42" s="302"/>
      <c r="B42" s="153" t="s">
        <v>1166</v>
      </c>
      <c r="C42" s="153" t="s">
        <v>1167</v>
      </c>
      <c r="D42" s="153" t="s">
        <v>1162</v>
      </c>
      <c r="E42" s="264" t="s">
        <v>1168</v>
      </c>
      <c r="F42" s="265">
        <f>$C43/(F37/F38)</f>
        <v>2819.0399736201148</v>
      </c>
      <c r="G42" s="265">
        <f t="shared" ref="G42" si="343">$C43/(G37/G38)</f>
        <v>2174.6703281049317</v>
      </c>
      <c r="H42" s="265">
        <f t="shared" ref="H42" si="344">$C43/(H37/H38)</f>
        <v>2171.7048685666068</v>
      </c>
      <c r="I42" s="265">
        <f t="shared" ref="I42" si="345">$C43/(I37/I38)</f>
        <v>2146.6278805895827</v>
      </c>
      <c r="J42" s="265">
        <f t="shared" ref="J42" si="346">$C43/(J37/J38)</f>
        <v>2214.153072176673</v>
      </c>
      <c r="K42" s="265">
        <f t="shared" ref="K42" si="347">$C43/(K37/K38)</f>
        <v>1996.341668346065</v>
      </c>
      <c r="L42" s="265">
        <f t="shared" ref="L42" si="348">$C43/(L37/L38)</f>
        <v>2235.4265816014713</v>
      </c>
      <c r="M42" s="265">
        <f t="shared" ref="M42" si="349">$C43/(M37/M38)</f>
        <v>3195.819873475943</v>
      </c>
      <c r="N42" s="265">
        <f t="shared" ref="N42" si="350">$C43/(N37/N38)</f>
        <v>2403.8325356450587</v>
      </c>
      <c r="O42" s="265">
        <f t="shared" ref="O42" si="351">$C43/(O37/O38)</f>
        <v>2346.3932874814968</v>
      </c>
      <c r="P42" s="265">
        <f t="shared" ref="P42" si="352">$C43/(P37/P38)</f>
        <v>3123.1498529642108</v>
      </c>
      <c r="Q42" s="265">
        <f t="shared" ref="Q42" si="353">$C43/(Q37/Q38)</f>
        <v>2830.4210372313592</v>
      </c>
      <c r="R42" s="265">
        <f t="shared" ref="R42" si="354">$C43/(R37/R38)</f>
        <v>1896.848908361794</v>
      </c>
      <c r="S42" s="265">
        <f t="shared" ref="S42" si="355">$C43/(S37/S38)</f>
        <v>2768.980917771964</v>
      </c>
      <c r="T42" s="265">
        <f t="shared" ref="T42" si="356">$C43/(T37/T38)</f>
        <v>2547.759238652628</v>
      </c>
      <c r="U42" s="265">
        <f t="shared" ref="U42" si="357">$C43/(U37/U38)</f>
        <v>3754.9059415241031</v>
      </c>
      <c r="V42" s="265">
        <f t="shared" ref="V42" si="358">$C43/(V37/V38)</f>
        <v>1445.1413691546959</v>
      </c>
      <c r="W42" s="265">
        <f t="shared" ref="W42" si="359">$C43/(W37/W38)</f>
        <v>2204.6540050533631</v>
      </c>
      <c r="X42" s="265">
        <f t="shared" ref="X42" si="360">$C43/(X37/X38)</f>
        <v>3003.7633906949368</v>
      </c>
      <c r="Y42" s="265">
        <f t="shared" ref="Y42" si="361">$C43/(Y37/Y38)</f>
        <v>3533.8392831705137</v>
      </c>
      <c r="Z42" s="265">
        <f t="shared" ref="Z42" si="362">$C43/(Z37/Z38)</f>
        <v>2671.4637135631883</v>
      </c>
      <c r="AA42" s="265">
        <f t="shared" ref="AA42" si="363">$C43/(AA37/AA38)</f>
        <v>2540.6162725218314</v>
      </c>
      <c r="AB42" s="265">
        <f t="shared" ref="AB42" si="364">$C43/(AB37/AB38)</f>
        <v>2486.4384647050265</v>
      </c>
      <c r="AC42" s="265">
        <f t="shared" ref="AC42" si="365">$C43/(AC37/AC38)</f>
        <v>2913.5574932034788</v>
      </c>
      <c r="AD42" s="265">
        <f t="shared" ref="AD42" si="366">$C43/(AD37/AD38)</f>
        <v>1519.9195486184951</v>
      </c>
      <c r="AE42" s="265">
        <f t="shared" ref="AE42" si="367">$C43/(AE37/AE38)</f>
        <v>2311.0875312023113</v>
      </c>
      <c r="AF42" s="265">
        <f t="shared" ref="AF42" si="368">$C43/(AF37/AF38)</f>
        <v>2649.7176947218609</v>
      </c>
      <c r="AG42" s="265">
        <f t="shared" ref="AG42" si="369">$C43/(AG37/AG38)</f>
        <v>2195.735870146319</v>
      </c>
      <c r="AH42" s="265">
        <f t="shared" ref="AH42" si="370">$C43/(AH37/AH38)</f>
        <v>2117.0465751712754</v>
      </c>
      <c r="AI42" s="265">
        <f t="shared" ref="AI42" si="371">$C43/(AI37/AI38)</f>
        <v>2855.7241774810368</v>
      </c>
      <c r="AJ42" s="265">
        <f t="shared" ref="AJ42" si="372">$C43/(AJ37/AJ38)</f>
        <v>3533.8392831705137</v>
      </c>
      <c r="AK42" s="265">
        <f t="shared" ref="AK42" si="373">$C43/(AK37/AK38)</f>
        <v>2382.4417574285235</v>
      </c>
      <c r="AL42" s="265">
        <f t="shared" ref="AL42" si="374">$C43/(AL37/AL38)</f>
        <v>1943.6116057437825</v>
      </c>
      <c r="AM42" s="265">
        <f t="shared" ref="AM42" si="375">$C43/(AM37/AM38)</f>
        <v>3317.8824380878714</v>
      </c>
      <c r="AN42" s="265">
        <f t="shared" ref="AN42" si="376">$C43/(AN37/AN38)</f>
        <v>2532.5848196055349</v>
      </c>
      <c r="AO42" s="265">
        <f t="shared" ref="AO42" si="377">$C43/(AO37/AO38)</f>
        <v>3626.8350537802644</v>
      </c>
      <c r="AP42" s="265">
        <f t="shared" ref="AP42" si="378">$C43/(AP37/AP38)</f>
        <v>4531.9101077416453</v>
      </c>
      <c r="AQ42" s="265">
        <f t="shared" ref="AQ42" si="379">$C43/(AQ37/AQ38)</f>
        <v>2688.64915046752</v>
      </c>
      <c r="AR42" s="265">
        <f t="shared" ref="AR42" si="380">$C43/(AR37/AR38)</f>
        <v>3562.686950788232</v>
      </c>
      <c r="AS42" s="265">
        <f t="shared" ref="AS42" si="381">$C43/(AS37/AS38)</f>
        <v>2672.8675305435158</v>
      </c>
      <c r="AT42" s="265">
        <f t="shared" ref="AT42" si="382">$C43/(AT37/AT38)</f>
        <v>3714.2906508217739</v>
      </c>
      <c r="AU42" s="265">
        <f t="shared" ref="AU42" si="383">$C43/(AU37/AU38)</f>
        <v>4057.0310731464083</v>
      </c>
      <c r="AV42" s="265">
        <f t="shared" ref="AV42" si="384">$C43/(AV37/AV38)</f>
        <v>2409.6783338449504</v>
      </c>
      <c r="AW42" s="265">
        <f t="shared" ref="AW42" si="385">$C43/(AW37/AW38)</f>
        <v>1966.8883914413127</v>
      </c>
      <c r="AX42" s="265">
        <f t="shared" ref="AX42" si="386">$C43/(AX37/AX38)</f>
        <v>2114.1501184142003</v>
      </c>
      <c r="AY42" s="265">
        <f t="shared" ref="AY42" si="387">$C43/(AY37/AY38)</f>
        <v>2979.8860982410815</v>
      </c>
      <c r="AZ42" s="265">
        <f t="shared" ref="AZ42" si="388">$C43/(AZ37/AZ38)</f>
        <v>2231.3670902305248</v>
      </c>
      <c r="BA42" s="265">
        <f t="shared" ref="BA42" si="389">$C43/(BA37/BA38)</f>
        <v>2522.1911746550336</v>
      </c>
      <c r="BB42" s="265">
        <f t="shared" ref="BB42" si="390">$C43/(BB37/BB38)</f>
        <v>2290.5251241057331</v>
      </c>
      <c r="BC42" s="265">
        <f t="shared" ref="BC42" si="391">$C43/(BC37/BC38)</f>
        <v>2219.3193565805159</v>
      </c>
      <c r="BD42" s="265">
        <f t="shared" ref="BD42" si="392">$C43/(BD37/BD38)</f>
        <v>2276.3018806008267</v>
      </c>
      <c r="BE42" s="265">
        <f t="shared" ref="BE42" si="393">$C43/(BE37/BE38)</f>
        <v>3368.9267832892233</v>
      </c>
      <c r="BF42" s="265">
        <f t="shared" ref="BF42" si="394">$C43/(BF37/BF38)</f>
        <v>2435.2406356478286</v>
      </c>
      <c r="BG42" s="265">
        <f t="shared" ref="BG42" si="395">$C43/(BG37/BG38)</f>
        <v>2770.2458702241211</v>
      </c>
      <c r="BH42" s="265">
        <f t="shared" ref="BH42" si="396">$C43/(BH37/BH38)</f>
        <v>2478.337286749847</v>
      </c>
      <c r="BI42" s="265">
        <f t="shared" ref="BI42" si="397">$C43/(BI37/BI38)</f>
        <v>3158.3688593336465</v>
      </c>
      <c r="BJ42" s="265">
        <f t="shared" ref="BJ42" si="398">$C43/(BJ37/BJ38)</f>
        <v>3828.3258901013901</v>
      </c>
      <c r="BK42" s="265">
        <f t="shared" ref="BK42" si="399">$C43/(BK37/BK38)</f>
        <v>3828.3258901013901</v>
      </c>
      <c r="BL42" s="265">
        <f t="shared" ref="BL42" si="400">$C43/(BL37/BL38)</f>
        <v>2449.6953786165045</v>
      </c>
      <c r="BM42" s="265">
        <f t="shared" ref="BM42" si="401">$C43/(BM37/BM38)</f>
        <v>2410.1170651500129</v>
      </c>
      <c r="BN42" s="265">
        <f t="shared" ref="BN42" si="402">$C43/(BN37/BN38)</f>
        <v>2309.6025347966233</v>
      </c>
      <c r="BO42" s="265">
        <f t="shared" ref="BO42" si="403">$C43/(BO37/BO38)</f>
        <v>3341.0844131793947</v>
      </c>
      <c r="BP42" s="265">
        <f t="shared" ref="BP42" si="404">$C43/(BP37/BP38)</f>
        <v>2136.7400316844969</v>
      </c>
      <c r="BQ42" s="265">
        <f t="shared" ref="BQ42" si="405">$C43/(BQ37/BQ38)</f>
        <v>2210.3164573038212</v>
      </c>
      <c r="BR42" s="265">
        <f t="shared" ref="BR42" si="406">$C43/(BR37/BR38)</f>
        <v>1280.2925927552189</v>
      </c>
      <c r="BS42" s="265">
        <f t="shared" ref="BS42" si="407">$C43/(BS37/BS38)</f>
        <v>2296.995534060834</v>
      </c>
      <c r="BT42" s="265">
        <f t="shared" ref="BT42" si="408">$C43/(BT37/BT38)</f>
        <v>2931.4038244204926</v>
      </c>
      <c r="BU42" s="265">
        <f t="shared" ref="BU42" si="409">$C43/(BU37/BU38)</f>
        <v>3428.038927732126</v>
      </c>
      <c r="BV42" s="265">
        <f t="shared" ref="BV42" si="410">$C43/(BV37/BV38)</f>
        <v>2286.8138162680111</v>
      </c>
      <c r="BW42" s="265">
        <f t="shared" ref="BW42" si="411">$C43/(BW37/BW38)</f>
        <v>2223.1092065697571</v>
      </c>
      <c r="BX42" s="265">
        <f t="shared" ref="BX42" si="412">$C43/(BX37/BX38)</f>
        <v>2720.1262903351981</v>
      </c>
      <c r="BY42" s="265">
        <f t="shared" ref="BY42" si="413">$C43/(BY37/BY38)</f>
        <v>2361.3972780064646</v>
      </c>
      <c r="BZ42" s="265">
        <f t="shared" ref="BZ42" si="414">$C43/(BZ37/BZ38)</f>
        <v>1829.1670858392695</v>
      </c>
      <c r="CA42" s="265">
        <f t="shared" ref="CA42" si="415">$C43/(CA37/CA38)</f>
        <v>2610.2221977964023</v>
      </c>
      <c r="CB42" s="265">
        <f t="shared" ref="CB42" si="416">$C43/(CB37/CB38)</f>
        <v>3724.8576228013521</v>
      </c>
      <c r="CC42" s="265">
        <f t="shared" ref="CC42" si="417">$C43/(CC37/CC38)</f>
        <v>1973.2579084549445</v>
      </c>
      <c r="CD42" s="265">
        <f t="shared" ref="CD42" si="418">$C43/(CD37/CD38)</f>
        <v>1756.5259966347553</v>
      </c>
      <c r="CE42" s="265">
        <f t="shared" ref="CE42" si="419">$C43/(CE37/CE38)</f>
        <v>2232.6342275966849</v>
      </c>
      <c r="CF42" s="265">
        <f t="shared" ref="CF42" si="420">$C43/(CF37/CF38)</f>
        <v>1698.6888648974475</v>
      </c>
      <c r="CG42" s="265">
        <f t="shared" ref="CG42" si="421">$C43/(CG37/CG38)</f>
        <v>1871.4172203882133</v>
      </c>
      <c r="CH42" s="265">
        <f t="shared" ref="CH42" si="422">$C43/(CH37/CH38)</f>
        <v>1928.1349373503351</v>
      </c>
      <c r="CI42" s="265">
        <f t="shared" ref="CI42" si="423">$C43/(CI37/CI38)</f>
        <v>2351.169957033967</v>
      </c>
      <c r="CJ42" s="265">
        <f t="shared" ref="CJ42" si="424">$C43/(CJ37/CJ38)</f>
        <v>3036.3717789302013</v>
      </c>
      <c r="CK42" s="265">
        <f t="shared" ref="CK42" si="425">$C43/(CK37/CK38)</f>
        <v>2756.3946408730008</v>
      </c>
      <c r="CL42" s="265">
        <f t="shared" ref="CL42" si="426">$C43/(CL37/CL38)</f>
        <v>3913.3997987703092</v>
      </c>
      <c r="CM42" s="265">
        <f t="shared" ref="CM42" si="427">$C43/(CM37/CM38)</f>
        <v>4259.8826268037283</v>
      </c>
      <c r="CN42" s="265">
        <f t="shared" ref="CN42" si="428">$C43/(CN37/CN38)</f>
        <v>2866.0710042110409</v>
      </c>
      <c r="CO42" s="265">
        <f t="shared" ref="CO42" si="429">$C43/(CO37/CO38)</f>
        <v>3960.3371276910934</v>
      </c>
      <c r="CP42" s="265">
        <f t="shared" ref="CP42:DA42" si="430">$C43/(CP37/CP38)</f>
        <v>6125.3214241622236</v>
      </c>
      <c r="CQ42" s="265">
        <f t="shared" si="430"/>
        <v>9187.9821362433358</v>
      </c>
      <c r="CR42" s="265">
        <f t="shared" si="430"/>
        <v>4593.9910681216679</v>
      </c>
      <c r="CS42" s="265">
        <f t="shared" si="430"/>
        <v>3522.0598188932786</v>
      </c>
      <c r="CT42" s="265">
        <f t="shared" si="430"/>
        <v>3445.4933010912509</v>
      </c>
      <c r="CU42" s="265">
        <f t="shared" si="430"/>
        <v>3043.5190826306048</v>
      </c>
      <c r="CV42" s="265">
        <f t="shared" si="430"/>
        <v>3743.2519814324701</v>
      </c>
      <c r="CW42" s="265">
        <f t="shared" si="430"/>
        <v>3381.1774261375476</v>
      </c>
      <c r="CX42" s="265">
        <f t="shared" si="430"/>
        <v>3675.1928544973343</v>
      </c>
      <c r="CY42" s="265">
        <f t="shared" si="430"/>
        <v>3975.5691935668283</v>
      </c>
      <c r="CZ42" s="265">
        <f t="shared" si="430"/>
        <v>3456.8645661113542</v>
      </c>
      <c r="DA42" s="266">
        <f t="shared" si="430"/>
        <v>4511.9555133337817</v>
      </c>
    </row>
    <row r="43" spans="1:105" x14ac:dyDescent="0.2">
      <c r="A43" s="302"/>
      <c r="B43" s="270">
        <f>'To &amp; from Edu'!T6</f>
        <v>838403.36993220437</v>
      </c>
      <c r="C43" s="155">
        <f>B43/365</f>
        <v>2296.995534060834</v>
      </c>
      <c r="D43" s="327" t="str">
        <f>'Non-survey input values'!$B$11</f>
        <v>Nov</v>
      </c>
      <c r="E43" s="163" t="s">
        <v>1169</v>
      </c>
      <c r="F43" s="155">
        <f>F42*365</f>
        <v>1028949.5903713419</v>
      </c>
      <c r="G43" s="155">
        <f t="shared" ref="G43" si="431">G42*365</f>
        <v>793754.66975830006</v>
      </c>
      <c r="H43" s="155">
        <f t="shared" ref="H43" si="432">H42*365</f>
        <v>792672.2770268115</v>
      </c>
      <c r="I43" s="155">
        <f t="shared" ref="I43" si="433">I42*365</f>
        <v>783519.17641519767</v>
      </c>
      <c r="J43" s="155">
        <f t="shared" ref="J43" si="434">J42*365</f>
        <v>808165.87134448567</v>
      </c>
      <c r="K43" s="155">
        <f t="shared" ref="K43" si="435">K42*365</f>
        <v>728664.70894631371</v>
      </c>
      <c r="L43" s="155">
        <f t="shared" ref="L43" si="436">L42*365</f>
        <v>815930.70228453702</v>
      </c>
      <c r="M43" s="155">
        <f t="shared" ref="M43" si="437">M42*365</f>
        <v>1166474.2538187192</v>
      </c>
      <c r="N43" s="155">
        <f t="shared" ref="N43" si="438">N42*365</f>
        <v>877398.87551044638</v>
      </c>
      <c r="O43" s="155">
        <f t="shared" ref="O43" si="439">O42*365</f>
        <v>856433.54993074632</v>
      </c>
      <c r="P43" s="155">
        <f t="shared" ref="P43" si="440">P42*365</f>
        <v>1139949.6963319369</v>
      </c>
      <c r="Q43" s="155">
        <f t="shared" ref="Q43" si="441">Q42*365</f>
        <v>1033103.6785894461</v>
      </c>
      <c r="R43" s="155">
        <f t="shared" ref="R43" si="442">R42*365</f>
        <v>692349.85155205475</v>
      </c>
      <c r="S43" s="155">
        <f t="shared" ref="S43" si="443">S42*365</f>
        <v>1010678.0349867669</v>
      </c>
      <c r="T43" s="155">
        <f t="shared" ref="T43" si="444">T42*365</f>
        <v>929932.12210820918</v>
      </c>
      <c r="U43" s="155">
        <f t="shared" ref="U43" si="445">U42*365</f>
        <v>1370540.6686562977</v>
      </c>
      <c r="V43" s="155">
        <f t="shared" ref="V43" si="446">V42*365</f>
        <v>527476.59974146402</v>
      </c>
      <c r="W43" s="155">
        <f t="shared" ref="W43" si="447">W42*365</f>
        <v>804698.71184447757</v>
      </c>
      <c r="X43" s="155">
        <f t="shared" ref="X43" si="448">X42*365</f>
        <v>1096373.637603652</v>
      </c>
      <c r="Y43" s="155">
        <f t="shared" ref="Y43" si="449">Y42*365</f>
        <v>1289851.3383572374</v>
      </c>
      <c r="Z43" s="155">
        <f t="shared" ref="Z43" si="450">Z42*365</f>
        <v>975084.25545056374</v>
      </c>
      <c r="AA43" s="155">
        <f t="shared" ref="AA43" si="451">AA42*365</f>
        <v>927324.93947046844</v>
      </c>
      <c r="AB43" s="155">
        <f t="shared" ref="AB43" si="452">AB42*365</f>
        <v>907550.03961733473</v>
      </c>
      <c r="AC43" s="155">
        <f t="shared" ref="AC43" si="453">AC42*365</f>
        <v>1063448.4850192699</v>
      </c>
      <c r="AD43" s="155">
        <f t="shared" ref="AD43" si="454">AD42*365</f>
        <v>554770.63524575077</v>
      </c>
      <c r="AE43" s="155">
        <f t="shared" ref="AE43" si="455">AE42*365</f>
        <v>843546.94888884365</v>
      </c>
      <c r="AF43" s="155">
        <f t="shared" ref="AF43" si="456">AF42*365</f>
        <v>967146.95857347921</v>
      </c>
      <c r="AG43" s="155">
        <f t="shared" ref="AG43" si="457">AG42*365</f>
        <v>801443.5926034064</v>
      </c>
      <c r="AH43" s="155">
        <f t="shared" ref="AH43" si="458">AH42*365</f>
        <v>772721.99993751559</v>
      </c>
      <c r="AI43" s="155">
        <f t="shared" ref="AI43" si="459">AI42*365</f>
        <v>1042339.3247805784</v>
      </c>
      <c r="AJ43" s="155">
        <f t="shared" ref="AJ43" si="460">AJ42*365</f>
        <v>1289851.3383572374</v>
      </c>
      <c r="AK43" s="155">
        <f t="shared" ref="AK43" si="461">AK42*365</f>
        <v>869591.24146141112</v>
      </c>
      <c r="AL43" s="155">
        <f t="shared" ref="AL43" si="462">AL42*365</f>
        <v>709418.23609648063</v>
      </c>
      <c r="AM43" s="155">
        <f t="shared" ref="AM43" si="463">AM42*365</f>
        <v>1211027.0899020731</v>
      </c>
      <c r="AN43" s="155">
        <f t="shared" ref="AN43" si="464">AN42*365</f>
        <v>924393.4591560202</v>
      </c>
      <c r="AO43" s="155">
        <f t="shared" ref="AO43" si="465">AO42*365</f>
        <v>1323794.7946297964</v>
      </c>
      <c r="AP43" s="155">
        <f t="shared" ref="AP43" si="466">AP42*365</f>
        <v>1654147.1893257005</v>
      </c>
      <c r="AQ43" s="155">
        <f t="shared" ref="AQ43" si="467">AQ42*365</f>
        <v>981356.93992064486</v>
      </c>
      <c r="AR43" s="155">
        <f t="shared" ref="AR43" si="468">AR42*365</f>
        <v>1300380.7370377048</v>
      </c>
      <c r="AS43" s="155">
        <f t="shared" ref="AS43" si="469">AS42*365</f>
        <v>975596.64864838333</v>
      </c>
      <c r="AT43" s="155">
        <f t="shared" ref="AT43" si="470">AT42*365</f>
        <v>1355716.0875499474</v>
      </c>
      <c r="AU43" s="155">
        <f t="shared" ref="AU43" si="471">AU42*365</f>
        <v>1480816.3416984391</v>
      </c>
      <c r="AV43" s="155">
        <f t="shared" ref="AV43" si="472">AV42*365</f>
        <v>879532.59185340686</v>
      </c>
      <c r="AW43" s="155">
        <f t="shared" ref="AW43" si="473">AW42*365</f>
        <v>717914.26287607918</v>
      </c>
      <c r="AX43" s="155">
        <f t="shared" ref="AX43" si="474">AX42*365</f>
        <v>771664.79322118312</v>
      </c>
      <c r="AY43" s="155">
        <f t="shared" ref="AY43" si="475">AY42*365</f>
        <v>1087658.4258579947</v>
      </c>
      <c r="AZ43" s="155">
        <f t="shared" ref="AZ43" si="476">AZ42*365</f>
        <v>814448.98793414154</v>
      </c>
      <c r="BA43" s="155">
        <f t="shared" ref="BA43" si="477">BA42*365</f>
        <v>920599.77874908724</v>
      </c>
      <c r="BB43" s="155">
        <f t="shared" ref="BB43" si="478">BB42*365</f>
        <v>836041.67029859254</v>
      </c>
      <c r="BC43" s="155">
        <f t="shared" ref="BC43" si="479">BC42*365</f>
        <v>810051.5651518883</v>
      </c>
      <c r="BD43" s="155">
        <f t="shared" ref="BD43" si="480">BD42*365</f>
        <v>830850.18641930178</v>
      </c>
      <c r="BE43" s="155">
        <f t="shared" ref="BE43" si="481">BE42*365</f>
        <v>1229658.2759005665</v>
      </c>
      <c r="BF43" s="155">
        <f t="shared" ref="BF43" si="482">BF42*365</f>
        <v>888862.83201145742</v>
      </c>
      <c r="BG43" s="155">
        <f t="shared" ref="BG43" si="483">BG42*365</f>
        <v>1011139.7426318042</v>
      </c>
      <c r="BH43" s="155">
        <f t="shared" ref="BH43" si="484">BH42*365</f>
        <v>904593.10966369417</v>
      </c>
      <c r="BI43" s="155">
        <f t="shared" ref="BI43" si="485">BI42*365</f>
        <v>1152804.6336567809</v>
      </c>
      <c r="BJ43" s="155">
        <f t="shared" ref="BJ43" si="486">BJ42*365</f>
        <v>1397338.9498870075</v>
      </c>
      <c r="BK43" s="155">
        <f t="shared" ref="BK43" si="487">BK42*365</f>
        <v>1397338.9498870075</v>
      </c>
      <c r="BL43" s="155">
        <f t="shared" ref="BL43" si="488">BL42*365</f>
        <v>894138.81319502415</v>
      </c>
      <c r="BM43" s="155">
        <f t="shared" ref="BM43" si="489">BM42*365</f>
        <v>879692.72877975472</v>
      </c>
      <c r="BN43" s="155">
        <f t="shared" ref="BN43" si="490">BN42*365</f>
        <v>843004.92520076747</v>
      </c>
      <c r="BO43" s="155">
        <f t="shared" ref="BO43" si="491">BO42*365</f>
        <v>1219495.8108104791</v>
      </c>
      <c r="BP43" s="155">
        <f t="shared" ref="BP43" si="492">BP42*365</f>
        <v>779910.11156484135</v>
      </c>
      <c r="BQ43" s="155">
        <f t="shared" ref="BQ43" si="493">BQ42*365</f>
        <v>806765.50691589469</v>
      </c>
      <c r="BR43" s="155">
        <f t="shared" ref="BR43" si="494">BR42*365</f>
        <v>467306.79635565489</v>
      </c>
      <c r="BS43" s="155">
        <f t="shared" ref="BS43" si="495">BS42*365</f>
        <v>838403.36993220437</v>
      </c>
      <c r="BT43" s="155">
        <f t="shared" ref="BT43" si="496">BT42*365</f>
        <v>1069962.3959134798</v>
      </c>
      <c r="BU43" s="155">
        <f t="shared" ref="BU43" si="497">BU42*365</f>
        <v>1251234.208622226</v>
      </c>
      <c r="BV43" s="155">
        <f t="shared" ref="BV43" si="498">BV42*365</f>
        <v>834687.04293782404</v>
      </c>
      <c r="BW43" s="155">
        <f t="shared" ref="BW43" si="499">BW42*365</f>
        <v>811434.86039796134</v>
      </c>
      <c r="BX43" s="155">
        <f t="shared" ref="BX43" si="500">BX42*365</f>
        <v>992846.09597234731</v>
      </c>
      <c r="BY43" s="155">
        <f t="shared" ref="BY43" si="501">BY42*365</f>
        <v>861910.00647235953</v>
      </c>
      <c r="BZ43" s="155">
        <f t="shared" ref="BZ43" si="502">BZ42*365</f>
        <v>667645.98633133341</v>
      </c>
      <c r="CA43" s="155">
        <f t="shared" ref="CA43" si="503">CA42*365</f>
        <v>952731.10219568678</v>
      </c>
      <c r="CB43" s="155">
        <f t="shared" ref="CB43" si="504">CB42*365</f>
        <v>1359573.0323224936</v>
      </c>
      <c r="CC43" s="155">
        <f t="shared" ref="CC43" si="505">CC42*365</f>
        <v>720239.13658605481</v>
      </c>
      <c r="CD43" s="155">
        <f t="shared" ref="CD43" si="506">CD42*365</f>
        <v>641131.98877168563</v>
      </c>
      <c r="CE43" s="155">
        <f t="shared" ref="CE43" si="507">CE42*365</f>
        <v>814911.49307278998</v>
      </c>
      <c r="CF43" s="155">
        <f t="shared" ref="CF43" si="508">CF42*365</f>
        <v>620021.43568756839</v>
      </c>
      <c r="CG43" s="155">
        <f t="shared" ref="CG43" si="509">CG42*365</f>
        <v>683067.28544169781</v>
      </c>
      <c r="CH43" s="155">
        <f t="shared" ref="CH43" si="510">CH42*365</f>
        <v>703769.25213287235</v>
      </c>
      <c r="CI43" s="155">
        <f t="shared" ref="CI43" si="511">CI42*365</f>
        <v>858177.03431739798</v>
      </c>
      <c r="CJ43" s="155">
        <f t="shared" ref="CJ43" si="512">CJ42*365</f>
        <v>1108275.6993095235</v>
      </c>
      <c r="CK43" s="155">
        <f t="shared" ref="CK43" si="513">CK42*365</f>
        <v>1006084.0439186452</v>
      </c>
      <c r="CL43" s="155">
        <f t="shared" ref="CL43" si="514">CL42*365</f>
        <v>1428390.926551163</v>
      </c>
      <c r="CM43" s="155">
        <f t="shared" ref="CM43" si="515">CM42*365</f>
        <v>1554857.1587833609</v>
      </c>
      <c r="CN43" s="155">
        <f t="shared" ref="CN43" si="516">CN42*365</f>
        <v>1046115.9165370299</v>
      </c>
      <c r="CO43" s="155">
        <f t="shared" ref="CO43" si="517">CO42*365</f>
        <v>1445523.0516072491</v>
      </c>
      <c r="CP43" s="155">
        <f t="shared" ref="CP43:DA43" si="518">CP42*365</f>
        <v>2235742.3198192115</v>
      </c>
      <c r="CQ43" s="155">
        <f t="shared" si="518"/>
        <v>3353613.4797288175</v>
      </c>
      <c r="CR43" s="155">
        <f t="shared" si="518"/>
        <v>1676806.7398644087</v>
      </c>
      <c r="CS43" s="155">
        <f t="shared" si="518"/>
        <v>1285551.8338960467</v>
      </c>
      <c r="CT43" s="155">
        <f t="shared" si="518"/>
        <v>1257605.0548983065</v>
      </c>
      <c r="CU43" s="155">
        <f t="shared" si="518"/>
        <v>1110884.4651601708</v>
      </c>
      <c r="CV43" s="155">
        <f t="shared" si="518"/>
        <v>1366286.9732228515</v>
      </c>
      <c r="CW43" s="155">
        <f t="shared" si="518"/>
        <v>1234129.7605402048</v>
      </c>
      <c r="CX43" s="155">
        <f t="shared" si="518"/>
        <v>1341445.391891527</v>
      </c>
      <c r="CY43" s="155">
        <f t="shared" si="518"/>
        <v>1451082.7556518924</v>
      </c>
      <c r="CZ43" s="155">
        <f t="shared" si="518"/>
        <v>1261755.5666306443</v>
      </c>
      <c r="DA43" s="164">
        <f t="shared" si="518"/>
        <v>1646863.7623668304</v>
      </c>
    </row>
    <row r="44" spans="1:105" ht="13.5" thickBot="1" x14ac:dyDescent="0.25">
      <c r="A44" s="302"/>
      <c r="B44" s="489"/>
      <c r="C44" s="489"/>
      <c r="D44" s="489"/>
      <c r="E44" s="490" t="s">
        <v>1170</v>
      </c>
      <c r="F44" s="333">
        <f>IF(ISBLANK(D43),'To &amp; from Edu'!T6,MEDIAN(43:43))</f>
        <v>941331.61215194804</v>
      </c>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4"/>
    </row>
    <row r="45" spans="1:105" ht="25.5" x14ac:dyDescent="0.2">
      <c r="A45" s="302"/>
      <c r="B45" s="153" t="s">
        <v>1171</v>
      </c>
      <c r="C45" s="153" t="s">
        <v>1172</v>
      </c>
      <c r="D45" s="153" t="s">
        <v>1162</v>
      </c>
      <c r="E45" s="264" t="s">
        <v>1173</v>
      </c>
      <c r="F45" s="265">
        <f>$C46/(F37/F38)</f>
        <v>3807.354799092283</v>
      </c>
      <c r="G45" s="155">
        <f t="shared" ref="G45" si="519">$C46/(G37/G38)</f>
        <v>2937.0784336631245</v>
      </c>
      <c r="H45" s="155">
        <f t="shared" ref="H45" si="520">$C46/(H37/H38)</f>
        <v>2933.0733267081291</v>
      </c>
      <c r="I45" s="155">
        <f t="shared" ref="I45" si="521">$C46/(I37/I38)</f>
        <v>2899.2047078114297</v>
      </c>
      <c r="J45" s="155">
        <f t="shared" ref="J45" si="522">$C46/(J37/J38)</f>
        <v>2990.4032593234838</v>
      </c>
      <c r="K45" s="155">
        <f t="shared" ref="K45" si="523">$C46/(K37/K38)</f>
        <v>2696.2303134157487</v>
      </c>
      <c r="L45" s="155">
        <f t="shared" ref="L45" si="524">$C46/(L37/L38)</f>
        <v>3019.134954851032</v>
      </c>
      <c r="M45" s="155">
        <f t="shared" ref="M45" si="525">$C46/(M37/M38)</f>
        <v>4316.2283068614606</v>
      </c>
      <c r="N45" s="155">
        <f t="shared" ref="N45" si="526">$C46/(N37/N38)</f>
        <v>3246.5816116290785</v>
      </c>
      <c r="O45" s="155">
        <f t="shared" ref="O45" si="527">$C46/(O37/O38)</f>
        <v>3169.0049900847753</v>
      </c>
      <c r="P45" s="155">
        <f t="shared" ref="P45" si="528">$C46/(P37/P38)</f>
        <v>4218.0812234803852</v>
      </c>
      <c r="Q45" s="155">
        <f t="shared" ref="Q45" si="529">$C46/(Q37/Q38)</f>
        <v>3822.7258997380827</v>
      </c>
      <c r="R45" s="155">
        <f t="shared" ref="R45" si="530">$C46/(R37/R38)</f>
        <v>2561.8568243039208</v>
      </c>
      <c r="S45" s="155">
        <f t="shared" ref="S45" si="531">$C46/(S37/S38)</f>
        <v>3739.7457590272243</v>
      </c>
      <c r="T45" s="155">
        <f t="shared" ref="T45" si="532">$C46/(T37/T38)</f>
        <v>3440.9669444165743</v>
      </c>
      <c r="U45" s="155">
        <f t="shared" ref="U45" si="533">$C46/(U37/U38)</f>
        <v>5071.3219004990397</v>
      </c>
      <c r="V45" s="155">
        <f t="shared" ref="V45" si="534">$C46/(V37/V38)</f>
        <v>1951.7871256547778</v>
      </c>
      <c r="W45" s="155">
        <f t="shared" ref="W45" si="535">$C46/(W37/W38)</f>
        <v>2977.5739560368083</v>
      </c>
      <c r="X45" s="155">
        <f t="shared" ref="X45" si="536">$C46/(X37/X38)</f>
        <v>4056.8395864971908</v>
      </c>
      <c r="Y45" s="155">
        <f t="shared" ref="Y45" si="537">$C46/(Y37/Y38)</f>
        <v>4772.7524547025769</v>
      </c>
      <c r="Z45" s="155">
        <f t="shared" ref="Z45" si="538">$C46/(Z37/Z38)</f>
        <v>3608.0404271012085</v>
      </c>
      <c r="AA45" s="155">
        <f t="shared" ref="AA45" si="539">$C46/(AA37/AA38)</f>
        <v>3431.3197572066256</v>
      </c>
      <c r="AB45" s="155">
        <f t="shared" ref="AB45" si="540">$C46/(AB37/AB38)</f>
        <v>3358.1479900355757</v>
      </c>
      <c r="AC45" s="155">
        <f t="shared" ref="AC45" si="541">$C46/(AC37/AC38)</f>
        <v>3935.0088001534668</v>
      </c>
      <c r="AD45" s="155">
        <f t="shared" ref="AD45" si="542">$C46/(AD37/AD38)</f>
        <v>2052.7814581626881</v>
      </c>
      <c r="AE45" s="155">
        <f t="shared" ref="AE45" si="543">$C46/(AE37/AE38)</f>
        <v>3121.321543995673</v>
      </c>
      <c r="AF45" s="155">
        <f t="shared" ref="AF45" si="544">$C46/(AF37/AF38)</f>
        <v>3578.6705671590107</v>
      </c>
      <c r="AG45" s="155">
        <f t="shared" ref="AG45" si="545">$C46/(AG37/AG38)</f>
        <v>2965.5292514370067</v>
      </c>
      <c r="AH45" s="155">
        <f t="shared" ref="AH45" si="546">$C46/(AH37/AH38)</f>
        <v>2859.25262263288</v>
      </c>
      <c r="AI45" s="155">
        <f t="shared" ref="AI45" si="547">$C46/(AI37/AI38)</f>
        <v>3856.899956638028</v>
      </c>
      <c r="AJ45" s="155">
        <f t="shared" ref="AJ45" si="548">$C46/(AJ37/AJ38)</f>
        <v>4772.7524547025769</v>
      </c>
      <c r="AK45" s="155">
        <f t="shared" ref="AK45" si="549">$C46/(AK37/AK38)</f>
        <v>3217.6915345598773</v>
      </c>
      <c r="AL45" s="155">
        <f t="shared" ref="AL45" si="550">$C46/(AL37/AL38)</f>
        <v>2625.0138500864173</v>
      </c>
      <c r="AM45" s="155">
        <f t="shared" ref="AM45" si="551">$C46/(AM37/AM38)</f>
        <v>4481.0842491374196</v>
      </c>
      <c r="AN45" s="155">
        <f t="shared" ref="AN45" si="552">$C46/(AN37/AN38)</f>
        <v>3420.4725925368471</v>
      </c>
      <c r="AO45" s="155">
        <f t="shared" ref="AO45" si="553">$C46/(AO37/AO38)</f>
        <v>4898.3512035105396</v>
      </c>
      <c r="AP45" s="155">
        <f t="shared" ref="AP45" si="554">$C46/(AP37/AP38)</f>
        <v>6120.7325398820885</v>
      </c>
      <c r="AQ45" s="155">
        <f t="shared" ref="AQ45" si="555">$C46/(AQ37/AQ38)</f>
        <v>3631.2508307437574</v>
      </c>
      <c r="AR45" s="155">
        <f t="shared" ref="AR45" si="556">$C46/(AR37/AR38)</f>
        <v>4811.7136992307614</v>
      </c>
      <c r="AS45" s="155">
        <f t="shared" ref="AS45" si="557">$C46/(AS37/AS38)</f>
        <v>3609.9364021023125</v>
      </c>
      <c r="AT45" s="155">
        <f t="shared" ref="AT45" si="558">$C46/(AT37/AT38)</f>
        <v>5016.4674736661127</v>
      </c>
      <c r="AU45" s="155">
        <f t="shared" ref="AU45" si="559">$C46/(AU37/AU38)</f>
        <v>5479.3677531910107</v>
      </c>
      <c r="AV45" s="155">
        <f t="shared" ref="AV45" si="560">$C46/(AV37/AV38)</f>
        <v>3254.4768625085121</v>
      </c>
      <c r="AW45" s="155">
        <f t="shared" ref="AW45" si="561">$C46/(AW37/AW38)</f>
        <v>2656.4511417042186</v>
      </c>
      <c r="AX45" s="155">
        <f t="shared" ref="AX45" si="562">$C46/(AX37/AX38)</f>
        <v>2855.3407098407206</v>
      </c>
      <c r="AY45" s="155">
        <f t="shared" ref="AY45" si="563">$C46/(AY37/AY38)</f>
        <v>4024.5912591005513</v>
      </c>
      <c r="AZ45" s="155">
        <f t="shared" ref="AZ45" si="564">$C46/(AZ37/AZ38)</f>
        <v>3013.6522642550558</v>
      </c>
      <c r="BA45" s="155">
        <f t="shared" ref="BA45" si="565">$C46/(BA37/BA38)</f>
        <v>3406.4350853171331</v>
      </c>
      <c r="BB45" s="155">
        <f t="shared" ref="BB45" si="566">$C46/(BB37/BB38)</f>
        <v>3093.5502530339804</v>
      </c>
      <c r="BC45" s="155">
        <f t="shared" ref="BC45" si="567">$C46/(BC37/BC38)</f>
        <v>2997.3807686537925</v>
      </c>
      <c r="BD45" s="155">
        <f t="shared" ref="BD45" si="568">$C46/(BD37/BD38)</f>
        <v>3074.3405451462545</v>
      </c>
      <c r="BE45" s="155">
        <f t="shared" ref="BE45" si="569">$C46/(BE37/BE38)</f>
        <v>4550.0240068164567</v>
      </c>
      <c r="BF45" s="155">
        <f t="shared" ref="BF45" si="570">$C46/(BF37/BF38)</f>
        <v>3289.0009392707343</v>
      </c>
      <c r="BG45" s="155">
        <f t="shared" ref="BG45" si="571">$C46/(BG37/BG38)</f>
        <v>3741.4541855959897</v>
      </c>
      <c r="BH45" s="155">
        <f t="shared" ref="BH45" si="572">$C46/(BH37/BH38)</f>
        <v>3347.2066557322019</v>
      </c>
      <c r="BI45" s="155">
        <f t="shared" ref="BI45" si="573">$C46/(BI37/BI38)</f>
        <v>4265.6475063904281</v>
      </c>
      <c r="BJ45" s="155">
        <f t="shared" ref="BJ45" si="574">$C46/(BJ37/BJ38)</f>
        <v>5170.4818259277918</v>
      </c>
      <c r="BK45" s="155">
        <f t="shared" ref="BK45" si="575">$C46/(BK37/BK38)</f>
        <v>5170.4818259277918</v>
      </c>
      <c r="BL45" s="155">
        <f t="shared" ref="BL45" si="576">$C46/(BL37/BL38)</f>
        <v>3308.5233070010368</v>
      </c>
      <c r="BM45" s="155">
        <f t="shared" ref="BM45" si="577">$C46/(BM37/BM38)</f>
        <v>3255.069406692161</v>
      </c>
      <c r="BN45" s="155">
        <f t="shared" ref="BN45" si="578">$C46/(BN37/BN38)</f>
        <v>3119.3159292315195</v>
      </c>
      <c r="BO45" s="155">
        <f t="shared" ref="BO45" si="579">$C46/(BO37/BO38)</f>
        <v>4512.4205026278905</v>
      </c>
      <c r="BP45" s="155">
        <f t="shared" ref="BP45" si="580">$C46/(BP37/BP38)</f>
        <v>2885.8503214480697</v>
      </c>
      <c r="BQ45" s="155">
        <f t="shared" ref="BQ45" si="581">$C46/(BQ37/BQ38)</f>
        <v>2985.2215825168</v>
      </c>
      <c r="BR45" s="155">
        <f t="shared" ref="BR45" si="582">$C46/(BR37/BR38)</f>
        <v>1729.1447417856875</v>
      </c>
      <c r="BS45" s="155">
        <f t="shared" ref="BS45" si="583">$C46/(BS37/BS38)</f>
        <v>3102.289095556675</v>
      </c>
      <c r="BT45" s="155">
        <f t="shared" ref="BT45" si="584">$C46/(BT37/BT38)</f>
        <v>3959.1117981389943</v>
      </c>
      <c r="BU45" s="155">
        <f t="shared" ref="BU45" si="585">$C46/(BU37/BU38)</f>
        <v>4629.8600179888372</v>
      </c>
      <c r="BV45" s="155">
        <f t="shared" ref="BV45" si="586">$C46/(BV37/BV38)</f>
        <v>3088.5378141047395</v>
      </c>
      <c r="BW45" s="155">
        <f t="shared" ref="BW45" si="587">$C46/(BW37/BW38)</f>
        <v>3002.4992854820043</v>
      </c>
      <c r="BX45" s="155">
        <f t="shared" ref="BX45" si="588">$C46/(BX37/BX38)</f>
        <v>3673.7634026329047</v>
      </c>
      <c r="BY45" s="155">
        <f t="shared" ref="BY45" si="589">$C46/(BY37/BY38)</f>
        <v>3189.2691636563945</v>
      </c>
      <c r="BZ45" s="155">
        <f t="shared" ref="BZ45" si="590">$C46/(BZ37/BZ38)</f>
        <v>2470.4467293056823</v>
      </c>
      <c r="CA45" s="155">
        <f t="shared" ref="CA45" si="591">$C46/(CA37/CA38)</f>
        <v>3525.3285176780396</v>
      </c>
      <c r="CB45" s="155">
        <f t="shared" ref="CB45" si="592">$C46/(CB37/CB38)</f>
        <v>5030.7390738756885</v>
      </c>
      <c r="CC45" s="155">
        <f t="shared" ref="CC45" si="593">$C46/(CC37/CC38)</f>
        <v>2665.0537196728483</v>
      </c>
      <c r="CD45" s="155">
        <f t="shared" ref="CD45" si="594">$C46/(CD37/CD38)</f>
        <v>2372.338720131575</v>
      </c>
      <c r="CE45" s="155">
        <f t="shared" ref="CE45" si="595">$C46/(CE37/CE38)</f>
        <v>3015.3636417372154</v>
      </c>
      <c r="CF45" s="155">
        <f t="shared" ref="CF45" si="596">$C46/(CF37/CF38)</f>
        <v>2294.2247227614025</v>
      </c>
      <c r="CG45" s="155">
        <f t="shared" ref="CG45" si="597">$C46/(CG37/CG38)</f>
        <v>2527.5091526989354</v>
      </c>
      <c r="CH45" s="155">
        <f t="shared" ref="CH45" si="598">$C46/(CH37/CH38)</f>
        <v>2604.1112845913694</v>
      </c>
      <c r="CI45" s="155">
        <f t="shared" ref="CI45" si="599">$C46/(CI37/CI38)</f>
        <v>3175.4562912065967</v>
      </c>
      <c r="CJ45" s="155">
        <f t="shared" ref="CJ45" si="600">$C46/(CJ37/CJ38)</f>
        <v>4100.8800061435877</v>
      </c>
      <c r="CK45" s="155">
        <f t="shared" ref="CK45" si="601">$C46/(CK37/CK38)</f>
        <v>3722.7469146680096</v>
      </c>
      <c r="CL45" s="155">
        <f t="shared" ref="CL45" si="602">$C46/(CL37/CL38)</f>
        <v>5285.3814220595195</v>
      </c>
      <c r="CM45" s="155">
        <f t="shared" ref="CM45" si="603">$C46/(CM37/CM38)</f>
        <v>5753.3361408505607</v>
      </c>
      <c r="CN45" s="155">
        <f t="shared" ref="CN45" si="604">$C46/(CN37/CN38)</f>
        <v>3870.8742318432387</v>
      </c>
      <c r="CO45" s="155">
        <f t="shared" ref="CO45" si="605">$C46/(CO37/CO38)</f>
        <v>5348.7743026839225</v>
      </c>
      <c r="CP45" s="155">
        <f t="shared" ref="CP45:DA45" si="606">$C46/(CP37/CP38)</f>
        <v>8272.7709214844672</v>
      </c>
      <c r="CQ45" s="155">
        <f t="shared" si="606"/>
        <v>12409.1563822267</v>
      </c>
      <c r="CR45" s="155">
        <f t="shared" si="606"/>
        <v>6204.5781911133499</v>
      </c>
      <c r="CS45" s="155">
        <f t="shared" si="606"/>
        <v>4756.8432798535678</v>
      </c>
      <c r="CT45" s="155">
        <f t="shared" si="606"/>
        <v>4653.4336433350127</v>
      </c>
      <c r="CU45" s="155">
        <f t="shared" si="606"/>
        <v>4110.5330516125941</v>
      </c>
      <c r="CV45" s="155">
        <f t="shared" si="606"/>
        <v>5055.5822297960631</v>
      </c>
      <c r="CW45" s="155">
        <f t="shared" si="606"/>
        <v>4566.569548659425</v>
      </c>
      <c r="CX45" s="155">
        <f t="shared" si="606"/>
        <v>4963.6625528906798</v>
      </c>
      <c r="CY45" s="155">
        <f t="shared" si="606"/>
        <v>5369.3465115403997</v>
      </c>
      <c r="CZ45" s="155">
        <f t="shared" si="606"/>
        <v>4668.7915101446988</v>
      </c>
      <c r="DA45" s="164">
        <f t="shared" si="606"/>
        <v>6093.7821519863264</v>
      </c>
    </row>
    <row r="46" spans="1:105" x14ac:dyDescent="0.2">
      <c r="A46" s="302"/>
      <c r="B46" s="270">
        <f>'To &amp; from Edu'!U6</f>
        <v>1132335.5198781863</v>
      </c>
      <c r="C46" s="155">
        <f>B46/365</f>
        <v>3102.289095556675</v>
      </c>
      <c r="D46" s="327" t="str">
        <f>'Non-survey input values'!$B$11</f>
        <v>Nov</v>
      </c>
      <c r="E46" s="163" t="s">
        <v>1174</v>
      </c>
      <c r="F46" s="155">
        <f>F45*365</f>
        <v>1389684.5016686833</v>
      </c>
      <c r="G46" s="155">
        <f t="shared" ref="G46" si="607">G45*365</f>
        <v>1072033.6282870404</v>
      </c>
      <c r="H46" s="155">
        <f t="shared" ref="H46" si="608">H45*365</f>
        <v>1070571.7642484671</v>
      </c>
      <c r="I46" s="155">
        <f t="shared" ref="I46" si="609">I45*365</f>
        <v>1058209.7183511718</v>
      </c>
      <c r="J46" s="155">
        <f t="shared" ref="J46" si="610">J45*365</f>
        <v>1091497.1896530716</v>
      </c>
      <c r="K46" s="155">
        <f t="shared" ref="K46" si="611">K45*365</f>
        <v>984124.06439674832</v>
      </c>
      <c r="L46" s="155">
        <f t="shared" ref="L46" si="612">L45*365</f>
        <v>1101984.2585206267</v>
      </c>
      <c r="M46" s="155">
        <f t="shared" ref="M46" si="613">M45*365</f>
        <v>1575423.332004433</v>
      </c>
      <c r="N46" s="155">
        <f t="shared" ref="N46" si="614">N45*365</f>
        <v>1185002.2882446137</v>
      </c>
      <c r="O46" s="155">
        <f t="shared" ref="O46" si="615">O45*365</f>
        <v>1156686.8213809431</v>
      </c>
      <c r="P46" s="155">
        <f t="shared" ref="P46" si="616">P45*365</f>
        <v>1539599.6465703405</v>
      </c>
      <c r="Q46" s="155">
        <f t="shared" ref="Q46" si="617">Q45*365</f>
        <v>1395294.9534044003</v>
      </c>
      <c r="R46" s="155">
        <f t="shared" ref="R46" si="618">R45*365</f>
        <v>935077.74087093107</v>
      </c>
      <c r="S46" s="155">
        <f t="shared" ref="S46" si="619">S45*365</f>
        <v>1365007.2020449368</v>
      </c>
      <c r="T46" s="155">
        <f t="shared" ref="T46" si="620">T45*365</f>
        <v>1255952.9347120496</v>
      </c>
      <c r="U46" s="155">
        <f t="shared" ref="U46" si="621">U45*365</f>
        <v>1851032.4936821496</v>
      </c>
      <c r="V46" s="155">
        <f t="shared" ref="V46" si="622">V45*365</f>
        <v>712402.30086399394</v>
      </c>
      <c r="W46" s="155">
        <f t="shared" ref="W46" si="623">W45*365</f>
        <v>1086814.493953435</v>
      </c>
      <c r="X46" s="155">
        <f t="shared" ref="X46" si="624">X45*365</f>
        <v>1480746.4490714746</v>
      </c>
      <c r="Y46" s="155">
        <f t="shared" ref="Y46" si="625">Y45*365</f>
        <v>1742054.6459664407</v>
      </c>
      <c r="Z46" s="155">
        <f t="shared" ref="Z46" si="626">Z45*365</f>
        <v>1316934.755891941</v>
      </c>
      <c r="AA46" s="155">
        <f t="shared" ref="AA46" si="627">AA45*365</f>
        <v>1252431.7113804184</v>
      </c>
      <c r="AB46" s="155">
        <f t="shared" ref="AB46" si="628">AB45*365</f>
        <v>1225724.0163629851</v>
      </c>
      <c r="AC46" s="155">
        <f t="shared" ref="AC46" si="629">AC45*365</f>
        <v>1436278.2120560154</v>
      </c>
      <c r="AD46" s="155">
        <f t="shared" ref="AD46" si="630">AD45*365</f>
        <v>749265.2322293811</v>
      </c>
      <c r="AE46" s="155">
        <f t="shared" ref="AE46" si="631">AE45*365</f>
        <v>1139282.3635584207</v>
      </c>
      <c r="AF46" s="155">
        <f t="shared" ref="AF46" si="632">AF45*365</f>
        <v>1306214.757013039</v>
      </c>
      <c r="AG46" s="155">
        <f t="shared" ref="AG46" si="633">AG45*365</f>
        <v>1082418.1767745074</v>
      </c>
      <c r="AH46" s="155">
        <f t="shared" ref="AH46" si="634">AH45*365</f>
        <v>1043627.2072610012</v>
      </c>
      <c r="AI46" s="155">
        <f t="shared" ref="AI46" si="635">AI45*365</f>
        <v>1407768.4841728802</v>
      </c>
      <c r="AJ46" s="155">
        <f t="shared" ref="AJ46" si="636">AJ45*365</f>
        <v>1742054.6459664407</v>
      </c>
      <c r="AK46" s="155">
        <f t="shared" ref="AK46" si="637">AK45*365</f>
        <v>1174457.4101143552</v>
      </c>
      <c r="AL46" s="155">
        <f t="shared" ref="AL46" si="638">AL45*365</f>
        <v>958130.05528154236</v>
      </c>
      <c r="AM46" s="155">
        <f t="shared" ref="AM46" si="639">AM45*365</f>
        <v>1635595.7509351582</v>
      </c>
      <c r="AN46" s="155">
        <f t="shared" ref="AN46" si="640">AN45*365</f>
        <v>1248472.4962759493</v>
      </c>
      <c r="AO46" s="155">
        <f t="shared" ref="AO46" si="641">AO45*365</f>
        <v>1787898.189281347</v>
      </c>
      <c r="AP46" s="155">
        <f t="shared" ref="AP46" si="642">AP45*365</f>
        <v>2234067.3770569623</v>
      </c>
      <c r="AQ46" s="155">
        <f t="shared" ref="AQ46" si="643">AQ45*365</f>
        <v>1325406.5532214714</v>
      </c>
      <c r="AR46" s="155">
        <f t="shared" ref="AR46" si="644">AR45*365</f>
        <v>1756275.500219228</v>
      </c>
      <c r="AS46" s="155">
        <f t="shared" ref="AS46" si="645">AS45*365</f>
        <v>1317626.786767344</v>
      </c>
      <c r="AT46" s="155">
        <f t="shared" ref="AT46" si="646">AT45*365</f>
        <v>1831010.6278881312</v>
      </c>
      <c r="AU46" s="155">
        <f t="shared" ref="AU46" si="647">AU45*365</f>
        <v>1999969.229914719</v>
      </c>
      <c r="AV46" s="155">
        <f t="shared" ref="AV46" si="648">AV45*365</f>
        <v>1187884.0548156069</v>
      </c>
      <c r="AW46" s="155">
        <f t="shared" ref="AW46" si="649">AW45*365</f>
        <v>969604.66672203981</v>
      </c>
      <c r="AX46" s="155">
        <f t="shared" ref="AX46" si="650">AX45*365</f>
        <v>1042199.359091863</v>
      </c>
      <c r="AY46" s="155">
        <f t="shared" ref="AY46" si="651">AY45*365</f>
        <v>1468975.8095717011</v>
      </c>
      <c r="AZ46" s="155">
        <f t="shared" ref="AZ46" si="652">AZ45*365</f>
        <v>1099983.0764530953</v>
      </c>
      <c r="BA46" s="155">
        <f t="shared" ref="BA46" si="653">BA45*365</f>
        <v>1243348.8061407537</v>
      </c>
      <c r="BB46" s="155">
        <f t="shared" ref="BB46" si="654">BB45*365</f>
        <v>1129145.8423574029</v>
      </c>
      <c r="BC46" s="155">
        <f t="shared" ref="BC46" si="655">BC45*365</f>
        <v>1094043.9805586343</v>
      </c>
      <c r="BD46" s="155">
        <f t="shared" ref="BD46" si="656">BD45*365</f>
        <v>1122134.298978383</v>
      </c>
      <c r="BE46" s="155">
        <f t="shared" ref="BE46" si="657">BE45*365</f>
        <v>1660758.7624880066</v>
      </c>
      <c r="BF46" s="155">
        <f t="shared" ref="BF46" si="658">BF45*365</f>
        <v>1200485.3428338179</v>
      </c>
      <c r="BG46" s="155">
        <f t="shared" ref="BG46" si="659">BG45*365</f>
        <v>1365630.7777425363</v>
      </c>
      <c r="BH46" s="155">
        <f t="shared" ref="BH46" si="660">BH45*365</f>
        <v>1221730.4293422536</v>
      </c>
      <c r="BI46" s="155">
        <f t="shared" ref="BI46" si="661">BI45*365</f>
        <v>1556961.3398325064</v>
      </c>
      <c r="BJ46" s="155">
        <f t="shared" ref="BJ46" si="662">BJ45*365</f>
        <v>1887225.866463644</v>
      </c>
      <c r="BK46" s="155">
        <f t="shared" ref="BK46" si="663">BK45*365</f>
        <v>1887225.866463644</v>
      </c>
      <c r="BL46" s="155">
        <f t="shared" ref="BL46" si="664">BL45*365</f>
        <v>1207611.0070553785</v>
      </c>
      <c r="BM46" s="155">
        <f t="shared" ref="BM46" si="665">BM45*365</f>
        <v>1188100.3334426389</v>
      </c>
      <c r="BN46" s="155">
        <f t="shared" ref="BN46" si="666">BN45*365</f>
        <v>1138550.3141695047</v>
      </c>
      <c r="BO46" s="155">
        <f t="shared" ref="BO46" si="667">BO45*365</f>
        <v>1647033.48345918</v>
      </c>
      <c r="BP46" s="155">
        <f t="shared" ref="BP46" si="668">BP45*365</f>
        <v>1053335.3673285455</v>
      </c>
      <c r="BQ46" s="155">
        <f t="shared" ref="BQ46" si="669">BQ45*365</f>
        <v>1089605.877618632</v>
      </c>
      <c r="BR46" s="155">
        <f t="shared" ref="BR46" si="670">BR45*365</f>
        <v>631137.830751776</v>
      </c>
      <c r="BS46" s="155">
        <f t="shared" ref="BS46" si="671">BS45*365</f>
        <v>1132335.5198781863</v>
      </c>
      <c r="BT46" s="155">
        <f t="shared" ref="BT46" si="672">BT45*365</f>
        <v>1445075.8063207329</v>
      </c>
      <c r="BU46" s="155">
        <f t="shared" ref="BU46" si="673">BU45*365</f>
        <v>1689898.9065659256</v>
      </c>
      <c r="BV46" s="155">
        <f t="shared" ref="BV46" si="674">BV45*365</f>
        <v>1127316.3021482299</v>
      </c>
      <c r="BW46" s="155">
        <f t="shared" ref="BW46" si="675">BW45*365</f>
        <v>1095912.2392009315</v>
      </c>
      <c r="BX46" s="155">
        <f t="shared" ref="BX46" si="676">BX45*365</f>
        <v>1340923.6419610102</v>
      </c>
      <c r="BY46" s="155">
        <f t="shared" ref="BY46" si="677">BY45*365</f>
        <v>1164083.2447345841</v>
      </c>
      <c r="BZ46" s="155">
        <f t="shared" ref="BZ46" si="678">BZ45*365</f>
        <v>901713.05619657401</v>
      </c>
      <c r="CA46" s="155">
        <f t="shared" ref="CA46" si="679">CA45*365</f>
        <v>1286744.9089524844</v>
      </c>
      <c r="CB46" s="155">
        <f t="shared" ref="CB46" si="680">CB45*365</f>
        <v>1836219.7619646264</v>
      </c>
      <c r="CC46" s="155">
        <f t="shared" ref="CC46" si="681">CC45*365</f>
        <v>972744.60768058966</v>
      </c>
      <c r="CD46" s="155">
        <f t="shared" ref="CD46" si="682">CD45*365</f>
        <v>865903.63284802483</v>
      </c>
      <c r="CE46" s="155">
        <f t="shared" ref="CE46" si="683">CE45*365</f>
        <v>1100607.7292340836</v>
      </c>
      <c r="CF46" s="155">
        <f t="shared" ref="CF46" si="684">CF45*365</f>
        <v>837392.0238079119</v>
      </c>
      <c r="CG46" s="155">
        <f t="shared" ref="CG46" si="685">CG45*365</f>
        <v>922540.84073511139</v>
      </c>
      <c r="CH46" s="155">
        <f t="shared" ref="CH46" si="686">CH45*365</f>
        <v>950500.61887584988</v>
      </c>
      <c r="CI46" s="155">
        <f t="shared" ref="CI46" si="687">CI45*365</f>
        <v>1159041.5462904079</v>
      </c>
      <c r="CJ46" s="155">
        <f t="shared" ref="CJ46" si="688">CJ45*365</f>
        <v>1496821.2022424096</v>
      </c>
      <c r="CK46" s="155">
        <f t="shared" ref="CK46" si="689">CK45*365</f>
        <v>1358802.6238538234</v>
      </c>
      <c r="CL46" s="155">
        <f t="shared" ref="CL46" si="690">CL45*365</f>
        <v>1929164.2190517245</v>
      </c>
      <c r="CM46" s="155">
        <f t="shared" ref="CM46" si="691">CM45*365</f>
        <v>2099967.6914104545</v>
      </c>
      <c r="CN46" s="155">
        <f t="shared" ref="CN46" si="692">CN45*365</f>
        <v>1412869.0946227822</v>
      </c>
      <c r="CO46" s="155">
        <f t="shared" ref="CO46" si="693">CO45*365</f>
        <v>1952302.6204796317</v>
      </c>
      <c r="CP46" s="155">
        <f t="shared" ref="CP46:DA46" si="694">CP45*365</f>
        <v>3019561.3863418307</v>
      </c>
      <c r="CQ46" s="155">
        <f t="shared" si="694"/>
        <v>4529342.0795127451</v>
      </c>
      <c r="CR46" s="155">
        <f t="shared" si="694"/>
        <v>2264671.0397563726</v>
      </c>
      <c r="CS46" s="155">
        <f t="shared" si="694"/>
        <v>1736247.7971465522</v>
      </c>
      <c r="CT46" s="155">
        <f t="shared" si="694"/>
        <v>1698503.2798172797</v>
      </c>
      <c r="CU46" s="155">
        <f t="shared" si="694"/>
        <v>1500344.5638385969</v>
      </c>
      <c r="CV46" s="155">
        <f t="shared" si="694"/>
        <v>1845287.5138755629</v>
      </c>
      <c r="CW46" s="155">
        <f t="shared" si="694"/>
        <v>1666797.88526069</v>
      </c>
      <c r="CX46" s="155">
        <f t="shared" si="694"/>
        <v>1811736.8318050981</v>
      </c>
      <c r="CY46" s="155">
        <f t="shared" si="694"/>
        <v>1959811.476712246</v>
      </c>
      <c r="CZ46" s="155">
        <f t="shared" si="694"/>
        <v>1704108.9012028151</v>
      </c>
      <c r="DA46" s="164">
        <f t="shared" si="694"/>
        <v>2224230.4854750093</v>
      </c>
    </row>
    <row r="47" spans="1:105" ht="13.5" thickBot="1" x14ac:dyDescent="0.25">
      <c r="A47" s="302"/>
      <c r="B47" s="156"/>
      <c r="C47" s="156"/>
      <c r="D47" s="156"/>
      <c r="E47" s="490" t="s">
        <v>1175</v>
      </c>
      <c r="F47" s="333">
        <f>IF(ISBLANK(D46),'To &amp; from Edu'!U6,MEDIAN(46:46))</f>
        <v>1271348.921832267</v>
      </c>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4"/>
    </row>
    <row r="48" spans="1:105" ht="25.5" x14ac:dyDescent="0.2">
      <c r="A48" s="302"/>
      <c r="B48" s="153" t="s">
        <v>1176</v>
      </c>
      <c r="C48" s="153" t="s">
        <v>1177</v>
      </c>
      <c r="D48" s="153" t="s">
        <v>1162</v>
      </c>
      <c r="E48" s="264" t="s">
        <v>1178</v>
      </c>
      <c r="F48" s="265">
        <f>$C49/(F37/F38)</f>
        <v>1378.4992233099651</v>
      </c>
      <c r="G48" s="265">
        <f t="shared" ref="G48" si="695">$C49/(G37/G38)</f>
        <v>1063.4050550188642</v>
      </c>
      <c r="H48" s="265">
        <f t="shared" ref="H48" si="696">$C49/(H37/H38)</f>
        <v>1061.9549572165658</v>
      </c>
      <c r="I48" s="265">
        <f t="shared" ref="I48" si="697">$C49/(I37/I38)</f>
        <v>1049.6924108274527</v>
      </c>
      <c r="J48" s="265">
        <f t="shared" ref="J48" si="698">$C49/(J37/J38)</f>
        <v>1082.7119582718708</v>
      </c>
      <c r="K48" s="265">
        <f t="shared" ref="K48" si="699">$C49/(K37/K38)</f>
        <v>976.20305672445068</v>
      </c>
      <c r="L48" s="265">
        <f t="shared" ref="L48" si="700">$C49/(L37/L38)</f>
        <v>1093.114618927123</v>
      </c>
      <c r="M48" s="265">
        <f t="shared" ref="M48" si="701">$C49/(M37/M38)</f>
        <v>1562.743080853809</v>
      </c>
      <c r="N48" s="265">
        <f t="shared" ref="N48" si="702">$C49/(N37/N38)</f>
        <v>1175.4644539852416</v>
      </c>
      <c r="O48" s="265">
        <f t="shared" ref="O48" si="703">$C49/(O37/O38)</f>
        <v>1147.3768923607436</v>
      </c>
      <c r="P48" s="265">
        <f t="shared" ref="P48" si="704">$C49/(P37/P38)</f>
        <v>1527.2077327314837</v>
      </c>
      <c r="Q48" s="265">
        <f t="shared" ref="Q48" si="705">$C49/(Q37/Q38)</f>
        <v>1384.0645176993155</v>
      </c>
      <c r="R48" s="265">
        <f t="shared" ref="R48" si="706">$C49/(R37/R38)</f>
        <v>927.5514967442075</v>
      </c>
      <c r="S48" s="265">
        <f t="shared" ref="S48" si="707">$C49/(S37/S38)</f>
        <v>1354.0205460822388</v>
      </c>
      <c r="T48" s="265">
        <f t="shared" ref="T48" si="708">$C49/(T37/T38)</f>
        <v>1245.8440336173517</v>
      </c>
      <c r="U48" s="265">
        <f t="shared" ref="U48" si="709">$C49/(U37/U38)</f>
        <v>1836.1339223387934</v>
      </c>
      <c r="V48" s="265">
        <f t="shared" ref="V48" si="710">$C49/(V37/V38)</f>
        <v>706.66832453412417</v>
      </c>
      <c r="W48" s="265">
        <f t="shared" ref="W48" si="711">$C49/(W37/W38)</f>
        <v>1078.0669526053366</v>
      </c>
      <c r="X48" s="265">
        <f t="shared" ref="X48" si="712">$C49/(X37/X38)</f>
        <v>1468.8282322448063</v>
      </c>
      <c r="Y48" s="265">
        <f t="shared" ref="Y48" si="713">$C49/(Y37/Y38)</f>
        <v>1728.0332144056542</v>
      </c>
      <c r="Z48" s="265">
        <f t="shared" ref="Z48" si="714">$C49/(Z37/Z38)</f>
        <v>1306.3350249406105</v>
      </c>
      <c r="AA48" s="265">
        <f t="shared" ref="AA48" si="715">$C49/(AA37/AA38)</f>
        <v>1242.351151871944</v>
      </c>
      <c r="AB48" s="265">
        <f t="shared" ref="AB48" si="716">$C49/(AB37/AB38)</f>
        <v>1215.8584214761433</v>
      </c>
      <c r="AC48" s="265">
        <f t="shared" ref="AC48" si="717">$C49/(AC37/AC38)</f>
        <v>1424.7179107191882</v>
      </c>
      <c r="AD48" s="265">
        <f t="shared" ref="AD48" si="718">$C49/(AD37/AD38)</f>
        <v>743.23455391575533</v>
      </c>
      <c r="AE48" s="265">
        <f t="shared" ref="AE48" si="719">$C49/(AE37/AE38)</f>
        <v>1130.1125193597716</v>
      </c>
      <c r="AF48" s="265">
        <f t="shared" ref="AF48" si="720">$C49/(AF37/AF38)</f>
        <v>1295.7013090786966</v>
      </c>
      <c r="AG48" s="265">
        <f t="shared" ref="AG48" si="721">$C49/(AG37/AG38)</f>
        <v>1073.7060204590121</v>
      </c>
      <c r="AH48" s="265">
        <f t="shared" ref="AH48" si="722">$C49/(AH37/AH38)</f>
        <v>1035.2272713029265</v>
      </c>
      <c r="AI48" s="265">
        <f t="shared" ref="AI48" si="723">$C49/(AI37/AI38)</f>
        <v>1396.4376516413261</v>
      </c>
      <c r="AJ48" s="265">
        <f t="shared" ref="AJ48" si="724">$C49/(AJ37/AJ38)</f>
        <v>1728.0332144056542</v>
      </c>
      <c r="AK48" s="265">
        <f t="shared" ref="AK48" si="725">$C49/(AK37/AK38)</f>
        <v>1165.0044493618864</v>
      </c>
      <c r="AL48" s="265">
        <f t="shared" ref="AL48" si="726">$C49/(AL37/AL38)</f>
        <v>950.41826792310985</v>
      </c>
      <c r="AM48" s="265">
        <f t="shared" ref="AM48" si="727">$C49/(AM37/AM38)</f>
        <v>1622.4311846364199</v>
      </c>
      <c r="AN48" s="265">
        <f t="shared" ref="AN48" si="728">$C49/(AN37/AN38)</f>
        <v>1238.4238036573856</v>
      </c>
      <c r="AO48" s="265">
        <f t="shared" ref="AO48" si="729">$C49/(AO37/AO38)</f>
        <v>1773.5077726794875</v>
      </c>
      <c r="AP48" s="265">
        <f t="shared" ref="AP48" si="730">$C49/(AP37/AP38)</f>
        <v>2216.0858384742783</v>
      </c>
      <c r="AQ48" s="265">
        <f t="shared" ref="AQ48" si="731">$C49/(AQ37/AQ38)</f>
        <v>1314.7386345547168</v>
      </c>
      <c r="AR48" s="265">
        <f t="shared" ref="AR48" si="732">$C49/(AR37/AR38)</f>
        <v>1742.1396079926392</v>
      </c>
      <c r="AS48" s="265">
        <f t="shared" ref="AS48" si="733">$C49/(AS37/AS38)</f>
        <v>1307.021485805004</v>
      </c>
      <c r="AT48" s="265">
        <f t="shared" ref="AT48" si="734">$C49/(AT37/AT38)</f>
        <v>1816.2732083327514</v>
      </c>
      <c r="AU48" s="265">
        <f t="shared" ref="AU48" si="735">$C49/(AU37/AU38)</f>
        <v>1983.8718980968811</v>
      </c>
      <c r="AV48" s="265">
        <f t="shared" ref="AV48" si="736">$C49/(AV37/AV38)</f>
        <v>1178.3230258230255</v>
      </c>
      <c r="AW48" s="265">
        <f t="shared" ref="AW48" si="737">$C49/(AW37/AW38)</f>
        <v>961.80052262877575</v>
      </c>
      <c r="AX48" s="265">
        <f t="shared" ref="AX48" si="738">$C49/(AX37/AX38)</f>
        <v>1033.8109155834823</v>
      </c>
      <c r="AY48" s="265">
        <f t="shared" ref="AY48" si="739">$C49/(AY37/AY38)</f>
        <v>1457.1523321474706</v>
      </c>
      <c r="AZ48" s="265">
        <f t="shared" ref="AZ48" si="740">$C49/(AZ37/AZ38)</f>
        <v>1091.1295439532846</v>
      </c>
      <c r="BA48" s="265">
        <f t="shared" ref="BA48" si="741">$C49/(BA37/BA38)</f>
        <v>1233.3413530267808</v>
      </c>
      <c r="BB48" s="265">
        <f t="shared" ref="BB48" si="742">$C49/(BB37/BB38)</f>
        <v>1120.0575848865947</v>
      </c>
      <c r="BC48" s="265">
        <f t="shared" ref="BC48" si="743">$C49/(BC37/BC38)</f>
        <v>1085.2382505929231</v>
      </c>
      <c r="BD48" s="265">
        <f t="shared" ref="BD48" si="744">$C49/(BD37/BD38)</f>
        <v>1113.1024759459847</v>
      </c>
      <c r="BE48" s="265">
        <f t="shared" ref="BE48" si="745">$C49/(BE37/BE38)</f>
        <v>1647.3916644000572</v>
      </c>
      <c r="BF48" s="265">
        <f t="shared" ref="BF48" si="746">$C49/(BF37/BF38)</f>
        <v>1190.8228887235261</v>
      </c>
      <c r="BG48" s="265">
        <f t="shared" ref="BG48" si="747">$C49/(BG37/BG38)</f>
        <v>1354.6391027501611</v>
      </c>
      <c r="BH48" s="265">
        <f t="shared" ref="BH48" si="748">$C49/(BH37/BH38)</f>
        <v>1211.8969779976496</v>
      </c>
      <c r="BI48" s="265">
        <f t="shared" ref="BI48" si="749">$C49/(BI37/BI38)</f>
        <v>1544.4296853750536</v>
      </c>
      <c r="BJ48" s="265">
        <f t="shared" ref="BJ48" si="750">$C49/(BJ37/BJ38)</f>
        <v>1872.0359822727924</v>
      </c>
      <c r="BK48" s="265">
        <f t="shared" ref="BK48" si="751">$C49/(BK37/BK38)</f>
        <v>1872.0359822727924</v>
      </c>
      <c r="BL48" s="265">
        <f t="shared" ref="BL48" si="752">$C49/(BL37/BL38)</f>
        <v>1197.8911999720101</v>
      </c>
      <c r="BM48" s="265">
        <f t="shared" ref="BM48" si="753">$C49/(BM37/BM38)</f>
        <v>1178.5375636688632</v>
      </c>
      <c r="BN48" s="265">
        <f t="shared" ref="BN48" si="754">$C49/(BN37/BN38)</f>
        <v>1129.3863620824661</v>
      </c>
      <c r="BO48" s="265">
        <f t="shared" ref="BO48" si="755">$C49/(BO37/BO38)</f>
        <v>1633.776857256255</v>
      </c>
      <c r="BP48" s="265">
        <f t="shared" ref="BP48" si="756">$C49/(BP37/BP38)</f>
        <v>1044.857292431326</v>
      </c>
      <c r="BQ48" s="265">
        <f t="shared" ref="BQ48" si="757">$C49/(BQ37/BQ38)</f>
        <v>1080.8358690103289</v>
      </c>
      <c r="BR48" s="265">
        <f t="shared" ref="BR48" si="758">$C49/(BR37/BR38)</f>
        <v>626.05793505516328</v>
      </c>
      <c r="BS48" s="265">
        <f t="shared" ref="BS48" si="759">$C49/(BS37/BS38)</f>
        <v>1123.2215893636753</v>
      </c>
      <c r="BT48" s="265">
        <f t="shared" ref="BT48" si="760">$C49/(BT37/BT38)</f>
        <v>1433.4446949974522</v>
      </c>
      <c r="BU48" s="265">
        <f t="shared" ref="BU48" si="761">$C49/(BU37/BU38)</f>
        <v>1676.2972655853027</v>
      </c>
      <c r="BV48" s="265">
        <f t="shared" ref="BV48" si="762">$C49/(BV37/BV38)</f>
        <v>1118.2427702618861</v>
      </c>
      <c r="BW48" s="265">
        <f t="shared" ref="BW48" si="763">$C49/(BW37/BW38)</f>
        <v>1087.0914720142289</v>
      </c>
      <c r="BX48" s="265">
        <f t="shared" ref="BX48" si="764">$C49/(BX37/BX38)</f>
        <v>1330.1308295096155</v>
      </c>
      <c r="BY48" s="265">
        <f t="shared" ref="BY48" si="765">$C49/(BY37/BY38)</f>
        <v>1154.7137834579839</v>
      </c>
      <c r="BZ48" s="265">
        <f t="shared" ref="BZ48" si="766">$C49/(BZ37/BZ38)</f>
        <v>894.45535740153218</v>
      </c>
      <c r="CA48" s="265">
        <f t="shared" ref="CA48" si="767">$C49/(CA37/CA38)</f>
        <v>1276.3881697314491</v>
      </c>
      <c r="CB48" s="265">
        <f t="shared" ref="CB48" si="768">$C49/(CB37/CB38)</f>
        <v>1821.4404151843382</v>
      </c>
      <c r="CC48" s="265">
        <f t="shared" ref="CC48" si="769">$C49/(CC37/CC38)</f>
        <v>964.91519086275468</v>
      </c>
      <c r="CD48" s="265">
        <f t="shared" ref="CD48" si="770">$C49/(CD37/CD38)</f>
        <v>858.93415657222226</v>
      </c>
      <c r="CE48" s="265">
        <f t="shared" ref="CE48" si="771">$C49/(CE37/CE38)</f>
        <v>1091.7491690353781</v>
      </c>
      <c r="CF48" s="265">
        <f t="shared" ref="CF48" si="772">$C49/(CF37/CF38)</f>
        <v>830.6520314784193</v>
      </c>
      <c r="CG48" s="265">
        <f t="shared" ref="CG48" si="773">$C49/(CG37/CG38)</f>
        <v>915.11550348157107</v>
      </c>
      <c r="CH48" s="265">
        <f t="shared" ref="CH48" si="774">$C49/(CH37/CH38)</f>
        <v>942.85023924688073</v>
      </c>
      <c r="CI48" s="265">
        <f t="shared" ref="CI48" si="775">$C49/(CI37/CI38)</f>
        <v>1149.7126645845167</v>
      </c>
      <c r="CJ48" s="265">
        <f t="shared" ref="CJ48" si="776">$C49/(CJ37/CJ38)</f>
        <v>1484.7736031073478</v>
      </c>
      <c r="CK48" s="265">
        <f t="shared" ref="CK48" si="777">$C49/(CK37/CK38)</f>
        <v>1347.8659072364103</v>
      </c>
      <c r="CL48" s="265">
        <f t="shared" ref="CL48" si="778">$C49/(CL37/CL38)</f>
        <v>1913.636781878854</v>
      </c>
      <c r="CM48" s="265">
        <f t="shared" ref="CM48" si="779">$C49/(CM37/CM38)</f>
        <v>2083.0654930017254</v>
      </c>
      <c r="CN48" s="265">
        <f t="shared" ref="CN48" si="780">$C49/(CN37/CN38)</f>
        <v>1401.4972083501716</v>
      </c>
      <c r="CO48" s="265">
        <f t="shared" ref="CO48" si="781">$C49/(CO37/CO38)</f>
        <v>1936.5889471787507</v>
      </c>
      <c r="CP48" s="265">
        <f t="shared" ref="CP48:DA48" si="782">$C49/(CP37/CP38)</f>
        <v>2995.2575716364677</v>
      </c>
      <c r="CQ48" s="265">
        <f t="shared" si="782"/>
        <v>4492.8863574547013</v>
      </c>
      <c r="CR48" s="265">
        <f t="shared" si="782"/>
        <v>2246.4431787273506</v>
      </c>
      <c r="CS48" s="265">
        <f t="shared" si="782"/>
        <v>1722.2731036909688</v>
      </c>
      <c r="CT48" s="265">
        <f t="shared" si="782"/>
        <v>1684.832384045513</v>
      </c>
      <c r="CU48" s="265">
        <f t="shared" si="782"/>
        <v>1488.2686059068697</v>
      </c>
      <c r="CV48" s="265">
        <f t="shared" si="782"/>
        <v>1830.43518266673</v>
      </c>
      <c r="CW48" s="265">
        <f t="shared" si="782"/>
        <v>1653.38217954333</v>
      </c>
      <c r="CX48" s="265">
        <f t="shared" si="782"/>
        <v>1797.1545429818805</v>
      </c>
      <c r="CY48" s="265">
        <f t="shared" si="782"/>
        <v>1944.0373662063614</v>
      </c>
      <c r="CZ48" s="265">
        <f t="shared" si="782"/>
        <v>1690.392886963155</v>
      </c>
      <c r="DA48" s="266">
        <f t="shared" si="782"/>
        <v>2206.3281219643623</v>
      </c>
    </row>
    <row r="49" spans="1:105" x14ac:dyDescent="0.2">
      <c r="A49" s="302"/>
      <c r="B49" s="270">
        <f>'To &amp; from Edu'!V6</f>
        <v>409975.88011774153</v>
      </c>
      <c r="C49" s="155">
        <f>B49/365</f>
        <v>1123.2215893636753</v>
      </c>
      <c r="D49" s="327" t="str">
        <f>'Non-survey input values'!$B$11</f>
        <v>Nov</v>
      </c>
      <c r="E49" s="163" t="s">
        <v>1179</v>
      </c>
      <c r="F49" s="155">
        <f>F48*365</f>
        <v>503152.2165081373</v>
      </c>
      <c r="G49" s="155">
        <f t="shared" ref="G49" si="783">G48*365</f>
        <v>388142.84508188546</v>
      </c>
      <c r="H49" s="155">
        <f t="shared" ref="H49" si="784">H48*365</f>
        <v>387613.55938404653</v>
      </c>
      <c r="I49" s="155">
        <f t="shared" ref="I49" si="785">I48*365</f>
        <v>383137.72995202022</v>
      </c>
      <c r="J49" s="155">
        <f t="shared" ref="J49" si="786">J48*365</f>
        <v>395189.86476923287</v>
      </c>
      <c r="K49" s="155">
        <f t="shared" ref="K49" si="787">K48*365</f>
        <v>356314.1157044245</v>
      </c>
      <c r="L49" s="155">
        <f t="shared" ref="L49" si="788">L48*365</f>
        <v>398986.83590839989</v>
      </c>
      <c r="M49" s="155">
        <f t="shared" ref="M49" si="789">M48*365</f>
        <v>570401.22451164026</v>
      </c>
      <c r="N49" s="155">
        <f t="shared" ref="N49" si="790">N48*365</f>
        <v>429044.52570461319</v>
      </c>
      <c r="O49" s="155">
        <f t="shared" ref="O49" si="791">O48*365</f>
        <v>418792.56571167143</v>
      </c>
      <c r="P49" s="155">
        <f t="shared" ref="P49" si="792">P48*365</f>
        <v>557430.82244699157</v>
      </c>
      <c r="Q49" s="155">
        <f t="shared" ref="Q49" si="793">Q48*365</f>
        <v>505183.54896025016</v>
      </c>
      <c r="R49" s="155">
        <f t="shared" ref="R49" si="794">R48*365</f>
        <v>338556.29631163576</v>
      </c>
      <c r="S49" s="155">
        <f t="shared" ref="S49" si="795">S48*365</f>
        <v>494217.49932001712</v>
      </c>
      <c r="T49" s="155">
        <f t="shared" ref="T49" si="796">T48*365</f>
        <v>454733.07227033336</v>
      </c>
      <c r="U49" s="155">
        <f t="shared" ref="U49" si="797">U48*365</f>
        <v>670188.88165365963</v>
      </c>
      <c r="V49" s="155">
        <f t="shared" ref="V49" si="798">V48*365</f>
        <v>257933.93845495532</v>
      </c>
      <c r="W49" s="155">
        <f t="shared" ref="W49" si="799">W48*365</f>
        <v>393494.43770094786</v>
      </c>
      <c r="X49" s="155">
        <f t="shared" ref="X49" si="800">X48*365</f>
        <v>536122.30476935429</v>
      </c>
      <c r="Y49" s="155">
        <f t="shared" ref="Y49" si="801">Y48*365</f>
        <v>630732.1232580638</v>
      </c>
      <c r="Z49" s="155">
        <f t="shared" ref="Z49" si="802">Z48*365</f>
        <v>476812.28410332283</v>
      </c>
      <c r="AA49" s="155">
        <f t="shared" ref="AA49" si="803">AA48*365</f>
        <v>453458.17043325957</v>
      </c>
      <c r="AB49" s="155">
        <f t="shared" ref="AB49" si="804">AB48*365</f>
        <v>443788.32383879233</v>
      </c>
      <c r="AC49" s="155">
        <f t="shared" ref="AC49" si="805">AC48*365</f>
        <v>520022.03741250373</v>
      </c>
      <c r="AD49" s="155">
        <f t="shared" ref="AD49" si="806">AD48*365</f>
        <v>271280.61217925069</v>
      </c>
      <c r="AE49" s="155">
        <f t="shared" ref="AE49" si="807">AE48*365</f>
        <v>412491.06956631661</v>
      </c>
      <c r="AF49" s="155">
        <f t="shared" ref="AF49" si="808">AF48*365</f>
        <v>472930.97781372425</v>
      </c>
      <c r="AG49" s="155">
        <f t="shared" ref="AG49" si="809">AG48*365</f>
        <v>391902.6974675394</v>
      </c>
      <c r="AH49" s="155">
        <f t="shared" ref="AH49" si="810">AH48*365</f>
        <v>377857.95402556815</v>
      </c>
      <c r="AI49" s="155">
        <f t="shared" ref="AI49" si="811">AI48*365</f>
        <v>509699.74284908402</v>
      </c>
      <c r="AJ49" s="155">
        <f t="shared" ref="AJ49" si="812">AJ48*365</f>
        <v>630732.1232580638</v>
      </c>
      <c r="AK49" s="155">
        <f t="shared" ref="AK49" si="813">AK48*365</f>
        <v>425226.6240170885</v>
      </c>
      <c r="AL49" s="155">
        <f t="shared" ref="AL49" si="814">AL48*365</f>
        <v>346902.66779193509</v>
      </c>
      <c r="AM49" s="155">
        <f t="shared" ref="AM49" si="815">AM48*365</f>
        <v>592187.38239229319</v>
      </c>
      <c r="AN49" s="155">
        <f t="shared" ref="AN49" si="816">AN48*365</f>
        <v>452024.68833494576</v>
      </c>
      <c r="AO49" s="155">
        <f t="shared" ref="AO49" si="817">AO48*365</f>
        <v>647330.33702801296</v>
      </c>
      <c r="AP49" s="155">
        <f t="shared" ref="AP49" si="818">AP48*365</f>
        <v>808871.33104311151</v>
      </c>
      <c r="AQ49" s="155">
        <f t="shared" ref="AQ49" si="819">AQ48*365</f>
        <v>479879.60161247163</v>
      </c>
      <c r="AR49" s="155">
        <f t="shared" ref="AR49" si="820">AR48*365</f>
        <v>635880.95691731328</v>
      </c>
      <c r="AS49" s="155">
        <f t="shared" ref="AS49" si="821">AS48*365</f>
        <v>477062.84231882647</v>
      </c>
      <c r="AT49" s="155">
        <f t="shared" ref="AT49" si="822">AT48*365</f>
        <v>662939.72104145424</v>
      </c>
      <c r="AU49" s="155">
        <f t="shared" ref="AU49" si="823">AU48*365</f>
        <v>724113.24280536163</v>
      </c>
      <c r="AV49" s="155">
        <f t="shared" ref="AV49" si="824">AV48*365</f>
        <v>430087.90442540433</v>
      </c>
      <c r="AW49" s="155">
        <f t="shared" ref="AW49" si="825">AW48*365</f>
        <v>351057.19075950317</v>
      </c>
      <c r="AX49" s="155">
        <f t="shared" ref="AX49" si="826">AX48*365</f>
        <v>377340.98418797104</v>
      </c>
      <c r="AY49" s="155">
        <f t="shared" ref="AY49" si="827">AY48*365</f>
        <v>531860.60123382672</v>
      </c>
      <c r="AZ49" s="155">
        <f t="shared" ref="AZ49" si="828">AZ48*365</f>
        <v>398262.28354294889</v>
      </c>
      <c r="BA49" s="155">
        <f t="shared" ref="BA49" si="829">BA48*365</f>
        <v>450169.59385477501</v>
      </c>
      <c r="BB49" s="155">
        <f t="shared" ref="BB49" si="830">BB48*365</f>
        <v>408821.01848360704</v>
      </c>
      <c r="BC49" s="155">
        <f t="shared" ref="BC49" si="831">BC48*365</f>
        <v>396111.96146641695</v>
      </c>
      <c r="BD49" s="155">
        <f t="shared" ref="BD49" si="832">BD48*365</f>
        <v>406282.4037202844</v>
      </c>
      <c r="BE49" s="155">
        <f t="shared" ref="BE49" si="833">BE48*365</f>
        <v>601297.9575060209</v>
      </c>
      <c r="BF49" s="155">
        <f t="shared" ref="BF49" si="834">BF48*365</f>
        <v>434650.35438408703</v>
      </c>
      <c r="BG49" s="155">
        <f t="shared" ref="BG49" si="835">BG48*365</f>
        <v>494443.27250380878</v>
      </c>
      <c r="BH49" s="155">
        <f t="shared" ref="BH49" si="836">BH48*365</f>
        <v>442342.39696914214</v>
      </c>
      <c r="BI49" s="155">
        <f t="shared" ref="BI49" si="837">BI48*365</f>
        <v>563716.83516189456</v>
      </c>
      <c r="BJ49" s="155">
        <f t="shared" ref="BJ49" si="838">BJ48*365</f>
        <v>683293.13352956926</v>
      </c>
      <c r="BK49" s="155">
        <f t="shared" ref="BK49" si="839">BK48*365</f>
        <v>683293.13352956926</v>
      </c>
      <c r="BL49" s="155">
        <f t="shared" ref="BL49" si="840">BL48*365</f>
        <v>437230.28798978368</v>
      </c>
      <c r="BM49" s="155">
        <f t="shared" ref="BM49" si="841">BM48*365</f>
        <v>430166.21073913504</v>
      </c>
      <c r="BN49" s="155">
        <f t="shared" ref="BN49" si="842">BN48*365</f>
        <v>412226.02216010011</v>
      </c>
      <c r="BO49" s="155">
        <f t="shared" ref="BO49" si="843">BO48*365</f>
        <v>596328.55289853306</v>
      </c>
      <c r="BP49" s="155">
        <f t="shared" ref="BP49" si="844">BP48*365</f>
        <v>381372.91173743398</v>
      </c>
      <c r="BQ49" s="155">
        <f t="shared" ref="BQ49" si="845">BQ48*365</f>
        <v>394505.09218877007</v>
      </c>
      <c r="BR49" s="155">
        <f t="shared" ref="BR49" si="846">BR48*365</f>
        <v>228511.14629513459</v>
      </c>
      <c r="BS49" s="155">
        <f t="shared" ref="BS49" si="847">BS48*365</f>
        <v>409975.88011774147</v>
      </c>
      <c r="BT49" s="155">
        <f t="shared" ref="BT49" si="848">BT48*365</f>
        <v>523207.31367407006</v>
      </c>
      <c r="BU49" s="155">
        <f t="shared" ref="BU49" si="849">BU48*365</f>
        <v>611848.50193863548</v>
      </c>
      <c r="BV49" s="155">
        <f t="shared" ref="BV49" si="850">BV48*365</f>
        <v>408158.61114558845</v>
      </c>
      <c r="BW49" s="155">
        <f t="shared" ref="BW49" si="851">BW48*365</f>
        <v>396788.38728519354</v>
      </c>
      <c r="BX49" s="155">
        <f t="shared" ref="BX49" si="852">BX48*365</f>
        <v>485497.75277100969</v>
      </c>
      <c r="BY49" s="155">
        <f t="shared" ref="BY49" si="853">BY48*365</f>
        <v>421470.53096216416</v>
      </c>
      <c r="BZ49" s="155">
        <f t="shared" ref="BZ49" si="854">BZ48*365</f>
        <v>326476.20545155928</v>
      </c>
      <c r="CA49" s="155">
        <f t="shared" ref="CA49" si="855">CA48*365</f>
        <v>465881.68195197894</v>
      </c>
      <c r="CB49" s="155">
        <f t="shared" ref="CB49" si="856">CB48*365</f>
        <v>664825.75154228345</v>
      </c>
      <c r="CC49" s="155">
        <f t="shared" ref="CC49" si="857">CC48*365</f>
        <v>352194.04466490546</v>
      </c>
      <c r="CD49" s="155">
        <f t="shared" ref="CD49" si="858">CD48*365</f>
        <v>313510.96714886115</v>
      </c>
      <c r="CE49" s="155">
        <f t="shared" ref="CE49" si="859">CE48*365</f>
        <v>398488.44669791299</v>
      </c>
      <c r="CF49" s="155">
        <f t="shared" ref="CF49" si="860">CF48*365</f>
        <v>303187.99148962303</v>
      </c>
      <c r="CG49" s="155">
        <f t="shared" ref="CG49" si="861">CG48*365</f>
        <v>334017.15877077344</v>
      </c>
      <c r="CH49" s="155">
        <f t="shared" ref="CH49" si="862">CH48*365</f>
        <v>344140.33732511144</v>
      </c>
      <c r="CI49" s="155">
        <f t="shared" ref="CI49" si="863">CI48*365</f>
        <v>419645.12257334858</v>
      </c>
      <c r="CJ49" s="155">
        <f t="shared" ref="CJ49" si="864">CJ48*365</f>
        <v>541942.36513418192</v>
      </c>
      <c r="CK49" s="155">
        <f t="shared" ref="CK49" si="865">CK48*365</f>
        <v>491971.05614128977</v>
      </c>
      <c r="CL49" s="155">
        <f t="shared" ref="CL49" si="866">CL48*365</f>
        <v>698477.42538578168</v>
      </c>
      <c r="CM49" s="155">
        <f t="shared" ref="CM49" si="867">CM48*365</f>
        <v>760318.90494562977</v>
      </c>
      <c r="CN49" s="155">
        <f t="shared" ref="CN49" si="868">CN48*365</f>
        <v>511546.48104781262</v>
      </c>
      <c r="CO49" s="155">
        <f t="shared" ref="CO49" si="869">CO48*365</f>
        <v>706854.96572024398</v>
      </c>
      <c r="CP49" s="155">
        <f t="shared" ref="CP49:DA49" si="870">CP48*365</f>
        <v>1093269.0136473107</v>
      </c>
      <c r="CQ49" s="155">
        <f t="shared" si="870"/>
        <v>1639903.5204709659</v>
      </c>
      <c r="CR49" s="155">
        <f t="shared" si="870"/>
        <v>819951.76023548294</v>
      </c>
      <c r="CS49" s="155">
        <f t="shared" si="870"/>
        <v>628629.68284720357</v>
      </c>
      <c r="CT49" s="155">
        <f t="shared" si="870"/>
        <v>614963.82017661224</v>
      </c>
      <c r="CU49" s="155">
        <f t="shared" si="870"/>
        <v>543218.04115600744</v>
      </c>
      <c r="CV49" s="155">
        <f t="shared" si="870"/>
        <v>668108.84167335648</v>
      </c>
      <c r="CW49" s="155">
        <f t="shared" si="870"/>
        <v>603484.49553331546</v>
      </c>
      <c r="CX49" s="155">
        <f t="shared" si="870"/>
        <v>655961.40818838635</v>
      </c>
      <c r="CY49" s="155">
        <f t="shared" si="870"/>
        <v>709573.63866532187</v>
      </c>
      <c r="CZ49" s="155">
        <f t="shared" si="870"/>
        <v>616993.40374155156</v>
      </c>
      <c r="DA49" s="164">
        <f t="shared" si="870"/>
        <v>805309.76451699226</v>
      </c>
    </row>
    <row r="50" spans="1:105" ht="13.5" thickBot="1" x14ac:dyDescent="0.25">
      <c r="A50" s="302"/>
      <c r="B50" s="156"/>
      <c r="C50" s="156"/>
      <c r="D50" s="156"/>
      <c r="E50" s="490" t="s">
        <v>1180</v>
      </c>
      <c r="F50" s="333">
        <f>IF(ISBLANK(D49),'To &amp; from Edu'!V6,MEDIAN(49:49))</f>
        <v>460307.37711115612</v>
      </c>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4"/>
    </row>
    <row r="51" spans="1:105" ht="25.5" x14ac:dyDescent="0.2">
      <c r="A51" s="302"/>
      <c r="B51" s="153" t="s">
        <v>1181</v>
      </c>
      <c r="C51" s="153" t="s">
        <v>1182</v>
      </c>
      <c r="D51" s="153" t="s">
        <v>1162</v>
      </c>
      <c r="E51" s="264" t="s">
        <v>1183</v>
      </c>
      <c r="F51" s="265">
        <f>$C52/(F37/F38)</f>
        <v>3263.4599380111445</v>
      </c>
      <c r="G51" s="265">
        <f t="shared" ref="G51" si="871">$C52/(G37/G38)</f>
        <v>2517.5058035939578</v>
      </c>
      <c r="H51" s="265">
        <f t="shared" ref="H51" si="872">$C52/(H37/H38)</f>
        <v>2514.0728411345112</v>
      </c>
      <c r="I51" s="265">
        <f t="shared" ref="I51" si="873">$C52/(I37/I38)</f>
        <v>2485.0424810137529</v>
      </c>
      <c r="J51" s="265">
        <f t="shared" ref="J51" si="874">$C52/(J37/J38)</f>
        <v>2563.2129786346181</v>
      </c>
      <c r="K51" s="265">
        <f t="shared" ref="K51" si="875">$C52/(K37/K38)</f>
        <v>2311.0637373699237</v>
      </c>
      <c r="L51" s="265">
        <f t="shared" ref="L51" si="876">$C52/(L37/L38)</f>
        <v>2587.8402440861182</v>
      </c>
      <c r="M51" s="265">
        <f t="shared" ref="M51" si="877">$C52/(M37/M38)</f>
        <v>3699.6389635424243</v>
      </c>
      <c r="N51" s="265">
        <f t="shared" ref="N51" si="878">$C52/(N37/N38)</f>
        <v>2782.7952959784948</v>
      </c>
      <c r="O51" s="265">
        <f t="shared" ref="O51" si="879">$C52/(O37/O38)</f>
        <v>2716.3007847245285</v>
      </c>
      <c r="P51" s="265">
        <f t="shared" ref="P51" si="880">$C52/(P37/P38)</f>
        <v>3615.5125577965923</v>
      </c>
      <c r="Q51" s="265">
        <f t="shared" ref="Q51" si="881">$C52/(Q37/Q38)</f>
        <v>3276.6352194881069</v>
      </c>
      <c r="R51" s="265">
        <f t="shared" ref="R51" si="882">$C52/(R37/R38)</f>
        <v>2195.8860033295409</v>
      </c>
      <c r="S51" s="265">
        <f t="shared" ref="S51" si="883">$C52/(S37/S38)</f>
        <v>3205.5091019734018</v>
      </c>
      <c r="T51" s="265">
        <f t="shared" ref="T51" si="884">$C52/(T37/T38)</f>
        <v>2949.4119575620693</v>
      </c>
      <c r="U51" s="265">
        <f t="shared" ref="U51" si="885">$C52/(U37/U38)</f>
        <v>4346.8646155548404</v>
      </c>
      <c r="V51" s="265">
        <f t="shared" ref="V51" si="886">$C52/(V37/V38)</f>
        <v>1672.9670409542266</v>
      </c>
      <c r="W51" s="265">
        <f t="shared" ref="W51" si="887">$C52/(W37/W38)</f>
        <v>2552.2163892653689</v>
      </c>
      <c r="X51" s="265">
        <f t="shared" ref="X51" si="888">$C52/(X37/X38)</f>
        <v>3477.3048912141539</v>
      </c>
      <c r="Y51" s="265">
        <f t="shared" ref="Y51" si="889">$C52/(Y37/Y38)</f>
        <v>4090.9469308401808</v>
      </c>
      <c r="Z51" s="265">
        <f t="shared" ref="Z51" si="890">$C52/(Z37/Z38)</f>
        <v>3092.6183688939718</v>
      </c>
      <c r="AA51" s="265">
        <f t="shared" ref="AA51" si="891">$C52/(AA37/AA38)</f>
        <v>2941.1429070964637</v>
      </c>
      <c r="AB51" s="265">
        <f t="shared" ref="AB51" si="892">$C52/(AB37/AB38)</f>
        <v>2878.4240003076529</v>
      </c>
      <c r="AC51" s="265">
        <f t="shared" ref="AC51" si="893">$C52/(AC37/AC38)</f>
        <v>3372.878087979549</v>
      </c>
      <c r="AD51" s="265">
        <f t="shared" ref="AD51" si="894">$C52/(AD37/AD38)</f>
        <v>1759.5339556489957</v>
      </c>
      <c r="AE51" s="265">
        <f t="shared" ref="AE51" si="895">$C52/(AE37/AE38)</f>
        <v>2675.4290971016153</v>
      </c>
      <c r="AF51" s="265">
        <f t="shared" ref="AF51" si="896">$C52/(AF37/AF38)</f>
        <v>3067.4441031992665</v>
      </c>
      <c r="AG51" s="265">
        <f t="shared" ref="AG51" si="897">$C52/(AG37/AG38)</f>
        <v>2541.892315728539</v>
      </c>
      <c r="AH51" s="265">
        <f t="shared" ref="AH51" si="898">$C52/(AH37/AH38)</f>
        <v>2450.797700503334</v>
      </c>
      <c r="AI51" s="265">
        <f t="shared" ref="AI51" si="899">$C52/(AI37/AI38)</f>
        <v>3305.92738465193</v>
      </c>
      <c r="AJ51" s="265">
        <f t="shared" ref="AJ51" si="900">$C52/(AJ37/AJ38)</f>
        <v>4090.9469308401808</v>
      </c>
      <c r="AK51" s="265">
        <f t="shared" ref="AK51" si="901">$C52/(AK37/AK38)</f>
        <v>2758.0322743804368</v>
      </c>
      <c r="AL51" s="265">
        <f t="shared" ref="AL51" si="902">$C52/(AL37/AL38)</f>
        <v>2250.0208119620993</v>
      </c>
      <c r="AM51" s="265">
        <f t="shared" ref="AM51" si="903">$C52/(AM37/AM38)</f>
        <v>3840.9446183999476</v>
      </c>
      <c r="AN51" s="265">
        <f t="shared" ref="AN51" si="904">$C52/(AN37/AN38)</f>
        <v>2931.8453004354633</v>
      </c>
      <c r="AO51" s="265">
        <f t="shared" ref="AO51" si="905">$C52/(AO37/AO38)</f>
        <v>4198.603429020186</v>
      </c>
      <c r="AP51" s="265">
        <f t="shared" ref="AP51" si="906">$C52/(AP37/AP38)</f>
        <v>5246.3630234693665</v>
      </c>
      <c r="AQ51" s="265">
        <f t="shared" ref="AQ51" si="907">$C52/(AQ37/AQ38)</f>
        <v>3112.5130796392341</v>
      </c>
      <c r="AR51" s="265">
        <f t="shared" ref="AR51" si="908">$C52/(AR37/AR38)</f>
        <v>4124.3424159898968</v>
      </c>
      <c r="AS51" s="265">
        <f t="shared" ref="AS51" si="909">$C52/(AS37/AS38)</f>
        <v>3094.2434967809368</v>
      </c>
      <c r="AT51" s="265">
        <f t="shared" ref="AT51" si="910">$C52/(AT37/AT38)</f>
        <v>4299.8463485852108</v>
      </c>
      <c r="AU51" s="265">
        <f t="shared" ref="AU51" si="911">$C52/(AU37/AU38)</f>
        <v>4696.6195933282079</v>
      </c>
      <c r="AV51" s="265">
        <f t="shared" ref="AV51" si="912">$C52/(AV37/AV38)</f>
        <v>2789.5626807653612</v>
      </c>
      <c r="AW51" s="265">
        <f t="shared" ref="AW51" si="913">$C52/(AW37/AW38)</f>
        <v>2276.9671689915854</v>
      </c>
      <c r="AX51" s="265">
        <f t="shared" ref="AX51" si="914">$C52/(AX37/AX38)</f>
        <v>2447.444619072297</v>
      </c>
      <c r="AY51" s="265">
        <f t="shared" ref="AY51" si="915">$C52/(AY37/AY38)</f>
        <v>3449.6633578976657</v>
      </c>
      <c r="AZ51" s="265">
        <f t="shared" ref="AZ51" si="916">$C52/(AZ37/AZ38)</f>
        <v>2583.1407763305142</v>
      </c>
      <c r="BA51" s="265">
        <f t="shared" ref="BA51" si="917">$C52/(BA37/BA38)</f>
        <v>2919.8131035800507</v>
      </c>
      <c r="BB51" s="265">
        <f t="shared" ref="BB51" si="918">$C52/(BB37/BB38)</f>
        <v>2651.6250388347203</v>
      </c>
      <c r="BC51" s="265">
        <f t="shared" ref="BC51" si="919">$C52/(BC37/BC38)</f>
        <v>2569.1937246822395</v>
      </c>
      <c r="BD51" s="265">
        <f t="shared" ref="BD51" si="920">$C52/(BD37/BD38)</f>
        <v>2635.1595095051616</v>
      </c>
      <c r="BE51" s="265">
        <f t="shared" ref="BE51" si="921">$C52/(BE37/BE38)</f>
        <v>3900.0360740676392</v>
      </c>
      <c r="BF51" s="265">
        <f t="shared" ref="BF51" si="922">$C52/(BF37/BF38)</f>
        <v>2819.1548641461154</v>
      </c>
      <c r="BG51" s="265">
        <f t="shared" ref="BG51" si="923">$C52/(BG37/BG38)</f>
        <v>3206.973473422453</v>
      </c>
      <c r="BH51" s="265">
        <f t="shared" ref="BH51" si="924">$C52/(BH37/BH38)</f>
        <v>2869.0456764971268</v>
      </c>
      <c r="BI51" s="265">
        <f t="shared" ref="BI51" si="925">$C52/(BI37/BI38)</f>
        <v>3656.2838194384117</v>
      </c>
      <c r="BJ51" s="265">
        <f t="shared" ref="BJ51" si="926">$C52/(BJ37/BJ38)</f>
        <v>4431.8591750768628</v>
      </c>
      <c r="BK51" s="265">
        <f t="shared" ref="BK51" si="927">$C52/(BK37/BK38)</f>
        <v>4431.8591750768628</v>
      </c>
      <c r="BL51" s="265">
        <f t="shared" ref="BL51" si="928">$C52/(BL37/BL38)</f>
        <v>2835.8883886913331</v>
      </c>
      <c r="BM51" s="265">
        <f t="shared" ref="BM51" si="929">$C52/(BM37/BM38)</f>
        <v>2790.0705777980465</v>
      </c>
      <c r="BN51" s="265">
        <f t="shared" ref="BN51" si="930">$C52/(BN37/BN38)</f>
        <v>2673.709991901475</v>
      </c>
      <c r="BO51" s="265">
        <f t="shared" ref="BO51" si="931">$C52/(BO37/BO38)</f>
        <v>3867.804370976171</v>
      </c>
      <c r="BP51" s="265">
        <f t="shared" ref="BP51" si="932">$C52/(BP37/BP38)</f>
        <v>2473.5958186475514</v>
      </c>
      <c r="BQ51" s="265">
        <f t="shared" ref="BQ51" si="933">$C52/(BQ37/BQ38)</f>
        <v>2558.7715237236225</v>
      </c>
      <c r="BR51" s="265">
        <f t="shared" ref="BR51" si="934">$C52/(BR37/BR38)</f>
        <v>1482.1299536322622</v>
      </c>
      <c r="BS51" s="265">
        <f t="shared" ref="BS51" si="935">$C52/(BS37/BS38)</f>
        <v>2659.1155050461175</v>
      </c>
      <c r="BT51" s="265">
        <f t="shared" ref="BT51" si="936">$C52/(BT37/BT38)</f>
        <v>3393.5378826302831</v>
      </c>
      <c r="BU51" s="265">
        <f t="shared" ref="BU51" si="937">$C52/(BU37/BU38)</f>
        <v>3968.4672126980054</v>
      </c>
      <c r="BV51" s="265">
        <f t="shared" ref="BV51" si="938">$C52/(BV37/BV38)</f>
        <v>2647.3286455379343</v>
      </c>
      <c r="BW51" s="265">
        <f t="shared" ref="BW51" si="939">$C52/(BW37/BW38)</f>
        <v>2573.5810422537165</v>
      </c>
      <c r="BX51" s="265">
        <f t="shared" ref="BX51" si="940">$C52/(BX37/BX38)</f>
        <v>3148.9525717651391</v>
      </c>
      <c r="BY51" s="265">
        <f t="shared" ref="BY51" si="941">$C52/(BY37/BY38)</f>
        <v>2733.6701453745131</v>
      </c>
      <c r="BZ51" s="265">
        <f t="shared" ref="BZ51" si="942">$C52/(BZ37/BZ38)</f>
        <v>2117.5341820000276</v>
      </c>
      <c r="CA51" s="265">
        <f t="shared" ref="CA51" si="943">$C52/(CA37/CA38)</f>
        <v>3021.7221648251334</v>
      </c>
      <c r="CB51" s="265">
        <f t="shared" ref="CB51" si="944">$C52/(CB37/CB38)</f>
        <v>4312.0791973720825</v>
      </c>
      <c r="CC51" s="265">
        <f t="shared" ref="CC51" si="945">$C52/(CC37/CC38)</f>
        <v>2284.3408365496848</v>
      </c>
      <c r="CD51" s="265">
        <f t="shared" ref="CD51" si="946">$C52/(CD37/CD38)</f>
        <v>2033.441268564678</v>
      </c>
      <c r="CE51" s="265">
        <f t="shared" ref="CE51" si="947">$C52/(CE37/CE38)</f>
        <v>2584.6076771439539</v>
      </c>
      <c r="CF51" s="265">
        <f t="shared" ref="CF51" si="948">$C52/(CF37/CF38)</f>
        <v>1966.4861476297335</v>
      </c>
      <c r="CG51" s="265">
        <f t="shared" ref="CG51" si="949">$C52/(CG37/CG38)</f>
        <v>2166.4450249700885</v>
      </c>
      <c r="CH51" s="265">
        <f t="shared" ref="CH51" si="950">$C52/(CH37/CH38)</f>
        <v>2232.1042560606097</v>
      </c>
      <c r="CI51" s="265">
        <f t="shared" ref="CI51" si="951">$C52/(CI37/CI38)</f>
        <v>2721.8304933726768</v>
      </c>
      <c r="CJ51" s="265">
        <f t="shared" ref="CJ51" si="952">$C52/(CJ37/CJ38)</f>
        <v>3515.0539723356405</v>
      </c>
      <c r="CK51" s="265">
        <f t="shared" ref="CK51" si="953">$C52/(CK37/CK38)</f>
        <v>3190.9386060553406</v>
      </c>
      <c r="CL51" s="265">
        <f t="shared" ref="CL51" si="954">$C52/(CL37/CL38)</f>
        <v>4530.3449345230147</v>
      </c>
      <c r="CM51" s="265">
        <f t="shared" ref="CM51" si="955">$C52/(CM37/CM38)</f>
        <v>4931.4505729946186</v>
      </c>
      <c r="CN51" s="265">
        <f t="shared" ref="CN51" si="956">$C52/(CN37/CN38)</f>
        <v>3317.9053824224079</v>
      </c>
      <c r="CO51" s="265">
        <f t="shared" ref="CO51" si="957">$C52/(CO37/CO38)</f>
        <v>4584.6819052519268</v>
      </c>
      <c r="CP51" s="265">
        <f t="shared" ref="CP51:DA51" si="958">$C52/(CP37/CP38)</f>
        <v>7090.9746801229803</v>
      </c>
      <c r="CQ51" s="265">
        <f t="shared" si="958"/>
        <v>10636.46202018447</v>
      </c>
      <c r="CR51" s="265">
        <f t="shared" si="958"/>
        <v>5318.231010092235</v>
      </c>
      <c r="CS51" s="265">
        <f t="shared" si="958"/>
        <v>4077.3104410707133</v>
      </c>
      <c r="CT51" s="265">
        <f t="shared" si="958"/>
        <v>3988.6732575691763</v>
      </c>
      <c r="CU51" s="265">
        <f t="shared" si="958"/>
        <v>3523.3280441861052</v>
      </c>
      <c r="CV51" s="265">
        <f t="shared" si="958"/>
        <v>4333.37341563071</v>
      </c>
      <c r="CW51" s="265">
        <f t="shared" si="958"/>
        <v>3914.2180234278849</v>
      </c>
      <c r="CX51" s="265">
        <f t="shared" si="958"/>
        <v>4254.5848080737878</v>
      </c>
      <c r="CY51" s="265">
        <f t="shared" si="958"/>
        <v>4602.315297195204</v>
      </c>
      <c r="CZ51" s="265">
        <f t="shared" si="958"/>
        <v>4001.8371957129689</v>
      </c>
      <c r="DA51" s="266">
        <f t="shared" si="958"/>
        <v>5223.2625991977311</v>
      </c>
    </row>
    <row r="52" spans="1:105" x14ac:dyDescent="0.2">
      <c r="A52" s="302"/>
      <c r="B52" s="270">
        <f>'To &amp; from Edu'!W6</f>
        <v>970577.15934183286</v>
      </c>
      <c r="C52" s="155">
        <f>B52/365</f>
        <v>2659.1155050461175</v>
      </c>
      <c r="D52" s="327" t="str">
        <f>'Non-survey input values'!$B$11</f>
        <v>Nov</v>
      </c>
      <c r="E52" s="163" t="s">
        <v>1184</v>
      </c>
      <c r="F52" s="155">
        <f>F51*365</f>
        <v>1191162.8773740677</v>
      </c>
      <c r="G52" s="155">
        <f t="shared" ref="G52" si="959">G51*365</f>
        <v>918889.61831179459</v>
      </c>
      <c r="H52" s="155">
        <f t="shared" ref="H52" si="960">H51*365</f>
        <v>917636.58701409656</v>
      </c>
      <c r="I52" s="155">
        <f t="shared" ref="I52" si="961">I51*365</f>
        <v>907040.50557001983</v>
      </c>
      <c r="J52" s="155">
        <f t="shared" ref="J52" si="962">J51*365</f>
        <v>935572.73720163561</v>
      </c>
      <c r="K52" s="155">
        <f t="shared" ref="K52" si="963">K51*365</f>
        <v>843538.2641400221</v>
      </c>
      <c r="L52" s="155">
        <f t="shared" ref="L52" si="964">L51*365</f>
        <v>944561.68909143319</v>
      </c>
      <c r="M52" s="155">
        <f t="shared" ref="M52" si="965">M51*365</f>
        <v>1350368.2216929849</v>
      </c>
      <c r="N52" s="155">
        <f t="shared" ref="N52" si="966">N51*365</f>
        <v>1015720.2830321506</v>
      </c>
      <c r="O52" s="155">
        <f t="shared" ref="O52" si="967">O51*365</f>
        <v>991449.7864244529</v>
      </c>
      <c r="P52" s="155">
        <f t="shared" ref="P52" si="968">P51*365</f>
        <v>1319662.0835957562</v>
      </c>
      <c r="Q52" s="155">
        <f t="shared" ref="Q52" si="969">Q51*365</f>
        <v>1195971.8551131589</v>
      </c>
      <c r="R52" s="155">
        <f t="shared" ref="R52" si="970">R51*365</f>
        <v>801498.39121528249</v>
      </c>
      <c r="S52" s="155">
        <f t="shared" ref="S52" si="971">S51*365</f>
        <v>1170010.8222202917</v>
      </c>
      <c r="T52" s="155">
        <f t="shared" ref="T52" si="972">T51*365</f>
        <v>1076535.3645101553</v>
      </c>
      <c r="U52" s="155">
        <f t="shared" ref="U52" si="973">U51*365</f>
        <v>1586605.5846775167</v>
      </c>
      <c r="V52" s="155">
        <f t="shared" ref="V52" si="974">V51*365</f>
        <v>610632.96994829271</v>
      </c>
      <c r="W52" s="155">
        <f t="shared" ref="W52" si="975">W51*365</f>
        <v>931558.98208185961</v>
      </c>
      <c r="X52" s="155">
        <f t="shared" ref="X52" si="976">X51*365</f>
        <v>1269216.2852931663</v>
      </c>
      <c r="Y52" s="155">
        <f t="shared" ref="Y52" si="977">Y51*365</f>
        <v>1493195.629756666</v>
      </c>
      <c r="Z52" s="155">
        <f t="shared" ref="Z52" si="978">Z51*365</f>
        <v>1128805.7046462998</v>
      </c>
      <c r="AA52" s="155">
        <f t="shared" ref="AA52" si="979">AA51*365</f>
        <v>1073517.1610902091</v>
      </c>
      <c r="AB52" s="155">
        <f t="shared" ref="AB52" si="980">AB51*365</f>
        <v>1050624.7601122933</v>
      </c>
      <c r="AC52" s="155">
        <f t="shared" ref="AC52" si="981">AC51*365</f>
        <v>1231100.5021125353</v>
      </c>
      <c r="AD52" s="155">
        <f t="shared" ref="AD52" si="982">AD51*365</f>
        <v>642229.8938118834</v>
      </c>
      <c r="AE52" s="155">
        <f t="shared" ref="AE52" si="983">AE51*365</f>
        <v>976531.62044208962</v>
      </c>
      <c r="AF52" s="155">
        <f t="shared" ref="AF52" si="984">AF51*365</f>
        <v>1119617.0976677323</v>
      </c>
      <c r="AG52" s="155">
        <f t="shared" ref="AG52" si="985">AG51*365</f>
        <v>927790.69524091668</v>
      </c>
      <c r="AH52" s="155">
        <f t="shared" ref="AH52" si="986">AH51*365</f>
        <v>894541.16068371688</v>
      </c>
      <c r="AI52" s="155">
        <f t="shared" ref="AI52" si="987">AI51*365</f>
        <v>1206663.4953979545</v>
      </c>
      <c r="AJ52" s="155">
        <f t="shared" ref="AJ52" si="988">AJ51*365</f>
        <v>1493195.629756666</v>
      </c>
      <c r="AK52" s="155">
        <f t="shared" ref="AK52" si="989">AK51*365</f>
        <v>1006681.7801488594</v>
      </c>
      <c r="AL52" s="155">
        <f t="shared" ref="AL52" si="990">AL51*365</f>
        <v>821257.59636616625</v>
      </c>
      <c r="AM52" s="155">
        <f t="shared" ref="AM52" si="991">AM51*365</f>
        <v>1401944.7857159809</v>
      </c>
      <c r="AN52" s="155">
        <f t="shared" ref="AN52" si="992">AN51*365</f>
        <v>1070123.534658944</v>
      </c>
      <c r="AO52" s="155">
        <f t="shared" ref="AO52" si="993">AO51*365</f>
        <v>1532490.2515923679</v>
      </c>
      <c r="AP52" s="155">
        <f t="shared" ref="AP52" si="994">AP51*365</f>
        <v>1914922.5035663187</v>
      </c>
      <c r="AQ52" s="155">
        <f t="shared" ref="AQ52" si="995">AQ51*365</f>
        <v>1136067.2740683204</v>
      </c>
      <c r="AR52" s="155">
        <f t="shared" ref="AR52" si="996">AR51*365</f>
        <v>1505384.9818363125</v>
      </c>
      <c r="AS52" s="155">
        <f t="shared" ref="AS52" si="997">AS51*365</f>
        <v>1129398.876325042</v>
      </c>
      <c r="AT52" s="155">
        <f t="shared" ref="AT52" si="998">AT51*365</f>
        <v>1569443.9172336019</v>
      </c>
      <c r="AU52" s="155">
        <f t="shared" ref="AU52" si="999">AU51*365</f>
        <v>1714266.151564796</v>
      </c>
      <c r="AV52" s="155">
        <f t="shared" ref="AV52" si="1000">AV51*365</f>
        <v>1018190.3784793569</v>
      </c>
      <c r="AW52" s="155">
        <f t="shared" ref="AW52" si="1001">AW51*365</f>
        <v>831093.01668192865</v>
      </c>
      <c r="AX52" s="155">
        <f t="shared" ref="AX52" si="1002">AX51*365</f>
        <v>893317.28596138838</v>
      </c>
      <c r="AY52" s="155">
        <f t="shared" ref="AY52" si="1003">AY51*365</f>
        <v>1259127.1256326479</v>
      </c>
      <c r="AZ52" s="155">
        <f t="shared" ref="AZ52" si="1004">AZ51*365</f>
        <v>942846.3833606377</v>
      </c>
      <c r="BA52" s="155">
        <f t="shared" ref="BA52" si="1005">BA51*365</f>
        <v>1065731.7828067185</v>
      </c>
      <c r="BB52" s="155">
        <f t="shared" ref="BB52" si="1006">BB51*365</f>
        <v>967843.13917467289</v>
      </c>
      <c r="BC52" s="155">
        <f t="shared" ref="BC52" si="1007">BC51*365</f>
        <v>937755.70950901741</v>
      </c>
      <c r="BD52" s="155">
        <f t="shared" ref="BD52" si="1008">BD51*365</f>
        <v>961833.22096938395</v>
      </c>
      <c r="BE52" s="155">
        <f t="shared" ref="BE52" si="1009">BE51*365</f>
        <v>1423513.1670346884</v>
      </c>
      <c r="BF52" s="155">
        <f t="shared" ref="BF52" si="1010">BF51*365</f>
        <v>1028991.5254133322</v>
      </c>
      <c r="BG52" s="155">
        <f t="shared" ref="BG52" si="1011">BG51*365</f>
        <v>1170545.3177991954</v>
      </c>
      <c r="BH52" s="155">
        <f t="shared" ref="BH52" si="1012">BH51*365</f>
        <v>1047201.6719214512</v>
      </c>
      <c r="BI52" s="155">
        <f t="shared" ref="BI52" si="1013">BI51*365</f>
        <v>1334543.5940950203</v>
      </c>
      <c r="BJ52" s="155">
        <f t="shared" ref="BJ52" si="1014">BJ51*365</f>
        <v>1617628.5989030548</v>
      </c>
      <c r="BK52" s="155">
        <f t="shared" ref="BK52" si="1015">BK51*365</f>
        <v>1617628.5989030548</v>
      </c>
      <c r="BL52" s="155">
        <f t="shared" ref="BL52" si="1016">BL51*365</f>
        <v>1035099.2618723366</v>
      </c>
      <c r="BM52" s="155">
        <f t="shared" ref="BM52" si="1017">BM51*365</f>
        <v>1018375.760896287</v>
      </c>
      <c r="BN52" s="155">
        <f t="shared" ref="BN52" si="1018">BN51*365</f>
        <v>975904.1470440384</v>
      </c>
      <c r="BO52" s="155">
        <f t="shared" ref="BO52" si="1019">BO51*365</f>
        <v>1411748.5954063025</v>
      </c>
      <c r="BP52" s="155">
        <f t="shared" ref="BP52" si="1020">BP51*365</f>
        <v>902862.4738063562</v>
      </c>
      <c r="BQ52" s="155">
        <f t="shared" ref="BQ52" si="1021">BQ51*365</f>
        <v>933951.6061591222</v>
      </c>
      <c r="BR52" s="155">
        <f t="shared" ref="BR52" si="1022">BR51*365</f>
        <v>540977.43307577574</v>
      </c>
      <c r="BS52" s="155">
        <f t="shared" ref="BS52" si="1023">BS51*365</f>
        <v>970577.15934183286</v>
      </c>
      <c r="BT52" s="155">
        <f t="shared" ref="BT52" si="1024">BT51*365</f>
        <v>1238641.3271600534</v>
      </c>
      <c r="BU52" s="155">
        <f t="shared" ref="BU52" si="1025">BU51*365</f>
        <v>1448490.5326347719</v>
      </c>
      <c r="BV52" s="155">
        <f t="shared" ref="BV52" si="1026">BV51*365</f>
        <v>966274.95562134602</v>
      </c>
      <c r="BW52" s="155">
        <f t="shared" ref="BW52" si="1027">BW51*365</f>
        <v>939357.08042260655</v>
      </c>
      <c r="BX52" s="155">
        <f t="shared" ref="BX52" si="1028">BX51*365</f>
        <v>1149367.6886942757</v>
      </c>
      <c r="BY52" s="155">
        <f t="shared" ref="BY52" si="1029">BY51*365</f>
        <v>997789.60306169733</v>
      </c>
      <c r="BZ52" s="155">
        <f t="shared" ref="BZ52" si="1030">BZ51*365</f>
        <v>772899.97643001005</v>
      </c>
      <c r="CA52" s="155">
        <f t="shared" ref="CA52" si="1031">CA51*365</f>
        <v>1102928.5901611736</v>
      </c>
      <c r="CB52" s="155">
        <f t="shared" ref="CB52" si="1032">CB51*365</f>
        <v>1573908.9070408102</v>
      </c>
      <c r="CC52" s="155">
        <f t="shared" ref="CC52" si="1033">CC51*365</f>
        <v>833784.40534063498</v>
      </c>
      <c r="CD52" s="155">
        <f t="shared" ref="CD52" si="1034">CD51*365</f>
        <v>742206.0630261075</v>
      </c>
      <c r="CE52" s="155">
        <f t="shared" ref="CE52" si="1035">CE51*365</f>
        <v>943381.80215754313</v>
      </c>
      <c r="CF52" s="155">
        <f t="shared" ref="CF52" si="1036">CF51*365</f>
        <v>717767.44388485269</v>
      </c>
      <c r="CG52" s="155">
        <f t="shared" ref="CG52" si="1037">CG51*365</f>
        <v>790752.43411408237</v>
      </c>
      <c r="CH52" s="155">
        <f t="shared" ref="CH52" si="1038">CH51*365</f>
        <v>814718.05346212257</v>
      </c>
      <c r="CI52" s="155">
        <f t="shared" ref="CI52" si="1039">CI51*365</f>
        <v>993468.13008102705</v>
      </c>
      <c r="CJ52" s="155">
        <f t="shared" ref="CJ52" si="1040">CJ51*365</f>
        <v>1282994.6999025089</v>
      </c>
      <c r="CK52" s="155">
        <f t="shared" ref="CK52" si="1041">CK51*365</f>
        <v>1164692.5912101993</v>
      </c>
      <c r="CL52" s="155">
        <f t="shared" ref="CL52" si="1042">CL51*365</f>
        <v>1653575.9011009003</v>
      </c>
      <c r="CM52" s="155">
        <f t="shared" ref="CM52" si="1043">CM51*365</f>
        <v>1799979.4591430358</v>
      </c>
      <c r="CN52" s="155">
        <f t="shared" ref="CN52" si="1044">CN51*365</f>
        <v>1211035.464584179</v>
      </c>
      <c r="CO52" s="155">
        <f t="shared" ref="CO52" si="1045">CO51*365</f>
        <v>1673408.8954169534</v>
      </c>
      <c r="CP52" s="155">
        <f t="shared" ref="CP52:DA52" si="1046">CP51*365</f>
        <v>2588205.7582448879</v>
      </c>
      <c r="CQ52" s="155">
        <f t="shared" si="1046"/>
        <v>3882308.6373673314</v>
      </c>
      <c r="CR52" s="155">
        <f t="shared" si="1046"/>
        <v>1941154.3186836657</v>
      </c>
      <c r="CS52" s="155">
        <f t="shared" si="1046"/>
        <v>1488218.3109908104</v>
      </c>
      <c r="CT52" s="155">
        <f t="shared" si="1046"/>
        <v>1455865.7390127494</v>
      </c>
      <c r="CU52" s="155">
        <f t="shared" si="1046"/>
        <v>1286014.7361279284</v>
      </c>
      <c r="CV52" s="155">
        <f t="shared" si="1046"/>
        <v>1581681.2967052092</v>
      </c>
      <c r="CW52" s="155">
        <f t="shared" si="1046"/>
        <v>1428689.5785511779</v>
      </c>
      <c r="CX52" s="155">
        <f t="shared" si="1046"/>
        <v>1552923.4549469326</v>
      </c>
      <c r="CY52" s="155">
        <f t="shared" si="1046"/>
        <v>1679845.0834762494</v>
      </c>
      <c r="CZ52" s="155">
        <f t="shared" si="1046"/>
        <v>1460670.5764352337</v>
      </c>
      <c r="DA52" s="164">
        <f t="shared" si="1046"/>
        <v>1906490.8487071719</v>
      </c>
    </row>
    <row r="53" spans="1:105" ht="13.5" thickBot="1" x14ac:dyDescent="0.25">
      <c r="A53" s="302"/>
      <c r="B53" s="156"/>
      <c r="C53" s="156"/>
      <c r="D53" s="156"/>
      <c r="E53" s="490" t="s">
        <v>1185</v>
      </c>
      <c r="F53" s="333">
        <f>IF(ISBLANK(D52),'To &amp; from Edu'!W6,MEDIAN(52:52))</f>
        <v>1089731.9773356644</v>
      </c>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4"/>
    </row>
    <row r="54" spans="1:105" ht="25.5" x14ac:dyDescent="0.2">
      <c r="A54" s="302"/>
      <c r="B54" s="153" t="s">
        <v>1186</v>
      </c>
      <c r="C54" s="153" t="s">
        <v>1187</v>
      </c>
      <c r="D54" s="153" t="s">
        <v>1162</v>
      </c>
      <c r="E54" s="264" t="s">
        <v>1188</v>
      </c>
      <c r="F54" s="265">
        <f>$C55/(F37/F38)</f>
        <v>1792.6686231543492</v>
      </c>
      <c r="G54" s="155">
        <f t="shared" ref="G54:BR54" si="1047">$C55/(G37/G38)</f>
        <v>1382.9045701300261</v>
      </c>
      <c r="H54" s="155">
        <f t="shared" si="1047"/>
        <v>1381.0187911707578</v>
      </c>
      <c r="I54" s="155">
        <f t="shared" si="1047"/>
        <v>1365.071968872988</v>
      </c>
      <c r="J54" s="155">
        <f t="shared" si="1047"/>
        <v>1408.0122227762392</v>
      </c>
      <c r="K54" s="155">
        <f t="shared" si="1047"/>
        <v>1269.5027752103319</v>
      </c>
      <c r="L54" s="155">
        <f t="shared" si="1047"/>
        <v>1421.5403576047927</v>
      </c>
      <c r="M54" s="155">
        <f t="shared" si="1047"/>
        <v>2032.26845523456</v>
      </c>
      <c r="N54" s="155">
        <f t="shared" si="1047"/>
        <v>1528.6321592789022</v>
      </c>
      <c r="O54" s="155">
        <f t="shared" si="1047"/>
        <v>1492.1057038600516</v>
      </c>
      <c r="P54" s="155">
        <f t="shared" si="1047"/>
        <v>1986.0565296022771</v>
      </c>
      <c r="Q54" s="155">
        <f t="shared" si="1047"/>
        <v>1799.9060074500399</v>
      </c>
      <c r="R54" s="155">
        <f t="shared" si="1047"/>
        <v>1206.233878449784</v>
      </c>
      <c r="S54" s="155">
        <f t="shared" si="1047"/>
        <v>1760.8353396381631</v>
      </c>
      <c r="T54" s="155">
        <f t="shared" si="1047"/>
        <v>1620.1572482915255</v>
      </c>
      <c r="U54" s="155">
        <f t="shared" si="1047"/>
        <v>2387.7994378426606</v>
      </c>
      <c r="V54" s="155">
        <f t="shared" si="1047"/>
        <v>918.98646799928258</v>
      </c>
      <c r="W54" s="155">
        <f t="shared" si="1047"/>
        <v>1401.9716274882885</v>
      </c>
      <c r="X54" s="155">
        <f t="shared" si="1047"/>
        <v>1910.1369374920985</v>
      </c>
      <c r="Y54" s="155">
        <f t="shared" si="1047"/>
        <v>2247.2199264612923</v>
      </c>
      <c r="Z54" s="155">
        <f t="shared" si="1047"/>
        <v>1698.8227276004861</v>
      </c>
      <c r="AA54" s="155">
        <f t="shared" si="1047"/>
        <v>1615.6149319786109</v>
      </c>
      <c r="AB54" s="155">
        <f t="shared" si="1047"/>
        <v>1581.1624740307545</v>
      </c>
      <c r="AC54" s="155">
        <f t="shared" si="1047"/>
        <v>1852.7736920008497</v>
      </c>
      <c r="AD54" s="155">
        <f t="shared" si="1047"/>
        <v>966.53900264788217</v>
      </c>
      <c r="AE54" s="155">
        <f t="shared" si="1047"/>
        <v>1469.6542586550538</v>
      </c>
      <c r="AF54" s="155">
        <f t="shared" si="1047"/>
        <v>1684.9941171443845</v>
      </c>
      <c r="AG54" s="155">
        <f t="shared" si="1047"/>
        <v>1396.3004554671322</v>
      </c>
      <c r="AH54" s="155">
        <f t="shared" si="1047"/>
        <v>1346.2607854376406</v>
      </c>
      <c r="AI54" s="155">
        <f t="shared" si="1047"/>
        <v>1815.9966432754766</v>
      </c>
      <c r="AJ54" s="155">
        <f t="shared" si="1047"/>
        <v>2247.2199264612923</v>
      </c>
      <c r="AK54" s="155">
        <f t="shared" si="1047"/>
        <v>1515.0294515158078</v>
      </c>
      <c r="AL54" s="155">
        <f t="shared" si="1047"/>
        <v>1235.9709595537106</v>
      </c>
      <c r="AM54" s="155">
        <f t="shared" si="1047"/>
        <v>2109.8898198442134</v>
      </c>
      <c r="AN54" s="155">
        <f t="shared" si="1047"/>
        <v>1610.5076139639261</v>
      </c>
      <c r="AO54" s="155">
        <f t="shared" si="1047"/>
        <v>2306.3572929471156</v>
      </c>
      <c r="AP54" s="155">
        <f t="shared" si="1047"/>
        <v>2881.9077165023868</v>
      </c>
      <c r="AQ54" s="155">
        <f t="shared" si="1047"/>
        <v>1709.7511975058035</v>
      </c>
      <c r="AR54" s="155">
        <f t="shared" si="1047"/>
        <v>2265.5645789222008</v>
      </c>
      <c r="AS54" s="155">
        <f t="shared" si="1047"/>
        <v>1699.7154352870864</v>
      </c>
      <c r="AT54" s="155">
        <f t="shared" si="1047"/>
        <v>2361.971582280592</v>
      </c>
      <c r="AU54" s="155">
        <f t="shared" si="1047"/>
        <v>2579.925214275042</v>
      </c>
      <c r="AV54" s="155">
        <f t="shared" si="1047"/>
        <v>1532.3495875907756</v>
      </c>
      <c r="AW54" s="155">
        <f t="shared" si="1047"/>
        <v>1250.7730069735155</v>
      </c>
      <c r="AX54" s="155">
        <f t="shared" si="1047"/>
        <v>1344.4188863530865</v>
      </c>
      <c r="AY54" s="155">
        <f t="shared" si="1047"/>
        <v>1894.9530190700625</v>
      </c>
      <c r="AZ54" s="155">
        <f t="shared" si="1047"/>
        <v>1418.9588678512732</v>
      </c>
      <c r="BA54" s="155">
        <f t="shared" si="1047"/>
        <v>1603.8981435919811</v>
      </c>
      <c r="BB54" s="155">
        <f t="shared" si="1047"/>
        <v>1456.5783241654744</v>
      </c>
      <c r="BC54" s="155">
        <f t="shared" si="1047"/>
        <v>1411.2975383573335</v>
      </c>
      <c r="BD54" s="155">
        <f t="shared" si="1047"/>
        <v>1447.5335562340756</v>
      </c>
      <c r="BE54" s="155">
        <f t="shared" si="1047"/>
        <v>2142.3496632264323</v>
      </c>
      <c r="BF54" s="155">
        <f t="shared" si="1047"/>
        <v>1548.6050280266822</v>
      </c>
      <c r="BG54" s="155">
        <f t="shared" si="1047"/>
        <v>1761.6397413465406</v>
      </c>
      <c r="BH54" s="155">
        <f t="shared" si="1047"/>
        <v>1576.0108168471957</v>
      </c>
      <c r="BI54" s="155">
        <f t="shared" si="1047"/>
        <v>2008.4528092747798</v>
      </c>
      <c r="BJ54" s="155">
        <f t="shared" si="1047"/>
        <v>2434.4882536663999</v>
      </c>
      <c r="BK54" s="155">
        <f t="shared" si="1047"/>
        <v>2434.4882536663999</v>
      </c>
      <c r="BL54" s="155">
        <f t="shared" si="1047"/>
        <v>1557.7970098425449</v>
      </c>
      <c r="BM54" s="155">
        <f t="shared" si="1047"/>
        <v>1532.6285832247295</v>
      </c>
      <c r="BN54" s="155">
        <f t="shared" si="1047"/>
        <v>1468.7099277882035</v>
      </c>
      <c r="BO54" s="155">
        <f t="shared" si="1047"/>
        <v>2124.644294108858</v>
      </c>
      <c r="BP54" s="155">
        <f t="shared" si="1047"/>
        <v>1358.7841415812466</v>
      </c>
      <c r="BQ54" s="155">
        <f t="shared" si="1047"/>
        <v>1405.5724634375817</v>
      </c>
      <c r="BR54" s="155">
        <f t="shared" si="1047"/>
        <v>814.15672745564848</v>
      </c>
      <c r="BS54" s="155">
        <f t="shared" ref="BS54:CO54" si="1048">$C55/(BS37/BS38)</f>
        <v>1460.69295219984</v>
      </c>
      <c r="BT54" s="155">
        <f t="shared" si="1048"/>
        <v>1864.1224342359862</v>
      </c>
      <c r="BU54" s="155">
        <f t="shared" si="1048"/>
        <v>2179.9399377815243</v>
      </c>
      <c r="BV54" s="155">
        <f t="shared" si="1048"/>
        <v>1454.2182493975358</v>
      </c>
      <c r="BW54" s="155">
        <f t="shared" si="1048"/>
        <v>1413.7075592246322</v>
      </c>
      <c r="BX54" s="155">
        <f t="shared" si="1048"/>
        <v>1729.7679697103367</v>
      </c>
      <c r="BY54" s="155">
        <f t="shared" si="1048"/>
        <v>1501.6469602054428</v>
      </c>
      <c r="BZ54" s="155">
        <f t="shared" si="1048"/>
        <v>1163.1940206508816</v>
      </c>
      <c r="CA54" s="155">
        <f t="shared" si="1048"/>
        <v>1659.8783547725454</v>
      </c>
      <c r="CB54" s="155">
        <f t="shared" si="1048"/>
        <v>2368.6912738375781</v>
      </c>
      <c r="CC54" s="155">
        <f t="shared" si="1048"/>
        <v>1254.8234757152989</v>
      </c>
      <c r="CD54" s="155">
        <f t="shared" si="1048"/>
        <v>1117.0004928587011</v>
      </c>
      <c r="CE54" s="155">
        <f t="shared" si="1048"/>
        <v>1419.7646589783233</v>
      </c>
      <c r="CF54" s="155">
        <f t="shared" si="1048"/>
        <v>1080.2210174738343</v>
      </c>
      <c r="CG54" s="155">
        <f t="shared" si="1048"/>
        <v>1190.0614972523849</v>
      </c>
      <c r="CH54" s="155">
        <f t="shared" si="1048"/>
        <v>1226.1291204597196</v>
      </c>
      <c r="CI54" s="155">
        <f t="shared" si="1048"/>
        <v>1495.1432576762513</v>
      </c>
      <c r="CJ54" s="155">
        <f t="shared" si="1048"/>
        <v>1930.8730870281147</v>
      </c>
      <c r="CK54" s="155">
        <f t="shared" si="1048"/>
        <v>1752.8315426398078</v>
      </c>
      <c r="CL54" s="155">
        <f t="shared" si="1048"/>
        <v>2488.5879926367643</v>
      </c>
      <c r="CM54" s="155">
        <f t="shared" si="1048"/>
        <v>2708.9214749887942</v>
      </c>
      <c r="CN54" s="155">
        <f t="shared" si="1048"/>
        <v>1822.576341258359</v>
      </c>
      <c r="CO54" s="155">
        <f t="shared" si="1048"/>
        <v>2518.4361244824827</v>
      </c>
      <c r="CP54" s="155">
        <f t="shared" ref="CP54:DA54" si="1049">$C55/(CP37/CP38)</f>
        <v>3895.1812058662399</v>
      </c>
      <c r="CQ54" s="155">
        <f t="shared" si="1049"/>
        <v>5842.7718087993599</v>
      </c>
      <c r="CR54" s="155">
        <f t="shared" si="1049"/>
        <v>2921.3859043996799</v>
      </c>
      <c r="CS54" s="155">
        <f t="shared" si="1049"/>
        <v>2239.729193373088</v>
      </c>
      <c r="CT54" s="155">
        <f t="shared" si="1049"/>
        <v>2191.0394282997599</v>
      </c>
      <c r="CU54" s="155">
        <f t="shared" si="1049"/>
        <v>1935.4181616647877</v>
      </c>
      <c r="CV54" s="155">
        <f t="shared" si="1049"/>
        <v>2380.3885146960356</v>
      </c>
      <c r="CW54" s="155">
        <f t="shared" si="1049"/>
        <v>2150.1400256381644</v>
      </c>
      <c r="CX54" s="155">
        <f t="shared" si="1049"/>
        <v>2337.1087235197438</v>
      </c>
      <c r="CY54" s="155">
        <f t="shared" si="1049"/>
        <v>2528.122417268954</v>
      </c>
      <c r="CZ54" s="155">
        <f t="shared" si="1049"/>
        <v>2198.2705815284721</v>
      </c>
      <c r="DA54" s="164">
        <f t="shared" si="1049"/>
        <v>2869.2182989639718</v>
      </c>
    </row>
    <row r="55" spans="1:105" x14ac:dyDescent="0.2">
      <c r="A55" s="302"/>
      <c r="B55" s="270">
        <f>'To &amp; from Edu'!X6</f>
        <v>533152.9275529416</v>
      </c>
      <c r="C55" s="155">
        <f>B55/365</f>
        <v>1460.69295219984</v>
      </c>
      <c r="D55" s="327" t="str">
        <f>'Non-survey input values'!$B$11</f>
        <v>Nov</v>
      </c>
      <c r="E55" s="163" t="s">
        <v>1189</v>
      </c>
      <c r="F55" s="155">
        <f>F54*365</f>
        <v>654324.04745133745</v>
      </c>
      <c r="G55" s="155">
        <f t="shared" ref="G55:BR55" si="1050">G54*365</f>
        <v>504760.16809745954</v>
      </c>
      <c r="H55" s="155">
        <f t="shared" si="1050"/>
        <v>504071.85877732659</v>
      </c>
      <c r="I55" s="155">
        <f t="shared" si="1050"/>
        <v>498251.26863864064</v>
      </c>
      <c r="J55" s="155">
        <f t="shared" si="1050"/>
        <v>513924.46131332731</v>
      </c>
      <c r="K55" s="155">
        <f t="shared" si="1050"/>
        <v>463368.51295177115</v>
      </c>
      <c r="L55" s="155">
        <f t="shared" si="1050"/>
        <v>518862.23052574933</v>
      </c>
      <c r="M55" s="155">
        <f t="shared" si="1050"/>
        <v>741777.98616061441</v>
      </c>
      <c r="N55" s="155">
        <f t="shared" si="1050"/>
        <v>557950.73813679931</v>
      </c>
      <c r="O55" s="155">
        <f t="shared" si="1050"/>
        <v>544618.5819089188</v>
      </c>
      <c r="P55" s="155">
        <f t="shared" si="1050"/>
        <v>724910.63330483111</v>
      </c>
      <c r="Q55" s="155">
        <f t="shared" si="1050"/>
        <v>656965.69271926454</v>
      </c>
      <c r="R55" s="155">
        <f t="shared" si="1050"/>
        <v>440275.36563417118</v>
      </c>
      <c r="S55" s="155">
        <f t="shared" si="1050"/>
        <v>642704.89896792953</v>
      </c>
      <c r="T55" s="155">
        <f t="shared" si="1050"/>
        <v>591357.39562640677</v>
      </c>
      <c r="U55" s="155">
        <f t="shared" si="1050"/>
        <v>871546.79481257114</v>
      </c>
      <c r="V55" s="155">
        <f t="shared" si="1050"/>
        <v>335430.06081973814</v>
      </c>
      <c r="W55" s="155">
        <f t="shared" si="1050"/>
        <v>511719.64403322531</v>
      </c>
      <c r="X55" s="155">
        <f t="shared" si="1050"/>
        <v>697199.98218461592</v>
      </c>
      <c r="Y55" s="155">
        <f t="shared" si="1050"/>
        <v>820235.27315837168</v>
      </c>
      <c r="Z55" s="155">
        <f t="shared" si="1050"/>
        <v>620070.29557417741</v>
      </c>
      <c r="AA55" s="155">
        <f t="shared" si="1050"/>
        <v>589699.450172193</v>
      </c>
      <c r="AB55" s="155">
        <f t="shared" si="1050"/>
        <v>577124.30302122538</v>
      </c>
      <c r="AC55" s="155">
        <f t="shared" si="1050"/>
        <v>676262.39758031012</v>
      </c>
      <c r="AD55" s="155">
        <f t="shared" si="1050"/>
        <v>352786.73596647702</v>
      </c>
      <c r="AE55" s="155">
        <f t="shared" si="1050"/>
        <v>536423.80440909462</v>
      </c>
      <c r="AF55" s="155">
        <f t="shared" si="1050"/>
        <v>615022.85275770037</v>
      </c>
      <c r="AG55" s="155">
        <f t="shared" si="1050"/>
        <v>509649.66624550323</v>
      </c>
      <c r="AH55" s="155">
        <f t="shared" si="1050"/>
        <v>491385.18668473884</v>
      </c>
      <c r="AI55" s="155">
        <f t="shared" si="1050"/>
        <v>662838.77479554899</v>
      </c>
      <c r="AJ55" s="155">
        <f t="shared" si="1050"/>
        <v>820235.27315837168</v>
      </c>
      <c r="AK55" s="155">
        <f t="shared" si="1050"/>
        <v>552985.74980326986</v>
      </c>
      <c r="AL55" s="155">
        <f t="shared" si="1050"/>
        <v>451129.40023710439</v>
      </c>
      <c r="AM55" s="155">
        <f t="shared" si="1050"/>
        <v>770109.78424313792</v>
      </c>
      <c r="AN55" s="155">
        <f t="shared" si="1050"/>
        <v>587835.27909683308</v>
      </c>
      <c r="AO55" s="155">
        <f t="shared" si="1050"/>
        <v>841820.41192569723</v>
      </c>
      <c r="AP55" s="155">
        <f t="shared" si="1050"/>
        <v>1051896.3165233713</v>
      </c>
      <c r="AQ55" s="155">
        <f t="shared" si="1050"/>
        <v>624059.1870896183</v>
      </c>
      <c r="AR55" s="155">
        <f t="shared" si="1050"/>
        <v>826931.07130660326</v>
      </c>
      <c r="AS55" s="155">
        <f t="shared" si="1050"/>
        <v>620396.13387978659</v>
      </c>
      <c r="AT55" s="155">
        <f t="shared" si="1050"/>
        <v>862119.62753241602</v>
      </c>
      <c r="AU55" s="155">
        <f t="shared" si="1050"/>
        <v>941672.70321039029</v>
      </c>
      <c r="AV55" s="155">
        <f t="shared" si="1050"/>
        <v>559307.59947063308</v>
      </c>
      <c r="AW55" s="155">
        <f t="shared" si="1050"/>
        <v>456532.14754533314</v>
      </c>
      <c r="AX55" s="155">
        <f t="shared" si="1050"/>
        <v>490712.89351887658</v>
      </c>
      <c r="AY55" s="155">
        <f t="shared" si="1050"/>
        <v>691657.85196057276</v>
      </c>
      <c r="AZ55" s="155">
        <f t="shared" si="1050"/>
        <v>517919.98676571471</v>
      </c>
      <c r="BA55" s="155">
        <f t="shared" si="1050"/>
        <v>585422.82241107314</v>
      </c>
      <c r="BB55" s="155">
        <f t="shared" si="1050"/>
        <v>531651.08832039812</v>
      </c>
      <c r="BC55" s="155">
        <f t="shared" si="1050"/>
        <v>515123.60150042671</v>
      </c>
      <c r="BD55" s="155">
        <f t="shared" si="1050"/>
        <v>528349.74802543758</v>
      </c>
      <c r="BE55" s="155">
        <f t="shared" si="1050"/>
        <v>781957.62707764783</v>
      </c>
      <c r="BF55" s="155">
        <f t="shared" si="1050"/>
        <v>565240.83522973896</v>
      </c>
      <c r="BG55" s="155">
        <f t="shared" si="1050"/>
        <v>642998.50559148728</v>
      </c>
      <c r="BH55" s="155">
        <f t="shared" si="1050"/>
        <v>575243.94814922637</v>
      </c>
      <c r="BI55" s="155">
        <f t="shared" si="1050"/>
        <v>733085.27538529469</v>
      </c>
      <c r="BJ55" s="155">
        <f t="shared" si="1050"/>
        <v>888588.21258823597</v>
      </c>
      <c r="BK55" s="155">
        <f t="shared" si="1050"/>
        <v>888588.21258823597</v>
      </c>
      <c r="BL55" s="155">
        <f t="shared" si="1050"/>
        <v>568595.9085925289</v>
      </c>
      <c r="BM55" s="155">
        <f t="shared" si="1050"/>
        <v>559409.43287702627</v>
      </c>
      <c r="BN55" s="155">
        <f t="shared" si="1050"/>
        <v>536079.12364269421</v>
      </c>
      <c r="BO55" s="155">
        <f t="shared" si="1050"/>
        <v>775495.16734973318</v>
      </c>
      <c r="BP55" s="155">
        <f t="shared" si="1050"/>
        <v>495956.21167715499</v>
      </c>
      <c r="BQ55" s="155">
        <f t="shared" si="1050"/>
        <v>513033.94915471732</v>
      </c>
      <c r="BR55" s="155">
        <f t="shared" si="1050"/>
        <v>297167.20552131167</v>
      </c>
      <c r="BS55" s="155">
        <f t="shared" ref="BS55:CO55" si="1051">BS54*365</f>
        <v>533152.9275529416</v>
      </c>
      <c r="BT55" s="155">
        <f t="shared" si="1051"/>
        <v>680404.68849613494</v>
      </c>
      <c r="BU55" s="155">
        <f t="shared" si="1051"/>
        <v>795678.07729025639</v>
      </c>
      <c r="BV55" s="155">
        <f t="shared" si="1051"/>
        <v>530789.66103010054</v>
      </c>
      <c r="BW55" s="155">
        <f t="shared" si="1051"/>
        <v>516003.25911699072</v>
      </c>
      <c r="BX55" s="155">
        <f t="shared" si="1051"/>
        <v>631365.30894427293</v>
      </c>
      <c r="BY55" s="155">
        <f t="shared" si="1051"/>
        <v>548101.14047498663</v>
      </c>
      <c r="BZ55" s="155">
        <f t="shared" si="1051"/>
        <v>424565.81753757177</v>
      </c>
      <c r="CA55" s="155">
        <f t="shared" si="1051"/>
        <v>605855.59949197911</v>
      </c>
      <c r="CB55" s="155">
        <f t="shared" si="1051"/>
        <v>864572.31495071598</v>
      </c>
      <c r="CC55" s="155">
        <f t="shared" si="1051"/>
        <v>458010.56863608409</v>
      </c>
      <c r="CD55" s="155">
        <f t="shared" si="1051"/>
        <v>407705.1798934259</v>
      </c>
      <c r="CE55" s="155">
        <f t="shared" si="1051"/>
        <v>518214.10052708798</v>
      </c>
      <c r="CF55" s="155">
        <f t="shared" si="1051"/>
        <v>394280.67137794953</v>
      </c>
      <c r="CG55" s="155">
        <f t="shared" si="1051"/>
        <v>434372.44649712049</v>
      </c>
      <c r="CH55" s="155">
        <f t="shared" si="1051"/>
        <v>447537.12896779767</v>
      </c>
      <c r="CI55" s="155">
        <f t="shared" si="1051"/>
        <v>545727.2890518317</v>
      </c>
      <c r="CJ55" s="155">
        <f t="shared" si="1051"/>
        <v>704768.67676526192</v>
      </c>
      <c r="CK55" s="155">
        <f t="shared" si="1051"/>
        <v>639783.51306352986</v>
      </c>
      <c r="CL55" s="155">
        <f t="shared" si="1051"/>
        <v>908334.617312419</v>
      </c>
      <c r="CM55" s="155">
        <f t="shared" si="1051"/>
        <v>988756.33837090991</v>
      </c>
      <c r="CN55" s="155">
        <f t="shared" si="1051"/>
        <v>665240.36455930106</v>
      </c>
      <c r="CO55" s="155">
        <f t="shared" si="1051"/>
        <v>919229.18543610617</v>
      </c>
      <c r="CP55" s="155">
        <f t="shared" ref="CP55:DA55" si="1052">CP54*365</f>
        <v>1421741.1401411775</v>
      </c>
      <c r="CQ55" s="155">
        <f t="shared" si="1052"/>
        <v>2132611.7102117664</v>
      </c>
      <c r="CR55" s="155">
        <f t="shared" si="1052"/>
        <v>1066305.8551058832</v>
      </c>
      <c r="CS55" s="155">
        <f t="shared" si="1052"/>
        <v>817501.1555811771</v>
      </c>
      <c r="CT55" s="155">
        <f t="shared" si="1052"/>
        <v>799729.39132941235</v>
      </c>
      <c r="CU55" s="155">
        <f t="shared" si="1052"/>
        <v>706427.62900764751</v>
      </c>
      <c r="CV55" s="155">
        <f t="shared" si="1052"/>
        <v>868841.80786405294</v>
      </c>
      <c r="CW55" s="155">
        <f t="shared" si="1052"/>
        <v>784801.10935793002</v>
      </c>
      <c r="CX55" s="155">
        <f t="shared" si="1052"/>
        <v>853044.68408470647</v>
      </c>
      <c r="CY55" s="155">
        <f t="shared" si="1052"/>
        <v>922764.68230316823</v>
      </c>
      <c r="CZ55" s="155">
        <f t="shared" si="1052"/>
        <v>802368.76225789229</v>
      </c>
      <c r="DA55" s="164">
        <f t="shared" si="1052"/>
        <v>1047264.6791218497</v>
      </c>
    </row>
    <row r="56" spans="1:105" ht="13.5" thickBot="1" x14ac:dyDescent="0.25">
      <c r="A56" s="302"/>
      <c r="B56" s="156"/>
      <c r="C56" s="156"/>
      <c r="D56" s="156"/>
      <c r="E56" s="490" t="s">
        <v>1190</v>
      </c>
      <c r="F56" s="333">
        <f>IF(ISBLANK(D55),'To &amp; from Edu'!X6,MEDIAN(55:55))</f>
        <v>598606.49755919294</v>
      </c>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64"/>
    </row>
    <row r="57" spans="1:105" ht="25.5" x14ac:dyDescent="0.2">
      <c r="A57" s="154"/>
      <c r="B57" s="153" t="s">
        <v>1191</v>
      </c>
      <c r="C57" s="153" t="s">
        <v>1192</v>
      </c>
      <c r="D57" s="153" t="s">
        <v>1162</v>
      </c>
      <c r="E57" s="264" t="s">
        <v>1193</v>
      </c>
      <c r="F57" s="265">
        <f t="shared" ref="F57:AK57" si="1053">$C58/(F37/F38)</f>
        <v>1022.6231840673224</v>
      </c>
      <c r="G57" s="265">
        <f t="shared" si="1053"/>
        <v>788.87433879398975</v>
      </c>
      <c r="H57" s="265">
        <f t="shared" si="1053"/>
        <v>787.7986010592706</v>
      </c>
      <c r="I57" s="265">
        <f t="shared" si="1053"/>
        <v>778.70177748392041</v>
      </c>
      <c r="J57" s="265">
        <f t="shared" si="1053"/>
        <v>803.19693437127398</v>
      </c>
      <c r="K57" s="265">
        <f t="shared" si="1053"/>
        <v>724.18457789681224</v>
      </c>
      <c r="L57" s="265">
        <f t="shared" si="1053"/>
        <v>810.91402392936811</v>
      </c>
      <c r="M57" s="265">
        <f t="shared" si="1053"/>
        <v>1159.3022891842108</v>
      </c>
      <c r="N57" s="265">
        <f t="shared" si="1053"/>
        <v>872.00426548376322</v>
      </c>
      <c r="O57" s="265">
        <f t="shared" si="1053"/>
        <v>851.16784336945591</v>
      </c>
      <c r="P57" s="265">
        <f t="shared" si="1053"/>
        <v>1132.9408156125844</v>
      </c>
      <c r="Q57" s="265">
        <f t="shared" si="1053"/>
        <v>1026.7517312383859</v>
      </c>
      <c r="R57" s="265">
        <f t="shared" si="1053"/>
        <v>688.09299921795252</v>
      </c>
      <c r="S57" s="265">
        <f t="shared" si="1053"/>
        <v>1004.4639697383744</v>
      </c>
      <c r="T57" s="265">
        <f t="shared" si="1053"/>
        <v>924.21451602267473</v>
      </c>
      <c r="U57" s="265">
        <f t="shared" si="1053"/>
        <v>1362.1140195694625</v>
      </c>
      <c r="V57" s="265">
        <f t="shared" si="1053"/>
        <v>524.23345613457184</v>
      </c>
      <c r="W57" s="265">
        <f t="shared" si="1053"/>
        <v>799.75109239733638</v>
      </c>
      <c r="X57" s="265">
        <f t="shared" si="1053"/>
        <v>1089.6326804591984</v>
      </c>
      <c r="Y57" s="265">
        <f t="shared" si="1053"/>
        <v>1281.9208005402331</v>
      </c>
      <c r="Z57" s="265">
        <f t="shared" si="1053"/>
        <v>969.08903543360816</v>
      </c>
      <c r="AA57" s="265">
        <f t="shared" si="1053"/>
        <v>921.62336341869798</v>
      </c>
      <c r="AB57" s="265">
        <f t="shared" si="1053"/>
        <v>901.97004780279292</v>
      </c>
      <c r="AC57" s="265">
        <f t="shared" si="1053"/>
        <v>1056.9099652875134</v>
      </c>
      <c r="AD57" s="265">
        <f t="shared" si="1053"/>
        <v>551.35967665560554</v>
      </c>
      <c r="AE57" s="265">
        <f t="shared" si="1053"/>
        <v>838.36047446373527</v>
      </c>
      <c r="AF57" s="265">
        <f t="shared" si="1053"/>
        <v>961.20054033016731</v>
      </c>
      <c r="AG57" s="265">
        <f t="shared" si="1053"/>
        <v>796.51598697140241</v>
      </c>
      <c r="AH57" s="265">
        <f t="shared" si="1053"/>
        <v>767.97098649875727</v>
      </c>
      <c r="AI57" s="265">
        <f t="shared" si="1053"/>
        <v>1035.9305928689992</v>
      </c>
      <c r="AJ57" s="265">
        <f t="shared" si="1053"/>
        <v>1281.9208005402331</v>
      </c>
      <c r="AK57" s="265">
        <f t="shared" si="1053"/>
        <v>864.24463598784644</v>
      </c>
      <c r="AL57" s="265">
        <f t="shared" ref="AL57:BQ57" si="1054">$C58/(AL37/AL38)</f>
        <v>705.05644029712823</v>
      </c>
      <c r="AM57" s="265">
        <f t="shared" si="1054"/>
        <v>1203.5811960627746</v>
      </c>
      <c r="AN57" s="265">
        <f t="shared" si="1054"/>
        <v>918.70990705383383</v>
      </c>
      <c r="AO57" s="265">
        <f t="shared" si="1054"/>
        <v>1315.6555584491869</v>
      </c>
      <c r="AP57" s="265">
        <f t="shared" si="1054"/>
        <v>1643.9768104225423</v>
      </c>
      <c r="AQ57" s="265">
        <f t="shared" si="1054"/>
        <v>975.32315285342156</v>
      </c>
      <c r="AR57" s="265">
        <f t="shared" si="1054"/>
        <v>1292.3854601364799</v>
      </c>
      <c r="AS57" s="265">
        <f t="shared" si="1054"/>
        <v>969.5982782267946</v>
      </c>
      <c r="AT57" s="265">
        <f t="shared" si="1054"/>
        <v>1347.3805860997343</v>
      </c>
      <c r="AU57" s="265">
        <f t="shared" si="1054"/>
        <v>1471.7116723085276</v>
      </c>
      <c r="AV57" s="265">
        <f t="shared" si="1054"/>
        <v>874.12486285894397</v>
      </c>
      <c r="AW57" s="265">
        <f t="shared" si="1054"/>
        <v>713.50023000128544</v>
      </c>
      <c r="AX57" s="265">
        <f t="shared" si="1054"/>
        <v>766.92027992518922</v>
      </c>
      <c r="AY57" s="265">
        <f t="shared" si="1054"/>
        <v>1080.9710534285209</v>
      </c>
      <c r="AZ57" s="265">
        <f t="shared" si="1054"/>
        <v>809.44141976969013</v>
      </c>
      <c r="BA57" s="265">
        <f t="shared" si="1054"/>
        <v>914.93955175812721</v>
      </c>
      <c r="BB57" s="265">
        <f t="shared" si="1054"/>
        <v>830.90134142058503</v>
      </c>
      <c r="BC57" s="265">
        <f t="shared" si="1054"/>
        <v>805.07103415570202</v>
      </c>
      <c r="BD57" s="265">
        <f t="shared" si="1054"/>
        <v>825.74177692456465</v>
      </c>
      <c r="BE57" s="265">
        <f t="shared" si="1054"/>
        <v>1222.0978298483558</v>
      </c>
      <c r="BF57" s="265">
        <f t="shared" si="1054"/>
        <v>883.39773685376724</v>
      </c>
      <c r="BG57" s="265">
        <f t="shared" si="1054"/>
        <v>1004.9228386144541</v>
      </c>
      <c r="BH57" s="265">
        <f t="shared" si="1054"/>
        <v>899.0312982736109</v>
      </c>
      <c r="BI57" s="265">
        <f t="shared" si="1054"/>
        <v>1145.7167154828335</v>
      </c>
      <c r="BJ57" s="265">
        <f t="shared" si="1054"/>
        <v>1388.747533918586</v>
      </c>
      <c r="BK57" s="265">
        <f t="shared" si="1054"/>
        <v>1388.747533918586</v>
      </c>
      <c r="BL57" s="265">
        <f t="shared" si="1054"/>
        <v>888.6412791297995</v>
      </c>
      <c r="BM57" s="265">
        <f t="shared" si="1054"/>
        <v>874.28401519744625</v>
      </c>
      <c r="BN57" s="265">
        <f t="shared" si="1054"/>
        <v>837.82178336076265</v>
      </c>
      <c r="BO57" s="265">
        <f t="shared" si="1054"/>
        <v>1211.9978477834932</v>
      </c>
      <c r="BP57" s="265">
        <f t="shared" si="1054"/>
        <v>775.11490265223404</v>
      </c>
      <c r="BQ57" s="265">
        <f t="shared" si="1054"/>
        <v>801.80517996054198</v>
      </c>
      <c r="BR57" s="265">
        <f t="shared" ref="BR57:CO57" si="1055">$C58/(BR37/BR38)</f>
        <v>464.43360150719923</v>
      </c>
      <c r="BS57" s="265">
        <f t="shared" si="1055"/>
        <v>833.24852035115157</v>
      </c>
      <c r="BT57" s="265">
        <f t="shared" si="1055"/>
        <v>1063.3838259719457</v>
      </c>
      <c r="BU57" s="265">
        <f t="shared" si="1055"/>
        <v>1243.5411048401686</v>
      </c>
      <c r="BV57" s="265">
        <f t="shared" si="1055"/>
        <v>829.5550428673256</v>
      </c>
      <c r="BW57" s="265">
        <f t="shared" si="1055"/>
        <v>806.44582433228766</v>
      </c>
      <c r="BX57" s="265">
        <f t="shared" si="1055"/>
        <v>986.74166883688997</v>
      </c>
      <c r="BY57" s="265">
        <f t="shared" si="1055"/>
        <v>856.61062839838007</v>
      </c>
      <c r="BZ57" s="265">
        <f t="shared" si="1055"/>
        <v>663.54102354568761</v>
      </c>
      <c r="CA57" s="265">
        <f t="shared" si="1055"/>
        <v>946.87331858085406</v>
      </c>
      <c r="CB57" s="265">
        <f t="shared" si="1055"/>
        <v>1351.213816785651</v>
      </c>
      <c r="CC57" s="265">
        <f t="shared" si="1055"/>
        <v>715.8108094291772</v>
      </c>
      <c r="CD57" s="265">
        <f t="shared" si="1055"/>
        <v>637.19004497441006</v>
      </c>
      <c r="CE57" s="265">
        <f t="shared" si="1055"/>
        <v>809.90108123606149</v>
      </c>
      <c r="CF57" s="265">
        <f t="shared" si="1055"/>
        <v>616.2092882742578</v>
      </c>
      <c r="CG57" s="265">
        <f t="shared" si="1055"/>
        <v>678.86750615112226</v>
      </c>
      <c r="CH57" s="265">
        <f t="shared" si="1055"/>
        <v>699.44218861593015</v>
      </c>
      <c r="CI57" s="265">
        <f t="shared" si="1055"/>
        <v>852.90060809528256</v>
      </c>
      <c r="CJ57" s="265">
        <f t="shared" si="1055"/>
        <v>1101.4615633826381</v>
      </c>
      <c r="CK57" s="265">
        <f t="shared" si="1055"/>
        <v>999.89822442138188</v>
      </c>
      <c r="CL57" s="265">
        <f t="shared" si="1055"/>
        <v>1419.6085902278878</v>
      </c>
      <c r="CM57" s="265">
        <f t="shared" si="1055"/>
        <v>1545.2972559239538</v>
      </c>
      <c r="CN57" s="265">
        <f t="shared" si="1055"/>
        <v>1039.6839645822927</v>
      </c>
      <c r="CO57" s="265">
        <f t="shared" si="1055"/>
        <v>1436.6353799157787</v>
      </c>
      <c r="CP57" s="265">
        <f t="shared" ref="CP57:DA57" si="1056">$C58/(CP37/CP38)</f>
        <v>2221.9960542697377</v>
      </c>
      <c r="CQ57" s="265">
        <f t="shared" si="1056"/>
        <v>3332.9940814046063</v>
      </c>
      <c r="CR57" s="265">
        <f t="shared" si="1056"/>
        <v>1666.4970407023031</v>
      </c>
      <c r="CS57" s="265">
        <f t="shared" si="1056"/>
        <v>1277.647731205099</v>
      </c>
      <c r="CT57" s="265">
        <f t="shared" si="1056"/>
        <v>1249.8727805267274</v>
      </c>
      <c r="CU57" s="265">
        <f t="shared" si="1056"/>
        <v>1104.0542894652758</v>
      </c>
      <c r="CV57" s="265">
        <f t="shared" si="1056"/>
        <v>1357.8864776092839</v>
      </c>
      <c r="CW57" s="265">
        <f t="shared" si="1056"/>
        <v>1226.5418219568951</v>
      </c>
      <c r="CX57" s="265">
        <f t="shared" si="1056"/>
        <v>1333.1976325618425</v>
      </c>
      <c r="CY57" s="265">
        <f t="shared" si="1056"/>
        <v>1442.1609006077624</v>
      </c>
      <c r="CZ57" s="265">
        <f t="shared" si="1056"/>
        <v>1253.997773201733</v>
      </c>
      <c r="DA57" s="266">
        <f t="shared" si="1056"/>
        <v>1636.7381649754764</v>
      </c>
    </row>
    <row r="58" spans="1:105" x14ac:dyDescent="0.2">
      <c r="A58" s="154"/>
      <c r="B58" s="270">
        <f>'To &amp; from Edu'!Y6</f>
        <v>304135.70992817031</v>
      </c>
      <c r="C58" s="155">
        <f>B58/365</f>
        <v>833.24852035115157</v>
      </c>
      <c r="D58" s="327" t="str">
        <f>'Non-survey input values'!$B$11</f>
        <v>Nov</v>
      </c>
      <c r="E58" s="163" t="s">
        <v>1194</v>
      </c>
      <c r="F58" s="155">
        <f>F57*365</f>
        <v>373257.46218457271</v>
      </c>
      <c r="G58" s="155">
        <f t="shared" ref="G58" si="1057">G57*365</f>
        <v>287939.13365980628</v>
      </c>
      <c r="H58" s="155">
        <f t="shared" ref="H58" si="1058">H57*365</f>
        <v>287546.4893866338</v>
      </c>
      <c r="I58" s="155">
        <f t="shared" ref="I58" si="1059">I57*365</f>
        <v>284226.14878163097</v>
      </c>
      <c r="J58" s="155">
        <f t="shared" ref="J58" si="1060">J57*365</f>
        <v>293166.88104551501</v>
      </c>
      <c r="K58" s="155">
        <f t="shared" ref="K58" si="1061">K57*365</f>
        <v>264327.37093233649</v>
      </c>
      <c r="L58" s="155">
        <f t="shared" ref="L58" si="1062">L57*365</f>
        <v>295983.61873421934</v>
      </c>
      <c r="M58" s="155">
        <f t="shared" ref="M58" si="1063">M57*365</f>
        <v>423145.33555223694</v>
      </c>
      <c r="N58" s="155">
        <f t="shared" ref="N58" si="1064">N57*365</f>
        <v>318281.55690157355</v>
      </c>
      <c r="O58" s="155">
        <f t="shared" ref="O58" si="1065">O57*365</f>
        <v>310676.26282985142</v>
      </c>
      <c r="P58" s="155">
        <f t="shared" ref="P58" si="1066">P57*365</f>
        <v>413523.39769859333</v>
      </c>
      <c r="Q58" s="155">
        <f t="shared" ref="Q58" si="1067">Q57*365</f>
        <v>374764.38190201088</v>
      </c>
      <c r="R58" s="155">
        <f t="shared" ref="R58" si="1068">R57*365</f>
        <v>251153.94471455266</v>
      </c>
      <c r="S58" s="155">
        <f t="shared" ref="S58" si="1069">S57*365</f>
        <v>366629.34895450668</v>
      </c>
      <c r="T58" s="155">
        <f t="shared" ref="T58" si="1070">T57*365</f>
        <v>337338.29834827629</v>
      </c>
      <c r="U58" s="155">
        <f t="shared" ref="U58" si="1071">U57*365</f>
        <v>497171.61714285379</v>
      </c>
      <c r="V58" s="155">
        <f t="shared" ref="V58" si="1072">V57*365</f>
        <v>191345.21148911872</v>
      </c>
      <c r="W58" s="155">
        <f t="shared" ref="W58" si="1073">W57*365</f>
        <v>291909.1487250278</v>
      </c>
      <c r="X58" s="155">
        <f t="shared" ref="X58" si="1074">X57*365</f>
        <v>397715.92836760741</v>
      </c>
      <c r="Y58" s="155">
        <f t="shared" ref="Y58" si="1075">Y57*365</f>
        <v>467901.09219718509</v>
      </c>
      <c r="Z58" s="155">
        <f t="shared" ref="Z58" si="1076">Z57*365</f>
        <v>353717.49793326698</v>
      </c>
      <c r="AA58" s="155">
        <f t="shared" ref="AA58" si="1077">AA57*365</f>
        <v>336392.52764782478</v>
      </c>
      <c r="AB58" s="155">
        <f t="shared" ref="AB58" si="1078">AB57*365</f>
        <v>329219.0674480194</v>
      </c>
      <c r="AC58" s="155">
        <f t="shared" ref="AC58" si="1079">AC57*365</f>
        <v>385772.13732994237</v>
      </c>
      <c r="AD58" s="155">
        <f t="shared" ref="AD58" si="1080">AD57*365</f>
        <v>201246.28197929604</v>
      </c>
      <c r="AE58" s="155">
        <f t="shared" ref="AE58" si="1081">AE57*365</f>
        <v>306001.57317926339</v>
      </c>
      <c r="AF58" s="155">
        <f t="shared" ref="AF58" si="1082">AF57*365</f>
        <v>350838.19722051109</v>
      </c>
      <c r="AG58" s="155">
        <f t="shared" ref="AG58" si="1083">AG57*365</f>
        <v>290728.33524456189</v>
      </c>
      <c r="AH58" s="155">
        <f t="shared" ref="AH58" si="1084">AH57*365</f>
        <v>280309.41007204639</v>
      </c>
      <c r="AI58" s="155">
        <f t="shared" ref="AI58" si="1085">AI57*365</f>
        <v>378114.66639718472</v>
      </c>
      <c r="AJ58" s="155">
        <f t="shared" ref="AJ58" si="1086">AJ57*365</f>
        <v>467901.09219718509</v>
      </c>
      <c r="AK58" s="155">
        <f t="shared" ref="AK58" si="1087">AK57*365</f>
        <v>315449.29213556397</v>
      </c>
      <c r="AL58" s="155">
        <f t="shared" ref="AL58" si="1088">AL57*365</f>
        <v>257345.60070845179</v>
      </c>
      <c r="AM58" s="155">
        <f t="shared" ref="AM58" si="1089">AM57*365</f>
        <v>439307.13656291272</v>
      </c>
      <c r="AN58" s="155">
        <f t="shared" ref="AN58" si="1090">AN57*365</f>
        <v>335329.11607464933</v>
      </c>
      <c r="AO58" s="155">
        <f t="shared" ref="AO58" si="1091">AO57*365</f>
        <v>480214.2788339532</v>
      </c>
      <c r="AP58" s="155">
        <f t="shared" ref="AP58" si="1092">AP57*365</f>
        <v>600051.53580422793</v>
      </c>
      <c r="AQ58" s="155">
        <f t="shared" ref="AQ58" si="1093">AQ57*365</f>
        <v>355992.95079149888</v>
      </c>
      <c r="AR58" s="155">
        <f t="shared" ref="AR58" si="1094">AR57*365</f>
        <v>471720.69294981513</v>
      </c>
      <c r="AS58" s="155">
        <f t="shared" ref="AS58" si="1095">AS57*365</f>
        <v>353903.37155278004</v>
      </c>
      <c r="AT58" s="155">
        <f t="shared" ref="AT58" si="1096">AT57*365</f>
        <v>491793.91392640304</v>
      </c>
      <c r="AU58" s="155">
        <f t="shared" ref="AU58" si="1097">AU57*365</f>
        <v>537174.76039261254</v>
      </c>
      <c r="AV58" s="155">
        <f t="shared" ref="AV58" si="1098">AV57*365</f>
        <v>319055.57494351454</v>
      </c>
      <c r="AW58" s="155">
        <f t="shared" ref="AW58" si="1099">AW57*365</f>
        <v>260427.58395046918</v>
      </c>
      <c r="AX58" s="155">
        <f t="shared" ref="AX58" si="1100">AX57*365</f>
        <v>279925.90217269404</v>
      </c>
      <c r="AY58" s="155">
        <f t="shared" ref="AY58" si="1101">AY57*365</f>
        <v>394554.43450141011</v>
      </c>
      <c r="AZ58" s="155">
        <f t="shared" ref="AZ58" si="1102">AZ57*365</f>
        <v>295446.11821593688</v>
      </c>
      <c r="BA58" s="155">
        <f t="shared" ref="BA58" si="1103">BA57*365</f>
        <v>333952.93639171642</v>
      </c>
      <c r="BB58" s="155">
        <f t="shared" ref="BB58" si="1104">BB57*365</f>
        <v>303278.98961851356</v>
      </c>
      <c r="BC58" s="155">
        <f t="shared" ref="BC58" si="1105">BC57*365</f>
        <v>293850.92746683123</v>
      </c>
      <c r="BD58" s="155">
        <f t="shared" ref="BD58" si="1106">BD57*365</f>
        <v>301395.74857746612</v>
      </c>
      <c r="BE58" s="155">
        <f t="shared" ref="BE58" si="1107">BE57*365</f>
        <v>446065.70789464988</v>
      </c>
      <c r="BF58" s="155">
        <f t="shared" ref="BF58" si="1108">BF57*365</f>
        <v>322440.17395162507</v>
      </c>
      <c r="BG58" s="155">
        <f t="shared" ref="BG58" si="1109">BG57*365</f>
        <v>366796.83609427576</v>
      </c>
      <c r="BH58" s="155">
        <f t="shared" ref="BH58" si="1110">BH57*365</f>
        <v>328146.42386986798</v>
      </c>
      <c r="BI58" s="155">
        <f t="shared" ref="BI58" si="1111">BI57*365</f>
        <v>418186.60115123424</v>
      </c>
      <c r="BJ58" s="155">
        <f t="shared" ref="BJ58" si="1112">BJ57*365</f>
        <v>506892.84988028387</v>
      </c>
      <c r="BK58" s="155">
        <f t="shared" ref="BK58" si="1113">BK57*365</f>
        <v>506892.84988028387</v>
      </c>
      <c r="BL58" s="155">
        <f t="shared" ref="BL58" si="1114">BL57*365</f>
        <v>324354.06688237679</v>
      </c>
      <c r="BM58" s="155">
        <f t="shared" ref="BM58" si="1115">BM57*365</f>
        <v>319113.66554706788</v>
      </c>
      <c r="BN58" s="155">
        <f t="shared" ref="BN58" si="1116">BN57*365</f>
        <v>305804.95092667837</v>
      </c>
      <c r="BO58" s="155">
        <f t="shared" ref="BO58" si="1117">BO57*365</f>
        <v>442379.21444097499</v>
      </c>
      <c r="BP58" s="155">
        <f t="shared" ref="BP58" si="1118">BP57*365</f>
        <v>282916.93946806545</v>
      </c>
      <c r="BQ58" s="155">
        <f t="shared" ref="BQ58" si="1119">BQ57*365</f>
        <v>292658.89068559784</v>
      </c>
      <c r="BR58" s="155">
        <f t="shared" ref="BR58" si="1120">BR57*365</f>
        <v>169518.26455012773</v>
      </c>
      <c r="BS58" s="155">
        <f t="shared" ref="BS58" si="1121">BS57*365</f>
        <v>304135.70992817031</v>
      </c>
      <c r="BT58" s="155">
        <f t="shared" ref="BT58" si="1122">BT57*365</f>
        <v>388135.09647976019</v>
      </c>
      <c r="BU58" s="155">
        <f t="shared" ref="BU58" si="1123">BU57*365</f>
        <v>453892.50326666154</v>
      </c>
      <c r="BV58" s="155">
        <f t="shared" ref="BV58" si="1124">BV57*365</f>
        <v>302787.59064657387</v>
      </c>
      <c r="BW58" s="155">
        <f t="shared" ref="BW58" si="1125">BW57*365</f>
        <v>294352.72588128498</v>
      </c>
      <c r="BX58" s="155">
        <f t="shared" ref="BX58" si="1126">BX57*365</f>
        <v>360160.70912546484</v>
      </c>
      <c r="BY58" s="155">
        <f t="shared" ref="BY58" si="1127">BY57*365</f>
        <v>312662.87936540873</v>
      </c>
      <c r="BZ58" s="155">
        <f t="shared" ref="BZ58" si="1128">BZ57*365</f>
        <v>242192.47359417597</v>
      </c>
      <c r="CA58" s="155">
        <f t="shared" ref="CA58" si="1129">CA57*365</f>
        <v>345608.76128201175</v>
      </c>
      <c r="CB58" s="155">
        <f t="shared" ref="CB58" si="1130">CB57*365</f>
        <v>493193.04312676261</v>
      </c>
      <c r="CC58" s="155">
        <f t="shared" ref="CC58" si="1131">CC57*365</f>
        <v>261270.94544164967</v>
      </c>
      <c r="CD58" s="155">
        <f t="shared" ref="CD58" si="1132">CD57*365</f>
        <v>232574.36641565966</v>
      </c>
      <c r="CE58" s="155">
        <f t="shared" ref="CE58" si="1133">CE57*365</f>
        <v>295613.89465116244</v>
      </c>
      <c r="CF58" s="155">
        <f t="shared" ref="CF58" si="1134">CF57*365</f>
        <v>224916.39022010411</v>
      </c>
      <c r="CG58" s="155">
        <f t="shared" ref="CG58" si="1135">CG57*365</f>
        <v>247786.63974515963</v>
      </c>
      <c r="CH58" s="155">
        <f t="shared" ref="CH58" si="1136">CH57*365</f>
        <v>255296.39884481451</v>
      </c>
      <c r="CI58" s="155">
        <f t="shared" ref="CI58" si="1137">CI57*365</f>
        <v>311308.72195477813</v>
      </c>
      <c r="CJ58" s="155">
        <f t="shared" ref="CJ58" si="1138">CJ57*365</f>
        <v>402033.4706346629</v>
      </c>
      <c r="CK58" s="155">
        <f t="shared" ref="CK58" si="1139">CK57*365</f>
        <v>364962.85191380436</v>
      </c>
      <c r="CL58" s="155">
        <f t="shared" ref="CL58" si="1140">CL57*365</f>
        <v>518157.13543317904</v>
      </c>
      <c r="CM58" s="155">
        <f t="shared" ref="CM58" si="1141">CM57*365</f>
        <v>564033.49841224309</v>
      </c>
      <c r="CN58" s="155">
        <f t="shared" ref="CN58" si="1142">CN57*365</f>
        <v>379484.64707253681</v>
      </c>
      <c r="CO58" s="155">
        <f t="shared" ref="CO58" si="1143">CO57*365</f>
        <v>524371.91366925917</v>
      </c>
      <c r="CP58" s="155">
        <f t="shared" ref="CP58:DA58" si="1144">CP57*365</f>
        <v>811028.55980845424</v>
      </c>
      <c r="CQ58" s="155">
        <f t="shared" si="1144"/>
        <v>1216542.8397126812</v>
      </c>
      <c r="CR58" s="155">
        <f t="shared" si="1144"/>
        <v>608271.41985634062</v>
      </c>
      <c r="CS58" s="155">
        <f t="shared" si="1144"/>
        <v>466341.42188986117</v>
      </c>
      <c r="CT58" s="155">
        <f t="shared" si="1144"/>
        <v>456203.56489225553</v>
      </c>
      <c r="CU58" s="155">
        <f t="shared" si="1144"/>
        <v>402979.81565482565</v>
      </c>
      <c r="CV58" s="155">
        <f t="shared" si="1144"/>
        <v>495628.56432738865</v>
      </c>
      <c r="CW58" s="155">
        <f t="shared" si="1144"/>
        <v>447687.76501426671</v>
      </c>
      <c r="CX58" s="155">
        <f t="shared" si="1144"/>
        <v>486617.13588507252</v>
      </c>
      <c r="CY58" s="155">
        <f t="shared" si="1144"/>
        <v>526388.72872183332</v>
      </c>
      <c r="CZ58" s="155">
        <f t="shared" si="1144"/>
        <v>457709.18721863255</v>
      </c>
      <c r="DA58" s="164">
        <f t="shared" si="1144"/>
        <v>597409.43021604884</v>
      </c>
    </row>
    <row r="59" spans="1:105" ht="13.5" thickBot="1" x14ac:dyDescent="0.25">
      <c r="A59" s="157"/>
      <c r="B59" s="489"/>
      <c r="C59" s="489"/>
      <c r="D59" s="489"/>
      <c r="E59" s="490" t="s">
        <v>1195</v>
      </c>
      <c r="F59" s="333">
        <f>IF(ISBLANK(D58),'To &amp; from Edu'!Y6,MEDIAN(58:58))</f>
        <v>341473.52981514402</v>
      </c>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4"/>
    </row>
    <row r="60" spans="1:105" ht="13.5" thickBot="1" x14ac:dyDescent="0.25">
      <c r="D60" s="151"/>
      <c r="CP60" s="151"/>
      <c r="CQ60" s="151"/>
      <c r="CR60" s="151"/>
      <c r="CS60" s="151"/>
      <c r="CT60" s="151"/>
      <c r="CU60" s="151"/>
      <c r="CV60" s="151"/>
      <c r="CW60" s="151"/>
      <c r="CX60" s="151"/>
      <c r="CY60" s="151"/>
      <c r="CZ60" s="151"/>
      <c r="DA60" s="151"/>
    </row>
    <row r="61" spans="1:105" ht="25.5" x14ac:dyDescent="0.2">
      <c r="A61" s="186" t="s">
        <v>1198</v>
      </c>
      <c r="B61" s="269"/>
      <c r="C61" s="269"/>
      <c r="D61" s="269"/>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2"/>
    </row>
    <row r="62" spans="1:105" x14ac:dyDescent="0.2">
      <c r="A62" s="300"/>
      <c r="B62" s="267"/>
      <c r="C62" s="267"/>
      <c r="D62" s="268"/>
      <c r="E62" s="163" t="s">
        <v>1159</v>
      </c>
      <c r="F62" s="155">
        <f>VLOOKUP($D65,$A$104:$CW$115,COLUMN(B$103),FALSE)</f>
        <v>22</v>
      </c>
      <c r="G62" s="155">
        <f t="shared" ref="G62:BR62" si="1145">VLOOKUP($D65,$A$104:$CW$115,COLUMN(C$103),FALSE)</f>
        <v>1183</v>
      </c>
      <c r="H62" s="155">
        <f t="shared" si="1145"/>
        <v>2282.5</v>
      </c>
      <c r="I62" s="155">
        <f t="shared" si="1145"/>
        <v>221.5</v>
      </c>
      <c r="J62" s="155">
        <f t="shared" si="1145"/>
        <v>305</v>
      </c>
      <c r="K62" s="155">
        <f t="shared" si="1145"/>
        <v>286.5</v>
      </c>
      <c r="L62" s="155">
        <f t="shared" si="1145"/>
        <v>242.5</v>
      </c>
      <c r="M62" s="155">
        <f t="shared" si="1145"/>
        <v>23</v>
      </c>
      <c r="N62" s="155">
        <f t="shared" si="1145"/>
        <v>150.5</v>
      </c>
      <c r="O62" s="155">
        <f t="shared" si="1145"/>
        <v>93</v>
      </c>
      <c r="P62" s="155">
        <f t="shared" si="1145"/>
        <v>240.5</v>
      </c>
      <c r="Q62" s="155">
        <f t="shared" si="1145"/>
        <v>105.5</v>
      </c>
      <c r="R62" s="155">
        <f t="shared" si="1145"/>
        <v>597</v>
      </c>
      <c r="S62" s="155">
        <f t="shared" si="1145"/>
        <v>73</v>
      </c>
      <c r="T62" s="155">
        <f t="shared" si="1145"/>
        <v>114.5</v>
      </c>
      <c r="U62" s="155">
        <f t="shared" si="1145"/>
        <v>109.5</v>
      </c>
      <c r="V62" s="155">
        <f t="shared" si="1145"/>
        <v>648.5</v>
      </c>
      <c r="W62" s="155">
        <f t="shared" si="1145"/>
        <v>199</v>
      </c>
      <c r="X62" s="155">
        <f t="shared" si="1145"/>
        <v>91</v>
      </c>
      <c r="Y62" s="155">
        <f t="shared" si="1145"/>
        <v>19.5</v>
      </c>
      <c r="Z62" s="155">
        <f t="shared" si="1145"/>
        <v>297.5</v>
      </c>
      <c r="AA62" s="155">
        <f t="shared" si="1145"/>
        <v>231</v>
      </c>
      <c r="AB62" s="155">
        <f t="shared" si="1145"/>
        <v>194</v>
      </c>
      <c r="AC62" s="155">
        <f t="shared" si="1145"/>
        <v>190</v>
      </c>
      <c r="AD62" s="155">
        <f t="shared" si="1145"/>
        <v>335.5</v>
      </c>
      <c r="AE62" s="155">
        <f t="shared" si="1145"/>
        <v>163</v>
      </c>
      <c r="AF62" s="155">
        <f t="shared" si="1145"/>
        <v>267</v>
      </c>
      <c r="AG62" s="155">
        <f t="shared" si="1145"/>
        <v>431</v>
      </c>
      <c r="AH62" s="155">
        <f t="shared" si="1145"/>
        <v>108.5</v>
      </c>
      <c r="AI62" s="155">
        <f t="shared" si="1145"/>
        <v>37</v>
      </c>
      <c r="AJ62" s="155">
        <f t="shared" si="1145"/>
        <v>6.5</v>
      </c>
      <c r="AK62" s="155">
        <f t="shared" si="1145"/>
        <v>685.5</v>
      </c>
      <c r="AL62" s="155">
        <f t="shared" si="1145"/>
        <v>143</v>
      </c>
      <c r="AM62" s="155">
        <f t="shared" si="1145"/>
        <v>9</v>
      </c>
      <c r="AN62" s="155">
        <f t="shared" si="1145"/>
        <v>78</v>
      </c>
      <c r="AO62" s="155">
        <f t="shared" si="1145"/>
        <v>19</v>
      </c>
      <c r="AP62" s="155">
        <f t="shared" si="1145"/>
        <v>18.5</v>
      </c>
      <c r="AQ62" s="155">
        <f t="shared" si="1145"/>
        <v>325.5</v>
      </c>
      <c r="AR62" s="155">
        <f t="shared" si="1145"/>
        <v>24.5</v>
      </c>
      <c r="AS62" s="155">
        <f t="shared" si="1145"/>
        <v>165</v>
      </c>
      <c r="AT62" s="155">
        <f t="shared" si="1145"/>
        <v>47</v>
      </c>
      <c r="AU62" s="155">
        <f t="shared" si="1145"/>
        <v>38.5</v>
      </c>
      <c r="AV62" s="155">
        <f t="shared" si="1145"/>
        <v>132.5</v>
      </c>
      <c r="AW62" s="155">
        <f t="shared" si="1145"/>
        <v>167</v>
      </c>
      <c r="AX62" s="155">
        <f t="shared" si="1145"/>
        <v>201</v>
      </c>
      <c r="AY62" s="155">
        <f t="shared" si="1145"/>
        <v>18.5</v>
      </c>
      <c r="AZ62" s="155">
        <f t="shared" si="1145"/>
        <v>420</v>
      </c>
      <c r="BA62" s="155">
        <f t="shared" si="1145"/>
        <v>25.5</v>
      </c>
      <c r="BB62" s="155">
        <f t="shared" si="1145"/>
        <v>355</v>
      </c>
      <c r="BC62" s="155">
        <f t="shared" si="1145"/>
        <v>103.5</v>
      </c>
      <c r="BD62" s="155">
        <f t="shared" si="1145"/>
        <v>55.5</v>
      </c>
      <c r="BE62" s="155">
        <f t="shared" si="1145"/>
        <v>15</v>
      </c>
      <c r="BF62" s="155">
        <f t="shared" si="1145"/>
        <v>216</v>
      </c>
      <c r="BG62" s="155">
        <f t="shared" si="1145"/>
        <v>199</v>
      </c>
      <c r="BH62" s="155">
        <f t="shared" si="1145"/>
        <v>494</v>
      </c>
      <c r="BI62" s="155">
        <f t="shared" si="1145"/>
        <v>32</v>
      </c>
      <c r="BJ62" s="155">
        <f t="shared" si="1145"/>
        <v>3</v>
      </c>
      <c r="BK62" s="155">
        <f t="shared" si="1145"/>
        <v>15</v>
      </c>
      <c r="BL62" s="155">
        <f t="shared" si="1145"/>
        <v>353.5</v>
      </c>
      <c r="BM62" s="155">
        <f t="shared" si="1145"/>
        <v>731</v>
      </c>
      <c r="BN62" s="155">
        <f t="shared" si="1145"/>
        <v>1366.5</v>
      </c>
      <c r="BO62" s="155">
        <f t="shared" si="1145"/>
        <v>22</v>
      </c>
      <c r="BP62" s="155">
        <f t="shared" si="1145"/>
        <v>279.5</v>
      </c>
      <c r="BQ62" s="155">
        <f t="shared" si="1145"/>
        <v>53</v>
      </c>
      <c r="BR62" s="155">
        <f t="shared" si="1145"/>
        <v>244</v>
      </c>
      <c r="BS62" s="155">
        <f t="shared" ref="BS62:DA62" si="1146">VLOOKUP($D65,$A$104:$CW$115,COLUMN(BO$103),FALSE)</f>
        <v>82</v>
      </c>
      <c r="BT62" s="155">
        <f t="shared" si="1146"/>
        <v>210</v>
      </c>
      <c r="BU62" s="155">
        <f t="shared" si="1146"/>
        <v>329</v>
      </c>
      <c r="BV62" s="155">
        <f t="shared" si="1146"/>
        <v>564</v>
      </c>
      <c r="BW62" s="155">
        <f t="shared" si="1146"/>
        <v>528.5</v>
      </c>
      <c r="BX62" s="155">
        <f t="shared" si="1146"/>
        <v>76</v>
      </c>
      <c r="BY62" s="155">
        <f t="shared" si="1146"/>
        <v>53.5</v>
      </c>
      <c r="BZ62" s="155">
        <f t="shared" si="1146"/>
        <v>272.5</v>
      </c>
      <c r="CA62" s="155">
        <f t="shared" si="1146"/>
        <v>22</v>
      </c>
      <c r="CB62" s="155">
        <f t="shared" si="1146"/>
        <v>18.5</v>
      </c>
      <c r="CC62" s="155">
        <f t="shared" si="1146"/>
        <v>149</v>
      </c>
      <c r="CD62" s="155">
        <f t="shared" si="1146"/>
        <v>1870</v>
      </c>
      <c r="CE62" s="155">
        <f t="shared" si="1146"/>
        <v>2123.5</v>
      </c>
      <c r="CF62" s="155">
        <f t="shared" si="1146"/>
        <v>274.5</v>
      </c>
      <c r="CG62" s="155">
        <f t="shared" si="1146"/>
        <v>2037.5</v>
      </c>
      <c r="CH62" s="155">
        <f t="shared" si="1146"/>
        <v>2740</v>
      </c>
      <c r="CI62" s="155">
        <f t="shared" si="1146"/>
        <v>424</v>
      </c>
      <c r="CJ62" s="155">
        <f t="shared" si="1146"/>
        <v>116.5</v>
      </c>
      <c r="CK62" s="155">
        <f t="shared" si="1146"/>
        <v>15</v>
      </c>
      <c r="CL62" s="155">
        <f t="shared" si="1146"/>
        <v>27</v>
      </c>
      <c r="CM62" s="155">
        <f t="shared" si="1146"/>
        <v>27.5</v>
      </c>
      <c r="CN62" s="155">
        <f t="shared" si="1146"/>
        <v>111</v>
      </c>
      <c r="CO62" s="155">
        <f t="shared" si="1146"/>
        <v>14.5</v>
      </c>
      <c r="CP62" s="155">
        <f t="shared" si="1146"/>
        <v>9</v>
      </c>
      <c r="CQ62" s="155">
        <f t="shared" si="1146"/>
        <v>3.5</v>
      </c>
      <c r="CR62" s="155">
        <f t="shared" si="1146"/>
        <v>17.5</v>
      </c>
      <c r="CS62" s="155">
        <f t="shared" si="1146"/>
        <v>15</v>
      </c>
      <c r="CT62" s="155">
        <f t="shared" si="1146"/>
        <v>54</v>
      </c>
      <c r="CU62" s="155">
        <f t="shared" si="1146"/>
        <v>40</v>
      </c>
      <c r="CV62" s="155">
        <f t="shared" si="1146"/>
        <v>40.5</v>
      </c>
      <c r="CW62" s="155">
        <f t="shared" si="1146"/>
        <v>62.5</v>
      </c>
      <c r="CX62" s="155">
        <f t="shared" si="1146"/>
        <v>27.5</v>
      </c>
      <c r="CY62" s="155">
        <f t="shared" si="1146"/>
        <v>26</v>
      </c>
      <c r="CZ62" s="155">
        <f t="shared" si="1146"/>
        <v>50.5</v>
      </c>
      <c r="DA62" s="164">
        <f t="shared" si="1146"/>
        <v>56</v>
      </c>
    </row>
    <row r="63" spans="1:105" ht="13.5" thickBot="1" x14ac:dyDescent="0.25">
      <c r="A63" s="300"/>
      <c r="B63" s="156"/>
      <c r="C63" s="156"/>
      <c r="D63" s="156"/>
      <c r="E63" s="163" t="s">
        <v>1160</v>
      </c>
      <c r="F63" s="333">
        <f>B$119</f>
        <v>27</v>
      </c>
      <c r="G63" s="333">
        <f t="shared" ref="G63" si="1147">C$119</f>
        <v>1120</v>
      </c>
      <c r="H63" s="333">
        <f t="shared" ref="H63" si="1148">D$119</f>
        <v>2158</v>
      </c>
      <c r="I63" s="333">
        <f t="shared" ref="I63" si="1149">E$119</f>
        <v>207</v>
      </c>
      <c r="J63" s="333">
        <f t="shared" ref="J63" si="1150">F$119</f>
        <v>294</v>
      </c>
      <c r="K63" s="333">
        <f t="shared" ref="K63" si="1151">G$119</f>
        <v>249</v>
      </c>
      <c r="L63" s="333">
        <f t="shared" ref="L63" si="1152">H$119</f>
        <v>236</v>
      </c>
      <c r="M63" s="333">
        <f t="shared" ref="M63" si="1153">I$119</f>
        <v>32</v>
      </c>
      <c r="N63" s="333">
        <f t="shared" ref="N63" si="1154">J$119</f>
        <v>157.5</v>
      </c>
      <c r="O63" s="333">
        <f t="shared" ref="O63" si="1155">K$119</f>
        <v>95</v>
      </c>
      <c r="P63" s="333">
        <f t="shared" ref="P63" si="1156">L$119</f>
        <v>327</v>
      </c>
      <c r="Q63" s="333">
        <f t="shared" ref="Q63" si="1157">M$119</f>
        <v>130</v>
      </c>
      <c r="R63" s="333">
        <f t="shared" ref="R63" si="1158">N$119</f>
        <v>493</v>
      </c>
      <c r="S63" s="333">
        <f t="shared" ref="S63" si="1159">O$119</f>
        <v>88</v>
      </c>
      <c r="T63" s="333">
        <f t="shared" ref="T63" si="1160">P$119</f>
        <v>127</v>
      </c>
      <c r="U63" s="333">
        <f t="shared" ref="U63" si="1161">Q$119</f>
        <v>179</v>
      </c>
      <c r="V63" s="333">
        <f t="shared" ref="V63" si="1162">R$119</f>
        <v>408</v>
      </c>
      <c r="W63" s="333">
        <f t="shared" ref="W63" si="1163">S$119</f>
        <v>191</v>
      </c>
      <c r="X63" s="333">
        <f t="shared" ref="X63" si="1164">T$119</f>
        <v>119</v>
      </c>
      <c r="Y63" s="333">
        <f t="shared" ref="Y63" si="1165">U$119</f>
        <v>30</v>
      </c>
      <c r="Z63" s="333">
        <f t="shared" ref="Z63" si="1166">V$119</f>
        <v>346</v>
      </c>
      <c r="AA63" s="333">
        <f t="shared" ref="AA63" si="1167">W$119</f>
        <v>255.5</v>
      </c>
      <c r="AB63" s="333">
        <f t="shared" ref="AB63" si="1168">X$119</f>
        <v>210</v>
      </c>
      <c r="AC63" s="333">
        <f t="shared" ref="AC63" si="1169">Y$119</f>
        <v>241</v>
      </c>
      <c r="AD63" s="333">
        <f t="shared" ref="AD63" si="1170">Z$119</f>
        <v>222</v>
      </c>
      <c r="AE63" s="333">
        <f t="shared" ref="AE63" si="1171">AA$119</f>
        <v>164</v>
      </c>
      <c r="AF63" s="333">
        <f t="shared" ref="AF63" si="1172">AB$119</f>
        <v>308</v>
      </c>
      <c r="AG63" s="333">
        <f t="shared" ref="AG63" si="1173">AC$119</f>
        <v>412</v>
      </c>
      <c r="AH63" s="333">
        <f t="shared" ref="AH63" si="1174">AD$119</f>
        <v>100</v>
      </c>
      <c r="AI63" s="333">
        <f t="shared" ref="AI63" si="1175">AE$119</f>
        <v>46</v>
      </c>
      <c r="AJ63" s="333">
        <f t="shared" ref="AJ63" si="1176">AF$119</f>
        <v>10</v>
      </c>
      <c r="AK63" s="333">
        <f t="shared" ref="AK63" si="1177">AG$119</f>
        <v>711</v>
      </c>
      <c r="AL63" s="333">
        <f t="shared" ref="AL63" si="1178">AH$119</f>
        <v>121</v>
      </c>
      <c r="AM63" s="333">
        <f t="shared" ref="AM63" si="1179">AI$119</f>
        <v>13</v>
      </c>
      <c r="AN63" s="333">
        <f t="shared" ref="AN63" si="1180">AJ$119</f>
        <v>86</v>
      </c>
      <c r="AO63" s="333">
        <f t="shared" ref="AO63" si="1181">AK$119</f>
        <v>30</v>
      </c>
      <c r="AP63" s="333">
        <f t="shared" ref="AP63" si="1182">AL$119</f>
        <v>36.5</v>
      </c>
      <c r="AQ63" s="333">
        <f t="shared" ref="AQ63" si="1183">AM$119</f>
        <v>381</v>
      </c>
      <c r="AR63" s="333">
        <f t="shared" ref="AR63" si="1184">AN$119</f>
        <v>38</v>
      </c>
      <c r="AS63" s="333">
        <f t="shared" ref="AS63" si="1185">AO$119</f>
        <v>192</v>
      </c>
      <c r="AT63" s="333">
        <f t="shared" ref="AT63" si="1186">AP$119</f>
        <v>76</v>
      </c>
      <c r="AU63" s="333">
        <f t="shared" ref="AU63" si="1187">AQ$119</f>
        <v>68</v>
      </c>
      <c r="AV63" s="333">
        <f t="shared" ref="AV63" si="1188">AR$119</f>
        <v>139</v>
      </c>
      <c r="AW63" s="333">
        <f t="shared" ref="AW63" si="1189">AS$119</f>
        <v>143</v>
      </c>
      <c r="AX63" s="333">
        <f t="shared" ref="AX63" si="1190">AT$119</f>
        <v>185</v>
      </c>
      <c r="AY63" s="333">
        <f t="shared" ref="AY63" si="1191">AU$119</f>
        <v>24</v>
      </c>
      <c r="AZ63" s="333">
        <f t="shared" ref="AZ63" si="1192">AV$119</f>
        <v>408</v>
      </c>
      <c r="BA63" s="333">
        <f t="shared" ref="BA63" si="1193">AW$119</f>
        <v>28</v>
      </c>
      <c r="BB63" s="333">
        <f t="shared" ref="BB63" si="1194">AX$119</f>
        <v>354</v>
      </c>
      <c r="BC63" s="333">
        <f t="shared" ref="BC63" si="1195">AY$119</f>
        <v>100</v>
      </c>
      <c r="BD63" s="333">
        <f t="shared" ref="BD63" si="1196">AZ$119</f>
        <v>55</v>
      </c>
      <c r="BE63" s="333">
        <f t="shared" ref="BE63" si="1197">BA$119</f>
        <v>22</v>
      </c>
      <c r="BF63" s="333">
        <f t="shared" ref="BF63" si="1198">BB$119</f>
        <v>229</v>
      </c>
      <c r="BG63" s="333">
        <f t="shared" ref="BG63" si="1199">BC$119</f>
        <v>240</v>
      </c>
      <c r="BH63" s="333">
        <f t="shared" ref="BH63" si="1200">BD$119</f>
        <v>533</v>
      </c>
      <c r="BI63" s="333">
        <f t="shared" ref="BI63" si="1201">BE$119</f>
        <v>44</v>
      </c>
      <c r="BJ63" s="333">
        <f t="shared" ref="BJ63" si="1202">BF$119</f>
        <v>5</v>
      </c>
      <c r="BK63" s="333">
        <f t="shared" ref="BK63" si="1203">BG$119</f>
        <v>25</v>
      </c>
      <c r="BL63" s="333">
        <f t="shared" ref="BL63" si="1204">BH$119</f>
        <v>377</v>
      </c>
      <c r="BM63" s="333">
        <f t="shared" ref="BM63" si="1205">BI$119</f>
        <v>767</v>
      </c>
      <c r="BN63" s="333">
        <f t="shared" ref="BN63" si="1206">BJ$119</f>
        <v>1374</v>
      </c>
      <c r="BO63" s="333">
        <f t="shared" ref="BO63" si="1207">BK$119</f>
        <v>32</v>
      </c>
      <c r="BP63" s="333">
        <f t="shared" ref="BP63" si="1208">BL$119</f>
        <v>260</v>
      </c>
      <c r="BQ63" s="333">
        <f t="shared" ref="BQ63" si="1209">BM$119</f>
        <v>51</v>
      </c>
      <c r="BR63" s="333">
        <f t="shared" ref="BR63" si="1210">BN$119</f>
        <v>136</v>
      </c>
      <c r="BS63" s="333">
        <f t="shared" ref="BS63" si="1211">BO$119</f>
        <v>82</v>
      </c>
      <c r="BT63" s="333">
        <f t="shared" ref="BT63" si="1212">BP$119</f>
        <v>268</v>
      </c>
      <c r="BU63" s="333">
        <f t="shared" ref="BU63" si="1213">BQ$119</f>
        <v>491</v>
      </c>
      <c r="BV63" s="333">
        <f t="shared" ref="BV63" si="1214">BR$119</f>
        <v>561.5</v>
      </c>
      <c r="BW63" s="333">
        <f t="shared" ref="BW63" si="1215">BS$119</f>
        <v>511.5</v>
      </c>
      <c r="BX63" s="333">
        <f t="shared" ref="BX63" si="1216">BT$119</f>
        <v>90</v>
      </c>
      <c r="BY63" s="333">
        <f t="shared" ref="BY63" si="1217">BU$119</f>
        <v>55</v>
      </c>
      <c r="BZ63" s="333">
        <f t="shared" ref="BZ63" si="1218">BV$119</f>
        <v>217</v>
      </c>
      <c r="CA63" s="333">
        <f t="shared" ref="CA63" si="1219">BW$119</f>
        <v>25</v>
      </c>
      <c r="CB63" s="333">
        <f t="shared" ref="CB63" si="1220">BX$119</f>
        <v>30</v>
      </c>
      <c r="CC63" s="333">
        <f t="shared" ref="CC63" si="1221">BY$119</f>
        <v>128</v>
      </c>
      <c r="CD63" s="333">
        <f t="shared" ref="CD63" si="1222">BZ$119</f>
        <v>1430</v>
      </c>
      <c r="CE63" s="333">
        <f t="shared" ref="CE63" si="1223">CA$119</f>
        <v>2064</v>
      </c>
      <c r="CF63" s="333">
        <f t="shared" ref="CF63" si="1224">CB$119</f>
        <v>203</v>
      </c>
      <c r="CG63" s="333">
        <f t="shared" ref="CG63" si="1225">CC$119</f>
        <v>1660</v>
      </c>
      <c r="CH63" s="333">
        <f t="shared" ref="CH63" si="1226">CD$119</f>
        <v>2300</v>
      </c>
      <c r="CI63" s="333">
        <f t="shared" ref="CI63" si="1227">CE$119</f>
        <v>434</v>
      </c>
      <c r="CJ63" s="333">
        <f t="shared" ref="CJ63" si="1228">CF$119</f>
        <v>154</v>
      </c>
      <c r="CK63" s="333">
        <f t="shared" ref="CK63" si="1229">CG$119</f>
        <v>18</v>
      </c>
      <c r="CL63" s="333">
        <f t="shared" ref="CL63" si="1230">CH$119</f>
        <v>46</v>
      </c>
      <c r="CM63" s="333">
        <f t="shared" ref="CM63" si="1231">CI$119</f>
        <v>51</v>
      </c>
      <c r="CN63" s="333">
        <f t="shared" ref="CN63" si="1232">CJ$119</f>
        <v>138.5</v>
      </c>
      <c r="CO63" s="333">
        <f t="shared" ref="CO63" si="1233">CK$119</f>
        <v>25</v>
      </c>
      <c r="CP63" s="333">
        <f t="shared" ref="CP63" si="1234">CL$119</f>
        <v>24</v>
      </c>
      <c r="CQ63" s="333">
        <f t="shared" ref="CQ63" si="1235">CM$119</f>
        <v>14</v>
      </c>
      <c r="CR63" s="333">
        <f t="shared" ref="CR63" si="1236">CN$119</f>
        <v>35</v>
      </c>
      <c r="CS63" s="333">
        <f t="shared" ref="CS63" si="1237">CO$119</f>
        <v>23</v>
      </c>
      <c r="CT63" s="333">
        <f t="shared" ref="CT63" si="1238">CP$119</f>
        <v>81</v>
      </c>
      <c r="CU63" s="333">
        <f t="shared" ref="CU63" si="1239">CQ$119</f>
        <v>53</v>
      </c>
      <c r="CV63" s="333">
        <f t="shared" ref="CV63" si="1240">CR$119</f>
        <v>66</v>
      </c>
      <c r="CW63" s="333">
        <f t="shared" ref="CW63" si="1241">CS$119</f>
        <v>92</v>
      </c>
      <c r="CX63" s="333">
        <f t="shared" ref="CX63" si="1242">CT$119</f>
        <v>44</v>
      </c>
      <c r="CY63" s="333">
        <f t="shared" ref="CY63" si="1243">CU$119</f>
        <v>45</v>
      </c>
      <c r="CZ63" s="333">
        <f t="shared" ref="CZ63" si="1244">CV$119</f>
        <v>76</v>
      </c>
      <c r="DA63" s="334">
        <f t="shared" ref="DA63" si="1245">CW$119</f>
        <v>110</v>
      </c>
    </row>
    <row r="64" spans="1:105" ht="25.5" x14ac:dyDescent="0.2">
      <c r="A64" s="300"/>
      <c r="B64" s="153" t="s">
        <v>677</v>
      </c>
      <c r="C64" s="153" t="s">
        <v>1161</v>
      </c>
      <c r="D64" s="153" t="s">
        <v>1162</v>
      </c>
      <c r="E64" s="264" t="s">
        <v>1163</v>
      </c>
      <c r="F64" s="265">
        <f t="shared" ref="F64:AK64" si="1246">$C65/(F62/F63)</f>
        <v>41800.024688457794</v>
      </c>
      <c r="G64" s="265">
        <f t="shared" si="1246"/>
        <v>32245.471598372002</v>
      </c>
      <c r="H64" s="265">
        <f t="shared" si="1246"/>
        <v>32201.500500737857</v>
      </c>
      <c r="I64" s="265">
        <f t="shared" si="1246"/>
        <v>31829.665150277866</v>
      </c>
      <c r="J64" s="265">
        <f t="shared" si="1246"/>
        <v>32830.911922883432</v>
      </c>
      <c r="K64" s="265">
        <f t="shared" si="1246"/>
        <v>29601.258515076177</v>
      </c>
      <c r="L64" s="265">
        <f t="shared" si="1246"/>
        <v>33146.35023787291</v>
      </c>
      <c r="M64" s="265">
        <f t="shared" si="1246"/>
        <v>47386.823479346676</v>
      </c>
      <c r="N64" s="265">
        <f t="shared" si="1246"/>
        <v>35643.431904886493</v>
      </c>
      <c r="O64" s="265">
        <f t="shared" si="1246"/>
        <v>34791.73699676495</v>
      </c>
      <c r="P64" s="265">
        <f t="shared" si="1246"/>
        <v>46309.290461040328</v>
      </c>
      <c r="Q64" s="265">
        <f t="shared" si="1246"/>
        <v>41968.780273473509</v>
      </c>
      <c r="R64" s="265">
        <f t="shared" si="1246"/>
        <v>28126.004576649495</v>
      </c>
      <c r="S64" s="265">
        <f t="shared" si="1246"/>
        <v>41057.761439296948</v>
      </c>
      <c r="T64" s="265">
        <f t="shared" si="1246"/>
        <v>37777.541316367809</v>
      </c>
      <c r="U64" s="265">
        <f t="shared" si="1246"/>
        <v>55676.812860864804</v>
      </c>
      <c r="V64" s="265">
        <f t="shared" si="1246"/>
        <v>21428.197355926623</v>
      </c>
      <c r="W64" s="265">
        <f t="shared" si="1246"/>
        <v>32690.062114442517</v>
      </c>
      <c r="X64" s="265">
        <f t="shared" si="1246"/>
        <v>44539.057645251327</v>
      </c>
      <c r="Y64" s="265">
        <f t="shared" si="1246"/>
        <v>52398.891347354496</v>
      </c>
      <c r="Z64" s="265">
        <f t="shared" si="1246"/>
        <v>39611.800551327819</v>
      </c>
      <c r="AA64" s="265">
        <f t="shared" si="1246"/>
        <v>37671.6271883632</v>
      </c>
      <c r="AB64" s="265">
        <f t="shared" si="1246"/>
        <v>36868.292107803551</v>
      </c>
      <c r="AC64" s="265">
        <f t="shared" si="1246"/>
        <v>43201.506997700431</v>
      </c>
      <c r="AD64" s="265">
        <f t="shared" si="1246"/>
        <v>22536.989631663946</v>
      </c>
      <c r="AE64" s="265">
        <f t="shared" si="1246"/>
        <v>34268.232009987667</v>
      </c>
      <c r="AF64" s="265">
        <f t="shared" si="1246"/>
        <v>39289.355984046328</v>
      </c>
      <c r="AG64" s="265">
        <f t="shared" si="1246"/>
        <v>32557.82622464393</v>
      </c>
      <c r="AH64" s="265">
        <f t="shared" si="1246"/>
        <v>31391.040899336796</v>
      </c>
      <c r="AI64" s="265">
        <f t="shared" si="1246"/>
        <v>42343.968953672957</v>
      </c>
      <c r="AJ64" s="265">
        <f t="shared" si="1246"/>
        <v>52398.891347354496</v>
      </c>
      <c r="AK64" s="265">
        <f t="shared" si="1246"/>
        <v>35326.254757374008</v>
      </c>
      <c r="AL64" s="265">
        <f t="shared" ref="AL64:BQ64" si="1247">$C65/(AL62/AL63)</f>
        <v>28819.390241044974</v>
      </c>
      <c r="AM64" s="265">
        <f t="shared" si="1247"/>
        <v>49196.736876127281</v>
      </c>
      <c r="AN64" s="265">
        <f t="shared" si="1247"/>
        <v>37552.538798937392</v>
      </c>
      <c r="AO64" s="265">
        <f t="shared" si="1247"/>
        <v>53777.809540705937</v>
      </c>
      <c r="AP64" s="265">
        <f t="shared" si="1247"/>
        <v>67198.037687350559</v>
      </c>
      <c r="AQ64" s="265">
        <f t="shared" si="1247"/>
        <v>39866.621942157733</v>
      </c>
      <c r="AR64" s="265">
        <f t="shared" si="1247"/>
        <v>52826.637399169638</v>
      </c>
      <c r="AS64" s="265">
        <f t="shared" si="1247"/>
        <v>39632.616000908129</v>
      </c>
      <c r="AT64" s="265">
        <f t="shared" si="1247"/>
        <v>55074.579416155575</v>
      </c>
      <c r="AU64" s="265">
        <f t="shared" si="1247"/>
        <v>60156.649287092703</v>
      </c>
      <c r="AV64" s="265">
        <f t="shared" si="1247"/>
        <v>35730.111948931917</v>
      </c>
      <c r="AW64" s="265">
        <f t="shared" si="1247"/>
        <v>29164.532639141318</v>
      </c>
      <c r="AX64" s="265">
        <f t="shared" si="1247"/>
        <v>31348.092957807854</v>
      </c>
      <c r="AY64" s="265">
        <f t="shared" si="1247"/>
        <v>44185.011082093522</v>
      </c>
      <c r="AZ64" s="265">
        <f t="shared" si="1247"/>
        <v>33086.157107900988</v>
      </c>
      <c r="BA64" s="265">
        <f t="shared" si="1247"/>
        <v>37398.424412621644</v>
      </c>
      <c r="BB64" s="265">
        <f t="shared" si="1247"/>
        <v>33963.337743735974</v>
      </c>
      <c r="BC64" s="265">
        <f t="shared" si="1247"/>
        <v>32907.516305101861</v>
      </c>
      <c r="BD64" s="265">
        <f t="shared" si="1247"/>
        <v>33752.439021043669</v>
      </c>
      <c r="BE64" s="265">
        <f t="shared" si="1247"/>
        <v>49953.609751144628</v>
      </c>
      <c r="BF64" s="265">
        <f t="shared" si="1247"/>
        <v>36109.143412285732</v>
      </c>
      <c r="BG64" s="265">
        <f t="shared" si="1247"/>
        <v>41076.517840137196</v>
      </c>
      <c r="BH64" s="265">
        <f t="shared" si="1247"/>
        <v>36748.169852815721</v>
      </c>
      <c r="BI64" s="265">
        <f t="shared" si="1247"/>
        <v>46831.509141698079</v>
      </c>
      <c r="BJ64" s="265">
        <f t="shared" si="1247"/>
        <v>56765.465626300713</v>
      </c>
      <c r="BK64" s="265">
        <f t="shared" si="1247"/>
        <v>56765.465626300713</v>
      </c>
      <c r="BL64" s="265">
        <f t="shared" si="1247"/>
        <v>36323.474751539521</v>
      </c>
      <c r="BM64" s="265">
        <f t="shared" si="1247"/>
        <v>35736.617347775078</v>
      </c>
      <c r="BN64" s="265">
        <f t="shared" si="1247"/>
        <v>34246.212852047058</v>
      </c>
      <c r="BO64" s="265">
        <f t="shared" si="1247"/>
        <v>49540.770001135163</v>
      </c>
      <c r="BP64" s="265">
        <f t="shared" si="1247"/>
        <v>31683.050582121326</v>
      </c>
      <c r="BQ64" s="265">
        <f t="shared" si="1247"/>
        <v>32774.023550279271</v>
      </c>
      <c r="BR64" s="265">
        <f t="shared" ref="BR64:CO64" si="1248">$C65/(BR62/BR63)</f>
        <v>18983.860635680892</v>
      </c>
      <c r="BS64" s="265">
        <f t="shared" si="1248"/>
        <v>34059.279375780425</v>
      </c>
      <c r="BT64" s="265">
        <f t="shared" si="1248"/>
        <v>43466.127965281681</v>
      </c>
      <c r="BU64" s="265">
        <f t="shared" si="1248"/>
        <v>50830.109949872916</v>
      </c>
      <c r="BV64" s="265">
        <f t="shared" si="1248"/>
        <v>33908.307392731753</v>
      </c>
      <c r="BW64" s="265">
        <f t="shared" si="1248"/>
        <v>32963.711259624761</v>
      </c>
      <c r="BX64" s="265">
        <f t="shared" si="1248"/>
        <v>40333.357155529447</v>
      </c>
      <c r="BY64" s="265">
        <f t="shared" si="1248"/>
        <v>35014.212442391086</v>
      </c>
      <c r="BZ64" s="265">
        <f t="shared" si="1248"/>
        <v>27122.435319428812</v>
      </c>
      <c r="CA64" s="265">
        <f t="shared" si="1248"/>
        <v>38703.726563386845</v>
      </c>
      <c r="CB64" s="265">
        <f t="shared" si="1248"/>
        <v>55231.263852616903</v>
      </c>
      <c r="CC64" s="265">
        <f t="shared" si="1248"/>
        <v>29258.978255703991</v>
      </c>
      <c r="CD64" s="265">
        <f t="shared" si="1248"/>
        <v>26045.3312873615</v>
      </c>
      <c r="CE64" s="265">
        <f t="shared" si="1248"/>
        <v>33104.945906103501</v>
      </c>
      <c r="CF64" s="265">
        <f t="shared" si="1248"/>
        <v>25187.736660413211</v>
      </c>
      <c r="CG64" s="265">
        <f t="shared" si="1248"/>
        <v>27748.909822721722</v>
      </c>
      <c r="CH64" s="265">
        <f t="shared" si="1248"/>
        <v>28589.906045363132</v>
      </c>
      <c r="CI64" s="265">
        <f t="shared" si="1248"/>
        <v>34862.56426671864</v>
      </c>
      <c r="CJ64" s="265">
        <f t="shared" si="1248"/>
        <v>45022.566728499449</v>
      </c>
      <c r="CK64" s="265">
        <f t="shared" si="1248"/>
        <v>40871.13525093651</v>
      </c>
      <c r="CL64" s="265">
        <f t="shared" si="1248"/>
        <v>58026.920417996276</v>
      </c>
      <c r="CM64" s="265">
        <f t="shared" si="1248"/>
        <v>63164.48175144734</v>
      </c>
      <c r="CN64" s="265">
        <f t="shared" si="1248"/>
        <v>42497.389131041346</v>
      </c>
      <c r="CO64" s="265">
        <f t="shared" si="1248"/>
        <v>58722.895475483492</v>
      </c>
      <c r="CP64" s="265">
        <f t="shared" ref="CP64:DA64" si="1249">$C65/(CP62/CP63)</f>
        <v>90824.745002081137</v>
      </c>
      <c r="CQ64" s="265">
        <f t="shared" si="1249"/>
        <v>136237.1175031217</v>
      </c>
      <c r="CR64" s="265">
        <f t="shared" si="1249"/>
        <v>68118.558751560849</v>
      </c>
      <c r="CS64" s="265">
        <f t="shared" si="1249"/>
        <v>52224.228376196654</v>
      </c>
      <c r="CT64" s="265">
        <f t="shared" si="1249"/>
        <v>51088.919063670641</v>
      </c>
      <c r="CU64" s="265">
        <f t="shared" si="1249"/>
        <v>45128.545172909056</v>
      </c>
      <c r="CV64" s="265">
        <f t="shared" si="1249"/>
        <v>55504.010834605135</v>
      </c>
      <c r="CW64" s="265">
        <f t="shared" si="1249"/>
        <v>50135.259241148786</v>
      </c>
      <c r="CX64" s="265">
        <f t="shared" si="1249"/>
        <v>54494.84700124868</v>
      </c>
      <c r="CY64" s="265">
        <f t="shared" si="1249"/>
        <v>58948.752765773817</v>
      </c>
      <c r="CZ64" s="265">
        <f t="shared" si="1249"/>
        <v>51257.529357610147</v>
      </c>
      <c r="DA64" s="266">
        <f t="shared" si="1249"/>
        <v>66902.155916711548</v>
      </c>
    </row>
    <row r="65" spans="1:105" x14ac:dyDescent="0.2">
      <c r="A65" s="300"/>
      <c r="B65" s="155">
        <f>'To &amp; from shop'!S6</f>
        <v>12431636.972159855</v>
      </c>
      <c r="C65" s="155">
        <f>B65/365</f>
        <v>34059.279375780425</v>
      </c>
      <c r="D65" s="327" t="str">
        <f>'Non-survey input values'!$B$11</f>
        <v>Nov</v>
      </c>
      <c r="E65" s="163" t="s">
        <v>1164</v>
      </c>
      <c r="F65" s="155">
        <f>F64*365</f>
        <v>15257009.011287095</v>
      </c>
      <c r="G65" s="155">
        <f t="shared" ref="G65:BR65" si="1250">G64*365</f>
        <v>11769597.13340578</v>
      </c>
      <c r="H65" s="155">
        <f t="shared" si="1250"/>
        <v>11753547.682769317</v>
      </c>
      <c r="I65" s="155">
        <f t="shared" si="1250"/>
        <v>11617827.779851422</v>
      </c>
      <c r="J65" s="155">
        <f t="shared" si="1250"/>
        <v>11983282.851852452</v>
      </c>
      <c r="K65" s="155">
        <f t="shared" si="1250"/>
        <v>10804459.358002804</v>
      </c>
      <c r="L65" s="155">
        <f t="shared" si="1250"/>
        <v>12098417.836823612</v>
      </c>
      <c r="M65" s="155">
        <f t="shared" si="1250"/>
        <v>17296190.569961537</v>
      </c>
      <c r="N65" s="155">
        <f t="shared" si="1250"/>
        <v>13009852.645283571</v>
      </c>
      <c r="O65" s="155">
        <f t="shared" si="1250"/>
        <v>12698984.003819207</v>
      </c>
      <c r="P65" s="155">
        <f t="shared" si="1250"/>
        <v>16902891.01827972</v>
      </c>
      <c r="Q65" s="155">
        <f t="shared" si="1250"/>
        <v>15318604.79981783</v>
      </c>
      <c r="R65" s="155">
        <f t="shared" si="1250"/>
        <v>10265991.670477066</v>
      </c>
      <c r="S65" s="155">
        <f t="shared" si="1250"/>
        <v>14986082.925343387</v>
      </c>
      <c r="T65" s="155">
        <f t="shared" si="1250"/>
        <v>13788802.58047425</v>
      </c>
      <c r="U65" s="155">
        <f t="shared" si="1250"/>
        <v>20322036.694215652</v>
      </c>
      <c r="V65" s="155">
        <f t="shared" si="1250"/>
        <v>7821292.0349132176</v>
      </c>
      <c r="W65" s="155">
        <f t="shared" si="1250"/>
        <v>11931872.671771519</v>
      </c>
      <c r="X65" s="155">
        <f t="shared" si="1250"/>
        <v>16256756.040516734</v>
      </c>
      <c r="Y65" s="155">
        <f t="shared" si="1250"/>
        <v>19125595.341784392</v>
      </c>
      <c r="Z65" s="155">
        <f t="shared" si="1250"/>
        <v>14458307.201234654</v>
      </c>
      <c r="AA65" s="155">
        <f t="shared" si="1250"/>
        <v>13750143.923752569</v>
      </c>
      <c r="AB65" s="155">
        <f t="shared" si="1250"/>
        <v>13456926.619348297</v>
      </c>
      <c r="AC65" s="155">
        <f t="shared" si="1250"/>
        <v>15768550.054160658</v>
      </c>
      <c r="AD65" s="155">
        <f t="shared" si="1250"/>
        <v>8226001.2155573405</v>
      </c>
      <c r="AE65" s="155">
        <f t="shared" si="1250"/>
        <v>12507904.683645498</v>
      </c>
      <c r="AF65" s="155">
        <f t="shared" si="1250"/>
        <v>14340614.934176909</v>
      </c>
      <c r="AG65" s="155">
        <f t="shared" si="1250"/>
        <v>11883606.571995035</v>
      </c>
      <c r="AH65" s="155">
        <f t="shared" si="1250"/>
        <v>11457729.928257931</v>
      </c>
      <c r="AI65" s="155">
        <f t="shared" si="1250"/>
        <v>15455548.668090628</v>
      </c>
      <c r="AJ65" s="155">
        <f t="shared" si="1250"/>
        <v>19125595.341784392</v>
      </c>
      <c r="AK65" s="155">
        <f t="shared" si="1250"/>
        <v>12894082.986441514</v>
      </c>
      <c r="AL65" s="155">
        <f t="shared" si="1250"/>
        <v>10519077.437981416</v>
      </c>
      <c r="AM65" s="155">
        <f t="shared" si="1250"/>
        <v>17956808.959786456</v>
      </c>
      <c r="AN65" s="155">
        <f t="shared" si="1250"/>
        <v>13706676.661612147</v>
      </c>
      <c r="AO65" s="155">
        <f t="shared" si="1250"/>
        <v>19628900.482357666</v>
      </c>
      <c r="AP65" s="155">
        <f t="shared" si="1250"/>
        <v>24527283.755882952</v>
      </c>
      <c r="AQ65" s="155">
        <f t="shared" si="1250"/>
        <v>14551317.008887572</v>
      </c>
      <c r="AR65" s="155">
        <f t="shared" si="1250"/>
        <v>19281722.650696918</v>
      </c>
      <c r="AS65" s="155">
        <f t="shared" si="1250"/>
        <v>14465904.840331467</v>
      </c>
      <c r="AT65" s="155">
        <f t="shared" si="1250"/>
        <v>20102221.486896783</v>
      </c>
      <c r="AU65" s="155">
        <f t="shared" si="1250"/>
        <v>21957176.989788838</v>
      </c>
      <c r="AV65" s="155">
        <f t="shared" si="1250"/>
        <v>13041490.861360149</v>
      </c>
      <c r="AW65" s="155">
        <f t="shared" si="1250"/>
        <v>10645054.413286582</v>
      </c>
      <c r="AX65" s="155">
        <f t="shared" si="1250"/>
        <v>11442053.929599866</v>
      </c>
      <c r="AY65" s="155">
        <f t="shared" si="1250"/>
        <v>16127529.044964137</v>
      </c>
      <c r="AZ65" s="155">
        <f t="shared" si="1250"/>
        <v>12076447.34438386</v>
      </c>
      <c r="BA65" s="155">
        <f t="shared" si="1250"/>
        <v>13650424.9106069</v>
      </c>
      <c r="BB65" s="155">
        <f t="shared" si="1250"/>
        <v>12396618.27646363</v>
      </c>
      <c r="BC65" s="155">
        <f t="shared" si="1250"/>
        <v>12011243.45136218</v>
      </c>
      <c r="BD65" s="155">
        <f t="shared" si="1250"/>
        <v>12319640.242680939</v>
      </c>
      <c r="BE65" s="155">
        <f t="shared" si="1250"/>
        <v>18233067.559167787</v>
      </c>
      <c r="BF65" s="155">
        <f t="shared" si="1250"/>
        <v>13179837.345484292</v>
      </c>
      <c r="BG65" s="155">
        <f t="shared" si="1250"/>
        <v>14992929.011650076</v>
      </c>
      <c r="BH65" s="155">
        <f t="shared" si="1250"/>
        <v>13413081.996277738</v>
      </c>
      <c r="BI65" s="155">
        <f t="shared" si="1250"/>
        <v>17093500.8367198</v>
      </c>
      <c r="BJ65" s="155">
        <f t="shared" si="1250"/>
        <v>20719394.953599758</v>
      </c>
      <c r="BK65" s="155">
        <f t="shared" si="1250"/>
        <v>20719394.953599758</v>
      </c>
      <c r="BL65" s="155">
        <f t="shared" si="1250"/>
        <v>13258068.284311926</v>
      </c>
      <c r="BM65" s="155">
        <f t="shared" si="1250"/>
        <v>13043865.331937904</v>
      </c>
      <c r="BN65" s="155">
        <f t="shared" si="1250"/>
        <v>12499867.690997176</v>
      </c>
      <c r="BO65" s="155">
        <f t="shared" si="1250"/>
        <v>18082381.050414335</v>
      </c>
      <c r="BP65" s="155">
        <f t="shared" si="1250"/>
        <v>11564313.462474285</v>
      </c>
      <c r="BQ65" s="155">
        <f t="shared" si="1250"/>
        <v>11962518.595851934</v>
      </c>
      <c r="BR65" s="155">
        <f t="shared" si="1250"/>
        <v>6929109.1320235254</v>
      </c>
      <c r="BS65" s="155">
        <f t="shared" ref="BS65:CO65" si="1251">BS64*365</f>
        <v>12431636.972159855</v>
      </c>
      <c r="BT65" s="155">
        <f t="shared" si="1251"/>
        <v>15865136.707327813</v>
      </c>
      <c r="BU65" s="155">
        <f t="shared" si="1251"/>
        <v>18552990.131703615</v>
      </c>
      <c r="BV65" s="155">
        <f t="shared" si="1251"/>
        <v>12376532.19834709</v>
      </c>
      <c r="BW65" s="155">
        <f t="shared" si="1251"/>
        <v>12031754.609763037</v>
      </c>
      <c r="BX65" s="155">
        <f t="shared" si="1251"/>
        <v>14721675.361768248</v>
      </c>
      <c r="BY65" s="155">
        <f t="shared" si="1251"/>
        <v>12780187.541472746</v>
      </c>
      <c r="BZ65" s="155">
        <f t="shared" si="1251"/>
        <v>9899688.8915915173</v>
      </c>
      <c r="CA65" s="155">
        <f t="shared" si="1251"/>
        <v>14126860.195636198</v>
      </c>
      <c r="CB65" s="155">
        <f t="shared" si="1251"/>
        <v>20159411.306205168</v>
      </c>
      <c r="CC65" s="155">
        <f t="shared" si="1251"/>
        <v>10679527.063331956</v>
      </c>
      <c r="CD65" s="155">
        <f t="shared" si="1251"/>
        <v>9506545.9198869467</v>
      </c>
      <c r="CE65" s="155">
        <f t="shared" si="1251"/>
        <v>12083305.255727777</v>
      </c>
      <c r="CF65" s="155">
        <f t="shared" si="1251"/>
        <v>9193523.8810508214</v>
      </c>
      <c r="CG65" s="155">
        <f t="shared" si="1251"/>
        <v>10128352.085293429</v>
      </c>
      <c r="CH65" s="155">
        <f t="shared" si="1251"/>
        <v>10435315.706557544</v>
      </c>
      <c r="CI65" s="155">
        <f t="shared" si="1251"/>
        <v>12724835.957352303</v>
      </c>
      <c r="CJ65" s="155">
        <f t="shared" si="1251"/>
        <v>16433236.855902299</v>
      </c>
      <c r="CK65" s="155">
        <f t="shared" si="1251"/>
        <v>14917964.366591826</v>
      </c>
      <c r="CL65" s="155">
        <f t="shared" si="1251"/>
        <v>21179825.952568639</v>
      </c>
      <c r="CM65" s="155">
        <f t="shared" si="1251"/>
        <v>23055035.839278281</v>
      </c>
      <c r="CN65" s="155">
        <f t="shared" si="1251"/>
        <v>15511547.032830091</v>
      </c>
      <c r="CO65" s="155">
        <f t="shared" si="1251"/>
        <v>21433856.848551475</v>
      </c>
      <c r="CP65" s="155">
        <f t="shared" ref="CP65:DA65" si="1252">CP64*365</f>
        <v>33151031.925759614</v>
      </c>
      <c r="CQ65" s="155">
        <f t="shared" si="1252"/>
        <v>49726547.88863942</v>
      </c>
      <c r="CR65" s="155">
        <f t="shared" si="1252"/>
        <v>24863273.94431971</v>
      </c>
      <c r="CS65" s="155">
        <f t="shared" si="1252"/>
        <v>19061843.357311778</v>
      </c>
      <c r="CT65" s="155">
        <f t="shared" si="1252"/>
        <v>18647455.458239783</v>
      </c>
      <c r="CU65" s="155">
        <f t="shared" si="1252"/>
        <v>16471918.988111805</v>
      </c>
      <c r="CV65" s="155">
        <f t="shared" si="1252"/>
        <v>20258963.954630874</v>
      </c>
      <c r="CW65" s="155">
        <f t="shared" si="1252"/>
        <v>18299369.623019308</v>
      </c>
      <c r="CX65" s="155">
        <f t="shared" si="1252"/>
        <v>19890619.155455768</v>
      </c>
      <c r="CY65" s="155">
        <f t="shared" si="1252"/>
        <v>21516294.759507444</v>
      </c>
      <c r="CZ65" s="155">
        <f t="shared" si="1252"/>
        <v>18708998.215527702</v>
      </c>
      <c r="DA65" s="164">
        <f t="shared" si="1252"/>
        <v>24419286.909599714</v>
      </c>
    </row>
    <row r="66" spans="1:105" ht="13.5" thickBot="1" x14ac:dyDescent="0.25">
      <c r="A66" s="300"/>
      <c r="B66" s="489"/>
      <c r="C66" s="489"/>
      <c r="D66" s="489"/>
      <c r="E66" s="490" t="s">
        <v>1165</v>
      </c>
      <c r="F66" s="333">
        <f>IF(ISBLANK(D65),'To &amp; from shop'!S6,MEDIAN(65:65))</f>
        <v>13957831.388055224</v>
      </c>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4"/>
    </row>
    <row r="67" spans="1:105" ht="25.5" x14ac:dyDescent="0.2">
      <c r="A67" s="300"/>
      <c r="B67" s="153" t="s">
        <v>1166</v>
      </c>
      <c r="C67" s="153" t="s">
        <v>1167</v>
      </c>
      <c r="D67" s="153" t="s">
        <v>1162</v>
      </c>
      <c r="E67" s="264" t="s">
        <v>1168</v>
      </c>
      <c r="F67" s="265">
        <f>$C68/(F62/F63)</f>
        <v>8755.9943581483512</v>
      </c>
      <c r="G67" s="265">
        <f t="shared" ref="G67" si="1253">$C68/(G62/G63)</f>
        <v>6754.5693930927464</v>
      </c>
      <c r="H67" s="265">
        <f t="shared" ref="H67" si="1254">$C68/(H62/H63)</f>
        <v>6745.3586166476189</v>
      </c>
      <c r="I67" s="265">
        <f t="shared" ref="I67" si="1255">$C68/(I62/I63)</f>
        <v>6667.4689920587889</v>
      </c>
      <c r="J67" s="265">
        <f t="shared" ref="J67" si="1256">$C68/(J62/J63)</f>
        <v>6877.2035833034051</v>
      </c>
      <c r="K67" s="265">
        <f t="shared" ref="K67" si="1257">$C68/(K62/K63)</f>
        <v>6200.6770207403097</v>
      </c>
      <c r="L67" s="265">
        <f t="shared" ref="L67" si="1258">$C68/(L62/L63)</f>
        <v>6943.2795276832749</v>
      </c>
      <c r="M67" s="265">
        <f t="shared" ref="M67" si="1259">$C68/(M62/M63)</f>
        <v>9926.2802385449904</v>
      </c>
      <c r="N67" s="265">
        <f t="shared" ref="N67" si="1260">$C68/(N62/N63)</f>
        <v>7466.3517782660356</v>
      </c>
      <c r="O67" s="265">
        <f t="shared" ref="O67" si="1261">$C68/(O62/O63)</f>
        <v>7287.9443283672053</v>
      </c>
      <c r="P67" s="265">
        <f t="shared" ref="P67" si="1262">$C68/(P62/P63)</f>
        <v>9700.5657060936701</v>
      </c>
      <c r="Q67" s="265">
        <f t="shared" ref="Q67" si="1263">$C68/(Q62/Q63)</f>
        <v>8791.3441686165643</v>
      </c>
      <c r="R67" s="265">
        <f t="shared" ref="R67" si="1264">$C68/(R62/R63)</f>
        <v>5891.6505247519708</v>
      </c>
      <c r="S67" s="265">
        <f t="shared" ref="S67" si="1265">$C68/(S62/S63)</f>
        <v>8600.509932711926</v>
      </c>
      <c r="T67" s="265">
        <f t="shared" ref="T67" si="1266">$C68/(T62/T63)</f>
        <v>7913.3909871151527</v>
      </c>
      <c r="U67" s="265">
        <f t="shared" ref="U67" si="1267">$C68/(U62/U63)</f>
        <v>11662.812711783597</v>
      </c>
      <c r="V67" s="265">
        <f t="shared" ref="V67" si="1268">$C68/(V62/V63)</f>
        <v>4488.6379027807534</v>
      </c>
      <c r="W67" s="265">
        <f t="shared" ref="W67" si="1269">$C68/(W62/W63)</f>
        <v>6847.6992914460025</v>
      </c>
      <c r="X67" s="265">
        <f t="shared" ref="X67" si="1270">$C68/(X62/X63)</f>
        <v>9329.7489742093549</v>
      </c>
      <c r="Y67" s="265">
        <f t="shared" ref="Y67" si="1271">$C68/(Y62/Y63)</f>
        <v>10976.175263775711</v>
      </c>
      <c r="Z67" s="265">
        <f t="shared" ref="Z67" si="1272">$C68/(Z62/Z63)</f>
        <v>8297.6195523467486</v>
      </c>
      <c r="AA67" s="265">
        <f t="shared" ref="AA67" si="1273">$C68/(AA62/AA63)</f>
        <v>7891.2047919114775</v>
      </c>
      <c r="AB67" s="265">
        <f t="shared" ref="AB67" si="1274">$C68/(AB62/AB63)</f>
        <v>7722.9274407494049</v>
      </c>
      <c r="AC67" s="265">
        <f t="shared" ref="AC67" si="1275">$C68/(AC62/AC63)</f>
        <v>9049.567658265607</v>
      </c>
      <c r="AD67" s="265">
        <f t="shared" ref="AD67" si="1276">$C68/(AD62/AD63)</f>
        <v>4720.9004189652314</v>
      </c>
      <c r="AE67" s="265">
        <f t="shared" ref="AE67" si="1277">$C68/(AE62/AE63)</f>
        <v>7178.2839455122139</v>
      </c>
      <c r="AF67" s="265">
        <f t="shared" ref="AF67" si="1278">$C68/(AF62/AF63)</f>
        <v>8230.0759842992411</v>
      </c>
      <c r="AG67" s="265">
        <f t="shared" ref="AG67" si="1279">$C68/(AG62/AG63)</f>
        <v>6819.9993866337245</v>
      </c>
      <c r="AH67" s="265">
        <f t="shared" ref="AH67" si="1280">$C68/(AH62/AH63)</f>
        <v>6575.5888676997347</v>
      </c>
      <c r="AI67" s="265">
        <f t="shared" ref="AI67" si="1281">$C68/(AI62/AI63)</f>
        <v>8869.936226672804</v>
      </c>
      <c r="AJ67" s="265">
        <f t="shared" ref="AJ67" si="1282">$C68/(AJ62/AJ63)</f>
        <v>10976.175263775711</v>
      </c>
      <c r="AK67" s="265">
        <f t="shared" ref="AK67" si="1283">$C68/(AK62/AK63)</f>
        <v>7399.9115946811744</v>
      </c>
      <c r="AL67" s="265">
        <f t="shared" ref="AL67" si="1284">$C68/(AL62/AL63)</f>
        <v>6036.8963950766411</v>
      </c>
      <c r="AM67" s="265">
        <f t="shared" ref="AM67" si="1285">$C68/(AM62/AM63)</f>
        <v>10305.408997656084</v>
      </c>
      <c r="AN67" s="265">
        <f t="shared" ref="AN67" si="1286">$C68/(AN62/AN63)</f>
        <v>7866.2589390392604</v>
      </c>
      <c r="AO67" s="265">
        <f t="shared" ref="AO67" si="1287">$C68/(AO62/AO63)</f>
        <v>11265.021981243493</v>
      </c>
      <c r="AP67" s="265">
        <f t="shared" ref="AP67" si="1288">$C68/(AP62/AP63)</f>
        <v>14076.203142328581</v>
      </c>
      <c r="AQ67" s="265">
        <f t="shared" ref="AQ67" si="1289">$C68/(AQ62/AQ63)</f>
        <v>8350.9978619786634</v>
      </c>
      <c r="AR67" s="265">
        <f t="shared" ref="AR67" si="1290">$C68/(AR62/AR63)</f>
        <v>11065.776694500411</v>
      </c>
      <c r="AS67" s="265">
        <f t="shared" ref="AS67" si="1291">$C68/(AS62/AS63)</f>
        <v>8301.9798358739918</v>
      </c>
      <c r="AT67" s="265">
        <f t="shared" ref="AT67" si="1292">$C68/(AT62/AT63)</f>
        <v>11536.660809160003</v>
      </c>
      <c r="AU67" s="265">
        <f t="shared" ref="AU67" si="1293">$C68/(AU62/AU63)</f>
        <v>12601.21939373731</v>
      </c>
      <c r="AV67" s="265">
        <f t="shared" ref="AV67" si="1294">$C68/(AV62/AV63)</f>
        <v>7484.5089440161173</v>
      </c>
      <c r="AW67" s="265">
        <f t="shared" ref="AW67" si="1295">$C68/(AW62/AW63)</f>
        <v>6109.1945554967206</v>
      </c>
      <c r="AX67" s="265">
        <f t="shared" ref="AX67" si="1296">$C68/(AX62/AX63)</f>
        <v>6566.5924152688021</v>
      </c>
      <c r="AY67" s="265">
        <f t="shared" ref="AY67" si="1297">$C68/(AY62/AY63)</f>
        <v>9255.5856278324918</v>
      </c>
      <c r="AZ67" s="265">
        <f t="shared" ref="AZ67" si="1298">$C68/(AZ62/AZ63)</f>
        <v>6930.6706665555212</v>
      </c>
      <c r="BA67" s="265">
        <f t="shared" ref="BA67" si="1299">$C68/(BA62/BA63)</f>
        <v>7833.9760706163897</v>
      </c>
      <c r="BB67" s="265">
        <f t="shared" ref="BB67" si="1300">$C68/(BB62/BB63)</f>
        <v>7114.4166991402572</v>
      </c>
      <c r="BC67" s="265">
        <f t="shared" ref="BC67" si="1301">$C68/(BC62/BC63)</f>
        <v>6893.2501656562445</v>
      </c>
      <c r="BD67" s="265">
        <f t="shared" ref="BD67" si="1302">$C68/(BD62/BD63)</f>
        <v>7070.2390212609316</v>
      </c>
      <c r="BE67" s="265">
        <f t="shared" ref="BE67" si="1303">$C68/(BE62/BE63)</f>
        <v>10463.953751466179</v>
      </c>
      <c r="BF67" s="265">
        <f t="shared" ref="BF67" si="1304">$C68/(BF62/BF63)</f>
        <v>7563.9059630232159</v>
      </c>
      <c r="BG67" s="265">
        <f t="shared" ref="BG67" si="1305">$C68/(BG62/BG63)</f>
        <v>8604.4389002462849</v>
      </c>
      <c r="BH67" s="265">
        <f t="shared" ref="BH67" si="1306">$C68/(BH62/BH63)</f>
        <v>7697.7650205163864</v>
      </c>
      <c r="BI67" s="265">
        <f t="shared" ref="BI67" si="1307">$C68/(BI62/BI63)</f>
        <v>9809.9566419995408</v>
      </c>
      <c r="BJ67" s="265">
        <f t="shared" ref="BJ67" si="1308">$C68/(BJ62/BJ63)</f>
        <v>11890.856535757021</v>
      </c>
      <c r="BK67" s="265">
        <f t="shared" ref="BK67" si="1309">$C68/(BK62/BK63)</f>
        <v>11890.856535757021</v>
      </c>
      <c r="BL67" s="265">
        <f t="shared" ref="BL67" si="1310">$C68/(BL62/BL63)</f>
        <v>7608.8026828521579</v>
      </c>
      <c r="BM67" s="265">
        <f t="shared" ref="BM67" si="1311">$C68/(BM62/BM63)</f>
        <v>7485.8716521961433</v>
      </c>
      <c r="BN67" s="265">
        <f t="shared" ref="BN67" si="1312">$C68/(BN62/BN63)</f>
        <v>7173.6715170714142</v>
      </c>
      <c r="BO67" s="265">
        <f t="shared" ref="BO67" si="1313">$C68/(BO62/BO63)</f>
        <v>10377.47479484249</v>
      </c>
      <c r="BP67" s="265">
        <f t="shared" ref="BP67" si="1314">$C68/(BP62/BP63)</f>
        <v>6636.757136236477</v>
      </c>
      <c r="BQ67" s="265">
        <f t="shared" ref="BQ67" si="1315">$C68/(BQ62/BQ63)</f>
        <v>6865.2869810219772</v>
      </c>
      <c r="BR67" s="265">
        <f t="shared" ref="BR67" si="1316">$C68/(BR62/BR63)</f>
        <v>3976.6143168761182</v>
      </c>
      <c r="BS67" s="265">
        <f t="shared" ref="BS67" si="1317">$C68/(BS62/BS63)</f>
        <v>7134.5139214542123</v>
      </c>
      <c r="BT67" s="265">
        <f t="shared" ref="BT67" si="1318">$C68/(BT62/BT63)</f>
        <v>9104.9987188082323</v>
      </c>
      <c r="BU67" s="265">
        <f t="shared" ref="BU67" si="1319">$C68/(BU62/BU63)</f>
        <v>10647.557250559326</v>
      </c>
      <c r="BV67" s="265">
        <f t="shared" ref="BV67" si="1320">$C68/(BV62/BV63)</f>
        <v>7102.8893030080499</v>
      </c>
      <c r="BW67" s="265">
        <f t="shared" ref="BW67" si="1321">$C68/(BW62/BW63)</f>
        <v>6905.0215152768778</v>
      </c>
      <c r="BX67" s="265">
        <f t="shared" ref="BX67" si="1322">$C68/(BX62/BX63)</f>
        <v>8448.7664859326196</v>
      </c>
      <c r="BY67" s="265">
        <f t="shared" ref="BY67" si="1323">$C68/(BY62/BY63)</f>
        <v>7334.5470220557318</v>
      </c>
      <c r="BZ67" s="265">
        <f t="shared" ref="BZ67" si="1324">$C68/(BZ62/BZ63)</f>
        <v>5681.4294346993174</v>
      </c>
      <c r="CA67" s="265">
        <f t="shared" ref="CA67" si="1325">$C68/(CA62/CA63)</f>
        <v>8107.4021834706955</v>
      </c>
      <c r="CB67" s="265">
        <f t="shared" ref="CB67" si="1326">$C68/(CB62/CB63)</f>
        <v>11569.482034790613</v>
      </c>
      <c r="CC67" s="265">
        <f t="shared" ref="CC67" si="1327">$C68/(CC62/CC63)</f>
        <v>6128.9784023230814</v>
      </c>
      <c r="CD67" s="265">
        <f t="shared" ref="CD67" si="1328">$C68/(CD62/CD63)</f>
        <v>5455.8047634649856</v>
      </c>
      <c r="CE67" s="265">
        <f t="shared" ref="CE67" si="1329">$C68/(CE62/CE63)</f>
        <v>6934.6064204763325</v>
      </c>
      <c r="CF67" s="265">
        <f t="shared" ref="CF67" si="1330">$C68/(CF62/CF63)</f>
        <v>5276.1614792539349</v>
      </c>
      <c r="CG67" s="265">
        <f t="shared" ref="CG67" si="1331">$C68/(CG62/CG63)</f>
        <v>5812.6591949025733</v>
      </c>
      <c r="CH67" s="265">
        <f t="shared" ref="CH67" si="1332">$C68/(CH62/CH63)</f>
        <v>5988.8255545053607</v>
      </c>
      <c r="CI67" s="265">
        <f t="shared" ref="CI67" si="1333">$C68/(CI62/CI63)</f>
        <v>7302.7807592243589</v>
      </c>
      <c r="CJ67" s="265">
        <f t="shared" ref="CJ67" si="1334">$C68/(CJ62/CJ63)</f>
        <v>9431.0312781454832</v>
      </c>
      <c r="CK67" s="265">
        <f t="shared" ref="CK67" si="1335">$C68/(CK62/CK63)</f>
        <v>8561.4167057450541</v>
      </c>
      <c r="CL67" s="265">
        <f t="shared" ref="CL67" si="1336">$C68/(CL62/CL63)</f>
        <v>12155.097792107175</v>
      </c>
      <c r="CM67" s="265">
        <f t="shared" ref="CM67" si="1337">$C68/(CM62/CM63)</f>
        <v>13231.280363424175</v>
      </c>
      <c r="CN67" s="265">
        <f t="shared" ref="CN67" si="1338">$C68/(CN62/CN63)</f>
        <v>8902.0736767694452</v>
      </c>
      <c r="CO67" s="265">
        <f t="shared" ref="CO67" si="1339">$C68/(CO62/CO63)</f>
        <v>12300.886071472782</v>
      </c>
      <c r="CP67" s="265">
        <f t="shared" ref="CP67:DA67" si="1340">$C68/(CP62/CP63)</f>
        <v>19025.370457211233</v>
      </c>
      <c r="CQ67" s="265">
        <f t="shared" si="1340"/>
        <v>28538.055685816849</v>
      </c>
      <c r="CR67" s="265">
        <f t="shared" si="1340"/>
        <v>14269.027842908425</v>
      </c>
      <c r="CS67" s="265">
        <f t="shared" si="1340"/>
        <v>10939.588012896458</v>
      </c>
      <c r="CT67" s="265">
        <f t="shared" si="1340"/>
        <v>10701.770882181319</v>
      </c>
      <c r="CU67" s="265">
        <f t="shared" si="1340"/>
        <v>9453.2309459268308</v>
      </c>
      <c r="CV67" s="265">
        <f t="shared" si="1340"/>
        <v>11626.615279406864</v>
      </c>
      <c r="CW67" s="265">
        <f t="shared" si="1340"/>
        <v>10502.0044923806</v>
      </c>
      <c r="CX67" s="265">
        <f t="shared" si="1340"/>
        <v>11415.222274326739</v>
      </c>
      <c r="CY67" s="265">
        <f t="shared" si="1340"/>
        <v>12348.197171747677</v>
      </c>
      <c r="CZ67" s="265">
        <f t="shared" si="1340"/>
        <v>10737.090258030101</v>
      </c>
      <c r="DA67" s="266">
        <f t="shared" si="1340"/>
        <v>14014.223774285061</v>
      </c>
    </row>
    <row r="68" spans="1:105" x14ac:dyDescent="0.2">
      <c r="A68" s="300"/>
      <c r="B68" s="270">
        <f>'To &amp; from shop'!T6</f>
        <v>2604097.5813307874</v>
      </c>
      <c r="C68" s="155">
        <f>B68/365</f>
        <v>7134.5139214542123</v>
      </c>
      <c r="D68" s="327" t="str">
        <f>'Non-survey input values'!$B$11</f>
        <v>Nov</v>
      </c>
      <c r="E68" s="163" t="s">
        <v>1169</v>
      </c>
      <c r="F68" s="155">
        <f>F67*365</f>
        <v>3195937.9407241484</v>
      </c>
      <c r="G68" s="155">
        <f t="shared" ref="G68" si="1341">G67*365</f>
        <v>2465417.8284788523</v>
      </c>
      <c r="H68" s="155">
        <f t="shared" ref="H68" si="1342">H67*365</f>
        <v>2462055.895076381</v>
      </c>
      <c r="I68" s="155">
        <f t="shared" ref="I68" si="1343">I67*365</f>
        <v>2433626.1821014578</v>
      </c>
      <c r="J68" s="155">
        <f t="shared" ref="J68" si="1344">J67*365</f>
        <v>2510179.3079057429</v>
      </c>
      <c r="K68" s="155">
        <f t="shared" ref="K68" si="1345">K67*365</f>
        <v>2263247.1125702132</v>
      </c>
      <c r="L68" s="155">
        <f t="shared" ref="L68" si="1346">L67*365</f>
        <v>2534297.0276043955</v>
      </c>
      <c r="M68" s="155">
        <f t="shared" ref="M68" si="1347">M67*365</f>
        <v>3623092.2870689216</v>
      </c>
      <c r="N68" s="155">
        <f t="shared" ref="N68" si="1348">N67*365</f>
        <v>2725218.3990671029</v>
      </c>
      <c r="O68" s="155">
        <f t="shared" ref="O68" si="1349">O67*365</f>
        <v>2660099.6798540298</v>
      </c>
      <c r="P68" s="155">
        <f t="shared" ref="P68" si="1350">P67*365</f>
        <v>3540706.4827241898</v>
      </c>
      <c r="Q68" s="155">
        <f t="shared" ref="Q68" si="1351">Q67*365</f>
        <v>3208840.6215450461</v>
      </c>
      <c r="R68" s="155">
        <f t="shared" ref="R68" si="1352">R67*365</f>
        <v>2150452.4415344694</v>
      </c>
      <c r="S68" s="155">
        <f t="shared" ref="S68" si="1353">S67*365</f>
        <v>3139186.1254398529</v>
      </c>
      <c r="T68" s="155">
        <f t="shared" ref="T68" si="1354">T67*365</f>
        <v>2888387.7102970309</v>
      </c>
      <c r="U68" s="155">
        <f t="shared" ref="U68" si="1355">U67*365</f>
        <v>4256926.6398010133</v>
      </c>
      <c r="V68" s="155">
        <f t="shared" ref="V68" si="1356">V67*365</f>
        <v>1638352.8345149751</v>
      </c>
      <c r="W68" s="155">
        <f t="shared" ref="W68" si="1357">W67*365</f>
        <v>2499410.2413777909</v>
      </c>
      <c r="X68" s="155">
        <f t="shared" ref="X68" si="1358">X67*365</f>
        <v>3405358.3755864147</v>
      </c>
      <c r="Y68" s="155">
        <f t="shared" ref="Y68" si="1359">Y67*365</f>
        <v>4006303.9712781343</v>
      </c>
      <c r="Z68" s="155">
        <f t="shared" ref="Z68" si="1360">Z67*365</f>
        <v>3028631.1366065633</v>
      </c>
      <c r="AA68" s="155">
        <f t="shared" ref="AA68" si="1361">AA67*365</f>
        <v>2880289.7490476891</v>
      </c>
      <c r="AB68" s="155">
        <f t="shared" ref="AB68" si="1362">AB67*365</f>
        <v>2818868.5158735327</v>
      </c>
      <c r="AC68" s="155">
        <f t="shared" ref="AC68" si="1363">AC67*365</f>
        <v>3303092.1952669467</v>
      </c>
      <c r="AD68" s="155">
        <f t="shared" ref="AD68" si="1364">AD67*365</f>
        <v>1723128.6529223095</v>
      </c>
      <c r="AE68" s="155">
        <f t="shared" ref="AE68" si="1365">AE67*365</f>
        <v>2620073.6401119581</v>
      </c>
      <c r="AF68" s="155">
        <f t="shared" ref="AF68" si="1366">AF67*365</f>
        <v>3003977.7342692232</v>
      </c>
      <c r="AG68" s="155">
        <f t="shared" ref="AG68" si="1367">AG67*365</f>
        <v>2489299.7761213095</v>
      </c>
      <c r="AH68" s="155">
        <f t="shared" ref="AH68" si="1368">AH67*365</f>
        <v>2400089.9367104033</v>
      </c>
      <c r="AI68" s="155">
        <f t="shared" ref="AI68" si="1369">AI67*365</f>
        <v>3237526.7227355735</v>
      </c>
      <c r="AJ68" s="155">
        <f t="shared" ref="AJ68" si="1370">AJ67*365</f>
        <v>4006303.9712781343</v>
      </c>
      <c r="AK68" s="155">
        <f t="shared" ref="AK68" si="1371">AK67*365</f>
        <v>2700967.7320586285</v>
      </c>
      <c r="AL68" s="155">
        <f t="shared" ref="AL68" si="1372">AL67*365</f>
        <v>2203467.1842029742</v>
      </c>
      <c r="AM68" s="155">
        <f t="shared" ref="AM68" si="1373">AM67*365</f>
        <v>3761474.2841444709</v>
      </c>
      <c r="AN68" s="155">
        <f t="shared" ref="AN68" si="1374">AN67*365</f>
        <v>2871184.5127493301</v>
      </c>
      <c r="AO68" s="155">
        <f t="shared" ref="AO68" si="1375">AO67*365</f>
        <v>4111733.023153875</v>
      </c>
      <c r="AP68" s="155">
        <f t="shared" ref="AP68" si="1376">AP67*365</f>
        <v>5137814.146949932</v>
      </c>
      <c r="AQ68" s="155">
        <f t="shared" ref="AQ68" si="1377">AQ67*365</f>
        <v>3048114.219622212</v>
      </c>
      <c r="AR68" s="155">
        <f t="shared" ref="AR68" si="1378">AR67*365</f>
        <v>4039008.4934926503</v>
      </c>
      <c r="AS68" s="155">
        <f t="shared" ref="AS68" si="1379">AS67*365</f>
        <v>3030222.6400940069</v>
      </c>
      <c r="AT68" s="155">
        <f t="shared" ref="AT68" si="1380">AT67*365</f>
        <v>4210881.1953434013</v>
      </c>
      <c r="AU68" s="155">
        <f t="shared" ref="AU68" si="1381">AU67*365</f>
        <v>4599445.0787141183</v>
      </c>
      <c r="AV68" s="155">
        <f t="shared" ref="AV68" si="1382">AV67*365</f>
        <v>2731845.7645658827</v>
      </c>
      <c r="AW68" s="155">
        <f t="shared" ref="AW68" si="1383">AW67*365</f>
        <v>2229856.012756303</v>
      </c>
      <c r="AX68" s="155">
        <f t="shared" ref="AX68" si="1384">AX67*365</f>
        <v>2396806.2315731128</v>
      </c>
      <c r="AY68" s="155">
        <f t="shared" ref="AY68" si="1385">AY67*365</f>
        <v>3378288.7541588596</v>
      </c>
      <c r="AZ68" s="155">
        <f t="shared" ref="AZ68" si="1386">AZ67*365</f>
        <v>2529694.793292765</v>
      </c>
      <c r="BA68" s="155">
        <f t="shared" ref="BA68" si="1387">BA67*365</f>
        <v>2859401.2657749821</v>
      </c>
      <c r="BB68" s="155">
        <f t="shared" ref="BB68" si="1388">BB67*365</f>
        <v>2596762.0951861939</v>
      </c>
      <c r="BC68" s="155">
        <f t="shared" ref="BC68" si="1389">BC67*365</f>
        <v>2516036.3104645293</v>
      </c>
      <c r="BD68" s="155">
        <f t="shared" ref="BD68" si="1390">BD67*365</f>
        <v>2580637.2427602401</v>
      </c>
      <c r="BE68" s="155">
        <f t="shared" ref="BE68" si="1391">BE67*365</f>
        <v>3819343.1192851551</v>
      </c>
      <c r="BF68" s="155">
        <f t="shared" ref="BF68" si="1392">BF67*365</f>
        <v>2760825.6765034739</v>
      </c>
      <c r="BG68" s="155">
        <f t="shared" ref="BG68" si="1393">BG67*365</f>
        <v>3140620.198589894</v>
      </c>
      <c r="BH68" s="155">
        <f t="shared" ref="BH68" si="1394">BH67*365</f>
        <v>2809684.2324884809</v>
      </c>
      <c r="BI68" s="155">
        <f t="shared" ref="BI68" si="1395">BI67*365</f>
        <v>3580634.1743298322</v>
      </c>
      <c r="BJ68" s="155">
        <f t="shared" ref="BJ68" si="1396">BJ67*365</f>
        <v>4340162.6355513129</v>
      </c>
      <c r="BK68" s="155">
        <f t="shared" ref="BK68" si="1397">BK67*365</f>
        <v>4340162.6355513129</v>
      </c>
      <c r="BL68" s="155">
        <f t="shared" ref="BL68" si="1398">BL67*365</f>
        <v>2777212.9792410377</v>
      </c>
      <c r="BM68" s="155">
        <f t="shared" ref="BM68" si="1399">BM67*365</f>
        <v>2732343.1530515924</v>
      </c>
      <c r="BN68" s="155">
        <f t="shared" ref="BN68" si="1400">BN67*365</f>
        <v>2618390.103731066</v>
      </c>
      <c r="BO68" s="155">
        <f t="shared" ref="BO68" si="1401">BO67*365</f>
        <v>3787778.300117509</v>
      </c>
      <c r="BP68" s="155">
        <f t="shared" ref="BP68" si="1402">BP67*365</f>
        <v>2422416.3547263141</v>
      </c>
      <c r="BQ68" s="155">
        <f t="shared" ref="BQ68" si="1403">BQ67*365</f>
        <v>2505829.7480730219</v>
      </c>
      <c r="BR68" s="155">
        <f t="shared" ref="BR68" si="1404">BR67*365</f>
        <v>1451464.2256597832</v>
      </c>
      <c r="BS68" s="155">
        <f t="shared" ref="BS68" si="1405">BS67*365</f>
        <v>2604097.5813307874</v>
      </c>
      <c r="BT68" s="155">
        <f t="shared" ref="BT68" si="1406">BT67*365</f>
        <v>3323324.532365005</v>
      </c>
      <c r="BU68" s="155">
        <f t="shared" ref="BU68" si="1407">BU67*365</f>
        <v>3886358.396454154</v>
      </c>
      <c r="BV68" s="155">
        <f t="shared" ref="BV68" si="1408">BV67*365</f>
        <v>2592554.5955979382</v>
      </c>
      <c r="BW68" s="155">
        <f t="shared" ref="BW68" si="1409">BW67*365</f>
        <v>2520332.8530760603</v>
      </c>
      <c r="BX68" s="155">
        <f t="shared" ref="BX68" si="1410">BX67*365</f>
        <v>3083799.7673654063</v>
      </c>
      <c r="BY68" s="155">
        <f t="shared" ref="BY68" si="1411">BY67*365</f>
        <v>2677109.6630503419</v>
      </c>
      <c r="BZ68" s="155">
        <f t="shared" ref="BZ68" si="1412">BZ67*365</f>
        <v>2073721.7436652509</v>
      </c>
      <c r="CA68" s="155">
        <f t="shared" ref="CA68" si="1413">CA67*365</f>
        <v>2959201.7969668037</v>
      </c>
      <c r="CB68" s="155">
        <f t="shared" ref="CB68" si="1414">CB67*365</f>
        <v>4222860.9426985737</v>
      </c>
      <c r="CC68" s="155">
        <f t="shared" ref="CC68" si="1415">CC67*365</f>
        <v>2237077.1168479249</v>
      </c>
      <c r="CD68" s="155">
        <f t="shared" ref="CD68" si="1416">CD67*365</f>
        <v>1991368.7386647197</v>
      </c>
      <c r="CE68" s="155">
        <f t="shared" ref="CE68" si="1417">CE67*365</f>
        <v>2531131.3434738615</v>
      </c>
      <c r="CF68" s="155">
        <f t="shared" ref="CF68" si="1418">CF67*365</f>
        <v>1925798.9399276862</v>
      </c>
      <c r="CG68" s="155">
        <f t="shared" ref="CG68" si="1419">CG67*365</f>
        <v>2121620.6061394392</v>
      </c>
      <c r="CH68" s="155">
        <f t="shared" ref="CH68" si="1420">CH67*365</f>
        <v>2185921.3273944566</v>
      </c>
      <c r="CI68" s="155">
        <f t="shared" ref="CI68" si="1421">CI67*365</f>
        <v>2665514.9771168912</v>
      </c>
      <c r="CJ68" s="155">
        <f t="shared" ref="CJ68" si="1422">CJ67*365</f>
        <v>3442326.4165231013</v>
      </c>
      <c r="CK68" s="155">
        <f t="shared" ref="CK68" si="1423">CK67*365</f>
        <v>3124917.0975969448</v>
      </c>
      <c r="CL68" s="155">
        <f t="shared" ref="CL68" si="1424">CL67*365</f>
        <v>4436610.6941191191</v>
      </c>
      <c r="CM68" s="155">
        <f t="shared" ref="CM68" si="1425">CM67*365</f>
        <v>4829417.3326498242</v>
      </c>
      <c r="CN68" s="155">
        <f t="shared" ref="CN68" si="1426">CN67*365</f>
        <v>3249256.8920208476</v>
      </c>
      <c r="CO68" s="155">
        <f t="shared" ref="CO68" si="1427">CO67*365</f>
        <v>4489823.416087565</v>
      </c>
      <c r="CP68" s="155">
        <f t="shared" ref="CP68:DA68" si="1428">CP67*365</f>
        <v>6944260.2168821003</v>
      </c>
      <c r="CQ68" s="155">
        <f t="shared" si="1428"/>
        <v>10416390.32532315</v>
      </c>
      <c r="CR68" s="155">
        <f t="shared" si="1428"/>
        <v>5208195.1626615748</v>
      </c>
      <c r="CS68" s="155">
        <f t="shared" si="1428"/>
        <v>3992949.6247072071</v>
      </c>
      <c r="CT68" s="155">
        <f t="shared" si="1428"/>
        <v>3906146.3719961816</v>
      </c>
      <c r="CU68" s="155">
        <f t="shared" si="1428"/>
        <v>3450429.2952632932</v>
      </c>
      <c r="CV68" s="155">
        <f t="shared" si="1428"/>
        <v>4243714.5769835049</v>
      </c>
      <c r="CW68" s="155">
        <f t="shared" si="1428"/>
        <v>3833231.6397189191</v>
      </c>
      <c r="CX68" s="155">
        <f t="shared" si="1428"/>
        <v>4166556.13012926</v>
      </c>
      <c r="CY68" s="155">
        <f t="shared" si="1428"/>
        <v>4507091.967687902</v>
      </c>
      <c r="CZ68" s="155">
        <f t="shared" si="1428"/>
        <v>3919037.9441809868</v>
      </c>
      <c r="DA68" s="164">
        <f t="shared" si="1428"/>
        <v>5115191.6776140472</v>
      </c>
    </row>
    <row r="69" spans="1:105" ht="13.5" thickBot="1" x14ac:dyDescent="0.25">
      <c r="A69" s="300"/>
      <c r="B69" s="489"/>
      <c r="C69" s="489"/>
      <c r="D69" s="489"/>
      <c r="E69" s="490" t="s">
        <v>1170</v>
      </c>
      <c r="F69" s="333">
        <f>IF(ISBLANK(D68),'To &amp; from shop'!T6,MEDIAN(68:68))</f>
        <v>2923794.7536319173</v>
      </c>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4"/>
    </row>
    <row r="70" spans="1:105" ht="25.5" x14ac:dyDescent="0.2">
      <c r="A70" s="300"/>
      <c r="B70" s="153" t="s">
        <v>1171</v>
      </c>
      <c r="C70" s="153" t="s">
        <v>1172</v>
      </c>
      <c r="D70" s="153" t="s">
        <v>1162</v>
      </c>
      <c r="E70" s="264" t="s">
        <v>1173</v>
      </c>
      <c r="F70" s="265">
        <f>$C71/(F62/F63)</f>
        <v>4890.2476583756861</v>
      </c>
      <c r="G70" s="155">
        <f t="shared" ref="G70" si="1429">$C71/(G62/G63)</f>
        <v>3772.4461445282527</v>
      </c>
      <c r="H70" s="155">
        <f t="shared" ref="H70" si="1430">$C71/(H62/H63)</f>
        <v>3767.3018997857139</v>
      </c>
      <c r="I70" s="155">
        <f t="shared" ref="I70" si="1431">$C71/(I62/I63)</f>
        <v>3723.8003237593634</v>
      </c>
      <c r="J70" s="155">
        <f t="shared" ref="J70" si="1432">$C71/(J62/J63)</f>
        <v>3840.9376872342368</v>
      </c>
      <c r="K70" s="155">
        <f t="shared" ref="K70" si="1433">$C71/(K62/K63)</f>
        <v>3463.0956851634678</v>
      </c>
      <c r="L70" s="155">
        <f t="shared" ref="L70" si="1434">$C71/(L62/L63)</f>
        <v>3877.8412893908458</v>
      </c>
      <c r="M70" s="155">
        <f t="shared" ref="M70" si="1435">$C71/(M62/M63)</f>
        <v>5543.8556384806488</v>
      </c>
      <c r="N70" s="155">
        <f t="shared" ref="N70" si="1436">$C71/(N62/N63)</f>
        <v>4169.9786234211278</v>
      </c>
      <c r="O70" s="155">
        <f t="shared" ref="O70" si="1437">$C71/(O62/O63)</f>
        <v>4070.3375571506108</v>
      </c>
      <c r="P70" s="155">
        <f t="shared" ref="P70" si="1438">$C71/(P62/P63)</f>
        <v>5417.7934325640545</v>
      </c>
      <c r="Q70" s="155">
        <f t="shared" ref="Q70" si="1439">$C71/(Q62/Q63)</f>
        <v>4909.9906276828024</v>
      </c>
      <c r="R70" s="155">
        <f t="shared" ref="R70" si="1440">$C71/(R62/R63)</f>
        <v>3290.5035115542332</v>
      </c>
      <c r="S70" s="155">
        <f t="shared" ref="S70" si="1441">$C71/(S62/S63)</f>
        <v>4803.4091662178225</v>
      </c>
      <c r="T70" s="155">
        <f t="shared" ref="T70" si="1442">$C71/(T62/T63)</f>
        <v>4419.651288210147</v>
      </c>
      <c r="U70" s="155">
        <f t="shared" ref="U70" si="1443">$C71/(U62/U63)</f>
        <v>6513.7139450984114</v>
      </c>
      <c r="V70" s="155">
        <f t="shared" ref="V70" si="1444">$C71/(V62/V63)</f>
        <v>2506.9169868688518</v>
      </c>
      <c r="W70" s="155">
        <f t="shared" ref="W70" si="1445">$C71/(W62/W63)</f>
        <v>3824.4594566340279</v>
      </c>
      <c r="X70" s="155">
        <f t="shared" ref="X70" si="1446">$C71/(X62/X63)</f>
        <v>5210.6912371296485</v>
      </c>
      <c r="Y70" s="155">
        <f t="shared" ref="Y70" si="1447">$C71/(Y62/Y63)</f>
        <v>6130.2249848584097</v>
      </c>
      <c r="Z70" s="155">
        <f t="shared" ref="Z70" si="1448">$C71/(Z62/Z63)</f>
        <v>4634.2440305702739</v>
      </c>
      <c r="AA70" s="155">
        <f t="shared" ref="AA70" si="1449">$C71/(AA62/AA63)</f>
        <v>4407.2602353262364</v>
      </c>
      <c r="AB70" s="155">
        <f t="shared" ref="AB70" si="1450">$C71/(AB62/AB63)</f>
        <v>4313.2768579029535</v>
      </c>
      <c r="AC70" s="155">
        <f t="shared" ref="AC70" si="1451">$C71/(AC62/AC63)</f>
        <v>5054.2091783056312</v>
      </c>
      <c r="AD70" s="155">
        <f t="shared" ref="AD70" si="1452">$C71/(AD62/AD63)</f>
        <v>2636.6362602535578</v>
      </c>
      <c r="AE70" s="155">
        <f t="shared" ref="AE70" si="1453">$C71/(AE62/AE63)</f>
        <v>4009.0919226129236</v>
      </c>
      <c r="AF70" s="155">
        <f t="shared" ref="AF70" si="1454">$C71/(AF62/AF63)</f>
        <v>4596.5207564369048</v>
      </c>
      <c r="AG70" s="155">
        <f t="shared" ref="AG70" si="1455">$C71/(AG62/AG63)</f>
        <v>3808.9889813110954</v>
      </c>
      <c r="AH70" s="155">
        <f t="shared" ref="AH70" si="1456">$C71/(AH62/AH63)</f>
        <v>3672.4850139704763</v>
      </c>
      <c r="AI70" s="155">
        <f t="shared" ref="AI70" si="1457">$C71/(AI62/AI63)</f>
        <v>4953.8845147909851</v>
      </c>
      <c r="AJ70" s="155">
        <f t="shared" ref="AJ70" si="1458">$C71/(AJ62/AJ63)</f>
        <v>6130.2249848584097</v>
      </c>
      <c r="AK70" s="155">
        <f t="shared" ref="AK70" si="1459">$C71/(AK62/AK63)</f>
        <v>4132.8715926364903</v>
      </c>
      <c r="AL70" s="155">
        <f t="shared" ref="AL70" si="1460">$C71/(AL62/AL63)</f>
        <v>3371.6237416721256</v>
      </c>
      <c r="AM70" s="155">
        <f t="shared" ref="AM70" si="1461">$C71/(AM62/AM63)</f>
        <v>5755.6001246726182</v>
      </c>
      <c r="AN70" s="155">
        <f t="shared" ref="AN70" si="1462">$C71/(AN62/AN63)</f>
        <v>4393.3279058151938</v>
      </c>
      <c r="AO70" s="155">
        <f t="shared" ref="AO70" si="1463">$C71/(AO62/AO63)</f>
        <v>6291.546694986263</v>
      </c>
      <c r="AP70" s="155">
        <f t="shared" ref="AP70" si="1464">$C71/(AP62/AP63)</f>
        <v>7861.5993386900418</v>
      </c>
      <c r="AQ70" s="155">
        <f t="shared" ref="AQ70" si="1465">$C71/(AQ62/AQ63)</f>
        <v>4664.0559677425044</v>
      </c>
      <c r="AR70" s="155">
        <f t="shared" ref="AR70" si="1466">$C71/(AR62/AR63)</f>
        <v>6180.2676377960297</v>
      </c>
      <c r="AS70" s="155">
        <f t="shared" ref="AS70" si="1467">$C71/(AS62/AS63)</f>
        <v>4636.6792612747249</v>
      </c>
      <c r="AT70" s="155">
        <f t="shared" ref="AT70" si="1468">$C71/(AT62/AT63)</f>
        <v>6443.2577500426687</v>
      </c>
      <c r="AU70" s="155">
        <f t="shared" ref="AU70" si="1469">$C71/(AU62/AU63)</f>
        <v>7037.8167358634219</v>
      </c>
      <c r="AV70" s="155">
        <f t="shared" ref="AV70" si="1470">$C71/(AV62/AV63)</f>
        <v>4180.1194519393011</v>
      </c>
      <c r="AW70" s="155">
        <f t="shared" ref="AW70" si="1471">$C71/(AW62/AW63)</f>
        <v>3412.0024691173003</v>
      </c>
      <c r="AX70" s="155">
        <f t="shared" ref="AX70" si="1472">$C71/(AX62/AX63)</f>
        <v>3667.4604697971336</v>
      </c>
      <c r="AY70" s="155">
        <f t="shared" ref="AY70" si="1473">$C71/(AY62/AY63)</f>
        <v>5169.2707980427667</v>
      </c>
      <c r="AZ70" s="155">
        <f t="shared" ref="AZ70" si="1474">$C71/(AZ62/AZ63)</f>
        <v>3870.7992047248822</v>
      </c>
      <c r="BA70" s="155">
        <f t="shared" ref="BA70" si="1475">$C71/(BA62/BA63)</f>
        <v>4375.2978323303159</v>
      </c>
      <c r="BB70" s="155">
        <f t="shared" ref="BB70" si="1476">$C71/(BB62/BB63)</f>
        <v>3973.4218845518881</v>
      </c>
      <c r="BC70" s="155">
        <f t="shared" ref="BC70" si="1477">$C71/(BC62/BC63)</f>
        <v>3849.8997489448957</v>
      </c>
      <c r="BD70" s="155">
        <f t="shared" ref="BD70" si="1478">$C71/(BD62/BD63)</f>
        <v>3948.7485262826699</v>
      </c>
      <c r="BE70" s="155">
        <f t="shared" ref="BE70" si="1479">$C71/(BE62/BE63)</f>
        <v>5844.147818898351</v>
      </c>
      <c r="BF70" s="155">
        <f t="shared" ref="BF70" si="1480">$C71/(BF62/BF63)</f>
        <v>4224.4629120193258</v>
      </c>
      <c r="BG70" s="155">
        <f t="shared" ref="BG70" si="1481">$C71/(BG62/BG63)</f>
        <v>4805.6035057181507</v>
      </c>
      <c r="BH70" s="155">
        <f t="shared" ref="BH70" si="1482">$C71/(BH62/BH63)</f>
        <v>4299.2235749072797</v>
      </c>
      <c r="BI70" s="155">
        <f t="shared" ref="BI70" si="1483">$C71/(BI62/BI63)</f>
        <v>5478.8885802172035</v>
      </c>
      <c r="BJ70" s="155">
        <f t="shared" ref="BJ70" si="1484">$C71/(BJ62/BJ63)</f>
        <v>6641.0770669299445</v>
      </c>
      <c r="BK70" s="155">
        <f t="shared" ref="BK70" si="1485">$C71/(BK62/BK63)</f>
        <v>6641.0770669299445</v>
      </c>
      <c r="BL70" s="155">
        <f t="shared" ref="BL70" si="1486">$C71/(BL62/BL63)</f>
        <v>4249.5378572547479</v>
      </c>
      <c r="BM70" s="155">
        <f t="shared" ref="BM70" si="1487">$C71/(BM62/BM63)</f>
        <v>4180.8805283189604</v>
      </c>
      <c r="BN70" s="155">
        <f t="shared" ref="BN70" si="1488">$C71/(BN62/BN63)</f>
        <v>4006.5158682598212</v>
      </c>
      <c r="BO70" s="155">
        <f t="shared" ref="BO70" si="1489">$C71/(BO62/BO63)</f>
        <v>5795.8490765934057</v>
      </c>
      <c r="BP70" s="155">
        <f t="shared" ref="BP70" si="1490">$C71/(BP62/BP63)</f>
        <v>3706.647665263225</v>
      </c>
      <c r="BQ70" s="155">
        <f t="shared" ref="BQ70" si="1491">$C71/(BQ62/BQ63)</f>
        <v>3834.2822310954016</v>
      </c>
      <c r="BR70" s="155">
        <f t="shared" ref="BR70" si="1492">$C71/(BR62/BR63)</f>
        <v>2220.9503633667355</v>
      </c>
      <c r="BS70" s="155">
        <f t="shared" ref="BS70" si="1493">$C71/(BS62/BS63)</f>
        <v>3984.6462401579665</v>
      </c>
      <c r="BT70" s="155">
        <f t="shared" ref="BT70" si="1494">$C71/(BT62/BT63)</f>
        <v>5085.1675826777855</v>
      </c>
      <c r="BU70" s="155">
        <f t="shared" ref="BU70" si="1495">$C71/(BU62/BU63)</f>
        <v>5946.690893366449</v>
      </c>
      <c r="BV70" s="155">
        <f t="shared" ref="BV70" si="1496">$C71/(BV62/BV63)</f>
        <v>3966.9838011501743</v>
      </c>
      <c r="BW70" s="155">
        <f t="shared" ref="BW70" si="1497">$C71/(BW62/BW63)</f>
        <v>3856.4740810611161</v>
      </c>
      <c r="BX70" s="155">
        <f t="shared" ref="BX70" si="1498">$C71/(BX62/BX63)</f>
        <v>4718.660021239697</v>
      </c>
      <c r="BY70" s="155">
        <f t="shared" ref="BY70" si="1499">$C71/(BY62/BY63)</f>
        <v>4096.3652936203389</v>
      </c>
      <c r="BZ70" s="155">
        <f t="shared" ref="BZ70" si="1500">$C71/(BZ62/BZ63)</f>
        <v>3173.0944371166192</v>
      </c>
      <c r="CA70" s="155">
        <f t="shared" ref="CA70" si="1501">$C71/(CA62/CA63)</f>
        <v>4528.0070910885979</v>
      </c>
      <c r="CB70" s="155">
        <f t="shared" ref="CB70" si="1502">$C71/(CB62/CB63)</f>
        <v>6461.5884975534591</v>
      </c>
      <c r="CC70" s="155">
        <f t="shared" ref="CC70" si="1503">$C71/(CC62/CC63)</f>
        <v>3423.0518036256358</v>
      </c>
      <c r="CD70" s="155">
        <f t="shared" ref="CD70" si="1504">$C71/(CD62/CD63)</f>
        <v>3047.0824189443274</v>
      </c>
      <c r="CE70" s="155">
        <f t="shared" ref="CE70" si="1505">$C71/(CE62/CE63)</f>
        <v>3872.9973344412724</v>
      </c>
      <c r="CF70" s="155">
        <f t="shared" ref="CF70" si="1506">$C71/(CF62/CF63)</f>
        <v>2946.751135708806</v>
      </c>
      <c r="CG70" s="155">
        <f t="shared" ref="CG70" si="1507">$C71/(CG62/CG63)</f>
        <v>3246.3866300182699</v>
      </c>
      <c r="CH70" s="155">
        <f t="shared" ref="CH70" si="1508">$C71/(CH62/CH63)</f>
        <v>3344.776041008512</v>
      </c>
      <c r="CI70" s="155">
        <f t="shared" ref="CI70" si="1509">$C71/(CI62/CI63)</f>
        <v>4078.6237458220694</v>
      </c>
      <c r="CJ70" s="155">
        <f t="shared" ref="CJ70" si="1510">$C71/(CJ62/CJ63)</f>
        <v>5267.2576908525916</v>
      </c>
      <c r="CK70" s="155">
        <f t="shared" ref="CK70" si="1511">$C71/(CK62/CK63)</f>
        <v>4781.57548818956</v>
      </c>
      <c r="CL70" s="155">
        <f t="shared" ref="CL70" si="1512">$C71/(CL62/CL63)</f>
        <v>6788.6565573061644</v>
      </c>
      <c r="CM70" s="155">
        <f t="shared" ref="CM70" si="1513">$C71/(CM62/CM63)</f>
        <v>7389.7075726565927</v>
      </c>
      <c r="CN70" s="155">
        <f t="shared" ref="CN70" si="1514">$C71/(CN62/CN63)</f>
        <v>4971.8333717286341</v>
      </c>
      <c r="CO70" s="155">
        <f t="shared" ref="CO70" si="1515">$C71/(CO62/CO63)</f>
        <v>6870.0797244102878</v>
      </c>
      <c r="CP70" s="155">
        <f t="shared" ref="CP70:DA70" si="1516">$C71/(CP62/CP63)</f>
        <v>10625.72330708791</v>
      </c>
      <c r="CQ70" s="155">
        <f t="shared" si="1516"/>
        <v>15938.584960631866</v>
      </c>
      <c r="CR70" s="155">
        <f t="shared" si="1516"/>
        <v>7969.2924803159331</v>
      </c>
      <c r="CS70" s="155">
        <f t="shared" si="1516"/>
        <v>6109.7909015755486</v>
      </c>
      <c r="CT70" s="155">
        <f t="shared" si="1516"/>
        <v>5976.9693602369498</v>
      </c>
      <c r="CU70" s="155">
        <f t="shared" si="1516"/>
        <v>5279.6562682093054</v>
      </c>
      <c r="CV70" s="155">
        <f t="shared" si="1516"/>
        <v>6493.4975765537229</v>
      </c>
      <c r="CW70" s="155">
        <f t="shared" si="1516"/>
        <v>5865.3992655125267</v>
      </c>
      <c r="CX70" s="155">
        <f t="shared" si="1516"/>
        <v>6375.4339842527461</v>
      </c>
      <c r="CY70" s="155">
        <f t="shared" si="1516"/>
        <v>6896.5031079657119</v>
      </c>
      <c r="CZ70" s="155">
        <f t="shared" si="1516"/>
        <v>5996.6953317228799</v>
      </c>
      <c r="DA70" s="164">
        <f t="shared" si="1516"/>
        <v>7826.9836860245778</v>
      </c>
    </row>
    <row r="71" spans="1:105" x14ac:dyDescent="0.2">
      <c r="A71" s="300"/>
      <c r="B71" s="270">
        <f>'To &amp; from shop'!U6</f>
        <v>1454395.8776576577</v>
      </c>
      <c r="C71" s="155">
        <f>B71/365</f>
        <v>3984.6462401579665</v>
      </c>
      <c r="D71" s="327" t="str">
        <f>'Non-survey input values'!$B$11</f>
        <v>Nov</v>
      </c>
      <c r="E71" s="163" t="s">
        <v>1174</v>
      </c>
      <c r="F71" s="155">
        <f>F70*365</f>
        <v>1784940.3953071255</v>
      </c>
      <c r="G71" s="155">
        <f t="shared" ref="G71" si="1517">G70*365</f>
        <v>1376942.8427528122</v>
      </c>
      <c r="H71" s="155">
        <f t="shared" ref="H71" si="1518">H70*365</f>
        <v>1375065.1934217855</v>
      </c>
      <c r="I71" s="155">
        <f t="shared" ref="I71" si="1519">I70*365</f>
        <v>1359187.1181721676</v>
      </c>
      <c r="J71" s="155">
        <f t="shared" ref="J71" si="1520">J70*365</f>
        <v>1401942.2558404964</v>
      </c>
      <c r="K71" s="155">
        <f t="shared" ref="K71" si="1521">K70*365</f>
        <v>1264029.9250846657</v>
      </c>
      <c r="L71" s="155">
        <f t="shared" ref="L71" si="1522">L70*365</f>
        <v>1415412.0706276586</v>
      </c>
      <c r="M71" s="155">
        <f t="shared" ref="M71" si="1523">M70*365</f>
        <v>2023507.3080454369</v>
      </c>
      <c r="N71" s="155">
        <f t="shared" ref="N71" si="1524">N70*365</f>
        <v>1522042.1975487117</v>
      </c>
      <c r="O71" s="155">
        <f t="shared" ref="O71" si="1525">O70*365</f>
        <v>1485673.208359973</v>
      </c>
      <c r="P71" s="155">
        <f t="shared" ref="P71" si="1526">P70*365</f>
        <v>1977494.6028858798</v>
      </c>
      <c r="Q71" s="155">
        <f t="shared" ref="Q71" si="1527">Q70*365</f>
        <v>1792146.5791042228</v>
      </c>
      <c r="R71" s="155">
        <f t="shared" ref="R71" si="1528">R70*365</f>
        <v>1201033.7817172951</v>
      </c>
      <c r="S71" s="155">
        <f t="shared" ref="S71" si="1529">S70*365</f>
        <v>1753244.3456695052</v>
      </c>
      <c r="T71" s="155">
        <f t="shared" ref="T71" si="1530">T70*365</f>
        <v>1613172.7201967037</v>
      </c>
      <c r="U71" s="155">
        <f t="shared" ref="U71" si="1531">U70*365</f>
        <v>2377505.5899609202</v>
      </c>
      <c r="V71" s="155">
        <f t="shared" ref="V71" si="1532">V70*365</f>
        <v>915024.70020713087</v>
      </c>
      <c r="W71" s="155">
        <f t="shared" ref="W71" si="1533">W70*365</f>
        <v>1395927.7016714201</v>
      </c>
      <c r="X71" s="155">
        <f t="shared" ref="X71" si="1534">X70*365</f>
        <v>1901902.3015523218</v>
      </c>
      <c r="Y71" s="155">
        <f t="shared" ref="Y71" si="1535">Y70*365</f>
        <v>2237532.1194733195</v>
      </c>
      <c r="Z71" s="155">
        <f t="shared" ref="Z71" si="1536">Z70*365</f>
        <v>1691499.07115815</v>
      </c>
      <c r="AA71" s="155">
        <f t="shared" ref="AA71" si="1537">AA70*365</f>
        <v>1608649.9858940763</v>
      </c>
      <c r="AB71" s="155">
        <f t="shared" ref="AB71" si="1538">AB70*365</f>
        <v>1574346.053134578</v>
      </c>
      <c r="AC71" s="155">
        <f t="shared" ref="AC71" si="1539">AC70*365</f>
        <v>1844786.3500815553</v>
      </c>
      <c r="AD71" s="155">
        <f t="shared" ref="AD71" si="1540">AD70*365</f>
        <v>962372.23499254859</v>
      </c>
      <c r="AE71" s="155">
        <f t="shared" ref="AE71" si="1541">AE70*365</f>
        <v>1463318.551753717</v>
      </c>
      <c r="AF71" s="155">
        <f t="shared" ref="AF71" si="1542">AF70*365</f>
        <v>1677730.0760994703</v>
      </c>
      <c r="AG71" s="155">
        <f t="shared" ref="AG71" si="1543">AG70*365</f>
        <v>1390280.9781785498</v>
      </c>
      <c r="AH71" s="155">
        <f t="shared" ref="AH71" si="1544">AH70*365</f>
        <v>1340457.0300992238</v>
      </c>
      <c r="AI71" s="155">
        <f t="shared" ref="AI71" si="1545">AI70*365</f>
        <v>1808167.8478987096</v>
      </c>
      <c r="AJ71" s="155">
        <f t="shared" ref="AJ71" si="1546">AJ70*365</f>
        <v>2237532.1194733195</v>
      </c>
      <c r="AK71" s="155">
        <f t="shared" ref="AK71" si="1547">AK70*365</f>
        <v>1508498.1313123188</v>
      </c>
      <c r="AL71" s="155">
        <f t="shared" ref="AL71" si="1548">AL70*365</f>
        <v>1230642.6657103258</v>
      </c>
      <c r="AM71" s="155">
        <f t="shared" ref="AM71" si="1549">AM70*365</f>
        <v>2100794.0455055055</v>
      </c>
      <c r="AN71" s="155">
        <f t="shared" ref="AN71" si="1550">AN70*365</f>
        <v>1603564.6856225457</v>
      </c>
      <c r="AO71" s="155">
        <f t="shared" ref="AO71" si="1551">AO70*365</f>
        <v>2296414.5436699861</v>
      </c>
      <c r="AP71" s="155">
        <f t="shared" ref="AP71" si="1552">AP70*365</f>
        <v>2869483.7586218654</v>
      </c>
      <c r="AQ71" s="155">
        <f t="shared" ref="AQ71" si="1553">AQ70*365</f>
        <v>1702380.4282260141</v>
      </c>
      <c r="AR71" s="155">
        <f t="shared" ref="AR71" si="1554">AR70*365</f>
        <v>2255797.687795551</v>
      </c>
      <c r="AS71" s="155">
        <f t="shared" ref="AS71" si="1555">AS70*365</f>
        <v>1692387.9303652747</v>
      </c>
      <c r="AT71" s="155">
        <f t="shared" ref="AT71" si="1556">AT70*365</f>
        <v>2351789.0787655739</v>
      </c>
      <c r="AU71" s="155">
        <f t="shared" ref="AU71" si="1557">AU70*365</f>
        <v>2568803.1085901489</v>
      </c>
      <c r="AV71" s="155">
        <f t="shared" ref="AV71" si="1558">AV70*365</f>
        <v>1525743.5999578449</v>
      </c>
      <c r="AW71" s="155">
        <f t="shared" ref="AW71" si="1559">AW70*365</f>
        <v>1245380.9012278146</v>
      </c>
      <c r="AX71" s="155">
        <f t="shared" ref="AX71" si="1560">AX70*365</f>
        <v>1338623.0714759538</v>
      </c>
      <c r="AY71" s="155">
        <f t="shared" ref="AY71" si="1561">AY70*365</f>
        <v>1886783.8412856099</v>
      </c>
      <c r="AZ71" s="155">
        <f t="shared" ref="AZ71" si="1562">AZ70*365</f>
        <v>1412841.709724582</v>
      </c>
      <c r="BA71" s="155">
        <f t="shared" ref="BA71" si="1563">BA70*365</f>
        <v>1596983.7088005652</v>
      </c>
      <c r="BB71" s="155">
        <f t="shared" ref="BB71" si="1564">BB70*365</f>
        <v>1450298.9878614391</v>
      </c>
      <c r="BC71" s="155">
        <f t="shared" ref="BC71" si="1565">BC70*365</f>
        <v>1405213.4083648869</v>
      </c>
      <c r="BD71" s="155">
        <f t="shared" ref="BD71" si="1566">BD70*365</f>
        <v>1441293.2120931745</v>
      </c>
      <c r="BE71" s="155">
        <f t="shared" ref="BE71" si="1567">BE70*365</f>
        <v>2133113.9538978981</v>
      </c>
      <c r="BF71" s="155">
        <f t="shared" ref="BF71" si="1568">BF70*365</f>
        <v>1541928.9628870538</v>
      </c>
      <c r="BG71" s="155">
        <f t="shared" ref="BG71" si="1569">BG70*365</f>
        <v>1754045.2795871249</v>
      </c>
      <c r="BH71" s="155">
        <f t="shared" ref="BH71" si="1570">BH70*365</f>
        <v>1569216.6048411571</v>
      </c>
      <c r="BI71" s="155">
        <f t="shared" ref="BI71" si="1571">BI70*365</f>
        <v>1999794.3317792793</v>
      </c>
      <c r="BJ71" s="155">
        <f t="shared" ref="BJ71" si="1572">BJ70*365</f>
        <v>2423993.1294294298</v>
      </c>
      <c r="BK71" s="155">
        <f t="shared" ref="BK71" si="1573">BK70*365</f>
        <v>2423993.1294294298</v>
      </c>
      <c r="BL71" s="155">
        <f t="shared" ref="BL71" si="1574">BL70*365</f>
        <v>1551081.3178979829</v>
      </c>
      <c r="BM71" s="155">
        <f t="shared" ref="BM71" si="1575">BM70*365</f>
        <v>1526021.3928364206</v>
      </c>
      <c r="BN71" s="155">
        <f t="shared" ref="BN71" si="1576">BN70*365</f>
        <v>1462378.2919148346</v>
      </c>
      <c r="BO71" s="155">
        <f t="shared" ref="BO71" si="1577">BO70*365</f>
        <v>2115484.9129565931</v>
      </c>
      <c r="BP71" s="155">
        <f t="shared" ref="BP71" si="1578">BP70*365</f>
        <v>1352926.3978210771</v>
      </c>
      <c r="BQ71" s="155">
        <f t="shared" ref="BQ71" si="1579">BQ70*365</f>
        <v>1399513.0143498215</v>
      </c>
      <c r="BR71" s="155">
        <f t="shared" ref="BR71" si="1580">BR70*365</f>
        <v>810646.88262885844</v>
      </c>
      <c r="BS71" s="155">
        <f t="shared" ref="BS71" si="1581">BS70*365</f>
        <v>1454395.8776576577</v>
      </c>
      <c r="BT71" s="155">
        <f t="shared" ref="BT71" si="1582">BT70*365</f>
        <v>1856086.1676773918</v>
      </c>
      <c r="BU71" s="155">
        <f t="shared" ref="BU71" si="1583">BU70*365</f>
        <v>2170542.176078754</v>
      </c>
      <c r="BV71" s="155">
        <f t="shared" ref="BV71" si="1584">BV70*365</f>
        <v>1447949.0874198135</v>
      </c>
      <c r="BW71" s="155">
        <f t="shared" ref="BW71" si="1585">BW70*365</f>
        <v>1407613.0395873073</v>
      </c>
      <c r="BX71" s="155">
        <f t="shared" ref="BX71" si="1586">BX70*365</f>
        <v>1722310.9077524894</v>
      </c>
      <c r="BY71" s="155">
        <f t="shared" ref="BY71" si="1587">BY70*365</f>
        <v>1495173.3321714236</v>
      </c>
      <c r="BZ71" s="155">
        <f t="shared" ref="BZ71" si="1588">BZ70*365</f>
        <v>1158179.469547566</v>
      </c>
      <c r="CA71" s="155">
        <f t="shared" ref="CA71" si="1589">CA70*365</f>
        <v>1652722.5882473383</v>
      </c>
      <c r="CB71" s="155">
        <f t="shared" ref="CB71" si="1590">CB70*365</f>
        <v>2358479.8016070127</v>
      </c>
      <c r="CC71" s="155">
        <f t="shared" ref="CC71" si="1591">CC70*365</f>
        <v>1249413.9083233571</v>
      </c>
      <c r="CD71" s="155">
        <f t="shared" ref="CD71" si="1592">CD70*365</f>
        <v>1112185.0829146795</v>
      </c>
      <c r="CE71" s="155">
        <f t="shared" ref="CE71" si="1593">CE70*365</f>
        <v>1413644.0270710643</v>
      </c>
      <c r="CF71" s="155">
        <f t="shared" ref="CF71" si="1594">CF70*365</f>
        <v>1075564.1645337143</v>
      </c>
      <c r="CG71" s="155">
        <f t="shared" ref="CG71" si="1595">CG70*365</f>
        <v>1184931.1199566685</v>
      </c>
      <c r="CH71" s="155">
        <f t="shared" ref="CH71" si="1596">CH70*365</f>
        <v>1220843.254968107</v>
      </c>
      <c r="CI71" s="155">
        <f t="shared" ref="CI71" si="1597">CI70*365</f>
        <v>1488697.6672250554</v>
      </c>
      <c r="CJ71" s="155">
        <f t="shared" ref="CJ71" si="1598">CJ70*365</f>
        <v>1922549.0571611959</v>
      </c>
      <c r="CK71" s="155">
        <f t="shared" ref="CK71" si="1599">CK70*365</f>
        <v>1745275.0531891894</v>
      </c>
      <c r="CL71" s="155">
        <f t="shared" ref="CL71" si="1600">CL70*365</f>
        <v>2477859.6434167498</v>
      </c>
      <c r="CM71" s="155">
        <f t="shared" ref="CM71" si="1601">CM70*365</f>
        <v>2697243.2640196565</v>
      </c>
      <c r="CN71" s="155">
        <f t="shared" ref="CN71" si="1602">CN70*365</f>
        <v>1814719.1806809516</v>
      </c>
      <c r="CO71" s="155">
        <f t="shared" ref="CO71" si="1603">CO70*365</f>
        <v>2507579.0994097549</v>
      </c>
      <c r="CP71" s="155">
        <f t="shared" ref="CP71:DA71" si="1604">CP70*365</f>
        <v>3878389.0070870873</v>
      </c>
      <c r="CQ71" s="155">
        <f t="shared" si="1604"/>
        <v>5817583.5106306309</v>
      </c>
      <c r="CR71" s="155">
        <f t="shared" si="1604"/>
        <v>2908791.7553153154</v>
      </c>
      <c r="CS71" s="155">
        <f t="shared" si="1604"/>
        <v>2230073.6790750753</v>
      </c>
      <c r="CT71" s="155">
        <f t="shared" si="1604"/>
        <v>2181593.8164864867</v>
      </c>
      <c r="CU71" s="155">
        <f t="shared" si="1604"/>
        <v>1927074.5378963964</v>
      </c>
      <c r="CV71" s="155">
        <f t="shared" si="1604"/>
        <v>2370126.6154421088</v>
      </c>
      <c r="CW71" s="155">
        <f t="shared" si="1604"/>
        <v>2140870.7319120723</v>
      </c>
      <c r="CX71" s="155">
        <f t="shared" si="1604"/>
        <v>2327033.4042522525</v>
      </c>
      <c r="CY71" s="155">
        <f t="shared" si="1604"/>
        <v>2517223.6344074849</v>
      </c>
      <c r="CZ71" s="155">
        <f t="shared" si="1604"/>
        <v>2188793.796078851</v>
      </c>
      <c r="DA71" s="164">
        <f t="shared" si="1604"/>
        <v>2856849.0453989711</v>
      </c>
    </row>
    <row r="72" spans="1:105" ht="13.5" thickBot="1" x14ac:dyDescent="0.25">
      <c r="A72" s="300"/>
      <c r="B72" s="156"/>
      <c r="C72" s="156"/>
      <c r="D72" s="156"/>
      <c r="E72" s="490" t="s">
        <v>1175</v>
      </c>
      <c r="F72" s="333">
        <f>IF(ISBLANK(D71),'To &amp; from shop'!U6,MEDIAN(71:71))</f>
        <v>1632947.6542220209</v>
      </c>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4"/>
    </row>
    <row r="73" spans="1:105" ht="25.5" x14ac:dyDescent="0.2">
      <c r="A73" s="300"/>
      <c r="B73" s="153" t="s">
        <v>1176</v>
      </c>
      <c r="C73" s="153" t="s">
        <v>1177</v>
      </c>
      <c r="D73" s="153" t="s">
        <v>1162</v>
      </c>
      <c r="E73" s="264" t="s">
        <v>1178</v>
      </c>
      <c r="F73" s="265">
        <f>$C74/(F62/F63)</f>
        <v>1628.8475825079597</v>
      </c>
      <c r="G73" s="265">
        <f t="shared" ref="G73" si="1605">$C74/(G62/G63)</f>
        <v>1256.5293645470126</v>
      </c>
      <c r="H73" s="265">
        <f t="shared" ref="H73" si="1606">$C74/(H62/H63)</f>
        <v>1254.8159154135392</v>
      </c>
      <c r="I73" s="265">
        <f t="shared" ref="I73" si="1607">$C74/(I62/I63)</f>
        <v>1240.3263758450378</v>
      </c>
      <c r="J73" s="265">
        <f t="shared" ref="J73" si="1608">$C74/(J62/J63)</f>
        <v>1279.3425821082556</v>
      </c>
      <c r="K73" s="265">
        <f t="shared" ref="K73" si="1609">$C74/(K62/K63)</f>
        <v>1153.4906673102712</v>
      </c>
      <c r="L73" s="265">
        <f t="shared" ref="L73" si="1610">$C74/(L62/L63)</f>
        <v>1291.6344632884804</v>
      </c>
      <c r="M73" s="265">
        <f t="shared" ref="M73" si="1611">$C74/(M62/M63)</f>
        <v>1846.5518487690879</v>
      </c>
      <c r="N73" s="265">
        <f t="shared" ref="N73" si="1612">$C74/(N62/N63)</f>
        <v>1388.939799037795</v>
      </c>
      <c r="O73" s="265">
        <f t="shared" ref="O73" si="1613">$C74/(O62/O63)</f>
        <v>1355.7512733738095</v>
      </c>
      <c r="P73" s="265">
        <f t="shared" ref="P73" si="1614">$C74/(P62/P63)</f>
        <v>1804.5629488815373</v>
      </c>
      <c r="Q73" s="265">
        <f t="shared" ref="Q73" si="1615">$C74/(Q62/Q63)</f>
        <v>1635.423586439447</v>
      </c>
      <c r="R73" s="265">
        <f t="shared" ref="R73" si="1616">$C74/(R62/R63)</f>
        <v>1096.0035287475234</v>
      </c>
      <c r="S73" s="265">
        <f t="shared" ref="S73" si="1617">$C74/(S62/S63)</f>
        <v>1599.9233484197919</v>
      </c>
      <c r="T73" s="265">
        <f t="shared" ref="T73" si="1618">$C74/(T62/T63)</f>
        <v>1472.1009689559241</v>
      </c>
      <c r="U73" s="265">
        <f t="shared" ref="U73" si="1619">$C74/(U62/U63)</f>
        <v>2169.5930255086573</v>
      </c>
      <c r="V73" s="265">
        <f t="shared" ref="V73" si="1620">$C74/(V62/V63)</f>
        <v>835.00590539943732</v>
      </c>
      <c r="W73" s="265">
        <f t="shared" ref="W73" si="1621">$C74/(W62/W63)</f>
        <v>1273.853999943876</v>
      </c>
      <c r="X73" s="265">
        <f t="shared" ref="X73" si="1622">$C74/(X62/X63)</f>
        <v>1735.5811847805612</v>
      </c>
      <c r="Y73" s="265">
        <f t="shared" ref="Y73" si="1623">$C74/(Y62/Y63)</f>
        <v>2041.8602173888953</v>
      </c>
      <c r="Z73" s="265">
        <f t="shared" ref="Z73" si="1624">$C74/(Z62/Z63)</f>
        <v>1543.5776903891178</v>
      </c>
      <c r="AA73" s="265">
        <f t="shared" ref="AA73" si="1625">$C74/(AA62/AA63)</f>
        <v>1467.9737471985316</v>
      </c>
      <c r="AB73" s="265">
        <f t="shared" ref="AB73" si="1626">$C74/(AB62/AB63)</f>
        <v>1436.6696890390938</v>
      </c>
      <c r="AC73" s="265">
        <f t="shared" ref="AC73" si="1627">$C74/(AC62/AC63)</f>
        <v>1683.4600160735288</v>
      </c>
      <c r="AD73" s="265">
        <f t="shared" ref="AD73" si="1628">$C74/(AD62/AD63)</f>
        <v>878.21290423015682</v>
      </c>
      <c r="AE73" s="265">
        <f t="shared" ref="AE73" si="1629">$C74/(AE62/AE63)</f>
        <v>1335.3515286727377</v>
      </c>
      <c r="AF73" s="265">
        <f t="shared" ref="AF73" si="1630">$C74/(AF62/AF63)</f>
        <v>1531.012792214445</v>
      </c>
      <c r="AG73" s="265">
        <f t="shared" ref="AG73" si="1631">$C74/(AG62/AG63)</f>
        <v>1268.7010817093878</v>
      </c>
      <c r="AH73" s="265">
        <f t="shared" ref="AH73" si="1632">$C74/(AH62/AH63)</f>
        <v>1223.2342316154673</v>
      </c>
      <c r="AI73" s="265">
        <f t="shared" ref="AI73" si="1633">$C74/(AI62/AI63)</f>
        <v>1650.0437972953505</v>
      </c>
      <c r="AJ73" s="265">
        <f t="shared" ref="AJ73" si="1634">$C74/(AJ62/AJ63)</f>
        <v>2041.8602173888953</v>
      </c>
      <c r="AK73" s="265">
        <f t="shared" ref="AK73" si="1635">$C74/(AK62/AK63)</f>
        <v>1376.5801596882247</v>
      </c>
      <c r="AL73" s="265">
        <f t="shared" ref="AL73" si="1636">$C74/(AL62/AL63)</f>
        <v>1123.0231195638924</v>
      </c>
      <c r="AM73" s="265">
        <f t="shared" ref="AM73" si="1637">$C74/(AM62/AM63)</f>
        <v>1917.0798707706851</v>
      </c>
      <c r="AN73" s="265">
        <f t="shared" ref="AN73" si="1638">$C74/(AN62/AN63)</f>
        <v>1463.333155795375</v>
      </c>
      <c r="AO73" s="265">
        <f t="shared" ref="AO73" si="1639">$C74/(AO62/AO63)</f>
        <v>2095.5933810043925</v>
      </c>
      <c r="AP73" s="265">
        <f t="shared" ref="AP73" si="1640">$C74/(AP62/AP63)</f>
        <v>2618.547765273056</v>
      </c>
      <c r="AQ73" s="265">
        <f t="shared" ref="AQ73" si="1641">$C74/(AQ62/AQ63)</f>
        <v>1553.5074741516432</v>
      </c>
      <c r="AR73" s="265">
        <f t="shared" ref="AR73" si="1642">$C74/(AR62/AR63)</f>
        <v>2058.5284640614577</v>
      </c>
      <c r="AS73" s="265">
        <f t="shared" ref="AS73" si="1643">$C74/(AS62/AS63)</f>
        <v>1544.3888189705099</v>
      </c>
      <c r="AT73" s="265">
        <f t="shared" ref="AT73" si="1644">$C74/(AT62/AT63)</f>
        <v>2146.1254199789664</v>
      </c>
      <c r="AU73" s="265">
        <f t="shared" ref="AU73" si="1645">$C74/(AU62/AU63)</f>
        <v>2344.1616002230953</v>
      </c>
      <c r="AV73" s="265">
        <f t="shared" ref="AV73" si="1646">$C74/(AV62/AV63)</f>
        <v>1392.3175142723526</v>
      </c>
      <c r="AW73" s="265">
        <f t="shared" ref="AW73" si="1647">$C74/(AW62/AW63)</f>
        <v>1136.4724982413043</v>
      </c>
      <c r="AX73" s="265">
        <f t="shared" ref="AX73" si="1648">$C74/(AX62/AX63)</f>
        <v>1221.560652442859</v>
      </c>
      <c r="AY73" s="265">
        <f t="shared" ref="AY73" si="1649">$C74/(AY62/AY63)</f>
        <v>1721.7848319603656</v>
      </c>
      <c r="AZ73" s="265">
        <f t="shared" ref="AZ73" si="1650">$C74/(AZ62/AZ63)</f>
        <v>1289.2888801227027</v>
      </c>
      <c r="BA73" s="265">
        <f t="shared" ref="BA73" si="1651">$C74/(BA62/BA63)</f>
        <v>1457.3276845677606</v>
      </c>
      <c r="BB73" s="265">
        <f t="shared" ref="BB73" si="1652">$C74/(BB62/BB63)</f>
        <v>1323.4705240033377</v>
      </c>
      <c r="BC73" s="265">
        <f t="shared" ref="BC73" si="1653">$C74/(BC62/BC63)</f>
        <v>1282.3276727563111</v>
      </c>
      <c r="BD73" s="265">
        <f t="shared" ref="BD73" si="1654">$C74/(BD62/BD63)</f>
        <v>1315.2523021919462</v>
      </c>
      <c r="BE73" s="265">
        <f t="shared" ref="BE73" si="1655">$C74/(BE62/BE63)</f>
        <v>1946.5734072440803</v>
      </c>
      <c r="BF73" s="265">
        <f t="shared" ref="BF73" si="1656">$C74/(BF62/BF63)</f>
        <v>1407.0874692515606</v>
      </c>
      <c r="BG73" s="265">
        <f t="shared" ref="BG73" si="1657">$C74/(BG62/BG63)</f>
        <v>1600.6542407671741</v>
      </c>
      <c r="BH73" s="265">
        <f t="shared" ref="BH73" si="1658">$C74/(BH62/BH63)</f>
        <v>1431.9888103530016</v>
      </c>
      <c r="BI73" s="265">
        <f t="shared" ref="BI73" si="1659">$C74/(BI62/BI63)</f>
        <v>1824.9125692913251</v>
      </c>
      <c r="BJ73" s="265">
        <f t="shared" ref="BJ73" si="1660">$C74/(BJ62/BJ63)</f>
        <v>2212.0152355046366</v>
      </c>
      <c r="BK73" s="265">
        <f t="shared" ref="BK73" si="1661">$C74/(BK62/BK63)</f>
        <v>2212.0152355046366</v>
      </c>
      <c r="BL73" s="265">
        <f t="shared" ref="BL73" si="1662">$C74/(BL62/BL63)</f>
        <v>1415.4394519693035</v>
      </c>
      <c r="BM73" s="265">
        <f t="shared" ref="BM73" si="1663">$C74/(BM62/BM63)</f>
        <v>1392.5710141986781</v>
      </c>
      <c r="BN73" s="265">
        <f t="shared" ref="BN73" si="1664">$C74/(BN62/BN63)</f>
        <v>1334.4934944383626</v>
      </c>
      <c r="BO73" s="265">
        <f t="shared" ref="BO73" si="1665">$C74/(BO62/BO63)</f>
        <v>1930.4860237131375</v>
      </c>
      <c r="BP73" s="265">
        <f t="shared" ref="BP73" si="1666">$C74/(BP62/BP63)</f>
        <v>1234.6131547002624</v>
      </c>
      <c r="BQ73" s="265">
        <f t="shared" ref="BQ73" si="1667">$C74/(BQ62/BQ63)</f>
        <v>1277.1257774800354</v>
      </c>
      <c r="BR73" s="265">
        <f t="shared" ref="BR73" si="1668">$C74/(BR62/BR63)</f>
        <v>739.75591482450136</v>
      </c>
      <c r="BS73" s="265">
        <f t="shared" ref="BS73" si="1669">$C74/(BS62/BS63)</f>
        <v>1327.209141302782</v>
      </c>
      <c r="BT73" s="265">
        <f t="shared" ref="BT73" si="1670">$C74/(BT62/BT63)</f>
        <v>1693.7716660435503</v>
      </c>
      <c r="BU73" s="265">
        <f t="shared" ref="BU73" si="1671">$C74/(BU62/BU63)</f>
        <v>1980.7285361084073</v>
      </c>
      <c r="BV73" s="265">
        <f t="shared" ref="BV73" si="1672">$C74/(BV62/BV63)</f>
        <v>1321.3261220594186</v>
      </c>
      <c r="BW73" s="265">
        <f t="shared" ref="BW73" si="1673">$C74/(BW62/BW63)</f>
        <v>1284.5174565305072</v>
      </c>
      <c r="BX73" s="265">
        <f t="shared" ref="BX73" si="1674">$C74/(BX62/BX63)</f>
        <v>1571.6950357532944</v>
      </c>
      <c r="BY73" s="265">
        <f t="shared" ref="BY73" si="1675">$C74/(BY62/BY63)</f>
        <v>1364.4206125542619</v>
      </c>
      <c r="BZ73" s="265">
        <f t="shared" ref="BZ73" si="1676">$C74/(BZ62/BZ63)</f>
        <v>1056.896820780564</v>
      </c>
      <c r="CA73" s="265">
        <f t="shared" ref="CA73" si="1677">$C74/(CA62/CA63)</f>
        <v>1508.1922060258887</v>
      </c>
      <c r="CB73" s="265">
        <f t="shared" ref="CB73" si="1678">$C74/(CB62/CB63)</f>
        <v>2152.2310399504572</v>
      </c>
      <c r="CC73" s="265">
        <f t="shared" ref="CC73" si="1679">$C74/(CC62/CC63)</f>
        <v>1140.152819374202</v>
      </c>
      <c r="CD73" s="265">
        <f t="shared" ref="CD73" si="1680">$C74/(CD62/CD63)</f>
        <v>1014.9246374668332</v>
      </c>
      <c r="CE73" s="265">
        <f t="shared" ref="CE73" si="1681">$C74/(CE62/CE63)</f>
        <v>1290.0210349182678</v>
      </c>
      <c r="CF73" s="265">
        <f t="shared" ref="CF73" si="1682">$C74/(CF62/CF63)</f>
        <v>981.5062137867568</v>
      </c>
      <c r="CG73" s="265">
        <f t="shared" ref="CG73" si="1683">$C74/(CG62/CG63)</f>
        <v>1081.3090427301192</v>
      </c>
      <c r="CH73" s="265">
        <f t="shared" ref="CH73" si="1684">$C74/(CH62/CH63)</f>
        <v>1114.0806660570797</v>
      </c>
      <c r="CI73" s="265">
        <f t="shared" ref="CI73" si="1685">$C74/(CI62/CI63)</f>
        <v>1358.5112436919985</v>
      </c>
      <c r="CJ73" s="265">
        <f t="shared" ref="CJ73" si="1686">$C74/(CJ62/CJ63)</f>
        <v>1754.4223842114029</v>
      </c>
      <c r="CK73" s="265">
        <f t="shared" ref="CK73" si="1687">$C74/(CK62/CK63)</f>
        <v>1592.6509695633383</v>
      </c>
      <c r="CL73" s="265">
        <f t="shared" ref="CL73" si="1688">$C74/(CL62/CL63)</f>
        <v>2261.1711296269618</v>
      </c>
      <c r="CM73" s="265">
        <f t="shared" ref="CM73" si="1689">$C74/(CM62/CM63)</f>
        <v>2461.3696802342502</v>
      </c>
      <c r="CN73" s="265">
        <f t="shared" ref="CN73" si="1690">$C74/(CN62/CN63)</f>
        <v>1656.0222168507687</v>
      </c>
      <c r="CO73" s="265">
        <f t="shared" ref="CO73" si="1691">$C74/(CO62/CO63)</f>
        <v>2288.2916229358311</v>
      </c>
      <c r="CP73" s="265">
        <f t="shared" ref="CP73:DA73" si="1692">$C74/(CP62/CP63)</f>
        <v>3539.2243768074186</v>
      </c>
      <c r="CQ73" s="265">
        <f t="shared" si="1692"/>
        <v>5308.8365652111279</v>
      </c>
      <c r="CR73" s="265">
        <f t="shared" si="1692"/>
        <v>2654.4182826055639</v>
      </c>
      <c r="CS73" s="265">
        <f t="shared" si="1692"/>
        <v>2035.0540166642656</v>
      </c>
      <c r="CT73" s="265">
        <f t="shared" si="1692"/>
        <v>1990.813711954173</v>
      </c>
      <c r="CU73" s="265">
        <f t="shared" si="1692"/>
        <v>1758.552112226186</v>
      </c>
      <c r="CV73" s="265">
        <f t="shared" si="1692"/>
        <v>2162.8593413823114</v>
      </c>
      <c r="CW73" s="265">
        <f t="shared" si="1692"/>
        <v>1953.6518559976951</v>
      </c>
      <c r="CX73" s="265">
        <f t="shared" si="1692"/>
        <v>2123.5346260844512</v>
      </c>
      <c r="CY73" s="265">
        <f t="shared" si="1692"/>
        <v>2297.0927445625075</v>
      </c>
      <c r="CZ73" s="265">
        <f t="shared" si="1692"/>
        <v>1997.38405423785</v>
      </c>
      <c r="DA73" s="266">
        <f t="shared" si="1692"/>
        <v>2607.0179561304649</v>
      </c>
    </row>
    <row r="74" spans="1:105" x14ac:dyDescent="0.2">
      <c r="A74" s="300"/>
      <c r="B74" s="270">
        <f>'To &amp; from shop'!V6</f>
        <v>484431.33657551539</v>
      </c>
      <c r="C74" s="155">
        <f>B74/365</f>
        <v>1327.209141302782</v>
      </c>
      <c r="D74" s="327" t="str">
        <f>'Non-survey input values'!$B$11</f>
        <v>Nov</v>
      </c>
      <c r="E74" s="163" t="s">
        <v>1179</v>
      </c>
      <c r="F74" s="155">
        <f>F73*365</f>
        <v>594529.36761540535</v>
      </c>
      <c r="G74" s="155">
        <f t="shared" ref="G74" si="1693">G73*365</f>
        <v>458633.21805965959</v>
      </c>
      <c r="H74" s="155">
        <f t="shared" ref="H74" si="1694">H73*365</f>
        <v>458007.80912594183</v>
      </c>
      <c r="I74" s="155">
        <f t="shared" ref="I74" si="1695">I73*365</f>
        <v>452719.1271834388</v>
      </c>
      <c r="J74" s="155">
        <f t="shared" ref="J74" si="1696">J73*365</f>
        <v>466960.04246951325</v>
      </c>
      <c r="K74" s="155">
        <f t="shared" ref="K74" si="1697">K73*365</f>
        <v>421024.09356824897</v>
      </c>
      <c r="L74" s="155">
        <f t="shared" ref="L74" si="1698">L73*365</f>
        <v>471446.57910029538</v>
      </c>
      <c r="M74" s="155">
        <f t="shared" ref="M74" si="1699">M73*365</f>
        <v>673991.42480071704</v>
      </c>
      <c r="N74" s="155">
        <f t="shared" ref="N74" si="1700">N73*365</f>
        <v>506963.02664879517</v>
      </c>
      <c r="O74" s="155">
        <f t="shared" ref="O74" si="1701">O73*365</f>
        <v>494849.21478144045</v>
      </c>
      <c r="P74" s="155">
        <f t="shared" ref="P74" si="1702">P73*365</f>
        <v>658665.47634176107</v>
      </c>
      <c r="Q74" s="155">
        <f t="shared" ref="Q74" si="1703">Q73*365</f>
        <v>596929.60905039811</v>
      </c>
      <c r="R74" s="155">
        <f t="shared" ref="R74" si="1704">R73*365</f>
        <v>400041.28799284605</v>
      </c>
      <c r="S74" s="155">
        <f t="shared" ref="S74" si="1705">S73*365</f>
        <v>583972.02217322402</v>
      </c>
      <c r="T74" s="155">
        <f t="shared" ref="T74" si="1706">T73*365</f>
        <v>537316.85366891231</v>
      </c>
      <c r="U74" s="155">
        <f t="shared" ref="U74" si="1707">U73*365</f>
        <v>791901.4543106599</v>
      </c>
      <c r="V74" s="155">
        <f t="shared" ref="V74" si="1708">V73*365</f>
        <v>304777.15547079465</v>
      </c>
      <c r="W74" s="155">
        <f t="shared" ref="W74" si="1709">W73*365</f>
        <v>464956.70997951477</v>
      </c>
      <c r="X74" s="155">
        <f t="shared" ref="X74" si="1710">X73*365</f>
        <v>633487.13244490488</v>
      </c>
      <c r="Y74" s="155">
        <f t="shared" ref="Y74" si="1711">Y73*365</f>
        <v>745278.97934694681</v>
      </c>
      <c r="Z74" s="155">
        <f t="shared" ref="Z74" si="1712">Z73*365</f>
        <v>563405.85699202796</v>
      </c>
      <c r="AA74" s="155">
        <f t="shared" ref="AA74" si="1713">AA73*365</f>
        <v>535810.417727464</v>
      </c>
      <c r="AB74" s="155">
        <f t="shared" ref="AB74" si="1714">AB73*365</f>
        <v>524384.43649926921</v>
      </c>
      <c r="AC74" s="155">
        <f t="shared" ref="AC74" si="1715">AC73*365</f>
        <v>614462.90586683806</v>
      </c>
      <c r="AD74" s="155">
        <f t="shared" ref="AD74" si="1716">AD73*365</f>
        <v>320547.71004400722</v>
      </c>
      <c r="AE74" s="155">
        <f t="shared" ref="AE74" si="1717">AE73*365</f>
        <v>487403.30796554923</v>
      </c>
      <c r="AF74" s="155">
        <f t="shared" ref="AF74" si="1718">AF73*365</f>
        <v>558819.66915827245</v>
      </c>
      <c r="AG74" s="155">
        <f t="shared" ref="AG74" si="1719">AG73*365</f>
        <v>463075.89482392656</v>
      </c>
      <c r="AH74" s="155">
        <f t="shared" ref="AH74" si="1720">AH73*365</f>
        <v>446480.49453964556</v>
      </c>
      <c r="AI74" s="155">
        <f t="shared" ref="AI74" si="1721">AI73*365</f>
        <v>602265.98601280292</v>
      </c>
      <c r="AJ74" s="155">
        <f t="shared" ref="AJ74" si="1722">AJ73*365</f>
        <v>745278.97934694681</v>
      </c>
      <c r="AK74" s="155">
        <f t="shared" ref="AK74" si="1723">AK73*365</f>
        <v>502451.75828620204</v>
      </c>
      <c r="AL74" s="155">
        <f t="shared" ref="AL74" si="1724">AL73*365</f>
        <v>409903.43864082074</v>
      </c>
      <c r="AM74" s="155">
        <f t="shared" ref="AM74" si="1725">AM73*365</f>
        <v>699734.15283130005</v>
      </c>
      <c r="AN74" s="155">
        <f t="shared" ref="AN74" si="1726">AN73*365</f>
        <v>534116.60186531185</v>
      </c>
      <c r="AO74" s="155">
        <f t="shared" ref="AO74" si="1727">AO73*365</f>
        <v>764891.58406660333</v>
      </c>
      <c r="AP74" s="155">
        <f t="shared" ref="AP74" si="1728">AP73*365</f>
        <v>955769.93432466546</v>
      </c>
      <c r="AQ74" s="155">
        <f t="shared" ref="AQ74" si="1729">AQ73*365</f>
        <v>567030.22806534974</v>
      </c>
      <c r="AR74" s="155">
        <f t="shared" ref="AR74" si="1730">AR73*365</f>
        <v>751362.8893824321</v>
      </c>
      <c r="AS74" s="155">
        <f t="shared" ref="AS74" si="1731">AS73*365</f>
        <v>563701.91892423609</v>
      </c>
      <c r="AT74" s="155">
        <f t="shared" ref="AT74" si="1732">AT73*365</f>
        <v>783335.77829232276</v>
      </c>
      <c r="AU74" s="155">
        <f t="shared" ref="AU74" si="1733">AU73*365</f>
        <v>855618.98408142978</v>
      </c>
      <c r="AV74" s="155">
        <f t="shared" ref="AV74" si="1734">AV73*365</f>
        <v>508195.89270940871</v>
      </c>
      <c r="AW74" s="155">
        <f t="shared" ref="AW74" si="1735">AW73*365</f>
        <v>414812.46185807604</v>
      </c>
      <c r="AX74" s="155">
        <f t="shared" ref="AX74" si="1736">AX73*365</f>
        <v>445869.63814164355</v>
      </c>
      <c r="AY74" s="155">
        <f t="shared" ref="AY74" si="1737">AY73*365</f>
        <v>628451.46366553346</v>
      </c>
      <c r="AZ74" s="155">
        <f t="shared" ref="AZ74" si="1738">AZ73*365</f>
        <v>470590.44124478649</v>
      </c>
      <c r="BA74" s="155">
        <f t="shared" ref="BA74" si="1739">BA73*365</f>
        <v>531924.60486723261</v>
      </c>
      <c r="BB74" s="155">
        <f t="shared" ref="BB74" si="1740">BB73*365</f>
        <v>483066.74126121827</v>
      </c>
      <c r="BC74" s="155">
        <f t="shared" ref="BC74" si="1741">BC73*365</f>
        <v>468049.60055605357</v>
      </c>
      <c r="BD74" s="155">
        <f t="shared" ref="BD74" si="1742">BD73*365</f>
        <v>480067.0903000604</v>
      </c>
      <c r="BE74" s="155">
        <f t="shared" ref="BE74" si="1743">BE73*365</f>
        <v>710499.29364408925</v>
      </c>
      <c r="BF74" s="155">
        <f t="shared" ref="BF74" si="1744">BF73*365</f>
        <v>513586.92627681961</v>
      </c>
      <c r="BG74" s="155">
        <f t="shared" ref="BG74" si="1745">BG73*365</f>
        <v>584238.7978800186</v>
      </c>
      <c r="BH74" s="155">
        <f t="shared" ref="BH74" si="1746">BH73*365</f>
        <v>522675.91577884555</v>
      </c>
      <c r="BI74" s="155">
        <f t="shared" ref="BI74" si="1747">BI73*365</f>
        <v>666093.08779133367</v>
      </c>
      <c r="BJ74" s="155">
        <f t="shared" ref="BJ74" si="1748">BJ73*365</f>
        <v>807385.56095919234</v>
      </c>
      <c r="BK74" s="155">
        <f t="shared" ref="BK74" si="1749">BK73*365</f>
        <v>807385.56095919234</v>
      </c>
      <c r="BL74" s="155">
        <f t="shared" ref="BL74" si="1750">BL73*365</f>
        <v>516635.39996879577</v>
      </c>
      <c r="BM74" s="155">
        <f t="shared" ref="BM74" si="1751">BM73*365</f>
        <v>508288.4201825175</v>
      </c>
      <c r="BN74" s="155">
        <f t="shared" ref="BN74" si="1752">BN73*365</f>
        <v>487090.12547000236</v>
      </c>
      <c r="BO74" s="155">
        <f t="shared" ref="BO74" si="1753">BO73*365</f>
        <v>704627.39865529514</v>
      </c>
      <c r="BP74" s="155">
        <f t="shared" ref="BP74" si="1754">BP73*365</f>
        <v>450633.80146559578</v>
      </c>
      <c r="BQ74" s="155">
        <f t="shared" ref="BQ74" si="1755">BQ73*365</f>
        <v>466150.90878021292</v>
      </c>
      <c r="BR74" s="155">
        <f t="shared" ref="BR74" si="1756">BR73*365</f>
        <v>270010.90891094302</v>
      </c>
      <c r="BS74" s="155">
        <f t="shared" ref="BS74" si="1757">BS73*365</f>
        <v>484431.33657551539</v>
      </c>
      <c r="BT74" s="155">
        <f t="shared" ref="BT74" si="1758">BT73*365</f>
        <v>618226.65810589585</v>
      </c>
      <c r="BU74" s="155">
        <f t="shared" ref="BU74" si="1759">BU73*365</f>
        <v>722965.91567956866</v>
      </c>
      <c r="BV74" s="155">
        <f t="shared" ref="BV74" si="1760">BV73*365</f>
        <v>482284.03455168777</v>
      </c>
      <c r="BW74" s="155">
        <f t="shared" ref="BW74" si="1761">BW73*365</f>
        <v>468848.87163363514</v>
      </c>
      <c r="BX74" s="155">
        <f t="shared" ref="BX74" si="1762">BX73*365</f>
        <v>573668.6880499525</v>
      </c>
      <c r="BY74" s="155">
        <f t="shared" ref="BY74" si="1763">BY73*365</f>
        <v>498013.52358230558</v>
      </c>
      <c r="BZ74" s="155">
        <f t="shared" ref="BZ74" si="1764">BZ73*365</f>
        <v>385767.33958490583</v>
      </c>
      <c r="CA74" s="155">
        <f t="shared" ref="CA74" si="1765">CA73*365</f>
        <v>550490.15519944939</v>
      </c>
      <c r="CB74" s="155">
        <f t="shared" ref="CB74" si="1766">CB73*365</f>
        <v>785564.32958191691</v>
      </c>
      <c r="CC74" s="155">
        <f t="shared" ref="CC74" si="1767">CC73*365</f>
        <v>416155.7790715837</v>
      </c>
      <c r="CD74" s="155">
        <f t="shared" ref="CD74" si="1768">CD73*365</f>
        <v>370447.49267539411</v>
      </c>
      <c r="CE74" s="155">
        <f t="shared" ref="CE74" si="1769">CE73*365</f>
        <v>470857.67774516775</v>
      </c>
      <c r="CF74" s="155">
        <f t="shared" ref="CF74" si="1770">CF73*365</f>
        <v>358249.76803216623</v>
      </c>
      <c r="CG74" s="155">
        <f t="shared" ref="CG74" si="1771">CG73*365</f>
        <v>394677.80059649353</v>
      </c>
      <c r="CH74" s="155">
        <f t="shared" ref="CH74" si="1772">CH73*365</f>
        <v>406639.44311083411</v>
      </c>
      <c r="CI74" s="155">
        <f t="shared" ref="CI74" si="1773">CI73*365</f>
        <v>495856.60394757945</v>
      </c>
      <c r="CJ74" s="155">
        <f t="shared" ref="CJ74" si="1774">CJ73*365</f>
        <v>640364.17023716203</v>
      </c>
      <c r="CK74" s="155">
        <f t="shared" ref="CK74" si="1775">CK73*365</f>
        <v>581317.60389061854</v>
      </c>
      <c r="CL74" s="155">
        <f t="shared" ref="CL74" si="1776">CL73*365</f>
        <v>825327.4623138411</v>
      </c>
      <c r="CM74" s="155">
        <f t="shared" ref="CM74" si="1777">CM73*365</f>
        <v>898399.93328550132</v>
      </c>
      <c r="CN74" s="155">
        <f t="shared" ref="CN74" si="1778">CN73*365</f>
        <v>604448.10915053054</v>
      </c>
      <c r="CO74" s="155">
        <f t="shared" ref="CO74" si="1779">CO73*365</f>
        <v>835226.44237157831</v>
      </c>
      <c r="CP74" s="155">
        <f t="shared" ref="CP74:DA74" si="1780">CP73*365</f>
        <v>1291816.8975347078</v>
      </c>
      <c r="CQ74" s="155">
        <f t="shared" si="1780"/>
        <v>1937725.3463020616</v>
      </c>
      <c r="CR74" s="155">
        <f t="shared" si="1780"/>
        <v>968862.67315103079</v>
      </c>
      <c r="CS74" s="155">
        <f t="shared" si="1780"/>
        <v>742794.71608245699</v>
      </c>
      <c r="CT74" s="155">
        <f t="shared" si="1780"/>
        <v>726647.00486327312</v>
      </c>
      <c r="CU74" s="155">
        <f t="shared" si="1780"/>
        <v>641871.52096255787</v>
      </c>
      <c r="CV74" s="155">
        <f t="shared" si="1780"/>
        <v>789443.6596045437</v>
      </c>
      <c r="CW74" s="155">
        <f t="shared" si="1780"/>
        <v>713082.92743915867</v>
      </c>
      <c r="CX74" s="155">
        <f t="shared" si="1780"/>
        <v>775090.13852082472</v>
      </c>
      <c r="CY74" s="155">
        <f t="shared" si="1780"/>
        <v>838438.85176531528</v>
      </c>
      <c r="CZ74" s="155">
        <f t="shared" si="1780"/>
        <v>729045.17979681527</v>
      </c>
      <c r="DA74" s="164">
        <f t="shared" si="1780"/>
        <v>951561.5539876197</v>
      </c>
    </row>
    <row r="75" spans="1:105" ht="13.5" thickBot="1" x14ac:dyDescent="0.25">
      <c r="A75" s="300"/>
      <c r="B75" s="156"/>
      <c r="C75" s="156"/>
      <c r="D75" s="156"/>
      <c r="E75" s="490" t="s">
        <v>1180</v>
      </c>
      <c r="F75" s="333">
        <f>IF(ISBLANK(D74),'To &amp; from shop'!V6,MEDIAN(74:74))</f>
        <v>543903.50443418091</v>
      </c>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4"/>
    </row>
    <row r="76" spans="1:105" ht="25.5" x14ac:dyDescent="0.2">
      <c r="A76" s="300"/>
      <c r="B76" s="153" t="s">
        <v>1181</v>
      </c>
      <c r="C76" s="153" t="s">
        <v>1182</v>
      </c>
      <c r="D76" s="153" t="s">
        <v>1162</v>
      </c>
      <c r="E76" s="264" t="s">
        <v>1183</v>
      </c>
      <c r="F76" s="265">
        <f>$C77/(F62/F63)</f>
        <v>12923.016112598545</v>
      </c>
      <c r="G76" s="265">
        <f t="shared" ref="G76" si="1781">$C77/(G62/G63)</f>
        <v>9969.1029402469612</v>
      </c>
      <c r="H76" s="265">
        <f t="shared" ref="H76" si="1782">$C77/(H62/H63)</f>
        <v>9955.5087089648059</v>
      </c>
      <c r="I76" s="265">
        <f t="shared" ref="I76" si="1783">$C77/(I62/I63)</f>
        <v>9840.5510202781988</v>
      </c>
      <c r="J76" s="265">
        <f t="shared" ref="J76" si="1784">$C77/(J62/J63)</f>
        <v>10150.099358383412</v>
      </c>
      <c r="K76" s="265">
        <f t="shared" ref="K76" si="1785">$C77/(K62/K63)</f>
        <v>9151.6104020185921</v>
      </c>
      <c r="L76" s="265">
        <f t="shared" ref="L76" si="1786">$C77/(L62/L63)</f>
        <v>10247.621177031178</v>
      </c>
      <c r="M76" s="265">
        <f t="shared" ref="M76" si="1787">$C77/(M62/M63)</f>
        <v>14650.246929580315</v>
      </c>
      <c r="N76" s="265">
        <f t="shared" ref="N76" si="1788">$C77/(N62/N63)</f>
        <v>11019.626142525891</v>
      </c>
      <c r="O76" s="265">
        <f t="shared" ref="O76" si="1789">$C77/(O62/O63)</f>
        <v>10756.313689896837</v>
      </c>
      <c r="P76" s="265">
        <f t="shared" ref="P76" si="1790">$C77/(P62/P63)</f>
        <v>14317.113715874942</v>
      </c>
      <c r="Q76" s="265">
        <f t="shared" ref="Q76" si="1791">$C77/(Q62/Q63)</f>
        <v>12975.18907566503</v>
      </c>
      <c r="R76" s="265">
        <f t="shared" ref="R76" si="1792">$C77/(R62/R63)</f>
        <v>8695.5166423006267</v>
      </c>
      <c r="S76" s="265">
        <f t="shared" ref="S76" si="1793">$C77/(S62/S63)</f>
        <v>12693.535867067876</v>
      </c>
      <c r="T76" s="265">
        <f t="shared" ref="T76" si="1794">$C77/(T62/T63)</f>
        <v>11679.413559307888</v>
      </c>
      <c r="U76" s="265">
        <f t="shared" ref="U76" si="1795">$C77/(U62/U63)</f>
        <v>17213.203940948104</v>
      </c>
      <c r="V76" s="265">
        <f t="shared" ref="V76" si="1796">$C77/(V62/V63)</f>
        <v>6624.8032568996568</v>
      </c>
      <c r="W76" s="265">
        <f t="shared" ref="W76" si="1797">$C77/(W62/W63)</f>
        <v>10106.553825635416</v>
      </c>
      <c r="X76" s="265">
        <f t="shared" ref="X76" si="1798">$C77/(X62/X63)</f>
        <v>13769.823436216115</v>
      </c>
      <c r="Y76" s="265">
        <f t="shared" ref="Y76" si="1799">$C77/(Y62/Y63)</f>
        <v>16199.79227790131</v>
      </c>
      <c r="Z76" s="265">
        <f t="shared" ref="Z76" si="1800">$C77/(Z62/Z63)</f>
        <v>12246.498431260519</v>
      </c>
      <c r="AA76" s="265">
        <f t="shared" ref="AA76" si="1801">$C77/(AA62/AA63)</f>
        <v>11646.668842218443</v>
      </c>
      <c r="AB76" s="265">
        <f t="shared" ref="AB76" si="1802">$C77/(AB62/AB63)</f>
        <v>11398.307453265612</v>
      </c>
      <c r="AC76" s="265">
        <f t="shared" ref="AC76" si="1803">$C77/(AC62/AC63)</f>
        <v>13356.302422806528</v>
      </c>
      <c r="AD76" s="265">
        <f t="shared" ref="AD76" si="1804">$C77/(AD62/AD63)</f>
        <v>6967.6006727307276</v>
      </c>
      <c r="AE76" s="265">
        <f t="shared" ref="AE76" si="1805">$C77/(AE62/AE63)</f>
        <v>10594.465379290059</v>
      </c>
      <c r="AF76" s="265">
        <f t="shared" ref="AF76" si="1806">$C77/(AF62/AF63)</f>
        <v>12146.810539460083</v>
      </c>
      <c r="AG76" s="265">
        <f t="shared" ref="AG76" si="1807">$C77/(AG62/AG63)</f>
        <v>10065.671396802716</v>
      </c>
      <c r="AH76" s="265">
        <f t="shared" ref="AH76" si="1808">$C77/(AH62/AH63)</f>
        <v>9704.9446826136882</v>
      </c>
      <c r="AI76" s="265">
        <f t="shared" ref="AI76" si="1809">$C77/(AI62/AI63)</f>
        <v>13091.183489439167</v>
      </c>
      <c r="AJ76" s="265">
        <f t="shared" ref="AJ76" si="1810">$C77/(AJ62/AJ63)</f>
        <v>16199.79227790131</v>
      </c>
      <c r="AK76" s="265">
        <f t="shared" ref="AK76" si="1811">$C77/(AK62/AK63)</f>
        <v>10921.566741403487</v>
      </c>
      <c r="AL76" s="265">
        <f t="shared" ref="AL76" si="1812">$C77/(AL62/AL63)</f>
        <v>8909.8857528457211</v>
      </c>
      <c r="AM76" s="265">
        <f t="shared" ref="AM76" si="1813">$C77/(AM62/AM63)</f>
        <v>15209.804972029564</v>
      </c>
      <c r="AN76" s="265">
        <f t="shared" ref="AN76" si="1814">$C77/(AN62/AN63)</f>
        <v>11609.85113249594</v>
      </c>
      <c r="AO76" s="265">
        <f t="shared" ref="AO76" si="1815">$C77/(AO62/AO63)</f>
        <v>16626.102601003979</v>
      </c>
      <c r="AP76" s="265">
        <f t="shared" ref="AP76" si="1816">$C77/(AP62/AP63)</f>
        <v>20775.139015849112</v>
      </c>
      <c r="AQ76" s="265">
        <f t="shared" ref="AQ76" si="1817">$C77/(AQ62/AQ63)</f>
        <v>12325.279746919383</v>
      </c>
      <c r="AR76" s="265">
        <f t="shared" ref="AR76" si="1818">$C77/(AR62/AR63)</f>
        <v>16332.035480169892</v>
      </c>
      <c r="AS76" s="265">
        <f t="shared" ref="AS76" si="1819">$C77/(AS62/AS63)</f>
        <v>12252.933795648991</v>
      </c>
      <c r="AT76" s="265">
        <f t="shared" ref="AT76" si="1820">$C77/(AT62/AT63)</f>
        <v>17027.015713368612</v>
      </c>
      <c r="AU76" s="265">
        <f t="shared" ref="AU76" si="1821">$C77/(AU62/AU63)</f>
        <v>18598.203082681506</v>
      </c>
      <c r="AV76" s="265">
        <f t="shared" ref="AV76" si="1822">$C77/(AV62/AV63)</f>
        <v>11046.424394780252</v>
      </c>
      <c r="AW76" s="265">
        <f t="shared" ref="AW76" si="1823">$C77/(AW62/AW63)</f>
        <v>9016.5909714426743</v>
      </c>
      <c r="AX76" s="265">
        <f t="shared" ref="AX76" si="1824">$C77/(AX62/AX63)</f>
        <v>9691.6667732220521</v>
      </c>
      <c r="AY76" s="265">
        <f t="shared" ref="AY76" si="1825">$C77/(AY62/AY63)</f>
        <v>13660.365380284347</v>
      </c>
      <c r="AZ76" s="265">
        <f t="shared" ref="AZ76" si="1826">$C77/(AZ62/AZ63)</f>
        <v>10229.011695474828</v>
      </c>
      <c r="BA76" s="265">
        <f t="shared" ref="BA76" si="1827">$C77/(BA62/BA63)</f>
        <v>11562.204684619759</v>
      </c>
      <c r="BB76" s="265">
        <f t="shared" ref="BB76" si="1828">$C77/(BB62/BB63)</f>
        <v>10500.203389141103</v>
      </c>
      <c r="BC76" s="265">
        <f t="shared" ref="BC76" si="1829">$C77/(BC62/BC63)</f>
        <v>10173.782589986331</v>
      </c>
      <c r="BD76" s="265">
        <f t="shared" ref="BD76" si="1830">$C77/(BD62/BD63)</f>
        <v>10435.001332161655</v>
      </c>
      <c r="BE76" s="265">
        <f t="shared" ref="BE76" si="1831">$C77/(BE62/BE63)</f>
        <v>15443.80197159925</v>
      </c>
      <c r="BF76" s="265">
        <f t="shared" ref="BF76" si="1832">$C77/(BF62/BF63)</f>
        <v>11163.606854470418</v>
      </c>
      <c r="BG76" s="265">
        <f t="shared" ref="BG76" si="1833">$C77/(BG62/BG63)</f>
        <v>12699.334650013087</v>
      </c>
      <c r="BH76" s="265">
        <f t="shared" ref="BH76" si="1834">$C77/(BH62/BH63)</f>
        <v>11361.170110686049</v>
      </c>
      <c r="BI76" s="265">
        <f t="shared" ref="BI76" si="1835">$C77/(BI62/BI63)</f>
        <v>14478.564348374295</v>
      </c>
      <c r="BJ76" s="265">
        <f t="shared" ref="BJ76" si="1836">$C77/(BJ62/BJ63)</f>
        <v>17549.774967726422</v>
      </c>
      <c r="BK76" s="265">
        <f t="shared" ref="BK76" si="1837">$C77/(BK62/BK63)</f>
        <v>17549.774967726422</v>
      </c>
      <c r="BL76" s="265">
        <f t="shared" ref="BL76" si="1838">$C77/(BL62/BL63)</f>
        <v>11229.870149079819</v>
      </c>
      <c r="BM76" s="265">
        <f t="shared" ref="BM76" si="1839">$C77/(BM62/BM63)</f>
        <v>11048.435622637069</v>
      </c>
      <c r="BN76" s="265">
        <f t="shared" ref="BN76" si="1840">$C77/(BN62/BN63)</f>
        <v>10587.657872955477</v>
      </c>
      <c r="BO76" s="265">
        <f t="shared" ref="BO76" si="1841">$C77/(BO62/BO63)</f>
        <v>15316.167244561238</v>
      </c>
      <c r="BP76" s="265">
        <f t="shared" ref="BP76" si="1842">$C77/(BP62/BP63)</f>
        <v>9795.223237800792</v>
      </c>
      <c r="BQ76" s="265">
        <f t="shared" ref="BQ76" si="1843">$C77/(BQ62/BQ63)</f>
        <v>10132.511585140159</v>
      </c>
      <c r="BR76" s="265">
        <f t="shared" ref="BR76" si="1844">$C77/(BR62/BR63)</f>
        <v>5869.1050711740809</v>
      </c>
      <c r="BS76" s="265">
        <f t="shared" ref="BS76" si="1845">$C77/(BS62/BS63)</f>
        <v>10529.864980635852</v>
      </c>
      <c r="BT76" s="265">
        <f t="shared" ref="BT76" si="1846">$C77/(BT62/BT63)</f>
        <v>13438.113403859086</v>
      </c>
      <c r="BU76" s="265">
        <f t="shared" ref="BU76" si="1847">$C77/(BU62/BU63)</f>
        <v>15714.783299368399</v>
      </c>
      <c r="BV76" s="265">
        <f t="shared" ref="BV76" si="1848">$C77/(BV62/BV63)</f>
        <v>10483.190047211048</v>
      </c>
      <c r="BW76" s="265">
        <f t="shared" ref="BW76" si="1849">$C77/(BW62/BW63)</f>
        <v>10191.155984096951</v>
      </c>
      <c r="BX76" s="265">
        <f t="shared" ref="BX76" si="1850">$C77/(BX62/BX63)</f>
        <v>12469.576950752982</v>
      </c>
      <c r="BY76" s="265">
        <f t="shared" ref="BY76" si="1851">$C77/(BY62/BY63)</f>
        <v>10825.094839906014</v>
      </c>
      <c r="BZ76" s="265">
        <f t="shared" ref="BZ76" si="1852">$C77/(BZ62/BZ63)</f>
        <v>8385.2502781577241</v>
      </c>
      <c r="CA76" s="265">
        <f t="shared" ref="CA76" si="1853">$C77/(CA62/CA63)</f>
        <v>11965.755659813467</v>
      </c>
      <c r="CB76" s="265">
        <f t="shared" ref="CB76" si="1854">$C77/(CB62/CB63)</f>
        <v>17075.456725355434</v>
      </c>
      <c r="CC76" s="265">
        <f t="shared" ref="CC76" si="1855">$C77/(CC62/CC63)</f>
        <v>9045.7900504791214</v>
      </c>
      <c r="CD76" s="265">
        <f t="shared" ref="CD76" si="1856">$C77/(CD62/CD63)</f>
        <v>8052.2496910744749</v>
      </c>
      <c r="CE76" s="265">
        <f t="shared" ref="CE76" si="1857">$C77/(CE62/CE63)</f>
        <v>10234.820494481939</v>
      </c>
      <c r="CF76" s="265">
        <f t="shared" ref="CF76" si="1858">$C77/(CF62/CF63)</f>
        <v>7787.1132643682258</v>
      </c>
      <c r="CG76" s="265">
        <f t="shared" ref="CG76" si="1859">$C77/(CG62/CG63)</f>
        <v>8578.9329412787811</v>
      </c>
      <c r="CH76" s="265">
        <f t="shared" ref="CH76" si="1860">$C77/(CH62/CH63)</f>
        <v>8838.9377574680511</v>
      </c>
      <c r="CI76" s="265">
        <f t="shared" ref="CI76" si="1861">$C77/(CI62/CI63)</f>
        <v>10778.210852820659</v>
      </c>
      <c r="CJ76" s="265">
        <f t="shared" ref="CJ76" si="1862">$C77/(CJ62/CJ63)</f>
        <v>13919.306498007907</v>
      </c>
      <c r="CK76" s="265">
        <f t="shared" ref="CK76" si="1863">$C77/(CK62/CK63)</f>
        <v>12635.837976763021</v>
      </c>
      <c r="CL76" s="265">
        <f t="shared" ref="CL76" si="1864">$C77/(CL62/CL63)</f>
        <v>17939.769967009226</v>
      </c>
      <c r="CM76" s="265">
        <f t="shared" ref="CM76" si="1865">$C77/(CM62/CM63)</f>
        <v>19528.113236815581</v>
      </c>
      <c r="CN76" s="265">
        <f t="shared" ref="CN76" si="1866">$C77/(CN62/CN63)</f>
        <v>13138.615313676266</v>
      </c>
      <c r="CO76" s="265">
        <f t="shared" ref="CO76" si="1867">$C77/(CO62/CO63)</f>
        <v>18154.939621785954</v>
      </c>
      <c r="CP76" s="265">
        <f t="shared" ref="CP76:DA76" si="1868">$C77/(CP62/CP63)</f>
        <v>28079.63994836227</v>
      </c>
      <c r="CQ76" s="265">
        <f t="shared" si="1868"/>
        <v>42119.459922543407</v>
      </c>
      <c r="CR76" s="265">
        <f t="shared" si="1868"/>
        <v>21059.729961271703</v>
      </c>
      <c r="CS76" s="265">
        <f t="shared" si="1868"/>
        <v>16145.792970308306</v>
      </c>
      <c r="CT76" s="265">
        <f t="shared" si="1868"/>
        <v>15794.797470953778</v>
      </c>
      <c r="CU76" s="265">
        <f t="shared" si="1868"/>
        <v>13952.071099342502</v>
      </c>
      <c r="CV76" s="265">
        <f t="shared" si="1868"/>
        <v>17159.77996844361</v>
      </c>
      <c r="CW76" s="265">
        <f t="shared" si="1868"/>
        <v>15499.961251495974</v>
      </c>
      <c r="CX76" s="265">
        <f t="shared" si="1868"/>
        <v>16847.783969017364</v>
      </c>
      <c r="CY76" s="265">
        <f t="shared" si="1868"/>
        <v>18224.766312638974</v>
      </c>
      <c r="CZ76" s="265">
        <f t="shared" si="1868"/>
        <v>15846.925515412371</v>
      </c>
      <c r="DA76" s="266">
        <f t="shared" si="1868"/>
        <v>20683.663354820426</v>
      </c>
    </row>
    <row r="77" spans="1:105" x14ac:dyDescent="0.2">
      <c r="A77" s="300"/>
      <c r="B77" s="270">
        <f>'To &amp; from shop'!W6</f>
        <v>3843400.717932086</v>
      </c>
      <c r="C77" s="155">
        <f>B77/365</f>
        <v>10529.864980635852</v>
      </c>
      <c r="D77" s="327" t="str">
        <f>'Non-survey input values'!$B$11</f>
        <v>Nov</v>
      </c>
      <c r="E77" s="163" t="s">
        <v>1184</v>
      </c>
      <c r="F77" s="155">
        <f>F76*365</f>
        <v>4716900.8810984688</v>
      </c>
      <c r="G77" s="155">
        <f t="shared" ref="G77" si="1869">G76*365</f>
        <v>3638722.573190141</v>
      </c>
      <c r="H77" s="155">
        <f t="shared" ref="H77" si="1870">H76*365</f>
        <v>3633760.6787721543</v>
      </c>
      <c r="I77" s="155">
        <f t="shared" ref="I77" si="1871">I76*365</f>
        <v>3591801.1224015425</v>
      </c>
      <c r="J77" s="155">
        <f t="shared" ref="J77" si="1872">J76*365</f>
        <v>3704786.2658099453</v>
      </c>
      <c r="K77" s="155">
        <f t="shared" ref="K77" si="1873">K76*365</f>
        <v>3340337.7967367861</v>
      </c>
      <c r="L77" s="155">
        <f t="shared" ref="L77" si="1874">L76*365</f>
        <v>3740381.7296163803</v>
      </c>
      <c r="M77" s="155">
        <f t="shared" ref="M77" si="1875">M76*365</f>
        <v>5347340.129296815</v>
      </c>
      <c r="N77" s="155">
        <f t="shared" ref="N77" si="1876">N76*365</f>
        <v>4022163.5420219502</v>
      </c>
      <c r="O77" s="155">
        <f t="shared" ref="O77" si="1877">O76*365</f>
        <v>3926054.4968123455</v>
      </c>
      <c r="P77" s="155">
        <f t="shared" ref="P77" si="1878">P76*365</f>
        <v>5225746.5062943539</v>
      </c>
      <c r="Q77" s="155">
        <f t="shared" ref="Q77" si="1879">Q76*365</f>
        <v>4735944.0126177361</v>
      </c>
      <c r="R77" s="155">
        <f t="shared" ref="R77" si="1880">R76*365</f>
        <v>3173863.5744397286</v>
      </c>
      <c r="S77" s="155">
        <f t="shared" ref="S77" si="1881">S76*365</f>
        <v>4633140.5914797746</v>
      </c>
      <c r="T77" s="155">
        <f t="shared" ref="T77" si="1882">T76*365</f>
        <v>4262985.949147379</v>
      </c>
      <c r="U77" s="155">
        <f t="shared" ref="U77" si="1883">U76*365</f>
        <v>6282819.438446058</v>
      </c>
      <c r="V77" s="155">
        <f t="shared" ref="V77" si="1884">V76*365</f>
        <v>2418053.1887683747</v>
      </c>
      <c r="W77" s="155">
        <f t="shared" ref="W77" si="1885">W76*365</f>
        <v>3688892.1463569268</v>
      </c>
      <c r="X77" s="155">
        <f t="shared" ref="X77" si="1886">X76*365</f>
        <v>5025985.5542188818</v>
      </c>
      <c r="Y77" s="155">
        <f t="shared" ref="Y77" si="1887">Y76*365</f>
        <v>5912924.1814339785</v>
      </c>
      <c r="Z77" s="155">
        <f t="shared" ref="Z77" si="1888">Z76*365</f>
        <v>4469971.9274100894</v>
      </c>
      <c r="AA77" s="155">
        <f t="shared" ref="AA77" si="1889">AA76*365</f>
        <v>4251034.127409732</v>
      </c>
      <c r="AB77" s="155">
        <f t="shared" ref="AB77" si="1890">AB76*365</f>
        <v>4160382.2204419482</v>
      </c>
      <c r="AC77" s="155">
        <f t="shared" ref="AC77" si="1891">AC76*365</f>
        <v>4875050.384324383</v>
      </c>
      <c r="AD77" s="155">
        <f t="shared" ref="AD77" si="1892">AD76*365</f>
        <v>2543174.2455467158</v>
      </c>
      <c r="AE77" s="155">
        <f t="shared" ref="AE77" si="1893">AE76*365</f>
        <v>3866979.8634408717</v>
      </c>
      <c r="AF77" s="155">
        <f t="shared" ref="AF77" si="1894">AF76*365</f>
        <v>4433585.8469029302</v>
      </c>
      <c r="AG77" s="155">
        <f t="shared" ref="AG77" si="1895">AG76*365</f>
        <v>3673970.0598329916</v>
      </c>
      <c r="AH77" s="155">
        <f t="shared" ref="AH77" si="1896">AH76*365</f>
        <v>3542304.8091539964</v>
      </c>
      <c r="AI77" s="155">
        <f t="shared" ref="AI77" si="1897">AI76*365</f>
        <v>4778281.9736452959</v>
      </c>
      <c r="AJ77" s="155">
        <f t="shared" ref="AJ77" si="1898">AJ76*365</f>
        <v>5912924.1814339785</v>
      </c>
      <c r="AK77" s="155">
        <f t="shared" ref="AK77" si="1899">AK76*365</f>
        <v>3986371.8606122728</v>
      </c>
      <c r="AL77" s="155">
        <f t="shared" ref="AL77" si="1900">AL76*365</f>
        <v>3252108.2997886883</v>
      </c>
      <c r="AM77" s="155">
        <f t="shared" ref="AM77" si="1901">AM76*365</f>
        <v>5551578.8147907909</v>
      </c>
      <c r="AN77" s="155">
        <f t="shared" ref="AN77" si="1902">AN76*365</f>
        <v>4237595.6633610185</v>
      </c>
      <c r="AO77" s="155">
        <f t="shared" ref="AO77" si="1903">AO76*365</f>
        <v>6068527.4493664522</v>
      </c>
      <c r="AP77" s="155">
        <f t="shared" ref="AP77" si="1904">AP76*365</f>
        <v>7582925.7407849263</v>
      </c>
      <c r="AQ77" s="155">
        <f t="shared" ref="AQ77" si="1905">AQ76*365</f>
        <v>4498727.1076255748</v>
      </c>
      <c r="AR77" s="155">
        <f t="shared" ref="AR77" si="1906">AR76*365</f>
        <v>5961192.950262011</v>
      </c>
      <c r="AS77" s="155">
        <f t="shared" ref="AS77" si="1907">AS76*365</f>
        <v>4472320.835411882</v>
      </c>
      <c r="AT77" s="155">
        <f t="shared" ref="AT77" si="1908">AT76*365</f>
        <v>6214860.7353795432</v>
      </c>
      <c r="AU77" s="155">
        <f t="shared" ref="AU77" si="1909">AU76*365</f>
        <v>6788344.1251787497</v>
      </c>
      <c r="AV77" s="155">
        <f t="shared" ref="AV77" si="1910">AV76*365</f>
        <v>4031944.904094792</v>
      </c>
      <c r="AW77" s="155">
        <f t="shared" ref="AW77" si="1911">AW76*365</f>
        <v>3291055.7045765761</v>
      </c>
      <c r="AX77" s="155">
        <f t="shared" ref="AX77" si="1912">AX76*365</f>
        <v>3537458.3722260492</v>
      </c>
      <c r="AY77" s="155">
        <f t="shared" ref="AY77" si="1913">AY76*365</f>
        <v>4986033.3638037872</v>
      </c>
      <c r="AZ77" s="155">
        <f t="shared" ref="AZ77" si="1914">AZ76*365</f>
        <v>3733589.2688483121</v>
      </c>
      <c r="BA77" s="155">
        <f t="shared" ref="BA77" si="1915">BA76*365</f>
        <v>4220204.7098862119</v>
      </c>
      <c r="BB77" s="155">
        <f t="shared" ref="BB77" si="1916">BB76*365</f>
        <v>3832574.2370365025</v>
      </c>
      <c r="BC77" s="155">
        <f t="shared" ref="BC77" si="1917">BC76*365</f>
        <v>3713430.6453450108</v>
      </c>
      <c r="BD77" s="155">
        <f t="shared" ref="BD77" si="1918">BD76*365</f>
        <v>3808775.4862390039</v>
      </c>
      <c r="BE77" s="155">
        <f t="shared" ref="BE77" si="1919">BE76*365</f>
        <v>5636987.7196337264</v>
      </c>
      <c r="BF77" s="155">
        <f t="shared" ref="BF77" si="1920">BF76*365</f>
        <v>4074716.5018817023</v>
      </c>
      <c r="BG77" s="155">
        <f t="shared" ref="BG77" si="1921">BG76*365</f>
        <v>4635257.1472547762</v>
      </c>
      <c r="BH77" s="155">
        <f t="shared" ref="BH77" si="1922">BH76*365</f>
        <v>4146827.090400408</v>
      </c>
      <c r="BI77" s="155">
        <f t="shared" ref="BI77" si="1923">BI76*365</f>
        <v>5284675.9871566175</v>
      </c>
      <c r="BJ77" s="155">
        <f t="shared" ref="BJ77" si="1924">BJ76*365</f>
        <v>6405667.8632201441</v>
      </c>
      <c r="BK77" s="155">
        <f t="shared" ref="BK77" si="1925">BK76*365</f>
        <v>6405667.8632201441</v>
      </c>
      <c r="BL77" s="155">
        <f t="shared" ref="BL77" si="1926">BL76*365</f>
        <v>4098902.6044141343</v>
      </c>
      <c r="BM77" s="155">
        <f t="shared" ref="BM77" si="1927">BM76*365</f>
        <v>4032679.0022625304</v>
      </c>
      <c r="BN77" s="155">
        <f t="shared" ref="BN77" si="1928">BN76*365</f>
        <v>3864495.123628749</v>
      </c>
      <c r="BO77" s="155">
        <f t="shared" ref="BO77" si="1929">BO76*365</f>
        <v>5590401.0442648521</v>
      </c>
      <c r="BP77" s="155">
        <f t="shared" ref="BP77" si="1930">BP76*365</f>
        <v>3575256.4817972891</v>
      </c>
      <c r="BQ77" s="155">
        <f t="shared" ref="BQ77" si="1931">BQ76*365</f>
        <v>3698366.7285761582</v>
      </c>
      <c r="BR77" s="155">
        <f t="shared" ref="BR77" si="1932">BR76*365</f>
        <v>2142223.3509785393</v>
      </c>
      <c r="BS77" s="155">
        <f t="shared" ref="BS77" si="1933">BS76*365</f>
        <v>3843400.717932086</v>
      </c>
      <c r="BT77" s="155">
        <f t="shared" ref="BT77" si="1934">BT76*365</f>
        <v>4904911.3924085665</v>
      </c>
      <c r="BU77" s="155">
        <f t="shared" ref="BU77" si="1935">BU76*365</f>
        <v>5735895.9042694652</v>
      </c>
      <c r="BV77" s="155">
        <f t="shared" ref="BV77" si="1936">BV76*365</f>
        <v>3826364.3672320326</v>
      </c>
      <c r="BW77" s="155">
        <f t="shared" ref="BW77" si="1937">BW76*365</f>
        <v>3719771.9341953872</v>
      </c>
      <c r="BX77" s="155">
        <f t="shared" ref="BX77" si="1938">BX76*365</f>
        <v>4551395.5870248387</v>
      </c>
      <c r="BY77" s="155">
        <f t="shared" ref="BY77" si="1939">BY76*365</f>
        <v>3951159.616565695</v>
      </c>
      <c r="BZ77" s="155">
        <f t="shared" ref="BZ77" si="1940">BZ76*365</f>
        <v>3060616.3515275693</v>
      </c>
      <c r="CA77" s="155">
        <f t="shared" ref="CA77" si="1941">CA76*365</f>
        <v>4367500.8158319155</v>
      </c>
      <c r="CB77" s="155">
        <f t="shared" ref="CB77" si="1942">CB76*365</f>
        <v>6232541.7047547335</v>
      </c>
      <c r="CC77" s="155">
        <f t="shared" ref="CC77" si="1943">CC76*365</f>
        <v>3301713.3684248794</v>
      </c>
      <c r="CD77" s="155">
        <f t="shared" ref="CD77" si="1944">CD76*365</f>
        <v>2939071.1372421836</v>
      </c>
      <c r="CE77" s="155">
        <f t="shared" ref="CE77" si="1945">CE76*365</f>
        <v>3735709.4804859078</v>
      </c>
      <c r="CF77" s="155">
        <f t="shared" ref="CF77" si="1946">CF76*365</f>
        <v>2842296.3414944024</v>
      </c>
      <c r="CG77" s="155">
        <f t="shared" ref="CG77" si="1947">CG76*365</f>
        <v>3131310.523566755</v>
      </c>
      <c r="CH77" s="155">
        <f t="shared" ref="CH77" si="1948">CH76*365</f>
        <v>3226212.2814758387</v>
      </c>
      <c r="CI77" s="155">
        <f t="shared" ref="CI77" si="1949">CI76*365</f>
        <v>3934046.9612795403</v>
      </c>
      <c r="CJ77" s="155">
        <f t="shared" ref="CJ77" si="1950">CJ76*365</f>
        <v>5080546.8717728863</v>
      </c>
      <c r="CK77" s="155">
        <f t="shared" ref="CK77" si="1951">CK76*365</f>
        <v>4612080.8615185032</v>
      </c>
      <c r="CL77" s="155">
        <f t="shared" ref="CL77" si="1952">CL76*365</f>
        <v>6548016.0379583677</v>
      </c>
      <c r="CM77" s="155">
        <f t="shared" ref="CM77" si="1953">CM76*365</f>
        <v>7127761.3314376874</v>
      </c>
      <c r="CN77" s="155">
        <f t="shared" ref="CN77" si="1954">CN76*365</f>
        <v>4795594.5894918367</v>
      </c>
      <c r="CO77" s="155">
        <f t="shared" ref="CO77" si="1955">CO76*365</f>
        <v>6626552.9619518733</v>
      </c>
      <c r="CP77" s="155">
        <f t="shared" ref="CP77:DA77" si="1956">CP76*365</f>
        <v>10249068.581152229</v>
      </c>
      <c r="CQ77" s="155">
        <f t="shared" si="1956"/>
        <v>15373602.871728344</v>
      </c>
      <c r="CR77" s="155">
        <f t="shared" si="1956"/>
        <v>7686801.4358641719</v>
      </c>
      <c r="CS77" s="155">
        <f t="shared" si="1956"/>
        <v>5893214.434162532</v>
      </c>
      <c r="CT77" s="155">
        <f t="shared" si="1956"/>
        <v>5765101.0768981287</v>
      </c>
      <c r="CU77" s="155">
        <f t="shared" si="1956"/>
        <v>5092505.9512600135</v>
      </c>
      <c r="CV77" s="155">
        <f t="shared" si="1956"/>
        <v>6263319.6884819176</v>
      </c>
      <c r="CW77" s="155">
        <f t="shared" si="1956"/>
        <v>5657485.85679603</v>
      </c>
      <c r="CX77" s="155">
        <f t="shared" si="1956"/>
        <v>6149441.1486913376</v>
      </c>
      <c r="CY77" s="155">
        <f t="shared" si="1956"/>
        <v>6652039.7041132255</v>
      </c>
      <c r="CZ77" s="155">
        <f t="shared" si="1956"/>
        <v>5784127.8131255154</v>
      </c>
      <c r="DA77" s="164">
        <f t="shared" si="1956"/>
        <v>7549537.1245094556</v>
      </c>
    </row>
    <row r="78" spans="1:105" ht="13.5" thickBot="1" x14ac:dyDescent="0.25">
      <c r="A78" s="154"/>
      <c r="B78" s="156"/>
      <c r="C78" s="156"/>
      <c r="D78" s="156"/>
      <c r="E78" s="490" t="s">
        <v>1185</v>
      </c>
      <c r="F78" s="333">
        <f>IF(ISBLANK(D77),'To &amp; from shop'!W6,MEDIAN(77:77))</f>
        <v>4315243.3824896477</v>
      </c>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3"/>
      <c r="CG78" s="333"/>
      <c r="CH78" s="333"/>
      <c r="CI78" s="333"/>
      <c r="CJ78" s="333"/>
      <c r="CK78" s="333"/>
      <c r="CL78" s="333"/>
      <c r="CM78" s="333"/>
      <c r="CN78" s="333"/>
      <c r="CO78" s="333"/>
      <c r="CP78" s="333"/>
      <c r="CQ78" s="333"/>
      <c r="CR78" s="333"/>
      <c r="CS78" s="333"/>
      <c r="CT78" s="333"/>
      <c r="CU78" s="333"/>
      <c r="CV78" s="333"/>
      <c r="CW78" s="333"/>
      <c r="CX78" s="333"/>
      <c r="CY78" s="333"/>
      <c r="CZ78" s="333"/>
      <c r="DA78" s="334"/>
    </row>
    <row r="79" spans="1:105" ht="25.5" x14ac:dyDescent="0.2">
      <c r="A79" s="154"/>
      <c r="B79" s="153" t="s">
        <v>1186</v>
      </c>
      <c r="C79" s="153" t="s">
        <v>1187</v>
      </c>
      <c r="D79" s="153" t="s">
        <v>1162</v>
      </c>
      <c r="E79" s="264" t="s">
        <v>1188</v>
      </c>
      <c r="F79" s="265">
        <f>$C80/(F62/F63)</f>
        <v>5709.0037195856485</v>
      </c>
      <c r="G79" s="265">
        <f t="shared" ref="G79:BR79" si="1957">$C80/(G62/G63)</f>
        <v>4404.0528364982429</v>
      </c>
      <c r="H79" s="265">
        <f t="shared" si="1957"/>
        <v>4398.0473099030178</v>
      </c>
      <c r="I79" s="265">
        <f t="shared" si="1957"/>
        <v>4347.2624260501698</v>
      </c>
      <c r="J79" s="265">
        <f t="shared" si="1957"/>
        <v>4484.0116646363049</v>
      </c>
      <c r="K79" s="265">
        <f t="shared" si="1957"/>
        <v>4042.9089749712593</v>
      </c>
      <c r="L79" s="265">
        <f t="shared" si="1957"/>
        <v>4527.0939002808227</v>
      </c>
      <c r="M79" s="265">
        <f t="shared" si="1957"/>
        <v>6472.0428640713308</v>
      </c>
      <c r="N79" s="265">
        <f t="shared" si="1957"/>
        <v>4868.142706623421</v>
      </c>
      <c r="O79" s="265">
        <f t="shared" si="1957"/>
        <v>4751.8191055093603</v>
      </c>
      <c r="P79" s="265">
        <f t="shared" si="1957"/>
        <v>6324.8745297141995</v>
      </c>
      <c r="Q79" s="265">
        <f t="shared" si="1957"/>
        <v>5732.0521811532226</v>
      </c>
      <c r="R79" s="265">
        <f t="shared" si="1957"/>
        <v>3841.4203326897409</v>
      </c>
      <c r="S79" s="265">
        <f t="shared" si="1957"/>
        <v>5607.6261801713927</v>
      </c>
      <c r="T79" s="265">
        <f t="shared" si="1957"/>
        <v>5159.6171413625434</v>
      </c>
      <c r="U79" s="265">
        <f t="shared" si="1957"/>
        <v>7604.2809564445397</v>
      </c>
      <c r="V79" s="265">
        <f t="shared" si="1957"/>
        <v>2926.6408170993336</v>
      </c>
      <c r="W79" s="265">
        <f t="shared" si="1957"/>
        <v>4464.7745448909163</v>
      </c>
      <c r="X79" s="265">
        <f t="shared" si="1957"/>
        <v>6083.0979804131985</v>
      </c>
      <c r="Y79" s="265">
        <f t="shared" si="1957"/>
        <v>7156.5858593096445</v>
      </c>
      <c r="Z79" s="265">
        <f t="shared" si="1957"/>
        <v>5410.138352130215</v>
      </c>
      <c r="AA79" s="265">
        <f t="shared" si="1957"/>
        <v>5145.151500367313</v>
      </c>
      <c r="AB79" s="265">
        <f t="shared" si="1957"/>
        <v>5035.432833998796</v>
      </c>
      <c r="AC79" s="265">
        <f t="shared" si="1957"/>
        <v>5900.416709793978</v>
      </c>
      <c r="AD79" s="265">
        <f t="shared" si="1957"/>
        <v>3078.0785081918975</v>
      </c>
      <c r="AE79" s="265">
        <f t="shared" si="1957"/>
        <v>4680.3193411190678</v>
      </c>
      <c r="AF79" s="265">
        <f t="shared" si="1957"/>
        <v>5366.0992098643846</v>
      </c>
      <c r="AG79" s="265">
        <f t="shared" si="1957"/>
        <v>4446.7139051580571</v>
      </c>
      <c r="AH79" s="265">
        <f t="shared" si="1957"/>
        <v>4287.35558391822</v>
      </c>
      <c r="AI79" s="265">
        <f t="shared" si="1957"/>
        <v>5783.2950592799552</v>
      </c>
      <c r="AJ79" s="265">
        <f t="shared" si="1957"/>
        <v>7156.5858593096445</v>
      </c>
      <c r="AK79" s="265">
        <f t="shared" si="1957"/>
        <v>4824.8229830487999</v>
      </c>
      <c r="AL79" s="265">
        <f t="shared" si="1957"/>
        <v>3936.122222620304</v>
      </c>
      <c r="AM79" s="265">
        <f t="shared" si="1957"/>
        <v>6719.2389456851661</v>
      </c>
      <c r="AN79" s="265">
        <f t="shared" si="1957"/>
        <v>5128.8865325052457</v>
      </c>
      <c r="AO79" s="265">
        <f t="shared" si="1957"/>
        <v>7344.9170661335829</v>
      </c>
      <c r="AP79" s="265">
        <f t="shared" si="1957"/>
        <v>9177.8378114660172</v>
      </c>
      <c r="AQ79" s="265">
        <f t="shared" si="1957"/>
        <v>5444.9415915761392</v>
      </c>
      <c r="AR79" s="265">
        <f t="shared" si="1957"/>
        <v>7215.0069683652328</v>
      </c>
      <c r="AS79" s="265">
        <f t="shared" si="1957"/>
        <v>5412.9813044960219</v>
      </c>
      <c r="AT79" s="265">
        <f t="shared" si="1957"/>
        <v>7522.0285414871578</v>
      </c>
      <c r="AU79" s="265">
        <f t="shared" si="1957"/>
        <v>8216.1323371814615</v>
      </c>
      <c r="AV79" s="265">
        <f t="shared" si="1957"/>
        <v>4879.9813765179351</v>
      </c>
      <c r="AW79" s="265">
        <f t="shared" si="1957"/>
        <v>3983.2614109151582</v>
      </c>
      <c r="AX79" s="265">
        <f t="shared" si="1957"/>
        <v>4281.4897989153469</v>
      </c>
      <c r="AY79" s="265">
        <f t="shared" si="1957"/>
        <v>6034.742670552997</v>
      </c>
      <c r="AZ79" s="265">
        <f t="shared" si="1957"/>
        <v>4518.8727854498047</v>
      </c>
      <c r="BA79" s="265">
        <f t="shared" si="1957"/>
        <v>5107.8377505660992</v>
      </c>
      <c r="BB79" s="265">
        <f t="shared" si="1957"/>
        <v>4638.6772006398569</v>
      </c>
      <c r="BC79" s="265">
        <f t="shared" si="1957"/>
        <v>4494.4742111606465</v>
      </c>
      <c r="BD79" s="265">
        <f t="shared" si="1957"/>
        <v>4609.8728733390953</v>
      </c>
      <c r="BE79" s="265">
        <f t="shared" si="1957"/>
        <v>6822.6118525418615</v>
      </c>
      <c r="BF79" s="265">
        <f t="shared" si="1957"/>
        <v>4931.7490979548174</v>
      </c>
      <c r="BG79" s="265">
        <f t="shared" si="1957"/>
        <v>5610.1879098105755</v>
      </c>
      <c r="BH79" s="265">
        <f t="shared" si="1957"/>
        <v>5019.0266618579481</v>
      </c>
      <c r="BI79" s="265">
        <f t="shared" si="1957"/>
        <v>6396.1986117579945</v>
      </c>
      <c r="BJ79" s="265">
        <f t="shared" si="1957"/>
        <v>7752.9680142521147</v>
      </c>
      <c r="BK79" s="265">
        <f t="shared" si="1957"/>
        <v>7752.9680142521147</v>
      </c>
      <c r="BL79" s="265">
        <f t="shared" si="1957"/>
        <v>4961.0222484408159</v>
      </c>
      <c r="BM79" s="265">
        <f t="shared" si="1957"/>
        <v>4880.8698770982528</v>
      </c>
      <c r="BN79" s="265">
        <f t="shared" si="1957"/>
        <v>4677.3119875224611</v>
      </c>
      <c r="BO79" s="265">
        <f t="shared" si="1957"/>
        <v>6766.2266306200272</v>
      </c>
      <c r="BP79" s="265">
        <f t="shared" si="1957"/>
        <v>4327.2379614430411</v>
      </c>
      <c r="BQ79" s="265">
        <f t="shared" si="1957"/>
        <v>4476.2419101153719</v>
      </c>
      <c r="BR79" s="265">
        <f t="shared" si="1957"/>
        <v>2592.7958605039858</v>
      </c>
      <c r="BS79" s="265">
        <f t="shared" ref="BS79:CO79" si="1958">$C80/(BS62/BS63)</f>
        <v>4651.7808085512688</v>
      </c>
      <c r="BT79" s="265">
        <f t="shared" si="1958"/>
        <v>5936.5583651987617</v>
      </c>
      <c r="BU79" s="265">
        <f t="shared" si="1958"/>
        <v>6942.3233343424718</v>
      </c>
      <c r="BV79" s="265">
        <f t="shared" si="1958"/>
        <v>4631.161212768684</v>
      </c>
      <c r="BW79" s="265">
        <f t="shared" si="1958"/>
        <v>4502.1492593641897</v>
      </c>
      <c r="BX79" s="265">
        <f t="shared" si="1958"/>
        <v>5508.6877996001867</v>
      </c>
      <c r="BY79" s="265">
        <f t="shared" si="1958"/>
        <v>4782.2045695386878</v>
      </c>
      <c r="BZ79" s="265">
        <f t="shared" si="1958"/>
        <v>3704.3538915802765</v>
      </c>
      <c r="CA79" s="265">
        <f t="shared" si="1958"/>
        <v>5286.1145551718964</v>
      </c>
      <c r="CB79" s="265">
        <f t="shared" si="1958"/>
        <v>7543.4283381912464</v>
      </c>
      <c r="CC79" s="265">
        <f t="shared" si="1958"/>
        <v>3996.1606945943786</v>
      </c>
      <c r="CD79" s="265">
        <f t="shared" si="1958"/>
        <v>3557.2441477156763</v>
      </c>
      <c r="CE79" s="265">
        <f t="shared" si="1958"/>
        <v>4521.4389398868934</v>
      </c>
      <c r="CF79" s="265">
        <f t="shared" si="1958"/>
        <v>3440.1147691654191</v>
      </c>
      <c r="CG79" s="265">
        <f t="shared" si="1958"/>
        <v>3789.9171250037334</v>
      </c>
      <c r="CH79" s="265">
        <f t="shared" si="1958"/>
        <v>3904.7795108277073</v>
      </c>
      <c r="CI79" s="265">
        <f t="shared" si="1958"/>
        <v>4761.4926200737045</v>
      </c>
      <c r="CJ79" s="265">
        <f t="shared" si="1958"/>
        <v>6149.1351460677724</v>
      </c>
      <c r="CK79" s="265">
        <f t="shared" si="1958"/>
        <v>5582.136970261522</v>
      </c>
      <c r="CL79" s="265">
        <f t="shared" si="1958"/>
        <v>7925.2561923466055</v>
      </c>
      <c r="CM79" s="265">
        <f t="shared" si="1958"/>
        <v>8626.9389540405355</v>
      </c>
      <c r="CN79" s="265">
        <f t="shared" si="1958"/>
        <v>5804.2490268860429</v>
      </c>
      <c r="CO79" s="265">
        <f t="shared" si="1958"/>
        <v>8020.311738881499</v>
      </c>
      <c r="CP79" s="265">
        <f t="shared" ref="CP79:DA79" si="1959">$C80/(CP62/CP63)</f>
        <v>12404.748822803384</v>
      </c>
      <c r="CQ79" s="265">
        <f t="shared" si="1959"/>
        <v>18607.123234205075</v>
      </c>
      <c r="CR79" s="265">
        <f t="shared" si="1959"/>
        <v>9303.5616171025376</v>
      </c>
      <c r="CS79" s="265">
        <f t="shared" si="1959"/>
        <v>7132.730573111945</v>
      </c>
      <c r="CT79" s="265">
        <f t="shared" si="1959"/>
        <v>6977.6712128269037</v>
      </c>
      <c r="CU79" s="265">
        <f t="shared" si="1959"/>
        <v>6163.6095713304303</v>
      </c>
      <c r="CV79" s="265">
        <f t="shared" si="1959"/>
        <v>7580.679836157623</v>
      </c>
      <c r="CW79" s="265">
        <f t="shared" si="1959"/>
        <v>6847.4213501874674</v>
      </c>
      <c r="CX79" s="265">
        <f t="shared" si="1959"/>
        <v>7442.8492936820303</v>
      </c>
      <c r="CY79" s="265">
        <f t="shared" si="1959"/>
        <v>8051.1590917233507</v>
      </c>
      <c r="CZ79" s="265">
        <f t="shared" si="1959"/>
        <v>7000.6998306910182</v>
      </c>
      <c r="DA79" s="266">
        <f t="shared" si="1959"/>
        <v>9137.4265882257077</v>
      </c>
    </row>
    <row r="80" spans="1:105" x14ac:dyDescent="0.2">
      <c r="A80" s="154"/>
      <c r="B80" s="315">
        <f>'To &amp; from shop'!X6</f>
        <v>1697899.9951212131</v>
      </c>
      <c r="C80" s="155">
        <f>B80/365</f>
        <v>4651.7808085512688</v>
      </c>
      <c r="D80" s="327" t="str">
        <f>'Non-survey input values'!$B$11</f>
        <v>Nov</v>
      </c>
      <c r="E80" s="163" t="s">
        <v>1189</v>
      </c>
      <c r="F80" s="155">
        <f>F79*365</f>
        <v>2083786.3576487617</v>
      </c>
      <c r="G80" s="155">
        <f t="shared" ref="G80:BR80" si="1960">G79*365</f>
        <v>1607479.2853218587</v>
      </c>
      <c r="H80" s="155">
        <f t="shared" si="1960"/>
        <v>1605287.2681146015</v>
      </c>
      <c r="I80" s="155">
        <f t="shared" si="1960"/>
        <v>1586750.7855083121</v>
      </c>
      <c r="J80" s="155">
        <f t="shared" si="1960"/>
        <v>1636664.2575922513</v>
      </c>
      <c r="K80" s="155">
        <f t="shared" si="1960"/>
        <v>1475661.7758645096</v>
      </c>
      <c r="L80" s="155">
        <f t="shared" si="1960"/>
        <v>1652389.2736025003</v>
      </c>
      <c r="M80" s="155">
        <f t="shared" si="1960"/>
        <v>2362295.6453860356</v>
      </c>
      <c r="N80" s="155">
        <f t="shared" si="1960"/>
        <v>1776872.0879175486</v>
      </c>
      <c r="O80" s="155">
        <f t="shared" si="1960"/>
        <v>1734413.9735109166</v>
      </c>
      <c r="P80" s="155">
        <f t="shared" si="1960"/>
        <v>2308579.2033456829</v>
      </c>
      <c r="Q80" s="155">
        <f t="shared" si="1960"/>
        <v>2092199.0461209263</v>
      </c>
      <c r="R80" s="155">
        <f t="shared" si="1960"/>
        <v>1402118.4214317554</v>
      </c>
      <c r="S80" s="155">
        <f t="shared" si="1960"/>
        <v>2046783.5557625582</v>
      </c>
      <c r="T80" s="155">
        <f t="shared" si="1960"/>
        <v>1883260.2565973282</v>
      </c>
      <c r="U80" s="155">
        <f t="shared" si="1960"/>
        <v>2775562.549102257</v>
      </c>
      <c r="V80" s="155">
        <f t="shared" si="1960"/>
        <v>1068223.8982412568</v>
      </c>
      <c r="W80" s="155">
        <f t="shared" si="1960"/>
        <v>1629642.7088851845</v>
      </c>
      <c r="X80" s="155">
        <f t="shared" si="1960"/>
        <v>2220330.7628508173</v>
      </c>
      <c r="Y80" s="155">
        <f t="shared" si="1960"/>
        <v>2612153.8386480203</v>
      </c>
      <c r="Z80" s="155">
        <f t="shared" si="1960"/>
        <v>1974700.4985275285</v>
      </c>
      <c r="AA80" s="155">
        <f t="shared" si="1960"/>
        <v>1877980.2976340693</v>
      </c>
      <c r="AB80" s="155">
        <f t="shared" si="1960"/>
        <v>1837932.9844095604</v>
      </c>
      <c r="AC80" s="155">
        <f t="shared" si="1960"/>
        <v>2153652.0990748019</v>
      </c>
      <c r="AD80" s="155">
        <f t="shared" si="1960"/>
        <v>1123498.6554900426</v>
      </c>
      <c r="AE80" s="155">
        <f t="shared" si="1960"/>
        <v>1708316.5595084596</v>
      </c>
      <c r="AF80" s="155">
        <f t="shared" si="1960"/>
        <v>1958626.2116005004</v>
      </c>
      <c r="AG80" s="155">
        <f t="shared" si="1960"/>
        <v>1623050.5753826909</v>
      </c>
      <c r="AH80" s="155">
        <f t="shared" si="1960"/>
        <v>1564884.7881301502</v>
      </c>
      <c r="AI80" s="155">
        <f t="shared" si="1960"/>
        <v>2110902.6966371839</v>
      </c>
      <c r="AJ80" s="155">
        <f t="shared" si="1960"/>
        <v>2612153.8386480203</v>
      </c>
      <c r="AK80" s="155">
        <f t="shared" si="1960"/>
        <v>1761060.388812812</v>
      </c>
      <c r="AL80" s="155">
        <f t="shared" si="1960"/>
        <v>1436684.6112564111</v>
      </c>
      <c r="AM80" s="155">
        <f t="shared" si="1960"/>
        <v>2452522.2151750857</v>
      </c>
      <c r="AN80" s="155">
        <f t="shared" si="1960"/>
        <v>1872043.5843644147</v>
      </c>
      <c r="AO80" s="155">
        <f t="shared" si="1960"/>
        <v>2680894.7291387576</v>
      </c>
      <c r="AP80" s="155">
        <f t="shared" si="1960"/>
        <v>3349910.8011850961</v>
      </c>
      <c r="AQ80" s="155">
        <f t="shared" si="1960"/>
        <v>1987403.6809252908</v>
      </c>
      <c r="AR80" s="155">
        <f t="shared" si="1960"/>
        <v>2633477.5434533102</v>
      </c>
      <c r="AS80" s="155">
        <f t="shared" si="1960"/>
        <v>1975738.1761410481</v>
      </c>
      <c r="AT80" s="155">
        <f t="shared" si="1960"/>
        <v>2745540.4176428127</v>
      </c>
      <c r="AU80" s="155">
        <f t="shared" si="1960"/>
        <v>2998888.3030712334</v>
      </c>
      <c r="AV80" s="155">
        <f t="shared" si="1960"/>
        <v>1781193.2024290464</v>
      </c>
      <c r="AW80" s="155">
        <f t="shared" si="1960"/>
        <v>1453890.4149840327</v>
      </c>
      <c r="AX80" s="155">
        <f t="shared" si="1960"/>
        <v>1562743.7766041015</v>
      </c>
      <c r="AY80" s="155">
        <f t="shared" si="1960"/>
        <v>2202681.0747518437</v>
      </c>
      <c r="AZ80" s="155">
        <f t="shared" si="1960"/>
        <v>1649388.5666891788</v>
      </c>
      <c r="BA80" s="155">
        <f t="shared" si="1960"/>
        <v>1864360.7789566263</v>
      </c>
      <c r="BB80" s="155">
        <f t="shared" si="1960"/>
        <v>1693117.1782335478</v>
      </c>
      <c r="BC80" s="155">
        <f t="shared" si="1960"/>
        <v>1640483.087073636</v>
      </c>
      <c r="BD80" s="155">
        <f t="shared" si="1960"/>
        <v>1682603.5987687698</v>
      </c>
      <c r="BE80" s="155">
        <f t="shared" si="1960"/>
        <v>2490253.3261777796</v>
      </c>
      <c r="BF80" s="155">
        <f t="shared" si="1960"/>
        <v>1800088.4207535083</v>
      </c>
      <c r="BG80" s="155">
        <f t="shared" si="1960"/>
        <v>2047718.58708086</v>
      </c>
      <c r="BH80" s="155">
        <f t="shared" si="1960"/>
        <v>1831944.731578151</v>
      </c>
      <c r="BI80" s="155">
        <f t="shared" si="1960"/>
        <v>2334612.4932916681</v>
      </c>
      <c r="BJ80" s="155">
        <f t="shared" si="1960"/>
        <v>2829833.3252020217</v>
      </c>
      <c r="BK80" s="155">
        <f t="shared" si="1960"/>
        <v>2829833.3252020217</v>
      </c>
      <c r="BL80" s="155">
        <f t="shared" si="1960"/>
        <v>1810773.1206808977</v>
      </c>
      <c r="BM80" s="155">
        <f t="shared" si="1960"/>
        <v>1781517.5051408622</v>
      </c>
      <c r="BN80" s="155">
        <f t="shared" si="1960"/>
        <v>1707218.8754456984</v>
      </c>
      <c r="BO80" s="155">
        <f t="shared" si="1960"/>
        <v>2469672.7201763098</v>
      </c>
      <c r="BP80" s="155">
        <f t="shared" si="1960"/>
        <v>1579441.8559267099</v>
      </c>
      <c r="BQ80" s="155">
        <f t="shared" si="1960"/>
        <v>1633828.2971921107</v>
      </c>
      <c r="BR80" s="155">
        <f t="shared" si="1960"/>
        <v>946370.48908395483</v>
      </c>
      <c r="BS80" s="155">
        <f t="shared" ref="BS80:CO80" si="1961">BS79*365</f>
        <v>1697899.9951212131</v>
      </c>
      <c r="BT80" s="155">
        <f t="shared" si="1961"/>
        <v>2166843.8032975481</v>
      </c>
      <c r="BU80" s="155">
        <f t="shared" si="1961"/>
        <v>2533948.0170350024</v>
      </c>
      <c r="BV80" s="155">
        <f t="shared" si="1961"/>
        <v>1690373.8426605696</v>
      </c>
      <c r="BW80" s="155">
        <f t="shared" si="1961"/>
        <v>1643284.4796679292</v>
      </c>
      <c r="BX80" s="155">
        <f t="shared" si="1961"/>
        <v>2010671.0468540681</v>
      </c>
      <c r="BY80" s="155">
        <f t="shared" si="1961"/>
        <v>1745504.667881621</v>
      </c>
      <c r="BZ80" s="155">
        <f t="shared" si="1961"/>
        <v>1352089.1704268008</v>
      </c>
      <c r="CA80" s="155">
        <f t="shared" si="1961"/>
        <v>1929431.8126377421</v>
      </c>
      <c r="CB80" s="155">
        <f t="shared" si="1961"/>
        <v>2753351.3434398049</v>
      </c>
      <c r="CC80" s="155">
        <f t="shared" si="1961"/>
        <v>1458598.6535269483</v>
      </c>
      <c r="CD80" s="155">
        <f t="shared" si="1961"/>
        <v>1298394.1139162218</v>
      </c>
      <c r="CE80" s="155">
        <f t="shared" si="1961"/>
        <v>1650325.2130587162</v>
      </c>
      <c r="CF80" s="155">
        <f t="shared" si="1961"/>
        <v>1255641.8907453781</v>
      </c>
      <c r="CG80" s="155">
        <f t="shared" si="1961"/>
        <v>1383319.7506263626</v>
      </c>
      <c r="CH80" s="155">
        <f t="shared" si="1961"/>
        <v>1425244.5214521133</v>
      </c>
      <c r="CI80" s="155">
        <f t="shared" si="1961"/>
        <v>1737944.8063269022</v>
      </c>
      <c r="CJ80" s="155">
        <f t="shared" si="1961"/>
        <v>2244434.328314737</v>
      </c>
      <c r="CK80" s="155">
        <f t="shared" si="1961"/>
        <v>2037479.9941454555</v>
      </c>
      <c r="CL80" s="155">
        <f t="shared" si="1961"/>
        <v>2892718.5102065112</v>
      </c>
      <c r="CM80" s="155">
        <f t="shared" si="1961"/>
        <v>3148832.7182247955</v>
      </c>
      <c r="CN80" s="155">
        <f t="shared" si="1961"/>
        <v>2118550.8948134058</v>
      </c>
      <c r="CO80" s="155">
        <f t="shared" si="1961"/>
        <v>2927413.7846917473</v>
      </c>
      <c r="CP80" s="155">
        <f t="shared" ref="CP80:DA80" si="1962">CP79*365</f>
        <v>4527733.3203232354</v>
      </c>
      <c r="CQ80" s="155">
        <f t="shared" si="1962"/>
        <v>6791599.9804848526</v>
      </c>
      <c r="CR80" s="155">
        <f t="shared" si="1962"/>
        <v>3395799.9902424263</v>
      </c>
      <c r="CS80" s="155">
        <f t="shared" si="1962"/>
        <v>2603446.6591858598</v>
      </c>
      <c r="CT80" s="155">
        <f t="shared" si="1962"/>
        <v>2546849.9926818199</v>
      </c>
      <c r="CU80" s="155">
        <f t="shared" si="1962"/>
        <v>2249717.4935356071</v>
      </c>
      <c r="CV80" s="155">
        <f t="shared" si="1962"/>
        <v>2766948.1401975323</v>
      </c>
      <c r="CW80" s="155">
        <f t="shared" si="1962"/>
        <v>2499308.7928184257</v>
      </c>
      <c r="CX80" s="155">
        <f t="shared" si="1962"/>
        <v>2716639.992193941</v>
      </c>
      <c r="CY80" s="155">
        <f t="shared" si="1962"/>
        <v>2938673.0684790229</v>
      </c>
      <c r="CZ80" s="155">
        <f t="shared" si="1962"/>
        <v>2555255.4382022214</v>
      </c>
      <c r="DA80" s="164">
        <f t="shared" si="1962"/>
        <v>3335160.7047023834</v>
      </c>
    </row>
    <row r="81" spans="1:105" ht="13.5" thickBot="1" x14ac:dyDescent="0.25">
      <c r="A81" s="154"/>
      <c r="B81" s="156"/>
      <c r="C81" s="156"/>
      <c r="D81" s="156"/>
      <c r="E81" s="490" t="s">
        <v>1190</v>
      </c>
      <c r="F81" s="333">
        <f>IF(ISBLANK(D80),'To &amp; from shop'!X6,MEDIAN(80:80))</f>
        <v>1906346.0346175353</v>
      </c>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333"/>
      <c r="CP81" s="333"/>
      <c r="CQ81" s="333"/>
      <c r="CR81" s="333"/>
      <c r="CS81" s="333"/>
      <c r="CT81" s="333"/>
      <c r="CU81" s="333"/>
      <c r="CV81" s="333"/>
      <c r="CW81" s="333"/>
      <c r="CX81" s="333"/>
      <c r="CY81" s="333"/>
      <c r="CZ81" s="333"/>
      <c r="DA81" s="334"/>
    </row>
    <row r="82" spans="1:105" ht="25.5" x14ac:dyDescent="0.2">
      <c r="A82" s="154"/>
      <c r="B82" s="153" t="s">
        <v>1191</v>
      </c>
      <c r="C82" s="153" t="s">
        <v>1192</v>
      </c>
      <c r="D82" s="153" t="s">
        <v>1162</v>
      </c>
      <c r="E82" s="264" t="s">
        <v>1193</v>
      </c>
      <c r="F82" s="265">
        <f>$C83/(F62/F63)</f>
        <v>3900.7968363744058</v>
      </c>
      <c r="G82" s="265">
        <f t="shared" ref="G82" si="1963">$C83/(G62/G63)</f>
        <v>3009.161705903552</v>
      </c>
      <c r="H82" s="265">
        <f t="shared" ref="H82" si="1964">$C83/(H62/H63)</f>
        <v>3005.0583035773197</v>
      </c>
      <c r="I82" s="265">
        <f t="shared" ref="I82" si="1965">$C83/(I62/I63)</f>
        <v>2970.3584638155744</v>
      </c>
      <c r="J82" s="265">
        <f t="shared" ref="J82" si="1966">$C83/(J62/J63)</f>
        <v>3063.7952565476207</v>
      </c>
      <c r="K82" s="265">
        <f t="shared" ref="K82" si="1967">$C83/(K62/K63)</f>
        <v>2762.4025686327959</v>
      </c>
      <c r="L82" s="265">
        <f t="shared" ref="L82" si="1968">$C83/(L62/L63)</f>
        <v>3093.2320999550839</v>
      </c>
      <c r="M82" s="265">
        <f t="shared" ref="M82" si="1969">$C83/(M62/M63)</f>
        <v>4422.1593765017415</v>
      </c>
      <c r="N82" s="265">
        <f t="shared" ref="N82" si="1970">$C83/(N62/N63)</f>
        <v>3326.2608682262371</v>
      </c>
      <c r="O82" s="265">
        <f t="shared" ref="O82" si="1971">$C83/(O62/O63)</f>
        <v>3246.7803217931132</v>
      </c>
      <c r="P82" s="265">
        <f t="shared" ref="P82" si="1972">$C83/(P62/P63)</f>
        <v>4321.6035174986482</v>
      </c>
      <c r="Q82" s="265">
        <f t="shared" ref="Q82" si="1973">$C83/(Q62/Q63)</f>
        <v>3916.5451823875023</v>
      </c>
      <c r="R82" s="265">
        <f t="shared" ref="R82" si="1974">$C83/(R62/R63)</f>
        <v>2624.7312170306345</v>
      </c>
      <c r="S82" s="265">
        <f t="shared" ref="S82" si="1975">$C83/(S62/S63)</f>
        <v>3831.5285008730843</v>
      </c>
      <c r="T82" s="265">
        <f t="shared" ref="T82" si="1976">$C83/(T62/T63)</f>
        <v>3525.4169046838397</v>
      </c>
      <c r="U82" s="265">
        <f t="shared" ref="U82" si="1977">$C83/(U62/U63)</f>
        <v>5195.7848610324399</v>
      </c>
      <c r="V82" s="265">
        <f t="shared" ref="V82" si="1978">$C83/(V62/V63)</f>
        <v>1999.6888776547969</v>
      </c>
      <c r="W82" s="265">
        <f t="shared" ref="W82" si="1979">$C83/(W62/W63)</f>
        <v>3050.6510899767823</v>
      </c>
      <c r="X82" s="265">
        <f t="shared" ref="X82" si="1980">$C83/(X62/X63)</f>
        <v>4156.4046062792813</v>
      </c>
      <c r="Y82" s="265">
        <f t="shared" ref="Y82" si="1981">$C83/(Y62/Y63)</f>
        <v>4889.8877720932715</v>
      </c>
      <c r="Z82" s="265">
        <f t="shared" ref="Z82" si="1982">$C83/(Z62/Z63)</f>
        <v>3696.5907897269813</v>
      </c>
      <c r="AA82" s="265">
        <f t="shared" ref="AA82" si="1983">$C83/(AA62/AA63)</f>
        <v>3515.5329513003903</v>
      </c>
      <c r="AB82" s="265">
        <f t="shared" ref="AB82" si="1984">$C83/(AB62/AB63)</f>
        <v>3440.5653654161424</v>
      </c>
      <c r="AC82" s="265">
        <f t="shared" ref="AC82" si="1985">$C83/(AC62/AC63)</f>
        <v>4031.5837868337426</v>
      </c>
      <c r="AD82" s="265">
        <f t="shared" ref="AD82" si="1986">$C83/(AD62/AD63)</f>
        <v>2103.1618644204445</v>
      </c>
      <c r="AE82" s="265">
        <f t="shared" ref="AE82" si="1987">$C83/(AE62/AE63)</f>
        <v>3197.9266043260295</v>
      </c>
      <c r="AF82" s="265">
        <f t="shared" ref="AF82" si="1988">$C83/(AF62/AF63)</f>
        <v>3666.500119749337</v>
      </c>
      <c r="AG82" s="265">
        <f t="shared" ref="AG82" si="1989">$C83/(AG62/AG63)</f>
        <v>3038.3107781127101</v>
      </c>
      <c r="AH82" s="265">
        <f t="shared" ref="AH82" si="1990">$C83/(AH62/AH63)</f>
        <v>2929.4258542494258</v>
      </c>
      <c r="AI82" s="265">
        <f t="shared" ref="AI82" si="1991">$C83/(AI62/AI63)</f>
        <v>3951.5579563672654</v>
      </c>
      <c r="AJ82" s="265">
        <f t="shared" ref="AJ82" si="1992">$C83/(AJ62/AJ63)</f>
        <v>4889.8877720932715</v>
      </c>
      <c r="AK82" s="265">
        <f t="shared" ref="AK82" si="1993">$C83/(AK62/AK63)</f>
        <v>3296.6617561967987</v>
      </c>
      <c r="AL82" s="265">
        <f t="shared" ref="AL82" si="1994">$C83/(AL62/AL63)</f>
        <v>2689.4382746512993</v>
      </c>
      <c r="AM82" s="265">
        <f t="shared" ref="AM82" si="1995">$C83/(AM62/AM63)</f>
        <v>4591.061297132017</v>
      </c>
      <c r="AN82" s="265">
        <f t="shared" ref="AN82" si="1996">$C83/(AN62/AN63)</f>
        <v>3504.4195700001783</v>
      </c>
      <c r="AO82" s="265">
        <f t="shared" ref="AO82" si="1997">$C83/(AO62/AO63)</f>
        <v>5018.569029253621</v>
      </c>
      <c r="AP82" s="265">
        <f t="shared" ref="AP82" si="1998">$C83/(AP62/AP63)</f>
        <v>6270.9506698871819</v>
      </c>
      <c r="AQ82" s="265">
        <f t="shared" ref="AQ82" si="1999">$C83/(AQ62/AQ63)</f>
        <v>3720.3708348967702</v>
      </c>
      <c r="AR82" s="265">
        <f t="shared" ref="AR82" si="2000">$C83/(AR62/AR63)</f>
        <v>4929.8052232940336</v>
      </c>
      <c r="AS82" s="265">
        <f t="shared" ref="AS82" si="2001">$C83/(AS62/AS63)</f>
        <v>3698.5332967105473</v>
      </c>
      <c r="AT82" s="265">
        <f t="shared" ref="AT82" si="2002">$C83/(AT62/AT63)</f>
        <v>5139.5841689661193</v>
      </c>
      <c r="AU82" s="265">
        <f t="shared" ref="AU82" si="2003">$C83/(AU62/AU63)</f>
        <v>5613.8451825070815</v>
      </c>
      <c r="AV82" s="265">
        <f t="shared" ref="AV82" si="2004">$C83/(AV62/AV63)</f>
        <v>3334.3498883669972</v>
      </c>
      <c r="AW82" s="265">
        <f t="shared" ref="AW82" si="2005">$C83/(AW62/AW63)</f>
        <v>2721.64711626389</v>
      </c>
      <c r="AX82" s="265">
        <f t="shared" ref="AX82" si="2006">$C83/(AX62/AX63)</f>
        <v>2925.4179333045568</v>
      </c>
      <c r="AY82" s="265">
        <f t="shared" ref="AY82" si="2007">$C83/(AY62/AY63)</f>
        <v>4123.3648240354078</v>
      </c>
      <c r="AZ82" s="265">
        <f t="shared" ref="AZ82" si="2008">$C83/(AZ62/AZ63)</f>
        <v>3087.614850378895</v>
      </c>
      <c r="BA82" s="265">
        <f t="shared" ref="BA82" si="2009">$C83/(BA62/BA63)</f>
        <v>3490.0375471410803</v>
      </c>
      <c r="BB82" s="265">
        <f t="shared" ref="BB82" si="2010">$C83/(BB62/BB63)</f>
        <v>3169.4737362215828</v>
      </c>
      <c r="BC82" s="265">
        <f t="shared" ref="BC82" si="2011">$C83/(BC62/BC63)</f>
        <v>3070.9440114595432</v>
      </c>
      <c r="BD82" s="265">
        <f t="shared" ref="BD82" si="2012">$C83/(BD62/BD63)</f>
        <v>3149.7925739159364</v>
      </c>
      <c r="BE82" s="265">
        <f t="shared" ref="BE82" si="2013">$C83/(BE62/BE63)</f>
        <v>4661.6930093955862</v>
      </c>
      <c r="BF82" s="265">
        <f t="shared" ref="BF82" si="2014">$C83/(BF62/BF63)</f>
        <v>3369.7212725744607</v>
      </c>
      <c r="BG82" s="265">
        <f t="shared" ref="BG82" si="2015">$C83/(BG62/BG63)</f>
        <v>3833.2788565153287</v>
      </c>
      <c r="BH82" s="265">
        <f t="shared" ref="BH82" si="2016">$C83/(BH62/BH63)</f>
        <v>3429.3555033233079</v>
      </c>
      <c r="BI82" s="265">
        <f t="shared" ref="BI82" si="2017">$C83/(BI62/BI63)</f>
        <v>4370.3371963083619</v>
      </c>
      <c r="BJ82" s="265">
        <f t="shared" ref="BJ82" si="2018">$C83/(BJ62/BJ63)</f>
        <v>5297.3784197677114</v>
      </c>
      <c r="BK82" s="265">
        <f t="shared" ref="BK82" si="2019">$C83/(BK62/BK63)</f>
        <v>5297.3784197677114</v>
      </c>
      <c r="BL82" s="265">
        <f t="shared" ref="BL82" si="2020">$C83/(BL62/BL63)</f>
        <v>3389.7227681795084</v>
      </c>
      <c r="BM82" s="265">
        <f t="shared" ref="BM82" si="2021">$C83/(BM62/BM63)</f>
        <v>3334.9569750712731</v>
      </c>
      <c r="BN82" s="265">
        <f t="shared" ref="BN82" si="2022">$C83/(BN62/BN63)</f>
        <v>3195.871766744604</v>
      </c>
      <c r="BO82" s="265">
        <f t="shared" ref="BO82" si="2023">$C83/(BO62/BO63)</f>
        <v>4623.1666208881843</v>
      </c>
      <c r="BP82" s="265">
        <f t="shared" ref="BP82" si="2024">$C83/(BP62/BP63)</f>
        <v>2956.676327312211</v>
      </c>
      <c r="BQ82" s="265">
        <f t="shared" ref="BQ82" si="2025">$C83/(BQ62/BQ63)</f>
        <v>3058.4864083941879</v>
      </c>
      <c r="BR82" s="265">
        <f t="shared" ref="BR82" si="2026">$C83/(BR62/BR63)</f>
        <v>1771.5822912010051</v>
      </c>
      <c r="BS82" s="265">
        <f t="shared" ref="BS82" si="2027">$C83/(BS62/BS63)</f>
        <v>3178.4270518606268</v>
      </c>
      <c r="BT82" s="265">
        <f t="shared" ref="BT82" si="2028">$C83/(BT62/BT63)</f>
        <v>4056.2783328507044</v>
      </c>
      <c r="BU82" s="265">
        <f t="shared" ref="BU82" si="2029">$C83/(BU62/BU63)</f>
        <v>4743.4883965457984</v>
      </c>
      <c r="BV82" s="265">
        <f t="shared" ref="BV82" si="2030">$C83/(BV62/BV63)</f>
        <v>3164.3382794676277</v>
      </c>
      <c r="BW82" s="265">
        <f t="shared" ref="BW82" si="2031">$C83/(BW62/BW63)</f>
        <v>3076.1881495302</v>
      </c>
      <c r="BX82" s="265">
        <f t="shared" ref="BX82" si="2032">$C83/(BX62/BX63)</f>
        <v>3763.926771940216</v>
      </c>
      <c r="BY82" s="265">
        <f t="shared" ref="BY82" si="2033">$C83/(BY62/BY63)</f>
        <v>3267.5418290155976</v>
      </c>
      <c r="BZ82" s="265">
        <f t="shared" ref="BZ82" si="2034">$C83/(BZ62/BZ63)</f>
        <v>2531.0776890046091</v>
      </c>
      <c r="CA82" s="265">
        <f t="shared" ref="CA82" si="2035">$C83/(CA62/CA63)</f>
        <v>3611.8489225688941</v>
      </c>
      <c r="CB82" s="265">
        <f t="shared" ref="CB82" si="2036">$C83/(CB62/CB63)</f>
        <v>5154.206030044259</v>
      </c>
      <c r="CC82" s="265">
        <f t="shared" ref="CC82" si="2037">$C83/(CC62/CC63)</f>
        <v>2730.4608230749009</v>
      </c>
      <c r="CD82" s="265">
        <f t="shared" ref="CD82" si="2038">$C83/(CD62/CD63)</f>
        <v>2430.5618631875382</v>
      </c>
      <c r="CE82" s="265">
        <f t="shared" ref="CE82" si="2039">$C83/(CE62/CE63)</f>
        <v>3089.3682293573502</v>
      </c>
      <c r="CF82" s="265">
        <f t="shared" ref="CF82" si="2040">$C83/(CF62/CF63)</f>
        <v>2350.5307523778042</v>
      </c>
      <c r="CG82" s="265">
        <f t="shared" ref="CG82" si="2041">$C83/(CG62/CG63)</f>
        <v>2589.5405674054678</v>
      </c>
      <c r="CH82" s="265">
        <f t="shared" ref="CH82" si="2042">$C83/(CH62/CH63)</f>
        <v>2668.0227077662194</v>
      </c>
      <c r="CI82" s="265">
        <f t="shared" ref="CI82" si="2043">$C83/(CI62/CI63)</f>
        <v>3253.3899540271509</v>
      </c>
      <c r="CJ82" s="265">
        <f t="shared" ref="CJ82" si="2044">$C83/(CJ62/CJ63)</f>
        <v>4201.5258882964508</v>
      </c>
      <c r="CK82" s="265">
        <f t="shared" ref="CK82" si="2045">$C83/(CK62/CK63)</f>
        <v>3814.112462232752</v>
      </c>
      <c r="CL82" s="265">
        <f t="shared" ref="CL82" si="2046">$C83/(CL62/CL63)</f>
        <v>5415.0979402069934</v>
      </c>
      <c r="CM82" s="265">
        <f t="shared" ref="CM82" si="2047">$C83/(CM62/CM63)</f>
        <v>5894.5374416324357</v>
      </c>
      <c r="CN82" s="265">
        <f t="shared" ref="CN82" si="2048">$C83/(CN62/CN63)</f>
        <v>3965.8751953396113</v>
      </c>
      <c r="CO82" s="265">
        <f t="shared" ref="CO82" si="2049">$C83/(CO62/CO63)</f>
        <v>5480.0466411390116</v>
      </c>
      <c r="CP82" s="265">
        <f t="shared" ref="CP82:DA82" si="2050">$C83/(CP62/CP63)</f>
        <v>8475.8054716283386</v>
      </c>
      <c r="CQ82" s="265">
        <f t="shared" si="2050"/>
        <v>12713.708207442507</v>
      </c>
      <c r="CR82" s="265">
        <f t="shared" si="2050"/>
        <v>6356.8541037212535</v>
      </c>
      <c r="CS82" s="265">
        <f t="shared" si="2050"/>
        <v>4873.5881461862946</v>
      </c>
      <c r="CT82" s="265">
        <f t="shared" si="2050"/>
        <v>4767.6405777909404</v>
      </c>
      <c r="CU82" s="265">
        <f t="shared" si="2050"/>
        <v>4211.4158437153301</v>
      </c>
      <c r="CV82" s="265">
        <f t="shared" si="2050"/>
        <v>5179.6588993284286</v>
      </c>
      <c r="CW82" s="265">
        <f t="shared" si="2050"/>
        <v>4678.6446203388423</v>
      </c>
      <c r="CX82" s="265">
        <f t="shared" si="2050"/>
        <v>5085.483282977003</v>
      </c>
      <c r="CY82" s="265">
        <f t="shared" si="2050"/>
        <v>5501.1237436049314</v>
      </c>
      <c r="CZ82" s="265">
        <f t="shared" si="2050"/>
        <v>4783.3753651763891</v>
      </c>
      <c r="DA82" s="266">
        <f t="shared" si="2050"/>
        <v>6243.338851869089</v>
      </c>
    </row>
    <row r="83" spans="1:105" x14ac:dyDescent="0.2">
      <c r="A83" s="154"/>
      <c r="B83" s="270">
        <f>'To &amp; from shop'!Y6</f>
        <v>1160125.8739291287</v>
      </c>
      <c r="C83" s="155">
        <f>B83/365</f>
        <v>3178.4270518606268</v>
      </c>
      <c r="D83" s="327" t="str">
        <f>'Non-survey input values'!$B$11</f>
        <v>Nov</v>
      </c>
      <c r="E83" s="163" t="s">
        <v>1194</v>
      </c>
      <c r="F83" s="155">
        <f>F82*365</f>
        <v>1423790.8452766582</v>
      </c>
      <c r="G83" s="155">
        <f t="shared" ref="G83" si="2051">G82*365</f>
        <v>1098344.0226547965</v>
      </c>
      <c r="H83" s="155">
        <f t="shared" ref="H83" si="2052">H82*365</f>
        <v>1096846.2808057216</v>
      </c>
      <c r="I83" s="155">
        <f t="shared" ref="I83" si="2053">I82*365</f>
        <v>1084180.8392926846</v>
      </c>
      <c r="J83" s="155">
        <f t="shared" ref="J83" si="2054">J82*365</f>
        <v>1118285.2686398816</v>
      </c>
      <c r="K83" s="155">
        <f t="shared" ref="K83" si="2055">K82*365</f>
        <v>1008276.9375509705</v>
      </c>
      <c r="L83" s="155">
        <f t="shared" ref="L83" si="2056">L82*365</f>
        <v>1129029.7164836056</v>
      </c>
      <c r="M83" s="155">
        <f t="shared" ref="M83" si="2057">M82*365</f>
        <v>1614088.1724231357</v>
      </c>
      <c r="N83" s="155">
        <f t="shared" ref="N83" si="2058">N82*365</f>
        <v>1214085.2169025766</v>
      </c>
      <c r="O83" s="155">
        <f t="shared" ref="O83" si="2059">O82*365</f>
        <v>1185074.8174544864</v>
      </c>
      <c r="P83" s="155">
        <f t="shared" ref="P83" si="2060">P82*365</f>
        <v>1577385.2838870066</v>
      </c>
      <c r="Q83" s="155">
        <f t="shared" ref="Q83" si="2061">Q82*365</f>
        <v>1429538.9915714383</v>
      </c>
      <c r="R83" s="155">
        <f t="shared" ref="R83" si="2062">R82*365</f>
        <v>958026.89421618159</v>
      </c>
      <c r="S83" s="155">
        <f t="shared" ref="S83" si="2063">S82*365</f>
        <v>1398507.9028186759</v>
      </c>
      <c r="T83" s="155">
        <f t="shared" ref="T83" si="2064">T82*365</f>
        <v>1286777.1702096015</v>
      </c>
      <c r="U83" s="155">
        <f t="shared" ref="U83" si="2065">U82*365</f>
        <v>1896461.4742768407</v>
      </c>
      <c r="V83" s="155">
        <f t="shared" ref="V83" si="2066">V82*365</f>
        <v>729886.44034400082</v>
      </c>
      <c r="W83" s="155">
        <f t="shared" ref="W83" si="2067">W82*365</f>
        <v>1113487.6478415255</v>
      </c>
      <c r="X83" s="155">
        <f t="shared" ref="X83" si="2068">X82*365</f>
        <v>1517087.6812919376</v>
      </c>
      <c r="Y83" s="155">
        <f t="shared" ref="Y83" si="2069">Y82*365</f>
        <v>1784809.036814044</v>
      </c>
      <c r="Z83" s="155">
        <f t="shared" ref="Z83" si="2070">Z82*365</f>
        <v>1349255.6382503482</v>
      </c>
      <c r="AA83" s="155">
        <f t="shared" ref="AA83" si="2071">AA82*365</f>
        <v>1283169.5272246425</v>
      </c>
      <c r="AB83" s="155">
        <f t="shared" ref="AB83" si="2072">AB82*365</f>
        <v>1255806.3583768921</v>
      </c>
      <c r="AC83" s="155">
        <f t="shared" ref="AC83" si="2073">AC82*365</f>
        <v>1471528.082194316</v>
      </c>
      <c r="AD83" s="155">
        <f t="shared" ref="AD83" si="2074">AD82*365</f>
        <v>767654.08051346231</v>
      </c>
      <c r="AE83" s="155">
        <f t="shared" ref="AE83" si="2075">AE82*365</f>
        <v>1167243.2105790009</v>
      </c>
      <c r="AF83" s="155">
        <f t="shared" ref="AF83" si="2076">AF82*365</f>
        <v>1338272.5437085081</v>
      </c>
      <c r="AG83" s="155">
        <f t="shared" ref="AG83" si="2077">AG82*365</f>
        <v>1108983.4340111392</v>
      </c>
      <c r="AH83" s="155">
        <f t="shared" ref="AH83" si="2078">AH82*365</f>
        <v>1069240.4368010403</v>
      </c>
      <c r="AI83" s="155">
        <f t="shared" ref="AI83" si="2079">AI82*365</f>
        <v>1442318.6540740519</v>
      </c>
      <c r="AJ83" s="155">
        <f t="shared" ref="AJ83" si="2080">AJ82*365</f>
        <v>1784809.036814044</v>
      </c>
      <c r="AK83" s="155">
        <f t="shared" ref="AK83" si="2081">AK82*365</f>
        <v>1203281.5410118315</v>
      </c>
      <c r="AL83" s="155">
        <f t="shared" ref="AL83" si="2082">AL82*365</f>
        <v>981644.97024772421</v>
      </c>
      <c r="AM83" s="155">
        <f t="shared" ref="AM83" si="2083">AM82*365</f>
        <v>1675737.3734531861</v>
      </c>
      <c r="AN83" s="155">
        <f t="shared" ref="AN83" si="2084">AN82*365</f>
        <v>1279113.143050065</v>
      </c>
      <c r="AO83" s="155">
        <f t="shared" ref="AO83" si="2085">AO82*365</f>
        <v>1831777.6956775717</v>
      </c>
      <c r="AP83" s="155">
        <f t="shared" ref="AP83" si="2086">AP82*365</f>
        <v>2288896.9945088215</v>
      </c>
      <c r="AQ83" s="155">
        <f t="shared" ref="AQ83" si="2087">AQ82*365</f>
        <v>1357935.3547373211</v>
      </c>
      <c r="AR83" s="155">
        <f t="shared" ref="AR83" si="2088">AR82*365</f>
        <v>1799378.9065023223</v>
      </c>
      <c r="AS83" s="155">
        <f t="shared" ref="AS83" si="2089">AS82*365</f>
        <v>1349964.6532993498</v>
      </c>
      <c r="AT83" s="155">
        <f t="shared" ref="AT83" si="2090">AT82*365</f>
        <v>1875948.2216726334</v>
      </c>
      <c r="AU83" s="155">
        <f t="shared" ref="AU83" si="2091">AU82*365</f>
        <v>2049053.4916150847</v>
      </c>
      <c r="AV83" s="155">
        <f t="shared" ref="AV83" si="2092">AV82*365</f>
        <v>1217037.709253954</v>
      </c>
      <c r="AW83" s="155">
        <f t="shared" ref="AW83" si="2093">AW82*365</f>
        <v>993401.1974363199</v>
      </c>
      <c r="AX83" s="155">
        <f t="shared" ref="AX83" si="2094">AX82*365</f>
        <v>1067777.5456561632</v>
      </c>
      <c r="AY83" s="155">
        <f t="shared" ref="AY83" si="2095">AY82*365</f>
        <v>1505028.1607729238</v>
      </c>
      <c r="AZ83" s="155">
        <f t="shared" ref="AZ83" si="2096">AZ82*365</f>
        <v>1126979.4203882967</v>
      </c>
      <c r="BA83" s="155">
        <f t="shared" ref="BA83" si="2097">BA82*365</f>
        <v>1273863.7047064942</v>
      </c>
      <c r="BB83" s="155">
        <f t="shared" ref="BB83" si="2098">BB82*365</f>
        <v>1156857.9137208778</v>
      </c>
      <c r="BC83" s="155">
        <f t="shared" ref="BC83" si="2099">BC82*365</f>
        <v>1120894.5641827332</v>
      </c>
      <c r="BD83" s="155">
        <f t="shared" ref="BD83" si="2100">BD82*365</f>
        <v>1149674.2894793167</v>
      </c>
      <c r="BE83" s="155">
        <f t="shared" ref="BE83" si="2101">BE82*365</f>
        <v>1701517.9484293889</v>
      </c>
      <c r="BF83" s="155">
        <f t="shared" ref="BF83" si="2102">BF82*365</f>
        <v>1229948.2644896782</v>
      </c>
      <c r="BG83" s="155">
        <f t="shared" ref="BG83" si="2103">BG82*365</f>
        <v>1399146.782628095</v>
      </c>
      <c r="BH83" s="155">
        <f t="shared" ref="BH83" si="2104">BH82*365</f>
        <v>1251714.7587130074</v>
      </c>
      <c r="BI83" s="155">
        <f t="shared" ref="BI83" si="2105">BI82*365</f>
        <v>1595173.076652552</v>
      </c>
      <c r="BJ83" s="155">
        <f t="shared" ref="BJ83" si="2106">BJ82*365</f>
        <v>1933543.1232152146</v>
      </c>
      <c r="BK83" s="155">
        <f t="shared" ref="BK83" si="2107">BK82*365</f>
        <v>1933543.1232152146</v>
      </c>
      <c r="BL83" s="155">
        <f t="shared" ref="BL83" si="2108">BL82*365</f>
        <v>1237248.8103855206</v>
      </c>
      <c r="BM83" s="155">
        <f t="shared" ref="BM83" si="2109">BM82*365</f>
        <v>1217259.2959010147</v>
      </c>
      <c r="BN83" s="155">
        <f t="shared" ref="BN83" si="2110">BN82*365</f>
        <v>1166493.1948617804</v>
      </c>
      <c r="BO83" s="155">
        <f t="shared" ref="BO83" si="2111">BO82*365</f>
        <v>1687455.8166241872</v>
      </c>
      <c r="BP83" s="155">
        <f t="shared" ref="BP83" si="2112">BP82*365</f>
        <v>1079186.8594689569</v>
      </c>
      <c r="BQ83" s="155">
        <f t="shared" ref="BQ83" si="2113">BQ82*365</f>
        <v>1116347.5390638786</v>
      </c>
      <c r="BR83" s="155">
        <f t="shared" ref="BR83" si="2114">BR82*365</f>
        <v>646627.53628836689</v>
      </c>
      <c r="BS83" s="155">
        <f t="shared" ref="BS83" si="2115">BS82*365</f>
        <v>1160125.8739291287</v>
      </c>
      <c r="BT83" s="155">
        <f t="shared" ref="BT83" si="2116">BT82*365</f>
        <v>1480541.5914905071</v>
      </c>
      <c r="BU83" s="155">
        <f t="shared" ref="BU83" si="2117">BU82*365</f>
        <v>1731373.2647392165</v>
      </c>
      <c r="BV83" s="155">
        <f t="shared" ref="BV83" si="2118">BV82*365</f>
        <v>1154983.4720056842</v>
      </c>
      <c r="BW83" s="155">
        <f t="shared" ref="BW83" si="2119">BW82*365</f>
        <v>1122808.674578523</v>
      </c>
      <c r="BX83" s="155">
        <f t="shared" ref="BX83" si="2120">BX82*365</f>
        <v>1373833.2717581789</v>
      </c>
      <c r="BY83" s="155">
        <f t="shared" ref="BY83" si="2121">BY82*365</f>
        <v>1192652.7675906932</v>
      </c>
      <c r="BZ83" s="155">
        <f t="shared" ref="BZ83" si="2122">BZ82*365</f>
        <v>923843.35648668231</v>
      </c>
      <c r="CA83" s="155">
        <f t="shared" ref="CA83" si="2123">CA82*365</f>
        <v>1318324.8567376463</v>
      </c>
      <c r="CB83" s="155">
        <f t="shared" ref="CB83" si="2124">CB82*365</f>
        <v>1881285.2009661545</v>
      </c>
      <c r="CC83" s="155">
        <f t="shared" ref="CC83" si="2125">CC82*365</f>
        <v>996618.20042233879</v>
      </c>
      <c r="CD83" s="155">
        <f t="shared" ref="CD83" si="2126">CD82*365</f>
        <v>887155.08006345143</v>
      </c>
      <c r="CE83" s="155">
        <f t="shared" ref="CE83" si="2127">CE82*365</f>
        <v>1127619.4037154329</v>
      </c>
      <c r="CF83" s="155">
        <f t="shared" ref="CF83" si="2128">CF82*365</f>
        <v>857943.72461789858</v>
      </c>
      <c r="CG83" s="155">
        <f t="shared" ref="CG83" si="2129">CG82*365</f>
        <v>945182.30710299569</v>
      </c>
      <c r="CH83" s="155">
        <f t="shared" ref="CH83" si="2130">CH82*365</f>
        <v>973828.28833467001</v>
      </c>
      <c r="CI83" s="155">
        <f t="shared" ref="CI83" si="2131">CI82*365</f>
        <v>1187487.33321991</v>
      </c>
      <c r="CJ83" s="155">
        <f t="shared" ref="CJ83" si="2132">CJ82*365</f>
        <v>1533556.9492282046</v>
      </c>
      <c r="CK83" s="155">
        <f t="shared" ref="CK83" si="2133">CK82*365</f>
        <v>1392151.0487149544</v>
      </c>
      <c r="CL83" s="155">
        <f t="shared" ref="CL83" si="2134">CL82*365</f>
        <v>1976510.7481755526</v>
      </c>
      <c r="CM83" s="155">
        <f t="shared" ref="CM83" si="2135">CM82*365</f>
        <v>2151506.1661958392</v>
      </c>
      <c r="CN83" s="155">
        <f t="shared" ref="CN83" si="2136">CN82*365</f>
        <v>1447544.446298958</v>
      </c>
      <c r="CO83" s="155">
        <f t="shared" ref="CO83" si="2137">CO82*365</f>
        <v>2000217.0240157393</v>
      </c>
      <c r="CP83" s="155">
        <f t="shared" ref="CP83:DA83" si="2138">CP82*365</f>
        <v>3093668.9971443438</v>
      </c>
      <c r="CQ83" s="155">
        <f t="shared" si="2138"/>
        <v>4640503.495716515</v>
      </c>
      <c r="CR83" s="155">
        <f t="shared" si="2138"/>
        <v>2320251.7478582575</v>
      </c>
      <c r="CS83" s="155">
        <f t="shared" si="2138"/>
        <v>1778859.6733579976</v>
      </c>
      <c r="CT83" s="155">
        <f t="shared" si="2138"/>
        <v>1740188.8108936932</v>
      </c>
      <c r="CU83" s="155">
        <f t="shared" si="2138"/>
        <v>1537166.7829560954</v>
      </c>
      <c r="CV83" s="155">
        <f t="shared" si="2138"/>
        <v>1890575.4982548764</v>
      </c>
      <c r="CW83" s="155">
        <f t="shared" si="2138"/>
        <v>1707705.2864236773</v>
      </c>
      <c r="CX83" s="155">
        <f t="shared" si="2138"/>
        <v>1856201.3982866062</v>
      </c>
      <c r="CY83" s="155">
        <f t="shared" si="2138"/>
        <v>2007910.1664157999</v>
      </c>
      <c r="CZ83" s="155">
        <f t="shared" si="2138"/>
        <v>1745932.0082893821</v>
      </c>
      <c r="DA83" s="164">
        <f t="shared" si="2138"/>
        <v>2278818.6809322173</v>
      </c>
    </row>
    <row r="84" spans="1:105" ht="13.5" thickBot="1" x14ac:dyDescent="0.25">
      <c r="A84" s="157"/>
      <c r="B84" s="489"/>
      <c r="C84" s="489"/>
      <c r="D84" s="489"/>
      <c r="E84" s="490" t="s">
        <v>1195</v>
      </c>
      <c r="F84" s="333">
        <f>IF(ISBLANK(D83),'To &amp; from shop'!Y6,MEDIAN(83:83))</f>
        <v>1302551.0134736239</v>
      </c>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c r="CC84" s="333"/>
      <c r="CD84" s="333"/>
      <c r="CE84" s="333"/>
      <c r="CF84" s="333"/>
      <c r="CG84" s="333"/>
      <c r="CH84" s="333"/>
      <c r="CI84" s="333"/>
      <c r="CJ84" s="333"/>
      <c r="CK84" s="333"/>
      <c r="CL84" s="333"/>
      <c r="CM84" s="333"/>
      <c r="CN84" s="333"/>
      <c r="CO84" s="333"/>
      <c r="CP84" s="333"/>
      <c r="CQ84" s="333"/>
      <c r="CR84" s="333"/>
      <c r="CS84" s="333"/>
      <c r="CT84" s="333"/>
      <c r="CU84" s="333"/>
      <c r="CV84" s="333"/>
      <c r="CW84" s="333"/>
      <c r="CX84" s="333"/>
      <c r="CY84" s="333"/>
      <c r="CZ84" s="333"/>
      <c r="DA84" s="334"/>
    </row>
    <row r="85" spans="1:105" ht="13.5" thickBot="1" x14ac:dyDescent="0.25">
      <c r="D85" s="151"/>
      <c r="CP85" s="151"/>
      <c r="CQ85" s="151"/>
      <c r="CR85" s="151"/>
      <c r="CS85" s="151"/>
      <c r="CT85" s="151"/>
      <c r="CU85" s="151"/>
      <c r="CV85" s="151"/>
      <c r="CW85" s="151"/>
      <c r="CX85" s="151"/>
      <c r="CY85" s="151"/>
      <c r="CZ85" s="151"/>
      <c r="DA85" s="151"/>
    </row>
    <row r="86" spans="1:105" x14ac:dyDescent="0.2">
      <c r="A86" s="152" t="s">
        <v>1199</v>
      </c>
      <c r="B86" s="269"/>
      <c r="C86" s="269"/>
      <c r="D86" s="269"/>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2"/>
    </row>
    <row r="87" spans="1:105" x14ac:dyDescent="0.2">
      <c r="A87" s="302"/>
      <c r="B87" s="267"/>
      <c r="C87" s="267"/>
      <c r="D87" s="268"/>
      <c r="E87" s="163" t="s">
        <v>1159</v>
      </c>
      <c r="F87" s="155">
        <f>VLOOKUP($D90,$A$104:$CW$115,COLUMN(B$103),FALSE)</f>
        <v>22</v>
      </c>
      <c r="G87" s="155">
        <f t="shared" ref="G87:BR87" si="2139">VLOOKUP($D90,$A$104:$CW$115,COLUMN(C$103),FALSE)</f>
        <v>1183</v>
      </c>
      <c r="H87" s="155">
        <f t="shared" si="2139"/>
        <v>2282.5</v>
      </c>
      <c r="I87" s="155">
        <f t="shared" si="2139"/>
        <v>221.5</v>
      </c>
      <c r="J87" s="155">
        <f t="shared" si="2139"/>
        <v>305</v>
      </c>
      <c r="K87" s="155">
        <f t="shared" si="2139"/>
        <v>286.5</v>
      </c>
      <c r="L87" s="155">
        <f t="shared" si="2139"/>
        <v>242.5</v>
      </c>
      <c r="M87" s="155">
        <f t="shared" si="2139"/>
        <v>23</v>
      </c>
      <c r="N87" s="155">
        <f t="shared" si="2139"/>
        <v>150.5</v>
      </c>
      <c r="O87" s="155">
        <f t="shared" si="2139"/>
        <v>93</v>
      </c>
      <c r="P87" s="155">
        <f t="shared" si="2139"/>
        <v>240.5</v>
      </c>
      <c r="Q87" s="155">
        <f t="shared" si="2139"/>
        <v>105.5</v>
      </c>
      <c r="R87" s="155">
        <f t="shared" si="2139"/>
        <v>597</v>
      </c>
      <c r="S87" s="155">
        <f t="shared" si="2139"/>
        <v>73</v>
      </c>
      <c r="T87" s="155">
        <f t="shared" si="2139"/>
        <v>114.5</v>
      </c>
      <c r="U87" s="155">
        <f t="shared" si="2139"/>
        <v>109.5</v>
      </c>
      <c r="V87" s="155">
        <f t="shared" si="2139"/>
        <v>648.5</v>
      </c>
      <c r="W87" s="155">
        <f t="shared" si="2139"/>
        <v>199</v>
      </c>
      <c r="X87" s="155">
        <f t="shared" si="2139"/>
        <v>91</v>
      </c>
      <c r="Y87" s="155">
        <f t="shared" si="2139"/>
        <v>19.5</v>
      </c>
      <c r="Z87" s="155">
        <f t="shared" si="2139"/>
        <v>297.5</v>
      </c>
      <c r="AA87" s="155">
        <f t="shared" si="2139"/>
        <v>231</v>
      </c>
      <c r="AB87" s="155">
        <f t="shared" si="2139"/>
        <v>194</v>
      </c>
      <c r="AC87" s="155">
        <f t="shared" si="2139"/>
        <v>190</v>
      </c>
      <c r="AD87" s="155">
        <f t="shared" si="2139"/>
        <v>335.5</v>
      </c>
      <c r="AE87" s="155">
        <f t="shared" si="2139"/>
        <v>163</v>
      </c>
      <c r="AF87" s="155">
        <f t="shared" si="2139"/>
        <v>267</v>
      </c>
      <c r="AG87" s="155">
        <f t="shared" si="2139"/>
        <v>431</v>
      </c>
      <c r="AH87" s="155">
        <f t="shared" si="2139"/>
        <v>108.5</v>
      </c>
      <c r="AI87" s="155">
        <f t="shared" si="2139"/>
        <v>37</v>
      </c>
      <c r="AJ87" s="155">
        <f t="shared" si="2139"/>
        <v>6.5</v>
      </c>
      <c r="AK87" s="155">
        <f t="shared" si="2139"/>
        <v>685.5</v>
      </c>
      <c r="AL87" s="155">
        <f t="shared" si="2139"/>
        <v>143</v>
      </c>
      <c r="AM87" s="155">
        <f t="shared" si="2139"/>
        <v>9</v>
      </c>
      <c r="AN87" s="155">
        <f t="shared" si="2139"/>
        <v>78</v>
      </c>
      <c r="AO87" s="155">
        <f t="shared" si="2139"/>
        <v>19</v>
      </c>
      <c r="AP87" s="155">
        <f t="shared" si="2139"/>
        <v>18.5</v>
      </c>
      <c r="AQ87" s="155">
        <f t="shared" si="2139"/>
        <v>325.5</v>
      </c>
      <c r="AR87" s="155">
        <f t="shared" si="2139"/>
        <v>24.5</v>
      </c>
      <c r="AS87" s="155">
        <f t="shared" si="2139"/>
        <v>165</v>
      </c>
      <c r="AT87" s="155">
        <f t="shared" si="2139"/>
        <v>47</v>
      </c>
      <c r="AU87" s="155">
        <f t="shared" si="2139"/>
        <v>38.5</v>
      </c>
      <c r="AV87" s="155">
        <f t="shared" si="2139"/>
        <v>132.5</v>
      </c>
      <c r="AW87" s="155">
        <f t="shared" si="2139"/>
        <v>167</v>
      </c>
      <c r="AX87" s="155">
        <f t="shared" si="2139"/>
        <v>201</v>
      </c>
      <c r="AY87" s="155">
        <f t="shared" si="2139"/>
        <v>18.5</v>
      </c>
      <c r="AZ87" s="155">
        <f t="shared" si="2139"/>
        <v>420</v>
      </c>
      <c r="BA87" s="155">
        <f t="shared" si="2139"/>
        <v>25.5</v>
      </c>
      <c r="BB87" s="155">
        <f t="shared" si="2139"/>
        <v>355</v>
      </c>
      <c r="BC87" s="155">
        <f t="shared" si="2139"/>
        <v>103.5</v>
      </c>
      <c r="BD87" s="155">
        <f t="shared" si="2139"/>
        <v>55.5</v>
      </c>
      <c r="BE87" s="155">
        <f t="shared" si="2139"/>
        <v>15</v>
      </c>
      <c r="BF87" s="155">
        <f t="shared" si="2139"/>
        <v>216</v>
      </c>
      <c r="BG87" s="155">
        <f t="shared" si="2139"/>
        <v>199</v>
      </c>
      <c r="BH87" s="155">
        <f t="shared" si="2139"/>
        <v>494</v>
      </c>
      <c r="BI87" s="155">
        <f t="shared" si="2139"/>
        <v>32</v>
      </c>
      <c r="BJ87" s="155">
        <f t="shared" si="2139"/>
        <v>3</v>
      </c>
      <c r="BK87" s="155">
        <f t="shared" si="2139"/>
        <v>15</v>
      </c>
      <c r="BL87" s="155">
        <f t="shared" si="2139"/>
        <v>353.5</v>
      </c>
      <c r="BM87" s="155">
        <f t="shared" si="2139"/>
        <v>731</v>
      </c>
      <c r="BN87" s="155">
        <f t="shared" si="2139"/>
        <v>1366.5</v>
      </c>
      <c r="BO87" s="155">
        <f t="shared" si="2139"/>
        <v>22</v>
      </c>
      <c r="BP87" s="155">
        <f t="shared" si="2139"/>
        <v>279.5</v>
      </c>
      <c r="BQ87" s="155">
        <f t="shared" si="2139"/>
        <v>53</v>
      </c>
      <c r="BR87" s="155">
        <f t="shared" si="2139"/>
        <v>244</v>
      </c>
      <c r="BS87" s="155">
        <f t="shared" ref="BS87:DA87" si="2140">VLOOKUP($D90,$A$104:$CW$115,COLUMN(BO$103),FALSE)</f>
        <v>82</v>
      </c>
      <c r="BT87" s="155">
        <f t="shared" si="2140"/>
        <v>210</v>
      </c>
      <c r="BU87" s="155">
        <f t="shared" si="2140"/>
        <v>329</v>
      </c>
      <c r="BV87" s="155">
        <f t="shared" si="2140"/>
        <v>564</v>
      </c>
      <c r="BW87" s="155">
        <f t="shared" si="2140"/>
        <v>528.5</v>
      </c>
      <c r="BX87" s="155">
        <f t="shared" si="2140"/>
        <v>76</v>
      </c>
      <c r="BY87" s="155">
        <f t="shared" si="2140"/>
        <v>53.5</v>
      </c>
      <c r="BZ87" s="155">
        <f t="shared" si="2140"/>
        <v>272.5</v>
      </c>
      <c r="CA87" s="155">
        <f t="shared" si="2140"/>
        <v>22</v>
      </c>
      <c r="CB87" s="155">
        <f t="shared" si="2140"/>
        <v>18.5</v>
      </c>
      <c r="CC87" s="155">
        <f t="shared" si="2140"/>
        <v>149</v>
      </c>
      <c r="CD87" s="155">
        <f t="shared" si="2140"/>
        <v>1870</v>
      </c>
      <c r="CE87" s="155">
        <f t="shared" si="2140"/>
        <v>2123.5</v>
      </c>
      <c r="CF87" s="155">
        <f t="shared" si="2140"/>
        <v>274.5</v>
      </c>
      <c r="CG87" s="155">
        <f t="shared" si="2140"/>
        <v>2037.5</v>
      </c>
      <c r="CH87" s="155">
        <f t="shared" si="2140"/>
        <v>2740</v>
      </c>
      <c r="CI87" s="155">
        <f t="shared" si="2140"/>
        <v>424</v>
      </c>
      <c r="CJ87" s="155">
        <f t="shared" si="2140"/>
        <v>116.5</v>
      </c>
      <c r="CK87" s="155">
        <f t="shared" si="2140"/>
        <v>15</v>
      </c>
      <c r="CL87" s="155">
        <f t="shared" si="2140"/>
        <v>27</v>
      </c>
      <c r="CM87" s="155">
        <f t="shared" si="2140"/>
        <v>27.5</v>
      </c>
      <c r="CN87" s="155">
        <f t="shared" si="2140"/>
        <v>111</v>
      </c>
      <c r="CO87" s="155">
        <f t="shared" si="2140"/>
        <v>14.5</v>
      </c>
      <c r="CP87" s="155">
        <f t="shared" si="2140"/>
        <v>9</v>
      </c>
      <c r="CQ87" s="155">
        <f t="shared" si="2140"/>
        <v>3.5</v>
      </c>
      <c r="CR87" s="155">
        <f t="shared" si="2140"/>
        <v>17.5</v>
      </c>
      <c r="CS87" s="155">
        <f t="shared" si="2140"/>
        <v>15</v>
      </c>
      <c r="CT87" s="155">
        <f t="shared" si="2140"/>
        <v>54</v>
      </c>
      <c r="CU87" s="155">
        <f t="shared" si="2140"/>
        <v>40</v>
      </c>
      <c r="CV87" s="155">
        <f t="shared" si="2140"/>
        <v>40.5</v>
      </c>
      <c r="CW87" s="155">
        <f t="shared" si="2140"/>
        <v>62.5</v>
      </c>
      <c r="CX87" s="155">
        <f t="shared" si="2140"/>
        <v>27.5</v>
      </c>
      <c r="CY87" s="155">
        <f t="shared" si="2140"/>
        <v>26</v>
      </c>
      <c r="CZ87" s="155">
        <f t="shared" si="2140"/>
        <v>50.5</v>
      </c>
      <c r="DA87" s="164">
        <f t="shared" si="2140"/>
        <v>56</v>
      </c>
    </row>
    <row r="88" spans="1:105" ht="13.5" thickBot="1" x14ac:dyDescent="0.25">
      <c r="A88" s="302"/>
      <c r="B88" s="156"/>
      <c r="C88" s="156"/>
      <c r="D88" s="156"/>
      <c r="E88" s="163" t="s">
        <v>1160</v>
      </c>
      <c r="F88" s="333">
        <f>B$119</f>
        <v>27</v>
      </c>
      <c r="G88" s="333">
        <f t="shared" ref="G88" si="2141">C$119</f>
        <v>1120</v>
      </c>
      <c r="H88" s="333">
        <f t="shared" ref="H88" si="2142">D$119</f>
        <v>2158</v>
      </c>
      <c r="I88" s="333">
        <f t="shared" ref="I88" si="2143">E$119</f>
        <v>207</v>
      </c>
      <c r="J88" s="333">
        <f t="shared" ref="J88" si="2144">F$119</f>
        <v>294</v>
      </c>
      <c r="K88" s="333">
        <f t="shared" ref="K88" si="2145">G$119</f>
        <v>249</v>
      </c>
      <c r="L88" s="333">
        <f t="shared" ref="L88" si="2146">H$119</f>
        <v>236</v>
      </c>
      <c r="M88" s="333">
        <f t="shared" ref="M88" si="2147">I$119</f>
        <v>32</v>
      </c>
      <c r="N88" s="333">
        <f t="shared" ref="N88" si="2148">J$119</f>
        <v>157.5</v>
      </c>
      <c r="O88" s="333">
        <f t="shared" ref="O88" si="2149">K$119</f>
        <v>95</v>
      </c>
      <c r="P88" s="333">
        <f t="shared" ref="P88" si="2150">L$119</f>
        <v>327</v>
      </c>
      <c r="Q88" s="333">
        <f t="shared" ref="Q88" si="2151">M$119</f>
        <v>130</v>
      </c>
      <c r="R88" s="333">
        <f t="shared" ref="R88" si="2152">N$119</f>
        <v>493</v>
      </c>
      <c r="S88" s="333">
        <f t="shared" ref="S88" si="2153">O$119</f>
        <v>88</v>
      </c>
      <c r="T88" s="333">
        <f t="shared" ref="T88" si="2154">P$119</f>
        <v>127</v>
      </c>
      <c r="U88" s="333">
        <f t="shared" ref="U88" si="2155">Q$119</f>
        <v>179</v>
      </c>
      <c r="V88" s="333">
        <f t="shared" ref="V88" si="2156">R$119</f>
        <v>408</v>
      </c>
      <c r="W88" s="333">
        <f t="shared" ref="W88" si="2157">S$119</f>
        <v>191</v>
      </c>
      <c r="X88" s="333">
        <f t="shared" ref="X88" si="2158">T$119</f>
        <v>119</v>
      </c>
      <c r="Y88" s="333">
        <f t="shared" ref="Y88" si="2159">U$119</f>
        <v>30</v>
      </c>
      <c r="Z88" s="333">
        <f t="shared" ref="Z88" si="2160">V$119</f>
        <v>346</v>
      </c>
      <c r="AA88" s="333">
        <f t="shared" ref="AA88" si="2161">W$119</f>
        <v>255.5</v>
      </c>
      <c r="AB88" s="333">
        <f t="shared" ref="AB88" si="2162">X$119</f>
        <v>210</v>
      </c>
      <c r="AC88" s="333">
        <f t="shared" ref="AC88" si="2163">Y$119</f>
        <v>241</v>
      </c>
      <c r="AD88" s="333">
        <f t="shared" ref="AD88" si="2164">Z$119</f>
        <v>222</v>
      </c>
      <c r="AE88" s="333">
        <f t="shared" ref="AE88" si="2165">AA$119</f>
        <v>164</v>
      </c>
      <c r="AF88" s="333">
        <f t="shared" ref="AF88" si="2166">AB$119</f>
        <v>308</v>
      </c>
      <c r="AG88" s="333">
        <f t="shared" ref="AG88" si="2167">AC$119</f>
        <v>412</v>
      </c>
      <c r="AH88" s="333">
        <f t="shared" ref="AH88" si="2168">AD$119</f>
        <v>100</v>
      </c>
      <c r="AI88" s="333">
        <f t="shared" ref="AI88" si="2169">AE$119</f>
        <v>46</v>
      </c>
      <c r="AJ88" s="333">
        <f t="shared" ref="AJ88" si="2170">AF$119</f>
        <v>10</v>
      </c>
      <c r="AK88" s="333">
        <f t="shared" ref="AK88" si="2171">AG$119</f>
        <v>711</v>
      </c>
      <c r="AL88" s="333">
        <f t="shared" ref="AL88" si="2172">AH$119</f>
        <v>121</v>
      </c>
      <c r="AM88" s="333">
        <f t="shared" ref="AM88" si="2173">AI$119</f>
        <v>13</v>
      </c>
      <c r="AN88" s="333">
        <f t="shared" ref="AN88" si="2174">AJ$119</f>
        <v>86</v>
      </c>
      <c r="AO88" s="333">
        <f t="shared" ref="AO88" si="2175">AK$119</f>
        <v>30</v>
      </c>
      <c r="AP88" s="333">
        <f t="shared" ref="AP88" si="2176">AL$119</f>
        <v>36.5</v>
      </c>
      <c r="AQ88" s="333">
        <f t="shared" ref="AQ88" si="2177">AM$119</f>
        <v>381</v>
      </c>
      <c r="AR88" s="333">
        <f t="shared" ref="AR88" si="2178">AN$119</f>
        <v>38</v>
      </c>
      <c r="AS88" s="333">
        <f t="shared" ref="AS88" si="2179">AO$119</f>
        <v>192</v>
      </c>
      <c r="AT88" s="333">
        <f t="shared" ref="AT88" si="2180">AP$119</f>
        <v>76</v>
      </c>
      <c r="AU88" s="333">
        <f t="shared" ref="AU88" si="2181">AQ$119</f>
        <v>68</v>
      </c>
      <c r="AV88" s="333">
        <f t="shared" ref="AV88" si="2182">AR$119</f>
        <v>139</v>
      </c>
      <c r="AW88" s="333">
        <f t="shared" ref="AW88" si="2183">AS$119</f>
        <v>143</v>
      </c>
      <c r="AX88" s="333">
        <f t="shared" ref="AX88" si="2184">AT$119</f>
        <v>185</v>
      </c>
      <c r="AY88" s="333">
        <f t="shared" ref="AY88" si="2185">AU$119</f>
        <v>24</v>
      </c>
      <c r="AZ88" s="333">
        <f t="shared" ref="AZ88" si="2186">AV$119</f>
        <v>408</v>
      </c>
      <c r="BA88" s="333">
        <f t="shared" ref="BA88" si="2187">AW$119</f>
        <v>28</v>
      </c>
      <c r="BB88" s="333">
        <f t="shared" ref="BB88" si="2188">AX$119</f>
        <v>354</v>
      </c>
      <c r="BC88" s="333">
        <f t="shared" ref="BC88" si="2189">AY$119</f>
        <v>100</v>
      </c>
      <c r="BD88" s="333">
        <f t="shared" ref="BD88" si="2190">AZ$119</f>
        <v>55</v>
      </c>
      <c r="BE88" s="333">
        <f t="shared" ref="BE88" si="2191">BA$119</f>
        <v>22</v>
      </c>
      <c r="BF88" s="333">
        <f t="shared" ref="BF88" si="2192">BB$119</f>
        <v>229</v>
      </c>
      <c r="BG88" s="333">
        <f t="shared" ref="BG88" si="2193">BC$119</f>
        <v>240</v>
      </c>
      <c r="BH88" s="333">
        <f t="shared" ref="BH88" si="2194">BD$119</f>
        <v>533</v>
      </c>
      <c r="BI88" s="333">
        <f t="shared" ref="BI88" si="2195">BE$119</f>
        <v>44</v>
      </c>
      <c r="BJ88" s="333">
        <f t="shared" ref="BJ88" si="2196">BF$119</f>
        <v>5</v>
      </c>
      <c r="BK88" s="333">
        <f t="shared" ref="BK88" si="2197">BG$119</f>
        <v>25</v>
      </c>
      <c r="BL88" s="333">
        <f t="shared" ref="BL88" si="2198">BH$119</f>
        <v>377</v>
      </c>
      <c r="BM88" s="333">
        <f t="shared" ref="BM88" si="2199">BI$119</f>
        <v>767</v>
      </c>
      <c r="BN88" s="333">
        <f t="shared" ref="BN88" si="2200">BJ$119</f>
        <v>1374</v>
      </c>
      <c r="BO88" s="333">
        <f t="shared" ref="BO88" si="2201">BK$119</f>
        <v>32</v>
      </c>
      <c r="BP88" s="333">
        <f t="shared" ref="BP88" si="2202">BL$119</f>
        <v>260</v>
      </c>
      <c r="BQ88" s="333">
        <f t="shared" ref="BQ88" si="2203">BM$119</f>
        <v>51</v>
      </c>
      <c r="BR88" s="333">
        <f t="shared" ref="BR88" si="2204">BN$119</f>
        <v>136</v>
      </c>
      <c r="BS88" s="333">
        <f t="shared" ref="BS88" si="2205">BO$119</f>
        <v>82</v>
      </c>
      <c r="BT88" s="333">
        <f t="shared" ref="BT88" si="2206">BP$119</f>
        <v>268</v>
      </c>
      <c r="BU88" s="333">
        <f t="shared" ref="BU88" si="2207">BQ$119</f>
        <v>491</v>
      </c>
      <c r="BV88" s="333">
        <f t="shared" ref="BV88" si="2208">BR$119</f>
        <v>561.5</v>
      </c>
      <c r="BW88" s="333">
        <f t="shared" ref="BW88" si="2209">BS$119</f>
        <v>511.5</v>
      </c>
      <c r="BX88" s="333">
        <f t="shared" ref="BX88" si="2210">BT$119</f>
        <v>90</v>
      </c>
      <c r="BY88" s="333">
        <f t="shared" ref="BY88" si="2211">BU$119</f>
        <v>55</v>
      </c>
      <c r="BZ88" s="333">
        <f t="shared" ref="BZ88" si="2212">BV$119</f>
        <v>217</v>
      </c>
      <c r="CA88" s="333">
        <f t="shared" ref="CA88" si="2213">BW$119</f>
        <v>25</v>
      </c>
      <c r="CB88" s="333">
        <f t="shared" ref="CB88" si="2214">BX$119</f>
        <v>30</v>
      </c>
      <c r="CC88" s="333">
        <f t="shared" ref="CC88" si="2215">BY$119</f>
        <v>128</v>
      </c>
      <c r="CD88" s="333">
        <f t="shared" ref="CD88" si="2216">BZ$119</f>
        <v>1430</v>
      </c>
      <c r="CE88" s="333">
        <f t="shared" ref="CE88" si="2217">CA$119</f>
        <v>2064</v>
      </c>
      <c r="CF88" s="333">
        <f t="shared" ref="CF88" si="2218">CB$119</f>
        <v>203</v>
      </c>
      <c r="CG88" s="333">
        <f t="shared" ref="CG88" si="2219">CC$119</f>
        <v>1660</v>
      </c>
      <c r="CH88" s="333">
        <f t="shared" ref="CH88" si="2220">CD$119</f>
        <v>2300</v>
      </c>
      <c r="CI88" s="333">
        <f t="shared" ref="CI88" si="2221">CE$119</f>
        <v>434</v>
      </c>
      <c r="CJ88" s="333">
        <f t="shared" ref="CJ88" si="2222">CF$119</f>
        <v>154</v>
      </c>
      <c r="CK88" s="333">
        <f t="shared" ref="CK88" si="2223">CG$119</f>
        <v>18</v>
      </c>
      <c r="CL88" s="333">
        <f t="shared" ref="CL88" si="2224">CH$119</f>
        <v>46</v>
      </c>
      <c r="CM88" s="333">
        <f t="shared" ref="CM88" si="2225">CI$119</f>
        <v>51</v>
      </c>
      <c r="CN88" s="333">
        <f t="shared" ref="CN88" si="2226">CJ$119</f>
        <v>138.5</v>
      </c>
      <c r="CO88" s="333">
        <f t="shared" ref="CO88" si="2227">CK$119</f>
        <v>25</v>
      </c>
      <c r="CP88" s="333">
        <f t="shared" ref="CP88" si="2228">CL$119</f>
        <v>24</v>
      </c>
      <c r="CQ88" s="333">
        <f t="shared" ref="CQ88" si="2229">CM$119</f>
        <v>14</v>
      </c>
      <c r="CR88" s="333">
        <f t="shared" ref="CR88" si="2230">CN$119</f>
        <v>35</v>
      </c>
      <c r="CS88" s="333">
        <f t="shared" ref="CS88" si="2231">CO$119</f>
        <v>23</v>
      </c>
      <c r="CT88" s="333">
        <f t="shared" ref="CT88" si="2232">CP$119</f>
        <v>81</v>
      </c>
      <c r="CU88" s="333">
        <f t="shared" ref="CU88" si="2233">CQ$119</f>
        <v>53</v>
      </c>
      <c r="CV88" s="333">
        <f t="shared" ref="CV88" si="2234">CR$119</f>
        <v>66</v>
      </c>
      <c r="CW88" s="333">
        <f t="shared" ref="CW88" si="2235">CS$119</f>
        <v>92</v>
      </c>
      <c r="CX88" s="333">
        <f t="shared" ref="CX88" si="2236">CT$119</f>
        <v>44</v>
      </c>
      <c r="CY88" s="333">
        <f t="shared" ref="CY88" si="2237">CU$119</f>
        <v>45</v>
      </c>
      <c r="CZ88" s="333">
        <f t="shared" ref="CZ88" si="2238">CV$119</f>
        <v>76</v>
      </c>
      <c r="DA88" s="334">
        <f t="shared" ref="DA88" si="2239">CW$119</f>
        <v>110</v>
      </c>
    </row>
    <row r="89" spans="1:105" ht="25.5" x14ac:dyDescent="0.2">
      <c r="A89" s="302"/>
      <c r="B89" s="153" t="s">
        <v>677</v>
      </c>
      <c r="C89" s="153" t="s">
        <v>1161</v>
      </c>
      <c r="D89" s="153" t="s">
        <v>1162</v>
      </c>
      <c r="E89" s="264" t="s">
        <v>1163</v>
      </c>
      <c r="F89" s="265">
        <f t="shared" ref="F89:AK89" si="2240">$C90/(F87/F88)</f>
        <v>35856.665621373759</v>
      </c>
      <c r="G89" s="265">
        <f t="shared" si="2240"/>
        <v>27660.63181837292</v>
      </c>
      <c r="H89" s="265">
        <f t="shared" si="2240"/>
        <v>27622.912774984226</v>
      </c>
      <c r="I89" s="265">
        <f t="shared" si="2240"/>
        <v>27303.947034484754</v>
      </c>
      <c r="J89" s="265">
        <f t="shared" si="2240"/>
        <v>28162.830994419608</v>
      </c>
      <c r="K89" s="265">
        <f t="shared" si="2240"/>
        <v>25392.387599235401</v>
      </c>
      <c r="L89" s="265">
        <f t="shared" si="2240"/>
        <v>28433.41854237076</v>
      </c>
      <c r="M89" s="265">
        <f t="shared" si="2240"/>
        <v>40649.102411348031</v>
      </c>
      <c r="N89" s="265">
        <f t="shared" si="2240"/>
        <v>30575.451305047391</v>
      </c>
      <c r="O89" s="265">
        <f t="shared" si="2240"/>
        <v>29844.855097041476</v>
      </c>
      <c r="P89" s="265">
        <f t="shared" si="2240"/>
        <v>39724.779006724078</v>
      </c>
      <c r="Q89" s="265">
        <f t="shared" si="2240"/>
        <v>36001.426602467596</v>
      </c>
      <c r="R89" s="265">
        <f t="shared" si="2240"/>
        <v>24126.89343814255</v>
      </c>
      <c r="S89" s="265">
        <f t="shared" si="2240"/>
        <v>35219.941472846062</v>
      </c>
      <c r="T89" s="265">
        <f t="shared" si="2240"/>
        <v>32406.12121821714</v>
      </c>
      <c r="U89" s="265">
        <f t="shared" si="2240"/>
        <v>47760.37517908671</v>
      </c>
      <c r="V89" s="265">
        <f t="shared" si="2240"/>
        <v>18381.417551469251</v>
      </c>
      <c r="W89" s="265">
        <f t="shared" si="2240"/>
        <v>28042.007991999355</v>
      </c>
      <c r="X89" s="265">
        <f t="shared" si="2240"/>
        <v>38206.247699127598</v>
      </c>
      <c r="Y89" s="265">
        <f t="shared" si="2240"/>
        <v>44948.526704855991</v>
      </c>
      <c r="Z89" s="265">
        <f t="shared" si="2240"/>
        <v>33979.57531402391</v>
      </c>
      <c r="AA89" s="265">
        <f t="shared" si="2240"/>
        <v>32315.266547657833</v>
      </c>
      <c r="AB89" s="265">
        <f t="shared" si="2240"/>
        <v>31626.154099035273</v>
      </c>
      <c r="AC89" s="265">
        <f t="shared" si="2240"/>
        <v>37058.877412187852</v>
      </c>
      <c r="AD89" s="265">
        <f t="shared" si="2240"/>
        <v>19332.555599137762</v>
      </c>
      <c r="AE89" s="265">
        <f t="shared" si="2240"/>
        <v>29395.784949310728</v>
      </c>
      <c r="AF89" s="265">
        <f t="shared" si="2240"/>
        <v>33702.977701543707</v>
      </c>
      <c r="AG89" s="265">
        <f t="shared" si="2240"/>
        <v>27928.57413355089</v>
      </c>
      <c r="AH89" s="265">
        <f t="shared" si="2240"/>
        <v>26927.688809360734</v>
      </c>
      <c r="AI89" s="265">
        <f t="shared" si="2240"/>
        <v>36323.268877707953</v>
      </c>
      <c r="AJ89" s="265">
        <f t="shared" si="2240"/>
        <v>44948.526704855991</v>
      </c>
      <c r="AK89" s="265">
        <f t="shared" si="2240"/>
        <v>30303.372161413856</v>
      </c>
      <c r="AL89" s="265">
        <f t="shared" ref="AL89:BQ89" si="2241">$C90/(AL87/AL88)</f>
        <v>24721.689687670794</v>
      </c>
      <c r="AM89" s="265">
        <f t="shared" si="2241"/>
        <v>42201.672295114797</v>
      </c>
      <c r="AN89" s="265">
        <f t="shared" si="2241"/>
        <v>32213.110805146796</v>
      </c>
      <c r="AO89" s="265">
        <f t="shared" si="2241"/>
        <v>46131.382670773259</v>
      </c>
      <c r="AP89" s="265">
        <f t="shared" si="2241"/>
        <v>57643.448436362618</v>
      </c>
      <c r="AQ89" s="265">
        <f t="shared" si="2241"/>
        <v>34198.164787888127</v>
      </c>
      <c r="AR89" s="265">
        <f t="shared" si="2241"/>
        <v>45315.45345346706</v>
      </c>
      <c r="AS89" s="265">
        <f t="shared" si="2241"/>
        <v>33997.431107672899</v>
      </c>
      <c r="AT89" s="265">
        <f t="shared" si="2241"/>
        <v>47243.770621699703</v>
      </c>
      <c r="AU89" s="265">
        <f t="shared" si="2241"/>
        <v>51603.243645574934</v>
      </c>
      <c r="AV89" s="265">
        <f t="shared" si="2241"/>
        <v>30649.806700254634</v>
      </c>
      <c r="AW89" s="265">
        <f t="shared" si="2241"/>
        <v>25017.757827642901</v>
      </c>
      <c r="AX89" s="265">
        <f t="shared" si="2241"/>
        <v>26890.847444074294</v>
      </c>
      <c r="AY89" s="265">
        <f t="shared" si="2241"/>
        <v>37902.541437608292</v>
      </c>
      <c r="AZ89" s="265">
        <f t="shared" si="2241"/>
        <v>28381.784005066216</v>
      </c>
      <c r="BA89" s="265">
        <f t="shared" si="2241"/>
        <v>32080.909256014867</v>
      </c>
      <c r="BB89" s="265">
        <f t="shared" si="2241"/>
        <v>29134.242238837647</v>
      </c>
      <c r="BC89" s="265">
        <f t="shared" si="2241"/>
        <v>28228.54334121391</v>
      </c>
      <c r="BD89" s="265">
        <f t="shared" si="2241"/>
        <v>28953.330264839671</v>
      </c>
      <c r="BE89" s="265">
        <f t="shared" si="2241"/>
        <v>42850.928791962717</v>
      </c>
      <c r="BF89" s="265">
        <f t="shared" si="2241"/>
        <v>30974.945370452846</v>
      </c>
      <c r="BG89" s="265">
        <f t="shared" si="2241"/>
        <v>35236.030984711229</v>
      </c>
      <c r="BH89" s="265">
        <f t="shared" si="2241"/>
        <v>31523.111491695057</v>
      </c>
      <c r="BI89" s="265">
        <f t="shared" si="2241"/>
        <v>40172.745742465042</v>
      </c>
      <c r="BJ89" s="265">
        <f t="shared" si="2241"/>
        <v>48694.237263593997</v>
      </c>
      <c r="BK89" s="265">
        <f t="shared" si="2241"/>
        <v>48694.237263593997</v>
      </c>
      <c r="BL89" s="265">
        <f t="shared" si="2241"/>
        <v>31158.801892574145</v>
      </c>
      <c r="BM89" s="265">
        <f t="shared" si="2241"/>
        <v>30655.38712545274</v>
      </c>
      <c r="BN89" s="265">
        <f t="shared" si="2241"/>
        <v>29376.896597224211</v>
      </c>
      <c r="BO89" s="265">
        <f t="shared" si="2241"/>
        <v>42496.788884591122</v>
      </c>
      <c r="BP89" s="265">
        <f t="shared" si="2241"/>
        <v>27178.178937819903</v>
      </c>
      <c r="BQ89" s="265">
        <f t="shared" si="2241"/>
        <v>28114.031325773132</v>
      </c>
      <c r="BR89" s="265">
        <f t="shared" ref="BR89:CO89" si="2242">$C90/(BR87/BR88)</f>
        <v>16284.630166841269</v>
      </c>
      <c r="BS89" s="265">
        <f t="shared" si="2242"/>
        <v>29216.542358156395</v>
      </c>
      <c r="BT89" s="265">
        <f t="shared" si="2242"/>
        <v>37285.873104694823</v>
      </c>
      <c r="BU89" s="265">
        <f t="shared" si="2242"/>
        <v>43602.803336944649</v>
      </c>
      <c r="BV89" s="265">
        <f t="shared" si="2242"/>
        <v>29087.036407987263</v>
      </c>
      <c r="BW89" s="265">
        <f t="shared" si="2242"/>
        <v>28276.748185803212</v>
      </c>
      <c r="BX89" s="265">
        <f t="shared" si="2242"/>
        <v>34598.537003079939</v>
      </c>
      <c r="BY89" s="265">
        <f t="shared" si="2242"/>
        <v>30035.697751375734</v>
      </c>
      <c r="BZ89" s="265">
        <f t="shared" si="2242"/>
        <v>23266.01721732087</v>
      </c>
      <c r="CA89" s="265">
        <f t="shared" si="2242"/>
        <v>33200.616316086816</v>
      </c>
      <c r="CB89" s="265">
        <f t="shared" si="2242"/>
        <v>47378.176797010368</v>
      </c>
      <c r="CC89" s="265">
        <f t="shared" si="2242"/>
        <v>25098.774643248445</v>
      </c>
      <c r="CD89" s="265">
        <f t="shared" si="2242"/>
        <v>22342.061803296067</v>
      </c>
      <c r="CE89" s="265">
        <f t="shared" si="2242"/>
        <v>28397.901307857213</v>
      </c>
      <c r="CF89" s="265">
        <f t="shared" si="2242"/>
        <v>21606.404731168481</v>
      </c>
      <c r="CG89" s="265">
        <f t="shared" si="2242"/>
        <v>23803.416105295517</v>
      </c>
      <c r="CH89" s="265">
        <f t="shared" si="2242"/>
        <v>24524.834826189675</v>
      </c>
      <c r="CI89" s="265">
        <f t="shared" si="2242"/>
        <v>29905.611753395933</v>
      </c>
      <c r="CJ89" s="265">
        <f t="shared" si="2242"/>
        <v>38621.008782455669</v>
      </c>
      <c r="CK89" s="265">
        <f t="shared" si="2242"/>
        <v>35059.850829787676</v>
      </c>
      <c r="CL89" s="265">
        <f t="shared" si="2242"/>
        <v>49776.331425007185</v>
      </c>
      <c r="CM89" s="265">
        <f t="shared" si="2242"/>
        <v>54183.405827853683</v>
      </c>
      <c r="CN89" s="265">
        <f t="shared" si="2242"/>
        <v>36454.874924366319</v>
      </c>
      <c r="CO89" s="265">
        <f t="shared" si="2242"/>
        <v>50373.348893373099</v>
      </c>
      <c r="CP89" s="265">
        <f t="shared" ref="CP89:DA89" si="2243">$C90/(CP87/CP88)</f>
        <v>77910.779621750393</v>
      </c>
      <c r="CQ89" s="265">
        <f t="shared" si="2243"/>
        <v>116866.16943262558</v>
      </c>
      <c r="CR89" s="265">
        <f t="shared" si="2243"/>
        <v>58433.084716312791</v>
      </c>
      <c r="CS89" s="265">
        <f t="shared" si="2243"/>
        <v>44798.69828250647</v>
      </c>
      <c r="CT89" s="265">
        <f t="shared" si="2243"/>
        <v>43824.813537234593</v>
      </c>
      <c r="CU89" s="265">
        <f t="shared" si="2243"/>
        <v>38711.91862455722</v>
      </c>
      <c r="CV89" s="265">
        <f t="shared" si="2243"/>
        <v>47612.143102180795</v>
      </c>
      <c r="CW89" s="265">
        <f t="shared" si="2243"/>
        <v>43006.75035120621</v>
      </c>
      <c r="CX89" s="265">
        <f t="shared" si="2243"/>
        <v>46746.46777305023</v>
      </c>
      <c r="CY89" s="265">
        <f t="shared" si="2243"/>
        <v>50567.092542962993</v>
      </c>
      <c r="CZ89" s="265">
        <f t="shared" si="2243"/>
        <v>43969.449885542301</v>
      </c>
      <c r="DA89" s="266">
        <f t="shared" si="2243"/>
        <v>57389.636774950071</v>
      </c>
    </row>
    <row r="90" spans="1:105" x14ac:dyDescent="0.2">
      <c r="A90" s="302"/>
      <c r="B90" s="155">
        <f>'Enjoyment or fit'!S6</f>
        <v>10664037.960727084</v>
      </c>
      <c r="C90" s="155">
        <f>B90/365</f>
        <v>29216.542358156395</v>
      </c>
      <c r="D90" s="327" t="str">
        <f>'Non-survey input values'!$B$11</f>
        <v>Nov</v>
      </c>
      <c r="E90" s="163" t="s">
        <v>1164</v>
      </c>
      <c r="F90" s="155">
        <f>F89*365</f>
        <v>13087682.951801421</v>
      </c>
      <c r="G90" s="155">
        <f t="shared" ref="G90:BR90" si="2244">G89*365</f>
        <v>10096130.613706116</v>
      </c>
      <c r="H90" s="155">
        <f t="shared" si="2244"/>
        <v>10082363.162869243</v>
      </c>
      <c r="I90" s="155">
        <f t="shared" si="2244"/>
        <v>9965940.6675869357</v>
      </c>
      <c r="J90" s="155">
        <f t="shared" si="2244"/>
        <v>10279433.312963156</v>
      </c>
      <c r="K90" s="155">
        <f t="shared" si="2244"/>
        <v>9268221.4737209212</v>
      </c>
      <c r="L90" s="155">
        <f t="shared" si="2244"/>
        <v>10378197.767965328</v>
      </c>
      <c r="M90" s="155">
        <f t="shared" si="2244"/>
        <v>14836922.380142031</v>
      </c>
      <c r="N90" s="155">
        <f t="shared" si="2244"/>
        <v>11160039.726342298</v>
      </c>
      <c r="O90" s="155">
        <f t="shared" si="2244"/>
        <v>10893372.11042014</v>
      </c>
      <c r="P90" s="155">
        <f t="shared" si="2244"/>
        <v>14499544.337454289</v>
      </c>
      <c r="Q90" s="155">
        <f t="shared" si="2244"/>
        <v>13140520.709900673</v>
      </c>
      <c r="R90" s="155">
        <f t="shared" si="2244"/>
        <v>8806316.1049220301</v>
      </c>
      <c r="S90" s="155">
        <f t="shared" si="2244"/>
        <v>12855278.637588812</v>
      </c>
      <c r="T90" s="155">
        <f t="shared" si="2244"/>
        <v>11828234.244649256</v>
      </c>
      <c r="U90" s="155">
        <f t="shared" si="2244"/>
        <v>17432536.940366648</v>
      </c>
      <c r="V90" s="155">
        <f t="shared" si="2244"/>
        <v>6709217.4062862769</v>
      </c>
      <c r="W90" s="155">
        <f t="shared" si="2244"/>
        <v>10235332.917079765</v>
      </c>
      <c r="X90" s="155">
        <f t="shared" si="2244"/>
        <v>13945280.410181573</v>
      </c>
      <c r="Y90" s="155">
        <f t="shared" si="2244"/>
        <v>16406212.247272437</v>
      </c>
      <c r="Z90" s="155">
        <f t="shared" si="2244"/>
        <v>12402544.989618728</v>
      </c>
      <c r="AA90" s="155">
        <f t="shared" si="2244"/>
        <v>11795072.28989511</v>
      </c>
      <c r="AB90" s="155">
        <f t="shared" si="2244"/>
        <v>11543546.246147875</v>
      </c>
      <c r="AC90" s="155">
        <f t="shared" si="2244"/>
        <v>13526490.255448567</v>
      </c>
      <c r="AD90" s="155">
        <f t="shared" si="2244"/>
        <v>7056382.7936852835</v>
      </c>
      <c r="AE90" s="155">
        <f t="shared" si="2244"/>
        <v>10729461.506498415</v>
      </c>
      <c r="AF90" s="155">
        <f t="shared" si="2244"/>
        <v>12301586.861063452</v>
      </c>
      <c r="AG90" s="155">
        <f t="shared" si="2244"/>
        <v>10193929.558746075</v>
      </c>
      <c r="AH90" s="155">
        <f t="shared" si="2244"/>
        <v>9828606.4154166672</v>
      </c>
      <c r="AI90" s="155">
        <f t="shared" si="2244"/>
        <v>13257993.140363403</v>
      </c>
      <c r="AJ90" s="155">
        <f t="shared" si="2244"/>
        <v>16406212.247272437</v>
      </c>
      <c r="AK90" s="155">
        <f t="shared" si="2244"/>
        <v>11060730.838916058</v>
      </c>
      <c r="AL90" s="155">
        <f t="shared" si="2244"/>
        <v>9023416.7359998394</v>
      </c>
      <c r="AM90" s="155">
        <f t="shared" si="2244"/>
        <v>15403610.387716901</v>
      </c>
      <c r="AN90" s="155">
        <f t="shared" si="2244"/>
        <v>11757785.44387858</v>
      </c>
      <c r="AO90" s="155">
        <f t="shared" si="2244"/>
        <v>16837954.67483224</v>
      </c>
      <c r="AP90" s="155">
        <f t="shared" si="2244"/>
        <v>21039858.679272357</v>
      </c>
      <c r="AQ90" s="155">
        <f t="shared" si="2244"/>
        <v>12482330.147579167</v>
      </c>
      <c r="AR90" s="155">
        <f t="shared" si="2244"/>
        <v>16540140.510515478</v>
      </c>
      <c r="AS90" s="155">
        <f t="shared" si="2244"/>
        <v>12409062.354300609</v>
      </c>
      <c r="AT90" s="155">
        <f t="shared" si="2244"/>
        <v>17243976.276920393</v>
      </c>
      <c r="AU90" s="155">
        <f t="shared" si="2244"/>
        <v>18835183.930634852</v>
      </c>
      <c r="AV90" s="155">
        <f t="shared" si="2244"/>
        <v>11187179.445592942</v>
      </c>
      <c r="AW90" s="155">
        <f t="shared" si="2244"/>
        <v>9131481.6070896592</v>
      </c>
      <c r="AX90" s="155">
        <f t="shared" si="2244"/>
        <v>9815159.3170871176</v>
      </c>
      <c r="AY90" s="155">
        <f t="shared" si="2244"/>
        <v>13834427.624727026</v>
      </c>
      <c r="AZ90" s="155">
        <f t="shared" si="2244"/>
        <v>10359351.161849169</v>
      </c>
      <c r="BA90" s="155">
        <f t="shared" si="2244"/>
        <v>11709531.878445426</v>
      </c>
      <c r="BB90" s="155">
        <f t="shared" si="2244"/>
        <v>10633998.417175742</v>
      </c>
      <c r="BC90" s="155">
        <f t="shared" si="2244"/>
        <v>10303418.319543077</v>
      </c>
      <c r="BD90" s="155">
        <f t="shared" si="2244"/>
        <v>10567965.546666481</v>
      </c>
      <c r="BE90" s="155">
        <f t="shared" si="2244"/>
        <v>15640589.009066392</v>
      </c>
      <c r="BF90" s="155">
        <f t="shared" si="2244"/>
        <v>11305855.060215289</v>
      </c>
      <c r="BG90" s="155">
        <f t="shared" si="2244"/>
        <v>12861151.309419598</v>
      </c>
      <c r="BH90" s="155">
        <f t="shared" si="2244"/>
        <v>11505935.694468696</v>
      </c>
      <c r="BI90" s="155">
        <f t="shared" si="2244"/>
        <v>14663052.19599974</v>
      </c>
      <c r="BJ90" s="155">
        <f t="shared" si="2244"/>
        <v>17773396.601211809</v>
      </c>
      <c r="BK90" s="155">
        <f t="shared" si="2244"/>
        <v>17773396.601211809</v>
      </c>
      <c r="BL90" s="155">
        <f t="shared" si="2244"/>
        <v>11372962.690789564</v>
      </c>
      <c r="BM90" s="155">
        <f t="shared" si="2244"/>
        <v>11189216.30079025</v>
      </c>
      <c r="BN90" s="155">
        <f t="shared" si="2244"/>
        <v>10722567.257986838</v>
      </c>
      <c r="BO90" s="155">
        <f t="shared" si="2244"/>
        <v>15511327.94287576</v>
      </c>
      <c r="BP90" s="155">
        <f t="shared" si="2244"/>
        <v>9920035.3123042639</v>
      </c>
      <c r="BQ90" s="155">
        <f t="shared" si="2244"/>
        <v>10261621.433907194</v>
      </c>
      <c r="BR90" s="155">
        <f t="shared" si="2244"/>
        <v>5943890.0108970627</v>
      </c>
      <c r="BS90" s="155">
        <f t="shared" ref="BS90:CO90" si="2245">BS89*365</f>
        <v>10664037.960727084</v>
      </c>
      <c r="BT90" s="155">
        <f t="shared" si="2245"/>
        <v>13609343.68321361</v>
      </c>
      <c r="BU90" s="155">
        <f t="shared" si="2245"/>
        <v>15915023.217984797</v>
      </c>
      <c r="BV90" s="155">
        <f t="shared" si="2245"/>
        <v>10616768.288915351</v>
      </c>
      <c r="BW90" s="155">
        <f t="shared" si="2245"/>
        <v>10321013.087818172</v>
      </c>
      <c r="BX90" s="155">
        <f t="shared" si="2245"/>
        <v>12628466.006124178</v>
      </c>
      <c r="BY90" s="155">
        <f t="shared" si="2245"/>
        <v>10963029.679252142</v>
      </c>
      <c r="BZ90" s="155">
        <f t="shared" si="2245"/>
        <v>8492096.2843221184</v>
      </c>
      <c r="CA90" s="155">
        <f t="shared" si="2245"/>
        <v>12118224.955371687</v>
      </c>
      <c r="CB90" s="155">
        <f t="shared" si="2245"/>
        <v>17293034.530908786</v>
      </c>
      <c r="CC90" s="155">
        <f t="shared" si="2245"/>
        <v>9161052.7447856832</v>
      </c>
      <c r="CD90" s="155">
        <f t="shared" si="2245"/>
        <v>8154852.5582030639</v>
      </c>
      <c r="CE90" s="155">
        <f t="shared" si="2245"/>
        <v>10365233.977367884</v>
      </c>
      <c r="CF90" s="155">
        <f t="shared" si="2245"/>
        <v>7886337.7268764954</v>
      </c>
      <c r="CG90" s="155">
        <f t="shared" si="2245"/>
        <v>8688246.8784328643</v>
      </c>
      <c r="CH90" s="155">
        <f t="shared" si="2245"/>
        <v>8951564.7115592323</v>
      </c>
      <c r="CI90" s="155">
        <f t="shared" si="2245"/>
        <v>10915548.289989516</v>
      </c>
      <c r="CJ90" s="155">
        <f t="shared" si="2245"/>
        <v>14096668.205596318</v>
      </c>
      <c r="CK90" s="155">
        <f t="shared" si="2245"/>
        <v>12796845.552872501</v>
      </c>
      <c r="CL90" s="155">
        <f t="shared" si="2245"/>
        <v>18168360.970127624</v>
      </c>
      <c r="CM90" s="155">
        <f t="shared" si="2245"/>
        <v>19776943.127166595</v>
      </c>
      <c r="CN90" s="155">
        <f t="shared" si="2245"/>
        <v>13306029.347393706</v>
      </c>
      <c r="CO90" s="155">
        <f t="shared" si="2245"/>
        <v>18386272.346081182</v>
      </c>
      <c r="CP90" s="155">
        <f t="shared" ref="CP90:DA90" si="2246">CP89*365</f>
        <v>28437434.561938893</v>
      </c>
      <c r="CQ90" s="155">
        <f t="shared" si="2246"/>
        <v>42656151.842908338</v>
      </c>
      <c r="CR90" s="155">
        <f t="shared" si="2246"/>
        <v>21328075.921454169</v>
      </c>
      <c r="CS90" s="155">
        <f t="shared" si="2246"/>
        <v>16351524.873114862</v>
      </c>
      <c r="CT90" s="155">
        <f t="shared" si="2246"/>
        <v>15996056.941090627</v>
      </c>
      <c r="CU90" s="155">
        <f t="shared" si="2246"/>
        <v>14129850.297963385</v>
      </c>
      <c r="CV90" s="155">
        <f t="shared" si="2246"/>
        <v>17378432.23229599</v>
      </c>
      <c r="CW90" s="155">
        <f t="shared" si="2246"/>
        <v>15697463.878190266</v>
      </c>
      <c r="CX90" s="155">
        <f t="shared" si="2246"/>
        <v>17062460.737163335</v>
      </c>
      <c r="CY90" s="155">
        <f t="shared" si="2246"/>
        <v>18456988.778181493</v>
      </c>
      <c r="CZ90" s="155">
        <f t="shared" si="2246"/>
        <v>16048849.208222941</v>
      </c>
      <c r="DA90" s="164">
        <f t="shared" si="2246"/>
        <v>20947217.422856778</v>
      </c>
    </row>
    <row r="91" spans="1:105" ht="13.5" thickBot="1" x14ac:dyDescent="0.25">
      <c r="A91" s="302"/>
      <c r="B91" s="489"/>
      <c r="C91" s="489"/>
      <c r="D91" s="489"/>
      <c r="E91" s="490" t="s">
        <v>1165</v>
      </c>
      <c r="F91" s="333">
        <f>IF(ISBLANK(D90), 'Enjoyment or fit'!S6,MEDIAN(90:90))</f>
        <v>11973229.600010471</v>
      </c>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3"/>
      <c r="CP91" s="333"/>
      <c r="CQ91" s="333"/>
      <c r="CR91" s="333"/>
      <c r="CS91" s="333"/>
      <c r="CT91" s="333"/>
      <c r="CU91" s="333"/>
      <c r="CV91" s="333"/>
      <c r="CW91" s="333"/>
      <c r="CX91" s="333"/>
      <c r="CY91" s="333"/>
      <c r="CZ91" s="333"/>
      <c r="DA91" s="334"/>
    </row>
    <row r="92" spans="1:105" ht="25.5" x14ac:dyDescent="0.2">
      <c r="A92" s="302"/>
      <c r="B92" s="153" t="s">
        <v>1186</v>
      </c>
      <c r="C92" s="153" t="s">
        <v>1187</v>
      </c>
      <c r="D92" s="153" t="s">
        <v>1162</v>
      </c>
      <c r="E92" s="264" t="s">
        <v>1188</v>
      </c>
      <c r="F92" s="265">
        <f t="shared" ref="F92:AK92" si="2247">$C93/(F87/F88)</f>
        <v>12033.422841827554</v>
      </c>
      <c r="G92" s="265">
        <f t="shared" si="2247"/>
        <v>9282.8508444516756</v>
      </c>
      <c r="H92" s="265">
        <f t="shared" si="2247"/>
        <v>9270.1924114819667</v>
      </c>
      <c r="I92" s="265">
        <f t="shared" si="2247"/>
        <v>9163.1481684947212</v>
      </c>
      <c r="J92" s="265">
        <f t="shared" si="2247"/>
        <v>9451.3878495374156</v>
      </c>
      <c r="K92" s="265">
        <f t="shared" si="2247"/>
        <v>8521.6327745499748</v>
      </c>
      <c r="L92" s="265">
        <f t="shared" si="2247"/>
        <v>9542.196471136871</v>
      </c>
      <c r="M92" s="265">
        <f t="shared" si="2247"/>
        <v>13641.754719237679</v>
      </c>
      <c r="N92" s="265">
        <f t="shared" si="2247"/>
        <v>10261.058237217294</v>
      </c>
      <c r="O92" s="265">
        <f t="shared" si="2247"/>
        <v>10015.871660461802</v>
      </c>
      <c r="P92" s="265">
        <f t="shared" si="2247"/>
        <v>13331.55369586624</v>
      </c>
      <c r="Q92" s="265">
        <f t="shared" si="2247"/>
        <v>12082.004327760858</v>
      </c>
      <c r="R92" s="265">
        <f t="shared" si="2247"/>
        <v>8096.9355507451855</v>
      </c>
      <c r="S92" s="265">
        <f t="shared" si="2247"/>
        <v>11819.739534134014</v>
      </c>
      <c r="T92" s="265">
        <f t="shared" si="2247"/>
        <v>10875.427274807113</v>
      </c>
      <c r="U92" s="265">
        <f t="shared" si="2247"/>
        <v>16028.283156136278</v>
      </c>
      <c r="V92" s="265">
        <f t="shared" si="2247"/>
        <v>6168.7657230785653</v>
      </c>
      <c r="W92" s="265">
        <f t="shared" si="2247"/>
        <v>9410.8398997504901</v>
      </c>
      <c r="X92" s="265">
        <f t="shared" si="2247"/>
        <v>12821.937728898876</v>
      </c>
      <c r="Y92" s="265">
        <f t="shared" si="2247"/>
        <v>15084.63262223397</v>
      </c>
      <c r="Z92" s="265">
        <f t="shared" si="2247"/>
        <v>11403.475215934184</v>
      </c>
      <c r="AA92" s="265">
        <f t="shared" si="2247"/>
        <v>10844.936635227303</v>
      </c>
      <c r="AB92" s="265">
        <f t="shared" si="2247"/>
        <v>10613.671922345036</v>
      </c>
      <c r="AC92" s="265">
        <f t="shared" si="2247"/>
        <v>12436.882633015535</v>
      </c>
      <c r="AD92" s="265">
        <f t="shared" si="2247"/>
        <v>6487.965685211213</v>
      </c>
      <c r="AE92" s="265">
        <f t="shared" si="2247"/>
        <v>9865.1646474241807</v>
      </c>
      <c r="AF92" s="265">
        <f t="shared" si="2247"/>
        <v>11310.64962910577</v>
      </c>
      <c r="AG92" s="265">
        <f t="shared" si="2247"/>
        <v>9372.7717314019883</v>
      </c>
      <c r="AH92" s="265">
        <f t="shared" si="2247"/>
        <v>9036.8766861309505</v>
      </c>
      <c r="AI92" s="265">
        <f t="shared" si="2247"/>
        <v>12190.013929859344</v>
      </c>
      <c r="AJ92" s="265">
        <f t="shared" si="2247"/>
        <v>15084.63262223397</v>
      </c>
      <c r="AK92" s="265">
        <f t="shared" si="2247"/>
        <v>10169.749039191</v>
      </c>
      <c r="AL92" s="265">
        <f t="shared" ref="AL92:BQ92" si="2248">$C93/(AL87/AL88)</f>
        <v>8296.5479422286844</v>
      </c>
      <c r="AM92" s="265">
        <f t="shared" si="2248"/>
        <v>14162.793961986339</v>
      </c>
      <c r="AN92" s="265">
        <f t="shared" si="2248"/>
        <v>10810.65337926768</v>
      </c>
      <c r="AO92" s="265">
        <f t="shared" si="2248"/>
        <v>15481.596638608549</v>
      </c>
      <c r="AP92" s="265">
        <f t="shared" si="2248"/>
        <v>19345.022106081131</v>
      </c>
      <c r="AQ92" s="265">
        <f t="shared" si="2248"/>
        <v>11476.833391386306</v>
      </c>
      <c r="AR92" s="265">
        <f t="shared" si="2248"/>
        <v>15207.772480374657</v>
      </c>
      <c r="AS92" s="265">
        <f t="shared" si="2248"/>
        <v>11409.467583362422</v>
      </c>
      <c r="AT92" s="265">
        <f t="shared" si="2248"/>
        <v>15854.911734858684</v>
      </c>
      <c r="AU92" s="265">
        <f t="shared" si="2248"/>
        <v>17317.941867603677</v>
      </c>
      <c r="AV92" s="265">
        <f t="shared" si="2248"/>
        <v>10286.011754104447</v>
      </c>
      <c r="AW92" s="265">
        <f t="shared" si="2248"/>
        <v>8395.9077978242367</v>
      </c>
      <c r="AX92" s="265">
        <f t="shared" si="2248"/>
        <v>9024.5128001175872</v>
      </c>
      <c r="AY92" s="265">
        <f t="shared" si="2248"/>
        <v>12720.014535505401</v>
      </c>
      <c r="AZ92" s="265">
        <f t="shared" si="2248"/>
        <v>9524.8680271820231</v>
      </c>
      <c r="BA92" s="265">
        <f t="shared" si="2248"/>
        <v>10766.286812731698</v>
      </c>
      <c r="BB92" s="265">
        <f t="shared" si="2248"/>
        <v>9777.3914545803855</v>
      </c>
      <c r="BC92" s="265">
        <f t="shared" si="2248"/>
        <v>9473.4407772483883</v>
      </c>
      <c r="BD92" s="265">
        <f t="shared" si="2248"/>
        <v>9716.6777701777391</v>
      </c>
      <c r="BE92" s="265">
        <f t="shared" si="2248"/>
        <v>14380.683099863054</v>
      </c>
      <c r="BF92" s="265">
        <f t="shared" si="2248"/>
        <v>10395.127619534846</v>
      </c>
      <c r="BG92" s="265">
        <f t="shared" si="2248"/>
        <v>11825.139141047735</v>
      </c>
      <c r="BH92" s="265">
        <f t="shared" si="2248"/>
        <v>10579.091036382508</v>
      </c>
      <c r="BI92" s="265">
        <f t="shared" si="2248"/>
        <v>13481.890406121611</v>
      </c>
      <c r="BJ92" s="265">
        <f t="shared" si="2248"/>
        <v>16341.685340753469</v>
      </c>
      <c r="BK92" s="265">
        <f t="shared" si="2248"/>
        <v>16341.685340753469</v>
      </c>
      <c r="BL92" s="265">
        <f t="shared" si="2248"/>
        <v>10456.829488199248</v>
      </c>
      <c r="BM92" s="265">
        <f t="shared" si="2248"/>
        <v>10287.884533262306</v>
      </c>
      <c r="BN92" s="265">
        <f t="shared" si="2248"/>
        <v>9858.8257555193268</v>
      </c>
      <c r="BO92" s="265">
        <f t="shared" si="2248"/>
        <v>14261.834479203028</v>
      </c>
      <c r="BP92" s="265">
        <f t="shared" si="2248"/>
        <v>9120.9406553042627</v>
      </c>
      <c r="BQ92" s="265">
        <f t="shared" si="2248"/>
        <v>9435.010781642568</v>
      </c>
      <c r="BR92" s="265">
        <f t="shared" ref="BR92:CO92" si="2249">$C93/(BR87/BR88)</f>
        <v>5465.0882123175534</v>
      </c>
      <c r="BS92" s="265">
        <f t="shared" si="2249"/>
        <v>9805.0112044520811</v>
      </c>
      <c r="BT92" s="265">
        <f t="shared" si="2249"/>
        <v>12513.061918062655</v>
      </c>
      <c r="BU92" s="265">
        <f t="shared" si="2249"/>
        <v>14633.010642510553</v>
      </c>
      <c r="BV92" s="265">
        <f t="shared" si="2249"/>
        <v>9761.5492753543331</v>
      </c>
      <c r="BW92" s="265">
        <f t="shared" si="2249"/>
        <v>9489.6182234195639</v>
      </c>
      <c r="BX92" s="265">
        <f t="shared" si="2249"/>
        <v>11611.197478956412</v>
      </c>
      <c r="BY92" s="265">
        <f t="shared" si="2249"/>
        <v>10079.918060651671</v>
      </c>
      <c r="BZ92" s="265">
        <f t="shared" si="2249"/>
        <v>7808.0272710682621</v>
      </c>
      <c r="CA92" s="265">
        <f t="shared" si="2249"/>
        <v>11142.058186877364</v>
      </c>
      <c r="CB92" s="265">
        <f t="shared" si="2249"/>
        <v>15900.018169381752</v>
      </c>
      <c r="CC92" s="265">
        <f t="shared" si="2249"/>
        <v>8423.0968736232644</v>
      </c>
      <c r="CD92" s="265">
        <f t="shared" si="2249"/>
        <v>7497.949744581003</v>
      </c>
      <c r="CE92" s="265">
        <f t="shared" si="2249"/>
        <v>9530.2769606729889</v>
      </c>
      <c r="CF92" s="265">
        <f t="shared" si="2249"/>
        <v>7251.0647522906102</v>
      </c>
      <c r="CG92" s="265">
        <f t="shared" si="2249"/>
        <v>7988.3772266947017</v>
      </c>
      <c r="CH92" s="265">
        <f t="shared" si="2249"/>
        <v>8230.4838577517476</v>
      </c>
      <c r="CI92" s="265">
        <f t="shared" si="2249"/>
        <v>10036.261468708026</v>
      </c>
      <c r="CJ92" s="265">
        <f t="shared" si="2249"/>
        <v>12961.130690863696</v>
      </c>
      <c r="CK92" s="265">
        <f t="shared" si="2249"/>
        <v>11766.013445342496</v>
      </c>
      <c r="CL92" s="265">
        <f t="shared" si="2249"/>
        <v>16704.833903881321</v>
      </c>
      <c r="CM92" s="265">
        <f t="shared" si="2249"/>
        <v>18183.83896098386</v>
      </c>
      <c r="CN92" s="265">
        <f t="shared" si="2249"/>
        <v>12234.180646996516</v>
      </c>
      <c r="CO92" s="265">
        <f t="shared" si="2249"/>
        <v>16905.191731813935</v>
      </c>
      <c r="CP92" s="265">
        <f t="shared" ref="CP92:DA92" si="2250">$C93/(CP87/CP88)</f>
        <v>26146.696545205548</v>
      </c>
      <c r="CQ92" s="265">
        <f t="shared" si="2250"/>
        <v>39220.044817808324</v>
      </c>
      <c r="CR92" s="265">
        <f t="shared" si="2250"/>
        <v>19610.022408904162</v>
      </c>
      <c r="CS92" s="265">
        <f t="shared" si="2250"/>
        <v>15034.350513493191</v>
      </c>
      <c r="CT92" s="265">
        <f t="shared" si="2250"/>
        <v>14707.516806678123</v>
      </c>
      <c r="CU92" s="265">
        <f t="shared" si="2250"/>
        <v>12991.639845899006</v>
      </c>
      <c r="CV92" s="265">
        <f t="shared" si="2250"/>
        <v>15978.536777625613</v>
      </c>
      <c r="CW92" s="265">
        <f t="shared" si="2250"/>
        <v>14432.976492953463</v>
      </c>
      <c r="CX92" s="265">
        <f t="shared" si="2250"/>
        <v>15688.01792712333</v>
      </c>
      <c r="CY92" s="265">
        <f t="shared" si="2250"/>
        <v>16970.21170001322</v>
      </c>
      <c r="CZ92" s="265">
        <f t="shared" si="2250"/>
        <v>14756.056466106102</v>
      </c>
      <c r="DA92" s="266">
        <f t="shared" si="2250"/>
        <v>19259.843437316591</v>
      </c>
    </row>
    <row r="93" spans="1:105" x14ac:dyDescent="0.2">
      <c r="A93" s="154"/>
      <c r="B93" s="270">
        <f>'Enjoyment or fit'!T6</f>
        <v>3578829.0896250098</v>
      </c>
      <c r="C93" s="155">
        <f>B93/365</f>
        <v>9805.0112044520811</v>
      </c>
      <c r="D93" s="327" t="str">
        <f>'Non-survey input values'!$B$11</f>
        <v>Nov</v>
      </c>
      <c r="E93" s="163" t="s">
        <v>1189</v>
      </c>
      <c r="F93" s="155">
        <f>F92*365</f>
        <v>4392199.337267057</v>
      </c>
      <c r="G93" s="155">
        <f t="shared" ref="G93" si="2251">G92*365</f>
        <v>3388240.5582248615</v>
      </c>
      <c r="H93" s="155">
        <f t="shared" ref="H93" si="2252">H92*365</f>
        <v>3383620.2301909178</v>
      </c>
      <c r="I93" s="155">
        <f t="shared" ref="I93" si="2253">I92*365</f>
        <v>3344549.0815005731</v>
      </c>
      <c r="J93" s="155">
        <f t="shared" ref="J93" si="2254">J92*365</f>
        <v>3449756.5650811568</v>
      </c>
      <c r="K93" s="155">
        <f t="shared" ref="K93" si="2255">K92*365</f>
        <v>3110395.962710741</v>
      </c>
      <c r="L93" s="155">
        <f t="shared" ref="L93" si="2256">L92*365</f>
        <v>3482901.7119649579</v>
      </c>
      <c r="M93" s="155">
        <f t="shared" ref="M93" si="2257">M92*365</f>
        <v>4979240.4725217531</v>
      </c>
      <c r="N93" s="155">
        <f t="shared" ref="N93" si="2258">N92*365</f>
        <v>3745286.2565843123</v>
      </c>
      <c r="O93" s="155">
        <f t="shared" ref="O93" si="2259">O92*365</f>
        <v>3655793.1560685579</v>
      </c>
      <c r="P93" s="155">
        <f t="shared" ref="P93" si="2260">P92*365</f>
        <v>4866017.098991177</v>
      </c>
      <c r="Q93" s="155">
        <f t="shared" ref="Q93" si="2261">Q92*365</f>
        <v>4409931.5796327135</v>
      </c>
      <c r="R93" s="155">
        <f t="shared" ref="R93" si="2262">R92*365</f>
        <v>2955381.4760219925</v>
      </c>
      <c r="S93" s="155">
        <f t="shared" ref="S93" si="2263">S92*365</f>
        <v>4314204.9299589153</v>
      </c>
      <c r="T93" s="155">
        <f t="shared" ref="T93" si="2264">T92*365</f>
        <v>3969530.9553045961</v>
      </c>
      <c r="U93" s="155">
        <f t="shared" ref="U93" si="2265">U92*365</f>
        <v>5850323.3519897414</v>
      </c>
      <c r="V93" s="155">
        <f t="shared" ref="V93" si="2266">V92*365</f>
        <v>2251599.4889236763</v>
      </c>
      <c r="W93" s="155">
        <f t="shared" ref="W93" si="2267">W92*365</f>
        <v>3434956.5634089289</v>
      </c>
      <c r="X93" s="155">
        <f t="shared" ref="X93" si="2268">X92*365</f>
        <v>4680007.2710480895</v>
      </c>
      <c r="Y93" s="155">
        <f t="shared" ref="Y93" si="2269">Y92*365</f>
        <v>5505890.9071153989</v>
      </c>
      <c r="Z93" s="155">
        <f t="shared" ref="Z93" si="2270">Z92*365</f>
        <v>4162268.4538159771</v>
      </c>
      <c r="AA93" s="155">
        <f t="shared" ref="AA93" si="2271">AA92*365</f>
        <v>3958401.8718579654</v>
      </c>
      <c r="AB93" s="155">
        <f t="shared" ref="AB93" si="2272">AB92*365</f>
        <v>3873990.2516559381</v>
      </c>
      <c r="AC93" s="155">
        <f t="shared" ref="AC93" si="2273">AC92*365</f>
        <v>4539462.1610506708</v>
      </c>
      <c r="AD93" s="155">
        <f t="shared" ref="AD93" si="2274">AD92*365</f>
        <v>2368107.4751020926</v>
      </c>
      <c r="AE93" s="155">
        <f t="shared" ref="AE93" si="2275">AE92*365</f>
        <v>3600785.0963098258</v>
      </c>
      <c r="AF93" s="155">
        <f t="shared" ref="AF93" si="2276">AF92*365</f>
        <v>4128387.1146236062</v>
      </c>
      <c r="AG93" s="155">
        <f t="shared" ref="AG93" si="2277">AG92*365</f>
        <v>3421061.6819617259</v>
      </c>
      <c r="AH93" s="155">
        <f t="shared" ref="AH93" si="2278">AH92*365</f>
        <v>3298459.9904377968</v>
      </c>
      <c r="AI93" s="155">
        <f t="shared" ref="AI93" si="2279">AI92*365</f>
        <v>4449355.0843986608</v>
      </c>
      <c r="AJ93" s="155">
        <f t="shared" ref="AJ93" si="2280">AJ92*365</f>
        <v>5505890.9071153989</v>
      </c>
      <c r="AK93" s="155">
        <f t="shared" ref="AK93" si="2281">AK92*365</f>
        <v>3711958.399304715</v>
      </c>
      <c r="AL93" s="155">
        <f t="shared" ref="AL93" si="2282">AL92*365</f>
        <v>3028239.9989134697</v>
      </c>
      <c r="AM93" s="155">
        <f t="shared" ref="AM93" si="2283">AM92*365</f>
        <v>5169419.7961250134</v>
      </c>
      <c r="AN93" s="155">
        <f t="shared" ref="AN93" si="2284">AN92*365</f>
        <v>3945888.4834327032</v>
      </c>
      <c r="AO93" s="155">
        <f t="shared" ref="AO93" si="2285">AO92*365</f>
        <v>5650782.7730921209</v>
      </c>
      <c r="AP93" s="155">
        <f t="shared" ref="AP93" si="2286">AP92*365</f>
        <v>7060933.0687196124</v>
      </c>
      <c r="AQ93" s="155">
        <f t="shared" ref="AQ93" si="2287">AQ92*365</f>
        <v>4189044.1878560018</v>
      </c>
      <c r="AR93" s="155">
        <f t="shared" ref="AR93" si="2288">AR92*365</f>
        <v>5550836.9553367496</v>
      </c>
      <c r="AS93" s="155">
        <f t="shared" ref="AS93" si="2289">AS92*365</f>
        <v>4164455.6679272843</v>
      </c>
      <c r="AT93" s="155">
        <f t="shared" ref="AT93" si="2290">AT92*365</f>
        <v>5787042.7832234195</v>
      </c>
      <c r="AU93" s="155">
        <f t="shared" ref="AU93" si="2291">AU92*365</f>
        <v>6321048.7816753415</v>
      </c>
      <c r="AV93" s="155">
        <f t="shared" ref="AV93" si="2292">AV92*365</f>
        <v>3754394.2902481235</v>
      </c>
      <c r="AW93" s="155">
        <f t="shared" ref="AW93" si="2293">AW92*365</f>
        <v>3064506.3462058464</v>
      </c>
      <c r="AX93" s="155">
        <f t="shared" ref="AX93" si="2294">AX92*365</f>
        <v>3293947.1720429193</v>
      </c>
      <c r="AY93" s="155">
        <f t="shared" ref="AY93" si="2295">AY92*365</f>
        <v>4642805.3054594714</v>
      </c>
      <c r="AZ93" s="155">
        <f t="shared" ref="AZ93" si="2296">AZ92*365</f>
        <v>3476576.8299214384</v>
      </c>
      <c r="BA93" s="155">
        <f t="shared" ref="BA93" si="2297">BA92*365</f>
        <v>3929694.6866470696</v>
      </c>
      <c r="BB93" s="155">
        <f t="shared" ref="BB93" si="2298">BB92*365</f>
        <v>3568747.8809218407</v>
      </c>
      <c r="BC93" s="155">
        <f t="shared" ref="BC93" si="2299">BC92*365</f>
        <v>3457805.8836956616</v>
      </c>
      <c r="BD93" s="155">
        <f t="shared" ref="BD93" si="2300">BD92*365</f>
        <v>3546587.3861148749</v>
      </c>
      <c r="BE93" s="155">
        <f t="shared" ref="BE93" si="2301">BE92*365</f>
        <v>5248949.3314500144</v>
      </c>
      <c r="BF93" s="155">
        <f t="shared" ref="BF93" si="2302">BF92*365</f>
        <v>3794221.5811302187</v>
      </c>
      <c r="BG93" s="155">
        <f t="shared" ref="BG93" si="2303">BG92*365</f>
        <v>4316175.7864824235</v>
      </c>
      <c r="BH93" s="155">
        <f t="shared" ref="BH93" si="2304">BH92*365</f>
        <v>3861368.2282796153</v>
      </c>
      <c r="BI93" s="155">
        <f t="shared" ref="BI93" si="2305">BI92*365</f>
        <v>4920889.9982343875</v>
      </c>
      <c r="BJ93" s="155">
        <f t="shared" ref="BJ93" si="2306">BJ92*365</f>
        <v>5964715.1493750159</v>
      </c>
      <c r="BK93" s="155">
        <f t="shared" ref="BK93" si="2307">BK92*365</f>
        <v>5964715.1493750159</v>
      </c>
      <c r="BL93" s="155">
        <f t="shared" ref="BL93" si="2308">BL92*365</f>
        <v>3816742.7631927254</v>
      </c>
      <c r="BM93" s="155">
        <f t="shared" ref="BM93" si="2309">BM92*365</f>
        <v>3755077.8546407418</v>
      </c>
      <c r="BN93" s="155">
        <f t="shared" ref="BN93" si="2310">BN92*365</f>
        <v>3598471.4007645543</v>
      </c>
      <c r="BO93" s="155">
        <f t="shared" ref="BO93" si="2311">BO92*365</f>
        <v>5205569.5849091047</v>
      </c>
      <c r="BP93" s="155">
        <f t="shared" ref="BP93" si="2312">BP92*365</f>
        <v>3329143.3391860561</v>
      </c>
      <c r="BQ93" s="155">
        <f t="shared" ref="BQ93" si="2313">BQ92*365</f>
        <v>3443778.9352995371</v>
      </c>
      <c r="BR93" s="155">
        <f t="shared" ref="BR93" si="2314">BR92*365</f>
        <v>1994757.1974959071</v>
      </c>
      <c r="BS93" s="155">
        <f t="shared" ref="BS93" si="2315">BS92*365</f>
        <v>3578829.0896250098</v>
      </c>
      <c r="BT93" s="155">
        <f t="shared" ref="BT93" si="2316">BT92*365</f>
        <v>4567267.6000928693</v>
      </c>
      <c r="BU93" s="155">
        <f t="shared" ref="BU93" si="2317">BU92*365</f>
        <v>5341048.8845163519</v>
      </c>
      <c r="BV93" s="155">
        <f t="shared" ref="BV93" si="2318">BV92*365</f>
        <v>3562965.4855043315</v>
      </c>
      <c r="BW93" s="155">
        <f t="shared" ref="BW93" si="2319">BW92*365</f>
        <v>3463710.6515481407</v>
      </c>
      <c r="BX93" s="155">
        <f t="shared" ref="BX93" si="2320">BX92*365</f>
        <v>4238087.0798190907</v>
      </c>
      <c r="BY93" s="155">
        <f t="shared" ref="BY93" si="2321">BY92*365</f>
        <v>3679170.0921378601</v>
      </c>
      <c r="BZ93" s="155">
        <f t="shared" ref="BZ93" si="2322">BZ92*365</f>
        <v>2849929.9539399156</v>
      </c>
      <c r="CA93" s="155">
        <f t="shared" ref="CA93" si="2323">CA92*365</f>
        <v>4066851.2382102381</v>
      </c>
      <c r="CB93" s="155">
        <f t="shared" ref="CB93" si="2324">CB92*365</f>
        <v>5803506.6318243397</v>
      </c>
      <c r="CC93" s="155">
        <f t="shared" ref="CC93" si="2325">CC92*365</f>
        <v>3074430.3588724914</v>
      </c>
      <c r="CD93" s="155">
        <f t="shared" ref="CD93" si="2326">CD92*365</f>
        <v>2736751.6567720659</v>
      </c>
      <c r="CE93" s="155">
        <f t="shared" ref="CE93" si="2327">CE92*365</f>
        <v>3478551.0906456411</v>
      </c>
      <c r="CF93" s="155">
        <f t="shared" ref="CF93" si="2328">CF92*365</f>
        <v>2646638.6345860725</v>
      </c>
      <c r="CG93" s="155">
        <f t="shared" ref="CG93" si="2329">CG92*365</f>
        <v>2915757.687743566</v>
      </c>
      <c r="CH93" s="155">
        <f t="shared" ref="CH93" si="2330">CH92*365</f>
        <v>3004126.6080793878</v>
      </c>
      <c r="CI93" s="155">
        <f t="shared" ref="CI93" si="2331">CI92*365</f>
        <v>3663235.4360784292</v>
      </c>
      <c r="CJ93" s="155">
        <f t="shared" ref="CJ93" si="2332">CJ92*365</f>
        <v>4730812.7021652488</v>
      </c>
      <c r="CK93" s="155">
        <f t="shared" ref="CK93" si="2333">CK92*365</f>
        <v>4294594.9075500108</v>
      </c>
      <c r="CL93" s="155">
        <f t="shared" ref="CL93" si="2334">CL92*365</f>
        <v>6097264.374916682</v>
      </c>
      <c r="CM93" s="155">
        <f t="shared" ref="CM93" si="2335">CM92*365</f>
        <v>6637101.2207591087</v>
      </c>
      <c r="CN93" s="155">
        <f t="shared" ref="CN93" si="2336">CN92*365</f>
        <v>4465475.9361537285</v>
      </c>
      <c r="CO93" s="155">
        <f t="shared" ref="CO93" si="2337">CO92*365</f>
        <v>6170394.9821120864</v>
      </c>
      <c r="CP93" s="155">
        <f t="shared" ref="CP93:DA93" si="2338">CP92*365</f>
        <v>9543544.2390000243</v>
      </c>
      <c r="CQ93" s="155">
        <f t="shared" si="2338"/>
        <v>14315316.358500039</v>
      </c>
      <c r="CR93" s="155">
        <f t="shared" si="2338"/>
        <v>7157658.1792500196</v>
      </c>
      <c r="CS93" s="155">
        <f t="shared" si="2338"/>
        <v>5487537.9374250146</v>
      </c>
      <c r="CT93" s="155">
        <f t="shared" si="2338"/>
        <v>5368243.6344375145</v>
      </c>
      <c r="CU93" s="155">
        <f t="shared" si="2338"/>
        <v>4741948.5437531369</v>
      </c>
      <c r="CV93" s="155">
        <f t="shared" si="2338"/>
        <v>5832165.9238333488</v>
      </c>
      <c r="CW93" s="155">
        <f t="shared" si="2338"/>
        <v>5268036.4199280143</v>
      </c>
      <c r="CX93" s="155">
        <f t="shared" si="2338"/>
        <v>5726126.5434000157</v>
      </c>
      <c r="CY93" s="155">
        <f t="shared" si="2338"/>
        <v>6194127.2705048257</v>
      </c>
      <c r="CZ93" s="155">
        <f t="shared" si="2338"/>
        <v>5385960.6101287268</v>
      </c>
      <c r="DA93" s="164">
        <f t="shared" si="2338"/>
        <v>7029842.8546205554</v>
      </c>
    </row>
    <row r="94" spans="1:105" ht="13.5" thickBot="1" x14ac:dyDescent="0.25">
      <c r="A94" s="154"/>
      <c r="B94" s="156"/>
      <c r="C94" s="156"/>
      <c r="D94" s="156"/>
      <c r="E94" s="490" t="s">
        <v>1190</v>
      </c>
      <c r="F94" s="333">
        <f>IF(ISBLANK(D93),'Enjoyment or fit'!T6,MEDIAN(93:93))</f>
        <v>4018191.0967574171</v>
      </c>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4"/>
    </row>
    <row r="95" spans="1:105" ht="25.5" x14ac:dyDescent="0.2">
      <c r="A95" s="154"/>
      <c r="B95" s="153" t="s">
        <v>1191</v>
      </c>
      <c r="C95" s="153" t="s">
        <v>1192</v>
      </c>
      <c r="D95" s="153" t="s">
        <v>1162</v>
      </c>
      <c r="E95" s="264" t="s">
        <v>1193</v>
      </c>
      <c r="F95" s="265">
        <f t="shared" ref="F95:AK95" si="2339">$C96/(F87/F88)</f>
        <v>21954.529092967648</v>
      </c>
      <c r="G95" s="265">
        <f t="shared" si="2339"/>
        <v>16936.213545309256</v>
      </c>
      <c r="H95" s="265">
        <f t="shared" si="2339"/>
        <v>16913.118708656559</v>
      </c>
      <c r="I95" s="265">
        <f t="shared" si="2339"/>
        <v>16717.820498181532</v>
      </c>
      <c r="J95" s="265">
        <f t="shared" si="2339"/>
        <v>17243.702996152369</v>
      </c>
      <c r="K95" s="265">
        <f t="shared" si="2339"/>
        <v>15547.39969895634</v>
      </c>
      <c r="L95" s="265">
        <f t="shared" si="2339"/>
        <v>17409.379923740056</v>
      </c>
      <c r="M95" s="265">
        <f t="shared" si="2339"/>
        <v>24888.870340497946</v>
      </c>
      <c r="N95" s="265">
        <f t="shared" si="2339"/>
        <v>18720.916280825128</v>
      </c>
      <c r="O95" s="265">
        <f t="shared" si="2339"/>
        <v>18273.582558463713</v>
      </c>
      <c r="P95" s="265">
        <f t="shared" si="2339"/>
        <v>24322.920196320825</v>
      </c>
      <c r="Q95" s="265">
        <f t="shared" si="2339"/>
        <v>22043.164193746699</v>
      </c>
      <c r="R95" s="265">
        <f t="shared" si="2339"/>
        <v>14772.555527162174</v>
      </c>
      <c r="S95" s="265">
        <f t="shared" si="2339"/>
        <v>21564.67190460952</v>
      </c>
      <c r="T95" s="265">
        <f t="shared" si="2339"/>
        <v>19841.809570031251</v>
      </c>
      <c r="U95" s="265">
        <f t="shared" si="2339"/>
        <v>29243.002052462914</v>
      </c>
      <c r="V95" s="265">
        <f t="shared" si="2339"/>
        <v>11254.681923440283</v>
      </c>
      <c r="W95" s="265">
        <f t="shared" si="2339"/>
        <v>17169.72478106273</v>
      </c>
      <c r="X95" s="265">
        <f t="shared" si="2339"/>
        <v>23393.144959458408</v>
      </c>
      <c r="Y95" s="265">
        <f t="shared" si="2339"/>
        <v>27521.347011127535</v>
      </c>
      <c r="Z95" s="265">
        <f t="shared" si="2339"/>
        <v>20805.213253117927</v>
      </c>
      <c r="AA95" s="265">
        <f t="shared" si="2339"/>
        <v>19786.180540575784</v>
      </c>
      <c r="AB95" s="265">
        <f t="shared" si="2339"/>
        <v>19364.246737210869</v>
      </c>
      <c r="AC95" s="265">
        <f t="shared" si="2339"/>
        <v>22690.626364700678</v>
      </c>
      <c r="AD95" s="265">
        <f t="shared" si="2339"/>
        <v>11837.050294204781</v>
      </c>
      <c r="AE95" s="265">
        <f t="shared" si="2339"/>
        <v>17998.62326003801</v>
      </c>
      <c r="AF95" s="265">
        <f t="shared" si="2339"/>
        <v>20635.856448043942</v>
      </c>
      <c r="AG95" s="265">
        <f t="shared" si="2339"/>
        <v>17100.270834292238</v>
      </c>
      <c r="AH95" s="265">
        <f t="shared" si="2339"/>
        <v>16487.442909892074</v>
      </c>
      <c r="AI95" s="265">
        <f t="shared" si="2339"/>
        <v>22240.22366574901</v>
      </c>
      <c r="AJ95" s="265">
        <f t="shared" si="2339"/>
        <v>27521.347011127535</v>
      </c>
      <c r="AK95" s="265">
        <f t="shared" si="2339"/>
        <v>18554.326070302832</v>
      </c>
      <c r="AL95" s="265">
        <f t="shared" ref="AL95:BQ95" si="2340">$C96/(AL87/AL88)</f>
        <v>15136.740856120145</v>
      </c>
      <c r="AM95" s="265">
        <f t="shared" si="2340"/>
        <v>25839.486916003076</v>
      </c>
      <c r="AN95" s="265">
        <f t="shared" si="2340"/>
        <v>19723.632024641403</v>
      </c>
      <c r="AO95" s="265">
        <f t="shared" si="2340"/>
        <v>28245.59298510458</v>
      </c>
      <c r="AP95" s="265">
        <f t="shared" si="2340"/>
        <v>35294.26799129734</v>
      </c>
      <c r="AQ95" s="265">
        <f t="shared" si="2340"/>
        <v>20939.052495562933</v>
      </c>
      <c r="AR95" s="265">
        <f t="shared" si="2340"/>
        <v>27746.011068361233</v>
      </c>
      <c r="AS95" s="265">
        <f t="shared" si="2340"/>
        <v>20816.14610296192</v>
      </c>
      <c r="AT95" s="265">
        <f t="shared" si="2340"/>
        <v>28926.692390419154</v>
      </c>
      <c r="AU95" s="265">
        <f t="shared" si="2340"/>
        <v>31595.936049138629</v>
      </c>
      <c r="AV95" s="265">
        <f t="shared" si="2340"/>
        <v>18766.443037399044</v>
      </c>
      <c r="AW95" s="265">
        <f t="shared" si="2340"/>
        <v>15318.019189726374</v>
      </c>
      <c r="AX95" s="265">
        <f t="shared" si="2340"/>
        <v>16464.885463124807</v>
      </c>
      <c r="AY95" s="265">
        <f t="shared" si="2340"/>
        <v>23207.189912085923</v>
      </c>
      <c r="AZ95" s="265">
        <f t="shared" si="2340"/>
        <v>17377.764827026247</v>
      </c>
      <c r="BA95" s="265">
        <f t="shared" si="2340"/>
        <v>19642.68688637338</v>
      </c>
      <c r="BB95" s="265">
        <f t="shared" si="2340"/>
        <v>17838.484358480131</v>
      </c>
      <c r="BC95" s="265">
        <f t="shared" si="2340"/>
        <v>17283.937736456908</v>
      </c>
      <c r="BD95" s="265">
        <f t="shared" si="2340"/>
        <v>17727.714516176748</v>
      </c>
      <c r="BE95" s="265">
        <f t="shared" si="2340"/>
        <v>26237.017483941589</v>
      </c>
      <c r="BF95" s="265">
        <f t="shared" si="2340"/>
        <v>18965.520845399693</v>
      </c>
      <c r="BG95" s="265">
        <f t="shared" si="2340"/>
        <v>21574.523285105002</v>
      </c>
      <c r="BH95" s="265">
        <f t="shared" si="2340"/>
        <v>19301.155206488125</v>
      </c>
      <c r="BI95" s="265">
        <f t="shared" si="2340"/>
        <v>24597.203891195237</v>
      </c>
      <c r="BJ95" s="265">
        <f t="shared" si="2340"/>
        <v>29814.792595388168</v>
      </c>
      <c r="BK95" s="265">
        <f t="shared" si="2340"/>
        <v>29814.792595388168</v>
      </c>
      <c r="BL95" s="265">
        <f t="shared" si="2340"/>
        <v>19078.093592862242</v>
      </c>
      <c r="BM95" s="265">
        <f t="shared" si="2340"/>
        <v>18769.859852801139</v>
      </c>
      <c r="BN95" s="265">
        <f t="shared" si="2340"/>
        <v>17987.058189270399</v>
      </c>
      <c r="BO95" s="265">
        <f t="shared" si="2340"/>
        <v>26020.182628702398</v>
      </c>
      <c r="BP95" s="265">
        <f t="shared" si="2340"/>
        <v>16640.814471844558</v>
      </c>
      <c r="BQ95" s="265">
        <f t="shared" si="2340"/>
        <v>17213.823649412789</v>
      </c>
      <c r="BR95" s="265">
        <f t="shared" ref="BR95:CO95" si="2341">$C96/(BR87/BR88)</f>
        <v>9970.8486712445665</v>
      </c>
      <c r="BS95" s="265">
        <f t="shared" si="2341"/>
        <v>17888.875557232899</v>
      </c>
      <c r="BT95" s="265">
        <f t="shared" si="2341"/>
        <v>22829.612615897222</v>
      </c>
      <c r="BU95" s="265">
        <f t="shared" si="2341"/>
        <v>26697.379631007156</v>
      </c>
      <c r="BV95" s="265">
        <f t="shared" si="2341"/>
        <v>17809.580896074953</v>
      </c>
      <c r="BW95" s="265">
        <f t="shared" si="2341"/>
        <v>17313.452880841302</v>
      </c>
      <c r="BX95" s="265">
        <f t="shared" si="2341"/>
        <v>21184.194738828432</v>
      </c>
      <c r="BY95" s="265">
        <f t="shared" si="2341"/>
        <v>18390.432815846903</v>
      </c>
      <c r="BZ95" s="265">
        <f t="shared" si="2341"/>
        <v>14245.453196035005</v>
      </c>
      <c r="CA95" s="265">
        <f t="shared" si="2341"/>
        <v>20328.26767867375</v>
      </c>
      <c r="CB95" s="265">
        <f t="shared" si="2341"/>
        <v>29008.987390107402</v>
      </c>
      <c r="CC95" s="265">
        <f t="shared" si="2341"/>
        <v>15367.624639770544</v>
      </c>
      <c r="CD95" s="265">
        <f t="shared" si="2341"/>
        <v>13679.728367295746</v>
      </c>
      <c r="CE95" s="265">
        <f t="shared" si="2341"/>
        <v>17387.633223512457</v>
      </c>
      <c r="CF95" s="265">
        <f t="shared" si="2341"/>
        <v>13229.295949429066</v>
      </c>
      <c r="CG95" s="265">
        <f t="shared" si="2341"/>
        <v>14574.494932518584</v>
      </c>
      <c r="CH95" s="265">
        <f t="shared" si="2341"/>
        <v>15016.209409356083</v>
      </c>
      <c r="CI95" s="265">
        <f t="shared" si="2341"/>
        <v>18310.782999620467</v>
      </c>
      <c r="CJ95" s="265">
        <f t="shared" si="2341"/>
        <v>23647.097303123319</v>
      </c>
      <c r="CK95" s="265">
        <f t="shared" si="2341"/>
        <v>21466.650668679478</v>
      </c>
      <c r="CL95" s="265">
        <f t="shared" si="2341"/>
        <v>30477.343541952345</v>
      </c>
      <c r="CM95" s="265">
        <f t="shared" si="2341"/>
        <v>33175.73285159556</v>
      </c>
      <c r="CN95" s="265">
        <f t="shared" si="2341"/>
        <v>22320.804186277088</v>
      </c>
      <c r="CO95" s="265">
        <f t="shared" si="2341"/>
        <v>30842.888891780862</v>
      </c>
      <c r="CP95" s="265">
        <f t="shared" ref="CP95:DA95" si="2342">$C96/(CP87/CP88)</f>
        <v>47703.668152621067</v>
      </c>
      <c r="CQ95" s="265">
        <f t="shared" si="2342"/>
        <v>71555.502228931597</v>
      </c>
      <c r="CR95" s="265">
        <f t="shared" si="2342"/>
        <v>35777.751114465798</v>
      </c>
      <c r="CS95" s="265">
        <f t="shared" si="2342"/>
        <v>27429.609187757113</v>
      </c>
      <c r="CT95" s="265">
        <f t="shared" si="2342"/>
        <v>26833.313335849351</v>
      </c>
      <c r="CU95" s="265">
        <f t="shared" si="2342"/>
        <v>23702.760113333588</v>
      </c>
      <c r="CV95" s="265">
        <f t="shared" si="2342"/>
        <v>29152.241648823983</v>
      </c>
      <c r="CW95" s="265">
        <f t="shared" si="2342"/>
        <v>26332.424820246826</v>
      </c>
      <c r="CX95" s="265">
        <f t="shared" si="2342"/>
        <v>28622.20089157264</v>
      </c>
      <c r="CY95" s="265">
        <f t="shared" si="2342"/>
        <v>30961.515387518481</v>
      </c>
      <c r="CZ95" s="265">
        <f t="shared" si="2342"/>
        <v>26921.872125736641</v>
      </c>
      <c r="DA95" s="266">
        <f t="shared" si="2342"/>
        <v>35138.862701707483</v>
      </c>
    </row>
    <row r="96" spans="1:105" x14ac:dyDescent="0.2">
      <c r="A96" s="154"/>
      <c r="B96" s="270">
        <f>'Enjoyment or fit'!U6</f>
        <v>6529439.5783900088</v>
      </c>
      <c r="C96" s="155">
        <f>B96/365</f>
        <v>17888.875557232899</v>
      </c>
      <c r="D96" s="327" t="str">
        <f>'Non-survey input values'!$B$11</f>
        <v>Nov</v>
      </c>
      <c r="E96" s="163" t="s">
        <v>1194</v>
      </c>
      <c r="F96" s="155">
        <f>F95*365</f>
        <v>8013403.1189331915</v>
      </c>
      <c r="G96" s="155">
        <f t="shared" ref="G96" si="2343">G95*365</f>
        <v>6181717.9440378789</v>
      </c>
      <c r="H96" s="155">
        <f t="shared" ref="H96" si="2344">H95*365</f>
        <v>6173288.3286596444</v>
      </c>
      <c r="I96" s="155">
        <f t="shared" ref="I96" si="2345">I95*365</f>
        <v>6102004.4818362594</v>
      </c>
      <c r="J96" s="155">
        <f t="shared" ref="J96" si="2346">J95*365</f>
        <v>6293951.5935956147</v>
      </c>
      <c r="K96" s="155">
        <f t="shared" ref="K96" si="2347">K95*365</f>
        <v>5674800.8901190646</v>
      </c>
      <c r="L96" s="155">
        <f t="shared" ref="L96" si="2348">L95*365</f>
        <v>6354423.672165121</v>
      </c>
      <c r="M96" s="155">
        <f t="shared" ref="M96" si="2349">M95*365</f>
        <v>9084437.6742817499</v>
      </c>
      <c r="N96" s="155">
        <f t="shared" ref="N96" si="2350">N95*365</f>
        <v>6833134.4425011715</v>
      </c>
      <c r="O96" s="155">
        <f t="shared" ref="O96" si="2351">O95*365</f>
        <v>6669857.6338392552</v>
      </c>
      <c r="P96" s="155">
        <f t="shared" ref="P96" si="2352">P95*365</f>
        <v>8877865.8716571014</v>
      </c>
      <c r="Q96" s="155">
        <f t="shared" ref="Q96" si="2353">Q95*365</f>
        <v>8045754.9307175456</v>
      </c>
      <c r="R96" s="155">
        <f t="shared" ref="R96" si="2354">R95*365</f>
        <v>5391982.7674141936</v>
      </c>
      <c r="S96" s="155">
        <f t="shared" ref="S96" si="2355">S95*365</f>
        <v>7871105.2451824751</v>
      </c>
      <c r="T96" s="155">
        <f t="shared" ref="T96" si="2356">T95*365</f>
        <v>7242260.4930614065</v>
      </c>
      <c r="U96" s="155">
        <f t="shared" ref="U96" si="2357">U95*365</f>
        <v>10673695.749148963</v>
      </c>
      <c r="V96" s="155">
        <f t="shared" ref="V96" si="2358">V95*365</f>
        <v>4107958.9020557031</v>
      </c>
      <c r="W96" s="155">
        <f t="shared" ref="W96" si="2359">W95*365</f>
        <v>6266949.5450878963</v>
      </c>
      <c r="X96" s="155">
        <f t="shared" ref="X96" si="2360">X95*365</f>
        <v>8538497.9102023188</v>
      </c>
      <c r="Y96" s="155">
        <f t="shared" ref="Y96" si="2361">Y95*365</f>
        <v>10045291.659061549</v>
      </c>
      <c r="Z96" s="155">
        <f t="shared" ref="Z96" si="2362">Z95*365</f>
        <v>7593902.8373880433</v>
      </c>
      <c r="AA96" s="155">
        <f t="shared" ref="AA96" si="2363">AA95*365</f>
        <v>7221955.897310161</v>
      </c>
      <c r="AB96" s="155">
        <f t="shared" ref="AB96" si="2364">AB95*365</f>
        <v>7067950.059081967</v>
      </c>
      <c r="AC96" s="155">
        <f t="shared" ref="AC96" si="2365">AC95*365</f>
        <v>8282078.6231157472</v>
      </c>
      <c r="AD96" s="155">
        <f t="shared" ref="AD96" si="2366">AD95*365</f>
        <v>4320523.357384745</v>
      </c>
      <c r="AE96" s="155">
        <f t="shared" ref="AE96" si="2367">AE95*365</f>
        <v>6569497.4899138734</v>
      </c>
      <c r="AF96" s="155">
        <f t="shared" ref="AF96" si="2368">AF95*365</f>
        <v>7532087.6035360387</v>
      </c>
      <c r="AG96" s="155">
        <f t="shared" ref="AG96" si="2369">AG95*365</f>
        <v>6241598.8545166664</v>
      </c>
      <c r="AH96" s="155">
        <f t="shared" ref="AH96" si="2370">AH95*365</f>
        <v>6017916.6621106071</v>
      </c>
      <c r="AI96" s="155">
        <f t="shared" ref="AI96" si="2371">AI95*365</f>
        <v>8117681.6379983891</v>
      </c>
      <c r="AJ96" s="155">
        <f t="shared" ref="AJ96" si="2372">AJ95*365</f>
        <v>10045291.659061549</v>
      </c>
      <c r="AK96" s="155">
        <f t="shared" ref="AK96" si="2373">AK95*365</f>
        <v>6772329.0156605337</v>
      </c>
      <c r="AL96" s="155">
        <f t="shared" ref="AL96" si="2374">AL95*365</f>
        <v>5524910.4124838524</v>
      </c>
      <c r="AM96" s="155">
        <f t="shared" ref="AM96" si="2375">AM95*365</f>
        <v>9431412.7243411224</v>
      </c>
      <c r="AN96" s="155">
        <f t="shared" ref="AN96" si="2376">AN95*365</f>
        <v>7199125.6889941124</v>
      </c>
      <c r="AO96" s="155">
        <f t="shared" ref="AO96" si="2377">AO95*365</f>
        <v>10309641.439563172</v>
      </c>
      <c r="AP96" s="155">
        <f t="shared" ref="AP96" si="2378">AP95*365</f>
        <v>12882407.816823529</v>
      </c>
      <c r="AQ96" s="155">
        <f t="shared" ref="AQ96" si="2379">AQ95*365</f>
        <v>7642754.1608804706</v>
      </c>
      <c r="AR96" s="155">
        <f t="shared" ref="AR96" si="2380">AR95*365</f>
        <v>10127294.03995185</v>
      </c>
      <c r="AS96" s="155">
        <f t="shared" ref="AS96" si="2381">AS95*365</f>
        <v>7597893.3275811011</v>
      </c>
      <c r="AT96" s="155">
        <f t="shared" ref="AT96" si="2382">AT95*365</f>
        <v>10558242.722502992</v>
      </c>
      <c r="AU96" s="155">
        <f t="shared" ref="AU96" si="2383">AU95*365</f>
        <v>11532516.657935599</v>
      </c>
      <c r="AV96" s="155">
        <f t="shared" ref="AV96" si="2384">AV95*365</f>
        <v>6849751.7086506505</v>
      </c>
      <c r="AW96" s="155">
        <f t="shared" ref="AW96" si="2385">AW95*365</f>
        <v>5591077.0042501269</v>
      </c>
      <c r="AX96" s="155">
        <f t="shared" ref="AX96" si="2386">AX95*365</f>
        <v>6009683.1940405546</v>
      </c>
      <c r="AY96" s="155">
        <f t="shared" ref="AY96" si="2387">AY95*365</f>
        <v>8470624.3179113623</v>
      </c>
      <c r="AZ96" s="155">
        <f t="shared" ref="AZ96" si="2388">AZ95*365</f>
        <v>6342884.1618645806</v>
      </c>
      <c r="BA96" s="155">
        <f t="shared" ref="BA96" si="2389">BA95*365</f>
        <v>7169580.7135262834</v>
      </c>
      <c r="BB96" s="155">
        <f t="shared" ref="BB96" si="2390">BB95*365</f>
        <v>6511046.7908452479</v>
      </c>
      <c r="BC96" s="155">
        <f t="shared" ref="BC96" si="2391">BC95*365</f>
        <v>6308637.2738067713</v>
      </c>
      <c r="BD96" s="155">
        <f t="shared" ref="BD96" si="2392">BD95*365</f>
        <v>6470615.7984045129</v>
      </c>
      <c r="BE96" s="155">
        <f t="shared" ref="BE96" si="2393">BE95*365</f>
        <v>9576511.3816386797</v>
      </c>
      <c r="BF96" s="155">
        <f t="shared" ref="BF96" si="2394">BF95*365</f>
        <v>6922415.1085708877</v>
      </c>
      <c r="BG96" s="155">
        <f t="shared" ref="BG96" si="2395">BG95*365</f>
        <v>7874700.999063326</v>
      </c>
      <c r="BH96" s="155">
        <f t="shared" ref="BH96" si="2396">BH95*365</f>
        <v>7044921.6503681662</v>
      </c>
      <c r="BI96" s="155">
        <f t="shared" ref="BI96" si="2397">BI95*365</f>
        <v>8977979.4202862605</v>
      </c>
      <c r="BJ96" s="155">
        <f t="shared" ref="BJ96" si="2398">BJ95*365</f>
        <v>10882399.297316682</v>
      </c>
      <c r="BK96" s="155">
        <f t="shared" ref="BK96" si="2399">BK95*365</f>
        <v>10882399.297316682</v>
      </c>
      <c r="BL96" s="155">
        <f t="shared" ref="BL96" si="2400">BL95*365</f>
        <v>6963504.1613947181</v>
      </c>
      <c r="BM96" s="155">
        <f t="shared" ref="BM96" si="2401">BM95*365</f>
        <v>6850998.8462724155</v>
      </c>
      <c r="BN96" s="155">
        <f t="shared" ref="BN96" si="2402">BN95*365</f>
        <v>6565276.2390836962</v>
      </c>
      <c r="BO96" s="155">
        <f t="shared" ref="BO96" si="2403">BO95*365</f>
        <v>9497366.6594763752</v>
      </c>
      <c r="BP96" s="155">
        <f t="shared" ref="BP96" si="2404">BP95*365</f>
        <v>6073897.2822232638</v>
      </c>
      <c r="BQ96" s="155">
        <f t="shared" ref="BQ96" si="2405">BQ95*365</f>
        <v>6283045.632035668</v>
      </c>
      <c r="BR96" s="155">
        <f t="shared" ref="BR96" si="2406">BR95*365</f>
        <v>3639359.765004267</v>
      </c>
      <c r="BS96" s="155">
        <f t="shared" ref="BS96" si="2407">BS95*365</f>
        <v>6529439.5783900078</v>
      </c>
      <c r="BT96" s="155">
        <f t="shared" ref="BT96" si="2408">BT95*365</f>
        <v>8332808.6048024865</v>
      </c>
      <c r="BU96" s="155">
        <f t="shared" ref="BU96" si="2409">BU95*365</f>
        <v>9744543.5653176121</v>
      </c>
      <c r="BV96" s="155">
        <f t="shared" ref="BV96" si="2410">BV95*365</f>
        <v>6500497.0270673577</v>
      </c>
      <c r="BW96" s="155">
        <f t="shared" ref="BW96" si="2411">BW95*365</f>
        <v>6319410.3015070753</v>
      </c>
      <c r="BX96" s="155">
        <f t="shared" ref="BX96" si="2412">BX95*365</f>
        <v>7732231.0796723776</v>
      </c>
      <c r="BY96" s="155">
        <f t="shared" ref="BY96" si="2413">BY95*365</f>
        <v>6712507.9777841195</v>
      </c>
      <c r="BZ96" s="155">
        <f t="shared" ref="BZ96" si="2414">BZ95*365</f>
        <v>5199590.4165527765</v>
      </c>
      <c r="CA96" s="155">
        <f t="shared" ref="CA96" si="2415">CA95*365</f>
        <v>7419817.7027159184</v>
      </c>
      <c r="CB96" s="155">
        <f t="shared" ref="CB96" si="2416">CB95*365</f>
        <v>10588280.397389201</v>
      </c>
      <c r="CC96" s="155">
        <f t="shared" ref="CC96" si="2417">CC95*365</f>
        <v>5609182.9935162487</v>
      </c>
      <c r="CD96" s="155">
        <f t="shared" ref="CD96" si="2418">CD95*365</f>
        <v>4993100.8540629474</v>
      </c>
      <c r="CE96" s="155">
        <f t="shared" ref="CE96" si="2419">CE95*365</f>
        <v>6346486.126582047</v>
      </c>
      <c r="CF96" s="155">
        <f t="shared" ref="CF96" si="2420">CF95*365</f>
        <v>4828693.0215416094</v>
      </c>
      <c r="CG96" s="155">
        <f t="shared" ref="CG96" si="2421">CG95*365</f>
        <v>5319690.6503692837</v>
      </c>
      <c r="CH96" s="155">
        <f t="shared" ref="CH96" si="2422">CH95*365</f>
        <v>5480916.4344149698</v>
      </c>
      <c r="CI96" s="155">
        <f t="shared" ref="CI96" si="2423">CI95*365</f>
        <v>6683435.7948614703</v>
      </c>
      <c r="CJ96" s="155">
        <f t="shared" ref="CJ96" si="2424">CJ95*365</f>
        <v>8631190.5156400111</v>
      </c>
      <c r="CK96" s="155">
        <f t="shared" ref="CK96" si="2425">CK95*365</f>
        <v>7835327.4940680098</v>
      </c>
      <c r="CL96" s="155">
        <f t="shared" ref="CL96" si="2426">CL95*365</f>
        <v>11124230.392812606</v>
      </c>
      <c r="CM96" s="155">
        <f t="shared" ref="CM96" si="2427">CM95*365</f>
        <v>12109142.490832379</v>
      </c>
      <c r="CN96" s="155">
        <f t="shared" ref="CN96" si="2428">CN95*365</f>
        <v>8147093.5279911375</v>
      </c>
      <c r="CO96" s="155">
        <f t="shared" ref="CO96" si="2429">CO95*365</f>
        <v>11257654.445500014</v>
      </c>
      <c r="CP96" s="155">
        <f t="shared" ref="CP96:DA96" si="2430">CP95*365</f>
        <v>17411838.875706688</v>
      </c>
      <c r="CQ96" s="155">
        <f t="shared" si="2430"/>
        <v>26117758.313560031</v>
      </c>
      <c r="CR96" s="155">
        <f t="shared" si="2430"/>
        <v>13058879.156780016</v>
      </c>
      <c r="CS96" s="155">
        <f t="shared" si="2430"/>
        <v>10011807.353531346</v>
      </c>
      <c r="CT96" s="155">
        <f t="shared" si="2430"/>
        <v>9794159.3675850127</v>
      </c>
      <c r="CU96" s="155">
        <f t="shared" si="2430"/>
        <v>8651507.4413667601</v>
      </c>
      <c r="CV96" s="155">
        <f t="shared" si="2430"/>
        <v>10640568.201820754</v>
      </c>
      <c r="CW96" s="155">
        <f t="shared" si="2430"/>
        <v>9611335.0593900923</v>
      </c>
      <c r="CX96" s="155">
        <f t="shared" si="2430"/>
        <v>10447103.325424014</v>
      </c>
      <c r="CY96" s="155">
        <f t="shared" si="2430"/>
        <v>11300953.116444245</v>
      </c>
      <c r="CZ96" s="155">
        <f t="shared" si="2430"/>
        <v>9826483.3258938733</v>
      </c>
      <c r="DA96" s="164">
        <f t="shared" si="2430"/>
        <v>12825684.886123231</v>
      </c>
    </row>
    <row r="97" spans="1:105" ht="13.5" thickBot="1" x14ac:dyDescent="0.25">
      <c r="A97" s="157"/>
      <c r="B97" s="489"/>
      <c r="C97" s="489"/>
      <c r="D97" s="489"/>
      <c r="E97" s="490" t="s">
        <v>1195</v>
      </c>
      <c r="F97" s="333">
        <f>IF(ISBLANK(D96),'Enjoyment or fit'!U6,MEDIAN(96:96))</f>
        <v>7331039.0978886625</v>
      </c>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3"/>
      <c r="CP97" s="333"/>
      <c r="CQ97" s="333"/>
      <c r="CR97" s="333"/>
      <c r="CS97" s="333"/>
      <c r="CT97" s="333"/>
      <c r="CU97" s="333"/>
      <c r="CV97" s="333"/>
      <c r="CW97" s="333"/>
      <c r="CX97" s="333"/>
      <c r="CY97" s="333"/>
      <c r="CZ97" s="333"/>
      <c r="DA97" s="334"/>
    </row>
    <row r="98" spans="1:105" x14ac:dyDescent="0.2">
      <c r="D98" s="151"/>
    </row>
    <row r="99" spans="1:105" x14ac:dyDescent="0.2">
      <c r="D99" s="151"/>
    </row>
    <row r="100" spans="1:105" ht="15" x14ac:dyDescent="0.25">
      <c r="A100" s="234" t="s">
        <v>1200</v>
      </c>
      <c r="D100" s="151"/>
    </row>
    <row r="101" spans="1:105" ht="15" x14ac:dyDescent="0.25">
      <c r="A101" s="151" t="s">
        <v>1201</v>
      </c>
      <c r="B101" s="529" t="s">
        <v>1202</v>
      </c>
      <c r="C101" s="151" t="s">
        <v>1203</v>
      </c>
      <c r="D101" s="151" t="s">
        <v>1204</v>
      </c>
      <c r="E101" s="529" t="s">
        <v>1205</v>
      </c>
      <c r="F101" s="151" t="s">
        <v>1206</v>
      </c>
    </row>
    <row r="102" spans="1:105" x14ac:dyDescent="0.2">
      <c r="A102" s="158" t="s">
        <v>1207</v>
      </c>
      <c r="B102" s="159" t="s">
        <v>1208</v>
      </c>
      <c r="C102" s="159" t="s">
        <v>1208</v>
      </c>
      <c r="D102" s="159" t="s">
        <v>1208</v>
      </c>
      <c r="E102" s="159" t="s">
        <v>1208</v>
      </c>
      <c r="F102" s="159" t="s">
        <v>1208</v>
      </c>
      <c r="G102" s="159" t="s">
        <v>1208</v>
      </c>
      <c r="H102" s="159" t="s">
        <v>1208</v>
      </c>
      <c r="I102" s="159" t="s">
        <v>1208</v>
      </c>
      <c r="J102" s="159" t="s">
        <v>1208</v>
      </c>
      <c r="K102" s="159" t="s">
        <v>1208</v>
      </c>
      <c r="L102" s="159" t="s">
        <v>1208</v>
      </c>
      <c r="M102" s="159" t="s">
        <v>1208</v>
      </c>
      <c r="N102" s="159" t="s">
        <v>1208</v>
      </c>
      <c r="O102" s="159" t="s">
        <v>1208</v>
      </c>
      <c r="P102" s="159" t="s">
        <v>1208</v>
      </c>
      <c r="Q102" s="159" t="s">
        <v>1208</v>
      </c>
      <c r="R102" s="159" t="s">
        <v>1208</v>
      </c>
      <c r="S102" s="159" t="s">
        <v>1208</v>
      </c>
      <c r="T102" s="159" t="s">
        <v>1208</v>
      </c>
      <c r="U102" s="159" t="s">
        <v>1208</v>
      </c>
      <c r="V102" s="159" t="s">
        <v>1208</v>
      </c>
      <c r="W102" s="159" t="s">
        <v>1208</v>
      </c>
      <c r="X102" s="159" t="s">
        <v>1208</v>
      </c>
      <c r="Y102" s="159" t="s">
        <v>1208</v>
      </c>
      <c r="Z102" s="159" t="s">
        <v>1208</v>
      </c>
      <c r="AA102" s="159" t="s">
        <v>1208</v>
      </c>
      <c r="AB102" s="159" t="s">
        <v>1208</v>
      </c>
      <c r="AC102" s="159" t="s">
        <v>1208</v>
      </c>
      <c r="AD102" s="159" t="s">
        <v>1208</v>
      </c>
      <c r="AE102" s="159" t="s">
        <v>1208</v>
      </c>
      <c r="AF102" s="159" t="s">
        <v>1208</v>
      </c>
      <c r="AG102" s="159" t="s">
        <v>1208</v>
      </c>
      <c r="AH102" s="159" t="s">
        <v>1208</v>
      </c>
      <c r="AI102" s="159" t="s">
        <v>1208</v>
      </c>
      <c r="AJ102" s="159" t="s">
        <v>1208</v>
      </c>
      <c r="AK102" s="159" t="s">
        <v>1208</v>
      </c>
      <c r="AL102" s="159" t="s">
        <v>1208</v>
      </c>
      <c r="AM102" s="159" t="s">
        <v>1208</v>
      </c>
      <c r="AN102" s="159" t="s">
        <v>1208</v>
      </c>
      <c r="AO102" s="159" t="s">
        <v>1208</v>
      </c>
      <c r="AP102" s="159" t="s">
        <v>1208</v>
      </c>
      <c r="AQ102" s="159" t="s">
        <v>1208</v>
      </c>
      <c r="AR102" s="159" t="s">
        <v>1208</v>
      </c>
      <c r="AS102" s="159" t="s">
        <v>1208</v>
      </c>
      <c r="AT102" s="159" t="s">
        <v>1208</v>
      </c>
      <c r="AU102" s="159" t="s">
        <v>1208</v>
      </c>
      <c r="AV102" s="159" t="s">
        <v>1208</v>
      </c>
      <c r="AW102" s="159" t="s">
        <v>1208</v>
      </c>
      <c r="AX102" s="159" t="s">
        <v>1208</v>
      </c>
      <c r="AY102" s="159" t="s">
        <v>1208</v>
      </c>
      <c r="AZ102" s="159" t="s">
        <v>1208</v>
      </c>
      <c r="BA102" s="159" t="s">
        <v>1208</v>
      </c>
      <c r="BB102" s="159" t="s">
        <v>1208</v>
      </c>
      <c r="BC102" s="159" t="s">
        <v>1208</v>
      </c>
      <c r="BD102" s="159" t="s">
        <v>1208</v>
      </c>
      <c r="BE102" s="159" t="s">
        <v>1208</v>
      </c>
      <c r="BF102" s="159" t="s">
        <v>1208</v>
      </c>
      <c r="BG102" s="159" t="s">
        <v>1208</v>
      </c>
      <c r="BH102" s="159" t="s">
        <v>1208</v>
      </c>
      <c r="BI102" s="159" t="s">
        <v>1208</v>
      </c>
      <c r="BJ102" s="159" t="s">
        <v>1208</v>
      </c>
      <c r="BK102" s="159" t="s">
        <v>1208</v>
      </c>
      <c r="BL102" s="159" t="s">
        <v>1208</v>
      </c>
      <c r="BM102" s="159" t="s">
        <v>1208</v>
      </c>
      <c r="BN102" s="159" t="s">
        <v>1208</v>
      </c>
      <c r="BO102" s="159" t="s">
        <v>1208</v>
      </c>
      <c r="BP102" s="159" t="s">
        <v>1208</v>
      </c>
      <c r="BQ102" s="159" t="s">
        <v>1208</v>
      </c>
      <c r="BR102" s="159" t="s">
        <v>1208</v>
      </c>
      <c r="BS102" s="159" t="s">
        <v>1208</v>
      </c>
      <c r="BT102" s="159" t="s">
        <v>1208</v>
      </c>
      <c r="BU102" s="159" t="s">
        <v>1208</v>
      </c>
      <c r="BV102" s="159" t="s">
        <v>1208</v>
      </c>
      <c r="BW102" s="159" t="s">
        <v>1208</v>
      </c>
      <c r="BX102" s="159" t="s">
        <v>1208</v>
      </c>
      <c r="BY102" s="159" t="s">
        <v>1208</v>
      </c>
      <c r="BZ102" s="159" t="s">
        <v>1208</v>
      </c>
      <c r="CA102" s="159" t="s">
        <v>1208</v>
      </c>
      <c r="CB102" s="159" t="s">
        <v>1208</v>
      </c>
      <c r="CC102" s="159" t="s">
        <v>1208</v>
      </c>
      <c r="CD102" s="159" t="s">
        <v>1208</v>
      </c>
      <c r="CE102" s="159" t="s">
        <v>1208</v>
      </c>
      <c r="CF102" s="159" t="s">
        <v>1208</v>
      </c>
      <c r="CG102" s="159" t="s">
        <v>1208</v>
      </c>
      <c r="CH102" s="159" t="s">
        <v>1007</v>
      </c>
      <c r="CI102" s="159" t="s">
        <v>1007</v>
      </c>
      <c r="CJ102" s="159" t="s">
        <v>1007</v>
      </c>
      <c r="CK102" s="159" t="s">
        <v>1007</v>
      </c>
      <c r="CL102" s="159" t="s">
        <v>1007</v>
      </c>
      <c r="CM102" s="159" t="s">
        <v>1007</v>
      </c>
      <c r="CN102" s="159" t="s">
        <v>1007</v>
      </c>
      <c r="CO102" s="159" t="s">
        <v>1007</v>
      </c>
      <c r="CP102" s="159" t="s">
        <v>1007</v>
      </c>
      <c r="CQ102" s="159" t="s">
        <v>1007</v>
      </c>
      <c r="CR102" s="159" t="s">
        <v>1007</v>
      </c>
      <c r="CS102" s="159" t="s">
        <v>1007</v>
      </c>
      <c r="CT102" s="159" t="s">
        <v>1007</v>
      </c>
      <c r="CU102" s="159" t="s">
        <v>1007</v>
      </c>
      <c r="CV102" s="159" t="s">
        <v>1007</v>
      </c>
      <c r="CW102" s="159" t="s">
        <v>1007</v>
      </c>
      <c r="CX102" s="159"/>
    </row>
    <row r="103" spans="1:105" x14ac:dyDescent="0.2">
      <c r="A103" s="160" t="s">
        <v>1209</v>
      </c>
      <c r="B103" s="159" t="s">
        <v>1210</v>
      </c>
      <c r="C103" s="159" t="s">
        <v>1211</v>
      </c>
      <c r="D103" s="159" t="s">
        <v>1212</v>
      </c>
      <c r="E103" s="159" t="s">
        <v>1213</v>
      </c>
      <c r="F103" s="159" t="s">
        <v>1214</v>
      </c>
      <c r="G103" s="159" t="s">
        <v>1215</v>
      </c>
      <c r="H103" s="159" t="s">
        <v>1216</v>
      </c>
      <c r="I103" s="159" t="s">
        <v>1217</v>
      </c>
      <c r="J103" s="159" t="s">
        <v>1218</v>
      </c>
      <c r="K103" s="159" t="s">
        <v>1219</v>
      </c>
      <c r="L103" s="159" t="s">
        <v>1220</v>
      </c>
      <c r="M103" s="159" t="s">
        <v>1221</v>
      </c>
      <c r="N103" s="159" t="s">
        <v>1222</v>
      </c>
      <c r="O103" s="159" t="s">
        <v>1223</v>
      </c>
      <c r="P103" s="159" t="s">
        <v>1224</v>
      </c>
      <c r="Q103" s="159" t="s">
        <v>1225</v>
      </c>
      <c r="R103" s="159" t="s">
        <v>1226</v>
      </c>
      <c r="S103" s="159" t="s">
        <v>1227</v>
      </c>
      <c r="T103" s="159" t="s">
        <v>1228</v>
      </c>
      <c r="U103" s="159" t="s">
        <v>1229</v>
      </c>
      <c r="V103" s="159" t="s">
        <v>1230</v>
      </c>
      <c r="W103" s="159" t="s">
        <v>1231</v>
      </c>
      <c r="X103" s="159" t="s">
        <v>1232</v>
      </c>
      <c r="Y103" s="159" t="s">
        <v>1233</v>
      </c>
      <c r="Z103" s="159" t="s">
        <v>1234</v>
      </c>
      <c r="AA103" s="159" t="s">
        <v>1235</v>
      </c>
      <c r="AB103" s="159" t="s">
        <v>1236</v>
      </c>
      <c r="AC103" s="159" t="s">
        <v>1237</v>
      </c>
      <c r="AD103" s="159" t="s">
        <v>1238</v>
      </c>
      <c r="AE103" s="159" t="s">
        <v>1239</v>
      </c>
      <c r="AF103" s="159" t="s">
        <v>1240</v>
      </c>
      <c r="AG103" s="159" t="s">
        <v>1241</v>
      </c>
      <c r="AH103" s="159" t="s">
        <v>1242</v>
      </c>
      <c r="AI103" s="159" t="s">
        <v>1243</v>
      </c>
      <c r="AJ103" s="159" t="s">
        <v>1244</v>
      </c>
      <c r="AK103" s="159" t="s">
        <v>1245</v>
      </c>
      <c r="AL103" s="159" t="s">
        <v>1246</v>
      </c>
      <c r="AM103" s="159" t="s">
        <v>1247</v>
      </c>
      <c r="AN103" s="159" t="s">
        <v>1248</v>
      </c>
      <c r="AO103" s="159" t="s">
        <v>1249</v>
      </c>
      <c r="AP103" s="159" t="s">
        <v>1250</v>
      </c>
      <c r="AQ103" s="159" t="s">
        <v>1251</v>
      </c>
      <c r="AR103" s="159" t="s">
        <v>1252</v>
      </c>
      <c r="AS103" s="159" t="s">
        <v>1253</v>
      </c>
      <c r="AT103" s="159" t="s">
        <v>1254</v>
      </c>
      <c r="AU103" s="159" t="s">
        <v>1255</v>
      </c>
      <c r="AV103" s="159" t="s">
        <v>1256</v>
      </c>
      <c r="AW103" s="159" t="s">
        <v>1257</v>
      </c>
      <c r="AX103" s="159" t="s">
        <v>1258</v>
      </c>
      <c r="AY103" s="159" t="s">
        <v>1259</v>
      </c>
      <c r="AZ103" s="159" t="s">
        <v>1260</v>
      </c>
      <c r="BA103" s="159" t="s">
        <v>1261</v>
      </c>
      <c r="BB103" s="159" t="s">
        <v>1262</v>
      </c>
      <c r="BC103" s="159" t="s">
        <v>1263</v>
      </c>
      <c r="BD103" s="159" t="s">
        <v>1264</v>
      </c>
      <c r="BE103" s="159" t="s">
        <v>1265</v>
      </c>
      <c r="BF103" s="159" t="s">
        <v>1266</v>
      </c>
      <c r="BG103" s="159" t="s">
        <v>1267</v>
      </c>
      <c r="BH103" s="159" t="s">
        <v>1268</v>
      </c>
      <c r="BI103" s="159" t="s">
        <v>1269</v>
      </c>
      <c r="BJ103" s="159" t="s">
        <v>1270</v>
      </c>
      <c r="BK103" s="159" t="s">
        <v>1271</v>
      </c>
      <c r="BL103" s="159" t="s">
        <v>1272</v>
      </c>
      <c r="BM103" s="159" t="s">
        <v>1273</v>
      </c>
      <c r="BN103" s="159" t="s">
        <v>1274</v>
      </c>
      <c r="BO103" s="159" t="s">
        <v>1275</v>
      </c>
      <c r="BP103" s="159" t="s">
        <v>1276</v>
      </c>
      <c r="BQ103" s="159" t="s">
        <v>1277</v>
      </c>
      <c r="BR103" s="159" t="s">
        <v>1278</v>
      </c>
      <c r="BS103" s="159" t="s">
        <v>1279</v>
      </c>
      <c r="BT103" s="159" t="s">
        <v>1280</v>
      </c>
      <c r="BU103" s="159" t="s">
        <v>1281</v>
      </c>
      <c r="BV103" s="159" t="s">
        <v>1282</v>
      </c>
      <c r="BW103" s="159" t="s">
        <v>1283</v>
      </c>
      <c r="BX103" s="159" t="s">
        <v>1284</v>
      </c>
      <c r="BY103" s="159" t="s">
        <v>1285</v>
      </c>
      <c r="BZ103" s="159" t="s">
        <v>1286</v>
      </c>
      <c r="CA103" s="159" t="s">
        <v>1287</v>
      </c>
      <c r="CB103" s="159" t="s">
        <v>1288</v>
      </c>
      <c r="CC103" s="159" t="s">
        <v>1289</v>
      </c>
      <c r="CD103" s="159" t="s">
        <v>1290</v>
      </c>
      <c r="CE103" s="159" t="s">
        <v>1291</v>
      </c>
      <c r="CF103" s="159" t="s">
        <v>1292</v>
      </c>
      <c r="CG103" s="159" t="s">
        <v>1293</v>
      </c>
      <c r="CH103" s="159">
        <v>10000004</v>
      </c>
      <c r="CI103" s="159">
        <v>10000052</v>
      </c>
      <c r="CJ103" s="159">
        <v>10000056</v>
      </c>
      <c r="CK103" s="159">
        <v>10000129</v>
      </c>
      <c r="CL103" s="151">
        <v>10000340</v>
      </c>
      <c r="CM103" s="151">
        <v>10001278</v>
      </c>
      <c r="CN103" s="151">
        <v>10001638</v>
      </c>
      <c r="CO103" s="151">
        <v>10001643</v>
      </c>
      <c r="CP103" s="148">
        <v>10001655</v>
      </c>
      <c r="CQ103" s="148">
        <v>10001659</v>
      </c>
      <c r="CR103" s="148">
        <v>10001661</v>
      </c>
      <c r="CS103" s="148">
        <v>10001664</v>
      </c>
      <c r="CT103" s="148">
        <v>10001667</v>
      </c>
      <c r="CU103" s="148">
        <v>10001668</v>
      </c>
      <c r="CV103" s="148">
        <v>10001673</v>
      </c>
      <c r="CW103" s="148">
        <v>10001680</v>
      </c>
    </row>
    <row r="104" spans="1:105" x14ac:dyDescent="0.2">
      <c r="A104" s="160" t="s">
        <v>1294</v>
      </c>
      <c r="B104" s="159">
        <v>12</v>
      </c>
      <c r="C104" s="159">
        <v>613</v>
      </c>
      <c r="D104" s="159">
        <v>1818</v>
      </c>
      <c r="E104" s="159">
        <v>150</v>
      </c>
      <c r="F104" s="159">
        <v>240</v>
      </c>
      <c r="G104" s="159">
        <v>214</v>
      </c>
      <c r="H104" s="159">
        <v>209</v>
      </c>
      <c r="I104" s="159">
        <v>18</v>
      </c>
      <c r="J104" s="159">
        <v>132</v>
      </c>
      <c r="K104" s="159">
        <v>83</v>
      </c>
      <c r="L104" s="159">
        <v>257</v>
      </c>
      <c r="M104" s="159">
        <v>104</v>
      </c>
      <c r="N104" s="159">
        <v>230</v>
      </c>
      <c r="O104" s="159">
        <v>60</v>
      </c>
      <c r="P104" s="159">
        <v>25</v>
      </c>
      <c r="Q104" s="159">
        <v>74</v>
      </c>
      <c r="R104" s="159">
        <v>367</v>
      </c>
      <c r="S104" s="159">
        <v>142</v>
      </c>
      <c r="T104" s="159">
        <v>70</v>
      </c>
      <c r="U104" s="159">
        <v>20</v>
      </c>
      <c r="V104" s="159">
        <v>171</v>
      </c>
      <c r="W104" s="159">
        <v>236</v>
      </c>
      <c r="X104" s="159">
        <v>176</v>
      </c>
      <c r="Y104" s="159">
        <v>128</v>
      </c>
      <c r="Z104" s="159">
        <v>173</v>
      </c>
      <c r="AA104" s="159">
        <v>136</v>
      </c>
      <c r="AB104" s="159">
        <v>177</v>
      </c>
      <c r="AC104" s="159">
        <v>368</v>
      </c>
      <c r="AD104" s="159">
        <v>81</v>
      </c>
      <c r="AE104" s="159">
        <v>33</v>
      </c>
      <c r="AF104" s="159">
        <v>8</v>
      </c>
      <c r="AG104" s="159">
        <v>538</v>
      </c>
      <c r="AH104" s="159">
        <v>125</v>
      </c>
      <c r="AI104" s="159">
        <v>10</v>
      </c>
      <c r="AJ104" s="159">
        <v>50</v>
      </c>
      <c r="AK104" s="159">
        <v>18</v>
      </c>
      <c r="AL104" s="159">
        <v>19</v>
      </c>
      <c r="AM104" s="159">
        <v>236</v>
      </c>
      <c r="AN104" s="159">
        <v>28</v>
      </c>
      <c r="AO104" s="159">
        <v>167</v>
      </c>
      <c r="AP104" s="159">
        <v>30</v>
      </c>
      <c r="AQ104" s="159">
        <v>19</v>
      </c>
      <c r="AR104" s="159">
        <v>109</v>
      </c>
      <c r="AS104" s="159">
        <v>112</v>
      </c>
      <c r="AT104" s="159">
        <v>139</v>
      </c>
      <c r="AU104" s="159">
        <v>24</v>
      </c>
      <c r="AV104" s="159">
        <v>340</v>
      </c>
      <c r="AW104" s="159">
        <v>13</v>
      </c>
      <c r="AX104" s="159">
        <v>309</v>
      </c>
      <c r="AY104" s="159">
        <v>87</v>
      </c>
      <c r="AZ104" s="159">
        <v>42</v>
      </c>
      <c r="BA104" s="159">
        <v>15</v>
      </c>
      <c r="BB104" s="159">
        <v>129</v>
      </c>
      <c r="BC104" s="159">
        <v>203</v>
      </c>
      <c r="BD104" s="159">
        <v>236</v>
      </c>
      <c r="BE104" s="159">
        <v>26</v>
      </c>
      <c r="BF104" s="159">
        <v>2</v>
      </c>
      <c r="BG104" s="159">
        <v>17</v>
      </c>
      <c r="BH104" s="159">
        <v>267</v>
      </c>
      <c r="BI104" s="159">
        <v>347</v>
      </c>
      <c r="BJ104" s="159">
        <v>995</v>
      </c>
      <c r="BK104" s="159">
        <v>18</v>
      </c>
      <c r="BL104" s="159">
        <v>224</v>
      </c>
      <c r="BM104" s="159">
        <v>40</v>
      </c>
      <c r="BN104" s="159">
        <v>118</v>
      </c>
      <c r="BO104" s="159">
        <v>74</v>
      </c>
      <c r="BP104" s="159">
        <v>155</v>
      </c>
      <c r="BQ104" s="159">
        <v>284</v>
      </c>
      <c r="BR104" s="159">
        <v>431</v>
      </c>
      <c r="BS104" s="159">
        <v>311</v>
      </c>
      <c r="BT104" s="159">
        <v>69</v>
      </c>
      <c r="BU104" s="159">
        <v>43</v>
      </c>
      <c r="BV104" s="159">
        <v>196</v>
      </c>
      <c r="BW104" s="159">
        <v>17</v>
      </c>
      <c r="BX104" s="159">
        <v>17</v>
      </c>
      <c r="BY104" s="159">
        <v>103</v>
      </c>
      <c r="BZ104" s="159">
        <v>1191</v>
      </c>
      <c r="CA104" s="159">
        <v>1503</v>
      </c>
      <c r="CB104" s="159">
        <v>159</v>
      </c>
      <c r="CC104" s="159">
        <v>1737</v>
      </c>
      <c r="CD104" s="159">
        <v>1851</v>
      </c>
      <c r="CE104" s="159">
        <v>321</v>
      </c>
      <c r="CF104" s="159">
        <v>95</v>
      </c>
      <c r="CG104" s="159">
        <v>17</v>
      </c>
      <c r="CH104" s="159">
        <v>24</v>
      </c>
      <c r="CI104" s="159">
        <v>36</v>
      </c>
      <c r="CJ104" s="159">
        <v>77.5</v>
      </c>
      <c r="CK104" s="159">
        <v>10</v>
      </c>
      <c r="CL104" s="151">
        <v>11</v>
      </c>
      <c r="CM104" s="151">
        <v>4</v>
      </c>
      <c r="CN104" s="151">
        <v>11</v>
      </c>
      <c r="CO104" s="151">
        <v>20</v>
      </c>
      <c r="CP104" s="148">
        <v>56</v>
      </c>
      <c r="CQ104" s="148">
        <v>40</v>
      </c>
      <c r="CR104" s="148">
        <v>34</v>
      </c>
      <c r="CS104" s="148">
        <v>55</v>
      </c>
      <c r="CT104" s="148">
        <v>27</v>
      </c>
      <c r="CU104" s="148">
        <v>27</v>
      </c>
      <c r="CV104" s="148">
        <v>21</v>
      </c>
      <c r="CW104" s="148">
        <v>53</v>
      </c>
    </row>
    <row r="105" spans="1:105" x14ac:dyDescent="0.2">
      <c r="A105" s="160" t="s">
        <v>1295</v>
      </c>
      <c r="B105" s="159">
        <v>17</v>
      </c>
      <c r="C105" s="159">
        <v>1021.5</v>
      </c>
      <c r="D105" s="159">
        <v>1906</v>
      </c>
      <c r="E105" s="159">
        <v>190</v>
      </c>
      <c r="F105" s="159">
        <v>276</v>
      </c>
      <c r="G105" s="159">
        <v>229</v>
      </c>
      <c r="H105" s="159">
        <v>233</v>
      </c>
      <c r="I105" s="159">
        <v>25</v>
      </c>
      <c r="J105" s="159">
        <v>119</v>
      </c>
      <c r="K105" s="159">
        <v>79</v>
      </c>
      <c r="L105" s="159">
        <v>264</v>
      </c>
      <c r="M105" s="159">
        <v>105</v>
      </c>
      <c r="N105" s="159">
        <v>470</v>
      </c>
      <c r="O105" s="159">
        <v>77</v>
      </c>
      <c r="P105" s="159">
        <v>113</v>
      </c>
      <c r="Q105" s="159">
        <v>120</v>
      </c>
      <c r="R105" s="159">
        <v>408</v>
      </c>
      <c r="S105" s="159">
        <v>151</v>
      </c>
      <c r="T105" s="159">
        <v>115</v>
      </c>
      <c r="U105" s="159">
        <v>29</v>
      </c>
      <c r="V105" s="159">
        <v>356</v>
      </c>
      <c r="W105" s="159">
        <v>208</v>
      </c>
      <c r="X105" s="159">
        <v>174.5</v>
      </c>
      <c r="Y105" s="159">
        <v>190</v>
      </c>
      <c r="Z105" s="159">
        <v>266.5</v>
      </c>
      <c r="AA105" s="159">
        <v>152</v>
      </c>
      <c r="AB105" s="159">
        <v>251</v>
      </c>
      <c r="AC105" s="159">
        <v>376</v>
      </c>
      <c r="AD105" s="159">
        <v>90.5</v>
      </c>
      <c r="AE105" s="159">
        <v>45</v>
      </c>
      <c r="AF105" s="159">
        <v>10</v>
      </c>
      <c r="AG105" s="159">
        <v>604</v>
      </c>
      <c r="AH105" s="159">
        <v>137</v>
      </c>
      <c r="AI105" s="159">
        <v>10</v>
      </c>
      <c r="AJ105" s="159">
        <v>52.5</v>
      </c>
      <c r="AK105" s="159">
        <v>21</v>
      </c>
      <c r="AL105" s="159">
        <v>23</v>
      </c>
      <c r="AM105" s="159">
        <v>178.5</v>
      </c>
      <c r="AN105" s="159">
        <v>32</v>
      </c>
      <c r="AO105" s="159">
        <v>160</v>
      </c>
      <c r="AP105" s="159">
        <v>55</v>
      </c>
      <c r="AQ105" s="159">
        <v>47</v>
      </c>
      <c r="AR105" s="159">
        <v>143</v>
      </c>
      <c r="AS105" s="159">
        <v>125.5</v>
      </c>
      <c r="AT105" s="159">
        <v>162</v>
      </c>
      <c r="AU105" s="159">
        <v>23</v>
      </c>
      <c r="AV105" s="159">
        <v>375</v>
      </c>
      <c r="AW105" s="159">
        <v>21</v>
      </c>
      <c r="AX105" s="159">
        <v>356</v>
      </c>
      <c r="AY105" s="159">
        <v>80</v>
      </c>
      <c r="AZ105" s="159">
        <v>44</v>
      </c>
      <c r="BA105" s="159">
        <v>22</v>
      </c>
      <c r="BB105" s="159">
        <v>176.5</v>
      </c>
      <c r="BC105" s="159">
        <v>242</v>
      </c>
      <c r="BD105" s="159">
        <v>449</v>
      </c>
      <c r="BE105" s="159">
        <v>32</v>
      </c>
      <c r="BF105" s="159">
        <v>4</v>
      </c>
      <c r="BG105" s="159">
        <v>25</v>
      </c>
      <c r="BH105" s="159">
        <v>364</v>
      </c>
      <c r="BI105" s="159">
        <v>571</v>
      </c>
      <c r="BJ105" s="159">
        <v>1341</v>
      </c>
      <c r="BK105" s="159">
        <v>19.5</v>
      </c>
      <c r="BL105" s="159">
        <v>218</v>
      </c>
      <c r="BM105" s="159">
        <v>40</v>
      </c>
      <c r="BN105" s="159">
        <v>146.5</v>
      </c>
      <c r="BO105" s="159">
        <v>78</v>
      </c>
      <c r="BP105" s="159">
        <v>209</v>
      </c>
      <c r="BQ105" s="159">
        <v>354</v>
      </c>
      <c r="BR105" s="159">
        <v>512</v>
      </c>
      <c r="BS105" s="159">
        <v>373</v>
      </c>
      <c r="BT105" s="159">
        <v>85</v>
      </c>
      <c r="BU105" s="159">
        <v>51</v>
      </c>
      <c r="BV105" s="159">
        <v>181</v>
      </c>
      <c r="BW105" s="159">
        <v>20</v>
      </c>
      <c r="BX105" s="159">
        <v>23.5</v>
      </c>
      <c r="BY105" s="159">
        <v>107</v>
      </c>
      <c r="BZ105" s="159">
        <v>1289</v>
      </c>
      <c r="CA105" s="159">
        <v>1800</v>
      </c>
      <c r="CB105" s="159">
        <v>192.5</v>
      </c>
      <c r="CC105" s="159">
        <v>1574</v>
      </c>
      <c r="CD105" s="159">
        <v>2197.5</v>
      </c>
      <c r="CE105" s="159">
        <v>345</v>
      </c>
      <c r="CF105" s="159">
        <v>98</v>
      </c>
      <c r="CG105" s="159">
        <v>14</v>
      </c>
      <c r="CH105" s="159">
        <v>34</v>
      </c>
      <c r="CI105" s="159">
        <v>43</v>
      </c>
      <c r="CJ105" s="159">
        <v>124</v>
      </c>
      <c r="CK105" s="159">
        <v>19.5</v>
      </c>
      <c r="CL105" s="151">
        <v>23.5</v>
      </c>
      <c r="CM105" s="151">
        <v>8</v>
      </c>
      <c r="CN105" s="151">
        <v>17</v>
      </c>
      <c r="CO105" s="151">
        <v>25.5</v>
      </c>
      <c r="CP105" s="148">
        <v>49.5</v>
      </c>
      <c r="CQ105" s="148">
        <v>36</v>
      </c>
      <c r="CR105" s="148">
        <v>38.5</v>
      </c>
      <c r="CS105" s="148">
        <v>69</v>
      </c>
      <c r="CT105" s="148">
        <v>28.5</v>
      </c>
      <c r="CU105" s="148">
        <v>29</v>
      </c>
      <c r="CV105" s="148">
        <v>27</v>
      </c>
      <c r="CW105" s="148">
        <v>82</v>
      </c>
    </row>
    <row r="106" spans="1:105" x14ac:dyDescent="0.2">
      <c r="A106" s="160" t="s">
        <v>1296</v>
      </c>
      <c r="B106" s="159">
        <v>17</v>
      </c>
      <c r="C106" s="159">
        <v>1165</v>
      </c>
      <c r="D106" s="159">
        <v>2286</v>
      </c>
      <c r="E106" s="159">
        <v>159</v>
      </c>
      <c r="F106" s="159">
        <v>266</v>
      </c>
      <c r="G106" s="159">
        <v>216</v>
      </c>
      <c r="H106" s="159">
        <v>220</v>
      </c>
      <c r="I106" s="159">
        <v>23</v>
      </c>
      <c r="J106" s="159">
        <v>161</v>
      </c>
      <c r="K106" s="159">
        <v>75</v>
      </c>
      <c r="L106" s="159">
        <v>341</v>
      </c>
      <c r="M106" s="159">
        <v>153</v>
      </c>
      <c r="N106" s="159">
        <v>494</v>
      </c>
      <c r="O106" s="159">
        <v>68</v>
      </c>
      <c r="P106" s="159">
        <v>96</v>
      </c>
      <c r="Q106" s="159">
        <v>160</v>
      </c>
      <c r="R106" s="159">
        <v>450</v>
      </c>
      <c r="S106" s="159">
        <v>187</v>
      </c>
      <c r="T106" s="159">
        <v>100</v>
      </c>
      <c r="U106" s="159">
        <v>33</v>
      </c>
      <c r="V106" s="159">
        <v>275</v>
      </c>
      <c r="W106" s="159">
        <v>289</v>
      </c>
      <c r="X106" s="159">
        <v>170</v>
      </c>
      <c r="Y106" s="159">
        <v>177</v>
      </c>
      <c r="Z106" s="159">
        <v>187</v>
      </c>
      <c r="AA106" s="159">
        <v>139</v>
      </c>
      <c r="AB106" s="159">
        <v>358</v>
      </c>
      <c r="AC106" s="159">
        <v>429</v>
      </c>
      <c r="AD106" s="159">
        <v>108</v>
      </c>
      <c r="AE106" s="159">
        <v>38</v>
      </c>
      <c r="AF106" s="159">
        <v>9</v>
      </c>
      <c r="AG106" s="159">
        <v>581</v>
      </c>
      <c r="AH106" s="159">
        <v>171</v>
      </c>
      <c r="AI106" s="159">
        <v>10</v>
      </c>
      <c r="AJ106" s="159">
        <v>79</v>
      </c>
      <c r="AK106" s="159">
        <v>39</v>
      </c>
      <c r="AL106" s="159">
        <v>46</v>
      </c>
      <c r="AM106" s="159">
        <v>371</v>
      </c>
      <c r="AN106" s="159">
        <v>46</v>
      </c>
      <c r="AO106" s="159">
        <v>207</v>
      </c>
      <c r="AP106" s="159">
        <v>56</v>
      </c>
      <c r="AQ106" s="159">
        <v>64</v>
      </c>
      <c r="AR106" s="159">
        <v>120</v>
      </c>
      <c r="AS106" s="159">
        <v>142</v>
      </c>
      <c r="AT106" s="159">
        <v>161</v>
      </c>
      <c r="AU106" s="159">
        <v>23</v>
      </c>
      <c r="AV106" s="159">
        <v>423</v>
      </c>
      <c r="AW106" s="159">
        <v>17</v>
      </c>
      <c r="AX106" s="159">
        <v>329</v>
      </c>
      <c r="AY106" s="159">
        <v>96</v>
      </c>
      <c r="AZ106" s="159">
        <v>44</v>
      </c>
      <c r="BA106" s="159">
        <v>20</v>
      </c>
      <c r="BB106" s="159">
        <v>220</v>
      </c>
      <c r="BC106" s="159">
        <v>241</v>
      </c>
      <c r="BD106" s="159">
        <v>533</v>
      </c>
      <c r="BE106" s="159">
        <v>37</v>
      </c>
      <c r="BF106" s="159">
        <v>4</v>
      </c>
      <c r="BG106" s="159">
        <v>16</v>
      </c>
      <c r="BH106" s="159">
        <v>312</v>
      </c>
      <c r="BI106" s="159">
        <v>749</v>
      </c>
      <c r="BJ106" s="159">
        <v>1081</v>
      </c>
      <c r="BK106" s="159">
        <v>35</v>
      </c>
      <c r="BL106" s="159">
        <v>209</v>
      </c>
      <c r="BM106" s="159">
        <v>38</v>
      </c>
      <c r="BN106" s="159">
        <v>190</v>
      </c>
      <c r="BO106" s="159">
        <v>65</v>
      </c>
      <c r="BP106" s="159">
        <v>195</v>
      </c>
      <c r="BQ106" s="159">
        <v>463</v>
      </c>
      <c r="BR106" s="159">
        <v>685</v>
      </c>
      <c r="BS106" s="159">
        <v>548</v>
      </c>
      <c r="BT106" s="159">
        <v>73</v>
      </c>
      <c r="BU106" s="159">
        <v>48</v>
      </c>
      <c r="BV106" s="159">
        <v>213</v>
      </c>
      <c r="BW106" s="159">
        <v>18</v>
      </c>
      <c r="BX106" s="159">
        <v>28</v>
      </c>
      <c r="BY106" s="159">
        <v>122</v>
      </c>
      <c r="BZ106" s="159">
        <v>1362</v>
      </c>
      <c r="CA106" s="159">
        <v>2033</v>
      </c>
      <c r="CB106" s="159">
        <v>157</v>
      </c>
      <c r="CC106" s="159">
        <v>1720</v>
      </c>
      <c r="CD106" s="159">
        <v>2464</v>
      </c>
      <c r="CE106" s="159">
        <v>509</v>
      </c>
      <c r="CF106" s="159">
        <v>182</v>
      </c>
      <c r="CG106" s="159">
        <v>15</v>
      </c>
      <c r="CH106" s="159">
        <v>31</v>
      </c>
      <c r="CI106" s="159">
        <v>48.5</v>
      </c>
      <c r="CJ106" s="159">
        <v>134</v>
      </c>
      <c r="CK106" s="159">
        <v>14</v>
      </c>
      <c r="CL106" s="148">
        <v>19.5</v>
      </c>
      <c r="CM106" s="148">
        <v>9</v>
      </c>
      <c r="CN106" s="148">
        <v>20</v>
      </c>
      <c r="CO106" s="148">
        <v>25</v>
      </c>
      <c r="CP106" s="148">
        <v>64</v>
      </c>
      <c r="CQ106" s="148">
        <v>35</v>
      </c>
      <c r="CR106" s="148">
        <v>50</v>
      </c>
      <c r="CS106" s="148">
        <v>65</v>
      </c>
      <c r="CT106" s="148">
        <v>33</v>
      </c>
      <c r="CU106" s="148">
        <v>36</v>
      </c>
      <c r="CV106" s="148">
        <v>46</v>
      </c>
      <c r="CW106" s="148">
        <v>94</v>
      </c>
    </row>
    <row r="107" spans="1:105" x14ac:dyDescent="0.2">
      <c r="A107" s="160" t="s">
        <v>1297</v>
      </c>
      <c r="B107" s="159">
        <v>22.5</v>
      </c>
      <c r="C107" s="159">
        <v>1124</v>
      </c>
      <c r="D107" s="159">
        <v>2190.5</v>
      </c>
      <c r="E107" s="159">
        <v>214</v>
      </c>
      <c r="F107" s="159">
        <v>334.5</v>
      </c>
      <c r="G107" s="159">
        <v>264</v>
      </c>
      <c r="H107" s="159">
        <v>235.5</v>
      </c>
      <c r="I107" s="159">
        <v>35</v>
      </c>
      <c r="J107" s="159">
        <v>152.5</v>
      </c>
      <c r="K107" s="159">
        <v>99.5</v>
      </c>
      <c r="L107" s="159">
        <v>411.5</v>
      </c>
      <c r="M107" s="159">
        <v>123</v>
      </c>
      <c r="N107" s="159">
        <v>491</v>
      </c>
      <c r="O107" s="159">
        <v>77.5</v>
      </c>
      <c r="P107" s="159">
        <v>137</v>
      </c>
      <c r="Q107" s="159">
        <v>238.5</v>
      </c>
      <c r="R107" s="159">
        <v>292.5</v>
      </c>
      <c r="S107" s="159">
        <v>227.5</v>
      </c>
      <c r="T107" s="159">
        <v>116</v>
      </c>
      <c r="U107" s="159">
        <v>40.5</v>
      </c>
      <c r="V107" s="159">
        <v>332.5</v>
      </c>
      <c r="W107" s="159">
        <v>217</v>
      </c>
      <c r="X107" s="159">
        <v>201</v>
      </c>
      <c r="Y107" s="159">
        <v>245</v>
      </c>
      <c r="Z107" s="159">
        <v>272</v>
      </c>
      <c r="AA107" s="159">
        <v>180.5</v>
      </c>
      <c r="AB107" s="159">
        <v>307</v>
      </c>
      <c r="AC107" s="159">
        <v>419</v>
      </c>
      <c r="AD107" s="159">
        <v>104</v>
      </c>
      <c r="AE107" s="159">
        <v>52.5</v>
      </c>
      <c r="AF107" s="159">
        <v>12.5</v>
      </c>
      <c r="AG107" s="159">
        <v>726.5</v>
      </c>
      <c r="AH107" s="159">
        <v>115</v>
      </c>
      <c r="AI107" s="159">
        <v>12</v>
      </c>
      <c r="AJ107" s="159">
        <v>117</v>
      </c>
      <c r="AK107" s="159">
        <v>41.5</v>
      </c>
      <c r="AL107" s="159">
        <v>52.5</v>
      </c>
      <c r="AM107" s="159">
        <v>448</v>
      </c>
      <c r="AN107" s="159">
        <v>42.5</v>
      </c>
      <c r="AO107" s="159">
        <v>185</v>
      </c>
      <c r="AP107" s="159">
        <v>88.5</v>
      </c>
      <c r="AQ107" s="159">
        <v>100.5</v>
      </c>
      <c r="AR107" s="159">
        <v>149</v>
      </c>
      <c r="AS107" s="159">
        <v>147.5</v>
      </c>
      <c r="AT107" s="159">
        <v>194.5</v>
      </c>
      <c r="AU107" s="159">
        <v>30.5</v>
      </c>
      <c r="AV107" s="159">
        <v>444.5</v>
      </c>
      <c r="AW107" s="159">
        <v>28</v>
      </c>
      <c r="AX107" s="159">
        <v>396</v>
      </c>
      <c r="AY107" s="159">
        <v>95.5</v>
      </c>
      <c r="AZ107" s="159">
        <v>51</v>
      </c>
      <c r="BA107" s="159">
        <v>26</v>
      </c>
      <c r="BB107" s="159">
        <v>247</v>
      </c>
      <c r="BC107" s="159">
        <v>286</v>
      </c>
      <c r="BD107" s="159">
        <v>609</v>
      </c>
      <c r="BE107" s="159">
        <v>49</v>
      </c>
      <c r="BF107" s="159">
        <v>5</v>
      </c>
      <c r="BG107" s="159">
        <v>25</v>
      </c>
      <c r="BH107" s="159">
        <v>398.5</v>
      </c>
      <c r="BI107" s="159">
        <v>851.5</v>
      </c>
      <c r="BJ107" s="159">
        <v>1441</v>
      </c>
      <c r="BK107" s="159">
        <v>52.5</v>
      </c>
      <c r="BL107" s="159">
        <v>244.5</v>
      </c>
      <c r="BM107" s="159">
        <v>50</v>
      </c>
      <c r="BN107" s="159">
        <v>86</v>
      </c>
      <c r="BO107" s="159">
        <v>82.5</v>
      </c>
      <c r="BP107" s="159">
        <v>297.5</v>
      </c>
      <c r="BQ107" s="159">
        <v>611.5</v>
      </c>
      <c r="BR107" s="159">
        <v>523</v>
      </c>
      <c r="BS107" s="159">
        <v>496</v>
      </c>
      <c r="BT107" s="159">
        <v>102.5</v>
      </c>
      <c r="BU107" s="159">
        <v>57</v>
      </c>
      <c r="BV107" s="159">
        <v>188.5</v>
      </c>
      <c r="BW107" s="159">
        <v>22</v>
      </c>
      <c r="BX107" s="159">
        <v>37</v>
      </c>
      <c r="BY107" s="159">
        <v>122.5</v>
      </c>
      <c r="BZ107" s="159">
        <v>1268</v>
      </c>
      <c r="CA107" s="159">
        <v>2151</v>
      </c>
      <c r="CB107" s="159">
        <v>220</v>
      </c>
      <c r="CC107" s="159">
        <v>1634</v>
      </c>
      <c r="CD107" s="159">
        <v>2237</v>
      </c>
      <c r="CE107" s="159">
        <v>399</v>
      </c>
      <c r="CF107" s="159">
        <v>151.5</v>
      </c>
      <c r="CG107" s="159">
        <v>24</v>
      </c>
      <c r="CH107" s="159">
        <v>69</v>
      </c>
      <c r="CI107" s="159">
        <v>58</v>
      </c>
      <c r="CJ107" s="159">
        <v>166</v>
      </c>
      <c r="CK107" s="159">
        <v>44.5</v>
      </c>
      <c r="CL107" s="148">
        <v>31.5</v>
      </c>
      <c r="CM107" s="148">
        <v>24.5</v>
      </c>
      <c r="CN107" s="148">
        <v>55.5</v>
      </c>
      <c r="CO107" s="148">
        <v>38</v>
      </c>
      <c r="CP107" s="148">
        <v>112</v>
      </c>
      <c r="CQ107" s="148">
        <v>58</v>
      </c>
      <c r="CR107" s="148">
        <v>81</v>
      </c>
      <c r="CS107" s="148">
        <v>133</v>
      </c>
      <c r="CT107" s="148">
        <v>68</v>
      </c>
      <c r="CU107" s="148">
        <v>61</v>
      </c>
      <c r="CV107" s="148">
        <v>111.5</v>
      </c>
      <c r="CW107" s="148">
        <v>157</v>
      </c>
    </row>
    <row r="108" spans="1:105" x14ac:dyDescent="0.2">
      <c r="A108" s="160" t="s">
        <v>1298</v>
      </c>
      <c r="B108" s="159">
        <v>45</v>
      </c>
      <c r="C108" s="159">
        <v>1350</v>
      </c>
      <c r="D108" s="159">
        <v>2532</v>
      </c>
      <c r="E108" s="159">
        <v>229</v>
      </c>
      <c r="F108" s="159">
        <v>342</v>
      </c>
      <c r="G108" s="159">
        <v>297</v>
      </c>
      <c r="H108" s="159">
        <v>253</v>
      </c>
      <c r="I108" s="159">
        <v>47</v>
      </c>
      <c r="J108" s="159">
        <v>176</v>
      </c>
      <c r="K108" s="159">
        <v>103</v>
      </c>
      <c r="L108" s="159">
        <v>426</v>
      </c>
      <c r="M108" s="159">
        <v>150</v>
      </c>
      <c r="N108" s="159">
        <v>655</v>
      </c>
      <c r="O108" s="159">
        <v>121</v>
      </c>
      <c r="P108" s="159">
        <v>176</v>
      </c>
      <c r="Q108" s="159">
        <v>252</v>
      </c>
      <c r="R108" s="159">
        <v>602</v>
      </c>
      <c r="S108" s="159">
        <v>251</v>
      </c>
      <c r="T108" s="159">
        <v>169</v>
      </c>
      <c r="U108" s="159">
        <v>51</v>
      </c>
      <c r="V108" s="159">
        <v>529</v>
      </c>
      <c r="W108" s="159">
        <v>269</v>
      </c>
      <c r="X108" s="159">
        <v>232</v>
      </c>
      <c r="Y108" s="159">
        <v>362</v>
      </c>
      <c r="Z108" s="159">
        <v>270</v>
      </c>
      <c r="AA108" s="159">
        <v>195</v>
      </c>
      <c r="AB108" s="159">
        <v>438</v>
      </c>
      <c r="AC108" s="159">
        <v>451</v>
      </c>
      <c r="AD108" s="159">
        <v>114</v>
      </c>
      <c r="AE108" s="159">
        <v>61</v>
      </c>
      <c r="AF108" s="159">
        <v>17</v>
      </c>
      <c r="AG108" s="159">
        <v>980</v>
      </c>
      <c r="AH108" s="159">
        <v>120</v>
      </c>
      <c r="AI108" s="159">
        <v>15</v>
      </c>
      <c r="AJ108" s="159">
        <v>113</v>
      </c>
      <c r="AK108" s="159">
        <v>54</v>
      </c>
      <c r="AL108" s="159">
        <v>65</v>
      </c>
      <c r="AM108" s="159">
        <v>451</v>
      </c>
      <c r="AN108" s="159">
        <v>50</v>
      </c>
      <c r="AO108" s="159">
        <v>215</v>
      </c>
      <c r="AP108" s="159">
        <v>157</v>
      </c>
      <c r="AQ108" s="159">
        <v>107</v>
      </c>
      <c r="AR108" s="159">
        <v>198</v>
      </c>
      <c r="AS108" s="159">
        <v>171</v>
      </c>
      <c r="AT108" s="159">
        <v>205</v>
      </c>
      <c r="AU108" s="159">
        <v>26</v>
      </c>
      <c r="AV108" s="159">
        <v>452</v>
      </c>
      <c r="AW108" s="159">
        <v>39</v>
      </c>
      <c r="AX108" s="159">
        <v>407</v>
      </c>
      <c r="AY108" s="159">
        <v>109</v>
      </c>
      <c r="AZ108" s="159">
        <v>62</v>
      </c>
      <c r="BA108" s="159">
        <v>28</v>
      </c>
      <c r="BB108" s="159">
        <v>323</v>
      </c>
      <c r="BC108" s="159">
        <v>377</v>
      </c>
      <c r="BD108" s="159">
        <v>645</v>
      </c>
      <c r="BE108" s="159">
        <v>67</v>
      </c>
      <c r="BF108" s="159">
        <v>9</v>
      </c>
      <c r="BG108" s="159">
        <v>36</v>
      </c>
      <c r="BH108" s="159">
        <v>450</v>
      </c>
      <c r="BI108" s="159">
        <v>998</v>
      </c>
      <c r="BJ108" s="159">
        <v>1666</v>
      </c>
      <c r="BK108" s="159">
        <v>35</v>
      </c>
      <c r="BL108" s="159">
        <v>284</v>
      </c>
      <c r="BM108" s="159">
        <v>56</v>
      </c>
      <c r="BN108" s="159">
        <v>193</v>
      </c>
      <c r="BO108" s="159">
        <v>84</v>
      </c>
      <c r="BP108" s="159">
        <v>417</v>
      </c>
      <c r="BQ108" s="159">
        <v>609</v>
      </c>
      <c r="BR108" s="159">
        <v>692</v>
      </c>
      <c r="BS108" s="159">
        <v>607</v>
      </c>
      <c r="BT108" s="159">
        <v>112</v>
      </c>
      <c r="BU108" s="159">
        <v>61</v>
      </c>
      <c r="BV108" s="159">
        <v>220</v>
      </c>
      <c r="BW108" s="159">
        <v>35</v>
      </c>
      <c r="BX108" s="159">
        <v>36</v>
      </c>
      <c r="BY108" s="159">
        <v>164</v>
      </c>
      <c r="BZ108" s="159">
        <v>1829</v>
      </c>
      <c r="CA108" s="159">
        <v>2478</v>
      </c>
      <c r="CB108" s="159">
        <v>430</v>
      </c>
      <c r="CC108" s="159">
        <v>1648</v>
      </c>
      <c r="CD108" s="159">
        <v>2654</v>
      </c>
      <c r="CE108" s="159">
        <v>476</v>
      </c>
      <c r="CF108" s="159">
        <v>236</v>
      </c>
      <c r="CG108" s="159">
        <v>24</v>
      </c>
      <c r="CH108" s="159">
        <v>84</v>
      </c>
      <c r="CI108" s="159">
        <v>59</v>
      </c>
      <c r="CJ108" s="159">
        <v>190</v>
      </c>
      <c r="CK108" s="159">
        <v>42</v>
      </c>
      <c r="CL108" s="148">
        <v>33</v>
      </c>
      <c r="CM108" s="148">
        <v>33</v>
      </c>
      <c r="CN108" s="148">
        <v>74</v>
      </c>
      <c r="CO108" s="148">
        <v>37</v>
      </c>
      <c r="CP108" s="148">
        <v>139</v>
      </c>
      <c r="CQ108" s="148">
        <v>76</v>
      </c>
      <c r="CR108" s="148">
        <v>111</v>
      </c>
      <c r="CS108" s="148">
        <v>178</v>
      </c>
      <c r="CT108" s="148">
        <v>69</v>
      </c>
      <c r="CU108" s="148">
        <v>77</v>
      </c>
      <c r="CV108" s="148">
        <v>125</v>
      </c>
      <c r="CW108" s="148">
        <v>166</v>
      </c>
    </row>
    <row r="109" spans="1:105" x14ac:dyDescent="0.2">
      <c r="A109" s="160" t="s">
        <v>1299</v>
      </c>
      <c r="B109" s="159">
        <v>41.5</v>
      </c>
      <c r="C109" s="159">
        <v>1368.5</v>
      </c>
      <c r="D109" s="159">
        <v>2452</v>
      </c>
      <c r="E109" s="159">
        <v>312.5</v>
      </c>
      <c r="F109" s="159">
        <v>395.5</v>
      </c>
      <c r="G109" s="159">
        <v>311</v>
      </c>
      <c r="H109" s="159">
        <v>287</v>
      </c>
      <c r="I109" s="159">
        <v>51</v>
      </c>
      <c r="J109" s="159">
        <v>150.5</v>
      </c>
      <c r="K109" s="159">
        <v>124</v>
      </c>
      <c r="L109" s="159">
        <v>503</v>
      </c>
      <c r="M109" s="159">
        <v>136</v>
      </c>
      <c r="N109" s="159">
        <v>652.5</v>
      </c>
      <c r="O109" s="159">
        <v>127</v>
      </c>
      <c r="P109" s="159">
        <v>191</v>
      </c>
      <c r="Q109" s="159">
        <v>327.5</v>
      </c>
      <c r="R109" s="159">
        <v>409</v>
      </c>
      <c r="S109" s="159">
        <v>259</v>
      </c>
      <c r="T109" s="159">
        <v>183</v>
      </c>
      <c r="U109" s="159">
        <v>50</v>
      </c>
      <c r="V109" s="159">
        <v>553</v>
      </c>
      <c r="W109" s="159">
        <v>272</v>
      </c>
      <c r="X109" s="159">
        <v>290</v>
      </c>
      <c r="Y109" s="159">
        <v>361.5</v>
      </c>
      <c r="Z109" s="159">
        <v>214.5</v>
      </c>
      <c r="AA109" s="159">
        <v>258</v>
      </c>
      <c r="AB109" s="159">
        <v>375</v>
      </c>
      <c r="AC109" s="159">
        <v>410</v>
      </c>
      <c r="AD109" s="159">
        <v>119.5</v>
      </c>
      <c r="AE109" s="159">
        <v>74</v>
      </c>
      <c r="AF109" s="159">
        <v>14</v>
      </c>
      <c r="AG109" s="159">
        <v>1024.5</v>
      </c>
      <c r="AH109" s="159">
        <v>99</v>
      </c>
      <c r="AI109" s="159">
        <v>16</v>
      </c>
      <c r="AJ109" s="159">
        <v>127</v>
      </c>
      <c r="AK109" s="159">
        <v>51</v>
      </c>
      <c r="AL109" s="159">
        <v>61.5</v>
      </c>
      <c r="AM109" s="159">
        <v>488</v>
      </c>
      <c r="AN109" s="159">
        <v>44.5</v>
      </c>
      <c r="AO109" s="159">
        <v>218</v>
      </c>
      <c r="AP109" s="159">
        <v>119</v>
      </c>
      <c r="AQ109" s="159">
        <v>148.5</v>
      </c>
      <c r="AR109" s="159">
        <v>169.5</v>
      </c>
      <c r="AS109" s="159">
        <v>167</v>
      </c>
      <c r="AT109" s="159">
        <v>235</v>
      </c>
      <c r="AU109" s="159">
        <v>24</v>
      </c>
      <c r="AV109" s="159">
        <v>479</v>
      </c>
      <c r="AW109" s="159">
        <v>47</v>
      </c>
      <c r="AX109" s="159">
        <v>477.5</v>
      </c>
      <c r="AY109" s="159">
        <v>116</v>
      </c>
      <c r="AZ109" s="159">
        <v>78.5</v>
      </c>
      <c r="BA109" s="159">
        <v>38.5</v>
      </c>
      <c r="BB109" s="159">
        <v>350.5</v>
      </c>
      <c r="BC109" s="159">
        <v>367</v>
      </c>
      <c r="BD109" s="159">
        <v>775</v>
      </c>
      <c r="BE109" s="159">
        <v>69.5</v>
      </c>
      <c r="BF109" s="159">
        <v>9</v>
      </c>
      <c r="BG109" s="159">
        <v>40.5</v>
      </c>
      <c r="BH109" s="159">
        <v>547.5</v>
      </c>
      <c r="BI109" s="159">
        <v>1181</v>
      </c>
      <c r="BJ109" s="159">
        <v>1832.5</v>
      </c>
      <c r="BK109" s="159">
        <v>45.5</v>
      </c>
      <c r="BL109" s="159">
        <v>342.5</v>
      </c>
      <c r="BM109" s="159">
        <v>74</v>
      </c>
      <c r="BN109" s="159">
        <v>158.5</v>
      </c>
      <c r="BO109" s="159">
        <v>120</v>
      </c>
      <c r="BP109" s="159">
        <v>455.5</v>
      </c>
      <c r="BQ109" s="159">
        <v>694</v>
      </c>
      <c r="BR109" s="159">
        <v>640.5</v>
      </c>
      <c r="BS109" s="159">
        <v>518.5</v>
      </c>
      <c r="BT109" s="159">
        <v>134.5</v>
      </c>
      <c r="BU109" s="159">
        <v>78</v>
      </c>
      <c r="BV109" s="159">
        <v>306</v>
      </c>
      <c r="BW109" s="159">
        <v>41.5</v>
      </c>
      <c r="BX109" s="159">
        <v>41.5</v>
      </c>
      <c r="BY109" s="159">
        <v>164</v>
      </c>
      <c r="BZ109" s="159">
        <v>1696.5</v>
      </c>
      <c r="CA109" s="159">
        <v>2477</v>
      </c>
      <c r="CB109" s="159">
        <v>327</v>
      </c>
      <c r="CC109" s="159">
        <v>1514.5</v>
      </c>
      <c r="CD109" s="159">
        <v>2331.5</v>
      </c>
      <c r="CE109" s="159">
        <v>433</v>
      </c>
      <c r="CF109" s="159">
        <v>169.5</v>
      </c>
      <c r="CG109" s="159">
        <v>30.5</v>
      </c>
      <c r="CH109" s="159">
        <v>78.5</v>
      </c>
      <c r="CI109" s="159">
        <v>69.5</v>
      </c>
      <c r="CJ109" s="159">
        <v>161</v>
      </c>
      <c r="CK109" s="159">
        <v>49</v>
      </c>
      <c r="CL109" s="148">
        <v>45.5</v>
      </c>
      <c r="CM109" s="148">
        <v>24</v>
      </c>
      <c r="CN109" s="148">
        <v>63.5</v>
      </c>
      <c r="CO109" s="148">
        <v>25</v>
      </c>
      <c r="CP109" s="148">
        <v>134</v>
      </c>
      <c r="CQ109" s="148">
        <v>75</v>
      </c>
      <c r="CR109" s="148">
        <v>125.5</v>
      </c>
      <c r="CS109" s="148">
        <v>100</v>
      </c>
      <c r="CT109" s="148">
        <v>67.5</v>
      </c>
      <c r="CU109" s="148">
        <v>69.5</v>
      </c>
      <c r="CV109" s="148">
        <v>152.5</v>
      </c>
      <c r="CW109" s="148">
        <v>210.5</v>
      </c>
    </row>
    <row r="110" spans="1:105" x14ac:dyDescent="0.2">
      <c r="A110" s="160" t="s">
        <v>1300</v>
      </c>
      <c r="B110" s="159">
        <v>50</v>
      </c>
      <c r="C110" s="159">
        <v>1184</v>
      </c>
      <c r="D110" s="159">
        <v>2527</v>
      </c>
      <c r="E110" s="159">
        <v>256</v>
      </c>
      <c r="F110" s="159">
        <v>381</v>
      </c>
      <c r="G110" s="159">
        <v>310</v>
      </c>
      <c r="H110" s="159">
        <v>272</v>
      </c>
      <c r="I110" s="159">
        <v>47</v>
      </c>
      <c r="J110" s="159">
        <v>188</v>
      </c>
      <c r="K110" s="159">
        <v>126</v>
      </c>
      <c r="L110" s="159">
        <v>471</v>
      </c>
      <c r="M110" s="159">
        <v>164</v>
      </c>
      <c r="N110" s="159">
        <v>568</v>
      </c>
      <c r="O110" s="159">
        <v>142</v>
      </c>
      <c r="P110" s="159">
        <v>190</v>
      </c>
      <c r="Q110" s="159">
        <v>226</v>
      </c>
      <c r="R110" s="159">
        <v>310</v>
      </c>
      <c r="S110" s="159">
        <v>235</v>
      </c>
      <c r="T110" s="159">
        <v>161</v>
      </c>
      <c r="U110" s="159">
        <v>36</v>
      </c>
      <c r="V110" s="159">
        <v>439</v>
      </c>
      <c r="W110" s="159">
        <v>310</v>
      </c>
      <c r="X110" s="159">
        <v>274</v>
      </c>
      <c r="Y110" s="159">
        <v>325</v>
      </c>
      <c r="Z110" s="159">
        <v>209</v>
      </c>
      <c r="AA110" s="159">
        <v>241</v>
      </c>
      <c r="AB110" s="159">
        <v>373</v>
      </c>
      <c r="AC110" s="159">
        <v>466</v>
      </c>
      <c r="AD110" s="159">
        <v>120</v>
      </c>
      <c r="AE110" s="159">
        <v>60</v>
      </c>
      <c r="AF110" s="159">
        <v>15</v>
      </c>
      <c r="AG110" s="159">
        <v>891</v>
      </c>
      <c r="AH110" s="159">
        <v>115</v>
      </c>
      <c r="AI110" s="159">
        <v>15</v>
      </c>
      <c r="AJ110" s="159">
        <v>139</v>
      </c>
      <c r="AK110" s="159">
        <v>50</v>
      </c>
      <c r="AL110" s="159">
        <v>72</v>
      </c>
      <c r="AM110" s="159">
        <v>457</v>
      </c>
      <c r="AN110" s="159">
        <v>45</v>
      </c>
      <c r="AO110" s="159">
        <v>183</v>
      </c>
      <c r="AP110" s="159">
        <v>145</v>
      </c>
      <c r="AQ110" s="159">
        <v>121</v>
      </c>
      <c r="AR110" s="159">
        <v>166</v>
      </c>
      <c r="AS110" s="159">
        <v>166</v>
      </c>
      <c r="AT110" s="159">
        <v>240</v>
      </c>
      <c r="AU110" s="159">
        <v>26</v>
      </c>
      <c r="AV110" s="159">
        <v>454</v>
      </c>
      <c r="AW110" s="159">
        <v>40</v>
      </c>
      <c r="AX110" s="159">
        <v>431</v>
      </c>
      <c r="AY110" s="159">
        <v>116</v>
      </c>
      <c r="AZ110" s="159">
        <v>78</v>
      </c>
      <c r="BA110" s="159">
        <v>39</v>
      </c>
      <c r="BB110" s="159">
        <v>314</v>
      </c>
      <c r="BC110" s="159">
        <v>247</v>
      </c>
      <c r="BD110" s="159">
        <v>663</v>
      </c>
      <c r="BE110" s="159">
        <v>80</v>
      </c>
      <c r="BF110" s="159">
        <v>10</v>
      </c>
      <c r="BG110" s="159">
        <v>41</v>
      </c>
      <c r="BH110" s="159">
        <v>512</v>
      </c>
      <c r="BI110" s="159">
        <v>1069</v>
      </c>
      <c r="BJ110" s="159">
        <v>1657</v>
      </c>
      <c r="BK110" s="159">
        <v>58</v>
      </c>
      <c r="BL110" s="159">
        <v>345</v>
      </c>
      <c r="BM110" s="159">
        <v>71</v>
      </c>
      <c r="BN110" s="159">
        <v>120</v>
      </c>
      <c r="BO110" s="159">
        <v>112</v>
      </c>
      <c r="BP110" s="159">
        <v>391</v>
      </c>
      <c r="BQ110" s="159">
        <v>651</v>
      </c>
      <c r="BR110" s="159">
        <v>606</v>
      </c>
      <c r="BS110" s="159">
        <v>576</v>
      </c>
      <c r="BT110" s="159">
        <v>126</v>
      </c>
      <c r="BU110" s="159">
        <v>67</v>
      </c>
      <c r="BV110" s="159">
        <v>255</v>
      </c>
      <c r="BW110" s="159">
        <v>35</v>
      </c>
      <c r="BX110" s="159">
        <v>41</v>
      </c>
      <c r="BY110" s="159">
        <v>170</v>
      </c>
      <c r="BZ110" s="159">
        <v>1562</v>
      </c>
      <c r="CA110" s="159">
        <v>2310</v>
      </c>
      <c r="CB110" s="159">
        <v>203</v>
      </c>
      <c r="CC110" s="159">
        <v>1452</v>
      </c>
      <c r="CD110" s="159">
        <v>2567</v>
      </c>
      <c r="CE110" s="159">
        <v>502</v>
      </c>
      <c r="CF110" s="159">
        <v>242</v>
      </c>
      <c r="CG110" s="159">
        <v>25</v>
      </c>
      <c r="CH110" s="159">
        <v>89</v>
      </c>
      <c r="CI110" s="159">
        <v>77</v>
      </c>
      <c r="CJ110" s="159">
        <v>178</v>
      </c>
      <c r="CK110" s="159">
        <v>58</v>
      </c>
      <c r="CL110" s="148">
        <v>47</v>
      </c>
      <c r="CM110" s="148">
        <v>39</v>
      </c>
      <c r="CN110" s="148">
        <v>100</v>
      </c>
      <c r="CO110" s="148">
        <v>33</v>
      </c>
      <c r="CP110" s="148">
        <v>153</v>
      </c>
      <c r="CQ110" s="148">
        <v>113</v>
      </c>
      <c r="CR110" s="148">
        <v>155</v>
      </c>
      <c r="CS110" s="148">
        <v>202</v>
      </c>
      <c r="CT110" s="148">
        <v>98</v>
      </c>
      <c r="CU110" s="148">
        <v>96</v>
      </c>
      <c r="CV110" s="148">
        <v>162</v>
      </c>
      <c r="CW110" s="148">
        <v>226</v>
      </c>
    </row>
    <row r="111" spans="1:105" x14ac:dyDescent="0.2">
      <c r="A111" s="160" t="s">
        <v>1301</v>
      </c>
      <c r="B111" s="159">
        <v>38</v>
      </c>
      <c r="C111" s="159">
        <v>1080</v>
      </c>
      <c r="D111" s="159">
        <v>2386</v>
      </c>
      <c r="E111" s="159">
        <v>222</v>
      </c>
      <c r="F111" s="159">
        <v>329</v>
      </c>
      <c r="G111" s="159">
        <v>271</v>
      </c>
      <c r="H111" s="159">
        <v>254</v>
      </c>
      <c r="I111" s="159">
        <v>50</v>
      </c>
      <c r="J111" s="159">
        <v>215</v>
      </c>
      <c r="K111" s="159">
        <v>115</v>
      </c>
      <c r="L111" s="159">
        <v>448</v>
      </c>
      <c r="M111" s="159">
        <v>202</v>
      </c>
      <c r="N111" s="159">
        <v>454</v>
      </c>
      <c r="O111" s="159">
        <v>122</v>
      </c>
      <c r="P111" s="159">
        <v>162</v>
      </c>
      <c r="Q111" s="159">
        <v>280</v>
      </c>
      <c r="R111" s="159">
        <v>355</v>
      </c>
      <c r="S111" s="159">
        <v>236</v>
      </c>
      <c r="T111" s="159">
        <v>165</v>
      </c>
      <c r="U111" s="159">
        <v>48</v>
      </c>
      <c r="V111" s="159">
        <v>341</v>
      </c>
      <c r="W111" s="159">
        <v>369</v>
      </c>
      <c r="X111" s="159">
        <v>235</v>
      </c>
      <c r="Y111" s="159">
        <v>339</v>
      </c>
      <c r="Z111" s="159">
        <v>184</v>
      </c>
      <c r="AA111" s="159">
        <v>202</v>
      </c>
      <c r="AB111" s="159">
        <v>441</v>
      </c>
      <c r="AC111" s="159">
        <v>505</v>
      </c>
      <c r="AD111" s="159">
        <v>110</v>
      </c>
      <c r="AE111" s="159">
        <v>60</v>
      </c>
      <c r="AF111" s="159">
        <v>13</v>
      </c>
      <c r="AG111" s="159">
        <v>824</v>
      </c>
      <c r="AH111" s="159">
        <v>128</v>
      </c>
      <c r="AI111" s="159">
        <v>14</v>
      </c>
      <c r="AJ111" s="159">
        <v>110</v>
      </c>
      <c r="AK111" s="159">
        <v>61</v>
      </c>
      <c r="AL111" s="159">
        <v>84</v>
      </c>
      <c r="AM111" s="159">
        <v>417</v>
      </c>
      <c r="AN111" s="159">
        <v>53</v>
      </c>
      <c r="AO111" s="159">
        <v>244</v>
      </c>
      <c r="AP111" s="159">
        <v>141</v>
      </c>
      <c r="AQ111" s="159">
        <v>130</v>
      </c>
      <c r="AR111" s="159">
        <v>147</v>
      </c>
      <c r="AS111" s="159">
        <v>150</v>
      </c>
      <c r="AT111" s="159">
        <v>200</v>
      </c>
      <c r="AU111" s="159">
        <v>26</v>
      </c>
      <c r="AV111" s="159">
        <v>441</v>
      </c>
      <c r="AW111" s="159">
        <v>31</v>
      </c>
      <c r="AX111" s="159">
        <v>356</v>
      </c>
      <c r="AY111" s="159">
        <v>105</v>
      </c>
      <c r="AZ111" s="159">
        <v>76</v>
      </c>
      <c r="BA111" s="159">
        <v>32</v>
      </c>
      <c r="BB111" s="159">
        <v>259</v>
      </c>
      <c r="BC111" s="159">
        <v>239</v>
      </c>
      <c r="BD111" s="159">
        <v>666</v>
      </c>
      <c r="BE111" s="159">
        <v>67</v>
      </c>
      <c r="BF111" s="159">
        <v>10</v>
      </c>
      <c r="BG111" s="159">
        <v>34</v>
      </c>
      <c r="BH111" s="159">
        <v>394</v>
      </c>
      <c r="BI111" s="159">
        <v>835</v>
      </c>
      <c r="BJ111" s="159">
        <v>1451</v>
      </c>
      <c r="BK111" s="159">
        <v>59</v>
      </c>
      <c r="BL111" s="159">
        <v>303</v>
      </c>
      <c r="BM111" s="159">
        <v>57</v>
      </c>
      <c r="BN111" s="159">
        <v>96</v>
      </c>
      <c r="BO111" s="159">
        <v>96</v>
      </c>
      <c r="BP111" s="159">
        <v>380</v>
      </c>
      <c r="BQ111" s="159">
        <v>628</v>
      </c>
      <c r="BR111" s="159">
        <v>803</v>
      </c>
      <c r="BS111" s="159">
        <v>766</v>
      </c>
      <c r="BT111" s="159">
        <v>106</v>
      </c>
      <c r="BU111" s="159">
        <v>58</v>
      </c>
      <c r="BV111" s="159">
        <v>191</v>
      </c>
      <c r="BW111" s="159">
        <v>28</v>
      </c>
      <c r="BX111" s="159">
        <v>40</v>
      </c>
      <c r="BY111" s="159">
        <v>134</v>
      </c>
      <c r="BZ111" s="159">
        <v>1275</v>
      </c>
      <c r="CA111" s="159">
        <v>1993</v>
      </c>
      <c r="CB111" s="159">
        <v>183</v>
      </c>
      <c r="CC111" s="159">
        <v>1619</v>
      </c>
      <c r="CD111" s="159">
        <v>2019</v>
      </c>
      <c r="CE111" s="159">
        <v>536</v>
      </c>
      <c r="CF111" s="159">
        <v>263</v>
      </c>
      <c r="CG111" s="159">
        <v>16</v>
      </c>
      <c r="CH111" s="159">
        <v>87</v>
      </c>
      <c r="CI111" s="159">
        <v>72</v>
      </c>
      <c r="CJ111" s="159">
        <v>212</v>
      </c>
      <c r="CK111" s="159">
        <v>57</v>
      </c>
      <c r="CL111" s="148">
        <v>39.5</v>
      </c>
      <c r="CM111" s="148">
        <v>44</v>
      </c>
      <c r="CN111" s="148">
        <v>74</v>
      </c>
      <c r="CO111" s="148">
        <v>38</v>
      </c>
      <c r="CP111" s="148">
        <v>143</v>
      </c>
      <c r="CQ111" s="148">
        <v>91</v>
      </c>
      <c r="CR111" s="148">
        <v>116</v>
      </c>
      <c r="CS111" s="148">
        <v>190</v>
      </c>
      <c r="CT111" s="148">
        <v>71</v>
      </c>
      <c r="CU111" s="148">
        <v>84</v>
      </c>
      <c r="CV111" s="148">
        <v>151</v>
      </c>
      <c r="CW111" s="148">
        <v>206</v>
      </c>
    </row>
    <row r="112" spans="1:105" x14ac:dyDescent="0.2">
      <c r="A112" s="160" t="s">
        <v>1302</v>
      </c>
      <c r="B112" s="159">
        <v>37</v>
      </c>
      <c r="C112" s="159">
        <v>1346.5</v>
      </c>
      <c r="D112" s="159">
        <v>2427</v>
      </c>
      <c r="E112" s="159">
        <v>266</v>
      </c>
      <c r="F112" s="159">
        <v>332.5</v>
      </c>
      <c r="G112" s="159">
        <v>305</v>
      </c>
      <c r="H112" s="159">
        <v>274.5</v>
      </c>
      <c r="I112" s="159">
        <v>47.5</v>
      </c>
      <c r="J112" s="159">
        <v>209.5</v>
      </c>
      <c r="K112" s="159">
        <v>122</v>
      </c>
      <c r="L112" s="159">
        <v>394</v>
      </c>
      <c r="M112" s="159">
        <v>172.5</v>
      </c>
      <c r="N112" s="159">
        <v>530.5</v>
      </c>
      <c r="O112" s="159">
        <v>119.5</v>
      </c>
      <c r="P112" s="159">
        <v>172.5</v>
      </c>
      <c r="Q112" s="159">
        <v>216.5</v>
      </c>
      <c r="R112" s="159">
        <v>427.5</v>
      </c>
      <c r="S112" s="159">
        <v>232</v>
      </c>
      <c r="T112" s="159">
        <v>149</v>
      </c>
      <c r="U112" s="159">
        <v>38.5</v>
      </c>
      <c r="V112" s="159">
        <v>505.5</v>
      </c>
      <c r="W112" s="159">
        <v>352</v>
      </c>
      <c r="X112" s="159">
        <v>274</v>
      </c>
      <c r="Y112" s="159">
        <v>360</v>
      </c>
      <c r="Z112" s="159">
        <v>251.5</v>
      </c>
      <c r="AA112" s="159">
        <v>228</v>
      </c>
      <c r="AB112" s="159">
        <v>396.5</v>
      </c>
      <c r="AC112" s="159">
        <v>488</v>
      </c>
      <c r="AD112" s="159">
        <v>128.5</v>
      </c>
      <c r="AE112" s="159">
        <v>56.5</v>
      </c>
      <c r="AF112" s="159">
        <v>12</v>
      </c>
      <c r="AG112" s="159">
        <v>891</v>
      </c>
      <c r="AH112" s="159">
        <v>138</v>
      </c>
      <c r="AI112" s="159">
        <v>16</v>
      </c>
      <c r="AJ112" s="159">
        <v>98.5</v>
      </c>
      <c r="AK112" s="159">
        <v>31</v>
      </c>
      <c r="AL112" s="159">
        <v>41.5</v>
      </c>
      <c r="AM112" s="159">
        <v>522.5</v>
      </c>
      <c r="AN112" s="159">
        <v>41.5</v>
      </c>
      <c r="AO112" s="159">
        <v>222.5</v>
      </c>
      <c r="AP112" s="159">
        <v>119</v>
      </c>
      <c r="AQ112" s="159">
        <v>76.5</v>
      </c>
      <c r="AR112" s="159">
        <v>168.5</v>
      </c>
      <c r="AS112" s="159">
        <v>167</v>
      </c>
      <c r="AT112" s="159">
        <v>207.5</v>
      </c>
      <c r="AU112" s="159">
        <v>25</v>
      </c>
      <c r="AV112" s="159">
        <v>471.5</v>
      </c>
      <c r="AW112" s="159">
        <v>36</v>
      </c>
      <c r="AX112" s="159">
        <v>388.5</v>
      </c>
      <c r="AY112" s="159">
        <v>120</v>
      </c>
      <c r="AZ112" s="159">
        <v>75.5</v>
      </c>
      <c r="BA112" s="159">
        <v>28.5</v>
      </c>
      <c r="BB112" s="159">
        <v>292.5</v>
      </c>
      <c r="BC112" s="159">
        <v>250.5</v>
      </c>
      <c r="BD112" s="159">
        <v>684.5</v>
      </c>
      <c r="BE112" s="159">
        <v>70</v>
      </c>
      <c r="BF112" s="159">
        <v>7</v>
      </c>
      <c r="BG112" s="159">
        <v>24.5</v>
      </c>
      <c r="BH112" s="159">
        <v>445</v>
      </c>
      <c r="BI112" s="159">
        <v>996.5</v>
      </c>
      <c r="BJ112" s="159">
        <v>1561</v>
      </c>
      <c r="BK112" s="159">
        <v>41.5</v>
      </c>
      <c r="BL112" s="159">
        <v>327.5</v>
      </c>
      <c r="BM112" s="159">
        <v>72</v>
      </c>
      <c r="BN112" s="159">
        <v>146</v>
      </c>
      <c r="BO112" s="159">
        <v>104.5</v>
      </c>
      <c r="BP112" s="159">
        <v>379.5</v>
      </c>
      <c r="BQ112" s="159">
        <v>606.5</v>
      </c>
      <c r="BR112" s="159">
        <v>672</v>
      </c>
      <c r="BS112" s="159">
        <v>670.5</v>
      </c>
      <c r="BT112" s="159">
        <v>113.5</v>
      </c>
      <c r="BU112" s="159">
        <v>69.5</v>
      </c>
      <c r="BV112" s="159">
        <v>278</v>
      </c>
      <c r="BW112" s="159">
        <v>33</v>
      </c>
      <c r="BX112" s="159">
        <v>36.5</v>
      </c>
      <c r="BY112" s="159">
        <v>160</v>
      </c>
      <c r="BZ112" s="159">
        <v>1230</v>
      </c>
      <c r="CA112" s="159">
        <v>2151</v>
      </c>
      <c r="CB112" s="159">
        <v>148.5</v>
      </c>
      <c r="CC112" s="159">
        <v>1811</v>
      </c>
      <c r="CD112" s="159">
        <v>2561.5</v>
      </c>
      <c r="CE112" s="159">
        <v>498</v>
      </c>
      <c r="CF112" s="159">
        <v>213.5</v>
      </c>
      <c r="CG112" s="159">
        <v>15.5</v>
      </c>
      <c r="CH112" s="159">
        <v>58</v>
      </c>
      <c r="CI112" s="159">
        <v>64.5</v>
      </c>
      <c r="CJ112" s="159">
        <v>177</v>
      </c>
      <c r="CK112" s="159">
        <v>34.5</v>
      </c>
      <c r="CL112" s="148">
        <v>28.5</v>
      </c>
      <c r="CM112" s="148">
        <v>24</v>
      </c>
      <c r="CN112" s="148">
        <v>54</v>
      </c>
      <c r="CO112" s="148">
        <v>25.5</v>
      </c>
      <c r="CP112" s="148">
        <v>117</v>
      </c>
      <c r="CQ112" s="148">
        <v>66.5</v>
      </c>
      <c r="CR112" s="148">
        <v>87.5</v>
      </c>
      <c r="CS112" s="148">
        <v>139.5</v>
      </c>
      <c r="CT112" s="148">
        <v>48</v>
      </c>
      <c r="CU112" s="148">
        <v>51.5</v>
      </c>
      <c r="CV112" s="148">
        <v>97.5</v>
      </c>
      <c r="CW112" s="148">
        <v>138.5</v>
      </c>
    </row>
    <row r="113" spans="1:101" x14ac:dyDescent="0.2">
      <c r="A113" s="160" t="s">
        <v>1303</v>
      </c>
      <c r="B113" s="159">
        <v>29</v>
      </c>
      <c r="C113" s="159">
        <v>1282</v>
      </c>
      <c r="D113" s="159">
        <v>2347</v>
      </c>
      <c r="E113" s="159">
        <v>232</v>
      </c>
      <c r="F113" s="159">
        <v>290</v>
      </c>
      <c r="G113" s="159">
        <v>275</v>
      </c>
      <c r="H113" s="159">
        <v>268</v>
      </c>
      <c r="I113" s="159">
        <v>38</v>
      </c>
      <c r="J113" s="159">
        <v>179</v>
      </c>
      <c r="K113" s="159">
        <v>108</v>
      </c>
      <c r="L113" s="159">
        <v>316</v>
      </c>
      <c r="M113" s="159">
        <v>130</v>
      </c>
      <c r="N113" s="159">
        <v>656</v>
      </c>
      <c r="O113" s="159">
        <v>88</v>
      </c>
      <c r="P113" s="159">
        <v>162</v>
      </c>
      <c r="Q113" s="159">
        <v>188</v>
      </c>
      <c r="R113" s="159">
        <v>678</v>
      </c>
      <c r="S113" s="159">
        <v>211</v>
      </c>
      <c r="T113" s="159">
        <v>136</v>
      </c>
      <c r="U113" s="159">
        <v>26</v>
      </c>
      <c r="V113" s="159">
        <v>371</v>
      </c>
      <c r="W113" s="159">
        <v>278</v>
      </c>
      <c r="X113" s="159">
        <v>242</v>
      </c>
      <c r="Y113" s="159">
        <v>245</v>
      </c>
      <c r="Z113" s="159">
        <v>369</v>
      </c>
      <c r="AA113" s="159">
        <v>176</v>
      </c>
      <c r="AB113" s="159">
        <v>349</v>
      </c>
      <c r="AC113" s="159">
        <v>470</v>
      </c>
      <c r="AD113" s="159">
        <v>106</v>
      </c>
      <c r="AE113" s="159">
        <v>47</v>
      </c>
      <c r="AF113" s="159">
        <v>9</v>
      </c>
      <c r="AG113" s="159">
        <v>723</v>
      </c>
      <c r="AH113" s="159">
        <v>177</v>
      </c>
      <c r="AI113" s="159">
        <v>17</v>
      </c>
      <c r="AJ113" s="159">
        <v>88</v>
      </c>
      <c r="AK113" s="159">
        <v>27</v>
      </c>
      <c r="AL113" s="159">
        <v>34</v>
      </c>
      <c r="AM113" s="159">
        <v>397</v>
      </c>
      <c r="AN113" s="159">
        <v>32</v>
      </c>
      <c r="AO113" s="159">
        <v>209</v>
      </c>
      <c r="AP113" s="159">
        <v>57</v>
      </c>
      <c r="AQ113" s="159">
        <v>62</v>
      </c>
      <c r="AR113" s="159">
        <v>138</v>
      </c>
      <c r="AS113" s="159">
        <v>162</v>
      </c>
      <c r="AT113" s="159">
        <v>186</v>
      </c>
      <c r="AU113" s="159">
        <v>24</v>
      </c>
      <c r="AV113" s="159">
        <v>441</v>
      </c>
      <c r="AW113" s="159">
        <v>29</v>
      </c>
      <c r="AX113" s="159">
        <v>388</v>
      </c>
      <c r="AY113" s="159">
        <v>113</v>
      </c>
      <c r="AZ113" s="159">
        <v>61</v>
      </c>
      <c r="BA113" s="159">
        <v>20</v>
      </c>
      <c r="BB113" s="159">
        <v>246</v>
      </c>
      <c r="BC113" s="159">
        <v>218</v>
      </c>
      <c r="BD113" s="159">
        <v>544</v>
      </c>
      <c r="BE113" s="159">
        <v>50</v>
      </c>
      <c r="BF113" s="159">
        <v>5</v>
      </c>
      <c r="BG113" s="159">
        <v>25</v>
      </c>
      <c r="BH113" s="159">
        <v>424</v>
      </c>
      <c r="BI113" s="159">
        <v>848</v>
      </c>
      <c r="BJ113" s="159">
        <v>1608</v>
      </c>
      <c r="BK113" s="159">
        <v>29</v>
      </c>
      <c r="BL113" s="159">
        <v>305</v>
      </c>
      <c r="BM113" s="159">
        <v>58</v>
      </c>
      <c r="BN113" s="159">
        <v>216</v>
      </c>
      <c r="BO113" s="159">
        <v>86</v>
      </c>
      <c r="BP113" s="159">
        <v>307</v>
      </c>
      <c r="BQ113" s="159">
        <v>493</v>
      </c>
      <c r="BR113" s="159">
        <v>677</v>
      </c>
      <c r="BS113" s="159">
        <v>619</v>
      </c>
      <c r="BT113" s="159">
        <v>102</v>
      </c>
      <c r="BU113" s="159">
        <v>58</v>
      </c>
      <c r="BV113" s="159">
        <v>257</v>
      </c>
      <c r="BW113" s="159">
        <v>32</v>
      </c>
      <c r="BX113" s="159">
        <v>30</v>
      </c>
      <c r="BY113" s="159">
        <v>160</v>
      </c>
      <c r="BZ113" s="159">
        <v>1714</v>
      </c>
      <c r="CA113" s="159">
        <v>2226</v>
      </c>
      <c r="CB113" s="159">
        <v>224</v>
      </c>
      <c r="CC113" s="159">
        <v>2163</v>
      </c>
      <c r="CD113" s="159">
        <v>2472</v>
      </c>
      <c r="CE113" s="159">
        <v>461</v>
      </c>
      <c r="CF113" s="159">
        <v>156</v>
      </c>
      <c r="CG113" s="159">
        <v>18</v>
      </c>
      <c r="CH113" s="159">
        <v>40</v>
      </c>
      <c r="CI113" s="159">
        <v>55</v>
      </c>
      <c r="CJ113" s="159">
        <v>158</v>
      </c>
      <c r="CK113" s="159">
        <v>24</v>
      </c>
      <c r="CL113" s="148">
        <v>22</v>
      </c>
      <c r="CM113" s="148">
        <v>9</v>
      </c>
      <c r="CN113" s="148">
        <v>31</v>
      </c>
      <c r="CO113" s="148">
        <v>17</v>
      </c>
      <c r="CP113" s="148">
        <v>76</v>
      </c>
      <c r="CQ113" s="148">
        <v>59</v>
      </c>
      <c r="CR113" s="148">
        <v>52</v>
      </c>
      <c r="CS113" s="148">
        <v>97</v>
      </c>
      <c r="CT113" s="148">
        <v>37</v>
      </c>
      <c r="CU113" s="148">
        <v>37</v>
      </c>
      <c r="CV113" s="148">
        <v>66</v>
      </c>
      <c r="CW113" s="148">
        <v>83</v>
      </c>
    </row>
    <row r="114" spans="1:101" x14ac:dyDescent="0.2">
      <c r="A114" s="160" t="s">
        <v>797</v>
      </c>
      <c r="B114" s="159">
        <v>22</v>
      </c>
      <c r="C114" s="159">
        <v>1183</v>
      </c>
      <c r="D114" s="159">
        <v>2282.5</v>
      </c>
      <c r="E114" s="159">
        <v>221.5</v>
      </c>
      <c r="F114" s="159">
        <v>305</v>
      </c>
      <c r="G114" s="159">
        <v>286.5</v>
      </c>
      <c r="H114" s="159">
        <v>242.5</v>
      </c>
      <c r="I114" s="159">
        <v>23</v>
      </c>
      <c r="J114" s="159">
        <v>150.5</v>
      </c>
      <c r="K114" s="159">
        <v>93</v>
      </c>
      <c r="L114" s="159">
        <v>240.5</v>
      </c>
      <c r="M114" s="159">
        <v>105.5</v>
      </c>
      <c r="N114" s="159">
        <v>597</v>
      </c>
      <c r="O114" s="159">
        <v>73</v>
      </c>
      <c r="P114" s="159">
        <v>114.5</v>
      </c>
      <c r="Q114" s="159">
        <v>109.5</v>
      </c>
      <c r="R114" s="159">
        <v>648.5</v>
      </c>
      <c r="S114" s="159">
        <v>199</v>
      </c>
      <c r="T114" s="159">
        <v>91</v>
      </c>
      <c r="U114" s="159">
        <v>19.5</v>
      </c>
      <c r="V114" s="159">
        <v>297.5</v>
      </c>
      <c r="W114" s="159">
        <v>231</v>
      </c>
      <c r="X114" s="159">
        <v>194</v>
      </c>
      <c r="Y114" s="159">
        <v>190</v>
      </c>
      <c r="Z114" s="159">
        <v>335.5</v>
      </c>
      <c r="AA114" s="159">
        <v>163</v>
      </c>
      <c r="AB114" s="159">
        <v>267</v>
      </c>
      <c r="AC114" s="159">
        <v>431</v>
      </c>
      <c r="AD114" s="159">
        <v>108.5</v>
      </c>
      <c r="AE114" s="159">
        <v>37</v>
      </c>
      <c r="AF114" s="159">
        <v>6.5</v>
      </c>
      <c r="AG114" s="159">
        <v>685.5</v>
      </c>
      <c r="AH114" s="159">
        <v>143</v>
      </c>
      <c r="AI114" s="159">
        <v>9</v>
      </c>
      <c r="AJ114" s="159">
        <v>78</v>
      </c>
      <c r="AK114" s="159">
        <v>19</v>
      </c>
      <c r="AL114" s="159">
        <v>18.5</v>
      </c>
      <c r="AM114" s="159">
        <v>325.5</v>
      </c>
      <c r="AN114" s="159">
        <v>24.5</v>
      </c>
      <c r="AO114" s="159">
        <v>165</v>
      </c>
      <c r="AP114" s="159">
        <v>47</v>
      </c>
      <c r="AQ114" s="159">
        <v>38.5</v>
      </c>
      <c r="AR114" s="159">
        <v>132.5</v>
      </c>
      <c r="AS114" s="159">
        <v>167</v>
      </c>
      <c r="AT114" s="159">
        <v>201</v>
      </c>
      <c r="AU114" s="159">
        <v>18.5</v>
      </c>
      <c r="AV114" s="159">
        <v>420</v>
      </c>
      <c r="AW114" s="159">
        <v>25.5</v>
      </c>
      <c r="AX114" s="159">
        <v>355</v>
      </c>
      <c r="AY114" s="159">
        <v>103.5</v>
      </c>
      <c r="AZ114" s="159">
        <v>55.5</v>
      </c>
      <c r="BA114" s="159">
        <v>15</v>
      </c>
      <c r="BB114" s="159">
        <v>216</v>
      </c>
      <c r="BC114" s="159">
        <v>199</v>
      </c>
      <c r="BD114" s="159">
        <v>494</v>
      </c>
      <c r="BE114" s="159">
        <v>32</v>
      </c>
      <c r="BF114" s="159">
        <v>3</v>
      </c>
      <c r="BG114" s="159">
        <v>15</v>
      </c>
      <c r="BH114" s="159">
        <v>353.5</v>
      </c>
      <c r="BI114" s="159">
        <v>731</v>
      </c>
      <c r="BJ114" s="159">
        <v>1366.5</v>
      </c>
      <c r="BK114" s="159">
        <v>22</v>
      </c>
      <c r="BL114" s="159">
        <v>279.5</v>
      </c>
      <c r="BM114" s="159">
        <v>53</v>
      </c>
      <c r="BN114" s="159">
        <v>244</v>
      </c>
      <c r="BO114" s="159">
        <v>82</v>
      </c>
      <c r="BP114" s="159">
        <v>210</v>
      </c>
      <c r="BQ114" s="159">
        <v>329</v>
      </c>
      <c r="BR114" s="159">
        <v>564</v>
      </c>
      <c r="BS114" s="159">
        <v>528.5</v>
      </c>
      <c r="BT114" s="159">
        <v>76</v>
      </c>
      <c r="BU114" s="159">
        <v>53.5</v>
      </c>
      <c r="BV114" s="159">
        <v>272.5</v>
      </c>
      <c r="BW114" s="159">
        <v>22</v>
      </c>
      <c r="BX114" s="159">
        <v>18.5</v>
      </c>
      <c r="BY114" s="159">
        <v>149</v>
      </c>
      <c r="BZ114" s="159">
        <v>1870</v>
      </c>
      <c r="CA114" s="159">
        <v>2123.5</v>
      </c>
      <c r="CB114" s="159">
        <v>274.5</v>
      </c>
      <c r="CC114" s="159">
        <v>2037.5</v>
      </c>
      <c r="CD114" s="159">
        <v>2740</v>
      </c>
      <c r="CE114" s="159">
        <v>424</v>
      </c>
      <c r="CF114" s="159">
        <v>116.5</v>
      </c>
      <c r="CG114" s="159">
        <v>15</v>
      </c>
      <c r="CH114" s="159">
        <v>27</v>
      </c>
      <c r="CI114" s="159">
        <v>27.5</v>
      </c>
      <c r="CJ114" s="159">
        <v>111</v>
      </c>
      <c r="CK114" s="159">
        <v>14.5</v>
      </c>
      <c r="CL114" s="148">
        <v>9</v>
      </c>
      <c r="CM114" s="148">
        <v>3.5</v>
      </c>
      <c r="CN114" s="148">
        <v>17.5</v>
      </c>
      <c r="CO114" s="148">
        <v>15</v>
      </c>
      <c r="CP114" s="148">
        <v>54</v>
      </c>
      <c r="CQ114" s="148">
        <v>40</v>
      </c>
      <c r="CR114" s="148">
        <v>40.5</v>
      </c>
      <c r="CS114" s="148">
        <v>62.5</v>
      </c>
      <c r="CT114" s="148">
        <v>27.5</v>
      </c>
      <c r="CU114" s="148">
        <v>26</v>
      </c>
      <c r="CV114" s="148">
        <v>50.5</v>
      </c>
      <c r="CW114" s="148">
        <v>56</v>
      </c>
    </row>
    <row r="115" spans="1:101" x14ac:dyDescent="0.2">
      <c r="A115" s="160" t="s">
        <v>1304</v>
      </c>
      <c r="B115" s="159">
        <v>11</v>
      </c>
      <c r="C115" s="159">
        <v>478</v>
      </c>
      <c r="D115" s="159">
        <v>1540</v>
      </c>
      <c r="E115" s="159">
        <v>143</v>
      </c>
      <c r="F115" s="159">
        <v>215</v>
      </c>
      <c r="G115" s="159">
        <v>206.5</v>
      </c>
      <c r="H115" s="159">
        <v>182.5</v>
      </c>
      <c r="I115" s="159">
        <v>15</v>
      </c>
      <c r="J115" s="159">
        <v>104</v>
      </c>
      <c r="K115" s="159">
        <v>69</v>
      </c>
      <c r="L115" s="159">
        <v>114</v>
      </c>
      <c r="M115" s="159">
        <v>70</v>
      </c>
      <c r="N115" s="159">
        <v>208</v>
      </c>
      <c r="O115" s="159">
        <v>49.5</v>
      </c>
      <c r="P115" s="159">
        <v>64</v>
      </c>
      <c r="Q115" s="159">
        <v>51</v>
      </c>
      <c r="R115" s="159">
        <v>269</v>
      </c>
      <c r="S115" s="159">
        <v>109</v>
      </c>
      <c r="T115" s="159">
        <v>75</v>
      </c>
      <c r="U115" s="159">
        <v>16</v>
      </c>
      <c r="V115" s="159">
        <v>206.5</v>
      </c>
      <c r="W115" s="159">
        <v>152</v>
      </c>
      <c r="X115" s="159">
        <v>143</v>
      </c>
      <c r="Y115" s="159">
        <v>151.5</v>
      </c>
      <c r="Z115" s="159">
        <v>142</v>
      </c>
      <c r="AA115" s="159">
        <v>110.5</v>
      </c>
      <c r="AB115" s="159">
        <v>121</v>
      </c>
      <c r="AC115" s="159">
        <v>148</v>
      </c>
      <c r="AD115" s="159">
        <v>82</v>
      </c>
      <c r="AE115" s="159">
        <v>29</v>
      </c>
      <c r="AF115" s="159">
        <v>5</v>
      </c>
      <c r="AG115" s="159">
        <v>476</v>
      </c>
      <c r="AH115" s="159">
        <v>65</v>
      </c>
      <c r="AI115" s="159">
        <v>9.5</v>
      </c>
      <c r="AJ115" s="159">
        <v>42</v>
      </c>
      <c r="AK115" s="159">
        <v>8</v>
      </c>
      <c r="AL115" s="159">
        <v>9</v>
      </c>
      <c r="AM115" s="159">
        <v>147</v>
      </c>
      <c r="AN115" s="159">
        <v>17</v>
      </c>
      <c r="AO115" s="159">
        <v>133</v>
      </c>
      <c r="AP115" s="159">
        <v>24.5</v>
      </c>
      <c r="AQ115" s="159">
        <v>13</v>
      </c>
      <c r="AR115" s="159">
        <v>71.5</v>
      </c>
      <c r="AS115" s="159">
        <v>124</v>
      </c>
      <c r="AT115" s="159">
        <v>135.5</v>
      </c>
      <c r="AU115" s="159">
        <v>8</v>
      </c>
      <c r="AV115" s="159">
        <v>295</v>
      </c>
      <c r="AW115" s="159">
        <v>18.5</v>
      </c>
      <c r="AX115" s="159">
        <v>289.5</v>
      </c>
      <c r="AY115" s="159">
        <v>87</v>
      </c>
      <c r="AZ115" s="159">
        <v>40</v>
      </c>
      <c r="BA115" s="159">
        <v>9</v>
      </c>
      <c r="BB115" s="159">
        <v>110</v>
      </c>
      <c r="BC115" s="159">
        <v>138.5</v>
      </c>
      <c r="BD115" s="159">
        <v>311</v>
      </c>
      <c r="BE115" s="159">
        <v>18.5</v>
      </c>
      <c r="BF115" s="159">
        <v>3</v>
      </c>
      <c r="BG115" s="159">
        <v>15</v>
      </c>
      <c r="BH115" s="159">
        <v>244</v>
      </c>
      <c r="BI115" s="159">
        <v>358</v>
      </c>
      <c r="BJ115" s="159">
        <v>932.5</v>
      </c>
      <c r="BK115" s="159">
        <v>15</v>
      </c>
      <c r="BL115" s="159">
        <v>205.5</v>
      </c>
      <c r="BM115" s="159">
        <v>34</v>
      </c>
      <c r="BN115" s="159">
        <v>92</v>
      </c>
      <c r="BO115" s="159">
        <v>56</v>
      </c>
      <c r="BP115" s="159">
        <v>159</v>
      </c>
      <c r="BQ115" s="159">
        <v>230</v>
      </c>
      <c r="BR115" s="159">
        <v>193</v>
      </c>
      <c r="BS115" s="159">
        <v>234</v>
      </c>
      <c r="BT115" s="159">
        <v>56</v>
      </c>
      <c r="BU115" s="159">
        <v>42</v>
      </c>
      <c r="BV115" s="159">
        <v>173</v>
      </c>
      <c r="BW115" s="159">
        <v>13</v>
      </c>
      <c r="BX115" s="159">
        <v>12</v>
      </c>
      <c r="BY115" s="159">
        <v>91</v>
      </c>
      <c r="BZ115" s="159">
        <v>1229</v>
      </c>
      <c r="CA115" s="159">
        <v>1471</v>
      </c>
      <c r="CB115" s="159">
        <v>117</v>
      </c>
      <c r="CC115" s="159">
        <v>1545</v>
      </c>
      <c r="CD115" s="159">
        <v>1088</v>
      </c>
      <c r="CE115" s="159">
        <v>295</v>
      </c>
      <c r="CF115" s="159">
        <v>87</v>
      </c>
      <c r="CG115" s="159">
        <v>8</v>
      </c>
      <c r="CH115" s="159">
        <v>18</v>
      </c>
      <c r="CI115" s="159">
        <v>25</v>
      </c>
      <c r="CJ115" s="159">
        <v>52</v>
      </c>
      <c r="CK115" s="159">
        <v>9</v>
      </c>
      <c r="CL115" s="148">
        <v>10</v>
      </c>
      <c r="CM115" s="148">
        <v>4</v>
      </c>
      <c r="CN115" s="148">
        <v>9</v>
      </c>
      <c r="CO115" s="148">
        <v>6</v>
      </c>
      <c r="CP115" s="148">
        <v>28</v>
      </c>
      <c r="CQ115" s="148">
        <v>25</v>
      </c>
      <c r="CR115" s="148">
        <v>20</v>
      </c>
      <c r="CS115" s="148">
        <v>44</v>
      </c>
      <c r="CT115" s="148">
        <v>19</v>
      </c>
      <c r="CU115" s="148">
        <v>20</v>
      </c>
      <c r="CV115" s="148">
        <v>46</v>
      </c>
      <c r="CW115" s="148">
        <v>36</v>
      </c>
    </row>
    <row r="116" spans="1:101" x14ac:dyDescent="0.2">
      <c r="A116" s="160"/>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48"/>
      <c r="CM116" s="148"/>
      <c r="CN116" s="148"/>
      <c r="CO116" s="148"/>
    </row>
    <row r="117" spans="1:101" x14ac:dyDescent="0.2">
      <c r="A117" s="160"/>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48"/>
      <c r="CM117" s="148"/>
      <c r="CN117" s="148"/>
      <c r="CO117" s="148"/>
    </row>
    <row r="118" spans="1:101" x14ac:dyDescent="0.2">
      <c r="A118" s="160"/>
      <c r="B118" s="159" t="s">
        <v>1210</v>
      </c>
      <c r="C118" s="159" t="s">
        <v>1211</v>
      </c>
      <c r="D118" s="159" t="s">
        <v>1212</v>
      </c>
      <c r="E118" s="159" t="s">
        <v>1213</v>
      </c>
      <c r="F118" s="159" t="s">
        <v>1214</v>
      </c>
      <c r="G118" s="159" t="s">
        <v>1215</v>
      </c>
      <c r="H118" s="159" t="s">
        <v>1216</v>
      </c>
      <c r="I118" s="159" t="s">
        <v>1217</v>
      </c>
      <c r="J118" s="159" t="s">
        <v>1218</v>
      </c>
      <c r="K118" s="159" t="s">
        <v>1219</v>
      </c>
      <c r="L118" s="159" t="s">
        <v>1220</v>
      </c>
      <c r="M118" s="159" t="s">
        <v>1221</v>
      </c>
      <c r="N118" s="159" t="s">
        <v>1222</v>
      </c>
      <c r="O118" s="159" t="s">
        <v>1223</v>
      </c>
      <c r="P118" s="159" t="s">
        <v>1224</v>
      </c>
      <c r="Q118" s="159" t="s">
        <v>1225</v>
      </c>
      <c r="R118" s="159" t="s">
        <v>1226</v>
      </c>
      <c r="S118" s="159" t="s">
        <v>1227</v>
      </c>
      <c r="T118" s="159" t="s">
        <v>1228</v>
      </c>
      <c r="U118" s="159" t="s">
        <v>1229</v>
      </c>
      <c r="V118" s="159" t="s">
        <v>1230</v>
      </c>
      <c r="W118" s="159" t="s">
        <v>1231</v>
      </c>
      <c r="X118" s="159" t="s">
        <v>1232</v>
      </c>
      <c r="Y118" s="159" t="s">
        <v>1233</v>
      </c>
      <c r="Z118" s="159" t="s">
        <v>1234</v>
      </c>
      <c r="AA118" s="159" t="s">
        <v>1235</v>
      </c>
      <c r="AB118" s="159" t="s">
        <v>1236</v>
      </c>
      <c r="AC118" s="159" t="s">
        <v>1237</v>
      </c>
      <c r="AD118" s="159" t="s">
        <v>1238</v>
      </c>
      <c r="AE118" s="159" t="s">
        <v>1239</v>
      </c>
      <c r="AF118" s="159" t="s">
        <v>1240</v>
      </c>
      <c r="AG118" s="159" t="s">
        <v>1241</v>
      </c>
      <c r="AH118" s="159" t="s">
        <v>1242</v>
      </c>
      <c r="AI118" s="159" t="s">
        <v>1243</v>
      </c>
      <c r="AJ118" s="159" t="s">
        <v>1244</v>
      </c>
      <c r="AK118" s="159" t="s">
        <v>1245</v>
      </c>
      <c r="AL118" s="159" t="s">
        <v>1246</v>
      </c>
      <c r="AM118" s="159" t="s">
        <v>1247</v>
      </c>
      <c r="AN118" s="159" t="s">
        <v>1248</v>
      </c>
      <c r="AO118" s="159" t="s">
        <v>1249</v>
      </c>
      <c r="AP118" s="159" t="s">
        <v>1250</v>
      </c>
      <c r="AQ118" s="159" t="s">
        <v>1251</v>
      </c>
      <c r="AR118" s="159" t="s">
        <v>1252</v>
      </c>
      <c r="AS118" s="159" t="s">
        <v>1253</v>
      </c>
      <c r="AT118" s="159" t="s">
        <v>1254</v>
      </c>
      <c r="AU118" s="159" t="s">
        <v>1255</v>
      </c>
      <c r="AV118" s="159" t="s">
        <v>1256</v>
      </c>
      <c r="AW118" s="159" t="s">
        <v>1257</v>
      </c>
      <c r="AX118" s="159" t="s">
        <v>1258</v>
      </c>
      <c r="AY118" s="159" t="s">
        <v>1259</v>
      </c>
      <c r="AZ118" s="159" t="s">
        <v>1260</v>
      </c>
      <c r="BA118" s="159" t="s">
        <v>1261</v>
      </c>
      <c r="BB118" s="159" t="s">
        <v>1262</v>
      </c>
      <c r="BC118" s="159" t="s">
        <v>1263</v>
      </c>
      <c r="BD118" s="159" t="s">
        <v>1264</v>
      </c>
      <c r="BE118" s="159" t="s">
        <v>1265</v>
      </c>
      <c r="BF118" s="159" t="s">
        <v>1266</v>
      </c>
      <c r="BG118" s="159" t="s">
        <v>1267</v>
      </c>
      <c r="BH118" s="159" t="s">
        <v>1268</v>
      </c>
      <c r="BI118" s="159" t="s">
        <v>1269</v>
      </c>
      <c r="BJ118" s="159" t="s">
        <v>1270</v>
      </c>
      <c r="BK118" s="159" t="s">
        <v>1271</v>
      </c>
      <c r="BL118" s="159" t="s">
        <v>1272</v>
      </c>
      <c r="BM118" s="159" t="s">
        <v>1273</v>
      </c>
      <c r="BN118" s="159" t="s">
        <v>1274</v>
      </c>
      <c r="BO118" s="159" t="s">
        <v>1275</v>
      </c>
      <c r="BP118" s="159" t="s">
        <v>1276</v>
      </c>
      <c r="BQ118" s="159" t="s">
        <v>1277</v>
      </c>
      <c r="BR118" s="159" t="s">
        <v>1278</v>
      </c>
      <c r="BS118" s="159" t="s">
        <v>1279</v>
      </c>
      <c r="BT118" s="159" t="s">
        <v>1280</v>
      </c>
      <c r="BU118" s="159" t="s">
        <v>1281</v>
      </c>
      <c r="BV118" s="159" t="s">
        <v>1282</v>
      </c>
      <c r="BW118" s="159" t="s">
        <v>1283</v>
      </c>
      <c r="BX118" s="159" t="s">
        <v>1284</v>
      </c>
      <c r="BY118" s="159" t="s">
        <v>1285</v>
      </c>
      <c r="BZ118" s="159" t="s">
        <v>1286</v>
      </c>
      <c r="CA118" s="159" t="s">
        <v>1287</v>
      </c>
      <c r="CB118" s="159" t="s">
        <v>1288</v>
      </c>
      <c r="CC118" s="159" t="s">
        <v>1289</v>
      </c>
      <c r="CD118" s="159" t="s">
        <v>1290</v>
      </c>
      <c r="CE118" s="159" t="s">
        <v>1291</v>
      </c>
      <c r="CF118" s="159" t="s">
        <v>1292</v>
      </c>
      <c r="CG118" s="159" t="s">
        <v>1293</v>
      </c>
      <c r="CH118" s="159">
        <v>10000004</v>
      </c>
      <c r="CI118" s="159">
        <v>10000052</v>
      </c>
      <c r="CJ118" s="159">
        <v>10000056</v>
      </c>
      <c r="CK118" s="159">
        <v>10000129</v>
      </c>
      <c r="CL118" s="151">
        <v>10000340</v>
      </c>
      <c r="CM118" s="151">
        <v>10001278</v>
      </c>
      <c r="CN118" s="151">
        <v>10001638</v>
      </c>
      <c r="CO118" s="151">
        <v>10001643</v>
      </c>
      <c r="CP118" s="148">
        <v>10001655</v>
      </c>
      <c r="CQ118" s="148">
        <v>10001659</v>
      </c>
      <c r="CR118" s="148">
        <v>10001661</v>
      </c>
      <c r="CS118" s="148">
        <v>10001664</v>
      </c>
      <c r="CT118" s="148">
        <v>10001667</v>
      </c>
      <c r="CU118" s="148">
        <v>10001668</v>
      </c>
      <c r="CV118" s="148">
        <v>10001673</v>
      </c>
      <c r="CW118" s="148">
        <v>10001680</v>
      </c>
    </row>
    <row r="119" spans="1:101" x14ac:dyDescent="0.2">
      <c r="A119" s="160" t="s">
        <v>1305</v>
      </c>
      <c r="B119" s="159">
        <v>27</v>
      </c>
      <c r="C119" s="159">
        <v>1120</v>
      </c>
      <c r="D119" s="159">
        <v>2158</v>
      </c>
      <c r="E119" s="159">
        <v>207</v>
      </c>
      <c r="F119" s="159">
        <v>294</v>
      </c>
      <c r="G119" s="159">
        <v>249</v>
      </c>
      <c r="H119" s="159">
        <v>236</v>
      </c>
      <c r="I119" s="159">
        <v>32</v>
      </c>
      <c r="J119" s="159">
        <v>157.5</v>
      </c>
      <c r="K119" s="159">
        <v>95</v>
      </c>
      <c r="L119" s="159">
        <v>327</v>
      </c>
      <c r="M119" s="159">
        <v>130</v>
      </c>
      <c r="N119" s="159">
        <v>493</v>
      </c>
      <c r="O119" s="159">
        <v>88</v>
      </c>
      <c r="P119" s="159">
        <v>127</v>
      </c>
      <c r="Q119" s="159">
        <v>179</v>
      </c>
      <c r="R119" s="159">
        <v>408</v>
      </c>
      <c r="S119" s="159">
        <v>191</v>
      </c>
      <c r="T119" s="159">
        <v>119</v>
      </c>
      <c r="U119" s="159">
        <v>30</v>
      </c>
      <c r="V119" s="159">
        <v>346</v>
      </c>
      <c r="W119" s="159">
        <v>255.5</v>
      </c>
      <c r="X119" s="159">
        <v>210</v>
      </c>
      <c r="Y119" s="159">
        <v>241</v>
      </c>
      <c r="Z119" s="159">
        <v>222</v>
      </c>
      <c r="AA119" s="159">
        <v>164</v>
      </c>
      <c r="AB119" s="159">
        <v>308</v>
      </c>
      <c r="AC119" s="159">
        <v>412</v>
      </c>
      <c r="AD119" s="159">
        <v>100</v>
      </c>
      <c r="AE119" s="159">
        <v>46</v>
      </c>
      <c r="AF119" s="159">
        <v>10</v>
      </c>
      <c r="AG119" s="159">
        <v>711</v>
      </c>
      <c r="AH119" s="159">
        <v>121</v>
      </c>
      <c r="AI119" s="159">
        <v>13</v>
      </c>
      <c r="AJ119" s="159">
        <v>86</v>
      </c>
      <c r="AK119" s="159">
        <v>30</v>
      </c>
      <c r="AL119" s="159">
        <v>36.5</v>
      </c>
      <c r="AM119" s="159">
        <v>381</v>
      </c>
      <c r="AN119" s="159">
        <v>38</v>
      </c>
      <c r="AO119" s="159">
        <v>192</v>
      </c>
      <c r="AP119" s="159">
        <v>76</v>
      </c>
      <c r="AQ119" s="159">
        <v>68</v>
      </c>
      <c r="AR119" s="159">
        <v>139</v>
      </c>
      <c r="AS119" s="159">
        <v>143</v>
      </c>
      <c r="AT119" s="159">
        <v>185</v>
      </c>
      <c r="AU119" s="159">
        <v>24</v>
      </c>
      <c r="AV119" s="159">
        <v>408</v>
      </c>
      <c r="AW119" s="159">
        <v>28</v>
      </c>
      <c r="AX119" s="159">
        <v>354</v>
      </c>
      <c r="AY119" s="159">
        <v>100</v>
      </c>
      <c r="AZ119" s="159">
        <v>55</v>
      </c>
      <c r="BA119" s="159">
        <v>22</v>
      </c>
      <c r="BB119" s="159">
        <v>229</v>
      </c>
      <c r="BC119" s="159">
        <v>240</v>
      </c>
      <c r="BD119" s="159">
        <v>533</v>
      </c>
      <c r="BE119" s="159">
        <v>44</v>
      </c>
      <c r="BF119" s="159">
        <v>5</v>
      </c>
      <c r="BG119" s="159">
        <v>25</v>
      </c>
      <c r="BH119" s="159">
        <v>377</v>
      </c>
      <c r="BI119" s="159">
        <v>767</v>
      </c>
      <c r="BJ119" s="159">
        <v>1374</v>
      </c>
      <c r="BK119" s="159">
        <v>32</v>
      </c>
      <c r="BL119" s="159">
        <v>260</v>
      </c>
      <c r="BM119" s="159">
        <v>51</v>
      </c>
      <c r="BN119" s="159">
        <v>136</v>
      </c>
      <c r="BO119" s="159">
        <v>82</v>
      </c>
      <c r="BP119" s="159">
        <v>268</v>
      </c>
      <c r="BQ119" s="159">
        <v>491</v>
      </c>
      <c r="BR119" s="159">
        <v>561.5</v>
      </c>
      <c r="BS119" s="159">
        <v>511.5</v>
      </c>
      <c r="BT119" s="159">
        <v>90</v>
      </c>
      <c r="BU119" s="159">
        <v>55</v>
      </c>
      <c r="BV119" s="159">
        <v>217</v>
      </c>
      <c r="BW119" s="159">
        <v>25</v>
      </c>
      <c r="BX119" s="159">
        <v>30</v>
      </c>
      <c r="BY119" s="159">
        <v>128</v>
      </c>
      <c r="BZ119" s="159">
        <v>1430</v>
      </c>
      <c r="CA119" s="159">
        <v>2064</v>
      </c>
      <c r="CB119" s="159">
        <v>203</v>
      </c>
      <c r="CC119" s="159">
        <v>1660</v>
      </c>
      <c r="CD119" s="159">
        <v>2300</v>
      </c>
      <c r="CE119" s="159">
        <v>434</v>
      </c>
      <c r="CF119" s="159">
        <v>154</v>
      </c>
      <c r="CG119" s="159">
        <v>18</v>
      </c>
      <c r="CH119" s="159">
        <v>46</v>
      </c>
      <c r="CI119" s="159">
        <v>51</v>
      </c>
      <c r="CJ119" s="159">
        <v>138.5</v>
      </c>
      <c r="CK119" s="159">
        <v>25</v>
      </c>
      <c r="CL119" s="148">
        <v>24</v>
      </c>
      <c r="CM119" s="148">
        <v>14</v>
      </c>
      <c r="CN119" s="148">
        <v>35</v>
      </c>
      <c r="CO119" s="148">
        <v>23</v>
      </c>
      <c r="CP119" s="148">
        <v>81</v>
      </c>
      <c r="CQ119" s="148">
        <v>53</v>
      </c>
      <c r="CR119" s="148">
        <v>66</v>
      </c>
      <c r="CS119" s="148">
        <v>92</v>
      </c>
      <c r="CT119" s="148">
        <v>44</v>
      </c>
      <c r="CU119" s="148">
        <v>45</v>
      </c>
      <c r="CV119" s="148">
        <v>76</v>
      </c>
      <c r="CW119" s="148">
        <v>110</v>
      </c>
    </row>
    <row r="120" spans="1:101" x14ac:dyDescent="0.2">
      <c r="D120" s="151"/>
    </row>
    <row r="121" spans="1:101" x14ac:dyDescent="0.2">
      <c r="D121" s="151"/>
    </row>
    <row r="122" spans="1:101" x14ac:dyDescent="0.2">
      <c r="D122" s="151"/>
    </row>
    <row r="123" spans="1:101" x14ac:dyDescent="0.2">
      <c r="D123" s="151"/>
    </row>
    <row r="124" spans="1:101" x14ac:dyDescent="0.2">
      <c r="D124" s="151"/>
    </row>
    <row r="125" spans="1:101" x14ac:dyDescent="0.2">
      <c r="D125" s="151"/>
    </row>
    <row r="126" spans="1:101" x14ac:dyDescent="0.2">
      <c r="D126" s="151"/>
    </row>
    <row r="127" spans="1:101" x14ac:dyDescent="0.2">
      <c r="D127" s="151"/>
    </row>
    <row r="128" spans="1:101" x14ac:dyDescent="0.2">
      <c r="D128" s="151"/>
    </row>
    <row r="129" spans="4:4" x14ac:dyDescent="0.2">
      <c r="D129" s="151"/>
    </row>
    <row r="130" spans="4:4" x14ac:dyDescent="0.2">
      <c r="D130" s="151"/>
    </row>
    <row r="131" spans="4:4" x14ac:dyDescent="0.2">
      <c r="D131" s="151"/>
    </row>
    <row r="132" spans="4:4" x14ac:dyDescent="0.2">
      <c r="D132" s="151"/>
    </row>
    <row r="133" spans="4:4" x14ac:dyDescent="0.2">
      <c r="D133" s="151"/>
    </row>
    <row r="134" spans="4:4" x14ac:dyDescent="0.2">
      <c r="D134" s="151"/>
    </row>
    <row r="135" spans="4:4" x14ac:dyDescent="0.2">
      <c r="D135" s="151"/>
    </row>
    <row r="136" spans="4:4" x14ac:dyDescent="0.2">
      <c r="D136" s="151"/>
    </row>
    <row r="137" spans="4:4" x14ac:dyDescent="0.2">
      <c r="D137" s="151"/>
    </row>
    <row r="138" spans="4:4" x14ac:dyDescent="0.2">
      <c r="D138" s="151"/>
    </row>
    <row r="139" spans="4:4" x14ac:dyDescent="0.2">
      <c r="D139" s="151"/>
    </row>
    <row r="140" spans="4:4" x14ac:dyDescent="0.2">
      <c r="D140" s="151"/>
    </row>
    <row r="141" spans="4:4" x14ac:dyDescent="0.2">
      <c r="D141" s="151"/>
    </row>
    <row r="142" spans="4:4" x14ac:dyDescent="0.2">
      <c r="D142" s="151"/>
    </row>
    <row r="143" spans="4:4" x14ac:dyDescent="0.2">
      <c r="D143" s="151"/>
    </row>
    <row r="144" spans="4:4" x14ac:dyDescent="0.2">
      <c r="D144" s="151"/>
    </row>
    <row r="145" spans="4:4" x14ac:dyDescent="0.2">
      <c r="D145" s="151"/>
    </row>
    <row r="146" spans="4:4" x14ac:dyDescent="0.2">
      <c r="D146" s="151"/>
    </row>
    <row r="147" spans="4:4" x14ac:dyDescent="0.2">
      <c r="D147" s="151"/>
    </row>
    <row r="148" spans="4:4" x14ac:dyDescent="0.2">
      <c r="D148" s="151"/>
    </row>
    <row r="149" spans="4:4" x14ac:dyDescent="0.2">
      <c r="D149" s="151"/>
    </row>
    <row r="150" spans="4:4" x14ac:dyDescent="0.2">
      <c r="D150" s="151"/>
    </row>
    <row r="151" spans="4:4" x14ac:dyDescent="0.2">
      <c r="D151" s="151"/>
    </row>
    <row r="152" spans="4:4" x14ac:dyDescent="0.2">
      <c r="D152" s="151"/>
    </row>
    <row r="153" spans="4:4" x14ac:dyDescent="0.2">
      <c r="D153" s="151"/>
    </row>
    <row r="154" spans="4:4" x14ac:dyDescent="0.2">
      <c r="D154" s="151"/>
    </row>
    <row r="155" spans="4:4" x14ac:dyDescent="0.2">
      <c r="D155" s="151"/>
    </row>
    <row r="156" spans="4:4" x14ac:dyDescent="0.2">
      <c r="D156" s="151"/>
    </row>
    <row r="157" spans="4:4" x14ac:dyDescent="0.2">
      <c r="D157" s="151"/>
    </row>
    <row r="158" spans="4:4" x14ac:dyDescent="0.2">
      <c r="D158" s="151"/>
    </row>
    <row r="159" spans="4:4" x14ac:dyDescent="0.2">
      <c r="D159" s="151"/>
    </row>
    <row r="160" spans="4:4" x14ac:dyDescent="0.2">
      <c r="D160" s="151"/>
    </row>
    <row r="161" spans="4:4" x14ac:dyDescent="0.2">
      <c r="D161" s="151"/>
    </row>
    <row r="162" spans="4:4" x14ac:dyDescent="0.2">
      <c r="D162" s="151"/>
    </row>
    <row r="163" spans="4:4" x14ac:dyDescent="0.2">
      <c r="D163" s="151"/>
    </row>
    <row r="164" spans="4:4" x14ac:dyDescent="0.2">
      <c r="D164" s="151"/>
    </row>
    <row r="165" spans="4:4" x14ac:dyDescent="0.2">
      <c r="D165" s="151"/>
    </row>
    <row r="166" spans="4:4" x14ac:dyDescent="0.2">
      <c r="D166" s="151"/>
    </row>
    <row r="167" spans="4:4" x14ac:dyDescent="0.2">
      <c r="D167" s="151"/>
    </row>
    <row r="168" spans="4:4" x14ac:dyDescent="0.2">
      <c r="D168" s="151"/>
    </row>
    <row r="169" spans="4:4" x14ac:dyDescent="0.2">
      <c r="D169" s="151"/>
    </row>
    <row r="170" spans="4:4" x14ac:dyDescent="0.2">
      <c r="D170" s="151"/>
    </row>
    <row r="171" spans="4:4" x14ac:dyDescent="0.2">
      <c r="D171" s="151"/>
    </row>
    <row r="172" spans="4:4" x14ac:dyDescent="0.2">
      <c r="D172" s="151"/>
    </row>
    <row r="173" spans="4:4" x14ac:dyDescent="0.2">
      <c r="D173" s="151"/>
    </row>
    <row r="174" spans="4:4" x14ac:dyDescent="0.2">
      <c r="D174" s="151"/>
    </row>
    <row r="175" spans="4:4" x14ac:dyDescent="0.2">
      <c r="D175" s="151"/>
    </row>
    <row r="176" spans="4:4" x14ac:dyDescent="0.2">
      <c r="D176" s="151"/>
    </row>
    <row r="177" spans="4:4" x14ac:dyDescent="0.2">
      <c r="D177" s="151"/>
    </row>
    <row r="178" spans="4:4" x14ac:dyDescent="0.2">
      <c r="D178" s="151"/>
    </row>
    <row r="179" spans="4:4" x14ac:dyDescent="0.2">
      <c r="D179" s="151"/>
    </row>
    <row r="180" spans="4:4" x14ac:dyDescent="0.2">
      <c r="D180" s="151"/>
    </row>
    <row r="181" spans="4:4" x14ac:dyDescent="0.2">
      <c r="D181" s="151"/>
    </row>
    <row r="182" spans="4:4" x14ac:dyDescent="0.2">
      <c r="D182" s="151"/>
    </row>
    <row r="183" spans="4:4" x14ac:dyDescent="0.2">
      <c r="D183" s="151"/>
    </row>
    <row r="184" spans="4:4" x14ac:dyDescent="0.2">
      <c r="D184" s="151"/>
    </row>
    <row r="185" spans="4:4" x14ac:dyDescent="0.2">
      <c r="D185" s="151"/>
    </row>
    <row r="186" spans="4:4" x14ac:dyDescent="0.2">
      <c r="D186" s="151"/>
    </row>
    <row r="187" spans="4:4" x14ac:dyDescent="0.2">
      <c r="D187" s="151"/>
    </row>
    <row r="188" spans="4:4" x14ac:dyDescent="0.2">
      <c r="D188" s="151"/>
    </row>
    <row r="189" spans="4:4" x14ac:dyDescent="0.2">
      <c r="D189" s="151"/>
    </row>
    <row r="190" spans="4:4" x14ac:dyDescent="0.2">
      <c r="D190" s="151"/>
    </row>
    <row r="191" spans="4:4" x14ac:dyDescent="0.2">
      <c r="D191" s="151"/>
    </row>
    <row r="192" spans="4:4" x14ac:dyDescent="0.2">
      <c r="D192" s="151"/>
    </row>
    <row r="193" spans="4:4" x14ac:dyDescent="0.2">
      <c r="D193" s="151"/>
    </row>
    <row r="194" spans="4:4" x14ac:dyDescent="0.2">
      <c r="D194" s="151"/>
    </row>
    <row r="195" spans="4:4" x14ac:dyDescent="0.2">
      <c r="D195" s="151"/>
    </row>
    <row r="196" spans="4:4" x14ac:dyDescent="0.2">
      <c r="D196" s="151"/>
    </row>
    <row r="197" spans="4:4" x14ac:dyDescent="0.2">
      <c r="D197" s="151"/>
    </row>
    <row r="198" spans="4:4" x14ac:dyDescent="0.2">
      <c r="D198" s="151"/>
    </row>
    <row r="199" spans="4:4" x14ac:dyDescent="0.2">
      <c r="D199" s="151"/>
    </row>
    <row r="200" spans="4:4" x14ac:dyDescent="0.2">
      <c r="D200" s="151"/>
    </row>
    <row r="201" spans="4:4" x14ac:dyDescent="0.2">
      <c r="D201" s="151"/>
    </row>
    <row r="202" spans="4:4" x14ac:dyDescent="0.2">
      <c r="D202" s="151"/>
    </row>
    <row r="203" spans="4:4" x14ac:dyDescent="0.2">
      <c r="D203" s="151"/>
    </row>
    <row r="204" spans="4:4" x14ac:dyDescent="0.2">
      <c r="D204" s="151"/>
    </row>
    <row r="205" spans="4:4" x14ac:dyDescent="0.2">
      <c r="D205" s="151"/>
    </row>
    <row r="206" spans="4:4" x14ac:dyDescent="0.2">
      <c r="D206" s="151"/>
    </row>
    <row r="207" spans="4:4" x14ac:dyDescent="0.2">
      <c r="D207" s="151"/>
    </row>
    <row r="208" spans="4:4" x14ac:dyDescent="0.2">
      <c r="D208" s="151"/>
    </row>
    <row r="209" spans="4:4" x14ac:dyDescent="0.2">
      <c r="D209" s="151"/>
    </row>
    <row r="210" spans="4:4" x14ac:dyDescent="0.2">
      <c r="D210" s="151"/>
    </row>
    <row r="211" spans="4:4" x14ac:dyDescent="0.2">
      <c r="D211" s="151"/>
    </row>
    <row r="212" spans="4:4" x14ac:dyDescent="0.2">
      <c r="D212" s="151"/>
    </row>
    <row r="213" spans="4:4" x14ac:dyDescent="0.2">
      <c r="D213" s="151"/>
    </row>
    <row r="214" spans="4:4" x14ac:dyDescent="0.2">
      <c r="D214" s="151"/>
    </row>
    <row r="215" spans="4:4" x14ac:dyDescent="0.2">
      <c r="D215" s="151"/>
    </row>
    <row r="216" spans="4:4" x14ac:dyDescent="0.2">
      <c r="D216" s="151"/>
    </row>
    <row r="217" spans="4:4" x14ac:dyDescent="0.2">
      <c r="D217" s="151"/>
    </row>
    <row r="218" spans="4:4" x14ac:dyDescent="0.2">
      <c r="D218" s="151"/>
    </row>
    <row r="219" spans="4:4" x14ac:dyDescent="0.2">
      <c r="D219" s="151"/>
    </row>
    <row r="220" spans="4:4" x14ac:dyDescent="0.2">
      <c r="D220" s="151"/>
    </row>
    <row r="221" spans="4:4" x14ac:dyDescent="0.2">
      <c r="D221" s="151"/>
    </row>
    <row r="222" spans="4:4" x14ac:dyDescent="0.2">
      <c r="D222" s="151"/>
    </row>
    <row r="223" spans="4:4" x14ac:dyDescent="0.2">
      <c r="D223" s="151"/>
    </row>
    <row r="224" spans="4:4" x14ac:dyDescent="0.2">
      <c r="D224" s="151"/>
    </row>
    <row r="225" spans="4:4" x14ac:dyDescent="0.2">
      <c r="D225" s="151"/>
    </row>
    <row r="226" spans="4:4" x14ac:dyDescent="0.2">
      <c r="D226" s="151"/>
    </row>
    <row r="227" spans="4:4" x14ac:dyDescent="0.2">
      <c r="D227" s="151"/>
    </row>
    <row r="228" spans="4:4" x14ac:dyDescent="0.2">
      <c r="D228" s="151"/>
    </row>
    <row r="229" spans="4:4" x14ac:dyDescent="0.2">
      <c r="D229" s="151"/>
    </row>
    <row r="230" spans="4:4" x14ac:dyDescent="0.2">
      <c r="D230" s="151"/>
    </row>
    <row r="231" spans="4:4" x14ac:dyDescent="0.2">
      <c r="D231" s="151"/>
    </row>
    <row r="232" spans="4:4" x14ac:dyDescent="0.2">
      <c r="D232" s="151"/>
    </row>
    <row r="233" spans="4:4" x14ac:dyDescent="0.2">
      <c r="D233" s="151"/>
    </row>
    <row r="234" spans="4:4" x14ac:dyDescent="0.2">
      <c r="D234" s="151"/>
    </row>
    <row r="235" spans="4:4" x14ac:dyDescent="0.2">
      <c r="D235" s="151"/>
    </row>
    <row r="236" spans="4:4" x14ac:dyDescent="0.2">
      <c r="D236" s="151"/>
    </row>
    <row r="237" spans="4:4" x14ac:dyDescent="0.2">
      <c r="D237" s="151"/>
    </row>
    <row r="238" spans="4:4" x14ac:dyDescent="0.2">
      <c r="D238" s="151"/>
    </row>
    <row r="239" spans="4:4" x14ac:dyDescent="0.2">
      <c r="D239" s="151"/>
    </row>
    <row r="240" spans="4:4" x14ac:dyDescent="0.2">
      <c r="D240" s="151"/>
    </row>
    <row r="241" spans="4:4" x14ac:dyDescent="0.2">
      <c r="D241" s="151"/>
    </row>
    <row r="242" spans="4:4" x14ac:dyDescent="0.2">
      <c r="D242" s="151"/>
    </row>
    <row r="243" spans="4:4" x14ac:dyDescent="0.2">
      <c r="D243" s="151"/>
    </row>
    <row r="244" spans="4:4" x14ac:dyDescent="0.2">
      <c r="D244" s="151"/>
    </row>
    <row r="245" spans="4:4" x14ac:dyDescent="0.2">
      <c r="D245" s="151"/>
    </row>
    <row r="246" spans="4:4" x14ac:dyDescent="0.2">
      <c r="D246" s="151"/>
    </row>
    <row r="247" spans="4:4" x14ac:dyDescent="0.2">
      <c r="D247" s="151"/>
    </row>
    <row r="248" spans="4:4" x14ac:dyDescent="0.2">
      <c r="D248" s="151"/>
    </row>
    <row r="249" spans="4:4" x14ac:dyDescent="0.2">
      <c r="D249" s="151"/>
    </row>
    <row r="250" spans="4:4" x14ac:dyDescent="0.2">
      <c r="D250" s="151"/>
    </row>
    <row r="251" spans="4:4" x14ac:dyDescent="0.2">
      <c r="D251" s="151"/>
    </row>
    <row r="252" spans="4:4" x14ac:dyDescent="0.2">
      <c r="D252" s="151"/>
    </row>
    <row r="253" spans="4:4" x14ac:dyDescent="0.2">
      <c r="D253" s="151"/>
    </row>
    <row r="254" spans="4:4" x14ac:dyDescent="0.2">
      <c r="D254" s="151"/>
    </row>
    <row r="255" spans="4:4" x14ac:dyDescent="0.2">
      <c r="D255" s="151"/>
    </row>
    <row r="256" spans="4:4" x14ac:dyDescent="0.2">
      <c r="D256" s="151"/>
    </row>
    <row r="257" spans="4:4" x14ac:dyDescent="0.2">
      <c r="D257" s="151"/>
    </row>
    <row r="258" spans="4:4" x14ac:dyDescent="0.2">
      <c r="D258" s="151"/>
    </row>
    <row r="259" spans="4:4" x14ac:dyDescent="0.2">
      <c r="D259" s="151"/>
    </row>
    <row r="260" spans="4:4" x14ac:dyDescent="0.2">
      <c r="D260" s="151"/>
    </row>
    <row r="261" spans="4:4" x14ac:dyDescent="0.2">
      <c r="D261" s="151"/>
    </row>
    <row r="262" spans="4:4" x14ac:dyDescent="0.2">
      <c r="D262" s="151"/>
    </row>
    <row r="263" spans="4:4" x14ac:dyDescent="0.2">
      <c r="D263" s="151"/>
    </row>
    <row r="264" spans="4:4" x14ac:dyDescent="0.2">
      <c r="D264" s="151"/>
    </row>
    <row r="265" spans="4:4" x14ac:dyDescent="0.2">
      <c r="D265" s="151"/>
    </row>
    <row r="266" spans="4:4" x14ac:dyDescent="0.2">
      <c r="D266" s="151"/>
    </row>
    <row r="267" spans="4:4" x14ac:dyDescent="0.2">
      <c r="D267" s="151"/>
    </row>
    <row r="268" spans="4:4" x14ac:dyDescent="0.2">
      <c r="D268" s="151"/>
    </row>
    <row r="269" spans="4:4" x14ac:dyDescent="0.2">
      <c r="D269" s="151"/>
    </row>
    <row r="270" spans="4:4" x14ac:dyDescent="0.2">
      <c r="D270" s="151"/>
    </row>
    <row r="271" spans="4:4" x14ac:dyDescent="0.2">
      <c r="D271" s="151"/>
    </row>
    <row r="272" spans="4:4" x14ac:dyDescent="0.2">
      <c r="D272" s="151"/>
    </row>
    <row r="273" spans="4:4" x14ac:dyDescent="0.2">
      <c r="D273" s="151"/>
    </row>
    <row r="274" spans="4:4" x14ac:dyDescent="0.2">
      <c r="D274" s="151"/>
    </row>
    <row r="275" spans="4:4" x14ac:dyDescent="0.2">
      <c r="D275" s="151"/>
    </row>
    <row r="276" spans="4:4" x14ac:dyDescent="0.2">
      <c r="D276" s="151"/>
    </row>
    <row r="277" spans="4:4" x14ac:dyDescent="0.2">
      <c r="D277" s="151"/>
    </row>
    <row r="278" spans="4:4" x14ac:dyDescent="0.2">
      <c r="D278" s="151"/>
    </row>
    <row r="279" spans="4:4" x14ac:dyDescent="0.2">
      <c r="D279" s="151"/>
    </row>
    <row r="280" spans="4:4" x14ac:dyDescent="0.2">
      <c r="D280" s="151"/>
    </row>
    <row r="281" spans="4:4" x14ac:dyDescent="0.2">
      <c r="D281" s="151"/>
    </row>
    <row r="282" spans="4:4" x14ac:dyDescent="0.2">
      <c r="D282" s="151"/>
    </row>
    <row r="283" spans="4:4" x14ac:dyDescent="0.2">
      <c r="D283" s="151"/>
    </row>
    <row r="284" spans="4:4" x14ac:dyDescent="0.2">
      <c r="D284" s="151"/>
    </row>
    <row r="285" spans="4:4" x14ac:dyDescent="0.2">
      <c r="D285" s="151"/>
    </row>
    <row r="286" spans="4:4" x14ac:dyDescent="0.2">
      <c r="D286" s="151"/>
    </row>
    <row r="287" spans="4:4" x14ac:dyDescent="0.2">
      <c r="D287" s="151"/>
    </row>
    <row r="288" spans="4:4" x14ac:dyDescent="0.2">
      <c r="D288" s="151"/>
    </row>
    <row r="289" spans="4:4" x14ac:dyDescent="0.2">
      <c r="D289" s="151"/>
    </row>
    <row r="290" spans="4:4" x14ac:dyDescent="0.2">
      <c r="D290" s="151"/>
    </row>
    <row r="291" spans="4:4" x14ac:dyDescent="0.2">
      <c r="D291" s="151"/>
    </row>
    <row r="292" spans="4:4" x14ac:dyDescent="0.2">
      <c r="D292" s="151"/>
    </row>
    <row r="293" spans="4:4" x14ac:dyDescent="0.2">
      <c r="D293" s="151"/>
    </row>
    <row r="294" spans="4:4" x14ac:dyDescent="0.2">
      <c r="D294" s="151"/>
    </row>
    <row r="295" spans="4:4" x14ac:dyDescent="0.2">
      <c r="D295" s="151"/>
    </row>
    <row r="296" spans="4:4" x14ac:dyDescent="0.2">
      <c r="D296" s="151"/>
    </row>
    <row r="297" spans="4:4" x14ac:dyDescent="0.2">
      <c r="D297" s="151"/>
    </row>
    <row r="298" spans="4:4" x14ac:dyDescent="0.2">
      <c r="D298" s="151"/>
    </row>
    <row r="299" spans="4:4" x14ac:dyDescent="0.2">
      <c r="D299" s="151"/>
    </row>
    <row r="300" spans="4:4" x14ac:dyDescent="0.2">
      <c r="D300" s="151"/>
    </row>
    <row r="301" spans="4:4" x14ac:dyDescent="0.2">
      <c r="D301" s="151"/>
    </row>
    <row r="302" spans="4:4" x14ac:dyDescent="0.2">
      <c r="D302" s="151"/>
    </row>
    <row r="303" spans="4:4" x14ac:dyDescent="0.2">
      <c r="D303" s="151"/>
    </row>
    <row r="304" spans="4:4" x14ac:dyDescent="0.2">
      <c r="D304" s="151"/>
    </row>
    <row r="305" spans="4:4" x14ac:dyDescent="0.2">
      <c r="D305" s="151"/>
    </row>
    <row r="306" spans="4:4" x14ac:dyDescent="0.2">
      <c r="D306" s="151"/>
    </row>
    <row r="307" spans="4:4" x14ac:dyDescent="0.2">
      <c r="D307" s="151"/>
    </row>
    <row r="308" spans="4:4" x14ac:dyDescent="0.2">
      <c r="D308" s="151"/>
    </row>
    <row r="309" spans="4:4" x14ac:dyDescent="0.2">
      <c r="D309" s="151"/>
    </row>
    <row r="310" spans="4:4" x14ac:dyDescent="0.2">
      <c r="D310" s="151"/>
    </row>
    <row r="311" spans="4:4" x14ac:dyDescent="0.2">
      <c r="D311" s="151"/>
    </row>
    <row r="312" spans="4:4" x14ac:dyDescent="0.2">
      <c r="D312" s="151"/>
    </row>
    <row r="313" spans="4:4" x14ac:dyDescent="0.2">
      <c r="D313" s="151"/>
    </row>
    <row r="314" spans="4:4" x14ac:dyDescent="0.2">
      <c r="D314" s="151"/>
    </row>
    <row r="315" spans="4:4" x14ac:dyDescent="0.2">
      <c r="D315" s="151"/>
    </row>
    <row r="316" spans="4:4" x14ac:dyDescent="0.2">
      <c r="D316" s="151"/>
    </row>
    <row r="317" spans="4:4" x14ac:dyDescent="0.2">
      <c r="D317" s="151"/>
    </row>
    <row r="318" spans="4:4" x14ac:dyDescent="0.2">
      <c r="D318" s="151"/>
    </row>
    <row r="319" spans="4:4" x14ac:dyDescent="0.2">
      <c r="D319" s="151"/>
    </row>
    <row r="320" spans="4:4" x14ac:dyDescent="0.2">
      <c r="D320" s="151"/>
    </row>
    <row r="321" spans="4:4" x14ac:dyDescent="0.2">
      <c r="D321" s="151"/>
    </row>
    <row r="322" spans="4:4" x14ac:dyDescent="0.2">
      <c r="D322" s="151"/>
    </row>
    <row r="323" spans="4:4" x14ac:dyDescent="0.2">
      <c r="D323" s="151"/>
    </row>
    <row r="324" spans="4:4" x14ac:dyDescent="0.2">
      <c r="D324" s="151"/>
    </row>
    <row r="325" spans="4:4" x14ac:dyDescent="0.2">
      <c r="D325" s="151"/>
    </row>
    <row r="326" spans="4:4" x14ac:dyDescent="0.2">
      <c r="D326" s="151"/>
    </row>
    <row r="327" spans="4:4" x14ac:dyDescent="0.2">
      <c r="D327" s="151"/>
    </row>
    <row r="328" spans="4:4" x14ac:dyDescent="0.2">
      <c r="D328" s="151"/>
    </row>
    <row r="329" spans="4:4" x14ac:dyDescent="0.2">
      <c r="D329" s="151"/>
    </row>
    <row r="330" spans="4:4" x14ac:dyDescent="0.2">
      <c r="D330" s="151"/>
    </row>
    <row r="331" spans="4:4" x14ac:dyDescent="0.2">
      <c r="D331" s="151"/>
    </row>
    <row r="332" spans="4:4" x14ac:dyDescent="0.2">
      <c r="D332" s="151"/>
    </row>
    <row r="333" spans="4:4" x14ac:dyDescent="0.2">
      <c r="D333" s="151"/>
    </row>
    <row r="334" spans="4:4" x14ac:dyDescent="0.2">
      <c r="D334" s="151"/>
    </row>
    <row r="335" spans="4:4" x14ac:dyDescent="0.2">
      <c r="D335" s="151"/>
    </row>
    <row r="336" spans="4:4" x14ac:dyDescent="0.2">
      <c r="D336" s="151"/>
    </row>
    <row r="337" spans="4:4" x14ac:dyDescent="0.2">
      <c r="D337" s="151"/>
    </row>
    <row r="338" spans="4:4" x14ac:dyDescent="0.2">
      <c r="D338" s="151"/>
    </row>
    <row r="339" spans="4:4" x14ac:dyDescent="0.2">
      <c r="D339" s="151"/>
    </row>
    <row r="340" spans="4:4" x14ac:dyDescent="0.2">
      <c r="D340" s="151"/>
    </row>
    <row r="341" spans="4:4" x14ac:dyDescent="0.2">
      <c r="D341" s="151"/>
    </row>
    <row r="342" spans="4:4" x14ac:dyDescent="0.2">
      <c r="D342" s="151"/>
    </row>
    <row r="343" spans="4:4" x14ac:dyDescent="0.2">
      <c r="D343" s="151"/>
    </row>
    <row r="344" spans="4:4" x14ac:dyDescent="0.2">
      <c r="D344" s="151"/>
    </row>
    <row r="345" spans="4:4" x14ac:dyDescent="0.2">
      <c r="D345" s="151"/>
    </row>
    <row r="346" spans="4:4" x14ac:dyDescent="0.2">
      <c r="D346" s="151"/>
    </row>
    <row r="347" spans="4:4" x14ac:dyDescent="0.2">
      <c r="D347" s="151"/>
    </row>
    <row r="348" spans="4:4" x14ac:dyDescent="0.2">
      <c r="D348" s="151"/>
    </row>
    <row r="349" spans="4:4" x14ac:dyDescent="0.2">
      <c r="D349" s="151"/>
    </row>
    <row r="350" spans="4:4" x14ac:dyDescent="0.2">
      <c r="D350" s="151"/>
    </row>
    <row r="351" spans="4:4" x14ac:dyDescent="0.2">
      <c r="D351" s="151"/>
    </row>
    <row r="352" spans="4:4" x14ac:dyDescent="0.2">
      <c r="D352" s="151"/>
    </row>
    <row r="353" spans="4:4" x14ac:dyDescent="0.2">
      <c r="D353" s="151"/>
    </row>
    <row r="354" spans="4:4" x14ac:dyDescent="0.2">
      <c r="D354" s="151"/>
    </row>
    <row r="355" spans="4:4" x14ac:dyDescent="0.2">
      <c r="D355" s="151"/>
    </row>
    <row r="356" spans="4:4" x14ac:dyDescent="0.2">
      <c r="D356" s="151"/>
    </row>
    <row r="357" spans="4:4" x14ac:dyDescent="0.2">
      <c r="D357" s="151"/>
    </row>
    <row r="358" spans="4:4" x14ac:dyDescent="0.2">
      <c r="D358" s="151"/>
    </row>
    <row r="359" spans="4:4" x14ac:dyDescent="0.2">
      <c r="D359" s="151"/>
    </row>
    <row r="360" spans="4:4" x14ac:dyDescent="0.2">
      <c r="D360" s="151"/>
    </row>
    <row r="361" spans="4:4" x14ac:dyDescent="0.2">
      <c r="D361" s="151"/>
    </row>
    <row r="362" spans="4:4" x14ac:dyDescent="0.2">
      <c r="D362" s="151"/>
    </row>
    <row r="363" spans="4:4" x14ac:dyDescent="0.2">
      <c r="D363" s="151"/>
    </row>
    <row r="364" spans="4:4" x14ac:dyDescent="0.2">
      <c r="D364" s="151"/>
    </row>
    <row r="365" spans="4:4" x14ac:dyDescent="0.2">
      <c r="D365" s="151"/>
    </row>
    <row r="366" spans="4:4" x14ac:dyDescent="0.2">
      <c r="D366" s="151"/>
    </row>
    <row r="367" spans="4:4" x14ac:dyDescent="0.2">
      <c r="D367" s="151"/>
    </row>
    <row r="368" spans="4:4" x14ac:dyDescent="0.2">
      <c r="D368" s="151"/>
    </row>
    <row r="369" spans="4:4" x14ac:dyDescent="0.2">
      <c r="D369" s="151"/>
    </row>
    <row r="370" spans="4:4" x14ac:dyDescent="0.2">
      <c r="D370" s="151"/>
    </row>
    <row r="371" spans="4:4" x14ac:dyDescent="0.2">
      <c r="D371" s="151"/>
    </row>
    <row r="372" spans="4:4" x14ac:dyDescent="0.2">
      <c r="D372" s="151"/>
    </row>
    <row r="373" spans="4:4" x14ac:dyDescent="0.2">
      <c r="D373" s="151"/>
    </row>
    <row r="374" spans="4:4" x14ac:dyDescent="0.2">
      <c r="D374" s="151"/>
    </row>
    <row r="375" spans="4:4" x14ac:dyDescent="0.2">
      <c r="D375" s="151"/>
    </row>
    <row r="376" spans="4:4" x14ac:dyDescent="0.2">
      <c r="D376" s="151"/>
    </row>
    <row r="377" spans="4:4" x14ac:dyDescent="0.2">
      <c r="D377" s="151"/>
    </row>
    <row r="378" spans="4:4" x14ac:dyDescent="0.2">
      <c r="D378" s="151"/>
    </row>
    <row r="379" spans="4:4" x14ac:dyDescent="0.2">
      <c r="D379" s="151"/>
    </row>
    <row r="380" spans="4:4" x14ac:dyDescent="0.2">
      <c r="D380" s="151"/>
    </row>
    <row r="381" spans="4:4" x14ac:dyDescent="0.2">
      <c r="D381" s="151"/>
    </row>
    <row r="382" spans="4:4" x14ac:dyDescent="0.2">
      <c r="D382" s="151"/>
    </row>
    <row r="383" spans="4:4" x14ac:dyDescent="0.2">
      <c r="D383" s="151"/>
    </row>
    <row r="384" spans="4:4" x14ac:dyDescent="0.2">
      <c r="D384" s="151"/>
    </row>
    <row r="385" spans="4:4" x14ac:dyDescent="0.2">
      <c r="D385" s="151"/>
    </row>
    <row r="386" spans="4:4" x14ac:dyDescent="0.2">
      <c r="D386" s="151"/>
    </row>
    <row r="387" spans="4:4" x14ac:dyDescent="0.2">
      <c r="D387" s="151"/>
    </row>
    <row r="388" spans="4:4" x14ac:dyDescent="0.2">
      <c r="D388" s="151"/>
    </row>
    <row r="389" spans="4:4" x14ac:dyDescent="0.2">
      <c r="D389" s="151"/>
    </row>
    <row r="390" spans="4:4" x14ac:dyDescent="0.2">
      <c r="D390" s="151"/>
    </row>
    <row r="391" spans="4:4" x14ac:dyDescent="0.2">
      <c r="D391" s="151"/>
    </row>
    <row r="392" spans="4:4" x14ac:dyDescent="0.2">
      <c r="D392" s="151"/>
    </row>
    <row r="393" spans="4:4" x14ac:dyDescent="0.2">
      <c r="D393" s="151"/>
    </row>
    <row r="394" spans="4:4" x14ac:dyDescent="0.2">
      <c r="D394" s="151"/>
    </row>
    <row r="395" spans="4:4" x14ac:dyDescent="0.2">
      <c r="D395" s="151"/>
    </row>
    <row r="396" spans="4:4" x14ac:dyDescent="0.2">
      <c r="D396" s="151"/>
    </row>
    <row r="397" spans="4:4" x14ac:dyDescent="0.2">
      <c r="D397" s="151"/>
    </row>
    <row r="398" spans="4:4" x14ac:dyDescent="0.2">
      <c r="D398" s="151"/>
    </row>
    <row r="399" spans="4:4" x14ac:dyDescent="0.2">
      <c r="D399" s="151"/>
    </row>
    <row r="400" spans="4:4" x14ac:dyDescent="0.2">
      <c r="D400" s="151"/>
    </row>
    <row r="401" spans="4:4" x14ac:dyDescent="0.2">
      <c r="D401" s="151"/>
    </row>
    <row r="402" spans="4:4" x14ac:dyDescent="0.2">
      <c r="D402" s="151"/>
    </row>
    <row r="403" spans="4:4" x14ac:dyDescent="0.2">
      <c r="D403" s="151"/>
    </row>
    <row r="404" spans="4:4" x14ac:dyDescent="0.2">
      <c r="D404" s="151"/>
    </row>
    <row r="405" spans="4:4" x14ac:dyDescent="0.2">
      <c r="D405" s="151"/>
    </row>
    <row r="406" spans="4:4" x14ac:dyDescent="0.2">
      <c r="D406" s="151"/>
    </row>
    <row r="407" spans="4:4" x14ac:dyDescent="0.2">
      <c r="D407" s="151"/>
    </row>
    <row r="408" spans="4:4" x14ac:dyDescent="0.2">
      <c r="D408" s="151"/>
    </row>
    <row r="409" spans="4:4" x14ac:dyDescent="0.2">
      <c r="D409" s="151"/>
    </row>
    <row r="410" spans="4:4" x14ac:dyDescent="0.2">
      <c r="D410" s="151"/>
    </row>
    <row r="411" spans="4:4" x14ac:dyDescent="0.2">
      <c r="D411" s="151"/>
    </row>
    <row r="412" spans="4:4" x14ac:dyDescent="0.2">
      <c r="D412" s="151"/>
    </row>
    <row r="413" spans="4:4" x14ac:dyDescent="0.2">
      <c r="D413" s="151"/>
    </row>
    <row r="414" spans="4:4" x14ac:dyDescent="0.2">
      <c r="D414" s="151"/>
    </row>
    <row r="415" spans="4:4" x14ac:dyDescent="0.2">
      <c r="D415" s="151"/>
    </row>
    <row r="416" spans="4:4" x14ac:dyDescent="0.2">
      <c r="D416" s="151"/>
    </row>
    <row r="417" spans="4:4" x14ac:dyDescent="0.2">
      <c r="D417" s="151"/>
    </row>
    <row r="418" spans="4:4" x14ac:dyDescent="0.2">
      <c r="D418" s="151"/>
    </row>
    <row r="419" spans="4:4" x14ac:dyDescent="0.2">
      <c r="D419" s="151"/>
    </row>
    <row r="420" spans="4:4" x14ac:dyDescent="0.2">
      <c r="D420" s="151"/>
    </row>
    <row r="421" spans="4:4" x14ac:dyDescent="0.2">
      <c r="D421" s="151"/>
    </row>
    <row r="422" spans="4:4" x14ac:dyDescent="0.2">
      <c r="D422" s="151"/>
    </row>
    <row r="423" spans="4:4" x14ac:dyDescent="0.2">
      <c r="D423" s="151"/>
    </row>
    <row r="424" spans="4:4" x14ac:dyDescent="0.2">
      <c r="D424" s="151"/>
    </row>
    <row r="425" spans="4:4" x14ac:dyDescent="0.2">
      <c r="D425" s="151"/>
    </row>
    <row r="426" spans="4:4" x14ac:dyDescent="0.2">
      <c r="D426" s="151"/>
    </row>
    <row r="427" spans="4:4" x14ac:dyDescent="0.2">
      <c r="D427" s="151"/>
    </row>
    <row r="428" spans="4:4" x14ac:dyDescent="0.2">
      <c r="D428" s="151"/>
    </row>
    <row r="429" spans="4:4" x14ac:dyDescent="0.2">
      <c r="D429" s="151"/>
    </row>
    <row r="430" spans="4:4" x14ac:dyDescent="0.2">
      <c r="D430" s="151"/>
    </row>
    <row r="431" spans="4:4" x14ac:dyDescent="0.2">
      <c r="D431" s="151"/>
    </row>
    <row r="432" spans="4:4" x14ac:dyDescent="0.2">
      <c r="D432" s="151"/>
    </row>
    <row r="433" spans="4:4" x14ac:dyDescent="0.2">
      <c r="D433" s="151"/>
    </row>
    <row r="434" spans="4:4" x14ac:dyDescent="0.2">
      <c r="D434" s="151"/>
    </row>
    <row r="435" spans="4:4" x14ac:dyDescent="0.2">
      <c r="D435" s="151"/>
    </row>
    <row r="436" spans="4:4" x14ac:dyDescent="0.2">
      <c r="D436" s="151"/>
    </row>
    <row r="437" spans="4:4" x14ac:dyDescent="0.2">
      <c r="D437" s="151"/>
    </row>
    <row r="438" spans="4:4" x14ac:dyDescent="0.2">
      <c r="D438" s="151"/>
    </row>
    <row r="439" spans="4:4" x14ac:dyDescent="0.2">
      <c r="D439" s="151"/>
    </row>
    <row r="440" spans="4:4" x14ac:dyDescent="0.2">
      <c r="D440" s="151"/>
    </row>
    <row r="441" spans="4:4" x14ac:dyDescent="0.2">
      <c r="D441" s="151"/>
    </row>
    <row r="442" spans="4:4" x14ac:dyDescent="0.2">
      <c r="D442" s="151"/>
    </row>
    <row r="443" spans="4:4" x14ac:dyDescent="0.2">
      <c r="D443" s="151"/>
    </row>
    <row r="444" spans="4:4" x14ac:dyDescent="0.2">
      <c r="D444" s="151"/>
    </row>
    <row r="445" spans="4:4" x14ac:dyDescent="0.2">
      <c r="D445" s="151"/>
    </row>
    <row r="446" spans="4:4" x14ac:dyDescent="0.2">
      <c r="D446" s="151"/>
    </row>
    <row r="447" spans="4:4" x14ac:dyDescent="0.2">
      <c r="D447" s="151"/>
    </row>
    <row r="448" spans="4:4" x14ac:dyDescent="0.2">
      <c r="D448" s="151"/>
    </row>
    <row r="449" spans="4:4" x14ac:dyDescent="0.2">
      <c r="D449" s="151"/>
    </row>
    <row r="450" spans="4:4" x14ac:dyDescent="0.2">
      <c r="D450" s="151"/>
    </row>
    <row r="451" spans="4:4" x14ac:dyDescent="0.2">
      <c r="D451" s="151"/>
    </row>
    <row r="452" spans="4:4" x14ac:dyDescent="0.2">
      <c r="D452" s="151"/>
    </row>
    <row r="453" spans="4:4" x14ac:dyDescent="0.2">
      <c r="D453" s="151"/>
    </row>
    <row r="454" spans="4:4" x14ac:dyDescent="0.2">
      <c r="D454" s="151"/>
    </row>
    <row r="455" spans="4:4" x14ac:dyDescent="0.2">
      <c r="D455" s="151"/>
    </row>
    <row r="456" spans="4:4" x14ac:dyDescent="0.2">
      <c r="D456" s="151"/>
    </row>
    <row r="457" spans="4:4" x14ac:dyDescent="0.2">
      <c r="D457" s="151"/>
    </row>
    <row r="458" spans="4:4" x14ac:dyDescent="0.2">
      <c r="D458" s="151"/>
    </row>
    <row r="459" spans="4:4" x14ac:dyDescent="0.2">
      <c r="D459" s="151"/>
    </row>
    <row r="460" spans="4:4" x14ac:dyDescent="0.2">
      <c r="D460" s="151"/>
    </row>
    <row r="461" spans="4:4" x14ac:dyDescent="0.2">
      <c r="D461" s="151"/>
    </row>
    <row r="462" spans="4:4" x14ac:dyDescent="0.2">
      <c r="D462" s="151"/>
    </row>
    <row r="463" spans="4:4" x14ac:dyDescent="0.2">
      <c r="D463" s="151"/>
    </row>
    <row r="464" spans="4:4" x14ac:dyDescent="0.2">
      <c r="D464" s="151"/>
    </row>
    <row r="465" spans="4:4" x14ac:dyDescent="0.2">
      <c r="D465" s="151"/>
    </row>
    <row r="466" spans="4:4" x14ac:dyDescent="0.2">
      <c r="D466" s="151"/>
    </row>
    <row r="467" spans="4:4" x14ac:dyDescent="0.2">
      <c r="D467" s="151"/>
    </row>
    <row r="468" spans="4:4" x14ac:dyDescent="0.2">
      <c r="D468" s="151"/>
    </row>
    <row r="469" spans="4:4" x14ac:dyDescent="0.2">
      <c r="D469" s="151"/>
    </row>
    <row r="470" spans="4:4" x14ac:dyDescent="0.2">
      <c r="D470" s="151"/>
    </row>
    <row r="471" spans="4:4" x14ac:dyDescent="0.2">
      <c r="D471" s="151"/>
    </row>
    <row r="472" spans="4:4" x14ac:dyDescent="0.2">
      <c r="D472" s="151"/>
    </row>
    <row r="473" spans="4:4" x14ac:dyDescent="0.2">
      <c r="D473" s="151"/>
    </row>
    <row r="474" spans="4:4" x14ac:dyDescent="0.2">
      <c r="D474" s="151"/>
    </row>
    <row r="475" spans="4:4" x14ac:dyDescent="0.2">
      <c r="D475" s="151"/>
    </row>
    <row r="476" spans="4:4" x14ac:dyDescent="0.2">
      <c r="D476" s="151"/>
    </row>
    <row r="477" spans="4:4" x14ac:dyDescent="0.2">
      <c r="D477" s="151"/>
    </row>
    <row r="478" spans="4:4" x14ac:dyDescent="0.2">
      <c r="D478" s="151"/>
    </row>
    <row r="479" spans="4:4" x14ac:dyDescent="0.2">
      <c r="D479" s="151"/>
    </row>
    <row r="480" spans="4:4" x14ac:dyDescent="0.2">
      <c r="D480" s="151"/>
    </row>
    <row r="481" spans="4:4" x14ac:dyDescent="0.2">
      <c r="D481" s="151"/>
    </row>
    <row r="482" spans="4:4" x14ac:dyDescent="0.2">
      <c r="D482" s="151"/>
    </row>
    <row r="483" spans="4:4" x14ac:dyDescent="0.2">
      <c r="D483" s="151"/>
    </row>
    <row r="484" spans="4:4" x14ac:dyDescent="0.2">
      <c r="D484" s="151"/>
    </row>
    <row r="485" spans="4:4" x14ac:dyDescent="0.2">
      <c r="D485" s="151"/>
    </row>
    <row r="486" spans="4:4" x14ac:dyDescent="0.2">
      <c r="D486" s="151"/>
    </row>
    <row r="487" spans="4:4" x14ac:dyDescent="0.2">
      <c r="D487" s="151"/>
    </row>
    <row r="488" spans="4:4" x14ac:dyDescent="0.2">
      <c r="D488" s="151"/>
    </row>
    <row r="489" spans="4:4" x14ac:dyDescent="0.2">
      <c r="D489" s="151"/>
    </row>
    <row r="490" spans="4:4" x14ac:dyDescent="0.2">
      <c r="D490" s="151"/>
    </row>
    <row r="491" spans="4:4" x14ac:dyDescent="0.2">
      <c r="D491" s="151"/>
    </row>
    <row r="492" spans="4:4" x14ac:dyDescent="0.2">
      <c r="D492" s="151"/>
    </row>
    <row r="493" spans="4:4" x14ac:dyDescent="0.2">
      <c r="D493" s="151"/>
    </row>
    <row r="494" spans="4:4" x14ac:dyDescent="0.2">
      <c r="D494" s="151"/>
    </row>
    <row r="495" spans="4:4" x14ac:dyDescent="0.2">
      <c r="D495" s="151"/>
    </row>
    <row r="496" spans="4:4" x14ac:dyDescent="0.2">
      <c r="D496" s="151"/>
    </row>
    <row r="497" spans="4:4" x14ac:dyDescent="0.2">
      <c r="D497" s="151"/>
    </row>
    <row r="498" spans="4:4" x14ac:dyDescent="0.2">
      <c r="D498" s="151"/>
    </row>
    <row r="499" spans="4:4" x14ac:dyDescent="0.2">
      <c r="D499" s="151"/>
    </row>
    <row r="500" spans="4:4" x14ac:dyDescent="0.2">
      <c r="D500" s="151"/>
    </row>
    <row r="501" spans="4:4" x14ac:dyDescent="0.2">
      <c r="D501" s="151"/>
    </row>
    <row r="502" spans="4:4" x14ac:dyDescent="0.2">
      <c r="D502" s="151"/>
    </row>
    <row r="503" spans="4:4" x14ac:dyDescent="0.2">
      <c r="D503" s="151"/>
    </row>
    <row r="504" spans="4:4" x14ac:dyDescent="0.2">
      <c r="D504" s="151"/>
    </row>
    <row r="505" spans="4:4" x14ac:dyDescent="0.2">
      <c r="D505" s="151"/>
    </row>
    <row r="506" spans="4:4" x14ac:dyDescent="0.2">
      <c r="D506" s="151"/>
    </row>
    <row r="507" spans="4:4" x14ac:dyDescent="0.2">
      <c r="D507" s="151"/>
    </row>
    <row r="508" spans="4:4" x14ac:dyDescent="0.2">
      <c r="D508" s="151"/>
    </row>
    <row r="509" spans="4:4" x14ac:dyDescent="0.2">
      <c r="D509" s="151"/>
    </row>
    <row r="510" spans="4:4" x14ac:dyDescent="0.2">
      <c r="D510" s="151"/>
    </row>
    <row r="511" spans="4:4" x14ac:dyDescent="0.2">
      <c r="D511" s="151"/>
    </row>
    <row r="512" spans="4:4" x14ac:dyDescent="0.2">
      <c r="D512" s="151"/>
    </row>
    <row r="513" spans="4:4" x14ac:dyDescent="0.2">
      <c r="D513" s="151"/>
    </row>
    <row r="514" spans="4:4" x14ac:dyDescent="0.2">
      <c r="D514" s="151"/>
    </row>
    <row r="515" spans="4:4" x14ac:dyDescent="0.2">
      <c r="D515" s="151"/>
    </row>
    <row r="516" spans="4:4" x14ac:dyDescent="0.2">
      <c r="D516" s="151"/>
    </row>
    <row r="517" spans="4:4" x14ac:dyDescent="0.2">
      <c r="D517" s="151"/>
    </row>
    <row r="518" spans="4:4" x14ac:dyDescent="0.2">
      <c r="D518" s="151"/>
    </row>
    <row r="519" spans="4:4" x14ac:dyDescent="0.2">
      <c r="D519" s="151"/>
    </row>
    <row r="520" spans="4:4" x14ac:dyDescent="0.2">
      <c r="D520" s="151"/>
    </row>
    <row r="521" spans="4:4" x14ac:dyDescent="0.2">
      <c r="D521" s="151"/>
    </row>
    <row r="522" spans="4:4" x14ac:dyDescent="0.2">
      <c r="D522" s="151"/>
    </row>
    <row r="523" spans="4:4" x14ac:dyDescent="0.2">
      <c r="D523" s="151"/>
    </row>
    <row r="524" spans="4:4" x14ac:dyDescent="0.2">
      <c r="D524" s="151"/>
    </row>
    <row r="525" spans="4:4" x14ac:dyDescent="0.2">
      <c r="D525" s="151"/>
    </row>
    <row r="526" spans="4:4" x14ac:dyDescent="0.2">
      <c r="D526" s="151"/>
    </row>
    <row r="527" spans="4:4" x14ac:dyDescent="0.2">
      <c r="D527" s="151"/>
    </row>
    <row r="528" spans="4:4" x14ac:dyDescent="0.2">
      <c r="D528" s="151"/>
    </row>
    <row r="529" spans="4:4" x14ac:dyDescent="0.2">
      <c r="D529" s="151"/>
    </row>
    <row r="530" spans="4:4" x14ac:dyDescent="0.2">
      <c r="D530" s="151"/>
    </row>
    <row r="531" spans="4:4" x14ac:dyDescent="0.2">
      <c r="D531" s="151"/>
    </row>
    <row r="532" spans="4:4" x14ac:dyDescent="0.2">
      <c r="D532" s="151"/>
    </row>
    <row r="533" spans="4:4" x14ac:dyDescent="0.2">
      <c r="D533" s="151"/>
    </row>
    <row r="534" spans="4:4" x14ac:dyDescent="0.2">
      <c r="D534" s="151"/>
    </row>
    <row r="535" spans="4:4" x14ac:dyDescent="0.2">
      <c r="D535" s="151"/>
    </row>
    <row r="536" spans="4:4" x14ac:dyDescent="0.2">
      <c r="D536" s="151"/>
    </row>
    <row r="537" spans="4:4" x14ac:dyDescent="0.2">
      <c r="D537" s="151"/>
    </row>
    <row r="538" spans="4:4" x14ac:dyDescent="0.2">
      <c r="D538" s="151"/>
    </row>
    <row r="539" spans="4:4" x14ac:dyDescent="0.2">
      <c r="D539" s="151"/>
    </row>
    <row r="540" spans="4:4" x14ac:dyDescent="0.2">
      <c r="D540" s="151"/>
    </row>
    <row r="541" spans="4:4" x14ac:dyDescent="0.2">
      <c r="D541" s="151"/>
    </row>
    <row r="542" spans="4:4" x14ac:dyDescent="0.2">
      <c r="D542" s="151"/>
    </row>
    <row r="543" spans="4:4" x14ac:dyDescent="0.2">
      <c r="D543" s="151"/>
    </row>
    <row r="544" spans="4:4" x14ac:dyDescent="0.2">
      <c r="D544" s="151"/>
    </row>
    <row r="545" spans="4:4" x14ac:dyDescent="0.2">
      <c r="D545" s="151"/>
    </row>
    <row r="546" spans="4:4" x14ac:dyDescent="0.2">
      <c r="D546" s="151"/>
    </row>
    <row r="547" spans="4:4" x14ac:dyDescent="0.2">
      <c r="D547" s="151"/>
    </row>
    <row r="548" spans="4:4" x14ac:dyDescent="0.2">
      <c r="D548" s="151"/>
    </row>
    <row r="549" spans="4:4" x14ac:dyDescent="0.2">
      <c r="D549" s="151"/>
    </row>
    <row r="550" spans="4:4" x14ac:dyDescent="0.2">
      <c r="D550" s="151"/>
    </row>
    <row r="551" spans="4:4" x14ac:dyDescent="0.2">
      <c r="D551" s="151"/>
    </row>
    <row r="552" spans="4:4" x14ac:dyDescent="0.2">
      <c r="D552" s="151"/>
    </row>
    <row r="553" spans="4:4" x14ac:dyDescent="0.2">
      <c r="D553" s="151"/>
    </row>
    <row r="554" spans="4:4" x14ac:dyDescent="0.2">
      <c r="D554" s="151"/>
    </row>
    <row r="555" spans="4:4" x14ac:dyDescent="0.2">
      <c r="D555" s="151"/>
    </row>
    <row r="556" spans="4:4" x14ac:dyDescent="0.2">
      <c r="D556" s="151"/>
    </row>
    <row r="557" spans="4:4" x14ac:dyDescent="0.2">
      <c r="D557" s="151"/>
    </row>
    <row r="558" spans="4:4" x14ac:dyDescent="0.2">
      <c r="D558" s="151"/>
    </row>
    <row r="559" spans="4:4" x14ac:dyDescent="0.2">
      <c r="D559" s="151"/>
    </row>
    <row r="560" spans="4:4" x14ac:dyDescent="0.2">
      <c r="D560" s="151"/>
    </row>
    <row r="561" spans="4:4" x14ac:dyDescent="0.2">
      <c r="D561" s="151"/>
    </row>
    <row r="562" spans="4:4" x14ac:dyDescent="0.2">
      <c r="D562" s="151"/>
    </row>
    <row r="563" spans="4:4" x14ac:dyDescent="0.2">
      <c r="D563" s="151"/>
    </row>
    <row r="564" spans="4:4" x14ac:dyDescent="0.2">
      <c r="D564" s="151"/>
    </row>
    <row r="565" spans="4:4" x14ac:dyDescent="0.2">
      <c r="D565" s="151"/>
    </row>
    <row r="566" spans="4:4" x14ac:dyDescent="0.2">
      <c r="D566" s="151"/>
    </row>
    <row r="567" spans="4:4" x14ac:dyDescent="0.2">
      <c r="D567" s="151"/>
    </row>
    <row r="568" spans="4:4" x14ac:dyDescent="0.2">
      <c r="D568" s="151"/>
    </row>
    <row r="569" spans="4:4" x14ac:dyDescent="0.2">
      <c r="D569" s="151"/>
    </row>
  </sheetData>
  <customSheetViews>
    <customSheetView guid="{FA089AD1-E3DE-45B6-8AE3-BA43D6B37DA5}" scale="85">
      <selection activeCell="E35" sqref="E35"/>
      <pageMargins left="0" right="0" top="0" bottom="0" header="0" footer="0"/>
      <pageSetup paperSize="9" orientation="portrait" verticalDpi="0" r:id="rId1"/>
    </customSheetView>
  </customSheetViews>
  <hyperlinks>
    <hyperlink ref="B101" r:id="rId2" xr:uid="{979E049F-3ED2-4BF9-B88D-F16E24B2F369}"/>
    <hyperlink ref="E101" r:id="rId3" xr:uid="{5F7D1E87-31DA-47CB-B81A-2B6E4B344B4D}"/>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65943-D1F3-4F96-8B2C-1FD7F231BC6D}">
  <sheetPr codeName="Sheet4">
    <tabColor theme="8" tint="0.79998168889431442"/>
  </sheetPr>
  <dimension ref="A1:AI62"/>
  <sheetViews>
    <sheetView workbookViewId="0"/>
  </sheetViews>
  <sheetFormatPr defaultRowHeight="15" x14ac:dyDescent="0.25"/>
  <cols>
    <col min="1" max="1" width="17.7109375" customWidth="1"/>
    <col min="2" max="2" width="18.5703125" bestFit="1" customWidth="1"/>
    <col min="3" max="3" width="23" customWidth="1"/>
    <col min="4" max="4" width="24" customWidth="1"/>
    <col min="5" max="5" width="18.140625" customWidth="1"/>
    <col min="6" max="6" width="21.5703125" bestFit="1" customWidth="1"/>
    <col min="7" max="7" width="21.5703125" customWidth="1"/>
    <col min="8" max="8" width="25" bestFit="1" customWidth="1"/>
    <col min="9" max="9" width="11.28515625" bestFit="1" customWidth="1"/>
    <col min="11" max="11" width="10.5703125" bestFit="1" customWidth="1"/>
    <col min="16" max="16" width="10.42578125" customWidth="1"/>
    <col min="17" max="17" width="13.7109375" bestFit="1" customWidth="1"/>
    <col min="18" max="18" width="14.85546875" bestFit="1" customWidth="1"/>
    <col min="19" max="19" width="23.5703125" bestFit="1" customWidth="1"/>
    <col min="20" max="20" width="13.28515625" bestFit="1" customWidth="1"/>
    <col min="22" max="22" width="19.5703125" customWidth="1"/>
    <col min="23" max="23" width="15.5703125" bestFit="1" customWidth="1"/>
    <col min="26" max="27" width="12" bestFit="1" customWidth="1"/>
    <col min="29" max="29" width="12" bestFit="1" customWidth="1"/>
    <col min="30" max="30" width="29.42578125" bestFit="1" customWidth="1"/>
    <col min="33" max="34" width="11.5703125" bestFit="1" customWidth="1"/>
  </cols>
  <sheetData>
    <row r="1" spans="1:35" x14ac:dyDescent="0.25">
      <c r="A1" s="187" t="s">
        <v>502</v>
      </c>
      <c r="B1" s="187" t="s">
        <v>33</v>
      </c>
      <c r="C1" s="187" t="s">
        <v>503</v>
      </c>
      <c r="D1" s="403" t="s">
        <v>504</v>
      </c>
      <c r="E1" s="403" t="s">
        <v>505</v>
      </c>
      <c r="F1" s="403" t="s">
        <v>506</v>
      </c>
      <c r="G1" s="403" t="s">
        <v>507</v>
      </c>
      <c r="H1" s="403" t="s">
        <v>508</v>
      </c>
      <c r="I1" s="403" t="s">
        <v>509</v>
      </c>
      <c r="J1" s="403" t="s">
        <v>510</v>
      </c>
      <c r="K1" s="403" t="s">
        <v>511</v>
      </c>
      <c r="L1" s="403" t="s">
        <v>512</v>
      </c>
      <c r="M1" s="403" t="s">
        <v>513</v>
      </c>
      <c r="N1" s="403" t="s">
        <v>514</v>
      </c>
      <c r="O1" s="187" t="s">
        <v>515</v>
      </c>
      <c r="P1" s="187"/>
      <c r="Q1" s="187" t="s">
        <v>516</v>
      </c>
      <c r="T1" s="187" t="s">
        <v>517</v>
      </c>
      <c r="V1" s="430" t="s">
        <v>518</v>
      </c>
    </row>
    <row r="2" spans="1:35" x14ac:dyDescent="0.25">
      <c r="A2" t="str">
        <f>CONCATENATE(B2,C2)</f>
        <v>£50 discountUnited Kingdom</v>
      </c>
      <c r="B2" s="328" t="s">
        <v>50</v>
      </c>
      <c r="C2" s="328" t="s">
        <v>519</v>
      </c>
      <c r="D2" s="397">
        <v>11683200</v>
      </c>
      <c r="E2" s="397">
        <v>33468.528718946029</v>
      </c>
      <c r="F2" s="344">
        <f>Summary!$H$14*M2</f>
        <v>4836829.4299963582</v>
      </c>
      <c r="G2" s="344">
        <f>'Population size and cost'!F2</f>
        <v>4836829.4299963582</v>
      </c>
      <c r="H2" s="337">
        <f>F2/Summary!$H$14</f>
        <v>50</v>
      </c>
      <c r="I2" t="s">
        <v>520</v>
      </c>
      <c r="J2" t="s">
        <v>520</v>
      </c>
      <c r="K2" s="336" t="s">
        <v>520</v>
      </c>
      <c r="L2" s="336" t="s">
        <v>520</v>
      </c>
      <c r="M2" s="338">
        <f>IF(B2="20% discount",0.2,IF(B2="30% discount",0.3,IF(B2="40% discount",0.4,IF(B2="50% discount",0.5,IF(B2="£50 discount",50,IF(B2="£100 discount",100,IF(B2="£150 discount",150, IF(B2="£200 discount", 200,""))))))))</f>
        <v>50</v>
      </c>
      <c r="N2" s="338"/>
      <c r="Q2" s="309" t="s">
        <v>33</v>
      </c>
      <c r="R2" t="s">
        <v>45</v>
      </c>
      <c r="T2" s="328" t="s">
        <v>50</v>
      </c>
      <c r="V2" s="187" t="s">
        <v>33</v>
      </c>
      <c r="W2" s="187" t="s">
        <v>521</v>
      </c>
      <c r="X2" s="187" t="s">
        <v>509</v>
      </c>
      <c r="Y2" s="187" t="s">
        <v>510</v>
      </c>
      <c r="Z2" s="187" t="s">
        <v>511</v>
      </c>
      <c r="AA2" s="187" t="s">
        <v>512</v>
      </c>
      <c r="AB2" s="187" t="s">
        <v>513</v>
      </c>
      <c r="AC2" s="187" t="s">
        <v>522</v>
      </c>
      <c r="AD2" s="187"/>
      <c r="AE2" s="187"/>
      <c r="AF2" s="187"/>
      <c r="AG2" s="187"/>
      <c r="AH2" s="187"/>
      <c r="AI2" s="187"/>
    </row>
    <row r="3" spans="1:35" x14ac:dyDescent="0.25">
      <c r="A3" t="str">
        <f t="shared" ref="A3:A33" si="0">CONCATENATE(B3,C3)</f>
        <v>£100 discountUnited Kingdom</v>
      </c>
      <c r="B3" s="328" t="s">
        <v>35</v>
      </c>
      <c r="C3" s="328" t="s">
        <v>519</v>
      </c>
      <c r="D3" s="397">
        <v>11683200</v>
      </c>
      <c r="E3" s="397">
        <v>79404.121536045437</v>
      </c>
      <c r="F3" s="344">
        <f>Summary!$H$14*M3</f>
        <v>9673658.8599927165</v>
      </c>
      <c r="G3" s="344">
        <f>'Population size and cost'!F3</f>
        <v>9673658.8599927165</v>
      </c>
      <c r="H3" s="337">
        <f>F3/Summary!$H$14</f>
        <v>100</v>
      </c>
      <c r="I3" t="s">
        <v>520</v>
      </c>
      <c r="J3" t="s">
        <v>520</v>
      </c>
      <c r="K3" s="336" t="s">
        <v>520</v>
      </c>
      <c r="L3" s="336" t="s">
        <v>520</v>
      </c>
      <c r="M3" s="338">
        <f t="shared" ref="M3:M49" si="1">IF(B3="20% discount",0.2,IF(B3="30% discount",0.3,IF(B3="40% discount",0.4,IF(B3="50% discount",0.5,IF(B3="£50 discount",50,IF(B3="£100 discount",100,IF(B3="£150 discount",150, IF(B3="£200 discount", 200,""))))))))</f>
        <v>100</v>
      </c>
      <c r="N3" s="338"/>
      <c r="T3" s="328" t="s">
        <v>35</v>
      </c>
      <c r="V3" s="328" t="s">
        <v>50</v>
      </c>
      <c r="W3" s="416">
        <f>Summary!$C$17</f>
        <v>30000</v>
      </c>
      <c r="X3" t="s">
        <v>520</v>
      </c>
      <c r="Y3" t="s">
        <v>520</v>
      </c>
      <c r="Z3" s="336" t="s">
        <v>520</v>
      </c>
      <c r="AA3" s="336" t="s">
        <v>520</v>
      </c>
      <c r="AB3" s="559">
        <f>IF(V3="20% discount",0.2,IF(V3="30% discount",0.3,IF(V3="40% discount",0.4,IF(V3="50% discount",0.5,IF(V3="£50 discount",50,IF(V3="£100 discount",100,IF(V3="£150 discount",150, IF(V3="£200 discount", 200,""))))))))</f>
        <v>50</v>
      </c>
      <c r="AC3" s="432">
        <f>W3/AB3</f>
        <v>600</v>
      </c>
    </row>
    <row r="4" spans="1:35" x14ac:dyDescent="0.25">
      <c r="A4" t="str">
        <f t="shared" si="0"/>
        <v>£150 discountUnited Kingdom</v>
      </c>
      <c r="B4" s="328" t="s">
        <v>37</v>
      </c>
      <c r="C4" s="328" t="s">
        <v>519</v>
      </c>
      <c r="D4" s="397">
        <v>11683200</v>
      </c>
      <c r="E4" s="397">
        <v>115052.96150939362</v>
      </c>
      <c r="F4" s="344">
        <f>Summary!$H$14*M4</f>
        <v>14510488.289989075</v>
      </c>
      <c r="G4" s="344">
        <f>'Population size and cost'!F4</f>
        <v>14510488.289989075</v>
      </c>
      <c r="H4" s="337">
        <f>F4/Summary!$H$14</f>
        <v>150</v>
      </c>
      <c r="I4" t="s">
        <v>520</v>
      </c>
      <c r="J4" t="s">
        <v>520</v>
      </c>
      <c r="K4" s="336" t="s">
        <v>520</v>
      </c>
      <c r="L4" s="336" t="s">
        <v>520</v>
      </c>
      <c r="M4" s="338">
        <f t="shared" si="1"/>
        <v>150</v>
      </c>
      <c r="N4" s="338"/>
      <c r="T4" s="328" t="s">
        <v>37</v>
      </c>
      <c r="V4" s="328" t="s">
        <v>35</v>
      </c>
      <c r="W4" s="416">
        <f>Summary!$C$17</f>
        <v>30000</v>
      </c>
      <c r="X4" t="s">
        <v>520</v>
      </c>
      <c r="Y4" t="s">
        <v>520</v>
      </c>
      <c r="Z4" s="336" t="s">
        <v>520</v>
      </c>
      <c r="AA4" s="336" t="s">
        <v>520</v>
      </c>
      <c r="AB4" s="559">
        <f t="shared" ref="AB4:AB10" si="2">IF(V4="20% discount",0.2,IF(V4="30% discount",0.3,IF(V4="40% discount",0.4,IF(V4="50% discount",0.5,IF(V4="£50 discount",50,IF(V4="£100 discount",100,IF(V4="£150 discount",150, IF(V4="£200 discount", 200,""))))))))</f>
        <v>100</v>
      </c>
      <c r="AC4" s="432">
        <f t="shared" ref="AC4:AC6" si="3">W4/AB4</f>
        <v>300</v>
      </c>
    </row>
    <row r="5" spans="1:35" x14ac:dyDescent="0.25">
      <c r="A5" t="str">
        <f t="shared" si="0"/>
        <v>£200 discountUnited Kingdom</v>
      </c>
      <c r="B5" s="328" t="s">
        <v>39</v>
      </c>
      <c r="C5" s="328" t="s">
        <v>519</v>
      </c>
      <c r="D5" s="397">
        <v>11683200</v>
      </c>
      <c r="E5" s="397">
        <v>144243.96254329113</v>
      </c>
      <c r="F5" s="344">
        <f>Summary!$H$14*M5</f>
        <v>19347317.719985433</v>
      </c>
      <c r="G5" s="344">
        <f>'Population size and cost'!F5</f>
        <v>19347317.719985433</v>
      </c>
      <c r="H5" s="337">
        <f>F5/Summary!$H$14</f>
        <v>200</v>
      </c>
      <c r="I5" t="s">
        <v>520</v>
      </c>
      <c r="J5" t="s">
        <v>520</v>
      </c>
      <c r="K5" s="336" t="s">
        <v>520</v>
      </c>
      <c r="L5" s="336" t="s">
        <v>520</v>
      </c>
      <c r="M5" s="338">
        <f t="shared" si="1"/>
        <v>200</v>
      </c>
      <c r="N5" s="338"/>
      <c r="Q5" t="s">
        <v>523</v>
      </c>
      <c r="T5" s="328" t="s">
        <v>39</v>
      </c>
      <c r="V5" s="328" t="s">
        <v>37</v>
      </c>
      <c r="W5" s="416">
        <f>Summary!$C$17</f>
        <v>30000</v>
      </c>
      <c r="X5" t="s">
        <v>520</v>
      </c>
      <c r="Y5" t="s">
        <v>520</v>
      </c>
      <c r="Z5" s="336" t="s">
        <v>520</v>
      </c>
      <c r="AA5" s="336" t="s">
        <v>520</v>
      </c>
      <c r="AB5" s="559">
        <f t="shared" si="2"/>
        <v>150</v>
      </c>
      <c r="AC5" s="432">
        <f t="shared" si="3"/>
        <v>200</v>
      </c>
    </row>
    <row r="6" spans="1:35" x14ac:dyDescent="0.25">
      <c r="A6" t="str">
        <f t="shared" si="0"/>
        <v>20% discountUnited Kingdom</v>
      </c>
      <c r="B6" s="329" t="s">
        <v>41</v>
      </c>
      <c r="C6" s="328" t="s">
        <v>519</v>
      </c>
      <c r="D6" s="397">
        <v>11683200</v>
      </c>
      <c r="E6" s="397">
        <v>36805.913271304125</v>
      </c>
      <c r="F6" s="339">
        <f>((Summary!$H$14*I6*K6)+(Summary!$H$14*J6*L6))*M6</f>
        <v>8007083.0960203921</v>
      </c>
      <c r="G6" s="344">
        <f>'Population size and cost'!F6</f>
        <v>8007083.0960203921</v>
      </c>
      <c r="H6" s="337">
        <f>F6/Summary!$H$14</f>
        <v>82.772022581189304</v>
      </c>
      <c r="I6" s="416">
        <v>348.73345878438499</v>
      </c>
      <c r="J6" s="416">
        <v>1000</v>
      </c>
      <c r="K6" s="392">
        <f>IF(Summary!$E$17="90% standard cycles, 10% non-standard cycles",0.9,IF(Summary!$E$17="Only standard cycles",1,IF(Summary!$E$17="Only non-standard cycles",0,"")))</f>
        <v>0.9</v>
      </c>
      <c r="L6" s="392">
        <f>IF(Summary!$E$17="90% standard cycles, 10% non-standard cycles",0.1,IF(Summary!$E$17="Only standard cycles",0,IF(Summary!$E$17="Only non-standard cycles",1,"")))</f>
        <v>0.1</v>
      </c>
      <c r="M6" s="338">
        <f t="shared" si="1"/>
        <v>0.2</v>
      </c>
      <c r="N6" s="338"/>
      <c r="T6" s="329" t="s">
        <v>41</v>
      </c>
      <c r="V6" s="328" t="s">
        <v>39</v>
      </c>
      <c r="W6" s="416">
        <f>Summary!$C$17</f>
        <v>30000</v>
      </c>
      <c r="X6" t="s">
        <v>520</v>
      </c>
      <c r="Y6" t="s">
        <v>520</v>
      </c>
      <c r="Z6" s="336" t="s">
        <v>520</v>
      </c>
      <c r="AA6" s="336" t="s">
        <v>520</v>
      </c>
      <c r="AB6" s="559">
        <f t="shared" si="2"/>
        <v>200</v>
      </c>
      <c r="AC6" s="432">
        <f t="shared" si="3"/>
        <v>150</v>
      </c>
    </row>
    <row r="7" spans="1:35" x14ac:dyDescent="0.25">
      <c r="A7" t="str">
        <f t="shared" si="0"/>
        <v>30% discountUnited Kingdom</v>
      </c>
      <c r="B7" s="329" t="s">
        <v>43</v>
      </c>
      <c r="C7" s="328" t="s">
        <v>519</v>
      </c>
      <c r="D7" s="397">
        <v>11683200</v>
      </c>
      <c r="E7" s="397">
        <v>57144.438316932843</v>
      </c>
      <c r="F7" s="339">
        <f>((Summary!$H$14*I7*K7)+(Summary!$H$14*J7*L7))*M7</f>
        <v>12024736.568473348</v>
      </c>
      <c r="G7" s="344">
        <f>'Population size and cost'!F7</f>
        <v>12024736.568473348</v>
      </c>
      <c r="H7" s="337">
        <f>F7/Summary!$H$14</f>
        <v>124.30391377769136</v>
      </c>
      <c r="I7" s="416">
        <v>351.38086771703303</v>
      </c>
      <c r="J7" s="416">
        <v>981.03598313641498</v>
      </c>
      <c r="K7" s="392">
        <f>IF(Summary!$E$17="90% standard cycles, 10% non-standard cycles",0.9,IF(Summary!$E$17="Only standard cycles",1,IF(Summary!$E$17="Only non-standard cycles",0,"")))</f>
        <v>0.9</v>
      </c>
      <c r="L7" s="392">
        <f>IF(Summary!$E$17="90% standard cycles, 10% non-standard cycles",0.1,IF(Summary!$E$17="Only standard cycles",0,IF(Summary!$E$17="Only non-standard cycles",1,"")))</f>
        <v>0.1</v>
      </c>
      <c r="M7" s="338">
        <f t="shared" si="1"/>
        <v>0.3</v>
      </c>
      <c r="N7" s="338"/>
      <c r="T7" s="329" t="s">
        <v>43</v>
      </c>
      <c r="V7" s="329" t="s">
        <v>41</v>
      </c>
      <c r="W7" s="416">
        <f>Summary!$C$17</f>
        <v>30000</v>
      </c>
      <c r="X7" s="416">
        <v>348.73345878438499</v>
      </c>
      <c r="Y7" s="416">
        <v>1000</v>
      </c>
      <c r="Z7" s="336">
        <f>IF(Summary!$E$17="90% standard cycles, 10% non-standard cycles",0.9,IF(Summary!$E$17="Only standard cycles",1,IF(Summary!$E$17="Only non-standard cycles",0,"")))</f>
        <v>0.9</v>
      </c>
      <c r="AA7" s="336">
        <f>IF(Summary!$E$17="90% standard cycles, 10% non-standard cycles",0.1,IF(Summary!$E$17="Only standard cycles",0,IF(Summary!$E$17="Only non-standard cycles",1,"")))</f>
        <v>0.1</v>
      </c>
      <c r="AB7" s="396">
        <f t="shared" si="2"/>
        <v>0.2</v>
      </c>
      <c r="AC7" s="432">
        <f>W7/(((X7*Z7)+(Y7*AA7))*AB7)</f>
        <v>362.44130642782881</v>
      </c>
      <c r="AD7" s="558"/>
      <c r="AE7" s="558"/>
      <c r="AG7" s="558"/>
      <c r="AH7" s="558"/>
    </row>
    <row r="8" spans="1:35" x14ac:dyDescent="0.25">
      <c r="A8" t="str">
        <f t="shared" si="0"/>
        <v>40% discountUnited Kingdom</v>
      </c>
      <c r="B8" s="329" t="s">
        <v>45</v>
      </c>
      <c r="C8" s="328" t="s">
        <v>519</v>
      </c>
      <c r="D8" s="397">
        <v>11683200</v>
      </c>
      <c r="E8" s="397">
        <v>96736.58859992717</v>
      </c>
      <c r="F8" s="339">
        <f>((Summary!$H$14*I8*K8)+(Summary!$H$14*J8*L8))*M8</f>
        <v>18224168.05338126</v>
      </c>
      <c r="G8" s="344">
        <f>'Population size and cost'!F8</f>
        <v>18224168.05338126</v>
      </c>
      <c r="H8" s="337">
        <f>F8/Summary!$H$14</f>
        <v>188.38960849395696</v>
      </c>
      <c r="I8" s="416">
        <v>391.66666666666703</v>
      </c>
      <c r="J8" s="416">
        <v>1184.7402123489201</v>
      </c>
      <c r="K8" s="392">
        <f>IF(Summary!$E$17="90% standard cycles, 10% non-standard cycles",0.9,IF(Summary!$E$17="Only standard cycles",1,IF(Summary!$E$17="Only non-standard cycles",0,"")))</f>
        <v>0.9</v>
      </c>
      <c r="L8" s="392">
        <f>IF(Summary!$E$17="90% standard cycles, 10% non-standard cycles",0.1,IF(Summary!$E$17="Only standard cycles",0,IF(Summary!$E$17="Only non-standard cycles",1,"")))</f>
        <v>0.1</v>
      </c>
      <c r="M8" s="338">
        <f t="shared" si="1"/>
        <v>0.4</v>
      </c>
      <c r="N8" s="338"/>
      <c r="O8" s="558"/>
      <c r="Q8" s="338"/>
      <c r="R8" t="s">
        <v>524</v>
      </c>
      <c r="T8" s="329" t="s">
        <v>45</v>
      </c>
      <c r="V8" s="329" t="s">
        <v>43</v>
      </c>
      <c r="W8" s="416">
        <f>Summary!$C$17</f>
        <v>30000</v>
      </c>
      <c r="X8" s="416">
        <v>351.38086771703303</v>
      </c>
      <c r="Y8" s="416">
        <v>981.03598313641498</v>
      </c>
      <c r="Z8" s="336">
        <f>IF(Summary!$E$17="90% standard cycles, 10% non-standard cycles",0.9,IF(Summary!$E$17="Only standard cycles",1,IF(Summary!$E$17="Only non-standard cycles",0,"")))</f>
        <v>0.9</v>
      </c>
      <c r="AA8" s="336">
        <f>IF(Summary!$E$17="90% standard cycles, 10% non-standard cycles",0.1,IF(Summary!$E$17="Only standard cycles",0,IF(Summary!$E$17="Only non-standard cycles",1,"")))</f>
        <v>0.1</v>
      </c>
      <c r="AB8" s="396">
        <f t="shared" si="2"/>
        <v>0.3</v>
      </c>
      <c r="AC8" s="432">
        <f>W8/(((X8*Z8)+(Y8*AA8))*AB8)</f>
        <v>241.34396969714766</v>
      </c>
      <c r="AD8" s="558"/>
      <c r="AE8" s="558"/>
      <c r="AG8" s="558"/>
      <c r="AH8" s="558"/>
    </row>
    <row r="9" spans="1:35" x14ac:dyDescent="0.25">
      <c r="A9" t="str">
        <f t="shared" si="0"/>
        <v>50% discountUnited Kingdom</v>
      </c>
      <c r="B9" s="329" t="s">
        <v>47</v>
      </c>
      <c r="C9" s="328" t="s">
        <v>519</v>
      </c>
      <c r="D9" s="397">
        <v>11683200</v>
      </c>
      <c r="E9" s="397">
        <v>142761.66153477959</v>
      </c>
      <c r="F9" s="339">
        <f>((Summary!$H$14*I9*K9)+(Summary!$H$14*J9*L9))*M9</f>
        <v>25692356.456881225</v>
      </c>
      <c r="G9" s="344">
        <f>'Population size and cost'!F9</f>
        <v>25692356.456881225</v>
      </c>
      <c r="H9" s="337">
        <f>F9/Summary!$H$14</f>
        <v>265.59088788149148</v>
      </c>
      <c r="I9" s="416">
        <v>459.09086195886999</v>
      </c>
      <c r="J9" s="416">
        <v>1180</v>
      </c>
      <c r="K9" s="392">
        <f>IF(Summary!$E$17="90% standard cycles, 10% non-standard cycles",0.9,IF(Summary!$E$17="Only standard cycles",1,IF(Summary!$E$17="Only non-standard cycles",0,"")))</f>
        <v>0.9</v>
      </c>
      <c r="L9" s="392">
        <f>IF(Summary!$E$17="90% standard cycles, 10% non-standard cycles",0.1,IF(Summary!$E$17="Only standard cycles",0,IF(Summary!$E$17="Only non-standard cycles",1,"")))</f>
        <v>0.1</v>
      </c>
      <c r="M9" s="338">
        <f t="shared" si="1"/>
        <v>0.5</v>
      </c>
      <c r="N9" s="338"/>
      <c r="T9" s="329" t="s">
        <v>47</v>
      </c>
      <c r="V9" s="329" t="s">
        <v>45</v>
      </c>
      <c r="W9" s="416">
        <f>Summary!$C$17</f>
        <v>30000</v>
      </c>
      <c r="X9" s="416">
        <v>391.66666666666703</v>
      </c>
      <c r="Y9" s="416">
        <v>1184.7402123489201</v>
      </c>
      <c r="Z9" s="336">
        <f>IF(Summary!$E$17="90% standard cycles, 10% non-standard cycles",0.9,IF(Summary!$E$17="Only standard cycles",1,IF(Summary!$E$17="Only non-standard cycles",0,"")))</f>
        <v>0.9</v>
      </c>
      <c r="AA9" s="336">
        <f>IF(Summary!$E$17="90% standard cycles, 10% non-standard cycles",0.1,IF(Summary!$E$17="Only standard cycles",0,IF(Summary!$E$17="Only non-standard cycles",1,"")))</f>
        <v>0.1</v>
      </c>
      <c r="AB9" s="396">
        <f t="shared" si="2"/>
        <v>0.4</v>
      </c>
      <c r="AC9" s="432">
        <f>W9/(((X9*Z9)+(Y9*AA9))*AB9)</f>
        <v>159.24445217455994</v>
      </c>
      <c r="AD9" s="558"/>
      <c r="AE9" s="558"/>
      <c r="AG9" s="558"/>
      <c r="AH9" s="558"/>
    </row>
    <row r="10" spans="1:35" x14ac:dyDescent="0.25">
      <c r="A10" t="str">
        <f t="shared" si="0"/>
        <v>£50 discountEngland</v>
      </c>
      <c r="B10" s="328" t="s">
        <v>50</v>
      </c>
      <c r="C10" s="328" t="s">
        <v>525</v>
      </c>
      <c r="D10" s="397">
        <v>9744289.8589393962</v>
      </c>
      <c r="E10" s="397">
        <v>27914.188320806603</v>
      </c>
      <c r="F10" s="344">
        <f>Summary!$H$14*M10</f>
        <v>4836829.4299963582</v>
      </c>
      <c r="G10" s="344">
        <f>'Population size and cost'!F10</f>
        <v>4836829.4299963582</v>
      </c>
      <c r="H10" s="337">
        <f>F10/Summary!$H$14</f>
        <v>50</v>
      </c>
      <c r="I10" t="s">
        <v>520</v>
      </c>
      <c r="J10" t="s">
        <v>520</v>
      </c>
      <c r="K10" s="336" t="s">
        <v>520</v>
      </c>
      <c r="L10" s="336" t="s">
        <v>520</v>
      </c>
      <c r="M10" s="338">
        <f t="shared" si="1"/>
        <v>50</v>
      </c>
      <c r="N10" s="338"/>
      <c r="Q10" s="187" t="s">
        <v>526</v>
      </c>
      <c r="V10" s="329" t="s">
        <v>47</v>
      </c>
      <c r="W10" s="416">
        <f>Summary!$C$17</f>
        <v>30000</v>
      </c>
      <c r="X10" s="416">
        <v>459.09086195886999</v>
      </c>
      <c r="Y10" s="416">
        <v>1180</v>
      </c>
      <c r="Z10" s="336">
        <f>IF(Summary!$E$17="90% standard cycles, 10% non-standard cycles",0.9,IF(Summary!$E$17="Only standard cycles",1,IF(Summary!$E$17="Only non-standard cycles",0,"")))</f>
        <v>0.9</v>
      </c>
      <c r="AA10" s="336">
        <f>IF(Summary!$E$17="90% standard cycles, 10% non-standard cycles",0.1,IF(Summary!$E$17="Only standard cycles",0,IF(Summary!$E$17="Only non-standard cycles",1,"")))</f>
        <v>0.1</v>
      </c>
      <c r="AB10" s="396">
        <f t="shared" si="2"/>
        <v>0.5</v>
      </c>
      <c r="AC10" s="432">
        <f>W10/(((X10*Z10)+(Y10*AA10))*AB10)</f>
        <v>112.95568247577155</v>
      </c>
      <c r="AD10" s="558"/>
      <c r="AE10" s="558"/>
      <c r="AG10" s="558"/>
      <c r="AH10" s="558"/>
    </row>
    <row r="11" spans="1:35" x14ac:dyDescent="0.25">
      <c r="A11" t="str">
        <f t="shared" si="0"/>
        <v>£100 discountEngland</v>
      </c>
      <c r="B11" s="328" t="s">
        <v>35</v>
      </c>
      <c r="C11" s="328" t="s">
        <v>525</v>
      </c>
      <c r="D11" s="397">
        <v>9744289.8589393962</v>
      </c>
      <c r="E11" s="397">
        <v>66226.442776095486</v>
      </c>
      <c r="F11" s="344">
        <f>Summary!$H$14*M11</f>
        <v>9673658.8599927165</v>
      </c>
      <c r="G11" s="344">
        <f>'Population size and cost'!F11</f>
        <v>9673658.8599927165</v>
      </c>
      <c r="H11" s="337">
        <f>F11/Summary!$H$14</f>
        <v>100</v>
      </c>
      <c r="I11" t="s">
        <v>520</v>
      </c>
      <c r="J11" t="s">
        <v>520</v>
      </c>
      <c r="K11" s="336" t="s">
        <v>520</v>
      </c>
      <c r="L11" s="336" t="s">
        <v>520</v>
      </c>
      <c r="M11" s="338">
        <f t="shared" si="1"/>
        <v>100</v>
      </c>
      <c r="N11" s="338"/>
      <c r="Q11" t="s">
        <v>527</v>
      </c>
      <c r="S11" s="187" t="s">
        <v>528</v>
      </c>
      <c r="X11" s="558"/>
    </row>
    <row r="12" spans="1:35" x14ac:dyDescent="0.25">
      <c r="A12" t="str">
        <f t="shared" si="0"/>
        <v>£150 discountEngland</v>
      </c>
      <c r="B12" s="328" t="s">
        <v>37</v>
      </c>
      <c r="C12" s="328" t="s">
        <v>525</v>
      </c>
      <c r="D12" s="397">
        <v>9744289.8589393962</v>
      </c>
      <c r="E12" s="397">
        <v>95959.104190369835</v>
      </c>
      <c r="F12" s="344">
        <f>Summary!$H$14*M12</f>
        <v>14510488.289989075</v>
      </c>
      <c r="G12" s="344">
        <f>'Population size and cost'!F12</f>
        <v>14510488.289989075</v>
      </c>
      <c r="H12" s="337">
        <f>F12/Summary!$H$14</f>
        <v>150</v>
      </c>
      <c r="I12" t="s">
        <v>520</v>
      </c>
      <c r="J12" t="s">
        <v>520</v>
      </c>
      <c r="K12" s="336" t="s">
        <v>520</v>
      </c>
      <c r="L12" s="336" t="s">
        <v>520</v>
      </c>
      <c r="M12" s="338">
        <f t="shared" si="1"/>
        <v>150</v>
      </c>
      <c r="N12" s="338"/>
      <c r="Q12" t="s">
        <v>529</v>
      </c>
      <c r="S12" t="s">
        <v>530</v>
      </c>
      <c r="X12" s="558"/>
      <c r="AC12" s="432"/>
    </row>
    <row r="13" spans="1:35" x14ac:dyDescent="0.25">
      <c r="A13" t="str">
        <f t="shared" si="0"/>
        <v>£200 discountEngland</v>
      </c>
      <c r="B13" s="328" t="s">
        <v>39</v>
      </c>
      <c r="C13" s="328" t="s">
        <v>525</v>
      </c>
      <c r="D13" s="397">
        <v>9744289.8589393962</v>
      </c>
      <c r="E13" s="397">
        <v>120305.65097095196</v>
      </c>
      <c r="F13" s="344">
        <f>Summary!$H$14*M13</f>
        <v>19347317.719985433</v>
      </c>
      <c r="G13" s="344">
        <f>'Population size and cost'!F13</f>
        <v>19347317.719985433</v>
      </c>
      <c r="H13" s="337">
        <f>F13/Summary!$H$14</f>
        <v>200</v>
      </c>
      <c r="I13" t="s">
        <v>520</v>
      </c>
      <c r="J13" t="s">
        <v>520</v>
      </c>
      <c r="K13" s="336" t="s">
        <v>520</v>
      </c>
      <c r="L13" s="336" t="s">
        <v>520</v>
      </c>
      <c r="M13" s="338">
        <f t="shared" si="1"/>
        <v>200</v>
      </c>
      <c r="N13" s="338"/>
      <c r="Q13" t="s">
        <v>531</v>
      </c>
      <c r="S13" t="s">
        <v>532</v>
      </c>
      <c r="AC13" s="558"/>
    </row>
    <row r="14" spans="1:35" x14ac:dyDescent="0.25">
      <c r="A14" t="str">
        <f t="shared" si="0"/>
        <v>20% discountEngland</v>
      </c>
      <c r="B14" s="329" t="s">
        <v>41</v>
      </c>
      <c r="C14" s="328" t="s">
        <v>525</v>
      </c>
      <c r="D14" s="397">
        <v>9744289.8589393962</v>
      </c>
      <c r="E14" s="397">
        <v>30697.710168324749</v>
      </c>
      <c r="F14" s="339">
        <f>((Summary!$H$14*I14*K14)+(Summary!$H$14*J14*L14))*M14</f>
        <v>8007083.0960203921</v>
      </c>
      <c r="G14" s="344">
        <f>'Population size and cost'!F14</f>
        <v>8007083.0960203921</v>
      </c>
      <c r="H14" s="337">
        <f>F14/Summary!$H$14</f>
        <v>82.772022581189304</v>
      </c>
      <c r="I14" s="416">
        <v>348.73345878438499</v>
      </c>
      <c r="J14" s="416">
        <v>1000</v>
      </c>
      <c r="K14" s="392">
        <f>IF(Summary!$E$17="90% standard cycles, 10% non-standard cycles",0.9,IF(Summary!$E$17="Only standard cycles",1,IF(Summary!$E$17="Only non-standard cycles",0,"")))</f>
        <v>0.9</v>
      </c>
      <c r="L14" s="392">
        <f>IF(Summary!$E$17="90% standard cycles, 10% non-standard cycles",0.1,IF(Summary!$E$17="Only standard cycles",0,IF(Summary!$E$17="Only non-standard cycles",1,"")))</f>
        <v>0.1</v>
      </c>
      <c r="M14" s="338">
        <f t="shared" si="1"/>
        <v>0.2</v>
      </c>
      <c r="N14" s="338"/>
    </row>
    <row r="15" spans="1:35" x14ac:dyDescent="0.25">
      <c r="A15" t="str">
        <f t="shared" si="0"/>
        <v>30% discountEngland</v>
      </c>
      <c r="B15" s="329" t="s">
        <v>43</v>
      </c>
      <c r="C15" s="328" t="s">
        <v>525</v>
      </c>
      <c r="D15" s="397">
        <v>9744289.8589393962</v>
      </c>
      <c r="E15" s="397">
        <v>47660.912317385351</v>
      </c>
      <c r="F15" s="339">
        <f>((Summary!$H$14*I15*K15)+(Summary!$H$14*J15*L15))*M15</f>
        <v>12024736.568473348</v>
      </c>
      <c r="G15" s="344">
        <f>'Population size and cost'!F15</f>
        <v>12024736.568473348</v>
      </c>
      <c r="H15" s="337">
        <f>F15/Summary!$H$14</f>
        <v>124.30391377769136</v>
      </c>
      <c r="I15" s="416">
        <v>351.38086771703303</v>
      </c>
      <c r="J15" s="416">
        <v>981.03598313641498</v>
      </c>
      <c r="K15" s="392">
        <f>IF(Summary!$E$17="90% standard cycles, 10% non-standard cycles",0.9,IF(Summary!$E$17="Only standard cycles",1,IF(Summary!$E$17="Only non-standard cycles",0,"")))</f>
        <v>0.9</v>
      </c>
      <c r="L15" s="392">
        <f>IF(Summary!$E$17="90% standard cycles, 10% non-standard cycles",0.1,IF(Summary!$E$17="Only standard cycles",0,IF(Summary!$E$17="Only non-standard cycles",1,"")))</f>
        <v>0.1</v>
      </c>
      <c r="M15" s="338">
        <f t="shared" si="1"/>
        <v>0.3</v>
      </c>
      <c r="N15" s="338"/>
    </row>
    <row r="16" spans="1:35" x14ac:dyDescent="0.25">
      <c r="A16" t="str">
        <f t="shared" si="0"/>
        <v>40% discountEngland</v>
      </c>
      <c r="B16" s="329" t="s">
        <v>45</v>
      </c>
      <c r="C16" s="328" t="s">
        <v>525</v>
      </c>
      <c r="D16" s="397">
        <v>9744289.8589393962</v>
      </c>
      <c r="E16" s="397">
        <v>80682.46364717395</v>
      </c>
      <c r="F16" s="339">
        <f>((Summary!$H$14*I16*K16)+(Summary!$H$14*J16*L16))*M16</f>
        <v>18224168.05338126</v>
      </c>
      <c r="G16" s="344">
        <f>'Population size and cost'!F16</f>
        <v>18224168.05338126</v>
      </c>
      <c r="H16" s="337">
        <f>F16/Summary!$H$14</f>
        <v>188.38960849395696</v>
      </c>
      <c r="I16" s="416">
        <v>391.66666666666703</v>
      </c>
      <c r="J16" s="416">
        <v>1184.7402123489201</v>
      </c>
      <c r="K16" s="392">
        <f>IF(Summary!$E$17="90% standard cycles, 10% non-standard cycles",0.9,IF(Summary!$E$17="Only standard cycles",1,IF(Summary!$E$17="Only non-standard cycles",0,"")))</f>
        <v>0.9</v>
      </c>
      <c r="L16" s="392">
        <f>IF(Summary!$E$17="90% standard cycles, 10% non-standard cycles",0.1,IF(Summary!$E$17="Only standard cycles",0,IF(Summary!$E$17="Only non-standard cycles",1,"")))</f>
        <v>0.1</v>
      </c>
      <c r="M16" s="338">
        <f t="shared" si="1"/>
        <v>0.4</v>
      </c>
      <c r="N16" s="338"/>
      <c r="Q16" s="187" t="s">
        <v>533</v>
      </c>
    </row>
    <row r="17" spans="1:19" x14ac:dyDescent="0.25">
      <c r="A17" t="str">
        <f t="shared" si="0"/>
        <v>50% discountEngland</v>
      </c>
      <c r="B17" s="329" t="s">
        <v>47</v>
      </c>
      <c r="C17" s="328" t="s">
        <v>525</v>
      </c>
      <c r="D17" s="397">
        <v>9744289.8589393962</v>
      </c>
      <c r="E17" s="397">
        <v>119069.34835821445</v>
      </c>
      <c r="F17" s="339">
        <f>((Summary!$H$14*I17*K17)+(Summary!$H$14*J17*L17))*M17</f>
        <v>25692356.456881225</v>
      </c>
      <c r="G17" s="344">
        <f>'Population size and cost'!F17</f>
        <v>25692356.456881225</v>
      </c>
      <c r="H17" s="337">
        <f>F17/Summary!$H$14</f>
        <v>265.59088788149148</v>
      </c>
      <c r="I17" s="416">
        <v>459.09086195886999</v>
      </c>
      <c r="J17" s="416">
        <v>1180</v>
      </c>
      <c r="K17" s="392">
        <f>IF(Summary!$E$17="90% standard cycles, 10% non-standard cycles",0.9,IF(Summary!$E$17="Only standard cycles",1,IF(Summary!$E$17="Only non-standard cycles",0,"")))</f>
        <v>0.9</v>
      </c>
      <c r="L17" s="392">
        <f>IF(Summary!$E$17="90% standard cycles, 10% non-standard cycles",0.1,IF(Summary!$E$17="Only standard cycles",0,IF(Summary!$E$17="Only non-standard cycles",1,"")))</f>
        <v>0.1</v>
      </c>
      <c r="M17" s="338">
        <f t="shared" si="1"/>
        <v>0.5</v>
      </c>
      <c r="N17" s="338"/>
      <c r="P17" s="187" t="s">
        <v>534</v>
      </c>
      <c r="Q17" t="s">
        <v>33</v>
      </c>
      <c r="R17" t="s">
        <v>535</v>
      </c>
      <c r="S17" t="s">
        <v>536</v>
      </c>
    </row>
    <row r="18" spans="1:19" x14ac:dyDescent="0.25">
      <c r="A18" t="str">
        <f t="shared" si="0"/>
        <v>£50 discountWales</v>
      </c>
      <c r="B18" s="328" t="s">
        <v>50</v>
      </c>
      <c r="C18" s="328" t="s">
        <v>453</v>
      </c>
      <c r="D18" s="397">
        <v>579793.49826371856</v>
      </c>
      <c r="E18" s="397">
        <v>1660.9178433731724</v>
      </c>
      <c r="F18" s="344">
        <f>Summary!$H$14*M18</f>
        <v>4836829.4299963582</v>
      </c>
      <c r="G18" s="344">
        <f>'Population size and cost'!F18</f>
        <v>4836829.4299963582</v>
      </c>
      <c r="H18" s="337">
        <f>F18/Summary!$H$14</f>
        <v>50</v>
      </c>
      <c r="I18" t="s">
        <v>520</v>
      </c>
      <c r="J18" t="s">
        <v>520</v>
      </c>
      <c r="K18" s="336" t="s">
        <v>520</v>
      </c>
      <c r="L18" s="336" t="s">
        <v>520</v>
      </c>
      <c r="M18" s="338">
        <f t="shared" si="1"/>
        <v>50</v>
      </c>
      <c r="N18" s="338"/>
      <c r="P18" t="str">
        <f>CONCATENATE(Q18,R18)</f>
        <v>£50 discountOnly standard cycles</v>
      </c>
      <c r="Q18" s="328" t="s">
        <v>50</v>
      </c>
      <c r="R18" t="s">
        <v>529</v>
      </c>
      <c r="S18" s="433">
        <v>0.88996704385395642</v>
      </c>
    </row>
    <row r="19" spans="1:19" x14ac:dyDescent="0.25">
      <c r="A19" t="str">
        <f t="shared" si="0"/>
        <v>£100 discountWales</v>
      </c>
      <c r="B19" s="328" t="s">
        <v>35</v>
      </c>
      <c r="C19" s="328" t="s">
        <v>453</v>
      </c>
      <c r="D19" s="397">
        <v>579793.49826371856</v>
      </c>
      <c r="E19" s="397">
        <v>3940.5294270355089</v>
      </c>
      <c r="F19" s="344">
        <f>Summary!$H$14*M19</f>
        <v>9673658.8599927165</v>
      </c>
      <c r="G19" s="344">
        <f>'Population size and cost'!F19</f>
        <v>9673658.8599927165</v>
      </c>
      <c r="H19" s="337">
        <f>F19/Summary!$H$14</f>
        <v>100</v>
      </c>
      <c r="I19" t="s">
        <v>520</v>
      </c>
      <c r="J19" t="s">
        <v>520</v>
      </c>
      <c r="K19" s="336" t="s">
        <v>520</v>
      </c>
      <c r="L19" s="336" t="s">
        <v>520</v>
      </c>
      <c r="M19" s="338">
        <f t="shared" si="1"/>
        <v>100</v>
      </c>
      <c r="N19" s="338"/>
      <c r="P19" t="str">
        <f t="shared" ref="P19:P41" si="4">CONCATENATE(Q19,R19)</f>
        <v>£100 discountOnly standard cycles</v>
      </c>
      <c r="Q19" s="328" t="s">
        <v>35</v>
      </c>
      <c r="R19" t="s">
        <v>529</v>
      </c>
      <c r="S19" s="433">
        <v>0.92898515585654329</v>
      </c>
    </row>
    <row r="20" spans="1:19" x14ac:dyDescent="0.25">
      <c r="A20" t="str">
        <f t="shared" si="0"/>
        <v>£150 discountWales</v>
      </c>
      <c r="B20" s="328" t="s">
        <v>37</v>
      </c>
      <c r="C20" s="328" t="s">
        <v>453</v>
      </c>
      <c r="D20" s="397">
        <v>579793.49826371856</v>
      </c>
      <c r="E20" s="397">
        <v>5709.6479593888907</v>
      </c>
      <c r="F20" s="344">
        <f>Summary!$H$14*M20</f>
        <v>14510488.289989075</v>
      </c>
      <c r="G20" s="344">
        <f>'Population size and cost'!F20</f>
        <v>14510488.289989075</v>
      </c>
      <c r="H20" s="337">
        <f>F20/Summary!$H$14</f>
        <v>150</v>
      </c>
      <c r="I20" t="s">
        <v>520</v>
      </c>
      <c r="J20" t="s">
        <v>520</v>
      </c>
      <c r="K20" s="336" t="s">
        <v>520</v>
      </c>
      <c r="L20" s="336" t="s">
        <v>520</v>
      </c>
      <c r="M20" s="338">
        <f t="shared" si="1"/>
        <v>150</v>
      </c>
      <c r="N20" s="338"/>
      <c r="P20" t="str">
        <f t="shared" si="4"/>
        <v>£150 discountOnly standard cycles</v>
      </c>
      <c r="Q20" s="328" t="s">
        <v>37</v>
      </c>
      <c r="R20" t="s">
        <v>529</v>
      </c>
      <c r="S20" s="433">
        <v>0.91504462041547063</v>
      </c>
    </row>
    <row r="21" spans="1:19" x14ac:dyDescent="0.25">
      <c r="A21" t="str">
        <f t="shared" si="0"/>
        <v>£200 discountWales</v>
      </c>
      <c r="B21" s="328" t="s">
        <v>39</v>
      </c>
      <c r="C21" s="328" t="s">
        <v>453</v>
      </c>
      <c r="D21" s="397">
        <v>579793.49826371856</v>
      </c>
      <c r="E21" s="397">
        <v>7158.2881099694905</v>
      </c>
      <c r="F21" s="344">
        <f>Summary!$H$14*M21</f>
        <v>19347317.719985433</v>
      </c>
      <c r="G21" s="344">
        <f>'Population size and cost'!F21</f>
        <v>19347317.719985433</v>
      </c>
      <c r="H21" s="337">
        <f>F21/Summary!$H$14</f>
        <v>200</v>
      </c>
      <c r="I21" t="s">
        <v>520</v>
      </c>
      <c r="J21" t="s">
        <v>520</v>
      </c>
      <c r="K21" s="336" t="s">
        <v>520</v>
      </c>
      <c r="L21" s="336" t="s">
        <v>520</v>
      </c>
      <c r="M21" s="338">
        <f t="shared" si="1"/>
        <v>200</v>
      </c>
      <c r="N21" s="338"/>
      <c r="P21" t="str">
        <f t="shared" si="4"/>
        <v>£200 discountOnly standard cycles</v>
      </c>
      <c r="Q21" s="328" t="s">
        <v>39</v>
      </c>
      <c r="R21" t="s">
        <v>529</v>
      </c>
      <c r="S21" s="433">
        <v>0.90988760359702858</v>
      </c>
    </row>
    <row r="22" spans="1:19" x14ac:dyDescent="0.25">
      <c r="A22" t="str">
        <f t="shared" si="0"/>
        <v>20% discountWales</v>
      </c>
      <c r="B22" s="329" t="s">
        <v>41</v>
      </c>
      <c r="C22" s="328" t="s">
        <v>453</v>
      </c>
      <c r="D22" s="397">
        <v>579793.49826371856</v>
      </c>
      <c r="E22" s="397">
        <v>1826.5397504416978</v>
      </c>
      <c r="F22" s="339">
        <f>((Summary!$H$14*I22*K22)+(Summary!$H$14*J22*L22))*M22</f>
        <v>8007083.0960203921</v>
      </c>
      <c r="G22" s="344">
        <f>'Population size and cost'!F22</f>
        <v>8007083.0960203921</v>
      </c>
      <c r="H22" s="337">
        <f>F22/Summary!$H$14</f>
        <v>82.772022581189304</v>
      </c>
      <c r="I22" s="416">
        <v>348.73345878438499</v>
      </c>
      <c r="J22" s="416">
        <v>1000</v>
      </c>
      <c r="K22" s="392">
        <f>IF(Summary!$E$17="90% standard cycles, 10% non-standard cycles",0.9,IF(Summary!$E$17="Only standard cycles",1,IF(Summary!$E$17="Only non-standard cycles",0,"")))</f>
        <v>0.9</v>
      </c>
      <c r="L22" s="392">
        <f>IF(Summary!$E$17="90% standard cycles, 10% non-standard cycles",0.1,IF(Summary!$E$17="Only standard cycles",0,IF(Summary!$E$17="Only non-standard cycles",1,"")))</f>
        <v>0.1</v>
      </c>
      <c r="M22" s="338">
        <f t="shared" si="1"/>
        <v>0.2</v>
      </c>
      <c r="N22" s="338"/>
      <c r="P22" t="str">
        <f t="shared" si="4"/>
        <v>20% discountOnly standard cycles</v>
      </c>
      <c r="Q22" s="329" t="s">
        <v>41</v>
      </c>
      <c r="R22" t="s">
        <v>529</v>
      </c>
      <c r="S22" s="433">
        <v>0.84394035066363648</v>
      </c>
    </row>
    <row r="23" spans="1:19" x14ac:dyDescent="0.25">
      <c r="A23" t="str">
        <f t="shared" si="0"/>
        <v>30% discountWales</v>
      </c>
      <c r="B23" s="329" t="s">
        <v>43</v>
      </c>
      <c r="C23" s="328" t="s">
        <v>453</v>
      </c>
      <c r="D23" s="397">
        <v>579793.49826371856</v>
      </c>
      <c r="E23" s="397">
        <v>2835.8646430849235</v>
      </c>
      <c r="F23" s="339">
        <f>((Summary!$H$14*I23*K23)+(Summary!$H$14*J23*L23))*M23</f>
        <v>12024736.568473348</v>
      </c>
      <c r="G23" s="344">
        <f>'Population size and cost'!F23</f>
        <v>12024736.568473348</v>
      </c>
      <c r="H23" s="337">
        <f>F23/Summary!$H$14</f>
        <v>124.30391377769136</v>
      </c>
      <c r="I23" s="416">
        <v>351.38086771703303</v>
      </c>
      <c r="J23" s="416">
        <v>981.03598313641498</v>
      </c>
      <c r="K23" s="392">
        <f>IF(Summary!$E$17="90% standard cycles, 10% non-standard cycles",0.9,IF(Summary!$E$17="Only standard cycles",1,IF(Summary!$E$17="Only non-standard cycles",0,"")))</f>
        <v>0.9</v>
      </c>
      <c r="L23" s="392">
        <f>IF(Summary!$E$17="90% standard cycles, 10% non-standard cycles",0.1,IF(Summary!$E$17="Only standard cycles",0,IF(Summary!$E$17="Only non-standard cycles",1,"")))</f>
        <v>0.1</v>
      </c>
      <c r="M23" s="338">
        <f t="shared" si="1"/>
        <v>0.3</v>
      </c>
      <c r="N23" s="338"/>
      <c r="P23" t="str">
        <f t="shared" si="4"/>
        <v>30% discountOnly standard cycles</v>
      </c>
      <c r="Q23" s="329" t="s">
        <v>43</v>
      </c>
      <c r="R23" t="s">
        <v>529</v>
      </c>
      <c r="S23" s="433">
        <v>0.87109646685845477</v>
      </c>
    </row>
    <row r="24" spans="1:19" x14ac:dyDescent="0.25">
      <c r="A24" t="str">
        <f t="shared" si="0"/>
        <v>40% discountWales</v>
      </c>
      <c r="B24" s="329" t="s">
        <v>45</v>
      </c>
      <c r="C24" s="328" t="s">
        <v>453</v>
      </c>
      <c r="D24" s="397">
        <v>579793.49826371856</v>
      </c>
      <c r="E24" s="397">
        <v>4800.6749105082454</v>
      </c>
      <c r="F24" s="339">
        <f>((Summary!$H$14*I24*K24)+(Summary!$H$14*J24*L24))*M24</f>
        <v>18224168.05338126</v>
      </c>
      <c r="G24" s="344">
        <f>'Population size and cost'!F24</f>
        <v>18224168.05338126</v>
      </c>
      <c r="H24" s="337">
        <f>F24/Summary!$H$14</f>
        <v>188.38960849395696</v>
      </c>
      <c r="I24" s="416">
        <v>391.66666666666703</v>
      </c>
      <c r="J24" s="416">
        <v>1184.7402123489201</v>
      </c>
      <c r="K24" s="392">
        <f>IF(Summary!$E$17="90% standard cycles, 10% non-standard cycles",0.9,IF(Summary!$E$17="Only standard cycles",1,IF(Summary!$E$17="Only non-standard cycles",0,"")))</f>
        <v>0.9</v>
      </c>
      <c r="L24" s="392">
        <f>IF(Summary!$E$17="90% standard cycles, 10% non-standard cycles",0.1,IF(Summary!$E$17="Only standard cycles",0,IF(Summary!$E$17="Only non-standard cycles",1,"")))</f>
        <v>0.1</v>
      </c>
      <c r="M24" s="338">
        <f t="shared" si="1"/>
        <v>0.4</v>
      </c>
      <c r="N24" s="338"/>
      <c r="P24" t="str">
        <f t="shared" si="4"/>
        <v>40% discountOnly standard cycles</v>
      </c>
      <c r="Q24" s="329" t="s">
        <v>45</v>
      </c>
      <c r="R24" t="s">
        <v>529</v>
      </c>
      <c r="S24" s="433">
        <v>0.85581393220511259</v>
      </c>
    </row>
    <row r="25" spans="1:19" x14ac:dyDescent="0.25">
      <c r="A25" t="str">
        <f t="shared" si="0"/>
        <v>50% discountWales</v>
      </c>
      <c r="B25" s="329" t="s">
        <v>47</v>
      </c>
      <c r="C25" s="328" t="s">
        <v>453</v>
      </c>
      <c r="D25" s="397">
        <v>579793.49826371856</v>
      </c>
      <c r="E25" s="397">
        <v>7084.7270575861758</v>
      </c>
      <c r="F25" s="339">
        <f>((Summary!$H$14*I25*K25)+(Summary!$H$14*J25*L25))*M25</f>
        <v>25692356.456881225</v>
      </c>
      <c r="G25" s="344">
        <f>'Population size and cost'!F25</f>
        <v>25692356.456881225</v>
      </c>
      <c r="H25" s="337">
        <f>F25/Summary!$H$14</f>
        <v>265.59088788149148</v>
      </c>
      <c r="I25" s="416">
        <v>459.09086195886999</v>
      </c>
      <c r="J25" s="416">
        <v>1180</v>
      </c>
      <c r="K25" s="392">
        <f>IF(Summary!$E$17="90% standard cycles, 10% non-standard cycles",0.9,IF(Summary!$E$17="Only standard cycles",1,IF(Summary!$E$17="Only non-standard cycles",0,"")))</f>
        <v>0.9</v>
      </c>
      <c r="L25" s="392">
        <f>IF(Summary!$E$17="90% standard cycles, 10% non-standard cycles",0.1,IF(Summary!$E$17="Only standard cycles",0,IF(Summary!$E$17="Only non-standard cycles",1,"")))</f>
        <v>0.1</v>
      </c>
      <c r="M25" s="338">
        <f t="shared" si="1"/>
        <v>0.5</v>
      </c>
      <c r="N25" s="338"/>
      <c r="P25" t="str">
        <f t="shared" si="4"/>
        <v>50% discountOnly standard cycles</v>
      </c>
      <c r="Q25" s="329" t="s">
        <v>47</v>
      </c>
      <c r="R25" t="s">
        <v>529</v>
      </c>
      <c r="S25" s="433">
        <v>0.82693213887905515</v>
      </c>
    </row>
    <row r="26" spans="1:19" x14ac:dyDescent="0.25">
      <c r="A26" t="str">
        <f t="shared" si="0"/>
        <v>£50 discountScotland</v>
      </c>
      <c r="B26" s="328" t="s">
        <v>50</v>
      </c>
      <c r="C26" s="328" t="s">
        <v>455</v>
      </c>
      <c r="D26" s="397">
        <v>993637.00927978649</v>
      </c>
      <c r="E26" s="398">
        <v>2846.4435070261725</v>
      </c>
      <c r="F26" s="344">
        <f>Summary!$H$14*M26</f>
        <v>4836829.4299963582</v>
      </c>
      <c r="G26" s="344">
        <f>'Population size and cost'!F26</f>
        <v>4836829.4299963582</v>
      </c>
      <c r="H26" s="337">
        <f>F26/Summary!$H$14</f>
        <v>50</v>
      </c>
      <c r="I26" t="s">
        <v>520</v>
      </c>
      <c r="J26" t="s">
        <v>520</v>
      </c>
      <c r="K26" s="336" t="s">
        <v>520</v>
      </c>
      <c r="L26" s="336" t="s">
        <v>520</v>
      </c>
      <c r="M26" s="338">
        <f t="shared" si="1"/>
        <v>50</v>
      </c>
      <c r="N26" s="338"/>
      <c r="P26" t="str">
        <f t="shared" si="4"/>
        <v>£50 discountOnly non-standard cycles</v>
      </c>
      <c r="Q26" s="328" t="s">
        <v>50</v>
      </c>
      <c r="R26" t="s">
        <v>531</v>
      </c>
      <c r="S26" s="311">
        <v>0.42454809725676984</v>
      </c>
    </row>
    <row r="27" spans="1:19" x14ac:dyDescent="0.25">
      <c r="A27" t="str">
        <f t="shared" si="0"/>
        <v>£100 discountScotland</v>
      </c>
      <c r="B27" s="328" t="s">
        <v>35</v>
      </c>
      <c r="C27" s="328" t="s">
        <v>455</v>
      </c>
      <c r="D27" s="397">
        <v>993637.00927978649</v>
      </c>
      <c r="E27" s="398">
        <v>6753.1903799956235</v>
      </c>
      <c r="F27" s="344">
        <f>Summary!$H$14*M27</f>
        <v>9673658.8599927165</v>
      </c>
      <c r="G27" s="344">
        <f>'Population size and cost'!F27</f>
        <v>9673658.8599927165</v>
      </c>
      <c r="H27" s="337">
        <f>F27/Summary!$H$14</f>
        <v>100</v>
      </c>
      <c r="I27" t="s">
        <v>520</v>
      </c>
      <c r="J27" t="s">
        <v>520</v>
      </c>
      <c r="K27" s="336" t="s">
        <v>520</v>
      </c>
      <c r="L27" s="336" t="s">
        <v>520</v>
      </c>
      <c r="M27" s="338">
        <f t="shared" si="1"/>
        <v>100</v>
      </c>
      <c r="N27" s="338"/>
      <c r="P27" t="str">
        <f t="shared" si="4"/>
        <v>£100 discountOnly non-standard cycles</v>
      </c>
      <c r="Q27" s="328" t="s">
        <v>35</v>
      </c>
      <c r="R27" t="s">
        <v>531</v>
      </c>
      <c r="S27" s="311">
        <v>0.3811332359719618</v>
      </c>
    </row>
    <row r="28" spans="1:19" x14ac:dyDescent="0.25">
      <c r="A28" t="str">
        <f t="shared" si="0"/>
        <v>£150 discountScotland</v>
      </c>
      <c r="B28" s="328" t="s">
        <v>37</v>
      </c>
      <c r="C28" s="328" t="s">
        <v>455</v>
      </c>
      <c r="D28" s="397">
        <v>993637.00927978649</v>
      </c>
      <c r="E28" s="398">
        <v>9785.0657853136363</v>
      </c>
      <c r="F28" s="344">
        <f>Summary!$H$14*M28</f>
        <v>14510488.289989075</v>
      </c>
      <c r="G28" s="344">
        <f>'Population size and cost'!F28</f>
        <v>14510488.289989075</v>
      </c>
      <c r="H28" s="337">
        <f>F28/Summary!$H$14</f>
        <v>150</v>
      </c>
      <c r="I28" t="s">
        <v>520</v>
      </c>
      <c r="J28" t="s">
        <v>520</v>
      </c>
      <c r="K28" s="336" t="s">
        <v>520</v>
      </c>
      <c r="L28" s="336" t="s">
        <v>520</v>
      </c>
      <c r="M28" s="338">
        <f t="shared" si="1"/>
        <v>150</v>
      </c>
      <c r="N28" s="338"/>
      <c r="P28" t="str">
        <f t="shared" si="4"/>
        <v>£150 discountOnly non-standard cycles</v>
      </c>
      <c r="Q28" s="328" t="s">
        <v>37</v>
      </c>
      <c r="R28" t="s">
        <v>531</v>
      </c>
      <c r="S28" s="311">
        <v>0.43840451358891874</v>
      </c>
    </row>
    <row r="29" spans="1:19" x14ac:dyDescent="0.25">
      <c r="A29" t="str">
        <f t="shared" si="0"/>
        <v>£200 discountScotland</v>
      </c>
      <c r="B29" s="328" t="s">
        <v>39</v>
      </c>
      <c r="C29" s="328" t="s">
        <v>455</v>
      </c>
      <c r="D29" s="397">
        <v>993637.00927978649</v>
      </c>
      <c r="E29" s="398">
        <v>12267.712574310237</v>
      </c>
      <c r="F29" s="344">
        <f>Summary!$H$14*M29</f>
        <v>19347317.719985433</v>
      </c>
      <c r="G29" s="344">
        <f>'Population size and cost'!F29</f>
        <v>19347317.719985433</v>
      </c>
      <c r="H29" s="337">
        <f>F29/Summary!$H$14</f>
        <v>200</v>
      </c>
      <c r="I29" t="s">
        <v>520</v>
      </c>
      <c r="J29" t="s">
        <v>520</v>
      </c>
      <c r="K29" s="336" t="s">
        <v>520</v>
      </c>
      <c r="L29" s="336" t="s">
        <v>520</v>
      </c>
      <c r="M29" s="338">
        <f t="shared" si="1"/>
        <v>200</v>
      </c>
      <c r="N29" s="338"/>
      <c r="P29" t="str">
        <f t="shared" si="4"/>
        <v>£200 discountOnly non-standard cycles</v>
      </c>
      <c r="Q29" s="328" t="s">
        <v>39</v>
      </c>
      <c r="R29" t="s">
        <v>531</v>
      </c>
      <c r="S29" s="311">
        <v>0.47088403554305414</v>
      </c>
    </row>
    <row r="30" spans="1:19" x14ac:dyDescent="0.25">
      <c r="A30" t="str">
        <f t="shared" si="0"/>
        <v>20% discountScotland</v>
      </c>
      <c r="B30" s="329" t="s">
        <v>41</v>
      </c>
      <c r="C30" s="328" t="s">
        <v>455</v>
      </c>
      <c r="D30" s="397">
        <v>993637.00927978649</v>
      </c>
      <c r="E30" s="398">
        <v>3130.2825926723699</v>
      </c>
      <c r="F30" s="339">
        <f>((Summary!$H$14*I30*K30)+(Summary!$H$14*J30*L30))*M30</f>
        <v>8007083.0960203921</v>
      </c>
      <c r="G30" s="344">
        <f>'Population size and cost'!F30</f>
        <v>8007083.0960203921</v>
      </c>
      <c r="H30" s="337">
        <f>F30/Summary!$H$14</f>
        <v>82.772022581189304</v>
      </c>
      <c r="I30" s="416">
        <v>348.73345878438499</v>
      </c>
      <c r="J30" s="416">
        <v>1000</v>
      </c>
      <c r="K30" s="392">
        <f>IF(Summary!$E$17="90% standard cycles, 10% non-standard cycles",0.9,IF(Summary!$E$17="Only standard cycles",1,IF(Summary!$E$17="Only non-standard cycles",0,"")))</f>
        <v>0.9</v>
      </c>
      <c r="L30" s="392">
        <f>IF(Summary!$E$17="90% standard cycles, 10% non-standard cycles",0.1,IF(Summary!$E$17="Only standard cycles",0,IF(Summary!$E$17="Only non-standard cycles",1,"")))</f>
        <v>0.1</v>
      </c>
      <c r="M30" s="338">
        <f t="shared" si="1"/>
        <v>0.2</v>
      </c>
      <c r="N30" s="338"/>
      <c r="P30" t="str">
        <f t="shared" si="4"/>
        <v>20% discountOnly non-standard cycles</v>
      </c>
      <c r="Q30" s="329" t="s">
        <v>41</v>
      </c>
      <c r="R30" t="s">
        <v>531</v>
      </c>
      <c r="S30" s="433">
        <v>0.61751413655050957</v>
      </c>
    </row>
    <row r="31" spans="1:19" x14ac:dyDescent="0.25">
      <c r="A31" t="str">
        <f t="shared" si="0"/>
        <v>30% discountScotland</v>
      </c>
      <c r="B31" s="329" t="s">
        <v>43</v>
      </c>
      <c r="C31" s="328" t="s">
        <v>455</v>
      </c>
      <c r="D31" s="397">
        <v>993637.00927978649</v>
      </c>
      <c r="E31" s="398">
        <v>4860.0408095564908</v>
      </c>
      <c r="F31" s="339">
        <f>((Summary!$H$14*I31*K31)+(Summary!$H$14*J31*L31))*M31</f>
        <v>12024736.568473348</v>
      </c>
      <c r="G31" s="344">
        <f>'Population size and cost'!F31</f>
        <v>12024736.568473348</v>
      </c>
      <c r="H31" s="337">
        <f>F31/Summary!$H$14</f>
        <v>124.30391377769136</v>
      </c>
      <c r="I31" s="416">
        <v>351.38086771703303</v>
      </c>
      <c r="J31" s="416">
        <v>981.03598313641498</v>
      </c>
      <c r="K31" s="392">
        <f>IF(Summary!$E$17="90% standard cycles, 10% non-standard cycles",0.9,IF(Summary!$E$17="Only standard cycles",1,IF(Summary!$E$17="Only non-standard cycles",0,"")))</f>
        <v>0.9</v>
      </c>
      <c r="L31" s="392">
        <f>IF(Summary!$E$17="90% standard cycles, 10% non-standard cycles",0.1,IF(Summary!$E$17="Only standard cycles",0,IF(Summary!$E$17="Only non-standard cycles",1,"")))</f>
        <v>0.1</v>
      </c>
      <c r="M31" s="338">
        <f t="shared" si="1"/>
        <v>0.3</v>
      </c>
      <c r="N31" s="338"/>
      <c r="P31" t="str">
        <f t="shared" si="4"/>
        <v>30% discountOnly non-standard cycles</v>
      </c>
      <c r="Q31" s="329" t="s">
        <v>43</v>
      </c>
      <c r="R31" t="s">
        <v>531</v>
      </c>
      <c r="S31" s="433">
        <v>0.56594556864997392</v>
      </c>
    </row>
    <row r="32" spans="1:19" x14ac:dyDescent="0.25">
      <c r="A32" t="str">
        <f t="shared" si="0"/>
        <v>40% discountScotland</v>
      </c>
      <c r="B32" s="329" t="s">
        <v>45</v>
      </c>
      <c r="C32" s="328" t="s">
        <v>455</v>
      </c>
      <c r="D32" s="397">
        <v>993637.00927978649</v>
      </c>
      <c r="E32" s="398">
        <v>8227.2882929643183</v>
      </c>
      <c r="F32" s="339">
        <f>((Summary!$H$14*I32*K32)+(Summary!$H$14*J32*L32))*M32</f>
        <v>18224168.05338126</v>
      </c>
      <c r="G32" s="344">
        <f>'Population size and cost'!F32</f>
        <v>18224168.05338126</v>
      </c>
      <c r="H32" s="337">
        <f>F32/Summary!$H$14</f>
        <v>188.38960849395696</v>
      </c>
      <c r="I32" s="416">
        <v>391.66666666666703</v>
      </c>
      <c r="J32" s="416">
        <v>1184.7402123489201</v>
      </c>
      <c r="K32" s="392">
        <f>IF(Summary!$E$17="90% standard cycles, 10% non-standard cycles",0.9,IF(Summary!$E$17="Only standard cycles",1,IF(Summary!$E$17="Only non-standard cycles",0,"")))</f>
        <v>0.9</v>
      </c>
      <c r="L32" s="392">
        <f>IF(Summary!$E$17="90% standard cycles, 10% non-standard cycles",0.1,IF(Summary!$E$17="Only standard cycles",0,IF(Summary!$E$17="Only non-standard cycles",1,"")))</f>
        <v>0.1</v>
      </c>
      <c r="M32" s="338">
        <f t="shared" si="1"/>
        <v>0.4</v>
      </c>
      <c r="N32" s="338"/>
      <c r="P32" t="str">
        <f t="shared" si="4"/>
        <v>40% discountOnly non-standard cycles</v>
      </c>
      <c r="Q32" s="329" t="s">
        <v>45</v>
      </c>
      <c r="R32" t="s">
        <v>531</v>
      </c>
      <c r="S32" s="433">
        <v>0.60203624666865196</v>
      </c>
    </row>
    <row r="33" spans="1:19" x14ac:dyDescent="0.25">
      <c r="A33" t="str">
        <f t="shared" si="0"/>
        <v>50% discountScotland</v>
      </c>
      <c r="B33" s="329" t="s">
        <v>47</v>
      </c>
      <c r="C33" s="328" t="s">
        <v>455</v>
      </c>
      <c r="D33" s="397">
        <v>993637.00927978649</v>
      </c>
      <c r="E33" s="398">
        <v>12141.645303275774</v>
      </c>
      <c r="F33" s="339">
        <f>((Summary!$H$14*I33*K33)+(Summary!$H$14*J33*L33))*M33</f>
        <v>25692356.456881225</v>
      </c>
      <c r="G33" s="344">
        <f>'Population size and cost'!F33</f>
        <v>25692356.456881225</v>
      </c>
      <c r="H33" s="337">
        <f>F33/Summary!$H$14</f>
        <v>265.59088788149148</v>
      </c>
      <c r="I33" s="416">
        <v>459.09086195886999</v>
      </c>
      <c r="J33" s="416">
        <v>1180</v>
      </c>
      <c r="K33" s="392">
        <f>IF(Summary!$E$17="90% standard cycles, 10% non-standard cycles",0.9,IF(Summary!$E$17="Only standard cycles",1,IF(Summary!$E$17="Only non-standard cycles",0,"")))</f>
        <v>0.9</v>
      </c>
      <c r="L33" s="392">
        <f>IF(Summary!$E$17="90% standard cycles, 10% non-standard cycles",0.1,IF(Summary!$E$17="Only standard cycles",0,IF(Summary!$E$17="Only non-standard cycles",1,"")))</f>
        <v>0.1</v>
      </c>
      <c r="M33" s="338">
        <f t="shared" si="1"/>
        <v>0.5</v>
      </c>
      <c r="N33" s="338"/>
      <c r="P33" t="str">
        <f t="shared" si="4"/>
        <v>50% discountOnly non-standard cycles</v>
      </c>
      <c r="Q33" s="329" t="s">
        <v>47</v>
      </c>
      <c r="R33" t="s">
        <v>531</v>
      </c>
      <c r="S33" s="433">
        <v>0.64366974710557701</v>
      </c>
    </row>
    <row r="34" spans="1:19" x14ac:dyDescent="0.25">
      <c r="A34" t="str">
        <f t="shared" ref="A34:A41" si="5">CONCATENATE(B34,C34)</f>
        <v>£50 discountNorthern Ireland</v>
      </c>
      <c r="B34" s="328" t="s">
        <v>50</v>
      </c>
      <c r="C34" s="328" t="s">
        <v>457</v>
      </c>
      <c r="D34" s="397">
        <v>365365.02717231365</v>
      </c>
      <c r="E34" s="398">
        <v>1046.6507382236953</v>
      </c>
      <c r="F34" s="344">
        <f>Summary!$H$14*M34</f>
        <v>4836829.4299963582</v>
      </c>
      <c r="G34" s="344">
        <f>'Population size and cost'!F34</f>
        <v>4836829.4299963582</v>
      </c>
      <c r="H34" s="337">
        <f>F34/Summary!$H$14</f>
        <v>50</v>
      </c>
      <c r="I34" t="s">
        <v>520</v>
      </c>
      <c r="J34" t="s">
        <v>520</v>
      </c>
      <c r="K34" s="336" t="s">
        <v>520</v>
      </c>
      <c r="L34" s="336" t="s">
        <v>520</v>
      </c>
      <c r="M34" s="338">
        <f t="shared" si="1"/>
        <v>50</v>
      </c>
      <c r="N34" s="338"/>
      <c r="P34" t="str">
        <f t="shared" si="4"/>
        <v>£50 discount90% standard cycles, 10% non-standard cycles</v>
      </c>
      <c r="Q34" s="328" t="s">
        <v>50</v>
      </c>
      <c r="R34" t="s">
        <v>527</v>
      </c>
      <c r="S34" s="433">
        <v>1</v>
      </c>
    </row>
    <row r="35" spans="1:19" x14ac:dyDescent="0.25">
      <c r="A35" t="str">
        <f t="shared" si="5"/>
        <v>£100 discountNorthern Ireland</v>
      </c>
      <c r="B35" s="328" t="s">
        <v>35</v>
      </c>
      <c r="C35" s="328" t="s">
        <v>457</v>
      </c>
      <c r="D35" s="397">
        <v>365365.02717231365</v>
      </c>
      <c r="E35" s="398">
        <v>2483.1800382267647</v>
      </c>
      <c r="F35" s="344">
        <f>Summary!$H$14*M35</f>
        <v>9673658.8599927165</v>
      </c>
      <c r="G35" s="344">
        <f>'Population size and cost'!F35</f>
        <v>9673658.8599927165</v>
      </c>
      <c r="H35" s="337">
        <f>F35/Summary!$H$14</f>
        <v>100</v>
      </c>
      <c r="I35" t="s">
        <v>520</v>
      </c>
      <c r="J35" t="s">
        <v>520</v>
      </c>
      <c r="K35" s="336" t="s">
        <v>520</v>
      </c>
      <c r="L35" s="336" t="s">
        <v>520</v>
      </c>
      <c r="M35" s="338">
        <f t="shared" si="1"/>
        <v>100</v>
      </c>
      <c r="N35" s="338"/>
      <c r="P35" t="str">
        <f t="shared" si="4"/>
        <v>£100 discount90% standard cycles, 10% non-standard cycles</v>
      </c>
      <c r="Q35" s="328" t="s">
        <v>35</v>
      </c>
      <c r="R35" t="s">
        <v>527</v>
      </c>
      <c r="S35" s="433">
        <v>1</v>
      </c>
    </row>
    <row r="36" spans="1:19" x14ac:dyDescent="0.25">
      <c r="A36" t="str">
        <f t="shared" si="5"/>
        <v>£150 discountNorthern Ireland</v>
      </c>
      <c r="B36" s="328" t="s">
        <v>37</v>
      </c>
      <c r="C36" s="328" t="s">
        <v>457</v>
      </c>
      <c r="D36" s="397">
        <v>365365.02717231365</v>
      </c>
      <c r="E36" s="398">
        <v>3598.0149623506195</v>
      </c>
      <c r="F36" s="344">
        <f>Summary!$H$14*M36</f>
        <v>14510488.289989075</v>
      </c>
      <c r="G36" s="344">
        <f>'Population size and cost'!F36</f>
        <v>14510488.289989075</v>
      </c>
      <c r="H36" s="337">
        <f>F36/Summary!$H$14</f>
        <v>150</v>
      </c>
      <c r="I36" t="s">
        <v>520</v>
      </c>
      <c r="J36" t="s">
        <v>520</v>
      </c>
      <c r="K36" s="336" t="s">
        <v>520</v>
      </c>
      <c r="L36" s="336" t="s">
        <v>520</v>
      </c>
      <c r="M36" s="338">
        <f t="shared" si="1"/>
        <v>150</v>
      </c>
      <c r="N36" s="338"/>
      <c r="P36" t="str">
        <f t="shared" si="4"/>
        <v>£150 discount90% standard cycles, 10% non-standard cycles</v>
      </c>
      <c r="Q36" s="328" t="s">
        <v>37</v>
      </c>
      <c r="R36" t="s">
        <v>527</v>
      </c>
      <c r="S36" s="433">
        <v>1</v>
      </c>
    </row>
    <row r="37" spans="1:19" x14ac:dyDescent="0.25">
      <c r="A37" t="str">
        <f t="shared" si="5"/>
        <v>£200 discountNorthern Ireland</v>
      </c>
      <c r="B37" s="328" t="s">
        <v>39</v>
      </c>
      <c r="C37" s="328" t="s">
        <v>457</v>
      </c>
      <c r="D37" s="397">
        <v>365365.02717231365</v>
      </c>
      <c r="E37" s="398">
        <v>4510.8959269782044</v>
      </c>
      <c r="F37" s="344">
        <f>Summary!$H$14*M37</f>
        <v>19347317.719985433</v>
      </c>
      <c r="G37" s="344">
        <f>'Population size and cost'!F37</f>
        <v>19347317.719985433</v>
      </c>
      <c r="H37" s="337">
        <f>F37/Summary!$H$14</f>
        <v>200</v>
      </c>
      <c r="I37" t="s">
        <v>520</v>
      </c>
      <c r="J37" t="s">
        <v>520</v>
      </c>
      <c r="K37" s="336" t="s">
        <v>520</v>
      </c>
      <c r="L37" s="336" t="s">
        <v>520</v>
      </c>
      <c r="M37" s="338">
        <f t="shared" si="1"/>
        <v>200</v>
      </c>
      <c r="N37" s="338"/>
      <c r="P37" t="str">
        <f t="shared" si="4"/>
        <v>£200 discount90% standard cycles, 10% non-standard cycles</v>
      </c>
      <c r="Q37" s="328" t="s">
        <v>39</v>
      </c>
      <c r="R37" t="s">
        <v>527</v>
      </c>
      <c r="S37" s="433">
        <v>1</v>
      </c>
    </row>
    <row r="38" spans="1:19" x14ac:dyDescent="0.25">
      <c r="A38" t="str">
        <f t="shared" si="5"/>
        <v>20% discountNorthern Ireland</v>
      </c>
      <c r="B38" s="329" t="s">
        <v>41</v>
      </c>
      <c r="C38" s="328" t="s">
        <v>457</v>
      </c>
      <c r="D38" s="397">
        <v>365365.02717231365</v>
      </c>
      <c r="E38" s="398">
        <v>1151.0197122767609</v>
      </c>
      <c r="F38" s="339">
        <f>((Summary!$H$14*I38*K38)+(Summary!$H$14*J38*L38))*M38</f>
        <v>8007083.0960203921</v>
      </c>
      <c r="G38" s="344">
        <f>'Population size and cost'!F38</f>
        <v>8007083.0960203921</v>
      </c>
      <c r="H38" s="337">
        <f>F38/Summary!$H$14</f>
        <v>82.772022581189304</v>
      </c>
      <c r="I38" s="416">
        <v>348.73345878438499</v>
      </c>
      <c r="J38" s="416">
        <v>1000</v>
      </c>
      <c r="K38" s="392">
        <f>IF(Summary!$E$17="90% standard cycles, 10% non-standard cycles",0.9,IF(Summary!$E$17="Only standard cycles",1,IF(Summary!$E$17="Only non-standard cycles",0,"")))</f>
        <v>0.9</v>
      </c>
      <c r="L38" s="392">
        <f>IF(Summary!$E$17="90% standard cycles, 10% non-standard cycles",0.1,IF(Summary!$E$17="Only standard cycles",0,IF(Summary!$E$17="Only non-standard cycles",1,"")))</f>
        <v>0.1</v>
      </c>
      <c r="M38" s="338">
        <f t="shared" si="1"/>
        <v>0.2</v>
      </c>
      <c r="N38" s="338"/>
      <c r="P38" t="str">
        <f t="shared" si="4"/>
        <v>20% discount90% standard cycles, 10% non-standard cycles</v>
      </c>
      <c r="Q38" s="329" t="s">
        <v>41</v>
      </c>
      <c r="R38" t="s">
        <v>527</v>
      </c>
      <c r="S38" s="433">
        <v>1</v>
      </c>
    </row>
    <row r="39" spans="1:19" x14ac:dyDescent="0.25">
      <c r="A39" t="str">
        <f t="shared" si="5"/>
        <v>30% discountNorthern Ireland</v>
      </c>
      <c r="B39" s="329" t="s">
        <v>43</v>
      </c>
      <c r="C39" s="328" t="s">
        <v>457</v>
      </c>
      <c r="D39" s="397">
        <v>365365.02717231365</v>
      </c>
      <c r="E39" s="398">
        <v>1787.0599885658698</v>
      </c>
      <c r="F39" s="339">
        <f>((Summary!$H$14*I39*K39)+(Summary!$H$14*J39*L39))*M39</f>
        <v>12024736.568473348</v>
      </c>
      <c r="G39" s="344">
        <f>'Population size and cost'!F39</f>
        <v>12024736.568473348</v>
      </c>
      <c r="H39" s="337">
        <f>F39/Summary!$H$14</f>
        <v>124.30391377769136</v>
      </c>
      <c r="I39" s="416">
        <v>351.38086771703303</v>
      </c>
      <c r="J39" s="416">
        <v>981.03598313641498</v>
      </c>
      <c r="K39" s="392">
        <f>IF(Summary!$E$17="90% standard cycles, 10% non-standard cycles",0.9,IF(Summary!$E$17="Only standard cycles",1,IF(Summary!$E$17="Only non-standard cycles",0,"")))</f>
        <v>0.9</v>
      </c>
      <c r="L39" s="392">
        <f>IF(Summary!$E$17="90% standard cycles, 10% non-standard cycles",0.1,IF(Summary!$E$17="Only standard cycles",0,IF(Summary!$E$17="Only non-standard cycles",1,"")))</f>
        <v>0.1</v>
      </c>
      <c r="M39" s="338">
        <f t="shared" si="1"/>
        <v>0.3</v>
      </c>
      <c r="N39" s="338"/>
      <c r="P39" t="str">
        <f t="shared" si="4"/>
        <v>30% discount90% standard cycles, 10% non-standard cycles</v>
      </c>
      <c r="Q39" s="329" t="s">
        <v>43</v>
      </c>
      <c r="R39" t="s">
        <v>527</v>
      </c>
      <c r="S39" s="433">
        <v>1</v>
      </c>
    </row>
    <row r="40" spans="1:19" x14ac:dyDescent="0.25">
      <c r="A40" t="str">
        <f t="shared" si="5"/>
        <v>40% discountNorthern Ireland</v>
      </c>
      <c r="B40" s="329" t="s">
        <v>45</v>
      </c>
      <c r="C40" s="328" t="s">
        <v>457</v>
      </c>
      <c r="D40" s="397">
        <v>365365.02717231365</v>
      </c>
      <c r="E40" s="398">
        <v>3025.2128117612742</v>
      </c>
      <c r="F40" s="339">
        <f>((Summary!$H$14*I40*K40)+(Summary!$H$14*J40*L40))*M40</f>
        <v>18224168.05338126</v>
      </c>
      <c r="G40" s="344">
        <f>'Population size and cost'!F40</f>
        <v>18224168.05338126</v>
      </c>
      <c r="H40" s="337">
        <f>F40/Summary!$H$14</f>
        <v>188.38960849395696</v>
      </c>
      <c r="I40" s="416">
        <v>391.66666666666703</v>
      </c>
      <c r="J40" s="416">
        <v>1184.7402123489201</v>
      </c>
      <c r="K40" s="392">
        <f>IF(Summary!$E$17="90% standard cycles, 10% non-standard cycles",0.9,IF(Summary!$E$17="Only standard cycles",1,IF(Summary!$E$17="Only non-standard cycles",0,"")))</f>
        <v>0.9</v>
      </c>
      <c r="L40" s="392">
        <f>IF(Summary!$E$17="90% standard cycles, 10% non-standard cycles",0.1,IF(Summary!$E$17="Only standard cycles",0,IF(Summary!$E$17="Only non-standard cycles",1,"")))</f>
        <v>0.1</v>
      </c>
      <c r="M40" s="338">
        <f t="shared" si="1"/>
        <v>0.4</v>
      </c>
      <c r="N40" s="338"/>
      <c r="P40" t="str">
        <f t="shared" si="4"/>
        <v>40% discount90% standard cycles, 10% non-standard cycles</v>
      </c>
      <c r="Q40" s="329" t="s">
        <v>45</v>
      </c>
      <c r="R40" t="s">
        <v>527</v>
      </c>
      <c r="S40" s="433">
        <v>1</v>
      </c>
    </row>
    <row r="41" spans="1:19" x14ac:dyDescent="0.25">
      <c r="A41" t="str">
        <f t="shared" si="5"/>
        <v>50% discountNorthern Ireland</v>
      </c>
      <c r="B41" s="329" t="s">
        <v>47</v>
      </c>
      <c r="C41" s="328" t="s">
        <v>457</v>
      </c>
      <c r="D41" s="397">
        <v>365365.02717231365</v>
      </c>
      <c r="E41" s="398">
        <v>4464.5403952529605</v>
      </c>
      <c r="F41" s="339">
        <f>((Summary!$H$14*I41*K41)+(Summary!$H$14*J41*L41))*M41</f>
        <v>25692356.456881225</v>
      </c>
      <c r="G41" s="344">
        <f>'Population size and cost'!F41</f>
        <v>25692356.456881225</v>
      </c>
      <c r="H41" s="337">
        <f>F41/Summary!$H$14</f>
        <v>265.59088788149148</v>
      </c>
      <c r="I41" s="416">
        <v>459.09086195886999</v>
      </c>
      <c r="J41" s="416">
        <v>1180</v>
      </c>
      <c r="K41" s="392">
        <f>IF(Summary!$E$17="90% standard cycles, 10% non-standard cycles",0.9,IF(Summary!$E$17="Only standard cycles",1,IF(Summary!$E$17="Only non-standard cycles",0,"")))</f>
        <v>0.9</v>
      </c>
      <c r="L41" s="392">
        <f>IF(Summary!$E$17="90% standard cycles, 10% non-standard cycles",0.1,IF(Summary!$E$17="Only standard cycles",0,IF(Summary!$E$17="Only non-standard cycles",1,"")))</f>
        <v>0.1</v>
      </c>
      <c r="M41" s="338">
        <f t="shared" si="1"/>
        <v>0.5</v>
      </c>
      <c r="N41" s="338"/>
      <c r="P41" t="str">
        <f t="shared" si="4"/>
        <v>50% discount90% standard cycles, 10% non-standard cycles</v>
      </c>
      <c r="Q41" s="329" t="s">
        <v>47</v>
      </c>
      <c r="R41" t="s">
        <v>527</v>
      </c>
      <c r="S41" s="433">
        <v>1</v>
      </c>
    </row>
    <row r="42" spans="1:19" x14ac:dyDescent="0.25">
      <c r="A42" t="str">
        <f t="shared" ref="A42:A49" si="6">CONCATENATE(B42,C42)</f>
        <v>£50 discountCustom</v>
      </c>
      <c r="B42" s="328" t="s">
        <v>50</v>
      </c>
      <c r="C42" s="328" t="s">
        <v>537</v>
      </c>
      <c r="D42" s="397">
        <v>0</v>
      </c>
      <c r="E42" s="342">
        <f>Summary!H14</f>
        <v>96736.58859992717</v>
      </c>
      <c r="F42" s="344">
        <f>Summary!$H$14*M42</f>
        <v>4836829.4299963582</v>
      </c>
      <c r="G42" s="344">
        <f t="shared" ref="G42:G49" si="7">F42</f>
        <v>4836829.4299963582</v>
      </c>
      <c r="H42" s="337">
        <f>F42/Summary!$H$14</f>
        <v>50</v>
      </c>
      <c r="I42" t="s">
        <v>520</v>
      </c>
      <c r="J42" t="s">
        <v>520</v>
      </c>
      <c r="K42" s="396" t="s">
        <v>520</v>
      </c>
      <c r="L42" s="396" t="s">
        <v>520</v>
      </c>
      <c r="M42" s="338">
        <f t="shared" si="1"/>
        <v>50</v>
      </c>
      <c r="N42" s="338">
        <v>2.8646713844619654E-3</v>
      </c>
      <c r="O42" t="s">
        <v>538</v>
      </c>
    </row>
    <row r="43" spans="1:19" x14ac:dyDescent="0.25">
      <c r="A43" t="str">
        <f t="shared" si="6"/>
        <v>£100 discountCustom</v>
      </c>
      <c r="B43" s="328" t="s">
        <v>35</v>
      </c>
      <c r="C43" s="328" t="s">
        <v>537</v>
      </c>
      <c r="D43" s="397">
        <v>0</v>
      </c>
      <c r="E43" s="342">
        <f>Summary!H14</f>
        <v>96736.58859992717</v>
      </c>
      <c r="F43" s="344">
        <f>Summary!$H$14*M43</f>
        <v>9673658.8599927165</v>
      </c>
      <c r="G43" s="344">
        <f t="shared" si="7"/>
        <v>9673658.8599927165</v>
      </c>
      <c r="H43" s="337">
        <f>F43/Summary!$H$14</f>
        <v>100</v>
      </c>
      <c r="I43" t="s">
        <v>520</v>
      </c>
      <c r="J43" t="s">
        <v>520</v>
      </c>
      <c r="K43" s="396" t="s">
        <v>520</v>
      </c>
      <c r="L43" s="396" t="s">
        <v>520</v>
      </c>
      <c r="M43" s="338">
        <f t="shared" si="1"/>
        <v>100</v>
      </c>
      <c r="N43" s="338">
        <v>6.7964360394451384E-3</v>
      </c>
      <c r="O43" t="s">
        <v>538</v>
      </c>
    </row>
    <row r="44" spans="1:19" x14ac:dyDescent="0.25">
      <c r="A44" t="str">
        <f t="shared" si="6"/>
        <v>£150 discountCustom</v>
      </c>
      <c r="B44" s="328" t="s">
        <v>37</v>
      </c>
      <c r="C44" s="328" t="s">
        <v>537</v>
      </c>
      <c r="D44" s="397">
        <v>0</v>
      </c>
      <c r="E44" s="342">
        <f>Summary!H14</f>
        <v>96736.58859992717</v>
      </c>
      <c r="F44" s="344">
        <f>Summary!$H$14*M44</f>
        <v>14510488.289989075</v>
      </c>
      <c r="G44" s="344">
        <f t="shared" si="7"/>
        <v>14510488.289989075</v>
      </c>
      <c r="H44" s="337">
        <f>F44/Summary!$H$14</f>
        <v>150</v>
      </c>
      <c r="I44" t="s">
        <v>520</v>
      </c>
      <c r="J44" t="s">
        <v>520</v>
      </c>
      <c r="K44" s="396" t="s">
        <v>520</v>
      </c>
      <c r="L44" s="396" t="s">
        <v>520</v>
      </c>
      <c r="M44" s="338">
        <f t="shared" si="1"/>
        <v>150</v>
      </c>
      <c r="N44" s="338">
        <v>9.8477267794263232E-3</v>
      </c>
      <c r="O44" t="s">
        <v>538</v>
      </c>
    </row>
    <row r="45" spans="1:19" x14ac:dyDescent="0.25">
      <c r="A45" t="str">
        <f t="shared" si="6"/>
        <v>£200 discountCustom</v>
      </c>
      <c r="B45" s="328" t="s">
        <v>39</v>
      </c>
      <c r="C45" s="328" t="s">
        <v>537</v>
      </c>
      <c r="D45" s="397">
        <v>0</v>
      </c>
      <c r="E45" s="342">
        <f>Summary!H14</f>
        <v>96736.58859992717</v>
      </c>
      <c r="F45" s="344">
        <f>Summary!$H$14*M45</f>
        <v>19347317.719985433</v>
      </c>
      <c r="G45" s="344">
        <f t="shared" si="7"/>
        <v>19347317.719985433</v>
      </c>
      <c r="H45" s="337">
        <f>F45/Summary!$H$14</f>
        <v>200</v>
      </c>
      <c r="I45" t="s">
        <v>520</v>
      </c>
      <c r="J45" t="s">
        <v>520</v>
      </c>
      <c r="K45" s="396" t="s">
        <v>520</v>
      </c>
      <c r="L45" s="396" t="s">
        <v>520</v>
      </c>
      <c r="M45" s="338">
        <f t="shared" si="1"/>
        <v>200</v>
      </c>
      <c r="N45" s="338">
        <v>1.2346271787120919E-2</v>
      </c>
      <c r="O45" t="s">
        <v>538</v>
      </c>
    </row>
    <row r="46" spans="1:19" x14ac:dyDescent="0.25">
      <c r="A46" t="str">
        <f t="shared" si="6"/>
        <v>20% discountCustom</v>
      </c>
      <c r="B46" s="329" t="s">
        <v>41</v>
      </c>
      <c r="C46" s="328" t="s">
        <v>537</v>
      </c>
      <c r="D46" s="397">
        <v>0</v>
      </c>
      <c r="E46" s="342">
        <f>Summary!H14</f>
        <v>96736.58859992717</v>
      </c>
      <c r="F46" s="339">
        <f>((Summary!$H$14*I46*K46)+(Summary!$H$14*J46*L46))*M46</f>
        <v>8007083.0960203921</v>
      </c>
      <c r="G46" s="344">
        <f t="shared" si="7"/>
        <v>8007083.0960203921</v>
      </c>
      <c r="H46" s="337">
        <f>F46/Summary!$H$14</f>
        <v>82.772022581189304</v>
      </c>
      <c r="I46" s="416">
        <v>348.73345878438499</v>
      </c>
      <c r="J46" s="416">
        <v>1000</v>
      </c>
      <c r="K46" s="392">
        <f>IF(Summary!$E$17="90% standard cycles, 10% non-standard cycles",0.9,IF(Summary!$E$17="Only standard cycles",1,IF(Summary!$E$17="Only non-standard cycles",0,"")))</f>
        <v>0.9</v>
      </c>
      <c r="L46" s="392">
        <f>IF(Summary!$E$17="90% standard cycles, 10% non-standard cycles",0.1,IF(Summary!$E$17="Only standard cycles",0,IF(Summary!$E$17="Only non-standard cycles",1,"")))</f>
        <v>0.1</v>
      </c>
      <c r="M46" s="338">
        <f t="shared" si="1"/>
        <v>0.2</v>
      </c>
      <c r="N46" s="338">
        <v>3.1503281011455875E-3</v>
      </c>
      <c r="O46" t="s">
        <v>538</v>
      </c>
    </row>
    <row r="47" spans="1:19" x14ac:dyDescent="0.25">
      <c r="A47" t="str">
        <f t="shared" si="6"/>
        <v>30% discountCustom</v>
      </c>
      <c r="B47" s="329" t="s">
        <v>43</v>
      </c>
      <c r="C47" s="328" t="s">
        <v>537</v>
      </c>
      <c r="D47" s="397">
        <v>0</v>
      </c>
      <c r="E47" s="342">
        <f>Summary!H14</f>
        <v>96736.58859992717</v>
      </c>
      <c r="F47" s="339">
        <f>((Summary!$H$14*I47*K47)+(Summary!$H$14*J47*L47))*M47</f>
        <v>12024736.568473348</v>
      </c>
      <c r="G47" s="344">
        <f t="shared" si="7"/>
        <v>12024736.568473348</v>
      </c>
      <c r="H47" s="337">
        <f>F47/Summary!$H$14</f>
        <v>124.30391377769136</v>
      </c>
      <c r="I47" s="416">
        <v>351.38086771703303</v>
      </c>
      <c r="J47" s="416">
        <v>981.03598313641498</v>
      </c>
      <c r="K47" s="392">
        <f>IF(Summary!$E$17="90% standard cycles, 10% non-standard cycles",0.9,IF(Summary!$E$17="Only standard cycles",1,IF(Summary!$E$17="Only non-standard cycles",0,"")))</f>
        <v>0.9</v>
      </c>
      <c r="L47" s="392">
        <f>IF(Summary!$E$17="90% standard cycles, 10% non-standard cycles",0.1,IF(Summary!$E$17="Only standard cycles",0,IF(Summary!$E$17="Only non-standard cycles",1,"")))</f>
        <v>0.1</v>
      </c>
      <c r="M47" s="338">
        <f t="shared" si="1"/>
        <v>0.3</v>
      </c>
      <c r="N47" s="338">
        <v>4.8911632358371714E-3</v>
      </c>
      <c r="O47" t="s">
        <v>538</v>
      </c>
    </row>
    <row r="48" spans="1:19" x14ac:dyDescent="0.25">
      <c r="A48" t="str">
        <f t="shared" si="6"/>
        <v>40% discountCustom</v>
      </c>
      <c r="B48" s="329" t="s">
        <v>45</v>
      </c>
      <c r="C48" s="328" t="s">
        <v>537</v>
      </c>
      <c r="D48" s="397">
        <v>0</v>
      </c>
      <c r="E48" s="342">
        <f>Summary!H14</f>
        <v>96736.58859992717</v>
      </c>
      <c r="F48" s="339">
        <f>((Summary!$H$14*I48*K48)+(Summary!$H$14*J48*L48))*M48</f>
        <v>18224168.05338126</v>
      </c>
      <c r="G48" s="344">
        <f t="shared" si="7"/>
        <v>18224168.05338126</v>
      </c>
      <c r="H48" s="337">
        <f>F48/Summary!$H$14</f>
        <v>188.38960849395696</v>
      </c>
      <c r="I48" s="416">
        <v>391.66666666666703</v>
      </c>
      <c r="J48" s="416">
        <v>1184.7402123489201</v>
      </c>
      <c r="K48" s="392">
        <f>IF(Summary!$E$17="90% standard cycles, 10% non-standard cycles",0.9,IF(Summary!$E$17="Only standard cycles",1,IF(Summary!$E$17="Only non-standard cycles",0,"")))</f>
        <v>0.9</v>
      </c>
      <c r="L48" s="392">
        <f>IF(Summary!$E$17="90% standard cycles, 10% non-standard cycles",0.1,IF(Summary!$E$17="Only standard cycles",0,IF(Summary!$E$17="Only non-standard cycles",1,"")))</f>
        <v>0.1</v>
      </c>
      <c r="M48" s="338">
        <f t="shared" si="1"/>
        <v>0.4</v>
      </c>
      <c r="N48" s="338">
        <v>8.2799736887091864E-3</v>
      </c>
      <c r="O48" t="s">
        <v>538</v>
      </c>
    </row>
    <row r="49" spans="1:15" x14ac:dyDescent="0.25">
      <c r="A49" t="str">
        <f t="shared" si="6"/>
        <v>50% discountCustom</v>
      </c>
      <c r="B49" s="329" t="s">
        <v>47</v>
      </c>
      <c r="C49" s="328" t="s">
        <v>537</v>
      </c>
      <c r="D49" s="397">
        <v>0</v>
      </c>
      <c r="E49" s="342">
        <f>Summary!H14</f>
        <v>96736.58859992717</v>
      </c>
      <c r="F49" s="339">
        <f>((Summary!$H$14*I49*K49)+(Summary!$H$14*J49*L49))*M49</f>
        <v>25692356.456881225</v>
      </c>
      <c r="G49" s="344">
        <f t="shared" si="7"/>
        <v>25692356.456881225</v>
      </c>
      <c r="H49" s="337">
        <f>F49/Summary!$H$14</f>
        <v>265.59088788149148</v>
      </c>
      <c r="I49" s="416">
        <v>459.09086195886999</v>
      </c>
      <c r="J49" s="416">
        <v>1180</v>
      </c>
      <c r="K49" s="392">
        <f>IF(Summary!$E$17="90% standard cycles, 10% non-standard cycles",0.9,IF(Summary!$E$17="Only standard cycles",1,IF(Summary!$E$17="Only non-standard cycles",0,"")))</f>
        <v>0.9</v>
      </c>
      <c r="L49" s="392">
        <f>IF(Summary!$E$17="90% standard cycles, 10% non-standard cycles",0.1,IF(Summary!$E$17="Only standard cycles",0,IF(Summary!$E$17="Only non-standard cycles",1,"")))</f>
        <v>0.1</v>
      </c>
      <c r="M49" s="338">
        <f t="shared" si="1"/>
        <v>0.5</v>
      </c>
      <c r="N49" s="338">
        <v>1.2219397214357332E-2</v>
      </c>
      <c r="O49" t="s">
        <v>538</v>
      </c>
    </row>
    <row r="62" spans="1:15" x14ac:dyDescent="0.25">
      <c r="M62" t="str">
        <f>IF(W3="20% discount",0.2,IF(W3="30% discount",0.3,IF(W3="40% discount",0.4,IF(W3="50% discount",0.5,IF(W3="£50 discount",50,IF(W3="£100 discount",100,IF(W3="£150 discount",150, IF(W3="£200 discount", 200,""))))))))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A0E50-0BC2-43AE-A943-CC6B7619396A}">
  <sheetPr codeName="Sheet13">
    <tabColor theme="9" tint="0.39997558519241921"/>
  </sheetPr>
  <dimension ref="A1"/>
  <sheetViews>
    <sheetView tabSelected="1" zoomScale="90" zoomScaleNormal="90" workbookViewId="0"/>
  </sheetViews>
  <sheetFormatPr defaultColWidth="9.28515625" defaultRowHeight="15" x14ac:dyDescent="0.25"/>
  <cols>
    <col min="1" max="1" width="2.42578125" style="7" customWidth="1"/>
    <col min="2" max="16384" width="9.28515625" style="7"/>
  </cols>
  <sheetData/>
  <sheetProtection algorithmName="SHA-512" hashValue="y9WNm9NJp1qPRl/x7vaqR10pQKjXi9jOlHAKukXiz1hf4M9+SmmhzrauRW/uhTKXGQPgAE7xGz4mYXheQbG/SQ==" saltValue="3GFK5uY5Z6awAZZ1J9EFCg=="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3A26-236B-4C25-8283-EB06CDF8CA25}">
  <sheetPr codeName="Sheet14">
    <tabColor theme="6" tint="0.59999389629810485"/>
  </sheetPr>
  <dimension ref="B2:N129"/>
  <sheetViews>
    <sheetView zoomScale="85" zoomScaleNormal="85" workbookViewId="0"/>
  </sheetViews>
  <sheetFormatPr defaultColWidth="9.28515625" defaultRowHeight="14.25" x14ac:dyDescent="0.2"/>
  <cols>
    <col min="1" max="1" width="3.7109375" style="248" customWidth="1"/>
    <col min="2" max="2" width="49.28515625" style="248" customWidth="1"/>
    <col min="3" max="3" width="42.42578125" style="248" customWidth="1"/>
    <col min="4" max="4" width="38.85546875" style="248" customWidth="1"/>
    <col min="5" max="5" width="36" style="248" customWidth="1"/>
    <col min="6" max="6" width="35.28515625" style="248" customWidth="1"/>
    <col min="7" max="7" width="34.28515625" style="248" customWidth="1"/>
    <col min="8" max="8" width="39.28515625" style="248" customWidth="1"/>
    <col min="9" max="9" width="25.7109375" style="248" customWidth="1"/>
    <col min="10" max="11" width="27.28515625" style="248" customWidth="1"/>
    <col min="12" max="12" width="30.5703125" style="248" customWidth="1"/>
    <col min="13" max="13" width="28.28515625" style="248" customWidth="1"/>
    <col min="14" max="14" width="5.42578125" style="248" customWidth="1"/>
    <col min="15" max="16384" width="9.28515625" style="248"/>
  </cols>
  <sheetData>
    <row r="2" spans="2:13" ht="27.75" x14ac:dyDescent="0.35">
      <c r="B2" s="15" t="s">
        <v>539</v>
      </c>
      <c r="M2" s="190"/>
    </row>
    <row r="3" spans="2:13" ht="8.25" customHeight="1" x14ac:dyDescent="0.35">
      <c r="B3" s="15"/>
      <c r="M3" s="190"/>
    </row>
    <row r="4" spans="2:13" ht="15" customHeight="1" x14ac:dyDescent="0.35">
      <c r="B4" s="15"/>
      <c r="D4" s="427" t="s">
        <v>540</v>
      </c>
      <c r="E4" s="426"/>
      <c r="F4" s="248" t="s">
        <v>541</v>
      </c>
      <c r="M4" s="190"/>
    </row>
    <row r="5" spans="2:13" ht="6.75" customHeight="1" x14ac:dyDescent="0.35">
      <c r="B5" s="15"/>
      <c r="M5" s="190"/>
    </row>
    <row r="6" spans="2:13" ht="6.75" customHeight="1" thickBot="1" x14ac:dyDescent="0.4">
      <c r="B6" s="15"/>
      <c r="M6" s="190"/>
    </row>
    <row r="7" spans="2:13" ht="34.5" customHeight="1" x14ac:dyDescent="0.35">
      <c r="B7" s="15"/>
      <c r="D7" s="556" t="s">
        <v>542</v>
      </c>
      <c r="M7" s="190"/>
    </row>
    <row r="8" spans="2:13" ht="24" customHeight="1" x14ac:dyDescent="0.35">
      <c r="B8" s="15"/>
      <c r="D8" s="562" t="s">
        <v>532</v>
      </c>
      <c r="M8" s="190"/>
    </row>
    <row r="9" spans="2:13" ht="9" customHeight="1" thickBot="1" x14ac:dyDescent="0.4">
      <c r="B9" s="15"/>
      <c r="D9" s="557"/>
      <c r="M9" s="190"/>
    </row>
    <row r="10" spans="2:13" ht="6.75" customHeight="1" x14ac:dyDescent="0.35">
      <c r="B10" s="15"/>
      <c r="M10" s="190"/>
    </row>
    <row r="11" spans="2:13" ht="6.75" customHeight="1" thickBot="1" x14ac:dyDescent="0.4">
      <c r="B11" s="15"/>
      <c r="M11" s="190"/>
    </row>
    <row r="12" spans="2:13" ht="45.75" customHeight="1" x14ac:dyDescent="0.35">
      <c r="B12" s="566" t="s">
        <v>543</v>
      </c>
      <c r="D12" s="401" t="s">
        <v>544</v>
      </c>
      <c r="E12" s="428"/>
      <c r="F12" s="429" t="s">
        <v>545</v>
      </c>
      <c r="G12" s="429" t="s">
        <v>546</v>
      </c>
      <c r="H12" s="393"/>
      <c r="M12" s="190"/>
    </row>
    <row r="13" spans="2:13" ht="50.25" customHeight="1" x14ac:dyDescent="0.35">
      <c r="B13" s="566"/>
      <c r="D13" s="247"/>
      <c r="F13" s="399" t="s">
        <v>547</v>
      </c>
      <c r="G13" s="399" t="s">
        <v>548</v>
      </c>
      <c r="H13" s="400" t="s">
        <v>549</v>
      </c>
      <c r="M13" s="190"/>
    </row>
    <row r="14" spans="2:13" ht="78" customHeight="1" thickBot="1" x14ac:dyDescent="0.4">
      <c r="B14" s="289"/>
      <c r="C14" s="151"/>
      <c r="D14" s="394" t="s">
        <v>550</v>
      </c>
      <c r="E14" s="424" t="s">
        <v>519</v>
      </c>
      <c r="F14" s="425">
        <v>1000</v>
      </c>
      <c r="G14" s="341">
        <f>IF(E14="Custom",F14*'Non-survey input values'!B16,VLOOKUP(CONCATENATE('Population size and cost'!R2,E14),'Population size and cost'!A2:G49,4,FALSE))</f>
        <v>11683200</v>
      </c>
      <c r="H14" s="413">
        <f>IF(AND(E14="Custom",D8="Population size"),(VLOOKUP(CONCATENATE('Population size and cost'!R2,E14),'Population size and cost'!A2:'Population size and cost'!N49,14,FALSE)*Summary!G14)*VLOOKUP(CONCATENATE('Population size and cost'!R2,E17),'Population size and cost'!$P$18:$S$41,4,FALSE),IF(D8="Population size",VLOOKUP(CONCATENATE('Population size and cost'!R2,E14),'Population size and cost'!A2:G49,5,FALSE)*VLOOKUP(CONCATENATE('Population size and cost'!R2,E17),'Population size and cost'!$P$18:$S$41,4,FALSE),VLOOKUP('Population size and cost'!R2,'Population size and cost'!V2:AC10,8,FALSE)))</f>
        <v>96736.58859992717</v>
      </c>
      <c r="K14" s="414"/>
      <c r="M14" s="190"/>
    </row>
    <row r="15" spans="2:13" ht="12.75" customHeight="1" thickBot="1" x14ac:dyDescent="0.4">
      <c r="C15" s="151"/>
      <c r="D15" s="391"/>
      <c r="F15" s="332"/>
      <c r="G15" s="151"/>
      <c r="H15" s="151"/>
      <c r="M15" s="190"/>
    </row>
    <row r="16" spans="2:13" ht="21.75" customHeight="1" x14ac:dyDescent="0.35">
      <c r="C16" s="560" t="s">
        <v>530</v>
      </c>
      <c r="D16" s="402" t="s">
        <v>551</v>
      </c>
      <c r="E16" s="293"/>
      <c r="F16" s="340"/>
      <c r="G16" s="522"/>
      <c r="H16" s="520"/>
      <c r="J16" s="521"/>
      <c r="M16" s="190"/>
    </row>
    <row r="17" spans="2:13" ht="30.75" customHeight="1" x14ac:dyDescent="0.35">
      <c r="C17" s="561">
        <v>30000</v>
      </c>
      <c r="D17" s="247"/>
      <c r="E17" s="528" t="s">
        <v>527</v>
      </c>
      <c r="F17" s="248" t="s">
        <v>552</v>
      </c>
      <c r="G17" s="523"/>
      <c r="H17" s="520"/>
      <c r="I17" s="414"/>
      <c r="J17" s="521"/>
      <c r="M17" s="190"/>
    </row>
    <row r="18" spans="2:13" ht="23.25" customHeight="1" thickBot="1" x14ac:dyDescent="0.4">
      <c r="C18" s="557"/>
      <c r="D18" s="395"/>
      <c r="E18" s="567" t="s">
        <v>553</v>
      </c>
      <c r="F18" s="567"/>
      <c r="G18" s="568"/>
      <c r="H18" s="151"/>
      <c r="I18" s="414"/>
      <c r="M18" s="190"/>
    </row>
    <row r="19" spans="2:13" ht="10.5" customHeight="1" x14ac:dyDescent="0.35">
      <c r="B19" s="330"/>
      <c r="C19" s="151"/>
      <c r="D19" s="524"/>
      <c r="E19" s="525"/>
      <c r="F19" s="526"/>
      <c r="G19" s="527"/>
      <c r="H19" s="151"/>
      <c r="I19" s="414"/>
      <c r="M19" s="190"/>
    </row>
    <row r="20" spans="2:13" ht="51.75" customHeight="1" x14ac:dyDescent="0.35">
      <c r="B20" s="330" t="s">
        <v>554</v>
      </c>
      <c r="C20" s="343">
        <f>IF(D8="Population size",VLOOKUP(CONCATENATE('Population size and cost'!R2,E14),'Population size and cost'!A2:G49,6,FALSE),C17)</f>
        <v>18224168.05338126</v>
      </c>
      <c r="D20" s="553"/>
      <c r="E20" s="554"/>
      <c r="F20" s="151"/>
      <c r="G20" s="555"/>
      <c r="H20" s="520"/>
      <c r="J20" s="521"/>
      <c r="M20" s="190"/>
    </row>
    <row r="21" spans="2:13" ht="9.75" customHeight="1" x14ac:dyDescent="0.35">
      <c r="B21" s="330"/>
      <c r="C21" s="151"/>
      <c r="D21" s="331"/>
      <c r="E21" s="332"/>
      <c r="F21" s="151"/>
      <c r="G21" s="151"/>
      <c r="H21" s="151"/>
      <c r="M21" s="190"/>
    </row>
    <row r="22" spans="2:13" ht="14.25" customHeight="1" thickBot="1" x14ac:dyDescent="0.4">
      <c r="B22" s="330"/>
      <c r="C22" s="303"/>
      <c r="E22" s="13"/>
      <c r="G22" s="13"/>
      <c r="M22" s="190"/>
    </row>
    <row r="23" spans="2:13" ht="28.5" thickBot="1" x14ac:dyDescent="0.45">
      <c r="B23" s="405" t="s">
        <v>555</v>
      </c>
      <c r="C23" s="271"/>
      <c r="D23" s="271"/>
      <c r="E23" s="271"/>
      <c r="F23" s="271"/>
      <c r="G23" s="271"/>
      <c r="H23" s="271"/>
      <c r="I23" s="271"/>
      <c r="J23" s="271"/>
      <c r="K23" s="271"/>
      <c r="L23" s="271"/>
      <c r="M23" s="272"/>
    </row>
    <row r="24" spans="2:13" ht="23.25" x14ac:dyDescent="0.35">
      <c r="B24" s="18" t="s">
        <v>556</v>
      </c>
      <c r="C24" s="271"/>
      <c r="D24" s="271"/>
      <c r="E24" s="271"/>
      <c r="F24" s="271"/>
      <c r="G24" s="271"/>
      <c r="H24" s="271"/>
      <c r="I24" s="271"/>
      <c r="J24" s="271"/>
      <c r="K24" s="271"/>
      <c r="L24" s="271"/>
      <c r="M24" s="272"/>
    </row>
    <row r="25" spans="2:13" ht="78" customHeight="1" x14ac:dyDescent="0.25">
      <c r="B25" s="273"/>
      <c r="C25" s="417" t="s">
        <v>557</v>
      </c>
      <c r="D25" s="19" t="s">
        <v>558</v>
      </c>
      <c r="E25" s="24" t="s">
        <v>559</v>
      </c>
      <c r="F25" s="24" t="s">
        <v>560</v>
      </c>
      <c r="G25" s="24" t="s">
        <v>561</v>
      </c>
      <c r="H25" s="24" t="s">
        <v>562</v>
      </c>
      <c r="I25" s="307" t="s">
        <v>563</v>
      </c>
      <c r="J25" s="24" t="s">
        <v>564</v>
      </c>
      <c r="K25" s="24"/>
      <c r="L25" s="24" t="s">
        <v>565</v>
      </c>
      <c r="M25" s="240"/>
    </row>
    <row r="26" spans="2:13" ht="15" x14ac:dyDescent="0.25">
      <c r="B26" s="273"/>
      <c r="C26" s="418" t="s">
        <v>566</v>
      </c>
      <c r="D26" s="20">
        <f>'To &amp; from Work'!S7</f>
        <v>2850257.7936533773</v>
      </c>
      <c r="E26" s="20">
        <f>'To &amp; from Work'!T7</f>
        <v>697085.08631609357</v>
      </c>
      <c r="F26" s="20">
        <f>'To &amp; from Work'!U7</f>
        <v>855689.03877080849</v>
      </c>
      <c r="G26" s="20">
        <f>'To &amp; from Work'!V7</f>
        <v>252126.13620918139</v>
      </c>
      <c r="H26" s="20">
        <f>'To &amp; from Work'!W7</f>
        <v>468532.78401194589</v>
      </c>
      <c r="I26" s="20">
        <f>'To &amp; from Work'!X7</f>
        <v>175321.2024219617</v>
      </c>
      <c r="J26" s="20">
        <f>'To &amp; from Work'!Y7</f>
        <v>209573.83857887957</v>
      </c>
      <c r="K26" s="24"/>
      <c r="L26" s="20">
        <f>SUM(E26:H26,J26)</f>
        <v>2483006.8838869091</v>
      </c>
      <c r="M26" s="240"/>
    </row>
    <row r="27" spans="2:13" ht="28.5" x14ac:dyDescent="0.25">
      <c r="B27" s="273"/>
      <c r="C27" s="418" t="s">
        <v>567</v>
      </c>
      <c r="D27" s="20">
        <f>'Work (future job)'!S7</f>
        <v>5994600.4912861455</v>
      </c>
      <c r="E27" s="20" t="s">
        <v>568</v>
      </c>
      <c r="F27" s="20" t="s">
        <v>568</v>
      </c>
      <c r="G27" s="20" t="s">
        <v>568</v>
      </c>
      <c r="H27" s="20" t="s">
        <v>568</v>
      </c>
      <c r="I27" s="20" t="s">
        <v>568</v>
      </c>
      <c r="J27" s="305">
        <f>D27</f>
        <v>5994600.4912861455</v>
      </c>
      <c r="K27" s="24"/>
      <c r="L27" s="305">
        <f t="shared" ref="L27:L30" si="0">SUM(E27:H27,J27)</f>
        <v>5994600.4912861455</v>
      </c>
      <c r="M27" s="240"/>
    </row>
    <row r="28" spans="2:13" ht="29.25" x14ac:dyDescent="0.25">
      <c r="B28" s="273"/>
      <c r="C28" s="239" t="s">
        <v>1306</v>
      </c>
      <c r="D28" s="20">
        <f>'To &amp; from Edu'!S7</f>
        <v>4047694.5942223966</v>
      </c>
      <c r="E28" s="20">
        <f>'To &amp; from Edu'!T7</f>
        <v>794372.66848265659</v>
      </c>
      <c r="F28" s="20">
        <f>'To &amp; from Edu'!U7</f>
        <v>1072868.288466048</v>
      </c>
      <c r="G28" s="20">
        <f>'To &amp; from Edu'!V7</f>
        <v>388445.04397565918</v>
      </c>
      <c r="H28" s="20">
        <f>'To &amp; from Edu'!W7</f>
        <v>919605.04416511767</v>
      </c>
      <c r="I28" s="20">
        <f>'To &amp; from Edu'!X7</f>
        <v>505153.16249720921</v>
      </c>
      <c r="J28" s="20">
        <f>'To &amp; from Edu'!Y7</f>
        <v>288163.3162996996</v>
      </c>
      <c r="K28" s="24"/>
      <c r="L28" s="20">
        <f t="shared" si="0"/>
        <v>3463454.3613891811</v>
      </c>
      <c r="M28" s="240"/>
    </row>
    <row r="29" spans="2:13" ht="43.5" x14ac:dyDescent="0.25">
      <c r="B29" s="273"/>
      <c r="C29" s="239" t="s">
        <v>569</v>
      </c>
      <c r="D29" s="131">
        <f>'To &amp; from shop'!S7</f>
        <v>11778760.665025504</v>
      </c>
      <c r="E29" s="131">
        <f>'To &amp; from shop'!T7</f>
        <v>2467337.3448370611</v>
      </c>
      <c r="F29" s="131">
        <f>'To &amp; from shop'!U7</f>
        <v>1378014.8980776547</v>
      </c>
      <c r="G29" s="131">
        <f>'To &amp; from shop'!V7</f>
        <v>458990.29910057457</v>
      </c>
      <c r="H29" s="131">
        <f>'To &amp; from shop'!W7</f>
        <v>3641555.5970376772</v>
      </c>
      <c r="I29" s="131">
        <f>'To &amp; from shop'!X7</f>
        <v>1608730.8309008735</v>
      </c>
      <c r="J29" s="131">
        <f>'To &amp; from shop'!Y7</f>
        <v>1099199.1674882902</v>
      </c>
      <c r="K29" s="24"/>
      <c r="L29" s="131">
        <f t="shared" si="0"/>
        <v>9045097.3065412566</v>
      </c>
      <c r="M29" s="240"/>
    </row>
    <row r="30" spans="2:13" ht="15" x14ac:dyDescent="0.25">
      <c r="B30" s="273"/>
      <c r="C30" s="238" t="s">
        <v>570</v>
      </c>
      <c r="D30" s="131">
        <f>'Enjoyment or fit'!S7</f>
        <v>10103991.223637529</v>
      </c>
      <c r="E30" s="20" t="s">
        <v>568</v>
      </c>
      <c r="F30" s="20" t="s">
        <v>568</v>
      </c>
      <c r="G30" s="20" t="s">
        <v>568</v>
      </c>
      <c r="H30" s="20" t="s">
        <v>568</v>
      </c>
      <c r="I30" s="306">
        <f>'Enjoyment or fit'!T7</f>
        <v>3390878.5626644869</v>
      </c>
      <c r="J30" s="131">
        <f>'Enjoyment or fit'!U7</f>
        <v>6186530.8842942296</v>
      </c>
      <c r="K30" s="24"/>
      <c r="L30" s="131">
        <f t="shared" si="0"/>
        <v>6186530.8842942296</v>
      </c>
      <c r="M30" s="240"/>
    </row>
    <row r="31" spans="2:13" ht="15" x14ac:dyDescent="0.25">
      <c r="B31" s="273"/>
      <c r="C31" s="23" t="s">
        <v>571</v>
      </c>
      <c r="D31" s="20">
        <f t="shared" ref="D31:J31" si="1">SUM(D26:D30)</f>
        <v>34775304.767824955</v>
      </c>
      <c r="E31" s="20">
        <f t="shared" si="1"/>
        <v>3958795.0996358115</v>
      </c>
      <c r="F31" s="20">
        <f t="shared" si="1"/>
        <v>3306572.225314511</v>
      </c>
      <c r="G31" s="20">
        <f t="shared" si="1"/>
        <v>1099561.4792854153</v>
      </c>
      <c r="H31" s="20">
        <f t="shared" si="1"/>
        <v>5029693.4252147404</v>
      </c>
      <c r="I31" s="20">
        <f t="shared" si="1"/>
        <v>5680083.7584845312</v>
      </c>
      <c r="J31" s="20">
        <f t="shared" si="1"/>
        <v>13778067.697947245</v>
      </c>
      <c r="K31" s="24"/>
      <c r="L31" s="20">
        <f>SUM(L26:L30)</f>
        <v>27172689.927397724</v>
      </c>
      <c r="M31" s="240"/>
    </row>
    <row r="32" spans="2:13" ht="15" x14ac:dyDescent="0.25">
      <c r="B32" s="273"/>
      <c r="C32" s="23" t="s">
        <v>572</v>
      </c>
      <c r="D32" s="22">
        <f t="shared" ref="D32:L32" si="2">D31/365</f>
        <v>95274.807583082074</v>
      </c>
      <c r="E32" s="22">
        <f t="shared" si="2"/>
        <v>10846.013971604963</v>
      </c>
      <c r="F32" s="22">
        <f t="shared" si="2"/>
        <v>9059.1019871630433</v>
      </c>
      <c r="G32" s="22">
        <f t="shared" si="2"/>
        <v>3012.4972035216856</v>
      </c>
      <c r="H32" s="22">
        <f t="shared" si="2"/>
        <v>13779.981986889699</v>
      </c>
      <c r="I32" s="22">
        <f t="shared" si="2"/>
        <v>15561.873310916524</v>
      </c>
      <c r="J32" s="22">
        <f t="shared" si="2"/>
        <v>37748.13067930752</v>
      </c>
      <c r="K32" s="419"/>
      <c r="L32" s="22">
        <f t="shared" si="2"/>
        <v>74445.725828486917</v>
      </c>
      <c r="M32" s="240"/>
    </row>
    <row r="33" spans="2:13" ht="15" thickBot="1" x14ac:dyDescent="0.25">
      <c r="B33" s="274"/>
      <c r="C33" s="346"/>
      <c r="D33" s="346"/>
      <c r="E33" s="346"/>
      <c r="F33" s="346"/>
      <c r="G33" s="346"/>
      <c r="H33" s="346"/>
      <c r="I33" s="346"/>
      <c r="J33" s="346"/>
      <c r="K33" s="346"/>
      <c r="L33" s="346"/>
      <c r="M33" s="389"/>
    </row>
    <row r="34" spans="2:13" ht="23.25" x14ac:dyDescent="0.35">
      <c r="B34" s="404" t="s">
        <v>573</v>
      </c>
      <c r="C34" s="238"/>
      <c r="D34" s="238"/>
      <c r="E34" s="404" t="s">
        <v>574</v>
      </c>
      <c r="F34" s="271"/>
      <c r="G34" s="272"/>
      <c r="H34" s="404" t="s">
        <v>575</v>
      </c>
      <c r="I34" s="238"/>
      <c r="J34" s="238"/>
      <c r="K34" s="238"/>
      <c r="L34" s="238"/>
      <c r="M34" s="240"/>
    </row>
    <row r="35" spans="2:13" x14ac:dyDescent="0.2">
      <c r="B35" s="273"/>
      <c r="C35" s="238"/>
      <c r="D35" s="238"/>
      <c r="E35" s="273"/>
      <c r="F35" s="238"/>
      <c r="G35" s="240"/>
      <c r="H35" s="238"/>
      <c r="I35" s="238"/>
      <c r="J35" s="238"/>
      <c r="K35" s="238"/>
      <c r="L35" s="238"/>
      <c r="M35" s="240"/>
    </row>
    <row r="36" spans="2:13" ht="52.5" customHeight="1" x14ac:dyDescent="0.2">
      <c r="B36" s="406" t="s">
        <v>576</v>
      </c>
      <c r="C36" s="383">
        <f>C20</f>
        <v>18224168.05338126</v>
      </c>
      <c r="D36" s="238"/>
      <c r="E36" s="407" t="s">
        <v>577</v>
      </c>
      <c r="F36" s="131">
        <f>L31</f>
        <v>27172689.927397724</v>
      </c>
      <c r="G36" s="240"/>
      <c r="H36" s="408" t="s">
        <v>578</v>
      </c>
      <c r="I36" s="409">
        <f>B123/H14</f>
        <v>41.871285343102045</v>
      </c>
      <c r="J36" s="238"/>
      <c r="K36" s="238"/>
      <c r="L36" s="238"/>
      <c r="M36" s="240"/>
    </row>
    <row r="37" spans="2:13" ht="51.75" customHeight="1" x14ac:dyDescent="0.2">
      <c r="B37" s="406" t="s">
        <v>579</v>
      </c>
      <c r="C37" s="383">
        <f>B107</f>
        <v>60026283.269696668</v>
      </c>
      <c r="D37" s="238"/>
      <c r="E37" s="407" t="s">
        <v>580</v>
      </c>
      <c r="F37" s="131">
        <f>L32</f>
        <v>74445.725828486917</v>
      </c>
      <c r="G37" s="240"/>
      <c r="H37" s="410" t="s">
        <v>581</v>
      </c>
      <c r="I37" s="131">
        <f>SUM(D70,G70,J70)</f>
        <v>3669.1883025696729</v>
      </c>
      <c r="J37" s="238"/>
      <c r="K37" s="238"/>
      <c r="L37" s="238"/>
      <c r="M37" s="240"/>
    </row>
    <row r="38" spans="2:13" ht="50.25" customHeight="1" x14ac:dyDescent="0.2">
      <c r="B38" s="406" t="s">
        <v>582</v>
      </c>
      <c r="C38" s="465">
        <f>C37/C36</f>
        <v>3.29377358098712</v>
      </c>
      <c r="D38" s="238"/>
      <c r="E38" s="408" t="s">
        <v>583</v>
      </c>
      <c r="F38" s="131">
        <f>((L57/$H$14/52)/('Non-survey input values'!B21*'Non-survey input values'!B17))*60</f>
        <v>108.1629465517555</v>
      </c>
      <c r="G38" s="240"/>
      <c r="H38" s="410" t="s">
        <v>584</v>
      </c>
      <c r="I38" s="466">
        <f>SUM(D77,G77,D84,G84,D91,G91)</f>
        <v>6.7929779836623307</v>
      </c>
      <c r="J38" s="238"/>
      <c r="K38" s="238"/>
      <c r="L38" s="238"/>
      <c r="M38" s="240"/>
    </row>
    <row r="39" spans="2:13" ht="48" customHeight="1" x14ac:dyDescent="0.2">
      <c r="B39" s="244" t="s">
        <v>585</v>
      </c>
      <c r="C39" s="383">
        <f>B127</f>
        <v>19912121.352430396</v>
      </c>
      <c r="D39" s="238"/>
      <c r="E39" s="273"/>
      <c r="F39" s="238"/>
      <c r="G39" s="240"/>
      <c r="H39" s="411" t="s">
        <v>586</v>
      </c>
      <c r="I39" s="131">
        <f>E31</f>
        <v>3958795.0996358115</v>
      </c>
      <c r="J39" s="238"/>
      <c r="K39" s="238"/>
      <c r="L39" s="238"/>
      <c r="M39" s="240"/>
    </row>
    <row r="40" spans="2:13" ht="43.5" x14ac:dyDescent="0.2">
      <c r="B40" s="244" t="s">
        <v>587</v>
      </c>
      <c r="C40" s="131">
        <f>Absenteeism!B17</f>
        <v>13301.218685556569</v>
      </c>
      <c r="D40" s="238"/>
      <c r="E40" s="273"/>
      <c r="F40" s="238"/>
      <c r="G40" s="238"/>
      <c r="H40" s="412" t="s">
        <v>588</v>
      </c>
      <c r="I40" s="131">
        <f>I39/365</f>
        <v>10846.013971604963</v>
      </c>
      <c r="J40" s="238"/>
      <c r="K40" s="238"/>
      <c r="L40" s="238"/>
      <c r="M40" s="240"/>
    </row>
    <row r="41" spans="2:13" ht="15.75" thickBot="1" x14ac:dyDescent="0.25">
      <c r="B41" s="274"/>
      <c r="C41" s="238"/>
      <c r="D41" s="238"/>
      <c r="E41" s="274"/>
      <c r="F41" s="238"/>
      <c r="G41" s="238"/>
      <c r="H41" s="421"/>
      <c r="I41" s="420"/>
      <c r="J41" s="238"/>
      <c r="K41" s="238"/>
      <c r="L41" s="238"/>
      <c r="M41" s="389"/>
    </row>
    <row r="42" spans="2:13" x14ac:dyDescent="0.2">
      <c r="B42" s="293"/>
      <c r="C42" s="293"/>
      <c r="D42" s="293"/>
      <c r="E42" s="293"/>
      <c r="F42" s="293"/>
      <c r="G42" s="293"/>
      <c r="H42" s="293"/>
      <c r="I42" s="293"/>
      <c r="J42" s="293"/>
      <c r="K42" s="293"/>
      <c r="L42" s="293"/>
      <c r="M42" s="293"/>
    </row>
    <row r="45" spans="2:13" ht="15" thickBot="1" x14ac:dyDescent="0.25"/>
    <row r="46" spans="2:13" ht="28.5" thickBot="1" x14ac:dyDescent="0.45">
      <c r="B46" s="405" t="s">
        <v>589</v>
      </c>
      <c r="C46" s="271"/>
      <c r="D46" s="271"/>
      <c r="E46" s="271"/>
      <c r="F46" s="271"/>
      <c r="G46" s="271"/>
      <c r="H46" s="271"/>
      <c r="I46" s="271"/>
      <c r="J46" s="271"/>
      <c r="K46" s="271"/>
      <c r="L46" s="271"/>
      <c r="M46" s="272"/>
    </row>
    <row r="47" spans="2:13" ht="23.25" x14ac:dyDescent="0.35">
      <c r="B47" s="18" t="s">
        <v>590</v>
      </c>
      <c r="C47" s="271"/>
      <c r="D47" s="271"/>
      <c r="E47" s="271"/>
      <c r="F47" s="271"/>
      <c r="G47" s="271"/>
      <c r="H47" s="271"/>
      <c r="I47" s="271"/>
      <c r="J47" s="271"/>
      <c r="K47" s="271"/>
      <c r="L47" s="271"/>
      <c r="M47" s="272"/>
    </row>
    <row r="48" spans="2:13" x14ac:dyDescent="0.2">
      <c r="B48" s="273"/>
      <c r="C48" s="238"/>
      <c r="D48" s="238"/>
      <c r="E48" s="238"/>
      <c r="F48" s="238"/>
      <c r="G48" s="238"/>
      <c r="H48" s="238"/>
      <c r="I48" s="238"/>
      <c r="J48" s="238"/>
      <c r="K48" s="238"/>
      <c r="L48" s="238"/>
      <c r="M48" s="240"/>
    </row>
    <row r="49" spans="2:14" ht="79.5" customHeight="1" x14ac:dyDescent="0.25">
      <c r="B49" s="242" t="s">
        <v>557</v>
      </c>
      <c r="C49" s="19" t="s">
        <v>591</v>
      </c>
      <c r="D49" s="19" t="s">
        <v>592</v>
      </c>
      <c r="E49" s="24" t="s">
        <v>593</v>
      </c>
      <c r="F49" s="24" t="s">
        <v>594</v>
      </c>
      <c r="G49" s="24" t="s">
        <v>595</v>
      </c>
      <c r="H49" s="24" t="s">
        <v>596</v>
      </c>
      <c r="I49" s="307" t="s">
        <v>597</v>
      </c>
      <c r="J49" s="24" t="s">
        <v>598</v>
      </c>
      <c r="K49" s="24"/>
      <c r="L49" s="24" t="s">
        <v>599</v>
      </c>
      <c r="M49" s="240"/>
    </row>
    <row r="50" spans="2:14" ht="15" x14ac:dyDescent="0.25">
      <c r="B50" s="243" t="s">
        <v>566</v>
      </c>
      <c r="C50" s="20">
        <f>VLOOKUP('Trip distances'!H2,'Trip distances'!A3:E10,2,FALSE)</f>
        <v>2.5674298670738702</v>
      </c>
      <c r="D50" s="131">
        <f t="shared" ref="D50:J50" si="3">$C50*D26</f>
        <v>7317836.9882857529</v>
      </c>
      <c r="E50" s="131">
        <f t="shared" si="3"/>
        <v>1789717.0704997054</v>
      </c>
      <c r="F50" s="131">
        <f t="shared" si="3"/>
        <v>2196921.5950679048</v>
      </c>
      <c r="G50" s="131">
        <f t="shared" si="3"/>
        <v>647316.17237338703</v>
      </c>
      <c r="H50" s="131">
        <f t="shared" si="3"/>
        <v>1202925.0633755405</v>
      </c>
      <c r="I50" s="131">
        <f t="shared" si="3"/>
        <v>450124.89142944821</v>
      </c>
      <c r="J50" s="131">
        <f t="shared" si="3"/>
        <v>538066.13252473355</v>
      </c>
      <c r="K50" s="24"/>
      <c r="L50" s="131">
        <f t="shared" ref="L50:L54" si="4">SUM(E50:H50,J50)</f>
        <v>6374946.0338412719</v>
      </c>
      <c r="M50" s="240"/>
    </row>
    <row r="51" spans="2:14" ht="15" x14ac:dyDescent="0.25">
      <c r="B51" s="243" t="s">
        <v>567</v>
      </c>
      <c r="C51" s="305">
        <f>C50</f>
        <v>2.5674298670738702</v>
      </c>
      <c r="D51" s="131">
        <f>$C51*D27</f>
        <v>15390716.342503745</v>
      </c>
      <c r="E51" s="20" t="s">
        <v>568</v>
      </c>
      <c r="F51" s="20" t="s">
        <v>568</v>
      </c>
      <c r="G51" s="20" t="s">
        <v>568</v>
      </c>
      <c r="H51" s="20" t="s">
        <v>568</v>
      </c>
      <c r="I51" s="20" t="s">
        <v>568</v>
      </c>
      <c r="J51" s="305">
        <f>D51</f>
        <v>15390716.342503745</v>
      </c>
      <c r="K51" s="24"/>
      <c r="L51" s="305">
        <f t="shared" si="4"/>
        <v>15390716.342503745</v>
      </c>
      <c r="M51" s="240"/>
    </row>
    <row r="52" spans="2:14" ht="29.25" x14ac:dyDescent="0.25">
      <c r="B52" s="244" t="s">
        <v>1306</v>
      </c>
      <c r="C52" s="20">
        <f>VLOOKUP('Trip distances'!H2,'Trip distances'!A3:E10,3,FALSE)</f>
        <v>2.33801119394102</v>
      </c>
      <c r="D52" s="131">
        <f>$C52*D28</f>
        <v>9463555.2709465176</v>
      </c>
      <c r="E52" s="131">
        <f t="shared" ref="E52:J53" si="5">$C52*E28</f>
        <v>1857252.19107325</v>
      </c>
      <c r="F52" s="131">
        <f t="shared" si="5"/>
        <v>2508378.0680579636</v>
      </c>
      <c r="G52" s="131">
        <f t="shared" si="5"/>
        <v>908188.86104600294</v>
      </c>
      <c r="H52" s="131">
        <f t="shared" si="5"/>
        <v>2150046.8872626713</v>
      </c>
      <c r="I52" s="131">
        <f t="shared" si="5"/>
        <v>1181053.7485731822</v>
      </c>
      <c r="J52" s="131">
        <f t="shared" si="5"/>
        <v>673729.05919186445</v>
      </c>
      <c r="K52" s="24"/>
      <c r="L52" s="131">
        <f t="shared" si="4"/>
        <v>8097595.066631753</v>
      </c>
      <c r="M52" s="240"/>
    </row>
    <row r="53" spans="2:14" ht="43.5" x14ac:dyDescent="0.25">
      <c r="B53" s="244" t="s">
        <v>569</v>
      </c>
      <c r="C53" s="131">
        <f>VLOOKUP('Trip distances'!H2,'Trip distances'!A3:E10,4,FALSE)</f>
        <v>2</v>
      </c>
      <c r="D53" s="131">
        <f>$C53*D29</f>
        <v>23557521.330051009</v>
      </c>
      <c r="E53" s="131">
        <f t="shared" si="5"/>
        <v>4934674.6896741223</v>
      </c>
      <c r="F53" s="131">
        <f t="shared" si="5"/>
        <v>2756029.7961553093</v>
      </c>
      <c r="G53" s="131">
        <f t="shared" si="5"/>
        <v>917980.59820114914</v>
      </c>
      <c r="H53" s="131">
        <f t="shared" si="5"/>
        <v>7283111.1940753544</v>
      </c>
      <c r="I53" s="131">
        <f t="shared" si="5"/>
        <v>3217461.661801747</v>
      </c>
      <c r="J53" s="131">
        <f t="shared" si="5"/>
        <v>2198398.3349765805</v>
      </c>
      <c r="K53" s="24"/>
      <c r="L53" s="131">
        <f t="shared" si="4"/>
        <v>18090194.613082513</v>
      </c>
      <c r="M53" s="240"/>
    </row>
    <row r="54" spans="2:14" ht="15" x14ac:dyDescent="0.25">
      <c r="B54" s="273" t="s">
        <v>570</v>
      </c>
      <c r="C54" s="131">
        <f>VLOOKUP('Trip distances'!H2,'Trip distances'!A3:E10,5,FALSE)</f>
        <v>5</v>
      </c>
      <c r="D54" s="131">
        <f>$C54*D30</f>
        <v>50519956.118187644</v>
      </c>
      <c r="E54" s="20" t="s">
        <v>568</v>
      </c>
      <c r="F54" s="20" t="s">
        <v>568</v>
      </c>
      <c r="G54" s="20" t="s">
        <v>568</v>
      </c>
      <c r="H54" s="20" t="s">
        <v>568</v>
      </c>
      <c r="I54" s="131">
        <f>$C54*I30</f>
        <v>16954392.813322436</v>
      </c>
      <c r="J54" s="131">
        <f>$C54*J30</f>
        <v>30932654.421471149</v>
      </c>
      <c r="K54" s="24"/>
      <c r="L54" s="131">
        <f t="shared" si="4"/>
        <v>30932654.421471149</v>
      </c>
      <c r="M54" s="240"/>
    </row>
    <row r="55" spans="2:14" ht="15" x14ac:dyDescent="0.25">
      <c r="B55" s="273"/>
      <c r="C55" s="299"/>
      <c r="D55" s="299"/>
      <c r="E55" s="299"/>
      <c r="F55" s="299"/>
      <c r="G55" s="299"/>
      <c r="H55" s="299"/>
      <c r="I55" s="299"/>
      <c r="J55" s="299"/>
      <c r="K55" s="24"/>
      <c r="L55" s="299"/>
      <c r="M55" s="240"/>
    </row>
    <row r="56" spans="2:14" ht="77.25" customHeight="1" x14ac:dyDescent="0.25">
      <c r="B56" s="273"/>
      <c r="C56" s="238"/>
      <c r="D56" s="19" t="s">
        <v>592</v>
      </c>
      <c r="E56" s="24" t="s">
        <v>593</v>
      </c>
      <c r="F56" s="24" t="s">
        <v>594</v>
      </c>
      <c r="G56" s="24" t="s">
        <v>595</v>
      </c>
      <c r="H56" s="24" t="s">
        <v>596</v>
      </c>
      <c r="I56" s="307" t="s">
        <v>597</v>
      </c>
      <c r="J56" s="24" t="s">
        <v>600</v>
      </c>
      <c r="K56" s="24"/>
      <c r="L56" s="24" t="s">
        <v>599</v>
      </c>
      <c r="M56" s="241"/>
      <c r="N56" s="6"/>
    </row>
    <row r="57" spans="2:14" ht="15" x14ac:dyDescent="0.25">
      <c r="B57" s="273"/>
      <c r="C57" s="23" t="s">
        <v>601</v>
      </c>
      <c r="D57" s="20">
        <f t="shared" ref="D57:L57" si="6">SUM(D50:D54)</f>
        <v>106249586.04997468</v>
      </c>
      <c r="E57" s="20">
        <f t="shared" si="6"/>
        <v>8581643.9512470774</v>
      </c>
      <c r="F57" s="20">
        <f t="shared" si="6"/>
        <v>7461329.4592811782</v>
      </c>
      <c r="G57" s="20">
        <f t="shared" si="6"/>
        <v>2473485.6316205394</v>
      </c>
      <c r="H57" s="20">
        <f t="shared" si="6"/>
        <v>10636083.144713566</v>
      </c>
      <c r="I57" s="20">
        <f t="shared" si="6"/>
        <v>21803033.115126815</v>
      </c>
      <c r="J57" s="20">
        <f t="shared" si="6"/>
        <v>49733564.29066807</v>
      </c>
      <c r="K57" s="24"/>
      <c r="L57" s="20">
        <f t="shared" si="6"/>
        <v>78886106.477530435</v>
      </c>
      <c r="M57" s="240"/>
    </row>
    <row r="58" spans="2:14" ht="60" x14ac:dyDescent="0.25">
      <c r="B58" s="273"/>
      <c r="C58" s="24" t="s">
        <v>602</v>
      </c>
      <c r="D58" s="301">
        <f t="shared" ref="D58:J58" si="7">D57/$H$14/365</f>
        <v>3.009148456797242</v>
      </c>
      <c r="E58" s="22">
        <f t="shared" si="7"/>
        <v>0.24304509422307233</v>
      </c>
      <c r="F58" s="22">
        <f t="shared" si="7"/>
        <v>0.21131609884570565</v>
      </c>
      <c r="G58" s="22">
        <f t="shared" si="7"/>
        <v>7.0052842067546764E-2</v>
      </c>
      <c r="H58" s="22">
        <f t="shared" si="7"/>
        <v>0.30122990941562927</v>
      </c>
      <c r="I58" s="22">
        <f t="shared" si="7"/>
        <v>0.61749476765983735</v>
      </c>
      <c r="J58" s="22">
        <f t="shared" si="7"/>
        <v>1.4085295180905404</v>
      </c>
      <c r="K58" s="24"/>
      <c r="L58" s="22">
        <f>L57/$H$14/365</f>
        <v>2.2341734626424943</v>
      </c>
      <c r="M58" s="415"/>
    </row>
    <row r="59" spans="2:14" ht="15" x14ac:dyDescent="0.25">
      <c r="B59" s="273"/>
      <c r="C59" s="24" t="s">
        <v>603</v>
      </c>
      <c r="D59" s="301">
        <f t="shared" ref="D59:J59" si="8">D57/D31</f>
        <v>3.0553171786514333</v>
      </c>
      <c r="E59" s="301">
        <f t="shared" si="8"/>
        <v>2.1677413797032696</v>
      </c>
      <c r="F59" s="301">
        <f t="shared" si="8"/>
        <v>2.2565148893947051</v>
      </c>
      <c r="G59" s="301">
        <f t="shared" si="8"/>
        <v>2.2495200843412704</v>
      </c>
      <c r="H59" s="301">
        <f t="shared" si="8"/>
        <v>2.1146583390933937</v>
      </c>
      <c r="I59" s="301">
        <f t="shared" si="8"/>
        <v>3.8385055647390578</v>
      </c>
      <c r="J59" s="301">
        <f t="shared" si="8"/>
        <v>3.6096182266601673</v>
      </c>
      <c r="K59" s="24"/>
      <c r="L59" s="301">
        <f>L57/L31</f>
        <v>2.9031393906273157</v>
      </c>
      <c r="M59" s="240"/>
    </row>
    <row r="60" spans="2:14" ht="15" x14ac:dyDescent="0.25">
      <c r="B60" s="273"/>
      <c r="C60" s="238"/>
      <c r="D60" s="238"/>
      <c r="E60" s="23" t="s">
        <v>604</v>
      </c>
      <c r="F60" s="23"/>
      <c r="G60" s="238"/>
      <c r="H60" s="238"/>
      <c r="I60" s="238"/>
      <c r="J60" s="238"/>
      <c r="K60" s="238"/>
      <c r="L60" s="238"/>
      <c r="M60" s="240"/>
    </row>
    <row r="61" spans="2:14" ht="30" x14ac:dyDescent="0.25">
      <c r="B61" s="273"/>
      <c r="C61" s="24" t="s">
        <v>605</v>
      </c>
      <c r="D61" s="278"/>
      <c r="E61" s="27">
        <f>(E57/'Non-survey input values'!B80)</f>
        <v>1619.1781040088824</v>
      </c>
      <c r="F61" s="238" t="s">
        <v>606</v>
      </c>
      <c r="G61" s="238"/>
      <c r="H61" s="238"/>
      <c r="I61" s="238"/>
      <c r="J61" s="238"/>
      <c r="K61" s="238"/>
      <c r="L61" s="238"/>
      <c r="M61" s="240"/>
    </row>
    <row r="62" spans="2:14" ht="15" thickBot="1" x14ac:dyDescent="0.25">
      <c r="B62" s="274"/>
      <c r="C62" s="346"/>
      <c r="D62" s="346"/>
      <c r="E62" s="346"/>
      <c r="F62" s="346"/>
      <c r="G62" s="346"/>
      <c r="H62" s="346"/>
      <c r="I62" s="346"/>
      <c r="J62" s="346"/>
      <c r="K62" s="346"/>
      <c r="L62" s="346"/>
      <c r="M62" s="389"/>
    </row>
    <row r="63" spans="2:14" ht="23.25" x14ac:dyDescent="0.35">
      <c r="B63" s="18" t="s">
        <v>607</v>
      </c>
      <c r="C63" s="271"/>
      <c r="D63" s="271"/>
      <c r="E63" s="275"/>
      <c r="F63" s="275"/>
      <c r="G63" s="275"/>
      <c r="H63" s="275"/>
      <c r="I63" s="275"/>
      <c r="J63" s="275"/>
      <c r="K63" s="24"/>
      <c r="L63" s="24"/>
      <c r="M63" s="276"/>
    </row>
    <row r="64" spans="2:14" ht="15" x14ac:dyDescent="0.25">
      <c r="B64" s="273"/>
      <c r="C64" s="245" t="s">
        <v>604</v>
      </c>
      <c r="D64" s="238"/>
      <c r="E64" s="275"/>
      <c r="F64" s="423" t="s">
        <v>608</v>
      </c>
      <c r="G64" s="275"/>
      <c r="H64" s="275"/>
      <c r="I64" s="423" t="s">
        <v>609</v>
      </c>
      <c r="J64" s="275"/>
      <c r="K64" s="24"/>
      <c r="L64" s="24"/>
      <c r="M64" s="277"/>
    </row>
    <row r="65" spans="2:13" ht="15" x14ac:dyDescent="0.25">
      <c r="B65" s="273"/>
      <c r="C65" s="23" t="s">
        <v>610</v>
      </c>
      <c r="D65" s="23" t="s">
        <v>611</v>
      </c>
      <c r="E65" s="275"/>
      <c r="F65" s="23" t="s">
        <v>610</v>
      </c>
      <c r="G65" s="23" t="s">
        <v>611</v>
      </c>
      <c r="H65" s="275"/>
      <c r="I65" s="23" t="s">
        <v>610</v>
      </c>
      <c r="J65" s="23" t="s">
        <v>611</v>
      </c>
      <c r="K65" s="24"/>
      <c r="L65" s="24"/>
      <c r="M65" s="277"/>
    </row>
    <row r="66" spans="2:13" ht="18.75" x14ac:dyDescent="0.35">
      <c r="B66" s="273" t="s">
        <v>612</v>
      </c>
      <c r="C66" s="27">
        <f>(E57*'Non-survey input values'!B18)*'Non-survey input values'!B35</f>
        <v>2285275.9225929491</v>
      </c>
      <c r="D66" s="21">
        <f>C66/1000</f>
        <v>2285.275922592949</v>
      </c>
      <c r="E66" s="275"/>
      <c r="F66" s="27">
        <f>(F57*'Non-survey input values'!B18)*'Non-survey input values'!B39</f>
        <v>1217715.6423059586</v>
      </c>
      <c r="G66" s="21">
        <f>F66/1000</f>
        <v>1217.7156423059585</v>
      </c>
      <c r="H66" s="275"/>
      <c r="I66" s="27">
        <f>(G57*'Non-survey input values'!B18)*'Non-survey input values'!B43</f>
        <v>139722.19303774886</v>
      </c>
      <c r="J66" s="21">
        <f>I66/1000</f>
        <v>139.72219303774887</v>
      </c>
      <c r="K66" s="24"/>
      <c r="L66" s="24"/>
      <c r="M66" s="277"/>
    </row>
    <row r="67" spans="2:13" ht="18.75" x14ac:dyDescent="0.35">
      <c r="B67" s="273" t="s">
        <v>613</v>
      </c>
      <c r="C67" s="27">
        <f>(E57*'Non-survey input values'!B18)*'Non-survey input values'!B36</f>
        <v>2629.5795954656282</v>
      </c>
      <c r="D67" s="21">
        <f>C67/1000</f>
        <v>2.629579595465628</v>
      </c>
      <c r="E67" s="275"/>
      <c r="F67" s="27">
        <f>(F57*'Non-survey input values'!B18)*'Non-survey input values'!B40</f>
        <v>134.48787292995502</v>
      </c>
      <c r="G67" s="21">
        <f>F67/1000</f>
        <v>0.13448787292995501</v>
      </c>
      <c r="H67" s="275"/>
      <c r="I67" s="27">
        <f>(G57*'Non-survey input values'!B18)*'Non-survey input values'!B44</f>
        <v>312.08603801024248</v>
      </c>
      <c r="J67" s="21">
        <f>I67/1000</f>
        <v>0.31208603801024248</v>
      </c>
      <c r="K67" s="24"/>
      <c r="L67" s="24"/>
      <c r="M67" s="277"/>
    </row>
    <row r="68" spans="2:13" ht="18.75" x14ac:dyDescent="0.35">
      <c r="B68" s="244" t="s">
        <v>614</v>
      </c>
      <c r="C68" s="27">
        <f>(E57*'Non-survey input values'!B18)*'Non-survey input values'!B37</f>
        <v>13509.574545961708</v>
      </c>
      <c r="D68" s="21">
        <f>C68/1000</f>
        <v>13.509574545961708</v>
      </c>
      <c r="E68" s="275"/>
      <c r="F68" s="27">
        <f>(F57*'Non-survey input values'!B18)*'Non-survey input values'!B41</f>
        <v>8756.0566837485676</v>
      </c>
      <c r="G68" s="21">
        <f>F68/1000</f>
        <v>8.756056683748568</v>
      </c>
      <c r="H68" s="275"/>
      <c r="I68" s="27">
        <f>(G57*'Non-survey input values'!B18)*'Non-survey input values'!B45</f>
        <v>1132.7598969006199</v>
      </c>
      <c r="J68" s="21">
        <f>I68/1000</f>
        <v>1.1327598969006198</v>
      </c>
      <c r="K68" s="24"/>
      <c r="L68" s="24"/>
      <c r="M68" s="277"/>
    </row>
    <row r="69" spans="2:13" ht="15" x14ac:dyDescent="0.25">
      <c r="B69" s="273"/>
      <c r="C69" s="28"/>
      <c r="D69" s="278"/>
      <c r="E69" s="275"/>
      <c r="F69" s="275"/>
      <c r="G69" s="275"/>
      <c r="H69" s="275"/>
      <c r="I69" s="275"/>
      <c r="J69" s="275"/>
      <c r="K69" s="24"/>
      <c r="L69" s="24"/>
      <c r="M69" s="277"/>
    </row>
    <row r="70" spans="2:13" ht="30" customHeight="1" x14ac:dyDescent="0.25">
      <c r="B70" s="26" t="s">
        <v>615</v>
      </c>
      <c r="C70" s="27">
        <f>(E57*'Non-survey input values'!B18)*'Non-survey input values'!B38</f>
        <v>2301415.0767343761</v>
      </c>
      <c r="D70" s="21">
        <f>C70/1000</f>
        <v>2301.4150767343763</v>
      </c>
      <c r="E70" s="275"/>
      <c r="F70" s="27">
        <f>(F57*'Non-survey input values'!B18)*'Non-survey input values'!B42</f>
        <v>1226606.1868626371</v>
      </c>
      <c r="G70" s="21">
        <f>F70/1000</f>
        <v>1226.6061868626371</v>
      </c>
      <c r="H70" s="275"/>
      <c r="I70" s="27">
        <f>(G57*'Non-survey input values'!B18)*'Non-survey input values'!B46</f>
        <v>141167.03897265974</v>
      </c>
      <c r="J70" s="21">
        <f>I70/1000</f>
        <v>141.16703897265973</v>
      </c>
      <c r="K70" s="24"/>
      <c r="L70" s="24"/>
      <c r="M70" s="277"/>
    </row>
    <row r="71" spans="2:13" ht="15" x14ac:dyDescent="0.25">
      <c r="B71" s="244"/>
      <c r="C71" s="238"/>
      <c r="D71" s="278"/>
      <c r="E71" s="275"/>
      <c r="F71" s="275"/>
      <c r="G71" s="275"/>
      <c r="H71" s="275"/>
      <c r="I71" s="275"/>
      <c r="J71" s="275"/>
      <c r="K71" s="24"/>
      <c r="L71" s="24"/>
      <c r="M71" s="277"/>
    </row>
    <row r="72" spans="2:13" x14ac:dyDescent="0.2">
      <c r="B72" s="273" t="s">
        <v>616</v>
      </c>
      <c r="C72" s="27">
        <f>(E57*'Non-survey input values'!B18)*'Non-survey input values'!B75*SUM('Non-survey input values'!B47,'Non-survey input values'!B51:B53)/1000</f>
        <v>200.84226971388514</v>
      </c>
      <c r="D72" s="21">
        <f>C72/1000</f>
        <v>0.20084226971388514</v>
      </c>
      <c r="E72" s="275" t="s">
        <v>617</v>
      </c>
      <c r="F72" s="275"/>
      <c r="G72" s="275"/>
      <c r="H72" s="275"/>
      <c r="I72" s="275"/>
      <c r="J72" s="275"/>
      <c r="K72" s="275"/>
      <c r="L72" s="275"/>
      <c r="M72" s="277"/>
    </row>
    <row r="73" spans="2:13" x14ac:dyDescent="0.2">
      <c r="B73" s="273" t="s">
        <v>618</v>
      </c>
      <c r="C73" s="27">
        <f>E31*'Non-survey input values'!B75*'Non-survey input values'!B49/1000</f>
        <v>0</v>
      </c>
      <c r="D73" s="21">
        <f>C73/1000</f>
        <v>0</v>
      </c>
      <c r="E73" s="275"/>
      <c r="F73" s="275"/>
      <c r="G73" s="275"/>
      <c r="H73" s="275"/>
      <c r="I73" s="275"/>
      <c r="J73" s="275"/>
      <c r="K73" s="275"/>
      <c r="L73" s="275"/>
      <c r="M73" s="277"/>
    </row>
    <row r="74" spans="2:13" x14ac:dyDescent="0.2">
      <c r="B74" s="273" t="s">
        <v>619</v>
      </c>
      <c r="C74" s="27">
        <f>(E57*'Non-survey input values'!B18)*'Non-survey input values'!B76*SUM('Non-survey input values'!B48,'Non-survey input values'!B51:B53)/1000</f>
        <v>150.27523949479479</v>
      </c>
      <c r="D74" s="21">
        <f>C74/1000</f>
        <v>0.15027523949479479</v>
      </c>
      <c r="E74" s="275"/>
      <c r="F74" s="275"/>
      <c r="G74" s="275"/>
      <c r="H74" s="275"/>
      <c r="I74" s="275"/>
      <c r="J74" s="275"/>
      <c r="K74" s="275"/>
      <c r="L74" s="275"/>
      <c r="M74" s="277"/>
    </row>
    <row r="75" spans="2:13" x14ac:dyDescent="0.2">
      <c r="B75" s="273" t="s">
        <v>620</v>
      </c>
      <c r="C75" s="27">
        <f>E31*'Non-survey input values'!B76*'Non-survey input values'!B50/1000</f>
        <v>31.311934829913405</v>
      </c>
      <c r="D75" s="21">
        <f>C75/1000</f>
        <v>3.1311934829913401E-2</v>
      </c>
      <c r="E75" s="275"/>
      <c r="F75" s="275"/>
      <c r="G75" s="275"/>
      <c r="H75" s="275"/>
      <c r="I75" s="275"/>
      <c r="J75" s="275"/>
      <c r="K75" s="275"/>
      <c r="L75" s="275"/>
      <c r="M75" s="277"/>
    </row>
    <row r="76" spans="2:13" x14ac:dyDescent="0.2">
      <c r="B76" s="273"/>
      <c r="C76" s="238"/>
      <c r="D76" s="278"/>
      <c r="E76" s="275"/>
      <c r="F76" s="275"/>
      <c r="G76" s="275"/>
      <c r="H76" s="275"/>
      <c r="I76" s="275"/>
      <c r="J76" s="275"/>
      <c r="K76" s="275"/>
      <c r="L76" s="275"/>
      <c r="M76" s="277"/>
    </row>
    <row r="77" spans="2:13" ht="61.5" customHeight="1" x14ac:dyDescent="0.25">
      <c r="B77" s="26" t="s">
        <v>621</v>
      </c>
      <c r="C77" s="27">
        <f>SUM(C72:C75)</f>
        <v>382.42944403859337</v>
      </c>
      <c r="D77" s="21">
        <f>C77/1000</f>
        <v>0.38242944403859336</v>
      </c>
      <c r="E77" s="411" t="s">
        <v>622</v>
      </c>
      <c r="F77" s="21">
        <f>((F57*'Non-survey input values'!B18)/'Non-survey input values'!B74)*SUM('Non-survey input values'!B65:B68)/1000</f>
        <v>155.02544232584344</v>
      </c>
      <c r="G77" s="345">
        <f>F77/1000</f>
        <v>0.15502544232584345</v>
      </c>
      <c r="H77" s="275"/>
      <c r="I77" s="275"/>
      <c r="J77" s="275"/>
      <c r="K77" s="275"/>
      <c r="L77" s="275"/>
      <c r="M77" s="277"/>
    </row>
    <row r="78" spans="2:13" ht="15" x14ac:dyDescent="0.25">
      <c r="B78" s="26"/>
      <c r="C78" s="24"/>
      <c r="D78" s="142"/>
      <c r="E78" s="275"/>
      <c r="F78" s="275"/>
      <c r="G78" s="275"/>
      <c r="H78" s="275"/>
      <c r="I78" s="275"/>
      <c r="J78" s="275"/>
      <c r="K78" s="275"/>
      <c r="L78" s="275"/>
      <c r="M78" s="277"/>
    </row>
    <row r="79" spans="2:13" x14ac:dyDescent="0.2">
      <c r="B79" s="273" t="s">
        <v>623</v>
      </c>
      <c r="C79" s="27">
        <f>(E57*'Non-survey input values'!B18)*'Non-survey input values'!B75*SUM('Non-survey input values'!B54,'Non-survey input values'!B58:B60)/1000</f>
        <v>113.86632189886866</v>
      </c>
      <c r="D79" s="21">
        <f>C79/1000</f>
        <v>0.11386632189886867</v>
      </c>
      <c r="E79" s="275"/>
      <c r="F79" s="275"/>
      <c r="G79" s="275"/>
      <c r="H79" s="275"/>
      <c r="I79" s="275"/>
      <c r="J79" s="275"/>
      <c r="K79" s="275"/>
      <c r="L79" s="275"/>
      <c r="M79" s="277"/>
    </row>
    <row r="80" spans="2:13" x14ac:dyDescent="0.2">
      <c r="B80" s="273" t="s">
        <v>624</v>
      </c>
      <c r="C80" s="422">
        <f>E31*'Non-survey input values'!B75*'Non-survey input values'!B56/1000</f>
        <v>0</v>
      </c>
      <c r="D80" s="143">
        <f>C80/1000</f>
        <v>0</v>
      </c>
      <c r="E80" s="275"/>
      <c r="F80" s="275"/>
      <c r="G80" s="275"/>
      <c r="H80" s="275"/>
      <c r="I80" s="275"/>
      <c r="J80" s="275"/>
      <c r="K80" s="275"/>
      <c r="L80" s="275"/>
      <c r="M80" s="277"/>
    </row>
    <row r="81" spans="2:14" x14ac:dyDescent="0.2">
      <c r="B81" s="273" t="s">
        <v>625</v>
      </c>
      <c r="C81" s="422">
        <f>(E57*'Non-survey input values'!B18)*'Non-survey input values'!B76*SUM('Non-survey input values'!B55,'Non-survey input values'!B58:B60)/1000</f>
        <v>96.844054775343679</v>
      </c>
      <c r="D81" s="143">
        <f>C81/1000</f>
        <v>9.6844054775343677E-2</v>
      </c>
      <c r="E81" s="275"/>
      <c r="F81" s="275"/>
      <c r="G81" s="275"/>
      <c r="H81" s="275"/>
      <c r="I81" s="275"/>
      <c r="J81" s="275"/>
      <c r="K81" s="275"/>
      <c r="L81" s="275"/>
      <c r="M81" s="277"/>
    </row>
    <row r="82" spans="2:14" x14ac:dyDescent="0.2">
      <c r="B82" s="244" t="s">
        <v>626</v>
      </c>
      <c r="C82" s="422">
        <f>E31*'Non-survey input values'!B76*'Non-survey input values'!B57/1000</f>
        <v>31.311934829913405</v>
      </c>
      <c r="D82" s="143">
        <f>C82/1000</f>
        <v>3.1311934829913401E-2</v>
      </c>
      <c r="E82" s="275"/>
      <c r="F82" s="275"/>
      <c r="G82" s="275"/>
      <c r="H82" s="275"/>
      <c r="I82" s="275"/>
      <c r="J82" s="275"/>
      <c r="K82" s="275"/>
      <c r="L82" s="275"/>
      <c r="M82" s="277"/>
    </row>
    <row r="83" spans="2:14" x14ac:dyDescent="0.2">
      <c r="B83" s="244"/>
      <c r="C83" s="239"/>
      <c r="D83" s="279"/>
      <c r="E83" s="275"/>
      <c r="F83" s="275"/>
      <c r="G83" s="275"/>
      <c r="H83" s="275"/>
      <c r="I83" s="275"/>
      <c r="J83" s="275"/>
      <c r="K83" s="275"/>
      <c r="L83" s="275"/>
      <c r="M83" s="280"/>
    </row>
    <row r="84" spans="2:14" ht="63.75" customHeight="1" x14ac:dyDescent="0.25">
      <c r="B84" s="26" t="s">
        <v>627</v>
      </c>
      <c r="C84" s="27">
        <f>SUM(C79:C82)</f>
        <v>242.02231150412575</v>
      </c>
      <c r="D84" s="21">
        <f>C84/1000</f>
        <v>0.24202231150412576</v>
      </c>
      <c r="E84" s="411" t="s">
        <v>628</v>
      </c>
      <c r="F84" s="21">
        <f>((F57*'Non-survey input values'!B18)/'Non-survey input values'!B74)*SUM('Non-survey input values'!B69:B72)/1000</f>
        <v>94.822749029626834</v>
      </c>
      <c r="G84" s="345">
        <f>F84/1000</f>
        <v>9.482274902962684E-2</v>
      </c>
      <c r="H84" s="275"/>
      <c r="I84" s="275"/>
      <c r="J84" s="275"/>
      <c r="K84" s="275"/>
      <c r="L84" s="275"/>
      <c r="M84" s="281"/>
    </row>
    <row r="85" spans="2:14" x14ac:dyDescent="0.2">
      <c r="B85" s="273"/>
      <c r="C85" s="238"/>
      <c r="D85" s="278"/>
      <c r="E85" s="275"/>
      <c r="F85" s="275"/>
      <c r="G85" s="275"/>
      <c r="H85" s="275"/>
      <c r="I85" s="275"/>
      <c r="J85" s="275"/>
      <c r="K85" s="275"/>
      <c r="L85" s="275"/>
      <c r="M85" s="280"/>
    </row>
    <row r="86" spans="2:14" x14ac:dyDescent="0.2">
      <c r="B86" s="273" t="s">
        <v>629</v>
      </c>
      <c r="C86" s="27">
        <f>((E57*'Non-survey input values'!B18)*'Non-survey input values'!B75)*'Non-survey input values'!B61/1000</f>
        <v>507.16173194415506</v>
      </c>
      <c r="D86" s="21">
        <f>C86/1000</f>
        <v>0.50716173194415504</v>
      </c>
      <c r="E86" s="275"/>
      <c r="F86" s="275"/>
      <c r="G86" s="275"/>
      <c r="H86" s="275"/>
      <c r="I86" s="275"/>
      <c r="J86" s="275"/>
      <c r="K86" s="275"/>
      <c r="L86" s="275"/>
      <c r="M86" s="281"/>
    </row>
    <row r="87" spans="2:14" x14ac:dyDescent="0.2">
      <c r="B87" s="273" t="s">
        <v>630</v>
      </c>
      <c r="C87" s="422">
        <f>(E31*'Non-survey input values'!B75)*'Non-survey input values'!B63/1000</f>
        <v>102.68007042381713</v>
      </c>
      <c r="D87" s="143">
        <f>C87/1000</f>
        <v>0.10268007042381713</v>
      </c>
      <c r="E87" s="275"/>
      <c r="F87" s="275"/>
      <c r="G87" s="275"/>
      <c r="H87" s="275"/>
      <c r="I87" s="275"/>
      <c r="J87" s="275"/>
      <c r="K87" s="275"/>
      <c r="L87" s="275"/>
      <c r="M87" s="277"/>
      <c r="N87" s="251"/>
    </row>
    <row r="88" spans="2:14" ht="15" x14ac:dyDescent="0.25">
      <c r="B88" s="273" t="s">
        <v>631</v>
      </c>
      <c r="C88" s="422">
        <f>((E57*'Non-survey input values'!B18)*'Non-survey input values'!B76)*'Non-survey input values'!B62/1000</f>
        <v>2564.5429202197174</v>
      </c>
      <c r="D88" s="143">
        <f>C88/1000</f>
        <v>2.5645429202197176</v>
      </c>
      <c r="E88" s="275"/>
      <c r="F88" s="275"/>
      <c r="G88" s="275"/>
      <c r="H88" s="275"/>
      <c r="I88" s="275"/>
      <c r="J88" s="275"/>
      <c r="K88" s="275"/>
      <c r="L88" s="275"/>
      <c r="M88" s="277"/>
      <c r="N88" s="5"/>
    </row>
    <row r="89" spans="2:14" ht="15" x14ac:dyDescent="0.25">
      <c r="B89" s="273" t="s">
        <v>632</v>
      </c>
      <c r="C89" s="422">
        <f>(E31*'Non-survey input values'!B76)*'Non-survey input values'!B64/1000</f>
        <v>456.59997175947638</v>
      </c>
      <c r="D89" s="143">
        <f>C89/1000</f>
        <v>0.45659997175947636</v>
      </c>
      <c r="E89" s="275"/>
      <c r="F89" s="275"/>
      <c r="G89" s="275"/>
      <c r="H89" s="275"/>
      <c r="I89" s="275"/>
      <c r="J89" s="275"/>
      <c r="K89" s="275"/>
      <c r="L89" s="275"/>
      <c r="M89" s="277"/>
      <c r="N89" s="5"/>
    </row>
    <row r="90" spans="2:14" ht="15" x14ac:dyDescent="0.25">
      <c r="B90" s="26"/>
      <c r="C90" s="282"/>
      <c r="D90" s="238"/>
      <c r="E90" s="275"/>
      <c r="F90" s="275"/>
      <c r="G90" s="275"/>
      <c r="H90" s="275"/>
      <c r="I90" s="275"/>
      <c r="J90" s="275"/>
      <c r="K90" s="275"/>
      <c r="L90" s="275"/>
      <c r="M90" s="277"/>
      <c r="N90" s="5"/>
    </row>
    <row r="91" spans="2:14" ht="45" x14ac:dyDescent="0.25">
      <c r="B91" s="26" t="s">
        <v>633</v>
      </c>
      <c r="C91" s="27">
        <f>SUM(C86:C89)</f>
        <v>3630.9846943471662</v>
      </c>
      <c r="D91" s="21">
        <f>C91/1000</f>
        <v>3.6309846943471662</v>
      </c>
      <c r="E91" s="411" t="s">
        <v>634</v>
      </c>
      <c r="F91" s="27">
        <f>((F57*'Non-survey input values'!B18)/'Non-survey input values'!B74)*'Non-survey input values'!B73/1000</f>
        <v>2287.6933424169747</v>
      </c>
      <c r="G91" s="21">
        <f>F91/1000</f>
        <v>2.2876933424169748</v>
      </c>
      <c r="H91" s="275"/>
      <c r="I91" s="275"/>
      <c r="J91" s="275"/>
      <c r="K91" s="275"/>
      <c r="L91" s="275"/>
      <c r="M91" s="277"/>
    </row>
    <row r="92" spans="2:14" x14ac:dyDescent="0.2">
      <c r="B92" s="273"/>
      <c r="C92" s="238"/>
      <c r="D92" s="238"/>
      <c r="E92" s="275"/>
      <c r="F92" s="275"/>
      <c r="G92" s="275"/>
      <c r="H92" s="275"/>
      <c r="I92" s="275"/>
      <c r="J92" s="275"/>
      <c r="K92" s="275"/>
      <c r="L92" s="275"/>
      <c r="M92" s="277"/>
    </row>
    <row r="93" spans="2:14" ht="18.75" x14ac:dyDescent="0.35">
      <c r="B93" s="244" t="s">
        <v>635</v>
      </c>
      <c r="C93" s="27">
        <f>D66/4*3</f>
        <v>1713.9569419447116</v>
      </c>
      <c r="D93" s="238" t="s">
        <v>636</v>
      </c>
      <c r="E93" s="275"/>
      <c r="F93" s="27">
        <f>G66/4*3</f>
        <v>913.28673172946878</v>
      </c>
      <c r="G93" s="275"/>
      <c r="H93" s="275"/>
      <c r="I93" s="275"/>
      <c r="J93" s="275"/>
      <c r="K93" s="275"/>
      <c r="L93" s="275"/>
      <c r="M93" s="277"/>
    </row>
    <row r="94" spans="2:14" ht="15" thickBot="1" x14ac:dyDescent="0.25">
      <c r="B94" s="274"/>
      <c r="C94" s="346"/>
      <c r="D94" s="346"/>
      <c r="E94" s="347"/>
      <c r="F94" s="347"/>
      <c r="G94" s="347"/>
      <c r="H94" s="347"/>
      <c r="I94" s="347"/>
      <c r="J94" s="347"/>
      <c r="K94" s="347"/>
      <c r="L94" s="347"/>
      <c r="M94" s="467"/>
    </row>
    <row r="95" spans="2:14" ht="28.5" customHeight="1" x14ac:dyDescent="0.35">
      <c r="B95" s="18" t="s">
        <v>637</v>
      </c>
      <c r="C95" s="238"/>
      <c r="D95" s="238"/>
      <c r="E95" s="238"/>
      <c r="F95" s="238"/>
      <c r="G95" s="238"/>
      <c r="H95" s="238"/>
      <c r="I95" s="238"/>
      <c r="J95" s="238"/>
      <c r="K95" s="238"/>
      <c r="L95" s="238"/>
      <c r="M95" s="272"/>
    </row>
    <row r="96" spans="2:14" ht="45" customHeight="1" x14ac:dyDescent="0.2">
      <c r="B96" s="244" t="s">
        <v>638</v>
      </c>
      <c r="C96" s="383">
        <f>C20</f>
        <v>18224168.05338126</v>
      </c>
      <c r="D96" s="238"/>
      <c r="E96" s="238"/>
      <c r="F96" s="238"/>
      <c r="G96" s="238"/>
      <c r="H96" s="238"/>
      <c r="I96" s="238"/>
      <c r="J96" s="238"/>
      <c r="K96" s="238"/>
      <c r="L96" s="238"/>
      <c r="M96" s="240"/>
    </row>
    <row r="97" spans="2:13" x14ac:dyDescent="0.2">
      <c r="B97" s="388"/>
      <c r="C97" s="238"/>
      <c r="D97" s="238"/>
      <c r="E97" s="238"/>
      <c r="F97" s="238"/>
      <c r="G97" s="238"/>
      <c r="H97" s="238"/>
      <c r="I97" s="238"/>
      <c r="J97" s="238"/>
      <c r="K97" s="238"/>
      <c r="L97" s="238"/>
      <c r="M97" s="240"/>
    </row>
    <row r="98" spans="2:13" x14ac:dyDescent="0.2">
      <c r="B98" s="273"/>
      <c r="C98" s="238"/>
      <c r="D98" s="238"/>
      <c r="E98" s="238"/>
      <c r="F98" s="238"/>
      <c r="G98" s="238"/>
      <c r="H98" s="238"/>
      <c r="I98" s="238"/>
      <c r="J98" s="238"/>
      <c r="K98" s="238"/>
      <c r="L98" s="238"/>
      <c r="M98" s="240"/>
    </row>
    <row r="99" spans="2:13" ht="18" x14ac:dyDescent="0.25">
      <c r="B99" s="385" t="s">
        <v>639</v>
      </c>
      <c r="C99" s="238"/>
      <c r="D99" s="238"/>
      <c r="E99" s="238"/>
      <c r="F99" s="238"/>
      <c r="G99" s="238"/>
      <c r="H99" s="238"/>
      <c r="I99" s="238"/>
      <c r="J99" s="238"/>
      <c r="K99" s="238"/>
      <c r="L99" s="238"/>
      <c r="M99" s="240"/>
    </row>
    <row r="100" spans="2:13" x14ac:dyDescent="0.2">
      <c r="B100" s="388" t="s">
        <v>640</v>
      </c>
      <c r="C100" s="238"/>
      <c r="D100" s="238"/>
      <c r="E100" s="238"/>
      <c r="F100" s="238"/>
      <c r="G100" s="238"/>
      <c r="H100" s="238"/>
      <c r="I100" s="238"/>
      <c r="J100" s="238"/>
      <c r="K100" s="238"/>
      <c r="L100" s="238"/>
      <c r="M100" s="240"/>
    </row>
    <row r="101" spans="2:13" ht="15" x14ac:dyDescent="0.25">
      <c r="B101" s="384" t="s">
        <v>641</v>
      </c>
      <c r="C101" s="238"/>
      <c r="D101" s="238"/>
      <c r="E101" s="238"/>
      <c r="F101" s="238"/>
      <c r="G101" s="238"/>
      <c r="H101" s="238"/>
      <c r="I101" s="238"/>
      <c r="J101" s="238"/>
      <c r="K101" s="238"/>
      <c r="L101" s="238"/>
      <c r="M101" s="240"/>
    </row>
    <row r="102" spans="2:13" ht="28.5" x14ac:dyDescent="0.2">
      <c r="B102" s="273" t="s">
        <v>642</v>
      </c>
      <c r="C102" s="239" t="s">
        <v>643</v>
      </c>
      <c r="D102" s="239" t="s">
        <v>644</v>
      </c>
      <c r="E102" s="239" t="s">
        <v>645</v>
      </c>
      <c r="F102" s="239" t="s">
        <v>646</v>
      </c>
      <c r="G102" s="239" t="s">
        <v>647</v>
      </c>
      <c r="H102" s="238"/>
      <c r="I102" s="238"/>
      <c r="J102" s="238"/>
      <c r="K102" s="238"/>
      <c r="L102" s="238"/>
      <c r="M102" s="240"/>
    </row>
    <row r="103" spans="2:13" x14ac:dyDescent="0.2">
      <c r="B103" s="387">
        <f>SUM(C103:G103)</f>
        <v>74394322.758625254</v>
      </c>
      <c r="C103" s="383">
        <f>'Societal Gain Model'!D26</f>
        <v>52812523.865405127</v>
      </c>
      <c r="D103" s="383">
        <f>'Societal Gain Model'!D31</f>
        <v>17879059.987532504</v>
      </c>
      <c r="E103" s="383">
        <f>'Societal Gain Model'!D36</f>
        <v>11442602.428131208</v>
      </c>
      <c r="F103" s="383">
        <f>'Societal Gain Model'!D41</f>
        <v>4564152.4317332851</v>
      </c>
      <c r="G103" s="383">
        <f>'Societal Gain Model'!D46</f>
        <v>-12304015.954176879</v>
      </c>
      <c r="H103" s="238"/>
      <c r="I103" s="238"/>
      <c r="J103" s="238"/>
      <c r="K103" s="238"/>
      <c r="L103" s="238"/>
      <c r="M103" s="240"/>
    </row>
    <row r="104" spans="2:13" x14ac:dyDescent="0.2">
      <c r="B104" s="273"/>
      <c r="C104" s="238"/>
      <c r="D104" s="238"/>
      <c r="E104" s="238"/>
      <c r="F104" s="238"/>
      <c r="G104" s="238"/>
      <c r="H104" s="238"/>
      <c r="I104" s="238"/>
      <c r="J104" s="238"/>
      <c r="K104" s="238"/>
      <c r="L104" s="238"/>
      <c r="M104" s="240"/>
    </row>
    <row r="105" spans="2:13" ht="15" x14ac:dyDescent="0.25">
      <c r="B105" s="384" t="s">
        <v>648</v>
      </c>
      <c r="C105" s="238"/>
      <c r="D105" s="238"/>
      <c r="E105" s="238"/>
      <c r="F105" s="238"/>
      <c r="G105" s="238"/>
      <c r="H105" s="238"/>
      <c r="I105" s="238"/>
      <c r="J105" s="238"/>
      <c r="K105" s="238"/>
      <c r="L105" s="238"/>
      <c r="M105" s="240"/>
    </row>
    <row r="106" spans="2:13" ht="28.5" x14ac:dyDescent="0.2">
      <c r="B106" s="273" t="s">
        <v>642</v>
      </c>
      <c r="C106" s="239" t="s">
        <v>643</v>
      </c>
      <c r="D106" s="239" t="s">
        <v>644</v>
      </c>
      <c r="E106" s="239" t="s">
        <v>645</v>
      </c>
      <c r="F106" s="239" t="s">
        <v>646</v>
      </c>
      <c r="G106" s="239" t="s">
        <v>647</v>
      </c>
      <c r="H106" s="238"/>
      <c r="I106" s="238"/>
      <c r="J106" s="238"/>
      <c r="K106" s="238"/>
      <c r="L106" s="238"/>
      <c r="M106" s="240"/>
    </row>
    <row r="107" spans="2:13" x14ac:dyDescent="0.2">
      <c r="B107" s="387">
        <f>SUM(C107:G107)</f>
        <v>60026283.269696668</v>
      </c>
      <c r="C107" s="383">
        <f>'Societal Gain Model'!C26</f>
        <v>28405650.519669622</v>
      </c>
      <c r="D107" s="383">
        <f>'Societal Gain Model'!C31</f>
        <v>10827747.806597341</v>
      </c>
      <c r="E107" s="383">
        <f>'Societal Gain Model'!C36</f>
        <v>7682045.4328875011</v>
      </c>
      <c r="F107" s="383">
        <f>'Societal Gain Model'!C41</f>
        <v>2749716.4707940682</v>
      </c>
      <c r="G107" s="383">
        <f>'Societal Gain Model'!C46</f>
        <v>10361123.039748138</v>
      </c>
      <c r="H107" s="238"/>
      <c r="I107" s="238"/>
      <c r="J107" s="238"/>
      <c r="K107" s="238"/>
      <c r="L107" s="238"/>
      <c r="M107" s="240"/>
    </row>
    <row r="108" spans="2:13" ht="15" x14ac:dyDescent="0.25">
      <c r="B108" s="384"/>
      <c r="C108" s="238"/>
      <c r="D108" s="238"/>
      <c r="E108" s="238"/>
      <c r="F108" s="238"/>
      <c r="G108" s="238"/>
      <c r="H108" s="238"/>
      <c r="I108" s="238"/>
      <c r="J108" s="238"/>
      <c r="K108" s="238"/>
      <c r="L108" s="238"/>
      <c r="M108" s="240"/>
    </row>
    <row r="109" spans="2:13" ht="15" x14ac:dyDescent="0.25">
      <c r="B109" s="384" t="s">
        <v>649</v>
      </c>
      <c r="C109" s="238"/>
      <c r="D109" s="238"/>
      <c r="E109" s="238"/>
      <c r="F109" s="238"/>
      <c r="G109" s="238"/>
      <c r="H109" s="238"/>
      <c r="I109" s="238"/>
      <c r="J109" s="238"/>
      <c r="K109" s="238"/>
      <c r="L109" s="238"/>
      <c r="M109" s="240"/>
    </row>
    <row r="110" spans="2:13" ht="28.5" x14ac:dyDescent="0.2">
      <c r="B110" s="273" t="s">
        <v>642</v>
      </c>
      <c r="C110" s="239" t="s">
        <v>643</v>
      </c>
      <c r="D110" s="239" t="s">
        <v>644</v>
      </c>
      <c r="E110" s="239" t="s">
        <v>645</v>
      </c>
      <c r="F110" s="239" t="s">
        <v>646</v>
      </c>
      <c r="G110" s="239" t="s">
        <v>647</v>
      </c>
      <c r="H110" s="238"/>
      <c r="I110" s="238"/>
      <c r="J110" s="238"/>
      <c r="K110" s="238"/>
      <c r="L110" s="238"/>
      <c r="M110" s="240"/>
    </row>
    <row r="111" spans="2:13" x14ac:dyDescent="0.2">
      <c r="B111" s="387">
        <f>SUM(C111:G111)</f>
        <v>50890397.708548516</v>
      </c>
      <c r="C111" s="383">
        <f>'Societal Gain Model'!F26</f>
        <v>36247381.472546183</v>
      </c>
      <c r="D111" s="383">
        <f>'Societal Gain Model'!F31</f>
        <v>12518533.103373412</v>
      </c>
      <c r="E111" s="383">
        <f>'Societal Gain Model'!F36</f>
        <v>8371584.062787571</v>
      </c>
      <c r="F111" s="383">
        <f>'Societal Gain Model'!F41</f>
        <v>2514272.6595029044</v>
      </c>
      <c r="G111" s="383">
        <f>'Societal Gain Model'!F46</f>
        <v>-8761373.5896615498</v>
      </c>
      <c r="H111" s="238"/>
      <c r="I111" s="238"/>
      <c r="J111" s="238"/>
      <c r="K111" s="238"/>
      <c r="L111" s="238"/>
      <c r="M111" s="240"/>
    </row>
    <row r="112" spans="2:13" x14ac:dyDescent="0.2">
      <c r="B112" s="273"/>
      <c r="C112" s="238"/>
      <c r="D112" s="238"/>
      <c r="E112" s="238"/>
      <c r="F112" s="238"/>
      <c r="G112" s="238"/>
      <c r="H112" s="238"/>
      <c r="I112" s="238"/>
      <c r="J112" s="238"/>
      <c r="K112" s="238"/>
      <c r="L112" s="238"/>
      <c r="M112" s="240"/>
    </row>
    <row r="113" spans="2:13" ht="15" x14ac:dyDescent="0.25">
      <c r="B113" s="384" t="s">
        <v>650</v>
      </c>
      <c r="C113" s="238"/>
      <c r="D113" s="238"/>
      <c r="E113" s="238"/>
      <c r="F113" s="238"/>
      <c r="G113" s="238"/>
      <c r="H113" s="238"/>
      <c r="I113" s="238"/>
      <c r="J113" s="238"/>
      <c r="K113" s="238"/>
      <c r="L113" s="238"/>
      <c r="M113" s="240"/>
    </row>
    <row r="114" spans="2:13" ht="28.5" x14ac:dyDescent="0.2">
      <c r="B114" s="273" t="s">
        <v>642</v>
      </c>
      <c r="C114" s="239" t="s">
        <v>643</v>
      </c>
      <c r="D114" s="239" t="s">
        <v>644</v>
      </c>
      <c r="E114" s="239" t="s">
        <v>645</v>
      </c>
      <c r="F114" s="239" t="s">
        <v>646</v>
      </c>
      <c r="G114" s="239" t="s">
        <v>647</v>
      </c>
      <c r="H114" s="238"/>
      <c r="I114" s="238"/>
      <c r="J114" s="238"/>
      <c r="K114" s="238"/>
      <c r="L114" s="238"/>
      <c r="M114" s="240"/>
    </row>
    <row r="115" spans="2:13" x14ac:dyDescent="0.2">
      <c r="B115" s="387">
        <f>SUM(C115:G115)</f>
        <v>36522358.21961993</v>
      </c>
      <c r="C115" s="383">
        <f>'Societal Gain Model'!E26</f>
        <v>11840508.126810674</v>
      </c>
      <c r="D115" s="383">
        <f>'Societal Gain Model'!E31</f>
        <v>5467220.9224382462</v>
      </c>
      <c r="E115" s="383">
        <f>'Societal Gain Model'!E36</f>
        <v>4611027.0675438615</v>
      </c>
      <c r="F115" s="383">
        <f>'Societal Gain Model'!E41</f>
        <v>699836.69856368669</v>
      </c>
      <c r="G115" s="383">
        <f>'Societal Gain Model'!E46</f>
        <v>13903765.404263461</v>
      </c>
      <c r="H115" s="238"/>
      <c r="I115" s="238"/>
      <c r="J115" s="238"/>
      <c r="K115" s="238"/>
      <c r="L115" s="238"/>
      <c r="M115" s="240"/>
    </row>
    <row r="116" spans="2:13" x14ac:dyDescent="0.2">
      <c r="B116" s="273"/>
      <c r="C116" s="238"/>
      <c r="D116" s="238"/>
      <c r="E116" s="238"/>
      <c r="F116" s="238"/>
      <c r="G116" s="238"/>
      <c r="H116" s="238"/>
      <c r="I116" s="238"/>
      <c r="J116" s="238"/>
      <c r="K116" s="238"/>
      <c r="L116" s="238"/>
      <c r="M116" s="240"/>
    </row>
    <row r="117" spans="2:13" ht="15" x14ac:dyDescent="0.25">
      <c r="B117" s="384" t="s">
        <v>651</v>
      </c>
      <c r="C117" s="238"/>
      <c r="D117" s="238"/>
      <c r="E117" s="238"/>
      <c r="F117" s="238"/>
      <c r="G117" s="238"/>
      <c r="H117" s="238"/>
      <c r="I117" s="238"/>
      <c r="J117" s="238"/>
      <c r="K117" s="238"/>
      <c r="L117" s="238"/>
      <c r="M117" s="240"/>
    </row>
    <row r="118" spans="2:13" ht="28.5" x14ac:dyDescent="0.2">
      <c r="B118" s="273" t="s">
        <v>642</v>
      </c>
      <c r="C118" s="239" t="s">
        <v>643</v>
      </c>
      <c r="D118" s="239" t="s">
        <v>644</v>
      </c>
      <c r="E118" s="239" t="s">
        <v>645</v>
      </c>
      <c r="F118" s="239" t="s">
        <v>646</v>
      </c>
      <c r="G118" s="239" t="s">
        <v>647</v>
      </c>
      <c r="H118" s="238"/>
      <c r="I118" s="238"/>
      <c r="J118" s="238"/>
      <c r="K118" s="238"/>
      <c r="L118" s="238"/>
      <c r="M118" s="240"/>
    </row>
    <row r="119" spans="2:13" x14ac:dyDescent="0.2">
      <c r="B119" s="387">
        <f>SUM(C119:G119)</f>
        <v>23503925.050076731</v>
      </c>
      <c r="C119" s="383">
        <f>'Societal Gain Model'!G26</f>
        <v>16565142.392858945</v>
      </c>
      <c r="D119" s="383">
        <f>'Societal Gain Model'!G31</f>
        <v>5360526.8841590928</v>
      </c>
      <c r="E119" s="383">
        <f>'Societal Gain Model'!G36</f>
        <v>3071018.3653436382</v>
      </c>
      <c r="F119" s="383">
        <f>'Societal Gain Model'!G41</f>
        <v>2049879.7722303809</v>
      </c>
      <c r="G119" s="383">
        <f>'Societal Gain Model'!G46</f>
        <v>-3542642.3645153232</v>
      </c>
      <c r="H119" s="238"/>
      <c r="I119" s="238"/>
      <c r="J119" s="238"/>
      <c r="K119" s="238"/>
      <c r="L119" s="238"/>
      <c r="M119" s="240"/>
    </row>
    <row r="120" spans="2:13" x14ac:dyDescent="0.2">
      <c r="B120" s="273"/>
      <c r="C120" s="238"/>
      <c r="D120" s="238"/>
      <c r="E120" s="238"/>
      <c r="F120" s="238"/>
      <c r="G120" s="238"/>
      <c r="H120" s="238"/>
      <c r="I120" s="238"/>
      <c r="J120" s="238"/>
      <c r="K120" s="238"/>
      <c r="L120" s="238"/>
      <c r="M120" s="240"/>
    </row>
    <row r="121" spans="2:13" ht="15" x14ac:dyDescent="0.25">
      <c r="B121" s="384" t="s">
        <v>652</v>
      </c>
      <c r="C121" s="238"/>
      <c r="D121" s="238"/>
      <c r="E121" s="238"/>
      <c r="F121" s="238"/>
      <c r="G121" s="238"/>
      <c r="H121" s="238"/>
      <c r="I121" s="238"/>
      <c r="J121" s="238"/>
      <c r="K121" s="238"/>
      <c r="L121" s="238"/>
      <c r="M121" s="240"/>
    </row>
    <row r="122" spans="2:13" ht="28.5" x14ac:dyDescent="0.2">
      <c r="B122" s="273" t="s">
        <v>642</v>
      </c>
      <c r="C122" s="239" t="s">
        <v>643</v>
      </c>
      <c r="D122" s="239" t="s">
        <v>644</v>
      </c>
      <c r="E122" s="239" t="s">
        <v>645</v>
      </c>
      <c r="F122" s="239" t="s">
        <v>646</v>
      </c>
      <c r="G122" s="239" t="s">
        <v>647</v>
      </c>
      <c r="H122" s="238"/>
      <c r="I122" s="238"/>
      <c r="J122" s="238"/>
      <c r="K122" s="238"/>
      <c r="L122" s="238"/>
      <c r="M122" s="240"/>
    </row>
    <row r="123" spans="2:13" x14ac:dyDescent="0.2">
      <c r="B123" s="387">
        <f>SUM(C123:G123)</f>
        <v>4050485.3043858227</v>
      </c>
      <c r="C123" s="383">
        <f>'Societal Gain Model'!H26</f>
        <v>-4185815.5508837109</v>
      </c>
      <c r="D123" s="383">
        <f>'Societal Gain Model'!H31</f>
        <v>5541689.4844895368</v>
      </c>
      <c r="E123" s="383">
        <f>'Societal Gain Model'!H36</f>
        <v>2305551.8290905114</v>
      </c>
      <c r="F123" s="383">
        <f>'Societal Gain Model'!H41</f>
        <v>503338.32764159242</v>
      </c>
      <c r="G123" s="383">
        <f>'Societal Gain Model'!H46</f>
        <v>-114278.78595210705</v>
      </c>
      <c r="H123" s="238"/>
      <c r="I123" s="238"/>
      <c r="J123" s="238"/>
      <c r="K123" s="238"/>
      <c r="L123" s="238"/>
      <c r="M123" s="240"/>
    </row>
    <row r="124" spans="2:13" x14ac:dyDescent="0.2">
      <c r="B124" s="273"/>
      <c r="C124" s="238"/>
      <c r="D124" s="238"/>
      <c r="E124" s="238"/>
      <c r="F124" s="238"/>
      <c r="G124" s="238"/>
      <c r="H124" s="238"/>
      <c r="I124" s="238"/>
      <c r="J124" s="238"/>
      <c r="K124" s="238"/>
      <c r="L124" s="238"/>
      <c r="M124" s="240"/>
    </row>
    <row r="125" spans="2:13" ht="15" x14ac:dyDescent="0.25">
      <c r="B125" s="384" t="s">
        <v>653</v>
      </c>
      <c r="C125" s="238"/>
      <c r="D125" s="238"/>
      <c r="E125" s="238"/>
      <c r="F125" s="238"/>
      <c r="G125" s="238"/>
      <c r="H125" s="238"/>
      <c r="I125" s="238"/>
      <c r="J125" s="238"/>
      <c r="K125" s="238"/>
      <c r="L125" s="238"/>
      <c r="M125" s="240"/>
    </row>
    <row r="126" spans="2:13" ht="28.5" x14ac:dyDescent="0.2">
      <c r="B126" s="273" t="s">
        <v>642</v>
      </c>
      <c r="C126" s="239" t="s">
        <v>643</v>
      </c>
      <c r="D126" s="239" t="s">
        <v>644</v>
      </c>
      <c r="E126" s="239" t="s">
        <v>645</v>
      </c>
      <c r="F126" s="239" t="s">
        <v>646</v>
      </c>
      <c r="G126" s="239" t="s">
        <v>647</v>
      </c>
      <c r="H126" s="238"/>
      <c r="I126" s="238"/>
      <c r="J126" s="238"/>
      <c r="K126" s="238"/>
      <c r="L126" s="238"/>
      <c r="M126" s="240"/>
    </row>
    <row r="127" spans="2:13" x14ac:dyDescent="0.2">
      <c r="B127" s="387">
        <f>SUM(C127:G127)</f>
        <v>19912121.352430396</v>
      </c>
      <c r="C127" s="383">
        <f>'Societal Gain Model'!I26</f>
        <v>17188561.730224606</v>
      </c>
      <c r="D127" s="383">
        <f>'Societal Gain Model'!I31</f>
        <v>2965926.9128735419</v>
      </c>
      <c r="E127" s="383">
        <f>'Societal Gain Model'!I36</f>
        <v>2578731.7645452255</v>
      </c>
      <c r="F127" s="383">
        <f>'Societal Gain Model'!I41</f>
        <v>854868.55957980896</v>
      </c>
      <c r="G127" s="383">
        <f>'Societal Gain Model'!I46</f>
        <v>-3675967.6147927814</v>
      </c>
      <c r="H127" s="238"/>
      <c r="I127" s="238"/>
      <c r="J127" s="238"/>
      <c r="K127" s="238"/>
      <c r="L127" s="238"/>
      <c r="M127" s="240"/>
    </row>
    <row r="128" spans="2:13" x14ac:dyDescent="0.2">
      <c r="B128" s="273"/>
      <c r="C128" s="238"/>
      <c r="D128" s="238"/>
      <c r="E128" s="238"/>
      <c r="F128" s="238"/>
      <c r="G128" s="238"/>
      <c r="H128" s="238"/>
      <c r="I128" s="238"/>
      <c r="J128" s="238"/>
      <c r="K128" s="238"/>
      <c r="L128" s="238"/>
      <c r="M128" s="240"/>
    </row>
    <row r="129" spans="2:13" ht="15" thickBot="1" x14ac:dyDescent="0.25">
      <c r="B129" s="274"/>
      <c r="C129" s="346"/>
      <c r="D129" s="346"/>
      <c r="E129" s="346"/>
      <c r="F129" s="346"/>
      <c r="G129" s="346"/>
      <c r="H129" s="346"/>
      <c r="I129" s="346"/>
      <c r="J129" s="346"/>
      <c r="K129" s="346"/>
      <c r="L129" s="346"/>
      <c r="M129" s="389"/>
    </row>
  </sheetData>
  <sheetProtection algorithmName="SHA-512" hashValue="popqlQeYjU12zdKI+/9jFcmQoz2mhmPrkWYFpfaOYhktnFhxByBz2sk/EU9UVCzSORmuIBP6jqabsH8O0dEFng==" saltValue="zrzOmKYd7RDmvgz8f0VS5A==" spinCount="100000" sheet="1" objects="1" scenarios="1"/>
  <mergeCells count="2">
    <mergeCell ref="B12:B13"/>
    <mergeCell ref="E18:G18"/>
  </mergeCells>
  <conditionalFormatting sqref="B121">
    <cfRule type="cellIs" dxfId="13" priority="19" operator="lessThan">
      <formula>0</formula>
    </cfRule>
  </conditionalFormatting>
  <conditionalFormatting sqref="B125">
    <cfRule type="cellIs" dxfId="12" priority="10" operator="lessThan">
      <formula>0</formula>
    </cfRule>
  </conditionalFormatting>
  <conditionalFormatting sqref="B103:G119">
    <cfRule type="cellIs" dxfId="11" priority="20" operator="lessThan">
      <formula>0</formula>
    </cfRule>
  </conditionalFormatting>
  <conditionalFormatting sqref="B122:G123">
    <cfRule type="cellIs" dxfId="10" priority="17" operator="lessThan">
      <formula>0</formula>
    </cfRule>
  </conditionalFormatting>
  <conditionalFormatting sqref="B126:G127">
    <cfRule type="cellIs" dxfId="9" priority="7" operator="lessThan">
      <formula>0</formula>
    </cfRule>
  </conditionalFormatting>
  <conditionalFormatting sqref="C16:C18">
    <cfRule type="expression" dxfId="8" priority="5">
      <formula>$D$8="Population size"</formula>
    </cfRule>
  </conditionalFormatting>
  <conditionalFormatting sqref="D14">
    <cfRule type="expression" dxfId="7" priority="1">
      <formula>$D$8="Budget for discounts"</formula>
    </cfRule>
  </conditionalFormatting>
  <conditionalFormatting sqref="E12:G14">
    <cfRule type="expression" dxfId="6" priority="3">
      <formula>$D$8="Budget for discounts"</formula>
    </cfRule>
  </conditionalFormatting>
  <conditionalFormatting sqref="F14">
    <cfRule type="expression" dxfId="5" priority="11">
      <formula>$E$14="Northern Ireland"</formula>
    </cfRule>
    <cfRule type="expression" dxfId="4" priority="12">
      <formula>$E$14="Scotland"</formula>
    </cfRule>
    <cfRule type="expression" dxfId="3" priority="13">
      <formula>$E$14="Wales"</formula>
    </cfRule>
    <cfRule type="expression" dxfId="2" priority="14">
      <formula>$E$14="England"</formula>
    </cfRule>
    <cfRule type="expression" dxfId="1" priority="15">
      <formula>$E$14="Custom"</formula>
    </cfRule>
    <cfRule type="expression" dxfId="0" priority="16">
      <formula>$E$14="United Kingdom"</formula>
    </cfRule>
  </conditionalFormatting>
  <hyperlinks>
    <hyperlink ref="F12" r:id="rId1" xr:uid="{FCABDF12-7584-4CD0-A8AA-7CD1C92496D6}"/>
    <hyperlink ref="G12" r:id="rId2" display="Northern Ireland: Total population aged 16-64 data source link" xr:uid="{9D871130-A7AB-4302-A357-7DB1943D1763}"/>
  </hyperlinks>
  <pageMargins left="0.7" right="0.7" top="0.75" bottom="0.75" header="0.3" footer="0.3"/>
  <pageSetup paperSize="9" orientation="portrait" r:id="rId3"/>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804A9E17-E122-4CF8-A022-FE702702DCA1}">
          <x14:formula1>
            <xm:f>'Population size and cost'!$C$2:$C$49</xm:f>
          </x14:formula1>
          <xm:sqref>E14</xm:sqref>
        </x14:dataValidation>
        <x14:dataValidation type="list" allowBlank="1" showInputMessage="1" showErrorMessage="1" xr:uid="{EF06C466-7299-42BC-AD8B-C7F5E5BB036A}">
          <x14:formula1>
            <xm:f>'Population size and cost'!$Q$11:$Q$13</xm:f>
          </x14:formula1>
          <xm:sqref>E17</xm:sqref>
        </x14:dataValidation>
        <x14:dataValidation type="list" allowBlank="1" showInputMessage="1" showErrorMessage="1" xr:uid="{D7F1CCAE-D6CF-4C97-B3C0-59FAB6264A04}">
          <x14:formula1>
            <xm:f>'Population size and cost'!$S$12:$S$13</xm:f>
          </x14:formula1>
          <xm:sqref>D8</xm:sqref>
        </x14:dataValidation>
        <x14:dataValidation type="list" allowBlank="1" showInputMessage="1" showErrorMessage="1" xr:uid="{A9B560F5-7CA7-49B6-8379-EF75FF71E827}">
          <x14:formula1>
            <xm:f>Seasonality_Cycling!A107:A118</xm:f>
          </x14:formula1>
          <xm:sqref>H22</xm:sqref>
        </x14:dataValidation>
      </x14:dataValidations>
    </ex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7761-D47A-41D8-9583-78911D120C16}">
  <sheetPr>
    <tabColor theme="8" tint="0.79998168889431442"/>
  </sheetPr>
  <dimension ref="B1:C3"/>
  <sheetViews>
    <sheetView workbookViewId="0"/>
  </sheetViews>
  <sheetFormatPr defaultRowHeight="15" x14ac:dyDescent="0.25"/>
  <cols>
    <col min="1" max="1" width="3.140625" style="7" customWidth="1"/>
    <col min="2" max="2" width="12.7109375" style="7" customWidth="1"/>
    <col min="3" max="3" width="96.42578125" style="7" customWidth="1"/>
    <col min="4" max="16384" width="9.140625" style="7"/>
  </cols>
  <sheetData>
    <row r="1" spans="2:3" ht="9" customHeight="1" x14ac:dyDescent="0.25"/>
    <row r="2" spans="2:3" x14ac:dyDescent="0.25">
      <c r="B2" s="563" t="s">
        <v>654</v>
      </c>
      <c r="C2" s="563" t="s">
        <v>515</v>
      </c>
    </row>
    <row r="3" spans="2:3" ht="60" x14ac:dyDescent="0.25">
      <c r="B3" s="564" t="s">
        <v>655</v>
      </c>
      <c r="C3" s="565" t="s">
        <v>656</v>
      </c>
    </row>
  </sheetData>
  <sheetProtection algorithmName="SHA-512" hashValue="XijEa49bQwSGwFg85bkbSqRG6IzWWAx3Jcalt8R65YlC6j2le2BCcddtMK+x4q47kmD1Fd67YSYkwAVd6+IgnQ==" saltValue="cUSJTDpPFzcY71nj61WzD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392AE-68DD-4DC9-9004-551B49EB37D0}">
  <sheetPr codeName="Sheet5">
    <tabColor theme="8" tint="0.79998168889431442"/>
  </sheetPr>
  <dimension ref="A1:J25"/>
  <sheetViews>
    <sheetView workbookViewId="0">
      <selection activeCell="G22" sqref="G22"/>
    </sheetView>
  </sheetViews>
  <sheetFormatPr defaultRowHeight="15" x14ac:dyDescent="0.25"/>
  <cols>
    <col min="1" max="1" width="33.5703125" bestFit="1" customWidth="1"/>
    <col min="7" max="7" width="13.7109375" bestFit="1" customWidth="1"/>
    <col min="8" max="8" width="14.85546875" bestFit="1" customWidth="1"/>
  </cols>
  <sheetData>
    <row r="1" spans="1:10" x14ac:dyDescent="0.25">
      <c r="A1" s="187" t="s">
        <v>33</v>
      </c>
      <c r="B1" s="187" t="s">
        <v>313</v>
      </c>
      <c r="C1" s="187" t="s">
        <v>338</v>
      </c>
      <c r="D1" s="187" t="s">
        <v>361</v>
      </c>
      <c r="E1" s="187" t="s">
        <v>373</v>
      </c>
      <c r="G1" s="187" t="s">
        <v>516</v>
      </c>
      <c r="J1" t="s">
        <v>657</v>
      </c>
    </row>
    <row r="2" spans="1:10" x14ac:dyDescent="0.25">
      <c r="A2" t="s">
        <v>658</v>
      </c>
      <c r="B2">
        <v>3</v>
      </c>
      <c r="C2">
        <v>2</v>
      </c>
      <c r="D2">
        <v>2</v>
      </c>
      <c r="E2">
        <v>5</v>
      </c>
      <c r="G2" s="309" t="s">
        <v>33</v>
      </c>
      <c r="H2" t="s">
        <v>45</v>
      </c>
    </row>
    <row r="3" spans="1:10" x14ac:dyDescent="0.25">
      <c r="A3" t="s">
        <v>41</v>
      </c>
      <c r="B3">
        <v>4.33204838847983</v>
      </c>
      <c r="C3">
        <v>4</v>
      </c>
      <c r="D3">
        <v>3</v>
      </c>
      <c r="E3">
        <v>6.4437757328209404</v>
      </c>
    </row>
    <row r="4" spans="1:10" x14ac:dyDescent="0.25">
      <c r="A4" t="s">
        <v>43</v>
      </c>
      <c r="B4">
        <v>4</v>
      </c>
      <c r="C4">
        <v>2.9274566342668602</v>
      </c>
      <c r="D4">
        <v>2</v>
      </c>
      <c r="E4">
        <v>6</v>
      </c>
    </row>
    <row r="5" spans="1:10" x14ac:dyDescent="0.25">
      <c r="A5" t="s">
        <v>45</v>
      </c>
      <c r="B5">
        <v>2.5674298670738702</v>
      </c>
      <c r="C5">
        <v>2.33801119394102</v>
      </c>
      <c r="D5">
        <v>2</v>
      </c>
      <c r="E5">
        <v>5</v>
      </c>
    </row>
    <row r="6" spans="1:10" x14ac:dyDescent="0.25">
      <c r="A6" t="s">
        <v>47</v>
      </c>
      <c r="B6">
        <v>3</v>
      </c>
      <c r="C6">
        <v>2</v>
      </c>
      <c r="D6">
        <v>2</v>
      </c>
      <c r="E6">
        <v>5</v>
      </c>
    </row>
    <row r="7" spans="1:10" x14ac:dyDescent="0.25">
      <c r="A7" t="s">
        <v>35</v>
      </c>
      <c r="B7">
        <v>2.6089375089542699</v>
      </c>
      <c r="C7">
        <v>2</v>
      </c>
      <c r="D7">
        <v>2</v>
      </c>
      <c r="E7">
        <v>5</v>
      </c>
      <c r="G7" t="s">
        <v>659</v>
      </c>
    </row>
    <row r="8" spans="1:10" x14ac:dyDescent="0.25">
      <c r="A8" t="s">
        <v>37</v>
      </c>
      <c r="B8">
        <v>3</v>
      </c>
      <c r="C8">
        <v>2</v>
      </c>
      <c r="D8">
        <v>2</v>
      </c>
      <c r="E8">
        <v>5</v>
      </c>
    </row>
    <row r="9" spans="1:10" x14ac:dyDescent="0.25">
      <c r="A9" t="s">
        <v>39</v>
      </c>
      <c r="B9">
        <v>3</v>
      </c>
      <c r="C9">
        <v>2</v>
      </c>
      <c r="D9">
        <v>2</v>
      </c>
      <c r="E9">
        <v>5</v>
      </c>
    </row>
    <row r="10" spans="1:10" x14ac:dyDescent="0.25">
      <c r="A10" t="s">
        <v>50</v>
      </c>
      <c r="B10">
        <v>3.0205195793766801</v>
      </c>
      <c r="C10">
        <v>2.2870832935154599</v>
      </c>
      <c r="D10">
        <v>2.8262675947981601</v>
      </c>
      <c r="E10">
        <v>5</v>
      </c>
    </row>
    <row r="25" spans="7:7" x14ac:dyDescent="0.25">
      <c r="G25" s="54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041B-32D3-4968-9296-F9B57DC3F864}">
  <sheetPr codeName="Sheet7">
    <tabColor theme="9" tint="0.79998168889431442"/>
  </sheetPr>
  <dimension ref="B2:AI25"/>
  <sheetViews>
    <sheetView zoomScale="85" zoomScaleNormal="85" workbookViewId="0">
      <selection activeCell="B1" sqref="B1"/>
    </sheetView>
  </sheetViews>
  <sheetFormatPr defaultRowHeight="15" x14ac:dyDescent="0.25"/>
  <cols>
    <col min="1" max="1" width="48.7109375" customWidth="1"/>
    <col min="2" max="2" width="41.85546875" bestFit="1" customWidth="1"/>
    <col min="3" max="3" width="19" bestFit="1" customWidth="1"/>
    <col min="4" max="5" width="16.28515625" bestFit="1" customWidth="1"/>
    <col min="7" max="7" width="14.42578125" bestFit="1" customWidth="1"/>
    <col min="8" max="8" width="15.7109375" bestFit="1" customWidth="1"/>
    <col min="9" max="9" width="14.85546875" bestFit="1" customWidth="1"/>
    <col min="10" max="10" width="16.28515625" bestFit="1" customWidth="1"/>
    <col min="12" max="12" width="47.42578125" bestFit="1" customWidth="1"/>
    <col min="13" max="13" width="19" bestFit="1" customWidth="1"/>
    <col min="14" max="15" width="16.28515625" bestFit="1" customWidth="1"/>
    <col min="17" max="17" width="47.42578125" bestFit="1" customWidth="1"/>
    <col min="18" max="18" width="19" bestFit="1" customWidth="1"/>
    <col min="19" max="20" width="16.28515625" bestFit="1" customWidth="1"/>
    <col min="22" max="22" width="47.42578125" bestFit="1" customWidth="1"/>
    <col min="23" max="23" width="19" bestFit="1" customWidth="1"/>
    <col min="24" max="25" width="16.28515625" bestFit="1" customWidth="1"/>
    <col min="27" max="27" width="47.42578125" bestFit="1" customWidth="1"/>
    <col min="28" max="28" width="19" bestFit="1" customWidth="1"/>
    <col min="29" max="30" width="16.28515625" bestFit="1" customWidth="1"/>
    <col min="32" max="32" width="47.42578125" bestFit="1" customWidth="1"/>
    <col min="33" max="33" width="19" bestFit="1" customWidth="1"/>
    <col min="34" max="35" width="16.28515625" bestFit="1" customWidth="1"/>
  </cols>
  <sheetData>
    <row r="2" spans="2:35" x14ac:dyDescent="0.25">
      <c r="B2" s="187" t="s">
        <v>286</v>
      </c>
      <c r="G2" s="187" t="s">
        <v>2</v>
      </c>
      <c r="L2" s="187" t="s">
        <v>3</v>
      </c>
      <c r="Q2" s="187" t="s">
        <v>4</v>
      </c>
      <c r="V2" s="187" t="s">
        <v>5</v>
      </c>
      <c r="AA2" s="187" t="s">
        <v>6</v>
      </c>
      <c r="AF2" s="187" t="s">
        <v>7</v>
      </c>
    </row>
    <row r="3" spans="2:35" x14ac:dyDescent="0.25">
      <c r="B3" s="187" t="s">
        <v>287</v>
      </c>
      <c r="G3" s="187" t="s">
        <v>289</v>
      </c>
      <c r="L3" s="187" t="s">
        <v>291</v>
      </c>
      <c r="Q3" s="187" t="s">
        <v>293</v>
      </c>
      <c r="V3" s="187" t="s">
        <v>295</v>
      </c>
      <c r="AA3" s="187" t="s">
        <v>297</v>
      </c>
      <c r="AF3" s="187" t="s">
        <v>299</v>
      </c>
    </row>
    <row r="4" spans="2:35" x14ac:dyDescent="0.25">
      <c r="B4" t="s">
        <v>660</v>
      </c>
      <c r="G4" t="s">
        <v>660</v>
      </c>
      <c r="L4" t="s">
        <v>660</v>
      </c>
      <c r="Q4" t="s">
        <v>660</v>
      </c>
      <c r="V4" t="s">
        <v>660</v>
      </c>
      <c r="AA4" t="s">
        <v>660</v>
      </c>
      <c r="AF4" t="s">
        <v>660</v>
      </c>
    </row>
    <row r="6" spans="2:35" x14ac:dyDescent="0.25">
      <c r="B6" s="309" t="s">
        <v>33</v>
      </c>
      <c r="C6" t="s">
        <v>45</v>
      </c>
      <c r="G6" s="309" t="s">
        <v>33</v>
      </c>
      <c r="H6" t="s">
        <v>45</v>
      </c>
      <c r="L6" s="309" t="s">
        <v>33</v>
      </c>
      <c r="M6" t="s">
        <v>45</v>
      </c>
      <c r="Q6" s="309" t="s">
        <v>33</v>
      </c>
      <c r="R6" t="s">
        <v>45</v>
      </c>
      <c r="V6" s="309" t="s">
        <v>33</v>
      </c>
      <c r="W6" t="s">
        <v>45</v>
      </c>
      <c r="AA6" s="309" t="s">
        <v>33</v>
      </c>
      <c r="AB6" t="s">
        <v>45</v>
      </c>
      <c r="AF6" s="309" t="s">
        <v>33</v>
      </c>
      <c r="AG6" t="s">
        <v>45</v>
      </c>
    </row>
    <row r="7" spans="2:35" x14ac:dyDescent="0.25">
      <c r="B7" s="309" t="s">
        <v>1</v>
      </c>
      <c r="C7" t="s">
        <v>661</v>
      </c>
      <c r="G7" s="309" t="s">
        <v>2</v>
      </c>
      <c r="H7" t="s">
        <v>661</v>
      </c>
      <c r="L7" s="309" t="s">
        <v>3</v>
      </c>
      <c r="M7" t="s">
        <v>661</v>
      </c>
      <c r="Q7" s="309" t="s">
        <v>4</v>
      </c>
      <c r="R7" t="s">
        <v>661</v>
      </c>
      <c r="V7" s="309" t="s">
        <v>5</v>
      </c>
      <c r="W7" t="s">
        <v>661</v>
      </c>
      <c r="AA7" s="309" t="s">
        <v>6</v>
      </c>
      <c r="AB7" t="s">
        <v>661</v>
      </c>
      <c r="AF7" s="309" t="s">
        <v>7</v>
      </c>
      <c r="AG7" t="s">
        <v>661</v>
      </c>
    </row>
    <row r="9" spans="2:35" x14ac:dyDescent="0.25">
      <c r="B9" t="s">
        <v>662</v>
      </c>
      <c r="C9" t="s">
        <v>663</v>
      </c>
      <c r="D9" t="s">
        <v>664</v>
      </c>
      <c r="G9" t="s">
        <v>662</v>
      </c>
      <c r="H9" t="s">
        <v>663</v>
      </c>
      <c r="I9" t="s">
        <v>664</v>
      </c>
      <c r="L9" t="s">
        <v>662</v>
      </c>
      <c r="M9" t="s">
        <v>663</v>
      </c>
      <c r="N9" t="s">
        <v>664</v>
      </c>
      <c r="Q9" t="s">
        <v>662</v>
      </c>
      <c r="R9" t="s">
        <v>663</v>
      </c>
      <c r="S9" t="s">
        <v>664</v>
      </c>
      <c r="V9" t="s">
        <v>662</v>
      </c>
      <c r="W9" t="s">
        <v>663</v>
      </c>
      <c r="X9" t="s">
        <v>664</v>
      </c>
      <c r="AA9" t="s">
        <v>662</v>
      </c>
      <c r="AB9" t="s">
        <v>663</v>
      </c>
      <c r="AC9" t="s">
        <v>664</v>
      </c>
      <c r="AF9" t="s">
        <v>662</v>
      </c>
      <c r="AG9" t="s">
        <v>663</v>
      </c>
      <c r="AH9" t="s">
        <v>664</v>
      </c>
    </row>
    <row r="10" spans="2:35" x14ac:dyDescent="0.25">
      <c r="B10">
        <v>271.19961891549201</v>
      </c>
      <c r="C10" s="311">
        <v>1</v>
      </c>
      <c r="D10">
        <v>259</v>
      </c>
      <c r="G10">
        <v>271.19961891549201</v>
      </c>
      <c r="H10" s="311">
        <v>1</v>
      </c>
      <c r="I10">
        <v>259</v>
      </c>
      <c r="L10">
        <v>271.19961891549201</v>
      </c>
      <c r="M10" s="311">
        <v>1</v>
      </c>
      <c r="N10">
        <v>259</v>
      </c>
      <c r="Q10">
        <v>271.19961891549201</v>
      </c>
      <c r="R10" s="311">
        <v>1</v>
      </c>
      <c r="S10">
        <v>259</v>
      </c>
      <c r="V10">
        <v>271.19961891549201</v>
      </c>
      <c r="W10" s="311">
        <v>1</v>
      </c>
      <c r="X10">
        <v>259</v>
      </c>
      <c r="AA10">
        <v>271.19961891549201</v>
      </c>
      <c r="AB10" s="311">
        <v>1</v>
      </c>
      <c r="AC10">
        <v>259</v>
      </c>
      <c r="AF10">
        <v>271.19961891549201</v>
      </c>
      <c r="AG10" s="311">
        <v>1</v>
      </c>
      <c r="AH10">
        <v>259</v>
      </c>
    </row>
    <row r="13" spans="2:35" x14ac:dyDescent="0.25">
      <c r="B13" s="309" t="s">
        <v>33</v>
      </c>
      <c r="C13" t="s">
        <v>45</v>
      </c>
      <c r="G13" s="309" t="s">
        <v>33</v>
      </c>
      <c r="H13" t="s">
        <v>45</v>
      </c>
      <c r="L13" s="309" t="s">
        <v>33</v>
      </c>
      <c r="M13" t="s">
        <v>45</v>
      </c>
      <c r="Q13" s="309" t="s">
        <v>33</v>
      </c>
      <c r="R13" t="s">
        <v>45</v>
      </c>
      <c r="V13" s="309" t="s">
        <v>33</v>
      </c>
      <c r="W13" t="s">
        <v>45</v>
      </c>
      <c r="AA13" s="309" t="s">
        <v>33</v>
      </c>
      <c r="AB13" t="s">
        <v>45</v>
      </c>
      <c r="AF13" s="309" t="s">
        <v>33</v>
      </c>
      <c r="AG13" t="s">
        <v>45</v>
      </c>
    </row>
    <row r="15" spans="2:35" x14ac:dyDescent="0.25">
      <c r="B15" s="309" t="s">
        <v>665</v>
      </c>
      <c r="C15" t="s">
        <v>662</v>
      </c>
      <c r="D15" t="s">
        <v>663</v>
      </c>
      <c r="E15" t="s">
        <v>664</v>
      </c>
      <c r="G15" s="309" t="s">
        <v>665</v>
      </c>
      <c r="H15" t="s">
        <v>662</v>
      </c>
      <c r="I15" t="s">
        <v>663</v>
      </c>
      <c r="J15" t="s">
        <v>664</v>
      </c>
      <c r="L15" s="309" t="s">
        <v>665</v>
      </c>
      <c r="M15" t="s">
        <v>662</v>
      </c>
      <c r="N15" t="s">
        <v>663</v>
      </c>
      <c r="O15" t="s">
        <v>664</v>
      </c>
      <c r="Q15" s="309" t="s">
        <v>665</v>
      </c>
      <c r="R15" t="s">
        <v>662</v>
      </c>
      <c r="S15" t="s">
        <v>663</v>
      </c>
      <c r="T15" t="s">
        <v>664</v>
      </c>
      <c r="V15" s="309" t="s">
        <v>665</v>
      </c>
      <c r="W15" t="s">
        <v>662</v>
      </c>
      <c r="X15" t="s">
        <v>663</v>
      </c>
      <c r="Y15" t="s">
        <v>664</v>
      </c>
      <c r="AA15" s="309" t="s">
        <v>665</v>
      </c>
      <c r="AB15" t="s">
        <v>662</v>
      </c>
      <c r="AC15" t="s">
        <v>663</v>
      </c>
      <c r="AD15" t="s">
        <v>664</v>
      </c>
      <c r="AF15" s="309" t="s">
        <v>665</v>
      </c>
      <c r="AG15" t="s">
        <v>662</v>
      </c>
      <c r="AH15" t="s">
        <v>663</v>
      </c>
      <c r="AI15" t="s">
        <v>664</v>
      </c>
    </row>
    <row r="16" spans="2:35" x14ac:dyDescent="0.25">
      <c r="B16" s="310">
        <v>0</v>
      </c>
      <c r="C16">
        <v>246.86834863763403</v>
      </c>
      <c r="D16" s="311">
        <v>0.91028280063535116</v>
      </c>
      <c r="E16">
        <v>233</v>
      </c>
      <c r="G16" s="310">
        <v>0</v>
      </c>
      <c r="H16">
        <v>258.10348141869207</v>
      </c>
      <c r="I16" s="311">
        <v>0.95171033960456641</v>
      </c>
      <c r="J16">
        <v>245</v>
      </c>
      <c r="L16" s="310">
        <v>0</v>
      </c>
      <c r="M16">
        <v>259.61246111766701</v>
      </c>
      <c r="N16" s="311">
        <v>0.95727443185885996</v>
      </c>
      <c r="O16">
        <v>248</v>
      </c>
      <c r="Q16" s="310">
        <v>0</v>
      </c>
      <c r="R16">
        <v>267.19777302771496</v>
      </c>
      <c r="S16" s="311">
        <v>0.98524391035732239</v>
      </c>
      <c r="T16">
        <v>255</v>
      </c>
      <c r="V16" s="310">
        <v>0</v>
      </c>
      <c r="W16">
        <v>260.19237988723307</v>
      </c>
      <c r="X16" s="311">
        <v>0.9594127784092169</v>
      </c>
      <c r="Y16">
        <v>249</v>
      </c>
      <c r="AA16" s="310">
        <v>0</v>
      </c>
      <c r="AB16">
        <v>266.30030675156797</v>
      </c>
      <c r="AC16" s="311">
        <v>0.98193466427601939</v>
      </c>
      <c r="AD16">
        <v>255</v>
      </c>
      <c r="AF16" s="310">
        <v>0</v>
      </c>
      <c r="AG16">
        <v>267.43801099175801</v>
      </c>
      <c r="AH16" s="311">
        <v>0.98612974480282678</v>
      </c>
      <c r="AI16">
        <v>256</v>
      </c>
    </row>
    <row r="17" spans="2:35" x14ac:dyDescent="0.25">
      <c r="B17" s="310">
        <v>2</v>
      </c>
      <c r="C17">
        <v>2.6013416045730002</v>
      </c>
      <c r="D17" s="311">
        <v>9.5919810469335485E-3</v>
      </c>
      <c r="E17">
        <v>3</v>
      </c>
      <c r="G17" s="310">
        <v>1</v>
      </c>
      <c r="H17">
        <v>3.8865229328209998</v>
      </c>
      <c r="I17" s="311">
        <v>1.4330856910356017E-2</v>
      </c>
      <c r="J17">
        <v>4</v>
      </c>
      <c r="L17" s="310">
        <v>1</v>
      </c>
      <c r="M17">
        <v>1.870358897235</v>
      </c>
      <c r="N17" s="311">
        <v>6.8966132943491286E-3</v>
      </c>
      <c r="O17">
        <v>2</v>
      </c>
      <c r="Q17" s="310">
        <v>1</v>
      </c>
      <c r="R17">
        <v>2.1285118911200001</v>
      </c>
      <c r="S17" s="311">
        <v>7.8485062023013457E-3</v>
      </c>
      <c r="T17">
        <v>2</v>
      </c>
      <c r="V17" s="310">
        <v>1</v>
      </c>
      <c r="W17">
        <v>2.1285118911200001</v>
      </c>
      <c r="X17" s="311">
        <v>7.8485062023013422E-3</v>
      </c>
      <c r="Y17">
        <v>2</v>
      </c>
      <c r="AA17" s="310">
        <v>1</v>
      </c>
      <c r="AB17">
        <v>1.0910779672599999</v>
      </c>
      <c r="AC17" s="311">
        <v>4.0231545000805804E-3</v>
      </c>
      <c r="AD17">
        <v>1</v>
      </c>
      <c r="AF17" s="310">
        <v>2</v>
      </c>
      <c r="AG17">
        <v>0.81045370649100001</v>
      </c>
      <c r="AH17" s="311">
        <v>2.9884028219949081E-3</v>
      </c>
      <c r="AI17">
        <v>1</v>
      </c>
    </row>
    <row r="18" spans="2:35" x14ac:dyDescent="0.25">
      <c r="B18" s="310">
        <v>3</v>
      </c>
      <c r="C18">
        <v>0.68454271719100002</v>
      </c>
      <c r="D18" s="311">
        <v>2.5241286102408171E-3</v>
      </c>
      <c r="E18">
        <v>1</v>
      </c>
      <c r="G18" s="310">
        <v>2</v>
      </c>
      <c r="H18">
        <v>2.3383269865539997</v>
      </c>
      <c r="I18" s="311">
        <v>8.6221617711145816E-3</v>
      </c>
      <c r="J18">
        <v>3</v>
      </c>
      <c r="L18" s="310">
        <v>2</v>
      </c>
      <c r="M18">
        <v>2.5061005313320002</v>
      </c>
      <c r="N18" s="311">
        <v>9.2407966550753923E-3</v>
      </c>
      <c r="O18">
        <v>3</v>
      </c>
      <c r="Q18" s="310">
        <v>6</v>
      </c>
      <c r="R18">
        <v>0.98253952768200004</v>
      </c>
      <c r="S18" s="311">
        <v>3.6229384525358331E-3</v>
      </c>
      <c r="T18">
        <v>1</v>
      </c>
      <c r="V18" s="310">
        <v>2</v>
      </c>
      <c r="W18">
        <v>5.2998812303329998</v>
      </c>
      <c r="X18" s="311">
        <v>1.9542362380621504E-2</v>
      </c>
      <c r="Y18">
        <v>4</v>
      </c>
      <c r="AA18" s="310">
        <v>2</v>
      </c>
      <c r="AB18">
        <v>3.0416686011409997</v>
      </c>
      <c r="AC18" s="311">
        <v>1.1215607947033321E-2</v>
      </c>
      <c r="AD18">
        <v>2</v>
      </c>
      <c r="AF18" s="310">
        <v>3</v>
      </c>
      <c r="AG18">
        <v>2.2312148946499999</v>
      </c>
      <c r="AH18" s="311">
        <v>8.2272051250384115E-3</v>
      </c>
      <c r="AI18">
        <v>1</v>
      </c>
    </row>
    <row r="19" spans="2:35" x14ac:dyDescent="0.25">
      <c r="B19" s="310">
        <v>4</v>
      </c>
      <c r="C19">
        <v>0.74234309331199999</v>
      </c>
      <c r="D19" s="311">
        <v>2.7372571402591835E-3</v>
      </c>
      <c r="E19">
        <v>1</v>
      </c>
      <c r="G19" s="310">
        <v>3</v>
      </c>
      <c r="H19">
        <v>2.2312148946499999</v>
      </c>
      <c r="I19" s="311">
        <v>8.2272051250384063E-3</v>
      </c>
      <c r="J19">
        <v>1</v>
      </c>
      <c r="L19" s="310">
        <v>4</v>
      </c>
      <c r="M19">
        <v>2.8437938371689997</v>
      </c>
      <c r="N19" s="311">
        <v>1.0485980210964634E-2</v>
      </c>
      <c r="O19">
        <v>3</v>
      </c>
      <c r="Q19" s="310">
        <v>10</v>
      </c>
      <c r="R19">
        <v>0.89079446897500003</v>
      </c>
      <c r="S19" s="311">
        <v>3.2846449878404104E-3</v>
      </c>
      <c r="T19">
        <v>1</v>
      </c>
      <c r="V19" s="310">
        <v>4</v>
      </c>
      <c r="W19">
        <v>0.80220968835899997</v>
      </c>
      <c r="X19" s="311">
        <v>2.9580044823329004E-3</v>
      </c>
      <c r="Y19">
        <v>1</v>
      </c>
      <c r="AA19" s="310">
        <v>6</v>
      </c>
      <c r="AB19">
        <v>0.76656559552299997</v>
      </c>
      <c r="AC19" s="311">
        <v>2.8265732768668387E-3</v>
      </c>
      <c r="AD19">
        <v>1</v>
      </c>
      <c r="AF19" s="310">
        <v>8</v>
      </c>
      <c r="AG19">
        <v>0.71993932259299998</v>
      </c>
      <c r="AH19" s="311">
        <v>2.654647250139901E-3</v>
      </c>
      <c r="AI19">
        <v>1</v>
      </c>
    </row>
    <row r="20" spans="2:35" x14ac:dyDescent="0.25">
      <c r="B20" s="310">
        <v>5</v>
      </c>
      <c r="C20">
        <v>3.2608201596400002</v>
      </c>
      <c r="D20" s="311">
        <v>1.2023690050449879E-2</v>
      </c>
      <c r="E20">
        <v>3</v>
      </c>
      <c r="G20" s="310">
        <v>4</v>
      </c>
      <c r="H20">
        <v>1.358079554028</v>
      </c>
      <c r="I20" s="311">
        <v>5.0076750087587243E-3</v>
      </c>
      <c r="J20">
        <v>2</v>
      </c>
      <c r="L20" s="310">
        <v>8</v>
      </c>
      <c r="M20">
        <v>2.2312148946499999</v>
      </c>
      <c r="N20" s="311">
        <v>8.2272051250384098E-3</v>
      </c>
      <c r="O20">
        <v>1</v>
      </c>
      <c r="V20" s="310">
        <v>5</v>
      </c>
      <c r="W20">
        <v>1.1323082685200001</v>
      </c>
      <c r="X20" s="311">
        <v>4.1751838481485339E-3</v>
      </c>
      <c r="Y20">
        <v>1</v>
      </c>
    </row>
    <row r="21" spans="2:35" x14ac:dyDescent="0.25">
      <c r="B21" s="310">
        <v>6</v>
      </c>
      <c r="C21">
        <v>5.2499714672159996</v>
      </c>
      <c r="D21" s="311">
        <v>1.9358329072180346E-2</v>
      </c>
      <c r="E21">
        <v>6</v>
      </c>
      <c r="G21" s="310">
        <v>6</v>
      </c>
      <c r="H21">
        <v>1.479147583022</v>
      </c>
      <c r="I21" s="311">
        <v>5.4540916721675537E-3</v>
      </c>
      <c r="J21">
        <v>2</v>
      </c>
      <c r="L21" s="310">
        <v>10</v>
      </c>
      <c r="M21">
        <v>2.135689637439</v>
      </c>
      <c r="N21" s="311">
        <v>7.874972855712226E-3</v>
      </c>
      <c r="O21">
        <v>2</v>
      </c>
      <c r="V21" s="310">
        <v>6</v>
      </c>
      <c r="W21">
        <v>1.644327949927</v>
      </c>
      <c r="X21" s="311">
        <v>6.0631646773787896E-3</v>
      </c>
      <c r="Y21">
        <v>2</v>
      </c>
    </row>
    <row r="22" spans="2:35" x14ac:dyDescent="0.25">
      <c r="B22" s="310">
        <v>8</v>
      </c>
      <c r="C22">
        <v>2.5952029225320001</v>
      </c>
      <c r="D22" s="311">
        <v>9.5693457568636411E-3</v>
      </c>
      <c r="E22">
        <v>3</v>
      </c>
      <c r="G22" s="310">
        <v>9</v>
      </c>
      <c r="H22">
        <v>0.77928092997499998</v>
      </c>
      <c r="I22" s="311">
        <v>2.8734587942685482E-3</v>
      </c>
      <c r="J22">
        <v>1</v>
      </c>
    </row>
    <row r="23" spans="2:35" x14ac:dyDescent="0.25">
      <c r="B23" s="310">
        <v>10</v>
      </c>
      <c r="C23">
        <v>6.2659667656969997</v>
      </c>
      <c r="D23" s="311">
        <v>2.3104629684784054E-2</v>
      </c>
      <c r="E23">
        <v>7</v>
      </c>
      <c r="G23" s="310">
        <v>10</v>
      </c>
      <c r="H23">
        <v>1.02356461575</v>
      </c>
      <c r="I23" s="311">
        <v>3.7742111137292946E-3</v>
      </c>
      <c r="J23">
        <v>1</v>
      </c>
      <c r="AA23" s="187"/>
      <c r="AF23" s="187"/>
    </row>
    <row r="24" spans="2:35" x14ac:dyDescent="0.25">
      <c r="B24" s="310">
        <v>14</v>
      </c>
      <c r="C24">
        <v>0.69986665304700002</v>
      </c>
      <c r="D24" s="311">
        <v>2.5806328778990068E-3</v>
      </c>
      <c r="E24">
        <v>1</v>
      </c>
      <c r="Q24" s="187"/>
      <c r="AA24" s="187"/>
      <c r="AF24" s="187"/>
    </row>
    <row r="25" spans="2:35" x14ac:dyDescent="0.25">
      <c r="B25" s="310">
        <v>18</v>
      </c>
      <c r="C25">
        <v>2.2312148946499999</v>
      </c>
      <c r="D25" s="311">
        <v>8.2272051250384115E-3</v>
      </c>
      <c r="E25">
        <v>1</v>
      </c>
      <c r="Q25" s="187"/>
      <c r="V25" s="187"/>
      <c r="AA25" s="187"/>
      <c r="AF25" s="187"/>
    </row>
  </sheetData>
  <pageMargins left="0.7" right="0.7" top="0.75" bottom="0.75" header="0.3" footer="0.3"/>
  <drawing r:id="rId15"/>
  <extLst>
    <ext xmlns:x14="http://schemas.microsoft.com/office/spreadsheetml/2009/9/main" uri="{A8765BA9-456A-4dab-B4F3-ACF838C121DE}">
      <x14:slicerList>
        <x14:slicer r:id="rId16"/>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C11E2-D630-4A29-BD05-2C384D05B7C1}">
  <sheetPr codeName="Sheet17">
    <tabColor rgb="FFCCFFFF"/>
  </sheetPr>
  <dimension ref="A1:AY707"/>
  <sheetViews>
    <sheetView zoomScale="70" zoomScaleNormal="70" workbookViewId="0">
      <pane xSplit="16" topLeftCell="Q1" activePane="topRight" state="frozen"/>
      <selection activeCell="D101" sqref="D101"/>
      <selection pane="topRight"/>
    </sheetView>
  </sheetViews>
  <sheetFormatPr defaultColWidth="9.28515625" defaultRowHeight="14.25" x14ac:dyDescent="0.2"/>
  <cols>
    <col min="1" max="1" width="22.28515625" style="284" customWidth="1"/>
    <col min="2" max="2" width="11.5703125" style="284" bestFit="1" customWidth="1"/>
    <col min="3" max="3" width="11.5703125" style="284" hidden="1" customWidth="1"/>
    <col min="4" max="13" width="0" style="284" hidden="1" customWidth="1"/>
    <col min="14" max="15" width="7.7109375" style="284" hidden="1" customWidth="1"/>
    <col min="16" max="16" width="11.42578125" style="284" hidden="1" customWidth="1"/>
    <col min="17" max="17" width="9.28515625" style="284"/>
    <col min="18" max="18" width="26" style="284" customWidth="1"/>
    <col min="19" max="19" width="26.28515625" style="284" customWidth="1"/>
    <col min="20" max="20" width="21.42578125" style="284" customWidth="1"/>
    <col min="21" max="21" width="20.7109375" style="284" customWidth="1"/>
    <col min="22" max="24" width="21.7109375" style="284" customWidth="1"/>
    <col min="25" max="25" width="26.28515625" style="284" customWidth="1"/>
    <col min="26" max="46" width="21.7109375" style="284" customWidth="1"/>
    <col min="47" max="48" width="9.28515625" style="284"/>
    <col min="49" max="49" width="33.7109375" style="284" customWidth="1"/>
    <col min="50" max="50" width="18" style="284" customWidth="1"/>
    <col min="51" max="16384" width="9.28515625" style="284"/>
  </cols>
  <sheetData>
    <row r="1" spans="1:51" ht="27.75" x14ac:dyDescent="0.4">
      <c r="A1" s="292" t="s">
        <v>125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4"/>
      <c r="AV1" s="246"/>
      <c r="AW1" s="246"/>
      <c r="AX1" s="246"/>
      <c r="AY1" s="246"/>
    </row>
    <row r="2" spans="1:51" ht="21" thickBot="1" x14ac:dyDescent="0.35">
      <c r="A2" s="295"/>
      <c r="B2" s="485"/>
      <c r="C2" s="485"/>
      <c r="D2" s="485"/>
      <c r="E2" s="485"/>
      <c r="F2" s="485"/>
      <c r="G2" s="485"/>
      <c r="H2" s="485"/>
      <c r="I2" s="485"/>
      <c r="J2" s="485"/>
      <c r="K2" s="485"/>
      <c r="L2" s="485"/>
      <c r="M2" s="485"/>
      <c r="N2" s="485"/>
      <c r="O2" s="485"/>
      <c r="P2" s="485"/>
      <c r="Q2" s="485"/>
      <c r="R2" s="486"/>
      <c r="S2" s="485"/>
      <c r="T2" s="487"/>
      <c r="U2" s="487"/>
      <c r="V2" s="487"/>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8"/>
      <c r="AV2" s="246"/>
      <c r="AW2" s="246"/>
      <c r="AX2" s="246"/>
      <c r="AY2" s="246"/>
    </row>
    <row r="3" spans="1:51" ht="20.25" x14ac:dyDescent="0.3">
      <c r="A3" s="2" t="s">
        <v>666</v>
      </c>
      <c r="B3" s="248"/>
      <c r="C3" s="248"/>
      <c r="D3" s="248"/>
      <c r="E3" s="248"/>
      <c r="F3" s="248"/>
      <c r="G3" s="248"/>
      <c r="H3" s="248"/>
      <c r="I3" s="248"/>
      <c r="J3" s="248"/>
      <c r="K3" s="248"/>
      <c r="L3" s="248"/>
      <c r="M3" s="248"/>
      <c r="N3" s="248"/>
      <c r="O3" s="248"/>
      <c r="P3" s="248"/>
      <c r="Q3" s="247"/>
      <c r="R3" s="2" t="s">
        <v>667</v>
      </c>
      <c r="S3" s="248"/>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9"/>
      <c r="AV3" s="246"/>
      <c r="AW3" s="246"/>
      <c r="AX3" s="246"/>
      <c r="AY3" s="246"/>
    </row>
    <row r="4" spans="1:51" x14ac:dyDescent="0.2">
      <c r="A4" s="248"/>
      <c r="B4" s="248"/>
      <c r="C4" s="248"/>
      <c r="D4" s="248"/>
      <c r="E4" s="248"/>
      <c r="F4" s="248"/>
      <c r="G4" s="248"/>
      <c r="H4" s="248"/>
      <c r="I4" s="248"/>
      <c r="J4" s="248"/>
      <c r="K4" s="248"/>
      <c r="L4" s="248"/>
      <c r="M4" s="248"/>
      <c r="N4" s="248"/>
      <c r="O4" s="248"/>
      <c r="P4" s="248"/>
      <c r="Q4" s="247"/>
      <c r="R4" s="248"/>
      <c r="S4" s="248"/>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9"/>
      <c r="AV4" s="246"/>
      <c r="AW4" s="246"/>
      <c r="AX4" s="246"/>
      <c r="AY4" s="246"/>
    </row>
    <row r="5" spans="1:51" ht="150" x14ac:dyDescent="0.25">
      <c r="A5" s="290" t="s">
        <v>668</v>
      </c>
      <c r="B5" s="291">
        <f>Summary!H14</f>
        <v>96736.58859992717</v>
      </c>
      <c r="C5" s="291"/>
      <c r="D5" s="569"/>
      <c r="E5" s="569"/>
      <c r="F5" s="569"/>
      <c r="G5" s="569"/>
      <c r="H5" s="569"/>
      <c r="I5" s="569"/>
      <c r="J5" s="569"/>
      <c r="K5" s="569"/>
      <c r="L5" s="569"/>
      <c r="M5" s="569"/>
      <c r="N5" s="569"/>
      <c r="O5" s="569"/>
      <c r="P5" s="570"/>
      <c r="Q5" s="247"/>
      <c r="R5" s="248"/>
      <c r="S5" s="262" t="s">
        <v>558</v>
      </c>
      <c r="T5" s="166" t="s">
        <v>559</v>
      </c>
      <c r="U5" s="166" t="s">
        <v>560</v>
      </c>
      <c r="V5" s="166" t="s">
        <v>561</v>
      </c>
      <c r="W5" s="166" t="s">
        <v>562</v>
      </c>
      <c r="X5" s="166" t="s">
        <v>563</v>
      </c>
      <c r="Y5" s="166" t="s">
        <v>564</v>
      </c>
      <c r="Z5" s="1"/>
      <c r="AA5" s="246"/>
      <c r="AB5" s="246"/>
      <c r="AC5" s="246"/>
      <c r="AD5" s="246"/>
      <c r="AE5" s="246"/>
      <c r="AF5" s="246"/>
      <c r="AG5" s="246"/>
      <c r="AH5" s="246"/>
      <c r="AI5" s="246"/>
      <c r="AJ5" s="246"/>
      <c r="AK5" s="246"/>
      <c r="AL5" s="246"/>
      <c r="AM5" s="246"/>
      <c r="AN5" s="246"/>
      <c r="AO5" s="246"/>
      <c r="AP5" s="246"/>
      <c r="AQ5" s="246"/>
      <c r="AR5" s="246"/>
      <c r="AS5" s="246"/>
      <c r="AT5" s="246"/>
      <c r="AU5" s="249"/>
      <c r="AV5" s="246"/>
      <c r="AW5" s="246"/>
      <c r="AX5" s="246"/>
      <c r="AY5" s="246"/>
    </row>
    <row r="6" spans="1:51" ht="45" x14ac:dyDescent="0.25">
      <c r="A6" s="569"/>
      <c r="B6" s="569"/>
      <c r="C6" s="569"/>
      <c r="D6" s="569"/>
      <c r="E6" s="569"/>
      <c r="F6" s="569"/>
      <c r="G6" s="569"/>
      <c r="H6" s="569"/>
      <c r="I6" s="569"/>
      <c r="J6" s="569"/>
      <c r="K6" s="569"/>
      <c r="L6" s="569"/>
      <c r="M6" s="569"/>
      <c r="N6" s="569"/>
      <c r="O6" s="569"/>
      <c r="P6" s="570"/>
      <c r="Q6" s="247"/>
      <c r="R6" s="250" t="s">
        <v>669</v>
      </c>
      <c r="S6" s="14" cm="1">
        <f t="array" ref="S6">SUM(IFERROR(V11:V700,0))</f>
        <v>3008242.6475460925</v>
      </c>
      <c r="T6" s="14" cm="1">
        <f t="array" ref="T6">SUM(IFERROR(Z11:Z700,0))</f>
        <v>735723.30555284512</v>
      </c>
      <c r="U6" s="14" cm="1">
        <f t="array" ref="U6">SUM(IFERROR(AD11:AD700,0))</f>
        <v>903118.40044778399</v>
      </c>
      <c r="V6" s="14" cm="1">
        <f t="array" ref="V6">SUM(IFERROR(AH11:AH700,0))</f>
        <v>266101.05134851928</v>
      </c>
      <c r="W6" s="14" cm="1">
        <f t="array" ref="W6">SUM(IFERROR(AL11:AL700,0))</f>
        <v>494502.74490141199</v>
      </c>
      <c r="X6" s="14" cm="1">
        <f t="array" ref="X6">SUM(IFERROR(AP11:AP700,0))</f>
        <v>185038.95307967544</v>
      </c>
      <c r="Y6" s="14" cm="1">
        <f t="array" ref="Y6">SUM(IFERROR(AT11:AT700,0))</f>
        <v>221190.15354566753</v>
      </c>
      <c r="Z6" s="1"/>
      <c r="AA6" s="246"/>
      <c r="AB6" s="246"/>
      <c r="AC6" s="246"/>
      <c r="AD6" s="246"/>
      <c r="AE6" s="246"/>
      <c r="AF6" s="246"/>
      <c r="AG6" s="246"/>
      <c r="AH6" s="246"/>
      <c r="AI6" s="246"/>
      <c r="AJ6" s="246"/>
      <c r="AK6" s="246"/>
      <c r="AL6" s="246"/>
      <c r="AM6" s="246"/>
      <c r="AN6" s="246"/>
      <c r="AO6" s="246"/>
      <c r="AP6" s="246"/>
      <c r="AQ6" s="246"/>
      <c r="AR6" s="246"/>
      <c r="AS6" s="246"/>
      <c r="AT6" s="246"/>
      <c r="AU6" s="249"/>
      <c r="AV6" s="246"/>
      <c r="AW6" s="246"/>
      <c r="AX6" s="246"/>
      <c r="AY6" s="246"/>
    </row>
    <row r="7" spans="1:51" ht="60" x14ac:dyDescent="0.25">
      <c r="A7" s="571"/>
      <c r="B7" s="571"/>
      <c r="C7" s="571"/>
      <c r="D7" s="571"/>
      <c r="E7" s="571"/>
      <c r="F7" s="571"/>
      <c r="G7" s="571"/>
      <c r="H7" s="571"/>
      <c r="I7" s="571"/>
      <c r="J7" s="571"/>
      <c r="K7" s="571"/>
      <c r="L7" s="571"/>
      <c r="M7" s="571"/>
      <c r="N7" s="571"/>
      <c r="O7" s="571"/>
      <c r="P7" s="572"/>
      <c r="Q7" s="247"/>
      <c r="R7" s="250" t="s">
        <v>670</v>
      </c>
      <c r="S7" s="14">
        <f>Seasonality_Cycling!F9/'Non-survey input values'!B15</f>
        <v>2850257.7936533773</v>
      </c>
      <c r="T7" s="14">
        <f>Seasonality_Cycling!F12/'Non-survey input values'!B15</f>
        <v>697085.08631609357</v>
      </c>
      <c r="U7" s="14">
        <f>Seasonality_Cycling!F15/'Non-survey input values'!B15</f>
        <v>855689.03877080849</v>
      </c>
      <c r="V7" s="14">
        <f>Seasonality_Cycling!F18/'Non-survey input values'!B15</f>
        <v>252126.13620918139</v>
      </c>
      <c r="W7" s="14">
        <f>Seasonality_Cycling!F21/'Non-survey input values'!B15</f>
        <v>468532.78401194589</v>
      </c>
      <c r="X7" s="14">
        <f>Seasonality_Cycling!F24/'Non-survey input values'!B15</f>
        <v>175321.2024219617</v>
      </c>
      <c r="Y7" s="14">
        <f>Seasonality_Cycling!F27/'Non-survey input values'!B15</f>
        <v>209573.83857887957</v>
      </c>
      <c r="Z7" s="1"/>
      <c r="AA7" s="246"/>
      <c r="AB7" s="246"/>
      <c r="AC7" s="246"/>
      <c r="AD7" s="246"/>
      <c r="AE7" s="246"/>
      <c r="AF7" s="246"/>
      <c r="AG7" s="246"/>
      <c r="AH7" s="246"/>
      <c r="AI7" s="246"/>
      <c r="AJ7" s="246"/>
      <c r="AK7" s="246"/>
      <c r="AL7" s="246"/>
      <c r="AM7" s="246"/>
      <c r="AN7" s="246"/>
      <c r="AO7" s="246"/>
      <c r="AP7" s="246"/>
      <c r="AQ7" s="246"/>
      <c r="AR7" s="246"/>
      <c r="AS7" s="246"/>
      <c r="AT7" s="246"/>
      <c r="AU7" s="249"/>
      <c r="AV7" s="246"/>
      <c r="AW7" s="246"/>
      <c r="AX7" s="246"/>
      <c r="AY7" s="246"/>
    </row>
    <row r="8" spans="1:51" ht="45" customHeight="1" x14ac:dyDescent="0.2">
      <c r="A8" s="571" t="s">
        <v>671</v>
      </c>
      <c r="B8" s="571"/>
      <c r="C8" s="571"/>
      <c r="D8" s="571"/>
      <c r="E8" s="571"/>
      <c r="F8" s="571"/>
      <c r="G8" s="571"/>
      <c r="H8" s="571"/>
      <c r="I8" s="571"/>
      <c r="J8" s="571"/>
      <c r="K8" s="571"/>
      <c r="L8" s="571"/>
      <c r="M8" s="571"/>
      <c r="N8" s="571"/>
      <c r="O8" s="571"/>
      <c r="P8" s="572"/>
      <c r="Q8" s="247"/>
      <c r="R8" s="246"/>
      <c r="S8" s="263"/>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9"/>
      <c r="AV8" s="246"/>
      <c r="AW8" s="246"/>
      <c r="AX8" s="246"/>
      <c r="AY8" s="246"/>
    </row>
    <row r="9" spans="1:51" ht="33" customHeight="1" x14ac:dyDescent="0.25">
      <c r="A9" s="571" t="s">
        <v>672</v>
      </c>
      <c r="B9" s="571"/>
      <c r="C9" s="571"/>
      <c r="D9" s="571"/>
      <c r="E9" s="571"/>
      <c r="F9" s="571"/>
      <c r="G9" s="571"/>
      <c r="H9" s="571"/>
      <c r="I9" s="571"/>
      <c r="J9" s="571"/>
      <c r="K9" s="571"/>
      <c r="L9" s="571"/>
      <c r="M9" s="571"/>
      <c r="N9" s="571"/>
      <c r="O9" s="571"/>
      <c r="P9" s="572"/>
      <c r="Q9" s="247"/>
      <c r="R9" s="130"/>
      <c r="S9" s="130"/>
      <c r="T9" s="130"/>
      <c r="U9" s="130"/>
      <c r="V9" s="13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16"/>
      <c r="AV9" s="246"/>
      <c r="AW9" s="246"/>
      <c r="AX9" s="246"/>
      <c r="AY9" s="246"/>
    </row>
    <row r="10" spans="1:51" ht="135" x14ac:dyDescent="0.25">
      <c r="A10" s="6"/>
      <c r="B10" s="6"/>
      <c r="C10" s="6"/>
      <c r="D10" s="6"/>
      <c r="E10" s="6"/>
      <c r="F10" s="6"/>
      <c r="G10" s="6"/>
      <c r="H10" s="6"/>
      <c r="I10" s="6"/>
      <c r="J10" s="6"/>
      <c r="K10" s="6"/>
      <c r="L10" s="6"/>
      <c r="M10" s="6"/>
      <c r="N10" s="6"/>
      <c r="O10" s="6"/>
      <c r="P10" s="289"/>
      <c r="Q10" s="296"/>
      <c r="R10" s="252" t="s">
        <v>673</v>
      </c>
      <c r="S10" s="297" t="s">
        <v>674</v>
      </c>
      <c r="T10" s="298" t="s">
        <v>675</v>
      </c>
      <c r="U10" s="3" t="s">
        <v>676</v>
      </c>
      <c r="V10" s="4" t="s">
        <v>677</v>
      </c>
      <c r="W10" s="286" t="s">
        <v>678</v>
      </c>
      <c r="X10" s="286" t="s">
        <v>674</v>
      </c>
      <c r="Y10" s="286" t="s">
        <v>679</v>
      </c>
      <c r="Z10" s="286" t="s">
        <v>680</v>
      </c>
      <c r="AA10" s="253" t="s">
        <v>681</v>
      </c>
      <c r="AB10" s="253" t="s">
        <v>674</v>
      </c>
      <c r="AC10" s="253" t="s">
        <v>682</v>
      </c>
      <c r="AD10" s="253" t="s">
        <v>683</v>
      </c>
      <c r="AE10" s="287" t="s">
        <v>684</v>
      </c>
      <c r="AF10" s="287" t="s">
        <v>674</v>
      </c>
      <c r="AG10" s="287" t="s">
        <v>685</v>
      </c>
      <c r="AH10" s="287" t="s">
        <v>686</v>
      </c>
      <c r="AI10" s="254" t="s">
        <v>687</v>
      </c>
      <c r="AJ10" s="254" t="s">
        <v>674</v>
      </c>
      <c r="AK10" s="254" t="s">
        <v>688</v>
      </c>
      <c r="AL10" s="254" t="s">
        <v>689</v>
      </c>
      <c r="AM10" s="304" t="s">
        <v>690</v>
      </c>
      <c r="AN10" s="304" t="s">
        <v>674</v>
      </c>
      <c r="AO10" s="304" t="s">
        <v>691</v>
      </c>
      <c r="AP10" s="304" t="s">
        <v>692</v>
      </c>
      <c r="AQ10" s="288" t="s">
        <v>693</v>
      </c>
      <c r="AR10" s="288" t="s">
        <v>674</v>
      </c>
      <c r="AS10" s="288" t="s">
        <v>694</v>
      </c>
      <c r="AT10" s="288" t="s">
        <v>695</v>
      </c>
      <c r="AU10" s="17"/>
      <c r="AV10" s="255"/>
      <c r="AW10" s="248"/>
      <c r="AX10" s="248"/>
      <c r="AY10" s="246"/>
    </row>
    <row r="11" spans="1:51" x14ac:dyDescent="0.2">
      <c r="A11" s="248"/>
      <c r="B11" s="248"/>
      <c r="C11" s="248"/>
      <c r="D11" s="248"/>
      <c r="E11" s="248"/>
      <c r="F11" s="248"/>
      <c r="G11" s="248"/>
      <c r="H11" s="248"/>
      <c r="I11" s="248"/>
      <c r="J11" s="248"/>
      <c r="K11" s="248"/>
      <c r="L11" s="248"/>
      <c r="M11" s="248"/>
      <c r="N11" s="248"/>
      <c r="O11" s="248"/>
      <c r="P11" s="285"/>
      <c r="Q11" s="296"/>
      <c r="R11" s="256">
        <f>'To &amp; from Work- trip % summary'!B16</f>
        <v>0</v>
      </c>
      <c r="S11" s="313">
        <f>'To &amp; from Work- trip % summary'!D16</f>
        <v>0.91028280063535116</v>
      </c>
      <c r="T11" s="257">
        <f>'Non-survey input values'!$B$26</f>
        <v>220.3</v>
      </c>
      <c r="U11" s="258">
        <f>R11/5</f>
        <v>0</v>
      </c>
      <c r="V11" s="259">
        <f>$B$5*$S11*$T11*U11</f>
        <v>0</v>
      </c>
      <c r="W11" s="312">
        <f>'To &amp; from Work- trip % summary'!G16</f>
        <v>0</v>
      </c>
      <c r="X11" s="314">
        <f>'To &amp; from Work- trip % summary'!I16</f>
        <v>0.95171033960456641</v>
      </c>
      <c r="Y11" s="260">
        <f>W11/5</f>
        <v>0</v>
      </c>
      <c r="Z11" s="259">
        <f>$B$5*$X11*$T11*Y11</f>
        <v>0</v>
      </c>
      <c r="AA11" s="312">
        <f>'To &amp; from Work- trip % summary'!L16</f>
        <v>0</v>
      </c>
      <c r="AB11" s="314">
        <f>'To &amp; from Work- trip % summary'!N16</f>
        <v>0.95727443185885996</v>
      </c>
      <c r="AC11" s="260">
        <f>AA11/5</f>
        <v>0</v>
      </c>
      <c r="AD11" s="259">
        <f>$B$5*$AB11*$T11*AC11</f>
        <v>0</v>
      </c>
      <c r="AE11" s="312">
        <f>'To &amp; from Work- trip % summary'!Q16</f>
        <v>0</v>
      </c>
      <c r="AF11" s="314">
        <f>'To &amp; from Work- trip % summary'!S16</f>
        <v>0.98524391035732239</v>
      </c>
      <c r="AG11" s="260">
        <f>AE11/5</f>
        <v>0</v>
      </c>
      <c r="AH11" s="259">
        <f>$B$5*$AF11*$T11*AG11</f>
        <v>0</v>
      </c>
      <c r="AI11" s="312">
        <f>'To &amp; from Work- trip % summary'!V16</f>
        <v>0</v>
      </c>
      <c r="AJ11" s="314">
        <f>'To &amp; from Work- trip % summary'!X16</f>
        <v>0.9594127784092169</v>
      </c>
      <c r="AK11" s="260">
        <f>AI11/5</f>
        <v>0</v>
      </c>
      <c r="AL11" s="259">
        <f>$B$5*$AJ11*$T11*AK11</f>
        <v>0</v>
      </c>
      <c r="AM11" s="312">
        <f>'To &amp; from Work- trip % summary'!AA16</f>
        <v>0</v>
      </c>
      <c r="AN11" s="314">
        <f>'To &amp; from Work- trip % summary'!AC16</f>
        <v>0.98193466427601939</v>
      </c>
      <c r="AO11" s="260">
        <f>AM11/5</f>
        <v>0</v>
      </c>
      <c r="AP11" s="259">
        <f>$B$5*$AN11*$T11*AO11</f>
        <v>0</v>
      </c>
      <c r="AQ11" s="312">
        <f>'To &amp; from Work- trip % summary'!AF16</f>
        <v>0</v>
      </c>
      <c r="AR11" s="314">
        <f>'To &amp; from Work- trip % summary'!AH16</f>
        <v>0.98612974480282678</v>
      </c>
      <c r="AS11" s="260">
        <f>AQ11/5</f>
        <v>0</v>
      </c>
      <c r="AT11" s="259">
        <f>$B$5*$AR11*$T11*AS11</f>
        <v>0</v>
      </c>
      <c r="AU11" s="261"/>
      <c r="AV11" s="251"/>
      <c r="AW11" s="248"/>
      <c r="AX11" s="248"/>
      <c r="AY11" s="246"/>
    </row>
    <row r="12" spans="1:51" x14ac:dyDescent="0.2">
      <c r="A12" s="248"/>
      <c r="B12" s="248"/>
      <c r="C12" s="248"/>
      <c r="D12" s="248"/>
      <c r="E12" s="248"/>
      <c r="F12" s="248"/>
      <c r="G12" s="248"/>
      <c r="H12" s="248"/>
      <c r="I12" s="248"/>
      <c r="J12" s="248"/>
      <c r="K12" s="248"/>
      <c r="L12" s="248"/>
      <c r="M12" s="248"/>
      <c r="N12" s="248"/>
      <c r="O12" s="248"/>
      <c r="P12" s="285"/>
      <c r="Q12" s="296"/>
      <c r="R12" s="256">
        <f>'To &amp; from Work- trip % summary'!B17</f>
        <v>2</v>
      </c>
      <c r="S12" s="313">
        <f>'To &amp; from Work- trip % summary'!D17</f>
        <v>9.5919810469335485E-3</v>
      </c>
      <c r="T12" s="257">
        <f>'Non-survey input values'!$B$26</f>
        <v>220.3</v>
      </c>
      <c r="U12" s="258">
        <f t="shared" ref="U12:U75" si="0">R12/5</f>
        <v>0.4</v>
      </c>
      <c r="V12" s="259">
        <f t="shared" ref="V12:V75" si="1">$B$5*$S12*$T12*U12</f>
        <v>81766.153609732297</v>
      </c>
      <c r="W12" s="312">
        <f>'To &amp; from Work- trip % summary'!G17</f>
        <v>1</v>
      </c>
      <c r="X12" s="314">
        <f>'To &amp; from Work- trip % summary'!I17</f>
        <v>1.4330856910356017E-2</v>
      </c>
      <c r="Y12" s="260">
        <f t="shared" ref="Y12:Y75" si="2">W12/5</f>
        <v>0.2</v>
      </c>
      <c r="Z12" s="259">
        <f t="shared" ref="Z12:Z75" si="3">$B$5*$X12*$T12*Y12</f>
        <v>61081.180298300766</v>
      </c>
      <c r="AA12" s="312">
        <f>'To &amp; from Work- trip % summary'!L17</f>
        <v>1</v>
      </c>
      <c r="AB12" s="314">
        <f>'To &amp; from Work- trip % summary'!N17</f>
        <v>6.8966132943491286E-3</v>
      </c>
      <c r="AC12" s="260">
        <f t="shared" ref="AC12:AC75" si="4">AA12/5</f>
        <v>0.2</v>
      </c>
      <c r="AD12" s="259">
        <f t="shared" ref="AD12:AD75" si="5">$B$5*$AB12*$T12*AC12</f>
        <v>29394.842382061863</v>
      </c>
      <c r="AE12" s="312">
        <f>'To &amp; from Work- trip % summary'!Q17</f>
        <v>1</v>
      </c>
      <c r="AF12" s="314">
        <f>'To &amp; from Work- trip % summary'!S17</f>
        <v>7.8485062023013457E-3</v>
      </c>
      <c r="AG12" s="260">
        <f t="shared" ref="AG12:AG75" si="6">AE12/5</f>
        <v>0.2</v>
      </c>
      <c r="AH12" s="259">
        <f t="shared" ref="AH12:AH75" si="7">$B$5*$AF12*$T12*AG12</f>
        <v>33452.013750041049</v>
      </c>
      <c r="AI12" s="312">
        <f>'To &amp; from Work- trip % summary'!V17</f>
        <v>1</v>
      </c>
      <c r="AJ12" s="314">
        <f>'To &amp; from Work- trip % summary'!X17</f>
        <v>7.8485062023013422E-3</v>
      </c>
      <c r="AK12" s="260">
        <f t="shared" ref="AK12:AK75" si="8">AI12/5</f>
        <v>0.2</v>
      </c>
      <c r="AL12" s="259">
        <f t="shared" ref="AL12:AL75" si="9">$B$5*$AJ12*$T12*AK12</f>
        <v>33452.013750041042</v>
      </c>
      <c r="AM12" s="312">
        <f>'To &amp; from Work- trip % summary'!AA17</f>
        <v>1</v>
      </c>
      <c r="AN12" s="314">
        <f>'To &amp; from Work- trip % summary'!AC17</f>
        <v>4.0231545000805804E-3</v>
      </c>
      <c r="AO12" s="260">
        <f t="shared" ref="AO12:AO75" si="10">AM12/5</f>
        <v>0.2</v>
      </c>
      <c r="AP12" s="259">
        <f t="shared" ref="AP12:AP75" si="11">$B$5*$AN12*$T12*AO12</f>
        <v>17147.545811427492</v>
      </c>
      <c r="AQ12" s="312">
        <f>'To &amp; from Work- trip % summary'!AF17</f>
        <v>2</v>
      </c>
      <c r="AR12" s="314">
        <f>'To &amp; from Work- trip % summary'!AH17</f>
        <v>2.9884028219949081E-3</v>
      </c>
      <c r="AS12" s="260">
        <f t="shared" ref="AS12:AS75" si="12">AQ12/5</f>
        <v>0.4</v>
      </c>
      <c r="AT12" s="259">
        <f t="shared" ref="AT12:AT75" si="13">$B$5*$AR12*$T12*AS12</f>
        <v>25474.425251195549</v>
      </c>
      <c r="AU12" s="261"/>
      <c r="AV12" s="251"/>
      <c r="AW12" s="248"/>
      <c r="AX12" s="248"/>
      <c r="AY12" s="246"/>
    </row>
    <row r="13" spans="1:51" x14ac:dyDescent="0.2">
      <c r="A13" s="248"/>
      <c r="B13" s="248"/>
      <c r="C13" s="248"/>
      <c r="D13" s="248"/>
      <c r="E13" s="248"/>
      <c r="F13" s="248"/>
      <c r="G13" s="248"/>
      <c r="H13" s="248"/>
      <c r="I13" s="248"/>
      <c r="J13" s="248"/>
      <c r="K13" s="248"/>
      <c r="L13" s="248"/>
      <c r="M13" s="248"/>
      <c r="N13" s="248"/>
      <c r="O13" s="248"/>
      <c r="P13" s="285"/>
      <c r="Q13" s="296"/>
      <c r="R13" s="256">
        <f>'To &amp; from Work- trip % summary'!B18</f>
        <v>3</v>
      </c>
      <c r="S13" s="313">
        <f>'To &amp; from Work- trip % summary'!D18</f>
        <v>2.5241286102408171E-3</v>
      </c>
      <c r="T13" s="257">
        <f>'Non-survey input values'!$B$26</f>
        <v>220.3</v>
      </c>
      <c r="U13" s="258">
        <f t="shared" si="0"/>
        <v>0.6</v>
      </c>
      <c r="V13" s="259">
        <f t="shared" si="1"/>
        <v>32275.129610736276</v>
      </c>
      <c r="W13" s="312">
        <f>'To &amp; from Work- trip % summary'!G18</f>
        <v>2</v>
      </c>
      <c r="X13" s="314">
        <f>'To &amp; from Work- trip % summary'!I18</f>
        <v>8.6221617711145816E-3</v>
      </c>
      <c r="Y13" s="260">
        <f t="shared" si="2"/>
        <v>0.4</v>
      </c>
      <c r="Z13" s="259">
        <f t="shared" si="3"/>
        <v>73498.998838232423</v>
      </c>
      <c r="AA13" s="312">
        <f>'To &amp; from Work- trip % summary'!L18</f>
        <v>2</v>
      </c>
      <c r="AB13" s="314">
        <f>'To &amp; from Work- trip % summary'!N18</f>
        <v>9.2407966550753923E-3</v>
      </c>
      <c r="AC13" s="260">
        <f t="shared" si="4"/>
        <v>0.4</v>
      </c>
      <c r="AD13" s="259">
        <f t="shared" si="5"/>
        <v>78772.507480792716</v>
      </c>
      <c r="AE13" s="312">
        <f>'To &amp; from Work- trip % summary'!Q18</f>
        <v>6</v>
      </c>
      <c r="AF13" s="314">
        <f>'To &amp; from Work- trip % summary'!S18</f>
        <v>3.6229384525358331E-3</v>
      </c>
      <c r="AG13" s="260">
        <f t="shared" si="6"/>
        <v>1.2</v>
      </c>
      <c r="AH13" s="259">
        <f t="shared" si="7"/>
        <v>92650.435998313435</v>
      </c>
      <c r="AI13" s="312">
        <f>'To &amp; from Work- trip % summary'!V18</f>
        <v>2</v>
      </c>
      <c r="AJ13" s="314">
        <f>'To &amp; from Work- trip % summary'!X18</f>
        <v>1.9542362380621504E-2</v>
      </c>
      <c r="AK13" s="260">
        <f t="shared" si="8"/>
        <v>0.4</v>
      </c>
      <c r="AL13" s="259">
        <f t="shared" si="9"/>
        <v>166587.46472625528</v>
      </c>
      <c r="AM13" s="312">
        <f>'To &amp; from Work- trip % summary'!AA18</f>
        <v>2</v>
      </c>
      <c r="AN13" s="314">
        <f>'To &amp; from Work- trip % summary'!AC18</f>
        <v>1.1215607947033321E-2</v>
      </c>
      <c r="AO13" s="260">
        <f t="shared" si="10"/>
        <v>0.4</v>
      </c>
      <c r="AP13" s="259">
        <f t="shared" si="11"/>
        <v>95606.644522805218</v>
      </c>
      <c r="AQ13" s="312">
        <f>'To &amp; from Work- trip % summary'!AF18</f>
        <v>3</v>
      </c>
      <c r="AR13" s="314">
        <f>'To &amp; from Work- trip % summary'!AH18</f>
        <v>8.2272051250384115E-3</v>
      </c>
      <c r="AS13" s="260">
        <f t="shared" si="12"/>
        <v>0.6</v>
      </c>
      <c r="AT13" s="259">
        <f t="shared" si="13"/>
        <v>105198.32890741447</v>
      </c>
      <c r="AU13" s="261"/>
      <c r="AV13" s="251"/>
      <c r="AW13" s="248"/>
      <c r="AX13" s="248"/>
      <c r="AY13" s="246"/>
    </row>
    <row r="14" spans="1:51" x14ac:dyDescent="0.2">
      <c r="A14" s="248"/>
      <c r="B14" s="248"/>
      <c r="C14" s="248"/>
      <c r="D14" s="248"/>
      <c r="E14" s="248"/>
      <c r="F14" s="248"/>
      <c r="G14" s="248"/>
      <c r="H14" s="248"/>
      <c r="I14" s="248"/>
      <c r="J14" s="248"/>
      <c r="K14" s="248"/>
      <c r="L14" s="248"/>
      <c r="M14" s="248"/>
      <c r="N14" s="248"/>
      <c r="O14" s="248"/>
      <c r="P14" s="285"/>
      <c r="Q14" s="296"/>
      <c r="R14" s="256">
        <f>'To &amp; from Work- trip % summary'!B19</f>
        <v>4</v>
      </c>
      <c r="S14" s="313">
        <f>'To &amp; from Work- trip % summary'!D19</f>
        <v>2.7372571402591835E-3</v>
      </c>
      <c r="T14" s="257">
        <f>'Non-survey input values'!$B$26</f>
        <v>220.3</v>
      </c>
      <c r="U14" s="258">
        <f t="shared" si="0"/>
        <v>0.8</v>
      </c>
      <c r="V14" s="259">
        <f t="shared" si="1"/>
        <v>46667.103845314654</v>
      </c>
      <c r="W14" s="312">
        <f>'To &amp; from Work- trip % summary'!G19</f>
        <v>3</v>
      </c>
      <c r="X14" s="314">
        <f>'To &amp; from Work- trip % summary'!I19</f>
        <v>8.2272051250384063E-3</v>
      </c>
      <c r="Y14" s="260">
        <f t="shared" si="2"/>
        <v>0.6</v>
      </c>
      <c r="Z14" s="259">
        <f t="shared" si="3"/>
        <v>105198.32890741441</v>
      </c>
      <c r="AA14" s="312">
        <f>'To &amp; from Work- trip % summary'!L19</f>
        <v>4</v>
      </c>
      <c r="AB14" s="314">
        <f>'To &amp; from Work- trip % summary'!N19</f>
        <v>1.0485980210964634E-2</v>
      </c>
      <c r="AC14" s="260">
        <f t="shared" si="4"/>
        <v>0.8</v>
      </c>
      <c r="AD14" s="259">
        <f t="shared" si="5"/>
        <v>178773.97056626758</v>
      </c>
      <c r="AE14" s="312">
        <f>'To &amp; from Work- trip % summary'!Q19</f>
        <v>10</v>
      </c>
      <c r="AF14" s="314">
        <f>'To &amp; from Work- trip % summary'!S19</f>
        <v>3.2846449878404104E-3</v>
      </c>
      <c r="AG14" s="260">
        <f t="shared" si="6"/>
        <v>2</v>
      </c>
      <c r="AH14" s="259">
        <f t="shared" si="7"/>
        <v>139998.60160016478</v>
      </c>
      <c r="AI14" s="312">
        <f>'To &amp; from Work- trip % summary'!V19</f>
        <v>4</v>
      </c>
      <c r="AJ14" s="314">
        <f>'To &amp; from Work- trip % summary'!X19</f>
        <v>2.9580044823329004E-3</v>
      </c>
      <c r="AK14" s="260">
        <f t="shared" si="8"/>
        <v>0.8</v>
      </c>
      <c r="AL14" s="259">
        <f t="shared" si="9"/>
        <v>50430.593575459592</v>
      </c>
      <c r="AM14" s="312">
        <f>'To &amp; from Work- trip % summary'!AA19</f>
        <v>6</v>
      </c>
      <c r="AN14" s="314">
        <f>'To &amp; from Work- trip % summary'!AC19</f>
        <v>2.8265732768668387E-3</v>
      </c>
      <c r="AO14" s="260">
        <f t="shared" si="10"/>
        <v>1.2</v>
      </c>
      <c r="AP14" s="259">
        <f t="shared" si="11"/>
        <v>72284.762745442713</v>
      </c>
      <c r="AQ14" s="312">
        <f>'To &amp; from Work- trip % summary'!AF19</f>
        <v>8</v>
      </c>
      <c r="AR14" s="314">
        <f>'To &amp; from Work- trip % summary'!AH19</f>
        <v>2.654647250139901E-3</v>
      </c>
      <c r="AS14" s="260">
        <f t="shared" si="12"/>
        <v>1.6</v>
      </c>
      <c r="AT14" s="259">
        <f t="shared" si="13"/>
        <v>90517.399387057536</v>
      </c>
      <c r="AU14" s="261"/>
      <c r="AV14" s="251"/>
      <c r="AW14" s="251"/>
      <c r="AX14" s="251"/>
      <c r="AY14" s="246"/>
    </row>
    <row r="15" spans="1:51" x14ac:dyDescent="0.2">
      <c r="A15" s="248"/>
      <c r="B15" s="248"/>
      <c r="C15" s="248"/>
      <c r="D15" s="248"/>
      <c r="E15" s="248"/>
      <c r="F15" s="248"/>
      <c r="G15" s="248"/>
      <c r="H15" s="248"/>
      <c r="I15" s="248"/>
      <c r="J15" s="248"/>
      <c r="K15" s="248"/>
      <c r="L15" s="248"/>
      <c r="M15" s="248"/>
      <c r="N15" s="248"/>
      <c r="O15" s="248"/>
      <c r="P15" s="285"/>
      <c r="Q15" s="296"/>
      <c r="R15" s="256">
        <f>'To &amp; from Work- trip % summary'!B20</f>
        <v>5</v>
      </c>
      <c r="S15" s="313">
        <f>'To &amp; from Work- trip % summary'!D20</f>
        <v>1.2023690050449879E-2</v>
      </c>
      <c r="T15" s="257">
        <f>'Non-survey input values'!$B$26</f>
        <v>220.3</v>
      </c>
      <c r="U15" s="258">
        <f t="shared" si="0"/>
        <v>1</v>
      </c>
      <c r="V15" s="259">
        <f t="shared" si="1"/>
        <v>256237.7059573087</v>
      </c>
      <c r="W15" s="312">
        <f>'To &amp; from Work- trip % summary'!G20</f>
        <v>4</v>
      </c>
      <c r="X15" s="314">
        <f>'To &amp; from Work- trip % summary'!I20</f>
        <v>5.0076750087587243E-3</v>
      </c>
      <c r="Y15" s="260">
        <f t="shared" si="2"/>
        <v>0.8</v>
      </c>
      <c r="Z15" s="259">
        <f t="shared" si="3"/>
        <v>85375.13199625905</v>
      </c>
      <c r="AA15" s="312">
        <f>'To &amp; from Work- trip % summary'!L20</f>
        <v>8</v>
      </c>
      <c r="AB15" s="314">
        <f>'To &amp; from Work- trip % summary'!N20</f>
        <v>8.2272051250384098E-3</v>
      </c>
      <c r="AC15" s="260">
        <f t="shared" si="4"/>
        <v>1.6</v>
      </c>
      <c r="AD15" s="259">
        <f t="shared" si="5"/>
        <v>280528.87708643859</v>
      </c>
      <c r="AE15" s="312">
        <f>'To &amp; from Work- trip % summary'!Q20</f>
        <v>0</v>
      </c>
      <c r="AF15" s="314">
        <f>'To &amp; from Work- trip % summary'!S20</f>
        <v>0</v>
      </c>
      <c r="AG15" s="260">
        <f t="shared" si="6"/>
        <v>0</v>
      </c>
      <c r="AH15" s="259">
        <f t="shared" si="7"/>
        <v>0</v>
      </c>
      <c r="AI15" s="312">
        <f>'To &amp; from Work- trip % summary'!V20</f>
        <v>5</v>
      </c>
      <c r="AJ15" s="314">
        <f>'To &amp; from Work- trip % summary'!X20</f>
        <v>4.1751838481485339E-3</v>
      </c>
      <c r="AK15" s="260">
        <f t="shared" si="8"/>
        <v>1</v>
      </c>
      <c r="AL15" s="259">
        <f t="shared" si="9"/>
        <v>88977.637207103442</v>
      </c>
      <c r="AM15" s="312">
        <f>'To &amp; from Work- trip % summary'!AA20</f>
        <v>0</v>
      </c>
      <c r="AN15" s="314">
        <f>'To &amp; from Work- trip % summary'!AC20</f>
        <v>0</v>
      </c>
      <c r="AO15" s="260">
        <f t="shared" si="10"/>
        <v>0</v>
      </c>
      <c r="AP15" s="259">
        <f t="shared" si="11"/>
        <v>0</v>
      </c>
      <c r="AQ15" s="312">
        <f>'To &amp; from Work- trip % summary'!AF20</f>
        <v>0</v>
      </c>
      <c r="AR15" s="314">
        <f>'To &amp; from Work- trip % summary'!AH20</f>
        <v>0</v>
      </c>
      <c r="AS15" s="260">
        <f t="shared" si="12"/>
        <v>0</v>
      </c>
      <c r="AT15" s="259">
        <f t="shared" si="13"/>
        <v>0</v>
      </c>
      <c r="AU15" s="261"/>
      <c r="AV15" s="251"/>
      <c r="AW15" s="251"/>
      <c r="AX15" s="251"/>
      <c r="AY15" s="246"/>
    </row>
    <row r="16" spans="1:51" x14ac:dyDescent="0.2">
      <c r="A16" s="248"/>
      <c r="B16" s="248"/>
      <c r="C16" s="248"/>
      <c r="D16" s="248"/>
      <c r="E16" s="248"/>
      <c r="F16" s="248"/>
      <c r="G16" s="248"/>
      <c r="H16" s="248"/>
      <c r="I16" s="248"/>
      <c r="J16" s="248"/>
      <c r="K16" s="248"/>
      <c r="L16" s="248"/>
      <c r="M16" s="248"/>
      <c r="N16" s="248"/>
      <c r="O16" s="248"/>
      <c r="P16" s="285"/>
      <c r="Q16" s="296"/>
      <c r="R16" s="256">
        <f>'To &amp; from Work- trip % summary'!B21</f>
        <v>6</v>
      </c>
      <c r="S16" s="313">
        <f>'To &amp; from Work- trip % summary'!D21</f>
        <v>1.9358329072180346E-2</v>
      </c>
      <c r="T16" s="257">
        <f>'Non-survey input values'!$B$26</f>
        <v>220.3</v>
      </c>
      <c r="U16" s="258">
        <f t="shared" si="0"/>
        <v>1.2</v>
      </c>
      <c r="V16" s="259">
        <f t="shared" si="1"/>
        <v>495056.05801306281</v>
      </c>
      <c r="W16" s="312">
        <f>'To &amp; from Work- trip % summary'!G21</f>
        <v>6</v>
      </c>
      <c r="X16" s="314">
        <f>'To &amp; from Work- trip % summary'!I21</f>
        <v>5.4540916721675537E-3</v>
      </c>
      <c r="Y16" s="260">
        <f t="shared" si="2"/>
        <v>1.2</v>
      </c>
      <c r="Z16" s="259">
        <f t="shared" si="3"/>
        <v>139479.03836108468</v>
      </c>
      <c r="AA16" s="312">
        <f>'To &amp; from Work- trip % summary'!L21</f>
        <v>10</v>
      </c>
      <c r="AB16" s="314">
        <f>'To &amp; from Work- trip % summary'!N21</f>
        <v>7.874972855712226E-3</v>
      </c>
      <c r="AC16" s="260">
        <f t="shared" si="4"/>
        <v>2</v>
      </c>
      <c r="AD16" s="259">
        <f t="shared" si="5"/>
        <v>335648.20293222321</v>
      </c>
      <c r="AE16" s="312">
        <f>'To &amp; from Work- trip % summary'!Q21</f>
        <v>0</v>
      </c>
      <c r="AF16" s="314">
        <f>'To &amp; from Work- trip % summary'!S21</f>
        <v>0</v>
      </c>
      <c r="AG16" s="260">
        <f t="shared" si="6"/>
        <v>0</v>
      </c>
      <c r="AH16" s="259">
        <f t="shared" si="7"/>
        <v>0</v>
      </c>
      <c r="AI16" s="312">
        <f>'To &amp; from Work- trip % summary'!V21</f>
        <v>6</v>
      </c>
      <c r="AJ16" s="314">
        <f>'To &amp; from Work- trip % summary'!X21</f>
        <v>6.0631646773787896E-3</v>
      </c>
      <c r="AK16" s="260">
        <f t="shared" si="8"/>
        <v>1.2</v>
      </c>
      <c r="AL16" s="259">
        <f t="shared" si="9"/>
        <v>155055.03564255266</v>
      </c>
      <c r="AM16" s="312">
        <f>'To &amp; from Work- trip % summary'!AA21</f>
        <v>0</v>
      </c>
      <c r="AN16" s="314">
        <f>'To &amp; from Work- trip % summary'!AC21</f>
        <v>0</v>
      </c>
      <c r="AO16" s="260">
        <f t="shared" si="10"/>
        <v>0</v>
      </c>
      <c r="AP16" s="259">
        <f t="shared" si="11"/>
        <v>0</v>
      </c>
      <c r="AQ16" s="312">
        <f>'To &amp; from Work- trip % summary'!AF21</f>
        <v>0</v>
      </c>
      <c r="AR16" s="314">
        <f>'To &amp; from Work- trip % summary'!AH21</f>
        <v>0</v>
      </c>
      <c r="AS16" s="260">
        <f t="shared" si="12"/>
        <v>0</v>
      </c>
      <c r="AT16" s="259">
        <f t="shared" si="13"/>
        <v>0</v>
      </c>
      <c r="AU16" s="261"/>
      <c r="AV16" s="251"/>
      <c r="AW16" s="251"/>
      <c r="AX16" s="251"/>
      <c r="AY16" s="246"/>
    </row>
    <row r="17" spans="1:51" x14ac:dyDescent="0.2">
      <c r="A17" s="248"/>
      <c r="B17" s="248"/>
      <c r="C17" s="248"/>
      <c r="D17" s="248"/>
      <c r="E17" s="248"/>
      <c r="F17" s="248"/>
      <c r="G17" s="248"/>
      <c r="H17" s="248"/>
      <c r="I17" s="248"/>
      <c r="J17" s="248"/>
      <c r="K17" s="248"/>
      <c r="L17" s="248"/>
      <c r="M17" s="248"/>
      <c r="N17" s="248"/>
      <c r="O17" s="248"/>
      <c r="P17" s="285"/>
      <c r="Q17" s="296"/>
      <c r="R17" s="256">
        <f>'To &amp; from Work- trip % summary'!B22</f>
        <v>8</v>
      </c>
      <c r="S17" s="313">
        <f>'To &amp; from Work- trip % summary'!D22</f>
        <v>9.5693457568636411E-3</v>
      </c>
      <c r="T17" s="257">
        <f>'Non-survey input values'!$B$26</f>
        <v>220.3</v>
      </c>
      <c r="U17" s="258">
        <f t="shared" si="0"/>
        <v>1.6</v>
      </c>
      <c r="V17" s="259">
        <f t="shared" si="1"/>
        <v>326292.80282011931</v>
      </c>
      <c r="W17" s="312">
        <f>'To &amp; from Work- trip % summary'!G22</f>
        <v>9</v>
      </c>
      <c r="X17" s="314">
        <f>'To &amp; from Work- trip % summary'!I22</f>
        <v>2.8734587942685482E-3</v>
      </c>
      <c r="Y17" s="260">
        <f t="shared" si="2"/>
        <v>1.8</v>
      </c>
      <c r="Z17" s="259">
        <f t="shared" si="3"/>
        <v>110225.66913570934</v>
      </c>
      <c r="AA17" s="312">
        <f>'To &amp; from Work- trip % summary'!L22</f>
        <v>0</v>
      </c>
      <c r="AB17" s="314">
        <f>'To &amp; from Work- trip % summary'!N22</f>
        <v>0</v>
      </c>
      <c r="AC17" s="260">
        <f>AA17/5</f>
        <v>0</v>
      </c>
      <c r="AD17" s="259">
        <f t="shared" si="5"/>
        <v>0</v>
      </c>
      <c r="AE17" s="312">
        <f>'To &amp; from Work- trip % summary'!Q22</f>
        <v>0</v>
      </c>
      <c r="AF17" s="314">
        <f>'To &amp; from Work- trip % summary'!S22</f>
        <v>0</v>
      </c>
      <c r="AG17" s="260">
        <f t="shared" si="6"/>
        <v>0</v>
      </c>
      <c r="AH17" s="259">
        <f t="shared" si="7"/>
        <v>0</v>
      </c>
      <c r="AI17" s="312">
        <f>'To &amp; from Work- trip % summary'!V22</f>
        <v>0</v>
      </c>
      <c r="AJ17" s="314">
        <f>'To &amp; from Work- trip % summary'!X22</f>
        <v>0</v>
      </c>
      <c r="AK17" s="260">
        <f t="shared" si="8"/>
        <v>0</v>
      </c>
      <c r="AL17" s="259">
        <f t="shared" si="9"/>
        <v>0</v>
      </c>
      <c r="AM17" s="312">
        <f>'To &amp; from Work- trip % summary'!AA22</f>
        <v>0</v>
      </c>
      <c r="AN17" s="314">
        <f>'To &amp; from Work- trip % summary'!AC22</f>
        <v>0</v>
      </c>
      <c r="AO17" s="260">
        <f t="shared" si="10"/>
        <v>0</v>
      </c>
      <c r="AP17" s="259">
        <f t="shared" si="11"/>
        <v>0</v>
      </c>
      <c r="AQ17" s="312">
        <f>'To &amp; from Work- trip % summary'!AF22</f>
        <v>0</v>
      </c>
      <c r="AR17" s="314">
        <f>'To &amp; from Work- trip % summary'!AH22</f>
        <v>0</v>
      </c>
      <c r="AS17" s="260">
        <f t="shared" si="12"/>
        <v>0</v>
      </c>
      <c r="AT17" s="259">
        <f t="shared" si="13"/>
        <v>0</v>
      </c>
      <c r="AU17" s="261"/>
      <c r="AV17" s="251"/>
      <c r="AW17" s="251"/>
      <c r="AX17" s="251"/>
      <c r="AY17" s="246"/>
    </row>
    <row r="18" spans="1:51" x14ac:dyDescent="0.2">
      <c r="A18" s="248"/>
      <c r="B18" s="248"/>
      <c r="C18" s="248"/>
      <c r="D18" s="248"/>
      <c r="E18" s="248"/>
      <c r="F18" s="248"/>
      <c r="G18" s="248"/>
      <c r="H18" s="248"/>
      <c r="I18" s="248"/>
      <c r="J18" s="248"/>
      <c r="K18" s="248"/>
      <c r="L18" s="248"/>
      <c r="M18" s="248"/>
      <c r="N18" s="248"/>
      <c r="O18" s="248"/>
      <c r="P18" s="285"/>
      <c r="Q18" s="296"/>
      <c r="R18" s="256">
        <f>'To &amp; from Work- trip % summary'!B23</f>
        <v>10</v>
      </c>
      <c r="S18" s="313">
        <f>'To &amp; from Work- trip % summary'!D23</f>
        <v>2.3104629684784054E-2</v>
      </c>
      <c r="T18" s="257">
        <f>'Non-survey input values'!$B$26</f>
        <v>220.3</v>
      </c>
      <c r="U18" s="258">
        <f t="shared" si="0"/>
        <v>2</v>
      </c>
      <c r="V18" s="259">
        <f t="shared" si="1"/>
        <v>984768.78272501531</v>
      </c>
      <c r="W18" s="312">
        <f>'To &amp; from Work- trip % summary'!G23</f>
        <v>10</v>
      </c>
      <c r="X18" s="314">
        <f>'To &amp; from Work- trip % summary'!I23</f>
        <v>3.7742111137292946E-3</v>
      </c>
      <c r="Y18" s="260">
        <f t="shared" si="2"/>
        <v>2</v>
      </c>
      <c r="Z18" s="259">
        <f t="shared" si="3"/>
        <v>160864.95801584452</v>
      </c>
      <c r="AA18" s="312">
        <f>'To &amp; from Work- trip % summary'!L23</f>
        <v>0</v>
      </c>
      <c r="AB18" s="314">
        <f>'To &amp; from Work- trip % summary'!N23</f>
        <v>0</v>
      </c>
      <c r="AC18" s="260">
        <f t="shared" si="4"/>
        <v>0</v>
      </c>
      <c r="AD18" s="259">
        <f t="shared" si="5"/>
        <v>0</v>
      </c>
      <c r="AE18" s="312">
        <f>'To &amp; from Work- trip % summary'!Q23</f>
        <v>0</v>
      </c>
      <c r="AF18" s="314">
        <f>'To &amp; from Work- trip % summary'!S23</f>
        <v>0</v>
      </c>
      <c r="AG18" s="260">
        <f t="shared" si="6"/>
        <v>0</v>
      </c>
      <c r="AH18" s="259">
        <f t="shared" si="7"/>
        <v>0</v>
      </c>
      <c r="AI18" s="312">
        <f>'To &amp; from Work- trip % summary'!V23</f>
        <v>0</v>
      </c>
      <c r="AJ18" s="314">
        <f>'To &amp; from Work- trip % summary'!X23</f>
        <v>0</v>
      </c>
      <c r="AK18" s="260">
        <f t="shared" si="8"/>
        <v>0</v>
      </c>
      <c r="AL18" s="259">
        <f t="shared" si="9"/>
        <v>0</v>
      </c>
      <c r="AM18" s="312">
        <f>'To &amp; from Work- trip % summary'!AA23</f>
        <v>0</v>
      </c>
      <c r="AN18" s="314">
        <f>'To &amp; from Work- trip % summary'!AC23</f>
        <v>0</v>
      </c>
      <c r="AO18" s="260">
        <f t="shared" si="10"/>
        <v>0</v>
      </c>
      <c r="AP18" s="259">
        <f t="shared" si="11"/>
        <v>0</v>
      </c>
      <c r="AQ18" s="312">
        <f>'To &amp; from Work- trip % summary'!AF23</f>
        <v>0</v>
      </c>
      <c r="AR18" s="314">
        <f>'To &amp; from Work- trip % summary'!AH23</f>
        <v>0</v>
      </c>
      <c r="AS18" s="260">
        <f t="shared" si="12"/>
        <v>0</v>
      </c>
      <c r="AT18" s="259">
        <f t="shared" si="13"/>
        <v>0</v>
      </c>
      <c r="AU18" s="261"/>
      <c r="AV18" s="251"/>
      <c r="AW18" s="251"/>
      <c r="AX18" s="251"/>
      <c r="AY18" s="246"/>
    </row>
    <row r="19" spans="1:51" x14ac:dyDescent="0.2">
      <c r="A19" s="248"/>
      <c r="B19" s="248"/>
      <c r="C19" s="248"/>
      <c r="D19" s="248"/>
      <c r="E19" s="248"/>
      <c r="F19" s="248"/>
      <c r="G19" s="248"/>
      <c r="H19" s="248"/>
      <c r="I19" s="248"/>
      <c r="J19" s="248"/>
      <c r="K19" s="248"/>
      <c r="L19" s="248"/>
      <c r="M19" s="248"/>
      <c r="N19" s="248"/>
      <c r="O19" s="248"/>
      <c r="P19" s="285"/>
      <c r="Q19" s="296"/>
      <c r="R19" s="256">
        <f>'To &amp; from Work- trip % summary'!B24</f>
        <v>14</v>
      </c>
      <c r="S19" s="313">
        <f>'To &amp; from Work- trip % summary'!D24</f>
        <v>2.5806328778990068E-3</v>
      </c>
      <c r="T19" s="257">
        <f>'Non-survey input values'!$B$26</f>
        <v>220.3</v>
      </c>
      <c r="U19" s="258">
        <f t="shared" si="0"/>
        <v>2.8</v>
      </c>
      <c r="V19" s="259">
        <f t="shared" si="1"/>
        <v>153988.93752031645</v>
      </c>
      <c r="W19" s="312">
        <f>'To &amp; from Work- trip % summary'!G24</f>
        <v>0</v>
      </c>
      <c r="X19" s="314">
        <f>'To &amp; from Work- trip % summary'!I24</f>
        <v>0</v>
      </c>
      <c r="Y19" s="260">
        <f t="shared" si="2"/>
        <v>0</v>
      </c>
      <c r="Z19" s="259">
        <f t="shared" si="3"/>
        <v>0</v>
      </c>
      <c r="AA19" s="312">
        <f>'To &amp; from Work- trip % summary'!L24</f>
        <v>0</v>
      </c>
      <c r="AB19" s="314">
        <f>'To &amp; from Work- trip % summary'!N24</f>
        <v>0</v>
      </c>
      <c r="AC19" s="260">
        <f t="shared" si="4"/>
        <v>0</v>
      </c>
      <c r="AD19" s="259">
        <f t="shared" si="5"/>
        <v>0</v>
      </c>
      <c r="AE19" s="312">
        <f>'To &amp; from Work- trip % summary'!Q24</f>
        <v>0</v>
      </c>
      <c r="AF19" s="314">
        <f>'To &amp; from Work- trip % summary'!S24</f>
        <v>0</v>
      </c>
      <c r="AG19" s="260">
        <f t="shared" si="6"/>
        <v>0</v>
      </c>
      <c r="AH19" s="259">
        <f t="shared" si="7"/>
        <v>0</v>
      </c>
      <c r="AI19" s="312">
        <f>'To &amp; from Work- trip % summary'!V24</f>
        <v>0</v>
      </c>
      <c r="AJ19" s="314">
        <f>'To &amp; from Work- trip % summary'!X24</f>
        <v>0</v>
      </c>
      <c r="AK19" s="260">
        <f t="shared" si="8"/>
        <v>0</v>
      </c>
      <c r="AL19" s="259">
        <f t="shared" si="9"/>
        <v>0</v>
      </c>
      <c r="AM19" s="312">
        <f>'To &amp; from Work- trip % summary'!AA24</f>
        <v>0</v>
      </c>
      <c r="AN19" s="314">
        <f>'To &amp; from Work- trip % summary'!AC24</f>
        <v>0</v>
      </c>
      <c r="AO19" s="260">
        <f t="shared" si="10"/>
        <v>0</v>
      </c>
      <c r="AP19" s="259">
        <f t="shared" si="11"/>
        <v>0</v>
      </c>
      <c r="AQ19" s="312">
        <f>'To &amp; from Work- trip % summary'!AF24</f>
        <v>0</v>
      </c>
      <c r="AR19" s="314">
        <f>'To &amp; from Work- trip % summary'!AH24</f>
        <v>0</v>
      </c>
      <c r="AS19" s="260">
        <f t="shared" si="12"/>
        <v>0</v>
      </c>
      <c r="AT19" s="259">
        <f t="shared" si="13"/>
        <v>0</v>
      </c>
      <c r="AU19" s="261"/>
      <c r="AV19" s="251"/>
      <c r="AW19" s="251"/>
      <c r="AX19" s="251"/>
      <c r="AY19" s="246"/>
    </row>
    <row r="20" spans="1:51" x14ac:dyDescent="0.2">
      <c r="A20" s="248"/>
      <c r="B20" s="248"/>
      <c r="C20" s="248"/>
      <c r="D20" s="248"/>
      <c r="E20" s="248"/>
      <c r="F20" s="248"/>
      <c r="G20" s="248"/>
      <c r="H20" s="248"/>
      <c r="I20" s="248"/>
      <c r="J20" s="248"/>
      <c r="K20" s="248"/>
      <c r="L20" s="248"/>
      <c r="M20" s="248"/>
      <c r="N20" s="248"/>
      <c r="O20" s="248"/>
      <c r="P20" s="285"/>
      <c r="Q20" s="296"/>
      <c r="R20" s="256">
        <f>'To &amp; from Work- trip % summary'!B25</f>
        <v>18</v>
      </c>
      <c r="S20" s="313">
        <f>'To &amp; from Work- trip % summary'!D25</f>
        <v>8.2272051250384115E-3</v>
      </c>
      <c r="T20" s="257">
        <f>'Non-survey input values'!$B$26</f>
        <v>220.3</v>
      </c>
      <c r="U20" s="258">
        <f t="shared" si="0"/>
        <v>3.6</v>
      </c>
      <c r="V20" s="259">
        <f t="shared" si="1"/>
        <v>631189.97344448685</v>
      </c>
      <c r="W20" s="312">
        <f>'To &amp; from Work- trip % summary'!G25</f>
        <v>0</v>
      </c>
      <c r="X20" s="314">
        <f>'To &amp; from Work- trip % summary'!I25</f>
        <v>0</v>
      </c>
      <c r="Y20" s="260">
        <f t="shared" si="2"/>
        <v>0</v>
      </c>
      <c r="Z20" s="259">
        <f t="shared" si="3"/>
        <v>0</v>
      </c>
      <c r="AA20" s="312">
        <f>'To &amp; from Work- trip % summary'!L25</f>
        <v>0</v>
      </c>
      <c r="AB20" s="314">
        <f>'To &amp; from Work- trip % summary'!N25</f>
        <v>0</v>
      </c>
      <c r="AC20" s="260">
        <f t="shared" si="4"/>
        <v>0</v>
      </c>
      <c r="AD20" s="259">
        <f t="shared" si="5"/>
        <v>0</v>
      </c>
      <c r="AE20" s="312">
        <f>'To &amp; from Work- trip % summary'!Q25</f>
        <v>0</v>
      </c>
      <c r="AF20" s="314">
        <f>'To &amp; from Work- trip % summary'!S25</f>
        <v>0</v>
      </c>
      <c r="AG20" s="260">
        <f t="shared" si="6"/>
        <v>0</v>
      </c>
      <c r="AH20" s="259">
        <f t="shared" si="7"/>
        <v>0</v>
      </c>
      <c r="AI20" s="312">
        <f>'To &amp; from Work- trip % summary'!V25</f>
        <v>0</v>
      </c>
      <c r="AJ20" s="314">
        <f>'To &amp; from Work- trip % summary'!X25</f>
        <v>0</v>
      </c>
      <c r="AK20" s="260">
        <f t="shared" si="8"/>
        <v>0</v>
      </c>
      <c r="AL20" s="259">
        <f t="shared" si="9"/>
        <v>0</v>
      </c>
      <c r="AM20" s="312">
        <f>'To &amp; from Work- trip % summary'!AA25</f>
        <v>0</v>
      </c>
      <c r="AN20" s="314">
        <f>'To &amp; from Work- trip % summary'!AC25</f>
        <v>0</v>
      </c>
      <c r="AO20" s="260">
        <f t="shared" si="10"/>
        <v>0</v>
      </c>
      <c r="AP20" s="259">
        <f t="shared" si="11"/>
        <v>0</v>
      </c>
      <c r="AQ20" s="312">
        <f>'To &amp; from Work- trip % summary'!AF25</f>
        <v>0</v>
      </c>
      <c r="AR20" s="314">
        <f>'To &amp; from Work- trip % summary'!AH25</f>
        <v>0</v>
      </c>
      <c r="AS20" s="260">
        <f t="shared" si="12"/>
        <v>0</v>
      </c>
      <c r="AT20" s="259">
        <f t="shared" si="13"/>
        <v>0</v>
      </c>
      <c r="AU20" s="261"/>
      <c r="AV20" s="251"/>
      <c r="AW20" s="251"/>
      <c r="AX20" s="251"/>
      <c r="AY20" s="246"/>
    </row>
    <row r="21" spans="1:51" x14ac:dyDescent="0.2">
      <c r="A21" s="248"/>
      <c r="B21" s="248"/>
      <c r="C21" s="248"/>
      <c r="D21" s="248"/>
      <c r="E21" s="248"/>
      <c r="F21" s="248"/>
      <c r="G21" s="248"/>
      <c r="H21" s="248"/>
      <c r="I21" s="248"/>
      <c r="J21" s="248"/>
      <c r="K21" s="248"/>
      <c r="L21" s="248"/>
      <c r="M21" s="248"/>
      <c r="N21" s="248"/>
      <c r="O21" s="248"/>
      <c r="P21" s="285"/>
      <c r="Q21" s="296"/>
      <c r="R21" s="256">
        <f>'To &amp; from Work- trip % summary'!B26</f>
        <v>0</v>
      </c>
      <c r="S21" s="313">
        <f>'To &amp; from Work- trip % summary'!D26</f>
        <v>0</v>
      </c>
      <c r="T21" s="257">
        <f>'Non-survey input values'!$B$26</f>
        <v>220.3</v>
      </c>
      <c r="U21" s="258">
        <f t="shared" si="0"/>
        <v>0</v>
      </c>
      <c r="V21" s="259">
        <f t="shared" si="1"/>
        <v>0</v>
      </c>
      <c r="W21" s="312">
        <f>'To &amp; from Work- trip % summary'!G26</f>
        <v>0</v>
      </c>
      <c r="X21" s="314">
        <f>'To &amp; from Work- trip % summary'!I26</f>
        <v>0</v>
      </c>
      <c r="Y21" s="260">
        <f t="shared" si="2"/>
        <v>0</v>
      </c>
      <c r="Z21" s="259">
        <f t="shared" si="3"/>
        <v>0</v>
      </c>
      <c r="AA21" s="312">
        <f>'To &amp; from Work- trip % summary'!L26</f>
        <v>0</v>
      </c>
      <c r="AB21" s="314">
        <f>'To &amp; from Work- trip % summary'!N26</f>
        <v>0</v>
      </c>
      <c r="AC21" s="260">
        <f t="shared" si="4"/>
        <v>0</v>
      </c>
      <c r="AD21" s="259">
        <f t="shared" si="5"/>
        <v>0</v>
      </c>
      <c r="AE21" s="312">
        <f>'To &amp; from Work- trip % summary'!Q26</f>
        <v>0</v>
      </c>
      <c r="AF21" s="314">
        <f>'To &amp; from Work- trip % summary'!S26</f>
        <v>0</v>
      </c>
      <c r="AG21" s="260">
        <f t="shared" si="6"/>
        <v>0</v>
      </c>
      <c r="AH21" s="259">
        <f t="shared" si="7"/>
        <v>0</v>
      </c>
      <c r="AI21" s="312">
        <f>'To &amp; from Work- trip % summary'!V26</f>
        <v>0</v>
      </c>
      <c r="AJ21" s="314">
        <f>'To &amp; from Work- trip % summary'!X26</f>
        <v>0</v>
      </c>
      <c r="AK21" s="260">
        <f t="shared" si="8"/>
        <v>0</v>
      </c>
      <c r="AL21" s="259">
        <f t="shared" si="9"/>
        <v>0</v>
      </c>
      <c r="AM21" s="312">
        <f>'To &amp; from Work- trip % summary'!AA26</f>
        <v>0</v>
      </c>
      <c r="AN21" s="314">
        <f>'To &amp; from Work- trip % summary'!AC26</f>
        <v>0</v>
      </c>
      <c r="AO21" s="260">
        <f t="shared" si="10"/>
        <v>0</v>
      </c>
      <c r="AP21" s="259">
        <f t="shared" si="11"/>
        <v>0</v>
      </c>
      <c r="AQ21" s="312">
        <f>'To &amp; from Work- trip % summary'!AF26</f>
        <v>0</v>
      </c>
      <c r="AR21" s="314">
        <f>'To &amp; from Work- trip % summary'!AH26</f>
        <v>0</v>
      </c>
      <c r="AS21" s="260">
        <f t="shared" si="12"/>
        <v>0</v>
      </c>
      <c r="AT21" s="259">
        <f t="shared" si="13"/>
        <v>0</v>
      </c>
      <c r="AU21" s="261"/>
      <c r="AV21" s="251"/>
      <c r="AW21" s="251"/>
      <c r="AX21" s="251"/>
      <c r="AY21" s="246"/>
    </row>
    <row r="22" spans="1:51" x14ac:dyDescent="0.2">
      <c r="A22" s="248"/>
      <c r="B22" s="248"/>
      <c r="C22" s="248"/>
      <c r="D22" s="248"/>
      <c r="E22" s="248"/>
      <c r="F22" s="248"/>
      <c r="G22" s="248"/>
      <c r="H22" s="248"/>
      <c r="I22" s="248"/>
      <c r="J22" s="248"/>
      <c r="K22" s="248"/>
      <c r="L22" s="248"/>
      <c r="M22" s="248"/>
      <c r="N22" s="248"/>
      <c r="O22" s="248"/>
      <c r="P22" s="285"/>
      <c r="Q22" s="296"/>
      <c r="R22" s="256">
        <f>'To &amp; from Work- trip % summary'!B27</f>
        <v>0</v>
      </c>
      <c r="S22" s="313">
        <f>'To &amp; from Work- trip % summary'!D27</f>
        <v>0</v>
      </c>
      <c r="T22" s="257">
        <f>'Non-survey input values'!$B$26</f>
        <v>220.3</v>
      </c>
      <c r="U22" s="258">
        <f t="shared" si="0"/>
        <v>0</v>
      </c>
      <c r="V22" s="259">
        <f t="shared" si="1"/>
        <v>0</v>
      </c>
      <c r="W22" s="312">
        <f>'To &amp; from Work- trip % summary'!G27</f>
        <v>0</v>
      </c>
      <c r="X22" s="314">
        <f>'To &amp; from Work- trip % summary'!I27</f>
        <v>0</v>
      </c>
      <c r="Y22" s="260">
        <f t="shared" si="2"/>
        <v>0</v>
      </c>
      <c r="Z22" s="259">
        <f t="shared" si="3"/>
        <v>0</v>
      </c>
      <c r="AA22" s="312">
        <f>'To &amp; from Work- trip % summary'!L27</f>
        <v>0</v>
      </c>
      <c r="AB22" s="314">
        <f>'To &amp; from Work- trip % summary'!N27</f>
        <v>0</v>
      </c>
      <c r="AC22" s="260">
        <f t="shared" si="4"/>
        <v>0</v>
      </c>
      <c r="AD22" s="259">
        <f t="shared" si="5"/>
        <v>0</v>
      </c>
      <c r="AE22" s="312">
        <f>'To &amp; from Work- trip % summary'!Q27</f>
        <v>0</v>
      </c>
      <c r="AF22" s="314">
        <f>'To &amp; from Work- trip % summary'!S27</f>
        <v>0</v>
      </c>
      <c r="AG22" s="260">
        <f t="shared" si="6"/>
        <v>0</v>
      </c>
      <c r="AH22" s="259">
        <f t="shared" si="7"/>
        <v>0</v>
      </c>
      <c r="AI22" s="312">
        <f>'To &amp; from Work- trip % summary'!V27</f>
        <v>0</v>
      </c>
      <c r="AJ22" s="314">
        <f>'To &amp; from Work- trip % summary'!X27</f>
        <v>0</v>
      </c>
      <c r="AK22" s="260">
        <f t="shared" si="8"/>
        <v>0</v>
      </c>
      <c r="AL22" s="259">
        <f t="shared" si="9"/>
        <v>0</v>
      </c>
      <c r="AM22" s="312">
        <f>'To &amp; from Work- trip % summary'!AA27</f>
        <v>0</v>
      </c>
      <c r="AN22" s="314">
        <f>'To &amp; from Work- trip % summary'!AC27</f>
        <v>0</v>
      </c>
      <c r="AO22" s="260">
        <f t="shared" si="10"/>
        <v>0</v>
      </c>
      <c r="AP22" s="259">
        <f t="shared" si="11"/>
        <v>0</v>
      </c>
      <c r="AQ22" s="312">
        <f>'To &amp; from Work- trip % summary'!AF27</f>
        <v>0</v>
      </c>
      <c r="AR22" s="314">
        <f>'To &amp; from Work- trip % summary'!AH27</f>
        <v>0</v>
      </c>
      <c r="AS22" s="260">
        <f t="shared" si="12"/>
        <v>0</v>
      </c>
      <c r="AT22" s="259">
        <f t="shared" si="13"/>
        <v>0</v>
      </c>
      <c r="AU22" s="261"/>
      <c r="AV22" s="251"/>
      <c r="AW22" s="251"/>
      <c r="AX22" s="251"/>
      <c r="AY22" s="246"/>
    </row>
    <row r="23" spans="1:51" x14ac:dyDescent="0.2">
      <c r="A23" s="248"/>
      <c r="B23" s="248"/>
      <c r="C23" s="248"/>
      <c r="D23" s="248"/>
      <c r="E23" s="248"/>
      <c r="F23" s="248"/>
      <c r="G23" s="248"/>
      <c r="H23" s="248"/>
      <c r="I23" s="248"/>
      <c r="J23" s="248"/>
      <c r="K23" s="248"/>
      <c r="L23" s="248"/>
      <c r="M23" s="248"/>
      <c r="N23" s="248"/>
      <c r="O23" s="248"/>
      <c r="P23" s="285"/>
      <c r="Q23" s="296"/>
      <c r="R23" s="256">
        <f>'To &amp; from Work- trip % summary'!B28</f>
        <v>0</v>
      </c>
      <c r="S23" s="313">
        <f>'To &amp; from Work- trip % summary'!D28</f>
        <v>0</v>
      </c>
      <c r="T23" s="257">
        <f>'Non-survey input values'!$B$26</f>
        <v>220.3</v>
      </c>
      <c r="U23" s="258">
        <f t="shared" si="0"/>
        <v>0</v>
      </c>
      <c r="V23" s="259">
        <f t="shared" si="1"/>
        <v>0</v>
      </c>
      <c r="W23" s="312">
        <f>'To &amp; from Work- trip % summary'!G28</f>
        <v>0</v>
      </c>
      <c r="X23" s="314">
        <f>'To &amp; from Work- trip % summary'!I28</f>
        <v>0</v>
      </c>
      <c r="Y23" s="260">
        <f t="shared" si="2"/>
        <v>0</v>
      </c>
      <c r="Z23" s="259">
        <f t="shared" si="3"/>
        <v>0</v>
      </c>
      <c r="AA23" s="312">
        <f>'To &amp; from Work- trip % summary'!L28</f>
        <v>0</v>
      </c>
      <c r="AB23" s="314">
        <f>'To &amp; from Work- trip % summary'!N28</f>
        <v>0</v>
      </c>
      <c r="AC23" s="260">
        <f t="shared" si="4"/>
        <v>0</v>
      </c>
      <c r="AD23" s="259">
        <f t="shared" si="5"/>
        <v>0</v>
      </c>
      <c r="AE23" s="312">
        <f>'To &amp; from Work- trip % summary'!Q28</f>
        <v>0</v>
      </c>
      <c r="AF23" s="314">
        <f>'To &amp; from Work- trip % summary'!S28</f>
        <v>0</v>
      </c>
      <c r="AG23" s="260">
        <f t="shared" si="6"/>
        <v>0</v>
      </c>
      <c r="AH23" s="259">
        <f t="shared" si="7"/>
        <v>0</v>
      </c>
      <c r="AI23" s="312">
        <f>'To &amp; from Work- trip % summary'!V28</f>
        <v>0</v>
      </c>
      <c r="AJ23" s="314">
        <f>'To &amp; from Work- trip % summary'!X28</f>
        <v>0</v>
      </c>
      <c r="AK23" s="260">
        <f t="shared" si="8"/>
        <v>0</v>
      </c>
      <c r="AL23" s="259">
        <f t="shared" si="9"/>
        <v>0</v>
      </c>
      <c r="AM23" s="312">
        <f>'To &amp; from Work- trip % summary'!AA28</f>
        <v>0</v>
      </c>
      <c r="AN23" s="314">
        <f>'To &amp; from Work- trip % summary'!AC28</f>
        <v>0</v>
      </c>
      <c r="AO23" s="260">
        <f t="shared" si="10"/>
        <v>0</v>
      </c>
      <c r="AP23" s="259">
        <f t="shared" si="11"/>
        <v>0</v>
      </c>
      <c r="AQ23" s="312">
        <f>'To &amp; from Work- trip % summary'!AF28</f>
        <v>0</v>
      </c>
      <c r="AR23" s="314">
        <f>'To &amp; from Work- trip % summary'!AH28</f>
        <v>0</v>
      </c>
      <c r="AS23" s="260">
        <f t="shared" si="12"/>
        <v>0</v>
      </c>
      <c r="AT23" s="259">
        <f t="shared" si="13"/>
        <v>0</v>
      </c>
      <c r="AU23" s="261"/>
      <c r="AV23" s="251"/>
      <c r="AW23" s="251"/>
      <c r="AX23" s="251"/>
      <c r="AY23" s="246"/>
    </row>
    <row r="24" spans="1:51" x14ac:dyDescent="0.2">
      <c r="A24" s="248"/>
      <c r="B24" s="248"/>
      <c r="C24" s="248"/>
      <c r="D24" s="248"/>
      <c r="E24" s="248"/>
      <c r="F24" s="248"/>
      <c r="G24" s="248"/>
      <c r="H24" s="248"/>
      <c r="I24" s="248"/>
      <c r="J24" s="248"/>
      <c r="K24" s="248"/>
      <c r="L24" s="248"/>
      <c r="M24" s="248"/>
      <c r="N24" s="248"/>
      <c r="O24" s="248"/>
      <c r="P24" s="285"/>
      <c r="Q24" s="296"/>
      <c r="R24" s="256">
        <f>'To &amp; from Work- trip % summary'!B29</f>
        <v>0</v>
      </c>
      <c r="S24" s="313">
        <f>'To &amp; from Work- trip % summary'!D29</f>
        <v>0</v>
      </c>
      <c r="T24" s="257">
        <f>'Non-survey input values'!$B$26</f>
        <v>220.3</v>
      </c>
      <c r="U24" s="258">
        <f t="shared" si="0"/>
        <v>0</v>
      </c>
      <c r="V24" s="259">
        <f t="shared" si="1"/>
        <v>0</v>
      </c>
      <c r="W24" s="312">
        <f>'To &amp; from Work- trip % summary'!G29</f>
        <v>0</v>
      </c>
      <c r="X24" s="314">
        <f>'To &amp; from Work- trip % summary'!I29</f>
        <v>0</v>
      </c>
      <c r="Y24" s="260">
        <f t="shared" si="2"/>
        <v>0</v>
      </c>
      <c r="Z24" s="259">
        <f t="shared" si="3"/>
        <v>0</v>
      </c>
      <c r="AA24" s="312">
        <f>'To &amp; from Work- trip % summary'!L29</f>
        <v>0</v>
      </c>
      <c r="AB24" s="314">
        <f>'To &amp; from Work- trip % summary'!N29</f>
        <v>0</v>
      </c>
      <c r="AC24" s="260">
        <f t="shared" si="4"/>
        <v>0</v>
      </c>
      <c r="AD24" s="259">
        <f t="shared" si="5"/>
        <v>0</v>
      </c>
      <c r="AE24" s="312">
        <f>'To &amp; from Work- trip % summary'!Q29</f>
        <v>0</v>
      </c>
      <c r="AF24" s="314">
        <f>'To &amp; from Work- trip % summary'!S29</f>
        <v>0</v>
      </c>
      <c r="AG24" s="260">
        <f t="shared" si="6"/>
        <v>0</v>
      </c>
      <c r="AH24" s="259">
        <f t="shared" si="7"/>
        <v>0</v>
      </c>
      <c r="AI24" s="312">
        <f>'To &amp; from Work- trip % summary'!V29</f>
        <v>0</v>
      </c>
      <c r="AJ24" s="314">
        <f>'To &amp; from Work- trip % summary'!X29</f>
        <v>0</v>
      </c>
      <c r="AK24" s="260">
        <f t="shared" si="8"/>
        <v>0</v>
      </c>
      <c r="AL24" s="259">
        <f t="shared" si="9"/>
        <v>0</v>
      </c>
      <c r="AM24" s="312">
        <f>'To &amp; from Work- trip % summary'!AA29</f>
        <v>0</v>
      </c>
      <c r="AN24" s="314">
        <f>'To &amp; from Work- trip % summary'!AC29</f>
        <v>0</v>
      </c>
      <c r="AO24" s="260">
        <f t="shared" si="10"/>
        <v>0</v>
      </c>
      <c r="AP24" s="259">
        <f t="shared" si="11"/>
        <v>0</v>
      </c>
      <c r="AQ24" s="312">
        <f>'To &amp; from Work- trip % summary'!AF29</f>
        <v>0</v>
      </c>
      <c r="AR24" s="314">
        <f>'To &amp; from Work- trip % summary'!AH29</f>
        <v>0</v>
      </c>
      <c r="AS24" s="260">
        <f t="shared" si="12"/>
        <v>0</v>
      </c>
      <c r="AT24" s="259">
        <f t="shared" si="13"/>
        <v>0</v>
      </c>
      <c r="AU24" s="261"/>
      <c r="AV24" s="251"/>
      <c r="AW24" s="251"/>
      <c r="AX24" s="251"/>
      <c r="AY24" s="246"/>
    </row>
    <row r="25" spans="1:51" x14ac:dyDescent="0.2">
      <c r="A25" s="248"/>
      <c r="B25" s="248"/>
      <c r="C25" s="248"/>
      <c r="D25" s="248"/>
      <c r="E25" s="248"/>
      <c r="F25" s="248"/>
      <c r="G25" s="248"/>
      <c r="H25" s="248"/>
      <c r="I25" s="248"/>
      <c r="J25" s="248"/>
      <c r="K25" s="248"/>
      <c r="L25" s="248"/>
      <c r="M25" s="248"/>
      <c r="N25" s="248"/>
      <c r="O25" s="248"/>
      <c r="P25" s="285"/>
      <c r="Q25" s="296"/>
      <c r="R25" s="256">
        <f>'To &amp; from Work- trip % summary'!B30</f>
        <v>0</v>
      </c>
      <c r="S25" s="313">
        <f>'To &amp; from Work- trip % summary'!D30</f>
        <v>0</v>
      </c>
      <c r="T25" s="257">
        <f>'Non-survey input values'!$B$26</f>
        <v>220.3</v>
      </c>
      <c r="U25" s="258">
        <f t="shared" si="0"/>
        <v>0</v>
      </c>
      <c r="V25" s="259">
        <f t="shared" si="1"/>
        <v>0</v>
      </c>
      <c r="W25" s="312">
        <f>'To &amp; from Work- trip % summary'!G30</f>
        <v>0</v>
      </c>
      <c r="X25" s="314">
        <f>'To &amp; from Work- trip % summary'!I30</f>
        <v>0</v>
      </c>
      <c r="Y25" s="260">
        <f t="shared" si="2"/>
        <v>0</v>
      </c>
      <c r="Z25" s="259">
        <f t="shared" si="3"/>
        <v>0</v>
      </c>
      <c r="AA25" s="312">
        <f>'To &amp; from Work- trip % summary'!L30</f>
        <v>0</v>
      </c>
      <c r="AB25" s="314">
        <f>'To &amp; from Work- trip % summary'!N30</f>
        <v>0</v>
      </c>
      <c r="AC25" s="260">
        <f t="shared" si="4"/>
        <v>0</v>
      </c>
      <c r="AD25" s="259">
        <f t="shared" si="5"/>
        <v>0</v>
      </c>
      <c r="AE25" s="312">
        <f>'To &amp; from Work- trip % summary'!Q30</f>
        <v>0</v>
      </c>
      <c r="AF25" s="314">
        <f>'To &amp; from Work- trip % summary'!S30</f>
        <v>0</v>
      </c>
      <c r="AG25" s="260">
        <f t="shared" si="6"/>
        <v>0</v>
      </c>
      <c r="AH25" s="259">
        <f t="shared" si="7"/>
        <v>0</v>
      </c>
      <c r="AI25" s="312">
        <f>'To &amp; from Work- trip % summary'!V30</f>
        <v>0</v>
      </c>
      <c r="AJ25" s="314">
        <f>'To &amp; from Work- trip % summary'!X30</f>
        <v>0</v>
      </c>
      <c r="AK25" s="260">
        <f t="shared" si="8"/>
        <v>0</v>
      </c>
      <c r="AL25" s="259">
        <f t="shared" si="9"/>
        <v>0</v>
      </c>
      <c r="AM25" s="312">
        <f>'To &amp; from Work- trip % summary'!AA30</f>
        <v>0</v>
      </c>
      <c r="AN25" s="314">
        <f>'To &amp; from Work- trip % summary'!AC30</f>
        <v>0</v>
      </c>
      <c r="AO25" s="260">
        <f t="shared" si="10"/>
        <v>0</v>
      </c>
      <c r="AP25" s="259">
        <f t="shared" si="11"/>
        <v>0</v>
      </c>
      <c r="AQ25" s="312">
        <f>'To &amp; from Work- trip % summary'!AF30</f>
        <v>0</v>
      </c>
      <c r="AR25" s="314">
        <f>'To &amp; from Work- trip % summary'!AH30</f>
        <v>0</v>
      </c>
      <c r="AS25" s="260">
        <f t="shared" si="12"/>
        <v>0</v>
      </c>
      <c r="AT25" s="259">
        <f t="shared" si="13"/>
        <v>0</v>
      </c>
      <c r="AU25" s="261"/>
      <c r="AV25" s="251"/>
      <c r="AW25" s="251"/>
      <c r="AX25" s="251"/>
      <c r="AY25" s="246"/>
    </row>
    <row r="26" spans="1:51" x14ac:dyDescent="0.2">
      <c r="A26" s="248"/>
      <c r="B26" s="248"/>
      <c r="C26" s="248"/>
      <c r="D26" s="248"/>
      <c r="E26" s="248"/>
      <c r="F26" s="248"/>
      <c r="G26" s="248"/>
      <c r="H26" s="248"/>
      <c r="I26" s="248"/>
      <c r="J26" s="248"/>
      <c r="K26" s="248"/>
      <c r="L26" s="248"/>
      <c r="M26" s="248"/>
      <c r="N26" s="248"/>
      <c r="O26" s="248"/>
      <c r="P26" s="285"/>
      <c r="Q26" s="296"/>
      <c r="R26" s="256">
        <f>'To &amp; from Work- trip % summary'!B31</f>
        <v>0</v>
      </c>
      <c r="S26" s="313">
        <f>'To &amp; from Work- trip % summary'!D31</f>
        <v>0</v>
      </c>
      <c r="T26" s="257">
        <f>'Non-survey input values'!$B$26</f>
        <v>220.3</v>
      </c>
      <c r="U26" s="258">
        <f t="shared" si="0"/>
        <v>0</v>
      </c>
      <c r="V26" s="259">
        <f t="shared" si="1"/>
        <v>0</v>
      </c>
      <c r="W26" s="312">
        <f>'To &amp; from Work- trip % summary'!G31</f>
        <v>0</v>
      </c>
      <c r="X26" s="314">
        <f>'To &amp; from Work- trip % summary'!I31</f>
        <v>0</v>
      </c>
      <c r="Y26" s="260">
        <f t="shared" si="2"/>
        <v>0</v>
      </c>
      <c r="Z26" s="259">
        <f t="shared" si="3"/>
        <v>0</v>
      </c>
      <c r="AA26" s="312">
        <f>'To &amp; from Work- trip % summary'!L31</f>
        <v>0</v>
      </c>
      <c r="AB26" s="314">
        <f>'To &amp; from Work- trip % summary'!N31</f>
        <v>0</v>
      </c>
      <c r="AC26" s="260">
        <f t="shared" si="4"/>
        <v>0</v>
      </c>
      <c r="AD26" s="259">
        <f t="shared" si="5"/>
        <v>0</v>
      </c>
      <c r="AE26" s="312">
        <f>'To &amp; from Work- trip % summary'!Q31</f>
        <v>0</v>
      </c>
      <c r="AF26" s="314">
        <f>'To &amp; from Work- trip % summary'!S31</f>
        <v>0</v>
      </c>
      <c r="AG26" s="260">
        <f t="shared" si="6"/>
        <v>0</v>
      </c>
      <c r="AH26" s="259">
        <f t="shared" si="7"/>
        <v>0</v>
      </c>
      <c r="AI26" s="312">
        <f>'To &amp; from Work- trip % summary'!V31</f>
        <v>0</v>
      </c>
      <c r="AJ26" s="314">
        <f>'To &amp; from Work- trip % summary'!X31</f>
        <v>0</v>
      </c>
      <c r="AK26" s="260">
        <f t="shared" si="8"/>
        <v>0</v>
      </c>
      <c r="AL26" s="259">
        <f t="shared" si="9"/>
        <v>0</v>
      </c>
      <c r="AM26" s="312">
        <f>'To &amp; from Work- trip % summary'!AA31</f>
        <v>0</v>
      </c>
      <c r="AN26" s="314">
        <f>'To &amp; from Work- trip % summary'!AC31</f>
        <v>0</v>
      </c>
      <c r="AO26" s="260">
        <f t="shared" si="10"/>
        <v>0</v>
      </c>
      <c r="AP26" s="259">
        <f t="shared" si="11"/>
        <v>0</v>
      </c>
      <c r="AQ26" s="312">
        <f>'To &amp; from Work- trip % summary'!AF31</f>
        <v>0</v>
      </c>
      <c r="AR26" s="314">
        <f>'To &amp; from Work- trip % summary'!AH31</f>
        <v>0</v>
      </c>
      <c r="AS26" s="260">
        <f t="shared" si="12"/>
        <v>0</v>
      </c>
      <c r="AT26" s="259">
        <f t="shared" si="13"/>
        <v>0</v>
      </c>
      <c r="AU26" s="261"/>
      <c r="AV26" s="251"/>
      <c r="AW26" s="251"/>
      <c r="AX26" s="251"/>
      <c r="AY26" s="246"/>
    </row>
    <row r="27" spans="1:51" x14ac:dyDescent="0.2">
      <c r="A27" s="248"/>
      <c r="B27" s="248"/>
      <c r="C27" s="248"/>
      <c r="D27" s="248"/>
      <c r="E27" s="248"/>
      <c r="F27" s="248"/>
      <c r="G27" s="248"/>
      <c r="H27" s="248"/>
      <c r="I27" s="248"/>
      <c r="J27" s="248"/>
      <c r="K27" s="248"/>
      <c r="L27" s="248"/>
      <c r="M27" s="248"/>
      <c r="N27" s="248"/>
      <c r="O27" s="248"/>
      <c r="P27" s="285"/>
      <c r="Q27" s="296"/>
      <c r="R27" s="256">
        <f>'To &amp; from Work- trip % summary'!B32</f>
        <v>0</v>
      </c>
      <c r="S27" s="313">
        <f>'To &amp; from Work- trip % summary'!D32</f>
        <v>0</v>
      </c>
      <c r="T27" s="257">
        <f>'Non-survey input values'!$B$26</f>
        <v>220.3</v>
      </c>
      <c r="U27" s="258">
        <f t="shared" si="0"/>
        <v>0</v>
      </c>
      <c r="V27" s="259">
        <f t="shared" si="1"/>
        <v>0</v>
      </c>
      <c r="W27" s="312">
        <f>'To &amp; from Work- trip % summary'!G32</f>
        <v>0</v>
      </c>
      <c r="X27" s="314">
        <f>'To &amp; from Work- trip % summary'!I32</f>
        <v>0</v>
      </c>
      <c r="Y27" s="260">
        <f t="shared" si="2"/>
        <v>0</v>
      </c>
      <c r="Z27" s="259">
        <f t="shared" si="3"/>
        <v>0</v>
      </c>
      <c r="AA27" s="312">
        <f>'To &amp; from Work- trip % summary'!L32</f>
        <v>0</v>
      </c>
      <c r="AB27" s="314">
        <f>'To &amp; from Work- trip % summary'!N32</f>
        <v>0</v>
      </c>
      <c r="AC27" s="260">
        <f t="shared" si="4"/>
        <v>0</v>
      </c>
      <c r="AD27" s="259">
        <f t="shared" si="5"/>
        <v>0</v>
      </c>
      <c r="AE27" s="312">
        <f>'To &amp; from Work- trip % summary'!Q32</f>
        <v>0</v>
      </c>
      <c r="AF27" s="314">
        <f>'To &amp; from Work- trip % summary'!S32</f>
        <v>0</v>
      </c>
      <c r="AG27" s="260">
        <f t="shared" si="6"/>
        <v>0</v>
      </c>
      <c r="AH27" s="259">
        <f t="shared" si="7"/>
        <v>0</v>
      </c>
      <c r="AI27" s="312">
        <f>'To &amp; from Work- trip % summary'!V32</f>
        <v>0</v>
      </c>
      <c r="AJ27" s="314">
        <f>'To &amp; from Work- trip % summary'!X32</f>
        <v>0</v>
      </c>
      <c r="AK27" s="260">
        <f t="shared" si="8"/>
        <v>0</v>
      </c>
      <c r="AL27" s="259">
        <f t="shared" si="9"/>
        <v>0</v>
      </c>
      <c r="AM27" s="312">
        <f>'To &amp; from Work- trip % summary'!AA32</f>
        <v>0</v>
      </c>
      <c r="AN27" s="314">
        <f>'To &amp; from Work- trip % summary'!AC32</f>
        <v>0</v>
      </c>
      <c r="AO27" s="260">
        <f t="shared" si="10"/>
        <v>0</v>
      </c>
      <c r="AP27" s="259">
        <f t="shared" si="11"/>
        <v>0</v>
      </c>
      <c r="AQ27" s="312">
        <f>'To &amp; from Work- trip % summary'!AF32</f>
        <v>0</v>
      </c>
      <c r="AR27" s="314">
        <f>'To &amp; from Work- trip % summary'!AH32</f>
        <v>0</v>
      </c>
      <c r="AS27" s="260">
        <f t="shared" si="12"/>
        <v>0</v>
      </c>
      <c r="AT27" s="259">
        <f t="shared" si="13"/>
        <v>0</v>
      </c>
      <c r="AU27" s="261"/>
      <c r="AV27" s="251"/>
      <c r="AW27" s="251"/>
      <c r="AX27" s="251"/>
      <c r="AY27" s="246"/>
    </row>
    <row r="28" spans="1:51" x14ac:dyDescent="0.2">
      <c r="A28" s="248"/>
      <c r="B28" s="248"/>
      <c r="C28" s="248"/>
      <c r="D28" s="248"/>
      <c r="E28" s="248"/>
      <c r="F28" s="248"/>
      <c r="G28" s="248"/>
      <c r="H28" s="248"/>
      <c r="I28" s="248"/>
      <c r="J28" s="248"/>
      <c r="K28" s="248"/>
      <c r="L28" s="248"/>
      <c r="M28" s="248"/>
      <c r="N28" s="248"/>
      <c r="O28" s="248"/>
      <c r="P28" s="285"/>
      <c r="Q28" s="296"/>
      <c r="R28" s="256">
        <f>'To &amp; from Work- trip % summary'!B33</f>
        <v>0</v>
      </c>
      <c r="S28" s="313">
        <f>'To &amp; from Work- trip % summary'!D33</f>
        <v>0</v>
      </c>
      <c r="T28" s="257">
        <f>'Non-survey input values'!$B$26</f>
        <v>220.3</v>
      </c>
      <c r="U28" s="258">
        <f t="shared" si="0"/>
        <v>0</v>
      </c>
      <c r="V28" s="259">
        <f t="shared" si="1"/>
        <v>0</v>
      </c>
      <c r="W28" s="312">
        <f>'To &amp; from Work- trip % summary'!G33</f>
        <v>0</v>
      </c>
      <c r="X28" s="314">
        <f>'To &amp; from Work- trip % summary'!I33</f>
        <v>0</v>
      </c>
      <c r="Y28" s="260">
        <f t="shared" si="2"/>
        <v>0</v>
      </c>
      <c r="Z28" s="259">
        <f t="shared" si="3"/>
        <v>0</v>
      </c>
      <c r="AA28" s="312">
        <f>'To &amp; from Work- trip % summary'!L33</f>
        <v>0</v>
      </c>
      <c r="AB28" s="314">
        <f>'To &amp; from Work- trip % summary'!N33</f>
        <v>0</v>
      </c>
      <c r="AC28" s="260">
        <f t="shared" si="4"/>
        <v>0</v>
      </c>
      <c r="AD28" s="259">
        <f t="shared" si="5"/>
        <v>0</v>
      </c>
      <c r="AE28" s="312">
        <f>'To &amp; from Work- trip % summary'!Q33</f>
        <v>0</v>
      </c>
      <c r="AF28" s="314">
        <f>'To &amp; from Work- trip % summary'!S33</f>
        <v>0</v>
      </c>
      <c r="AG28" s="260">
        <f t="shared" si="6"/>
        <v>0</v>
      </c>
      <c r="AH28" s="259">
        <f t="shared" si="7"/>
        <v>0</v>
      </c>
      <c r="AI28" s="312">
        <f>'To &amp; from Work- trip % summary'!V33</f>
        <v>0</v>
      </c>
      <c r="AJ28" s="314">
        <f>'To &amp; from Work- trip % summary'!X33</f>
        <v>0</v>
      </c>
      <c r="AK28" s="260">
        <f t="shared" si="8"/>
        <v>0</v>
      </c>
      <c r="AL28" s="259">
        <f t="shared" si="9"/>
        <v>0</v>
      </c>
      <c r="AM28" s="312">
        <f>'To &amp; from Work- trip % summary'!AA33</f>
        <v>0</v>
      </c>
      <c r="AN28" s="314">
        <f>'To &amp; from Work- trip % summary'!AC33</f>
        <v>0</v>
      </c>
      <c r="AO28" s="260">
        <f t="shared" si="10"/>
        <v>0</v>
      </c>
      <c r="AP28" s="259">
        <f t="shared" si="11"/>
        <v>0</v>
      </c>
      <c r="AQ28" s="312">
        <f>'To &amp; from Work- trip % summary'!AF33</f>
        <v>0</v>
      </c>
      <c r="AR28" s="314">
        <f>'To &amp; from Work- trip % summary'!AH33</f>
        <v>0</v>
      </c>
      <c r="AS28" s="260">
        <f t="shared" si="12"/>
        <v>0</v>
      </c>
      <c r="AT28" s="259">
        <f t="shared" si="13"/>
        <v>0</v>
      </c>
      <c r="AU28" s="261"/>
      <c r="AV28" s="251"/>
      <c r="AW28" s="251"/>
      <c r="AX28" s="251"/>
      <c r="AY28" s="246"/>
    </row>
    <row r="29" spans="1:51" x14ac:dyDescent="0.2">
      <c r="A29" s="248"/>
      <c r="B29" s="248"/>
      <c r="C29" s="248"/>
      <c r="D29" s="248"/>
      <c r="E29" s="248"/>
      <c r="F29" s="248"/>
      <c r="G29" s="248"/>
      <c r="H29" s="248"/>
      <c r="I29" s="248"/>
      <c r="J29" s="248"/>
      <c r="K29" s="248"/>
      <c r="L29" s="248"/>
      <c r="M29" s="248"/>
      <c r="N29" s="248"/>
      <c r="O29" s="248"/>
      <c r="P29" s="285"/>
      <c r="Q29" s="296"/>
      <c r="R29" s="256">
        <f>'To &amp; from Work- trip % summary'!B34</f>
        <v>0</v>
      </c>
      <c r="S29" s="313">
        <f>'To &amp; from Work- trip % summary'!D34</f>
        <v>0</v>
      </c>
      <c r="T29" s="257">
        <f>'Non-survey input values'!$B$26</f>
        <v>220.3</v>
      </c>
      <c r="U29" s="258">
        <f t="shared" si="0"/>
        <v>0</v>
      </c>
      <c r="V29" s="259">
        <f t="shared" si="1"/>
        <v>0</v>
      </c>
      <c r="W29" s="312">
        <f>'To &amp; from Work- trip % summary'!G34</f>
        <v>0</v>
      </c>
      <c r="X29" s="314">
        <f>'To &amp; from Work- trip % summary'!I34</f>
        <v>0</v>
      </c>
      <c r="Y29" s="260">
        <f t="shared" si="2"/>
        <v>0</v>
      </c>
      <c r="Z29" s="259">
        <f t="shared" si="3"/>
        <v>0</v>
      </c>
      <c r="AA29" s="312">
        <f>'To &amp; from Work- trip % summary'!L34</f>
        <v>0</v>
      </c>
      <c r="AB29" s="314">
        <f>'To &amp; from Work- trip % summary'!N34</f>
        <v>0</v>
      </c>
      <c r="AC29" s="260">
        <f t="shared" si="4"/>
        <v>0</v>
      </c>
      <c r="AD29" s="259">
        <f t="shared" si="5"/>
        <v>0</v>
      </c>
      <c r="AE29" s="312">
        <f>'To &amp; from Work- trip % summary'!Q34</f>
        <v>0</v>
      </c>
      <c r="AF29" s="314">
        <f>'To &amp; from Work- trip % summary'!S34</f>
        <v>0</v>
      </c>
      <c r="AG29" s="260">
        <f t="shared" si="6"/>
        <v>0</v>
      </c>
      <c r="AH29" s="259">
        <f t="shared" si="7"/>
        <v>0</v>
      </c>
      <c r="AI29" s="312">
        <f>'To &amp; from Work- trip % summary'!V34</f>
        <v>0</v>
      </c>
      <c r="AJ29" s="314">
        <f>'To &amp; from Work- trip % summary'!X34</f>
        <v>0</v>
      </c>
      <c r="AK29" s="260">
        <f t="shared" si="8"/>
        <v>0</v>
      </c>
      <c r="AL29" s="259">
        <f t="shared" si="9"/>
        <v>0</v>
      </c>
      <c r="AM29" s="312">
        <f>'To &amp; from Work- trip % summary'!AA34</f>
        <v>0</v>
      </c>
      <c r="AN29" s="314">
        <f>'To &amp; from Work- trip % summary'!AC34</f>
        <v>0</v>
      </c>
      <c r="AO29" s="260">
        <f t="shared" si="10"/>
        <v>0</v>
      </c>
      <c r="AP29" s="259">
        <f t="shared" si="11"/>
        <v>0</v>
      </c>
      <c r="AQ29" s="312">
        <f>'To &amp; from Work- trip % summary'!AF34</f>
        <v>0</v>
      </c>
      <c r="AR29" s="314">
        <f>'To &amp; from Work- trip % summary'!AH34</f>
        <v>0</v>
      </c>
      <c r="AS29" s="260">
        <f t="shared" si="12"/>
        <v>0</v>
      </c>
      <c r="AT29" s="259">
        <f t="shared" si="13"/>
        <v>0</v>
      </c>
      <c r="AU29" s="261"/>
      <c r="AV29" s="251"/>
      <c r="AW29" s="251"/>
      <c r="AX29" s="251"/>
      <c r="AY29" s="246"/>
    </row>
    <row r="30" spans="1:51" x14ac:dyDescent="0.2">
      <c r="A30" s="248"/>
      <c r="B30" s="248"/>
      <c r="C30" s="248"/>
      <c r="D30" s="248"/>
      <c r="E30" s="248"/>
      <c r="F30" s="248"/>
      <c r="G30" s="248"/>
      <c r="H30" s="248"/>
      <c r="I30" s="248"/>
      <c r="J30" s="248"/>
      <c r="K30" s="248"/>
      <c r="L30" s="248"/>
      <c r="M30" s="248"/>
      <c r="N30" s="248"/>
      <c r="O30" s="248"/>
      <c r="P30" s="285"/>
      <c r="Q30" s="296"/>
      <c r="R30" s="256">
        <f>'To &amp; from Work- trip % summary'!B35</f>
        <v>0</v>
      </c>
      <c r="S30" s="313">
        <f>'To &amp; from Work- trip % summary'!D35</f>
        <v>0</v>
      </c>
      <c r="T30" s="257">
        <f>'Non-survey input values'!$B$26</f>
        <v>220.3</v>
      </c>
      <c r="U30" s="258">
        <f t="shared" si="0"/>
        <v>0</v>
      </c>
      <c r="V30" s="259">
        <f t="shared" si="1"/>
        <v>0</v>
      </c>
      <c r="W30" s="312">
        <f>'To &amp; from Work- trip % summary'!G35</f>
        <v>0</v>
      </c>
      <c r="X30" s="314">
        <f>'To &amp; from Work- trip % summary'!I35</f>
        <v>0</v>
      </c>
      <c r="Y30" s="260">
        <f t="shared" si="2"/>
        <v>0</v>
      </c>
      <c r="Z30" s="259">
        <f t="shared" si="3"/>
        <v>0</v>
      </c>
      <c r="AA30" s="312">
        <f>'To &amp; from Work- trip % summary'!L35</f>
        <v>0</v>
      </c>
      <c r="AB30" s="314">
        <f>'To &amp; from Work- trip % summary'!N35</f>
        <v>0</v>
      </c>
      <c r="AC30" s="260">
        <f t="shared" si="4"/>
        <v>0</v>
      </c>
      <c r="AD30" s="259">
        <f t="shared" si="5"/>
        <v>0</v>
      </c>
      <c r="AE30" s="312">
        <f>'To &amp; from Work- trip % summary'!Q35</f>
        <v>0</v>
      </c>
      <c r="AF30" s="314">
        <f>'To &amp; from Work- trip % summary'!S35</f>
        <v>0</v>
      </c>
      <c r="AG30" s="260">
        <f t="shared" si="6"/>
        <v>0</v>
      </c>
      <c r="AH30" s="259">
        <f t="shared" si="7"/>
        <v>0</v>
      </c>
      <c r="AI30" s="312">
        <f>'To &amp; from Work- trip % summary'!V35</f>
        <v>0</v>
      </c>
      <c r="AJ30" s="314">
        <f>'To &amp; from Work- trip % summary'!X35</f>
        <v>0</v>
      </c>
      <c r="AK30" s="260">
        <f t="shared" si="8"/>
        <v>0</v>
      </c>
      <c r="AL30" s="259">
        <f t="shared" si="9"/>
        <v>0</v>
      </c>
      <c r="AM30" s="312">
        <f>'To &amp; from Work- trip % summary'!AA35</f>
        <v>0</v>
      </c>
      <c r="AN30" s="314">
        <f>'To &amp; from Work- trip % summary'!AC35</f>
        <v>0</v>
      </c>
      <c r="AO30" s="260">
        <f t="shared" si="10"/>
        <v>0</v>
      </c>
      <c r="AP30" s="259">
        <f t="shared" si="11"/>
        <v>0</v>
      </c>
      <c r="AQ30" s="312">
        <f>'To &amp; from Work- trip % summary'!AF35</f>
        <v>0</v>
      </c>
      <c r="AR30" s="314">
        <f>'To &amp; from Work- trip % summary'!AH35</f>
        <v>0</v>
      </c>
      <c r="AS30" s="260">
        <f t="shared" si="12"/>
        <v>0</v>
      </c>
      <c r="AT30" s="259">
        <f t="shared" si="13"/>
        <v>0</v>
      </c>
      <c r="AU30" s="261"/>
      <c r="AV30" s="251"/>
      <c r="AW30" s="251"/>
      <c r="AX30" s="251"/>
      <c r="AY30" s="246"/>
    </row>
    <row r="31" spans="1:51" x14ac:dyDescent="0.2">
      <c r="A31" s="248"/>
      <c r="B31" s="248"/>
      <c r="C31" s="248"/>
      <c r="D31" s="248"/>
      <c r="E31" s="248"/>
      <c r="F31" s="248"/>
      <c r="G31" s="248"/>
      <c r="H31" s="248"/>
      <c r="I31" s="248"/>
      <c r="J31" s="248"/>
      <c r="K31" s="248"/>
      <c r="L31" s="248"/>
      <c r="M31" s="248"/>
      <c r="N31" s="248"/>
      <c r="O31" s="248"/>
      <c r="P31" s="285"/>
      <c r="Q31" s="296"/>
      <c r="R31" s="256">
        <f>'To &amp; from Work- trip % summary'!B36</f>
        <v>0</v>
      </c>
      <c r="S31" s="313">
        <f>'To &amp; from Work- trip % summary'!D36</f>
        <v>0</v>
      </c>
      <c r="T31" s="257">
        <f>'Non-survey input values'!$B$26</f>
        <v>220.3</v>
      </c>
      <c r="U31" s="258">
        <f t="shared" si="0"/>
        <v>0</v>
      </c>
      <c r="V31" s="259">
        <f t="shared" si="1"/>
        <v>0</v>
      </c>
      <c r="W31" s="312">
        <f>'To &amp; from Work- trip % summary'!G36</f>
        <v>0</v>
      </c>
      <c r="X31" s="314">
        <f>'To &amp; from Work- trip % summary'!I36</f>
        <v>0</v>
      </c>
      <c r="Y31" s="260">
        <f t="shared" si="2"/>
        <v>0</v>
      </c>
      <c r="Z31" s="259">
        <f t="shared" si="3"/>
        <v>0</v>
      </c>
      <c r="AA31" s="312">
        <f>'To &amp; from Work- trip % summary'!L36</f>
        <v>0</v>
      </c>
      <c r="AB31" s="314">
        <f>'To &amp; from Work- trip % summary'!N36</f>
        <v>0</v>
      </c>
      <c r="AC31" s="260">
        <f t="shared" si="4"/>
        <v>0</v>
      </c>
      <c r="AD31" s="259">
        <f t="shared" si="5"/>
        <v>0</v>
      </c>
      <c r="AE31" s="312">
        <f>'To &amp; from Work- trip % summary'!Q36</f>
        <v>0</v>
      </c>
      <c r="AF31" s="314">
        <f>'To &amp; from Work- trip % summary'!S36</f>
        <v>0</v>
      </c>
      <c r="AG31" s="260">
        <f t="shared" si="6"/>
        <v>0</v>
      </c>
      <c r="AH31" s="259">
        <f t="shared" si="7"/>
        <v>0</v>
      </c>
      <c r="AI31" s="312">
        <f>'To &amp; from Work- trip % summary'!V36</f>
        <v>0</v>
      </c>
      <c r="AJ31" s="314">
        <f>'To &amp; from Work- trip % summary'!X36</f>
        <v>0</v>
      </c>
      <c r="AK31" s="260">
        <f t="shared" si="8"/>
        <v>0</v>
      </c>
      <c r="AL31" s="259">
        <f t="shared" si="9"/>
        <v>0</v>
      </c>
      <c r="AM31" s="312">
        <f>'To &amp; from Work- trip % summary'!AA36</f>
        <v>0</v>
      </c>
      <c r="AN31" s="314">
        <f>'To &amp; from Work- trip % summary'!AC36</f>
        <v>0</v>
      </c>
      <c r="AO31" s="260">
        <f t="shared" si="10"/>
        <v>0</v>
      </c>
      <c r="AP31" s="259">
        <f t="shared" si="11"/>
        <v>0</v>
      </c>
      <c r="AQ31" s="312">
        <f>'To &amp; from Work- trip % summary'!AF36</f>
        <v>0</v>
      </c>
      <c r="AR31" s="314">
        <f>'To &amp; from Work- trip % summary'!AH36</f>
        <v>0</v>
      </c>
      <c r="AS31" s="260">
        <f t="shared" si="12"/>
        <v>0</v>
      </c>
      <c r="AT31" s="259">
        <f t="shared" si="13"/>
        <v>0</v>
      </c>
      <c r="AU31" s="261"/>
      <c r="AV31" s="251"/>
      <c r="AW31" s="251"/>
      <c r="AX31" s="251"/>
      <c r="AY31" s="246"/>
    </row>
    <row r="32" spans="1:51" x14ac:dyDescent="0.2">
      <c r="A32" s="248"/>
      <c r="B32" s="248"/>
      <c r="C32" s="248"/>
      <c r="D32" s="248"/>
      <c r="E32" s="248"/>
      <c r="F32" s="248"/>
      <c r="G32" s="248"/>
      <c r="H32" s="248"/>
      <c r="I32" s="248"/>
      <c r="J32" s="248"/>
      <c r="K32" s="248"/>
      <c r="L32" s="248"/>
      <c r="M32" s="248"/>
      <c r="N32" s="248"/>
      <c r="O32" s="248"/>
      <c r="P32" s="285"/>
      <c r="Q32" s="296"/>
      <c r="R32" s="256">
        <f>'To &amp; from Work- trip % summary'!B37</f>
        <v>0</v>
      </c>
      <c r="S32" s="313">
        <f>'To &amp; from Work- trip % summary'!D37</f>
        <v>0</v>
      </c>
      <c r="T32" s="257">
        <f>'Non-survey input values'!$B$26</f>
        <v>220.3</v>
      </c>
      <c r="U32" s="258">
        <f t="shared" si="0"/>
        <v>0</v>
      </c>
      <c r="V32" s="259">
        <f t="shared" si="1"/>
        <v>0</v>
      </c>
      <c r="W32" s="312">
        <f>'To &amp; from Work- trip % summary'!G37</f>
        <v>0</v>
      </c>
      <c r="X32" s="314">
        <f>'To &amp; from Work- trip % summary'!I37</f>
        <v>0</v>
      </c>
      <c r="Y32" s="260">
        <f t="shared" si="2"/>
        <v>0</v>
      </c>
      <c r="Z32" s="259">
        <f t="shared" si="3"/>
        <v>0</v>
      </c>
      <c r="AA32" s="312">
        <f>'To &amp; from Work- trip % summary'!L37</f>
        <v>0</v>
      </c>
      <c r="AB32" s="314">
        <f>'To &amp; from Work- trip % summary'!N37</f>
        <v>0</v>
      </c>
      <c r="AC32" s="260">
        <f t="shared" si="4"/>
        <v>0</v>
      </c>
      <c r="AD32" s="259">
        <f t="shared" si="5"/>
        <v>0</v>
      </c>
      <c r="AE32" s="312">
        <f>'To &amp; from Work- trip % summary'!Q37</f>
        <v>0</v>
      </c>
      <c r="AF32" s="314">
        <f>'To &amp; from Work- trip % summary'!S37</f>
        <v>0</v>
      </c>
      <c r="AG32" s="260">
        <f t="shared" si="6"/>
        <v>0</v>
      </c>
      <c r="AH32" s="259">
        <f t="shared" si="7"/>
        <v>0</v>
      </c>
      <c r="AI32" s="312">
        <f>'To &amp; from Work- trip % summary'!V37</f>
        <v>0</v>
      </c>
      <c r="AJ32" s="314">
        <f>'To &amp; from Work- trip % summary'!X37</f>
        <v>0</v>
      </c>
      <c r="AK32" s="260">
        <f t="shared" si="8"/>
        <v>0</v>
      </c>
      <c r="AL32" s="259">
        <f t="shared" si="9"/>
        <v>0</v>
      </c>
      <c r="AM32" s="312">
        <f>'To &amp; from Work- trip % summary'!AA37</f>
        <v>0</v>
      </c>
      <c r="AN32" s="314">
        <f>'To &amp; from Work- trip % summary'!AC37</f>
        <v>0</v>
      </c>
      <c r="AO32" s="260">
        <f t="shared" si="10"/>
        <v>0</v>
      </c>
      <c r="AP32" s="259">
        <f t="shared" si="11"/>
        <v>0</v>
      </c>
      <c r="AQ32" s="312">
        <f>'To &amp; from Work- trip % summary'!AF37</f>
        <v>0</v>
      </c>
      <c r="AR32" s="314">
        <f>'To &amp; from Work- trip % summary'!AH37</f>
        <v>0</v>
      </c>
      <c r="AS32" s="260">
        <f t="shared" si="12"/>
        <v>0</v>
      </c>
      <c r="AT32" s="259">
        <f t="shared" si="13"/>
        <v>0</v>
      </c>
      <c r="AU32" s="261"/>
      <c r="AV32" s="251"/>
      <c r="AW32" s="251"/>
      <c r="AX32" s="251"/>
      <c r="AY32" s="246"/>
    </row>
    <row r="33" spans="1:51" x14ac:dyDescent="0.2">
      <c r="A33" s="248"/>
      <c r="B33" s="248"/>
      <c r="C33" s="248"/>
      <c r="D33" s="248"/>
      <c r="E33" s="248"/>
      <c r="F33" s="248"/>
      <c r="G33" s="248"/>
      <c r="H33" s="248"/>
      <c r="I33" s="248"/>
      <c r="J33" s="248"/>
      <c r="K33" s="248"/>
      <c r="L33" s="248"/>
      <c r="M33" s="248"/>
      <c r="N33" s="248"/>
      <c r="O33" s="248"/>
      <c r="P33" s="285"/>
      <c r="Q33" s="296"/>
      <c r="R33" s="256">
        <f>'To &amp; from Work- trip % summary'!B38</f>
        <v>0</v>
      </c>
      <c r="S33" s="313">
        <f>'To &amp; from Work- trip % summary'!D38</f>
        <v>0</v>
      </c>
      <c r="T33" s="257">
        <f>'Non-survey input values'!$B$26</f>
        <v>220.3</v>
      </c>
      <c r="U33" s="258">
        <f t="shared" si="0"/>
        <v>0</v>
      </c>
      <c r="V33" s="259">
        <f t="shared" si="1"/>
        <v>0</v>
      </c>
      <c r="W33" s="312">
        <f>'To &amp; from Work- trip % summary'!G38</f>
        <v>0</v>
      </c>
      <c r="X33" s="314">
        <f>'To &amp; from Work- trip % summary'!I38</f>
        <v>0</v>
      </c>
      <c r="Y33" s="260">
        <f t="shared" si="2"/>
        <v>0</v>
      </c>
      <c r="Z33" s="259">
        <f t="shared" si="3"/>
        <v>0</v>
      </c>
      <c r="AA33" s="312">
        <f>'To &amp; from Work- trip % summary'!L38</f>
        <v>0</v>
      </c>
      <c r="AB33" s="314">
        <f>'To &amp; from Work- trip % summary'!N38</f>
        <v>0</v>
      </c>
      <c r="AC33" s="260">
        <f t="shared" si="4"/>
        <v>0</v>
      </c>
      <c r="AD33" s="259">
        <f t="shared" si="5"/>
        <v>0</v>
      </c>
      <c r="AE33" s="312">
        <f>'To &amp; from Work- trip % summary'!Q38</f>
        <v>0</v>
      </c>
      <c r="AF33" s="314">
        <f>'To &amp; from Work- trip % summary'!S38</f>
        <v>0</v>
      </c>
      <c r="AG33" s="260">
        <f t="shared" si="6"/>
        <v>0</v>
      </c>
      <c r="AH33" s="259">
        <f t="shared" si="7"/>
        <v>0</v>
      </c>
      <c r="AI33" s="312">
        <f>'To &amp; from Work- trip % summary'!V38</f>
        <v>0</v>
      </c>
      <c r="AJ33" s="314">
        <f>'To &amp; from Work- trip % summary'!X38</f>
        <v>0</v>
      </c>
      <c r="AK33" s="260">
        <f t="shared" si="8"/>
        <v>0</v>
      </c>
      <c r="AL33" s="259">
        <f t="shared" si="9"/>
        <v>0</v>
      </c>
      <c r="AM33" s="312">
        <f>'To &amp; from Work- trip % summary'!AA38</f>
        <v>0</v>
      </c>
      <c r="AN33" s="314">
        <f>'To &amp; from Work- trip % summary'!AC38</f>
        <v>0</v>
      </c>
      <c r="AO33" s="260">
        <f t="shared" si="10"/>
        <v>0</v>
      </c>
      <c r="AP33" s="259">
        <f t="shared" si="11"/>
        <v>0</v>
      </c>
      <c r="AQ33" s="312">
        <f>'To &amp; from Work- trip % summary'!AF38</f>
        <v>0</v>
      </c>
      <c r="AR33" s="314">
        <f>'To &amp; from Work- trip % summary'!AH38</f>
        <v>0</v>
      </c>
      <c r="AS33" s="260">
        <f t="shared" si="12"/>
        <v>0</v>
      </c>
      <c r="AT33" s="259">
        <f t="shared" si="13"/>
        <v>0</v>
      </c>
      <c r="AU33" s="261"/>
      <c r="AV33" s="251"/>
      <c r="AW33" s="251"/>
      <c r="AX33" s="251"/>
      <c r="AY33" s="246"/>
    </row>
    <row r="34" spans="1:51" x14ac:dyDescent="0.2">
      <c r="A34" s="248"/>
      <c r="B34" s="248"/>
      <c r="C34" s="248"/>
      <c r="D34" s="248"/>
      <c r="E34" s="248"/>
      <c r="F34" s="248"/>
      <c r="G34" s="248"/>
      <c r="H34" s="248"/>
      <c r="I34" s="248"/>
      <c r="J34" s="248"/>
      <c r="K34" s="248"/>
      <c r="L34" s="248"/>
      <c r="M34" s="248"/>
      <c r="N34" s="248"/>
      <c r="O34" s="248"/>
      <c r="P34" s="285"/>
      <c r="Q34" s="296"/>
      <c r="R34" s="256">
        <f>'To &amp; from Work- trip % summary'!B39</f>
        <v>0</v>
      </c>
      <c r="S34" s="313">
        <f>'To &amp; from Work- trip % summary'!D39</f>
        <v>0</v>
      </c>
      <c r="T34" s="257">
        <f>'Non-survey input values'!$B$26</f>
        <v>220.3</v>
      </c>
      <c r="U34" s="258">
        <f t="shared" si="0"/>
        <v>0</v>
      </c>
      <c r="V34" s="259">
        <f t="shared" si="1"/>
        <v>0</v>
      </c>
      <c r="W34" s="312">
        <f>'To &amp; from Work- trip % summary'!G39</f>
        <v>0</v>
      </c>
      <c r="X34" s="314">
        <f>'To &amp; from Work- trip % summary'!I39</f>
        <v>0</v>
      </c>
      <c r="Y34" s="260">
        <f t="shared" si="2"/>
        <v>0</v>
      </c>
      <c r="Z34" s="259">
        <f t="shared" si="3"/>
        <v>0</v>
      </c>
      <c r="AA34" s="312">
        <f>'To &amp; from Work- trip % summary'!L39</f>
        <v>0</v>
      </c>
      <c r="AB34" s="314">
        <f>'To &amp; from Work- trip % summary'!N39</f>
        <v>0</v>
      </c>
      <c r="AC34" s="260">
        <f t="shared" si="4"/>
        <v>0</v>
      </c>
      <c r="AD34" s="259">
        <f t="shared" si="5"/>
        <v>0</v>
      </c>
      <c r="AE34" s="312">
        <f>'To &amp; from Work- trip % summary'!Q39</f>
        <v>0</v>
      </c>
      <c r="AF34" s="314">
        <f>'To &amp; from Work- trip % summary'!S39</f>
        <v>0</v>
      </c>
      <c r="AG34" s="260">
        <f t="shared" si="6"/>
        <v>0</v>
      </c>
      <c r="AH34" s="259">
        <f t="shared" si="7"/>
        <v>0</v>
      </c>
      <c r="AI34" s="312">
        <f>'To &amp; from Work- trip % summary'!V39</f>
        <v>0</v>
      </c>
      <c r="AJ34" s="314">
        <f>'To &amp; from Work- trip % summary'!X39</f>
        <v>0</v>
      </c>
      <c r="AK34" s="260">
        <f t="shared" si="8"/>
        <v>0</v>
      </c>
      <c r="AL34" s="259">
        <f t="shared" si="9"/>
        <v>0</v>
      </c>
      <c r="AM34" s="312">
        <f>'To &amp; from Work- trip % summary'!AA39</f>
        <v>0</v>
      </c>
      <c r="AN34" s="314">
        <f>'To &amp; from Work- trip % summary'!AC39</f>
        <v>0</v>
      </c>
      <c r="AO34" s="260">
        <f t="shared" si="10"/>
        <v>0</v>
      </c>
      <c r="AP34" s="259">
        <f t="shared" si="11"/>
        <v>0</v>
      </c>
      <c r="AQ34" s="312">
        <f>'To &amp; from Work- trip % summary'!AF39</f>
        <v>0</v>
      </c>
      <c r="AR34" s="314">
        <f>'To &amp; from Work- trip % summary'!AH39</f>
        <v>0</v>
      </c>
      <c r="AS34" s="260">
        <f t="shared" si="12"/>
        <v>0</v>
      </c>
      <c r="AT34" s="259">
        <f t="shared" si="13"/>
        <v>0</v>
      </c>
      <c r="AU34" s="261"/>
      <c r="AV34" s="251"/>
      <c r="AW34" s="251"/>
      <c r="AX34" s="251"/>
      <c r="AY34" s="246"/>
    </row>
    <row r="35" spans="1:51" x14ac:dyDescent="0.2">
      <c r="A35" s="248"/>
      <c r="B35" s="248"/>
      <c r="C35" s="248"/>
      <c r="D35" s="248"/>
      <c r="E35" s="248"/>
      <c r="F35" s="248"/>
      <c r="G35" s="248"/>
      <c r="H35" s="248"/>
      <c r="I35" s="248"/>
      <c r="J35" s="248"/>
      <c r="K35" s="248"/>
      <c r="L35" s="248"/>
      <c r="M35" s="248"/>
      <c r="N35" s="248"/>
      <c r="O35" s="248"/>
      <c r="P35" s="285"/>
      <c r="Q35" s="296"/>
      <c r="R35" s="256">
        <f>'To &amp; from Work- trip % summary'!B40</f>
        <v>0</v>
      </c>
      <c r="S35" s="313">
        <f>'To &amp; from Work- trip % summary'!D40</f>
        <v>0</v>
      </c>
      <c r="T35" s="257">
        <f>'Non-survey input values'!$B$26</f>
        <v>220.3</v>
      </c>
      <c r="U35" s="258">
        <f t="shared" si="0"/>
        <v>0</v>
      </c>
      <c r="V35" s="259">
        <f t="shared" si="1"/>
        <v>0</v>
      </c>
      <c r="W35" s="312">
        <f>'To &amp; from Work- trip % summary'!G40</f>
        <v>0</v>
      </c>
      <c r="X35" s="314">
        <f>'To &amp; from Work- trip % summary'!I40</f>
        <v>0</v>
      </c>
      <c r="Y35" s="260">
        <f t="shared" si="2"/>
        <v>0</v>
      </c>
      <c r="Z35" s="259">
        <f t="shared" si="3"/>
        <v>0</v>
      </c>
      <c r="AA35" s="312">
        <f>'To &amp; from Work- trip % summary'!L40</f>
        <v>0</v>
      </c>
      <c r="AB35" s="314">
        <f>'To &amp; from Work- trip % summary'!N40</f>
        <v>0</v>
      </c>
      <c r="AC35" s="260">
        <f t="shared" si="4"/>
        <v>0</v>
      </c>
      <c r="AD35" s="259">
        <f t="shared" si="5"/>
        <v>0</v>
      </c>
      <c r="AE35" s="312">
        <f>'To &amp; from Work- trip % summary'!Q40</f>
        <v>0</v>
      </c>
      <c r="AF35" s="314">
        <f>'To &amp; from Work- trip % summary'!S40</f>
        <v>0</v>
      </c>
      <c r="AG35" s="260">
        <f t="shared" si="6"/>
        <v>0</v>
      </c>
      <c r="AH35" s="259">
        <f t="shared" si="7"/>
        <v>0</v>
      </c>
      <c r="AI35" s="312">
        <f>'To &amp; from Work- trip % summary'!V40</f>
        <v>0</v>
      </c>
      <c r="AJ35" s="314">
        <f>'To &amp; from Work- trip % summary'!X40</f>
        <v>0</v>
      </c>
      <c r="AK35" s="260">
        <f t="shared" si="8"/>
        <v>0</v>
      </c>
      <c r="AL35" s="259">
        <f t="shared" si="9"/>
        <v>0</v>
      </c>
      <c r="AM35" s="312">
        <f>'To &amp; from Work- trip % summary'!AA40</f>
        <v>0</v>
      </c>
      <c r="AN35" s="314">
        <f>'To &amp; from Work- trip % summary'!AC40</f>
        <v>0</v>
      </c>
      <c r="AO35" s="260">
        <f t="shared" si="10"/>
        <v>0</v>
      </c>
      <c r="AP35" s="259">
        <f t="shared" si="11"/>
        <v>0</v>
      </c>
      <c r="AQ35" s="312">
        <f>'To &amp; from Work- trip % summary'!AF40</f>
        <v>0</v>
      </c>
      <c r="AR35" s="314">
        <f>'To &amp; from Work- trip % summary'!AH40</f>
        <v>0</v>
      </c>
      <c r="AS35" s="260">
        <f t="shared" si="12"/>
        <v>0</v>
      </c>
      <c r="AT35" s="259">
        <f t="shared" si="13"/>
        <v>0</v>
      </c>
      <c r="AU35" s="261"/>
      <c r="AV35" s="251"/>
      <c r="AW35" s="251"/>
      <c r="AX35" s="251"/>
      <c r="AY35" s="246"/>
    </row>
    <row r="36" spans="1:51" x14ac:dyDescent="0.2">
      <c r="A36" s="248"/>
      <c r="B36" s="248"/>
      <c r="C36" s="248"/>
      <c r="D36" s="248"/>
      <c r="E36" s="248"/>
      <c r="F36" s="248"/>
      <c r="G36" s="248"/>
      <c r="H36" s="248"/>
      <c r="I36" s="248"/>
      <c r="J36" s="248"/>
      <c r="K36" s="248"/>
      <c r="L36" s="248"/>
      <c r="M36" s="248"/>
      <c r="N36" s="248"/>
      <c r="O36" s="248"/>
      <c r="P36" s="285"/>
      <c r="Q36" s="296"/>
      <c r="R36" s="256">
        <f>'To &amp; from Work- trip % summary'!B41</f>
        <v>0</v>
      </c>
      <c r="S36" s="313">
        <f>'To &amp; from Work- trip % summary'!D41</f>
        <v>0</v>
      </c>
      <c r="T36" s="257">
        <f>'Non-survey input values'!$B$26</f>
        <v>220.3</v>
      </c>
      <c r="U36" s="258">
        <f t="shared" si="0"/>
        <v>0</v>
      </c>
      <c r="V36" s="259">
        <f t="shared" si="1"/>
        <v>0</v>
      </c>
      <c r="W36" s="312">
        <f>'To &amp; from Work- trip % summary'!G41</f>
        <v>0</v>
      </c>
      <c r="X36" s="314">
        <f>'To &amp; from Work- trip % summary'!I41</f>
        <v>0</v>
      </c>
      <c r="Y36" s="260">
        <f t="shared" si="2"/>
        <v>0</v>
      </c>
      <c r="Z36" s="259">
        <f t="shared" si="3"/>
        <v>0</v>
      </c>
      <c r="AA36" s="312">
        <f>'To &amp; from Work- trip % summary'!L41</f>
        <v>0</v>
      </c>
      <c r="AB36" s="314">
        <f>'To &amp; from Work- trip % summary'!N41</f>
        <v>0</v>
      </c>
      <c r="AC36" s="260">
        <f t="shared" si="4"/>
        <v>0</v>
      </c>
      <c r="AD36" s="259">
        <f t="shared" si="5"/>
        <v>0</v>
      </c>
      <c r="AE36" s="312">
        <f>'To &amp; from Work- trip % summary'!Q41</f>
        <v>0</v>
      </c>
      <c r="AF36" s="314">
        <f>'To &amp; from Work- trip % summary'!S41</f>
        <v>0</v>
      </c>
      <c r="AG36" s="260">
        <f t="shared" si="6"/>
        <v>0</v>
      </c>
      <c r="AH36" s="259">
        <f t="shared" si="7"/>
        <v>0</v>
      </c>
      <c r="AI36" s="312">
        <f>'To &amp; from Work- trip % summary'!V41</f>
        <v>0</v>
      </c>
      <c r="AJ36" s="314">
        <f>'To &amp; from Work- trip % summary'!X41</f>
        <v>0</v>
      </c>
      <c r="AK36" s="260">
        <f t="shared" si="8"/>
        <v>0</v>
      </c>
      <c r="AL36" s="259">
        <f t="shared" si="9"/>
        <v>0</v>
      </c>
      <c r="AM36" s="312">
        <f>'To &amp; from Work- trip % summary'!AA41</f>
        <v>0</v>
      </c>
      <c r="AN36" s="314">
        <f>'To &amp; from Work- trip % summary'!AC41</f>
        <v>0</v>
      </c>
      <c r="AO36" s="260">
        <f t="shared" si="10"/>
        <v>0</v>
      </c>
      <c r="AP36" s="259">
        <f t="shared" si="11"/>
        <v>0</v>
      </c>
      <c r="AQ36" s="312">
        <f>'To &amp; from Work- trip % summary'!AF41</f>
        <v>0</v>
      </c>
      <c r="AR36" s="314">
        <f>'To &amp; from Work- trip % summary'!AH41</f>
        <v>0</v>
      </c>
      <c r="AS36" s="260">
        <f t="shared" si="12"/>
        <v>0</v>
      </c>
      <c r="AT36" s="259">
        <f t="shared" si="13"/>
        <v>0</v>
      </c>
      <c r="AU36" s="261"/>
      <c r="AV36" s="251"/>
      <c r="AW36" s="251"/>
      <c r="AX36" s="251"/>
      <c r="AY36" s="246"/>
    </row>
    <row r="37" spans="1:51" x14ac:dyDescent="0.2">
      <c r="A37" s="248"/>
      <c r="B37" s="248"/>
      <c r="C37" s="248"/>
      <c r="D37" s="248"/>
      <c r="E37" s="248"/>
      <c r="F37" s="248"/>
      <c r="G37" s="248"/>
      <c r="H37" s="248"/>
      <c r="I37" s="248"/>
      <c r="J37" s="248"/>
      <c r="K37" s="248"/>
      <c r="L37" s="248"/>
      <c r="M37" s="248"/>
      <c r="N37" s="248"/>
      <c r="O37" s="248"/>
      <c r="P37" s="285"/>
      <c r="Q37" s="296"/>
      <c r="R37" s="256">
        <f>'To &amp; from Work- trip % summary'!B42</f>
        <v>0</v>
      </c>
      <c r="S37" s="313">
        <f>'To &amp; from Work- trip % summary'!D42</f>
        <v>0</v>
      </c>
      <c r="T37" s="257">
        <f>'Non-survey input values'!$B$26</f>
        <v>220.3</v>
      </c>
      <c r="U37" s="258">
        <f t="shared" si="0"/>
        <v>0</v>
      </c>
      <c r="V37" s="259">
        <f t="shared" si="1"/>
        <v>0</v>
      </c>
      <c r="W37" s="312">
        <f>'To &amp; from Work- trip % summary'!G42</f>
        <v>0</v>
      </c>
      <c r="X37" s="314">
        <f>'To &amp; from Work- trip % summary'!I42</f>
        <v>0</v>
      </c>
      <c r="Y37" s="260">
        <f t="shared" si="2"/>
        <v>0</v>
      </c>
      <c r="Z37" s="259">
        <f t="shared" si="3"/>
        <v>0</v>
      </c>
      <c r="AA37" s="312">
        <f>'To &amp; from Work- trip % summary'!L42</f>
        <v>0</v>
      </c>
      <c r="AB37" s="314">
        <f>'To &amp; from Work- trip % summary'!N42</f>
        <v>0</v>
      </c>
      <c r="AC37" s="260">
        <f t="shared" si="4"/>
        <v>0</v>
      </c>
      <c r="AD37" s="259">
        <f t="shared" si="5"/>
        <v>0</v>
      </c>
      <c r="AE37" s="312">
        <f>'To &amp; from Work- trip % summary'!Q42</f>
        <v>0</v>
      </c>
      <c r="AF37" s="314">
        <f>'To &amp; from Work- trip % summary'!S42</f>
        <v>0</v>
      </c>
      <c r="AG37" s="260">
        <f t="shared" si="6"/>
        <v>0</v>
      </c>
      <c r="AH37" s="259">
        <f t="shared" si="7"/>
        <v>0</v>
      </c>
      <c r="AI37" s="312">
        <f>'To &amp; from Work- trip % summary'!V42</f>
        <v>0</v>
      </c>
      <c r="AJ37" s="314">
        <f>'To &amp; from Work- trip % summary'!X42</f>
        <v>0</v>
      </c>
      <c r="AK37" s="260">
        <f t="shared" si="8"/>
        <v>0</v>
      </c>
      <c r="AL37" s="259">
        <f t="shared" si="9"/>
        <v>0</v>
      </c>
      <c r="AM37" s="312">
        <f>'To &amp; from Work- trip % summary'!AA42</f>
        <v>0</v>
      </c>
      <c r="AN37" s="314">
        <f>'To &amp; from Work- trip % summary'!AC42</f>
        <v>0</v>
      </c>
      <c r="AO37" s="260">
        <f t="shared" si="10"/>
        <v>0</v>
      </c>
      <c r="AP37" s="259">
        <f t="shared" si="11"/>
        <v>0</v>
      </c>
      <c r="AQ37" s="312">
        <f>'To &amp; from Work- trip % summary'!AF42</f>
        <v>0</v>
      </c>
      <c r="AR37" s="314">
        <f>'To &amp; from Work- trip % summary'!AH42</f>
        <v>0</v>
      </c>
      <c r="AS37" s="260">
        <f t="shared" si="12"/>
        <v>0</v>
      </c>
      <c r="AT37" s="259">
        <f t="shared" si="13"/>
        <v>0</v>
      </c>
      <c r="AU37" s="261"/>
      <c r="AV37" s="251"/>
      <c r="AW37" s="251"/>
      <c r="AX37" s="251"/>
      <c r="AY37" s="246"/>
    </row>
    <row r="38" spans="1:51" x14ac:dyDescent="0.2">
      <c r="A38" s="248"/>
      <c r="B38" s="248"/>
      <c r="C38" s="248"/>
      <c r="D38" s="248"/>
      <c r="E38" s="248"/>
      <c r="F38" s="248"/>
      <c r="G38" s="248"/>
      <c r="H38" s="248"/>
      <c r="I38" s="248"/>
      <c r="J38" s="248"/>
      <c r="K38" s="248"/>
      <c r="L38" s="248"/>
      <c r="M38" s="248"/>
      <c r="N38" s="248"/>
      <c r="O38" s="248"/>
      <c r="P38" s="285"/>
      <c r="Q38" s="296"/>
      <c r="R38" s="256">
        <f>'To &amp; from Work- trip % summary'!B43</f>
        <v>0</v>
      </c>
      <c r="S38" s="313">
        <f>'To &amp; from Work- trip % summary'!D43</f>
        <v>0</v>
      </c>
      <c r="T38" s="257">
        <f>'Non-survey input values'!$B$26</f>
        <v>220.3</v>
      </c>
      <c r="U38" s="258">
        <f t="shared" si="0"/>
        <v>0</v>
      </c>
      <c r="V38" s="259">
        <f t="shared" si="1"/>
        <v>0</v>
      </c>
      <c r="W38" s="312">
        <f>'To &amp; from Work- trip % summary'!G43</f>
        <v>0</v>
      </c>
      <c r="X38" s="314">
        <f>'To &amp; from Work- trip % summary'!I43</f>
        <v>0</v>
      </c>
      <c r="Y38" s="260">
        <f t="shared" si="2"/>
        <v>0</v>
      </c>
      <c r="Z38" s="259">
        <f t="shared" si="3"/>
        <v>0</v>
      </c>
      <c r="AA38" s="312">
        <f>'To &amp; from Work- trip % summary'!L43</f>
        <v>0</v>
      </c>
      <c r="AB38" s="314">
        <f>'To &amp; from Work- trip % summary'!N43</f>
        <v>0</v>
      </c>
      <c r="AC38" s="260">
        <f t="shared" si="4"/>
        <v>0</v>
      </c>
      <c r="AD38" s="259">
        <f t="shared" si="5"/>
        <v>0</v>
      </c>
      <c r="AE38" s="312">
        <f>'To &amp; from Work- trip % summary'!Q43</f>
        <v>0</v>
      </c>
      <c r="AF38" s="314">
        <f>'To &amp; from Work- trip % summary'!S43</f>
        <v>0</v>
      </c>
      <c r="AG38" s="260">
        <f t="shared" si="6"/>
        <v>0</v>
      </c>
      <c r="AH38" s="259">
        <f t="shared" si="7"/>
        <v>0</v>
      </c>
      <c r="AI38" s="312">
        <f>'To &amp; from Work- trip % summary'!V43</f>
        <v>0</v>
      </c>
      <c r="AJ38" s="314">
        <f>'To &amp; from Work- trip % summary'!X43</f>
        <v>0</v>
      </c>
      <c r="AK38" s="260">
        <f t="shared" si="8"/>
        <v>0</v>
      </c>
      <c r="AL38" s="259">
        <f t="shared" si="9"/>
        <v>0</v>
      </c>
      <c r="AM38" s="312">
        <f>'To &amp; from Work- trip % summary'!AA43</f>
        <v>0</v>
      </c>
      <c r="AN38" s="314">
        <f>'To &amp; from Work- trip % summary'!AC43</f>
        <v>0</v>
      </c>
      <c r="AO38" s="260">
        <f t="shared" si="10"/>
        <v>0</v>
      </c>
      <c r="AP38" s="259">
        <f t="shared" si="11"/>
        <v>0</v>
      </c>
      <c r="AQ38" s="312">
        <f>'To &amp; from Work- trip % summary'!AF43</f>
        <v>0</v>
      </c>
      <c r="AR38" s="314">
        <f>'To &amp; from Work- trip % summary'!AH43</f>
        <v>0</v>
      </c>
      <c r="AS38" s="260">
        <f t="shared" si="12"/>
        <v>0</v>
      </c>
      <c r="AT38" s="259">
        <f t="shared" si="13"/>
        <v>0</v>
      </c>
      <c r="AU38" s="261"/>
      <c r="AV38" s="251"/>
      <c r="AW38" s="251"/>
      <c r="AX38" s="251"/>
      <c r="AY38" s="246"/>
    </row>
    <row r="39" spans="1:51" x14ac:dyDescent="0.2">
      <c r="A39" s="248"/>
      <c r="B39" s="248"/>
      <c r="C39" s="248"/>
      <c r="D39" s="248"/>
      <c r="E39" s="248"/>
      <c r="F39" s="248"/>
      <c r="G39" s="248"/>
      <c r="H39" s="248"/>
      <c r="I39" s="248"/>
      <c r="J39" s="248"/>
      <c r="K39" s="248"/>
      <c r="L39" s="248"/>
      <c r="M39" s="248"/>
      <c r="N39" s="248"/>
      <c r="O39" s="248"/>
      <c r="P39" s="285"/>
      <c r="Q39" s="296"/>
      <c r="R39" s="256">
        <f>'To &amp; from Work- trip % summary'!B44</f>
        <v>0</v>
      </c>
      <c r="S39" s="313">
        <f>'To &amp; from Work- trip % summary'!D44</f>
        <v>0</v>
      </c>
      <c r="T39" s="257">
        <f>'Non-survey input values'!$B$26</f>
        <v>220.3</v>
      </c>
      <c r="U39" s="258">
        <f t="shared" si="0"/>
        <v>0</v>
      </c>
      <c r="V39" s="259">
        <f t="shared" si="1"/>
        <v>0</v>
      </c>
      <c r="W39" s="312">
        <f>'To &amp; from Work- trip % summary'!G44</f>
        <v>0</v>
      </c>
      <c r="X39" s="314">
        <f>'To &amp; from Work- trip % summary'!I44</f>
        <v>0</v>
      </c>
      <c r="Y39" s="260">
        <f t="shared" si="2"/>
        <v>0</v>
      </c>
      <c r="Z39" s="259">
        <f t="shared" si="3"/>
        <v>0</v>
      </c>
      <c r="AA39" s="312">
        <f>'To &amp; from Work- trip % summary'!L44</f>
        <v>0</v>
      </c>
      <c r="AB39" s="314">
        <f>'To &amp; from Work- trip % summary'!N44</f>
        <v>0</v>
      </c>
      <c r="AC39" s="260">
        <f t="shared" si="4"/>
        <v>0</v>
      </c>
      <c r="AD39" s="259">
        <f t="shared" si="5"/>
        <v>0</v>
      </c>
      <c r="AE39" s="312">
        <f>'To &amp; from Work- trip % summary'!Q44</f>
        <v>0</v>
      </c>
      <c r="AF39" s="314">
        <f>'To &amp; from Work- trip % summary'!S44</f>
        <v>0</v>
      </c>
      <c r="AG39" s="260">
        <f t="shared" si="6"/>
        <v>0</v>
      </c>
      <c r="AH39" s="259">
        <f t="shared" si="7"/>
        <v>0</v>
      </c>
      <c r="AI39" s="312">
        <f>'To &amp; from Work- trip % summary'!V44</f>
        <v>0</v>
      </c>
      <c r="AJ39" s="314">
        <f>'To &amp; from Work- trip % summary'!X44</f>
        <v>0</v>
      </c>
      <c r="AK39" s="260">
        <f t="shared" si="8"/>
        <v>0</v>
      </c>
      <c r="AL39" s="259">
        <f t="shared" si="9"/>
        <v>0</v>
      </c>
      <c r="AM39" s="312">
        <f>'To &amp; from Work- trip % summary'!AA44</f>
        <v>0</v>
      </c>
      <c r="AN39" s="314">
        <f>'To &amp; from Work- trip % summary'!AC44</f>
        <v>0</v>
      </c>
      <c r="AO39" s="260">
        <f t="shared" si="10"/>
        <v>0</v>
      </c>
      <c r="AP39" s="259">
        <f t="shared" si="11"/>
        <v>0</v>
      </c>
      <c r="AQ39" s="312">
        <f>'To &amp; from Work- trip % summary'!AF44</f>
        <v>0</v>
      </c>
      <c r="AR39" s="314">
        <f>'To &amp; from Work- trip % summary'!AH44</f>
        <v>0</v>
      </c>
      <c r="AS39" s="260">
        <f t="shared" si="12"/>
        <v>0</v>
      </c>
      <c r="AT39" s="259">
        <f t="shared" si="13"/>
        <v>0</v>
      </c>
      <c r="AU39" s="261"/>
      <c r="AV39" s="251"/>
      <c r="AW39" s="251"/>
      <c r="AX39" s="251"/>
      <c r="AY39" s="246"/>
    </row>
    <row r="40" spans="1:51" x14ac:dyDescent="0.2">
      <c r="A40" s="248"/>
      <c r="B40" s="248"/>
      <c r="C40" s="248"/>
      <c r="D40" s="248"/>
      <c r="E40" s="248"/>
      <c r="F40" s="248"/>
      <c r="G40" s="248"/>
      <c r="H40" s="248"/>
      <c r="I40" s="248"/>
      <c r="J40" s="248"/>
      <c r="K40" s="248"/>
      <c r="L40" s="248"/>
      <c r="M40" s="248"/>
      <c r="N40" s="248"/>
      <c r="O40" s="248"/>
      <c r="P40" s="248"/>
      <c r="Q40" s="296"/>
      <c r="R40" s="256">
        <f>'To &amp; from Work- trip % summary'!B45</f>
        <v>0</v>
      </c>
      <c r="S40" s="313">
        <f>'To &amp; from Work- trip % summary'!D45</f>
        <v>0</v>
      </c>
      <c r="T40" s="257">
        <f>'Non-survey input values'!$B$26</f>
        <v>220.3</v>
      </c>
      <c r="U40" s="258">
        <f t="shared" si="0"/>
        <v>0</v>
      </c>
      <c r="V40" s="259">
        <f t="shared" si="1"/>
        <v>0</v>
      </c>
      <c r="W40" s="312">
        <f>'To &amp; from Work- trip % summary'!G45</f>
        <v>0</v>
      </c>
      <c r="X40" s="314">
        <f>'To &amp; from Work- trip % summary'!I45</f>
        <v>0</v>
      </c>
      <c r="Y40" s="260">
        <f t="shared" si="2"/>
        <v>0</v>
      </c>
      <c r="Z40" s="259">
        <f t="shared" si="3"/>
        <v>0</v>
      </c>
      <c r="AA40" s="312">
        <f>'To &amp; from Work- trip % summary'!L45</f>
        <v>0</v>
      </c>
      <c r="AB40" s="314">
        <f>'To &amp; from Work- trip % summary'!N45</f>
        <v>0</v>
      </c>
      <c r="AC40" s="260">
        <f t="shared" si="4"/>
        <v>0</v>
      </c>
      <c r="AD40" s="259">
        <f t="shared" si="5"/>
        <v>0</v>
      </c>
      <c r="AE40" s="312">
        <f>'To &amp; from Work- trip % summary'!Q45</f>
        <v>0</v>
      </c>
      <c r="AF40" s="314">
        <f>'To &amp; from Work- trip % summary'!S45</f>
        <v>0</v>
      </c>
      <c r="AG40" s="260">
        <f t="shared" si="6"/>
        <v>0</v>
      </c>
      <c r="AH40" s="259">
        <f t="shared" si="7"/>
        <v>0</v>
      </c>
      <c r="AI40" s="312">
        <f>'To &amp; from Work- trip % summary'!V45</f>
        <v>0</v>
      </c>
      <c r="AJ40" s="314">
        <f>'To &amp; from Work- trip % summary'!X45</f>
        <v>0</v>
      </c>
      <c r="AK40" s="260">
        <f t="shared" si="8"/>
        <v>0</v>
      </c>
      <c r="AL40" s="259">
        <f t="shared" si="9"/>
        <v>0</v>
      </c>
      <c r="AM40" s="312">
        <f>'To &amp; from Work- trip % summary'!AA45</f>
        <v>0</v>
      </c>
      <c r="AN40" s="314">
        <f>'To &amp; from Work- trip % summary'!AC45</f>
        <v>0</v>
      </c>
      <c r="AO40" s="260">
        <f t="shared" si="10"/>
        <v>0</v>
      </c>
      <c r="AP40" s="259">
        <f t="shared" si="11"/>
        <v>0</v>
      </c>
      <c r="AQ40" s="312">
        <f>'To &amp; from Work- trip % summary'!AF45</f>
        <v>0</v>
      </c>
      <c r="AR40" s="314">
        <f>'To &amp; from Work- trip % summary'!AH45</f>
        <v>0</v>
      </c>
      <c r="AS40" s="260">
        <f t="shared" si="12"/>
        <v>0</v>
      </c>
      <c r="AT40" s="259">
        <f t="shared" si="13"/>
        <v>0</v>
      </c>
      <c r="AU40" s="261"/>
      <c r="AV40" s="248"/>
      <c r="AW40" s="248"/>
      <c r="AX40" s="248"/>
      <c r="AY40" s="248"/>
    </row>
    <row r="41" spans="1:51" x14ac:dyDescent="0.2">
      <c r="A41" s="248"/>
      <c r="B41" s="248"/>
      <c r="C41" s="248"/>
      <c r="D41" s="248"/>
      <c r="E41" s="248"/>
      <c r="F41" s="248"/>
      <c r="G41" s="248"/>
      <c r="H41" s="248"/>
      <c r="I41" s="248"/>
      <c r="J41" s="248"/>
      <c r="K41" s="248"/>
      <c r="L41" s="248"/>
      <c r="M41" s="248"/>
      <c r="N41" s="248"/>
      <c r="O41" s="248"/>
      <c r="P41" s="248"/>
      <c r="Q41" s="296"/>
      <c r="R41" s="256">
        <f>'To &amp; from Work- trip % summary'!B46</f>
        <v>0</v>
      </c>
      <c r="S41" s="313">
        <f>'To &amp; from Work- trip % summary'!D46</f>
        <v>0</v>
      </c>
      <c r="T41" s="257">
        <f>'Non-survey input values'!$B$26</f>
        <v>220.3</v>
      </c>
      <c r="U41" s="258">
        <f t="shared" si="0"/>
        <v>0</v>
      </c>
      <c r="V41" s="259">
        <f t="shared" si="1"/>
        <v>0</v>
      </c>
      <c r="W41" s="312">
        <f>'To &amp; from Work- trip % summary'!G46</f>
        <v>0</v>
      </c>
      <c r="X41" s="314">
        <f>'To &amp; from Work- trip % summary'!I46</f>
        <v>0</v>
      </c>
      <c r="Y41" s="260">
        <f t="shared" si="2"/>
        <v>0</v>
      </c>
      <c r="Z41" s="259">
        <f t="shared" si="3"/>
        <v>0</v>
      </c>
      <c r="AA41" s="312">
        <f>'To &amp; from Work- trip % summary'!L46</f>
        <v>0</v>
      </c>
      <c r="AB41" s="314">
        <f>'To &amp; from Work- trip % summary'!N46</f>
        <v>0</v>
      </c>
      <c r="AC41" s="260">
        <f t="shared" si="4"/>
        <v>0</v>
      </c>
      <c r="AD41" s="259">
        <f t="shared" si="5"/>
        <v>0</v>
      </c>
      <c r="AE41" s="312">
        <f>'To &amp; from Work- trip % summary'!Q46</f>
        <v>0</v>
      </c>
      <c r="AF41" s="314">
        <f>'To &amp; from Work- trip % summary'!S46</f>
        <v>0</v>
      </c>
      <c r="AG41" s="260">
        <f t="shared" si="6"/>
        <v>0</v>
      </c>
      <c r="AH41" s="259">
        <f t="shared" si="7"/>
        <v>0</v>
      </c>
      <c r="AI41" s="312">
        <f>'To &amp; from Work- trip % summary'!V46</f>
        <v>0</v>
      </c>
      <c r="AJ41" s="314">
        <f>'To &amp; from Work- trip % summary'!X46</f>
        <v>0</v>
      </c>
      <c r="AK41" s="260">
        <f t="shared" si="8"/>
        <v>0</v>
      </c>
      <c r="AL41" s="259">
        <f t="shared" si="9"/>
        <v>0</v>
      </c>
      <c r="AM41" s="312">
        <f>'To &amp; from Work- trip % summary'!AA46</f>
        <v>0</v>
      </c>
      <c r="AN41" s="314">
        <f>'To &amp; from Work- trip % summary'!AC46</f>
        <v>0</v>
      </c>
      <c r="AO41" s="260">
        <f t="shared" si="10"/>
        <v>0</v>
      </c>
      <c r="AP41" s="259">
        <f t="shared" si="11"/>
        <v>0</v>
      </c>
      <c r="AQ41" s="312">
        <f>'To &amp; from Work- trip % summary'!AF46</f>
        <v>0</v>
      </c>
      <c r="AR41" s="314">
        <f>'To &amp; from Work- trip % summary'!AH46</f>
        <v>0</v>
      </c>
      <c r="AS41" s="260">
        <f t="shared" si="12"/>
        <v>0</v>
      </c>
      <c r="AT41" s="259">
        <f t="shared" si="13"/>
        <v>0</v>
      </c>
      <c r="AU41" s="261"/>
      <c r="AV41" s="248"/>
      <c r="AW41" s="248"/>
      <c r="AX41" s="248"/>
      <c r="AY41" s="248"/>
    </row>
    <row r="42" spans="1:51" x14ac:dyDescent="0.2">
      <c r="A42" s="248"/>
      <c r="B42" s="248"/>
      <c r="C42" s="248"/>
      <c r="D42" s="248"/>
      <c r="E42" s="248"/>
      <c r="F42" s="248"/>
      <c r="G42" s="248"/>
      <c r="H42" s="248"/>
      <c r="I42" s="248"/>
      <c r="J42" s="248"/>
      <c r="K42" s="248"/>
      <c r="L42" s="248"/>
      <c r="M42" s="248"/>
      <c r="N42" s="248"/>
      <c r="O42" s="248"/>
      <c r="P42" s="248"/>
      <c r="Q42" s="296"/>
      <c r="R42" s="256">
        <f>'To &amp; from Work- trip % summary'!B47</f>
        <v>0</v>
      </c>
      <c r="S42" s="313">
        <f>'To &amp; from Work- trip % summary'!D47</f>
        <v>0</v>
      </c>
      <c r="T42" s="257">
        <f>'Non-survey input values'!$B$26</f>
        <v>220.3</v>
      </c>
      <c r="U42" s="258">
        <f t="shared" si="0"/>
        <v>0</v>
      </c>
      <c r="V42" s="259">
        <f t="shared" si="1"/>
        <v>0</v>
      </c>
      <c r="W42" s="312">
        <f>'To &amp; from Work- trip % summary'!G47</f>
        <v>0</v>
      </c>
      <c r="X42" s="314">
        <f>'To &amp; from Work- trip % summary'!I47</f>
        <v>0</v>
      </c>
      <c r="Y42" s="260">
        <f t="shared" si="2"/>
        <v>0</v>
      </c>
      <c r="Z42" s="259">
        <f t="shared" si="3"/>
        <v>0</v>
      </c>
      <c r="AA42" s="312">
        <f>'To &amp; from Work- trip % summary'!L47</f>
        <v>0</v>
      </c>
      <c r="AB42" s="314">
        <f>'To &amp; from Work- trip % summary'!N47</f>
        <v>0</v>
      </c>
      <c r="AC42" s="260">
        <f t="shared" si="4"/>
        <v>0</v>
      </c>
      <c r="AD42" s="259">
        <f t="shared" si="5"/>
        <v>0</v>
      </c>
      <c r="AE42" s="312">
        <f>'To &amp; from Work- trip % summary'!Q47</f>
        <v>0</v>
      </c>
      <c r="AF42" s="314">
        <f>'To &amp; from Work- trip % summary'!S47</f>
        <v>0</v>
      </c>
      <c r="AG42" s="260">
        <f t="shared" si="6"/>
        <v>0</v>
      </c>
      <c r="AH42" s="259">
        <f t="shared" si="7"/>
        <v>0</v>
      </c>
      <c r="AI42" s="312">
        <f>'To &amp; from Work- trip % summary'!V47</f>
        <v>0</v>
      </c>
      <c r="AJ42" s="314">
        <f>'To &amp; from Work- trip % summary'!X47</f>
        <v>0</v>
      </c>
      <c r="AK42" s="260">
        <f t="shared" si="8"/>
        <v>0</v>
      </c>
      <c r="AL42" s="259">
        <f t="shared" si="9"/>
        <v>0</v>
      </c>
      <c r="AM42" s="312">
        <f>'To &amp; from Work- trip % summary'!AA47</f>
        <v>0</v>
      </c>
      <c r="AN42" s="314">
        <f>'To &amp; from Work- trip % summary'!AC47</f>
        <v>0</v>
      </c>
      <c r="AO42" s="260">
        <f t="shared" si="10"/>
        <v>0</v>
      </c>
      <c r="AP42" s="259">
        <f t="shared" si="11"/>
        <v>0</v>
      </c>
      <c r="AQ42" s="312">
        <f>'To &amp; from Work- trip % summary'!AF47</f>
        <v>0</v>
      </c>
      <c r="AR42" s="314">
        <f>'To &amp; from Work- trip % summary'!AH47</f>
        <v>0</v>
      </c>
      <c r="AS42" s="260">
        <f t="shared" si="12"/>
        <v>0</v>
      </c>
      <c r="AT42" s="259">
        <f t="shared" si="13"/>
        <v>0</v>
      </c>
      <c r="AU42" s="261"/>
      <c r="AV42" s="248"/>
      <c r="AW42" s="248"/>
      <c r="AX42" s="248"/>
      <c r="AY42" s="248"/>
    </row>
    <row r="43" spans="1:51" x14ac:dyDescent="0.2">
      <c r="A43" s="248"/>
      <c r="B43" s="248"/>
      <c r="C43" s="248"/>
      <c r="D43" s="248"/>
      <c r="E43" s="248"/>
      <c r="F43" s="248"/>
      <c r="G43" s="248"/>
      <c r="H43" s="248"/>
      <c r="I43" s="248"/>
      <c r="J43" s="248"/>
      <c r="K43" s="248"/>
      <c r="L43" s="248"/>
      <c r="M43" s="248"/>
      <c r="N43" s="248"/>
      <c r="O43" s="248"/>
      <c r="P43" s="248"/>
      <c r="Q43" s="296"/>
      <c r="R43" s="256">
        <f>'To &amp; from Work- trip % summary'!B48</f>
        <v>0</v>
      </c>
      <c r="S43" s="313">
        <f>'To &amp; from Work- trip % summary'!D48</f>
        <v>0</v>
      </c>
      <c r="T43" s="257">
        <f>'Non-survey input values'!$B$26</f>
        <v>220.3</v>
      </c>
      <c r="U43" s="258">
        <f t="shared" si="0"/>
        <v>0</v>
      </c>
      <c r="V43" s="259">
        <f t="shared" si="1"/>
        <v>0</v>
      </c>
      <c r="W43" s="312">
        <f>'To &amp; from Work- trip % summary'!G48</f>
        <v>0</v>
      </c>
      <c r="X43" s="314">
        <f>'To &amp; from Work- trip % summary'!I48</f>
        <v>0</v>
      </c>
      <c r="Y43" s="260">
        <f t="shared" si="2"/>
        <v>0</v>
      </c>
      <c r="Z43" s="259">
        <f t="shared" si="3"/>
        <v>0</v>
      </c>
      <c r="AA43" s="312">
        <f>'To &amp; from Work- trip % summary'!L48</f>
        <v>0</v>
      </c>
      <c r="AB43" s="314">
        <f>'To &amp; from Work- trip % summary'!N48</f>
        <v>0</v>
      </c>
      <c r="AC43" s="260">
        <f t="shared" si="4"/>
        <v>0</v>
      </c>
      <c r="AD43" s="259">
        <f t="shared" si="5"/>
        <v>0</v>
      </c>
      <c r="AE43" s="312">
        <f>'To &amp; from Work- trip % summary'!Q48</f>
        <v>0</v>
      </c>
      <c r="AF43" s="314">
        <f>'To &amp; from Work- trip % summary'!S48</f>
        <v>0</v>
      </c>
      <c r="AG43" s="260">
        <f t="shared" si="6"/>
        <v>0</v>
      </c>
      <c r="AH43" s="259">
        <f t="shared" si="7"/>
        <v>0</v>
      </c>
      <c r="AI43" s="312">
        <f>'To &amp; from Work- trip % summary'!V48</f>
        <v>0</v>
      </c>
      <c r="AJ43" s="314">
        <f>'To &amp; from Work- trip % summary'!X48</f>
        <v>0</v>
      </c>
      <c r="AK43" s="260">
        <f t="shared" si="8"/>
        <v>0</v>
      </c>
      <c r="AL43" s="259">
        <f t="shared" si="9"/>
        <v>0</v>
      </c>
      <c r="AM43" s="312">
        <f>'To &amp; from Work- trip % summary'!AA48</f>
        <v>0</v>
      </c>
      <c r="AN43" s="314">
        <f>'To &amp; from Work- trip % summary'!AC48</f>
        <v>0</v>
      </c>
      <c r="AO43" s="260">
        <f t="shared" si="10"/>
        <v>0</v>
      </c>
      <c r="AP43" s="259">
        <f t="shared" si="11"/>
        <v>0</v>
      </c>
      <c r="AQ43" s="312">
        <f>'To &amp; from Work- trip % summary'!AF48</f>
        <v>0</v>
      </c>
      <c r="AR43" s="314">
        <f>'To &amp; from Work- trip % summary'!AH48</f>
        <v>0</v>
      </c>
      <c r="AS43" s="260">
        <f t="shared" si="12"/>
        <v>0</v>
      </c>
      <c r="AT43" s="259">
        <f t="shared" si="13"/>
        <v>0</v>
      </c>
      <c r="AU43" s="261"/>
      <c r="AV43" s="248"/>
      <c r="AW43" s="248"/>
      <c r="AX43" s="248"/>
      <c r="AY43" s="248"/>
    </row>
    <row r="44" spans="1:51" x14ac:dyDescent="0.2">
      <c r="A44" s="248"/>
      <c r="B44" s="248"/>
      <c r="C44" s="248"/>
      <c r="D44" s="248"/>
      <c r="E44" s="248"/>
      <c r="F44" s="248"/>
      <c r="G44" s="248"/>
      <c r="H44" s="248"/>
      <c r="I44" s="248"/>
      <c r="J44" s="248"/>
      <c r="K44" s="248"/>
      <c r="L44" s="248"/>
      <c r="M44" s="248"/>
      <c r="N44" s="248"/>
      <c r="O44" s="248"/>
      <c r="P44" s="248"/>
      <c r="Q44" s="296"/>
      <c r="R44" s="256">
        <f>'To &amp; from Work- trip % summary'!B49</f>
        <v>0</v>
      </c>
      <c r="S44" s="313">
        <f>'To &amp; from Work- trip % summary'!D49</f>
        <v>0</v>
      </c>
      <c r="T44" s="257">
        <f>'Non-survey input values'!$B$26</f>
        <v>220.3</v>
      </c>
      <c r="U44" s="258">
        <f t="shared" si="0"/>
        <v>0</v>
      </c>
      <c r="V44" s="259">
        <f t="shared" si="1"/>
        <v>0</v>
      </c>
      <c r="W44" s="312">
        <f>'To &amp; from Work- trip % summary'!G49</f>
        <v>0</v>
      </c>
      <c r="X44" s="314">
        <f>'To &amp; from Work- trip % summary'!I49</f>
        <v>0</v>
      </c>
      <c r="Y44" s="260">
        <f t="shared" si="2"/>
        <v>0</v>
      </c>
      <c r="Z44" s="259">
        <f t="shared" si="3"/>
        <v>0</v>
      </c>
      <c r="AA44" s="312">
        <f>'To &amp; from Work- trip % summary'!L49</f>
        <v>0</v>
      </c>
      <c r="AB44" s="314">
        <f>'To &amp; from Work- trip % summary'!N49</f>
        <v>0</v>
      </c>
      <c r="AC44" s="260">
        <f t="shared" si="4"/>
        <v>0</v>
      </c>
      <c r="AD44" s="259">
        <f t="shared" si="5"/>
        <v>0</v>
      </c>
      <c r="AE44" s="312">
        <f>'To &amp; from Work- trip % summary'!Q49</f>
        <v>0</v>
      </c>
      <c r="AF44" s="314">
        <f>'To &amp; from Work- trip % summary'!S49</f>
        <v>0</v>
      </c>
      <c r="AG44" s="260">
        <f t="shared" si="6"/>
        <v>0</v>
      </c>
      <c r="AH44" s="259">
        <f t="shared" si="7"/>
        <v>0</v>
      </c>
      <c r="AI44" s="312">
        <f>'To &amp; from Work- trip % summary'!V49</f>
        <v>0</v>
      </c>
      <c r="AJ44" s="314">
        <f>'To &amp; from Work- trip % summary'!X49</f>
        <v>0</v>
      </c>
      <c r="AK44" s="260">
        <f t="shared" si="8"/>
        <v>0</v>
      </c>
      <c r="AL44" s="259">
        <f t="shared" si="9"/>
        <v>0</v>
      </c>
      <c r="AM44" s="312">
        <f>'To &amp; from Work- trip % summary'!AA49</f>
        <v>0</v>
      </c>
      <c r="AN44" s="314">
        <f>'To &amp; from Work- trip % summary'!AC49</f>
        <v>0</v>
      </c>
      <c r="AO44" s="260">
        <f t="shared" si="10"/>
        <v>0</v>
      </c>
      <c r="AP44" s="259">
        <f t="shared" si="11"/>
        <v>0</v>
      </c>
      <c r="AQ44" s="312">
        <f>'To &amp; from Work- trip % summary'!AF49</f>
        <v>0</v>
      </c>
      <c r="AR44" s="314">
        <f>'To &amp; from Work- trip % summary'!AH49</f>
        <v>0</v>
      </c>
      <c r="AS44" s="260">
        <f t="shared" si="12"/>
        <v>0</v>
      </c>
      <c r="AT44" s="259">
        <f t="shared" si="13"/>
        <v>0</v>
      </c>
      <c r="AU44" s="261"/>
      <c r="AV44" s="248"/>
      <c r="AW44" s="248"/>
      <c r="AX44" s="248"/>
      <c r="AY44" s="248"/>
    </row>
    <row r="45" spans="1:51" x14ac:dyDescent="0.2">
      <c r="A45" s="248"/>
      <c r="B45" s="248"/>
      <c r="C45" s="248"/>
      <c r="D45" s="248"/>
      <c r="E45" s="248"/>
      <c r="F45" s="248"/>
      <c r="G45" s="248"/>
      <c r="H45" s="248"/>
      <c r="I45" s="248"/>
      <c r="J45" s="248"/>
      <c r="K45" s="248"/>
      <c r="L45" s="248"/>
      <c r="M45" s="248"/>
      <c r="N45" s="248"/>
      <c r="O45" s="248"/>
      <c r="P45" s="248"/>
      <c r="Q45" s="296"/>
      <c r="R45" s="256">
        <f>'To &amp; from Work- trip % summary'!B50</f>
        <v>0</v>
      </c>
      <c r="S45" s="313">
        <f>'To &amp; from Work- trip % summary'!D50</f>
        <v>0</v>
      </c>
      <c r="T45" s="257">
        <f>'Non-survey input values'!$B$26</f>
        <v>220.3</v>
      </c>
      <c r="U45" s="258">
        <f t="shared" si="0"/>
        <v>0</v>
      </c>
      <c r="V45" s="259">
        <f t="shared" si="1"/>
        <v>0</v>
      </c>
      <c r="W45" s="312">
        <f>'To &amp; from Work- trip % summary'!G50</f>
        <v>0</v>
      </c>
      <c r="X45" s="314">
        <f>'To &amp; from Work- trip % summary'!I50</f>
        <v>0</v>
      </c>
      <c r="Y45" s="260">
        <f t="shared" si="2"/>
        <v>0</v>
      </c>
      <c r="Z45" s="259">
        <f t="shared" si="3"/>
        <v>0</v>
      </c>
      <c r="AA45" s="312">
        <f>'To &amp; from Work- trip % summary'!L50</f>
        <v>0</v>
      </c>
      <c r="AB45" s="314">
        <f>'To &amp; from Work- trip % summary'!N50</f>
        <v>0</v>
      </c>
      <c r="AC45" s="260">
        <f t="shared" si="4"/>
        <v>0</v>
      </c>
      <c r="AD45" s="259">
        <f t="shared" si="5"/>
        <v>0</v>
      </c>
      <c r="AE45" s="312">
        <f>'To &amp; from Work- trip % summary'!Q50</f>
        <v>0</v>
      </c>
      <c r="AF45" s="314">
        <f>'To &amp; from Work- trip % summary'!S50</f>
        <v>0</v>
      </c>
      <c r="AG45" s="260">
        <f t="shared" si="6"/>
        <v>0</v>
      </c>
      <c r="AH45" s="259">
        <f t="shared" si="7"/>
        <v>0</v>
      </c>
      <c r="AI45" s="312">
        <f>'To &amp; from Work- trip % summary'!V50</f>
        <v>0</v>
      </c>
      <c r="AJ45" s="314">
        <f>'To &amp; from Work- trip % summary'!X50</f>
        <v>0</v>
      </c>
      <c r="AK45" s="260">
        <f t="shared" si="8"/>
        <v>0</v>
      </c>
      <c r="AL45" s="259">
        <f t="shared" si="9"/>
        <v>0</v>
      </c>
      <c r="AM45" s="312">
        <f>'To &amp; from Work- trip % summary'!AA50</f>
        <v>0</v>
      </c>
      <c r="AN45" s="314">
        <f>'To &amp; from Work- trip % summary'!AC50</f>
        <v>0</v>
      </c>
      <c r="AO45" s="260">
        <f t="shared" si="10"/>
        <v>0</v>
      </c>
      <c r="AP45" s="259">
        <f t="shared" si="11"/>
        <v>0</v>
      </c>
      <c r="AQ45" s="312">
        <f>'To &amp; from Work- trip % summary'!AF50</f>
        <v>0</v>
      </c>
      <c r="AR45" s="314">
        <f>'To &amp; from Work- trip % summary'!AH50</f>
        <v>0</v>
      </c>
      <c r="AS45" s="260">
        <f t="shared" si="12"/>
        <v>0</v>
      </c>
      <c r="AT45" s="259">
        <f t="shared" si="13"/>
        <v>0</v>
      </c>
      <c r="AU45" s="261"/>
      <c r="AV45" s="248"/>
      <c r="AW45" s="248"/>
      <c r="AX45" s="248"/>
      <c r="AY45" s="248"/>
    </row>
    <row r="46" spans="1:51" x14ac:dyDescent="0.2">
      <c r="A46" s="248"/>
      <c r="B46" s="248"/>
      <c r="C46" s="248"/>
      <c r="D46" s="248"/>
      <c r="E46" s="248"/>
      <c r="F46" s="248"/>
      <c r="G46" s="248"/>
      <c r="H46" s="248"/>
      <c r="I46" s="248"/>
      <c r="J46" s="248"/>
      <c r="K46" s="248"/>
      <c r="L46" s="248"/>
      <c r="M46" s="248"/>
      <c r="N46" s="248"/>
      <c r="O46" s="248"/>
      <c r="P46" s="248"/>
      <c r="Q46" s="296"/>
      <c r="R46" s="256">
        <f>'To &amp; from Work- trip % summary'!B51</f>
        <v>0</v>
      </c>
      <c r="S46" s="313">
        <f>'To &amp; from Work- trip % summary'!D51</f>
        <v>0</v>
      </c>
      <c r="T46" s="257">
        <f>'Non-survey input values'!$B$26</f>
        <v>220.3</v>
      </c>
      <c r="U46" s="258">
        <f t="shared" si="0"/>
        <v>0</v>
      </c>
      <c r="V46" s="259">
        <f t="shared" si="1"/>
        <v>0</v>
      </c>
      <c r="W46" s="312">
        <f>'To &amp; from Work- trip % summary'!G51</f>
        <v>0</v>
      </c>
      <c r="X46" s="314">
        <f>'To &amp; from Work- trip % summary'!I51</f>
        <v>0</v>
      </c>
      <c r="Y46" s="260">
        <f t="shared" si="2"/>
        <v>0</v>
      </c>
      <c r="Z46" s="259">
        <f t="shared" si="3"/>
        <v>0</v>
      </c>
      <c r="AA46" s="312">
        <f>'To &amp; from Work- trip % summary'!L51</f>
        <v>0</v>
      </c>
      <c r="AB46" s="314">
        <f>'To &amp; from Work- trip % summary'!N51</f>
        <v>0</v>
      </c>
      <c r="AC46" s="260">
        <f t="shared" si="4"/>
        <v>0</v>
      </c>
      <c r="AD46" s="259">
        <f t="shared" si="5"/>
        <v>0</v>
      </c>
      <c r="AE46" s="312">
        <f>'To &amp; from Work- trip % summary'!Q51</f>
        <v>0</v>
      </c>
      <c r="AF46" s="314">
        <f>'To &amp; from Work- trip % summary'!S51</f>
        <v>0</v>
      </c>
      <c r="AG46" s="260">
        <f t="shared" si="6"/>
        <v>0</v>
      </c>
      <c r="AH46" s="259">
        <f t="shared" si="7"/>
        <v>0</v>
      </c>
      <c r="AI46" s="312">
        <f>'To &amp; from Work- trip % summary'!V51</f>
        <v>0</v>
      </c>
      <c r="AJ46" s="314">
        <f>'To &amp; from Work- trip % summary'!X51</f>
        <v>0</v>
      </c>
      <c r="AK46" s="260">
        <f t="shared" si="8"/>
        <v>0</v>
      </c>
      <c r="AL46" s="259">
        <f t="shared" si="9"/>
        <v>0</v>
      </c>
      <c r="AM46" s="312">
        <f>'To &amp; from Work- trip % summary'!AA51</f>
        <v>0</v>
      </c>
      <c r="AN46" s="314">
        <f>'To &amp; from Work- trip % summary'!AC51</f>
        <v>0</v>
      </c>
      <c r="AO46" s="260">
        <f t="shared" si="10"/>
        <v>0</v>
      </c>
      <c r="AP46" s="259">
        <f t="shared" si="11"/>
        <v>0</v>
      </c>
      <c r="AQ46" s="312">
        <f>'To &amp; from Work- trip % summary'!AF51</f>
        <v>0</v>
      </c>
      <c r="AR46" s="314">
        <f>'To &amp; from Work- trip % summary'!AH51</f>
        <v>0</v>
      </c>
      <c r="AS46" s="260">
        <f t="shared" si="12"/>
        <v>0</v>
      </c>
      <c r="AT46" s="259">
        <f t="shared" si="13"/>
        <v>0</v>
      </c>
      <c r="AU46" s="261"/>
      <c r="AV46" s="248"/>
      <c r="AW46" s="248"/>
      <c r="AX46" s="248"/>
      <c r="AY46" s="248"/>
    </row>
    <row r="47" spans="1:51" x14ac:dyDescent="0.2">
      <c r="A47" s="248"/>
      <c r="B47" s="248"/>
      <c r="C47" s="248"/>
      <c r="D47" s="248"/>
      <c r="E47" s="248"/>
      <c r="F47" s="248"/>
      <c r="G47" s="248"/>
      <c r="H47" s="248"/>
      <c r="I47" s="248"/>
      <c r="J47" s="248"/>
      <c r="K47" s="248"/>
      <c r="L47" s="248"/>
      <c r="M47" s="248"/>
      <c r="N47" s="248"/>
      <c r="O47" s="248"/>
      <c r="P47" s="248"/>
      <c r="Q47" s="296"/>
      <c r="R47" s="256">
        <f>'To &amp; from Work- trip % summary'!B52</f>
        <v>0</v>
      </c>
      <c r="S47" s="313">
        <f>'To &amp; from Work- trip % summary'!D52</f>
        <v>0</v>
      </c>
      <c r="T47" s="257">
        <f>'Non-survey input values'!$B$26</f>
        <v>220.3</v>
      </c>
      <c r="U47" s="258">
        <f t="shared" si="0"/>
        <v>0</v>
      </c>
      <c r="V47" s="259">
        <f t="shared" si="1"/>
        <v>0</v>
      </c>
      <c r="W47" s="312">
        <f>'To &amp; from Work- trip % summary'!G52</f>
        <v>0</v>
      </c>
      <c r="X47" s="314">
        <f>'To &amp; from Work- trip % summary'!I52</f>
        <v>0</v>
      </c>
      <c r="Y47" s="260">
        <f t="shared" si="2"/>
        <v>0</v>
      </c>
      <c r="Z47" s="259">
        <f t="shared" si="3"/>
        <v>0</v>
      </c>
      <c r="AA47" s="312">
        <f>'To &amp; from Work- trip % summary'!L52</f>
        <v>0</v>
      </c>
      <c r="AB47" s="314">
        <f>'To &amp; from Work- trip % summary'!N52</f>
        <v>0</v>
      </c>
      <c r="AC47" s="260">
        <f t="shared" si="4"/>
        <v>0</v>
      </c>
      <c r="AD47" s="259">
        <f t="shared" si="5"/>
        <v>0</v>
      </c>
      <c r="AE47" s="312">
        <f>'To &amp; from Work- trip % summary'!Q52</f>
        <v>0</v>
      </c>
      <c r="AF47" s="314">
        <f>'To &amp; from Work- trip % summary'!S52</f>
        <v>0</v>
      </c>
      <c r="AG47" s="260">
        <f t="shared" si="6"/>
        <v>0</v>
      </c>
      <c r="AH47" s="259">
        <f t="shared" si="7"/>
        <v>0</v>
      </c>
      <c r="AI47" s="312">
        <f>'To &amp; from Work- trip % summary'!V52</f>
        <v>0</v>
      </c>
      <c r="AJ47" s="314">
        <f>'To &amp; from Work- trip % summary'!X52</f>
        <v>0</v>
      </c>
      <c r="AK47" s="260">
        <f t="shared" si="8"/>
        <v>0</v>
      </c>
      <c r="AL47" s="259">
        <f t="shared" si="9"/>
        <v>0</v>
      </c>
      <c r="AM47" s="312">
        <f>'To &amp; from Work- trip % summary'!AA52</f>
        <v>0</v>
      </c>
      <c r="AN47" s="314">
        <f>'To &amp; from Work- trip % summary'!AC52</f>
        <v>0</v>
      </c>
      <c r="AO47" s="260">
        <f t="shared" si="10"/>
        <v>0</v>
      </c>
      <c r="AP47" s="259">
        <f t="shared" si="11"/>
        <v>0</v>
      </c>
      <c r="AQ47" s="312">
        <f>'To &amp; from Work- trip % summary'!AF52</f>
        <v>0</v>
      </c>
      <c r="AR47" s="314">
        <f>'To &amp; from Work- trip % summary'!AH52</f>
        <v>0</v>
      </c>
      <c r="AS47" s="260">
        <f t="shared" si="12"/>
        <v>0</v>
      </c>
      <c r="AT47" s="259">
        <f t="shared" si="13"/>
        <v>0</v>
      </c>
      <c r="AU47" s="261"/>
      <c r="AV47" s="248"/>
      <c r="AW47" s="248"/>
      <c r="AX47" s="248"/>
      <c r="AY47" s="248"/>
    </row>
    <row r="48" spans="1:51" x14ac:dyDescent="0.2">
      <c r="A48" s="248"/>
      <c r="B48" s="248"/>
      <c r="C48" s="248"/>
      <c r="D48" s="248"/>
      <c r="E48" s="248"/>
      <c r="F48" s="248"/>
      <c r="G48" s="248"/>
      <c r="H48" s="248"/>
      <c r="I48" s="248"/>
      <c r="J48" s="248"/>
      <c r="K48" s="248"/>
      <c r="L48" s="248"/>
      <c r="M48" s="248"/>
      <c r="N48" s="248"/>
      <c r="O48" s="248"/>
      <c r="P48" s="248"/>
      <c r="Q48" s="296"/>
      <c r="R48" s="256">
        <f>'To &amp; from Work- trip % summary'!B53</f>
        <v>0</v>
      </c>
      <c r="S48" s="313">
        <f>'To &amp; from Work- trip % summary'!D53</f>
        <v>0</v>
      </c>
      <c r="T48" s="257">
        <f>'Non-survey input values'!$B$26</f>
        <v>220.3</v>
      </c>
      <c r="U48" s="258">
        <f t="shared" si="0"/>
        <v>0</v>
      </c>
      <c r="V48" s="259">
        <f t="shared" si="1"/>
        <v>0</v>
      </c>
      <c r="W48" s="312">
        <f>'To &amp; from Work- trip % summary'!G53</f>
        <v>0</v>
      </c>
      <c r="X48" s="314">
        <f>'To &amp; from Work- trip % summary'!I53</f>
        <v>0</v>
      </c>
      <c r="Y48" s="260">
        <f t="shared" si="2"/>
        <v>0</v>
      </c>
      <c r="Z48" s="259">
        <f t="shared" si="3"/>
        <v>0</v>
      </c>
      <c r="AA48" s="312">
        <f>'To &amp; from Work- trip % summary'!L53</f>
        <v>0</v>
      </c>
      <c r="AB48" s="314">
        <f>'To &amp; from Work- trip % summary'!N53</f>
        <v>0</v>
      </c>
      <c r="AC48" s="260">
        <f t="shared" si="4"/>
        <v>0</v>
      </c>
      <c r="AD48" s="259">
        <f t="shared" si="5"/>
        <v>0</v>
      </c>
      <c r="AE48" s="312">
        <f>'To &amp; from Work- trip % summary'!Q53</f>
        <v>0</v>
      </c>
      <c r="AF48" s="314">
        <f>'To &amp; from Work- trip % summary'!S53</f>
        <v>0</v>
      </c>
      <c r="AG48" s="260">
        <f t="shared" si="6"/>
        <v>0</v>
      </c>
      <c r="AH48" s="259">
        <f t="shared" si="7"/>
        <v>0</v>
      </c>
      <c r="AI48" s="312">
        <f>'To &amp; from Work- trip % summary'!V53</f>
        <v>0</v>
      </c>
      <c r="AJ48" s="314">
        <f>'To &amp; from Work- trip % summary'!X53</f>
        <v>0</v>
      </c>
      <c r="AK48" s="260">
        <f t="shared" si="8"/>
        <v>0</v>
      </c>
      <c r="AL48" s="259">
        <f t="shared" si="9"/>
        <v>0</v>
      </c>
      <c r="AM48" s="312">
        <f>'To &amp; from Work- trip % summary'!AA53</f>
        <v>0</v>
      </c>
      <c r="AN48" s="314">
        <f>'To &amp; from Work- trip % summary'!AC53</f>
        <v>0</v>
      </c>
      <c r="AO48" s="260">
        <f t="shared" si="10"/>
        <v>0</v>
      </c>
      <c r="AP48" s="259">
        <f t="shared" si="11"/>
        <v>0</v>
      </c>
      <c r="AQ48" s="312">
        <f>'To &amp; from Work- trip % summary'!AF53</f>
        <v>0</v>
      </c>
      <c r="AR48" s="314">
        <f>'To &amp; from Work- trip % summary'!AH53</f>
        <v>0</v>
      </c>
      <c r="AS48" s="260">
        <f t="shared" si="12"/>
        <v>0</v>
      </c>
      <c r="AT48" s="259">
        <f t="shared" si="13"/>
        <v>0</v>
      </c>
      <c r="AU48" s="261"/>
      <c r="AV48" s="248"/>
      <c r="AW48" s="248"/>
      <c r="AX48" s="248"/>
      <c r="AY48" s="248"/>
    </row>
    <row r="49" spans="1:51" x14ac:dyDescent="0.2">
      <c r="A49" s="248"/>
      <c r="B49" s="248"/>
      <c r="C49" s="248"/>
      <c r="D49" s="248"/>
      <c r="E49" s="248"/>
      <c r="F49" s="248"/>
      <c r="G49" s="248"/>
      <c r="H49" s="248"/>
      <c r="I49" s="248"/>
      <c r="J49" s="248"/>
      <c r="K49" s="248"/>
      <c r="L49" s="248"/>
      <c r="M49" s="248"/>
      <c r="N49" s="248"/>
      <c r="O49" s="248"/>
      <c r="P49" s="248"/>
      <c r="Q49" s="296"/>
      <c r="R49" s="256">
        <f>'To &amp; from Work- trip % summary'!B54</f>
        <v>0</v>
      </c>
      <c r="S49" s="313">
        <f>'To &amp; from Work- trip % summary'!D54</f>
        <v>0</v>
      </c>
      <c r="T49" s="257">
        <f>'Non-survey input values'!$B$26</f>
        <v>220.3</v>
      </c>
      <c r="U49" s="258">
        <f t="shared" si="0"/>
        <v>0</v>
      </c>
      <c r="V49" s="259">
        <f t="shared" si="1"/>
        <v>0</v>
      </c>
      <c r="W49" s="312">
        <f>'To &amp; from Work- trip % summary'!G54</f>
        <v>0</v>
      </c>
      <c r="X49" s="314">
        <f>'To &amp; from Work- trip % summary'!I54</f>
        <v>0</v>
      </c>
      <c r="Y49" s="260">
        <f t="shared" si="2"/>
        <v>0</v>
      </c>
      <c r="Z49" s="259">
        <f t="shared" si="3"/>
        <v>0</v>
      </c>
      <c r="AA49" s="312">
        <f>'To &amp; from Work- trip % summary'!L54</f>
        <v>0</v>
      </c>
      <c r="AB49" s="314">
        <f>'To &amp; from Work- trip % summary'!N54</f>
        <v>0</v>
      </c>
      <c r="AC49" s="260">
        <f t="shared" si="4"/>
        <v>0</v>
      </c>
      <c r="AD49" s="259">
        <f t="shared" si="5"/>
        <v>0</v>
      </c>
      <c r="AE49" s="312">
        <f>'To &amp; from Work- trip % summary'!Q54</f>
        <v>0</v>
      </c>
      <c r="AF49" s="314">
        <f>'To &amp; from Work- trip % summary'!S54</f>
        <v>0</v>
      </c>
      <c r="AG49" s="260">
        <f t="shared" si="6"/>
        <v>0</v>
      </c>
      <c r="AH49" s="259">
        <f t="shared" si="7"/>
        <v>0</v>
      </c>
      <c r="AI49" s="312">
        <f>'To &amp; from Work- trip % summary'!V54</f>
        <v>0</v>
      </c>
      <c r="AJ49" s="314">
        <f>'To &amp; from Work- trip % summary'!X54</f>
        <v>0</v>
      </c>
      <c r="AK49" s="260">
        <f t="shared" si="8"/>
        <v>0</v>
      </c>
      <c r="AL49" s="259">
        <f t="shared" si="9"/>
        <v>0</v>
      </c>
      <c r="AM49" s="312">
        <f>'To &amp; from Work- trip % summary'!AA54</f>
        <v>0</v>
      </c>
      <c r="AN49" s="314">
        <f>'To &amp; from Work- trip % summary'!AC54</f>
        <v>0</v>
      </c>
      <c r="AO49" s="260">
        <f t="shared" si="10"/>
        <v>0</v>
      </c>
      <c r="AP49" s="259">
        <f t="shared" si="11"/>
        <v>0</v>
      </c>
      <c r="AQ49" s="312">
        <f>'To &amp; from Work- trip % summary'!AF54</f>
        <v>0</v>
      </c>
      <c r="AR49" s="314">
        <f>'To &amp; from Work- trip % summary'!AH54</f>
        <v>0</v>
      </c>
      <c r="AS49" s="260">
        <f t="shared" si="12"/>
        <v>0</v>
      </c>
      <c r="AT49" s="259">
        <f t="shared" si="13"/>
        <v>0</v>
      </c>
      <c r="AU49" s="261"/>
      <c r="AV49" s="248"/>
      <c r="AW49" s="248"/>
      <c r="AX49" s="248"/>
      <c r="AY49" s="248"/>
    </row>
    <row r="50" spans="1:51" x14ac:dyDescent="0.2">
      <c r="A50" s="248"/>
      <c r="B50" s="248"/>
      <c r="C50" s="248"/>
      <c r="D50" s="248"/>
      <c r="E50" s="248"/>
      <c r="F50" s="248"/>
      <c r="G50" s="248"/>
      <c r="H50" s="248"/>
      <c r="I50" s="248"/>
      <c r="J50" s="248"/>
      <c r="K50" s="248"/>
      <c r="L50" s="248"/>
      <c r="M50" s="248"/>
      <c r="N50" s="248"/>
      <c r="O50" s="248"/>
      <c r="P50" s="248"/>
      <c r="Q50" s="296"/>
      <c r="R50" s="256">
        <f>'To &amp; from Work- trip % summary'!B55</f>
        <v>0</v>
      </c>
      <c r="S50" s="313">
        <f>'To &amp; from Work- trip % summary'!D55</f>
        <v>0</v>
      </c>
      <c r="T50" s="257">
        <f>'Non-survey input values'!$B$26</f>
        <v>220.3</v>
      </c>
      <c r="U50" s="258">
        <f t="shared" si="0"/>
        <v>0</v>
      </c>
      <c r="V50" s="259">
        <f t="shared" si="1"/>
        <v>0</v>
      </c>
      <c r="W50" s="312">
        <f>'To &amp; from Work- trip % summary'!G55</f>
        <v>0</v>
      </c>
      <c r="X50" s="314">
        <f>'To &amp; from Work- trip % summary'!I55</f>
        <v>0</v>
      </c>
      <c r="Y50" s="260">
        <f t="shared" si="2"/>
        <v>0</v>
      </c>
      <c r="Z50" s="259">
        <f t="shared" si="3"/>
        <v>0</v>
      </c>
      <c r="AA50" s="312">
        <f>'To &amp; from Work- trip % summary'!L55</f>
        <v>0</v>
      </c>
      <c r="AB50" s="314">
        <f>'To &amp; from Work- trip % summary'!N55</f>
        <v>0</v>
      </c>
      <c r="AC50" s="260">
        <f t="shared" si="4"/>
        <v>0</v>
      </c>
      <c r="AD50" s="259">
        <f t="shared" si="5"/>
        <v>0</v>
      </c>
      <c r="AE50" s="312">
        <f>'To &amp; from Work- trip % summary'!Q55</f>
        <v>0</v>
      </c>
      <c r="AF50" s="314">
        <f>'To &amp; from Work- trip % summary'!S55</f>
        <v>0</v>
      </c>
      <c r="AG50" s="260">
        <f t="shared" si="6"/>
        <v>0</v>
      </c>
      <c r="AH50" s="259">
        <f t="shared" si="7"/>
        <v>0</v>
      </c>
      <c r="AI50" s="312">
        <f>'To &amp; from Work- trip % summary'!V55</f>
        <v>0</v>
      </c>
      <c r="AJ50" s="314">
        <f>'To &amp; from Work- trip % summary'!X55</f>
        <v>0</v>
      </c>
      <c r="AK50" s="260">
        <f t="shared" si="8"/>
        <v>0</v>
      </c>
      <c r="AL50" s="259">
        <f t="shared" si="9"/>
        <v>0</v>
      </c>
      <c r="AM50" s="312">
        <f>'To &amp; from Work- trip % summary'!AA55</f>
        <v>0</v>
      </c>
      <c r="AN50" s="314">
        <f>'To &amp; from Work- trip % summary'!AC55</f>
        <v>0</v>
      </c>
      <c r="AO50" s="260">
        <f t="shared" si="10"/>
        <v>0</v>
      </c>
      <c r="AP50" s="259">
        <f t="shared" si="11"/>
        <v>0</v>
      </c>
      <c r="AQ50" s="312">
        <f>'To &amp; from Work- trip % summary'!AF55</f>
        <v>0</v>
      </c>
      <c r="AR50" s="314">
        <f>'To &amp; from Work- trip % summary'!AH55</f>
        <v>0</v>
      </c>
      <c r="AS50" s="260">
        <f t="shared" si="12"/>
        <v>0</v>
      </c>
      <c r="AT50" s="259">
        <f t="shared" si="13"/>
        <v>0</v>
      </c>
      <c r="AU50" s="261"/>
      <c r="AV50" s="248"/>
      <c r="AW50" s="248"/>
      <c r="AX50" s="248"/>
      <c r="AY50" s="248"/>
    </row>
    <row r="51" spans="1:51" x14ac:dyDescent="0.2">
      <c r="A51" s="248"/>
      <c r="B51" s="248"/>
      <c r="C51" s="248"/>
      <c r="D51" s="248"/>
      <c r="E51" s="248"/>
      <c r="F51" s="248"/>
      <c r="G51" s="248"/>
      <c r="H51" s="248"/>
      <c r="I51" s="248"/>
      <c r="J51" s="248"/>
      <c r="K51" s="248"/>
      <c r="L51" s="248"/>
      <c r="M51" s="248"/>
      <c r="N51" s="248"/>
      <c r="O51" s="248"/>
      <c r="P51" s="248"/>
      <c r="Q51" s="296"/>
      <c r="R51" s="256">
        <f>'To &amp; from Work- trip % summary'!B56</f>
        <v>0</v>
      </c>
      <c r="S51" s="313">
        <f>'To &amp; from Work- trip % summary'!D56</f>
        <v>0</v>
      </c>
      <c r="T51" s="257">
        <f>'Non-survey input values'!$B$26</f>
        <v>220.3</v>
      </c>
      <c r="U51" s="258">
        <f t="shared" si="0"/>
        <v>0</v>
      </c>
      <c r="V51" s="259">
        <f t="shared" si="1"/>
        <v>0</v>
      </c>
      <c r="W51" s="312">
        <f>'To &amp; from Work- trip % summary'!G56</f>
        <v>0</v>
      </c>
      <c r="X51" s="314">
        <f>'To &amp; from Work- trip % summary'!I56</f>
        <v>0</v>
      </c>
      <c r="Y51" s="260">
        <f t="shared" si="2"/>
        <v>0</v>
      </c>
      <c r="Z51" s="259">
        <f t="shared" si="3"/>
        <v>0</v>
      </c>
      <c r="AA51" s="312">
        <f>'To &amp; from Work- trip % summary'!L56</f>
        <v>0</v>
      </c>
      <c r="AB51" s="314">
        <f>'To &amp; from Work- trip % summary'!N56</f>
        <v>0</v>
      </c>
      <c r="AC51" s="260">
        <f t="shared" si="4"/>
        <v>0</v>
      </c>
      <c r="AD51" s="259">
        <f t="shared" si="5"/>
        <v>0</v>
      </c>
      <c r="AE51" s="312">
        <f>'To &amp; from Work- trip % summary'!Q56</f>
        <v>0</v>
      </c>
      <c r="AF51" s="314">
        <f>'To &amp; from Work- trip % summary'!S56</f>
        <v>0</v>
      </c>
      <c r="AG51" s="260">
        <f t="shared" si="6"/>
        <v>0</v>
      </c>
      <c r="AH51" s="259">
        <f t="shared" si="7"/>
        <v>0</v>
      </c>
      <c r="AI51" s="312">
        <f>'To &amp; from Work- trip % summary'!V56</f>
        <v>0</v>
      </c>
      <c r="AJ51" s="314">
        <f>'To &amp; from Work- trip % summary'!X56</f>
        <v>0</v>
      </c>
      <c r="AK51" s="260">
        <f t="shared" si="8"/>
        <v>0</v>
      </c>
      <c r="AL51" s="259">
        <f t="shared" si="9"/>
        <v>0</v>
      </c>
      <c r="AM51" s="312">
        <f>'To &amp; from Work- trip % summary'!AA56</f>
        <v>0</v>
      </c>
      <c r="AN51" s="314">
        <f>'To &amp; from Work- trip % summary'!AC56</f>
        <v>0</v>
      </c>
      <c r="AO51" s="260">
        <f t="shared" si="10"/>
        <v>0</v>
      </c>
      <c r="AP51" s="259">
        <f t="shared" si="11"/>
        <v>0</v>
      </c>
      <c r="AQ51" s="312">
        <f>'To &amp; from Work- trip % summary'!AF56</f>
        <v>0</v>
      </c>
      <c r="AR51" s="314">
        <f>'To &amp; from Work- trip % summary'!AH56</f>
        <v>0</v>
      </c>
      <c r="AS51" s="260">
        <f t="shared" si="12"/>
        <v>0</v>
      </c>
      <c r="AT51" s="259">
        <f t="shared" si="13"/>
        <v>0</v>
      </c>
      <c r="AU51" s="261"/>
      <c r="AV51" s="248"/>
      <c r="AW51" s="248"/>
      <c r="AX51" s="248"/>
      <c r="AY51" s="248"/>
    </row>
    <row r="52" spans="1:51" x14ac:dyDescent="0.2">
      <c r="A52" s="248"/>
      <c r="B52" s="248"/>
      <c r="C52" s="248"/>
      <c r="D52" s="248"/>
      <c r="E52" s="248"/>
      <c r="F52" s="248"/>
      <c r="G52" s="248"/>
      <c r="H52" s="248"/>
      <c r="I52" s="248"/>
      <c r="J52" s="248"/>
      <c r="K52" s="248"/>
      <c r="L52" s="248"/>
      <c r="M52" s="248"/>
      <c r="N52" s="248"/>
      <c r="O52" s="248"/>
      <c r="P52" s="248"/>
      <c r="Q52" s="296"/>
      <c r="R52" s="256">
        <f>'To &amp; from Work- trip % summary'!B57</f>
        <v>0</v>
      </c>
      <c r="S52" s="313">
        <f>'To &amp; from Work- trip % summary'!D57</f>
        <v>0</v>
      </c>
      <c r="T52" s="257">
        <f>'Non-survey input values'!$B$26</f>
        <v>220.3</v>
      </c>
      <c r="U52" s="258">
        <f t="shared" si="0"/>
        <v>0</v>
      </c>
      <c r="V52" s="259">
        <f t="shared" si="1"/>
        <v>0</v>
      </c>
      <c r="W52" s="312">
        <f>'To &amp; from Work- trip % summary'!G57</f>
        <v>0</v>
      </c>
      <c r="X52" s="314">
        <f>'To &amp; from Work- trip % summary'!I57</f>
        <v>0</v>
      </c>
      <c r="Y52" s="260">
        <f t="shared" si="2"/>
        <v>0</v>
      </c>
      <c r="Z52" s="259">
        <f t="shared" si="3"/>
        <v>0</v>
      </c>
      <c r="AA52" s="312">
        <f>'To &amp; from Work- trip % summary'!L57</f>
        <v>0</v>
      </c>
      <c r="AB52" s="314">
        <f>'To &amp; from Work- trip % summary'!N57</f>
        <v>0</v>
      </c>
      <c r="AC52" s="260">
        <f t="shared" si="4"/>
        <v>0</v>
      </c>
      <c r="AD52" s="259">
        <f t="shared" si="5"/>
        <v>0</v>
      </c>
      <c r="AE52" s="312">
        <f>'To &amp; from Work- trip % summary'!Q57</f>
        <v>0</v>
      </c>
      <c r="AF52" s="314">
        <f>'To &amp; from Work- trip % summary'!S57</f>
        <v>0</v>
      </c>
      <c r="AG52" s="260">
        <f t="shared" si="6"/>
        <v>0</v>
      </c>
      <c r="AH52" s="259">
        <f t="shared" si="7"/>
        <v>0</v>
      </c>
      <c r="AI52" s="312">
        <f>'To &amp; from Work- trip % summary'!V57</f>
        <v>0</v>
      </c>
      <c r="AJ52" s="314">
        <f>'To &amp; from Work- trip % summary'!X57</f>
        <v>0</v>
      </c>
      <c r="AK52" s="260">
        <f t="shared" si="8"/>
        <v>0</v>
      </c>
      <c r="AL52" s="259">
        <f t="shared" si="9"/>
        <v>0</v>
      </c>
      <c r="AM52" s="312">
        <f>'To &amp; from Work- trip % summary'!AA57</f>
        <v>0</v>
      </c>
      <c r="AN52" s="314">
        <f>'To &amp; from Work- trip % summary'!AC57</f>
        <v>0</v>
      </c>
      <c r="AO52" s="260">
        <f t="shared" si="10"/>
        <v>0</v>
      </c>
      <c r="AP52" s="259">
        <f t="shared" si="11"/>
        <v>0</v>
      </c>
      <c r="AQ52" s="312">
        <f>'To &amp; from Work- trip % summary'!AF57</f>
        <v>0</v>
      </c>
      <c r="AR52" s="314">
        <f>'To &amp; from Work- trip % summary'!AH57</f>
        <v>0</v>
      </c>
      <c r="AS52" s="260">
        <f t="shared" si="12"/>
        <v>0</v>
      </c>
      <c r="AT52" s="259">
        <f t="shared" si="13"/>
        <v>0</v>
      </c>
      <c r="AU52" s="261"/>
      <c r="AV52" s="248"/>
      <c r="AW52" s="248"/>
      <c r="AX52" s="248"/>
      <c r="AY52" s="248"/>
    </row>
    <row r="53" spans="1:51" x14ac:dyDescent="0.2">
      <c r="A53" s="248"/>
      <c r="B53" s="248"/>
      <c r="C53" s="248"/>
      <c r="D53" s="248"/>
      <c r="E53" s="248"/>
      <c r="F53" s="248"/>
      <c r="G53" s="248"/>
      <c r="H53" s="248"/>
      <c r="I53" s="248"/>
      <c r="J53" s="248"/>
      <c r="K53" s="248"/>
      <c r="L53" s="248"/>
      <c r="M53" s="248"/>
      <c r="N53" s="248"/>
      <c r="O53" s="248"/>
      <c r="P53" s="248"/>
      <c r="Q53" s="296"/>
      <c r="R53" s="256">
        <f>'To &amp; from Work- trip % summary'!B58</f>
        <v>0</v>
      </c>
      <c r="S53" s="313">
        <f>'To &amp; from Work- trip % summary'!D58</f>
        <v>0</v>
      </c>
      <c r="T53" s="257">
        <f>'Non-survey input values'!$B$26</f>
        <v>220.3</v>
      </c>
      <c r="U53" s="258">
        <f t="shared" si="0"/>
        <v>0</v>
      </c>
      <c r="V53" s="259">
        <f t="shared" si="1"/>
        <v>0</v>
      </c>
      <c r="W53" s="312">
        <f>'To &amp; from Work- trip % summary'!G58</f>
        <v>0</v>
      </c>
      <c r="X53" s="314">
        <f>'To &amp; from Work- trip % summary'!I58</f>
        <v>0</v>
      </c>
      <c r="Y53" s="260">
        <f t="shared" si="2"/>
        <v>0</v>
      </c>
      <c r="Z53" s="259">
        <f t="shared" si="3"/>
        <v>0</v>
      </c>
      <c r="AA53" s="312">
        <f>'To &amp; from Work- trip % summary'!L58</f>
        <v>0</v>
      </c>
      <c r="AB53" s="314">
        <f>'To &amp; from Work- trip % summary'!N58</f>
        <v>0</v>
      </c>
      <c r="AC53" s="260">
        <f t="shared" si="4"/>
        <v>0</v>
      </c>
      <c r="AD53" s="259">
        <f t="shared" si="5"/>
        <v>0</v>
      </c>
      <c r="AE53" s="312">
        <f>'To &amp; from Work- trip % summary'!Q58</f>
        <v>0</v>
      </c>
      <c r="AF53" s="314">
        <f>'To &amp; from Work- trip % summary'!S58</f>
        <v>0</v>
      </c>
      <c r="AG53" s="260">
        <f t="shared" si="6"/>
        <v>0</v>
      </c>
      <c r="AH53" s="259">
        <f t="shared" si="7"/>
        <v>0</v>
      </c>
      <c r="AI53" s="312">
        <f>'To &amp; from Work- trip % summary'!V58</f>
        <v>0</v>
      </c>
      <c r="AJ53" s="314">
        <f>'To &amp; from Work- trip % summary'!X58</f>
        <v>0</v>
      </c>
      <c r="AK53" s="260">
        <f t="shared" si="8"/>
        <v>0</v>
      </c>
      <c r="AL53" s="259">
        <f t="shared" si="9"/>
        <v>0</v>
      </c>
      <c r="AM53" s="312">
        <f>'To &amp; from Work- trip % summary'!AA58</f>
        <v>0</v>
      </c>
      <c r="AN53" s="314">
        <f>'To &amp; from Work- trip % summary'!AC58</f>
        <v>0</v>
      </c>
      <c r="AO53" s="260">
        <f t="shared" si="10"/>
        <v>0</v>
      </c>
      <c r="AP53" s="259">
        <f t="shared" si="11"/>
        <v>0</v>
      </c>
      <c r="AQ53" s="312">
        <f>'To &amp; from Work- trip % summary'!AF58</f>
        <v>0</v>
      </c>
      <c r="AR53" s="314">
        <f>'To &amp; from Work- trip % summary'!AH58</f>
        <v>0</v>
      </c>
      <c r="AS53" s="260">
        <f t="shared" si="12"/>
        <v>0</v>
      </c>
      <c r="AT53" s="259">
        <f t="shared" si="13"/>
        <v>0</v>
      </c>
      <c r="AU53" s="261"/>
      <c r="AV53" s="248"/>
      <c r="AW53" s="248"/>
      <c r="AX53" s="248"/>
      <c r="AY53" s="248"/>
    </row>
    <row r="54" spans="1:51" x14ac:dyDescent="0.2">
      <c r="A54" s="248"/>
      <c r="B54" s="248"/>
      <c r="C54" s="248"/>
      <c r="D54" s="248"/>
      <c r="E54" s="248"/>
      <c r="F54" s="248"/>
      <c r="G54" s="248"/>
      <c r="H54" s="248"/>
      <c r="I54" s="248"/>
      <c r="J54" s="248"/>
      <c r="K54" s="248"/>
      <c r="L54" s="248"/>
      <c r="M54" s="248"/>
      <c r="N54" s="248"/>
      <c r="O54" s="248"/>
      <c r="P54" s="248"/>
      <c r="Q54" s="296"/>
      <c r="R54" s="256">
        <f>'To &amp; from Work- trip % summary'!B59</f>
        <v>0</v>
      </c>
      <c r="S54" s="313">
        <f>'To &amp; from Work- trip % summary'!D59</f>
        <v>0</v>
      </c>
      <c r="T54" s="257">
        <f>'Non-survey input values'!$B$26</f>
        <v>220.3</v>
      </c>
      <c r="U54" s="258">
        <f t="shared" si="0"/>
        <v>0</v>
      </c>
      <c r="V54" s="259">
        <f t="shared" si="1"/>
        <v>0</v>
      </c>
      <c r="W54" s="312">
        <f>'To &amp; from Work- trip % summary'!G59</f>
        <v>0</v>
      </c>
      <c r="X54" s="314">
        <f>'To &amp; from Work- trip % summary'!I59</f>
        <v>0</v>
      </c>
      <c r="Y54" s="260">
        <f t="shared" si="2"/>
        <v>0</v>
      </c>
      <c r="Z54" s="259">
        <f t="shared" si="3"/>
        <v>0</v>
      </c>
      <c r="AA54" s="312">
        <f>'To &amp; from Work- trip % summary'!L59</f>
        <v>0</v>
      </c>
      <c r="AB54" s="314">
        <f>'To &amp; from Work- trip % summary'!N59</f>
        <v>0</v>
      </c>
      <c r="AC54" s="260">
        <f t="shared" si="4"/>
        <v>0</v>
      </c>
      <c r="AD54" s="259">
        <f t="shared" si="5"/>
        <v>0</v>
      </c>
      <c r="AE54" s="312">
        <f>'To &amp; from Work- trip % summary'!Q59</f>
        <v>0</v>
      </c>
      <c r="AF54" s="314">
        <f>'To &amp; from Work- trip % summary'!S59</f>
        <v>0</v>
      </c>
      <c r="AG54" s="260">
        <f t="shared" si="6"/>
        <v>0</v>
      </c>
      <c r="AH54" s="259">
        <f t="shared" si="7"/>
        <v>0</v>
      </c>
      <c r="AI54" s="312">
        <f>'To &amp; from Work- trip % summary'!V59</f>
        <v>0</v>
      </c>
      <c r="AJ54" s="314">
        <f>'To &amp; from Work- trip % summary'!X59</f>
        <v>0</v>
      </c>
      <c r="AK54" s="260">
        <f t="shared" si="8"/>
        <v>0</v>
      </c>
      <c r="AL54" s="259">
        <f t="shared" si="9"/>
        <v>0</v>
      </c>
      <c r="AM54" s="312">
        <f>'To &amp; from Work- trip % summary'!AA59</f>
        <v>0</v>
      </c>
      <c r="AN54" s="314">
        <f>'To &amp; from Work- trip % summary'!AC59</f>
        <v>0</v>
      </c>
      <c r="AO54" s="260">
        <f t="shared" si="10"/>
        <v>0</v>
      </c>
      <c r="AP54" s="259">
        <f t="shared" si="11"/>
        <v>0</v>
      </c>
      <c r="AQ54" s="312">
        <f>'To &amp; from Work- trip % summary'!AF59</f>
        <v>0</v>
      </c>
      <c r="AR54" s="314">
        <f>'To &amp; from Work- trip % summary'!AH59</f>
        <v>0</v>
      </c>
      <c r="AS54" s="260">
        <f t="shared" si="12"/>
        <v>0</v>
      </c>
      <c r="AT54" s="259">
        <f t="shared" si="13"/>
        <v>0</v>
      </c>
      <c r="AU54" s="261"/>
      <c r="AV54" s="248"/>
      <c r="AW54" s="248"/>
      <c r="AX54" s="248"/>
      <c r="AY54" s="248"/>
    </row>
    <row r="55" spans="1:51" x14ac:dyDescent="0.2">
      <c r="A55" s="248"/>
      <c r="B55" s="248"/>
      <c r="C55" s="248"/>
      <c r="D55" s="248"/>
      <c r="E55" s="248"/>
      <c r="F55" s="248"/>
      <c r="G55" s="248"/>
      <c r="H55" s="248"/>
      <c r="I55" s="248"/>
      <c r="J55" s="248"/>
      <c r="K55" s="248"/>
      <c r="L55" s="248"/>
      <c r="M55" s="248"/>
      <c r="N55" s="248"/>
      <c r="O55" s="248"/>
      <c r="P55" s="248"/>
      <c r="Q55" s="296"/>
      <c r="R55" s="256">
        <f>'To &amp; from Work- trip % summary'!B60</f>
        <v>0</v>
      </c>
      <c r="S55" s="313">
        <f>'To &amp; from Work- trip % summary'!D60</f>
        <v>0</v>
      </c>
      <c r="T55" s="257">
        <f>'Non-survey input values'!$B$26</f>
        <v>220.3</v>
      </c>
      <c r="U55" s="258">
        <f t="shared" si="0"/>
        <v>0</v>
      </c>
      <c r="V55" s="259">
        <f t="shared" si="1"/>
        <v>0</v>
      </c>
      <c r="W55" s="312">
        <f>'To &amp; from Work- trip % summary'!G60</f>
        <v>0</v>
      </c>
      <c r="X55" s="314">
        <f>'To &amp; from Work- trip % summary'!I60</f>
        <v>0</v>
      </c>
      <c r="Y55" s="260">
        <f t="shared" si="2"/>
        <v>0</v>
      </c>
      <c r="Z55" s="259">
        <f t="shared" si="3"/>
        <v>0</v>
      </c>
      <c r="AA55" s="312">
        <f>'To &amp; from Work- trip % summary'!L60</f>
        <v>0</v>
      </c>
      <c r="AB55" s="314">
        <f>'To &amp; from Work- trip % summary'!N60</f>
        <v>0</v>
      </c>
      <c r="AC55" s="260">
        <f t="shared" si="4"/>
        <v>0</v>
      </c>
      <c r="AD55" s="259">
        <f t="shared" si="5"/>
        <v>0</v>
      </c>
      <c r="AE55" s="312">
        <f>'To &amp; from Work- trip % summary'!Q60</f>
        <v>0</v>
      </c>
      <c r="AF55" s="314">
        <f>'To &amp; from Work- trip % summary'!S60</f>
        <v>0</v>
      </c>
      <c r="AG55" s="260">
        <f t="shared" si="6"/>
        <v>0</v>
      </c>
      <c r="AH55" s="259">
        <f t="shared" si="7"/>
        <v>0</v>
      </c>
      <c r="AI55" s="312">
        <f>'To &amp; from Work- trip % summary'!V60</f>
        <v>0</v>
      </c>
      <c r="AJ55" s="314">
        <f>'To &amp; from Work- trip % summary'!X60</f>
        <v>0</v>
      </c>
      <c r="AK55" s="260">
        <f t="shared" si="8"/>
        <v>0</v>
      </c>
      <c r="AL55" s="259">
        <f t="shared" si="9"/>
        <v>0</v>
      </c>
      <c r="AM55" s="312">
        <f>'To &amp; from Work- trip % summary'!AA60</f>
        <v>0</v>
      </c>
      <c r="AN55" s="314">
        <f>'To &amp; from Work- trip % summary'!AC60</f>
        <v>0</v>
      </c>
      <c r="AO55" s="260">
        <f t="shared" si="10"/>
        <v>0</v>
      </c>
      <c r="AP55" s="259">
        <f t="shared" si="11"/>
        <v>0</v>
      </c>
      <c r="AQ55" s="312">
        <f>'To &amp; from Work- trip % summary'!AF60</f>
        <v>0</v>
      </c>
      <c r="AR55" s="314">
        <f>'To &amp; from Work- trip % summary'!AH60</f>
        <v>0</v>
      </c>
      <c r="AS55" s="260">
        <f t="shared" si="12"/>
        <v>0</v>
      </c>
      <c r="AT55" s="259">
        <f t="shared" si="13"/>
        <v>0</v>
      </c>
      <c r="AU55" s="261"/>
      <c r="AV55" s="248"/>
      <c r="AW55" s="248"/>
      <c r="AX55" s="248"/>
      <c r="AY55" s="248"/>
    </row>
    <row r="56" spans="1:51" x14ac:dyDescent="0.2">
      <c r="A56" s="248"/>
      <c r="B56" s="248"/>
      <c r="C56" s="248"/>
      <c r="D56" s="248"/>
      <c r="E56" s="248"/>
      <c r="F56" s="248"/>
      <c r="G56" s="248"/>
      <c r="H56" s="248"/>
      <c r="I56" s="248"/>
      <c r="J56" s="248"/>
      <c r="K56" s="248"/>
      <c r="L56" s="248"/>
      <c r="M56" s="248"/>
      <c r="N56" s="248"/>
      <c r="O56" s="248"/>
      <c r="P56" s="248"/>
      <c r="Q56" s="296"/>
      <c r="R56" s="256">
        <f>'To &amp; from Work- trip % summary'!B61</f>
        <v>0</v>
      </c>
      <c r="S56" s="313">
        <f>'To &amp; from Work- trip % summary'!D61</f>
        <v>0</v>
      </c>
      <c r="T56" s="257">
        <f>'Non-survey input values'!$B$26</f>
        <v>220.3</v>
      </c>
      <c r="U56" s="258">
        <f t="shared" si="0"/>
        <v>0</v>
      </c>
      <c r="V56" s="259">
        <f t="shared" si="1"/>
        <v>0</v>
      </c>
      <c r="W56" s="312">
        <f>'To &amp; from Work- trip % summary'!G61</f>
        <v>0</v>
      </c>
      <c r="X56" s="314">
        <f>'To &amp; from Work- trip % summary'!I61</f>
        <v>0</v>
      </c>
      <c r="Y56" s="260">
        <f t="shared" si="2"/>
        <v>0</v>
      </c>
      <c r="Z56" s="259">
        <f t="shared" si="3"/>
        <v>0</v>
      </c>
      <c r="AA56" s="312">
        <f>'To &amp; from Work- trip % summary'!L61</f>
        <v>0</v>
      </c>
      <c r="AB56" s="314">
        <f>'To &amp; from Work- trip % summary'!N61</f>
        <v>0</v>
      </c>
      <c r="AC56" s="260">
        <f t="shared" si="4"/>
        <v>0</v>
      </c>
      <c r="AD56" s="259">
        <f t="shared" si="5"/>
        <v>0</v>
      </c>
      <c r="AE56" s="312">
        <f>'To &amp; from Work- trip % summary'!Q61</f>
        <v>0</v>
      </c>
      <c r="AF56" s="314">
        <f>'To &amp; from Work- trip % summary'!S61</f>
        <v>0</v>
      </c>
      <c r="AG56" s="260">
        <f t="shared" si="6"/>
        <v>0</v>
      </c>
      <c r="AH56" s="259">
        <f t="shared" si="7"/>
        <v>0</v>
      </c>
      <c r="AI56" s="312">
        <f>'To &amp; from Work- trip % summary'!V61</f>
        <v>0</v>
      </c>
      <c r="AJ56" s="314">
        <f>'To &amp; from Work- trip % summary'!X61</f>
        <v>0</v>
      </c>
      <c r="AK56" s="260">
        <f t="shared" si="8"/>
        <v>0</v>
      </c>
      <c r="AL56" s="259">
        <f t="shared" si="9"/>
        <v>0</v>
      </c>
      <c r="AM56" s="312">
        <f>'To &amp; from Work- trip % summary'!AA61</f>
        <v>0</v>
      </c>
      <c r="AN56" s="314">
        <f>'To &amp; from Work- trip % summary'!AC61</f>
        <v>0</v>
      </c>
      <c r="AO56" s="260">
        <f t="shared" si="10"/>
        <v>0</v>
      </c>
      <c r="AP56" s="259">
        <f t="shared" si="11"/>
        <v>0</v>
      </c>
      <c r="AQ56" s="312">
        <f>'To &amp; from Work- trip % summary'!AF61</f>
        <v>0</v>
      </c>
      <c r="AR56" s="314">
        <f>'To &amp; from Work- trip % summary'!AH61</f>
        <v>0</v>
      </c>
      <c r="AS56" s="260">
        <f t="shared" si="12"/>
        <v>0</v>
      </c>
      <c r="AT56" s="259">
        <f t="shared" si="13"/>
        <v>0</v>
      </c>
      <c r="AU56" s="261"/>
      <c r="AV56" s="248"/>
      <c r="AW56" s="248"/>
      <c r="AX56" s="248"/>
      <c r="AY56" s="248"/>
    </row>
    <row r="57" spans="1:51" x14ac:dyDescent="0.2">
      <c r="A57" s="248"/>
      <c r="B57" s="248"/>
      <c r="C57" s="248"/>
      <c r="D57" s="248"/>
      <c r="E57" s="248"/>
      <c r="F57" s="248"/>
      <c r="G57" s="248"/>
      <c r="H57" s="248"/>
      <c r="I57" s="248"/>
      <c r="J57" s="248"/>
      <c r="K57" s="248"/>
      <c r="L57" s="248"/>
      <c r="M57" s="248"/>
      <c r="N57" s="248"/>
      <c r="O57" s="248"/>
      <c r="P57" s="248"/>
      <c r="Q57" s="296"/>
      <c r="R57" s="256">
        <f>'To &amp; from Work- trip % summary'!B62</f>
        <v>0</v>
      </c>
      <c r="S57" s="313">
        <f>'To &amp; from Work- trip % summary'!D62</f>
        <v>0</v>
      </c>
      <c r="T57" s="257">
        <f>'Non-survey input values'!$B$26</f>
        <v>220.3</v>
      </c>
      <c r="U57" s="258">
        <f t="shared" si="0"/>
        <v>0</v>
      </c>
      <c r="V57" s="259">
        <f t="shared" si="1"/>
        <v>0</v>
      </c>
      <c r="W57" s="312">
        <f>'To &amp; from Work- trip % summary'!G62</f>
        <v>0</v>
      </c>
      <c r="X57" s="314">
        <f>'To &amp; from Work- trip % summary'!I62</f>
        <v>0</v>
      </c>
      <c r="Y57" s="260">
        <f t="shared" si="2"/>
        <v>0</v>
      </c>
      <c r="Z57" s="259">
        <f t="shared" si="3"/>
        <v>0</v>
      </c>
      <c r="AA57" s="312">
        <f>'To &amp; from Work- trip % summary'!L62</f>
        <v>0</v>
      </c>
      <c r="AB57" s="314">
        <f>'To &amp; from Work- trip % summary'!N62</f>
        <v>0</v>
      </c>
      <c r="AC57" s="260">
        <f t="shared" si="4"/>
        <v>0</v>
      </c>
      <c r="AD57" s="259">
        <f t="shared" si="5"/>
        <v>0</v>
      </c>
      <c r="AE57" s="312">
        <f>'To &amp; from Work- trip % summary'!Q62</f>
        <v>0</v>
      </c>
      <c r="AF57" s="314">
        <f>'To &amp; from Work- trip % summary'!S62</f>
        <v>0</v>
      </c>
      <c r="AG57" s="260">
        <f t="shared" si="6"/>
        <v>0</v>
      </c>
      <c r="AH57" s="259">
        <f t="shared" si="7"/>
        <v>0</v>
      </c>
      <c r="AI57" s="312">
        <f>'To &amp; from Work- trip % summary'!V62</f>
        <v>0</v>
      </c>
      <c r="AJ57" s="314">
        <f>'To &amp; from Work- trip % summary'!X62</f>
        <v>0</v>
      </c>
      <c r="AK57" s="260">
        <f t="shared" si="8"/>
        <v>0</v>
      </c>
      <c r="AL57" s="259">
        <f t="shared" si="9"/>
        <v>0</v>
      </c>
      <c r="AM57" s="312">
        <f>'To &amp; from Work- trip % summary'!AA62</f>
        <v>0</v>
      </c>
      <c r="AN57" s="314">
        <f>'To &amp; from Work- trip % summary'!AC62</f>
        <v>0</v>
      </c>
      <c r="AO57" s="260">
        <f t="shared" si="10"/>
        <v>0</v>
      </c>
      <c r="AP57" s="259">
        <f t="shared" si="11"/>
        <v>0</v>
      </c>
      <c r="AQ57" s="312">
        <f>'To &amp; from Work- trip % summary'!AF62</f>
        <v>0</v>
      </c>
      <c r="AR57" s="314">
        <f>'To &amp; from Work- trip % summary'!AH62</f>
        <v>0</v>
      </c>
      <c r="AS57" s="260">
        <f t="shared" si="12"/>
        <v>0</v>
      </c>
      <c r="AT57" s="259">
        <f t="shared" si="13"/>
        <v>0</v>
      </c>
      <c r="AU57" s="261"/>
      <c r="AV57" s="248"/>
      <c r="AW57" s="248"/>
      <c r="AX57" s="248"/>
      <c r="AY57" s="248"/>
    </row>
    <row r="58" spans="1:51" x14ac:dyDescent="0.2">
      <c r="A58" s="248"/>
      <c r="B58" s="248"/>
      <c r="C58" s="248"/>
      <c r="D58" s="248"/>
      <c r="E58" s="248"/>
      <c r="F58" s="248"/>
      <c r="G58" s="248"/>
      <c r="H58" s="248"/>
      <c r="I58" s="248"/>
      <c r="J58" s="248"/>
      <c r="K58" s="248"/>
      <c r="L58" s="248"/>
      <c r="M58" s="248"/>
      <c r="N58" s="248"/>
      <c r="O58" s="248"/>
      <c r="P58" s="248"/>
      <c r="Q58" s="296"/>
      <c r="R58" s="256">
        <f>'To &amp; from Work- trip % summary'!B63</f>
        <v>0</v>
      </c>
      <c r="S58" s="313">
        <f>'To &amp; from Work- trip % summary'!D63</f>
        <v>0</v>
      </c>
      <c r="T58" s="257">
        <f>'Non-survey input values'!$B$26</f>
        <v>220.3</v>
      </c>
      <c r="U58" s="258">
        <f t="shared" si="0"/>
        <v>0</v>
      </c>
      <c r="V58" s="259">
        <f t="shared" si="1"/>
        <v>0</v>
      </c>
      <c r="W58" s="312">
        <f>'To &amp; from Work- trip % summary'!G63</f>
        <v>0</v>
      </c>
      <c r="X58" s="314">
        <f>'To &amp; from Work- trip % summary'!I63</f>
        <v>0</v>
      </c>
      <c r="Y58" s="260">
        <f t="shared" si="2"/>
        <v>0</v>
      </c>
      <c r="Z58" s="259">
        <f t="shared" si="3"/>
        <v>0</v>
      </c>
      <c r="AA58" s="312">
        <f>'To &amp; from Work- trip % summary'!L63</f>
        <v>0</v>
      </c>
      <c r="AB58" s="314">
        <f>'To &amp; from Work- trip % summary'!N63</f>
        <v>0</v>
      </c>
      <c r="AC58" s="260">
        <f t="shared" si="4"/>
        <v>0</v>
      </c>
      <c r="AD58" s="259">
        <f t="shared" si="5"/>
        <v>0</v>
      </c>
      <c r="AE58" s="312">
        <f>'To &amp; from Work- trip % summary'!Q63</f>
        <v>0</v>
      </c>
      <c r="AF58" s="314">
        <f>'To &amp; from Work- trip % summary'!S63</f>
        <v>0</v>
      </c>
      <c r="AG58" s="260">
        <f t="shared" si="6"/>
        <v>0</v>
      </c>
      <c r="AH58" s="259">
        <f t="shared" si="7"/>
        <v>0</v>
      </c>
      <c r="AI58" s="312">
        <f>'To &amp; from Work- trip % summary'!V63</f>
        <v>0</v>
      </c>
      <c r="AJ58" s="314">
        <f>'To &amp; from Work- trip % summary'!X63</f>
        <v>0</v>
      </c>
      <c r="AK58" s="260">
        <f t="shared" si="8"/>
        <v>0</v>
      </c>
      <c r="AL58" s="259">
        <f t="shared" si="9"/>
        <v>0</v>
      </c>
      <c r="AM58" s="312">
        <f>'To &amp; from Work- trip % summary'!AA63</f>
        <v>0</v>
      </c>
      <c r="AN58" s="314">
        <f>'To &amp; from Work- trip % summary'!AC63</f>
        <v>0</v>
      </c>
      <c r="AO58" s="260">
        <f t="shared" si="10"/>
        <v>0</v>
      </c>
      <c r="AP58" s="259">
        <f t="shared" si="11"/>
        <v>0</v>
      </c>
      <c r="AQ58" s="312">
        <f>'To &amp; from Work- trip % summary'!AF63</f>
        <v>0</v>
      </c>
      <c r="AR58" s="314">
        <f>'To &amp; from Work- trip % summary'!AH63</f>
        <v>0</v>
      </c>
      <c r="AS58" s="260">
        <f t="shared" si="12"/>
        <v>0</v>
      </c>
      <c r="AT58" s="259">
        <f t="shared" si="13"/>
        <v>0</v>
      </c>
      <c r="AU58" s="261"/>
      <c r="AV58" s="248"/>
      <c r="AW58" s="248"/>
      <c r="AX58" s="248"/>
      <c r="AY58" s="248"/>
    </row>
    <row r="59" spans="1:51" x14ac:dyDescent="0.2">
      <c r="A59" s="248"/>
      <c r="B59" s="248"/>
      <c r="C59" s="248"/>
      <c r="D59" s="248"/>
      <c r="E59" s="248"/>
      <c r="F59" s="248"/>
      <c r="G59" s="248"/>
      <c r="H59" s="248"/>
      <c r="I59" s="248"/>
      <c r="J59" s="248"/>
      <c r="K59" s="248"/>
      <c r="L59" s="248"/>
      <c r="M59" s="248"/>
      <c r="N59" s="248"/>
      <c r="O59" s="248"/>
      <c r="P59" s="248"/>
      <c r="Q59" s="296"/>
      <c r="R59" s="256">
        <f>'To &amp; from Work- trip % summary'!B64</f>
        <v>0</v>
      </c>
      <c r="S59" s="313">
        <f>'To &amp; from Work- trip % summary'!D64</f>
        <v>0</v>
      </c>
      <c r="T59" s="257">
        <f>'Non-survey input values'!$B$26</f>
        <v>220.3</v>
      </c>
      <c r="U59" s="258">
        <f t="shared" si="0"/>
        <v>0</v>
      </c>
      <c r="V59" s="259">
        <f t="shared" si="1"/>
        <v>0</v>
      </c>
      <c r="W59" s="312">
        <f>'To &amp; from Work- trip % summary'!G64</f>
        <v>0</v>
      </c>
      <c r="X59" s="314">
        <f>'To &amp; from Work- trip % summary'!I64</f>
        <v>0</v>
      </c>
      <c r="Y59" s="260">
        <f t="shared" si="2"/>
        <v>0</v>
      </c>
      <c r="Z59" s="259">
        <f t="shared" si="3"/>
        <v>0</v>
      </c>
      <c r="AA59" s="312">
        <f>'To &amp; from Work- trip % summary'!L64</f>
        <v>0</v>
      </c>
      <c r="AB59" s="314">
        <f>'To &amp; from Work- trip % summary'!N64</f>
        <v>0</v>
      </c>
      <c r="AC59" s="260">
        <f t="shared" si="4"/>
        <v>0</v>
      </c>
      <c r="AD59" s="259">
        <f t="shared" si="5"/>
        <v>0</v>
      </c>
      <c r="AE59" s="312">
        <f>'To &amp; from Work- trip % summary'!Q64</f>
        <v>0</v>
      </c>
      <c r="AF59" s="314">
        <f>'To &amp; from Work- trip % summary'!S64</f>
        <v>0</v>
      </c>
      <c r="AG59" s="260">
        <f t="shared" si="6"/>
        <v>0</v>
      </c>
      <c r="AH59" s="259">
        <f t="shared" si="7"/>
        <v>0</v>
      </c>
      <c r="AI59" s="312">
        <f>'To &amp; from Work- trip % summary'!V64</f>
        <v>0</v>
      </c>
      <c r="AJ59" s="314">
        <f>'To &amp; from Work- trip % summary'!X64</f>
        <v>0</v>
      </c>
      <c r="AK59" s="260">
        <f t="shared" si="8"/>
        <v>0</v>
      </c>
      <c r="AL59" s="259">
        <f t="shared" si="9"/>
        <v>0</v>
      </c>
      <c r="AM59" s="312">
        <f>'To &amp; from Work- trip % summary'!AA64</f>
        <v>0</v>
      </c>
      <c r="AN59" s="314">
        <f>'To &amp; from Work- trip % summary'!AC64</f>
        <v>0</v>
      </c>
      <c r="AO59" s="260">
        <f t="shared" si="10"/>
        <v>0</v>
      </c>
      <c r="AP59" s="259">
        <f t="shared" si="11"/>
        <v>0</v>
      </c>
      <c r="AQ59" s="312">
        <f>'To &amp; from Work- trip % summary'!AF64</f>
        <v>0</v>
      </c>
      <c r="AR59" s="314">
        <f>'To &amp; from Work- trip % summary'!AH64</f>
        <v>0</v>
      </c>
      <c r="AS59" s="260">
        <f t="shared" si="12"/>
        <v>0</v>
      </c>
      <c r="AT59" s="259">
        <f t="shared" si="13"/>
        <v>0</v>
      </c>
      <c r="AU59" s="261"/>
      <c r="AV59" s="248"/>
      <c r="AW59" s="248"/>
      <c r="AX59" s="248"/>
      <c r="AY59" s="248"/>
    </row>
    <row r="60" spans="1:51" x14ac:dyDescent="0.2">
      <c r="A60" s="248"/>
      <c r="B60" s="248"/>
      <c r="C60" s="248"/>
      <c r="D60" s="248"/>
      <c r="E60" s="248"/>
      <c r="F60" s="248"/>
      <c r="G60" s="248"/>
      <c r="H60" s="248"/>
      <c r="I60" s="248"/>
      <c r="J60" s="248"/>
      <c r="K60" s="248"/>
      <c r="L60" s="248"/>
      <c r="M60" s="248"/>
      <c r="N60" s="248"/>
      <c r="O60" s="248"/>
      <c r="P60" s="248"/>
      <c r="Q60" s="296"/>
      <c r="R60" s="256">
        <f>'To &amp; from Work- trip % summary'!B65</f>
        <v>0</v>
      </c>
      <c r="S60" s="313">
        <f>'To &amp; from Work- trip % summary'!D65</f>
        <v>0</v>
      </c>
      <c r="T60" s="257">
        <f>'Non-survey input values'!$B$26</f>
        <v>220.3</v>
      </c>
      <c r="U60" s="258">
        <f t="shared" si="0"/>
        <v>0</v>
      </c>
      <c r="V60" s="259">
        <f t="shared" si="1"/>
        <v>0</v>
      </c>
      <c r="W60" s="312">
        <f>'To &amp; from Work- trip % summary'!G65</f>
        <v>0</v>
      </c>
      <c r="X60" s="314">
        <f>'To &amp; from Work- trip % summary'!I65</f>
        <v>0</v>
      </c>
      <c r="Y60" s="260">
        <f t="shared" si="2"/>
        <v>0</v>
      </c>
      <c r="Z60" s="259">
        <f t="shared" si="3"/>
        <v>0</v>
      </c>
      <c r="AA60" s="312">
        <f>'To &amp; from Work- trip % summary'!L65</f>
        <v>0</v>
      </c>
      <c r="AB60" s="314">
        <f>'To &amp; from Work- trip % summary'!N65</f>
        <v>0</v>
      </c>
      <c r="AC60" s="260">
        <f t="shared" si="4"/>
        <v>0</v>
      </c>
      <c r="AD60" s="259">
        <f t="shared" si="5"/>
        <v>0</v>
      </c>
      <c r="AE60" s="312">
        <f>'To &amp; from Work- trip % summary'!Q65</f>
        <v>0</v>
      </c>
      <c r="AF60" s="314">
        <f>'To &amp; from Work- trip % summary'!S65</f>
        <v>0</v>
      </c>
      <c r="AG60" s="260">
        <f t="shared" si="6"/>
        <v>0</v>
      </c>
      <c r="AH60" s="259">
        <f t="shared" si="7"/>
        <v>0</v>
      </c>
      <c r="AI60" s="312">
        <f>'To &amp; from Work- trip % summary'!V65</f>
        <v>0</v>
      </c>
      <c r="AJ60" s="314">
        <f>'To &amp; from Work- trip % summary'!X65</f>
        <v>0</v>
      </c>
      <c r="AK60" s="260">
        <f t="shared" si="8"/>
        <v>0</v>
      </c>
      <c r="AL60" s="259">
        <f t="shared" si="9"/>
        <v>0</v>
      </c>
      <c r="AM60" s="312">
        <f>'To &amp; from Work- trip % summary'!AA65</f>
        <v>0</v>
      </c>
      <c r="AN60" s="314">
        <f>'To &amp; from Work- trip % summary'!AC65</f>
        <v>0</v>
      </c>
      <c r="AO60" s="260">
        <f t="shared" si="10"/>
        <v>0</v>
      </c>
      <c r="AP60" s="259">
        <f t="shared" si="11"/>
        <v>0</v>
      </c>
      <c r="AQ60" s="312">
        <f>'To &amp; from Work- trip % summary'!AF65</f>
        <v>0</v>
      </c>
      <c r="AR60" s="314">
        <f>'To &amp; from Work- trip % summary'!AH65</f>
        <v>0</v>
      </c>
      <c r="AS60" s="260">
        <f t="shared" si="12"/>
        <v>0</v>
      </c>
      <c r="AT60" s="259">
        <f t="shared" si="13"/>
        <v>0</v>
      </c>
      <c r="AU60" s="261"/>
      <c r="AV60" s="248"/>
      <c r="AW60" s="248"/>
      <c r="AX60" s="248"/>
      <c r="AY60" s="248"/>
    </row>
    <row r="61" spans="1:51" x14ac:dyDescent="0.2">
      <c r="A61" s="248"/>
      <c r="B61" s="248"/>
      <c r="C61" s="248"/>
      <c r="D61" s="248"/>
      <c r="E61" s="248"/>
      <c r="F61" s="248"/>
      <c r="G61" s="248"/>
      <c r="H61" s="248"/>
      <c r="I61" s="248"/>
      <c r="J61" s="248"/>
      <c r="K61" s="248"/>
      <c r="L61" s="248"/>
      <c r="M61" s="248"/>
      <c r="N61" s="248"/>
      <c r="O61" s="248"/>
      <c r="P61" s="248"/>
      <c r="Q61" s="296"/>
      <c r="R61" s="256">
        <f>'To &amp; from Work- trip % summary'!B66</f>
        <v>0</v>
      </c>
      <c r="S61" s="313">
        <f>'To &amp; from Work- trip % summary'!D66</f>
        <v>0</v>
      </c>
      <c r="T61" s="257">
        <f>'Non-survey input values'!$B$26</f>
        <v>220.3</v>
      </c>
      <c r="U61" s="258">
        <f t="shared" si="0"/>
        <v>0</v>
      </c>
      <c r="V61" s="259">
        <f t="shared" si="1"/>
        <v>0</v>
      </c>
      <c r="W61" s="312">
        <f>'To &amp; from Work- trip % summary'!G66</f>
        <v>0</v>
      </c>
      <c r="X61" s="314">
        <f>'To &amp; from Work- trip % summary'!I66</f>
        <v>0</v>
      </c>
      <c r="Y61" s="260">
        <f t="shared" si="2"/>
        <v>0</v>
      </c>
      <c r="Z61" s="259">
        <f t="shared" si="3"/>
        <v>0</v>
      </c>
      <c r="AA61" s="312">
        <f>'To &amp; from Work- trip % summary'!L66</f>
        <v>0</v>
      </c>
      <c r="AB61" s="314">
        <f>'To &amp; from Work- trip % summary'!N66</f>
        <v>0</v>
      </c>
      <c r="AC61" s="260">
        <f t="shared" si="4"/>
        <v>0</v>
      </c>
      <c r="AD61" s="259">
        <f t="shared" si="5"/>
        <v>0</v>
      </c>
      <c r="AE61" s="312">
        <f>'To &amp; from Work- trip % summary'!Q66</f>
        <v>0</v>
      </c>
      <c r="AF61" s="314">
        <f>'To &amp; from Work- trip % summary'!S66</f>
        <v>0</v>
      </c>
      <c r="AG61" s="260">
        <f t="shared" si="6"/>
        <v>0</v>
      </c>
      <c r="AH61" s="259">
        <f t="shared" si="7"/>
        <v>0</v>
      </c>
      <c r="AI61" s="312">
        <f>'To &amp; from Work- trip % summary'!V66</f>
        <v>0</v>
      </c>
      <c r="AJ61" s="314">
        <f>'To &amp; from Work- trip % summary'!X66</f>
        <v>0</v>
      </c>
      <c r="AK61" s="260">
        <f t="shared" si="8"/>
        <v>0</v>
      </c>
      <c r="AL61" s="259">
        <f t="shared" si="9"/>
        <v>0</v>
      </c>
      <c r="AM61" s="312">
        <f>'To &amp; from Work- trip % summary'!AA66</f>
        <v>0</v>
      </c>
      <c r="AN61" s="314">
        <f>'To &amp; from Work- trip % summary'!AC66</f>
        <v>0</v>
      </c>
      <c r="AO61" s="260">
        <f t="shared" si="10"/>
        <v>0</v>
      </c>
      <c r="AP61" s="259">
        <f t="shared" si="11"/>
        <v>0</v>
      </c>
      <c r="AQ61" s="312">
        <f>'To &amp; from Work- trip % summary'!AF66</f>
        <v>0</v>
      </c>
      <c r="AR61" s="314">
        <f>'To &amp; from Work- trip % summary'!AH66</f>
        <v>0</v>
      </c>
      <c r="AS61" s="260">
        <f t="shared" si="12"/>
        <v>0</v>
      </c>
      <c r="AT61" s="259">
        <f t="shared" si="13"/>
        <v>0</v>
      </c>
      <c r="AU61" s="261"/>
      <c r="AV61" s="248"/>
      <c r="AW61" s="248"/>
      <c r="AX61" s="248"/>
      <c r="AY61" s="248"/>
    </row>
    <row r="62" spans="1:51" x14ac:dyDescent="0.2">
      <c r="A62" s="248"/>
      <c r="B62" s="248"/>
      <c r="C62" s="248"/>
      <c r="D62" s="248"/>
      <c r="E62" s="248"/>
      <c r="F62" s="248"/>
      <c r="G62" s="248"/>
      <c r="H62" s="248"/>
      <c r="I62" s="248"/>
      <c r="J62" s="248"/>
      <c r="K62" s="248"/>
      <c r="L62" s="248"/>
      <c r="M62" s="248"/>
      <c r="N62" s="248"/>
      <c r="O62" s="248"/>
      <c r="P62" s="248"/>
      <c r="Q62" s="296"/>
      <c r="R62" s="256">
        <f>'To &amp; from Work- trip % summary'!B67</f>
        <v>0</v>
      </c>
      <c r="S62" s="313">
        <f>'To &amp; from Work- trip % summary'!D67</f>
        <v>0</v>
      </c>
      <c r="T62" s="257">
        <f>'Non-survey input values'!$B$26</f>
        <v>220.3</v>
      </c>
      <c r="U62" s="258">
        <f t="shared" si="0"/>
        <v>0</v>
      </c>
      <c r="V62" s="259">
        <f t="shared" si="1"/>
        <v>0</v>
      </c>
      <c r="W62" s="312">
        <f>'To &amp; from Work- trip % summary'!G67</f>
        <v>0</v>
      </c>
      <c r="X62" s="314">
        <f>'To &amp; from Work- trip % summary'!I67</f>
        <v>0</v>
      </c>
      <c r="Y62" s="260">
        <f t="shared" si="2"/>
        <v>0</v>
      </c>
      <c r="Z62" s="259">
        <f t="shared" si="3"/>
        <v>0</v>
      </c>
      <c r="AA62" s="312">
        <f>'To &amp; from Work- trip % summary'!L67</f>
        <v>0</v>
      </c>
      <c r="AB62" s="314">
        <f>'To &amp; from Work- trip % summary'!N67</f>
        <v>0</v>
      </c>
      <c r="AC62" s="260">
        <f t="shared" si="4"/>
        <v>0</v>
      </c>
      <c r="AD62" s="259">
        <f t="shared" si="5"/>
        <v>0</v>
      </c>
      <c r="AE62" s="312">
        <f>'To &amp; from Work- trip % summary'!Q67</f>
        <v>0</v>
      </c>
      <c r="AF62" s="314">
        <f>'To &amp; from Work- trip % summary'!S67</f>
        <v>0</v>
      </c>
      <c r="AG62" s="260">
        <f t="shared" si="6"/>
        <v>0</v>
      </c>
      <c r="AH62" s="259">
        <f t="shared" si="7"/>
        <v>0</v>
      </c>
      <c r="AI62" s="312">
        <f>'To &amp; from Work- trip % summary'!V67</f>
        <v>0</v>
      </c>
      <c r="AJ62" s="314">
        <f>'To &amp; from Work- trip % summary'!X67</f>
        <v>0</v>
      </c>
      <c r="AK62" s="260">
        <f t="shared" si="8"/>
        <v>0</v>
      </c>
      <c r="AL62" s="259">
        <f t="shared" si="9"/>
        <v>0</v>
      </c>
      <c r="AM62" s="312">
        <f>'To &amp; from Work- trip % summary'!AA67</f>
        <v>0</v>
      </c>
      <c r="AN62" s="314">
        <f>'To &amp; from Work- trip % summary'!AC67</f>
        <v>0</v>
      </c>
      <c r="AO62" s="260">
        <f t="shared" si="10"/>
        <v>0</v>
      </c>
      <c r="AP62" s="259">
        <f t="shared" si="11"/>
        <v>0</v>
      </c>
      <c r="AQ62" s="312">
        <f>'To &amp; from Work- trip % summary'!AF67</f>
        <v>0</v>
      </c>
      <c r="AR62" s="314">
        <f>'To &amp; from Work- trip % summary'!AH67</f>
        <v>0</v>
      </c>
      <c r="AS62" s="260">
        <f t="shared" si="12"/>
        <v>0</v>
      </c>
      <c r="AT62" s="259">
        <f t="shared" si="13"/>
        <v>0</v>
      </c>
      <c r="AU62" s="261"/>
      <c r="AV62" s="248"/>
      <c r="AW62" s="248"/>
      <c r="AX62" s="248"/>
      <c r="AY62" s="248"/>
    </row>
    <row r="63" spans="1:51" x14ac:dyDescent="0.2">
      <c r="A63" s="248"/>
      <c r="B63" s="248"/>
      <c r="C63" s="248"/>
      <c r="D63" s="248"/>
      <c r="E63" s="248"/>
      <c r="F63" s="248"/>
      <c r="G63" s="248"/>
      <c r="H63" s="248"/>
      <c r="I63" s="248"/>
      <c r="J63" s="248"/>
      <c r="K63" s="248"/>
      <c r="L63" s="248"/>
      <c r="M63" s="248"/>
      <c r="N63" s="248"/>
      <c r="O63" s="248"/>
      <c r="P63" s="248"/>
      <c r="Q63" s="296"/>
      <c r="R63" s="256">
        <f>'To &amp; from Work- trip % summary'!B68</f>
        <v>0</v>
      </c>
      <c r="S63" s="313">
        <f>'To &amp; from Work- trip % summary'!D68</f>
        <v>0</v>
      </c>
      <c r="T63" s="257">
        <f>'Non-survey input values'!$B$26</f>
        <v>220.3</v>
      </c>
      <c r="U63" s="258">
        <f t="shared" si="0"/>
        <v>0</v>
      </c>
      <c r="V63" s="259">
        <f t="shared" si="1"/>
        <v>0</v>
      </c>
      <c r="W63" s="312">
        <f>'To &amp; from Work- trip % summary'!G68</f>
        <v>0</v>
      </c>
      <c r="X63" s="314">
        <f>'To &amp; from Work- trip % summary'!I68</f>
        <v>0</v>
      </c>
      <c r="Y63" s="260">
        <f t="shared" si="2"/>
        <v>0</v>
      </c>
      <c r="Z63" s="259">
        <f t="shared" si="3"/>
        <v>0</v>
      </c>
      <c r="AA63" s="312">
        <f>'To &amp; from Work- trip % summary'!L68</f>
        <v>0</v>
      </c>
      <c r="AB63" s="314">
        <f>'To &amp; from Work- trip % summary'!N68</f>
        <v>0</v>
      </c>
      <c r="AC63" s="260">
        <f t="shared" si="4"/>
        <v>0</v>
      </c>
      <c r="AD63" s="259">
        <f t="shared" si="5"/>
        <v>0</v>
      </c>
      <c r="AE63" s="312">
        <f>'To &amp; from Work- trip % summary'!Q68</f>
        <v>0</v>
      </c>
      <c r="AF63" s="314">
        <f>'To &amp; from Work- trip % summary'!S68</f>
        <v>0</v>
      </c>
      <c r="AG63" s="260">
        <f t="shared" si="6"/>
        <v>0</v>
      </c>
      <c r="AH63" s="259">
        <f t="shared" si="7"/>
        <v>0</v>
      </c>
      <c r="AI63" s="312">
        <f>'To &amp; from Work- trip % summary'!V68</f>
        <v>0</v>
      </c>
      <c r="AJ63" s="314">
        <f>'To &amp; from Work- trip % summary'!X68</f>
        <v>0</v>
      </c>
      <c r="AK63" s="260">
        <f t="shared" si="8"/>
        <v>0</v>
      </c>
      <c r="AL63" s="259">
        <f t="shared" si="9"/>
        <v>0</v>
      </c>
      <c r="AM63" s="312">
        <f>'To &amp; from Work- trip % summary'!AA68</f>
        <v>0</v>
      </c>
      <c r="AN63" s="314">
        <f>'To &amp; from Work- trip % summary'!AC68</f>
        <v>0</v>
      </c>
      <c r="AO63" s="260">
        <f t="shared" si="10"/>
        <v>0</v>
      </c>
      <c r="AP63" s="259">
        <f t="shared" si="11"/>
        <v>0</v>
      </c>
      <c r="AQ63" s="312">
        <f>'To &amp; from Work- trip % summary'!AF68</f>
        <v>0</v>
      </c>
      <c r="AR63" s="314">
        <f>'To &amp; from Work- trip % summary'!AH68</f>
        <v>0</v>
      </c>
      <c r="AS63" s="260">
        <f t="shared" si="12"/>
        <v>0</v>
      </c>
      <c r="AT63" s="259">
        <f t="shared" si="13"/>
        <v>0</v>
      </c>
      <c r="AU63" s="261"/>
      <c r="AV63" s="248"/>
      <c r="AW63" s="248"/>
      <c r="AX63" s="248"/>
      <c r="AY63" s="248"/>
    </row>
    <row r="64" spans="1:51" x14ac:dyDescent="0.2">
      <c r="A64" s="248"/>
      <c r="B64" s="248"/>
      <c r="C64" s="248"/>
      <c r="D64" s="248"/>
      <c r="E64" s="248"/>
      <c r="F64" s="248"/>
      <c r="G64" s="248"/>
      <c r="H64" s="248"/>
      <c r="I64" s="248"/>
      <c r="J64" s="248"/>
      <c r="K64" s="248"/>
      <c r="L64" s="248"/>
      <c r="M64" s="248"/>
      <c r="N64" s="248"/>
      <c r="O64" s="248"/>
      <c r="P64" s="248"/>
      <c r="Q64" s="296"/>
      <c r="R64" s="256">
        <f>'To &amp; from Work- trip % summary'!B69</f>
        <v>0</v>
      </c>
      <c r="S64" s="313">
        <f>'To &amp; from Work- trip % summary'!D69</f>
        <v>0</v>
      </c>
      <c r="T64" s="257">
        <f>'Non-survey input values'!$B$26</f>
        <v>220.3</v>
      </c>
      <c r="U64" s="258">
        <f t="shared" si="0"/>
        <v>0</v>
      </c>
      <c r="V64" s="259">
        <f t="shared" si="1"/>
        <v>0</v>
      </c>
      <c r="W64" s="312">
        <f>'To &amp; from Work- trip % summary'!G69</f>
        <v>0</v>
      </c>
      <c r="X64" s="314">
        <f>'To &amp; from Work- trip % summary'!I69</f>
        <v>0</v>
      </c>
      <c r="Y64" s="260">
        <f t="shared" si="2"/>
        <v>0</v>
      </c>
      <c r="Z64" s="259">
        <f t="shared" si="3"/>
        <v>0</v>
      </c>
      <c r="AA64" s="312">
        <f>'To &amp; from Work- trip % summary'!L69</f>
        <v>0</v>
      </c>
      <c r="AB64" s="314">
        <f>'To &amp; from Work- trip % summary'!N69</f>
        <v>0</v>
      </c>
      <c r="AC64" s="260">
        <f t="shared" si="4"/>
        <v>0</v>
      </c>
      <c r="AD64" s="259">
        <f t="shared" si="5"/>
        <v>0</v>
      </c>
      <c r="AE64" s="312">
        <f>'To &amp; from Work- trip % summary'!Q69</f>
        <v>0</v>
      </c>
      <c r="AF64" s="314">
        <f>'To &amp; from Work- trip % summary'!S69</f>
        <v>0</v>
      </c>
      <c r="AG64" s="260">
        <f t="shared" si="6"/>
        <v>0</v>
      </c>
      <c r="AH64" s="259">
        <f t="shared" si="7"/>
        <v>0</v>
      </c>
      <c r="AI64" s="312">
        <f>'To &amp; from Work- trip % summary'!V69</f>
        <v>0</v>
      </c>
      <c r="AJ64" s="314">
        <f>'To &amp; from Work- trip % summary'!X69</f>
        <v>0</v>
      </c>
      <c r="AK64" s="260">
        <f t="shared" si="8"/>
        <v>0</v>
      </c>
      <c r="AL64" s="259">
        <f t="shared" si="9"/>
        <v>0</v>
      </c>
      <c r="AM64" s="312">
        <f>'To &amp; from Work- trip % summary'!AA69</f>
        <v>0</v>
      </c>
      <c r="AN64" s="314">
        <f>'To &amp; from Work- trip % summary'!AC69</f>
        <v>0</v>
      </c>
      <c r="AO64" s="260">
        <f t="shared" si="10"/>
        <v>0</v>
      </c>
      <c r="AP64" s="259">
        <f t="shared" si="11"/>
        <v>0</v>
      </c>
      <c r="AQ64" s="312">
        <f>'To &amp; from Work- trip % summary'!AF69</f>
        <v>0</v>
      </c>
      <c r="AR64" s="314">
        <f>'To &amp; from Work- trip % summary'!AH69</f>
        <v>0</v>
      </c>
      <c r="AS64" s="260">
        <f t="shared" si="12"/>
        <v>0</v>
      </c>
      <c r="AT64" s="259">
        <f t="shared" si="13"/>
        <v>0</v>
      </c>
      <c r="AU64" s="261"/>
      <c r="AV64" s="248"/>
      <c r="AW64" s="248"/>
      <c r="AX64" s="248"/>
      <c r="AY64" s="248"/>
    </row>
    <row r="65" spans="1:51" x14ac:dyDescent="0.2">
      <c r="A65" s="248"/>
      <c r="B65" s="248"/>
      <c r="C65" s="248"/>
      <c r="D65" s="248"/>
      <c r="E65" s="248"/>
      <c r="F65" s="248"/>
      <c r="G65" s="248"/>
      <c r="H65" s="248"/>
      <c r="I65" s="248"/>
      <c r="J65" s="248"/>
      <c r="K65" s="248"/>
      <c r="L65" s="248"/>
      <c r="M65" s="248"/>
      <c r="N65" s="248"/>
      <c r="O65" s="248"/>
      <c r="P65" s="248"/>
      <c r="Q65" s="296"/>
      <c r="R65" s="256">
        <f>'To &amp; from Work- trip % summary'!B70</f>
        <v>0</v>
      </c>
      <c r="S65" s="313">
        <f>'To &amp; from Work- trip % summary'!D70</f>
        <v>0</v>
      </c>
      <c r="T65" s="257">
        <f>'Non-survey input values'!$B$26</f>
        <v>220.3</v>
      </c>
      <c r="U65" s="258">
        <f t="shared" si="0"/>
        <v>0</v>
      </c>
      <c r="V65" s="259">
        <f t="shared" si="1"/>
        <v>0</v>
      </c>
      <c r="W65" s="312">
        <f>'To &amp; from Work- trip % summary'!G70</f>
        <v>0</v>
      </c>
      <c r="X65" s="314">
        <f>'To &amp; from Work- trip % summary'!I70</f>
        <v>0</v>
      </c>
      <c r="Y65" s="260">
        <f t="shared" si="2"/>
        <v>0</v>
      </c>
      <c r="Z65" s="259">
        <f t="shared" si="3"/>
        <v>0</v>
      </c>
      <c r="AA65" s="312">
        <f>'To &amp; from Work- trip % summary'!L70</f>
        <v>0</v>
      </c>
      <c r="AB65" s="314">
        <f>'To &amp; from Work- trip % summary'!N70</f>
        <v>0</v>
      </c>
      <c r="AC65" s="260">
        <f t="shared" si="4"/>
        <v>0</v>
      </c>
      <c r="AD65" s="259">
        <f t="shared" si="5"/>
        <v>0</v>
      </c>
      <c r="AE65" s="312">
        <f>'To &amp; from Work- trip % summary'!Q70</f>
        <v>0</v>
      </c>
      <c r="AF65" s="314">
        <f>'To &amp; from Work- trip % summary'!S70</f>
        <v>0</v>
      </c>
      <c r="AG65" s="260">
        <f t="shared" si="6"/>
        <v>0</v>
      </c>
      <c r="AH65" s="259">
        <f t="shared" si="7"/>
        <v>0</v>
      </c>
      <c r="AI65" s="312">
        <f>'To &amp; from Work- trip % summary'!V70</f>
        <v>0</v>
      </c>
      <c r="AJ65" s="314">
        <f>'To &amp; from Work- trip % summary'!X70</f>
        <v>0</v>
      </c>
      <c r="AK65" s="260">
        <f t="shared" si="8"/>
        <v>0</v>
      </c>
      <c r="AL65" s="259">
        <f t="shared" si="9"/>
        <v>0</v>
      </c>
      <c r="AM65" s="312">
        <f>'To &amp; from Work- trip % summary'!AA70</f>
        <v>0</v>
      </c>
      <c r="AN65" s="314">
        <f>'To &amp; from Work- trip % summary'!AC70</f>
        <v>0</v>
      </c>
      <c r="AO65" s="260">
        <f t="shared" si="10"/>
        <v>0</v>
      </c>
      <c r="AP65" s="259">
        <f t="shared" si="11"/>
        <v>0</v>
      </c>
      <c r="AQ65" s="312">
        <f>'To &amp; from Work- trip % summary'!AF70</f>
        <v>0</v>
      </c>
      <c r="AR65" s="314">
        <f>'To &amp; from Work- trip % summary'!AH70</f>
        <v>0</v>
      </c>
      <c r="AS65" s="260">
        <f t="shared" si="12"/>
        <v>0</v>
      </c>
      <c r="AT65" s="259">
        <f t="shared" si="13"/>
        <v>0</v>
      </c>
      <c r="AU65" s="261"/>
      <c r="AV65" s="248"/>
      <c r="AW65" s="248"/>
      <c r="AX65" s="248"/>
      <c r="AY65" s="248"/>
    </row>
    <row r="66" spans="1:51" x14ac:dyDescent="0.2">
      <c r="A66" s="248"/>
      <c r="B66" s="248"/>
      <c r="C66" s="248"/>
      <c r="D66" s="248"/>
      <c r="E66" s="248"/>
      <c r="F66" s="248"/>
      <c r="G66" s="248"/>
      <c r="H66" s="248"/>
      <c r="I66" s="248"/>
      <c r="J66" s="248"/>
      <c r="K66" s="248"/>
      <c r="L66" s="248"/>
      <c r="M66" s="248"/>
      <c r="N66" s="248"/>
      <c r="O66" s="248"/>
      <c r="P66" s="248"/>
      <c r="Q66" s="296"/>
      <c r="R66" s="256">
        <f>'To &amp; from Work- trip % summary'!B71</f>
        <v>0</v>
      </c>
      <c r="S66" s="313">
        <f>'To &amp; from Work- trip % summary'!D71</f>
        <v>0</v>
      </c>
      <c r="T66" s="257">
        <f>'Non-survey input values'!$B$26</f>
        <v>220.3</v>
      </c>
      <c r="U66" s="258">
        <f t="shared" si="0"/>
        <v>0</v>
      </c>
      <c r="V66" s="259">
        <f t="shared" si="1"/>
        <v>0</v>
      </c>
      <c r="W66" s="312">
        <f>'To &amp; from Work- trip % summary'!G71</f>
        <v>0</v>
      </c>
      <c r="X66" s="314">
        <f>'To &amp; from Work- trip % summary'!I71</f>
        <v>0</v>
      </c>
      <c r="Y66" s="260">
        <f t="shared" si="2"/>
        <v>0</v>
      </c>
      <c r="Z66" s="259">
        <f t="shared" si="3"/>
        <v>0</v>
      </c>
      <c r="AA66" s="312">
        <f>'To &amp; from Work- trip % summary'!L71</f>
        <v>0</v>
      </c>
      <c r="AB66" s="314">
        <f>'To &amp; from Work- trip % summary'!N71</f>
        <v>0</v>
      </c>
      <c r="AC66" s="260">
        <f t="shared" si="4"/>
        <v>0</v>
      </c>
      <c r="AD66" s="259">
        <f t="shared" si="5"/>
        <v>0</v>
      </c>
      <c r="AE66" s="312">
        <f>'To &amp; from Work- trip % summary'!Q71</f>
        <v>0</v>
      </c>
      <c r="AF66" s="314">
        <f>'To &amp; from Work- trip % summary'!S71</f>
        <v>0</v>
      </c>
      <c r="AG66" s="260">
        <f t="shared" si="6"/>
        <v>0</v>
      </c>
      <c r="AH66" s="259">
        <f t="shared" si="7"/>
        <v>0</v>
      </c>
      <c r="AI66" s="312">
        <f>'To &amp; from Work- trip % summary'!V71</f>
        <v>0</v>
      </c>
      <c r="AJ66" s="314">
        <f>'To &amp; from Work- trip % summary'!X71</f>
        <v>0</v>
      </c>
      <c r="AK66" s="260">
        <f t="shared" si="8"/>
        <v>0</v>
      </c>
      <c r="AL66" s="259">
        <f t="shared" si="9"/>
        <v>0</v>
      </c>
      <c r="AM66" s="312">
        <f>'To &amp; from Work- trip % summary'!AA71</f>
        <v>0</v>
      </c>
      <c r="AN66" s="314">
        <f>'To &amp; from Work- trip % summary'!AC71</f>
        <v>0</v>
      </c>
      <c r="AO66" s="260">
        <f t="shared" si="10"/>
        <v>0</v>
      </c>
      <c r="AP66" s="259">
        <f t="shared" si="11"/>
        <v>0</v>
      </c>
      <c r="AQ66" s="312">
        <f>'To &amp; from Work- trip % summary'!AF71</f>
        <v>0</v>
      </c>
      <c r="AR66" s="314">
        <f>'To &amp; from Work- trip % summary'!AH71</f>
        <v>0</v>
      </c>
      <c r="AS66" s="260">
        <f t="shared" si="12"/>
        <v>0</v>
      </c>
      <c r="AT66" s="259">
        <f t="shared" si="13"/>
        <v>0</v>
      </c>
      <c r="AU66" s="261"/>
      <c r="AV66" s="248"/>
      <c r="AW66" s="248"/>
      <c r="AX66" s="248"/>
      <c r="AY66" s="248"/>
    </row>
    <row r="67" spans="1:51" x14ac:dyDescent="0.2">
      <c r="A67" s="248"/>
      <c r="B67" s="248"/>
      <c r="C67" s="248"/>
      <c r="D67" s="248"/>
      <c r="E67" s="248"/>
      <c r="F67" s="248"/>
      <c r="G67" s="248"/>
      <c r="H67" s="248"/>
      <c r="I67" s="248"/>
      <c r="J67" s="248"/>
      <c r="K67" s="248"/>
      <c r="L67" s="248"/>
      <c r="M67" s="248"/>
      <c r="N67" s="248"/>
      <c r="O67" s="248"/>
      <c r="P67" s="248"/>
      <c r="Q67" s="296"/>
      <c r="R67" s="256">
        <f>'To &amp; from Work- trip % summary'!B72</f>
        <v>0</v>
      </c>
      <c r="S67" s="313">
        <f>'To &amp; from Work- trip % summary'!D72</f>
        <v>0</v>
      </c>
      <c r="T67" s="257">
        <f>'Non-survey input values'!$B$26</f>
        <v>220.3</v>
      </c>
      <c r="U67" s="258">
        <f t="shared" si="0"/>
        <v>0</v>
      </c>
      <c r="V67" s="259">
        <f t="shared" si="1"/>
        <v>0</v>
      </c>
      <c r="W67" s="312">
        <f>'To &amp; from Work- trip % summary'!G72</f>
        <v>0</v>
      </c>
      <c r="X67" s="314">
        <f>'To &amp; from Work- trip % summary'!I72</f>
        <v>0</v>
      </c>
      <c r="Y67" s="260">
        <f t="shared" si="2"/>
        <v>0</v>
      </c>
      <c r="Z67" s="259">
        <f t="shared" si="3"/>
        <v>0</v>
      </c>
      <c r="AA67" s="312">
        <f>'To &amp; from Work- trip % summary'!L72</f>
        <v>0</v>
      </c>
      <c r="AB67" s="314">
        <f>'To &amp; from Work- trip % summary'!N72</f>
        <v>0</v>
      </c>
      <c r="AC67" s="260">
        <f t="shared" si="4"/>
        <v>0</v>
      </c>
      <c r="AD67" s="259">
        <f t="shared" si="5"/>
        <v>0</v>
      </c>
      <c r="AE67" s="312">
        <f>'To &amp; from Work- trip % summary'!Q72</f>
        <v>0</v>
      </c>
      <c r="AF67" s="314">
        <f>'To &amp; from Work- trip % summary'!S72</f>
        <v>0</v>
      </c>
      <c r="AG67" s="260">
        <f t="shared" si="6"/>
        <v>0</v>
      </c>
      <c r="AH67" s="259">
        <f t="shared" si="7"/>
        <v>0</v>
      </c>
      <c r="AI67" s="312">
        <f>'To &amp; from Work- trip % summary'!V72</f>
        <v>0</v>
      </c>
      <c r="AJ67" s="314">
        <f>'To &amp; from Work- trip % summary'!X72</f>
        <v>0</v>
      </c>
      <c r="AK67" s="260">
        <f t="shared" si="8"/>
        <v>0</v>
      </c>
      <c r="AL67" s="259">
        <f t="shared" si="9"/>
        <v>0</v>
      </c>
      <c r="AM67" s="312">
        <f>'To &amp; from Work- trip % summary'!AA72</f>
        <v>0</v>
      </c>
      <c r="AN67" s="314">
        <f>'To &amp; from Work- trip % summary'!AC72</f>
        <v>0</v>
      </c>
      <c r="AO67" s="260">
        <f t="shared" si="10"/>
        <v>0</v>
      </c>
      <c r="AP67" s="259">
        <f t="shared" si="11"/>
        <v>0</v>
      </c>
      <c r="AQ67" s="312">
        <f>'To &amp; from Work- trip % summary'!AF72</f>
        <v>0</v>
      </c>
      <c r="AR67" s="314">
        <f>'To &amp; from Work- trip % summary'!AH72</f>
        <v>0</v>
      </c>
      <c r="AS67" s="260">
        <f t="shared" si="12"/>
        <v>0</v>
      </c>
      <c r="AT67" s="259">
        <f t="shared" si="13"/>
        <v>0</v>
      </c>
      <c r="AU67" s="261"/>
      <c r="AV67" s="248"/>
      <c r="AW67" s="248"/>
      <c r="AX67" s="248"/>
      <c r="AY67" s="248"/>
    </row>
    <row r="68" spans="1:51" x14ac:dyDescent="0.2">
      <c r="A68" s="248"/>
      <c r="B68" s="248"/>
      <c r="C68" s="248"/>
      <c r="D68" s="248"/>
      <c r="E68" s="248"/>
      <c r="F68" s="248"/>
      <c r="G68" s="248"/>
      <c r="H68" s="248"/>
      <c r="I68" s="248"/>
      <c r="J68" s="248"/>
      <c r="K68" s="248"/>
      <c r="L68" s="248"/>
      <c r="M68" s="248"/>
      <c r="N68" s="248"/>
      <c r="O68" s="248"/>
      <c r="P68" s="248"/>
      <c r="Q68" s="296"/>
      <c r="R68" s="256">
        <f>'To &amp; from Work- trip % summary'!B73</f>
        <v>0</v>
      </c>
      <c r="S68" s="313">
        <f>'To &amp; from Work- trip % summary'!D73</f>
        <v>0</v>
      </c>
      <c r="T68" s="257">
        <f>'Non-survey input values'!$B$26</f>
        <v>220.3</v>
      </c>
      <c r="U68" s="258">
        <f t="shared" si="0"/>
        <v>0</v>
      </c>
      <c r="V68" s="259">
        <f t="shared" si="1"/>
        <v>0</v>
      </c>
      <c r="W68" s="312">
        <f>'To &amp; from Work- trip % summary'!G73</f>
        <v>0</v>
      </c>
      <c r="X68" s="314">
        <f>'To &amp; from Work- trip % summary'!I73</f>
        <v>0</v>
      </c>
      <c r="Y68" s="260">
        <f t="shared" si="2"/>
        <v>0</v>
      </c>
      <c r="Z68" s="259">
        <f t="shared" si="3"/>
        <v>0</v>
      </c>
      <c r="AA68" s="312">
        <f>'To &amp; from Work- trip % summary'!L73</f>
        <v>0</v>
      </c>
      <c r="AB68" s="314">
        <f>'To &amp; from Work- trip % summary'!N73</f>
        <v>0</v>
      </c>
      <c r="AC68" s="260">
        <f t="shared" si="4"/>
        <v>0</v>
      </c>
      <c r="AD68" s="259">
        <f t="shared" si="5"/>
        <v>0</v>
      </c>
      <c r="AE68" s="312">
        <f>'To &amp; from Work- trip % summary'!Q73</f>
        <v>0</v>
      </c>
      <c r="AF68" s="314">
        <f>'To &amp; from Work- trip % summary'!S73</f>
        <v>0</v>
      </c>
      <c r="AG68" s="260">
        <f t="shared" si="6"/>
        <v>0</v>
      </c>
      <c r="AH68" s="259">
        <f t="shared" si="7"/>
        <v>0</v>
      </c>
      <c r="AI68" s="312">
        <f>'To &amp; from Work- trip % summary'!V73</f>
        <v>0</v>
      </c>
      <c r="AJ68" s="314">
        <f>'To &amp; from Work- trip % summary'!X73</f>
        <v>0</v>
      </c>
      <c r="AK68" s="260">
        <f t="shared" si="8"/>
        <v>0</v>
      </c>
      <c r="AL68" s="259">
        <f t="shared" si="9"/>
        <v>0</v>
      </c>
      <c r="AM68" s="312">
        <f>'To &amp; from Work- trip % summary'!AA73</f>
        <v>0</v>
      </c>
      <c r="AN68" s="314">
        <f>'To &amp; from Work- trip % summary'!AC73</f>
        <v>0</v>
      </c>
      <c r="AO68" s="260">
        <f t="shared" si="10"/>
        <v>0</v>
      </c>
      <c r="AP68" s="259">
        <f t="shared" si="11"/>
        <v>0</v>
      </c>
      <c r="AQ68" s="312">
        <f>'To &amp; from Work- trip % summary'!AF73</f>
        <v>0</v>
      </c>
      <c r="AR68" s="314">
        <f>'To &amp; from Work- trip % summary'!AH73</f>
        <v>0</v>
      </c>
      <c r="AS68" s="260">
        <f t="shared" si="12"/>
        <v>0</v>
      </c>
      <c r="AT68" s="259">
        <f t="shared" si="13"/>
        <v>0</v>
      </c>
      <c r="AU68" s="261"/>
      <c r="AV68" s="248"/>
      <c r="AW68" s="248"/>
      <c r="AX68" s="248"/>
      <c r="AY68" s="248"/>
    </row>
    <row r="69" spans="1:51" x14ac:dyDescent="0.2">
      <c r="A69" s="248"/>
      <c r="B69" s="248"/>
      <c r="C69" s="248"/>
      <c r="D69" s="248"/>
      <c r="E69" s="248"/>
      <c r="F69" s="248"/>
      <c r="G69" s="248"/>
      <c r="H69" s="248"/>
      <c r="I69" s="248"/>
      <c r="J69" s="248"/>
      <c r="K69" s="248"/>
      <c r="L69" s="248"/>
      <c r="M69" s="248"/>
      <c r="N69" s="248"/>
      <c r="O69" s="248"/>
      <c r="P69" s="248"/>
      <c r="Q69" s="296"/>
      <c r="R69" s="256">
        <f>'To &amp; from Work- trip % summary'!B74</f>
        <v>0</v>
      </c>
      <c r="S69" s="313">
        <f>'To &amp; from Work- trip % summary'!D74</f>
        <v>0</v>
      </c>
      <c r="T69" s="257">
        <f>'Non-survey input values'!$B$26</f>
        <v>220.3</v>
      </c>
      <c r="U69" s="258">
        <f t="shared" si="0"/>
        <v>0</v>
      </c>
      <c r="V69" s="259">
        <f t="shared" si="1"/>
        <v>0</v>
      </c>
      <c r="W69" s="312">
        <f>'To &amp; from Work- trip % summary'!G74</f>
        <v>0</v>
      </c>
      <c r="X69" s="314">
        <f>'To &amp; from Work- trip % summary'!I74</f>
        <v>0</v>
      </c>
      <c r="Y69" s="260">
        <f t="shared" si="2"/>
        <v>0</v>
      </c>
      <c r="Z69" s="259">
        <f t="shared" si="3"/>
        <v>0</v>
      </c>
      <c r="AA69" s="312">
        <f>'To &amp; from Work- trip % summary'!L74</f>
        <v>0</v>
      </c>
      <c r="AB69" s="314">
        <f>'To &amp; from Work- trip % summary'!N74</f>
        <v>0</v>
      </c>
      <c r="AC69" s="260">
        <f t="shared" si="4"/>
        <v>0</v>
      </c>
      <c r="AD69" s="259">
        <f t="shared" si="5"/>
        <v>0</v>
      </c>
      <c r="AE69" s="312">
        <f>'To &amp; from Work- trip % summary'!Q74</f>
        <v>0</v>
      </c>
      <c r="AF69" s="314">
        <f>'To &amp; from Work- trip % summary'!S74</f>
        <v>0</v>
      </c>
      <c r="AG69" s="260">
        <f t="shared" si="6"/>
        <v>0</v>
      </c>
      <c r="AH69" s="259">
        <f t="shared" si="7"/>
        <v>0</v>
      </c>
      <c r="AI69" s="312">
        <f>'To &amp; from Work- trip % summary'!V74</f>
        <v>0</v>
      </c>
      <c r="AJ69" s="314">
        <f>'To &amp; from Work- trip % summary'!X74</f>
        <v>0</v>
      </c>
      <c r="AK69" s="260">
        <f t="shared" si="8"/>
        <v>0</v>
      </c>
      <c r="AL69" s="259">
        <f t="shared" si="9"/>
        <v>0</v>
      </c>
      <c r="AM69" s="312">
        <f>'To &amp; from Work- trip % summary'!AA74</f>
        <v>0</v>
      </c>
      <c r="AN69" s="314">
        <f>'To &amp; from Work- trip % summary'!AC74</f>
        <v>0</v>
      </c>
      <c r="AO69" s="260">
        <f t="shared" si="10"/>
        <v>0</v>
      </c>
      <c r="AP69" s="259">
        <f t="shared" si="11"/>
        <v>0</v>
      </c>
      <c r="AQ69" s="312">
        <f>'To &amp; from Work- trip % summary'!AF74</f>
        <v>0</v>
      </c>
      <c r="AR69" s="314">
        <f>'To &amp; from Work- trip % summary'!AH74</f>
        <v>0</v>
      </c>
      <c r="AS69" s="260">
        <f t="shared" si="12"/>
        <v>0</v>
      </c>
      <c r="AT69" s="259">
        <f t="shared" si="13"/>
        <v>0</v>
      </c>
      <c r="AU69" s="261"/>
      <c r="AV69" s="248"/>
      <c r="AW69" s="248"/>
      <c r="AX69" s="248"/>
      <c r="AY69" s="248"/>
    </row>
    <row r="70" spans="1:51" x14ac:dyDescent="0.2">
      <c r="A70" s="248"/>
      <c r="B70" s="248"/>
      <c r="C70" s="248"/>
      <c r="D70" s="248"/>
      <c r="E70" s="248"/>
      <c r="F70" s="248"/>
      <c r="G70" s="248"/>
      <c r="H70" s="248"/>
      <c r="I70" s="248"/>
      <c r="J70" s="248"/>
      <c r="K70" s="248"/>
      <c r="L70" s="248"/>
      <c r="M70" s="248"/>
      <c r="N70" s="248"/>
      <c r="O70" s="248"/>
      <c r="P70" s="248"/>
      <c r="Q70" s="296"/>
      <c r="R70" s="256">
        <f>'To &amp; from Work- trip % summary'!B75</f>
        <v>0</v>
      </c>
      <c r="S70" s="313">
        <f>'To &amp; from Work- trip % summary'!D75</f>
        <v>0</v>
      </c>
      <c r="T70" s="257">
        <f>'Non-survey input values'!$B$26</f>
        <v>220.3</v>
      </c>
      <c r="U70" s="258">
        <f t="shared" si="0"/>
        <v>0</v>
      </c>
      <c r="V70" s="259">
        <f t="shared" si="1"/>
        <v>0</v>
      </c>
      <c r="W70" s="312">
        <f>'To &amp; from Work- trip % summary'!G75</f>
        <v>0</v>
      </c>
      <c r="X70" s="314">
        <f>'To &amp; from Work- trip % summary'!I75</f>
        <v>0</v>
      </c>
      <c r="Y70" s="260">
        <f t="shared" si="2"/>
        <v>0</v>
      </c>
      <c r="Z70" s="259">
        <f t="shared" si="3"/>
        <v>0</v>
      </c>
      <c r="AA70" s="312">
        <f>'To &amp; from Work- trip % summary'!L75</f>
        <v>0</v>
      </c>
      <c r="AB70" s="314">
        <f>'To &amp; from Work- trip % summary'!N75</f>
        <v>0</v>
      </c>
      <c r="AC70" s="260">
        <f t="shared" si="4"/>
        <v>0</v>
      </c>
      <c r="AD70" s="259">
        <f t="shared" si="5"/>
        <v>0</v>
      </c>
      <c r="AE70" s="312">
        <f>'To &amp; from Work- trip % summary'!Q75</f>
        <v>0</v>
      </c>
      <c r="AF70" s="314">
        <f>'To &amp; from Work- trip % summary'!S75</f>
        <v>0</v>
      </c>
      <c r="AG70" s="260">
        <f t="shared" si="6"/>
        <v>0</v>
      </c>
      <c r="AH70" s="259">
        <f t="shared" si="7"/>
        <v>0</v>
      </c>
      <c r="AI70" s="312">
        <f>'To &amp; from Work- trip % summary'!V75</f>
        <v>0</v>
      </c>
      <c r="AJ70" s="314">
        <f>'To &amp; from Work- trip % summary'!X75</f>
        <v>0</v>
      </c>
      <c r="AK70" s="260">
        <f t="shared" si="8"/>
        <v>0</v>
      </c>
      <c r="AL70" s="259">
        <f t="shared" si="9"/>
        <v>0</v>
      </c>
      <c r="AM70" s="312">
        <f>'To &amp; from Work- trip % summary'!AA75</f>
        <v>0</v>
      </c>
      <c r="AN70" s="314">
        <f>'To &amp; from Work- trip % summary'!AC75</f>
        <v>0</v>
      </c>
      <c r="AO70" s="260">
        <f t="shared" si="10"/>
        <v>0</v>
      </c>
      <c r="AP70" s="259">
        <f t="shared" si="11"/>
        <v>0</v>
      </c>
      <c r="AQ70" s="312">
        <f>'To &amp; from Work- trip % summary'!AF75</f>
        <v>0</v>
      </c>
      <c r="AR70" s="314">
        <f>'To &amp; from Work- trip % summary'!AH75</f>
        <v>0</v>
      </c>
      <c r="AS70" s="260">
        <f t="shared" si="12"/>
        <v>0</v>
      </c>
      <c r="AT70" s="259">
        <f t="shared" si="13"/>
        <v>0</v>
      </c>
      <c r="AU70" s="261"/>
      <c r="AV70" s="248"/>
      <c r="AW70" s="248"/>
      <c r="AX70" s="248"/>
      <c r="AY70" s="248"/>
    </row>
    <row r="71" spans="1:51" x14ac:dyDescent="0.2">
      <c r="A71" s="248"/>
      <c r="B71" s="248"/>
      <c r="C71" s="248"/>
      <c r="D71" s="248"/>
      <c r="E71" s="248"/>
      <c r="F71" s="248"/>
      <c r="G71" s="248"/>
      <c r="H71" s="248"/>
      <c r="I71" s="248"/>
      <c r="J71" s="248"/>
      <c r="K71" s="248"/>
      <c r="L71" s="248"/>
      <c r="M71" s="248"/>
      <c r="N71" s="248"/>
      <c r="O71" s="248"/>
      <c r="P71" s="248"/>
      <c r="Q71" s="296"/>
      <c r="R71" s="256">
        <f>'To &amp; from Work- trip % summary'!B76</f>
        <v>0</v>
      </c>
      <c r="S71" s="313">
        <f>'To &amp; from Work- trip % summary'!D76</f>
        <v>0</v>
      </c>
      <c r="T71" s="257">
        <f>'Non-survey input values'!$B$26</f>
        <v>220.3</v>
      </c>
      <c r="U71" s="258">
        <f t="shared" si="0"/>
        <v>0</v>
      </c>
      <c r="V71" s="259">
        <f t="shared" si="1"/>
        <v>0</v>
      </c>
      <c r="W71" s="312">
        <f>'To &amp; from Work- trip % summary'!G76</f>
        <v>0</v>
      </c>
      <c r="X71" s="314">
        <f>'To &amp; from Work- trip % summary'!I76</f>
        <v>0</v>
      </c>
      <c r="Y71" s="260">
        <f t="shared" si="2"/>
        <v>0</v>
      </c>
      <c r="Z71" s="259">
        <f t="shared" si="3"/>
        <v>0</v>
      </c>
      <c r="AA71" s="312">
        <f>'To &amp; from Work- trip % summary'!L76</f>
        <v>0</v>
      </c>
      <c r="AB71" s="314">
        <f>'To &amp; from Work- trip % summary'!N76</f>
        <v>0</v>
      </c>
      <c r="AC71" s="260">
        <f t="shared" si="4"/>
        <v>0</v>
      </c>
      <c r="AD71" s="259">
        <f t="shared" si="5"/>
        <v>0</v>
      </c>
      <c r="AE71" s="312">
        <f>'To &amp; from Work- trip % summary'!Q76</f>
        <v>0</v>
      </c>
      <c r="AF71" s="314">
        <f>'To &amp; from Work- trip % summary'!S76</f>
        <v>0</v>
      </c>
      <c r="AG71" s="260">
        <f t="shared" si="6"/>
        <v>0</v>
      </c>
      <c r="AH71" s="259">
        <f t="shared" si="7"/>
        <v>0</v>
      </c>
      <c r="AI71" s="312">
        <f>'To &amp; from Work- trip % summary'!V76</f>
        <v>0</v>
      </c>
      <c r="AJ71" s="314">
        <f>'To &amp; from Work- trip % summary'!X76</f>
        <v>0</v>
      </c>
      <c r="AK71" s="260">
        <f t="shared" si="8"/>
        <v>0</v>
      </c>
      <c r="AL71" s="259">
        <f t="shared" si="9"/>
        <v>0</v>
      </c>
      <c r="AM71" s="312">
        <f>'To &amp; from Work- trip % summary'!AA76</f>
        <v>0</v>
      </c>
      <c r="AN71" s="314">
        <f>'To &amp; from Work- trip % summary'!AC76</f>
        <v>0</v>
      </c>
      <c r="AO71" s="260">
        <f t="shared" si="10"/>
        <v>0</v>
      </c>
      <c r="AP71" s="259">
        <f t="shared" si="11"/>
        <v>0</v>
      </c>
      <c r="AQ71" s="312">
        <f>'To &amp; from Work- trip % summary'!AF76</f>
        <v>0</v>
      </c>
      <c r="AR71" s="314">
        <f>'To &amp; from Work- trip % summary'!AH76</f>
        <v>0</v>
      </c>
      <c r="AS71" s="260">
        <f t="shared" si="12"/>
        <v>0</v>
      </c>
      <c r="AT71" s="259">
        <f t="shared" si="13"/>
        <v>0</v>
      </c>
      <c r="AU71" s="261"/>
      <c r="AV71" s="248"/>
      <c r="AW71" s="248"/>
      <c r="AX71" s="248"/>
      <c r="AY71" s="248"/>
    </row>
    <row r="72" spans="1:51" x14ac:dyDescent="0.2">
      <c r="A72" s="248"/>
      <c r="B72" s="248"/>
      <c r="C72" s="248"/>
      <c r="D72" s="248"/>
      <c r="E72" s="248"/>
      <c r="F72" s="248"/>
      <c r="G72" s="248"/>
      <c r="H72" s="248"/>
      <c r="I72" s="248"/>
      <c r="J72" s="248"/>
      <c r="K72" s="248"/>
      <c r="L72" s="248"/>
      <c r="M72" s="248"/>
      <c r="N72" s="248"/>
      <c r="O72" s="248"/>
      <c r="P72" s="248"/>
      <c r="Q72" s="296"/>
      <c r="R72" s="256">
        <f>'To &amp; from Work- trip % summary'!B77</f>
        <v>0</v>
      </c>
      <c r="S72" s="313">
        <f>'To &amp; from Work- trip % summary'!D77</f>
        <v>0</v>
      </c>
      <c r="T72" s="257">
        <f>'Non-survey input values'!$B$26</f>
        <v>220.3</v>
      </c>
      <c r="U72" s="258">
        <f t="shared" si="0"/>
        <v>0</v>
      </c>
      <c r="V72" s="259">
        <f t="shared" si="1"/>
        <v>0</v>
      </c>
      <c r="W72" s="312">
        <f>'To &amp; from Work- trip % summary'!G77</f>
        <v>0</v>
      </c>
      <c r="X72" s="314">
        <f>'To &amp; from Work- trip % summary'!I77</f>
        <v>0</v>
      </c>
      <c r="Y72" s="260">
        <f t="shared" si="2"/>
        <v>0</v>
      </c>
      <c r="Z72" s="259">
        <f t="shared" si="3"/>
        <v>0</v>
      </c>
      <c r="AA72" s="312">
        <f>'To &amp; from Work- trip % summary'!L77</f>
        <v>0</v>
      </c>
      <c r="AB72" s="314">
        <f>'To &amp; from Work- trip % summary'!N77</f>
        <v>0</v>
      </c>
      <c r="AC72" s="260">
        <f t="shared" si="4"/>
        <v>0</v>
      </c>
      <c r="AD72" s="259">
        <f t="shared" si="5"/>
        <v>0</v>
      </c>
      <c r="AE72" s="312">
        <f>'To &amp; from Work- trip % summary'!Q77</f>
        <v>0</v>
      </c>
      <c r="AF72" s="314">
        <f>'To &amp; from Work- trip % summary'!S77</f>
        <v>0</v>
      </c>
      <c r="AG72" s="260">
        <f t="shared" si="6"/>
        <v>0</v>
      </c>
      <c r="AH72" s="259">
        <f t="shared" si="7"/>
        <v>0</v>
      </c>
      <c r="AI72" s="312">
        <f>'To &amp; from Work- trip % summary'!V77</f>
        <v>0</v>
      </c>
      <c r="AJ72" s="314">
        <f>'To &amp; from Work- trip % summary'!X77</f>
        <v>0</v>
      </c>
      <c r="AK72" s="260">
        <f t="shared" si="8"/>
        <v>0</v>
      </c>
      <c r="AL72" s="259">
        <f t="shared" si="9"/>
        <v>0</v>
      </c>
      <c r="AM72" s="312">
        <f>'To &amp; from Work- trip % summary'!AA77</f>
        <v>0</v>
      </c>
      <c r="AN72" s="314">
        <f>'To &amp; from Work- trip % summary'!AC77</f>
        <v>0</v>
      </c>
      <c r="AO72" s="260">
        <f t="shared" si="10"/>
        <v>0</v>
      </c>
      <c r="AP72" s="259">
        <f t="shared" si="11"/>
        <v>0</v>
      </c>
      <c r="AQ72" s="312">
        <f>'To &amp; from Work- trip % summary'!AF77</f>
        <v>0</v>
      </c>
      <c r="AR72" s="314">
        <f>'To &amp; from Work- trip % summary'!AH77</f>
        <v>0</v>
      </c>
      <c r="AS72" s="260">
        <f t="shared" si="12"/>
        <v>0</v>
      </c>
      <c r="AT72" s="259">
        <f t="shared" si="13"/>
        <v>0</v>
      </c>
      <c r="AU72" s="261"/>
      <c r="AV72" s="248"/>
      <c r="AW72" s="248"/>
      <c r="AX72" s="248"/>
      <c r="AY72" s="248"/>
    </row>
    <row r="73" spans="1:51" x14ac:dyDescent="0.2">
      <c r="A73" s="248"/>
      <c r="B73" s="248"/>
      <c r="C73" s="248"/>
      <c r="D73" s="248"/>
      <c r="E73" s="248"/>
      <c r="F73" s="248"/>
      <c r="G73" s="248"/>
      <c r="H73" s="248"/>
      <c r="I73" s="248"/>
      <c r="J73" s="248"/>
      <c r="K73" s="248"/>
      <c r="L73" s="248"/>
      <c r="M73" s="248"/>
      <c r="N73" s="248"/>
      <c r="O73" s="248"/>
      <c r="P73" s="248"/>
      <c r="Q73" s="296"/>
      <c r="R73" s="256">
        <f>'To &amp; from Work- trip % summary'!B78</f>
        <v>0</v>
      </c>
      <c r="S73" s="313">
        <f>'To &amp; from Work- trip % summary'!D78</f>
        <v>0</v>
      </c>
      <c r="T73" s="257">
        <f>'Non-survey input values'!$B$26</f>
        <v>220.3</v>
      </c>
      <c r="U73" s="258">
        <f t="shared" si="0"/>
        <v>0</v>
      </c>
      <c r="V73" s="259">
        <f t="shared" si="1"/>
        <v>0</v>
      </c>
      <c r="W73" s="312">
        <f>'To &amp; from Work- trip % summary'!G78</f>
        <v>0</v>
      </c>
      <c r="X73" s="314">
        <f>'To &amp; from Work- trip % summary'!I78</f>
        <v>0</v>
      </c>
      <c r="Y73" s="260">
        <f t="shared" si="2"/>
        <v>0</v>
      </c>
      <c r="Z73" s="259">
        <f t="shared" si="3"/>
        <v>0</v>
      </c>
      <c r="AA73" s="312">
        <f>'To &amp; from Work- trip % summary'!L78</f>
        <v>0</v>
      </c>
      <c r="AB73" s="314">
        <f>'To &amp; from Work- trip % summary'!N78</f>
        <v>0</v>
      </c>
      <c r="AC73" s="260">
        <f t="shared" si="4"/>
        <v>0</v>
      </c>
      <c r="AD73" s="259">
        <f t="shared" si="5"/>
        <v>0</v>
      </c>
      <c r="AE73" s="312">
        <f>'To &amp; from Work- trip % summary'!Q78</f>
        <v>0</v>
      </c>
      <c r="AF73" s="314">
        <f>'To &amp; from Work- trip % summary'!S78</f>
        <v>0</v>
      </c>
      <c r="AG73" s="260">
        <f t="shared" si="6"/>
        <v>0</v>
      </c>
      <c r="AH73" s="259">
        <f t="shared" si="7"/>
        <v>0</v>
      </c>
      <c r="AI73" s="312">
        <f>'To &amp; from Work- trip % summary'!V78</f>
        <v>0</v>
      </c>
      <c r="AJ73" s="314">
        <f>'To &amp; from Work- trip % summary'!X78</f>
        <v>0</v>
      </c>
      <c r="AK73" s="260">
        <f t="shared" si="8"/>
        <v>0</v>
      </c>
      <c r="AL73" s="259">
        <f t="shared" si="9"/>
        <v>0</v>
      </c>
      <c r="AM73" s="312">
        <f>'To &amp; from Work- trip % summary'!AA78</f>
        <v>0</v>
      </c>
      <c r="AN73" s="314">
        <f>'To &amp; from Work- trip % summary'!AC78</f>
        <v>0</v>
      </c>
      <c r="AO73" s="260">
        <f t="shared" si="10"/>
        <v>0</v>
      </c>
      <c r="AP73" s="259">
        <f t="shared" si="11"/>
        <v>0</v>
      </c>
      <c r="AQ73" s="312">
        <f>'To &amp; from Work- trip % summary'!AF78</f>
        <v>0</v>
      </c>
      <c r="AR73" s="314">
        <f>'To &amp; from Work- trip % summary'!AH78</f>
        <v>0</v>
      </c>
      <c r="AS73" s="260">
        <f t="shared" si="12"/>
        <v>0</v>
      </c>
      <c r="AT73" s="259">
        <f t="shared" si="13"/>
        <v>0</v>
      </c>
      <c r="AU73" s="261"/>
      <c r="AV73" s="248"/>
      <c r="AW73" s="248"/>
      <c r="AX73" s="248"/>
      <c r="AY73" s="248"/>
    </row>
    <row r="74" spans="1:51" x14ac:dyDescent="0.2">
      <c r="A74" s="248"/>
      <c r="B74" s="248"/>
      <c r="C74" s="248"/>
      <c r="D74" s="248"/>
      <c r="E74" s="248"/>
      <c r="F74" s="248"/>
      <c r="G74" s="248"/>
      <c r="H74" s="248"/>
      <c r="I74" s="248"/>
      <c r="J74" s="248"/>
      <c r="K74" s="248"/>
      <c r="L74" s="248"/>
      <c r="M74" s="248"/>
      <c r="N74" s="248"/>
      <c r="O74" s="248"/>
      <c r="P74" s="248"/>
      <c r="Q74" s="296"/>
      <c r="R74" s="256">
        <f>'To &amp; from Work- trip % summary'!B79</f>
        <v>0</v>
      </c>
      <c r="S74" s="313">
        <f>'To &amp; from Work- trip % summary'!D79</f>
        <v>0</v>
      </c>
      <c r="T74" s="257">
        <f>'Non-survey input values'!$B$26</f>
        <v>220.3</v>
      </c>
      <c r="U74" s="258">
        <f t="shared" si="0"/>
        <v>0</v>
      </c>
      <c r="V74" s="259">
        <f t="shared" si="1"/>
        <v>0</v>
      </c>
      <c r="W74" s="312">
        <f>'To &amp; from Work- trip % summary'!G79</f>
        <v>0</v>
      </c>
      <c r="X74" s="314">
        <f>'To &amp; from Work- trip % summary'!I79</f>
        <v>0</v>
      </c>
      <c r="Y74" s="260">
        <f t="shared" si="2"/>
        <v>0</v>
      </c>
      <c r="Z74" s="259">
        <f t="shared" si="3"/>
        <v>0</v>
      </c>
      <c r="AA74" s="312">
        <f>'To &amp; from Work- trip % summary'!L79</f>
        <v>0</v>
      </c>
      <c r="AB74" s="314">
        <f>'To &amp; from Work- trip % summary'!N79</f>
        <v>0</v>
      </c>
      <c r="AC74" s="260">
        <f t="shared" si="4"/>
        <v>0</v>
      </c>
      <c r="AD74" s="259">
        <f t="shared" si="5"/>
        <v>0</v>
      </c>
      <c r="AE74" s="312">
        <f>'To &amp; from Work- trip % summary'!Q79</f>
        <v>0</v>
      </c>
      <c r="AF74" s="314">
        <f>'To &amp; from Work- trip % summary'!S79</f>
        <v>0</v>
      </c>
      <c r="AG74" s="260">
        <f t="shared" si="6"/>
        <v>0</v>
      </c>
      <c r="AH74" s="259">
        <f t="shared" si="7"/>
        <v>0</v>
      </c>
      <c r="AI74" s="312">
        <f>'To &amp; from Work- trip % summary'!V79</f>
        <v>0</v>
      </c>
      <c r="AJ74" s="314">
        <f>'To &amp; from Work- trip % summary'!X79</f>
        <v>0</v>
      </c>
      <c r="AK74" s="260">
        <f t="shared" si="8"/>
        <v>0</v>
      </c>
      <c r="AL74" s="259">
        <f t="shared" si="9"/>
        <v>0</v>
      </c>
      <c r="AM74" s="312">
        <f>'To &amp; from Work- trip % summary'!AA79</f>
        <v>0</v>
      </c>
      <c r="AN74" s="314">
        <f>'To &amp; from Work- trip % summary'!AC79</f>
        <v>0</v>
      </c>
      <c r="AO74" s="260">
        <f t="shared" si="10"/>
        <v>0</v>
      </c>
      <c r="AP74" s="259">
        <f t="shared" si="11"/>
        <v>0</v>
      </c>
      <c r="AQ74" s="312">
        <f>'To &amp; from Work- trip % summary'!AF79</f>
        <v>0</v>
      </c>
      <c r="AR74" s="314">
        <f>'To &amp; from Work- trip % summary'!AH79</f>
        <v>0</v>
      </c>
      <c r="AS74" s="260">
        <f t="shared" si="12"/>
        <v>0</v>
      </c>
      <c r="AT74" s="259">
        <f t="shared" si="13"/>
        <v>0</v>
      </c>
      <c r="AU74" s="261"/>
      <c r="AV74" s="248"/>
      <c r="AW74" s="248"/>
      <c r="AX74" s="248"/>
      <c r="AY74" s="248"/>
    </row>
    <row r="75" spans="1:51" x14ac:dyDescent="0.2">
      <c r="A75" s="248"/>
      <c r="B75" s="248"/>
      <c r="C75" s="248"/>
      <c r="D75" s="248"/>
      <c r="E75" s="248"/>
      <c r="F75" s="248"/>
      <c r="G75" s="248"/>
      <c r="H75" s="248"/>
      <c r="I75" s="248"/>
      <c r="J75" s="248"/>
      <c r="K75" s="248"/>
      <c r="L75" s="248"/>
      <c r="M75" s="248"/>
      <c r="N75" s="248"/>
      <c r="O75" s="248"/>
      <c r="P75" s="248"/>
      <c r="Q75" s="296"/>
      <c r="R75" s="256">
        <f>'To &amp; from Work- trip % summary'!B80</f>
        <v>0</v>
      </c>
      <c r="S75" s="313">
        <f>'To &amp; from Work- trip % summary'!D80</f>
        <v>0</v>
      </c>
      <c r="T75" s="257">
        <f>'Non-survey input values'!$B$26</f>
        <v>220.3</v>
      </c>
      <c r="U75" s="258">
        <f t="shared" si="0"/>
        <v>0</v>
      </c>
      <c r="V75" s="259">
        <f t="shared" si="1"/>
        <v>0</v>
      </c>
      <c r="W75" s="312">
        <f>'To &amp; from Work- trip % summary'!G80</f>
        <v>0</v>
      </c>
      <c r="X75" s="314">
        <f>'To &amp; from Work- trip % summary'!I80</f>
        <v>0</v>
      </c>
      <c r="Y75" s="260">
        <f t="shared" si="2"/>
        <v>0</v>
      </c>
      <c r="Z75" s="259">
        <f t="shared" si="3"/>
        <v>0</v>
      </c>
      <c r="AA75" s="312">
        <f>'To &amp; from Work- trip % summary'!L80</f>
        <v>0</v>
      </c>
      <c r="AB75" s="314">
        <f>'To &amp; from Work- trip % summary'!N80</f>
        <v>0</v>
      </c>
      <c r="AC75" s="260">
        <f t="shared" si="4"/>
        <v>0</v>
      </c>
      <c r="AD75" s="259">
        <f t="shared" si="5"/>
        <v>0</v>
      </c>
      <c r="AE75" s="312">
        <f>'To &amp; from Work- trip % summary'!Q80</f>
        <v>0</v>
      </c>
      <c r="AF75" s="314">
        <f>'To &amp; from Work- trip % summary'!S80</f>
        <v>0</v>
      </c>
      <c r="AG75" s="260">
        <f t="shared" si="6"/>
        <v>0</v>
      </c>
      <c r="AH75" s="259">
        <f t="shared" si="7"/>
        <v>0</v>
      </c>
      <c r="AI75" s="312">
        <f>'To &amp; from Work- trip % summary'!V80</f>
        <v>0</v>
      </c>
      <c r="AJ75" s="314">
        <f>'To &amp; from Work- trip % summary'!X80</f>
        <v>0</v>
      </c>
      <c r="AK75" s="260">
        <f t="shared" si="8"/>
        <v>0</v>
      </c>
      <c r="AL75" s="259">
        <f t="shared" si="9"/>
        <v>0</v>
      </c>
      <c r="AM75" s="312">
        <f>'To &amp; from Work- trip % summary'!AA80</f>
        <v>0</v>
      </c>
      <c r="AN75" s="314">
        <f>'To &amp; from Work- trip % summary'!AC80</f>
        <v>0</v>
      </c>
      <c r="AO75" s="260">
        <f t="shared" si="10"/>
        <v>0</v>
      </c>
      <c r="AP75" s="259">
        <f t="shared" si="11"/>
        <v>0</v>
      </c>
      <c r="AQ75" s="312">
        <f>'To &amp; from Work- trip % summary'!AF80</f>
        <v>0</v>
      </c>
      <c r="AR75" s="314">
        <f>'To &amp; from Work- trip % summary'!AH80</f>
        <v>0</v>
      </c>
      <c r="AS75" s="260">
        <f t="shared" si="12"/>
        <v>0</v>
      </c>
      <c r="AT75" s="259">
        <f t="shared" si="13"/>
        <v>0</v>
      </c>
      <c r="AU75" s="261"/>
      <c r="AV75" s="248"/>
      <c r="AW75" s="248"/>
      <c r="AX75" s="248"/>
      <c r="AY75" s="248"/>
    </row>
    <row r="76" spans="1:51" x14ac:dyDescent="0.2">
      <c r="A76" s="248"/>
      <c r="B76" s="248"/>
      <c r="C76" s="248"/>
      <c r="D76" s="248"/>
      <c r="E76" s="248"/>
      <c r="F76" s="248"/>
      <c r="G76" s="248"/>
      <c r="H76" s="248"/>
      <c r="I76" s="248"/>
      <c r="J76" s="248"/>
      <c r="K76" s="248"/>
      <c r="L76" s="248"/>
      <c r="M76" s="248"/>
      <c r="N76" s="248"/>
      <c r="O76" s="248"/>
      <c r="P76" s="248"/>
      <c r="Q76" s="296"/>
      <c r="R76" s="256">
        <f>'To &amp; from Work- trip % summary'!B81</f>
        <v>0</v>
      </c>
      <c r="S76" s="313">
        <f>'To &amp; from Work- trip % summary'!D81</f>
        <v>0</v>
      </c>
      <c r="T76" s="257">
        <f>'Non-survey input values'!$B$26</f>
        <v>220.3</v>
      </c>
      <c r="U76" s="258">
        <f t="shared" ref="U76:U139" si="14">R76/5</f>
        <v>0</v>
      </c>
      <c r="V76" s="259">
        <f t="shared" ref="V76:V139" si="15">$B$5*$S76*$T76*U76</f>
        <v>0</v>
      </c>
      <c r="W76" s="312">
        <f>'To &amp; from Work- trip % summary'!G81</f>
        <v>0</v>
      </c>
      <c r="X76" s="314">
        <f>'To &amp; from Work- trip % summary'!I81</f>
        <v>0</v>
      </c>
      <c r="Y76" s="260">
        <f t="shared" ref="Y76:Y139" si="16">W76/5</f>
        <v>0</v>
      </c>
      <c r="Z76" s="259">
        <f t="shared" ref="Z76:Z139" si="17">$B$5*$X76*$T76*Y76</f>
        <v>0</v>
      </c>
      <c r="AA76" s="312">
        <f>'To &amp; from Work- trip % summary'!L81</f>
        <v>0</v>
      </c>
      <c r="AB76" s="314">
        <f>'To &amp; from Work- trip % summary'!N81</f>
        <v>0</v>
      </c>
      <c r="AC76" s="260">
        <f t="shared" ref="AC76:AC139" si="18">AA76/5</f>
        <v>0</v>
      </c>
      <c r="AD76" s="259">
        <f t="shared" ref="AD76:AD139" si="19">$B$5*$AB76*$T76*AC76</f>
        <v>0</v>
      </c>
      <c r="AE76" s="312">
        <f>'To &amp; from Work- trip % summary'!Q81</f>
        <v>0</v>
      </c>
      <c r="AF76" s="314">
        <f>'To &amp; from Work- trip % summary'!S81</f>
        <v>0</v>
      </c>
      <c r="AG76" s="260">
        <f t="shared" ref="AG76:AG139" si="20">AE76/5</f>
        <v>0</v>
      </c>
      <c r="AH76" s="259">
        <f t="shared" ref="AH76:AH139" si="21">$B$5*$AF76*$T76*AG76</f>
        <v>0</v>
      </c>
      <c r="AI76" s="312">
        <f>'To &amp; from Work- trip % summary'!V81</f>
        <v>0</v>
      </c>
      <c r="AJ76" s="314">
        <f>'To &amp; from Work- trip % summary'!X81</f>
        <v>0</v>
      </c>
      <c r="AK76" s="260">
        <f t="shared" ref="AK76:AK139" si="22">AI76/5</f>
        <v>0</v>
      </c>
      <c r="AL76" s="259">
        <f t="shared" ref="AL76:AL139" si="23">$B$5*$AJ76*$T76*AK76</f>
        <v>0</v>
      </c>
      <c r="AM76" s="312">
        <f>'To &amp; from Work- trip % summary'!AA81</f>
        <v>0</v>
      </c>
      <c r="AN76" s="314">
        <f>'To &amp; from Work- trip % summary'!AC81</f>
        <v>0</v>
      </c>
      <c r="AO76" s="260">
        <f t="shared" ref="AO76:AO139" si="24">AM76/5</f>
        <v>0</v>
      </c>
      <c r="AP76" s="259">
        <f t="shared" ref="AP76:AP139" si="25">$B$5*$AN76*$T76*AO76</f>
        <v>0</v>
      </c>
      <c r="AQ76" s="312">
        <f>'To &amp; from Work- trip % summary'!AF81</f>
        <v>0</v>
      </c>
      <c r="AR76" s="314">
        <f>'To &amp; from Work- trip % summary'!AH81</f>
        <v>0</v>
      </c>
      <c r="AS76" s="260">
        <f t="shared" ref="AS76:AS139" si="26">AQ76/5</f>
        <v>0</v>
      </c>
      <c r="AT76" s="259">
        <f t="shared" ref="AT76:AT139" si="27">$B$5*$AR76*$T76*AS76</f>
        <v>0</v>
      </c>
      <c r="AU76" s="261"/>
      <c r="AV76" s="248"/>
      <c r="AW76" s="248"/>
      <c r="AX76" s="248"/>
      <c r="AY76" s="248"/>
    </row>
    <row r="77" spans="1:51" x14ac:dyDescent="0.2">
      <c r="A77" s="248"/>
      <c r="B77" s="248"/>
      <c r="C77" s="248"/>
      <c r="D77" s="248"/>
      <c r="E77" s="248"/>
      <c r="F77" s="248"/>
      <c r="G77" s="248"/>
      <c r="H77" s="248"/>
      <c r="I77" s="248"/>
      <c r="J77" s="248"/>
      <c r="K77" s="248"/>
      <c r="L77" s="248"/>
      <c r="M77" s="248"/>
      <c r="N77" s="248"/>
      <c r="O77" s="248"/>
      <c r="P77" s="248"/>
      <c r="Q77" s="296"/>
      <c r="R77" s="256">
        <f>'To &amp; from Work- trip % summary'!B82</f>
        <v>0</v>
      </c>
      <c r="S77" s="313">
        <f>'To &amp; from Work- trip % summary'!D82</f>
        <v>0</v>
      </c>
      <c r="T77" s="257">
        <f>'Non-survey input values'!$B$26</f>
        <v>220.3</v>
      </c>
      <c r="U77" s="258">
        <f t="shared" si="14"/>
        <v>0</v>
      </c>
      <c r="V77" s="259">
        <f t="shared" si="15"/>
        <v>0</v>
      </c>
      <c r="W77" s="312">
        <f>'To &amp; from Work- trip % summary'!G82</f>
        <v>0</v>
      </c>
      <c r="X77" s="314">
        <f>'To &amp; from Work- trip % summary'!I82</f>
        <v>0</v>
      </c>
      <c r="Y77" s="260">
        <f t="shared" si="16"/>
        <v>0</v>
      </c>
      <c r="Z77" s="259">
        <f t="shared" si="17"/>
        <v>0</v>
      </c>
      <c r="AA77" s="312">
        <f>'To &amp; from Work- trip % summary'!L82</f>
        <v>0</v>
      </c>
      <c r="AB77" s="314">
        <f>'To &amp; from Work- trip % summary'!N82</f>
        <v>0</v>
      </c>
      <c r="AC77" s="260">
        <f t="shared" si="18"/>
        <v>0</v>
      </c>
      <c r="AD77" s="259">
        <f t="shared" si="19"/>
        <v>0</v>
      </c>
      <c r="AE77" s="312">
        <f>'To &amp; from Work- trip % summary'!Q82</f>
        <v>0</v>
      </c>
      <c r="AF77" s="314">
        <f>'To &amp; from Work- trip % summary'!S82</f>
        <v>0</v>
      </c>
      <c r="AG77" s="260">
        <f t="shared" si="20"/>
        <v>0</v>
      </c>
      <c r="AH77" s="259">
        <f t="shared" si="21"/>
        <v>0</v>
      </c>
      <c r="AI77" s="312">
        <f>'To &amp; from Work- trip % summary'!V82</f>
        <v>0</v>
      </c>
      <c r="AJ77" s="314">
        <f>'To &amp; from Work- trip % summary'!X82</f>
        <v>0</v>
      </c>
      <c r="AK77" s="260">
        <f t="shared" si="22"/>
        <v>0</v>
      </c>
      <c r="AL77" s="259">
        <f t="shared" si="23"/>
        <v>0</v>
      </c>
      <c r="AM77" s="312">
        <f>'To &amp; from Work- trip % summary'!AA82</f>
        <v>0</v>
      </c>
      <c r="AN77" s="314">
        <f>'To &amp; from Work- trip % summary'!AC82</f>
        <v>0</v>
      </c>
      <c r="AO77" s="260">
        <f t="shared" si="24"/>
        <v>0</v>
      </c>
      <c r="AP77" s="259">
        <f t="shared" si="25"/>
        <v>0</v>
      </c>
      <c r="AQ77" s="312">
        <f>'To &amp; from Work- trip % summary'!AF82</f>
        <v>0</v>
      </c>
      <c r="AR77" s="314">
        <f>'To &amp; from Work- trip % summary'!AH82</f>
        <v>0</v>
      </c>
      <c r="AS77" s="260">
        <f t="shared" si="26"/>
        <v>0</v>
      </c>
      <c r="AT77" s="259">
        <f t="shared" si="27"/>
        <v>0</v>
      </c>
      <c r="AU77" s="261"/>
      <c r="AV77" s="248"/>
      <c r="AW77" s="248"/>
      <c r="AX77" s="248"/>
      <c r="AY77" s="248"/>
    </row>
    <row r="78" spans="1:51" x14ac:dyDescent="0.2">
      <c r="A78" s="248"/>
      <c r="B78" s="248"/>
      <c r="C78" s="248"/>
      <c r="D78" s="248"/>
      <c r="E78" s="248"/>
      <c r="F78" s="248"/>
      <c r="G78" s="248"/>
      <c r="H78" s="248"/>
      <c r="I78" s="248"/>
      <c r="J78" s="248"/>
      <c r="K78" s="248"/>
      <c r="L78" s="248"/>
      <c r="M78" s="248"/>
      <c r="N78" s="248"/>
      <c r="O78" s="248"/>
      <c r="P78" s="248"/>
      <c r="Q78" s="296"/>
      <c r="R78" s="256">
        <f>'To &amp; from Work- trip % summary'!B83</f>
        <v>0</v>
      </c>
      <c r="S78" s="313">
        <f>'To &amp; from Work- trip % summary'!D83</f>
        <v>0</v>
      </c>
      <c r="T78" s="257">
        <f>'Non-survey input values'!$B$26</f>
        <v>220.3</v>
      </c>
      <c r="U78" s="258">
        <f t="shared" si="14"/>
        <v>0</v>
      </c>
      <c r="V78" s="259">
        <f t="shared" si="15"/>
        <v>0</v>
      </c>
      <c r="W78" s="312">
        <f>'To &amp; from Work- trip % summary'!G83</f>
        <v>0</v>
      </c>
      <c r="X78" s="314">
        <f>'To &amp; from Work- trip % summary'!I83</f>
        <v>0</v>
      </c>
      <c r="Y78" s="260">
        <f t="shared" si="16"/>
        <v>0</v>
      </c>
      <c r="Z78" s="259">
        <f t="shared" si="17"/>
        <v>0</v>
      </c>
      <c r="AA78" s="312">
        <f>'To &amp; from Work- trip % summary'!L83</f>
        <v>0</v>
      </c>
      <c r="AB78" s="314">
        <f>'To &amp; from Work- trip % summary'!N83</f>
        <v>0</v>
      </c>
      <c r="AC78" s="260">
        <f t="shared" si="18"/>
        <v>0</v>
      </c>
      <c r="AD78" s="259">
        <f t="shared" si="19"/>
        <v>0</v>
      </c>
      <c r="AE78" s="312">
        <f>'To &amp; from Work- trip % summary'!Q83</f>
        <v>0</v>
      </c>
      <c r="AF78" s="314">
        <f>'To &amp; from Work- trip % summary'!S83</f>
        <v>0</v>
      </c>
      <c r="AG78" s="260">
        <f t="shared" si="20"/>
        <v>0</v>
      </c>
      <c r="AH78" s="259">
        <f t="shared" si="21"/>
        <v>0</v>
      </c>
      <c r="AI78" s="312">
        <f>'To &amp; from Work- trip % summary'!V83</f>
        <v>0</v>
      </c>
      <c r="AJ78" s="314">
        <f>'To &amp; from Work- trip % summary'!X83</f>
        <v>0</v>
      </c>
      <c r="AK78" s="260">
        <f t="shared" si="22"/>
        <v>0</v>
      </c>
      <c r="AL78" s="259">
        <f t="shared" si="23"/>
        <v>0</v>
      </c>
      <c r="AM78" s="312">
        <f>'To &amp; from Work- trip % summary'!AA83</f>
        <v>0</v>
      </c>
      <c r="AN78" s="314">
        <f>'To &amp; from Work- trip % summary'!AC83</f>
        <v>0</v>
      </c>
      <c r="AO78" s="260">
        <f t="shared" si="24"/>
        <v>0</v>
      </c>
      <c r="AP78" s="259">
        <f t="shared" si="25"/>
        <v>0</v>
      </c>
      <c r="AQ78" s="312">
        <f>'To &amp; from Work- trip % summary'!AF83</f>
        <v>0</v>
      </c>
      <c r="AR78" s="314">
        <f>'To &amp; from Work- trip % summary'!AH83</f>
        <v>0</v>
      </c>
      <c r="AS78" s="260">
        <f t="shared" si="26"/>
        <v>0</v>
      </c>
      <c r="AT78" s="259">
        <f t="shared" si="27"/>
        <v>0</v>
      </c>
      <c r="AU78" s="261"/>
      <c r="AV78" s="248"/>
      <c r="AW78" s="248"/>
      <c r="AX78" s="248"/>
      <c r="AY78" s="248"/>
    </row>
    <row r="79" spans="1:51" x14ac:dyDescent="0.2">
      <c r="A79" s="248"/>
      <c r="B79" s="248"/>
      <c r="C79" s="248"/>
      <c r="D79" s="248"/>
      <c r="E79" s="248"/>
      <c r="F79" s="248"/>
      <c r="G79" s="248"/>
      <c r="H79" s="248"/>
      <c r="I79" s="248"/>
      <c r="J79" s="248"/>
      <c r="K79" s="248"/>
      <c r="L79" s="248"/>
      <c r="M79" s="248"/>
      <c r="N79" s="248"/>
      <c r="O79" s="248"/>
      <c r="P79" s="248"/>
      <c r="Q79" s="296"/>
      <c r="R79" s="256">
        <f>'To &amp; from Work- trip % summary'!B84</f>
        <v>0</v>
      </c>
      <c r="S79" s="313">
        <f>'To &amp; from Work- trip % summary'!D84</f>
        <v>0</v>
      </c>
      <c r="T79" s="257">
        <f>'Non-survey input values'!$B$26</f>
        <v>220.3</v>
      </c>
      <c r="U79" s="258">
        <f t="shared" si="14"/>
        <v>0</v>
      </c>
      <c r="V79" s="259">
        <f t="shared" si="15"/>
        <v>0</v>
      </c>
      <c r="W79" s="312">
        <f>'To &amp; from Work- trip % summary'!G84</f>
        <v>0</v>
      </c>
      <c r="X79" s="314">
        <f>'To &amp; from Work- trip % summary'!I84</f>
        <v>0</v>
      </c>
      <c r="Y79" s="260">
        <f t="shared" si="16"/>
        <v>0</v>
      </c>
      <c r="Z79" s="259">
        <f t="shared" si="17"/>
        <v>0</v>
      </c>
      <c r="AA79" s="312">
        <f>'To &amp; from Work- trip % summary'!L84</f>
        <v>0</v>
      </c>
      <c r="AB79" s="314">
        <f>'To &amp; from Work- trip % summary'!N84</f>
        <v>0</v>
      </c>
      <c r="AC79" s="260">
        <f t="shared" si="18"/>
        <v>0</v>
      </c>
      <c r="AD79" s="259">
        <f t="shared" si="19"/>
        <v>0</v>
      </c>
      <c r="AE79" s="312">
        <f>'To &amp; from Work- trip % summary'!Q84</f>
        <v>0</v>
      </c>
      <c r="AF79" s="314">
        <f>'To &amp; from Work- trip % summary'!S84</f>
        <v>0</v>
      </c>
      <c r="AG79" s="260">
        <f t="shared" si="20"/>
        <v>0</v>
      </c>
      <c r="AH79" s="259">
        <f t="shared" si="21"/>
        <v>0</v>
      </c>
      <c r="AI79" s="312">
        <f>'To &amp; from Work- trip % summary'!V84</f>
        <v>0</v>
      </c>
      <c r="AJ79" s="314">
        <f>'To &amp; from Work- trip % summary'!X84</f>
        <v>0</v>
      </c>
      <c r="AK79" s="260">
        <f t="shared" si="22"/>
        <v>0</v>
      </c>
      <c r="AL79" s="259">
        <f t="shared" si="23"/>
        <v>0</v>
      </c>
      <c r="AM79" s="312">
        <f>'To &amp; from Work- trip % summary'!AA84</f>
        <v>0</v>
      </c>
      <c r="AN79" s="314">
        <f>'To &amp; from Work- trip % summary'!AC84</f>
        <v>0</v>
      </c>
      <c r="AO79" s="260">
        <f t="shared" si="24"/>
        <v>0</v>
      </c>
      <c r="AP79" s="259">
        <f t="shared" si="25"/>
        <v>0</v>
      </c>
      <c r="AQ79" s="312">
        <f>'To &amp; from Work- trip % summary'!AF84</f>
        <v>0</v>
      </c>
      <c r="AR79" s="314">
        <f>'To &amp; from Work- trip % summary'!AH84</f>
        <v>0</v>
      </c>
      <c r="AS79" s="260">
        <f t="shared" si="26"/>
        <v>0</v>
      </c>
      <c r="AT79" s="259">
        <f t="shared" si="27"/>
        <v>0</v>
      </c>
      <c r="AU79" s="261"/>
      <c r="AV79" s="248"/>
      <c r="AW79" s="248"/>
      <c r="AX79" s="248"/>
      <c r="AY79" s="248"/>
    </row>
    <row r="80" spans="1:51" x14ac:dyDescent="0.2">
      <c r="A80" s="248"/>
      <c r="B80" s="248"/>
      <c r="C80" s="248"/>
      <c r="D80" s="248"/>
      <c r="E80" s="248"/>
      <c r="F80" s="248"/>
      <c r="G80" s="248"/>
      <c r="H80" s="248"/>
      <c r="I80" s="248"/>
      <c r="J80" s="248"/>
      <c r="K80" s="248"/>
      <c r="L80" s="248"/>
      <c r="M80" s="248"/>
      <c r="N80" s="248"/>
      <c r="O80" s="248"/>
      <c r="P80" s="248"/>
      <c r="Q80" s="296"/>
      <c r="R80" s="256">
        <f>'To &amp; from Work- trip % summary'!B85</f>
        <v>0</v>
      </c>
      <c r="S80" s="313">
        <f>'To &amp; from Work- trip % summary'!D85</f>
        <v>0</v>
      </c>
      <c r="T80" s="257">
        <f>'Non-survey input values'!$B$26</f>
        <v>220.3</v>
      </c>
      <c r="U80" s="258">
        <f t="shared" si="14"/>
        <v>0</v>
      </c>
      <c r="V80" s="259">
        <f t="shared" si="15"/>
        <v>0</v>
      </c>
      <c r="W80" s="312">
        <f>'To &amp; from Work- trip % summary'!G85</f>
        <v>0</v>
      </c>
      <c r="X80" s="314">
        <f>'To &amp; from Work- trip % summary'!I85</f>
        <v>0</v>
      </c>
      <c r="Y80" s="260">
        <f t="shared" si="16"/>
        <v>0</v>
      </c>
      <c r="Z80" s="259">
        <f t="shared" si="17"/>
        <v>0</v>
      </c>
      <c r="AA80" s="312">
        <f>'To &amp; from Work- trip % summary'!L85</f>
        <v>0</v>
      </c>
      <c r="AB80" s="314">
        <f>'To &amp; from Work- trip % summary'!N85</f>
        <v>0</v>
      </c>
      <c r="AC80" s="260">
        <f t="shared" si="18"/>
        <v>0</v>
      </c>
      <c r="AD80" s="259">
        <f t="shared" si="19"/>
        <v>0</v>
      </c>
      <c r="AE80" s="312">
        <f>'To &amp; from Work- trip % summary'!Q85</f>
        <v>0</v>
      </c>
      <c r="AF80" s="314">
        <f>'To &amp; from Work- trip % summary'!S85</f>
        <v>0</v>
      </c>
      <c r="AG80" s="260">
        <f t="shared" si="20"/>
        <v>0</v>
      </c>
      <c r="AH80" s="259">
        <f t="shared" si="21"/>
        <v>0</v>
      </c>
      <c r="AI80" s="312">
        <f>'To &amp; from Work- trip % summary'!V85</f>
        <v>0</v>
      </c>
      <c r="AJ80" s="314">
        <f>'To &amp; from Work- trip % summary'!X85</f>
        <v>0</v>
      </c>
      <c r="AK80" s="260">
        <f t="shared" si="22"/>
        <v>0</v>
      </c>
      <c r="AL80" s="259">
        <f t="shared" si="23"/>
        <v>0</v>
      </c>
      <c r="AM80" s="312">
        <f>'To &amp; from Work- trip % summary'!AA85</f>
        <v>0</v>
      </c>
      <c r="AN80" s="314">
        <f>'To &amp; from Work- trip % summary'!AC85</f>
        <v>0</v>
      </c>
      <c r="AO80" s="260">
        <f t="shared" si="24"/>
        <v>0</v>
      </c>
      <c r="AP80" s="259">
        <f t="shared" si="25"/>
        <v>0</v>
      </c>
      <c r="AQ80" s="312">
        <f>'To &amp; from Work- trip % summary'!AF85</f>
        <v>0</v>
      </c>
      <c r="AR80" s="314">
        <f>'To &amp; from Work- trip % summary'!AH85</f>
        <v>0</v>
      </c>
      <c r="AS80" s="260">
        <f t="shared" si="26"/>
        <v>0</v>
      </c>
      <c r="AT80" s="259">
        <f t="shared" si="27"/>
        <v>0</v>
      </c>
      <c r="AU80" s="261"/>
      <c r="AV80" s="248"/>
      <c r="AW80" s="248"/>
      <c r="AX80" s="248"/>
      <c r="AY80" s="248"/>
    </row>
    <row r="81" spans="1:51" x14ac:dyDescent="0.2">
      <c r="A81" s="248"/>
      <c r="B81" s="248"/>
      <c r="C81" s="248"/>
      <c r="D81" s="248"/>
      <c r="E81" s="248"/>
      <c r="F81" s="248"/>
      <c r="G81" s="248"/>
      <c r="H81" s="248"/>
      <c r="I81" s="248"/>
      <c r="J81" s="248"/>
      <c r="K81" s="248"/>
      <c r="L81" s="248"/>
      <c r="M81" s="248"/>
      <c r="N81" s="248"/>
      <c r="O81" s="248"/>
      <c r="P81" s="248"/>
      <c r="Q81" s="296"/>
      <c r="R81" s="256">
        <f>'To &amp; from Work- trip % summary'!B86</f>
        <v>0</v>
      </c>
      <c r="S81" s="313">
        <f>'To &amp; from Work- trip % summary'!D86</f>
        <v>0</v>
      </c>
      <c r="T81" s="257">
        <f>'Non-survey input values'!$B$26</f>
        <v>220.3</v>
      </c>
      <c r="U81" s="258">
        <f t="shared" si="14"/>
        <v>0</v>
      </c>
      <c r="V81" s="259">
        <f t="shared" si="15"/>
        <v>0</v>
      </c>
      <c r="W81" s="312">
        <f>'To &amp; from Work- trip % summary'!G86</f>
        <v>0</v>
      </c>
      <c r="X81" s="314">
        <f>'To &amp; from Work- trip % summary'!I86</f>
        <v>0</v>
      </c>
      <c r="Y81" s="260">
        <f t="shared" si="16"/>
        <v>0</v>
      </c>
      <c r="Z81" s="259">
        <f t="shared" si="17"/>
        <v>0</v>
      </c>
      <c r="AA81" s="312">
        <f>'To &amp; from Work- trip % summary'!L86</f>
        <v>0</v>
      </c>
      <c r="AB81" s="314">
        <f>'To &amp; from Work- trip % summary'!N86</f>
        <v>0</v>
      </c>
      <c r="AC81" s="260">
        <f t="shared" si="18"/>
        <v>0</v>
      </c>
      <c r="AD81" s="259">
        <f t="shared" si="19"/>
        <v>0</v>
      </c>
      <c r="AE81" s="312">
        <f>'To &amp; from Work- trip % summary'!Q86</f>
        <v>0</v>
      </c>
      <c r="AF81" s="314">
        <f>'To &amp; from Work- trip % summary'!S86</f>
        <v>0</v>
      </c>
      <c r="AG81" s="260">
        <f t="shared" si="20"/>
        <v>0</v>
      </c>
      <c r="AH81" s="259">
        <f t="shared" si="21"/>
        <v>0</v>
      </c>
      <c r="AI81" s="312">
        <f>'To &amp; from Work- trip % summary'!V86</f>
        <v>0</v>
      </c>
      <c r="AJ81" s="314">
        <f>'To &amp; from Work- trip % summary'!X86</f>
        <v>0</v>
      </c>
      <c r="AK81" s="260">
        <f t="shared" si="22"/>
        <v>0</v>
      </c>
      <c r="AL81" s="259">
        <f t="shared" si="23"/>
        <v>0</v>
      </c>
      <c r="AM81" s="312">
        <f>'To &amp; from Work- trip % summary'!AA86</f>
        <v>0</v>
      </c>
      <c r="AN81" s="314">
        <f>'To &amp; from Work- trip % summary'!AC86</f>
        <v>0</v>
      </c>
      <c r="AO81" s="260">
        <f t="shared" si="24"/>
        <v>0</v>
      </c>
      <c r="AP81" s="259">
        <f t="shared" si="25"/>
        <v>0</v>
      </c>
      <c r="AQ81" s="312">
        <f>'To &amp; from Work- trip % summary'!AF86</f>
        <v>0</v>
      </c>
      <c r="AR81" s="314">
        <f>'To &amp; from Work- trip % summary'!AH86</f>
        <v>0</v>
      </c>
      <c r="AS81" s="260">
        <f t="shared" si="26"/>
        <v>0</v>
      </c>
      <c r="AT81" s="259">
        <f t="shared" si="27"/>
        <v>0</v>
      </c>
      <c r="AU81" s="261"/>
      <c r="AV81" s="248"/>
      <c r="AW81" s="248"/>
      <c r="AX81" s="248"/>
      <c r="AY81" s="248"/>
    </row>
    <row r="82" spans="1:51" x14ac:dyDescent="0.2">
      <c r="A82" s="248"/>
      <c r="B82" s="248"/>
      <c r="C82" s="248"/>
      <c r="D82" s="248"/>
      <c r="E82" s="248"/>
      <c r="F82" s="248"/>
      <c r="G82" s="248"/>
      <c r="H82" s="248"/>
      <c r="I82" s="248"/>
      <c r="J82" s="248"/>
      <c r="K82" s="248"/>
      <c r="L82" s="248"/>
      <c r="M82" s="248"/>
      <c r="N82" s="248"/>
      <c r="O82" s="248"/>
      <c r="P82" s="248"/>
      <c r="Q82" s="296"/>
      <c r="R82" s="256">
        <f>'To &amp; from Work- trip % summary'!B87</f>
        <v>0</v>
      </c>
      <c r="S82" s="313">
        <f>'To &amp; from Work- trip % summary'!D87</f>
        <v>0</v>
      </c>
      <c r="T82" s="257">
        <f>'Non-survey input values'!$B$26</f>
        <v>220.3</v>
      </c>
      <c r="U82" s="258">
        <f t="shared" si="14"/>
        <v>0</v>
      </c>
      <c r="V82" s="259">
        <f t="shared" si="15"/>
        <v>0</v>
      </c>
      <c r="W82" s="312">
        <f>'To &amp; from Work- trip % summary'!G87</f>
        <v>0</v>
      </c>
      <c r="X82" s="314">
        <f>'To &amp; from Work- trip % summary'!I87</f>
        <v>0</v>
      </c>
      <c r="Y82" s="260">
        <f t="shared" si="16"/>
        <v>0</v>
      </c>
      <c r="Z82" s="259">
        <f t="shared" si="17"/>
        <v>0</v>
      </c>
      <c r="AA82" s="312">
        <f>'To &amp; from Work- trip % summary'!L87</f>
        <v>0</v>
      </c>
      <c r="AB82" s="314">
        <f>'To &amp; from Work- trip % summary'!N87</f>
        <v>0</v>
      </c>
      <c r="AC82" s="260">
        <f t="shared" si="18"/>
        <v>0</v>
      </c>
      <c r="AD82" s="259">
        <f t="shared" si="19"/>
        <v>0</v>
      </c>
      <c r="AE82" s="312">
        <f>'To &amp; from Work- trip % summary'!Q87</f>
        <v>0</v>
      </c>
      <c r="AF82" s="314">
        <f>'To &amp; from Work- trip % summary'!S87</f>
        <v>0</v>
      </c>
      <c r="AG82" s="260">
        <f t="shared" si="20"/>
        <v>0</v>
      </c>
      <c r="AH82" s="259">
        <f t="shared" si="21"/>
        <v>0</v>
      </c>
      <c r="AI82" s="312">
        <f>'To &amp; from Work- trip % summary'!V87</f>
        <v>0</v>
      </c>
      <c r="AJ82" s="314">
        <f>'To &amp; from Work- trip % summary'!X87</f>
        <v>0</v>
      </c>
      <c r="AK82" s="260">
        <f t="shared" si="22"/>
        <v>0</v>
      </c>
      <c r="AL82" s="259">
        <f t="shared" si="23"/>
        <v>0</v>
      </c>
      <c r="AM82" s="312">
        <f>'To &amp; from Work- trip % summary'!AA87</f>
        <v>0</v>
      </c>
      <c r="AN82" s="314">
        <f>'To &amp; from Work- trip % summary'!AC87</f>
        <v>0</v>
      </c>
      <c r="AO82" s="260">
        <f t="shared" si="24"/>
        <v>0</v>
      </c>
      <c r="AP82" s="259">
        <f t="shared" si="25"/>
        <v>0</v>
      </c>
      <c r="AQ82" s="312">
        <f>'To &amp; from Work- trip % summary'!AF87</f>
        <v>0</v>
      </c>
      <c r="AR82" s="314">
        <f>'To &amp; from Work- trip % summary'!AH87</f>
        <v>0</v>
      </c>
      <c r="AS82" s="260">
        <f t="shared" si="26"/>
        <v>0</v>
      </c>
      <c r="AT82" s="259">
        <f t="shared" si="27"/>
        <v>0</v>
      </c>
      <c r="AU82" s="261"/>
      <c r="AV82" s="248"/>
      <c r="AW82" s="248"/>
      <c r="AX82" s="248"/>
      <c r="AY82" s="248"/>
    </row>
    <row r="83" spans="1:51" x14ac:dyDescent="0.2">
      <c r="A83" s="248"/>
      <c r="B83" s="248"/>
      <c r="C83" s="248"/>
      <c r="D83" s="248"/>
      <c r="E83" s="248"/>
      <c r="F83" s="248"/>
      <c r="G83" s="248"/>
      <c r="H83" s="248"/>
      <c r="I83" s="248"/>
      <c r="J83" s="248"/>
      <c r="K83" s="248"/>
      <c r="L83" s="248"/>
      <c r="M83" s="248"/>
      <c r="N83" s="248"/>
      <c r="O83" s="248"/>
      <c r="P83" s="248"/>
      <c r="Q83" s="296"/>
      <c r="R83" s="256">
        <f>'To &amp; from Work- trip % summary'!B88</f>
        <v>0</v>
      </c>
      <c r="S83" s="313">
        <f>'To &amp; from Work- trip % summary'!D88</f>
        <v>0</v>
      </c>
      <c r="T83" s="257">
        <f>'Non-survey input values'!$B$26</f>
        <v>220.3</v>
      </c>
      <c r="U83" s="258">
        <f t="shared" si="14"/>
        <v>0</v>
      </c>
      <c r="V83" s="259">
        <f t="shared" si="15"/>
        <v>0</v>
      </c>
      <c r="W83" s="312">
        <f>'To &amp; from Work- trip % summary'!G88</f>
        <v>0</v>
      </c>
      <c r="X83" s="314">
        <f>'To &amp; from Work- trip % summary'!I88</f>
        <v>0</v>
      </c>
      <c r="Y83" s="260">
        <f t="shared" si="16"/>
        <v>0</v>
      </c>
      <c r="Z83" s="259">
        <f t="shared" si="17"/>
        <v>0</v>
      </c>
      <c r="AA83" s="312">
        <f>'To &amp; from Work- trip % summary'!L88</f>
        <v>0</v>
      </c>
      <c r="AB83" s="314">
        <f>'To &amp; from Work- trip % summary'!N88</f>
        <v>0</v>
      </c>
      <c r="AC83" s="260">
        <f t="shared" si="18"/>
        <v>0</v>
      </c>
      <c r="AD83" s="259">
        <f t="shared" si="19"/>
        <v>0</v>
      </c>
      <c r="AE83" s="312">
        <f>'To &amp; from Work- trip % summary'!Q88</f>
        <v>0</v>
      </c>
      <c r="AF83" s="314">
        <f>'To &amp; from Work- trip % summary'!S88</f>
        <v>0</v>
      </c>
      <c r="AG83" s="260">
        <f t="shared" si="20"/>
        <v>0</v>
      </c>
      <c r="AH83" s="259">
        <f t="shared" si="21"/>
        <v>0</v>
      </c>
      <c r="AI83" s="312">
        <f>'To &amp; from Work- trip % summary'!V88</f>
        <v>0</v>
      </c>
      <c r="AJ83" s="314">
        <f>'To &amp; from Work- trip % summary'!X88</f>
        <v>0</v>
      </c>
      <c r="AK83" s="260">
        <f t="shared" si="22"/>
        <v>0</v>
      </c>
      <c r="AL83" s="259">
        <f t="shared" si="23"/>
        <v>0</v>
      </c>
      <c r="AM83" s="312">
        <f>'To &amp; from Work- trip % summary'!AA88</f>
        <v>0</v>
      </c>
      <c r="AN83" s="314">
        <f>'To &amp; from Work- trip % summary'!AC88</f>
        <v>0</v>
      </c>
      <c r="AO83" s="260">
        <f t="shared" si="24"/>
        <v>0</v>
      </c>
      <c r="AP83" s="259">
        <f t="shared" si="25"/>
        <v>0</v>
      </c>
      <c r="AQ83" s="312">
        <f>'To &amp; from Work- trip % summary'!AF88</f>
        <v>0</v>
      </c>
      <c r="AR83" s="314">
        <f>'To &amp; from Work- trip % summary'!AH88</f>
        <v>0</v>
      </c>
      <c r="AS83" s="260">
        <f t="shared" si="26"/>
        <v>0</v>
      </c>
      <c r="AT83" s="259">
        <f t="shared" si="27"/>
        <v>0</v>
      </c>
      <c r="AU83" s="261"/>
      <c r="AV83" s="248"/>
      <c r="AW83" s="248"/>
      <c r="AX83" s="248"/>
      <c r="AY83" s="248"/>
    </row>
    <row r="84" spans="1:51" x14ac:dyDescent="0.2">
      <c r="A84" s="248"/>
      <c r="B84" s="248"/>
      <c r="C84" s="248"/>
      <c r="D84" s="248"/>
      <c r="E84" s="248"/>
      <c r="F84" s="248"/>
      <c r="G84" s="248"/>
      <c r="H84" s="248"/>
      <c r="I84" s="248"/>
      <c r="J84" s="248"/>
      <c r="K84" s="248"/>
      <c r="L84" s="248"/>
      <c r="M84" s="248"/>
      <c r="N84" s="248"/>
      <c r="O84" s="248"/>
      <c r="P84" s="248"/>
      <c r="Q84" s="296"/>
      <c r="R84" s="256">
        <f>'To &amp; from Work- trip % summary'!B89</f>
        <v>0</v>
      </c>
      <c r="S84" s="313">
        <f>'To &amp; from Work- trip % summary'!D89</f>
        <v>0</v>
      </c>
      <c r="T84" s="257">
        <f>'Non-survey input values'!$B$26</f>
        <v>220.3</v>
      </c>
      <c r="U84" s="258">
        <f t="shared" si="14"/>
        <v>0</v>
      </c>
      <c r="V84" s="259">
        <f t="shared" si="15"/>
        <v>0</v>
      </c>
      <c r="W84" s="312">
        <f>'To &amp; from Work- trip % summary'!G89</f>
        <v>0</v>
      </c>
      <c r="X84" s="314">
        <f>'To &amp; from Work- trip % summary'!I89</f>
        <v>0</v>
      </c>
      <c r="Y84" s="260">
        <f t="shared" si="16"/>
        <v>0</v>
      </c>
      <c r="Z84" s="259">
        <f t="shared" si="17"/>
        <v>0</v>
      </c>
      <c r="AA84" s="312">
        <f>'To &amp; from Work- trip % summary'!L89</f>
        <v>0</v>
      </c>
      <c r="AB84" s="314">
        <f>'To &amp; from Work- trip % summary'!N89</f>
        <v>0</v>
      </c>
      <c r="AC84" s="260">
        <f t="shared" si="18"/>
        <v>0</v>
      </c>
      <c r="AD84" s="259">
        <f t="shared" si="19"/>
        <v>0</v>
      </c>
      <c r="AE84" s="312">
        <f>'To &amp; from Work- trip % summary'!Q89</f>
        <v>0</v>
      </c>
      <c r="AF84" s="314">
        <f>'To &amp; from Work- trip % summary'!S89</f>
        <v>0</v>
      </c>
      <c r="AG84" s="260">
        <f t="shared" si="20"/>
        <v>0</v>
      </c>
      <c r="AH84" s="259">
        <f t="shared" si="21"/>
        <v>0</v>
      </c>
      <c r="AI84" s="312">
        <f>'To &amp; from Work- trip % summary'!V89</f>
        <v>0</v>
      </c>
      <c r="AJ84" s="314">
        <f>'To &amp; from Work- trip % summary'!X89</f>
        <v>0</v>
      </c>
      <c r="AK84" s="260">
        <f t="shared" si="22"/>
        <v>0</v>
      </c>
      <c r="AL84" s="259">
        <f t="shared" si="23"/>
        <v>0</v>
      </c>
      <c r="AM84" s="312">
        <f>'To &amp; from Work- trip % summary'!AA89</f>
        <v>0</v>
      </c>
      <c r="AN84" s="314">
        <f>'To &amp; from Work- trip % summary'!AC89</f>
        <v>0</v>
      </c>
      <c r="AO84" s="260">
        <f t="shared" si="24"/>
        <v>0</v>
      </c>
      <c r="AP84" s="259">
        <f t="shared" si="25"/>
        <v>0</v>
      </c>
      <c r="AQ84" s="312">
        <f>'To &amp; from Work- trip % summary'!AF89</f>
        <v>0</v>
      </c>
      <c r="AR84" s="314">
        <f>'To &amp; from Work- trip % summary'!AH89</f>
        <v>0</v>
      </c>
      <c r="AS84" s="260">
        <f t="shared" si="26"/>
        <v>0</v>
      </c>
      <c r="AT84" s="259">
        <f t="shared" si="27"/>
        <v>0</v>
      </c>
      <c r="AU84" s="261"/>
      <c r="AV84" s="248"/>
      <c r="AW84" s="248"/>
      <c r="AX84" s="248"/>
      <c r="AY84" s="248"/>
    </row>
    <row r="85" spans="1:51" x14ac:dyDescent="0.2">
      <c r="A85" s="248"/>
      <c r="B85" s="248"/>
      <c r="C85" s="248"/>
      <c r="D85" s="248"/>
      <c r="E85" s="248"/>
      <c r="F85" s="248"/>
      <c r="G85" s="248"/>
      <c r="H85" s="248"/>
      <c r="I85" s="248"/>
      <c r="J85" s="248"/>
      <c r="K85" s="248"/>
      <c r="L85" s="248"/>
      <c r="M85" s="248"/>
      <c r="N85" s="248"/>
      <c r="O85" s="248"/>
      <c r="P85" s="248"/>
      <c r="Q85" s="296"/>
      <c r="R85" s="256">
        <f>'To &amp; from Work- trip % summary'!B90</f>
        <v>0</v>
      </c>
      <c r="S85" s="313">
        <f>'To &amp; from Work- trip % summary'!D90</f>
        <v>0</v>
      </c>
      <c r="T85" s="257">
        <f>'Non-survey input values'!$B$26</f>
        <v>220.3</v>
      </c>
      <c r="U85" s="258">
        <f t="shared" si="14"/>
        <v>0</v>
      </c>
      <c r="V85" s="259">
        <f t="shared" si="15"/>
        <v>0</v>
      </c>
      <c r="W85" s="312">
        <f>'To &amp; from Work- trip % summary'!G90</f>
        <v>0</v>
      </c>
      <c r="X85" s="314">
        <f>'To &amp; from Work- trip % summary'!I90</f>
        <v>0</v>
      </c>
      <c r="Y85" s="260">
        <f t="shared" si="16"/>
        <v>0</v>
      </c>
      <c r="Z85" s="259">
        <f t="shared" si="17"/>
        <v>0</v>
      </c>
      <c r="AA85" s="312">
        <f>'To &amp; from Work- trip % summary'!L90</f>
        <v>0</v>
      </c>
      <c r="AB85" s="314">
        <f>'To &amp; from Work- trip % summary'!N90</f>
        <v>0</v>
      </c>
      <c r="AC85" s="260">
        <f t="shared" si="18"/>
        <v>0</v>
      </c>
      <c r="AD85" s="259">
        <f t="shared" si="19"/>
        <v>0</v>
      </c>
      <c r="AE85" s="312">
        <f>'To &amp; from Work- trip % summary'!Q90</f>
        <v>0</v>
      </c>
      <c r="AF85" s="314">
        <f>'To &amp; from Work- trip % summary'!S90</f>
        <v>0</v>
      </c>
      <c r="AG85" s="260">
        <f t="shared" si="20"/>
        <v>0</v>
      </c>
      <c r="AH85" s="259">
        <f t="shared" si="21"/>
        <v>0</v>
      </c>
      <c r="AI85" s="312">
        <f>'To &amp; from Work- trip % summary'!V90</f>
        <v>0</v>
      </c>
      <c r="AJ85" s="314">
        <f>'To &amp; from Work- trip % summary'!X90</f>
        <v>0</v>
      </c>
      <c r="AK85" s="260">
        <f t="shared" si="22"/>
        <v>0</v>
      </c>
      <c r="AL85" s="259">
        <f t="shared" si="23"/>
        <v>0</v>
      </c>
      <c r="AM85" s="312">
        <f>'To &amp; from Work- trip % summary'!AA90</f>
        <v>0</v>
      </c>
      <c r="AN85" s="314">
        <f>'To &amp; from Work- trip % summary'!AC90</f>
        <v>0</v>
      </c>
      <c r="AO85" s="260">
        <f t="shared" si="24"/>
        <v>0</v>
      </c>
      <c r="AP85" s="259">
        <f t="shared" si="25"/>
        <v>0</v>
      </c>
      <c r="AQ85" s="312">
        <f>'To &amp; from Work- trip % summary'!AF90</f>
        <v>0</v>
      </c>
      <c r="AR85" s="314">
        <f>'To &amp; from Work- trip % summary'!AH90</f>
        <v>0</v>
      </c>
      <c r="AS85" s="260">
        <f t="shared" si="26"/>
        <v>0</v>
      </c>
      <c r="AT85" s="259">
        <f t="shared" si="27"/>
        <v>0</v>
      </c>
      <c r="AU85" s="261"/>
      <c r="AV85" s="248"/>
      <c r="AW85" s="248"/>
      <c r="AX85" s="248"/>
      <c r="AY85" s="248"/>
    </row>
    <row r="86" spans="1:51" x14ac:dyDescent="0.2">
      <c r="A86" s="248"/>
      <c r="B86" s="248"/>
      <c r="C86" s="248"/>
      <c r="D86" s="248"/>
      <c r="E86" s="248"/>
      <c r="F86" s="248"/>
      <c r="G86" s="248"/>
      <c r="H86" s="248"/>
      <c r="I86" s="248"/>
      <c r="J86" s="248"/>
      <c r="K86" s="248"/>
      <c r="L86" s="248"/>
      <c r="M86" s="248"/>
      <c r="N86" s="248"/>
      <c r="O86" s="248"/>
      <c r="P86" s="248"/>
      <c r="Q86" s="296"/>
      <c r="R86" s="256">
        <f>'To &amp; from Work- trip % summary'!B91</f>
        <v>0</v>
      </c>
      <c r="S86" s="313">
        <f>'To &amp; from Work- trip % summary'!D91</f>
        <v>0</v>
      </c>
      <c r="T86" s="257">
        <f>'Non-survey input values'!$B$26</f>
        <v>220.3</v>
      </c>
      <c r="U86" s="258">
        <f t="shared" si="14"/>
        <v>0</v>
      </c>
      <c r="V86" s="259">
        <f t="shared" si="15"/>
        <v>0</v>
      </c>
      <c r="W86" s="312">
        <f>'To &amp; from Work- trip % summary'!G91</f>
        <v>0</v>
      </c>
      <c r="X86" s="314">
        <f>'To &amp; from Work- trip % summary'!I91</f>
        <v>0</v>
      </c>
      <c r="Y86" s="260">
        <f t="shared" si="16"/>
        <v>0</v>
      </c>
      <c r="Z86" s="259">
        <f t="shared" si="17"/>
        <v>0</v>
      </c>
      <c r="AA86" s="312">
        <f>'To &amp; from Work- trip % summary'!L91</f>
        <v>0</v>
      </c>
      <c r="AB86" s="314">
        <f>'To &amp; from Work- trip % summary'!N91</f>
        <v>0</v>
      </c>
      <c r="AC86" s="260">
        <f t="shared" si="18"/>
        <v>0</v>
      </c>
      <c r="AD86" s="259">
        <f t="shared" si="19"/>
        <v>0</v>
      </c>
      <c r="AE86" s="312">
        <f>'To &amp; from Work- trip % summary'!Q91</f>
        <v>0</v>
      </c>
      <c r="AF86" s="314">
        <f>'To &amp; from Work- trip % summary'!S91</f>
        <v>0</v>
      </c>
      <c r="AG86" s="260">
        <f t="shared" si="20"/>
        <v>0</v>
      </c>
      <c r="AH86" s="259">
        <f t="shared" si="21"/>
        <v>0</v>
      </c>
      <c r="AI86" s="312">
        <f>'To &amp; from Work- trip % summary'!V91</f>
        <v>0</v>
      </c>
      <c r="AJ86" s="314">
        <f>'To &amp; from Work- trip % summary'!X91</f>
        <v>0</v>
      </c>
      <c r="AK86" s="260">
        <f t="shared" si="22"/>
        <v>0</v>
      </c>
      <c r="AL86" s="259">
        <f t="shared" si="23"/>
        <v>0</v>
      </c>
      <c r="AM86" s="312">
        <f>'To &amp; from Work- trip % summary'!AA91</f>
        <v>0</v>
      </c>
      <c r="AN86" s="314">
        <f>'To &amp; from Work- trip % summary'!AC91</f>
        <v>0</v>
      </c>
      <c r="AO86" s="260">
        <f t="shared" si="24"/>
        <v>0</v>
      </c>
      <c r="AP86" s="259">
        <f t="shared" si="25"/>
        <v>0</v>
      </c>
      <c r="AQ86" s="312">
        <f>'To &amp; from Work- trip % summary'!AF91</f>
        <v>0</v>
      </c>
      <c r="AR86" s="314">
        <f>'To &amp; from Work- trip % summary'!AH91</f>
        <v>0</v>
      </c>
      <c r="AS86" s="260">
        <f t="shared" si="26"/>
        <v>0</v>
      </c>
      <c r="AT86" s="259">
        <f t="shared" si="27"/>
        <v>0</v>
      </c>
      <c r="AU86" s="261"/>
      <c r="AV86" s="248"/>
      <c r="AW86" s="248"/>
      <c r="AX86" s="248"/>
      <c r="AY86" s="248"/>
    </row>
    <row r="87" spans="1:51" x14ac:dyDescent="0.2">
      <c r="A87" s="248"/>
      <c r="B87" s="248"/>
      <c r="C87" s="248"/>
      <c r="D87" s="248"/>
      <c r="E87" s="248"/>
      <c r="F87" s="248"/>
      <c r="G87" s="248"/>
      <c r="H87" s="248"/>
      <c r="I87" s="248"/>
      <c r="J87" s="248"/>
      <c r="K87" s="248"/>
      <c r="L87" s="248"/>
      <c r="M87" s="248"/>
      <c r="N87" s="248"/>
      <c r="O87" s="248"/>
      <c r="P87" s="248"/>
      <c r="Q87" s="296"/>
      <c r="R87" s="256">
        <f>'To &amp; from Work- trip % summary'!B92</f>
        <v>0</v>
      </c>
      <c r="S87" s="313">
        <f>'To &amp; from Work- trip % summary'!D92</f>
        <v>0</v>
      </c>
      <c r="T87" s="257">
        <f>'Non-survey input values'!$B$26</f>
        <v>220.3</v>
      </c>
      <c r="U87" s="258">
        <f t="shared" si="14"/>
        <v>0</v>
      </c>
      <c r="V87" s="259">
        <f t="shared" si="15"/>
        <v>0</v>
      </c>
      <c r="W87" s="312">
        <f>'To &amp; from Work- trip % summary'!G92</f>
        <v>0</v>
      </c>
      <c r="X87" s="314">
        <f>'To &amp; from Work- trip % summary'!I92</f>
        <v>0</v>
      </c>
      <c r="Y87" s="260">
        <f t="shared" si="16"/>
        <v>0</v>
      </c>
      <c r="Z87" s="259">
        <f t="shared" si="17"/>
        <v>0</v>
      </c>
      <c r="AA87" s="312">
        <f>'To &amp; from Work- trip % summary'!L92</f>
        <v>0</v>
      </c>
      <c r="AB87" s="314">
        <f>'To &amp; from Work- trip % summary'!N92</f>
        <v>0</v>
      </c>
      <c r="AC87" s="260">
        <f t="shared" si="18"/>
        <v>0</v>
      </c>
      <c r="AD87" s="259">
        <f t="shared" si="19"/>
        <v>0</v>
      </c>
      <c r="AE87" s="312">
        <f>'To &amp; from Work- trip % summary'!Q92</f>
        <v>0</v>
      </c>
      <c r="AF87" s="314">
        <f>'To &amp; from Work- trip % summary'!S92</f>
        <v>0</v>
      </c>
      <c r="AG87" s="260">
        <f t="shared" si="20"/>
        <v>0</v>
      </c>
      <c r="AH87" s="259">
        <f t="shared" si="21"/>
        <v>0</v>
      </c>
      <c r="AI87" s="312">
        <f>'To &amp; from Work- trip % summary'!V92</f>
        <v>0</v>
      </c>
      <c r="AJ87" s="314">
        <f>'To &amp; from Work- trip % summary'!X92</f>
        <v>0</v>
      </c>
      <c r="AK87" s="260">
        <f t="shared" si="22"/>
        <v>0</v>
      </c>
      <c r="AL87" s="259">
        <f t="shared" si="23"/>
        <v>0</v>
      </c>
      <c r="AM87" s="312">
        <f>'To &amp; from Work- trip % summary'!AA92</f>
        <v>0</v>
      </c>
      <c r="AN87" s="314">
        <f>'To &amp; from Work- trip % summary'!AC92</f>
        <v>0</v>
      </c>
      <c r="AO87" s="260">
        <f t="shared" si="24"/>
        <v>0</v>
      </c>
      <c r="AP87" s="259">
        <f t="shared" si="25"/>
        <v>0</v>
      </c>
      <c r="AQ87" s="312">
        <f>'To &amp; from Work- trip % summary'!AF92</f>
        <v>0</v>
      </c>
      <c r="AR87" s="314">
        <f>'To &amp; from Work- trip % summary'!AH92</f>
        <v>0</v>
      </c>
      <c r="AS87" s="260">
        <f t="shared" si="26"/>
        <v>0</v>
      </c>
      <c r="AT87" s="259">
        <f t="shared" si="27"/>
        <v>0</v>
      </c>
      <c r="AU87" s="261"/>
      <c r="AV87" s="248"/>
      <c r="AW87" s="248"/>
      <c r="AX87" s="248"/>
      <c r="AY87" s="248"/>
    </row>
    <row r="88" spans="1:51" x14ac:dyDescent="0.2">
      <c r="A88" s="248"/>
      <c r="B88" s="248"/>
      <c r="C88" s="248"/>
      <c r="D88" s="248"/>
      <c r="E88" s="248"/>
      <c r="F88" s="248"/>
      <c r="G88" s="248"/>
      <c r="H88" s="248"/>
      <c r="I88" s="248"/>
      <c r="J88" s="248"/>
      <c r="K88" s="248"/>
      <c r="L88" s="248"/>
      <c r="M88" s="248"/>
      <c r="N88" s="248"/>
      <c r="O88" s="248"/>
      <c r="P88" s="248"/>
      <c r="Q88" s="296"/>
      <c r="R88" s="256">
        <f>'To &amp; from Work- trip % summary'!B93</f>
        <v>0</v>
      </c>
      <c r="S88" s="313">
        <f>'To &amp; from Work- trip % summary'!D93</f>
        <v>0</v>
      </c>
      <c r="T88" s="257">
        <f>'Non-survey input values'!$B$26</f>
        <v>220.3</v>
      </c>
      <c r="U88" s="258">
        <f t="shared" si="14"/>
        <v>0</v>
      </c>
      <c r="V88" s="259">
        <f t="shared" si="15"/>
        <v>0</v>
      </c>
      <c r="W88" s="312">
        <f>'To &amp; from Work- trip % summary'!G93</f>
        <v>0</v>
      </c>
      <c r="X88" s="314">
        <f>'To &amp; from Work- trip % summary'!I93</f>
        <v>0</v>
      </c>
      <c r="Y88" s="260">
        <f t="shared" si="16"/>
        <v>0</v>
      </c>
      <c r="Z88" s="259">
        <f t="shared" si="17"/>
        <v>0</v>
      </c>
      <c r="AA88" s="312">
        <f>'To &amp; from Work- trip % summary'!L93</f>
        <v>0</v>
      </c>
      <c r="AB88" s="314">
        <f>'To &amp; from Work- trip % summary'!N93</f>
        <v>0</v>
      </c>
      <c r="AC88" s="260">
        <f t="shared" si="18"/>
        <v>0</v>
      </c>
      <c r="AD88" s="259">
        <f t="shared" si="19"/>
        <v>0</v>
      </c>
      <c r="AE88" s="312">
        <f>'To &amp; from Work- trip % summary'!Q93</f>
        <v>0</v>
      </c>
      <c r="AF88" s="314">
        <f>'To &amp; from Work- trip % summary'!S93</f>
        <v>0</v>
      </c>
      <c r="AG88" s="260">
        <f t="shared" si="20"/>
        <v>0</v>
      </c>
      <c r="AH88" s="259">
        <f t="shared" si="21"/>
        <v>0</v>
      </c>
      <c r="AI88" s="312">
        <f>'To &amp; from Work- trip % summary'!V93</f>
        <v>0</v>
      </c>
      <c r="AJ88" s="314">
        <f>'To &amp; from Work- trip % summary'!X93</f>
        <v>0</v>
      </c>
      <c r="AK88" s="260">
        <f t="shared" si="22"/>
        <v>0</v>
      </c>
      <c r="AL88" s="259">
        <f t="shared" si="23"/>
        <v>0</v>
      </c>
      <c r="AM88" s="312">
        <f>'To &amp; from Work- trip % summary'!AA93</f>
        <v>0</v>
      </c>
      <c r="AN88" s="314">
        <f>'To &amp; from Work- trip % summary'!AC93</f>
        <v>0</v>
      </c>
      <c r="AO88" s="260">
        <f t="shared" si="24"/>
        <v>0</v>
      </c>
      <c r="AP88" s="259">
        <f t="shared" si="25"/>
        <v>0</v>
      </c>
      <c r="AQ88" s="312">
        <f>'To &amp; from Work- trip % summary'!AF93</f>
        <v>0</v>
      </c>
      <c r="AR88" s="314">
        <f>'To &amp; from Work- trip % summary'!AH93</f>
        <v>0</v>
      </c>
      <c r="AS88" s="260">
        <f t="shared" si="26"/>
        <v>0</v>
      </c>
      <c r="AT88" s="259">
        <f t="shared" si="27"/>
        <v>0</v>
      </c>
      <c r="AU88" s="261"/>
      <c r="AV88" s="248"/>
      <c r="AW88" s="248"/>
      <c r="AX88" s="248"/>
      <c r="AY88" s="248"/>
    </row>
    <row r="89" spans="1:51" x14ac:dyDescent="0.2">
      <c r="A89" s="248"/>
      <c r="B89" s="248"/>
      <c r="C89" s="248"/>
      <c r="D89" s="248"/>
      <c r="E89" s="248"/>
      <c r="F89" s="248"/>
      <c r="G89" s="248"/>
      <c r="H89" s="248"/>
      <c r="I89" s="248"/>
      <c r="J89" s="248"/>
      <c r="K89" s="248"/>
      <c r="L89" s="248"/>
      <c r="M89" s="248"/>
      <c r="N89" s="248"/>
      <c r="O89" s="248"/>
      <c r="P89" s="248"/>
      <c r="Q89" s="296"/>
      <c r="R89" s="256">
        <f>'To &amp; from Work- trip % summary'!B94</f>
        <v>0</v>
      </c>
      <c r="S89" s="313">
        <f>'To &amp; from Work- trip % summary'!D94</f>
        <v>0</v>
      </c>
      <c r="T89" s="257">
        <f>'Non-survey input values'!$B$26</f>
        <v>220.3</v>
      </c>
      <c r="U89" s="258">
        <f t="shared" si="14"/>
        <v>0</v>
      </c>
      <c r="V89" s="259">
        <f t="shared" si="15"/>
        <v>0</v>
      </c>
      <c r="W89" s="312">
        <f>'To &amp; from Work- trip % summary'!G94</f>
        <v>0</v>
      </c>
      <c r="X89" s="314">
        <f>'To &amp; from Work- trip % summary'!I94</f>
        <v>0</v>
      </c>
      <c r="Y89" s="260">
        <f t="shared" si="16"/>
        <v>0</v>
      </c>
      <c r="Z89" s="259">
        <f t="shared" si="17"/>
        <v>0</v>
      </c>
      <c r="AA89" s="312">
        <f>'To &amp; from Work- trip % summary'!L94</f>
        <v>0</v>
      </c>
      <c r="AB89" s="314">
        <f>'To &amp; from Work- trip % summary'!N94</f>
        <v>0</v>
      </c>
      <c r="AC89" s="260">
        <f t="shared" si="18"/>
        <v>0</v>
      </c>
      <c r="AD89" s="259">
        <f t="shared" si="19"/>
        <v>0</v>
      </c>
      <c r="AE89" s="312">
        <f>'To &amp; from Work- trip % summary'!Q94</f>
        <v>0</v>
      </c>
      <c r="AF89" s="314">
        <f>'To &amp; from Work- trip % summary'!S94</f>
        <v>0</v>
      </c>
      <c r="AG89" s="260">
        <f t="shared" si="20"/>
        <v>0</v>
      </c>
      <c r="AH89" s="259">
        <f t="shared" si="21"/>
        <v>0</v>
      </c>
      <c r="AI89" s="312">
        <f>'To &amp; from Work- trip % summary'!V94</f>
        <v>0</v>
      </c>
      <c r="AJ89" s="314">
        <f>'To &amp; from Work- trip % summary'!X94</f>
        <v>0</v>
      </c>
      <c r="AK89" s="260">
        <f t="shared" si="22"/>
        <v>0</v>
      </c>
      <c r="AL89" s="259">
        <f t="shared" si="23"/>
        <v>0</v>
      </c>
      <c r="AM89" s="312">
        <f>'To &amp; from Work- trip % summary'!AA94</f>
        <v>0</v>
      </c>
      <c r="AN89" s="314">
        <f>'To &amp; from Work- trip % summary'!AC94</f>
        <v>0</v>
      </c>
      <c r="AO89" s="260">
        <f t="shared" si="24"/>
        <v>0</v>
      </c>
      <c r="AP89" s="259">
        <f t="shared" si="25"/>
        <v>0</v>
      </c>
      <c r="AQ89" s="312">
        <f>'To &amp; from Work- trip % summary'!AF94</f>
        <v>0</v>
      </c>
      <c r="AR89" s="314">
        <f>'To &amp; from Work- trip % summary'!AH94</f>
        <v>0</v>
      </c>
      <c r="AS89" s="260">
        <f t="shared" si="26"/>
        <v>0</v>
      </c>
      <c r="AT89" s="259">
        <f t="shared" si="27"/>
        <v>0</v>
      </c>
      <c r="AU89" s="261"/>
      <c r="AV89" s="248"/>
      <c r="AW89" s="248"/>
      <c r="AX89" s="248"/>
      <c r="AY89" s="248"/>
    </row>
    <row r="90" spans="1:51" x14ac:dyDescent="0.2">
      <c r="A90" s="248"/>
      <c r="B90" s="248"/>
      <c r="C90" s="248"/>
      <c r="D90" s="248"/>
      <c r="E90" s="248"/>
      <c r="F90" s="248"/>
      <c r="G90" s="248"/>
      <c r="H90" s="248"/>
      <c r="I90" s="248"/>
      <c r="J90" s="248"/>
      <c r="K90" s="248"/>
      <c r="L90" s="248"/>
      <c r="M90" s="248"/>
      <c r="N90" s="248"/>
      <c r="O90" s="248"/>
      <c r="P90" s="248"/>
      <c r="Q90" s="296"/>
      <c r="R90" s="256">
        <f>'To &amp; from Work- trip % summary'!B95</f>
        <v>0</v>
      </c>
      <c r="S90" s="313">
        <f>'To &amp; from Work- trip % summary'!D95</f>
        <v>0</v>
      </c>
      <c r="T90" s="257">
        <f>'Non-survey input values'!$B$26</f>
        <v>220.3</v>
      </c>
      <c r="U90" s="258">
        <f t="shared" si="14"/>
        <v>0</v>
      </c>
      <c r="V90" s="259">
        <f t="shared" si="15"/>
        <v>0</v>
      </c>
      <c r="W90" s="312">
        <f>'To &amp; from Work- trip % summary'!G95</f>
        <v>0</v>
      </c>
      <c r="X90" s="314">
        <f>'To &amp; from Work- trip % summary'!I95</f>
        <v>0</v>
      </c>
      <c r="Y90" s="260">
        <f t="shared" si="16"/>
        <v>0</v>
      </c>
      <c r="Z90" s="259">
        <f t="shared" si="17"/>
        <v>0</v>
      </c>
      <c r="AA90" s="312">
        <f>'To &amp; from Work- trip % summary'!L95</f>
        <v>0</v>
      </c>
      <c r="AB90" s="314">
        <f>'To &amp; from Work- trip % summary'!N95</f>
        <v>0</v>
      </c>
      <c r="AC90" s="260">
        <f t="shared" si="18"/>
        <v>0</v>
      </c>
      <c r="AD90" s="259">
        <f t="shared" si="19"/>
        <v>0</v>
      </c>
      <c r="AE90" s="312">
        <f>'To &amp; from Work- trip % summary'!Q95</f>
        <v>0</v>
      </c>
      <c r="AF90" s="314">
        <f>'To &amp; from Work- trip % summary'!S95</f>
        <v>0</v>
      </c>
      <c r="AG90" s="260">
        <f t="shared" si="20"/>
        <v>0</v>
      </c>
      <c r="AH90" s="259">
        <f t="shared" si="21"/>
        <v>0</v>
      </c>
      <c r="AI90" s="312">
        <f>'To &amp; from Work- trip % summary'!V95</f>
        <v>0</v>
      </c>
      <c r="AJ90" s="314">
        <f>'To &amp; from Work- trip % summary'!X95</f>
        <v>0</v>
      </c>
      <c r="AK90" s="260">
        <f t="shared" si="22"/>
        <v>0</v>
      </c>
      <c r="AL90" s="259">
        <f t="shared" si="23"/>
        <v>0</v>
      </c>
      <c r="AM90" s="312">
        <f>'To &amp; from Work- trip % summary'!AA95</f>
        <v>0</v>
      </c>
      <c r="AN90" s="314">
        <f>'To &amp; from Work- trip % summary'!AC95</f>
        <v>0</v>
      </c>
      <c r="AO90" s="260">
        <f t="shared" si="24"/>
        <v>0</v>
      </c>
      <c r="AP90" s="259">
        <f t="shared" si="25"/>
        <v>0</v>
      </c>
      <c r="AQ90" s="312">
        <f>'To &amp; from Work- trip % summary'!AF95</f>
        <v>0</v>
      </c>
      <c r="AR90" s="314">
        <f>'To &amp; from Work- trip % summary'!AH95</f>
        <v>0</v>
      </c>
      <c r="AS90" s="260">
        <f t="shared" si="26"/>
        <v>0</v>
      </c>
      <c r="AT90" s="259">
        <f t="shared" si="27"/>
        <v>0</v>
      </c>
      <c r="AU90" s="261"/>
      <c r="AV90" s="248"/>
      <c r="AW90" s="248"/>
      <c r="AX90" s="248"/>
      <c r="AY90" s="248"/>
    </row>
    <row r="91" spans="1:51" x14ac:dyDescent="0.2">
      <c r="A91" s="248"/>
      <c r="B91" s="248"/>
      <c r="C91" s="248"/>
      <c r="D91" s="248"/>
      <c r="E91" s="248"/>
      <c r="F91" s="248"/>
      <c r="G91" s="248"/>
      <c r="H91" s="248"/>
      <c r="I91" s="248"/>
      <c r="J91" s="248"/>
      <c r="K91" s="248"/>
      <c r="L91" s="248"/>
      <c r="M91" s="248"/>
      <c r="N91" s="248"/>
      <c r="O91" s="248"/>
      <c r="P91" s="248"/>
      <c r="Q91" s="296"/>
      <c r="R91" s="256">
        <f>'To &amp; from Work- trip % summary'!B96</f>
        <v>0</v>
      </c>
      <c r="S91" s="313">
        <f>'To &amp; from Work- trip % summary'!D96</f>
        <v>0</v>
      </c>
      <c r="T91" s="257">
        <f>'Non-survey input values'!$B$26</f>
        <v>220.3</v>
      </c>
      <c r="U91" s="258">
        <f t="shared" si="14"/>
        <v>0</v>
      </c>
      <c r="V91" s="259">
        <f t="shared" si="15"/>
        <v>0</v>
      </c>
      <c r="W91" s="312">
        <f>'To &amp; from Work- trip % summary'!G96</f>
        <v>0</v>
      </c>
      <c r="X91" s="314">
        <f>'To &amp; from Work- trip % summary'!I96</f>
        <v>0</v>
      </c>
      <c r="Y91" s="260">
        <f t="shared" si="16"/>
        <v>0</v>
      </c>
      <c r="Z91" s="259">
        <f t="shared" si="17"/>
        <v>0</v>
      </c>
      <c r="AA91" s="312">
        <f>'To &amp; from Work- trip % summary'!L96</f>
        <v>0</v>
      </c>
      <c r="AB91" s="314">
        <f>'To &amp; from Work- trip % summary'!N96</f>
        <v>0</v>
      </c>
      <c r="AC91" s="260">
        <f t="shared" si="18"/>
        <v>0</v>
      </c>
      <c r="AD91" s="259">
        <f t="shared" si="19"/>
        <v>0</v>
      </c>
      <c r="AE91" s="312">
        <f>'To &amp; from Work- trip % summary'!Q96</f>
        <v>0</v>
      </c>
      <c r="AF91" s="314">
        <f>'To &amp; from Work- trip % summary'!S96</f>
        <v>0</v>
      </c>
      <c r="AG91" s="260">
        <f t="shared" si="20"/>
        <v>0</v>
      </c>
      <c r="AH91" s="259">
        <f t="shared" si="21"/>
        <v>0</v>
      </c>
      <c r="AI91" s="312">
        <f>'To &amp; from Work- trip % summary'!V96</f>
        <v>0</v>
      </c>
      <c r="AJ91" s="314">
        <f>'To &amp; from Work- trip % summary'!X96</f>
        <v>0</v>
      </c>
      <c r="AK91" s="260">
        <f t="shared" si="22"/>
        <v>0</v>
      </c>
      <c r="AL91" s="259">
        <f t="shared" si="23"/>
        <v>0</v>
      </c>
      <c r="AM91" s="312">
        <f>'To &amp; from Work- trip % summary'!AA96</f>
        <v>0</v>
      </c>
      <c r="AN91" s="314">
        <f>'To &amp; from Work- trip % summary'!AC96</f>
        <v>0</v>
      </c>
      <c r="AO91" s="260">
        <f t="shared" si="24"/>
        <v>0</v>
      </c>
      <c r="AP91" s="259">
        <f t="shared" si="25"/>
        <v>0</v>
      </c>
      <c r="AQ91" s="312">
        <f>'To &amp; from Work- trip % summary'!AF96</f>
        <v>0</v>
      </c>
      <c r="AR91" s="314">
        <f>'To &amp; from Work- trip % summary'!AH96</f>
        <v>0</v>
      </c>
      <c r="AS91" s="260">
        <f t="shared" si="26"/>
        <v>0</v>
      </c>
      <c r="AT91" s="259">
        <f t="shared" si="27"/>
        <v>0</v>
      </c>
      <c r="AU91" s="261"/>
      <c r="AV91" s="248"/>
      <c r="AW91" s="248"/>
      <c r="AX91" s="248"/>
      <c r="AY91" s="248"/>
    </row>
    <row r="92" spans="1:51" x14ac:dyDescent="0.2">
      <c r="A92" s="248"/>
      <c r="B92" s="248"/>
      <c r="C92" s="248"/>
      <c r="D92" s="248"/>
      <c r="E92" s="248"/>
      <c r="F92" s="248"/>
      <c r="G92" s="248"/>
      <c r="H92" s="248"/>
      <c r="I92" s="248"/>
      <c r="J92" s="248"/>
      <c r="K92" s="248"/>
      <c r="L92" s="248"/>
      <c r="M92" s="248"/>
      <c r="N92" s="248"/>
      <c r="O92" s="248"/>
      <c r="P92" s="248"/>
      <c r="Q92" s="296"/>
      <c r="R92" s="256">
        <f>'To &amp; from Work- trip % summary'!B97</f>
        <v>0</v>
      </c>
      <c r="S92" s="313">
        <f>'To &amp; from Work- trip % summary'!D97</f>
        <v>0</v>
      </c>
      <c r="T92" s="257">
        <f>'Non-survey input values'!$B$26</f>
        <v>220.3</v>
      </c>
      <c r="U92" s="258">
        <f t="shared" si="14"/>
        <v>0</v>
      </c>
      <c r="V92" s="259">
        <f t="shared" si="15"/>
        <v>0</v>
      </c>
      <c r="W92" s="312">
        <f>'To &amp; from Work- trip % summary'!G97</f>
        <v>0</v>
      </c>
      <c r="X92" s="314">
        <f>'To &amp; from Work- trip % summary'!I97</f>
        <v>0</v>
      </c>
      <c r="Y92" s="260">
        <f t="shared" si="16"/>
        <v>0</v>
      </c>
      <c r="Z92" s="259">
        <f t="shared" si="17"/>
        <v>0</v>
      </c>
      <c r="AA92" s="312">
        <f>'To &amp; from Work- trip % summary'!L97</f>
        <v>0</v>
      </c>
      <c r="AB92" s="314">
        <f>'To &amp; from Work- trip % summary'!N97</f>
        <v>0</v>
      </c>
      <c r="AC92" s="260">
        <f t="shared" si="18"/>
        <v>0</v>
      </c>
      <c r="AD92" s="259">
        <f t="shared" si="19"/>
        <v>0</v>
      </c>
      <c r="AE92" s="312">
        <f>'To &amp; from Work- trip % summary'!Q97</f>
        <v>0</v>
      </c>
      <c r="AF92" s="314">
        <f>'To &amp; from Work- trip % summary'!S97</f>
        <v>0</v>
      </c>
      <c r="AG92" s="260">
        <f t="shared" si="20"/>
        <v>0</v>
      </c>
      <c r="AH92" s="259">
        <f t="shared" si="21"/>
        <v>0</v>
      </c>
      <c r="AI92" s="312">
        <f>'To &amp; from Work- trip % summary'!V97</f>
        <v>0</v>
      </c>
      <c r="AJ92" s="314">
        <f>'To &amp; from Work- trip % summary'!X97</f>
        <v>0</v>
      </c>
      <c r="AK92" s="260">
        <f t="shared" si="22"/>
        <v>0</v>
      </c>
      <c r="AL92" s="259">
        <f t="shared" si="23"/>
        <v>0</v>
      </c>
      <c r="AM92" s="312">
        <f>'To &amp; from Work- trip % summary'!AA97</f>
        <v>0</v>
      </c>
      <c r="AN92" s="314">
        <f>'To &amp; from Work- trip % summary'!AC97</f>
        <v>0</v>
      </c>
      <c r="AO92" s="260">
        <f t="shared" si="24"/>
        <v>0</v>
      </c>
      <c r="AP92" s="259">
        <f t="shared" si="25"/>
        <v>0</v>
      </c>
      <c r="AQ92" s="312">
        <f>'To &amp; from Work- trip % summary'!AF97</f>
        <v>0</v>
      </c>
      <c r="AR92" s="314">
        <f>'To &amp; from Work- trip % summary'!AH97</f>
        <v>0</v>
      </c>
      <c r="AS92" s="260">
        <f t="shared" si="26"/>
        <v>0</v>
      </c>
      <c r="AT92" s="259">
        <f t="shared" si="27"/>
        <v>0</v>
      </c>
      <c r="AU92" s="261"/>
      <c r="AV92" s="248"/>
      <c r="AW92" s="248"/>
      <c r="AX92" s="248"/>
      <c r="AY92" s="248"/>
    </row>
    <row r="93" spans="1:51" x14ac:dyDescent="0.2">
      <c r="A93" s="248"/>
      <c r="B93" s="248"/>
      <c r="C93" s="248"/>
      <c r="D93" s="248"/>
      <c r="E93" s="248"/>
      <c r="F93" s="248"/>
      <c r="G93" s="248"/>
      <c r="H93" s="248"/>
      <c r="I93" s="248"/>
      <c r="J93" s="248"/>
      <c r="K93" s="248"/>
      <c r="L93" s="248"/>
      <c r="M93" s="248"/>
      <c r="N93" s="248"/>
      <c r="O93" s="248"/>
      <c r="P93" s="248"/>
      <c r="Q93" s="296"/>
      <c r="R93" s="256">
        <f>'To &amp; from Work- trip % summary'!B98</f>
        <v>0</v>
      </c>
      <c r="S93" s="313">
        <f>'To &amp; from Work- trip % summary'!D98</f>
        <v>0</v>
      </c>
      <c r="T93" s="257">
        <f>'Non-survey input values'!$B$26</f>
        <v>220.3</v>
      </c>
      <c r="U93" s="258">
        <f t="shared" si="14"/>
        <v>0</v>
      </c>
      <c r="V93" s="259">
        <f t="shared" si="15"/>
        <v>0</v>
      </c>
      <c r="W93" s="312">
        <f>'To &amp; from Work- trip % summary'!G98</f>
        <v>0</v>
      </c>
      <c r="X93" s="314">
        <f>'To &amp; from Work- trip % summary'!I98</f>
        <v>0</v>
      </c>
      <c r="Y93" s="260">
        <f t="shared" si="16"/>
        <v>0</v>
      </c>
      <c r="Z93" s="259">
        <f t="shared" si="17"/>
        <v>0</v>
      </c>
      <c r="AA93" s="312">
        <f>'To &amp; from Work- trip % summary'!L98</f>
        <v>0</v>
      </c>
      <c r="AB93" s="314">
        <f>'To &amp; from Work- trip % summary'!N98</f>
        <v>0</v>
      </c>
      <c r="AC93" s="260">
        <f t="shared" si="18"/>
        <v>0</v>
      </c>
      <c r="AD93" s="259">
        <f t="shared" si="19"/>
        <v>0</v>
      </c>
      <c r="AE93" s="312">
        <f>'To &amp; from Work- trip % summary'!Q98</f>
        <v>0</v>
      </c>
      <c r="AF93" s="314">
        <f>'To &amp; from Work- trip % summary'!S98</f>
        <v>0</v>
      </c>
      <c r="AG93" s="260">
        <f t="shared" si="20"/>
        <v>0</v>
      </c>
      <c r="AH93" s="259">
        <f t="shared" si="21"/>
        <v>0</v>
      </c>
      <c r="AI93" s="312">
        <f>'To &amp; from Work- trip % summary'!V98</f>
        <v>0</v>
      </c>
      <c r="AJ93" s="314">
        <f>'To &amp; from Work- trip % summary'!X98</f>
        <v>0</v>
      </c>
      <c r="AK93" s="260">
        <f t="shared" si="22"/>
        <v>0</v>
      </c>
      <c r="AL93" s="259">
        <f t="shared" si="23"/>
        <v>0</v>
      </c>
      <c r="AM93" s="312">
        <f>'To &amp; from Work- trip % summary'!AA98</f>
        <v>0</v>
      </c>
      <c r="AN93" s="314">
        <f>'To &amp; from Work- trip % summary'!AC98</f>
        <v>0</v>
      </c>
      <c r="AO93" s="260">
        <f t="shared" si="24"/>
        <v>0</v>
      </c>
      <c r="AP93" s="259">
        <f t="shared" si="25"/>
        <v>0</v>
      </c>
      <c r="AQ93" s="312">
        <f>'To &amp; from Work- trip % summary'!AF98</f>
        <v>0</v>
      </c>
      <c r="AR93" s="314">
        <f>'To &amp; from Work- trip % summary'!AH98</f>
        <v>0</v>
      </c>
      <c r="AS93" s="260">
        <f t="shared" si="26"/>
        <v>0</v>
      </c>
      <c r="AT93" s="259">
        <f t="shared" si="27"/>
        <v>0</v>
      </c>
      <c r="AU93" s="261"/>
      <c r="AV93" s="248"/>
      <c r="AW93" s="248"/>
      <c r="AX93" s="248"/>
      <c r="AY93" s="248"/>
    </row>
    <row r="94" spans="1:51" x14ac:dyDescent="0.2">
      <c r="A94" s="248"/>
      <c r="B94" s="248"/>
      <c r="C94" s="248"/>
      <c r="D94" s="248"/>
      <c r="E94" s="248"/>
      <c r="F94" s="248"/>
      <c r="G94" s="248"/>
      <c r="H94" s="248"/>
      <c r="I94" s="248"/>
      <c r="J94" s="248"/>
      <c r="K94" s="248"/>
      <c r="L94" s="248"/>
      <c r="M94" s="248"/>
      <c r="N94" s="248"/>
      <c r="O94" s="248"/>
      <c r="P94" s="248"/>
      <c r="Q94" s="296"/>
      <c r="R94" s="256">
        <f>'To &amp; from Work- trip % summary'!B99</f>
        <v>0</v>
      </c>
      <c r="S94" s="313">
        <f>'To &amp; from Work- trip % summary'!D99</f>
        <v>0</v>
      </c>
      <c r="T94" s="257">
        <f>'Non-survey input values'!$B$26</f>
        <v>220.3</v>
      </c>
      <c r="U94" s="258">
        <f t="shared" si="14"/>
        <v>0</v>
      </c>
      <c r="V94" s="259">
        <f t="shared" si="15"/>
        <v>0</v>
      </c>
      <c r="W94" s="312">
        <f>'To &amp; from Work- trip % summary'!G99</f>
        <v>0</v>
      </c>
      <c r="X94" s="314">
        <f>'To &amp; from Work- trip % summary'!I99</f>
        <v>0</v>
      </c>
      <c r="Y94" s="260">
        <f t="shared" si="16"/>
        <v>0</v>
      </c>
      <c r="Z94" s="259">
        <f t="shared" si="17"/>
        <v>0</v>
      </c>
      <c r="AA94" s="312">
        <f>'To &amp; from Work- trip % summary'!L99</f>
        <v>0</v>
      </c>
      <c r="AB94" s="314">
        <f>'To &amp; from Work- trip % summary'!N99</f>
        <v>0</v>
      </c>
      <c r="AC94" s="260">
        <f t="shared" si="18"/>
        <v>0</v>
      </c>
      <c r="AD94" s="259">
        <f t="shared" si="19"/>
        <v>0</v>
      </c>
      <c r="AE94" s="312">
        <f>'To &amp; from Work- trip % summary'!Q99</f>
        <v>0</v>
      </c>
      <c r="AF94" s="314">
        <f>'To &amp; from Work- trip % summary'!S99</f>
        <v>0</v>
      </c>
      <c r="AG94" s="260">
        <f t="shared" si="20"/>
        <v>0</v>
      </c>
      <c r="AH94" s="259">
        <f t="shared" si="21"/>
        <v>0</v>
      </c>
      <c r="AI94" s="312">
        <f>'To &amp; from Work- trip % summary'!V99</f>
        <v>0</v>
      </c>
      <c r="AJ94" s="314">
        <f>'To &amp; from Work- trip % summary'!X99</f>
        <v>0</v>
      </c>
      <c r="AK94" s="260">
        <f t="shared" si="22"/>
        <v>0</v>
      </c>
      <c r="AL94" s="259">
        <f t="shared" si="23"/>
        <v>0</v>
      </c>
      <c r="AM94" s="312">
        <f>'To &amp; from Work- trip % summary'!AA99</f>
        <v>0</v>
      </c>
      <c r="AN94" s="314">
        <f>'To &amp; from Work- trip % summary'!AC99</f>
        <v>0</v>
      </c>
      <c r="AO94" s="260">
        <f t="shared" si="24"/>
        <v>0</v>
      </c>
      <c r="AP94" s="259">
        <f t="shared" si="25"/>
        <v>0</v>
      </c>
      <c r="AQ94" s="312">
        <f>'To &amp; from Work- trip % summary'!AF99</f>
        <v>0</v>
      </c>
      <c r="AR94" s="314">
        <f>'To &amp; from Work- trip % summary'!AH99</f>
        <v>0</v>
      </c>
      <c r="AS94" s="260">
        <f t="shared" si="26"/>
        <v>0</v>
      </c>
      <c r="AT94" s="259">
        <f t="shared" si="27"/>
        <v>0</v>
      </c>
      <c r="AU94" s="261"/>
      <c r="AV94" s="248"/>
      <c r="AW94" s="248"/>
      <c r="AX94" s="248"/>
      <c r="AY94" s="248"/>
    </row>
    <row r="95" spans="1:51" x14ac:dyDescent="0.2">
      <c r="A95" s="248"/>
      <c r="B95" s="248"/>
      <c r="C95" s="248"/>
      <c r="D95" s="248"/>
      <c r="E95" s="248"/>
      <c r="F95" s="248"/>
      <c r="G95" s="248"/>
      <c r="H95" s="248"/>
      <c r="I95" s="248"/>
      <c r="J95" s="248"/>
      <c r="K95" s="248"/>
      <c r="L95" s="248"/>
      <c r="M95" s="248"/>
      <c r="N95" s="248"/>
      <c r="O95" s="248"/>
      <c r="P95" s="248"/>
      <c r="Q95" s="296"/>
      <c r="R95" s="256">
        <f>'To &amp; from Work- trip % summary'!B100</f>
        <v>0</v>
      </c>
      <c r="S95" s="313">
        <f>'To &amp; from Work- trip % summary'!D100</f>
        <v>0</v>
      </c>
      <c r="T95" s="257">
        <f>'Non-survey input values'!$B$26</f>
        <v>220.3</v>
      </c>
      <c r="U95" s="258">
        <f t="shared" si="14"/>
        <v>0</v>
      </c>
      <c r="V95" s="259">
        <f t="shared" si="15"/>
        <v>0</v>
      </c>
      <c r="W95" s="312">
        <f>'To &amp; from Work- trip % summary'!G100</f>
        <v>0</v>
      </c>
      <c r="X95" s="314">
        <f>'To &amp; from Work- trip % summary'!I100</f>
        <v>0</v>
      </c>
      <c r="Y95" s="260">
        <f t="shared" si="16"/>
        <v>0</v>
      </c>
      <c r="Z95" s="259">
        <f t="shared" si="17"/>
        <v>0</v>
      </c>
      <c r="AA95" s="312">
        <f>'To &amp; from Work- trip % summary'!L100</f>
        <v>0</v>
      </c>
      <c r="AB95" s="314">
        <f>'To &amp; from Work- trip % summary'!N100</f>
        <v>0</v>
      </c>
      <c r="AC95" s="260">
        <f t="shared" si="18"/>
        <v>0</v>
      </c>
      <c r="AD95" s="259">
        <f t="shared" si="19"/>
        <v>0</v>
      </c>
      <c r="AE95" s="312">
        <f>'To &amp; from Work- trip % summary'!Q100</f>
        <v>0</v>
      </c>
      <c r="AF95" s="314">
        <f>'To &amp; from Work- trip % summary'!S100</f>
        <v>0</v>
      </c>
      <c r="AG95" s="260">
        <f t="shared" si="20"/>
        <v>0</v>
      </c>
      <c r="AH95" s="259">
        <f t="shared" si="21"/>
        <v>0</v>
      </c>
      <c r="AI95" s="312">
        <f>'To &amp; from Work- trip % summary'!V100</f>
        <v>0</v>
      </c>
      <c r="AJ95" s="314">
        <f>'To &amp; from Work- trip % summary'!X100</f>
        <v>0</v>
      </c>
      <c r="AK95" s="260">
        <f t="shared" si="22"/>
        <v>0</v>
      </c>
      <c r="AL95" s="259">
        <f t="shared" si="23"/>
        <v>0</v>
      </c>
      <c r="AM95" s="312">
        <f>'To &amp; from Work- trip % summary'!AA100</f>
        <v>0</v>
      </c>
      <c r="AN95" s="314">
        <f>'To &amp; from Work- trip % summary'!AC100</f>
        <v>0</v>
      </c>
      <c r="AO95" s="260">
        <f t="shared" si="24"/>
        <v>0</v>
      </c>
      <c r="AP95" s="259">
        <f t="shared" si="25"/>
        <v>0</v>
      </c>
      <c r="AQ95" s="312">
        <f>'To &amp; from Work- trip % summary'!AF100</f>
        <v>0</v>
      </c>
      <c r="AR95" s="314">
        <f>'To &amp; from Work- trip % summary'!AH100</f>
        <v>0</v>
      </c>
      <c r="AS95" s="260">
        <f t="shared" si="26"/>
        <v>0</v>
      </c>
      <c r="AT95" s="259">
        <f t="shared" si="27"/>
        <v>0</v>
      </c>
      <c r="AU95" s="261"/>
      <c r="AV95" s="248"/>
      <c r="AW95" s="248"/>
      <c r="AX95" s="248"/>
      <c r="AY95" s="248"/>
    </row>
    <row r="96" spans="1:51" x14ac:dyDescent="0.2">
      <c r="A96" s="248"/>
      <c r="B96" s="248"/>
      <c r="C96" s="248"/>
      <c r="D96" s="248"/>
      <c r="E96" s="248"/>
      <c r="F96" s="248"/>
      <c r="G96" s="248"/>
      <c r="H96" s="248"/>
      <c r="I96" s="248"/>
      <c r="J96" s="248"/>
      <c r="K96" s="248"/>
      <c r="L96" s="248"/>
      <c r="M96" s="248"/>
      <c r="N96" s="248"/>
      <c r="O96" s="248"/>
      <c r="P96" s="248"/>
      <c r="Q96" s="296"/>
      <c r="R96" s="256">
        <f>'To &amp; from Work- trip % summary'!B101</f>
        <v>0</v>
      </c>
      <c r="S96" s="313">
        <f>'To &amp; from Work- trip % summary'!D101</f>
        <v>0</v>
      </c>
      <c r="T96" s="257">
        <f>'Non-survey input values'!$B$26</f>
        <v>220.3</v>
      </c>
      <c r="U96" s="258">
        <f t="shared" si="14"/>
        <v>0</v>
      </c>
      <c r="V96" s="259">
        <f t="shared" si="15"/>
        <v>0</v>
      </c>
      <c r="W96" s="312">
        <f>'To &amp; from Work- trip % summary'!G101</f>
        <v>0</v>
      </c>
      <c r="X96" s="314">
        <f>'To &amp; from Work- trip % summary'!I101</f>
        <v>0</v>
      </c>
      <c r="Y96" s="260">
        <f t="shared" si="16"/>
        <v>0</v>
      </c>
      <c r="Z96" s="259">
        <f t="shared" si="17"/>
        <v>0</v>
      </c>
      <c r="AA96" s="312">
        <f>'To &amp; from Work- trip % summary'!L101</f>
        <v>0</v>
      </c>
      <c r="AB96" s="314">
        <f>'To &amp; from Work- trip % summary'!N101</f>
        <v>0</v>
      </c>
      <c r="AC96" s="260">
        <f t="shared" si="18"/>
        <v>0</v>
      </c>
      <c r="AD96" s="259">
        <f t="shared" si="19"/>
        <v>0</v>
      </c>
      <c r="AE96" s="312">
        <f>'To &amp; from Work- trip % summary'!Q101</f>
        <v>0</v>
      </c>
      <c r="AF96" s="314">
        <f>'To &amp; from Work- trip % summary'!S101</f>
        <v>0</v>
      </c>
      <c r="AG96" s="260">
        <f t="shared" si="20"/>
        <v>0</v>
      </c>
      <c r="AH96" s="259">
        <f t="shared" si="21"/>
        <v>0</v>
      </c>
      <c r="AI96" s="312">
        <f>'To &amp; from Work- trip % summary'!V101</f>
        <v>0</v>
      </c>
      <c r="AJ96" s="314">
        <f>'To &amp; from Work- trip % summary'!X101</f>
        <v>0</v>
      </c>
      <c r="AK96" s="260">
        <f t="shared" si="22"/>
        <v>0</v>
      </c>
      <c r="AL96" s="259">
        <f t="shared" si="23"/>
        <v>0</v>
      </c>
      <c r="AM96" s="312">
        <f>'To &amp; from Work- trip % summary'!AA101</f>
        <v>0</v>
      </c>
      <c r="AN96" s="314">
        <f>'To &amp; from Work- trip % summary'!AC101</f>
        <v>0</v>
      </c>
      <c r="AO96" s="260">
        <f t="shared" si="24"/>
        <v>0</v>
      </c>
      <c r="AP96" s="259">
        <f t="shared" si="25"/>
        <v>0</v>
      </c>
      <c r="AQ96" s="312">
        <f>'To &amp; from Work- trip % summary'!AF101</f>
        <v>0</v>
      </c>
      <c r="AR96" s="314">
        <f>'To &amp; from Work- trip % summary'!AH101</f>
        <v>0</v>
      </c>
      <c r="AS96" s="260">
        <f t="shared" si="26"/>
        <v>0</v>
      </c>
      <c r="AT96" s="259">
        <f t="shared" si="27"/>
        <v>0</v>
      </c>
      <c r="AU96" s="261"/>
      <c r="AV96" s="248"/>
      <c r="AW96" s="248"/>
      <c r="AX96" s="248"/>
      <c r="AY96" s="248"/>
    </row>
    <row r="97" spans="1:51" x14ac:dyDescent="0.2">
      <c r="A97" s="248"/>
      <c r="B97" s="248"/>
      <c r="C97" s="248"/>
      <c r="D97" s="248"/>
      <c r="E97" s="248"/>
      <c r="F97" s="248"/>
      <c r="G97" s="248"/>
      <c r="H97" s="248"/>
      <c r="I97" s="248"/>
      <c r="J97" s="248"/>
      <c r="K97" s="248"/>
      <c r="L97" s="248"/>
      <c r="M97" s="248"/>
      <c r="N97" s="248"/>
      <c r="O97" s="248"/>
      <c r="P97" s="248"/>
      <c r="Q97" s="296"/>
      <c r="R97" s="256">
        <f>'To &amp; from Work- trip % summary'!B102</f>
        <v>0</v>
      </c>
      <c r="S97" s="313">
        <f>'To &amp; from Work- trip % summary'!D102</f>
        <v>0</v>
      </c>
      <c r="T97" s="257">
        <f>'Non-survey input values'!$B$26</f>
        <v>220.3</v>
      </c>
      <c r="U97" s="258">
        <f t="shared" si="14"/>
        <v>0</v>
      </c>
      <c r="V97" s="259">
        <f t="shared" si="15"/>
        <v>0</v>
      </c>
      <c r="W97" s="312">
        <f>'To &amp; from Work- trip % summary'!G102</f>
        <v>0</v>
      </c>
      <c r="X97" s="314">
        <f>'To &amp; from Work- trip % summary'!I102</f>
        <v>0</v>
      </c>
      <c r="Y97" s="260">
        <f t="shared" si="16"/>
        <v>0</v>
      </c>
      <c r="Z97" s="259">
        <f t="shared" si="17"/>
        <v>0</v>
      </c>
      <c r="AA97" s="312">
        <f>'To &amp; from Work- trip % summary'!L102</f>
        <v>0</v>
      </c>
      <c r="AB97" s="314">
        <f>'To &amp; from Work- trip % summary'!N102</f>
        <v>0</v>
      </c>
      <c r="AC97" s="260">
        <f t="shared" si="18"/>
        <v>0</v>
      </c>
      <c r="AD97" s="259">
        <f t="shared" si="19"/>
        <v>0</v>
      </c>
      <c r="AE97" s="312">
        <f>'To &amp; from Work- trip % summary'!Q102</f>
        <v>0</v>
      </c>
      <c r="AF97" s="314">
        <f>'To &amp; from Work- trip % summary'!S102</f>
        <v>0</v>
      </c>
      <c r="AG97" s="260">
        <f t="shared" si="20"/>
        <v>0</v>
      </c>
      <c r="AH97" s="259">
        <f t="shared" si="21"/>
        <v>0</v>
      </c>
      <c r="AI97" s="312">
        <f>'To &amp; from Work- trip % summary'!V102</f>
        <v>0</v>
      </c>
      <c r="AJ97" s="314">
        <f>'To &amp; from Work- trip % summary'!X102</f>
        <v>0</v>
      </c>
      <c r="AK97" s="260">
        <f t="shared" si="22"/>
        <v>0</v>
      </c>
      <c r="AL97" s="259">
        <f t="shared" si="23"/>
        <v>0</v>
      </c>
      <c r="AM97" s="312">
        <f>'To &amp; from Work- trip % summary'!AA102</f>
        <v>0</v>
      </c>
      <c r="AN97" s="314">
        <f>'To &amp; from Work- trip % summary'!AC102</f>
        <v>0</v>
      </c>
      <c r="AO97" s="260">
        <f t="shared" si="24"/>
        <v>0</v>
      </c>
      <c r="AP97" s="259">
        <f t="shared" si="25"/>
        <v>0</v>
      </c>
      <c r="AQ97" s="312">
        <f>'To &amp; from Work- trip % summary'!AF102</f>
        <v>0</v>
      </c>
      <c r="AR97" s="314">
        <f>'To &amp; from Work- trip % summary'!AH102</f>
        <v>0</v>
      </c>
      <c r="AS97" s="260">
        <f t="shared" si="26"/>
        <v>0</v>
      </c>
      <c r="AT97" s="259">
        <f t="shared" si="27"/>
        <v>0</v>
      </c>
      <c r="AU97" s="261"/>
      <c r="AV97" s="248"/>
      <c r="AW97" s="248"/>
      <c r="AX97" s="248"/>
      <c r="AY97" s="248"/>
    </row>
    <row r="98" spans="1:51" x14ac:dyDescent="0.2">
      <c r="A98" s="248"/>
      <c r="B98" s="248"/>
      <c r="C98" s="248"/>
      <c r="D98" s="248"/>
      <c r="E98" s="248"/>
      <c r="F98" s="248"/>
      <c r="G98" s="248"/>
      <c r="H98" s="248"/>
      <c r="I98" s="248"/>
      <c r="J98" s="248"/>
      <c r="K98" s="248"/>
      <c r="L98" s="248"/>
      <c r="M98" s="248"/>
      <c r="N98" s="248"/>
      <c r="O98" s="248"/>
      <c r="P98" s="248"/>
      <c r="Q98" s="296"/>
      <c r="R98" s="256">
        <f>'To &amp; from Work- trip % summary'!B103</f>
        <v>0</v>
      </c>
      <c r="S98" s="313">
        <f>'To &amp; from Work- trip % summary'!D103</f>
        <v>0</v>
      </c>
      <c r="T98" s="257">
        <f>'Non-survey input values'!$B$26</f>
        <v>220.3</v>
      </c>
      <c r="U98" s="258">
        <f t="shared" si="14"/>
        <v>0</v>
      </c>
      <c r="V98" s="259">
        <f t="shared" si="15"/>
        <v>0</v>
      </c>
      <c r="W98" s="312">
        <f>'To &amp; from Work- trip % summary'!G103</f>
        <v>0</v>
      </c>
      <c r="X98" s="314">
        <f>'To &amp; from Work- trip % summary'!I103</f>
        <v>0</v>
      </c>
      <c r="Y98" s="260">
        <f t="shared" si="16"/>
        <v>0</v>
      </c>
      <c r="Z98" s="259">
        <f t="shared" si="17"/>
        <v>0</v>
      </c>
      <c r="AA98" s="312">
        <f>'To &amp; from Work- trip % summary'!L103</f>
        <v>0</v>
      </c>
      <c r="AB98" s="314">
        <f>'To &amp; from Work- trip % summary'!N103</f>
        <v>0</v>
      </c>
      <c r="AC98" s="260">
        <f t="shared" si="18"/>
        <v>0</v>
      </c>
      <c r="AD98" s="259">
        <f t="shared" si="19"/>
        <v>0</v>
      </c>
      <c r="AE98" s="312">
        <f>'To &amp; from Work- trip % summary'!Q103</f>
        <v>0</v>
      </c>
      <c r="AF98" s="314">
        <f>'To &amp; from Work- trip % summary'!S103</f>
        <v>0</v>
      </c>
      <c r="AG98" s="260">
        <f t="shared" si="20"/>
        <v>0</v>
      </c>
      <c r="AH98" s="259">
        <f t="shared" si="21"/>
        <v>0</v>
      </c>
      <c r="AI98" s="312">
        <f>'To &amp; from Work- trip % summary'!V103</f>
        <v>0</v>
      </c>
      <c r="AJ98" s="314">
        <f>'To &amp; from Work- trip % summary'!X103</f>
        <v>0</v>
      </c>
      <c r="AK98" s="260">
        <f t="shared" si="22"/>
        <v>0</v>
      </c>
      <c r="AL98" s="259">
        <f t="shared" si="23"/>
        <v>0</v>
      </c>
      <c r="AM98" s="312">
        <f>'To &amp; from Work- trip % summary'!AA103</f>
        <v>0</v>
      </c>
      <c r="AN98" s="314">
        <f>'To &amp; from Work- trip % summary'!AC103</f>
        <v>0</v>
      </c>
      <c r="AO98" s="260">
        <f t="shared" si="24"/>
        <v>0</v>
      </c>
      <c r="AP98" s="259">
        <f t="shared" si="25"/>
        <v>0</v>
      </c>
      <c r="AQ98" s="312">
        <f>'To &amp; from Work- trip % summary'!AF103</f>
        <v>0</v>
      </c>
      <c r="AR98" s="314">
        <f>'To &amp; from Work- trip % summary'!AH103</f>
        <v>0</v>
      </c>
      <c r="AS98" s="260">
        <f t="shared" si="26"/>
        <v>0</v>
      </c>
      <c r="AT98" s="259">
        <f t="shared" si="27"/>
        <v>0</v>
      </c>
      <c r="AU98" s="261"/>
      <c r="AV98" s="248"/>
      <c r="AW98" s="248"/>
      <c r="AX98" s="248"/>
      <c r="AY98" s="248"/>
    </row>
    <row r="99" spans="1:51" x14ac:dyDescent="0.2">
      <c r="A99" s="248"/>
      <c r="B99" s="248"/>
      <c r="C99" s="248"/>
      <c r="D99" s="248"/>
      <c r="E99" s="248"/>
      <c r="F99" s="248"/>
      <c r="G99" s="248"/>
      <c r="H99" s="248"/>
      <c r="I99" s="248"/>
      <c r="J99" s="248"/>
      <c r="K99" s="248"/>
      <c r="L99" s="248"/>
      <c r="M99" s="248"/>
      <c r="N99" s="248"/>
      <c r="O99" s="248"/>
      <c r="P99" s="248"/>
      <c r="Q99" s="296"/>
      <c r="R99" s="256">
        <f>'To &amp; from Work- trip % summary'!B104</f>
        <v>0</v>
      </c>
      <c r="S99" s="313">
        <f>'To &amp; from Work- trip % summary'!D104</f>
        <v>0</v>
      </c>
      <c r="T99" s="257">
        <f>'Non-survey input values'!$B$26</f>
        <v>220.3</v>
      </c>
      <c r="U99" s="258">
        <f t="shared" si="14"/>
        <v>0</v>
      </c>
      <c r="V99" s="259">
        <f t="shared" si="15"/>
        <v>0</v>
      </c>
      <c r="W99" s="312">
        <f>'To &amp; from Work- trip % summary'!G104</f>
        <v>0</v>
      </c>
      <c r="X99" s="314">
        <f>'To &amp; from Work- trip % summary'!I104</f>
        <v>0</v>
      </c>
      <c r="Y99" s="260">
        <f t="shared" si="16"/>
        <v>0</v>
      </c>
      <c r="Z99" s="259">
        <f t="shared" si="17"/>
        <v>0</v>
      </c>
      <c r="AA99" s="312">
        <f>'To &amp; from Work- trip % summary'!L104</f>
        <v>0</v>
      </c>
      <c r="AB99" s="314">
        <f>'To &amp; from Work- trip % summary'!N104</f>
        <v>0</v>
      </c>
      <c r="AC99" s="260">
        <f t="shared" si="18"/>
        <v>0</v>
      </c>
      <c r="AD99" s="259">
        <f t="shared" si="19"/>
        <v>0</v>
      </c>
      <c r="AE99" s="312">
        <f>'To &amp; from Work- trip % summary'!Q104</f>
        <v>0</v>
      </c>
      <c r="AF99" s="314">
        <f>'To &amp; from Work- trip % summary'!S104</f>
        <v>0</v>
      </c>
      <c r="AG99" s="260">
        <f t="shared" si="20"/>
        <v>0</v>
      </c>
      <c r="AH99" s="259">
        <f t="shared" si="21"/>
        <v>0</v>
      </c>
      <c r="AI99" s="312">
        <f>'To &amp; from Work- trip % summary'!V104</f>
        <v>0</v>
      </c>
      <c r="AJ99" s="314">
        <f>'To &amp; from Work- trip % summary'!X104</f>
        <v>0</v>
      </c>
      <c r="AK99" s="260">
        <f t="shared" si="22"/>
        <v>0</v>
      </c>
      <c r="AL99" s="259">
        <f t="shared" si="23"/>
        <v>0</v>
      </c>
      <c r="AM99" s="312">
        <f>'To &amp; from Work- trip % summary'!AA104</f>
        <v>0</v>
      </c>
      <c r="AN99" s="314">
        <f>'To &amp; from Work- trip % summary'!AC104</f>
        <v>0</v>
      </c>
      <c r="AO99" s="260">
        <f t="shared" si="24"/>
        <v>0</v>
      </c>
      <c r="AP99" s="259">
        <f t="shared" si="25"/>
        <v>0</v>
      </c>
      <c r="AQ99" s="312">
        <f>'To &amp; from Work- trip % summary'!AF104</f>
        <v>0</v>
      </c>
      <c r="AR99" s="314">
        <f>'To &amp; from Work- trip % summary'!AH104</f>
        <v>0</v>
      </c>
      <c r="AS99" s="260">
        <f t="shared" si="26"/>
        <v>0</v>
      </c>
      <c r="AT99" s="259">
        <f t="shared" si="27"/>
        <v>0</v>
      </c>
      <c r="AU99" s="261"/>
      <c r="AV99" s="248"/>
      <c r="AW99" s="248"/>
      <c r="AX99" s="248"/>
      <c r="AY99" s="248"/>
    </row>
    <row r="100" spans="1:51" x14ac:dyDescent="0.2">
      <c r="A100" s="248"/>
      <c r="B100" s="248"/>
      <c r="C100" s="248"/>
      <c r="D100" s="248"/>
      <c r="E100" s="248"/>
      <c r="F100" s="248"/>
      <c r="G100" s="248"/>
      <c r="H100" s="248"/>
      <c r="I100" s="248"/>
      <c r="J100" s="248"/>
      <c r="K100" s="248"/>
      <c r="L100" s="248"/>
      <c r="M100" s="248"/>
      <c r="N100" s="248"/>
      <c r="O100" s="248"/>
      <c r="P100" s="248"/>
      <c r="Q100" s="296"/>
      <c r="R100" s="256">
        <f>'To &amp; from Work- trip % summary'!B105</f>
        <v>0</v>
      </c>
      <c r="S100" s="313">
        <f>'To &amp; from Work- trip % summary'!D105</f>
        <v>0</v>
      </c>
      <c r="T100" s="257">
        <f>'Non-survey input values'!$B$26</f>
        <v>220.3</v>
      </c>
      <c r="U100" s="258">
        <f t="shared" si="14"/>
        <v>0</v>
      </c>
      <c r="V100" s="259">
        <f t="shared" si="15"/>
        <v>0</v>
      </c>
      <c r="W100" s="312">
        <f>'To &amp; from Work- trip % summary'!G105</f>
        <v>0</v>
      </c>
      <c r="X100" s="314">
        <f>'To &amp; from Work- trip % summary'!I105</f>
        <v>0</v>
      </c>
      <c r="Y100" s="260">
        <f t="shared" si="16"/>
        <v>0</v>
      </c>
      <c r="Z100" s="259">
        <f t="shared" si="17"/>
        <v>0</v>
      </c>
      <c r="AA100" s="312">
        <f>'To &amp; from Work- trip % summary'!L105</f>
        <v>0</v>
      </c>
      <c r="AB100" s="314">
        <f>'To &amp; from Work- trip % summary'!N105</f>
        <v>0</v>
      </c>
      <c r="AC100" s="260">
        <f t="shared" si="18"/>
        <v>0</v>
      </c>
      <c r="AD100" s="259">
        <f t="shared" si="19"/>
        <v>0</v>
      </c>
      <c r="AE100" s="312">
        <f>'To &amp; from Work- trip % summary'!Q105</f>
        <v>0</v>
      </c>
      <c r="AF100" s="314">
        <f>'To &amp; from Work- trip % summary'!S105</f>
        <v>0</v>
      </c>
      <c r="AG100" s="260">
        <f t="shared" si="20"/>
        <v>0</v>
      </c>
      <c r="AH100" s="259">
        <f t="shared" si="21"/>
        <v>0</v>
      </c>
      <c r="AI100" s="312">
        <f>'To &amp; from Work- trip % summary'!V105</f>
        <v>0</v>
      </c>
      <c r="AJ100" s="314">
        <f>'To &amp; from Work- trip % summary'!X105</f>
        <v>0</v>
      </c>
      <c r="AK100" s="260">
        <f t="shared" si="22"/>
        <v>0</v>
      </c>
      <c r="AL100" s="259">
        <f t="shared" si="23"/>
        <v>0</v>
      </c>
      <c r="AM100" s="312">
        <f>'To &amp; from Work- trip % summary'!AA105</f>
        <v>0</v>
      </c>
      <c r="AN100" s="314">
        <f>'To &amp; from Work- trip % summary'!AC105</f>
        <v>0</v>
      </c>
      <c r="AO100" s="260">
        <f t="shared" si="24"/>
        <v>0</v>
      </c>
      <c r="AP100" s="259">
        <f t="shared" si="25"/>
        <v>0</v>
      </c>
      <c r="AQ100" s="312">
        <f>'To &amp; from Work- trip % summary'!AF105</f>
        <v>0</v>
      </c>
      <c r="AR100" s="314">
        <f>'To &amp; from Work- trip % summary'!AH105</f>
        <v>0</v>
      </c>
      <c r="AS100" s="260">
        <f t="shared" si="26"/>
        <v>0</v>
      </c>
      <c r="AT100" s="259">
        <f t="shared" si="27"/>
        <v>0</v>
      </c>
      <c r="AU100" s="261"/>
      <c r="AV100" s="248"/>
      <c r="AW100" s="248"/>
      <c r="AX100" s="248"/>
      <c r="AY100" s="248"/>
    </row>
    <row r="101" spans="1:51" x14ac:dyDescent="0.2">
      <c r="A101" s="248"/>
      <c r="B101" s="248"/>
      <c r="C101" s="248"/>
      <c r="D101" s="248"/>
      <c r="E101" s="248"/>
      <c r="F101" s="248"/>
      <c r="G101" s="248"/>
      <c r="H101" s="248"/>
      <c r="I101" s="248"/>
      <c r="J101" s="248"/>
      <c r="K101" s="248"/>
      <c r="L101" s="248"/>
      <c r="M101" s="248"/>
      <c r="N101" s="248"/>
      <c r="O101" s="248"/>
      <c r="P101" s="248"/>
      <c r="Q101" s="296"/>
      <c r="R101" s="256">
        <f>'To &amp; from Work- trip % summary'!B106</f>
        <v>0</v>
      </c>
      <c r="S101" s="313">
        <f>'To &amp; from Work- trip % summary'!D106</f>
        <v>0</v>
      </c>
      <c r="T101" s="257">
        <f>'Non-survey input values'!$B$26</f>
        <v>220.3</v>
      </c>
      <c r="U101" s="258">
        <f t="shared" si="14"/>
        <v>0</v>
      </c>
      <c r="V101" s="259">
        <f t="shared" si="15"/>
        <v>0</v>
      </c>
      <c r="W101" s="312">
        <f>'To &amp; from Work- trip % summary'!G106</f>
        <v>0</v>
      </c>
      <c r="X101" s="314">
        <f>'To &amp; from Work- trip % summary'!I106</f>
        <v>0</v>
      </c>
      <c r="Y101" s="260">
        <f t="shared" si="16"/>
        <v>0</v>
      </c>
      <c r="Z101" s="259">
        <f t="shared" si="17"/>
        <v>0</v>
      </c>
      <c r="AA101" s="312">
        <f>'To &amp; from Work- trip % summary'!L106</f>
        <v>0</v>
      </c>
      <c r="AB101" s="314">
        <f>'To &amp; from Work- trip % summary'!N106</f>
        <v>0</v>
      </c>
      <c r="AC101" s="260">
        <f t="shared" si="18"/>
        <v>0</v>
      </c>
      <c r="AD101" s="259">
        <f t="shared" si="19"/>
        <v>0</v>
      </c>
      <c r="AE101" s="312">
        <f>'To &amp; from Work- trip % summary'!Q106</f>
        <v>0</v>
      </c>
      <c r="AF101" s="314">
        <f>'To &amp; from Work- trip % summary'!S106</f>
        <v>0</v>
      </c>
      <c r="AG101" s="260">
        <f t="shared" si="20"/>
        <v>0</v>
      </c>
      <c r="AH101" s="259">
        <f t="shared" si="21"/>
        <v>0</v>
      </c>
      <c r="AI101" s="312">
        <f>'To &amp; from Work- trip % summary'!V106</f>
        <v>0</v>
      </c>
      <c r="AJ101" s="314">
        <f>'To &amp; from Work- trip % summary'!X106</f>
        <v>0</v>
      </c>
      <c r="AK101" s="260">
        <f t="shared" si="22"/>
        <v>0</v>
      </c>
      <c r="AL101" s="259">
        <f t="shared" si="23"/>
        <v>0</v>
      </c>
      <c r="AM101" s="312">
        <f>'To &amp; from Work- trip % summary'!AA106</f>
        <v>0</v>
      </c>
      <c r="AN101" s="314">
        <f>'To &amp; from Work- trip % summary'!AC106</f>
        <v>0</v>
      </c>
      <c r="AO101" s="260">
        <f t="shared" si="24"/>
        <v>0</v>
      </c>
      <c r="AP101" s="259">
        <f t="shared" si="25"/>
        <v>0</v>
      </c>
      <c r="AQ101" s="312">
        <f>'To &amp; from Work- trip % summary'!AF106</f>
        <v>0</v>
      </c>
      <c r="AR101" s="314">
        <f>'To &amp; from Work- trip % summary'!AH106</f>
        <v>0</v>
      </c>
      <c r="AS101" s="260">
        <f t="shared" si="26"/>
        <v>0</v>
      </c>
      <c r="AT101" s="259">
        <f t="shared" si="27"/>
        <v>0</v>
      </c>
      <c r="AU101" s="261"/>
      <c r="AV101" s="248"/>
      <c r="AW101" s="248"/>
      <c r="AX101" s="248"/>
      <c r="AY101" s="248"/>
    </row>
    <row r="102" spans="1:51" x14ac:dyDescent="0.2">
      <c r="A102" s="248"/>
      <c r="B102" s="248"/>
      <c r="C102" s="248"/>
      <c r="D102" s="248"/>
      <c r="E102" s="248"/>
      <c r="F102" s="248"/>
      <c r="G102" s="248"/>
      <c r="H102" s="248"/>
      <c r="I102" s="248"/>
      <c r="J102" s="248"/>
      <c r="K102" s="248"/>
      <c r="L102" s="248"/>
      <c r="M102" s="248"/>
      <c r="N102" s="248"/>
      <c r="O102" s="248"/>
      <c r="P102" s="248"/>
      <c r="Q102" s="296"/>
      <c r="R102" s="256">
        <f>'To &amp; from Work- trip % summary'!B107</f>
        <v>0</v>
      </c>
      <c r="S102" s="313">
        <f>'To &amp; from Work- trip % summary'!D107</f>
        <v>0</v>
      </c>
      <c r="T102" s="257">
        <f>'Non-survey input values'!$B$26</f>
        <v>220.3</v>
      </c>
      <c r="U102" s="258">
        <f t="shared" si="14"/>
        <v>0</v>
      </c>
      <c r="V102" s="259">
        <f t="shared" si="15"/>
        <v>0</v>
      </c>
      <c r="W102" s="312">
        <f>'To &amp; from Work- trip % summary'!G107</f>
        <v>0</v>
      </c>
      <c r="X102" s="314">
        <f>'To &amp; from Work- trip % summary'!I107</f>
        <v>0</v>
      </c>
      <c r="Y102" s="260">
        <f t="shared" si="16"/>
        <v>0</v>
      </c>
      <c r="Z102" s="259">
        <f t="shared" si="17"/>
        <v>0</v>
      </c>
      <c r="AA102" s="312">
        <f>'To &amp; from Work- trip % summary'!L107</f>
        <v>0</v>
      </c>
      <c r="AB102" s="314">
        <f>'To &amp; from Work- trip % summary'!N107</f>
        <v>0</v>
      </c>
      <c r="AC102" s="260">
        <f t="shared" si="18"/>
        <v>0</v>
      </c>
      <c r="AD102" s="259">
        <f t="shared" si="19"/>
        <v>0</v>
      </c>
      <c r="AE102" s="312">
        <f>'To &amp; from Work- trip % summary'!Q107</f>
        <v>0</v>
      </c>
      <c r="AF102" s="314">
        <f>'To &amp; from Work- trip % summary'!S107</f>
        <v>0</v>
      </c>
      <c r="AG102" s="260">
        <f t="shared" si="20"/>
        <v>0</v>
      </c>
      <c r="AH102" s="259">
        <f t="shared" si="21"/>
        <v>0</v>
      </c>
      <c r="AI102" s="312">
        <f>'To &amp; from Work- trip % summary'!V107</f>
        <v>0</v>
      </c>
      <c r="AJ102" s="314">
        <f>'To &amp; from Work- trip % summary'!X107</f>
        <v>0</v>
      </c>
      <c r="AK102" s="260">
        <f t="shared" si="22"/>
        <v>0</v>
      </c>
      <c r="AL102" s="259">
        <f t="shared" si="23"/>
        <v>0</v>
      </c>
      <c r="AM102" s="312">
        <f>'To &amp; from Work- trip % summary'!AA107</f>
        <v>0</v>
      </c>
      <c r="AN102" s="314">
        <f>'To &amp; from Work- trip % summary'!AC107</f>
        <v>0</v>
      </c>
      <c r="AO102" s="260">
        <f t="shared" si="24"/>
        <v>0</v>
      </c>
      <c r="AP102" s="259">
        <f t="shared" si="25"/>
        <v>0</v>
      </c>
      <c r="AQ102" s="312">
        <f>'To &amp; from Work- trip % summary'!AF107</f>
        <v>0</v>
      </c>
      <c r="AR102" s="314">
        <f>'To &amp; from Work- trip % summary'!AH107</f>
        <v>0</v>
      </c>
      <c r="AS102" s="260">
        <f t="shared" si="26"/>
        <v>0</v>
      </c>
      <c r="AT102" s="259">
        <f t="shared" si="27"/>
        <v>0</v>
      </c>
      <c r="AU102" s="261"/>
      <c r="AV102" s="248"/>
      <c r="AW102" s="248"/>
      <c r="AX102" s="248"/>
      <c r="AY102" s="248"/>
    </row>
    <row r="103" spans="1:51" x14ac:dyDescent="0.2">
      <c r="A103" s="248"/>
      <c r="B103" s="248"/>
      <c r="C103" s="248"/>
      <c r="D103" s="248"/>
      <c r="E103" s="248"/>
      <c r="F103" s="248"/>
      <c r="G103" s="248"/>
      <c r="H103" s="248"/>
      <c r="I103" s="248"/>
      <c r="J103" s="248"/>
      <c r="K103" s="248"/>
      <c r="L103" s="248"/>
      <c r="M103" s="248"/>
      <c r="N103" s="248"/>
      <c r="O103" s="248"/>
      <c r="P103" s="248"/>
      <c r="Q103" s="296"/>
      <c r="R103" s="256">
        <f>'To &amp; from Work- trip % summary'!B108</f>
        <v>0</v>
      </c>
      <c r="S103" s="313">
        <f>'To &amp; from Work- trip % summary'!D108</f>
        <v>0</v>
      </c>
      <c r="T103" s="257">
        <f>'Non-survey input values'!$B$26</f>
        <v>220.3</v>
      </c>
      <c r="U103" s="258">
        <f t="shared" si="14"/>
        <v>0</v>
      </c>
      <c r="V103" s="259">
        <f t="shared" si="15"/>
        <v>0</v>
      </c>
      <c r="W103" s="312">
        <f>'To &amp; from Work- trip % summary'!G108</f>
        <v>0</v>
      </c>
      <c r="X103" s="314">
        <f>'To &amp; from Work- trip % summary'!I108</f>
        <v>0</v>
      </c>
      <c r="Y103" s="260">
        <f t="shared" si="16"/>
        <v>0</v>
      </c>
      <c r="Z103" s="259">
        <f t="shared" si="17"/>
        <v>0</v>
      </c>
      <c r="AA103" s="312">
        <f>'To &amp; from Work- trip % summary'!L108</f>
        <v>0</v>
      </c>
      <c r="AB103" s="314">
        <f>'To &amp; from Work- trip % summary'!N108</f>
        <v>0</v>
      </c>
      <c r="AC103" s="260">
        <f t="shared" si="18"/>
        <v>0</v>
      </c>
      <c r="AD103" s="259">
        <f t="shared" si="19"/>
        <v>0</v>
      </c>
      <c r="AE103" s="312">
        <f>'To &amp; from Work- trip % summary'!Q108</f>
        <v>0</v>
      </c>
      <c r="AF103" s="314">
        <f>'To &amp; from Work- trip % summary'!S108</f>
        <v>0</v>
      </c>
      <c r="AG103" s="260">
        <f t="shared" si="20"/>
        <v>0</v>
      </c>
      <c r="AH103" s="259">
        <f t="shared" si="21"/>
        <v>0</v>
      </c>
      <c r="AI103" s="312">
        <f>'To &amp; from Work- trip % summary'!V108</f>
        <v>0</v>
      </c>
      <c r="AJ103" s="314">
        <f>'To &amp; from Work- trip % summary'!X108</f>
        <v>0</v>
      </c>
      <c r="AK103" s="260">
        <f t="shared" si="22"/>
        <v>0</v>
      </c>
      <c r="AL103" s="259">
        <f t="shared" si="23"/>
        <v>0</v>
      </c>
      <c r="AM103" s="312">
        <f>'To &amp; from Work- trip % summary'!AA108</f>
        <v>0</v>
      </c>
      <c r="AN103" s="314">
        <f>'To &amp; from Work- trip % summary'!AC108</f>
        <v>0</v>
      </c>
      <c r="AO103" s="260">
        <f t="shared" si="24"/>
        <v>0</v>
      </c>
      <c r="AP103" s="259">
        <f t="shared" si="25"/>
        <v>0</v>
      </c>
      <c r="AQ103" s="312">
        <f>'To &amp; from Work- trip % summary'!AF108</f>
        <v>0</v>
      </c>
      <c r="AR103" s="314">
        <f>'To &amp; from Work- trip % summary'!AH108</f>
        <v>0</v>
      </c>
      <c r="AS103" s="260">
        <f t="shared" si="26"/>
        <v>0</v>
      </c>
      <c r="AT103" s="259">
        <f t="shared" si="27"/>
        <v>0</v>
      </c>
      <c r="AU103" s="261"/>
      <c r="AV103" s="248"/>
      <c r="AW103" s="248"/>
      <c r="AX103" s="248"/>
      <c r="AY103" s="248"/>
    </row>
    <row r="104" spans="1:51" x14ac:dyDescent="0.2">
      <c r="A104" s="248"/>
      <c r="B104" s="248"/>
      <c r="C104" s="248"/>
      <c r="D104" s="248"/>
      <c r="E104" s="248"/>
      <c r="F104" s="248"/>
      <c r="G104" s="248"/>
      <c r="H104" s="248"/>
      <c r="I104" s="248"/>
      <c r="J104" s="248"/>
      <c r="K104" s="248"/>
      <c r="L104" s="248"/>
      <c r="M104" s="248"/>
      <c r="N104" s="248"/>
      <c r="O104" s="248"/>
      <c r="P104" s="248"/>
      <c r="Q104" s="296"/>
      <c r="R104" s="256">
        <f>'To &amp; from Work- trip % summary'!B109</f>
        <v>0</v>
      </c>
      <c r="S104" s="313">
        <f>'To &amp; from Work- trip % summary'!D109</f>
        <v>0</v>
      </c>
      <c r="T104" s="257">
        <f>'Non-survey input values'!$B$26</f>
        <v>220.3</v>
      </c>
      <c r="U104" s="258">
        <f t="shared" si="14"/>
        <v>0</v>
      </c>
      <c r="V104" s="259">
        <f t="shared" si="15"/>
        <v>0</v>
      </c>
      <c r="W104" s="312">
        <f>'To &amp; from Work- trip % summary'!G109</f>
        <v>0</v>
      </c>
      <c r="X104" s="314">
        <f>'To &amp; from Work- trip % summary'!I109</f>
        <v>0</v>
      </c>
      <c r="Y104" s="260">
        <f t="shared" si="16"/>
        <v>0</v>
      </c>
      <c r="Z104" s="259">
        <f t="shared" si="17"/>
        <v>0</v>
      </c>
      <c r="AA104" s="312">
        <f>'To &amp; from Work- trip % summary'!L109</f>
        <v>0</v>
      </c>
      <c r="AB104" s="314">
        <f>'To &amp; from Work- trip % summary'!N109</f>
        <v>0</v>
      </c>
      <c r="AC104" s="260">
        <f t="shared" si="18"/>
        <v>0</v>
      </c>
      <c r="AD104" s="259">
        <f t="shared" si="19"/>
        <v>0</v>
      </c>
      <c r="AE104" s="312">
        <f>'To &amp; from Work- trip % summary'!Q109</f>
        <v>0</v>
      </c>
      <c r="AF104" s="314">
        <f>'To &amp; from Work- trip % summary'!S109</f>
        <v>0</v>
      </c>
      <c r="AG104" s="260">
        <f t="shared" si="20"/>
        <v>0</v>
      </c>
      <c r="AH104" s="259">
        <f t="shared" si="21"/>
        <v>0</v>
      </c>
      <c r="AI104" s="312">
        <f>'To &amp; from Work- trip % summary'!V109</f>
        <v>0</v>
      </c>
      <c r="AJ104" s="314">
        <f>'To &amp; from Work- trip % summary'!X109</f>
        <v>0</v>
      </c>
      <c r="AK104" s="260">
        <f t="shared" si="22"/>
        <v>0</v>
      </c>
      <c r="AL104" s="259">
        <f t="shared" si="23"/>
        <v>0</v>
      </c>
      <c r="AM104" s="312">
        <f>'To &amp; from Work- trip % summary'!AA109</f>
        <v>0</v>
      </c>
      <c r="AN104" s="314">
        <f>'To &amp; from Work- trip % summary'!AC109</f>
        <v>0</v>
      </c>
      <c r="AO104" s="260">
        <f t="shared" si="24"/>
        <v>0</v>
      </c>
      <c r="AP104" s="259">
        <f t="shared" si="25"/>
        <v>0</v>
      </c>
      <c r="AQ104" s="312">
        <f>'To &amp; from Work- trip % summary'!AF109</f>
        <v>0</v>
      </c>
      <c r="AR104" s="314">
        <f>'To &amp; from Work- trip % summary'!AH109</f>
        <v>0</v>
      </c>
      <c r="AS104" s="260">
        <f t="shared" si="26"/>
        <v>0</v>
      </c>
      <c r="AT104" s="259">
        <f t="shared" si="27"/>
        <v>0</v>
      </c>
      <c r="AU104" s="261"/>
      <c r="AV104" s="248"/>
      <c r="AW104" s="248"/>
      <c r="AX104" s="248"/>
      <c r="AY104" s="248"/>
    </row>
    <row r="105" spans="1:51" x14ac:dyDescent="0.2">
      <c r="A105" s="248"/>
      <c r="B105" s="248"/>
      <c r="C105" s="248"/>
      <c r="D105" s="248"/>
      <c r="E105" s="248"/>
      <c r="F105" s="248"/>
      <c r="G105" s="248"/>
      <c r="H105" s="248"/>
      <c r="I105" s="248"/>
      <c r="J105" s="248"/>
      <c r="K105" s="248"/>
      <c r="L105" s="248"/>
      <c r="M105" s="248"/>
      <c r="N105" s="248"/>
      <c r="O105" s="248"/>
      <c r="P105" s="248"/>
      <c r="Q105" s="296"/>
      <c r="R105" s="256">
        <f>'To &amp; from Work- trip % summary'!B110</f>
        <v>0</v>
      </c>
      <c r="S105" s="313">
        <f>'To &amp; from Work- trip % summary'!D110</f>
        <v>0</v>
      </c>
      <c r="T105" s="257">
        <f>'Non-survey input values'!$B$26</f>
        <v>220.3</v>
      </c>
      <c r="U105" s="258">
        <f t="shared" si="14"/>
        <v>0</v>
      </c>
      <c r="V105" s="259">
        <f t="shared" si="15"/>
        <v>0</v>
      </c>
      <c r="W105" s="312">
        <f>'To &amp; from Work- trip % summary'!G110</f>
        <v>0</v>
      </c>
      <c r="X105" s="314">
        <f>'To &amp; from Work- trip % summary'!I110</f>
        <v>0</v>
      </c>
      <c r="Y105" s="260">
        <f t="shared" si="16"/>
        <v>0</v>
      </c>
      <c r="Z105" s="259">
        <f t="shared" si="17"/>
        <v>0</v>
      </c>
      <c r="AA105" s="312">
        <f>'To &amp; from Work- trip % summary'!L110</f>
        <v>0</v>
      </c>
      <c r="AB105" s="314">
        <f>'To &amp; from Work- trip % summary'!N110</f>
        <v>0</v>
      </c>
      <c r="AC105" s="260">
        <f t="shared" si="18"/>
        <v>0</v>
      </c>
      <c r="AD105" s="259">
        <f t="shared" si="19"/>
        <v>0</v>
      </c>
      <c r="AE105" s="312">
        <f>'To &amp; from Work- trip % summary'!Q110</f>
        <v>0</v>
      </c>
      <c r="AF105" s="314">
        <f>'To &amp; from Work- trip % summary'!S110</f>
        <v>0</v>
      </c>
      <c r="AG105" s="260">
        <f t="shared" si="20"/>
        <v>0</v>
      </c>
      <c r="AH105" s="259">
        <f t="shared" si="21"/>
        <v>0</v>
      </c>
      <c r="AI105" s="312">
        <f>'To &amp; from Work- trip % summary'!V110</f>
        <v>0</v>
      </c>
      <c r="AJ105" s="314">
        <f>'To &amp; from Work- trip % summary'!X110</f>
        <v>0</v>
      </c>
      <c r="AK105" s="260">
        <f t="shared" si="22"/>
        <v>0</v>
      </c>
      <c r="AL105" s="259">
        <f t="shared" si="23"/>
        <v>0</v>
      </c>
      <c r="AM105" s="312">
        <f>'To &amp; from Work- trip % summary'!AA110</f>
        <v>0</v>
      </c>
      <c r="AN105" s="314">
        <f>'To &amp; from Work- trip % summary'!AC110</f>
        <v>0</v>
      </c>
      <c r="AO105" s="260">
        <f t="shared" si="24"/>
        <v>0</v>
      </c>
      <c r="AP105" s="259">
        <f t="shared" si="25"/>
        <v>0</v>
      </c>
      <c r="AQ105" s="312">
        <f>'To &amp; from Work- trip % summary'!AF110</f>
        <v>0</v>
      </c>
      <c r="AR105" s="314">
        <f>'To &amp; from Work- trip % summary'!AH110</f>
        <v>0</v>
      </c>
      <c r="AS105" s="260">
        <f t="shared" si="26"/>
        <v>0</v>
      </c>
      <c r="AT105" s="259">
        <f t="shared" si="27"/>
        <v>0</v>
      </c>
      <c r="AU105" s="261"/>
      <c r="AV105" s="248"/>
      <c r="AW105" s="248"/>
      <c r="AX105" s="248"/>
      <c r="AY105" s="248"/>
    </row>
    <row r="106" spans="1:51" x14ac:dyDescent="0.2">
      <c r="A106" s="248"/>
      <c r="B106" s="248"/>
      <c r="C106" s="248"/>
      <c r="D106" s="248"/>
      <c r="E106" s="248"/>
      <c r="F106" s="248"/>
      <c r="G106" s="248"/>
      <c r="H106" s="248"/>
      <c r="I106" s="248"/>
      <c r="J106" s="248"/>
      <c r="K106" s="248"/>
      <c r="L106" s="248"/>
      <c r="M106" s="248"/>
      <c r="N106" s="248"/>
      <c r="O106" s="248"/>
      <c r="P106" s="248"/>
      <c r="Q106" s="296"/>
      <c r="R106" s="256">
        <f>'To &amp; from Work- trip % summary'!B111</f>
        <v>0</v>
      </c>
      <c r="S106" s="313">
        <f>'To &amp; from Work- trip % summary'!D111</f>
        <v>0</v>
      </c>
      <c r="T106" s="257">
        <f>'Non-survey input values'!$B$26</f>
        <v>220.3</v>
      </c>
      <c r="U106" s="258">
        <f t="shared" si="14"/>
        <v>0</v>
      </c>
      <c r="V106" s="259">
        <f t="shared" si="15"/>
        <v>0</v>
      </c>
      <c r="W106" s="312">
        <f>'To &amp; from Work- trip % summary'!G111</f>
        <v>0</v>
      </c>
      <c r="X106" s="314">
        <f>'To &amp; from Work- trip % summary'!I111</f>
        <v>0</v>
      </c>
      <c r="Y106" s="260">
        <f t="shared" si="16"/>
        <v>0</v>
      </c>
      <c r="Z106" s="259">
        <f t="shared" si="17"/>
        <v>0</v>
      </c>
      <c r="AA106" s="312">
        <f>'To &amp; from Work- trip % summary'!L111</f>
        <v>0</v>
      </c>
      <c r="AB106" s="314">
        <f>'To &amp; from Work- trip % summary'!N111</f>
        <v>0</v>
      </c>
      <c r="AC106" s="260">
        <f t="shared" si="18"/>
        <v>0</v>
      </c>
      <c r="AD106" s="259">
        <f t="shared" si="19"/>
        <v>0</v>
      </c>
      <c r="AE106" s="312">
        <f>'To &amp; from Work- trip % summary'!Q111</f>
        <v>0</v>
      </c>
      <c r="AF106" s="314">
        <f>'To &amp; from Work- trip % summary'!S111</f>
        <v>0</v>
      </c>
      <c r="AG106" s="260">
        <f t="shared" si="20"/>
        <v>0</v>
      </c>
      <c r="AH106" s="259">
        <f t="shared" si="21"/>
        <v>0</v>
      </c>
      <c r="AI106" s="312">
        <f>'To &amp; from Work- trip % summary'!V111</f>
        <v>0</v>
      </c>
      <c r="AJ106" s="314">
        <f>'To &amp; from Work- trip % summary'!X111</f>
        <v>0</v>
      </c>
      <c r="AK106" s="260">
        <f t="shared" si="22"/>
        <v>0</v>
      </c>
      <c r="AL106" s="259">
        <f t="shared" si="23"/>
        <v>0</v>
      </c>
      <c r="AM106" s="312">
        <f>'To &amp; from Work- trip % summary'!AA111</f>
        <v>0</v>
      </c>
      <c r="AN106" s="314">
        <f>'To &amp; from Work- trip % summary'!AC111</f>
        <v>0</v>
      </c>
      <c r="AO106" s="260">
        <f t="shared" si="24"/>
        <v>0</v>
      </c>
      <c r="AP106" s="259">
        <f t="shared" si="25"/>
        <v>0</v>
      </c>
      <c r="AQ106" s="312">
        <f>'To &amp; from Work- trip % summary'!AF111</f>
        <v>0</v>
      </c>
      <c r="AR106" s="314">
        <f>'To &amp; from Work- trip % summary'!AH111</f>
        <v>0</v>
      </c>
      <c r="AS106" s="260">
        <f t="shared" si="26"/>
        <v>0</v>
      </c>
      <c r="AT106" s="259">
        <f t="shared" si="27"/>
        <v>0</v>
      </c>
      <c r="AU106" s="261"/>
      <c r="AV106" s="248"/>
      <c r="AW106" s="248"/>
      <c r="AX106" s="248"/>
      <c r="AY106" s="248"/>
    </row>
    <row r="107" spans="1:51" x14ac:dyDescent="0.2">
      <c r="A107" s="248"/>
      <c r="B107" s="248"/>
      <c r="C107" s="248"/>
      <c r="D107" s="248"/>
      <c r="E107" s="248"/>
      <c r="F107" s="248"/>
      <c r="G107" s="248"/>
      <c r="H107" s="248"/>
      <c r="I107" s="248"/>
      <c r="J107" s="248"/>
      <c r="K107" s="248"/>
      <c r="L107" s="248"/>
      <c r="M107" s="248"/>
      <c r="N107" s="248"/>
      <c r="O107" s="248"/>
      <c r="P107" s="248"/>
      <c r="Q107" s="296"/>
      <c r="R107" s="256">
        <f>'To &amp; from Work- trip % summary'!B112</f>
        <v>0</v>
      </c>
      <c r="S107" s="313">
        <f>'To &amp; from Work- trip % summary'!D112</f>
        <v>0</v>
      </c>
      <c r="T107" s="257">
        <f>'Non-survey input values'!$B$26</f>
        <v>220.3</v>
      </c>
      <c r="U107" s="258">
        <f t="shared" si="14"/>
        <v>0</v>
      </c>
      <c r="V107" s="259">
        <f t="shared" si="15"/>
        <v>0</v>
      </c>
      <c r="W107" s="312">
        <f>'To &amp; from Work- trip % summary'!G112</f>
        <v>0</v>
      </c>
      <c r="X107" s="314">
        <f>'To &amp; from Work- trip % summary'!I112</f>
        <v>0</v>
      </c>
      <c r="Y107" s="260">
        <f t="shared" si="16"/>
        <v>0</v>
      </c>
      <c r="Z107" s="259">
        <f t="shared" si="17"/>
        <v>0</v>
      </c>
      <c r="AA107" s="312">
        <f>'To &amp; from Work- trip % summary'!L112</f>
        <v>0</v>
      </c>
      <c r="AB107" s="314">
        <f>'To &amp; from Work- trip % summary'!N112</f>
        <v>0</v>
      </c>
      <c r="AC107" s="260">
        <f t="shared" si="18"/>
        <v>0</v>
      </c>
      <c r="AD107" s="259">
        <f t="shared" si="19"/>
        <v>0</v>
      </c>
      <c r="AE107" s="312">
        <f>'To &amp; from Work- trip % summary'!Q112</f>
        <v>0</v>
      </c>
      <c r="AF107" s="314">
        <f>'To &amp; from Work- trip % summary'!S112</f>
        <v>0</v>
      </c>
      <c r="AG107" s="260">
        <f t="shared" si="20"/>
        <v>0</v>
      </c>
      <c r="AH107" s="259">
        <f t="shared" si="21"/>
        <v>0</v>
      </c>
      <c r="AI107" s="312">
        <f>'To &amp; from Work- trip % summary'!V112</f>
        <v>0</v>
      </c>
      <c r="AJ107" s="314">
        <f>'To &amp; from Work- trip % summary'!X112</f>
        <v>0</v>
      </c>
      <c r="AK107" s="260">
        <f t="shared" si="22"/>
        <v>0</v>
      </c>
      <c r="AL107" s="259">
        <f t="shared" si="23"/>
        <v>0</v>
      </c>
      <c r="AM107" s="312">
        <f>'To &amp; from Work- trip % summary'!AA112</f>
        <v>0</v>
      </c>
      <c r="AN107" s="314">
        <f>'To &amp; from Work- trip % summary'!AC112</f>
        <v>0</v>
      </c>
      <c r="AO107" s="260">
        <f t="shared" si="24"/>
        <v>0</v>
      </c>
      <c r="AP107" s="259">
        <f t="shared" si="25"/>
        <v>0</v>
      </c>
      <c r="AQ107" s="312">
        <f>'To &amp; from Work- trip % summary'!AF112</f>
        <v>0</v>
      </c>
      <c r="AR107" s="314">
        <f>'To &amp; from Work- trip % summary'!AH112</f>
        <v>0</v>
      </c>
      <c r="AS107" s="260">
        <f t="shared" si="26"/>
        <v>0</v>
      </c>
      <c r="AT107" s="259">
        <f t="shared" si="27"/>
        <v>0</v>
      </c>
      <c r="AU107" s="261"/>
      <c r="AV107" s="248"/>
      <c r="AW107" s="248"/>
      <c r="AX107" s="248"/>
      <c r="AY107" s="248"/>
    </row>
    <row r="108" spans="1:51" x14ac:dyDescent="0.2">
      <c r="A108" s="248"/>
      <c r="B108" s="248"/>
      <c r="C108" s="248"/>
      <c r="D108" s="248"/>
      <c r="E108" s="248"/>
      <c r="F108" s="248"/>
      <c r="G108" s="248"/>
      <c r="H108" s="248"/>
      <c r="I108" s="248"/>
      <c r="J108" s="248"/>
      <c r="K108" s="248"/>
      <c r="L108" s="248"/>
      <c r="M108" s="248"/>
      <c r="N108" s="248"/>
      <c r="O108" s="248"/>
      <c r="P108" s="248"/>
      <c r="Q108" s="296"/>
      <c r="R108" s="256">
        <f>'To &amp; from Work- trip % summary'!B113</f>
        <v>0</v>
      </c>
      <c r="S108" s="313">
        <f>'To &amp; from Work- trip % summary'!D113</f>
        <v>0</v>
      </c>
      <c r="T108" s="257">
        <f>'Non-survey input values'!$B$26</f>
        <v>220.3</v>
      </c>
      <c r="U108" s="258">
        <f t="shared" si="14"/>
        <v>0</v>
      </c>
      <c r="V108" s="259">
        <f t="shared" si="15"/>
        <v>0</v>
      </c>
      <c r="W108" s="312">
        <f>'To &amp; from Work- trip % summary'!G113</f>
        <v>0</v>
      </c>
      <c r="X108" s="314">
        <f>'To &amp; from Work- trip % summary'!I113</f>
        <v>0</v>
      </c>
      <c r="Y108" s="260">
        <f t="shared" si="16"/>
        <v>0</v>
      </c>
      <c r="Z108" s="259">
        <f t="shared" si="17"/>
        <v>0</v>
      </c>
      <c r="AA108" s="312">
        <f>'To &amp; from Work- trip % summary'!L113</f>
        <v>0</v>
      </c>
      <c r="AB108" s="314">
        <f>'To &amp; from Work- trip % summary'!N113</f>
        <v>0</v>
      </c>
      <c r="AC108" s="260">
        <f t="shared" si="18"/>
        <v>0</v>
      </c>
      <c r="AD108" s="259">
        <f t="shared" si="19"/>
        <v>0</v>
      </c>
      <c r="AE108" s="312">
        <f>'To &amp; from Work- trip % summary'!Q113</f>
        <v>0</v>
      </c>
      <c r="AF108" s="314">
        <f>'To &amp; from Work- trip % summary'!S113</f>
        <v>0</v>
      </c>
      <c r="AG108" s="260">
        <f t="shared" si="20"/>
        <v>0</v>
      </c>
      <c r="AH108" s="259">
        <f t="shared" si="21"/>
        <v>0</v>
      </c>
      <c r="AI108" s="312">
        <f>'To &amp; from Work- trip % summary'!V113</f>
        <v>0</v>
      </c>
      <c r="AJ108" s="314">
        <f>'To &amp; from Work- trip % summary'!X113</f>
        <v>0</v>
      </c>
      <c r="AK108" s="260">
        <f t="shared" si="22"/>
        <v>0</v>
      </c>
      <c r="AL108" s="259">
        <f t="shared" si="23"/>
        <v>0</v>
      </c>
      <c r="AM108" s="312">
        <f>'To &amp; from Work- trip % summary'!AA113</f>
        <v>0</v>
      </c>
      <c r="AN108" s="314">
        <f>'To &amp; from Work- trip % summary'!AC113</f>
        <v>0</v>
      </c>
      <c r="AO108" s="260">
        <f t="shared" si="24"/>
        <v>0</v>
      </c>
      <c r="AP108" s="259">
        <f t="shared" si="25"/>
        <v>0</v>
      </c>
      <c r="AQ108" s="312">
        <f>'To &amp; from Work- trip % summary'!AF113</f>
        <v>0</v>
      </c>
      <c r="AR108" s="314">
        <f>'To &amp; from Work- trip % summary'!AH113</f>
        <v>0</v>
      </c>
      <c r="AS108" s="260">
        <f t="shared" si="26"/>
        <v>0</v>
      </c>
      <c r="AT108" s="259">
        <f t="shared" si="27"/>
        <v>0</v>
      </c>
      <c r="AU108" s="261"/>
      <c r="AV108" s="248"/>
      <c r="AW108" s="248"/>
      <c r="AX108" s="248"/>
      <c r="AY108" s="248"/>
    </row>
    <row r="109" spans="1:51" x14ac:dyDescent="0.2">
      <c r="A109" s="248"/>
      <c r="B109" s="248"/>
      <c r="C109" s="248"/>
      <c r="D109" s="248"/>
      <c r="E109" s="248"/>
      <c r="F109" s="248"/>
      <c r="G109" s="248"/>
      <c r="H109" s="248"/>
      <c r="I109" s="248"/>
      <c r="J109" s="248"/>
      <c r="K109" s="248"/>
      <c r="L109" s="248"/>
      <c r="M109" s="248"/>
      <c r="N109" s="248"/>
      <c r="O109" s="248"/>
      <c r="P109" s="248"/>
      <c r="Q109" s="296"/>
      <c r="R109" s="256">
        <f>'To &amp; from Work- trip % summary'!B114</f>
        <v>0</v>
      </c>
      <c r="S109" s="313">
        <f>'To &amp; from Work- trip % summary'!D114</f>
        <v>0</v>
      </c>
      <c r="T109" s="257">
        <f>'Non-survey input values'!$B$26</f>
        <v>220.3</v>
      </c>
      <c r="U109" s="258">
        <f t="shared" si="14"/>
        <v>0</v>
      </c>
      <c r="V109" s="259">
        <f t="shared" si="15"/>
        <v>0</v>
      </c>
      <c r="W109" s="312">
        <f>'To &amp; from Work- trip % summary'!G114</f>
        <v>0</v>
      </c>
      <c r="X109" s="314">
        <f>'To &amp; from Work- trip % summary'!I114</f>
        <v>0</v>
      </c>
      <c r="Y109" s="260">
        <f t="shared" si="16"/>
        <v>0</v>
      </c>
      <c r="Z109" s="259">
        <f t="shared" si="17"/>
        <v>0</v>
      </c>
      <c r="AA109" s="312">
        <f>'To &amp; from Work- trip % summary'!L114</f>
        <v>0</v>
      </c>
      <c r="AB109" s="314">
        <f>'To &amp; from Work- trip % summary'!N114</f>
        <v>0</v>
      </c>
      <c r="AC109" s="260">
        <f t="shared" si="18"/>
        <v>0</v>
      </c>
      <c r="AD109" s="259">
        <f t="shared" si="19"/>
        <v>0</v>
      </c>
      <c r="AE109" s="312">
        <f>'To &amp; from Work- trip % summary'!Q114</f>
        <v>0</v>
      </c>
      <c r="AF109" s="314">
        <f>'To &amp; from Work- trip % summary'!S114</f>
        <v>0</v>
      </c>
      <c r="AG109" s="260">
        <f t="shared" si="20"/>
        <v>0</v>
      </c>
      <c r="AH109" s="259">
        <f t="shared" si="21"/>
        <v>0</v>
      </c>
      <c r="AI109" s="312">
        <f>'To &amp; from Work- trip % summary'!V114</f>
        <v>0</v>
      </c>
      <c r="AJ109" s="314">
        <f>'To &amp; from Work- trip % summary'!X114</f>
        <v>0</v>
      </c>
      <c r="AK109" s="260">
        <f t="shared" si="22"/>
        <v>0</v>
      </c>
      <c r="AL109" s="259">
        <f t="shared" si="23"/>
        <v>0</v>
      </c>
      <c r="AM109" s="312">
        <f>'To &amp; from Work- trip % summary'!AA114</f>
        <v>0</v>
      </c>
      <c r="AN109" s="314">
        <f>'To &amp; from Work- trip % summary'!AC114</f>
        <v>0</v>
      </c>
      <c r="AO109" s="260">
        <f t="shared" si="24"/>
        <v>0</v>
      </c>
      <c r="AP109" s="259">
        <f t="shared" si="25"/>
        <v>0</v>
      </c>
      <c r="AQ109" s="312">
        <f>'To &amp; from Work- trip % summary'!AF114</f>
        <v>0</v>
      </c>
      <c r="AR109" s="314">
        <f>'To &amp; from Work- trip % summary'!AH114</f>
        <v>0</v>
      </c>
      <c r="AS109" s="260">
        <f t="shared" si="26"/>
        <v>0</v>
      </c>
      <c r="AT109" s="259">
        <f t="shared" si="27"/>
        <v>0</v>
      </c>
      <c r="AU109" s="261"/>
      <c r="AV109" s="248"/>
      <c r="AW109" s="248"/>
      <c r="AX109" s="248"/>
      <c r="AY109" s="248"/>
    </row>
    <row r="110" spans="1:51" x14ac:dyDescent="0.2">
      <c r="A110" s="248"/>
      <c r="B110" s="248"/>
      <c r="C110" s="248"/>
      <c r="D110" s="248"/>
      <c r="E110" s="248"/>
      <c r="F110" s="248"/>
      <c r="G110" s="248"/>
      <c r="H110" s="248"/>
      <c r="I110" s="248"/>
      <c r="J110" s="248"/>
      <c r="K110" s="248"/>
      <c r="L110" s="248"/>
      <c r="M110" s="248"/>
      <c r="N110" s="248"/>
      <c r="O110" s="248"/>
      <c r="P110" s="248"/>
      <c r="Q110" s="296"/>
      <c r="R110" s="256">
        <f>'To &amp; from Work- trip % summary'!B115</f>
        <v>0</v>
      </c>
      <c r="S110" s="313">
        <f>'To &amp; from Work- trip % summary'!D115</f>
        <v>0</v>
      </c>
      <c r="T110" s="257">
        <f>'Non-survey input values'!$B$26</f>
        <v>220.3</v>
      </c>
      <c r="U110" s="258">
        <f t="shared" si="14"/>
        <v>0</v>
      </c>
      <c r="V110" s="259">
        <f t="shared" si="15"/>
        <v>0</v>
      </c>
      <c r="W110" s="312">
        <f>'To &amp; from Work- trip % summary'!G115</f>
        <v>0</v>
      </c>
      <c r="X110" s="314">
        <f>'To &amp; from Work- trip % summary'!I115</f>
        <v>0</v>
      </c>
      <c r="Y110" s="260">
        <f t="shared" si="16"/>
        <v>0</v>
      </c>
      <c r="Z110" s="259">
        <f t="shared" si="17"/>
        <v>0</v>
      </c>
      <c r="AA110" s="312">
        <f>'To &amp; from Work- trip % summary'!L115</f>
        <v>0</v>
      </c>
      <c r="AB110" s="314">
        <f>'To &amp; from Work- trip % summary'!N115</f>
        <v>0</v>
      </c>
      <c r="AC110" s="260">
        <f t="shared" si="18"/>
        <v>0</v>
      </c>
      <c r="AD110" s="259">
        <f t="shared" si="19"/>
        <v>0</v>
      </c>
      <c r="AE110" s="312">
        <f>'To &amp; from Work- trip % summary'!Q115</f>
        <v>0</v>
      </c>
      <c r="AF110" s="314">
        <f>'To &amp; from Work- trip % summary'!S115</f>
        <v>0</v>
      </c>
      <c r="AG110" s="260">
        <f t="shared" si="20"/>
        <v>0</v>
      </c>
      <c r="AH110" s="259">
        <f t="shared" si="21"/>
        <v>0</v>
      </c>
      <c r="AI110" s="312">
        <f>'To &amp; from Work- trip % summary'!V115</f>
        <v>0</v>
      </c>
      <c r="AJ110" s="314">
        <f>'To &amp; from Work- trip % summary'!X115</f>
        <v>0</v>
      </c>
      <c r="AK110" s="260">
        <f t="shared" si="22"/>
        <v>0</v>
      </c>
      <c r="AL110" s="259">
        <f t="shared" si="23"/>
        <v>0</v>
      </c>
      <c r="AM110" s="312">
        <f>'To &amp; from Work- trip % summary'!AA115</f>
        <v>0</v>
      </c>
      <c r="AN110" s="314">
        <f>'To &amp; from Work- trip % summary'!AC115</f>
        <v>0</v>
      </c>
      <c r="AO110" s="260">
        <f t="shared" si="24"/>
        <v>0</v>
      </c>
      <c r="AP110" s="259">
        <f t="shared" si="25"/>
        <v>0</v>
      </c>
      <c r="AQ110" s="312">
        <f>'To &amp; from Work- trip % summary'!AF115</f>
        <v>0</v>
      </c>
      <c r="AR110" s="314">
        <f>'To &amp; from Work- trip % summary'!AH115</f>
        <v>0</v>
      </c>
      <c r="AS110" s="260">
        <f t="shared" si="26"/>
        <v>0</v>
      </c>
      <c r="AT110" s="259">
        <f t="shared" si="27"/>
        <v>0</v>
      </c>
      <c r="AU110" s="261"/>
      <c r="AV110" s="248"/>
      <c r="AW110" s="248"/>
      <c r="AX110" s="248"/>
      <c r="AY110" s="248"/>
    </row>
    <row r="111" spans="1:51" x14ac:dyDescent="0.2">
      <c r="A111" s="248"/>
      <c r="B111" s="248"/>
      <c r="C111" s="248"/>
      <c r="D111" s="248"/>
      <c r="E111" s="248"/>
      <c r="F111" s="248"/>
      <c r="G111" s="248"/>
      <c r="H111" s="248"/>
      <c r="I111" s="248"/>
      <c r="J111" s="248"/>
      <c r="K111" s="248"/>
      <c r="L111" s="248"/>
      <c r="M111" s="248"/>
      <c r="N111" s="248"/>
      <c r="O111" s="248"/>
      <c r="P111" s="248"/>
      <c r="Q111" s="296"/>
      <c r="R111" s="256">
        <f>'To &amp; from Work- trip % summary'!B116</f>
        <v>0</v>
      </c>
      <c r="S111" s="313">
        <f>'To &amp; from Work- trip % summary'!D116</f>
        <v>0</v>
      </c>
      <c r="T111" s="257">
        <f>'Non-survey input values'!$B$26</f>
        <v>220.3</v>
      </c>
      <c r="U111" s="258">
        <f t="shared" si="14"/>
        <v>0</v>
      </c>
      <c r="V111" s="259">
        <f t="shared" si="15"/>
        <v>0</v>
      </c>
      <c r="W111" s="312">
        <f>'To &amp; from Work- trip % summary'!G116</f>
        <v>0</v>
      </c>
      <c r="X111" s="314">
        <f>'To &amp; from Work- trip % summary'!I116</f>
        <v>0</v>
      </c>
      <c r="Y111" s="260">
        <f t="shared" si="16"/>
        <v>0</v>
      </c>
      <c r="Z111" s="259">
        <f t="shared" si="17"/>
        <v>0</v>
      </c>
      <c r="AA111" s="312">
        <f>'To &amp; from Work- trip % summary'!L116</f>
        <v>0</v>
      </c>
      <c r="AB111" s="314">
        <f>'To &amp; from Work- trip % summary'!N116</f>
        <v>0</v>
      </c>
      <c r="AC111" s="260">
        <f t="shared" si="18"/>
        <v>0</v>
      </c>
      <c r="AD111" s="259">
        <f t="shared" si="19"/>
        <v>0</v>
      </c>
      <c r="AE111" s="312">
        <f>'To &amp; from Work- trip % summary'!Q116</f>
        <v>0</v>
      </c>
      <c r="AF111" s="314">
        <f>'To &amp; from Work- trip % summary'!S116</f>
        <v>0</v>
      </c>
      <c r="AG111" s="260">
        <f t="shared" si="20"/>
        <v>0</v>
      </c>
      <c r="AH111" s="259">
        <f t="shared" si="21"/>
        <v>0</v>
      </c>
      <c r="AI111" s="312">
        <f>'To &amp; from Work- trip % summary'!V116</f>
        <v>0</v>
      </c>
      <c r="AJ111" s="314">
        <f>'To &amp; from Work- trip % summary'!X116</f>
        <v>0</v>
      </c>
      <c r="AK111" s="260">
        <f t="shared" si="22"/>
        <v>0</v>
      </c>
      <c r="AL111" s="259">
        <f t="shared" si="23"/>
        <v>0</v>
      </c>
      <c r="AM111" s="312">
        <f>'To &amp; from Work- trip % summary'!AA116</f>
        <v>0</v>
      </c>
      <c r="AN111" s="314">
        <f>'To &amp; from Work- trip % summary'!AC116</f>
        <v>0</v>
      </c>
      <c r="AO111" s="260">
        <f t="shared" si="24"/>
        <v>0</v>
      </c>
      <c r="AP111" s="259">
        <f t="shared" si="25"/>
        <v>0</v>
      </c>
      <c r="AQ111" s="312">
        <f>'To &amp; from Work- trip % summary'!AF116</f>
        <v>0</v>
      </c>
      <c r="AR111" s="314">
        <f>'To &amp; from Work- trip % summary'!AH116</f>
        <v>0</v>
      </c>
      <c r="AS111" s="260">
        <f t="shared" si="26"/>
        <v>0</v>
      </c>
      <c r="AT111" s="259">
        <f t="shared" si="27"/>
        <v>0</v>
      </c>
      <c r="AU111" s="261"/>
      <c r="AV111" s="248"/>
      <c r="AW111" s="248"/>
      <c r="AX111" s="248"/>
      <c r="AY111" s="248"/>
    </row>
    <row r="112" spans="1:51" x14ac:dyDescent="0.2">
      <c r="A112" s="248"/>
      <c r="B112" s="248"/>
      <c r="C112" s="248"/>
      <c r="D112" s="248"/>
      <c r="E112" s="248"/>
      <c r="F112" s="248"/>
      <c r="G112" s="248"/>
      <c r="H112" s="248"/>
      <c r="I112" s="248"/>
      <c r="J112" s="248"/>
      <c r="K112" s="248"/>
      <c r="L112" s="248"/>
      <c r="M112" s="248"/>
      <c r="N112" s="248"/>
      <c r="O112" s="248"/>
      <c r="P112" s="248"/>
      <c r="Q112" s="296"/>
      <c r="R112" s="256">
        <f>'To &amp; from Work- trip % summary'!B117</f>
        <v>0</v>
      </c>
      <c r="S112" s="313">
        <f>'To &amp; from Work- trip % summary'!D117</f>
        <v>0</v>
      </c>
      <c r="T112" s="257">
        <f>'Non-survey input values'!$B$26</f>
        <v>220.3</v>
      </c>
      <c r="U112" s="258">
        <f t="shared" si="14"/>
        <v>0</v>
      </c>
      <c r="V112" s="259">
        <f t="shared" si="15"/>
        <v>0</v>
      </c>
      <c r="W112" s="312">
        <f>'To &amp; from Work- trip % summary'!G117</f>
        <v>0</v>
      </c>
      <c r="X112" s="314">
        <f>'To &amp; from Work- trip % summary'!I117</f>
        <v>0</v>
      </c>
      <c r="Y112" s="260">
        <f t="shared" si="16"/>
        <v>0</v>
      </c>
      <c r="Z112" s="259">
        <f t="shared" si="17"/>
        <v>0</v>
      </c>
      <c r="AA112" s="312">
        <f>'To &amp; from Work- trip % summary'!L117</f>
        <v>0</v>
      </c>
      <c r="AB112" s="314">
        <f>'To &amp; from Work- trip % summary'!N117</f>
        <v>0</v>
      </c>
      <c r="AC112" s="260">
        <f t="shared" si="18"/>
        <v>0</v>
      </c>
      <c r="AD112" s="259">
        <f t="shared" si="19"/>
        <v>0</v>
      </c>
      <c r="AE112" s="312">
        <f>'To &amp; from Work- trip % summary'!Q117</f>
        <v>0</v>
      </c>
      <c r="AF112" s="314">
        <f>'To &amp; from Work- trip % summary'!S117</f>
        <v>0</v>
      </c>
      <c r="AG112" s="260">
        <f t="shared" si="20"/>
        <v>0</v>
      </c>
      <c r="AH112" s="259">
        <f t="shared" si="21"/>
        <v>0</v>
      </c>
      <c r="AI112" s="312">
        <f>'To &amp; from Work- trip % summary'!V117</f>
        <v>0</v>
      </c>
      <c r="AJ112" s="314">
        <f>'To &amp; from Work- trip % summary'!X117</f>
        <v>0</v>
      </c>
      <c r="AK112" s="260">
        <f t="shared" si="22"/>
        <v>0</v>
      </c>
      <c r="AL112" s="259">
        <f t="shared" si="23"/>
        <v>0</v>
      </c>
      <c r="AM112" s="312">
        <f>'To &amp; from Work- trip % summary'!AA117</f>
        <v>0</v>
      </c>
      <c r="AN112" s="314">
        <f>'To &amp; from Work- trip % summary'!AC117</f>
        <v>0</v>
      </c>
      <c r="AO112" s="260">
        <f t="shared" si="24"/>
        <v>0</v>
      </c>
      <c r="AP112" s="259">
        <f t="shared" si="25"/>
        <v>0</v>
      </c>
      <c r="AQ112" s="312">
        <f>'To &amp; from Work- trip % summary'!AF117</f>
        <v>0</v>
      </c>
      <c r="AR112" s="314">
        <f>'To &amp; from Work- trip % summary'!AH117</f>
        <v>0</v>
      </c>
      <c r="AS112" s="260">
        <f t="shared" si="26"/>
        <v>0</v>
      </c>
      <c r="AT112" s="259">
        <f t="shared" si="27"/>
        <v>0</v>
      </c>
      <c r="AU112" s="261"/>
      <c r="AV112" s="248"/>
      <c r="AW112" s="248"/>
      <c r="AX112" s="248"/>
      <c r="AY112" s="248"/>
    </row>
    <row r="113" spans="1:51" x14ac:dyDescent="0.2">
      <c r="A113" s="248"/>
      <c r="B113" s="248"/>
      <c r="C113" s="248"/>
      <c r="D113" s="248"/>
      <c r="E113" s="248"/>
      <c r="F113" s="248"/>
      <c r="G113" s="248"/>
      <c r="H113" s="248"/>
      <c r="I113" s="248"/>
      <c r="J113" s="248"/>
      <c r="K113" s="248"/>
      <c r="L113" s="248"/>
      <c r="M113" s="248"/>
      <c r="N113" s="248"/>
      <c r="O113" s="248"/>
      <c r="P113" s="248"/>
      <c r="Q113" s="296"/>
      <c r="R113" s="256">
        <f>'To &amp; from Work- trip % summary'!B118</f>
        <v>0</v>
      </c>
      <c r="S113" s="313">
        <f>'To &amp; from Work- trip % summary'!D118</f>
        <v>0</v>
      </c>
      <c r="T113" s="257">
        <f>'Non-survey input values'!$B$26</f>
        <v>220.3</v>
      </c>
      <c r="U113" s="258">
        <f t="shared" si="14"/>
        <v>0</v>
      </c>
      <c r="V113" s="259">
        <f t="shared" si="15"/>
        <v>0</v>
      </c>
      <c r="W113" s="312">
        <f>'To &amp; from Work- trip % summary'!G118</f>
        <v>0</v>
      </c>
      <c r="X113" s="314">
        <f>'To &amp; from Work- trip % summary'!I118</f>
        <v>0</v>
      </c>
      <c r="Y113" s="260">
        <f t="shared" si="16"/>
        <v>0</v>
      </c>
      <c r="Z113" s="259">
        <f t="shared" si="17"/>
        <v>0</v>
      </c>
      <c r="AA113" s="312">
        <f>'To &amp; from Work- trip % summary'!L118</f>
        <v>0</v>
      </c>
      <c r="AB113" s="314">
        <f>'To &amp; from Work- trip % summary'!N118</f>
        <v>0</v>
      </c>
      <c r="AC113" s="260">
        <f t="shared" si="18"/>
        <v>0</v>
      </c>
      <c r="AD113" s="259">
        <f t="shared" si="19"/>
        <v>0</v>
      </c>
      <c r="AE113" s="312">
        <f>'To &amp; from Work- trip % summary'!Q118</f>
        <v>0</v>
      </c>
      <c r="AF113" s="314">
        <f>'To &amp; from Work- trip % summary'!S118</f>
        <v>0</v>
      </c>
      <c r="AG113" s="260">
        <f t="shared" si="20"/>
        <v>0</v>
      </c>
      <c r="AH113" s="259">
        <f t="shared" si="21"/>
        <v>0</v>
      </c>
      <c r="AI113" s="312">
        <f>'To &amp; from Work- trip % summary'!V118</f>
        <v>0</v>
      </c>
      <c r="AJ113" s="314">
        <f>'To &amp; from Work- trip % summary'!X118</f>
        <v>0</v>
      </c>
      <c r="AK113" s="260">
        <f t="shared" si="22"/>
        <v>0</v>
      </c>
      <c r="AL113" s="259">
        <f t="shared" si="23"/>
        <v>0</v>
      </c>
      <c r="AM113" s="312">
        <f>'To &amp; from Work- trip % summary'!AA118</f>
        <v>0</v>
      </c>
      <c r="AN113" s="314">
        <f>'To &amp; from Work- trip % summary'!AC118</f>
        <v>0</v>
      </c>
      <c r="AO113" s="260">
        <f t="shared" si="24"/>
        <v>0</v>
      </c>
      <c r="AP113" s="259">
        <f t="shared" si="25"/>
        <v>0</v>
      </c>
      <c r="AQ113" s="312">
        <f>'To &amp; from Work- trip % summary'!AF118</f>
        <v>0</v>
      </c>
      <c r="AR113" s="314">
        <f>'To &amp; from Work- trip % summary'!AH118</f>
        <v>0</v>
      </c>
      <c r="AS113" s="260">
        <f t="shared" si="26"/>
        <v>0</v>
      </c>
      <c r="AT113" s="259">
        <f t="shared" si="27"/>
        <v>0</v>
      </c>
      <c r="AU113" s="261"/>
      <c r="AV113" s="248"/>
      <c r="AW113" s="248"/>
      <c r="AX113" s="248"/>
      <c r="AY113" s="248"/>
    </row>
    <row r="114" spans="1:51" x14ac:dyDescent="0.2">
      <c r="A114" s="248"/>
      <c r="B114" s="248"/>
      <c r="C114" s="248"/>
      <c r="D114" s="248"/>
      <c r="E114" s="248"/>
      <c r="F114" s="248"/>
      <c r="G114" s="248"/>
      <c r="H114" s="248"/>
      <c r="I114" s="248"/>
      <c r="J114" s="248"/>
      <c r="K114" s="248"/>
      <c r="L114" s="248"/>
      <c r="M114" s="248"/>
      <c r="N114" s="248"/>
      <c r="O114" s="248"/>
      <c r="P114" s="248"/>
      <c r="Q114" s="296"/>
      <c r="R114" s="256">
        <f>'To &amp; from Work- trip % summary'!B119</f>
        <v>0</v>
      </c>
      <c r="S114" s="313">
        <f>'To &amp; from Work- trip % summary'!D119</f>
        <v>0</v>
      </c>
      <c r="T114" s="257">
        <f>'Non-survey input values'!$B$26</f>
        <v>220.3</v>
      </c>
      <c r="U114" s="258">
        <f t="shared" si="14"/>
        <v>0</v>
      </c>
      <c r="V114" s="259">
        <f t="shared" si="15"/>
        <v>0</v>
      </c>
      <c r="W114" s="312">
        <f>'To &amp; from Work- trip % summary'!G119</f>
        <v>0</v>
      </c>
      <c r="X114" s="314">
        <f>'To &amp; from Work- trip % summary'!I119</f>
        <v>0</v>
      </c>
      <c r="Y114" s="260">
        <f t="shared" si="16"/>
        <v>0</v>
      </c>
      <c r="Z114" s="259">
        <f t="shared" si="17"/>
        <v>0</v>
      </c>
      <c r="AA114" s="312">
        <f>'To &amp; from Work- trip % summary'!L119</f>
        <v>0</v>
      </c>
      <c r="AB114" s="314">
        <f>'To &amp; from Work- trip % summary'!N119</f>
        <v>0</v>
      </c>
      <c r="AC114" s="260">
        <f t="shared" si="18"/>
        <v>0</v>
      </c>
      <c r="AD114" s="259">
        <f t="shared" si="19"/>
        <v>0</v>
      </c>
      <c r="AE114" s="312">
        <f>'To &amp; from Work- trip % summary'!Q119</f>
        <v>0</v>
      </c>
      <c r="AF114" s="314">
        <f>'To &amp; from Work- trip % summary'!S119</f>
        <v>0</v>
      </c>
      <c r="AG114" s="260">
        <f t="shared" si="20"/>
        <v>0</v>
      </c>
      <c r="AH114" s="259">
        <f t="shared" si="21"/>
        <v>0</v>
      </c>
      <c r="AI114" s="312">
        <f>'To &amp; from Work- trip % summary'!V119</f>
        <v>0</v>
      </c>
      <c r="AJ114" s="314">
        <f>'To &amp; from Work- trip % summary'!X119</f>
        <v>0</v>
      </c>
      <c r="AK114" s="260">
        <f t="shared" si="22"/>
        <v>0</v>
      </c>
      <c r="AL114" s="259">
        <f t="shared" si="23"/>
        <v>0</v>
      </c>
      <c r="AM114" s="312">
        <f>'To &amp; from Work- trip % summary'!AA119</f>
        <v>0</v>
      </c>
      <c r="AN114" s="314">
        <f>'To &amp; from Work- trip % summary'!AC119</f>
        <v>0</v>
      </c>
      <c r="AO114" s="260">
        <f t="shared" si="24"/>
        <v>0</v>
      </c>
      <c r="AP114" s="259">
        <f t="shared" si="25"/>
        <v>0</v>
      </c>
      <c r="AQ114" s="312">
        <f>'To &amp; from Work- trip % summary'!AF119</f>
        <v>0</v>
      </c>
      <c r="AR114" s="314">
        <f>'To &amp; from Work- trip % summary'!AH119</f>
        <v>0</v>
      </c>
      <c r="AS114" s="260">
        <f t="shared" si="26"/>
        <v>0</v>
      </c>
      <c r="AT114" s="259">
        <f t="shared" si="27"/>
        <v>0</v>
      </c>
      <c r="AU114" s="261"/>
      <c r="AV114" s="248"/>
      <c r="AW114" s="248"/>
      <c r="AX114" s="248"/>
      <c r="AY114" s="248"/>
    </row>
    <row r="115" spans="1:51" x14ac:dyDescent="0.2">
      <c r="A115" s="248"/>
      <c r="B115" s="248"/>
      <c r="C115" s="248"/>
      <c r="D115" s="248"/>
      <c r="E115" s="248"/>
      <c r="F115" s="248"/>
      <c r="G115" s="248"/>
      <c r="H115" s="248"/>
      <c r="I115" s="248"/>
      <c r="J115" s="248"/>
      <c r="K115" s="248"/>
      <c r="L115" s="248"/>
      <c r="M115" s="248"/>
      <c r="N115" s="248"/>
      <c r="O115" s="248"/>
      <c r="P115" s="248"/>
      <c r="Q115" s="296"/>
      <c r="R115" s="256">
        <f>'To &amp; from Work- trip % summary'!B120</f>
        <v>0</v>
      </c>
      <c r="S115" s="313">
        <f>'To &amp; from Work- trip % summary'!D120</f>
        <v>0</v>
      </c>
      <c r="T115" s="257">
        <f>'Non-survey input values'!$B$26</f>
        <v>220.3</v>
      </c>
      <c r="U115" s="258">
        <f t="shared" si="14"/>
        <v>0</v>
      </c>
      <c r="V115" s="259">
        <f t="shared" si="15"/>
        <v>0</v>
      </c>
      <c r="W115" s="312">
        <f>'To &amp; from Work- trip % summary'!G120</f>
        <v>0</v>
      </c>
      <c r="X115" s="314">
        <f>'To &amp; from Work- trip % summary'!I120</f>
        <v>0</v>
      </c>
      <c r="Y115" s="260">
        <f t="shared" si="16"/>
        <v>0</v>
      </c>
      <c r="Z115" s="259">
        <f t="shared" si="17"/>
        <v>0</v>
      </c>
      <c r="AA115" s="312">
        <f>'To &amp; from Work- trip % summary'!L120</f>
        <v>0</v>
      </c>
      <c r="AB115" s="314">
        <f>'To &amp; from Work- trip % summary'!N120</f>
        <v>0</v>
      </c>
      <c r="AC115" s="260">
        <f t="shared" si="18"/>
        <v>0</v>
      </c>
      <c r="AD115" s="259">
        <f t="shared" si="19"/>
        <v>0</v>
      </c>
      <c r="AE115" s="312">
        <f>'To &amp; from Work- trip % summary'!Q120</f>
        <v>0</v>
      </c>
      <c r="AF115" s="314">
        <f>'To &amp; from Work- trip % summary'!S120</f>
        <v>0</v>
      </c>
      <c r="AG115" s="260">
        <f t="shared" si="20"/>
        <v>0</v>
      </c>
      <c r="AH115" s="259">
        <f t="shared" si="21"/>
        <v>0</v>
      </c>
      <c r="AI115" s="312">
        <f>'To &amp; from Work- trip % summary'!V120</f>
        <v>0</v>
      </c>
      <c r="AJ115" s="314">
        <f>'To &amp; from Work- trip % summary'!X120</f>
        <v>0</v>
      </c>
      <c r="AK115" s="260">
        <f t="shared" si="22"/>
        <v>0</v>
      </c>
      <c r="AL115" s="259">
        <f t="shared" si="23"/>
        <v>0</v>
      </c>
      <c r="AM115" s="312">
        <f>'To &amp; from Work- trip % summary'!AA120</f>
        <v>0</v>
      </c>
      <c r="AN115" s="314">
        <f>'To &amp; from Work- trip % summary'!AC120</f>
        <v>0</v>
      </c>
      <c r="AO115" s="260">
        <f t="shared" si="24"/>
        <v>0</v>
      </c>
      <c r="AP115" s="259">
        <f t="shared" si="25"/>
        <v>0</v>
      </c>
      <c r="AQ115" s="312">
        <f>'To &amp; from Work- trip % summary'!AF120</f>
        <v>0</v>
      </c>
      <c r="AR115" s="314">
        <f>'To &amp; from Work- trip % summary'!AH120</f>
        <v>0</v>
      </c>
      <c r="AS115" s="260">
        <f t="shared" si="26"/>
        <v>0</v>
      </c>
      <c r="AT115" s="259">
        <f t="shared" si="27"/>
        <v>0</v>
      </c>
      <c r="AU115" s="261"/>
      <c r="AV115" s="248"/>
      <c r="AW115" s="248"/>
      <c r="AX115" s="248"/>
      <c r="AY115" s="248"/>
    </row>
    <row r="116" spans="1:51" x14ac:dyDescent="0.2">
      <c r="A116" s="248"/>
      <c r="B116" s="248"/>
      <c r="C116" s="248"/>
      <c r="D116" s="248"/>
      <c r="E116" s="248"/>
      <c r="F116" s="248"/>
      <c r="G116" s="248"/>
      <c r="H116" s="248"/>
      <c r="I116" s="248"/>
      <c r="J116" s="248"/>
      <c r="K116" s="248"/>
      <c r="L116" s="248"/>
      <c r="M116" s="248"/>
      <c r="N116" s="248"/>
      <c r="O116" s="248"/>
      <c r="P116" s="248"/>
      <c r="Q116" s="296"/>
      <c r="R116" s="256">
        <f>'To &amp; from Work- trip % summary'!B121</f>
        <v>0</v>
      </c>
      <c r="S116" s="313">
        <f>'To &amp; from Work- trip % summary'!D121</f>
        <v>0</v>
      </c>
      <c r="T116" s="257">
        <f>'Non-survey input values'!$B$26</f>
        <v>220.3</v>
      </c>
      <c r="U116" s="258">
        <f t="shared" si="14"/>
        <v>0</v>
      </c>
      <c r="V116" s="259">
        <f t="shared" si="15"/>
        <v>0</v>
      </c>
      <c r="W116" s="312">
        <f>'To &amp; from Work- trip % summary'!G121</f>
        <v>0</v>
      </c>
      <c r="X116" s="314">
        <f>'To &amp; from Work- trip % summary'!I121</f>
        <v>0</v>
      </c>
      <c r="Y116" s="260">
        <f t="shared" si="16"/>
        <v>0</v>
      </c>
      <c r="Z116" s="259">
        <f t="shared" si="17"/>
        <v>0</v>
      </c>
      <c r="AA116" s="312">
        <f>'To &amp; from Work- trip % summary'!L121</f>
        <v>0</v>
      </c>
      <c r="AB116" s="314">
        <f>'To &amp; from Work- trip % summary'!N121</f>
        <v>0</v>
      </c>
      <c r="AC116" s="260">
        <f t="shared" si="18"/>
        <v>0</v>
      </c>
      <c r="AD116" s="259">
        <f t="shared" si="19"/>
        <v>0</v>
      </c>
      <c r="AE116" s="312">
        <f>'To &amp; from Work- trip % summary'!Q121</f>
        <v>0</v>
      </c>
      <c r="AF116" s="314">
        <f>'To &amp; from Work- trip % summary'!S121</f>
        <v>0</v>
      </c>
      <c r="AG116" s="260">
        <f t="shared" si="20"/>
        <v>0</v>
      </c>
      <c r="AH116" s="259">
        <f t="shared" si="21"/>
        <v>0</v>
      </c>
      <c r="AI116" s="312">
        <f>'To &amp; from Work- trip % summary'!V121</f>
        <v>0</v>
      </c>
      <c r="AJ116" s="314">
        <f>'To &amp; from Work- trip % summary'!X121</f>
        <v>0</v>
      </c>
      <c r="AK116" s="260">
        <f t="shared" si="22"/>
        <v>0</v>
      </c>
      <c r="AL116" s="259">
        <f t="shared" si="23"/>
        <v>0</v>
      </c>
      <c r="AM116" s="312">
        <f>'To &amp; from Work- trip % summary'!AA121</f>
        <v>0</v>
      </c>
      <c r="AN116" s="314">
        <f>'To &amp; from Work- trip % summary'!AC121</f>
        <v>0</v>
      </c>
      <c r="AO116" s="260">
        <f t="shared" si="24"/>
        <v>0</v>
      </c>
      <c r="AP116" s="259">
        <f t="shared" si="25"/>
        <v>0</v>
      </c>
      <c r="AQ116" s="312">
        <f>'To &amp; from Work- trip % summary'!AF121</f>
        <v>0</v>
      </c>
      <c r="AR116" s="314">
        <f>'To &amp; from Work- trip % summary'!AH121</f>
        <v>0</v>
      </c>
      <c r="AS116" s="260">
        <f t="shared" si="26"/>
        <v>0</v>
      </c>
      <c r="AT116" s="259">
        <f t="shared" si="27"/>
        <v>0</v>
      </c>
      <c r="AU116" s="261"/>
      <c r="AV116" s="248"/>
      <c r="AW116" s="248"/>
      <c r="AX116" s="248"/>
      <c r="AY116" s="248"/>
    </row>
    <row r="117" spans="1:51" x14ac:dyDescent="0.2">
      <c r="A117" s="248"/>
      <c r="B117" s="248"/>
      <c r="C117" s="248"/>
      <c r="D117" s="248"/>
      <c r="E117" s="248"/>
      <c r="F117" s="248"/>
      <c r="G117" s="248"/>
      <c r="H117" s="248"/>
      <c r="I117" s="248"/>
      <c r="J117" s="248"/>
      <c r="K117" s="248"/>
      <c r="L117" s="248"/>
      <c r="M117" s="248"/>
      <c r="N117" s="248"/>
      <c r="O117" s="248"/>
      <c r="P117" s="248"/>
      <c r="Q117" s="296"/>
      <c r="R117" s="256">
        <f>'To &amp; from Work- trip % summary'!B122</f>
        <v>0</v>
      </c>
      <c r="S117" s="313">
        <f>'To &amp; from Work- trip % summary'!D122</f>
        <v>0</v>
      </c>
      <c r="T117" s="257">
        <f>'Non-survey input values'!$B$26</f>
        <v>220.3</v>
      </c>
      <c r="U117" s="258">
        <f t="shared" si="14"/>
        <v>0</v>
      </c>
      <c r="V117" s="259">
        <f t="shared" si="15"/>
        <v>0</v>
      </c>
      <c r="W117" s="312">
        <f>'To &amp; from Work- trip % summary'!G122</f>
        <v>0</v>
      </c>
      <c r="X117" s="314">
        <f>'To &amp; from Work- trip % summary'!I122</f>
        <v>0</v>
      </c>
      <c r="Y117" s="260">
        <f t="shared" si="16"/>
        <v>0</v>
      </c>
      <c r="Z117" s="259">
        <f t="shared" si="17"/>
        <v>0</v>
      </c>
      <c r="AA117" s="312">
        <f>'To &amp; from Work- trip % summary'!L122</f>
        <v>0</v>
      </c>
      <c r="AB117" s="314">
        <f>'To &amp; from Work- trip % summary'!N122</f>
        <v>0</v>
      </c>
      <c r="AC117" s="260">
        <f t="shared" si="18"/>
        <v>0</v>
      </c>
      <c r="AD117" s="259">
        <f t="shared" si="19"/>
        <v>0</v>
      </c>
      <c r="AE117" s="312">
        <f>'To &amp; from Work- trip % summary'!Q122</f>
        <v>0</v>
      </c>
      <c r="AF117" s="314">
        <f>'To &amp; from Work- trip % summary'!S122</f>
        <v>0</v>
      </c>
      <c r="AG117" s="260">
        <f t="shared" si="20"/>
        <v>0</v>
      </c>
      <c r="AH117" s="259">
        <f t="shared" si="21"/>
        <v>0</v>
      </c>
      <c r="AI117" s="312">
        <f>'To &amp; from Work- trip % summary'!V122</f>
        <v>0</v>
      </c>
      <c r="AJ117" s="314">
        <f>'To &amp; from Work- trip % summary'!X122</f>
        <v>0</v>
      </c>
      <c r="AK117" s="260">
        <f t="shared" si="22"/>
        <v>0</v>
      </c>
      <c r="AL117" s="259">
        <f t="shared" si="23"/>
        <v>0</v>
      </c>
      <c r="AM117" s="312">
        <f>'To &amp; from Work- trip % summary'!AA122</f>
        <v>0</v>
      </c>
      <c r="AN117" s="314">
        <f>'To &amp; from Work- trip % summary'!AC122</f>
        <v>0</v>
      </c>
      <c r="AO117" s="260">
        <f t="shared" si="24"/>
        <v>0</v>
      </c>
      <c r="AP117" s="259">
        <f t="shared" si="25"/>
        <v>0</v>
      </c>
      <c r="AQ117" s="312">
        <f>'To &amp; from Work- trip % summary'!AF122</f>
        <v>0</v>
      </c>
      <c r="AR117" s="314">
        <f>'To &amp; from Work- trip % summary'!AH122</f>
        <v>0</v>
      </c>
      <c r="AS117" s="260">
        <f t="shared" si="26"/>
        <v>0</v>
      </c>
      <c r="AT117" s="259">
        <f t="shared" si="27"/>
        <v>0</v>
      </c>
      <c r="AU117" s="261"/>
      <c r="AV117" s="248"/>
      <c r="AW117" s="248"/>
      <c r="AX117" s="248"/>
      <c r="AY117" s="248"/>
    </row>
    <row r="118" spans="1:51" x14ac:dyDescent="0.2">
      <c r="A118" s="248"/>
      <c r="B118" s="248"/>
      <c r="C118" s="248"/>
      <c r="D118" s="248"/>
      <c r="E118" s="248"/>
      <c r="F118" s="248"/>
      <c r="G118" s="248"/>
      <c r="H118" s="248"/>
      <c r="I118" s="248"/>
      <c r="J118" s="248"/>
      <c r="K118" s="248"/>
      <c r="L118" s="248"/>
      <c r="M118" s="248"/>
      <c r="N118" s="248"/>
      <c r="O118" s="248"/>
      <c r="P118" s="248"/>
      <c r="Q118" s="296"/>
      <c r="R118" s="256">
        <f>'To &amp; from Work- trip % summary'!B123</f>
        <v>0</v>
      </c>
      <c r="S118" s="313">
        <f>'To &amp; from Work- trip % summary'!D123</f>
        <v>0</v>
      </c>
      <c r="T118" s="257">
        <f>'Non-survey input values'!$B$26</f>
        <v>220.3</v>
      </c>
      <c r="U118" s="258">
        <f t="shared" si="14"/>
        <v>0</v>
      </c>
      <c r="V118" s="259">
        <f t="shared" si="15"/>
        <v>0</v>
      </c>
      <c r="W118" s="312">
        <f>'To &amp; from Work- trip % summary'!G123</f>
        <v>0</v>
      </c>
      <c r="X118" s="314">
        <f>'To &amp; from Work- trip % summary'!I123</f>
        <v>0</v>
      </c>
      <c r="Y118" s="260">
        <f t="shared" si="16"/>
        <v>0</v>
      </c>
      <c r="Z118" s="259">
        <f t="shared" si="17"/>
        <v>0</v>
      </c>
      <c r="AA118" s="312">
        <f>'To &amp; from Work- trip % summary'!L123</f>
        <v>0</v>
      </c>
      <c r="AB118" s="314">
        <f>'To &amp; from Work- trip % summary'!N123</f>
        <v>0</v>
      </c>
      <c r="AC118" s="260">
        <f t="shared" si="18"/>
        <v>0</v>
      </c>
      <c r="AD118" s="259">
        <f t="shared" si="19"/>
        <v>0</v>
      </c>
      <c r="AE118" s="312">
        <f>'To &amp; from Work- trip % summary'!Q123</f>
        <v>0</v>
      </c>
      <c r="AF118" s="314">
        <f>'To &amp; from Work- trip % summary'!S123</f>
        <v>0</v>
      </c>
      <c r="AG118" s="260">
        <f t="shared" si="20"/>
        <v>0</v>
      </c>
      <c r="AH118" s="259">
        <f t="shared" si="21"/>
        <v>0</v>
      </c>
      <c r="AI118" s="312">
        <f>'To &amp; from Work- trip % summary'!V123</f>
        <v>0</v>
      </c>
      <c r="AJ118" s="314">
        <f>'To &amp; from Work- trip % summary'!X123</f>
        <v>0</v>
      </c>
      <c r="AK118" s="260">
        <f t="shared" si="22"/>
        <v>0</v>
      </c>
      <c r="AL118" s="259">
        <f t="shared" si="23"/>
        <v>0</v>
      </c>
      <c r="AM118" s="312">
        <f>'To &amp; from Work- trip % summary'!AA123</f>
        <v>0</v>
      </c>
      <c r="AN118" s="314">
        <f>'To &amp; from Work- trip % summary'!AC123</f>
        <v>0</v>
      </c>
      <c r="AO118" s="260">
        <f t="shared" si="24"/>
        <v>0</v>
      </c>
      <c r="AP118" s="259">
        <f t="shared" si="25"/>
        <v>0</v>
      </c>
      <c r="AQ118" s="312">
        <f>'To &amp; from Work- trip % summary'!AF123</f>
        <v>0</v>
      </c>
      <c r="AR118" s="314">
        <f>'To &amp; from Work- trip % summary'!AH123</f>
        <v>0</v>
      </c>
      <c r="AS118" s="260">
        <f t="shared" si="26"/>
        <v>0</v>
      </c>
      <c r="AT118" s="259">
        <f t="shared" si="27"/>
        <v>0</v>
      </c>
      <c r="AU118" s="261"/>
      <c r="AV118" s="248"/>
      <c r="AW118" s="248"/>
      <c r="AX118" s="248"/>
      <c r="AY118" s="248"/>
    </row>
    <row r="119" spans="1:51" x14ac:dyDescent="0.2">
      <c r="A119" s="248"/>
      <c r="B119" s="248"/>
      <c r="C119" s="248"/>
      <c r="D119" s="248"/>
      <c r="E119" s="248"/>
      <c r="F119" s="248"/>
      <c r="G119" s="248"/>
      <c r="H119" s="248"/>
      <c r="I119" s="248"/>
      <c r="J119" s="248"/>
      <c r="K119" s="248"/>
      <c r="L119" s="248"/>
      <c r="M119" s="248"/>
      <c r="N119" s="248"/>
      <c r="O119" s="248"/>
      <c r="P119" s="248"/>
      <c r="Q119" s="296"/>
      <c r="R119" s="256">
        <f>'To &amp; from Work- trip % summary'!B124</f>
        <v>0</v>
      </c>
      <c r="S119" s="313">
        <f>'To &amp; from Work- trip % summary'!D124</f>
        <v>0</v>
      </c>
      <c r="T119" s="257">
        <f>'Non-survey input values'!$B$26</f>
        <v>220.3</v>
      </c>
      <c r="U119" s="258">
        <f t="shared" si="14"/>
        <v>0</v>
      </c>
      <c r="V119" s="259">
        <f t="shared" si="15"/>
        <v>0</v>
      </c>
      <c r="W119" s="312">
        <f>'To &amp; from Work- trip % summary'!G124</f>
        <v>0</v>
      </c>
      <c r="X119" s="314">
        <f>'To &amp; from Work- trip % summary'!I124</f>
        <v>0</v>
      </c>
      <c r="Y119" s="260">
        <f t="shared" si="16"/>
        <v>0</v>
      </c>
      <c r="Z119" s="259">
        <f t="shared" si="17"/>
        <v>0</v>
      </c>
      <c r="AA119" s="312">
        <f>'To &amp; from Work- trip % summary'!L124</f>
        <v>0</v>
      </c>
      <c r="AB119" s="314">
        <f>'To &amp; from Work- trip % summary'!N124</f>
        <v>0</v>
      </c>
      <c r="AC119" s="260">
        <f t="shared" si="18"/>
        <v>0</v>
      </c>
      <c r="AD119" s="259">
        <f t="shared" si="19"/>
        <v>0</v>
      </c>
      <c r="AE119" s="312">
        <f>'To &amp; from Work- trip % summary'!Q124</f>
        <v>0</v>
      </c>
      <c r="AF119" s="314">
        <f>'To &amp; from Work- trip % summary'!S124</f>
        <v>0</v>
      </c>
      <c r="AG119" s="260">
        <f t="shared" si="20"/>
        <v>0</v>
      </c>
      <c r="AH119" s="259">
        <f t="shared" si="21"/>
        <v>0</v>
      </c>
      <c r="AI119" s="312">
        <f>'To &amp; from Work- trip % summary'!V124</f>
        <v>0</v>
      </c>
      <c r="AJ119" s="314">
        <f>'To &amp; from Work- trip % summary'!X124</f>
        <v>0</v>
      </c>
      <c r="AK119" s="260">
        <f t="shared" si="22"/>
        <v>0</v>
      </c>
      <c r="AL119" s="259">
        <f t="shared" si="23"/>
        <v>0</v>
      </c>
      <c r="AM119" s="312">
        <f>'To &amp; from Work- trip % summary'!AA124</f>
        <v>0</v>
      </c>
      <c r="AN119" s="314">
        <f>'To &amp; from Work- trip % summary'!AC124</f>
        <v>0</v>
      </c>
      <c r="AO119" s="260">
        <f t="shared" si="24"/>
        <v>0</v>
      </c>
      <c r="AP119" s="259">
        <f t="shared" si="25"/>
        <v>0</v>
      </c>
      <c r="AQ119" s="312">
        <f>'To &amp; from Work- trip % summary'!AF124</f>
        <v>0</v>
      </c>
      <c r="AR119" s="314">
        <f>'To &amp; from Work- trip % summary'!AH124</f>
        <v>0</v>
      </c>
      <c r="AS119" s="260">
        <f t="shared" si="26"/>
        <v>0</v>
      </c>
      <c r="AT119" s="259">
        <f t="shared" si="27"/>
        <v>0</v>
      </c>
      <c r="AU119" s="261"/>
      <c r="AV119" s="248"/>
      <c r="AW119" s="248"/>
      <c r="AX119" s="248"/>
      <c r="AY119" s="248"/>
    </row>
    <row r="120" spans="1:51" x14ac:dyDescent="0.2">
      <c r="A120" s="248"/>
      <c r="B120" s="248"/>
      <c r="C120" s="248"/>
      <c r="D120" s="248"/>
      <c r="E120" s="248"/>
      <c r="F120" s="248"/>
      <c r="G120" s="248"/>
      <c r="H120" s="248"/>
      <c r="I120" s="248"/>
      <c r="J120" s="248"/>
      <c r="K120" s="248"/>
      <c r="L120" s="248"/>
      <c r="M120" s="248"/>
      <c r="N120" s="248"/>
      <c r="O120" s="248"/>
      <c r="P120" s="248"/>
      <c r="Q120" s="296"/>
      <c r="R120" s="256">
        <f>'To &amp; from Work- trip % summary'!B125</f>
        <v>0</v>
      </c>
      <c r="S120" s="313">
        <f>'To &amp; from Work- trip % summary'!D125</f>
        <v>0</v>
      </c>
      <c r="T120" s="257">
        <f>'Non-survey input values'!$B$26</f>
        <v>220.3</v>
      </c>
      <c r="U120" s="258">
        <f t="shared" si="14"/>
        <v>0</v>
      </c>
      <c r="V120" s="259">
        <f t="shared" si="15"/>
        <v>0</v>
      </c>
      <c r="W120" s="312">
        <f>'To &amp; from Work- trip % summary'!G125</f>
        <v>0</v>
      </c>
      <c r="X120" s="314">
        <f>'To &amp; from Work- trip % summary'!I125</f>
        <v>0</v>
      </c>
      <c r="Y120" s="260">
        <f t="shared" si="16"/>
        <v>0</v>
      </c>
      <c r="Z120" s="259">
        <f t="shared" si="17"/>
        <v>0</v>
      </c>
      <c r="AA120" s="312">
        <f>'To &amp; from Work- trip % summary'!L125</f>
        <v>0</v>
      </c>
      <c r="AB120" s="314">
        <f>'To &amp; from Work- trip % summary'!N125</f>
        <v>0</v>
      </c>
      <c r="AC120" s="260">
        <f t="shared" si="18"/>
        <v>0</v>
      </c>
      <c r="AD120" s="259">
        <f t="shared" si="19"/>
        <v>0</v>
      </c>
      <c r="AE120" s="312">
        <f>'To &amp; from Work- trip % summary'!Q125</f>
        <v>0</v>
      </c>
      <c r="AF120" s="314">
        <f>'To &amp; from Work- trip % summary'!S125</f>
        <v>0</v>
      </c>
      <c r="AG120" s="260">
        <f t="shared" si="20"/>
        <v>0</v>
      </c>
      <c r="AH120" s="259">
        <f t="shared" si="21"/>
        <v>0</v>
      </c>
      <c r="AI120" s="312">
        <f>'To &amp; from Work- trip % summary'!V125</f>
        <v>0</v>
      </c>
      <c r="AJ120" s="314">
        <f>'To &amp; from Work- trip % summary'!X125</f>
        <v>0</v>
      </c>
      <c r="AK120" s="260">
        <f t="shared" si="22"/>
        <v>0</v>
      </c>
      <c r="AL120" s="259">
        <f t="shared" si="23"/>
        <v>0</v>
      </c>
      <c r="AM120" s="312">
        <f>'To &amp; from Work- trip % summary'!AA125</f>
        <v>0</v>
      </c>
      <c r="AN120" s="314">
        <f>'To &amp; from Work- trip % summary'!AC125</f>
        <v>0</v>
      </c>
      <c r="AO120" s="260">
        <f t="shared" si="24"/>
        <v>0</v>
      </c>
      <c r="AP120" s="259">
        <f t="shared" si="25"/>
        <v>0</v>
      </c>
      <c r="AQ120" s="312">
        <f>'To &amp; from Work- trip % summary'!AF125</f>
        <v>0</v>
      </c>
      <c r="AR120" s="314">
        <f>'To &amp; from Work- trip % summary'!AH125</f>
        <v>0</v>
      </c>
      <c r="AS120" s="260">
        <f t="shared" si="26"/>
        <v>0</v>
      </c>
      <c r="AT120" s="259">
        <f t="shared" si="27"/>
        <v>0</v>
      </c>
      <c r="AU120" s="261"/>
      <c r="AV120" s="248"/>
      <c r="AW120" s="248"/>
      <c r="AX120" s="248"/>
      <c r="AY120" s="248"/>
    </row>
    <row r="121" spans="1:51" x14ac:dyDescent="0.2">
      <c r="A121" s="248"/>
      <c r="B121" s="248"/>
      <c r="C121" s="248"/>
      <c r="D121" s="248"/>
      <c r="E121" s="248"/>
      <c r="F121" s="248"/>
      <c r="G121" s="248"/>
      <c r="H121" s="248"/>
      <c r="I121" s="248"/>
      <c r="J121" s="248"/>
      <c r="K121" s="248"/>
      <c r="L121" s="248"/>
      <c r="M121" s="248"/>
      <c r="N121" s="248"/>
      <c r="O121" s="248"/>
      <c r="P121" s="248"/>
      <c r="Q121" s="296"/>
      <c r="R121" s="256">
        <f>'To &amp; from Work- trip % summary'!B126</f>
        <v>0</v>
      </c>
      <c r="S121" s="313">
        <f>'To &amp; from Work- trip % summary'!D126</f>
        <v>0</v>
      </c>
      <c r="T121" s="257">
        <f>'Non-survey input values'!$B$26</f>
        <v>220.3</v>
      </c>
      <c r="U121" s="258">
        <f t="shared" si="14"/>
        <v>0</v>
      </c>
      <c r="V121" s="259">
        <f t="shared" si="15"/>
        <v>0</v>
      </c>
      <c r="W121" s="312">
        <f>'To &amp; from Work- trip % summary'!G126</f>
        <v>0</v>
      </c>
      <c r="X121" s="314">
        <f>'To &amp; from Work- trip % summary'!I126</f>
        <v>0</v>
      </c>
      <c r="Y121" s="260">
        <f t="shared" si="16"/>
        <v>0</v>
      </c>
      <c r="Z121" s="259">
        <f t="shared" si="17"/>
        <v>0</v>
      </c>
      <c r="AA121" s="312">
        <f>'To &amp; from Work- trip % summary'!L126</f>
        <v>0</v>
      </c>
      <c r="AB121" s="314">
        <f>'To &amp; from Work- trip % summary'!N126</f>
        <v>0</v>
      </c>
      <c r="AC121" s="260">
        <f t="shared" si="18"/>
        <v>0</v>
      </c>
      <c r="AD121" s="259">
        <f t="shared" si="19"/>
        <v>0</v>
      </c>
      <c r="AE121" s="312">
        <f>'To &amp; from Work- trip % summary'!Q126</f>
        <v>0</v>
      </c>
      <c r="AF121" s="314">
        <f>'To &amp; from Work- trip % summary'!S126</f>
        <v>0</v>
      </c>
      <c r="AG121" s="260">
        <f t="shared" si="20"/>
        <v>0</v>
      </c>
      <c r="AH121" s="259">
        <f t="shared" si="21"/>
        <v>0</v>
      </c>
      <c r="AI121" s="312">
        <f>'To &amp; from Work- trip % summary'!V126</f>
        <v>0</v>
      </c>
      <c r="AJ121" s="314">
        <f>'To &amp; from Work- trip % summary'!X126</f>
        <v>0</v>
      </c>
      <c r="AK121" s="260">
        <f t="shared" si="22"/>
        <v>0</v>
      </c>
      <c r="AL121" s="259">
        <f t="shared" si="23"/>
        <v>0</v>
      </c>
      <c r="AM121" s="312">
        <f>'To &amp; from Work- trip % summary'!AA126</f>
        <v>0</v>
      </c>
      <c r="AN121" s="314">
        <f>'To &amp; from Work- trip % summary'!AC126</f>
        <v>0</v>
      </c>
      <c r="AO121" s="260">
        <f t="shared" si="24"/>
        <v>0</v>
      </c>
      <c r="AP121" s="259">
        <f t="shared" si="25"/>
        <v>0</v>
      </c>
      <c r="AQ121" s="312">
        <f>'To &amp; from Work- trip % summary'!AF126</f>
        <v>0</v>
      </c>
      <c r="AR121" s="314">
        <f>'To &amp; from Work- trip % summary'!AH126</f>
        <v>0</v>
      </c>
      <c r="AS121" s="260">
        <f t="shared" si="26"/>
        <v>0</v>
      </c>
      <c r="AT121" s="259">
        <f t="shared" si="27"/>
        <v>0</v>
      </c>
      <c r="AU121" s="261"/>
      <c r="AV121" s="248"/>
      <c r="AW121" s="248"/>
      <c r="AX121" s="248"/>
      <c r="AY121" s="248"/>
    </row>
    <row r="122" spans="1:51" x14ac:dyDescent="0.2">
      <c r="A122" s="248"/>
      <c r="B122" s="248"/>
      <c r="C122" s="248"/>
      <c r="D122" s="248"/>
      <c r="E122" s="248"/>
      <c r="F122" s="248"/>
      <c r="G122" s="248"/>
      <c r="H122" s="248"/>
      <c r="I122" s="248"/>
      <c r="J122" s="248"/>
      <c r="K122" s="248"/>
      <c r="L122" s="248"/>
      <c r="M122" s="248"/>
      <c r="N122" s="248"/>
      <c r="O122" s="248"/>
      <c r="P122" s="248"/>
      <c r="Q122" s="296"/>
      <c r="R122" s="256">
        <f>'To &amp; from Work- trip % summary'!B127</f>
        <v>0</v>
      </c>
      <c r="S122" s="313">
        <f>'To &amp; from Work- trip % summary'!D127</f>
        <v>0</v>
      </c>
      <c r="T122" s="257">
        <f>'Non-survey input values'!$B$26</f>
        <v>220.3</v>
      </c>
      <c r="U122" s="258">
        <f t="shared" si="14"/>
        <v>0</v>
      </c>
      <c r="V122" s="259">
        <f t="shared" si="15"/>
        <v>0</v>
      </c>
      <c r="W122" s="312">
        <f>'To &amp; from Work- trip % summary'!G127</f>
        <v>0</v>
      </c>
      <c r="X122" s="314">
        <f>'To &amp; from Work- trip % summary'!I127</f>
        <v>0</v>
      </c>
      <c r="Y122" s="260">
        <f t="shared" si="16"/>
        <v>0</v>
      </c>
      <c r="Z122" s="259">
        <f t="shared" si="17"/>
        <v>0</v>
      </c>
      <c r="AA122" s="312">
        <f>'To &amp; from Work- trip % summary'!L127</f>
        <v>0</v>
      </c>
      <c r="AB122" s="314">
        <f>'To &amp; from Work- trip % summary'!N127</f>
        <v>0</v>
      </c>
      <c r="AC122" s="260">
        <f t="shared" si="18"/>
        <v>0</v>
      </c>
      <c r="AD122" s="259">
        <f t="shared" si="19"/>
        <v>0</v>
      </c>
      <c r="AE122" s="312">
        <f>'To &amp; from Work- trip % summary'!Q127</f>
        <v>0</v>
      </c>
      <c r="AF122" s="314">
        <f>'To &amp; from Work- trip % summary'!S127</f>
        <v>0</v>
      </c>
      <c r="AG122" s="260">
        <f t="shared" si="20"/>
        <v>0</v>
      </c>
      <c r="AH122" s="259">
        <f t="shared" si="21"/>
        <v>0</v>
      </c>
      <c r="AI122" s="312">
        <f>'To &amp; from Work- trip % summary'!V127</f>
        <v>0</v>
      </c>
      <c r="AJ122" s="314">
        <f>'To &amp; from Work- trip % summary'!X127</f>
        <v>0</v>
      </c>
      <c r="AK122" s="260">
        <f t="shared" si="22"/>
        <v>0</v>
      </c>
      <c r="AL122" s="259">
        <f t="shared" si="23"/>
        <v>0</v>
      </c>
      <c r="AM122" s="312">
        <f>'To &amp; from Work- trip % summary'!AA127</f>
        <v>0</v>
      </c>
      <c r="AN122" s="314">
        <f>'To &amp; from Work- trip % summary'!AC127</f>
        <v>0</v>
      </c>
      <c r="AO122" s="260">
        <f t="shared" si="24"/>
        <v>0</v>
      </c>
      <c r="AP122" s="259">
        <f t="shared" si="25"/>
        <v>0</v>
      </c>
      <c r="AQ122" s="312">
        <f>'To &amp; from Work- trip % summary'!AF127</f>
        <v>0</v>
      </c>
      <c r="AR122" s="314">
        <f>'To &amp; from Work- trip % summary'!AH127</f>
        <v>0</v>
      </c>
      <c r="AS122" s="260">
        <f t="shared" si="26"/>
        <v>0</v>
      </c>
      <c r="AT122" s="259">
        <f t="shared" si="27"/>
        <v>0</v>
      </c>
      <c r="AU122" s="261"/>
      <c r="AV122" s="248"/>
      <c r="AW122" s="248"/>
      <c r="AX122" s="248"/>
      <c r="AY122" s="248"/>
    </row>
    <row r="123" spans="1:51" x14ac:dyDescent="0.2">
      <c r="A123" s="248"/>
      <c r="B123" s="248"/>
      <c r="C123" s="248"/>
      <c r="D123" s="248"/>
      <c r="E123" s="248"/>
      <c r="F123" s="248"/>
      <c r="G123" s="248"/>
      <c r="H123" s="248"/>
      <c r="I123" s="248"/>
      <c r="J123" s="248"/>
      <c r="K123" s="248"/>
      <c r="L123" s="248"/>
      <c r="M123" s="248"/>
      <c r="N123" s="248"/>
      <c r="O123" s="248"/>
      <c r="P123" s="248"/>
      <c r="Q123" s="296"/>
      <c r="R123" s="256">
        <f>'To &amp; from Work- trip % summary'!B128</f>
        <v>0</v>
      </c>
      <c r="S123" s="313">
        <f>'To &amp; from Work- trip % summary'!D128</f>
        <v>0</v>
      </c>
      <c r="T123" s="257">
        <f>'Non-survey input values'!$B$26</f>
        <v>220.3</v>
      </c>
      <c r="U123" s="258">
        <f t="shared" si="14"/>
        <v>0</v>
      </c>
      <c r="V123" s="259">
        <f t="shared" si="15"/>
        <v>0</v>
      </c>
      <c r="W123" s="312">
        <f>'To &amp; from Work- trip % summary'!G128</f>
        <v>0</v>
      </c>
      <c r="X123" s="314">
        <f>'To &amp; from Work- trip % summary'!I128</f>
        <v>0</v>
      </c>
      <c r="Y123" s="260">
        <f t="shared" si="16"/>
        <v>0</v>
      </c>
      <c r="Z123" s="259">
        <f t="shared" si="17"/>
        <v>0</v>
      </c>
      <c r="AA123" s="312">
        <f>'To &amp; from Work- trip % summary'!L128</f>
        <v>0</v>
      </c>
      <c r="AB123" s="314">
        <f>'To &amp; from Work- trip % summary'!N128</f>
        <v>0</v>
      </c>
      <c r="AC123" s="260">
        <f t="shared" si="18"/>
        <v>0</v>
      </c>
      <c r="AD123" s="259">
        <f t="shared" si="19"/>
        <v>0</v>
      </c>
      <c r="AE123" s="312">
        <f>'To &amp; from Work- trip % summary'!Q128</f>
        <v>0</v>
      </c>
      <c r="AF123" s="314">
        <f>'To &amp; from Work- trip % summary'!S128</f>
        <v>0</v>
      </c>
      <c r="AG123" s="260">
        <f t="shared" si="20"/>
        <v>0</v>
      </c>
      <c r="AH123" s="259">
        <f t="shared" si="21"/>
        <v>0</v>
      </c>
      <c r="AI123" s="312">
        <f>'To &amp; from Work- trip % summary'!V128</f>
        <v>0</v>
      </c>
      <c r="AJ123" s="314">
        <f>'To &amp; from Work- trip % summary'!X128</f>
        <v>0</v>
      </c>
      <c r="AK123" s="260">
        <f t="shared" si="22"/>
        <v>0</v>
      </c>
      <c r="AL123" s="259">
        <f t="shared" si="23"/>
        <v>0</v>
      </c>
      <c r="AM123" s="312">
        <f>'To &amp; from Work- trip % summary'!AA128</f>
        <v>0</v>
      </c>
      <c r="AN123" s="314">
        <f>'To &amp; from Work- trip % summary'!AC128</f>
        <v>0</v>
      </c>
      <c r="AO123" s="260">
        <f t="shared" si="24"/>
        <v>0</v>
      </c>
      <c r="AP123" s="259">
        <f t="shared" si="25"/>
        <v>0</v>
      </c>
      <c r="AQ123" s="312">
        <f>'To &amp; from Work- trip % summary'!AF128</f>
        <v>0</v>
      </c>
      <c r="AR123" s="314">
        <f>'To &amp; from Work- trip % summary'!AH128</f>
        <v>0</v>
      </c>
      <c r="AS123" s="260">
        <f t="shared" si="26"/>
        <v>0</v>
      </c>
      <c r="AT123" s="259">
        <f t="shared" si="27"/>
        <v>0</v>
      </c>
      <c r="AU123" s="261"/>
      <c r="AV123" s="248"/>
      <c r="AW123" s="248"/>
      <c r="AX123" s="248"/>
      <c r="AY123" s="248"/>
    </row>
    <row r="124" spans="1:51" x14ac:dyDescent="0.2">
      <c r="A124" s="248"/>
      <c r="B124" s="248"/>
      <c r="C124" s="248"/>
      <c r="D124" s="248"/>
      <c r="E124" s="248"/>
      <c r="F124" s="248"/>
      <c r="G124" s="248"/>
      <c r="H124" s="248"/>
      <c r="I124" s="248"/>
      <c r="J124" s="248"/>
      <c r="K124" s="248"/>
      <c r="L124" s="248"/>
      <c r="M124" s="248"/>
      <c r="N124" s="248"/>
      <c r="O124" s="248"/>
      <c r="P124" s="248"/>
      <c r="Q124" s="296"/>
      <c r="R124" s="256">
        <f>'To &amp; from Work- trip % summary'!B129</f>
        <v>0</v>
      </c>
      <c r="S124" s="313">
        <f>'To &amp; from Work- trip % summary'!D129</f>
        <v>0</v>
      </c>
      <c r="T124" s="257">
        <f>'Non-survey input values'!$B$26</f>
        <v>220.3</v>
      </c>
      <c r="U124" s="258">
        <f t="shared" si="14"/>
        <v>0</v>
      </c>
      <c r="V124" s="259">
        <f t="shared" si="15"/>
        <v>0</v>
      </c>
      <c r="W124" s="312">
        <f>'To &amp; from Work- trip % summary'!G129</f>
        <v>0</v>
      </c>
      <c r="X124" s="314">
        <f>'To &amp; from Work- trip % summary'!I129</f>
        <v>0</v>
      </c>
      <c r="Y124" s="260">
        <f t="shared" si="16"/>
        <v>0</v>
      </c>
      <c r="Z124" s="259">
        <f t="shared" si="17"/>
        <v>0</v>
      </c>
      <c r="AA124" s="312">
        <f>'To &amp; from Work- trip % summary'!L129</f>
        <v>0</v>
      </c>
      <c r="AB124" s="314">
        <f>'To &amp; from Work- trip % summary'!N129</f>
        <v>0</v>
      </c>
      <c r="AC124" s="260">
        <f t="shared" si="18"/>
        <v>0</v>
      </c>
      <c r="AD124" s="259">
        <f t="shared" si="19"/>
        <v>0</v>
      </c>
      <c r="AE124" s="312">
        <f>'To &amp; from Work- trip % summary'!Q129</f>
        <v>0</v>
      </c>
      <c r="AF124" s="314">
        <f>'To &amp; from Work- trip % summary'!S129</f>
        <v>0</v>
      </c>
      <c r="AG124" s="260">
        <f t="shared" si="20"/>
        <v>0</v>
      </c>
      <c r="AH124" s="259">
        <f t="shared" si="21"/>
        <v>0</v>
      </c>
      <c r="AI124" s="312">
        <f>'To &amp; from Work- trip % summary'!V129</f>
        <v>0</v>
      </c>
      <c r="AJ124" s="314">
        <f>'To &amp; from Work- trip % summary'!X129</f>
        <v>0</v>
      </c>
      <c r="AK124" s="260">
        <f t="shared" si="22"/>
        <v>0</v>
      </c>
      <c r="AL124" s="259">
        <f t="shared" si="23"/>
        <v>0</v>
      </c>
      <c r="AM124" s="312">
        <f>'To &amp; from Work- trip % summary'!AA129</f>
        <v>0</v>
      </c>
      <c r="AN124" s="314">
        <f>'To &amp; from Work- trip % summary'!AC129</f>
        <v>0</v>
      </c>
      <c r="AO124" s="260">
        <f t="shared" si="24"/>
        <v>0</v>
      </c>
      <c r="AP124" s="259">
        <f t="shared" si="25"/>
        <v>0</v>
      </c>
      <c r="AQ124" s="312">
        <f>'To &amp; from Work- trip % summary'!AF129</f>
        <v>0</v>
      </c>
      <c r="AR124" s="314">
        <f>'To &amp; from Work- trip % summary'!AH129</f>
        <v>0</v>
      </c>
      <c r="AS124" s="260">
        <f t="shared" si="26"/>
        <v>0</v>
      </c>
      <c r="AT124" s="259">
        <f t="shared" si="27"/>
        <v>0</v>
      </c>
      <c r="AU124" s="261"/>
      <c r="AV124" s="248"/>
      <c r="AW124" s="248"/>
      <c r="AX124" s="248"/>
      <c r="AY124" s="248"/>
    </row>
    <row r="125" spans="1:51" x14ac:dyDescent="0.2">
      <c r="A125" s="248"/>
      <c r="B125" s="248"/>
      <c r="C125" s="248"/>
      <c r="D125" s="248"/>
      <c r="E125" s="248"/>
      <c r="F125" s="248"/>
      <c r="G125" s="248"/>
      <c r="H125" s="248"/>
      <c r="I125" s="248"/>
      <c r="J125" s="248"/>
      <c r="K125" s="248"/>
      <c r="L125" s="248"/>
      <c r="M125" s="248"/>
      <c r="N125" s="248"/>
      <c r="O125" s="248"/>
      <c r="P125" s="248"/>
      <c r="Q125" s="296"/>
      <c r="R125" s="256">
        <f>'To &amp; from Work- trip % summary'!B130</f>
        <v>0</v>
      </c>
      <c r="S125" s="313">
        <f>'To &amp; from Work- trip % summary'!D130</f>
        <v>0</v>
      </c>
      <c r="T125" s="257">
        <f>'Non-survey input values'!$B$26</f>
        <v>220.3</v>
      </c>
      <c r="U125" s="258">
        <f t="shared" si="14"/>
        <v>0</v>
      </c>
      <c r="V125" s="259">
        <f t="shared" si="15"/>
        <v>0</v>
      </c>
      <c r="W125" s="312">
        <f>'To &amp; from Work- trip % summary'!G130</f>
        <v>0</v>
      </c>
      <c r="X125" s="314">
        <f>'To &amp; from Work- trip % summary'!I130</f>
        <v>0</v>
      </c>
      <c r="Y125" s="260">
        <f t="shared" si="16"/>
        <v>0</v>
      </c>
      <c r="Z125" s="259">
        <f t="shared" si="17"/>
        <v>0</v>
      </c>
      <c r="AA125" s="312">
        <f>'To &amp; from Work- trip % summary'!L130</f>
        <v>0</v>
      </c>
      <c r="AB125" s="314">
        <f>'To &amp; from Work- trip % summary'!N130</f>
        <v>0</v>
      </c>
      <c r="AC125" s="260">
        <f t="shared" si="18"/>
        <v>0</v>
      </c>
      <c r="AD125" s="259">
        <f t="shared" si="19"/>
        <v>0</v>
      </c>
      <c r="AE125" s="312">
        <f>'To &amp; from Work- trip % summary'!Q130</f>
        <v>0</v>
      </c>
      <c r="AF125" s="314">
        <f>'To &amp; from Work- trip % summary'!S130</f>
        <v>0</v>
      </c>
      <c r="AG125" s="260">
        <f t="shared" si="20"/>
        <v>0</v>
      </c>
      <c r="AH125" s="259">
        <f t="shared" si="21"/>
        <v>0</v>
      </c>
      <c r="AI125" s="312">
        <f>'To &amp; from Work- trip % summary'!V130</f>
        <v>0</v>
      </c>
      <c r="AJ125" s="314">
        <f>'To &amp; from Work- trip % summary'!X130</f>
        <v>0</v>
      </c>
      <c r="AK125" s="260">
        <f t="shared" si="22"/>
        <v>0</v>
      </c>
      <c r="AL125" s="259">
        <f t="shared" si="23"/>
        <v>0</v>
      </c>
      <c r="AM125" s="312">
        <f>'To &amp; from Work- trip % summary'!AA130</f>
        <v>0</v>
      </c>
      <c r="AN125" s="314">
        <f>'To &amp; from Work- trip % summary'!AC130</f>
        <v>0</v>
      </c>
      <c r="AO125" s="260">
        <f t="shared" si="24"/>
        <v>0</v>
      </c>
      <c r="AP125" s="259">
        <f t="shared" si="25"/>
        <v>0</v>
      </c>
      <c r="AQ125" s="312">
        <f>'To &amp; from Work- trip % summary'!AF130</f>
        <v>0</v>
      </c>
      <c r="AR125" s="314">
        <f>'To &amp; from Work- trip % summary'!AH130</f>
        <v>0</v>
      </c>
      <c r="AS125" s="260">
        <f t="shared" si="26"/>
        <v>0</v>
      </c>
      <c r="AT125" s="259">
        <f t="shared" si="27"/>
        <v>0</v>
      </c>
      <c r="AU125" s="261"/>
      <c r="AV125" s="248"/>
      <c r="AW125" s="248"/>
      <c r="AX125" s="248"/>
      <c r="AY125" s="248"/>
    </row>
    <row r="126" spans="1:51" x14ac:dyDescent="0.2">
      <c r="A126" s="248"/>
      <c r="B126" s="248"/>
      <c r="C126" s="248"/>
      <c r="D126" s="248"/>
      <c r="E126" s="248"/>
      <c r="F126" s="248"/>
      <c r="G126" s="248"/>
      <c r="H126" s="248"/>
      <c r="I126" s="248"/>
      <c r="J126" s="248"/>
      <c r="K126" s="248"/>
      <c r="L126" s="248"/>
      <c r="M126" s="248"/>
      <c r="N126" s="248"/>
      <c r="O126" s="248"/>
      <c r="P126" s="248"/>
      <c r="Q126" s="296"/>
      <c r="R126" s="256">
        <f>'To &amp; from Work- trip % summary'!B131</f>
        <v>0</v>
      </c>
      <c r="S126" s="313">
        <f>'To &amp; from Work- trip % summary'!D131</f>
        <v>0</v>
      </c>
      <c r="T126" s="257">
        <f>'Non-survey input values'!$B$26</f>
        <v>220.3</v>
      </c>
      <c r="U126" s="258">
        <f t="shared" si="14"/>
        <v>0</v>
      </c>
      <c r="V126" s="259">
        <f t="shared" si="15"/>
        <v>0</v>
      </c>
      <c r="W126" s="312">
        <f>'To &amp; from Work- trip % summary'!G131</f>
        <v>0</v>
      </c>
      <c r="X126" s="314">
        <f>'To &amp; from Work- trip % summary'!I131</f>
        <v>0</v>
      </c>
      <c r="Y126" s="260">
        <f t="shared" si="16"/>
        <v>0</v>
      </c>
      <c r="Z126" s="259">
        <f t="shared" si="17"/>
        <v>0</v>
      </c>
      <c r="AA126" s="312">
        <f>'To &amp; from Work- trip % summary'!L131</f>
        <v>0</v>
      </c>
      <c r="AB126" s="314">
        <f>'To &amp; from Work- trip % summary'!N131</f>
        <v>0</v>
      </c>
      <c r="AC126" s="260">
        <f t="shared" si="18"/>
        <v>0</v>
      </c>
      <c r="AD126" s="259">
        <f t="shared" si="19"/>
        <v>0</v>
      </c>
      <c r="AE126" s="312">
        <f>'To &amp; from Work- trip % summary'!Q131</f>
        <v>0</v>
      </c>
      <c r="AF126" s="314">
        <f>'To &amp; from Work- trip % summary'!S131</f>
        <v>0</v>
      </c>
      <c r="AG126" s="260">
        <f t="shared" si="20"/>
        <v>0</v>
      </c>
      <c r="AH126" s="259">
        <f t="shared" si="21"/>
        <v>0</v>
      </c>
      <c r="AI126" s="312">
        <f>'To &amp; from Work- trip % summary'!V131</f>
        <v>0</v>
      </c>
      <c r="AJ126" s="314">
        <f>'To &amp; from Work- trip % summary'!X131</f>
        <v>0</v>
      </c>
      <c r="AK126" s="260">
        <f t="shared" si="22"/>
        <v>0</v>
      </c>
      <c r="AL126" s="259">
        <f t="shared" si="23"/>
        <v>0</v>
      </c>
      <c r="AM126" s="312">
        <f>'To &amp; from Work- trip % summary'!AA131</f>
        <v>0</v>
      </c>
      <c r="AN126" s="314">
        <f>'To &amp; from Work- trip % summary'!AC131</f>
        <v>0</v>
      </c>
      <c r="AO126" s="260">
        <f t="shared" si="24"/>
        <v>0</v>
      </c>
      <c r="AP126" s="259">
        <f t="shared" si="25"/>
        <v>0</v>
      </c>
      <c r="AQ126" s="312">
        <f>'To &amp; from Work- trip % summary'!AF131</f>
        <v>0</v>
      </c>
      <c r="AR126" s="314">
        <f>'To &amp; from Work- trip % summary'!AH131</f>
        <v>0</v>
      </c>
      <c r="AS126" s="260">
        <f t="shared" si="26"/>
        <v>0</v>
      </c>
      <c r="AT126" s="259">
        <f t="shared" si="27"/>
        <v>0</v>
      </c>
      <c r="AU126" s="261"/>
      <c r="AV126" s="248"/>
      <c r="AW126" s="248"/>
      <c r="AX126" s="248"/>
      <c r="AY126" s="248"/>
    </row>
    <row r="127" spans="1:51" x14ac:dyDescent="0.2">
      <c r="A127" s="248"/>
      <c r="B127" s="248"/>
      <c r="C127" s="248"/>
      <c r="D127" s="248"/>
      <c r="E127" s="248"/>
      <c r="F127" s="248"/>
      <c r="G127" s="248"/>
      <c r="H127" s="248"/>
      <c r="I127" s="248"/>
      <c r="J127" s="248"/>
      <c r="K127" s="248"/>
      <c r="L127" s="248"/>
      <c r="M127" s="248"/>
      <c r="N127" s="248"/>
      <c r="O127" s="248"/>
      <c r="P127" s="248"/>
      <c r="Q127" s="296"/>
      <c r="R127" s="256">
        <f>'To &amp; from Work- trip % summary'!B132</f>
        <v>0</v>
      </c>
      <c r="S127" s="313">
        <f>'To &amp; from Work- trip % summary'!D132</f>
        <v>0</v>
      </c>
      <c r="T127" s="257">
        <f>'Non-survey input values'!$B$26</f>
        <v>220.3</v>
      </c>
      <c r="U127" s="258">
        <f t="shared" si="14"/>
        <v>0</v>
      </c>
      <c r="V127" s="259">
        <f t="shared" si="15"/>
        <v>0</v>
      </c>
      <c r="W127" s="312">
        <f>'To &amp; from Work- trip % summary'!G132</f>
        <v>0</v>
      </c>
      <c r="X127" s="314">
        <f>'To &amp; from Work- trip % summary'!I132</f>
        <v>0</v>
      </c>
      <c r="Y127" s="260">
        <f t="shared" si="16"/>
        <v>0</v>
      </c>
      <c r="Z127" s="259">
        <f t="shared" si="17"/>
        <v>0</v>
      </c>
      <c r="AA127" s="312">
        <f>'To &amp; from Work- trip % summary'!L132</f>
        <v>0</v>
      </c>
      <c r="AB127" s="314">
        <f>'To &amp; from Work- trip % summary'!N132</f>
        <v>0</v>
      </c>
      <c r="AC127" s="260">
        <f t="shared" si="18"/>
        <v>0</v>
      </c>
      <c r="AD127" s="259">
        <f t="shared" si="19"/>
        <v>0</v>
      </c>
      <c r="AE127" s="312">
        <f>'To &amp; from Work- trip % summary'!Q132</f>
        <v>0</v>
      </c>
      <c r="AF127" s="314">
        <f>'To &amp; from Work- trip % summary'!S132</f>
        <v>0</v>
      </c>
      <c r="AG127" s="260">
        <f t="shared" si="20"/>
        <v>0</v>
      </c>
      <c r="AH127" s="259">
        <f t="shared" si="21"/>
        <v>0</v>
      </c>
      <c r="AI127" s="312">
        <f>'To &amp; from Work- trip % summary'!V132</f>
        <v>0</v>
      </c>
      <c r="AJ127" s="314">
        <f>'To &amp; from Work- trip % summary'!X132</f>
        <v>0</v>
      </c>
      <c r="AK127" s="260">
        <f t="shared" si="22"/>
        <v>0</v>
      </c>
      <c r="AL127" s="259">
        <f t="shared" si="23"/>
        <v>0</v>
      </c>
      <c r="AM127" s="312">
        <f>'To &amp; from Work- trip % summary'!AA132</f>
        <v>0</v>
      </c>
      <c r="AN127" s="314">
        <f>'To &amp; from Work- trip % summary'!AC132</f>
        <v>0</v>
      </c>
      <c r="AO127" s="260">
        <f t="shared" si="24"/>
        <v>0</v>
      </c>
      <c r="AP127" s="259">
        <f t="shared" si="25"/>
        <v>0</v>
      </c>
      <c r="AQ127" s="312">
        <f>'To &amp; from Work- trip % summary'!AF132</f>
        <v>0</v>
      </c>
      <c r="AR127" s="314">
        <f>'To &amp; from Work- trip % summary'!AH132</f>
        <v>0</v>
      </c>
      <c r="AS127" s="260">
        <f t="shared" si="26"/>
        <v>0</v>
      </c>
      <c r="AT127" s="259">
        <f t="shared" si="27"/>
        <v>0</v>
      </c>
      <c r="AU127" s="261"/>
      <c r="AV127" s="248"/>
      <c r="AW127" s="248"/>
      <c r="AX127" s="248"/>
      <c r="AY127" s="248"/>
    </row>
    <row r="128" spans="1:51" x14ac:dyDescent="0.2">
      <c r="A128" s="248"/>
      <c r="B128" s="248"/>
      <c r="C128" s="248"/>
      <c r="D128" s="248"/>
      <c r="E128" s="248"/>
      <c r="F128" s="248"/>
      <c r="G128" s="248"/>
      <c r="H128" s="248"/>
      <c r="I128" s="248"/>
      <c r="J128" s="248"/>
      <c r="K128" s="248"/>
      <c r="L128" s="248"/>
      <c r="M128" s="248"/>
      <c r="N128" s="248"/>
      <c r="O128" s="248"/>
      <c r="P128" s="248"/>
      <c r="Q128" s="296"/>
      <c r="R128" s="256">
        <f>'To &amp; from Work- trip % summary'!B133</f>
        <v>0</v>
      </c>
      <c r="S128" s="313">
        <f>'To &amp; from Work- trip % summary'!D133</f>
        <v>0</v>
      </c>
      <c r="T128" s="257">
        <f>'Non-survey input values'!$B$26</f>
        <v>220.3</v>
      </c>
      <c r="U128" s="258">
        <f t="shared" si="14"/>
        <v>0</v>
      </c>
      <c r="V128" s="259">
        <f t="shared" si="15"/>
        <v>0</v>
      </c>
      <c r="W128" s="312">
        <f>'To &amp; from Work- trip % summary'!G133</f>
        <v>0</v>
      </c>
      <c r="X128" s="314">
        <f>'To &amp; from Work- trip % summary'!I133</f>
        <v>0</v>
      </c>
      <c r="Y128" s="260">
        <f t="shared" si="16"/>
        <v>0</v>
      </c>
      <c r="Z128" s="259">
        <f t="shared" si="17"/>
        <v>0</v>
      </c>
      <c r="AA128" s="312">
        <f>'To &amp; from Work- trip % summary'!L133</f>
        <v>0</v>
      </c>
      <c r="AB128" s="314">
        <f>'To &amp; from Work- trip % summary'!N133</f>
        <v>0</v>
      </c>
      <c r="AC128" s="260">
        <f t="shared" si="18"/>
        <v>0</v>
      </c>
      <c r="AD128" s="259">
        <f t="shared" si="19"/>
        <v>0</v>
      </c>
      <c r="AE128" s="312">
        <f>'To &amp; from Work- trip % summary'!Q133</f>
        <v>0</v>
      </c>
      <c r="AF128" s="314">
        <f>'To &amp; from Work- trip % summary'!S133</f>
        <v>0</v>
      </c>
      <c r="AG128" s="260">
        <f t="shared" si="20"/>
        <v>0</v>
      </c>
      <c r="AH128" s="259">
        <f t="shared" si="21"/>
        <v>0</v>
      </c>
      <c r="AI128" s="312">
        <f>'To &amp; from Work- trip % summary'!V133</f>
        <v>0</v>
      </c>
      <c r="AJ128" s="314">
        <f>'To &amp; from Work- trip % summary'!X133</f>
        <v>0</v>
      </c>
      <c r="AK128" s="260">
        <f t="shared" si="22"/>
        <v>0</v>
      </c>
      <c r="AL128" s="259">
        <f t="shared" si="23"/>
        <v>0</v>
      </c>
      <c r="AM128" s="312">
        <f>'To &amp; from Work- trip % summary'!AA133</f>
        <v>0</v>
      </c>
      <c r="AN128" s="314">
        <f>'To &amp; from Work- trip % summary'!AC133</f>
        <v>0</v>
      </c>
      <c r="AO128" s="260">
        <f t="shared" si="24"/>
        <v>0</v>
      </c>
      <c r="AP128" s="259">
        <f t="shared" si="25"/>
        <v>0</v>
      </c>
      <c r="AQ128" s="312">
        <f>'To &amp; from Work- trip % summary'!AF133</f>
        <v>0</v>
      </c>
      <c r="AR128" s="314">
        <f>'To &amp; from Work- trip % summary'!AH133</f>
        <v>0</v>
      </c>
      <c r="AS128" s="260">
        <f t="shared" si="26"/>
        <v>0</v>
      </c>
      <c r="AT128" s="259">
        <f t="shared" si="27"/>
        <v>0</v>
      </c>
      <c r="AU128" s="261"/>
      <c r="AV128" s="248"/>
      <c r="AW128" s="248"/>
      <c r="AX128" s="248"/>
      <c r="AY128" s="248"/>
    </row>
    <row r="129" spans="1:51" x14ac:dyDescent="0.2">
      <c r="A129" s="248"/>
      <c r="B129" s="248"/>
      <c r="C129" s="248"/>
      <c r="D129" s="248"/>
      <c r="E129" s="248"/>
      <c r="F129" s="248"/>
      <c r="G129" s="248"/>
      <c r="H129" s="248"/>
      <c r="I129" s="248"/>
      <c r="J129" s="248"/>
      <c r="K129" s="248"/>
      <c r="L129" s="248"/>
      <c r="M129" s="248"/>
      <c r="N129" s="248"/>
      <c r="O129" s="248"/>
      <c r="P129" s="248"/>
      <c r="Q129" s="296"/>
      <c r="R129" s="256">
        <f>'To &amp; from Work- trip % summary'!B134</f>
        <v>0</v>
      </c>
      <c r="S129" s="313">
        <f>'To &amp; from Work- trip % summary'!D134</f>
        <v>0</v>
      </c>
      <c r="T129" s="257">
        <f>'Non-survey input values'!$B$26</f>
        <v>220.3</v>
      </c>
      <c r="U129" s="258">
        <f t="shared" si="14"/>
        <v>0</v>
      </c>
      <c r="V129" s="259">
        <f t="shared" si="15"/>
        <v>0</v>
      </c>
      <c r="W129" s="312">
        <f>'To &amp; from Work- trip % summary'!G134</f>
        <v>0</v>
      </c>
      <c r="X129" s="314">
        <f>'To &amp; from Work- trip % summary'!I134</f>
        <v>0</v>
      </c>
      <c r="Y129" s="260">
        <f t="shared" si="16"/>
        <v>0</v>
      </c>
      <c r="Z129" s="259">
        <f t="shared" si="17"/>
        <v>0</v>
      </c>
      <c r="AA129" s="312">
        <f>'To &amp; from Work- trip % summary'!L134</f>
        <v>0</v>
      </c>
      <c r="AB129" s="314">
        <f>'To &amp; from Work- trip % summary'!N134</f>
        <v>0</v>
      </c>
      <c r="AC129" s="260">
        <f t="shared" si="18"/>
        <v>0</v>
      </c>
      <c r="AD129" s="259">
        <f t="shared" si="19"/>
        <v>0</v>
      </c>
      <c r="AE129" s="312">
        <f>'To &amp; from Work- trip % summary'!Q134</f>
        <v>0</v>
      </c>
      <c r="AF129" s="314">
        <f>'To &amp; from Work- trip % summary'!S134</f>
        <v>0</v>
      </c>
      <c r="AG129" s="260">
        <f t="shared" si="20"/>
        <v>0</v>
      </c>
      <c r="AH129" s="259">
        <f t="shared" si="21"/>
        <v>0</v>
      </c>
      <c r="AI129" s="312">
        <f>'To &amp; from Work- trip % summary'!V134</f>
        <v>0</v>
      </c>
      <c r="AJ129" s="314">
        <f>'To &amp; from Work- trip % summary'!X134</f>
        <v>0</v>
      </c>
      <c r="AK129" s="260">
        <f t="shared" si="22"/>
        <v>0</v>
      </c>
      <c r="AL129" s="259">
        <f t="shared" si="23"/>
        <v>0</v>
      </c>
      <c r="AM129" s="312">
        <f>'To &amp; from Work- trip % summary'!AA134</f>
        <v>0</v>
      </c>
      <c r="AN129" s="314">
        <f>'To &amp; from Work- trip % summary'!AC134</f>
        <v>0</v>
      </c>
      <c r="AO129" s="260">
        <f t="shared" si="24"/>
        <v>0</v>
      </c>
      <c r="AP129" s="259">
        <f t="shared" si="25"/>
        <v>0</v>
      </c>
      <c r="AQ129" s="312">
        <f>'To &amp; from Work- trip % summary'!AF134</f>
        <v>0</v>
      </c>
      <c r="AR129" s="314">
        <f>'To &amp; from Work- trip % summary'!AH134</f>
        <v>0</v>
      </c>
      <c r="AS129" s="260">
        <f t="shared" si="26"/>
        <v>0</v>
      </c>
      <c r="AT129" s="259">
        <f t="shared" si="27"/>
        <v>0</v>
      </c>
      <c r="AU129" s="261"/>
      <c r="AV129" s="248"/>
      <c r="AW129" s="248"/>
      <c r="AX129" s="248"/>
      <c r="AY129" s="248"/>
    </row>
    <row r="130" spans="1:51" x14ac:dyDescent="0.2">
      <c r="A130" s="248"/>
      <c r="B130" s="248"/>
      <c r="C130" s="248"/>
      <c r="D130" s="248"/>
      <c r="E130" s="248"/>
      <c r="F130" s="248"/>
      <c r="G130" s="248"/>
      <c r="H130" s="248"/>
      <c r="I130" s="248"/>
      <c r="J130" s="248"/>
      <c r="K130" s="248"/>
      <c r="L130" s="248"/>
      <c r="M130" s="248"/>
      <c r="N130" s="248"/>
      <c r="O130" s="248"/>
      <c r="P130" s="248"/>
      <c r="Q130" s="296"/>
      <c r="R130" s="256">
        <f>'To &amp; from Work- trip % summary'!B135</f>
        <v>0</v>
      </c>
      <c r="S130" s="313">
        <f>'To &amp; from Work- trip % summary'!D135</f>
        <v>0</v>
      </c>
      <c r="T130" s="257">
        <f>'Non-survey input values'!$B$26</f>
        <v>220.3</v>
      </c>
      <c r="U130" s="258">
        <f t="shared" si="14"/>
        <v>0</v>
      </c>
      <c r="V130" s="259">
        <f t="shared" si="15"/>
        <v>0</v>
      </c>
      <c r="W130" s="312">
        <f>'To &amp; from Work- trip % summary'!G135</f>
        <v>0</v>
      </c>
      <c r="X130" s="314">
        <f>'To &amp; from Work- trip % summary'!I135</f>
        <v>0</v>
      </c>
      <c r="Y130" s="260">
        <f t="shared" si="16"/>
        <v>0</v>
      </c>
      <c r="Z130" s="259">
        <f t="shared" si="17"/>
        <v>0</v>
      </c>
      <c r="AA130" s="312">
        <f>'To &amp; from Work- trip % summary'!L135</f>
        <v>0</v>
      </c>
      <c r="AB130" s="314">
        <f>'To &amp; from Work- trip % summary'!N135</f>
        <v>0</v>
      </c>
      <c r="AC130" s="260">
        <f t="shared" si="18"/>
        <v>0</v>
      </c>
      <c r="AD130" s="259">
        <f t="shared" si="19"/>
        <v>0</v>
      </c>
      <c r="AE130" s="312">
        <f>'To &amp; from Work- trip % summary'!Q135</f>
        <v>0</v>
      </c>
      <c r="AF130" s="314">
        <f>'To &amp; from Work- trip % summary'!S135</f>
        <v>0</v>
      </c>
      <c r="AG130" s="260">
        <f t="shared" si="20"/>
        <v>0</v>
      </c>
      <c r="AH130" s="259">
        <f t="shared" si="21"/>
        <v>0</v>
      </c>
      <c r="AI130" s="312">
        <f>'To &amp; from Work- trip % summary'!V135</f>
        <v>0</v>
      </c>
      <c r="AJ130" s="314">
        <f>'To &amp; from Work- trip % summary'!X135</f>
        <v>0</v>
      </c>
      <c r="AK130" s="260">
        <f t="shared" si="22"/>
        <v>0</v>
      </c>
      <c r="AL130" s="259">
        <f t="shared" si="23"/>
        <v>0</v>
      </c>
      <c r="AM130" s="312">
        <f>'To &amp; from Work- trip % summary'!AA135</f>
        <v>0</v>
      </c>
      <c r="AN130" s="314">
        <f>'To &amp; from Work- trip % summary'!AC135</f>
        <v>0</v>
      </c>
      <c r="AO130" s="260">
        <f t="shared" si="24"/>
        <v>0</v>
      </c>
      <c r="AP130" s="259">
        <f t="shared" si="25"/>
        <v>0</v>
      </c>
      <c r="AQ130" s="312">
        <f>'To &amp; from Work- trip % summary'!AF135</f>
        <v>0</v>
      </c>
      <c r="AR130" s="314">
        <f>'To &amp; from Work- trip % summary'!AH135</f>
        <v>0</v>
      </c>
      <c r="AS130" s="260">
        <f t="shared" si="26"/>
        <v>0</v>
      </c>
      <c r="AT130" s="259">
        <f t="shared" si="27"/>
        <v>0</v>
      </c>
      <c r="AU130" s="261"/>
      <c r="AV130" s="248"/>
      <c r="AW130" s="248"/>
      <c r="AX130" s="248"/>
      <c r="AY130" s="248"/>
    </row>
    <row r="131" spans="1:51" x14ac:dyDescent="0.2">
      <c r="A131" s="248"/>
      <c r="B131" s="248"/>
      <c r="C131" s="248"/>
      <c r="D131" s="248"/>
      <c r="E131" s="248"/>
      <c r="F131" s="248"/>
      <c r="G131" s="248"/>
      <c r="H131" s="248"/>
      <c r="I131" s="248"/>
      <c r="J131" s="248"/>
      <c r="K131" s="248"/>
      <c r="L131" s="248"/>
      <c r="M131" s="248"/>
      <c r="N131" s="248"/>
      <c r="O131" s="248"/>
      <c r="P131" s="248"/>
      <c r="Q131" s="296"/>
      <c r="R131" s="256">
        <f>'To &amp; from Work- trip % summary'!B136</f>
        <v>0</v>
      </c>
      <c r="S131" s="313">
        <f>'To &amp; from Work- trip % summary'!D136</f>
        <v>0</v>
      </c>
      <c r="T131" s="257">
        <f>'Non-survey input values'!$B$26</f>
        <v>220.3</v>
      </c>
      <c r="U131" s="258">
        <f t="shared" si="14"/>
        <v>0</v>
      </c>
      <c r="V131" s="259">
        <f t="shared" si="15"/>
        <v>0</v>
      </c>
      <c r="W131" s="312">
        <f>'To &amp; from Work- trip % summary'!G136</f>
        <v>0</v>
      </c>
      <c r="X131" s="314">
        <f>'To &amp; from Work- trip % summary'!I136</f>
        <v>0</v>
      </c>
      <c r="Y131" s="260">
        <f t="shared" si="16"/>
        <v>0</v>
      </c>
      <c r="Z131" s="259">
        <f t="shared" si="17"/>
        <v>0</v>
      </c>
      <c r="AA131" s="312">
        <f>'To &amp; from Work- trip % summary'!L136</f>
        <v>0</v>
      </c>
      <c r="AB131" s="314">
        <f>'To &amp; from Work- trip % summary'!N136</f>
        <v>0</v>
      </c>
      <c r="AC131" s="260">
        <f t="shared" si="18"/>
        <v>0</v>
      </c>
      <c r="AD131" s="259">
        <f t="shared" si="19"/>
        <v>0</v>
      </c>
      <c r="AE131" s="312">
        <f>'To &amp; from Work- trip % summary'!Q136</f>
        <v>0</v>
      </c>
      <c r="AF131" s="314">
        <f>'To &amp; from Work- trip % summary'!S136</f>
        <v>0</v>
      </c>
      <c r="AG131" s="260">
        <f t="shared" si="20"/>
        <v>0</v>
      </c>
      <c r="AH131" s="259">
        <f t="shared" si="21"/>
        <v>0</v>
      </c>
      <c r="AI131" s="312">
        <f>'To &amp; from Work- trip % summary'!V136</f>
        <v>0</v>
      </c>
      <c r="AJ131" s="314">
        <f>'To &amp; from Work- trip % summary'!X136</f>
        <v>0</v>
      </c>
      <c r="AK131" s="260">
        <f t="shared" si="22"/>
        <v>0</v>
      </c>
      <c r="AL131" s="259">
        <f t="shared" si="23"/>
        <v>0</v>
      </c>
      <c r="AM131" s="312">
        <f>'To &amp; from Work- trip % summary'!AA136</f>
        <v>0</v>
      </c>
      <c r="AN131" s="314">
        <f>'To &amp; from Work- trip % summary'!AC136</f>
        <v>0</v>
      </c>
      <c r="AO131" s="260">
        <f t="shared" si="24"/>
        <v>0</v>
      </c>
      <c r="AP131" s="259">
        <f t="shared" si="25"/>
        <v>0</v>
      </c>
      <c r="AQ131" s="312">
        <f>'To &amp; from Work- trip % summary'!AF136</f>
        <v>0</v>
      </c>
      <c r="AR131" s="314">
        <f>'To &amp; from Work- trip % summary'!AH136</f>
        <v>0</v>
      </c>
      <c r="AS131" s="260">
        <f t="shared" si="26"/>
        <v>0</v>
      </c>
      <c r="AT131" s="259">
        <f t="shared" si="27"/>
        <v>0</v>
      </c>
      <c r="AU131" s="261"/>
      <c r="AV131" s="248"/>
      <c r="AW131" s="248"/>
      <c r="AX131" s="248"/>
      <c r="AY131" s="248"/>
    </row>
    <row r="132" spans="1:51" x14ac:dyDescent="0.2">
      <c r="A132" s="248"/>
      <c r="B132" s="248"/>
      <c r="C132" s="248"/>
      <c r="D132" s="248"/>
      <c r="E132" s="248"/>
      <c r="F132" s="248"/>
      <c r="G132" s="248"/>
      <c r="H132" s="248"/>
      <c r="I132" s="248"/>
      <c r="J132" s="248"/>
      <c r="K132" s="248"/>
      <c r="L132" s="248"/>
      <c r="M132" s="248"/>
      <c r="N132" s="248"/>
      <c r="O132" s="248"/>
      <c r="P132" s="248"/>
      <c r="Q132" s="296"/>
      <c r="R132" s="256">
        <f>'To &amp; from Work- trip % summary'!B137</f>
        <v>0</v>
      </c>
      <c r="S132" s="313">
        <f>'To &amp; from Work- trip % summary'!D137</f>
        <v>0</v>
      </c>
      <c r="T132" s="257">
        <f>'Non-survey input values'!$B$26</f>
        <v>220.3</v>
      </c>
      <c r="U132" s="258">
        <f t="shared" si="14"/>
        <v>0</v>
      </c>
      <c r="V132" s="259">
        <f t="shared" si="15"/>
        <v>0</v>
      </c>
      <c r="W132" s="312">
        <f>'To &amp; from Work- trip % summary'!G137</f>
        <v>0</v>
      </c>
      <c r="X132" s="314">
        <f>'To &amp; from Work- trip % summary'!I137</f>
        <v>0</v>
      </c>
      <c r="Y132" s="260">
        <f t="shared" si="16"/>
        <v>0</v>
      </c>
      <c r="Z132" s="259">
        <f t="shared" si="17"/>
        <v>0</v>
      </c>
      <c r="AA132" s="312">
        <f>'To &amp; from Work- trip % summary'!L137</f>
        <v>0</v>
      </c>
      <c r="AB132" s="314">
        <f>'To &amp; from Work- trip % summary'!N137</f>
        <v>0</v>
      </c>
      <c r="AC132" s="260">
        <f t="shared" si="18"/>
        <v>0</v>
      </c>
      <c r="AD132" s="259">
        <f t="shared" si="19"/>
        <v>0</v>
      </c>
      <c r="AE132" s="312">
        <f>'To &amp; from Work- trip % summary'!Q137</f>
        <v>0</v>
      </c>
      <c r="AF132" s="314">
        <f>'To &amp; from Work- trip % summary'!S137</f>
        <v>0</v>
      </c>
      <c r="AG132" s="260">
        <f t="shared" si="20"/>
        <v>0</v>
      </c>
      <c r="AH132" s="259">
        <f t="shared" si="21"/>
        <v>0</v>
      </c>
      <c r="AI132" s="312">
        <f>'To &amp; from Work- trip % summary'!V137</f>
        <v>0</v>
      </c>
      <c r="AJ132" s="314">
        <f>'To &amp; from Work- trip % summary'!X137</f>
        <v>0</v>
      </c>
      <c r="AK132" s="260">
        <f t="shared" si="22"/>
        <v>0</v>
      </c>
      <c r="AL132" s="259">
        <f t="shared" si="23"/>
        <v>0</v>
      </c>
      <c r="AM132" s="312">
        <f>'To &amp; from Work- trip % summary'!AA137</f>
        <v>0</v>
      </c>
      <c r="AN132" s="314">
        <f>'To &amp; from Work- trip % summary'!AC137</f>
        <v>0</v>
      </c>
      <c r="AO132" s="260">
        <f t="shared" si="24"/>
        <v>0</v>
      </c>
      <c r="AP132" s="259">
        <f t="shared" si="25"/>
        <v>0</v>
      </c>
      <c r="AQ132" s="312">
        <f>'To &amp; from Work- trip % summary'!AF137</f>
        <v>0</v>
      </c>
      <c r="AR132" s="314">
        <f>'To &amp; from Work- trip % summary'!AH137</f>
        <v>0</v>
      </c>
      <c r="AS132" s="260">
        <f t="shared" si="26"/>
        <v>0</v>
      </c>
      <c r="AT132" s="259">
        <f t="shared" si="27"/>
        <v>0</v>
      </c>
      <c r="AU132" s="261"/>
      <c r="AV132" s="248"/>
      <c r="AW132" s="248"/>
      <c r="AX132" s="248"/>
      <c r="AY132" s="248"/>
    </row>
    <row r="133" spans="1:51" x14ac:dyDescent="0.2">
      <c r="A133" s="248"/>
      <c r="B133" s="248"/>
      <c r="C133" s="248"/>
      <c r="D133" s="248"/>
      <c r="E133" s="248"/>
      <c r="F133" s="248"/>
      <c r="G133" s="248"/>
      <c r="H133" s="248"/>
      <c r="I133" s="248"/>
      <c r="J133" s="248"/>
      <c r="K133" s="248"/>
      <c r="L133" s="248"/>
      <c r="M133" s="248"/>
      <c r="N133" s="248"/>
      <c r="O133" s="248"/>
      <c r="P133" s="248"/>
      <c r="Q133" s="296"/>
      <c r="R133" s="256">
        <f>'To &amp; from Work- trip % summary'!B138</f>
        <v>0</v>
      </c>
      <c r="S133" s="313">
        <f>'To &amp; from Work- trip % summary'!D138</f>
        <v>0</v>
      </c>
      <c r="T133" s="257">
        <f>'Non-survey input values'!$B$26</f>
        <v>220.3</v>
      </c>
      <c r="U133" s="258">
        <f t="shared" si="14"/>
        <v>0</v>
      </c>
      <c r="V133" s="259">
        <f t="shared" si="15"/>
        <v>0</v>
      </c>
      <c r="W133" s="312">
        <f>'To &amp; from Work- trip % summary'!G138</f>
        <v>0</v>
      </c>
      <c r="X133" s="314">
        <f>'To &amp; from Work- trip % summary'!I138</f>
        <v>0</v>
      </c>
      <c r="Y133" s="260">
        <f t="shared" si="16"/>
        <v>0</v>
      </c>
      <c r="Z133" s="259">
        <f t="shared" si="17"/>
        <v>0</v>
      </c>
      <c r="AA133" s="312">
        <f>'To &amp; from Work- trip % summary'!L138</f>
        <v>0</v>
      </c>
      <c r="AB133" s="314">
        <f>'To &amp; from Work- trip % summary'!N138</f>
        <v>0</v>
      </c>
      <c r="AC133" s="260">
        <f t="shared" si="18"/>
        <v>0</v>
      </c>
      <c r="AD133" s="259">
        <f t="shared" si="19"/>
        <v>0</v>
      </c>
      <c r="AE133" s="312">
        <f>'To &amp; from Work- trip % summary'!Q138</f>
        <v>0</v>
      </c>
      <c r="AF133" s="314">
        <f>'To &amp; from Work- trip % summary'!S138</f>
        <v>0</v>
      </c>
      <c r="AG133" s="260">
        <f t="shared" si="20"/>
        <v>0</v>
      </c>
      <c r="AH133" s="259">
        <f t="shared" si="21"/>
        <v>0</v>
      </c>
      <c r="AI133" s="312">
        <f>'To &amp; from Work- trip % summary'!V138</f>
        <v>0</v>
      </c>
      <c r="AJ133" s="314">
        <f>'To &amp; from Work- trip % summary'!X138</f>
        <v>0</v>
      </c>
      <c r="AK133" s="260">
        <f t="shared" si="22"/>
        <v>0</v>
      </c>
      <c r="AL133" s="259">
        <f t="shared" si="23"/>
        <v>0</v>
      </c>
      <c r="AM133" s="312">
        <f>'To &amp; from Work- trip % summary'!AA138</f>
        <v>0</v>
      </c>
      <c r="AN133" s="314">
        <f>'To &amp; from Work- trip % summary'!AC138</f>
        <v>0</v>
      </c>
      <c r="AO133" s="260">
        <f t="shared" si="24"/>
        <v>0</v>
      </c>
      <c r="AP133" s="259">
        <f t="shared" si="25"/>
        <v>0</v>
      </c>
      <c r="AQ133" s="312">
        <f>'To &amp; from Work- trip % summary'!AF138</f>
        <v>0</v>
      </c>
      <c r="AR133" s="314">
        <f>'To &amp; from Work- trip % summary'!AH138</f>
        <v>0</v>
      </c>
      <c r="AS133" s="260">
        <f t="shared" si="26"/>
        <v>0</v>
      </c>
      <c r="AT133" s="259">
        <f t="shared" si="27"/>
        <v>0</v>
      </c>
      <c r="AU133" s="261"/>
      <c r="AV133" s="248"/>
      <c r="AW133" s="248"/>
      <c r="AX133" s="248"/>
      <c r="AY133" s="248"/>
    </row>
    <row r="134" spans="1:51" x14ac:dyDescent="0.2">
      <c r="A134" s="248"/>
      <c r="B134" s="248"/>
      <c r="C134" s="248"/>
      <c r="D134" s="248"/>
      <c r="E134" s="248"/>
      <c r="F134" s="248"/>
      <c r="G134" s="248"/>
      <c r="H134" s="248"/>
      <c r="I134" s="248"/>
      <c r="J134" s="248"/>
      <c r="K134" s="248"/>
      <c r="L134" s="248"/>
      <c r="M134" s="248"/>
      <c r="N134" s="248"/>
      <c r="O134" s="248"/>
      <c r="P134" s="248"/>
      <c r="Q134" s="296"/>
      <c r="R134" s="256">
        <f>'To &amp; from Work- trip % summary'!B139</f>
        <v>0</v>
      </c>
      <c r="S134" s="313">
        <f>'To &amp; from Work- trip % summary'!D139</f>
        <v>0</v>
      </c>
      <c r="T134" s="257">
        <f>'Non-survey input values'!$B$26</f>
        <v>220.3</v>
      </c>
      <c r="U134" s="258">
        <f t="shared" si="14"/>
        <v>0</v>
      </c>
      <c r="V134" s="259">
        <f t="shared" si="15"/>
        <v>0</v>
      </c>
      <c r="W134" s="312">
        <f>'To &amp; from Work- trip % summary'!G139</f>
        <v>0</v>
      </c>
      <c r="X134" s="314">
        <f>'To &amp; from Work- trip % summary'!I139</f>
        <v>0</v>
      </c>
      <c r="Y134" s="260">
        <f t="shared" si="16"/>
        <v>0</v>
      </c>
      <c r="Z134" s="259">
        <f t="shared" si="17"/>
        <v>0</v>
      </c>
      <c r="AA134" s="312">
        <f>'To &amp; from Work- trip % summary'!L139</f>
        <v>0</v>
      </c>
      <c r="AB134" s="314">
        <f>'To &amp; from Work- trip % summary'!N139</f>
        <v>0</v>
      </c>
      <c r="AC134" s="260">
        <f t="shared" si="18"/>
        <v>0</v>
      </c>
      <c r="AD134" s="259">
        <f t="shared" si="19"/>
        <v>0</v>
      </c>
      <c r="AE134" s="312">
        <f>'To &amp; from Work- trip % summary'!Q139</f>
        <v>0</v>
      </c>
      <c r="AF134" s="314">
        <f>'To &amp; from Work- trip % summary'!S139</f>
        <v>0</v>
      </c>
      <c r="AG134" s="260">
        <f t="shared" si="20"/>
        <v>0</v>
      </c>
      <c r="AH134" s="259">
        <f t="shared" si="21"/>
        <v>0</v>
      </c>
      <c r="AI134" s="312">
        <f>'To &amp; from Work- trip % summary'!V139</f>
        <v>0</v>
      </c>
      <c r="AJ134" s="314">
        <f>'To &amp; from Work- trip % summary'!X139</f>
        <v>0</v>
      </c>
      <c r="AK134" s="260">
        <f t="shared" si="22"/>
        <v>0</v>
      </c>
      <c r="AL134" s="259">
        <f t="shared" si="23"/>
        <v>0</v>
      </c>
      <c r="AM134" s="312">
        <f>'To &amp; from Work- trip % summary'!AA139</f>
        <v>0</v>
      </c>
      <c r="AN134" s="314">
        <f>'To &amp; from Work- trip % summary'!AC139</f>
        <v>0</v>
      </c>
      <c r="AO134" s="260">
        <f t="shared" si="24"/>
        <v>0</v>
      </c>
      <c r="AP134" s="259">
        <f t="shared" si="25"/>
        <v>0</v>
      </c>
      <c r="AQ134" s="312">
        <f>'To &amp; from Work- trip % summary'!AF139</f>
        <v>0</v>
      </c>
      <c r="AR134" s="314">
        <f>'To &amp; from Work- trip % summary'!AH139</f>
        <v>0</v>
      </c>
      <c r="AS134" s="260">
        <f t="shared" si="26"/>
        <v>0</v>
      </c>
      <c r="AT134" s="259">
        <f t="shared" si="27"/>
        <v>0</v>
      </c>
      <c r="AU134" s="261"/>
      <c r="AV134" s="248"/>
      <c r="AW134" s="248"/>
      <c r="AX134" s="248"/>
      <c r="AY134" s="248"/>
    </row>
    <row r="135" spans="1:51" x14ac:dyDescent="0.2">
      <c r="A135" s="248"/>
      <c r="B135" s="248"/>
      <c r="C135" s="248"/>
      <c r="D135" s="248"/>
      <c r="E135" s="248"/>
      <c r="F135" s="248"/>
      <c r="G135" s="248"/>
      <c r="H135" s="248"/>
      <c r="I135" s="248"/>
      <c r="J135" s="248"/>
      <c r="K135" s="248"/>
      <c r="L135" s="248"/>
      <c r="M135" s="248"/>
      <c r="N135" s="248"/>
      <c r="O135" s="248"/>
      <c r="P135" s="248"/>
      <c r="Q135" s="296"/>
      <c r="R135" s="256">
        <f>'To &amp; from Work- trip % summary'!B140</f>
        <v>0</v>
      </c>
      <c r="S135" s="313">
        <f>'To &amp; from Work- trip % summary'!D140</f>
        <v>0</v>
      </c>
      <c r="T135" s="257">
        <f>'Non-survey input values'!$B$26</f>
        <v>220.3</v>
      </c>
      <c r="U135" s="258">
        <f t="shared" si="14"/>
        <v>0</v>
      </c>
      <c r="V135" s="259">
        <f t="shared" si="15"/>
        <v>0</v>
      </c>
      <c r="W135" s="312">
        <f>'To &amp; from Work- trip % summary'!G140</f>
        <v>0</v>
      </c>
      <c r="X135" s="314">
        <f>'To &amp; from Work- trip % summary'!I140</f>
        <v>0</v>
      </c>
      <c r="Y135" s="260">
        <f t="shared" si="16"/>
        <v>0</v>
      </c>
      <c r="Z135" s="259">
        <f t="shared" si="17"/>
        <v>0</v>
      </c>
      <c r="AA135" s="312">
        <f>'To &amp; from Work- trip % summary'!L140</f>
        <v>0</v>
      </c>
      <c r="AB135" s="314">
        <f>'To &amp; from Work- trip % summary'!N140</f>
        <v>0</v>
      </c>
      <c r="AC135" s="260">
        <f t="shared" si="18"/>
        <v>0</v>
      </c>
      <c r="AD135" s="259">
        <f t="shared" si="19"/>
        <v>0</v>
      </c>
      <c r="AE135" s="312">
        <f>'To &amp; from Work- trip % summary'!Q140</f>
        <v>0</v>
      </c>
      <c r="AF135" s="314">
        <f>'To &amp; from Work- trip % summary'!S140</f>
        <v>0</v>
      </c>
      <c r="AG135" s="260">
        <f t="shared" si="20"/>
        <v>0</v>
      </c>
      <c r="AH135" s="259">
        <f t="shared" si="21"/>
        <v>0</v>
      </c>
      <c r="AI135" s="312">
        <f>'To &amp; from Work- trip % summary'!V140</f>
        <v>0</v>
      </c>
      <c r="AJ135" s="314">
        <f>'To &amp; from Work- trip % summary'!X140</f>
        <v>0</v>
      </c>
      <c r="AK135" s="260">
        <f t="shared" si="22"/>
        <v>0</v>
      </c>
      <c r="AL135" s="259">
        <f t="shared" si="23"/>
        <v>0</v>
      </c>
      <c r="AM135" s="312">
        <f>'To &amp; from Work- trip % summary'!AA140</f>
        <v>0</v>
      </c>
      <c r="AN135" s="314">
        <f>'To &amp; from Work- trip % summary'!AC140</f>
        <v>0</v>
      </c>
      <c r="AO135" s="260">
        <f t="shared" si="24"/>
        <v>0</v>
      </c>
      <c r="AP135" s="259">
        <f t="shared" si="25"/>
        <v>0</v>
      </c>
      <c r="AQ135" s="312">
        <f>'To &amp; from Work- trip % summary'!AF140</f>
        <v>0</v>
      </c>
      <c r="AR135" s="314">
        <f>'To &amp; from Work- trip % summary'!AH140</f>
        <v>0</v>
      </c>
      <c r="AS135" s="260">
        <f t="shared" si="26"/>
        <v>0</v>
      </c>
      <c r="AT135" s="259">
        <f t="shared" si="27"/>
        <v>0</v>
      </c>
      <c r="AU135" s="261"/>
      <c r="AV135" s="248"/>
      <c r="AW135" s="248"/>
      <c r="AX135" s="248"/>
      <c r="AY135" s="248"/>
    </row>
    <row r="136" spans="1:51" x14ac:dyDescent="0.2">
      <c r="A136" s="248"/>
      <c r="B136" s="248"/>
      <c r="C136" s="248"/>
      <c r="D136" s="248"/>
      <c r="E136" s="248"/>
      <c r="F136" s="248"/>
      <c r="G136" s="248"/>
      <c r="H136" s="248"/>
      <c r="I136" s="248"/>
      <c r="J136" s="248"/>
      <c r="K136" s="248"/>
      <c r="L136" s="248"/>
      <c r="M136" s="248"/>
      <c r="N136" s="248"/>
      <c r="O136" s="248"/>
      <c r="P136" s="248"/>
      <c r="Q136" s="296"/>
      <c r="R136" s="256">
        <f>'To &amp; from Work- trip % summary'!B141</f>
        <v>0</v>
      </c>
      <c r="S136" s="313">
        <f>'To &amp; from Work- trip % summary'!D141</f>
        <v>0</v>
      </c>
      <c r="T136" s="257">
        <f>'Non-survey input values'!$B$26</f>
        <v>220.3</v>
      </c>
      <c r="U136" s="258">
        <f t="shared" si="14"/>
        <v>0</v>
      </c>
      <c r="V136" s="259">
        <f t="shared" si="15"/>
        <v>0</v>
      </c>
      <c r="W136" s="312">
        <f>'To &amp; from Work- trip % summary'!G141</f>
        <v>0</v>
      </c>
      <c r="X136" s="314">
        <f>'To &amp; from Work- trip % summary'!I141</f>
        <v>0</v>
      </c>
      <c r="Y136" s="260">
        <f t="shared" si="16"/>
        <v>0</v>
      </c>
      <c r="Z136" s="259">
        <f t="shared" si="17"/>
        <v>0</v>
      </c>
      <c r="AA136" s="312">
        <f>'To &amp; from Work- trip % summary'!L141</f>
        <v>0</v>
      </c>
      <c r="AB136" s="314">
        <f>'To &amp; from Work- trip % summary'!N141</f>
        <v>0</v>
      </c>
      <c r="AC136" s="260">
        <f t="shared" si="18"/>
        <v>0</v>
      </c>
      <c r="AD136" s="259">
        <f t="shared" si="19"/>
        <v>0</v>
      </c>
      <c r="AE136" s="312">
        <f>'To &amp; from Work- trip % summary'!Q141</f>
        <v>0</v>
      </c>
      <c r="AF136" s="314">
        <f>'To &amp; from Work- trip % summary'!S141</f>
        <v>0</v>
      </c>
      <c r="AG136" s="260">
        <f t="shared" si="20"/>
        <v>0</v>
      </c>
      <c r="AH136" s="259">
        <f t="shared" si="21"/>
        <v>0</v>
      </c>
      <c r="AI136" s="312">
        <f>'To &amp; from Work- trip % summary'!V141</f>
        <v>0</v>
      </c>
      <c r="AJ136" s="314">
        <f>'To &amp; from Work- trip % summary'!X141</f>
        <v>0</v>
      </c>
      <c r="AK136" s="260">
        <f t="shared" si="22"/>
        <v>0</v>
      </c>
      <c r="AL136" s="259">
        <f t="shared" si="23"/>
        <v>0</v>
      </c>
      <c r="AM136" s="312">
        <f>'To &amp; from Work- trip % summary'!AA141</f>
        <v>0</v>
      </c>
      <c r="AN136" s="314">
        <f>'To &amp; from Work- trip % summary'!AC141</f>
        <v>0</v>
      </c>
      <c r="AO136" s="260">
        <f t="shared" si="24"/>
        <v>0</v>
      </c>
      <c r="AP136" s="259">
        <f t="shared" si="25"/>
        <v>0</v>
      </c>
      <c r="AQ136" s="312">
        <f>'To &amp; from Work- trip % summary'!AF141</f>
        <v>0</v>
      </c>
      <c r="AR136" s="314">
        <f>'To &amp; from Work- trip % summary'!AH141</f>
        <v>0</v>
      </c>
      <c r="AS136" s="260">
        <f t="shared" si="26"/>
        <v>0</v>
      </c>
      <c r="AT136" s="259">
        <f t="shared" si="27"/>
        <v>0</v>
      </c>
      <c r="AU136" s="261"/>
      <c r="AV136" s="248"/>
      <c r="AW136" s="248"/>
      <c r="AX136" s="248"/>
      <c r="AY136" s="248"/>
    </row>
    <row r="137" spans="1:51" x14ac:dyDescent="0.2">
      <c r="A137" s="248"/>
      <c r="B137" s="248"/>
      <c r="C137" s="248"/>
      <c r="D137" s="248"/>
      <c r="E137" s="248"/>
      <c r="F137" s="248"/>
      <c r="G137" s="248"/>
      <c r="H137" s="248"/>
      <c r="I137" s="248"/>
      <c r="J137" s="248"/>
      <c r="K137" s="248"/>
      <c r="L137" s="248"/>
      <c r="M137" s="248"/>
      <c r="N137" s="248"/>
      <c r="O137" s="248"/>
      <c r="P137" s="248"/>
      <c r="Q137" s="296"/>
      <c r="R137" s="256">
        <f>'To &amp; from Work- trip % summary'!B142</f>
        <v>0</v>
      </c>
      <c r="S137" s="313">
        <f>'To &amp; from Work- trip % summary'!D142</f>
        <v>0</v>
      </c>
      <c r="T137" s="257">
        <f>'Non-survey input values'!$B$26</f>
        <v>220.3</v>
      </c>
      <c r="U137" s="258">
        <f t="shared" si="14"/>
        <v>0</v>
      </c>
      <c r="V137" s="259">
        <f t="shared" si="15"/>
        <v>0</v>
      </c>
      <c r="W137" s="312">
        <f>'To &amp; from Work- trip % summary'!G142</f>
        <v>0</v>
      </c>
      <c r="X137" s="314">
        <f>'To &amp; from Work- trip % summary'!I142</f>
        <v>0</v>
      </c>
      <c r="Y137" s="260">
        <f t="shared" si="16"/>
        <v>0</v>
      </c>
      <c r="Z137" s="259">
        <f t="shared" si="17"/>
        <v>0</v>
      </c>
      <c r="AA137" s="312">
        <f>'To &amp; from Work- trip % summary'!L142</f>
        <v>0</v>
      </c>
      <c r="AB137" s="314">
        <f>'To &amp; from Work- trip % summary'!N142</f>
        <v>0</v>
      </c>
      <c r="AC137" s="260">
        <f t="shared" si="18"/>
        <v>0</v>
      </c>
      <c r="AD137" s="259">
        <f t="shared" si="19"/>
        <v>0</v>
      </c>
      <c r="AE137" s="312">
        <f>'To &amp; from Work- trip % summary'!Q142</f>
        <v>0</v>
      </c>
      <c r="AF137" s="314">
        <f>'To &amp; from Work- trip % summary'!S142</f>
        <v>0</v>
      </c>
      <c r="AG137" s="260">
        <f t="shared" si="20"/>
        <v>0</v>
      </c>
      <c r="AH137" s="259">
        <f t="shared" si="21"/>
        <v>0</v>
      </c>
      <c r="AI137" s="312">
        <f>'To &amp; from Work- trip % summary'!V142</f>
        <v>0</v>
      </c>
      <c r="AJ137" s="314">
        <f>'To &amp; from Work- trip % summary'!X142</f>
        <v>0</v>
      </c>
      <c r="AK137" s="260">
        <f t="shared" si="22"/>
        <v>0</v>
      </c>
      <c r="AL137" s="259">
        <f t="shared" si="23"/>
        <v>0</v>
      </c>
      <c r="AM137" s="312">
        <f>'To &amp; from Work- trip % summary'!AA142</f>
        <v>0</v>
      </c>
      <c r="AN137" s="314">
        <f>'To &amp; from Work- trip % summary'!AC142</f>
        <v>0</v>
      </c>
      <c r="AO137" s="260">
        <f t="shared" si="24"/>
        <v>0</v>
      </c>
      <c r="AP137" s="259">
        <f t="shared" si="25"/>
        <v>0</v>
      </c>
      <c r="AQ137" s="312">
        <f>'To &amp; from Work- trip % summary'!AF142</f>
        <v>0</v>
      </c>
      <c r="AR137" s="314">
        <f>'To &amp; from Work- trip % summary'!AH142</f>
        <v>0</v>
      </c>
      <c r="AS137" s="260">
        <f t="shared" si="26"/>
        <v>0</v>
      </c>
      <c r="AT137" s="259">
        <f t="shared" si="27"/>
        <v>0</v>
      </c>
      <c r="AU137" s="261"/>
      <c r="AV137" s="248"/>
      <c r="AW137" s="248"/>
      <c r="AX137" s="248"/>
      <c r="AY137" s="248"/>
    </row>
    <row r="138" spans="1:51" x14ac:dyDescent="0.2">
      <c r="A138" s="248"/>
      <c r="B138" s="248"/>
      <c r="C138" s="248"/>
      <c r="D138" s="248"/>
      <c r="E138" s="248"/>
      <c r="F138" s="248"/>
      <c r="G138" s="248"/>
      <c r="H138" s="248"/>
      <c r="I138" s="248"/>
      <c r="J138" s="248"/>
      <c r="K138" s="248"/>
      <c r="L138" s="248"/>
      <c r="M138" s="248"/>
      <c r="N138" s="248"/>
      <c r="O138" s="248"/>
      <c r="P138" s="248"/>
      <c r="Q138" s="296"/>
      <c r="R138" s="256">
        <f>'To &amp; from Work- trip % summary'!B143</f>
        <v>0</v>
      </c>
      <c r="S138" s="313">
        <f>'To &amp; from Work- trip % summary'!D143</f>
        <v>0</v>
      </c>
      <c r="T138" s="257">
        <f>'Non-survey input values'!$B$26</f>
        <v>220.3</v>
      </c>
      <c r="U138" s="258">
        <f t="shared" si="14"/>
        <v>0</v>
      </c>
      <c r="V138" s="259">
        <f t="shared" si="15"/>
        <v>0</v>
      </c>
      <c r="W138" s="312">
        <f>'To &amp; from Work- trip % summary'!G143</f>
        <v>0</v>
      </c>
      <c r="X138" s="314">
        <f>'To &amp; from Work- trip % summary'!I143</f>
        <v>0</v>
      </c>
      <c r="Y138" s="260">
        <f t="shared" si="16"/>
        <v>0</v>
      </c>
      <c r="Z138" s="259">
        <f t="shared" si="17"/>
        <v>0</v>
      </c>
      <c r="AA138" s="312">
        <f>'To &amp; from Work- trip % summary'!L143</f>
        <v>0</v>
      </c>
      <c r="AB138" s="314">
        <f>'To &amp; from Work- trip % summary'!N143</f>
        <v>0</v>
      </c>
      <c r="AC138" s="260">
        <f t="shared" si="18"/>
        <v>0</v>
      </c>
      <c r="AD138" s="259">
        <f t="shared" si="19"/>
        <v>0</v>
      </c>
      <c r="AE138" s="312">
        <f>'To &amp; from Work- trip % summary'!Q143</f>
        <v>0</v>
      </c>
      <c r="AF138" s="314">
        <f>'To &amp; from Work- trip % summary'!S143</f>
        <v>0</v>
      </c>
      <c r="AG138" s="260">
        <f t="shared" si="20"/>
        <v>0</v>
      </c>
      <c r="AH138" s="259">
        <f t="shared" si="21"/>
        <v>0</v>
      </c>
      <c r="AI138" s="312">
        <f>'To &amp; from Work- trip % summary'!V143</f>
        <v>0</v>
      </c>
      <c r="AJ138" s="314">
        <f>'To &amp; from Work- trip % summary'!X143</f>
        <v>0</v>
      </c>
      <c r="AK138" s="260">
        <f t="shared" si="22"/>
        <v>0</v>
      </c>
      <c r="AL138" s="259">
        <f t="shared" si="23"/>
        <v>0</v>
      </c>
      <c r="AM138" s="312">
        <f>'To &amp; from Work- trip % summary'!AA143</f>
        <v>0</v>
      </c>
      <c r="AN138" s="314">
        <f>'To &amp; from Work- trip % summary'!AC143</f>
        <v>0</v>
      </c>
      <c r="AO138" s="260">
        <f t="shared" si="24"/>
        <v>0</v>
      </c>
      <c r="AP138" s="259">
        <f t="shared" si="25"/>
        <v>0</v>
      </c>
      <c r="AQ138" s="312">
        <f>'To &amp; from Work- trip % summary'!AF143</f>
        <v>0</v>
      </c>
      <c r="AR138" s="314">
        <f>'To &amp; from Work- trip % summary'!AH143</f>
        <v>0</v>
      </c>
      <c r="AS138" s="260">
        <f t="shared" si="26"/>
        <v>0</v>
      </c>
      <c r="AT138" s="259">
        <f t="shared" si="27"/>
        <v>0</v>
      </c>
      <c r="AU138" s="261"/>
      <c r="AV138" s="248"/>
      <c r="AW138" s="248"/>
      <c r="AX138" s="248"/>
      <c r="AY138" s="248"/>
    </row>
    <row r="139" spans="1:51" x14ac:dyDescent="0.2">
      <c r="A139" s="248"/>
      <c r="B139" s="248"/>
      <c r="C139" s="248"/>
      <c r="D139" s="248"/>
      <c r="E139" s="248"/>
      <c r="F139" s="248"/>
      <c r="G139" s="248"/>
      <c r="H139" s="248"/>
      <c r="I139" s="248"/>
      <c r="J139" s="248"/>
      <c r="K139" s="248"/>
      <c r="L139" s="248"/>
      <c r="M139" s="248"/>
      <c r="N139" s="248"/>
      <c r="O139" s="248"/>
      <c r="P139" s="248"/>
      <c r="Q139" s="296"/>
      <c r="R139" s="256">
        <f>'To &amp; from Work- trip % summary'!B144</f>
        <v>0</v>
      </c>
      <c r="S139" s="313">
        <f>'To &amp; from Work- trip % summary'!D144</f>
        <v>0</v>
      </c>
      <c r="T139" s="257">
        <f>'Non-survey input values'!$B$26</f>
        <v>220.3</v>
      </c>
      <c r="U139" s="258">
        <f t="shared" si="14"/>
        <v>0</v>
      </c>
      <c r="V139" s="259">
        <f t="shared" si="15"/>
        <v>0</v>
      </c>
      <c r="W139" s="312">
        <f>'To &amp; from Work- trip % summary'!G144</f>
        <v>0</v>
      </c>
      <c r="X139" s="314">
        <f>'To &amp; from Work- trip % summary'!I144</f>
        <v>0</v>
      </c>
      <c r="Y139" s="260">
        <f t="shared" si="16"/>
        <v>0</v>
      </c>
      <c r="Z139" s="259">
        <f t="shared" si="17"/>
        <v>0</v>
      </c>
      <c r="AA139" s="312">
        <f>'To &amp; from Work- trip % summary'!L144</f>
        <v>0</v>
      </c>
      <c r="AB139" s="314">
        <f>'To &amp; from Work- trip % summary'!N144</f>
        <v>0</v>
      </c>
      <c r="AC139" s="260">
        <f t="shared" si="18"/>
        <v>0</v>
      </c>
      <c r="AD139" s="259">
        <f t="shared" si="19"/>
        <v>0</v>
      </c>
      <c r="AE139" s="312">
        <f>'To &amp; from Work- trip % summary'!Q144</f>
        <v>0</v>
      </c>
      <c r="AF139" s="314">
        <f>'To &amp; from Work- trip % summary'!S144</f>
        <v>0</v>
      </c>
      <c r="AG139" s="260">
        <f t="shared" si="20"/>
        <v>0</v>
      </c>
      <c r="AH139" s="259">
        <f t="shared" si="21"/>
        <v>0</v>
      </c>
      <c r="AI139" s="312">
        <f>'To &amp; from Work- trip % summary'!V144</f>
        <v>0</v>
      </c>
      <c r="AJ139" s="314">
        <f>'To &amp; from Work- trip % summary'!X144</f>
        <v>0</v>
      </c>
      <c r="AK139" s="260">
        <f t="shared" si="22"/>
        <v>0</v>
      </c>
      <c r="AL139" s="259">
        <f t="shared" si="23"/>
        <v>0</v>
      </c>
      <c r="AM139" s="312">
        <f>'To &amp; from Work- trip % summary'!AA144</f>
        <v>0</v>
      </c>
      <c r="AN139" s="314">
        <f>'To &amp; from Work- trip % summary'!AC144</f>
        <v>0</v>
      </c>
      <c r="AO139" s="260">
        <f t="shared" si="24"/>
        <v>0</v>
      </c>
      <c r="AP139" s="259">
        <f t="shared" si="25"/>
        <v>0</v>
      </c>
      <c r="AQ139" s="312">
        <f>'To &amp; from Work- trip % summary'!AF144</f>
        <v>0</v>
      </c>
      <c r="AR139" s="314">
        <f>'To &amp; from Work- trip % summary'!AH144</f>
        <v>0</v>
      </c>
      <c r="AS139" s="260">
        <f t="shared" si="26"/>
        <v>0</v>
      </c>
      <c r="AT139" s="259">
        <f t="shared" si="27"/>
        <v>0</v>
      </c>
      <c r="AU139" s="261"/>
      <c r="AV139" s="248"/>
      <c r="AW139" s="248"/>
      <c r="AX139" s="248"/>
      <c r="AY139" s="248"/>
    </row>
    <row r="140" spans="1:51" x14ac:dyDescent="0.2">
      <c r="A140" s="248"/>
      <c r="B140" s="248"/>
      <c r="C140" s="248"/>
      <c r="D140" s="248"/>
      <c r="E140" s="248"/>
      <c r="F140" s="248"/>
      <c r="G140" s="248"/>
      <c r="H140" s="248"/>
      <c r="I140" s="248"/>
      <c r="J140" s="248"/>
      <c r="K140" s="248"/>
      <c r="L140" s="248"/>
      <c r="M140" s="248"/>
      <c r="N140" s="248"/>
      <c r="O140" s="248"/>
      <c r="P140" s="248"/>
      <c r="Q140" s="296"/>
      <c r="R140" s="256">
        <f>'To &amp; from Work- trip % summary'!B145</f>
        <v>0</v>
      </c>
      <c r="S140" s="313">
        <f>'To &amp; from Work- trip % summary'!D145</f>
        <v>0</v>
      </c>
      <c r="T140" s="257">
        <f>'Non-survey input values'!$B$26</f>
        <v>220.3</v>
      </c>
      <c r="U140" s="258">
        <f t="shared" ref="U140:U203" si="28">R140/5</f>
        <v>0</v>
      </c>
      <c r="V140" s="259">
        <f t="shared" ref="V140:V203" si="29">$B$5*$S140*$T140*U140</f>
        <v>0</v>
      </c>
      <c r="W140" s="312">
        <f>'To &amp; from Work- trip % summary'!G145</f>
        <v>0</v>
      </c>
      <c r="X140" s="314">
        <f>'To &amp; from Work- trip % summary'!I145</f>
        <v>0</v>
      </c>
      <c r="Y140" s="260">
        <f t="shared" ref="Y140:Y203" si="30">W140/5</f>
        <v>0</v>
      </c>
      <c r="Z140" s="259">
        <f t="shared" ref="Z140:Z203" si="31">$B$5*$X140*$T140*Y140</f>
        <v>0</v>
      </c>
      <c r="AA140" s="312">
        <f>'To &amp; from Work- trip % summary'!L145</f>
        <v>0</v>
      </c>
      <c r="AB140" s="314">
        <f>'To &amp; from Work- trip % summary'!N145</f>
        <v>0</v>
      </c>
      <c r="AC140" s="260">
        <f t="shared" ref="AC140:AC203" si="32">AA140/5</f>
        <v>0</v>
      </c>
      <c r="AD140" s="259">
        <f t="shared" ref="AD140:AD203" si="33">$B$5*$AB140*$T140*AC140</f>
        <v>0</v>
      </c>
      <c r="AE140" s="312">
        <f>'To &amp; from Work- trip % summary'!Q145</f>
        <v>0</v>
      </c>
      <c r="AF140" s="314">
        <f>'To &amp; from Work- trip % summary'!S145</f>
        <v>0</v>
      </c>
      <c r="AG140" s="260">
        <f t="shared" ref="AG140:AG203" si="34">AE140/5</f>
        <v>0</v>
      </c>
      <c r="AH140" s="259">
        <f t="shared" ref="AH140:AH203" si="35">$B$5*$AF140*$T140*AG140</f>
        <v>0</v>
      </c>
      <c r="AI140" s="312">
        <f>'To &amp; from Work- trip % summary'!V145</f>
        <v>0</v>
      </c>
      <c r="AJ140" s="314">
        <f>'To &amp; from Work- trip % summary'!X145</f>
        <v>0</v>
      </c>
      <c r="AK140" s="260">
        <f t="shared" ref="AK140:AK203" si="36">AI140/5</f>
        <v>0</v>
      </c>
      <c r="AL140" s="259">
        <f t="shared" ref="AL140:AL203" si="37">$B$5*$AJ140*$T140*AK140</f>
        <v>0</v>
      </c>
      <c r="AM140" s="312">
        <f>'To &amp; from Work- trip % summary'!AA145</f>
        <v>0</v>
      </c>
      <c r="AN140" s="314">
        <f>'To &amp; from Work- trip % summary'!AC145</f>
        <v>0</v>
      </c>
      <c r="AO140" s="260">
        <f t="shared" ref="AO140:AO203" si="38">AM140/5</f>
        <v>0</v>
      </c>
      <c r="AP140" s="259">
        <f t="shared" ref="AP140:AP203" si="39">$B$5*$AN140*$T140*AO140</f>
        <v>0</v>
      </c>
      <c r="AQ140" s="312">
        <f>'To &amp; from Work- trip % summary'!AF145</f>
        <v>0</v>
      </c>
      <c r="AR140" s="314">
        <f>'To &amp; from Work- trip % summary'!AH145</f>
        <v>0</v>
      </c>
      <c r="AS140" s="260">
        <f t="shared" ref="AS140:AS203" si="40">AQ140/5</f>
        <v>0</v>
      </c>
      <c r="AT140" s="259">
        <f t="shared" ref="AT140:AT203" si="41">$B$5*$AR140*$T140*AS140</f>
        <v>0</v>
      </c>
      <c r="AU140" s="261"/>
      <c r="AV140" s="248"/>
      <c r="AW140" s="248"/>
      <c r="AX140" s="248"/>
      <c r="AY140" s="248"/>
    </row>
    <row r="141" spans="1:51" x14ac:dyDescent="0.2">
      <c r="A141" s="248"/>
      <c r="B141" s="248"/>
      <c r="C141" s="248"/>
      <c r="D141" s="248"/>
      <c r="E141" s="248"/>
      <c r="F141" s="248"/>
      <c r="G141" s="248"/>
      <c r="H141" s="248"/>
      <c r="I141" s="248"/>
      <c r="J141" s="248"/>
      <c r="K141" s="248"/>
      <c r="L141" s="248"/>
      <c r="M141" s="248"/>
      <c r="N141" s="248"/>
      <c r="O141" s="248"/>
      <c r="P141" s="248"/>
      <c r="Q141" s="296"/>
      <c r="R141" s="256">
        <f>'To &amp; from Work- trip % summary'!B146</f>
        <v>0</v>
      </c>
      <c r="S141" s="313">
        <f>'To &amp; from Work- trip % summary'!D146</f>
        <v>0</v>
      </c>
      <c r="T141" s="257">
        <f>'Non-survey input values'!$B$26</f>
        <v>220.3</v>
      </c>
      <c r="U141" s="258">
        <f t="shared" si="28"/>
        <v>0</v>
      </c>
      <c r="V141" s="259">
        <f t="shared" si="29"/>
        <v>0</v>
      </c>
      <c r="W141" s="312">
        <f>'To &amp; from Work- trip % summary'!G146</f>
        <v>0</v>
      </c>
      <c r="X141" s="314">
        <f>'To &amp; from Work- trip % summary'!I146</f>
        <v>0</v>
      </c>
      <c r="Y141" s="260">
        <f t="shared" si="30"/>
        <v>0</v>
      </c>
      <c r="Z141" s="259">
        <f t="shared" si="31"/>
        <v>0</v>
      </c>
      <c r="AA141" s="312">
        <f>'To &amp; from Work- trip % summary'!L146</f>
        <v>0</v>
      </c>
      <c r="AB141" s="314">
        <f>'To &amp; from Work- trip % summary'!N146</f>
        <v>0</v>
      </c>
      <c r="AC141" s="260">
        <f t="shared" si="32"/>
        <v>0</v>
      </c>
      <c r="AD141" s="259">
        <f t="shared" si="33"/>
        <v>0</v>
      </c>
      <c r="AE141" s="312">
        <f>'To &amp; from Work- trip % summary'!Q146</f>
        <v>0</v>
      </c>
      <c r="AF141" s="314">
        <f>'To &amp; from Work- trip % summary'!S146</f>
        <v>0</v>
      </c>
      <c r="AG141" s="260">
        <f t="shared" si="34"/>
        <v>0</v>
      </c>
      <c r="AH141" s="259">
        <f t="shared" si="35"/>
        <v>0</v>
      </c>
      <c r="AI141" s="312">
        <f>'To &amp; from Work- trip % summary'!V146</f>
        <v>0</v>
      </c>
      <c r="AJ141" s="314">
        <f>'To &amp; from Work- trip % summary'!X146</f>
        <v>0</v>
      </c>
      <c r="AK141" s="260">
        <f t="shared" si="36"/>
        <v>0</v>
      </c>
      <c r="AL141" s="259">
        <f t="shared" si="37"/>
        <v>0</v>
      </c>
      <c r="AM141" s="312">
        <f>'To &amp; from Work- trip % summary'!AA146</f>
        <v>0</v>
      </c>
      <c r="AN141" s="314">
        <f>'To &amp; from Work- trip % summary'!AC146</f>
        <v>0</v>
      </c>
      <c r="AO141" s="260">
        <f t="shared" si="38"/>
        <v>0</v>
      </c>
      <c r="AP141" s="259">
        <f t="shared" si="39"/>
        <v>0</v>
      </c>
      <c r="AQ141" s="312">
        <f>'To &amp; from Work- trip % summary'!AF146</f>
        <v>0</v>
      </c>
      <c r="AR141" s="314">
        <f>'To &amp; from Work- trip % summary'!AH146</f>
        <v>0</v>
      </c>
      <c r="AS141" s="260">
        <f t="shared" si="40"/>
        <v>0</v>
      </c>
      <c r="AT141" s="259">
        <f t="shared" si="41"/>
        <v>0</v>
      </c>
      <c r="AU141" s="261"/>
      <c r="AV141" s="248"/>
      <c r="AW141" s="248"/>
      <c r="AX141" s="248"/>
      <c r="AY141" s="248"/>
    </row>
    <row r="142" spans="1:51" x14ac:dyDescent="0.2">
      <c r="A142" s="248"/>
      <c r="B142" s="248"/>
      <c r="C142" s="248"/>
      <c r="D142" s="248"/>
      <c r="E142" s="248"/>
      <c r="F142" s="248"/>
      <c r="G142" s="248"/>
      <c r="H142" s="248"/>
      <c r="I142" s="248"/>
      <c r="J142" s="248"/>
      <c r="K142" s="248"/>
      <c r="L142" s="248"/>
      <c r="M142" s="248"/>
      <c r="N142" s="248"/>
      <c r="O142" s="248"/>
      <c r="P142" s="248"/>
      <c r="Q142" s="296"/>
      <c r="R142" s="256">
        <f>'To &amp; from Work- trip % summary'!B147</f>
        <v>0</v>
      </c>
      <c r="S142" s="313">
        <f>'To &amp; from Work- trip % summary'!D147</f>
        <v>0</v>
      </c>
      <c r="T142" s="257">
        <f>'Non-survey input values'!$B$26</f>
        <v>220.3</v>
      </c>
      <c r="U142" s="258">
        <f t="shared" si="28"/>
        <v>0</v>
      </c>
      <c r="V142" s="259">
        <f t="shared" si="29"/>
        <v>0</v>
      </c>
      <c r="W142" s="312">
        <f>'To &amp; from Work- trip % summary'!G147</f>
        <v>0</v>
      </c>
      <c r="X142" s="314">
        <f>'To &amp; from Work- trip % summary'!I147</f>
        <v>0</v>
      </c>
      <c r="Y142" s="260">
        <f t="shared" si="30"/>
        <v>0</v>
      </c>
      <c r="Z142" s="259">
        <f t="shared" si="31"/>
        <v>0</v>
      </c>
      <c r="AA142" s="312">
        <f>'To &amp; from Work- trip % summary'!L147</f>
        <v>0</v>
      </c>
      <c r="AB142" s="314">
        <f>'To &amp; from Work- trip % summary'!N147</f>
        <v>0</v>
      </c>
      <c r="AC142" s="260">
        <f t="shared" si="32"/>
        <v>0</v>
      </c>
      <c r="AD142" s="259">
        <f t="shared" si="33"/>
        <v>0</v>
      </c>
      <c r="AE142" s="312">
        <f>'To &amp; from Work- trip % summary'!Q147</f>
        <v>0</v>
      </c>
      <c r="AF142" s="314">
        <f>'To &amp; from Work- trip % summary'!S147</f>
        <v>0</v>
      </c>
      <c r="AG142" s="260">
        <f t="shared" si="34"/>
        <v>0</v>
      </c>
      <c r="AH142" s="259">
        <f t="shared" si="35"/>
        <v>0</v>
      </c>
      <c r="AI142" s="312">
        <f>'To &amp; from Work- trip % summary'!V147</f>
        <v>0</v>
      </c>
      <c r="AJ142" s="314">
        <f>'To &amp; from Work- trip % summary'!X147</f>
        <v>0</v>
      </c>
      <c r="AK142" s="260">
        <f t="shared" si="36"/>
        <v>0</v>
      </c>
      <c r="AL142" s="259">
        <f t="shared" si="37"/>
        <v>0</v>
      </c>
      <c r="AM142" s="312">
        <f>'To &amp; from Work- trip % summary'!AA147</f>
        <v>0</v>
      </c>
      <c r="AN142" s="314">
        <f>'To &amp; from Work- trip % summary'!AC147</f>
        <v>0</v>
      </c>
      <c r="AO142" s="260">
        <f t="shared" si="38"/>
        <v>0</v>
      </c>
      <c r="AP142" s="259">
        <f t="shared" si="39"/>
        <v>0</v>
      </c>
      <c r="AQ142" s="312">
        <f>'To &amp; from Work- trip % summary'!AF147</f>
        <v>0</v>
      </c>
      <c r="AR142" s="314">
        <f>'To &amp; from Work- trip % summary'!AH147</f>
        <v>0</v>
      </c>
      <c r="AS142" s="260">
        <f t="shared" si="40"/>
        <v>0</v>
      </c>
      <c r="AT142" s="259">
        <f t="shared" si="41"/>
        <v>0</v>
      </c>
      <c r="AU142" s="261"/>
      <c r="AV142" s="248"/>
      <c r="AW142" s="248"/>
      <c r="AX142" s="248"/>
      <c r="AY142" s="248"/>
    </row>
    <row r="143" spans="1:51" x14ac:dyDescent="0.2">
      <c r="A143" s="248"/>
      <c r="B143" s="248"/>
      <c r="C143" s="248"/>
      <c r="D143" s="248"/>
      <c r="E143" s="248"/>
      <c r="F143" s="248"/>
      <c r="G143" s="248"/>
      <c r="H143" s="248"/>
      <c r="I143" s="248"/>
      <c r="J143" s="248"/>
      <c r="K143" s="248"/>
      <c r="L143" s="248"/>
      <c r="M143" s="248"/>
      <c r="N143" s="248"/>
      <c r="O143" s="248"/>
      <c r="P143" s="248"/>
      <c r="Q143" s="296"/>
      <c r="R143" s="256">
        <f>'To &amp; from Work- trip % summary'!B148</f>
        <v>0</v>
      </c>
      <c r="S143" s="313">
        <f>'To &amp; from Work- trip % summary'!D148</f>
        <v>0</v>
      </c>
      <c r="T143" s="257">
        <f>'Non-survey input values'!$B$26</f>
        <v>220.3</v>
      </c>
      <c r="U143" s="258">
        <f t="shared" si="28"/>
        <v>0</v>
      </c>
      <c r="V143" s="259">
        <f t="shared" si="29"/>
        <v>0</v>
      </c>
      <c r="W143" s="312">
        <f>'To &amp; from Work- trip % summary'!G148</f>
        <v>0</v>
      </c>
      <c r="X143" s="314">
        <f>'To &amp; from Work- trip % summary'!I148</f>
        <v>0</v>
      </c>
      <c r="Y143" s="260">
        <f t="shared" si="30"/>
        <v>0</v>
      </c>
      <c r="Z143" s="259">
        <f t="shared" si="31"/>
        <v>0</v>
      </c>
      <c r="AA143" s="312">
        <f>'To &amp; from Work- trip % summary'!L148</f>
        <v>0</v>
      </c>
      <c r="AB143" s="314">
        <f>'To &amp; from Work- trip % summary'!N148</f>
        <v>0</v>
      </c>
      <c r="AC143" s="260">
        <f t="shared" si="32"/>
        <v>0</v>
      </c>
      <c r="AD143" s="259">
        <f t="shared" si="33"/>
        <v>0</v>
      </c>
      <c r="AE143" s="312">
        <f>'To &amp; from Work- trip % summary'!Q148</f>
        <v>0</v>
      </c>
      <c r="AF143" s="314">
        <f>'To &amp; from Work- trip % summary'!S148</f>
        <v>0</v>
      </c>
      <c r="AG143" s="260">
        <f t="shared" si="34"/>
        <v>0</v>
      </c>
      <c r="AH143" s="259">
        <f t="shared" si="35"/>
        <v>0</v>
      </c>
      <c r="AI143" s="312">
        <f>'To &amp; from Work- trip % summary'!V148</f>
        <v>0</v>
      </c>
      <c r="AJ143" s="314">
        <f>'To &amp; from Work- trip % summary'!X148</f>
        <v>0</v>
      </c>
      <c r="AK143" s="260">
        <f t="shared" si="36"/>
        <v>0</v>
      </c>
      <c r="AL143" s="259">
        <f t="shared" si="37"/>
        <v>0</v>
      </c>
      <c r="AM143" s="312">
        <f>'To &amp; from Work- trip % summary'!AA148</f>
        <v>0</v>
      </c>
      <c r="AN143" s="314">
        <f>'To &amp; from Work- trip % summary'!AC148</f>
        <v>0</v>
      </c>
      <c r="AO143" s="260">
        <f t="shared" si="38"/>
        <v>0</v>
      </c>
      <c r="AP143" s="259">
        <f t="shared" si="39"/>
        <v>0</v>
      </c>
      <c r="AQ143" s="312">
        <f>'To &amp; from Work- trip % summary'!AF148</f>
        <v>0</v>
      </c>
      <c r="AR143" s="314">
        <f>'To &amp; from Work- trip % summary'!AH148</f>
        <v>0</v>
      </c>
      <c r="AS143" s="260">
        <f t="shared" si="40"/>
        <v>0</v>
      </c>
      <c r="AT143" s="259">
        <f t="shared" si="41"/>
        <v>0</v>
      </c>
      <c r="AU143" s="261"/>
      <c r="AV143" s="248"/>
      <c r="AW143" s="248"/>
      <c r="AX143" s="248"/>
      <c r="AY143" s="248"/>
    </row>
    <row r="144" spans="1:51" x14ac:dyDescent="0.2">
      <c r="A144" s="248"/>
      <c r="B144" s="248"/>
      <c r="C144" s="248"/>
      <c r="D144" s="248"/>
      <c r="E144" s="248"/>
      <c r="F144" s="248"/>
      <c r="G144" s="248"/>
      <c r="H144" s="248"/>
      <c r="I144" s="248"/>
      <c r="J144" s="248"/>
      <c r="K144" s="248"/>
      <c r="L144" s="248"/>
      <c r="M144" s="248"/>
      <c r="N144" s="248"/>
      <c r="O144" s="248"/>
      <c r="P144" s="248"/>
      <c r="Q144" s="296"/>
      <c r="R144" s="256">
        <f>'To &amp; from Work- trip % summary'!B149</f>
        <v>0</v>
      </c>
      <c r="S144" s="313">
        <f>'To &amp; from Work- trip % summary'!D149</f>
        <v>0</v>
      </c>
      <c r="T144" s="257">
        <f>'Non-survey input values'!$B$26</f>
        <v>220.3</v>
      </c>
      <c r="U144" s="258">
        <f t="shared" si="28"/>
        <v>0</v>
      </c>
      <c r="V144" s="259">
        <f t="shared" si="29"/>
        <v>0</v>
      </c>
      <c r="W144" s="312">
        <f>'To &amp; from Work- trip % summary'!G149</f>
        <v>0</v>
      </c>
      <c r="X144" s="314">
        <f>'To &amp; from Work- trip % summary'!I149</f>
        <v>0</v>
      </c>
      <c r="Y144" s="260">
        <f t="shared" si="30"/>
        <v>0</v>
      </c>
      <c r="Z144" s="259">
        <f t="shared" si="31"/>
        <v>0</v>
      </c>
      <c r="AA144" s="312">
        <f>'To &amp; from Work- trip % summary'!L149</f>
        <v>0</v>
      </c>
      <c r="AB144" s="314">
        <f>'To &amp; from Work- trip % summary'!N149</f>
        <v>0</v>
      </c>
      <c r="AC144" s="260">
        <f t="shared" si="32"/>
        <v>0</v>
      </c>
      <c r="AD144" s="259">
        <f t="shared" si="33"/>
        <v>0</v>
      </c>
      <c r="AE144" s="312">
        <f>'To &amp; from Work- trip % summary'!Q149</f>
        <v>0</v>
      </c>
      <c r="AF144" s="314">
        <f>'To &amp; from Work- trip % summary'!S149</f>
        <v>0</v>
      </c>
      <c r="AG144" s="260">
        <f t="shared" si="34"/>
        <v>0</v>
      </c>
      <c r="AH144" s="259">
        <f t="shared" si="35"/>
        <v>0</v>
      </c>
      <c r="AI144" s="312">
        <f>'To &amp; from Work- trip % summary'!V149</f>
        <v>0</v>
      </c>
      <c r="AJ144" s="314">
        <f>'To &amp; from Work- trip % summary'!X149</f>
        <v>0</v>
      </c>
      <c r="AK144" s="260">
        <f t="shared" si="36"/>
        <v>0</v>
      </c>
      <c r="AL144" s="259">
        <f t="shared" si="37"/>
        <v>0</v>
      </c>
      <c r="AM144" s="312">
        <f>'To &amp; from Work- trip % summary'!AA149</f>
        <v>0</v>
      </c>
      <c r="AN144" s="314">
        <f>'To &amp; from Work- trip % summary'!AC149</f>
        <v>0</v>
      </c>
      <c r="AO144" s="260">
        <f t="shared" si="38"/>
        <v>0</v>
      </c>
      <c r="AP144" s="259">
        <f t="shared" si="39"/>
        <v>0</v>
      </c>
      <c r="AQ144" s="312">
        <f>'To &amp; from Work- trip % summary'!AF149</f>
        <v>0</v>
      </c>
      <c r="AR144" s="314">
        <f>'To &amp; from Work- trip % summary'!AH149</f>
        <v>0</v>
      </c>
      <c r="AS144" s="260">
        <f t="shared" si="40"/>
        <v>0</v>
      </c>
      <c r="AT144" s="259">
        <f t="shared" si="41"/>
        <v>0</v>
      </c>
      <c r="AU144" s="261"/>
      <c r="AV144" s="248"/>
      <c r="AW144" s="248"/>
      <c r="AX144" s="248"/>
      <c r="AY144" s="248"/>
    </row>
    <row r="145" spans="1:51" x14ac:dyDescent="0.2">
      <c r="A145" s="248"/>
      <c r="B145" s="248"/>
      <c r="C145" s="248"/>
      <c r="D145" s="248"/>
      <c r="E145" s="248"/>
      <c r="F145" s="248"/>
      <c r="G145" s="248"/>
      <c r="H145" s="248"/>
      <c r="I145" s="248"/>
      <c r="J145" s="248"/>
      <c r="K145" s="248"/>
      <c r="L145" s="248"/>
      <c r="M145" s="248"/>
      <c r="N145" s="248"/>
      <c r="O145" s="248"/>
      <c r="P145" s="248"/>
      <c r="Q145" s="296"/>
      <c r="R145" s="256">
        <f>'To &amp; from Work- trip % summary'!B150</f>
        <v>0</v>
      </c>
      <c r="S145" s="313">
        <f>'To &amp; from Work- trip % summary'!D150</f>
        <v>0</v>
      </c>
      <c r="T145" s="257">
        <f>'Non-survey input values'!$B$26</f>
        <v>220.3</v>
      </c>
      <c r="U145" s="258">
        <f t="shared" si="28"/>
        <v>0</v>
      </c>
      <c r="V145" s="259">
        <f t="shared" si="29"/>
        <v>0</v>
      </c>
      <c r="W145" s="312">
        <f>'To &amp; from Work- trip % summary'!G150</f>
        <v>0</v>
      </c>
      <c r="X145" s="314">
        <f>'To &amp; from Work- trip % summary'!I150</f>
        <v>0</v>
      </c>
      <c r="Y145" s="260">
        <f t="shared" si="30"/>
        <v>0</v>
      </c>
      <c r="Z145" s="259">
        <f t="shared" si="31"/>
        <v>0</v>
      </c>
      <c r="AA145" s="312">
        <f>'To &amp; from Work- trip % summary'!L150</f>
        <v>0</v>
      </c>
      <c r="AB145" s="314">
        <f>'To &amp; from Work- trip % summary'!N150</f>
        <v>0</v>
      </c>
      <c r="AC145" s="260">
        <f t="shared" si="32"/>
        <v>0</v>
      </c>
      <c r="AD145" s="259">
        <f t="shared" si="33"/>
        <v>0</v>
      </c>
      <c r="AE145" s="312">
        <f>'To &amp; from Work- trip % summary'!Q150</f>
        <v>0</v>
      </c>
      <c r="AF145" s="314">
        <f>'To &amp; from Work- trip % summary'!S150</f>
        <v>0</v>
      </c>
      <c r="AG145" s="260">
        <f t="shared" si="34"/>
        <v>0</v>
      </c>
      <c r="AH145" s="259">
        <f t="shared" si="35"/>
        <v>0</v>
      </c>
      <c r="AI145" s="312">
        <f>'To &amp; from Work- trip % summary'!V150</f>
        <v>0</v>
      </c>
      <c r="AJ145" s="314">
        <f>'To &amp; from Work- trip % summary'!X150</f>
        <v>0</v>
      </c>
      <c r="AK145" s="260">
        <f t="shared" si="36"/>
        <v>0</v>
      </c>
      <c r="AL145" s="259">
        <f t="shared" si="37"/>
        <v>0</v>
      </c>
      <c r="AM145" s="312">
        <f>'To &amp; from Work- trip % summary'!AA150</f>
        <v>0</v>
      </c>
      <c r="AN145" s="314">
        <f>'To &amp; from Work- trip % summary'!AC150</f>
        <v>0</v>
      </c>
      <c r="AO145" s="260">
        <f t="shared" si="38"/>
        <v>0</v>
      </c>
      <c r="AP145" s="259">
        <f t="shared" si="39"/>
        <v>0</v>
      </c>
      <c r="AQ145" s="312">
        <f>'To &amp; from Work- trip % summary'!AF150</f>
        <v>0</v>
      </c>
      <c r="AR145" s="314">
        <f>'To &amp; from Work- trip % summary'!AH150</f>
        <v>0</v>
      </c>
      <c r="AS145" s="260">
        <f t="shared" si="40"/>
        <v>0</v>
      </c>
      <c r="AT145" s="259">
        <f t="shared" si="41"/>
        <v>0</v>
      </c>
      <c r="AU145" s="261"/>
      <c r="AV145" s="248"/>
      <c r="AW145" s="248"/>
      <c r="AX145" s="248"/>
      <c r="AY145" s="248"/>
    </row>
    <row r="146" spans="1:51" x14ac:dyDescent="0.2">
      <c r="A146" s="248"/>
      <c r="B146" s="248"/>
      <c r="C146" s="248"/>
      <c r="D146" s="248"/>
      <c r="E146" s="248"/>
      <c r="F146" s="248"/>
      <c r="G146" s="248"/>
      <c r="H146" s="248"/>
      <c r="I146" s="248"/>
      <c r="J146" s="248"/>
      <c r="K146" s="248"/>
      <c r="L146" s="248"/>
      <c r="M146" s="248"/>
      <c r="N146" s="248"/>
      <c r="O146" s="248"/>
      <c r="P146" s="248"/>
      <c r="Q146" s="296"/>
      <c r="R146" s="256">
        <f>'To &amp; from Work- trip % summary'!B151</f>
        <v>0</v>
      </c>
      <c r="S146" s="313">
        <f>'To &amp; from Work- trip % summary'!D151</f>
        <v>0</v>
      </c>
      <c r="T146" s="257">
        <f>'Non-survey input values'!$B$26</f>
        <v>220.3</v>
      </c>
      <c r="U146" s="258">
        <f t="shared" si="28"/>
        <v>0</v>
      </c>
      <c r="V146" s="259">
        <f t="shared" si="29"/>
        <v>0</v>
      </c>
      <c r="W146" s="312">
        <f>'To &amp; from Work- trip % summary'!G151</f>
        <v>0</v>
      </c>
      <c r="X146" s="314">
        <f>'To &amp; from Work- trip % summary'!I151</f>
        <v>0</v>
      </c>
      <c r="Y146" s="260">
        <f t="shared" si="30"/>
        <v>0</v>
      </c>
      <c r="Z146" s="259">
        <f t="shared" si="31"/>
        <v>0</v>
      </c>
      <c r="AA146" s="312">
        <f>'To &amp; from Work- trip % summary'!L151</f>
        <v>0</v>
      </c>
      <c r="AB146" s="314">
        <f>'To &amp; from Work- trip % summary'!N151</f>
        <v>0</v>
      </c>
      <c r="AC146" s="260">
        <f t="shared" si="32"/>
        <v>0</v>
      </c>
      <c r="AD146" s="259">
        <f t="shared" si="33"/>
        <v>0</v>
      </c>
      <c r="AE146" s="312">
        <f>'To &amp; from Work- trip % summary'!Q151</f>
        <v>0</v>
      </c>
      <c r="AF146" s="314">
        <f>'To &amp; from Work- trip % summary'!S151</f>
        <v>0</v>
      </c>
      <c r="AG146" s="260">
        <f t="shared" si="34"/>
        <v>0</v>
      </c>
      <c r="AH146" s="259">
        <f t="shared" si="35"/>
        <v>0</v>
      </c>
      <c r="AI146" s="312">
        <f>'To &amp; from Work- trip % summary'!V151</f>
        <v>0</v>
      </c>
      <c r="AJ146" s="314">
        <f>'To &amp; from Work- trip % summary'!X151</f>
        <v>0</v>
      </c>
      <c r="AK146" s="260">
        <f t="shared" si="36"/>
        <v>0</v>
      </c>
      <c r="AL146" s="259">
        <f t="shared" si="37"/>
        <v>0</v>
      </c>
      <c r="AM146" s="312">
        <f>'To &amp; from Work- trip % summary'!AA151</f>
        <v>0</v>
      </c>
      <c r="AN146" s="314">
        <f>'To &amp; from Work- trip % summary'!AC151</f>
        <v>0</v>
      </c>
      <c r="AO146" s="260">
        <f t="shared" si="38"/>
        <v>0</v>
      </c>
      <c r="AP146" s="259">
        <f t="shared" si="39"/>
        <v>0</v>
      </c>
      <c r="AQ146" s="312">
        <f>'To &amp; from Work- trip % summary'!AF151</f>
        <v>0</v>
      </c>
      <c r="AR146" s="314">
        <f>'To &amp; from Work- trip % summary'!AH151</f>
        <v>0</v>
      </c>
      <c r="AS146" s="260">
        <f t="shared" si="40"/>
        <v>0</v>
      </c>
      <c r="AT146" s="259">
        <f t="shared" si="41"/>
        <v>0</v>
      </c>
      <c r="AU146" s="261"/>
      <c r="AV146" s="248"/>
      <c r="AW146" s="248"/>
      <c r="AX146" s="248"/>
      <c r="AY146" s="248"/>
    </row>
    <row r="147" spans="1:51" x14ac:dyDescent="0.2">
      <c r="A147" s="248"/>
      <c r="B147" s="248"/>
      <c r="C147" s="248"/>
      <c r="D147" s="248"/>
      <c r="E147" s="248"/>
      <c r="F147" s="248"/>
      <c r="G147" s="248"/>
      <c r="H147" s="248"/>
      <c r="I147" s="248"/>
      <c r="J147" s="248"/>
      <c r="K147" s="248"/>
      <c r="L147" s="248"/>
      <c r="M147" s="248"/>
      <c r="N147" s="248"/>
      <c r="O147" s="248"/>
      <c r="P147" s="248"/>
      <c r="Q147" s="296"/>
      <c r="R147" s="256">
        <f>'To &amp; from Work- trip % summary'!B152</f>
        <v>0</v>
      </c>
      <c r="S147" s="313">
        <f>'To &amp; from Work- trip % summary'!D152</f>
        <v>0</v>
      </c>
      <c r="T147" s="257">
        <f>'Non-survey input values'!$B$26</f>
        <v>220.3</v>
      </c>
      <c r="U147" s="258">
        <f t="shared" si="28"/>
        <v>0</v>
      </c>
      <c r="V147" s="259">
        <f t="shared" si="29"/>
        <v>0</v>
      </c>
      <c r="W147" s="312">
        <f>'To &amp; from Work- trip % summary'!G152</f>
        <v>0</v>
      </c>
      <c r="X147" s="314">
        <f>'To &amp; from Work- trip % summary'!I152</f>
        <v>0</v>
      </c>
      <c r="Y147" s="260">
        <f t="shared" si="30"/>
        <v>0</v>
      </c>
      <c r="Z147" s="259">
        <f t="shared" si="31"/>
        <v>0</v>
      </c>
      <c r="AA147" s="312">
        <f>'To &amp; from Work- trip % summary'!L152</f>
        <v>0</v>
      </c>
      <c r="AB147" s="314">
        <f>'To &amp; from Work- trip % summary'!N152</f>
        <v>0</v>
      </c>
      <c r="AC147" s="260">
        <f t="shared" si="32"/>
        <v>0</v>
      </c>
      <c r="AD147" s="259">
        <f t="shared" si="33"/>
        <v>0</v>
      </c>
      <c r="AE147" s="312">
        <f>'To &amp; from Work- trip % summary'!Q152</f>
        <v>0</v>
      </c>
      <c r="AF147" s="314">
        <f>'To &amp; from Work- trip % summary'!S152</f>
        <v>0</v>
      </c>
      <c r="AG147" s="260">
        <f t="shared" si="34"/>
        <v>0</v>
      </c>
      <c r="AH147" s="259">
        <f t="shared" si="35"/>
        <v>0</v>
      </c>
      <c r="AI147" s="312">
        <f>'To &amp; from Work- trip % summary'!V152</f>
        <v>0</v>
      </c>
      <c r="AJ147" s="314">
        <f>'To &amp; from Work- trip % summary'!X152</f>
        <v>0</v>
      </c>
      <c r="AK147" s="260">
        <f t="shared" si="36"/>
        <v>0</v>
      </c>
      <c r="AL147" s="259">
        <f t="shared" si="37"/>
        <v>0</v>
      </c>
      <c r="AM147" s="312">
        <f>'To &amp; from Work- trip % summary'!AA152</f>
        <v>0</v>
      </c>
      <c r="AN147" s="314">
        <f>'To &amp; from Work- trip % summary'!AC152</f>
        <v>0</v>
      </c>
      <c r="AO147" s="260">
        <f t="shared" si="38"/>
        <v>0</v>
      </c>
      <c r="AP147" s="259">
        <f t="shared" si="39"/>
        <v>0</v>
      </c>
      <c r="AQ147" s="312">
        <f>'To &amp; from Work- trip % summary'!AF152</f>
        <v>0</v>
      </c>
      <c r="AR147" s="314">
        <f>'To &amp; from Work- trip % summary'!AH152</f>
        <v>0</v>
      </c>
      <c r="AS147" s="260">
        <f t="shared" si="40"/>
        <v>0</v>
      </c>
      <c r="AT147" s="259">
        <f t="shared" si="41"/>
        <v>0</v>
      </c>
      <c r="AU147" s="261"/>
      <c r="AV147" s="248"/>
      <c r="AW147" s="248"/>
      <c r="AX147" s="248"/>
      <c r="AY147" s="248"/>
    </row>
    <row r="148" spans="1:51" x14ac:dyDescent="0.2">
      <c r="A148" s="248"/>
      <c r="B148" s="248"/>
      <c r="C148" s="248"/>
      <c r="D148" s="248"/>
      <c r="E148" s="248"/>
      <c r="F148" s="248"/>
      <c r="G148" s="248"/>
      <c r="H148" s="248"/>
      <c r="I148" s="248"/>
      <c r="J148" s="248"/>
      <c r="K148" s="248"/>
      <c r="L148" s="248"/>
      <c r="M148" s="248"/>
      <c r="N148" s="248"/>
      <c r="O148" s="248"/>
      <c r="P148" s="248"/>
      <c r="Q148" s="296"/>
      <c r="R148" s="256">
        <f>'To &amp; from Work- trip % summary'!B153</f>
        <v>0</v>
      </c>
      <c r="S148" s="313">
        <f>'To &amp; from Work- trip % summary'!D153</f>
        <v>0</v>
      </c>
      <c r="T148" s="257">
        <f>'Non-survey input values'!$B$26</f>
        <v>220.3</v>
      </c>
      <c r="U148" s="258">
        <f t="shared" si="28"/>
        <v>0</v>
      </c>
      <c r="V148" s="259">
        <f t="shared" si="29"/>
        <v>0</v>
      </c>
      <c r="W148" s="312">
        <f>'To &amp; from Work- trip % summary'!G153</f>
        <v>0</v>
      </c>
      <c r="X148" s="314">
        <f>'To &amp; from Work- trip % summary'!I153</f>
        <v>0</v>
      </c>
      <c r="Y148" s="260">
        <f t="shared" si="30"/>
        <v>0</v>
      </c>
      <c r="Z148" s="259">
        <f t="shared" si="31"/>
        <v>0</v>
      </c>
      <c r="AA148" s="312">
        <f>'To &amp; from Work- trip % summary'!L153</f>
        <v>0</v>
      </c>
      <c r="AB148" s="314">
        <f>'To &amp; from Work- trip % summary'!N153</f>
        <v>0</v>
      </c>
      <c r="AC148" s="260">
        <f t="shared" si="32"/>
        <v>0</v>
      </c>
      <c r="AD148" s="259">
        <f t="shared" si="33"/>
        <v>0</v>
      </c>
      <c r="AE148" s="312">
        <f>'To &amp; from Work- trip % summary'!Q153</f>
        <v>0</v>
      </c>
      <c r="AF148" s="314">
        <f>'To &amp; from Work- trip % summary'!S153</f>
        <v>0</v>
      </c>
      <c r="AG148" s="260">
        <f t="shared" si="34"/>
        <v>0</v>
      </c>
      <c r="AH148" s="259">
        <f t="shared" si="35"/>
        <v>0</v>
      </c>
      <c r="AI148" s="312">
        <f>'To &amp; from Work- trip % summary'!V153</f>
        <v>0</v>
      </c>
      <c r="AJ148" s="314">
        <f>'To &amp; from Work- trip % summary'!X153</f>
        <v>0</v>
      </c>
      <c r="AK148" s="260">
        <f t="shared" si="36"/>
        <v>0</v>
      </c>
      <c r="AL148" s="259">
        <f t="shared" si="37"/>
        <v>0</v>
      </c>
      <c r="AM148" s="312">
        <f>'To &amp; from Work- trip % summary'!AA153</f>
        <v>0</v>
      </c>
      <c r="AN148" s="314">
        <f>'To &amp; from Work- trip % summary'!AC153</f>
        <v>0</v>
      </c>
      <c r="AO148" s="260">
        <f t="shared" si="38"/>
        <v>0</v>
      </c>
      <c r="AP148" s="259">
        <f t="shared" si="39"/>
        <v>0</v>
      </c>
      <c r="AQ148" s="312">
        <f>'To &amp; from Work- trip % summary'!AF153</f>
        <v>0</v>
      </c>
      <c r="AR148" s="314">
        <f>'To &amp; from Work- trip % summary'!AH153</f>
        <v>0</v>
      </c>
      <c r="AS148" s="260">
        <f t="shared" si="40"/>
        <v>0</v>
      </c>
      <c r="AT148" s="259">
        <f t="shared" si="41"/>
        <v>0</v>
      </c>
      <c r="AU148" s="261"/>
      <c r="AV148" s="248"/>
      <c r="AW148" s="248"/>
      <c r="AX148" s="248"/>
      <c r="AY148" s="248"/>
    </row>
    <row r="149" spans="1:51" x14ac:dyDescent="0.2">
      <c r="A149" s="248"/>
      <c r="B149" s="248"/>
      <c r="C149" s="248"/>
      <c r="D149" s="248"/>
      <c r="E149" s="248"/>
      <c r="F149" s="248"/>
      <c r="G149" s="248"/>
      <c r="H149" s="248"/>
      <c r="I149" s="248"/>
      <c r="J149" s="248"/>
      <c r="K149" s="248"/>
      <c r="L149" s="248"/>
      <c r="M149" s="248"/>
      <c r="N149" s="248"/>
      <c r="O149" s="248"/>
      <c r="P149" s="248"/>
      <c r="Q149" s="296"/>
      <c r="R149" s="256">
        <f>'To &amp; from Work- trip % summary'!B154</f>
        <v>0</v>
      </c>
      <c r="S149" s="313">
        <f>'To &amp; from Work- trip % summary'!D154</f>
        <v>0</v>
      </c>
      <c r="T149" s="257">
        <f>'Non-survey input values'!$B$26</f>
        <v>220.3</v>
      </c>
      <c r="U149" s="258">
        <f t="shared" si="28"/>
        <v>0</v>
      </c>
      <c r="V149" s="259">
        <f t="shared" si="29"/>
        <v>0</v>
      </c>
      <c r="W149" s="312">
        <f>'To &amp; from Work- trip % summary'!G154</f>
        <v>0</v>
      </c>
      <c r="X149" s="314">
        <f>'To &amp; from Work- trip % summary'!I154</f>
        <v>0</v>
      </c>
      <c r="Y149" s="260">
        <f t="shared" si="30"/>
        <v>0</v>
      </c>
      <c r="Z149" s="259">
        <f t="shared" si="31"/>
        <v>0</v>
      </c>
      <c r="AA149" s="312">
        <f>'To &amp; from Work- trip % summary'!L154</f>
        <v>0</v>
      </c>
      <c r="AB149" s="314">
        <f>'To &amp; from Work- trip % summary'!N154</f>
        <v>0</v>
      </c>
      <c r="AC149" s="260">
        <f t="shared" si="32"/>
        <v>0</v>
      </c>
      <c r="AD149" s="259">
        <f t="shared" si="33"/>
        <v>0</v>
      </c>
      <c r="AE149" s="312">
        <f>'To &amp; from Work- trip % summary'!Q154</f>
        <v>0</v>
      </c>
      <c r="AF149" s="314">
        <f>'To &amp; from Work- trip % summary'!S154</f>
        <v>0</v>
      </c>
      <c r="AG149" s="260">
        <f t="shared" si="34"/>
        <v>0</v>
      </c>
      <c r="AH149" s="259">
        <f t="shared" si="35"/>
        <v>0</v>
      </c>
      <c r="AI149" s="312">
        <f>'To &amp; from Work- trip % summary'!V154</f>
        <v>0</v>
      </c>
      <c r="AJ149" s="314">
        <f>'To &amp; from Work- trip % summary'!X154</f>
        <v>0</v>
      </c>
      <c r="AK149" s="260">
        <f t="shared" si="36"/>
        <v>0</v>
      </c>
      <c r="AL149" s="259">
        <f t="shared" si="37"/>
        <v>0</v>
      </c>
      <c r="AM149" s="312">
        <f>'To &amp; from Work- trip % summary'!AA154</f>
        <v>0</v>
      </c>
      <c r="AN149" s="314">
        <f>'To &amp; from Work- trip % summary'!AC154</f>
        <v>0</v>
      </c>
      <c r="AO149" s="260">
        <f t="shared" si="38"/>
        <v>0</v>
      </c>
      <c r="AP149" s="259">
        <f t="shared" si="39"/>
        <v>0</v>
      </c>
      <c r="AQ149" s="312">
        <f>'To &amp; from Work- trip % summary'!AF154</f>
        <v>0</v>
      </c>
      <c r="AR149" s="314">
        <f>'To &amp; from Work- trip % summary'!AH154</f>
        <v>0</v>
      </c>
      <c r="AS149" s="260">
        <f t="shared" si="40"/>
        <v>0</v>
      </c>
      <c r="AT149" s="259">
        <f t="shared" si="41"/>
        <v>0</v>
      </c>
      <c r="AU149" s="261"/>
      <c r="AV149" s="248"/>
      <c r="AW149" s="248"/>
      <c r="AX149" s="248"/>
      <c r="AY149" s="248"/>
    </row>
    <row r="150" spans="1:51" x14ac:dyDescent="0.2">
      <c r="A150" s="248"/>
      <c r="B150" s="248"/>
      <c r="C150" s="248"/>
      <c r="D150" s="248"/>
      <c r="E150" s="248"/>
      <c r="F150" s="248"/>
      <c r="G150" s="248"/>
      <c r="H150" s="248"/>
      <c r="I150" s="248"/>
      <c r="J150" s="248"/>
      <c r="K150" s="248"/>
      <c r="L150" s="248"/>
      <c r="M150" s="248"/>
      <c r="N150" s="248"/>
      <c r="O150" s="248"/>
      <c r="P150" s="248"/>
      <c r="Q150" s="296"/>
      <c r="R150" s="256">
        <f>'To &amp; from Work- trip % summary'!B155</f>
        <v>0</v>
      </c>
      <c r="S150" s="313">
        <f>'To &amp; from Work- trip % summary'!D155</f>
        <v>0</v>
      </c>
      <c r="T150" s="257">
        <f>'Non-survey input values'!$B$26</f>
        <v>220.3</v>
      </c>
      <c r="U150" s="258">
        <f t="shared" si="28"/>
        <v>0</v>
      </c>
      <c r="V150" s="259">
        <f t="shared" si="29"/>
        <v>0</v>
      </c>
      <c r="W150" s="312">
        <f>'To &amp; from Work- trip % summary'!G155</f>
        <v>0</v>
      </c>
      <c r="X150" s="314">
        <f>'To &amp; from Work- trip % summary'!I155</f>
        <v>0</v>
      </c>
      <c r="Y150" s="260">
        <f t="shared" si="30"/>
        <v>0</v>
      </c>
      <c r="Z150" s="259">
        <f t="shared" si="31"/>
        <v>0</v>
      </c>
      <c r="AA150" s="312">
        <f>'To &amp; from Work- trip % summary'!L155</f>
        <v>0</v>
      </c>
      <c r="AB150" s="314">
        <f>'To &amp; from Work- trip % summary'!N155</f>
        <v>0</v>
      </c>
      <c r="AC150" s="260">
        <f t="shared" si="32"/>
        <v>0</v>
      </c>
      <c r="AD150" s="259">
        <f t="shared" si="33"/>
        <v>0</v>
      </c>
      <c r="AE150" s="312">
        <f>'To &amp; from Work- trip % summary'!Q155</f>
        <v>0</v>
      </c>
      <c r="AF150" s="314">
        <f>'To &amp; from Work- trip % summary'!S155</f>
        <v>0</v>
      </c>
      <c r="AG150" s="260">
        <f t="shared" si="34"/>
        <v>0</v>
      </c>
      <c r="AH150" s="259">
        <f t="shared" si="35"/>
        <v>0</v>
      </c>
      <c r="AI150" s="312">
        <f>'To &amp; from Work- trip % summary'!V155</f>
        <v>0</v>
      </c>
      <c r="AJ150" s="314">
        <f>'To &amp; from Work- trip % summary'!X155</f>
        <v>0</v>
      </c>
      <c r="AK150" s="260">
        <f t="shared" si="36"/>
        <v>0</v>
      </c>
      <c r="AL150" s="259">
        <f t="shared" si="37"/>
        <v>0</v>
      </c>
      <c r="AM150" s="312">
        <f>'To &amp; from Work- trip % summary'!AA155</f>
        <v>0</v>
      </c>
      <c r="AN150" s="314">
        <f>'To &amp; from Work- trip % summary'!AC155</f>
        <v>0</v>
      </c>
      <c r="AO150" s="260">
        <f t="shared" si="38"/>
        <v>0</v>
      </c>
      <c r="AP150" s="259">
        <f t="shared" si="39"/>
        <v>0</v>
      </c>
      <c r="AQ150" s="312">
        <f>'To &amp; from Work- trip % summary'!AF155</f>
        <v>0</v>
      </c>
      <c r="AR150" s="314">
        <f>'To &amp; from Work- trip % summary'!AH155</f>
        <v>0</v>
      </c>
      <c r="AS150" s="260">
        <f t="shared" si="40"/>
        <v>0</v>
      </c>
      <c r="AT150" s="259">
        <f t="shared" si="41"/>
        <v>0</v>
      </c>
      <c r="AU150" s="261"/>
      <c r="AV150" s="248"/>
      <c r="AW150" s="248"/>
      <c r="AX150" s="248"/>
      <c r="AY150" s="248"/>
    </row>
    <row r="151" spans="1:51" x14ac:dyDescent="0.2">
      <c r="A151" s="248"/>
      <c r="B151" s="248"/>
      <c r="C151" s="248"/>
      <c r="D151" s="248"/>
      <c r="E151" s="248"/>
      <c r="F151" s="248"/>
      <c r="G151" s="248"/>
      <c r="H151" s="248"/>
      <c r="I151" s="248"/>
      <c r="J151" s="248"/>
      <c r="K151" s="248"/>
      <c r="L151" s="248"/>
      <c r="M151" s="248"/>
      <c r="N151" s="248"/>
      <c r="O151" s="248"/>
      <c r="P151" s="248"/>
      <c r="Q151" s="296"/>
      <c r="R151" s="256">
        <f>'To &amp; from Work- trip % summary'!B156</f>
        <v>0</v>
      </c>
      <c r="S151" s="313">
        <f>'To &amp; from Work- trip % summary'!D156</f>
        <v>0</v>
      </c>
      <c r="T151" s="257">
        <f>'Non-survey input values'!$B$26</f>
        <v>220.3</v>
      </c>
      <c r="U151" s="258">
        <f t="shared" si="28"/>
        <v>0</v>
      </c>
      <c r="V151" s="259">
        <f t="shared" si="29"/>
        <v>0</v>
      </c>
      <c r="W151" s="312">
        <f>'To &amp; from Work- trip % summary'!G156</f>
        <v>0</v>
      </c>
      <c r="X151" s="314">
        <f>'To &amp; from Work- trip % summary'!I156</f>
        <v>0</v>
      </c>
      <c r="Y151" s="260">
        <f t="shared" si="30"/>
        <v>0</v>
      </c>
      <c r="Z151" s="259">
        <f t="shared" si="31"/>
        <v>0</v>
      </c>
      <c r="AA151" s="312">
        <f>'To &amp; from Work- trip % summary'!L156</f>
        <v>0</v>
      </c>
      <c r="AB151" s="314">
        <f>'To &amp; from Work- trip % summary'!N156</f>
        <v>0</v>
      </c>
      <c r="AC151" s="260">
        <f t="shared" si="32"/>
        <v>0</v>
      </c>
      <c r="AD151" s="259">
        <f t="shared" si="33"/>
        <v>0</v>
      </c>
      <c r="AE151" s="312">
        <f>'To &amp; from Work- trip % summary'!Q156</f>
        <v>0</v>
      </c>
      <c r="AF151" s="314">
        <f>'To &amp; from Work- trip % summary'!S156</f>
        <v>0</v>
      </c>
      <c r="AG151" s="260">
        <f t="shared" si="34"/>
        <v>0</v>
      </c>
      <c r="AH151" s="259">
        <f t="shared" si="35"/>
        <v>0</v>
      </c>
      <c r="AI151" s="312">
        <f>'To &amp; from Work- trip % summary'!V156</f>
        <v>0</v>
      </c>
      <c r="AJ151" s="314">
        <f>'To &amp; from Work- trip % summary'!X156</f>
        <v>0</v>
      </c>
      <c r="AK151" s="260">
        <f t="shared" si="36"/>
        <v>0</v>
      </c>
      <c r="AL151" s="259">
        <f t="shared" si="37"/>
        <v>0</v>
      </c>
      <c r="AM151" s="312">
        <f>'To &amp; from Work- trip % summary'!AA156</f>
        <v>0</v>
      </c>
      <c r="AN151" s="314">
        <f>'To &amp; from Work- trip % summary'!AC156</f>
        <v>0</v>
      </c>
      <c r="AO151" s="260">
        <f t="shared" si="38"/>
        <v>0</v>
      </c>
      <c r="AP151" s="259">
        <f t="shared" si="39"/>
        <v>0</v>
      </c>
      <c r="AQ151" s="312">
        <f>'To &amp; from Work- trip % summary'!AF156</f>
        <v>0</v>
      </c>
      <c r="AR151" s="314">
        <f>'To &amp; from Work- trip % summary'!AH156</f>
        <v>0</v>
      </c>
      <c r="AS151" s="260">
        <f t="shared" si="40"/>
        <v>0</v>
      </c>
      <c r="AT151" s="259">
        <f t="shared" si="41"/>
        <v>0</v>
      </c>
      <c r="AU151" s="261"/>
      <c r="AV151" s="248"/>
      <c r="AW151" s="248"/>
      <c r="AX151" s="248"/>
      <c r="AY151" s="248"/>
    </row>
    <row r="152" spans="1:51" x14ac:dyDescent="0.2">
      <c r="A152" s="248"/>
      <c r="B152" s="248"/>
      <c r="C152" s="248"/>
      <c r="D152" s="248"/>
      <c r="E152" s="248"/>
      <c r="F152" s="248"/>
      <c r="G152" s="248"/>
      <c r="H152" s="248"/>
      <c r="I152" s="248"/>
      <c r="J152" s="248"/>
      <c r="K152" s="248"/>
      <c r="L152" s="248"/>
      <c r="M152" s="248"/>
      <c r="N152" s="248"/>
      <c r="O152" s="248"/>
      <c r="P152" s="248"/>
      <c r="Q152" s="296"/>
      <c r="R152" s="256">
        <f>'To &amp; from Work- trip % summary'!B157</f>
        <v>0</v>
      </c>
      <c r="S152" s="313">
        <f>'To &amp; from Work- trip % summary'!D157</f>
        <v>0</v>
      </c>
      <c r="T152" s="257">
        <f>'Non-survey input values'!$B$26</f>
        <v>220.3</v>
      </c>
      <c r="U152" s="258">
        <f t="shared" si="28"/>
        <v>0</v>
      </c>
      <c r="V152" s="259">
        <f t="shared" si="29"/>
        <v>0</v>
      </c>
      <c r="W152" s="312">
        <f>'To &amp; from Work- trip % summary'!G157</f>
        <v>0</v>
      </c>
      <c r="X152" s="314">
        <f>'To &amp; from Work- trip % summary'!I157</f>
        <v>0</v>
      </c>
      <c r="Y152" s="260">
        <f t="shared" si="30"/>
        <v>0</v>
      </c>
      <c r="Z152" s="259">
        <f t="shared" si="31"/>
        <v>0</v>
      </c>
      <c r="AA152" s="312">
        <f>'To &amp; from Work- trip % summary'!L157</f>
        <v>0</v>
      </c>
      <c r="AB152" s="314">
        <f>'To &amp; from Work- trip % summary'!N157</f>
        <v>0</v>
      </c>
      <c r="AC152" s="260">
        <f t="shared" si="32"/>
        <v>0</v>
      </c>
      <c r="AD152" s="259">
        <f t="shared" si="33"/>
        <v>0</v>
      </c>
      <c r="AE152" s="312">
        <f>'To &amp; from Work- trip % summary'!Q157</f>
        <v>0</v>
      </c>
      <c r="AF152" s="314">
        <f>'To &amp; from Work- trip % summary'!S157</f>
        <v>0</v>
      </c>
      <c r="AG152" s="260">
        <f t="shared" si="34"/>
        <v>0</v>
      </c>
      <c r="AH152" s="259">
        <f t="shared" si="35"/>
        <v>0</v>
      </c>
      <c r="AI152" s="312">
        <f>'To &amp; from Work- trip % summary'!V157</f>
        <v>0</v>
      </c>
      <c r="AJ152" s="314">
        <f>'To &amp; from Work- trip % summary'!X157</f>
        <v>0</v>
      </c>
      <c r="AK152" s="260">
        <f t="shared" si="36"/>
        <v>0</v>
      </c>
      <c r="AL152" s="259">
        <f t="shared" si="37"/>
        <v>0</v>
      </c>
      <c r="AM152" s="312">
        <f>'To &amp; from Work- trip % summary'!AA157</f>
        <v>0</v>
      </c>
      <c r="AN152" s="314">
        <f>'To &amp; from Work- trip % summary'!AC157</f>
        <v>0</v>
      </c>
      <c r="AO152" s="260">
        <f t="shared" si="38"/>
        <v>0</v>
      </c>
      <c r="AP152" s="259">
        <f t="shared" si="39"/>
        <v>0</v>
      </c>
      <c r="AQ152" s="312">
        <f>'To &amp; from Work- trip % summary'!AF157</f>
        <v>0</v>
      </c>
      <c r="AR152" s="314">
        <f>'To &amp; from Work- trip % summary'!AH157</f>
        <v>0</v>
      </c>
      <c r="AS152" s="260">
        <f t="shared" si="40"/>
        <v>0</v>
      </c>
      <c r="AT152" s="259">
        <f t="shared" si="41"/>
        <v>0</v>
      </c>
      <c r="AU152" s="261"/>
      <c r="AV152" s="248"/>
      <c r="AW152" s="248"/>
      <c r="AX152" s="248"/>
      <c r="AY152" s="248"/>
    </row>
    <row r="153" spans="1:51" x14ac:dyDescent="0.2">
      <c r="A153" s="248"/>
      <c r="B153" s="248"/>
      <c r="C153" s="248"/>
      <c r="D153" s="248"/>
      <c r="E153" s="248"/>
      <c r="F153" s="248"/>
      <c r="G153" s="248"/>
      <c r="H153" s="248"/>
      <c r="I153" s="248"/>
      <c r="J153" s="248"/>
      <c r="K153" s="248"/>
      <c r="L153" s="248"/>
      <c r="M153" s="248"/>
      <c r="N153" s="248"/>
      <c r="O153" s="248"/>
      <c r="P153" s="248"/>
      <c r="Q153" s="296"/>
      <c r="R153" s="256">
        <f>'To &amp; from Work- trip % summary'!B158</f>
        <v>0</v>
      </c>
      <c r="S153" s="313">
        <f>'To &amp; from Work- trip % summary'!D158</f>
        <v>0</v>
      </c>
      <c r="T153" s="257">
        <f>'Non-survey input values'!$B$26</f>
        <v>220.3</v>
      </c>
      <c r="U153" s="258">
        <f t="shared" si="28"/>
        <v>0</v>
      </c>
      <c r="V153" s="259">
        <f t="shared" si="29"/>
        <v>0</v>
      </c>
      <c r="W153" s="312">
        <f>'To &amp; from Work- trip % summary'!G158</f>
        <v>0</v>
      </c>
      <c r="X153" s="314">
        <f>'To &amp; from Work- trip % summary'!I158</f>
        <v>0</v>
      </c>
      <c r="Y153" s="260">
        <f t="shared" si="30"/>
        <v>0</v>
      </c>
      <c r="Z153" s="259">
        <f t="shared" si="31"/>
        <v>0</v>
      </c>
      <c r="AA153" s="312">
        <f>'To &amp; from Work- trip % summary'!L158</f>
        <v>0</v>
      </c>
      <c r="AB153" s="314">
        <f>'To &amp; from Work- trip % summary'!N158</f>
        <v>0</v>
      </c>
      <c r="AC153" s="260">
        <f t="shared" si="32"/>
        <v>0</v>
      </c>
      <c r="AD153" s="259">
        <f t="shared" si="33"/>
        <v>0</v>
      </c>
      <c r="AE153" s="312">
        <f>'To &amp; from Work- trip % summary'!Q158</f>
        <v>0</v>
      </c>
      <c r="AF153" s="314">
        <f>'To &amp; from Work- trip % summary'!S158</f>
        <v>0</v>
      </c>
      <c r="AG153" s="260">
        <f t="shared" si="34"/>
        <v>0</v>
      </c>
      <c r="AH153" s="259">
        <f t="shared" si="35"/>
        <v>0</v>
      </c>
      <c r="AI153" s="312">
        <f>'To &amp; from Work- trip % summary'!V158</f>
        <v>0</v>
      </c>
      <c r="AJ153" s="314">
        <f>'To &amp; from Work- trip % summary'!X158</f>
        <v>0</v>
      </c>
      <c r="AK153" s="260">
        <f t="shared" si="36"/>
        <v>0</v>
      </c>
      <c r="AL153" s="259">
        <f t="shared" si="37"/>
        <v>0</v>
      </c>
      <c r="AM153" s="312">
        <f>'To &amp; from Work- trip % summary'!AA158</f>
        <v>0</v>
      </c>
      <c r="AN153" s="314">
        <f>'To &amp; from Work- trip % summary'!AC158</f>
        <v>0</v>
      </c>
      <c r="AO153" s="260">
        <f t="shared" si="38"/>
        <v>0</v>
      </c>
      <c r="AP153" s="259">
        <f t="shared" si="39"/>
        <v>0</v>
      </c>
      <c r="AQ153" s="312">
        <f>'To &amp; from Work- trip % summary'!AF158</f>
        <v>0</v>
      </c>
      <c r="AR153" s="314">
        <f>'To &amp; from Work- trip % summary'!AH158</f>
        <v>0</v>
      </c>
      <c r="AS153" s="260">
        <f t="shared" si="40"/>
        <v>0</v>
      </c>
      <c r="AT153" s="259">
        <f t="shared" si="41"/>
        <v>0</v>
      </c>
      <c r="AU153" s="261"/>
      <c r="AV153" s="248"/>
      <c r="AW153" s="248"/>
      <c r="AX153" s="248"/>
      <c r="AY153" s="248"/>
    </row>
    <row r="154" spans="1:51" x14ac:dyDescent="0.2">
      <c r="A154" s="248"/>
      <c r="B154" s="248"/>
      <c r="C154" s="248"/>
      <c r="D154" s="248"/>
      <c r="E154" s="248"/>
      <c r="F154" s="248"/>
      <c r="G154" s="248"/>
      <c r="H154" s="248"/>
      <c r="I154" s="248"/>
      <c r="J154" s="248"/>
      <c r="K154" s="248"/>
      <c r="L154" s="248"/>
      <c r="M154" s="248"/>
      <c r="N154" s="248"/>
      <c r="O154" s="248"/>
      <c r="P154" s="248"/>
      <c r="Q154" s="296"/>
      <c r="R154" s="256">
        <f>'To &amp; from Work- trip % summary'!B159</f>
        <v>0</v>
      </c>
      <c r="S154" s="313">
        <f>'To &amp; from Work- trip % summary'!D159</f>
        <v>0</v>
      </c>
      <c r="T154" s="257">
        <f>'Non-survey input values'!$B$26</f>
        <v>220.3</v>
      </c>
      <c r="U154" s="258">
        <f t="shared" si="28"/>
        <v>0</v>
      </c>
      <c r="V154" s="259">
        <f t="shared" si="29"/>
        <v>0</v>
      </c>
      <c r="W154" s="312">
        <f>'To &amp; from Work- trip % summary'!G159</f>
        <v>0</v>
      </c>
      <c r="X154" s="314">
        <f>'To &amp; from Work- trip % summary'!I159</f>
        <v>0</v>
      </c>
      <c r="Y154" s="260">
        <f t="shared" si="30"/>
        <v>0</v>
      </c>
      <c r="Z154" s="259">
        <f t="shared" si="31"/>
        <v>0</v>
      </c>
      <c r="AA154" s="312">
        <f>'To &amp; from Work- trip % summary'!L159</f>
        <v>0</v>
      </c>
      <c r="AB154" s="314">
        <f>'To &amp; from Work- trip % summary'!N159</f>
        <v>0</v>
      </c>
      <c r="AC154" s="260">
        <f t="shared" si="32"/>
        <v>0</v>
      </c>
      <c r="AD154" s="259">
        <f t="shared" si="33"/>
        <v>0</v>
      </c>
      <c r="AE154" s="312">
        <f>'To &amp; from Work- trip % summary'!Q159</f>
        <v>0</v>
      </c>
      <c r="AF154" s="314">
        <f>'To &amp; from Work- trip % summary'!S159</f>
        <v>0</v>
      </c>
      <c r="AG154" s="260">
        <f t="shared" si="34"/>
        <v>0</v>
      </c>
      <c r="AH154" s="259">
        <f t="shared" si="35"/>
        <v>0</v>
      </c>
      <c r="AI154" s="312">
        <f>'To &amp; from Work- trip % summary'!V159</f>
        <v>0</v>
      </c>
      <c r="AJ154" s="314">
        <f>'To &amp; from Work- trip % summary'!X159</f>
        <v>0</v>
      </c>
      <c r="AK154" s="260">
        <f t="shared" si="36"/>
        <v>0</v>
      </c>
      <c r="AL154" s="259">
        <f t="shared" si="37"/>
        <v>0</v>
      </c>
      <c r="AM154" s="312">
        <f>'To &amp; from Work- trip % summary'!AA159</f>
        <v>0</v>
      </c>
      <c r="AN154" s="314">
        <f>'To &amp; from Work- trip % summary'!AC159</f>
        <v>0</v>
      </c>
      <c r="AO154" s="260">
        <f t="shared" si="38"/>
        <v>0</v>
      </c>
      <c r="AP154" s="259">
        <f t="shared" si="39"/>
        <v>0</v>
      </c>
      <c r="AQ154" s="312">
        <f>'To &amp; from Work- trip % summary'!AF159</f>
        <v>0</v>
      </c>
      <c r="AR154" s="314">
        <f>'To &amp; from Work- trip % summary'!AH159</f>
        <v>0</v>
      </c>
      <c r="AS154" s="260">
        <f t="shared" si="40"/>
        <v>0</v>
      </c>
      <c r="AT154" s="259">
        <f t="shared" si="41"/>
        <v>0</v>
      </c>
      <c r="AU154" s="261"/>
      <c r="AV154" s="248"/>
      <c r="AW154" s="248"/>
      <c r="AX154" s="248"/>
      <c r="AY154" s="248"/>
    </row>
    <row r="155" spans="1:51" x14ac:dyDescent="0.2">
      <c r="A155" s="248"/>
      <c r="B155" s="248"/>
      <c r="C155" s="248"/>
      <c r="D155" s="248"/>
      <c r="E155" s="248"/>
      <c r="F155" s="248"/>
      <c r="G155" s="248"/>
      <c r="H155" s="248"/>
      <c r="I155" s="248"/>
      <c r="J155" s="248"/>
      <c r="K155" s="248"/>
      <c r="L155" s="248"/>
      <c r="M155" s="248"/>
      <c r="N155" s="248"/>
      <c r="O155" s="248"/>
      <c r="P155" s="248"/>
      <c r="Q155" s="296"/>
      <c r="R155" s="256">
        <f>'To &amp; from Work- trip % summary'!B160</f>
        <v>0</v>
      </c>
      <c r="S155" s="313">
        <f>'To &amp; from Work- trip % summary'!D160</f>
        <v>0</v>
      </c>
      <c r="T155" s="257">
        <f>'Non-survey input values'!$B$26</f>
        <v>220.3</v>
      </c>
      <c r="U155" s="258">
        <f t="shared" si="28"/>
        <v>0</v>
      </c>
      <c r="V155" s="259">
        <f t="shared" si="29"/>
        <v>0</v>
      </c>
      <c r="W155" s="312">
        <f>'To &amp; from Work- trip % summary'!G160</f>
        <v>0</v>
      </c>
      <c r="X155" s="314">
        <f>'To &amp; from Work- trip % summary'!I160</f>
        <v>0</v>
      </c>
      <c r="Y155" s="260">
        <f t="shared" si="30"/>
        <v>0</v>
      </c>
      <c r="Z155" s="259">
        <f t="shared" si="31"/>
        <v>0</v>
      </c>
      <c r="AA155" s="312">
        <f>'To &amp; from Work- trip % summary'!L160</f>
        <v>0</v>
      </c>
      <c r="AB155" s="314">
        <f>'To &amp; from Work- trip % summary'!N160</f>
        <v>0</v>
      </c>
      <c r="AC155" s="260">
        <f t="shared" si="32"/>
        <v>0</v>
      </c>
      <c r="AD155" s="259">
        <f t="shared" si="33"/>
        <v>0</v>
      </c>
      <c r="AE155" s="312">
        <f>'To &amp; from Work- trip % summary'!Q160</f>
        <v>0</v>
      </c>
      <c r="AF155" s="314">
        <f>'To &amp; from Work- trip % summary'!S160</f>
        <v>0</v>
      </c>
      <c r="AG155" s="260">
        <f t="shared" si="34"/>
        <v>0</v>
      </c>
      <c r="AH155" s="259">
        <f t="shared" si="35"/>
        <v>0</v>
      </c>
      <c r="AI155" s="312">
        <f>'To &amp; from Work- trip % summary'!V160</f>
        <v>0</v>
      </c>
      <c r="AJ155" s="314">
        <f>'To &amp; from Work- trip % summary'!X160</f>
        <v>0</v>
      </c>
      <c r="AK155" s="260">
        <f t="shared" si="36"/>
        <v>0</v>
      </c>
      <c r="AL155" s="259">
        <f t="shared" si="37"/>
        <v>0</v>
      </c>
      <c r="AM155" s="312">
        <f>'To &amp; from Work- trip % summary'!AA160</f>
        <v>0</v>
      </c>
      <c r="AN155" s="314">
        <f>'To &amp; from Work- trip % summary'!AC160</f>
        <v>0</v>
      </c>
      <c r="AO155" s="260">
        <f t="shared" si="38"/>
        <v>0</v>
      </c>
      <c r="AP155" s="259">
        <f t="shared" si="39"/>
        <v>0</v>
      </c>
      <c r="AQ155" s="312">
        <f>'To &amp; from Work- trip % summary'!AF160</f>
        <v>0</v>
      </c>
      <c r="AR155" s="314">
        <f>'To &amp; from Work- trip % summary'!AH160</f>
        <v>0</v>
      </c>
      <c r="AS155" s="260">
        <f t="shared" si="40"/>
        <v>0</v>
      </c>
      <c r="AT155" s="259">
        <f t="shared" si="41"/>
        <v>0</v>
      </c>
      <c r="AU155" s="261"/>
      <c r="AV155" s="248"/>
      <c r="AW155" s="248"/>
      <c r="AX155" s="248"/>
      <c r="AY155" s="248"/>
    </row>
    <row r="156" spans="1:51" x14ac:dyDescent="0.2">
      <c r="A156" s="248"/>
      <c r="B156" s="248"/>
      <c r="C156" s="248"/>
      <c r="D156" s="248"/>
      <c r="E156" s="248"/>
      <c r="F156" s="248"/>
      <c r="G156" s="248"/>
      <c r="H156" s="248"/>
      <c r="I156" s="248"/>
      <c r="J156" s="248"/>
      <c r="K156" s="248"/>
      <c r="L156" s="248"/>
      <c r="M156" s="248"/>
      <c r="N156" s="248"/>
      <c r="O156" s="248"/>
      <c r="P156" s="248"/>
      <c r="Q156" s="296"/>
      <c r="R156" s="256">
        <f>'To &amp; from Work- trip % summary'!B161</f>
        <v>0</v>
      </c>
      <c r="S156" s="313">
        <f>'To &amp; from Work- trip % summary'!D161</f>
        <v>0</v>
      </c>
      <c r="T156" s="257">
        <f>'Non-survey input values'!$B$26</f>
        <v>220.3</v>
      </c>
      <c r="U156" s="258">
        <f t="shared" si="28"/>
        <v>0</v>
      </c>
      <c r="V156" s="259">
        <f t="shared" si="29"/>
        <v>0</v>
      </c>
      <c r="W156" s="312">
        <f>'To &amp; from Work- trip % summary'!G161</f>
        <v>0</v>
      </c>
      <c r="X156" s="314">
        <f>'To &amp; from Work- trip % summary'!I161</f>
        <v>0</v>
      </c>
      <c r="Y156" s="260">
        <f t="shared" si="30"/>
        <v>0</v>
      </c>
      <c r="Z156" s="259">
        <f t="shared" si="31"/>
        <v>0</v>
      </c>
      <c r="AA156" s="312">
        <f>'To &amp; from Work- trip % summary'!L161</f>
        <v>0</v>
      </c>
      <c r="AB156" s="314">
        <f>'To &amp; from Work- trip % summary'!N161</f>
        <v>0</v>
      </c>
      <c r="AC156" s="260">
        <f t="shared" si="32"/>
        <v>0</v>
      </c>
      <c r="AD156" s="259">
        <f t="shared" si="33"/>
        <v>0</v>
      </c>
      <c r="AE156" s="312">
        <f>'To &amp; from Work- trip % summary'!Q161</f>
        <v>0</v>
      </c>
      <c r="AF156" s="314">
        <f>'To &amp; from Work- trip % summary'!S161</f>
        <v>0</v>
      </c>
      <c r="AG156" s="260">
        <f t="shared" si="34"/>
        <v>0</v>
      </c>
      <c r="AH156" s="259">
        <f t="shared" si="35"/>
        <v>0</v>
      </c>
      <c r="AI156" s="312">
        <f>'To &amp; from Work- trip % summary'!V161</f>
        <v>0</v>
      </c>
      <c r="AJ156" s="314">
        <f>'To &amp; from Work- trip % summary'!X161</f>
        <v>0</v>
      </c>
      <c r="AK156" s="260">
        <f t="shared" si="36"/>
        <v>0</v>
      </c>
      <c r="AL156" s="259">
        <f t="shared" si="37"/>
        <v>0</v>
      </c>
      <c r="AM156" s="312">
        <f>'To &amp; from Work- trip % summary'!AA161</f>
        <v>0</v>
      </c>
      <c r="AN156" s="314">
        <f>'To &amp; from Work- trip % summary'!AC161</f>
        <v>0</v>
      </c>
      <c r="AO156" s="260">
        <f t="shared" si="38"/>
        <v>0</v>
      </c>
      <c r="AP156" s="259">
        <f t="shared" si="39"/>
        <v>0</v>
      </c>
      <c r="AQ156" s="312">
        <f>'To &amp; from Work- trip % summary'!AF161</f>
        <v>0</v>
      </c>
      <c r="AR156" s="314">
        <f>'To &amp; from Work- trip % summary'!AH161</f>
        <v>0</v>
      </c>
      <c r="AS156" s="260">
        <f t="shared" si="40"/>
        <v>0</v>
      </c>
      <c r="AT156" s="259">
        <f t="shared" si="41"/>
        <v>0</v>
      </c>
      <c r="AU156" s="261"/>
      <c r="AV156" s="248"/>
      <c r="AW156" s="248"/>
      <c r="AX156" s="248"/>
      <c r="AY156" s="248"/>
    </row>
    <row r="157" spans="1:51" x14ac:dyDescent="0.2">
      <c r="A157" s="248"/>
      <c r="B157" s="248"/>
      <c r="C157" s="248"/>
      <c r="D157" s="248"/>
      <c r="E157" s="248"/>
      <c r="F157" s="248"/>
      <c r="G157" s="248"/>
      <c r="H157" s="248"/>
      <c r="I157" s="248"/>
      <c r="J157" s="248"/>
      <c r="K157" s="248"/>
      <c r="L157" s="248"/>
      <c r="M157" s="248"/>
      <c r="N157" s="248"/>
      <c r="O157" s="248"/>
      <c r="P157" s="248"/>
      <c r="Q157" s="296"/>
      <c r="R157" s="256">
        <f>'To &amp; from Work- trip % summary'!B162</f>
        <v>0</v>
      </c>
      <c r="S157" s="313">
        <f>'To &amp; from Work- trip % summary'!D162</f>
        <v>0</v>
      </c>
      <c r="T157" s="257">
        <f>'Non-survey input values'!$B$26</f>
        <v>220.3</v>
      </c>
      <c r="U157" s="258">
        <f t="shared" si="28"/>
        <v>0</v>
      </c>
      <c r="V157" s="259">
        <f t="shared" si="29"/>
        <v>0</v>
      </c>
      <c r="W157" s="312">
        <f>'To &amp; from Work- trip % summary'!G162</f>
        <v>0</v>
      </c>
      <c r="X157" s="314">
        <f>'To &amp; from Work- trip % summary'!I162</f>
        <v>0</v>
      </c>
      <c r="Y157" s="260">
        <f t="shared" si="30"/>
        <v>0</v>
      </c>
      <c r="Z157" s="259">
        <f t="shared" si="31"/>
        <v>0</v>
      </c>
      <c r="AA157" s="312">
        <f>'To &amp; from Work- trip % summary'!L162</f>
        <v>0</v>
      </c>
      <c r="AB157" s="314">
        <f>'To &amp; from Work- trip % summary'!N162</f>
        <v>0</v>
      </c>
      <c r="AC157" s="260">
        <f t="shared" si="32"/>
        <v>0</v>
      </c>
      <c r="AD157" s="259">
        <f t="shared" si="33"/>
        <v>0</v>
      </c>
      <c r="AE157" s="312">
        <f>'To &amp; from Work- trip % summary'!Q162</f>
        <v>0</v>
      </c>
      <c r="AF157" s="314">
        <f>'To &amp; from Work- trip % summary'!S162</f>
        <v>0</v>
      </c>
      <c r="AG157" s="260">
        <f t="shared" si="34"/>
        <v>0</v>
      </c>
      <c r="AH157" s="259">
        <f t="shared" si="35"/>
        <v>0</v>
      </c>
      <c r="AI157" s="312">
        <f>'To &amp; from Work- trip % summary'!V162</f>
        <v>0</v>
      </c>
      <c r="AJ157" s="314">
        <f>'To &amp; from Work- trip % summary'!X162</f>
        <v>0</v>
      </c>
      <c r="AK157" s="260">
        <f t="shared" si="36"/>
        <v>0</v>
      </c>
      <c r="AL157" s="259">
        <f t="shared" si="37"/>
        <v>0</v>
      </c>
      <c r="AM157" s="312">
        <f>'To &amp; from Work- trip % summary'!AA162</f>
        <v>0</v>
      </c>
      <c r="AN157" s="314">
        <f>'To &amp; from Work- trip % summary'!AC162</f>
        <v>0</v>
      </c>
      <c r="AO157" s="260">
        <f t="shared" si="38"/>
        <v>0</v>
      </c>
      <c r="AP157" s="259">
        <f t="shared" si="39"/>
        <v>0</v>
      </c>
      <c r="AQ157" s="312">
        <f>'To &amp; from Work- trip % summary'!AF162</f>
        <v>0</v>
      </c>
      <c r="AR157" s="314">
        <f>'To &amp; from Work- trip % summary'!AH162</f>
        <v>0</v>
      </c>
      <c r="AS157" s="260">
        <f t="shared" si="40"/>
        <v>0</v>
      </c>
      <c r="AT157" s="259">
        <f t="shared" si="41"/>
        <v>0</v>
      </c>
      <c r="AU157" s="261"/>
      <c r="AV157" s="248"/>
      <c r="AW157" s="248"/>
      <c r="AX157" s="248"/>
      <c r="AY157" s="248"/>
    </row>
    <row r="158" spans="1:51" x14ac:dyDescent="0.2">
      <c r="A158" s="248"/>
      <c r="B158" s="248"/>
      <c r="C158" s="248"/>
      <c r="D158" s="248"/>
      <c r="E158" s="248"/>
      <c r="F158" s="248"/>
      <c r="G158" s="248"/>
      <c r="H158" s="248"/>
      <c r="I158" s="248"/>
      <c r="J158" s="248"/>
      <c r="K158" s="248"/>
      <c r="L158" s="248"/>
      <c r="M158" s="248"/>
      <c r="N158" s="248"/>
      <c r="O158" s="248"/>
      <c r="P158" s="248"/>
      <c r="Q158" s="296"/>
      <c r="R158" s="256">
        <f>'To &amp; from Work- trip % summary'!B163</f>
        <v>0</v>
      </c>
      <c r="S158" s="313">
        <f>'To &amp; from Work- trip % summary'!D163</f>
        <v>0</v>
      </c>
      <c r="T158" s="257">
        <f>'Non-survey input values'!$B$26</f>
        <v>220.3</v>
      </c>
      <c r="U158" s="258">
        <f t="shared" si="28"/>
        <v>0</v>
      </c>
      <c r="V158" s="259">
        <f t="shared" si="29"/>
        <v>0</v>
      </c>
      <c r="W158" s="312">
        <f>'To &amp; from Work- trip % summary'!G163</f>
        <v>0</v>
      </c>
      <c r="X158" s="314">
        <f>'To &amp; from Work- trip % summary'!I163</f>
        <v>0</v>
      </c>
      <c r="Y158" s="260">
        <f t="shared" si="30"/>
        <v>0</v>
      </c>
      <c r="Z158" s="259">
        <f t="shared" si="31"/>
        <v>0</v>
      </c>
      <c r="AA158" s="312">
        <f>'To &amp; from Work- trip % summary'!L163</f>
        <v>0</v>
      </c>
      <c r="AB158" s="314">
        <f>'To &amp; from Work- trip % summary'!N163</f>
        <v>0</v>
      </c>
      <c r="AC158" s="260">
        <f t="shared" si="32"/>
        <v>0</v>
      </c>
      <c r="AD158" s="259">
        <f t="shared" si="33"/>
        <v>0</v>
      </c>
      <c r="AE158" s="312">
        <f>'To &amp; from Work- trip % summary'!Q163</f>
        <v>0</v>
      </c>
      <c r="AF158" s="314">
        <f>'To &amp; from Work- trip % summary'!S163</f>
        <v>0</v>
      </c>
      <c r="AG158" s="260">
        <f t="shared" si="34"/>
        <v>0</v>
      </c>
      <c r="AH158" s="259">
        <f t="shared" si="35"/>
        <v>0</v>
      </c>
      <c r="AI158" s="312">
        <f>'To &amp; from Work- trip % summary'!V163</f>
        <v>0</v>
      </c>
      <c r="AJ158" s="314">
        <f>'To &amp; from Work- trip % summary'!X163</f>
        <v>0</v>
      </c>
      <c r="AK158" s="260">
        <f t="shared" si="36"/>
        <v>0</v>
      </c>
      <c r="AL158" s="259">
        <f t="shared" si="37"/>
        <v>0</v>
      </c>
      <c r="AM158" s="312">
        <f>'To &amp; from Work- trip % summary'!AA163</f>
        <v>0</v>
      </c>
      <c r="AN158" s="314">
        <f>'To &amp; from Work- trip % summary'!AC163</f>
        <v>0</v>
      </c>
      <c r="AO158" s="260">
        <f t="shared" si="38"/>
        <v>0</v>
      </c>
      <c r="AP158" s="259">
        <f t="shared" si="39"/>
        <v>0</v>
      </c>
      <c r="AQ158" s="312">
        <f>'To &amp; from Work- trip % summary'!AF163</f>
        <v>0</v>
      </c>
      <c r="AR158" s="314">
        <f>'To &amp; from Work- trip % summary'!AH163</f>
        <v>0</v>
      </c>
      <c r="AS158" s="260">
        <f t="shared" si="40"/>
        <v>0</v>
      </c>
      <c r="AT158" s="259">
        <f t="shared" si="41"/>
        <v>0</v>
      </c>
      <c r="AU158" s="261"/>
      <c r="AV158" s="248"/>
      <c r="AW158" s="248"/>
      <c r="AX158" s="248"/>
      <c r="AY158" s="248"/>
    </row>
    <row r="159" spans="1:51" x14ac:dyDescent="0.2">
      <c r="A159" s="248"/>
      <c r="B159" s="248"/>
      <c r="C159" s="248"/>
      <c r="D159" s="248"/>
      <c r="E159" s="248"/>
      <c r="F159" s="248"/>
      <c r="G159" s="248"/>
      <c r="H159" s="248"/>
      <c r="I159" s="248"/>
      <c r="J159" s="248"/>
      <c r="K159" s="248"/>
      <c r="L159" s="248"/>
      <c r="M159" s="248"/>
      <c r="N159" s="248"/>
      <c r="O159" s="248"/>
      <c r="P159" s="248"/>
      <c r="Q159" s="296"/>
      <c r="R159" s="256">
        <f>'To &amp; from Work- trip % summary'!B164</f>
        <v>0</v>
      </c>
      <c r="S159" s="313">
        <f>'To &amp; from Work- trip % summary'!D164</f>
        <v>0</v>
      </c>
      <c r="T159" s="257">
        <f>'Non-survey input values'!$B$26</f>
        <v>220.3</v>
      </c>
      <c r="U159" s="258">
        <f t="shared" si="28"/>
        <v>0</v>
      </c>
      <c r="V159" s="259">
        <f t="shared" si="29"/>
        <v>0</v>
      </c>
      <c r="W159" s="312">
        <f>'To &amp; from Work- trip % summary'!G164</f>
        <v>0</v>
      </c>
      <c r="X159" s="314">
        <f>'To &amp; from Work- trip % summary'!I164</f>
        <v>0</v>
      </c>
      <c r="Y159" s="260">
        <f t="shared" si="30"/>
        <v>0</v>
      </c>
      <c r="Z159" s="259">
        <f t="shared" si="31"/>
        <v>0</v>
      </c>
      <c r="AA159" s="312">
        <f>'To &amp; from Work- trip % summary'!L164</f>
        <v>0</v>
      </c>
      <c r="AB159" s="314">
        <f>'To &amp; from Work- trip % summary'!N164</f>
        <v>0</v>
      </c>
      <c r="AC159" s="260">
        <f t="shared" si="32"/>
        <v>0</v>
      </c>
      <c r="AD159" s="259">
        <f t="shared" si="33"/>
        <v>0</v>
      </c>
      <c r="AE159" s="312">
        <f>'To &amp; from Work- trip % summary'!Q164</f>
        <v>0</v>
      </c>
      <c r="AF159" s="314">
        <f>'To &amp; from Work- trip % summary'!S164</f>
        <v>0</v>
      </c>
      <c r="AG159" s="260">
        <f t="shared" si="34"/>
        <v>0</v>
      </c>
      <c r="AH159" s="259">
        <f t="shared" si="35"/>
        <v>0</v>
      </c>
      <c r="AI159" s="312">
        <f>'To &amp; from Work- trip % summary'!V164</f>
        <v>0</v>
      </c>
      <c r="AJ159" s="314">
        <f>'To &amp; from Work- trip % summary'!X164</f>
        <v>0</v>
      </c>
      <c r="AK159" s="260">
        <f t="shared" si="36"/>
        <v>0</v>
      </c>
      <c r="AL159" s="259">
        <f t="shared" si="37"/>
        <v>0</v>
      </c>
      <c r="AM159" s="312">
        <f>'To &amp; from Work- trip % summary'!AA164</f>
        <v>0</v>
      </c>
      <c r="AN159" s="314">
        <f>'To &amp; from Work- trip % summary'!AC164</f>
        <v>0</v>
      </c>
      <c r="AO159" s="260">
        <f t="shared" si="38"/>
        <v>0</v>
      </c>
      <c r="AP159" s="259">
        <f t="shared" si="39"/>
        <v>0</v>
      </c>
      <c r="AQ159" s="312">
        <f>'To &amp; from Work- trip % summary'!AF164</f>
        <v>0</v>
      </c>
      <c r="AR159" s="314">
        <f>'To &amp; from Work- trip % summary'!AH164</f>
        <v>0</v>
      </c>
      <c r="AS159" s="260">
        <f t="shared" si="40"/>
        <v>0</v>
      </c>
      <c r="AT159" s="259">
        <f t="shared" si="41"/>
        <v>0</v>
      </c>
      <c r="AU159" s="261"/>
      <c r="AV159" s="248"/>
      <c r="AW159" s="248"/>
      <c r="AX159" s="248"/>
      <c r="AY159" s="248"/>
    </row>
    <row r="160" spans="1:51" x14ac:dyDescent="0.2">
      <c r="A160" s="248"/>
      <c r="B160" s="248"/>
      <c r="C160" s="248"/>
      <c r="D160" s="248"/>
      <c r="E160" s="248"/>
      <c r="F160" s="248"/>
      <c r="G160" s="248"/>
      <c r="H160" s="248"/>
      <c r="I160" s="248"/>
      <c r="J160" s="248"/>
      <c r="K160" s="248"/>
      <c r="L160" s="248"/>
      <c r="M160" s="248"/>
      <c r="N160" s="248"/>
      <c r="O160" s="248"/>
      <c r="P160" s="248"/>
      <c r="Q160" s="296"/>
      <c r="R160" s="256">
        <f>'To &amp; from Work- trip % summary'!B165</f>
        <v>0</v>
      </c>
      <c r="S160" s="313">
        <f>'To &amp; from Work- trip % summary'!D165</f>
        <v>0</v>
      </c>
      <c r="T160" s="257">
        <f>'Non-survey input values'!$B$26</f>
        <v>220.3</v>
      </c>
      <c r="U160" s="258">
        <f t="shared" si="28"/>
        <v>0</v>
      </c>
      <c r="V160" s="259">
        <f t="shared" si="29"/>
        <v>0</v>
      </c>
      <c r="W160" s="312">
        <f>'To &amp; from Work- trip % summary'!G165</f>
        <v>0</v>
      </c>
      <c r="X160" s="314">
        <f>'To &amp; from Work- trip % summary'!I165</f>
        <v>0</v>
      </c>
      <c r="Y160" s="260">
        <f t="shared" si="30"/>
        <v>0</v>
      </c>
      <c r="Z160" s="259">
        <f t="shared" si="31"/>
        <v>0</v>
      </c>
      <c r="AA160" s="312">
        <f>'To &amp; from Work- trip % summary'!L165</f>
        <v>0</v>
      </c>
      <c r="AB160" s="314">
        <f>'To &amp; from Work- trip % summary'!N165</f>
        <v>0</v>
      </c>
      <c r="AC160" s="260">
        <f t="shared" si="32"/>
        <v>0</v>
      </c>
      <c r="AD160" s="259">
        <f t="shared" si="33"/>
        <v>0</v>
      </c>
      <c r="AE160" s="312">
        <f>'To &amp; from Work- trip % summary'!Q165</f>
        <v>0</v>
      </c>
      <c r="AF160" s="314">
        <f>'To &amp; from Work- trip % summary'!S165</f>
        <v>0</v>
      </c>
      <c r="AG160" s="260">
        <f t="shared" si="34"/>
        <v>0</v>
      </c>
      <c r="AH160" s="259">
        <f t="shared" si="35"/>
        <v>0</v>
      </c>
      <c r="AI160" s="312">
        <f>'To &amp; from Work- trip % summary'!V165</f>
        <v>0</v>
      </c>
      <c r="AJ160" s="314">
        <f>'To &amp; from Work- trip % summary'!X165</f>
        <v>0</v>
      </c>
      <c r="AK160" s="260">
        <f t="shared" si="36"/>
        <v>0</v>
      </c>
      <c r="AL160" s="259">
        <f t="shared" si="37"/>
        <v>0</v>
      </c>
      <c r="AM160" s="312">
        <f>'To &amp; from Work- trip % summary'!AA165</f>
        <v>0</v>
      </c>
      <c r="AN160" s="314">
        <f>'To &amp; from Work- trip % summary'!AC165</f>
        <v>0</v>
      </c>
      <c r="AO160" s="260">
        <f t="shared" si="38"/>
        <v>0</v>
      </c>
      <c r="AP160" s="259">
        <f t="shared" si="39"/>
        <v>0</v>
      </c>
      <c r="AQ160" s="312">
        <f>'To &amp; from Work- trip % summary'!AF165</f>
        <v>0</v>
      </c>
      <c r="AR160" s="314">
        <f>'To &amp; from Work- trip % summary'!AH165</f>
        <v>0</v>
      </c>
      <c r="AS160" s="260">
        <f t="shared" si="40"/>
        <v>0</v>
      </c>
      <c r="AT160" s="259">
        <f t="shared" si="41"/>
        <v>0</v>
      </c>
      <c r="AU160" s="261"/>
      <c r="AV160" s="248"/>
      <c r="AW160" s="248"/>
      <c r="AX160" s="248"/>
      <c r="AY160" s="248"/>
    </row>
    <row r="161" spans="1:51" x14ac:dyDescent="0.2">
      <c r="A161" s="248"/>
      <c r="B161" s="248"/>
      <c r="C161" s="248"/>
      <c r="D161" s="248"/>
      <c r="E161" s="248"/>
      <c r="F161" s="248"/>
      <c r="G161" s="248"/>
      <c r="H161" s="248"/>
      <c r="I161" s="248"/>
      <c r="J161" s="248"/>
      <c r="K161" s="248"/>
      <c r="L161" s="248"/>
      <c r="M161" s="248"/>
      <c r="N161" s="248"/>
      <c r="O161" s="248"/>
      <c r="P161" s="248"/>
      <c r="Q161" s="296"/>
      <c r="R161" s="256">
        <f>'To &amp; from Work- trip % summary'!B166</f>
        <v>0</v>
      </c>
      <c r="S161" s="313">
        <f>'To &amp; from Work- trip % summary'!D166</f>
        <v>0</v>
      </c>
      <c r="T161" s="257">
        <f>'Non-survey input values'!$B$26</f>
        <v>220.3</v>
      </c>
      <c r="U161" s="258">
        <f t="shared" si="28"/>
        <v>0</v>
      </c>
      <c r="V161" s="259">
        <f t="shared" si="29"/>
        <v>0</v>
      </c>
      <c r="W161" s="312">
        <f>'To &amp; from Work- trip % summary'!G166</f>
        <v>0</v>
      </c>
      <c r="X161" s="314">
        <f>'To &amp; from Work- trip % summary'!I166</f>
        <v>0</v>
      </c>
      <c r="Y161" s="260">
        <f t="shared" si="30"/>
        <v>0</v>
      </c>
      <c r="Z161" s="259">
        <f t="shared" si="31"/>
        <v>0</v>
      </c>
      <c r="AA161" s="312">
        <f>'To &amp; from Work- trip % summary'!L166</f>
        <v>0</v>
      </c>
      <c r="AB161" s="314">
        <f>'To &amp; from Work- trip % summary'!N166</f>
        <v>0</v>
      </c>
      <c r="AC161" s="260">
        <f t="shared" si="32"/>
        <v>0</v>
      </c>
      <c r="AD161" s="259">
        <f t="shared" si="33"/>
        <v>0</v>
      </c>
      <c r="AE161" s="312">
        <f>'To &amp; from Work- trip % summary'!Q166</f>
        <v>0</v>
      </c>
      <c r="AF161" s="314">
        <f>'To &amp; from Work- trip % summary'!S166</f>
        <v>0</v>
      </c>
      <c r="AG161" s="260">
        <f t="shared" si="34"/>
        <v>0</v>
      </c>
      <c r="AH161" s="259">
        <f t="shared" si="35"/>
        <v>0</v>
      </c>
      <c r="AI161" s="312">
        <f>'To &amp; from Work- trip % summary'!V166</f>
        <v>0</v>
      </c>
      <c r="AJ161" s="314">
        <f>'To &amp; from Work- trip % summary'!X166</f>
        <v>0</v>
      </c>
      <c r="AK161" s="260">
        <f t="shared" si="36"/>
        <v>0</v>
      </c>
      <c r="AL161" s="259">
        <f t="shared" si="37"/>
        <v>0</v>
      </c>
      <c r="AM161" s="312">
        <f>'To &amp; from Work- trip % summary'!AA166</f>
        <v>0</v>
      </c>
      <c r="AN161" s="314">
        <f>'To &amp; from Work- trip % summary'!AC166</f>
        <v>0</v>
      </c>
      <c r="AO161" s="260">
        <f t="shared" si="38"/>
        <v>0</v>
      </c>
      <c r="AP161" s="259">
        <f t="shared" si="39"/>
        <v>0</v>
      </c>
      <c r="AQ161" s="312">
        <f>'To &amp; from Work- trip % summary'!AF166</f>
        <v>0</v>
      </c>
      <c r="AR161" s="314">
        <f>'To &amp; from Work- trip % summary'!AH166</f>
        <v>0</v>
      </c>
      <c r="AS161" s="260">
        <f t="shared" si="40"/>
        <v>0</v>
      </c>
      <c r="AT161" s="259">
        <f t="shared" si="41"/>
        <v>0</v>
      </c>
      <c r="AU161" s="261"/>
      <c r="AV161" s="248"/>
      <c r="AW161" s="248"/>
      <c r="AX161" s="248"/>
      <c r="AY161" s="248"/>
    </row>
    <row r="162" spans="1:51" x14ac:dyDescent="0.2">
      <c r="A162" s="248"/>
      <c r="B162" s="248"/>
      <c r="C162" s="248"/>
      <c r="D162" s="248"/>
      <c r="E162" s="248"/>
      <c r="F162" s="248"/>
      <c r="G162" s="248"/>
      <c r="H162" s="248"/>
      <c r="I162" s="248"/>
      <c r="J162" s="248"/>
      <c r="K162" s="248"/>
      <c r="L162" s="248"/>
      <c r="M162" s="248"/>
      <c r="N162" s="248"/>
      <c r="O162" s="248"/>
      <c r="P162" s="248"/>
      <c r="Q162" s="296"/>
      <c r="R162" s="256">
        <f>'To &amp; from Work- trip % summary'!B167</f>
        <v>0</v>
      </c>
      <c r="S162" s="313">
        <f>'To &amp; from Work- trip % summary'!D167</f>
        <v>0</v>
      </c>
      <c r="T162" s="257">
        <f>'Non-survey input values'!$B$26</f>
        <v>220.3</v>
      </c>
      <c r="U162" s="258">
        <f t="shared" si="28"/>
        <v>0</v>
      </c>
      <c r="V162" s="259">
        <f t="shared" si="29"/>
        <v>0</v>
      </c>
      <c r="W162" s="312">
        <f>'To &amp; from Work- trip % summary'!G167</f>
        <v>0</v>
      </c>
      <c r="X162" s="314">
        <f>'To &amp; from Work- trip % summary'!I167</f>
        <v>0</v>
      </c>
      <c r="Y162" s="260">
        <f t="shared" si="30"/>
        <v>0</v>
      </c>
      <c r="Z162" s="259">
        <f t="shared" si="31"/>
        <v>0</v>
      </c>
      <c r="AA162" s="312">
        <f>'To &amp; from Work- trip % summary'!L167</f>
        <v>0</v>
      </c>
      <c r="AB162" s="314">
        <f>'To &amp; from Work- trip % summary'!N167</f>
        <v>0</v>
      </c>
      <c r="AC162" s="260">
        <f t="shared" si="32"/>
        <v>0</v>
      </c>
      <c r="AD162" s="259">
        <f t="shared" si="33"/>
        <v>0</v>
      </c>
      <c r="AE162" s="312">
        <f>'To &amp; from Work- trip % summary'!Q167</f>
        <v>0</v>
      </c>
      <c r="AF162" s="314">
        <f>'To &amp; from Work- trip % summary'!S167</f>
        <v>0</v>
      </c>
      <c r="AG162" s="260">
        <f t="shared" si="34"/>
        <v>0</v>
      </c>
      <c r="AH162" s="259">
        <f t="shared" si="35"/>
        <v>0</v>
      </c>
      <c r="AI162" s="312">
        <f>'To &amp; from Work- trip % summary'!V167</f>
        <v>0</v>
      </c>
      <c r="AJ162" s="314">
        <f>'To &amp; from Work- trip % summary'!X167</f>
        <v>0</v>
      </c>
      <c r="AK162" s="260">
        <f t="shared" si="36"/>
        <v>0</v>
      </c>
      <c r="AL162" s="259">
        <f t="shared" si="37"/>
        <v>0</v>
      </c>
      <c r="AM162" s="312">
        <f>'To &amp; from Work- trip % summary'!AA167</f>
        <v>0</v>
      </c>
      <c r="AN162" s="314">
        <f>'To &amp; from Work- trip % summary'!AC167</f>
        <v>0</v>
      </c>
      <c r="AO162" s="260">
        <f t="shared" si="38"/>
        <v>0</v>
      </c>
      <c r="AP162" s="259">
        <f t="shared" si="39"/>
        <v>0</v>
      </c>
      <c r="AQ162" s="312">
        <f>'To &amp; from Work- trip % summary'!AF167</f>
        <v>0</v>
      </c>
      <c r="AR162" s="314">
        <f>'To &amp; from Work- trip % summary'!AH167</f>
        <v>0</v>
      </c>
      <c r="AS162" s="260">
        <f t="shared" si="40"/>
        <v>0</v>
      </c>
      <c r="AT162" s="259">
        <f t="shared" si="41"/>
        <v>0</v>
      </c>
      <c r="AU162" s="261"/>
      <c r="AV162" s="248"/>
      <c r="AW162" s="248"/>
      <c r="AX162" s="248"/>
      <c r="AY162" s="248"/>
    </row>
    <row r="163" spans="1:51" x14ac:dyDescent="0.2">
      <c r="A163" s="248"/>
      <c r="B163" s="248"/>
      <c r="C163" s="248"/>
      <c r="D163" s="248"/>
      <c r="E163" s="248"/>
      <c r="F163" s="248"/>
      <c r="G163" s="248"/>
      <c r="H163" s="248"/>
      <c r="I163" s="248"/>
      <c r="J163" s="248"/>
      <c r="K163" s="248"/>
      <c r="L163" s="248"/>
      <c r="M163" s="248"/>
      <c r="N163" s="248"/>
      <c r="O163" s="248"/>
      <c r="P163" s="248"/>
      <c r="Q163" s="296"/>
      <c r="R163" s="256">
        <f>'To &amp; from Work- trip % summary'!B168</f>
        <v>0</v>
      </c>
      <c r="S163" s="313">
        <f>'To &amp; from Work- trip % summary'!D168</f>
        <v>0</v>
      </c>
      <c r="T163" s="257">
        <f>'Non-survey input values'!$B$26</f>
        <v>220.3</v>
      </c>
      <c r="U163" s="258">
        <f t="shared" si="28"/>
        <v>0</v>
      </c>
      <c r="V163" s="259">
        <f t="shared" si="29"/>
        <v>0</v>
      </c>
      <c r="W163" s="312">
        <f>'To &amp; from Work- trip % summary'!G168</f>
        <v>0</v>
      </c>
      <c r="X163" s="314">
        <f>'To &amp; from Work- trip % summary'!I168</f>
        <v>0</v>
      </c>
      <c r="Y163" s="260">
        <f t="shared" si="30"/>
        <v>0</v>
      </c>
      <c r="Z163" s="259">
        <f t="shared" si="31"/>
        <v>0</v>
      </c>
      <c r="AA163" s="312">
        <f>'To &amp; from Work- trip % summary'!L168</f>
        <v>0</v>
      </c>
      <c r="AB163" s="314">
        <f>'To &amp; from Work- trip % summary'!N168</f>
        <v>0</v>
      </c>
      <c r="AC163" s="260">
        <f t="shared" si="32"/>
        <v>0</v>
      </c>
      <c r="AD163" s="259">
        <f t="shared" si="33"/>
        <v>0</v>
      </c>
      <c r="AE163" s="312">
        <f>'To &amp; from Work- trip % summary'!Q168</f>
        <v>0</v>
      </c>
      <c r="AF163" s="314">
        <f>'To &amp; from Work- trip % summary'!S168</f>
        <v>0</v>
      </c>
      <c r="AG163" s="260">
        <f t="shared" si="34"/>
        <v>0</v>
      </c>
      <c r="AH163" s="259">
        <f t="shared" si="35"/>
        <v>0</v>
      </c>
      <c r="AI163" s="312">
        <f>'To &amp; from Work- trip % summary'!V168</f>
        <v>0</v>
      </c>
      <c r="AJ163" s="314">
        <f>'To &amp; from Work- trip % summary'!X168</f>
        <v>0</v>
      </c>
      <c r="AK163" s="260">
        <f t="shared" si="36"/>
        <v>0</v>
      </c>
      <c r="AL163" s="259">
        <f t="shared" si="37"/>
        <v>0</v>
      </c>
      <c r="AM163" s="312">
        <f>'To &amp; from Work- trip % summary'!AA168</f>
        <v>0</v>
      </c>
      <c r="AN163" s="314">
        <f>'To &amp; from Work- trip % summary'!AC168</f>
        <v>0</v>
      </c>
      <c r="AO163" s="260">
        <f t="shared" si="38"/>
        <v>0</v>
      </c>
      <c r="AP163" s="259">
        <f t="shared" si="39"/>
        <v>0</v>
      </c>
      <c r="AQ163" s="312">
        <f>'To &amp; from Work- trip % summary'!AF168</f>
        <v>0</v>
      </c>
      <c r="AR163" s="314">
        <f>'To &amp; from Work- trip % summary'!AH168</f>
        <v>0</v>
      </c>
      <c r="AS163" s="260">
        <f t="shared" si="40"/>
        <v>0</v>
      </c>
      <c r="AT163" s="259">
        <f t="shared" si="41"/>
        <v>0</v>
      </c>
      <c r="AU163" s="261"/>
      <c r="AV163" s="248"/>
      <c r="AW163" s="248"/>
      <c r="AX163" s="248"/>
      <c r="AY163" s="248"/>
    </row>
    <row r="164" spans="1:51" x14ac:dyDescent="0.2">
      <c r="A164" s="248"/>
      <c r="B164" s="248"/>
      <c r="C164" s="248"/>
      <c r="D164" s="248"/>
      <c r="E164" s="248"/>
      <c r="F164" s="248"/>
      <c r="G164" s="248"/>
      <c r="H164" s="248"/>
      <c r="I164" s="248"/>
      <c r="J164" s="248"/>
      <c r="K164" s="248"/>
      <c r="L164" s="248"/>
      <c r="M164" s="248"/>
      <c r="N164" s="248"/>
      <c r="O164" s="248"/>
      <c r="P164" s="248"/>
      <c r="Q164" s="296"/>
      <c r="R164" s="256">
        <f>'To &amp; from Work- trip % summary'!B169</f>
        <v>0</v>
      </c>
      <c r="S164" s="313">
        <f>'To &amp; from Work- trip % summary'!D169</f>
        <v>0</v>
      </c>
      <c r="T164" s="257">
        <f>'Non-survey input values'!$B$26</f>
        <v>220.3</v>
      </c>
      <c r="U164" s="258">
        <f t="shared" si="28"/>
        <v>0</v>
      </c>
      <c r="V164" s="259">
        <f t="shared" si="29"/>
        <v>0</v>
      </c>
      <c r="W164" s="312">
        <f>'To &amp; from Work- trip % summary'!G169</f>
        <v>0</v>
      </c>
      <c r="X164" s="314">
        <f>'To &amp; from Work- trip % summary'!I169</f>
        <v>0</v>
      </c>
      <c r="Y164" s="260">
        <f t="shared" si="30"/>
        <v>0</v>
      </c>
      <c r="Z164" s="259">
        <f t="shared" si="31"/>
        <v>0</v>
      </c>
      <c r="AA164" s="312">
        <f>'To &amp; from Work- trip % summary'!L169</f>
        <v>0</v>
      </c>
      <c r="AB164" s="314">
        <f>'To &amp; from Work- trip % summary'!N169</f>
        <v>0</v>
      </c>
      <c r="AC164" s="260">
        <f t="shared" si="32"/>
        <v>0</v>
      </c>
      <c r="AD164" s="259">
        <f t="shared" si="33"/>
        <v>0</v>
      </c>
      <c r="AE164" s="312">
        <f>'To &amp; from Work- trip % summary'!Q169</f>
        <v>0</v>
      </c>
      <c r="AF164" s="314">
        <f>'To &amp; from Work- trip % summary'!S169</f>
        <v>0</v>
      </c>
      <c r="AG164" s="260">
        <f t="shared" si="34"/>
        <v>0</v>
      </c>
      <c r="AH164" s="259">
        <f t="shared" si="35"/>
        <v>0</v>
      </c>
      <c r="AI164" s="312">
        <f>'To &amp; from Work- trip % summary'!V169</f>
        <v>0</v>
      </c>
      <c r="AJ164" s="314">
        <f>'To &amp; from Work- trip % summary'!X169</f>
        <v>0</v>
      </c>
      <c r="AK164" s="260">
        <f t="shared" si="36"/>
        <v>0</v>
      </c>
      <c r="AL164" s="259">
        <f t="shared" si="37"/>
        <v>0</v>
      </c>
      <c r="AM164" s="312">
        <f>'To &amp; from Work- trip % summary'!AA169</f>
        <v>0</v>
      </c>
      <c r="AN164" s="314">
        <f>'To &amp; from Work- trip % summary'!AC169</f>
        <v>0</v>
      </c>
      <c r="AO164" s="260">
        <f t="shared" si="38"/>
        <v>0</v>
      </c>
      <c r="AP164" s="259">
        <f t="shared" si="39"/>
        <v>0</v>
      </c>
      <c r="AQ164" s="312">
        <f>'To &amp; from Work- trip % summary'!AF169</f>
        <v>0</v>
      </c>
      <c r="AR164" s="314">
        <f>'To &amp; from Work- trip % summary'!AH169</f>
        <v>0</v>
      </c>
      <c r="AS164" s="260">
        <f t="shared" si="40"/>
        <v>0</v>
      </c>
      <c r="AT164" s="259">
        <f t="shared" si="41"/>
        <v>0</v>
      </c>
      <c r="AU164" s="261"/>
      <c r="AV164" s="248"/>
      <c r="AW164" s="248"/>
      <c r="AX164" s="248"/>
      <c r="AY164" s="248"/>
    </row>
    <row r="165" spans="1:51" x14ac:dyDescent="0.2">
      <c r="A165" s="248"/>
      <c r="B165" s="248"/>
      <c r="C165" s="248"/>
      <c r="D165" s="248"/>
      <c r="E165" s="248"/>
      <c r="F165" s="248"/>
      <c r="G165" s="248"/>
      <c r="H165" s="248"/>
      <c r="I165" s="248"/>
      <c r="J165" s="248"/>
      <c r="K165" s="248"/>
      <c r="L165" s="248"/>
      <c r="M165" s="248"/>
      <c r="N165" s="248"/>
      <c r="O165" s="248"/>
      <c r="P165" s="248"/>
      <c r="Q165" s="296"/>
      <c r="R165" s="256">
        <f>'To &amp; from Work- trip % summary'!B170</f>
        <v>0</v>
      </c>
      <c r="S165" s="313">
        <f>'To &amp; from Work- trip % summary'!D170</f>
        <v>0</v>
      </c>
      <c r="T165" s="257">
        <f>'Non-survey input values'!$B$26</f>
        <v>220.3</v>
      </c>
      <c r="U165" s="258">
        <f t="shared" si="28"/>
        <v>0</v>
      </c>
      <c r="V165" s="259">
        <f t="shared" si="29"/>
        <v>0</v>
      </c>
      <c r="W165" s="312">
        <f>'To &amp; from Work- trip % summary'!G170</f>
        <v>0</v>
      </c>
      <c r="X165" s="314">
        <f>'To &amp; from Work- trip % summary'!I170</f>
        <v>0</v>
      </c>
      <c r="Y165" s="260">
        <f t="shared" si="30"/>
        <v>0</v>
      </c>
      <c r="Z165" s="259">
        <f t="shared" si="31"/>
        <v>0</v>
      </c>
      <c r="AA165" s="312">
        <f>'To &amp; from Work- trip % summary'!L170</f>
        <v>0</v>
      </c>
      <c r="AB165" s="314">
        <f>'To &amp; from Work- trip % summary'!N170</f>
        <v>0</v>
      </c>
      <c r="AC165" s="260">
        <f t="shared" si="32"/>
        <v>0</v>
      </c>
      <c r="AD165" s="259">
        <f t="shared" si="33"/>
        <v>0</v>
      </c>
      <c r="AE165" s="312">
        <f>'To &amp; from Work- trip % summary'!Q170</f>
        <v>0</v>
      </c>
      <c r="AF165" s="314">
        <f>'To &amp; from Work- trip % summary'!S170</f>
        <v>0</v>
      </c>
      <c r="AG165" s="260">
        <f t="shared" si="34"/>
        <v>0</v>
      </c>
      <c r="AH165" s="259">
        <f t="shared" si="35"/>
        <v>0</v>
      </c>
      <c r="AI165" s="312">
        <f>'To &amp; from Work- trip % summary'!V170</f>
        <v>0</v>
      </c>
      <c r="AJ165" s="314">
        <f>'To &amp; from Work- trip % summary'!X170</f>
        <v>0</v>
      </c>
      <c r="AK165" s="260">
        <f t="shared" si="36"/>
        <v>0</v>
      </c>
      <c r="AL165" s="259">
        <f t="shared" si="37"/>
        <v>0</v>
      </c>
      <c r="AM165" s="312">
        <f>'To &amp; from Work- trip % summary'!AA170</f>
        <v>0</v>
      </c>
      <c r="AN165" s="314">
        <f>'To &amp; from Work- trip % summary'!AC170</f>
        <v>0</v>
      </c>
      <c r="AO165" s="260">
        <f t="shared" si="38"/>
        <v>0</v>
      </c>
      <c r="AP165" s="259">
        <f t="shared" si="39"/>
        <v>0</v>
      </c>
      <c r="AQ165" s="312">
        <f>'To &amp; from Work- trip % summary'!AF170</f>
        <v>0</v>
      </c>
      <c r="AR165" s="314">
        <f>'To &amp; from Work- trip % summary'!AH170</f>
        <v>0</v>
      </c>
      <c r="AS165" s="260">
        <f t="shared" si="40"/>
        <v>0</v>
      </c>
      <c r="AT165" s="259">
        <f t="shared" si="41"/>
        <v>0</v>
      </c>
      <c r="AU165" s="261"/>
      <c r="AV165" s="248"/>
      <c r="AW165" s="248"/>
      <c r="AX165" s="248"/>
      <c r="AY165" s="248"/>
    </row>
    <row r="166" spans="1:51" x14ac:dyDescent="0.2">
      <c r="A166" s="248"/>
      <c r="B166" s="248"/>
      <c r="C166" s="248"/>
      <c r="D166" s="248"/>
      <c r="E166" s="248"/>
      <c r="F166" s="248"/>
      <c r="G166" s="248"/>
      <c r="H166" s="248"/>
      <c r="I166" s="248"/>
      <c r="J166" s="248"/>
      <c r="K166" s="248"/>
      <c r="L166" s="248"/>
      <c r="M166" s="248"/>
      <c r="N166" s="248"/>
      <c r="O166" s="248"/>
      <c r="P166" s="248"/>
      <c r="Q166" s="296"/>
      <c r="R166" s="256">
        <f>'To &amp; from Work- trip % summary'!B171</f>
        <v>0</v>
      </c>
      <c r="S166" s="313">
        <f>'To &amp; from Work- trip % summary'!D171</f>
        <v>0</v>
      </c>
      <c r="T166" s="257">
        <f>'Non-survey input values'!$B$26</f>
        <v>220.3</v>
      </c>
      <c r="U166" s="258">
        <f t="shared" si="28"/>
        <v>0</v>
      </c>
      <c r="V166" s="259">
        <f t="shared" si="29"/>
        <v>0</v>
      </c>
      <c r="W166" s="312">
        <f>'To &amp; from Work- trip % summary'!G171</f>
        <v>0</v>
      </c>
      <c r="X166" s="314">
        <f>'To &amp; from Work- trip % summary'!I171</f>
        <v>0</v>
      </c>
      <c r="Y166" s="260">
        <f t="shared" si="30"/>
        <v>0</v>
      </c>
      <c r="Z166" s="259">
        <f t="shared" si="31"/>
        <v>0</v>
      </c>
      <c r="AA166" s="312">
        <f>'To &amp; from Work- trip % summary'!L171</f>
        <v>0</v>
      </c>
      <c r="AB166" s="314">
        <f>'To &amp; from Work- trip % summary'!N171</f>
        <v>0</v>
      </c>
      <c r="AC166" s="260">
        <f t="shared" si="32"/>
        <v>0</v>
      </c>
      <c r="AD166" s="259">
        <f t="shared" si="33"/>
        <v>0</v>
      </c>
      <c r="AE166" s="312">
        <f>'To &amp; from Work- trip % summary'!Q171</f>
        <v>0</v>
      </c>
      <c r="AF166" s="314">
        <f>'To &amp; from Work- trip % summary'!S171</f>
        <v>0</v>
      </c>
      <c r="AG166" s="260">
        <f t="shared" si="34"/>
        <v>0</v>
      </c>
      <c r="AH166" s="259">
        <f t="shared" si="35"/>
        <v>0</v>
      </c>
      <c r="AI166" s="312">
        <f>'To &amp; from Work- trip % summary'!V171</f>
        <v>0</v>
      </c>
      <c r="AJ166" s="314">
        <f>'To &amp; from Work- trip % summary'!X171</f>
        <v>0</v>
      </c>
      <c r="AK166" s="260">
        <f t="shared" si="36"/>
        <v>0</v>
      </c>
      <c r="AL166" s="259">
        <f t="shared" si="37"/>
        <v>0</v>
      </c>
      <c r="AM166" s="312">
        <f>'To &amp; from Work- trip % summary'!AA171</f>
        <v>0</v>
      </c>
      <c r="AN166" s="314">
        <f>'To &amp; from Work- trip % summary'!AC171</f>
        <v>0</v>
      </c>
      <c r="AO166" s="260">
        <f t="shared" si="38"/>
        <v>0</v>
      </c>
      <c r="AP166" s="259">
        <f t="shared" si="39"/>
        <v>0</v>
      </c>
      <c r="AQ166" s="312">
        <f>'To &amp; from Work- trip % summary'!AF171</f>
        <v>0</v>
      </c>
      <c r="AR166" s="314">
        <f>'To &amp; from Work- trip % summary'!AH171</f>
        <v>0</v>
      </c>
      <c r="AS166" s="260">
        <f t="shared" si="40"/>
        <v>0</v>
      </c>
      <c r="AT166" s="259">
        <f t="shared" si="41"/>
        <v>0</v>
      </c>
      <c r="AU166" s="261"/>
      <c r="AV166" s="248"/>
      <c r="AW166" s="248"/>
      <c r="AX166" s="248"/>
      <c r="AY166" s="248"/>
    </row>
    <row r="167" spans="1:51" x14ac:dyDescent="0.2">
      <c r="A167" s="248"/>
      <c r="B167" s="248"/>
      <c r="C167" s="248"/>
      <c r="D167" s="248"/>
      <c r="E167" s="248"/>
      <c r="F167" s="248"/>
      <c r="G167" s="248"/>
      <c r="H167" s="248"/>
      <c r="I167" s="248"/>
      <c r="J167" s="248"/>
      <c r="K167" s="248"/>
      <c r="L167" s="248"/>
      <c r="M167" s="248"/>
      <c r="N167" s="248"/>
      <c r="O167" s="248"/>
      <c r="P167" s="248"/>
      <c r="Q167" s="296"/>
      <c r="R167" s="256">
        <f>'To &amp; from Work- trip % summary'!B172</f>
        <v>0</v>
      </c>
      <c r="S167" s="313">
        <f>'To &amp; from Work- trip % summary'!D172</f>
        <v>0</v>
      </c>
      <c r="T167" s="257">
        <f>'Non-survey input values'!$B$26</f>
        <v>220.3</v>
      </c>
      <c r="U167" s="258">
        <f t="shared" si="28"/>
        <v>0</v>
      </c>
      <c r="V167" s="259">
        <f t="shared" si="29"/>
        <v>0</v>
      </c>
      <c r="W167" s="312">
        <f>'To &amp; from Work- trip % summary'!G172</f>
        <v>0</v>
      </c>
      <c r="X167" s="314">
        <f>'To &amp; from Work- trip % summary'!I172</f>
        <v>0</v>
      </c>
      <c r="Y167" s="260">
        <f t="shared" si="30"/>
        <v>0</v>
      </c>
      <c r="Z167" s="259">
        <f t="shared" si="31"/>
        <v>0</v>
      </c>
      <c r="AA167" s="312">
        <f>'To &amp; from Work- trip % summary'!L172</f>
        <v>0</v>
      </c>
      <c r="AB167" s="314">
        <f>'To &amp; from Work- trip % summary'!N172</f>
        <v>0</v>
      </c>
      <c r="AC167" s="260">
        <f t="shared" si="32"/>
        <v>0</v>
      </c>
      <c r="AD167" s="259">
        <f t="shared" si="33"/>
        <v>0</v>
      </c>
      <c r="AE167" s="312">
        <f>'To &amp; from Work- trip % summary'!Q172</f>
        <v>0</v>
      </c>
      <c r="AF167" s="314">
        <f>'To &amp; from Work- trip % summary'!S172</f>
        <v>0</v>
      </c>
      <c r="AG167" s="260">
        <f t="shared" si="34"/>
        <v>0</v>
      </c>
      <c r="AH167" s="259">
        <f t="shared" si="35"/>
        <v>0</v>
      </c>
      <c r="AI167" s="312">
        <f>'To &amp; from Work- trip % summary'!V172</f>
        <v>0</v>
      </c>
      <c r="AJ167" s="314">
        <f>'To &amp; from Work- trip % summary'!X172</f>
        <v>0</v>
      </c>
      <c r="AK167" s="260">
        <f t="shared" si="36"/>
        <v>0</v>
      </c>
      <c r="AL167" s="259">
        <f t="shared" si="37"/>
        <v>0</v>
      </c>
      <c r="AM167" s="312">
        <f>'To &amp; from Work- trip % summary'!AA172</f>
        <v>0</v>
      </c>
      <c r="AN167" s="314">
        <f>'To &amp; from Work- trip % summary'!AC172</f>
        <v>0</v>
      </c>
      <c r="AO167" s="260">
        <f t="shared" si="38"/>
        <v>0</v>
      </c>
      <c r="AP167" s="259">
        <f t="shared" si="39"/>
        <v>0</v>
      </c>
      <c r="AQ167" s="312">
        <f>'To &amp; from Work- trip % summary'!AF172</f>
        <v>0</v>
      </c>
      <c r="AR167" s="314">
        <f>'To &amp; from Work- trip % summary'!AH172</f>
        <v>0</v>
      </c>
      <c r="AS167" s="260">
        <f t="shared" si="40"/>
        <v>0</v>
      </c>
      <c r="AT167" s="259">
        <f t="shared" si="41"/>
        <v>0</v>
      </c>
      <c r="AU167" s="261"/>
      <c r="AV167" s="248"/>
      <c r="AW167" s="248"/>
      <c r="AX167" s="248"/>
      <c r="AY167" s="248"/>
    </row>
    <row r="168" spans="1:51" x14ac:dyDescent="0.2">
      <c r="A168" s="248"/>
      <c r="B168" s="248"/>
      <c r="C168" s="248"/>
      <c r="D168" s="248"/>
      <c r="E168" s="248"/>
      <c r="F168" s="248"/>
      <c r="G168" s="248"/>
      <c r="H168" s="248"/>
      <c r="I168" s="248"/>
      <c r="J168" s="248"/>
      <c r="K168" s="248"/>
      <c r="L168" s="248"/>
      <c r="M168" s="248"/>
      <c r="N168" s="248"/>
      <c r="O168" s="248"/>
      <c r="P168" s="248"/>
      <c r="Q168" s="296"/>
      <c r="R168" s="256">
        <f>'To &amp; from Work- trip % summary'!B173</f>
        <v>0</v>
      </c>
      <c r="S168" s="313">
        <f>'To &amp; from Work- trip % summary'!D173</f>
        <v>0</v>
      </c>
      <c r="T168" s="257">
        <f>'Non-survey input values'!$B$26</f>
        <v>220.3</v>
      </c>
      <c r="U168" s="258">
        <f t="shared" si="28"/>
        <v>0</v>
      </c>
      <c r="V168" s="259">
        <f t="shared" si="29"/>
        <v>0</v>
      </c>
      <c r="W168" s="312">
        <f>'To &amp; from Work- trip % summary'!G173</f>
        <v>0</v>
      </c>
      <c r="X168" s="314">
        <f>'To &amp; from Work- trip % summary'!I173</f>
        <v>0</v>
      </c>
      <c r="Y168" s="260">
        <f t="shared" si="30"/>
        <v>0</v>
      </c>
      <c r="Z168" s="259">
        <f t="shared" si="31"/>
        <v>0</v>
      </c>
      <c r="AA168" s="312">
        <f>'To &amp; from Work- trip % summary'!L173</f>
        <v>0</v>
      </c>
      <c r="AB168" s="314">
        <f>'To &amp; from Work- trip % summary'!N173</f>
        <v>0</v>
      </c>
      <c r="AC168" s="260">
        <f t="shared" si="32"/>
        <v>0</v>
      </c>
      <c r="AD168" s="259">
        <f t="shared" si="33"/>
        <v>0</v>
      </c>
      <c r="AE168" s="312">
        <f>'To &amp; from Work- trip % summary'!Q173</f>
        <v>0</v>
      </c>
      <c r="AF168" s="314">
        <f>'To &amp; from Work- trip % summary'!S173</f>
        <v>0</v>
      </c>
      <c r="AG168" s="260">
        <f t="shared" si="34"/>
        <v>0</v>
      </c>
      <c r="AH168" s="259">
        <f t="shared" si="35"/>
        <v>0</v>
      </c>
      <c r="AI168" s="312">
        <f>'To &amp; from Work- trip % summary'!V173</f>
        <v>0</v>
      </c>
      <c r="AJ168" s="314">
        <f>'To &amp; from Work- trip % summary'!X173</f>
        <v>0</v>
      </c>
      <c r="AK168" s="260">
        <f t="shared" si="36"/>
        <v>0</v>
      </c>
      <c r="AL168" s="259">
        <f t="shared" si="37"/>
        <v>0</v>
      </c>
      <c r="AM168" s="312">
        <f>'To &amp; from Work- trip % summary'!AA173</f>
        <v>0</v>
      </c>
      <c r="AN168" s="314">
        <f>'To &amp; from Work- trip % summary'!AC173</f>
        <v>0</v>
      </c>
      <c r="AO168" s="260">
        <f t="shared" si="38"/>
        <v>0</v>
      </c>
      <c r="AP168" s="259">
        <f t="shared" si="39"/>
        <v>0</v>
      </c>
      <c r="AQ168" s="312">
        <f>'To &amp; from Work- trip % summary'!AF173</f>
        <v>0</v>
      </c>
      <c r="AR168" s="314">
        <f>'To &amp; from Work- trip % summary'!AH173</f>
        <v>0</v>
      </c>
      <c r="AS168" s="260">
        <f t="shared" si="40"/>
        <v>0</v>
      </c>
      <c r="AT168" s="259">
        <f t="shared" si="41"/>
        <v>0</v>
      </c>
      <c r="AU168" s="261"/>
      <c r="AV168" s="248"/>
      <c r="AW168" s="248"/>
      <c r="AX168" s="248"/>
      <c r="AY168" s="248"/>
    </row>
    <row r="169" spans="1:51" x14ac:dyDescent="0.2">
      <c r="A169" s="248"/>
      <c r="B169" s="248"/>
      <c r="C169" s="248"/>
      <c r="D169" s="248"/>
      <c r="E169" s="248"/>
      <c r="F169" s="248"/>
      <c r="G169" s="248"/>
      <c r="H169" s="248"/>
      <c r="I169" s="248"/>
      <c r="J169" s="248"/>
      <c r="K169" s="248"/>
      <c r="L169" s="248"/>
      <c r="M169" s="248"/>
      <c r="N169" s="248"/>
      <c r="O169" s="248"/>
      <c r="P169" s="248"/>
      <c r="Q169" s="296"/>
      <c r="R169" s="256">
        <f>'To &amp; from Work- trip % summary'!B174</f>
        <v>0</v>
      </c>
      <c r="S169" s="313">
        <f>'To &amp; from Work- trip % summary'!D174</f>
        <v>0</v>
      </c>
      <c r="T169" s="257">
        <f>'Non-survey input values'!$B$26</f>
        <v>220.3</v>
      </c>
      <c r="U169" s="258">
        <f t="shared" si="28"/>
        <v>0</v>
      </c>
      <c r="V169" s="259">
        <f t="shared" si="29"/>
        <v>0</v>
      </c>
      <c r="W169" s="312">
        <f>'To &amp; from Work- trip % summary'!G174</f>
        <v>0</v>
      </c>
      <c r="X169" s="314">
        <f>'To &amp; from Work- trip % summary'!I174</f>
        <v>0</v>
      </c>
      <c r="Y169" s="260">
        <f t="shared" si="30"/>
        <v>0</v>
      </c>
      <c r="Z169" s="259">
        <f t="shared" si="31"/>
        <v>0</v>
      </c>
      <c r="AA169" s="312">
        <f>'To &amp; from Work- trip % summary'!L174</f>
        <v>0</v>
      </c>
      <c r="AB169" s="314">
        <f>'To &amp; from Work- trip % summary'!N174</f>
        <v>0</v>
      </c>
      <c r="AC169" s="260">
        <f t="shared" si="32"/>
        <v>0</v>
      </c>
      <c r="AD169" s="259">
        <f t="shared" si="33"/>
        <v>0</v>
      </c>
      <c r="AE169" s="312">
        <f>'To &amp; from Work- trip % summary'!Q174</f>
        <v>0</v>
      </c>
      <c r="AF169" s="314">
        <f>'To &amp; from Work- trip % summary'!S174</f>
        <v>0</v>
      </c>
      <c r="AG169" s="260">
        <f t="shared" si="34"/>
        <v>0</v>
      </c>
      <c r="AH169" s="259">
        <f t="shared" si="35"/>
        <v>0</v>
      </c>
      <c r="AI169" s="312">
        <f>'To &amp; from Work- trip % summary'!V174</f>
        <v>0</v>
      </c>
      <c r="AJ169" s="314">
        <f>'To &amp; from Work- trip % summary'!X174</f>
        <v>0</v>
      </c>
      <c r="AK169" s="260">
        <f t="shared" si="36"/>
        <v>0</v>
      </c>
      <c r="AL169" s="259">
        <f t="shared" si="37"/>
        <v>0</v>
      </c>
      <c r="AM169" s="312">
        <f>'To &amp; from Work- trip % summary'!AA174</f>
        <v>0</v>
      </c>
      <c r="AN169" s="314">
        <f>'To &amp; from Work- trip % summary'!AC174</f>
        <v>0</v>
      </c>
      <c r="AO169" s="260">
        <f t="shared" si="38"/>
        <v>0</v>
      </c>
      <c r="AP169" s="259">
        <f t="shared" si="39"/>
        <v>0</v>
      </c>
      <c r="AQ169" s="312">
        <f>'To &amp; from Work- trip % summary'!AF174</f>
        <v>0</v>
      </c>
      <c r="AR169" s="314">
        <f>'To &amp; from Work- trip % summary'!AH174</f>
        <v>0</v>
      </c>
      <c r="AS169" s="260">
        <f t="shared" si="40"/>
        <v>0</v>
      </c>
      <c r="AT169" s="259">
        <f t="shared" si="41"/>
        <v>0</v>
      </c>
      <c r="AU169" s="261"/>
      <c r="AV169" s="248"/>
      <c r="AW169" s="248"/>
      <c r="AX169" s="248"/>
      <c r="AY169" s="248"/>
    </row>
    <row r="170" spans="1:51" x14ac:dyDescent="0.2">
      <c r="A170" s="248"/>
      <c r="B170" s="248"/>
      <c r="C170" s="248"/>
      <c r="D170" s="248"/>
      <c r="E170" s="248"/>
      <c r="F170" s="248"/>
      <c r="G170" s="248"/>
      <c r="H170" s="248"/>
      <c r="I170" s="248"/>
      <c r="J170" s="248"/>
      <c r="K170" s="248"/>
      <c r="L170" s="248"/>
      <c r="M170" s="248"/>
      <c r="N170" s="248"/>
      <c r="O170" s="248"/>
      <c r="P170" s="248"/>
      <c r="Q170" s="296"/>
      <c r="R170" s="256">
        <f>'To &amp; from Work- trip % summary'!B175</f>
        <v>0</v>
      </c>
      <c r="S170" s="313">
        <f>'To &amp; from Work- trip % summary'!D175</f>
        <v>0</v>
      </c>
      <c r="T170" s="257">
        <f>'Non-survey input values'!$B$26</f>
        <v>220.3</v>
      </c>
      <c r="U170" s="258">
        <f t="shared" si="28"/>
        <v>0</v>
      </c>
      <c r="V170" s="259">
        <f t="shared" si="29"/>
        <v>0</v>
      </c>
      <c r="W170" s="312">
        <f>'To &amp; from Work- trip % summary'!G175</f>
        <v>0</v>
      </c>
      <c r="X170" s="314">
        <f>'To &amp; from Work- trip % summary'!I175</f>
        <v>0</v>
      </c>
      <c r="Y170" s="260">
        <f t="shared" si="30"/>
        <v>0</v>
      </c>
      <c r="Z170" s="259">
        <f t="shared" si="31"/>
        <v>0</v>
      </c>
      <c r="AA170" s="312">
        <f>'To &amp; from Work- trip % summary'!L175</f>
        <v>0</v>
      </c>
      <c r="AB170" s="314">
        <f>'To &amp; from Work- trip % summary'!N175</f>
        <v>0</v>
      </c>
      <c r="AC170" s="260">
        <f t="shared" si="32"/>
        <v>0</v>
      </c>
      <c r="AD170" s="259">
        <f t="shared" si="33"/>
        <v>0</v>
      </c>
      <c r="AE170" s="312">
        <f>'To &amp; from Work- trip % summary'!Q175</f>
        <v>0</v>
      </c>
      <c r="AF170" s="314">
        <f>'To &amp; from Work- trip % summary'!S175</f>
        <v>0</v>
      </c>
      <c r="AG170" s="260">
        <f t="shared" si="34"/>
        <v>0</v>
      </c>
      <c r="AH170" s="259">
        <f t="shared" si="35"/>
        <v>0</v>
      </c>
      <c r="AI170" s="312">
        <f>'To &amp; from Work- trip % summary'!V175</f>
        <v>0</v>
      </c>
      <c r="AJ170" s="314">
        <f>'To &amp; from Work- trip % summary'!X175</f>
        <v>0</v>
      </c>
      <c r="AK170" s="260">
        <f t="shared" si="36"/>
        <v>0</v>
      </c>
      <c r="AL170" s="259">
        <f t="shared" si="37"/>
        <v>0</v>
      </c>
      <c r="AM170" s="312">
        <f>'To &amp; from Work- trip % summary'!AA175</f>
        <v>0</v>
      </c>
      <c r="AN170" s="314">
        <f>'To &amp; from Work- trip % summary'!AC175</f>
        <v>0</v>
      </c>
      <c r="AO170" s="260">
        <f t="shared" si="38"/>
        <v>0</v>
      </c>
      <c r="AP170" s="259">
        <f t="shared" si="39"/>
        <v>0</v>
      </c>
      <c r="AQ170" s="312">
        <f>'To &amp; from Work- trip % summary'!AF175</f>
        <v>0</v>
      </c>
      <c r="AR170" s="314">
        <f>'To &amp; from Work- trip % summary'!AH175</f>
        <v>0</v>
      </c>
      <c r="AS170" s="260">
        <f t="shared" si="40"/>
        <v>0</v>
      </c>
      <c r="AT170" s="259">
        <f t="shared" si="41"/>
        <v>0</v>
      </c>
      <c r="AU170" s="261"/>
      <c r="AV170" s="248"/>
      <c r="AW170" s="248"/>
      <c r="AX170" s="248"/>
      <c r="AY170" s="248"/>
    </row>
    <row r="171" spans="1:51" x14ac:dyDescent="0.2">
      <c r="A171" s="248"/>
      <c r="B171" s="248"/>
      <c r="C171" s="248"/>
      <c r="D171" s="248"/>
      <c r="E171" s="248"/>
      <c r="F171" s="248"/>
      <c r="G171" s="248"/>
      <c r="H171" s="248"/>
      <c r="I171" s="248"/>
      <c r="J171" s="248"/>
      <c r="K171" s="248"/>
      <c r="L171" s="248"/>
      <c r="M171" s="248"/>
      <c r="N171" s="248"/>
      <c r="O171" s="248"/>
      <c r="P171" s="248"/>
      <c r="Q171" s="296"/>
      <c r="R171" s="256">
        <f>'To &amp; from Work- trip % summary'!B176</f>
        <v>0</v>
      </c>
      <c r="S171" s="313">
        <f>'To &amp; from Work- trip % summary'!D176</f>
        <v>0</v>
      </c>
      <c r="T171" s="257">
        <f>'Non-survey input values'!$B$26</f>
        <v>220.3</v>
      </c>
      <c r="U171" s="258">
        <f t="shared" si="28"/>
        <v>0</v>
      </c>
      <c r="V171" s="259">
        <f t="shared" si="29"/>
        <v>0</v>
      </c>
      <c r="W171" s="312">
        <f>'To &amp; from Work- trip % summary'!G176</f>
        <v>0</v>
      </c>
      <c r="X171" s="314">
        <f>'To &amp; from Work- trip % summary'!I176</f>
        <v>0</v>
      </c>
      <c r="Y171" s="260">
        <f t="shared" si="30"/>
        <v>0</v>
      </c>
      <c r="Z171" s="259">
        <f t="shared" si="31"/>
        <v>0</v>
      </c>
      <c r="AA171" s="312">
        <f>'To &amp; from Work- trip % summary'!L176</f>
        <v>0</v>
      </c>
      <c r="AB171" s="314">
        <f>'To &amp; from Work- trip % summary'!N176</f>
        <v>0</v>
      </c>
      <c r="AC171" s="260">
        <f t="shared" si="32"/>
        <v>0</v>
      </c>
      <c r="AD171" s="259">
        <f t="shared" si="33"/>
        <v>0</v>
      </c>
      <c r="AE171" s="312">
        <f>'To &amp; from Work- trip % summary'!Q176</f>
        <v>0</v>
      </c>
      <c r="AF171" s="314">
        <f>'To &amp; from Work- trip % summary'!S176</f>
        <v>0</v>
      </c>
      <c r="AG171" s="260">
        <f t="shared" si="34"/>
        <v>0</v>
      </c>
      <c r="AH171" s="259">
        <f t="shared" si="35"/>
        <v>0</v>
      </c>
      <c r="AI171" s="312">
        <f>'To &amp; from Work- trip % summary'!V176</f>
        <v>0</v>
      </c>
      <c r="AJ171" s="314">
        <f>'To &amp; from Work- trip % summary'!X176</f>
        <v>0</v>
      </c>
      <c r="AK171" s="260">
        <f t="shared" si="36"/>
        <v>0</v>
      </c>
      <c r="AL171" s="259">
        <f t="shared" si="37"/>
        <v>0</v>
      </c>
      <c r="AM171" s="312">
        <f>'To &amp; from Work- trip % summary'!AA176</f>
        <v>0</v>
      </c>
      <c r="AN171" s="314">
        <f>'To &amp; from Work- trip % summary'!AC176</f>
        <v>0</v>
      </c>
      <c r="AO171" s="260">
        <f t="shared" si="38"/>
        <v>0</v>
      </c>
      <c r="AP171" s="259">
        <f t="shared" si="39"/>
        <v>0</v>
      </c>
      <c r="AQ171" s="312">
        <f>'To &amp; from Work- trip % summary'!AF176</f>
        <v>0</v>
      </c>
      <c r="AR171" s="314">
        <f>'To &amp; from Work- trip % summary'!AH176</f>
        <v>0</v>
      </c>
      <c r="AS171" s="260">
        <f t="shared" si="40"/>
        <v>0</v>
      </c>
      <c r="AT171" s="259">
        <f t="shared" si="41"/>
        <v>0</v>
      </c>
      <c r="AU171" s="261"/>
      <c r="AV171" s="248"/>
      <c r="AW171" s="248"/>
      <c r="AX171" s="248"/>
      <c r="AY171" s="248"/>
    </row>
    <row r="172" spans="1:51" x14ac:dyDescent="0.2">
      <c r="A172" s="248"/>
      <c r="B172" s="248"/>
      <c r="C172" s="248"/>
      <c r="D172" s="248"/>
      <c r="E172" s="248"/>
      <c r="F172" s="248"/>
      <c r="G172" s="248"/>
      <c r="H172" s="248"/>
      <c r="I172" s="248"/>
      <c r="J172" s="248"/>
      <c r="K172" s="248"/>
      <c r="L172" s="248"/>
      <c r="M172" s="248"/>
      <c r="N172" s="248"/>
      <c r="O172" s="248"/>
      <c r="P172" s="248"/>
      <c r="Q172" s="296"/>
      <c r="R172" s="256">
        <f>'To &amp; from Work- trip % summary'!B177</f>
        <v>0</v>
      </c>
      <c r="S172" s="313">
        <f>'To &amp; from Work- trip % summary'!D177</f>
        <v>0</v>
      </c>
      <c r="T172" s="257">
        <f>'Non-survey input values'!$B$26</f>
        <v>220.3</v>
      </c>
      <c r="U172" s="258">
        <f t="shared" si="28"/>
        <v>0</v>
      </c>
      <c r="V172" s="259">
        <f t="shared" si="29"/>
        <v>0</v>
      </c>
      <c r="W172" s="312">
        <f>'To &amp; from Work- trip % summary'!G177</f>
        <v>0</v>
      </c>
      <c r="X172" s="314">
        <f>'To &amp; from Work- trip % summary'!I177</f>
        <v>0</v>
      </c>
      <c r="Y172" s="260">
        <f t="shared" si="30"/>
        <v>0</v>
      </c>
      <c r="Z172" s="259">
        <f t="shared" si="31"/>
        <v>0</v>
      </c>
      <c r="AA172" s="312">
        <f>'To &amp; from Work- trip % summary'!L177</f>
        <v>0</v>
      </c>
      <c r="AB172" s="314">
        <f>'To &amp; from Work- trip % summary'!N177</f>
        <v>0</v>
      </c>
      <c r="AC172" s="260">
        <f t="shared" si="32"/>
        <v>0</v>
      </c>
      <c r="AD172" s="259">
        <f t="shared" si="33"/>
        <v>0</v>
      </c>
      <c r="AE172" s="312">
        <f>'To &amp; from Work- trip % summary'!Q177</f>
        <v>0</v>
      </c>
      <c r="AF172" s="314">
        <f>'To &amp; from Work- trip % summary'!S177</f>
        <v>0</v>
      </c>
      <c r="AG172" s="260">
        <f t="shared" si="34"/>
        <v>0</v>
      </c>
      <c r="AH172" s="259">
        <f t="shared" si="35"/>
        <v>0</v>
      </c>
      <c r="AI172" s="312">
        <f>'To &amp; from Work- trip % summary'!V177</f>
        <v>0</v>
      </c>
      <c r="AJ172" s="314">
        <f>'To &amp; from Work- trip % summary'!X177</f>
        <v>0</v>
      </c>
      <c r="AK172" s="260">
        <f t="shared" si="36"/>
        <v>0</v>
      </c>
      <c r="AL172" s="259">
        <f t="shared" si="37"/>
        <v>0</v>
      </c>
      <c r="AM172" s="312">
        <f>'To &amp; from Work- trip % summary'!AA177</f>
        <v>0</v>
      </c>
      <c r="AN172" s="314">
        <f>'To &amp; from Work- trip % summary'!AC177</f>
        <v>0</v>
      </c>
      <c r="AO172" s="260">
        <f t="shared" si="38"/>
        <v>0</v>
      </c>
      <c r="AP172" s="259">
        <f t="shared" si="39"/>
        <v>0</v>
      </c>
      <c r="AQ172" s="312">
        <f>'To &amp; from Work- trip % summary'!AF177</f>
        <v>0</v>
      </c>
      <c r="AR172" s="314">
        <f>'To &amp; from Work- trip % summary'!AH177</f>
        <v>0</v>
      </c>
      <c r="AS172" s="260">
        <f t="shared" si="40"/>
        <v>0</v>
      </c>
      <c r="AT172" s="259">
        <f t="shared" si="41"/>
        <v>0</v>
      </c>
      <c r="AU172" s="261"/>
      <c r="AV172" s="248"/>
      <c r="AW172" s="248"/>
      <c r="AX172" s="248"/>
      <c r="AY172" s="248"/>
    </row>
    <row r="173" spans="1:51" x14ac:dyDescent="0.2">
      <c r="A173" s="248"/>
      <c r="B173" s="248"/>
      <c r="C173" s="248"/>
      <c r="D173" s="248"/>
      <c r="E173" s="248"/>
      <c r="F173" s="248"/>
      <c r="G173" s="248"/>
      <c r="H173" s="248"/>
      <c r="I173" s="248"/>
      <c r="J173" s="248"/>
      <c r="K173" s="248"/>
      <c r="L173" s="248"/>
      <c r="M173" s="248"/>
      <c r="N173" s="248"/>
      <c r="O173" s="248"/>
      <c r="P173" s="248"/>
      <c r="Q173" s="296"/>
      <c r="R173" s="256">
        <f>'To &amp; from Work- trip % summary'!B178</f>
        <v>0</v>
      </c>
      <c r="S173" s="313">
        <f>'To &amp; from Work- trip % summary'!D178</f>
        <v>0</v>
      </c>
      <c r="T173" s="257">
        <f>'Non-survey input values'!$B$26</f>
        <v>220.3</v>
      </c>
      <c r="U173" s="258">
        <f t="shared" si="28"/>
        <v>0</v>
      </c>
      <c r="V173" s="259">
        <f t="shared" si="29"/>
        <v>0</v>
      </c>
      <c r="W173" s="312">
        <f>'To &amp; from Work- trip % summary'!G178</f>
        <v>0</v>
      </c>
      <c r="X173" s="314">
        <f>'To &amp; from Work- trip % summary'!I178</f>
        <v>0</v>
      </c>
      <c r="Y173" s="260">
        <f t="shared" si="30"/>
        <v>0</v>
      </c>
      <c r="Z173" s="259">
        <f t="shared" si="31"/>
        <v>0</v>
      </c>
      <c r="AA173" s="312">
        <f>'To &amp; from Work- trip % summary'!L178</f>
        <v>0</v>
      </c>
      <c r="AB173" s="314">
        <f>'To &amp; from Work- trip % summary'!N178</f>
        <v>0</v>
      </c>
      <c r="AC173" s="260">
        <f t="shared" si="32"/>
        <v>0</v>
      </c>
      <c r="AD173" s="259">
        <f t="shared" si="33"/>
        <v>0</v>
      </c>
      <c r="AE173" s="312">
        <f>'To &amp; from Work- trip % summary'!Q178</f>
        <v>0</v>
      </c>
      <c r="AF173" s="314">
        <f>'To &amp; from Work- trip % summary'!S178</f>
        <v>0</v>
      </c>
      <c r="AG173" s="260">
        <f t="shared" si="34"/>
        <v>0</v>
      </c>
      <c r="AH173" s="259">
        <f t="shared" si="35"/>
        <v>0</v>
      </c>
      <c r="AI173" s="312">
        <f>'To &amp; from Work- trip % summary'!V178</f>
        <v>0</v>
      </c>
      <c r="AJ173" s="314">
        <f>'To &amp; from Work- trip % summary'!X178</f>
        <v>0</v>
      </c>
      <c r="AK173" s="260">
        <f t="shared" si="36"/>
        <v>0</v>
      </c>
      <c r="AL173" s="259">
        <f t="shared" si="37"/>
        <v>0</v>
      </c>
      <c r="AM173" s="312">
        <f>'To &amp; from Work- trip % summary'!AA178</f>
        <v>0</v>
      </c>
      <c r="AN173" s="314">
        <f>'To &amp; from Work- trip % summary'!AC178</f>
        <v>0</v>
      </c>
      <c r="AO173" s="260">
        <f t="shared" si="38"/>
        <v>0</v>
      </c>
      <c r="AP173" s="259">
        <f t="shared" si="39"/>
        <v>0</v>
      </c>
      <c r="AQ173" s="312">
        <f>'To &amp; from Work- trip % summary'!AF178</f>
        <v>0</v>
      </c>
      <c r="AR173" s="314">
        <f>'To &amp; from Work- trip % summary'!AH178</f>
        <v>0</v>
      </c>
      <c r="AS173" s="260">
        <f t="shared" si="40"/>
        <v>0</v>
      </c>
      <c r="AT173" s="259">
        <f t="shared" si="41"/>
        <v>0</v>
      </c>
      <c r="AU173" s="261"/>
      <c r="AV173" s="248"/>
      <c r="AW173" s="248"/>
      <c r="AX173" s="248"/>
      <c r="AY173" s="248"/>
    </row>
    <row r="174" spans="1:51" x14ac:dyDescent="0.2">
      <c r="A174" s="248"/>
      <c r="B174" s="248"/>
      <c r="C174" s="248"/>
      <c r="D174" s="248"/>
      <c r="E174" s="248"/>
      <c r="F174" s="248"/>
      <c r="G174" s="248"/>
      <c r="H174" s="248"/>
      <c r="I174" s="248"/>
      <c r="J174" s="248"/>
      <c r="K174" s="248"/>
      <c r="L174" s="248"/>
      <c r="M174" s="248"/>
      <c r="N174" s="248"/>
      <c r="O174" s="248"/>
      <c r="P174" s="248"/>
      <c r="Q174" s="296"/>
      <c r="R174" s="256">
        <f>'To &amp; from Work- trip % summary'!B179</f>
        <v>0</v>
      </c>
      <c r="S174" s="313">
        <f>'To &amp; from Work- trip % summary'!D179</f>
        <v>0</v>
      </c>
      <c r="T174" s="257">
        <f>'Non-survey input values'!$B$26</f>
        <v>220.3</v>
      </c>
      <c r="U174" s="258">
        <f t="shared" si="28"/>
        <v>0</v>
      </c>
      <c r="V174" s="259">
        <f t="shared" si="29"/>
        <v>0</v>
      </c>
      <c r="W174" s="312">
        <f>'To &amp; from Work- trip % summary'!G179</f>
        <v>0</v>
      </c>
      <c r="X174" s="314">
        <f>'To &amp; from Work- trip % summary'!I179</f>
        <v>0</v>
      </c>
      <c r="Y174" s="260">
        <f t="shared" si="30"/>
        <v>0</v>
      </c>
      <c r="Z174" s="259">
        <f t="shared" si="31"/>
        <v>0</v>
      </c>
      <c r="AA174" s="312">
        <f>'To &amp; from Work- trip % summary'!L179</f>
        <v>0</v>
      </c>
      <c r="AB174" s="314">
        <f>'To &amp; from Work- trip % summary'!N179</f>
        <v>0</v>
      </c>
      <c r="AC174" s="260">
        <f t="shared" si="32"/>
        <v>0</v>
      </c>
      <c r="AD174" s="259">
        <f t="shared" si="33"/>
        <v>0</v>
      </c>
      <c r="AE174" s="312">
        <f>'To &amp; from Work- trip % summary'!Q179</f>
        <v>0</v>
      </c>
      <c r="AF174" s="314">
        <f>'To &amp; from Work- trip % summary'!S179</f>
        <v>0</v>
      </c>
      <c r="AG174" s="260">
        <f t="shared" si="34"/>
        <v>0</v>
      </c>
      <c r="AH174" s="259">
        <f t="shared" si="35"/>
        <v>0</v>
      </c>
      <c r="AI174" s="312">
        <f>'To &amp; from Work- trip % summary'!V179</f>
        <v>0</v>
      </c>
      <c r="AJ174" s="314">
        <f>'To &amp; from Work- trip % summary'!X179</f>
        <v>0</v>
      </c>
      <c r="AK174" s="260">
        <f t="shared" si="36"/>
        <v>0</v>
      </c>
      <c r="AL174" s="259">
        <f t="shared" si="37"/>
        <v>0</v>
      </c>
      <c r="AM174" s="312">
        <f>'To &amp; from Work- trip % summary'!AA179</f>
        <v>0</v>
      </c>
      <c r="AN174" s="314">
        <f>'To &amp; from Work- trip % summary'!AC179</f>
        <v>0</v>
      </c>
      <c r="AO174" s="260">
        <f t="shared" si="38"/>
        <v>0</v>
      </c>
      <c r="AP174" s="259">
        <f t="shared" si="39"/>
        <v>0</v>
      </c>
      <c r="AQ174" s="312">
        <f>'To &amp; from Work- trip % summary'!AF179</f>
        <v>0</v>
      </c>
      <c r="AR174" s="314">
        <f>'To &amp; from Work- trip % summary'!AH179</f>
        <v>0</v>
      </c>
      <c r="AS174" s="260">
        <f t="shared" si="40"/>
        <v>0</v>
      </c>
      <c r="AT174" s="259">
        <f t="shared" si="41"/>
        <v>0</v>
      </c>
      <c r="AU174" s="261"/>
      <c r="AV174" s="248"/>
      <c r="AW174" s="248"/>
      <c r="AX174" s="248"/>
      <c r="AY174" s="248"/>
    </row>
    <row r="175" spans="1:51" x14ac:dyDescent="0.2">
      <c r="A175" s="248"/>
      <c r="B175" s="248"/>
      <c r="C175" s="248"/>
      <c r="D175" s="248"/>
      <c r="E175" s="248"/>
      <c r="F175" s="248"/>
      <c r="G175" s="248"/>
      <c r="H175" s="248"/>
      <c r="I175" s="248"/>
      <c r="J175" s="248"/>
      <c r="K175" s="248"/>
      <c r="L175" s="248"/>
      <c r="M175" s="248"/>
      <c r="N175" s="248"/>
      <c r="O175" s="248"/>
      <c r="P175" s="248"/>
      <c r="Q175" s="296"/>
      <c r="R175" s="256">
        <f>'To &amp; from Work- trip % summary'!B180</f>
        <v>0</v>
      </c>
      <c r="S175" s="313">
        <f>'To &amp; from Work- trip % summary'!D180</f>
        <v>0</v>
      </c>
      <c r="T175" s="257">
        <f>'Non-survey input values'!$B$26</f>
        <v>220.3</v>
      </c>
      <c r="U175" s="258">
        <f t="shared" si="28"/>
        <v>0</v>
      </c>
      <c r="V175" s="259">
        <f t="shared" si="29"/>
        <v>0</v>
      </c>
      <c r="W175" s="312">
        <f>'To &amp; from Work- trip % summary'!G180</f>
        <v>0</v>
      </c>
      <c r="X175" s="314">
        <f>'To &amp; from Work- trip % summary'!I180</f>
        <v>0</v>
      </c>
      <c r="Y175" s="260">
        <f t="shared" si="30"/>
        <v>0</v>
      </c>
      <c r="Z175" s="259">
        <f t="shared" si="31"/>
        <v>0</v>
      </c>
      <c r="AA175" s="312">
        <f>'To &amp; from Work- trip % summary'!L180</f>
        <v>0</v>
      </c>
      <c r="AB175" s="314">
        <f>'To &amp; from Work- trip % summary'!N180</f>
        <v>0</v>
      </c>
      <c r="AC175" s="260">
        <f t="shared" si="32"/>
        <v>0</v>
      </c>
      <c r="AD175" s="259">
        <f t="shared" si="33"/>
        <v>0</v>
      </c>
      <c r="AE175" s="312">
        <f>'To &amp; from Work- trip % summary'!Q180</f>
        <v>0</v>
      </c>
      <c r="AF175" s="314">
        <f>'To &amp; from Work- trip % summary'!S180</f>
        <v>0</v>
      </c>
      <c r="AG175" s="260">
        <f t="shared" si="34"/>
        <v>0</v>
      </c>
      <c r="AH175" s="259">
        <f t="shared" si="35"/>
        <v>0</v>
      </c>
      <c r="AI175" s="312">
        <f>'To &amp; from Work- trip % summary'!V180</f>
        <v>0</v>
      </c>
      <c r="AJ175" s="314">
        <f>'To &amp; from Work- trip % summary'!X180</f>
        <v>0</v>
      </c>
      <c r="AK175" s="260">
        <f t="shared" si="36"/>
        <v>0</v>
      </c>
      <c r="AL175" s="259">
        <f t="shared" si="37"/>
        <v>0</v>
      </c>
      <c r="AM175" s="312">
        <f>'To &amp; from Work- trip % summary'!AA180</f>
        <v>0</v>
      </c>
      <c r="AN175" s="314">
        <f>'To &amp; from Work- trip % summary'!AC180</f>
        <v>0</v>
      </c>
      <c r="AO175" s="260">
        <f t="shared" si="38"/>
        <v>0</v>
      </c>
      <c r="AP175" s="259">
        <f t="shared" si="39"/>
        <v>0</v>
      </c>
      <c r="AQ175" s="312">
        <f>'To &amp; from Work- trip % summary'!AF180</f>
        <v>0</v>
      </c>
      <c r="AR175" s="314">
        <f>'To &amp; from Work- trip % summary'!AH180</f>
        <v>0</v>
      </c>
      <c r="AS175" s="260">
        <f t="shared" si="40"/>
        <v>0</v>
      </c>
      <c r="AT175" s="259">
        <f t="shared" si="41"/>
        <v>0</v>
      </c>
      <c r="AU175" s="261"/>
      <c r="AV175" s="248"/>
      <c r="AW175" s="248"/>
      <c r="AX175" s="248"/>
      <c r="AY175" s="248"/>
    </row>
    <row r="176" spans="1:51" x14ac:dyDescent="0.2">
      <c r="A176" s="248"/>
      <c r="B176" s="248"/>
      <c r="C176" s="248"/>
      <c r="D176" s="248"/>
      <c r="E176" s="248"/>
      <c r="F176" s="248"/>
      <c r="G176" s="248"/>
      <c r="H176" s="248"/>
      <c r="I176" s="248"/>
      <c r="J176" s="248"/>
      <c r="K176" s="248"/>
      <c r="L176" s="248"/>
      <c r="M176" s="248"/>
      <c r="N176" s="248"/>
      <c r="O176" s="248"/>
      <c r="P176" s="248"/>
      <c r="Q176" s="296"/>
      <c r="R176" s="256">
        <f>'To &amp; from Work- trip % summary'!B181</f>
        <v>0</v>
      </c>
      <c r="S176" s="313">
        <f>'To &amp; from Work- trip % summary'!D181</f>
        <v>0</v>
      </c>
      <c r="T176" s="257">
        <f>'Non-survey input values'!$B$26</f>
        <v>220.3</v>
      </c>
      <c r="U176" s="258">
        <f t="shared" si="28"/>
        <v>0</v>
      </c>
      <c r="V176" s="259">
        <f t="shared" si="29"/>
        <v>0</v>
      </c>
      <c r="W176" s="312">
        <f>'To &amp; from Work- trip % summary'!G181</f>
        <v>0</v>
      </c>
      <c r="X176" s="314">
        <f>'To &amp; from Work- trip % summary'!I181</f>
        <v>0</v>
      </c>
      <c r="Y176" s="260">
        <f t="shared" si="30"/>
        <v>0</v>
      </c>
      <c r="Z176" s="259">
        <f t="shared" si="31"/>
        <v>0</v>
      </c>
      <c r="AA176" s="312">
        <f>'To &amp; from Work- trip % summary'!L181</f>
        <v>0</v>
      </c>
      <c r="AB176" s="314">
        <f>'To &amp; from Work- trip % summary'!N181</f>
        <v>0</v>
      </c>
      <c r="AC176" s="260">
        <f t="shared" si="32"/>
        <v>0</v>
      </c>
      <c r="AD176" s="259">
        <f t="shared" si="33"/>
        <v>0</v>
      </c>
      <c r="AE176" s="312">
        <f>'To &amp; from Work- trip % summary'!Q181</f>
        <v>0</v>
      </c>
      <c r="AF176" s="314">
        <f>'To &amp; from Work- trip % summary'!S181</f>
        <v>0</v>
      </c>
      <c r="AG176" s="260">
        <f t="shared" si="34"/>
        <v>0</v>
      </c>
      <c r="AH176" s="259">
        <f t="shared" si="35"/>
        <v>0</v>
      </c>
      <c r="AI176" s="312">
        <f>'To &amp; from Work- trip % summary'!V181</f>
        <v>0</v>
      </c>
      <c r="AJ176" s="314">
        <f>'To &amp; from Work- trip % summary'!X181</f>
        <v>0</v>
      </c>
      <c r="AK176" s="260">
        <f t="shared" si="36"/>
        <v>0</v>
      </c>
      <c r="AL176" s="259">
        <f t="shared" si="37"/>
        <v>0</v>
      </c>
      <c r="AM176" s="312">
        <f>'To &amp; from Work- trip % summary'!AA181</f>
        <v>0</v>
      </c>
      <c r="AN176" s="314">
        <f>'To &amp; from Work- trip % summary'!AC181</f>
        <v>0</v>
      </c>
      <c r="AO176" s="260">
        <f t="shared" si="38"/>
        <v>0</v>
      </c>
      <c r="AP176" s="259">
        <f t="shared" si="39"/>
        <v>0</v>
      </c>
      <c r="AQ176" s="312">
        <f>'To &amp; from Work- trip % summary'!AF181</f>
        <v>0</v>
      </c>
      <c r="AR176" s="314">
        <f>'To &amp; from Work- trip % summary'!AH181</f>
        <v>0</v>
      </c>
      <c r="AS176" s="260">
        <f t="shared" si="40"/>
        <v>0</v>
      </c>
      <c r="AT176" s="259">
        <f t="shared" si="41"/>
        <v>0</v>
      </c>
      <c r="AU176" s="261"/>
      <c r="AV176" s="248"/>
      <c r="AW176" s="248"/>
      <c r="AX176" s="248"/>
      <c r="AY176" s="248"/>
    </row>
    <row r="177" spans="1:51" x14ac:dyDescent="0.2">
      <c r="A177" s="248"/>
      <c r="B177" s="248"/>
      <c r="C177" s="248"/>
      <c r="D177" s="248"/>
      <c r="E177" s="248"/>
      <c r="F177" s="248"/>
      <c r="G177" s="248"/>
      <c r="H177" s="248"/>
      <c r="I177" s="248"/>
      <c r="J177" s="248"/>
      <c r="K177" s="248"/>
      <c r="L177" s="248"/>
      <c r="M177" s="248"/>
      <c r="N177" s="248"/>
      <c r="O177" s="248"/>
      <c r="P177" s="248"/>
      <c r="Q177" s="296"/>
      <c r="R177" s="256">
        <f>'To &amp; from Work- trip % summary'!B182</f>
        <v>0</v>
      </c>
      <c r="S177" s="313">
        <f>'To &amp; from Work- trip % summary'!D182</f>
        <v>0</v>
      </c>
      <c r="T177" s="257">
        <f>'Non-survey input values'!$B$26</f>
        <v>220.3</v>
      </c>
      <c r="U177" s="258">
        <f t="shared" si="28"/>
        <v>0</v>
      </c>
      <c r="V177" s="259">
        <f t="shared" si="29"/>
        <v>0</v>
      </c>
      <c r="W177" s="312">
        <f>'To &amp; from Work- trip % summary'!G182</f>
        <v>0</v>
      </c>
      <c r="X177" s="314">
        <f>'To &amp; from Work- trip % summary'!I182</f>
        <v>0</v>
      </c>
      <c r="Y177" s="260">
        <f t="shared" si="30"/>
        <v>0</v>
      </c>
      <c r="Z177" s="259">
        <f t="shared" si="31"/>
        <v>0</v>
      </c>
      <c r="AA177" s="312">
        <f>'To &amp; from Work- trip % summary'!L182</f>
        <v>0</v>
      </c>
      <c r="AB177" s="314">
        <f>'To &amp; from Work- trip % summary'!N182</f>
        <v>0</v>
      </c>
      <c r="AC177" s="260">
        <f t="shared" si="32"/>
        <v>0</v>
      </c>
      <c r="AD177" s="259">
        <f t="shared" si="33"/>
        <v>0</v>
      </c>
      <c r="AE177" s="312">
        <f>'To &amp; from Work- trip % summary'!Q182</f>
        <v>0</v>
      </c>
      <c r="AF177" s="314">
        <f>'To &amp; from Work- trip % summary'!S182</f>
        <v>0</v>
      </c>
      <c r="AG177" s="260">
        <f t="shared" si="34"/>
        <v>0</v>
      </c>
      <c r="AH177" s="259">
        <f t="shared" si="35"/>
        <v>0</v>
      </c>
      <c r="AI177" s="312">
        <f>'To &amp; from Work- trip % summary'!V182</f>
        <v>0</v>
      </c>
      <c r="AJ177" s="314">
        <f>'To &amp; from Work- trip % summary'!X182</f>
        <v>0</v>
      </c>
      <c r="AK177" s="260">
        <f t="shared" si="36"/>
        <v>0</v>
      </c>
      <c r="AL177" s="259">
        <f t="shared" si="37"/>
        <v>0</v>
      </c>
      <c r="AM177" s="312">
        <f>'To &amp; from Work- trip % summary'!AA182</f>
        <v>0</v>
      </c>
      <c r="AN177" s="314">
        <f>'To &amp; from Work- trip % summary'!AC182</f>
        <v>0</v>
      </c>
      <c r="AO177" s="260">
        <f t="shared" si="38"/>
        <v>0</v>
      </c>
      <c r="AP177" s="259">
        <f t="shared" si="39"/>
        <v>0</v>
      </c>
      <c r="AQ177" s="312">
        <f>'To &amp; from Work- trip % summary'!AF182</f>
        <v>0</v>
      </c>
      <c r="AR177" s="314">
        <f>'To &amp; from Work- trip % summary'!AH182</f>
        <v>0</v>
      </c>
      <c r="AS177" s="260">
        <f t="shared" si="40"/>
        <v>0</v>
      </c>
      <c r="AT177" s="259">
        <f t="shared" si="41"/>
        <v>0</v>
      </c>
      <c r="AU177" s="261"/>
      <c r="AV177" s="248"/>
      <c r="AW177" s="248"/>
      <c r="AX177" s="248"/>
      <c r="AY177" s="248"/>
    </row>
    <row r="178" spans="1:51" x14ac:dyDescent="0.2">
      <c r="A178" s="248"/>
      <c r="B178" s="248"/>
      <c r="C178" s="248"/>
      <c r="D178" s="248"/>
      <c r="E178" s="248"/>
      <c r="F178" s="248"/>
      <c r="G178" s="248"/>
      <c r="H178" s="248"/>
      <c r="I178" s="248"/>
      <c r="J178" s="248"/>
      <c r="K178" s="248"/>
      <c r="L178" s="248"/>
      <c r="M178" s="248"/>
      <c r="N178" s="248"/>
      <c r="O178" s="248"/>
      <c r="P178" s="248"/>
      <c r="Q178" s="296"/>
      <c r="R178" s="256">
        <f>'To &amp; from Work- trip % summary'!B183</f>
        <v>0</v>
      </c>
      <c r="S178" s="313">
        <f>'To &amp; from Work- trip % summary'!D183</f>
        <v>0</v>
      </c>
      <c r="T178" s="257">
        <f>'Non-survey input values'!$B$26</f>
        <v>220.3</v>
      </c>
      <c r="U178" s="258">
        <f t="shared" si="28"/>
        <v>0</v>
      </c>
      <c r="V178" s="259">
        <f t="shared" si="29"/>
        <v>0</v>
      </c>
      <c r="W178" s="312">
        <f>'To &amp; from Work- trip % summary'!G183</f>
        <v>0</v>
      </c>
      <c r="X178" s="314">
        <f>'To &amp; from Work- trip % summary'!I183</f>
        <v>0</v>
      </c>
      <c r="Y178" s="260">
        <f t="shared" si="30"/>
        <v>0</v>
      </c>
      <c r="Z178" s="259">
        <f t="shared" si="31"/>
        <v>0</v>
      </c>
      <c r="AA178" s="312">
        <f>'To &amp; from Work- trip % summary'!L183</f>
        <v>0</v>
      </c>
      <c r="AB178" s="314">
        <f>'To &amp; from Work- trip % summary'!N183</f>
        <v>0</v>
      </c>
      <c r="AC178" s="260">
        <f t="shared" si="32"/>
        <v>0</v>
      </c>
      <c r="AD178" s="259">
        <f t="shared" si="33"/>
        <v>0</v>
      </c>
      <c r="AE178" s="312">
        <f>'To &amp; from Work- trip % summary'!Q183</f>
        <v>0</v>
      </c>
      <c r="AF178" s="314">
        <f>'To &amp; from Work- trip % summary'!S183</f>
        <v>0</v>
      </c>
      <c r="AG178" s="260">
        <f t="shared" si="34"/>
        <v>0</v>
      </c>
      <c r="AH178" s="259">
        <f t="shared" si="35"/>
        <v>0</v>
      </c>
      <c r="AI178" s="312">
        <f>'To &amp; from Work- trip % summary'!V183</f>
        <v>0</v>
      </c>
      <c r="AJ178" s="314">
        <f>'To &amp; from Work- trip % summary'!X183</f>
        <v>0</v>
      </c>
      <c r="AK178" s="260">
        <f t="shared" si="36"/>
        <v>0</v>
      </c>
      <c r="AL178" s="259">
        <f t="shared" si="37"/>
        <v>0</v>
      </c>
      <c r="AM178" s="312">
        <f>'To &amp; from Work- trip % summary'!AA183</f>
        <v>0</v>
      </c>
      <c r="AN178" s="314">
        <f>'To &amp; from Work- trip % summary'!AC183</f>
        <v>0</v>
      </c>
      <c r="AO178" s="260">
        <f t="shared" si="38"/>
        <v>0</v>
      </c>
      <c r="AP178" s="259">
        <f t="shared" si="39"/>
        <v>0</v>
      </c>
      <c r="AQ178" s="312">
        <f>'To &amp; from Work- trip % summary'!AF183</f>
        <v>0</v>
      </c>
      <c r="AR178" s="314">
        <f>'To &amp; from Work- trip % summary'!AH183</f>
        <v>0</v>
      </c>
      <c r="AS178" s="260">
        <f t="shared" si="40"/>
        <v>0</v>
      </c>
      <c r="AT178" s="259">
        <f t="shared" si="41"/>
        <v>0</v>
      </c>
      <c r="AU178" s="261"/>
      <c r="AV178" s="248"/>
      <c r="AW178" s="248"/>
      <c r="AX178" s="248"/>
      <c r="AY178" s="248"/>
    </row>
    <row r="179" spans="1:51" x14ac:dyDescent="0.2">
      <c r="A179" s="248"/>
      <c r="B179" s="248"/>
      <c r="C179" s="248"/>
      <c r="D179" s="248"/>
      <c r="E179" s="248"/>
      <c r="F179" s="248"/>
      <c r="G179" s="248"/>
      <c r="H179" s="248"/>
      <c r="I179" s="248"/>
      <c r="J179" s="248"/>
      <c r="K179" s="248"/>
      <c r="L179" s="248"/>
      <c r="M179" s="248"/>
      <c r="N179" s="248"/>
      <c r="O179" s="248"/>
      <c r="P179" s="248"/>
      <c r="Q179" s="296"/>
      <c r="R179" s="256">
        <f>'To &amp; from Work- trip % summary'!B184</f>
        <v>0</v>
      </c>
      <c r="S179" s="313">
        <f>'To &amp; from Work- trip % summary'!D184</f>
        <v>0</v>
      </c>
      <c r="T179" s="257">
        <f>'Non-survey input values'!$B$26</f>
        <v>220.3</v>
      </c>
      <c r="U179" s="258">
        <f t="shared" si="28"/>
        <v>0</v>
      </c>
      <c r="V179" s="259">
        <f t="shared" si="29"/>
        <v>0</v>
      </c>
      <c r="W179" s="312">
        <f>'To &amp; from Work- trip % summary'!G184</f>
        <v>0</v>
      </c>
      <c r="X179" s="314">
        <f>'To &amp; from Work- trip % summary'!I184</f>
        <v>0</v>
      </c>
      <c r="Y179" s="260">
        <f t="shared" si="30"/>
        <v>0</v>
      </c>
      <c r="Z179" s="259">
        <f t="shared" si="31"/>
        <v>0</v>
      </c>
      <c r="AA179" s="312">
        <f>'To &amp; from Work- trip % summary'!L184</f>
        <v>0</v>
      </c>
      <c r="AB179" s="314">
        <f>'To &amp; from Work- trip % summary'!N184</f>
        <v>0</v>
      </c>
      <c r="AC179" s="260">
        <f t="shared" si="32"/>
        <v>0</v>
      </c>
      <c r="AD179" s="259">
        <f t="shared" si="33"/>
        <v>0</v>
      </c>
      <c r="AE179" s="312">
        <f>'To &amp; from Work- trip % summary'!Q184</f>
        <v>0</v>
      </c>
      <c r="AF179" s="314">
        <f>'To &amp; from Work- trip % summary'!S184</f>
        <v>0</v>
      </c>
      <c r="AG179" s="260">
        <f t="shared" si="34"/>
        <v>0</v>
      </c>
      <c r="AH179" s="259">
        <f t="shared" si="35"/>
        <v>0</v>
      </c>
      <c r="AI179" s="312">
        <f>'To &amp; from Work- trip % summary'!V184</f>
        <v>0</v>
      </c>
      <c r="AJ179" s="314">
        <f>'To &amp; from Work- trip % summary'!X184</f>
        <v>0</v>
      </c>
      <c r="AK179" s="260">
        <f t="shared" si="36"/>
        <v>0</v>
      </c>
      <c r="AL179" s="259">
        <f t="shared" si="37"/>
        <v>0</v>
      </c>
      <c r="AM179" s="312">
        <f>'To &amp; from Work- trip % summary'!AA184</f>
        <v>0</v>
      </c>
      <c r="AN179" s="314">
        <f>'To &amp; from Work- trip % summary'!AC184</f>
        <v>0</v>
      </c>
      <c r="AO179" s="260">
        <f t="shared" si="38"/>
        <v>0</v>
      </c>
      <c r="AP179" s="259">
        <f t="shared" si="39"/>
        <v>0</v>
      </c>
      <c r="AQ179" s="312">
        <f>'To &amp; from Work- trip % summary'!AF184</f>
        <v>0</v>
      </c>
      <c r="AR179" s="314">
        <f>'To &amp; from Work- trip % summary'!AH184</f>
        <v>0</v>
      </c>
      <c r="AS179" s="260">
        <f t="shared" si="40"/>
        <v>0</v>
      </c>
      <c r="AT179" s="259">
        <f t="shared" si="41"/>
        <v>0</v>
      </c>
      <c r="AU179" s="261"/>
      <c r="AV179" s="248"/>
      <c r="AW179" s="248"/>
      <c r="AX179" s="248"/>
      <c r="AY179" s="248"/>
    </row>
    <row r="180" spans="1:51" x14ac:dyDescent="0.2">
      <c r="A180" s="248"/>
      <c r="B180" s="248"/>
      <c r="C180" s="248"/>
      <c r="D180" s="248"/>
      <c r="E180" s="248"/>
      <c r="F180" s="248"/>
      <c r="G180" s="248"/>
      <c r="H180" s="248"/>
      <c r="I180" s="248"/>
      <c r="J180" s="248"/>
      <c r="K180" s="248"/>
      <c r="L180" s="248"/>
      <c r="M180" s="248"/>
      <c r="N180" s="248"/>
      <c r="O180" s="248"/>
      <c r="P180" s="248"/>
      <c r="Q180" s="296"/>
      <c r="R180" s="256">
        <f>'To &amp; from Work- trip % summary'!B185</f>
        <v>0</v>
      </c>
      <c r="S180" s="313">
        <f>'To &amp; from Work- trip % summary'!D185</f>
        <v>0</v>
      </c>
      <c r="T180" s="257">
        <f>'Non-survey input values'!$B$26</f>
        <v>220.3</v>
      </c>
      <c r="U180" s="258">
        <f t="shared" si="28"/>
        <v>0</v>
      </c>
      <c r="V180" s="259">
        <f t="shared" si="29"/>
        <v>0</v>
      </c>
      <c r="W180" s="312">
        <f>'To &amp; from Work- trip % summary'!G185</f>
        <v>0</v>
      </c>
      <c r="X180" s="314">
        <f>'To &amp; from Work- trip % summary'!I185</f>
        <v>0</v>
      </c>
      <c r="Y180" s="260">
        <f t="shared" si="30"/>
        <v>0</v>
      </c>
      <c r="Z180" s="259">
        <f t="shared" si="31"/>
        <v>0</v>
      </c>
      <c r="AA180" s="312">
        <f>'To &amp; from Work- trip % summary'!L185</f>
        <v>0</v>
      </c>
      <c r="AB180" s="314">
        <f>'To &amp; from Work- trip % summary'!N185</f>
        <v>0</v>
      </c>
      <c r="AC180" s="260">
        <f t="shared" si="32"/>
        <v>0</v>
      </c>
      <c r="AD180" s="259">
        <f t="shared" si="33"/>
        <v>0</v>
      </c>
      <c r="AE180" s="312">
        <f>'To &amp; from Work- trip % summary'!Q185</f>
        <v>0</v>
      </c>
      <c r="AF180" s="314">
        <f>'To &amp; from Work- trip % summary'!S185</f>
        <v>0</v>
      </c>
      <c r="AG180" s="260">
        <f t="shared" si="34"/>
        <v>0</v>
      </c>
      <c r="AH180" s="259">
        <f t="shared" si="35"/>
        <v>0</v>
      </c>
      <c r="AI180" s="312">
        <f>'To &amp; from Work- trip % summary'!V185</f>
        <v>0</v>
      </c>
      <c r="AJ180" s="314">
        <f>'To &amp; from Work- trip % summary'!X185</f>
        <v>0</v>
      </c>
      <c r="AK180" s="260">
        <f t="shared" si="36"/>
        <v>0</v>
      </c>
      <c r="AL180" s="259">
        <f t="shared" si="37"/>
        <v>0</v>
      </c>
      <c r="AM180" s="312">
        <f>'To &amp; from Work- trip % summary'!AA185</f>
        <v>0</v>
      </c>
      <c r="AN180" s="314">
        <f>'To &amp; from Work- trip % summary'!AC185</f>
        <v>0</v>
      </c>
      <c r="AO180" s="260">
        <f t="shared" si="38"/>
        <v>0</v>
      </c>
      <c r="AP180" s="259">
        <f t="shared" si="39"/>
        <v>0</v>
      </c>
      <c r="AQ180" s="312">
        <f>'To &amp; from Work- trip % summary'!AF185</f>
        <v>0</v>
      </c>
      <c r="AR180" s="314">
        <f>'To &amp; from Work- trip % summary'!AH185</f>
        <v>0</v>
      </c>
      <c r="AS180" s="260">
        <f t="shared" si="40"/>
        <v>0</v>
      </c>
      <c r="AT180" s="259">
        <f t="shared" si="41"/>
        <v>0</v>
      </c>
      <c r="AU180" s="261"/>
      <c r="AV180" s="248"/>
      <c r="AW180" s="248"/>
      <c r="AX180" s="248"/>
      <c r="AY180" s="248"/>
    </row>
    <row r="181" spans="1:51" x14ac:dyDescent="0.2">
      <c r="A181" s="248"/>
      <c r="B181" s="248"/>
      <c r="C181" s="248"/>
      <c r="D181" s="248"/>
      <c r="E181" s="248"/>
      <c r="F181" s="248"/>
      <c r="G181" s="248"/>
      <c r="H181" s="248"/>
      <c r="I181" s="248"/>
      <c r="J181" s="248"/>
      <c r="K181" s="248"/>
      <c r="L181" s="248"/>
      <c r="M181" s="248"/>
      <c r="N181" s="248"/>
      <c r="O181" s="248"/>
      <c r="P181" s="248"/>
      <c r="Q181" s="296"/>
      <c r="R181" s="256">
        <f>'To &amp; from Work- trip % summary'!B186</f>
        <v>0</v>
      </c>
      <c r="S181" s="313">
        <f>'To &amp; from Work- trip % summary'!D186</f>
        <v>0</v>
      </c>
      <c r="T181" s="257">
        <f>'Non-survey input values'!$B$26</f>
        <v>220.3</v>
      </c>
      <c r="U181" s="258">
        <f t="shared" si="28"/>
        <v>0</v>
      </c>
      <c r="V181" s="259">
        <f t="shared" si="29"/>
        <v>0</v>
      </c>
      <c r="W181" s="312">
        <f>'To &amp; from Work- trip % summary'!G186</f>
        <v>0</v>
      </c>
      <c r="X181" s="314">
        <f>'To &amp; from Work- trip % summary'!I186</f>
        <v>0</v>
      </c>
      <c r="Y181" s="260">
        <f t="shared" si="30"/>
        <v>0</v>
      </c>
      <c r="Z181" s="259">
        <f t="shared" si="31"/>
        <v>0</v>
      </c>
      <c r="AA181" s="312">
        <f>'To &amp; from Work- trip % summary'!L186</f>
        <v>0</v>
      </c>
      <c r="AB181" s="314">
        <f>'To &amp; from Work- trip % summary'!N186</f>
        <v>0</v>
      </c>
      <c r="AC181" s="260">
        <f t="shared" si="32"/>
        <v>0</v>
      </c>
      <c r="AD181" s="259">
        <f t="shared" si="33"/>
        <v>0</v>
      </c>
      <c r="AE181" s="312">
        <f>'To &amp; from Work- trip % summary'!Q186</f>
        <v>0</v>
      </c>
      <c r="AF181" s="314">
        <f>'To &amp; from Work- trip % summary'!S186</f>
        <v>0</v>
      </c>
      <c r="AG181" s="260">
        <f t="shared" si="34"/>
        <v>0</v>
      </c>
      <c r="AH181" s="259">
        <f t="shared" si="35"/>
        <v>0</v>
      </c>
      <c r="AI181" s="312">
        <f>'To &amp; from Work- trip % summary'!V186</f>
        <v>0</v>
      </c>
      <c r="AJ181" s="314">
        <f>'To &amp; from Work- trip % summary'!X186</f>
        <v>0</v>
      </c>
      <c r="AK181" s="260">
        <f t="shared" si="36"/>
        <v>0</v>
      </c>
      <c r="AL181" s="259">
        <f t="shared" si="37"/>
        <v>0</v>
      </c>
      <c r="AM181" s="312">
        <f>'To &amp; from Work- trip % summary'!AA186</f>
        <v>0</v>
      </c>
      <c r="AN181" s="314">
        <f>'To &amp; from Work- trip % summary'!AC186</f>
        <v>0</v>
      </c>
      <c r="AO181" s="260">
        <f t="shared" si="38"/>
        <v>0</v>
      </c>
      <c r="AP181" s="259">
        <f t="shared" si="39"/>
        <v>0</v>
      </c>
      <c r="AQ181" s="312">
        <f>'To &amp; from Work- trip % summary'!AF186</f>
        <v>0</v>
      </c>
      <c r="AR181" s="314">
        <f>'To &amp; from Work- trip % summary'!AH186</f>
        <v>0</v>
      </c>
      <c r="AS181" s="260">
        <f t="shared" si="40"/>
        <v>0</v>
      </c>
      <c r="AT181" s="259">
        <f t="shared" si="41"/>
        <v>0</v>
      </c>
      <c r="AU181" s="261"/>
      <c r="AV181" s="248"/>
      <c r="AW181" s="248"/>
      <c r="AX181" s="248"/>
      <c r="AY181" s="248"/>
    </row>
    <row r="182" spans="1:51" x14ac:dyDescent="0.2">
      <c r="A182" s="248"/>
      <c r="B182" s="248"/>
      <c r="C182" s="248"/>
      <c r="D182" s="248"/>
      <c r="E182" s="248"/>
      <c r="F182" s="248"/>
      <c r="G182" s="248"/>
      <c r="H182" s="248"/>
      <c r="I182" s="248"/>
      <c r="J182" s="248"/>
      <c r="K182" s="248"/>
      <c r="L182" s="248"/>
      <c r="M182" s="248"/>
      <c r="N182" s="248"/>
      <c r="O182" s="248"/>
      <c r="P182" s="248"/>
      <c r="Q182" s="296"/>
      <c r="R182" s="256">
        <f>'To &amp; from Work- trip % summary'!B187</f>
        <v>0</v>
      </c>
      <c r="S182" s="313">
        <f>'To &amp; from Work- trip % summary'!D187</f>
        <v>0</v>
      </c>
      <c r="T182" s="257">
        <f>'Non-survey input values'!$B$26</f>
        <v>220.3</v>
      </c>
      <c r="U182" s="258">
        <f t="shared" si="28"/>
        <v>0</v>
      </c>
      <c r="V182" s="259">
        <f t="shared" si="29"/>
        <v>0</v>
      </c>
      <c r="W182" s="312">
        <f>'To &amp; from Work- trip % summary'!G187</f>
        <v>0</v>
      </c>
      <c r="X182" s="314">
        <f>'To &amp; from Work- trip % summary'!I187</f>
        <v>0</v>
      </c>
      <c r="Y182" s="260">
        <f t="shared" si="30"/>
        <v>0</v>
      </c>
      <c r="Z182" s="259">
        <f t="shared" si="31"/>
        <v>0</v>
      </c>
      <c r="AA182" s="312">
        <f>'To &amp; from Work- trip % summary'!L187</f>
        <v>0</v>
      </c>
      <c r="AB182" s="314">
        <f>'To &amp; from Work- trip % summary'!N187</f>
        <v>0</v>
      </c>
      <c r="AC182" s="260">
        <f t="shared" si="32"/>
        <v>0</v>
      </c>
      <c r="AD182" s="259">
        <f t="shared" si="33"/>
        <v>0</v>
      </c>
      <c r="AE182" s="312">
        <f>'To &amp; from Work- trip % summary'!Q187</f>
        <v>0</v>
      </c>
      <c r="AF182" s="314">
        <f>'To &amp; from Work- trip % summary'!S187</f>
        <v>0</v>
      </c>
      <c r="AG182" s="260">
        <f t="shared" si="34"/>
        <v>0</v>
      </c>
      <c r="AH182" s="259">
        <f t="shared" si="35"/>
        <v>0</v>
      </c>
      <c r="AI182" s="312">
        <f>'To &amp; from Work- trip % summary'!V187</f>
        <v>0</v>
      </c>
      <c r="AJ182" s="314">
        <f>'To &amp; from Work- trip % summary'!X187</f>
        <v>0</v>
      </c>
      <c r="AK182" s="260">
        <f t="shared" si="36"/>
        <v>0</v>
      </c>
      <c r="AL182" s="259">
        <f t="shared" si="37"/>
        <v>0</v>
      </c>
      <c r="AM182" s="312">
        <f>'To &amp; from Work- trip % summary'!AA187</f>
        <v>0</v>
      </c>
      <c r="AN182" s="314">
        <f>'To &amp; from Work- trip % summary'!AC187</f>
        <v>0</v>
      </c>
      <c r="AO182" s="260">
        <f t="shared" si="38"/>
        <v>0</v>
      </c>
      <c r="AP182" s="259">
        <f t="shared" si="39"/>
        <v>0</v>
      </c>
      <c r="AQ182" s="312">
        <f>'To &amp; from Work- trip % summary'!AF187</f>
        <v>0</v>
      </c>
      <c r="AR182" s="314">
        <f>'To &amp; from Work- trip % summary'!AH187</f>
        <v>0</v>
      </c>
      <c r="AS182" s="260">
        <f t="shared" si="40"/>
        <v>0</v>
      </c>
      <c r="AT182" s="259">
        <f t="shared" si="41"/>
        <v>0</v>
      </c>
      <c r="AU182" s="261"/>
      <c r="AV182" s="248"/>
      <c r="AW182" s="248"/>
      <c r="AX182" s="248"/>
      <c r="AY182" s="248"/>
    </row>
    <row r="183" spans="1:51" x14ac:dyDescent="0.2">
      <c r="A183" s="248"/>
      <c r="B183" s="248"/>
      <c r="C183" s="248"/>
      <c r="D183" s="248"/>
      <c r="E183" s="248"/>
      <c r="F183" s="248"/>
      <c r="G183" s="248"/>
      <c r="H183" s="248"/>
      <c r="I183" s="248"/>
      <c r="J183" s="248"/>
      <c r="K183" s="248"/>
      <c r="L183" s="248"/>
      <c r="M183" s="248"/>
      <c r="N183" s="248"/>
      <c r="O183" s="248"/>
      <c r="P183" s="248"/>
      <c r="Q183" s="296"/>
      <c r="R183" s="256">
        <f>'To &amp; from Work- trip % summary'!B188</f>
        <v>0</v>
      </c>
      <c r="S183" s="313">
        <f>'To &amp; from Work- trip % summary'!D188</f>
        <v>0</v>
      </c>
      <c r="T183" s="257">
        <f>'Non-survey input values'!$B$26</f>
        <v>220.3</v>
      </c>
      <c r="U183" s="258">
        <f t="shared" si="28"/>
        <v>0</v>
      </c>
      <c r="V183" s="259">
        <f t="shared" si="29"/>
        <v>0</v>
      </c>
      <c r="W183" s="312">
        <f>'To &amp; from Work- trip % summary'!G188</f>
        <v>0</v>
      </c>
      <c r="X183" s="314">
        <f>'To &amp; from Work- trip % summary'!I188</f>
        <v>0</v>
      </c>
      <c r="Y183" s="260">
        <f t="shared" si="30"/>
        <v>0</v>
      </c>
      <c r="Z183" s="259">
        <f t="shared" si="31"/>
        <v>0</v>
      </c>
      <c r="AA183" s="312">
        <f>'To &amp; from Work- trip % summary'!L188</f>
        <v>0</v>
      </c>
      <c r="AB183" s="314">
        <f>'To &amp; from Work- trip % summary'!N188</f>
        <v>0</v>
      </c>
      <c r="AC183" s="260">
        <f t="shared" si="32"/>
        <v>0</v>
      </c>
      <c r="AD183" s="259">
        <f t="shared" si="33"/>
        <v>0</v>
      </c>
      <c r="AE183" s="312">
        <f>'To &amp; from Work- trip % summary'!Q188</f>
        <v>0</v>
      </c>
      <c r="AF183" s="314">
        <f>'To &amp; from Work- trip % summary'!S188</f>
        <v>0</v>
      </c>
      <c r="AG183" s="260">
        <f t="shared" si="34"/>
        <v>0</v>
      </c>
      <c r="AH183" s="259">
        <f t="shared" si="35"/>
        <v>0</v>
      </c>
      <c r="AI183" s="312">
        <f>'To &amp; from Work- trip % summary'!V188</f>
        <v>0</v>
      </c>
      <c r="AJ183" s="314">
        <f>'To &amp; from Work- trip % summary'!X188</f>
        <v>0</v>
      </c>
      <c r="AK183" s="260">
        <f t="shared" si="36"/>
        <v>0</v>
      </c>
      <c r="AL183" s="259">
        <f t="shared" si="37"/>
        <v>0</v>
      </c>
      <c r="AM183" s="312">
        <f>'To &amp; from Work- trip % summary'!AA188</f>
        <v>0</v>
      </c>
      <c r="AN183" s="314">
        <f>'To &amp; from Work- trip % summary'!AC188</f>
        <v>0</v>
      </c>
      <c r="AO183" s="260">
        <f t="shared" si="38"/>
        <v>0</v>
      </c>
      <c r="AP183" s="259">
        <f t="shared" si="39"/>
        <v>0</v>
      </c>
      <c r="AQ183" s="312">
        <f>'To &amp; from Work- trip % summary'!AF188</f>
        <v>0</v>
      </c>
      <c r="AR183" s="314">
        <f>'To &amp; from Work- trip % summary'!AH188</f>
        <v>0</v>
      </c>
      <c r="AS183" s="260">
        <f t="shared" si="40"/>
        <v>0</v>
      </c>
      <c r="AT183" s="259">
        <f t="shared" si="41"/>
        <v>0</v>
      </c>
      <c r="AU183" s="261"/>
      <c r="AV183" s="248"/>
      <c r="AW183" s="248"/>
      <c r="AX183" s="248"/>
      <c r="AY183" s="248"/>
    </row>
    <row r="184" spans="1:51" x14ac:dyDescent="0.2">
      <c r="A184" s="248"/>
      <c r="B184" s="248"/>
      <c r="C184" s="248"/>
      <c r="D184" s="248"/>
      <c r="E184" s="248"/>
      <c r="F184" s="248"/>
      <c r="G184" s="248"/>
      <c r="H184" s="248"/>
      <c r="I184" s="248"/>
      <c r="J184" s="248"/>
      <c r="K184" s="248"/>
      <c r="L184" s="248"/>
      <c r="M184" s="248"/>
      <c r="N184" s="248"/>
      <c r="O184" s="248"/>
      <c r="P184" s="248"/>
      <c r="Q184" s="296"/>
      <c r="R184" s="256">
        <f>'To &amp; from Work- trip % summary'!B189</f>
        <v>0</v>
      </c>
      <c r="S184" s="313">
        <f>'To &amp; from Work- trip % summary'!D189</f>
        <v>0</v>
      </c>
      <c r="T184" s="257">
        <f>'Non-survey input values'!$B$26</f>
        <v>220.3</v>
      </c>
      <c r="U184" s="258">
        <f t="shared" si="28"/>
        <v>0</v>
      </c>
      <c r="V184" s="259">
        <f t="shared" si="29"/>
        <v>0</v>
      </c>
      <c r="W184" s="312">
        <f>'To &amp; from Work- trip % summary'!G189</f>
        <v>0</v>
      </c>
      <c r="X184" s="314">
        <f>'To &amp; from Work- trip % summary'!I189</f>
        <v>0</v>
      </c>
      <c r="Y184" s="260">
        <f t="shared" si="30"/>
        <v>0</v>
      </c>
      <c r="Z184" s="259">
        <f t="shared" si="31"/>
        <v>0</v>
      </c>
      <c r="AA184" s="312">
        <f>'To &amp; from Work- trip % summary'!L189</f>
        <v>0</v>
      </c>
      <c r="AB184" s="314">
        <f>'To &amp; from Work- trip % summary'!N189</f>
        <v>0</v>
      </c>
      <c r="AC184" s="260">
        <f t="shared" si="32"/>
        <v>0</v>
      </c>
      <c r="AD184" s="259">
        <f t="shared" si="33"/>
        <v>0</v>
      </c>
      <c r="AE184" s="312">
        <f>'To &amp; from Work- trip % summary'!Q189</f>
        <v>0</v>
      </c>
      <c r="AF184" s="314">
        <f>'To &amp; from Work- trip % summary'!S189</f>
        <v>0</v>
      </c>
      <c r="AG184" s="260">
        <f t="shared" si="34"/>
        <v>0</v>
      </c>
      <c r="AH184" s="259">
        <f t="shared" si="35"/>
        <v>0</v>
      </c>
      <c r="AI184" s="312">
        <f>'To &amp; from Work- trip % summary'!V189</f>
        <v>0</v>
      </c>
      <c r="AJ184" s="314">
        <f>'To &amp; from Work- trip % summary'!X189</f>
        <v>0</v>
      </c>
      <c r="AK184" s="260">
        <f t="shared" si="36"/>
        <v>0</v>
      </c>
      <c r="AL184" s="259">
        <f t="shared" si="37"/>
        <v>0</v>
      </c>
      <c r="AM184" s="312">
        <f>'To &amp; from Work- trip % summary'!AA189</f>
        <v>0</v>
      </c>
      <c r="AN184" s="314">
        <f>'To &amp; from Work- trip % summary'!AC189</f>
        <v>0</v>
      </c>
      <c r="AO184" s="260">
        <f t="shared" si="38"/>
        <v>0</v>
      </c>
      <c r="AP184" s="259">
        <f t="shared" si="39"/>
        <v>0</v>
      </c>
      <c r="AQ184" s="312">
        <f>'To &amp; from Work- trip % summary'!AF189</f>
        <v>0</v>
      </c>
      <c r="AR184" s="314">
        <f>'To &amp; from Work- trip % summary'!AH189</f>
        <v>0</v>
      </c>
      <c r="AS184" s="260">
        <f t="shared" si="40"/>
        <v>0</v>
      </c>
      <c r="AT184" s="259">
        <f t="shared" si="41"/>
        <v>0</v>
      </c>
      <c r="AU184" s="261"/>
      <c r="AV184" s="248"/>
      <c r="AW184" s="248"/>
      <c r="AX184" s="248"/>
      <c r="AY184" s="248"/>
    </row>
    <row r="185" spans="1:51" x14ac:dyDescent="0.2">
      <c r="A185" s="248"/>
      <c r="B185" s="248"/>
      <c r="C185" s="248"/>
      <c r="D185" s="248"/>
      <c r="E185" s="248"/>
      <c r="F185" s="248"/>
      <c r="G185" s="248"/>
      <c r="H185" s="248"/>
      <c r="I185" s="248"/>
      <c r="J185" s="248"/>
      <c r="K185" s="248"/>
      <c r="L185" s="248"/>
      <c r="M185" s="248"/>
      <c r="N185" s="248"/>
      <c r="O185" s="248"/>
      <c r="P185" s="248"/>
      <c r="Q185" s="296"/>
      <c r="R185" s="256">
        <f>'To &amp; from Work- trip % summary'!B190</f>
        <v>0</v>
      </c>
      <c r="S185" s="313">
        <f>'To &amp; from Work- trip % summary'!D190</f>
        <v>0</v>
      </c>
      <c r="T185" s="257">
        <f>'Non-survey input values'!$B$26</f>
        <v>220.3</v>
      </c>
      <c r="U185" s="258">
        <f t="shared" si="28"/>
        <v>0</v>
      </c>
      <c r="V185" s="259">
        <f t="shared" si="29"/>
        <v>0</v>
      </c>
      <c r="W185" s="312">
        <f>'To &amp; from Work- trip % summary'!G190</f>
        <v>0</v>
      </c>
      <c r="X185" s="314">
        <f>'To &amp; from Work- trip % summary'!I190</f>
        <v>0</v>
      </c>
      <c r="Y185" s="260">
        <f t="shared" si="30"/>
        <v>0</v>
      </c>
      <c r="Z185" s="259">
        <f t="shared" si="31"/>
        <v>0</v>
      </c>
      <c r="AA185" s="312">
        <f>'To &amp; from Work- trip % summary'!L190</f>
        <v>0</v>
      </c>
      <c r="AB185" s="314">
        <f>'To &amp; from Work- trip % summary'!N190</f>
        <v>0</v>
      </c>
      <c r="AC185" s="260">
        <f t="shared" si="32"/>
        <v>0</v>
      </c>
      <c r="AD185" s="259">
        <f t="shared" si="33"/>
        <v>0</v>
      </c>
      <c r="AE185" s="312">
        <f>'To &amp; from Work- trip % summary'!Q190</f>
        <v>0</v>
      </c>
      <c r="AF185" s="314">
        <f>'To &amp; from Work- trip % summary'!S190</f>
        <v>0</v>
      </c>
      <c r="AG185" s="260">
        <f t="shared" si="34"/>
        <v>0</v>
      </c>
      <c r="AH185" s="259">
        <f t="shared" si="35"/>
        <v>0</v>
      </c>
      <c r="AI185" s="312">
        <f>'To &amp; from Work- trip % summary'!V190</f>
        <v>0</v>
      </c>
      <c r="AJ185" s="314">
        <f>'To &amp; from Work- trip % summary'!X190</f>
        <v>0</v>
      </c>
      <c r="AK185" s="260">
        <f t="shared" si="36"/>
        <v>0</v>
      </c>
      <c r="AL185" s="259">
        <f t="shared" si="37"/>
        <v>0</v>
      </c>
      <c r="AM185" s="312">
        <f>'To &amp; from Work- trip % summary'!AA190</f>
        <v>0</v>
      </c>
      <c r="AN185" s="314">
        <f>'To &amp; from Work- trip % summary'!AC190</f>
        <v>0</v>
      </c>
      <c r="AO185" s="260">
        <f t="shared" si="38"/>
        <v>0</v>
      </c>
      <c r="AP185" s="259">
        <f t="shared" si="39"/>
        <v>0</v>
      </c>
      <c r="AQ185" s="312">
        <f>'To &amp; from Work- trip % summary'!AF190</f>
        <v>0</v>
      </c>
      <c r="AR185" s="314">
        <f>'To &amp; from Work- trip % summary'!AH190</f>
        <v>0</v>
      </c>
      <c r="AS185" s="260">
        <f t="shared" si="40"/>
        <v>0</v>
      </c>
      <c r="AT185" s="259">
        <f t="shared" si="41"/>
        <v>0</v>
      </c>
      <c r="AU185" s="261"/>
      <c r="AV185" s="248"/>
      <c r="AW185" s="248"/>
      <c r="AX185" s="248"/>
      <c r="AY185" s="248"/>
    </row>
    <row r="186" spans="1:51" x14ac:dyDescent="0.2">
      <c r="A186" s="248"/>
      <c r="B186" s="248"/>
      <c r="C186" s="248"/>
      <c r="D186" s="248"/>
      <c r="E186" s="248"/>
      <c r="F186" s="248"/>
      <c r="G186" s="248"/>
      <c r="H186" s="248"/>
      <c r="I186" s="248"/>
      <c r="J186" s="248"/>
      <c r="K186" s="248"/>
      <c r="L186" s="248"/>
      <c r="M186" s="248"/>
      <c r="N186" s="248"/>
      <c r="O186" s="248"/>
      <c r="P186" s="248"/>
      <c r="Q186" s="296"/>
      <c r="R186" s="256">
        <f>'To &amp; from Work- trip % summary'!B191</f>
        <v>0</v>
      </c>
      <c r="S186" s="313">
        <f>'To &amp; from Work- trip % summary'!D191</f>
        <v>0</v>
      </c>
      <c r="T186" s="257">
        <f>'Non-survey input values'!$B$26</f>
        <v>220.3</v>
      </c>
      <c r="U186" s="258">
        <f t="shared" si="28"/>
        <v>0</v>
      </c>
      <c r="V186" s="259">
        <f t="shared" si="29"/>
        <v>0</v>
      </c>
      <c r="W186" s="312">
        <f>'To &amp; from Work- trip % summary'!G191</f>
        <v>0</v>
      </c>
      <c r="X186" s="314">
        <f>'To &amp; from Work- trip % summary'!I191</f>
        <v>0</v>
      </c>
      <c r="Y186" s="260">
        <f t="shared" si="30"/>
        <v>0</v>
      </c>
      <c r="Z186" s="259">
        <f t="shared" si="31"/>
        <v>0</v>
      </c>
      <c r="AA186" s="312">
        <f>'To &amp; from Work- trip % summary'!L191</f>
        <v>0</v>
      </c>
      <c r="AB186" s="314">
        <f>'To &amp; from Work- trip % summary'!N191</f>
        <v>0</v>
      </c>
      <c r="AC186" s="260">
        <f t="shared" si="32"/>
        <v>0</v>
      </c>
      <c r="AD186" s="259">
        <f t="shared" si="33"/>
        <v>0</v>
      </c>
      <c r="AE186" s="312">
        <f>'To &amp; from Work- trip % summary'!Q191</f>
        <v>0</v>
      </c>
      <c r="AF186" s="314">
        <f>'To &amp; from Work- trip % summary'!S191</f>
        <v>0</v>
      </c>
      <c r="AG186" s="260">
        <f t="shared" si="34"/>
        <v>0</v>
      </c>
      <c r="AH186" s="259">
        <f t="shared" si="35"/>
        <v>0</v>
      </c>
      <c r="AI186" s="312">
        <f>'To &amp; from Work- trip % summary'!V191</f>
        <v>0</v>
      </c>
      <c r="AJ186" s="314">
        <f>'To &amp; from Work- trip % summary'!X191</f>
        <v>0</v>
      </c>
      <c r="AK186" s="260">
        <f t="shared" si="36"/>
        <v>0</v>
      </c>
      <c r="AL186" s="259">
        <f t="shared" si="37"/>
        <v>0</v>
      </c>
      <c r="AM186" s="312">
        <f>'To &amp; from Work- trip % summary'!AA191</f>
        <v>0</v>
      </c>
      <c r="AN186" s="314">
        <f>'To &amp; from Work- trip % summary'!AC191</f>
        <v>0</v>
      </c>
      <c r="AO186" s="260">
        <f t="shared" si="38"/>
        <v>0</v>
      </c>
      <c r="AP186" s="259">
        <f t="shared" si="39"/>
        <v>0</v>
      </c>
      <c r="AQ186" s="312">
        <f>'To &amp; from Work- trip % summary'!AF191</f>
        <v>0</v>
      </c>
      <c r="AR186" s="314">
        <f>'To &amp; from Work- trip % summary'!AH191</f>
        <v>0</v>
      </c>
      <c r="AS186" s="260">
        <f t="shared" si="40"/>
        <v>0</v>
      </c>
      <c r="AT186" s="259">
        <f t="shared" si="41"/>
        <v>0</v>
      </c>
      <c r="AU186" s="261"/>
      <c r="AV186" s="248"/>
      <c r="AW186" s="248"/>
      <c r="AX186" s="248"/>
      <c r="AY186" s="248"/>
    </row>
    <row r="187" spans="1:51" x14ac:dyDescent="0.2">
      <c r="A187" s="248"/>
      <c r="B187" s="248"/>
      <c r="C187" s="248"/>
      <c r="D187" s="248"/>
      <c r="E187" s="248"/>
      <c r="F187" s="248"/>
      <c r="G187" s="248"/>
      <c r="H187" s="248"/>
      <c r="I187" s="248"/>
      <c r="J187" s="248"/>
      <c r="K187" s="248"/>
      <c r="L187" s="248"/>
      <c r="M187" s="248"/>
      <c r="N187" s="248"/>
      <c r="O187" s="248"/>
      <c r="P187" s="248"/>
      <c r="Q187" s="296"/>
      <c r="R187" s="256">
        <f>'To &amp; from Work- trip % summary'!B192</f>
        <v>0</v>
      </c>
      <c r="S187" s="313">
        <f>'To &amp; from Work- trip % summary'!D192</f>
        <v>0</v>
      </c>
      <c r="T187" s="257">
        <f>'Non-survey input values'!$B$26</f>
        <v>220.3</v>
      </c>
      <c r="U187" s="258">
        <f t="shared" si="28"/>
        <v>0</v>
      </c>
      <c r="V187" s="259">
        <f t="shared" si="29"/>
        <v>0</v>
      </c>
      <c r="W187" s="312">
        <f>'To &amp; from Work- trip % summary'!G192</f>
        <v>0</v>
      </c>
      <c r="X187" s="314">
        <f>'To &amp; from Work- trip % summary'!I192</f>
        <v>0</v>
      </c>
      <c r="Y187" s="260">
        <f t="shared" si="30"/>
        <v>0</v>
      </c>
      <c r="Z187" s="259">
        <f t="shared" si="31"/>
        <v>0</v>
      </c>
      <c r="AA187" s="312">
        <f>'To &amp; from Work- trip % summary'!L192</f>
        <v>0</v>
      </c>
      <c r="AB187" s="314">
        <f>'To &amp; from Work- trip % summary'!N192</f>
        <v>0</v>
      </c>
      <c r="AC187" s="260">
        <f t="shared" si="32"/>
        <v>0</v>
      </c>
      <c r="AD187" s="259">
        <f t="shared" si="33"/>
        <v>0</v>
      </c>
      <c r="AE187" s="312">
        <f>'To &amp; from Work- trip % summary'!Q192</f>
        <v>0</v>
      </c>
      <c r="AF187" s="314">
        <f>'To &amp; from Work- trip % summary'!S192</f>
        <v>0</v>
      </c>
      <c r="AG187" s="260">
        <f t="shared" si="34"/>
        <v>0</v>
      </c>
      <c r="AH187" s="259">
        <f t="shared" si="35"/>
        <v>0</v>
      </c>
      <c r="AI187" s="312">
        <f>'To &amp; from Work- trip % summary'!V192</f>
        <v>0</v>
      </c>
      <c r="AJ187" s="314">
        <f>'To &amp; from Work- trip % summary'!X192</f>
        <v>0</v>
      </c>
      <c r="AK187" s="260">
        <f t="shared" si="36"/>
        <v>0</v>
      </c>
      <c r="AL187" s="259">
        <f t="shared" si="37"/>
        <v>0</v>
      </c>
      <c r="AM187" s="312">
        <f>'To &amp; from Work- trip % summary'!AA192</f>
        <v>0</v>
      </c>
      <c r="AN187" s="314">
        <f>'To &amp; from Work- trip % summary'!AC192</f>
        <v>0</v>
      </c>
      <c r="AO187" s="260">
        <f t="shared" si="38"/>
        <v>0</v>
      </c>
      <c r="AP187" s="259">
        <f t="shared" si="39"/>
        <v>0</v>
      </c>
      <c r="AQ187" s="312">
        <f>'To &amp; from Work- trip % summary'!AF192</f>
        <v>0</v>
      </c>
      <c r="AR187" s="314">
        <f>'To &amp; from Work- trip % summary'!AH192</f>
        <v>0</v>
      </c>
      <c r="AS187" s="260">
        <f t="shared" si="40"/>
        <v>0</v>
      </c>
      <c r="AT187" s="259">
        <f t="shared" si="41"/>
        <v>0</v>
      </c>
      <c r="AU187" s="261"/>
      <c r="AV187" s="248"/>
      <c r="AW187" s="248"/>
      <c r="AX187" s="248"/>
      <c r="AY187" s="248"/>
    </row>
    <row r="188" spans="1:51" x14ac:dyDescent="0.2">
      <c r="A188" s="248"/>
      <c r="B188" s="248"/>
      <c r="C188" s="248"/>
      <c r="D188" s="248"/>
      <c r="E188" s="248"/>
      <c r="F188" s="248"/>
      <c r="G188" s="248"/>
      <c r="H188" s="248"/>
      <c r="I188" s="248"/>
      <c r="J188" s="248"/>
      <c r="K188" s="248"/>
      <c r="L188" s="248"/>
      <c r="M188" s="248"/>
      <c r="N188" s="248"/>
      <c r="O188" s="248"/>
      <c r="P188" s="248"/>
      <c r="Q188" s="296"/>
      <c r="R188" s="256">
        <f>'To &amp; from Work- trip % summary'!B193</f>
        <v>0</v>
      </c>
      <c r="S188" s="313">
        <f>'To &amp; from Work- trip % summary'!D193</f>
        <v>0</v>
      </c>
      <c r="T188" s="257">
        <f>'Non-survey input values'!$B$26</f>
        <v>220.3</v>
      </c>
      <c r="U188" s="258">
        <f t="shared" si="28"/>
        <v>0</v>
      </c>
      <c r="V188" s="259">
        <f t="shared" si="29"/>
        <v>0</v>
      </c>
      <c r="W188" s="312">
        <f>'To &amp; from Work- trip % summary'!G193</f>
        <v>0</v>
      </c>
      <c r="X188" s="314">
        <f>'To &amp; from Work- trip % summary'!I193</f>
        <v>0</v>
      </c>
      <c r="Y188" s="260">
        <f t="shared" si="30"/>
        <v>0</v>
      </c>
      <c r="Z188" s="259">
        <f t="shared" si="31"/>
        <v>0</v>
      </c>
      <c r="AA188" s="312">
        <f>'To &amp; from Work- trip % summary'!L193</f>
        <v>0</v>
      </c>
      <c r="AB188" s="314">
        <f>'To &amp; from Work- trip % summary'!N193</f>
        <v>0</v>
      </c>
      <c r="AC188" s="260">
        <f t="shared" si="32"/>
        <v>0</v>
      </c>
      <c r="AD188" s="259">
        <f t="shared" si="33"/>
        <v>0</v>
      </c>
      <c r="AE188" s="312">
        <f>'To &amp; from Work- trip % summary'!Q193</f>
        <v>0</v>
      </c>
      <c r="AF188" s="314">
        <f>'To &amp; from Work- trip % summary'!S193</f>
        <v>0</v>
      </c>
      <c r="AG188" s="260">
        <f t="shared" si="34"/>
        <v>0</v>
      </c>
      <c r="AH188" s="259">
        <f t="shared" si="35"/>
        <v>0</v>
      </c>
      <c r="AI188" s="312">
        <f>'To &amp; from Work- trip % summary'!V193</f>
        <v>0</v>
      </c>
      <c r="AJ188" s="314">
        <f>'To &amp; from Work- trip % summary'!X193</f>
        <v>0</v>
      </c>
      <c r="AK188" s="260">
        <f t="shared" si="36"/>
        <v>0</v>
      </c>
      <c r="AL188" s="259">
        <f t="shared" si="37"/>
        <v>0</v>
      </c>
      <c r="AM188" s="312">
        <f>'To &amp; from Work- trip % summary'!AA193</f>
        <v>0</v>
      </c>
      <c r="AN188" s="314">
        <f>'To &amp; from Work- trip % summary'!AC193</f>
        <v>0</v>
      </c>
      <c r="AO188" s="260">
        <f t="shared" si="38"/>
        <v>0</v>
      </c>
      <c r="AP188" s="259">
        <f t="shared" si="39"/>
        <v>0</v>
      </c>
      <c r="AQ188" s="312">
        <f>'To &amp; from Work- trip % summary'!AF193</f>
        <v>0</v>
      </c>
      <c r="AR188" s="314">
        <f>'To &amp; from Work- trip % summary'!AH193</f>
        <v>0</v>
      </c>
      <c r="AS188" s="260">
        <f t="shared" si="40"/>
        <v>0</v>
      </c>
      <c r="AT188" s="259">
        <f t="shared" si="41"/>
        <v>0</v>
      </c>
      <c r="AU188" s="261"/>
      <c r="AV188" s="248"/>
      <c r="AW188" s="248"/>
      <c r="AX188" s="248"/>
      <c r="AY188" s="248"/>
    </row>
    <row r="189" spans="1:51" x14ac:dyDescent="0.2">
      <c r="A189" s="248"/>
      <c r="B189" s="248"/>
      <c r="C189" s="248"/>
      <c r="D189" s="248"/>
      <c r="E189" s="248"/>
      <c r="F189" s="248"/>
      <c r="G189" s="248"/>
      <c r="H189" s="248"/>
      <c r="I189" s="248"/>
      <c r="J189" s="248"/>
      <c r="K189" s="248"/>
      <c r="L189" s="248"/>
      <c r="M189" s="248"/>
      <c r="N189" s="248"/>
      <c r="O189" s="248"/>
      <c r="P189" s="248"/>
      <c r="Q189" s="296"/>
      <c r="R189" s="256">
        <f>'To &amp; from Work- trip % summary'!B194</f>
        <v>0</v>
      </c>
      <c r="S189" s="313">
        <f>'To &amp; from Work- trip % summary'!D194</f>
        <v>0</v>
      </c>
      <c r="T189" s="257">
        <f>'Non-survey input values'!$B$26</f>
        <v>220.3</v>
      </c>
      <c r="U189" s="258">
        <f t="shared" si="28"/>
        <v>0</v>
      </c>
      <c r="V189" s="259">
        <f t="shared" si="29"/>
        <v>0</v>
      </c>
      <c r="W189" s="312">
        <f>'To &amp; from Work- trip % summary'!G194</f>
        <v>0</v>
      </c>
      <c r="X189" s="314">
        <f>'To &amp; from Work- trip % summary'!I194</f>
        <v>0</v>
      </c>
      <c r="Y189" s="260">
        <f t="shared" si="30"/>
        <v>0</v>
      </c>
      <c r="Z189" s="259">
        <f t="shared" si="31"/>
        <v>0</v>
      </c>
      <c r="AA189" s="312">
        <f>'To &amp; from Work- trip % summary'!L194</f>
        <v>0</v>
      </c>
      <c r="AB189" s="314">
        <f>'To &amp; from Work- trip % summary'!N194</f>
        <v>0</v>
      </c>
      <c r="AC189" s="260">
        <f t="shared" si="32"/>
        <v>0</v>
      </c>
      <c r="AD189" s="259">
        <f t="shared" si="33"/>
        <v>0</v>
      </c>
      <c r="AE189" s="312">
        <f>'To &amp; from Work- trip % summary'!Q194</f>
        <v>0</v>
      </c>
      <c r="AF189" s="314">
        <f>'To &amp; from Work- trip % summary'!S194</f>
        <v>0</v>
      </c>
      <c r="AG189" s="260">
        <f t="shared" si="34"/>
        <v>0</v>
      </c>
      <c r="AH189" s="259">
        <f t="shared" si="35"/>
        <v>0</v>
      </c>
      <c r="AI189" s="312">
        <f>'To &amp; from Work- trip % summary'!V194</f>
        <v>0</v>
      </c>
      <c r="AJ189" s="314">
        <f>'To &amp; from Work- trip % summary'!X194</f>
        <v>0</v>
      </c>
      <c r="AK189" s="260">
        <f t="shared" si="36"/>
        <v>0</v>
      </c>
      <c r="AL189" s="259">
        <f t="shared" si="37"/>
        <v>0</v>
      </c>
      <c r="AM189" s="312">
        <f>'To &amp; from Work- trip % summary'!AA194</f>
        <v>0</v>
      </c>
      <c r="AN189" s="314">
        <f>'To &amp; from Work- trip % summary'!AC194</f>
        <v>0</v>
      </c>
      <c r="AO189" s="260">
        <f t="shared" si="38"/>
        <v>0</v>
      </c>
      <c r="AP189" s="259">
        <f t="shared" si="39"/>
        <v>0</v>
      </c>
      <c r="AQ189" s="312">
        <f>'To &amp; from Work- trip % summary'!AF194</f>
        <v>0</v>
      </c>
      <c r="AR189" s="314">
        <f>'To &amp; from Work- trip % summary'!AH194</f>
        <v>0</v>
      </c>
      <c r="AS189" s="260">
        <f t="shared" si="40"/>
        <v>0</v>
      </c>
      <c r="AT189" s="259">
        <f t="shared" si="41"/>
        <v>0</v>
      </c>
      <c r="AU189" s="261"/>
      <c r="AV189" s="248"/>
      <c r="AW189" s="248"/>
      <c r="AX189" s="248"/>
      <c r="AY189" s="248"/>
    </row>
    <row r="190" spans="1:51" x14ac:dyDescent="0.2">
      <c r="A190" s="248"/>
      <c r="B190" s="248"/>
      <c r="C190" s="248"/>
      <c r="D190" s="248"/>
      <c r="E190" s="248"/>
      <c r="F190" s="248"/>
      <c r="G190" s="248"/>
      <c r="H190" s="248"/>
      <c r="I190" s="248"/>
      <c r="J190" s="248"/>
      <c r="K190" s="248"/>
      <c r="L190" s="248"/>
      <c r="M190" s="248"/>
      <c r="N190" s="248"/>
      <c r="O190" s="248"/>
      <c r="P190" s="248"/>
      <c r="Q190" s="296"/>
      <c r="R190" s="256">
        <f>'To &amp; from Work- trip % summary'!B195</f>
        <v>0</v>
      </c>
      <c r="S190" s="313">
        <f>'To &amp; from Work- trip % summary'!D195</f>
        <v>0</v>
      </c>
      <c r="T190" s="257">
        <f>'Non-survey input values'!$B$26</f>
        <v>220.3</v>
      </c>
      <c r="U190" s="258">
        <f t="shared" si="28"/>
        <v>0</v>
      </c>
      <c r="V190" s="259">
        <f t="shared" si="29"/>
        <v>0</v>
      </c>
      <c r="W190" s="312">
        <f>'To &amp; from Work- trip % summary'!G195</f>
        <v>0</v>
      </c>
      <c r="X190" s="314">
        <f>'To &amp; from Work- trip % summary'!I195</f>
        <v>0</v>
      </c>
      <c r="Y190" s="260">
        <f t="shared" si="30"/>
        <v>0</v>
      </c>
      <c r="Z190" s="259">
        <f t="shared" si="31"/>
        <v>0</v>
      </c>
      <c r="AA190" s="312">
        <f>'To &amp; from Work- trip % summary'!L195</f>
        <v>0</v>
      </c>
      <c r="AB190" s="314">
        <f>'To &amp; from Work- trip % summary'!N195</f>
        <v>0</v>
      </c>
      <c r="AC190" s="260">
        <f t="shared" si="32"/>
        <v>0</v>
      </c>
      <c r="AD190" s="259">
        <f t="shared" si="33"/>
        <v>0</v>
      </c>
      <c r="AE190" s="312">
        <f>'To &amp; from Work- trip % summary'!Q195</f>
        <v>0</v>
      </c>
      <c r="AF190" s="314">
        <f>'To &amp; from Work- trip % summary'!S195</f>
        <v>0</v>
      </c>
      <c r="AG190" s="260">
        <f t="shared" si="34"/>
        <v>0</v>
      </c>
      <c r="AH190" s="259">
        <f t="shared" si="35"/>
        <v>0</v>
      </c>
      <c r="AI190" s="312">
        <f>'To &amp; from Work- trip % summary'!V195</f>
        <v>0</v>
      </c>
      <c r="AJ190" s="314">
        <f>'To &amp; from Work- trip % summary'!X195</f>
        <v>0</v>
      </c>
      <c r="AK190" s="260">
        <f t="shared" si="36"/>
        <v>0</v>
      </c>
      <c r="AL190" s="259">
        <f t="shared" si="37"/>
        <v>0</v>
      </c>
      <c r="AM190" s="312">
        <f>'To &amp; from Work- trip % summary'!AA195</f>
        <v>0</v>
      </c>
      <c r="AN190" s="314">
        <f>'To &amp; from Work- trip % summary'!AC195</f>
        <v>0</v>
      </c>
      <c r="AO190" s="260">
        <f t="shared" si="38"/>
        <v>0</v>
      </c>
      <c r="AP190" s="259">
        <f t="shared" si="39"/>
        <v>0</v>
      </c>
      <c r="AQ190" s="312">
        <f>'To &amp; from Work- trip % summary'!AF195</f>
        <v>0</v>
      </c>
      <c r="AR190" s="314">
        <f>'To &amp; from Work- trip % summary'!AH195</f>
        <v>0</v>
      </c>
      <c r="AS190" s="260">
        <f t="shared" si="40"/>
        <v>0</v>
      </c>
      <c r="AT190" s="259">
        <f t="shared" si="41"/>
        <v>0</v>
      </c>
      <c r="AU190" s="261"/>
      <c r="AV190" s="248"/>
      <c r="AW190" s="248"/>
      <c r="AX190" s="248"/>
      <c r="AY190" s="248"/>
    </row>
    <row r="191" spans="1:51" x14ac:dyDescent="0.2">
      <c r="A191" s="248"/>
      <c r="B191" s="248"/>
      <c r="C191" s="248"/>
      <c r="D191" s="248"/>
      <c r="E191" s="248"/>
      <c r="F191" s="248"/>
      <c r="G191" s="248"/>
      <c r="H191" s="248"/>
      <c r="I191" s="248"/>
      <c r="J191" s="248"/>
      <c r="K191" s="248"/>
      <c r="L191" s="248"/>
      <c r="M191" s="248"/>
      <c r="N191" s="248"/>
      <c r="O191" s="248"/>
      <c r="P191" s="248"/>
      <c r="Q191" s="296"/>
      <c r="R191" s="256">
        <f>'To &amp; from Work- trip % summary'!B196</f>
        <v>0</v>
      </c>
      <c r="S191" s="313">
        <f>'To &amp; from Work- trip % summary'!D196</f>
        <v>0</v>
      </c>
      <c r="T191" s="257">
        <f>'Non-survey input values'!$B$26</f>
        <v>220.3</v>
      </c>
      <c r="U191" s="258">
        <f t="shared" si="28"/>
        <v>0</v>
      </c>
      <c r="V191" s="259">
        <f t="shared" si="29"/>
        <v>0</v>
      </c>
      <c r="W191" s="312">
        <f>'To &amp; from Work- trip % summary'!G196</f>
        <v>0</v>
      </c>
      <c r="X191" s="314">
        <f>'To &amp; from Work- trip % summary'!I196</f>
        <v>0</v>
      </c>
      <c r="Y191" s="260">
        <f t="shared" si="30"/>
        <v>0</v>
      </c>
      <c r="Z191" s="259">
        <f t="shared" si="31"/>
        <v>0</v>
      </c>
      <c r="AA191" s="312">
        <f>'To &amp; from Work- trip % summary'!L196</f>
        <v>0</v>
      </c>
      <c r="AB191" s="314">
        <f>'To &amp; from Work- trip % summary'!N196</f>
        <v>0</v>
      </c>
      <c r="AC191" s="260">
        <f t="shared" si="32"/>
        <v>0</v>
      </c>
      <c r="AD191" s="259">
        <f t="shared" si="33"/>
        <v>0</v>
      </c>
      <c r="AE191" s="312">
        <f>'To &amp; from Work- trip % summary'!Q196</f>
        <v>0</v>
      </c>
      <c r="AF191" s="314">
        <f>'To &amp; from Work- trip % summary'!S196</f>
        <v>0</v>
      </c>
      <c r="AG191" s="260">
        <f t="shared" si="34"/>
        <v>0</v>
      </c>
      <c r="AH191" s="259">
        <f t="shared" si="35"/>
        <v>0</v>
      </c>
      <c r="AI191" s="312">
        <f>'To &amp; from Work- trip % summary'!V196</f>
        <v>0</v>
      </c>
      <c r="AJ191" s="314">
        <f>'To &amp; from Work- trip % summary'!X196</f>
        <v>0</v>
      </c>
      <c r="AK191" s="260">
        <f t="shared" si="36"/>
        <v>0</v>
      </c>
      <c r="AL191" s="259">
        <f t="shared" si="37"/>
        <v>0</v>
      </c>
      <c r="AM191" s="312">
        <f>'To &amp; from Work- trip % summary'!AA196</f>
        <v>0</v>
      </c>
      <c r="AN191" s="314">
        <f>'To &amp; from Work- trip % summary'!AC196</f>
        <v>0</v>
      </c>
      <c r="AO191" s="260">
        <f t="shared" si="38"/>
        <v>0</v>
      </c>
      <c r="AP191" s="259">
        <f t="shared" si="39"/>
        <v>0</v>
      </c>
      <c r="AQ191" s="312">
        <f>'To &amp; from Work- trip % summary'!AF196</f>
        <v>0</v>
      </c>
      <c r="AR191" s="314">
        <f>'To &amp; from Work- trip % summary'!AH196</f>
        <v>0</v>
      </c>
      <c r="AS191" s="260">
        <f t="shared" si="40"/>
        <v>0</v>
      </c>
      <c r="AT191" s="259">
        <f t="shared" si="41"/>
        <v>0</v>
      </c>
      <c r="AU191" s="261"/>
      <c r="AV191" s="248"/>
      <c r="AW191" s="248"/>
      <c r="AX191" s="248"/>
      <c r="AY191" s="248"/>
    </row>
    <row r="192" spans="1:51" x14ac:dyDescent="0.2">
      <c r="A192" s="248"/>
      <c r="B192" s="248"/>
      <c r="C192" s="248"/>
      <c r="D192" s="248"/>
      <c r="E192" s="248"/>
      <c r="F192" s="248"/>
      <c r="G192" s="248"/>
      <c r="H192" s="248"/>
      <c r="I192" s="248"/>
      <c r="J192" s="248"/>
      <c r="K192" s="248"/>
      <c r="L192" s="248"/>
      <c r="M192" s="248"/>
      <c r="N192" s="248"/>
      <c r="O192" s="248"/>
      <c r="P192" s="248"/>
      <c r="Q192" s="296"/>
      <c r="R192" s="256">
        <f>'To &amp; from Work- trip % summary'!B197</f>
        <v>0</v>
      </c>
      <c r="S192" s="313">
        <f>'To &amp; from Work- trip % summary'!D197</f>
        <v>0</v>
      </c>
      <c r="T192" s="257">
        <f>'Non-survey input values'!$B$26</f>
        <v>220.3</v>
      </c>
      <c r="U192" s="258">
        <f t="shared" si="28"/>
        <v>0</v>
      </c>
      <c r="V192" s="259">
        <f t="shared" si="29"/>
        <v>0</v>
      </c>
      <c r="W192" s="312">
        <f>'To &amp; from Work- trip % summary'!G197</f>
        <v>0</v>
      </c>
      <c r="X192" s="314">
        <f>'To &amp; from Work- trip % summary'!I197</f>
        <v>0</v>
      </c>
      <c r="Y192" s="260">
        <f t="shared" si="30"/>
        <v>0</v>
      </c>
      <c r="Z192" s="259">
        <f t="shared" si="31"/>
        <v>0</v>
      </c>
      <c r="AA192" s="312">
        <f>'To &amp; from Work- trip % summary'!L197</f>
        <v>0</v>
      </c>
      <c r="AB192" s="314">
        <f>'To &amp; from Work- trip % summary'!N197</f>
        <v>0</v>
      </c>
      <c r="AC192" s="260">
        <f t="shared" si="32"/>
        <v>0</v>
      </c>
      <c r="AD192" s="259">
        <f t="shared" si="33"/>
        <v>0</v>
      </c>
      <c r="AE192" s="312">
        <f>'To &amp; from Work- trip % summary'!Q197</f>
        <v>0</v>
      </c>
      <c r="AF192" s="314">
        <f>'To &amp; from Work- trip % summary'!S197</f>
        <v>0</v>
      </c>
      <c r="AG192" s="260">
        <f t="shared" si="34"/>
        <v>0</v>
      </c>
      <c r="AH192" s="259">
        <f t="shared" si="35"/>
        <v>0</v>
      </c>
      <c r="AI192" s="312">
        <f>'To &amp; from Work- trip % summary'!V197</f>
        <v>0</v>
      </c>
      <c r="AJ192" s="314">
        <f>'To &amp; from Work- trip % summary'!X197</f>
        <v>0</v>
      </c>
      <c r="AK192" s="260">
        <f t="shared" si="36"/>
        <v>0</v>
      </c>
      <c r="AL192" s="259">
        <f t="shared" si="37"/>
        <v>0</v>
      </c>
      <c r="AM192" s="312">
        <f>'To &amp; from Work- trip % summary'!AA197</f>
        <v>0</v>
      </c>
      <c r="AN192" s="314">
        <f>'To &amp; from Work- trip % summary'!AC197</f>
        <v>0</v>
      </c>
      <c r="AO192" s="260">
        <f t="shared" si="38"/>
        <v>0</v>
      </c>
      <c r="AP192" s="259">
        <f t="shared" si="39"/>
        <v>0</v>
      </c>
      <c r="AQ192" s="312">
        <f>'To &amp; from Work- trip % summary'!AF197</f>
        <v>0</v>
      </c>
      <c r="AR192" s="314">
        <f>'To &amp; from Work- trip % summary'!AH197</f>
        <v>0</v>
      </c>
      <c r="AS192" s="260">
        <f t="shared" si="40"/>
        <v>0</v>
      </c>
      <c r="AT192" s="259">
        <f t="shared" si="41"/>
        <v>0</v>
      </c>
      <c r="AU192" s="261"/>
      <c r="AV192" s="248"/>
      <c r="AW192" s="248"/>
      <c r="AX192" s="248"/>
      <c r="AY192" s="248"/>
    </row>
    <row r="193" spans="1:51" x14ac:dyDescent="0.2">
      <c r="A193" s="248"/>
      <c r="B193" s="248"/>
      <c r="C193" s="248"/>
      <c r="D193" s="248"/>
      <c r="E193" s="248"/>
      <c r="F193" s="248"/>
      <c r="G193" s="248"/>
      <c r="H193" s="248"/>
      <c r="I193" s="248"/>
      <c r="J193" s="248"/>
      <c r="K193" s="248"/>
      <c r="L193" s="248"/>
      <c r="M193" s="248"/>
      <c r="N193" s="248"/>
      <c r="O193" s="248"/>
      <c r="P193" s="248"/>
      <c r="Q193" s="296"/>
      <c r="R193" s="256">
        <f>'To &amp; from Work- trip % summary'!B198</f>
        <v>0</v>
      </c>
      <c r="S193" s="313">
        <f>'To &amp; from Work- trip % summary'!D198</f>
        <v>0</v>
      </c>
      <c r="T193" s="257">
        <f>'Non-survey input values'!$B$26</f>
        <v>220.3</v>
      </c>
      <c r="U193" s="258">
        <f t="shared" si="28"/>
        <v>0</v>
      </c>
      <c r="V193" s="259">
        <f t="shared" si="29"/>
        <v>0</v>
      </c>
      <c r="W193" s="312">
        <f>'To &amp; from Work- trip % summary'!G198</f>
        <v>0</v>
      </c>
      <c r="X193" s="314">
        <f>'To &amp; from Work- trip % summary'!I198</f>
        <v>0</v>
      </c>
      <c r="Y193" s="260">
        <f t="shared" si="30"/>
        <v>0</v>
      </c>
      <c r="Z193" s="259">
        <f t="shared" si="31"/>
        <v>0</v>
      </c>
      <c r="AA193" s="312">
        <f>'To &amp; from Work- trip % summary'!L198</f>
        <v>0</v>
      </c>
      <c r="AB193" s="314">
        <f>'To &amp; from Work- trip % summary'!N198</f>
        <v>0</v>
      </c>
      <c r="AC193" s="260">
        <f t="shared" si="32"/>
        <v>0</v>
      </c>
      <c r="AD193" s="259">
        <f t="shared" si="33"/>
        <v>0</v>
      </c>
      <c r="AE193" s="312">
        <f>'To &amp; from Work- trip % summary'!Q198</f>
        <v>0</v>
      </c>
      <c r="AF193" s="314">
        <f>'To &amp; from Work- trip % summary'!S198</f>
        <v>0</v>
      </c>
      <c r="AG193" s="260">
        <f t="shared" si="34"/>
        <v>0</v>
      </c>
      <c r="AH193" s="259">
        <f t="shared" si="35"/>
        <v>0</v>
      </c>
      <c r="AI193" s="312">
        <f>'To &amp; from Work- trip % summary'!V198</f>
        <v>0</v>
      </c>
      <c r="AJ193" s="314">
        <f>'To &amp; from Work- trip % summary'!X198</f>
        <v>0</v>
      </c>
      <c r="AK193" s="260">
        <f t="shared" si="36"/>
        <v>0</v>
      </c>
      <c r="AL193" s="259">
        <f t="shared" si="37"/>
        <v>0</v>
      </c>
      <c r="AM193" s="312">
        <f>'To &amp; from Work- trip % summary'!AA198</f>
        <v>0</v>
      </c>
      <c r="AN193" s="314">
        <f>'To &amp; from Work- trip % summary'!AC198</f>
        <v>0</v>
      </c>
      <c r="AO193" s="260">
        <f t="shared" si="38"/>
        <v>0</v>
      </c>
      <c r="AP193" s="259">
        <f t="shared" si="39"/>
        <v>0</v>
      </c>
      <c r="AQ193" s="312">
        <f>'To &amp; from Work- trip % summary'!AF198</f>
        <v>0</v>
      </c>
      <c r="AR193" s="314">
        <f>'To &amp; from Work- trip % summary'!AH198</f>
        <v>0</v>
      </c>
      <c r="AS193" s="260">
        <f t="shared" si="40"/>
        <v>0</v>
      </c>
      <c r="AT193" s="259">
        <f t="shared" si="41"/>
        <v>0</v>
      </c>
      <c r="AU193" s="261"/>
      <c r="AV193" s="248"/>
      <c r="AW193" s="248"/>
      <c r="AX193" s="248"/>
      <c r="AY193" s="248"/>
    </row>
    <row r="194" spans="1:51" x14ac:dyDescent="0.2">
      <c r="A194" s="248"/>
      <c r="B194" s="248"/>
      <c r="C194" s="248"/>
      <c r="D194" s="248"/>
      <c r="E194" s="248"/>
      <c r="F194" s="248"/>
      <c r="G194" s="248"/>
      <c r="H194" s="248"/>
      <c r="I194" s="248"/>
      <c r="J194" s="248"/>
      <c r="K194" s="248"/>
      <c r="L194" s="248"/>
      <c r="M194" s="248"/>
      <c r="N194" s="248"/>
      <c r="O194" s="248"/>
      <c r="P194" s="248"/>
      <c r="Q194" s="296"/>
      <c r="R194" s="256">
        <f>'To &amp; from Work- trip % summary'!B199</f>
        <v>0</v>
      </c>
      <c r="S194" s="313">
        <f>'To &amp; from Work- trip % summary'!D199</f>
        <v>0</v>
      </c>
      <c r="T194" s="257">
        <f>'Non-survey input values'!$B$26</f>
        <v>220.3</v>
      </c>
      <c r="U194" s="258">
        <f t="shared" si="28"/>
        <v>0</v>
      </c>
      <c r="V194" s="259">
        <f t="shared" si="29"/>
        <v>0</v>
      </c>
      <c r="W194" s="312">
        <f>'To &amp; from Work- trip % summary'!G199</f>
        <v>0</v>
      </c>
      <c r="X194" s="314">
        <f>'To &amp; from Work- trip % summary'!I199</f>
        <v>0</v>
      </c>
      <c r="Y194" s="260">
        <f t="shared" si="30"/>
        <v>0</v>
      </c>
      <c r="Z194" s="259">
        <f t="shared" si="31"/>
        <v>0</v>
      </c>
      <c r="AA194" s="312">
        <f>'To &amp; from Work- trip % summary'!L199</f>
        <v>0</v>
      </c>
      <c r="AB194" s="314">
        <f>'To &amp; from Work- trip % summary'!N199</f>
        <v>0</v>
      </c>
      <c r="AC194" s="260">
        <f t="shared" si="32"/>
        <v>0</v>
      </c>
      <c r="AD194" s="259">
        <f t="shared" si="33"/>
        <v>0</v>
      </c>
      <c r="AE194" s="312">
        <f>'To &amp; from Work- trip % summary'!Q199</f>
        <v>0</v>
      </c>
      <c r="AF194" s="314">
        <f>'To &amp; from Work- trip % summary'!S199</f>
        <v>0</v>
      </c>
      <c r="AG194" s="260">
        <f t="shared" si="34"/>
        <v>0</v>
      </c>
      <c r="AH194" s="259">
        <f t="shared" si="35"/>
        <v>0</v>
      </c>
      <c r="AI194" s="312">
        <f>'To &amp; from Work- trip % summary'!V199</f>
        <v>0</v>
      </c>
      <c r="AJ194" s="314">
        <f>'To &amp; from Work- trip % summary'!X199</f>
        <v>0</v>
      </c>
      <c r="AK194" s="260">
        <f t="shared" si="36"/>
        <v>0</v>
      </c>
      <c r="AL194" s="259">
        <f t="shared" si="37"/>
        <v>0</v>
      </c>
      <c r="AM194" s="312">
        <f>'To &amp; from Work- trip % summary'!AA199</f>
        <v>0</v>
      </c>
      <c r="AN194" s="314">
        <f>'To &amp; from Work- trip % summary'!AC199</f>
        <v>0</v>
      </c>
      <c r="AO194" s="260">
        <f t="shared" si="38"/>
        <v>0</v>
      </c>
      <c r="AP194" s="259">
        <f t="shared" si="39"/>
        <v>0</v>
      </c>
      <c r="AQ194" s="312">
        <f>'To &amp; from Work- trip % summary'!AF199</f>
        <v>0</v>
      </c>
      <c r="AR194" s="314">
        <f>'To &amp; from Work- trip % summary'!AH199</f>
        <v>0</v>
      </c>
      <c r="AS194" s="260">
        <f t="shared" si="40"/>
        <v>0</v>
      </c>
      <c r="AT194" s="259">
        <f t="shared" si="41"/>
        <v>0</v>
      </c>
      <c r="AU194" s="261"/>
      <c r="AV194" s="248"/>
      <c r="AW194" s="248"/>
      <c r="AX194" s="248"/>
      <c r="AY194" s="248"/>
    </row>
    <row r="195" spans="1:51" x14ac:dyDescent="0.2">
      <c r="A195" s="248"/>
      <c r="B195" s="248"/>
      <c r="C195" s="248"/>
      <c r="D195" s="248"/>
      <c r="E195" s="248"/>
      <c r="F195" s="248"/>
      <c r="G195" s="248"/>
      <c r="H195" s="248"/>
      <c r="I195" s="248"/>
      <c r="J195" s="248"/>
      <c r="K195" s="248"/>
      <c r="L195" s="248"/>
      <c r="M195" s="248"/>
      <c r="N195" s="248"/>
      <c r="O195" s="248"/>
      <c r="P195" s="248"/>
      <c r="Q195" s="296"/>
      <c r="R195" s="256">
        <f>'To &amp; from Work- trip % summary'!B200</f>
        <v>0</v>
      </c>
      <c r="S195" s="313">
        <f>'To &amp; from Work- trip % summary'!D200</f>
        <v>0</v>
      </c>
      <c r="T195" s="257">
        <f>'Non-survey input values'!$B$26</f>
        <v>220.3</v>
      </c>
      <c r="U195" s="258">
        <f t="shared" si="28"/>
        <v>0</v>
      </c>
      <c r="V195" s="259">
        <f t="shared" si="29"/>
        <v>0</v>
      </c>
      <c r="W195" s="312">
        <f>'To &amp; from Work- trip % summary'!G200</f>
        <v>0</v>
      </c>
      <c r="X195" s="314">
        <f>'To &amp; from Work- trip % summary'!I200</f>
        <v>0</v>
      </c>
      <c r="Y195" s="260">
        <f t="shared" si="30"/>
        <v>0</v>
      </c>
      <c r="Z195" s="259">
        <f t="shared" si="31"/>
        <v>0</v>
      </c>
      <c r="AA195" s="312">
        <f>'To &amp; from Work- trip % summary'!L200</f>
        <v>0</v>
      </c>
      <c r="AB195" s="314">
        <f>'To &amp; from Work- trip % summary'!N200</f>
        <v>0</v>
      </c>
      <c r="AC195" s="260">
        <f t="shared" si="32"/>
        <v>0</v>
      </c>
      <c r="AD195" s="259">
        <f t="shared" si="33"/>
        <v>0</v>
      </c>
      <c r="AE195" s="312">
        <f>'To &amp; from Work- trip % summary'!Q200</f>
        <v>0</v>
      </c>
      <c r="AF195" s="314">
        <f>'To &amp; from Work- trip % summary'!S200</f>
        <v>0</v>
      </c>
      <c r="AG195" s="260">
        <f t="shared" si="34"/>
        <v>0</v>
      </c>
      <c r="AH195" s="259">
        <f t="shared" si="35"/>
        <v>0</v>
      </c>
      <c r="AI195" s="312">
        <f>'To &amp; from Work- trip % summary'!V200</f>
        <v>0</v>
      </c>
      <c r="AJ195" s="314">
        <f>'To &amp; from Work- trip % summary'!X200</f>
        <v>0</v>
      </c>
      <c r="AK195" s="260">
        <f t="shared" si="36"/>
        <v>0</v>
      </c>
      <c r="AL195" s="259">
        <f t="shared" si="37"/>
        <v>0</v>
      </c>
      <c r="AM195" s="312">
        <f>'To &amp; from Work- trip % summary'!AA200</f>
        <v>0</v>
      </c>
      <c r="AN195" s="314">
        <f>'To &amp; from Work- trip % summary'!AC200</f>
        <v>0</v>
      </c>
      <c r="AO195" s="260">
        <f t="shared" si="38"/>
        <v>0</v>
      </c>
      <c r="AP195" s="259">
        <f t="shared" si="39"/>
        <v>0</v>
      </c>
      <c r="AQ195" s="312">
        <f>'To &amp; from Work- trip % summary'!AF200</f>
        <v>0</v>
      </c>
      <c r="AR195" s="314">
        <f>'To &amp; from Work- trip % summary'!AH200</f>
        <v>0</v>
      </c>
      <c r="AS195" s="260">
        <f t="shared" si="40"/>
        <v>0</v>
      </c>
      <c r="AT195" s="259">
        <f t="shared" si="41"/>
        <v>0</v>
      </c>
      <c r="AU195" s="261"/>
      <c r="AV195" s="248"/>
      <c r="AW195" s="248"/>
      <c r="AX195" s="248"/>
      <c r="AY195" s="248"/>
    </row>
    <row r="196" spans="1:51" x14ac:dyDescent="0.2">
      <c r="A196" s="248"/>
      <c r="B196" s="248"/>
      <c r="C196" s="248"/>
      <c r="D196" s="248"/>
      <c r="E196" s="248"/>
      <c r="F196" s="248"/>
      <c r="G196" s="248"/>
      <c r="H196" s="248"/>
      <c r="I196" s="248"/>
      <c r="J196" s="248"/>
      <c r="K196" s="248"/>
      <c r="L196" s="248"/>
      <c r="M196" s="248"/>
      <c r="N196" s="248"/>
      <c r="O196" s="248"/>
      <c r="P196" s="248"/>
      <c r="Q196" s="296"/>
      <c r="R196" s="256">
        <f>'To &amp; from Work- trip % summary'!B201</f>
        <v>0</v>
      </c>
      <c r="S196" s="313">
        <f>'To &amp; from Work- trip % summary'!D201</f>
        <v>0</v>
      </c>
      <c r="T196" s="257">
        <f>'Non-survey input values'!$B$26</f>
        <v>220.3</v>
      </c>
      <c r="U196" s="258">
        <f t="shared" si="28"/>
        <v>0</v>
      </c>
      <c r="V196" s="259">
        <f t="shared" si="29"/>
        <v>0</v>
      </c>
      <c r="W196" s="312">
        <f>'To &amp; from Work- trip % summary'!G201</f>
        <v>0</v>
      </c>
      <c r="X196" s="314">
        <f>'To &amp; from Work- trip % summary'!I201</f>
        <v>0</v>
      </c>
      <c r="Y196" s="260">
        <f t="shared" si="30"/>
        <v>0</v>
      </c>
      <c r="Z196" s="259">
        <f t="shared" si="31"/>
        <v>0</v>
      </c>
      <c r="AA196" s="312">
        <f>'To &amp; from Work- trip % summary'!L201</f>
        <v>0</v>
      </c>
      <c r="AB196" s="314">
        <f>'To &amp; from Work- trip % summary'!N201</f>
        <v>0</v>
      </c>
      <c r="AC196" s="260">
        <f t="shared" si="32"/>
        <v>0</v>
      </c>
      <c r="AD196" s="259">
        <f t="shared" si="33"/>
        <v>0</v>
      </c>
      <c r="AE196" s="312">
        <f>'To &amp; from Work- trip % summary'!Q201</f>
        <v>0</v>
      </c>
      <c r="AF196" s="314">
        <f>'To &amp; from Work- trip % summary'!S201</f>
        <v>0</v>
      </c>
      <c r="AG196" s="260">
        <f t="shared" si="34"/>
        <v>0</v>
      </c>
      <c r="AH196" s="259">
        <f t="shared" si="35"/>
        <v>0</v>
      </c>
      <c r="AI196" s="312">
        <f>'To &amp; from Work- trip % summary'!V201</f>
        <v>0</v>
      </c>
      <c r="AJ196" s="314">
        <f>'To &amp; from Work- trip % summary'!X201</f>
        <v>0</v>
      </c>
      <c r="AK196" s="260">
        <f t="shared" si="36"/>
        <v>0</v>
      </c>
      <c r="AL196" s="259">
        <f t="shared" si="37"/>
        <v>0</v>
      </c>
      <c r="AM196" s="312">
        <f>'To &amp; from Work- trip % summary'!AA201</f>
        <v>0</v>
      </c>
      <c r="AN196" s="314">
        <f>'To &amp; from Work- trip % summary'!AC201</f>
        <v>0</v>
      </c>
      <c r="AO196" s="260">
        <f t="shared" si="38"/>
        <v>0</v>
      </c>
      <c r="AP196" s="259">
        <f t="shared" si="39"/>
        <v>0</v>
      </c>
      <c r="AQ196" s="312">
        <f>'To &amp; from Work- trip % summary'!AF201</f>
        <v>0</v>
      </c>
      <c r="AR196" s="314">
        <f>'To &amp; from Work- trip % summary'!AH201</f>
        <v>0</v>
      </c>
      <c r="AS196" s="260">
        <f t="shared" si="40"/>
        <v>0</v>
      </c>
      <c r="AT196" s="259">
        <f t="shared" si="41"/>
        <v>0</v>
      </c>
      <c r="AU196" s="261"/>
      <c r="AV196" s="248"/>
      <c r="AW196" s="248"/>
      <c r="AX196" s="248"/>
      <c r="AY196" s="248"/>
    </row>
    <row r="197" spans="1:51" x14ac:dyDescent="0.2">
      <c r="A197" s="248"/>
      <c r="B197" s="248"/>
      <c r="C197" s="248"/>
      <c r="D197" s="248"/>
      <c r="E197" s="248"/>
      <c r="F197" s="248"/>
      <c r="G197" s="248"/>
      <c r="H197" s="248"/>
      <c r="I197" s="248"/>
      <c r="J197" s="248"/>
      <c r="K197" s="248"/>
      <c r="L197" s="248"/>
      <c r="M197" s="248"/>
      <c r="N197" s="248"/>
      <c r="O197" s="248"/>
      <c r="P197" s="248"/>
      <c r="Q197" s="296"/>
      <c r="R197" s="256">
        <f>'To &amp; from Work- trip % summary'!B202</f>
        <v>0</v>
      </c>
      <c r="S197" s="313">
        <f>'To &amp; from Work- trip % summary'!D202</f>
        <v>0</v>
      </c>
      <c r="T197" s="257">
        <f>'Non-survey input values'!$B$26</f>
        <v>220.3</v>
      </c>
      <c r="U197" s="258">
        <f t="shared" si="28"/>
        <v>0</v>
      </c>
      <c r="V197" s="259">
        <f t="shared" si="29"/>
        <v>0</v>
      </c>
      <c r="W197" s="312">
        <f>'To &amp; from Work- trip % summary'!G202</f>
        <v>0</v>
      </c>
      <c r="X197" s="314">
        <f>'To &amp; from Work- trip % summary'!I202</f>
        <v>0</v>
      </c>
      <c r="Y197" s="260">
        <f t="shared" si="30"/>
        <v>0</v>
      </c>
      <c r="Z197" s="259">
        <f t="shared" si="31"/>
        <v>0</v>
      </c>
      <c r="AA197" s="312">
        <f>'To &amp; from Work- trip % summary'!L202</f>
        <v>0</v>
      </c>
      <c r="AB197" s="314">
        <f>'To &amp; from Work- trip % summary'!N202</f>
        <v>0</v>
      </c>
      <c r="AC197" s="260">
        <f t="shared" si="32"/>
        <v>0</v>
      </c>
      <c r="AD197" s="259">
        <f t="shared" si="33"/>
        <v>0</v>
      </c>
      <c r="AE197" s="312">
        <f>'To &amp; from Work- trip % summary'!Q202</f>
        <v>0</v>
      </c>
      <c r="AF197" s="314">
        <f>'To &amp; from Work- trip % summary'!S202</f>
        <v>0</v>
      </c>
      <c r="AG197" s="260">
        <f t="shared" si="34"/>
        <v>0</v>
      </c>
      <c r="AH197" s="259">
        <f t="shared" si="35"/>
        <v>0</v>
      </c>
      <c r="AI197" s="312">
        <f>'To &amp; from Work- trip % summary'!V202</f>
        <v>0</v>
      </c>
      <c r="AJ197" s="314">
        <f>'To &amp; from Work- trip % summary'!X202</f>
        <v>0</v>
      </c>
      <c r="AK197" s="260">
        <f t="shared" si="36"/>
        <v>0</v>
      </c>
      <c r="AL197" s="259">
        <f t="shared" si="37"/>
        <v>0</v>
      </c>
      <c r="AM197" s="312">
        <f>'To &amp; from Work- trip % summary'!AA202</f>
        <v>0</v>
      </c>
      <c r="AN197" s="314">
        <f>'To &amp; from Work- trip % summary'!AC202</f>
        <v>0</v>
      </c>
      <c r="AO197" s="260">
        <f t="shared" si="38"/>
        <v>0</v>
      </c>
      <c r="AP197" s="259">
        <f t="shared" si="39"/>
        <v>0</v>
      </c>
      <c r="AQ197" s="312">
        <f>'To &amp; from Work- trip % summary'!AF202</f>
        <v>0</v>
      </c>
      <c r="AR197" s="314">
        <f>'To &amp; from Work- trip % summary'!AH202</f>
        <v>0</v>
      </c>
      <c r="AS197" s="260">
        <f t="shared" si="40"/>
        <v>0</v>
      </c>
      <c r="AT197" s="259">
        <f t="shared" si="41"/>
        <v>0</v>
      </c>
      <c r="AU197" s="261"/>
      <c r="AV197" s="248"/>
      <c r="AW197" s="248"/>
      <c r="AX197" s="248"/>
      <c r="AY197" s="248"/>
    </row>
    <row r="198" spans="1:51" x14ac:dyDescent="0.2">
      <c r="A198" s="248"/>
      <c r="B198" s="248"/>
      <c r="C198" s="248"/>
      <c r="D198" s="248"/>
      <c r="E198" s="248"/>
      <c r="F198" s="248"/>
      <c r="G198" s="248"/>
      <c r="H198" s="248"/>
      <c r="I198" s="248"/>
      <c r="J198" s="248"/>
      <c r="K198" s="248"/>
      <c r="L198" s="248"/>
      <c r="M198" s="248"/>
      <c r="N198" s="248"/>
      <c r="O198" s="248"/>
      <c r="P198" s="248"/>
      <c r="Q198" s="296"/>
      <c r="R198" s="256">
        <f>'To &amp; from Work- trip % summary'!B203</f>
        <v>0</v>
      </c>
      <c r="S198" s="313">
        <f>'To &amp; from Work- trip % summary'!D203</f>
        <v>0</v>
      </c>
      <c r="T198" s="257">
        <f>'Non-survey input values'!$B$26</f>
        <v>220.3</v>
      </c>
      <c r="U198" s="258">
        <f t="shared" si="28"/>
        <v>0</v>
      </c>
      <c r="V198" s="259">
        <f t="shared" si="29"/>
        <v>0</v>
      </c>
      <c r="W198" s="312">
        <f>'To &amp; from Work- trip % summary'!G203</f>
        <v>0</v>
      </c>
      <c r="X198" s="314">
        <f>'To &amp; from Work- trip % summary'!I203</f>
        <v>0</v>
      </c>
      <c r="Y198" s="260">
        <f t="shared" si="30"/>
        <v>0</v>
      </c>
      <c r="Z198" s="259">
        <f t="shared" si="31"/>
        <v>0</v>
      </c>
      <c r="AA198" s="312">
        <f>'To &amp; from Work- trip % summary'!L203</f>
        <v>0</v>
      </c>
      <c r="AB198" s="314">
        <f>'To &amp; from Work- trip % summary'!N203</f>
        <v>0</v>
      </c>
      <c r="AC198" s="260">
        <f t="shared" si="32"/>
        <v>0</v>
      </c>
      <c r="AD198" s="259">
        <f t="shared" si="33"/>
        <v>0</v>
      </c>
      <c r="AE198" s="312">
        <f>'To &amp; from Work- trip % summary'!Q203</f>
        <v>0</v>
      </c>
      <c r="AF198" s="314">
        <f>'To &amp; from Work- trip % summary'!S203</f>
        <v>0</v>
      </c>
      <c r="AG198" s="260">
        <f t="shared" si="34"/>
        <v>0</v>
      </c>
      <c r="AH198" s="259">
        <f t="shared" si="35"/>
        <v>0</v>
      </c>
      <c r="AI198" s="312">
        <f>'To &amp; from Work- trip % summary'!V203</f>
        <v>0</v>
      </c>
      <c r="AJ198" s="314">
        <f>'To &amp; from Work- trip % summary'!X203</f>
        <v>0</v>
      </c>
      <c r="AK198" s="260">
        <f t="shared" si="36"/>
        <v>0</v>
      </c>
      <c r="AL198" s="259">
        <f t="shared" si="37"/>
        <v>0</v>
      </c>
      <c r="AM198" s="312">
        <f>'To &amp; from Work- trip % summary'!AA203</f>
        <v>0</v>
      </c>
      <c r="AN198" s="314">
        <f>'To &amp; from Work- trip % summary'!AC203</f>
        <v>0</v>
      </c>
      <c r="AO198" s="260">
        <f t="shared" si="38"/>
        <v>0</v>
      </c>
      <c r="AP198" s="259">
        <f t="shared" si="39"/>
        <v>0</v>
      </c>
      <c r="AQ198" s="312">
        <f>'To &amp; from Work- trip % summary'!AF203</f>
        <v>0</v>
      </c>
      <c r="AR198" s="314">
        <f>'To &amp; from Work- trip % summary'!AH203</f>
        <v>0</v>
      </c>
      <c r="AS198" s="260">
        <f t="shared" si="40"/>
        <v>0</v>
      </c>
      <c r="AT198" s="259">
        <f t="shared" si="41"/>
        <v>0</v>
      </c>
      <c r="AU198" s="261"/>
      <c r="AV198" s="248"/>
      <c r="AW198" s="248"/>
      <c r="AX198" s="248"/>
      <c r="AY198" s="248"/>
    </row>
    <row r="199" spans="1:51" x14ac:dyDescent="0.2">
      <c r="A199" s="248"/>
      <c r="B199" s="248"/>
      <c r="C199" s="248"/>
      <c r="D199" s="248"/>
      <c r="E199" s="248"/>
      <c r="F199" s="248"/>
      <c r="G199" s="248"/>
      <c r="H199" s="248"/>
      <c r="I199" s="248"/>
      <c r="J199" s="248"/>
      <c r="K199" s="248"/>
      <c r="L199" s="248"/>
      <c r="M199" s="248"/>
      <c r="N199" s="248"/>
      <c r="O199" s="248"/>
      <c r="P199" s="248"/>
      <c r="Q199" s="296"/>
      <c r="R199" s="256">
        <f>'To &amp; from Work- trip % summary'!B204</f>
        <v>0</v>
      </c>
      <c r="S199" s="313">
        <f>'To &amp; from Work- trip % summary'!D204</f>
        <v>0</v>
      </c>
      <c r="T199" s="257">
        <f>'Non-survey input values'!$B$26</f>
        <v>220.3</v>
      </c>
      <c r="U199" s="258">
        <f t="shared" si="28"/>
        <v>0</v>
      </c>
      <c r="V199" s="259">
        <f t="shared" si="29"/>
        <v>0</v>
      </c>
      <c r="W199" s="312">
        <f>'To &amp; from Work- trip % summary'!G204</f>
        <v>0</v>
      </c>
      <c r="X199" s="314">
        <f>'To &amp; from Work- trip % summary'!I204</f>
        <v>0</v>
      </c>
      <c r="Y199" s="260">
        <f t="shared" si="30"/>
        <v>0</v>
      </c>
      <c r="Z199" s="259">
        <f t="shared" si="31"/>
        <v>0</v>
      </c>
      <c r="AA199" s="312">
        <f>'To &amp; from Work- trip % summary'!L204</f>
        <v>0</v>
      </c>
      <c r="AB199" s="314">
        <f>'To &amp; from Work- trip % summary'!N204</f>
        <v>0</v>
      </c>
      <c r="AC199" s="260">
        <f t="shared" si="32"/>
        <v>0</v>
      </c>
      <c r="AD199" s="259">
        <f t="shared" si="33"/>
        <v>0</v>
      </c>
      <c r="AE199" s="312">
        <f>'To &amp; from Work- trip % summary'!Q204</f>
        <v>0</v>
      </c>
      <c r="AF199" s="314">
        <f>'To &amp; from Work- trip % summary'!S204</f>
        <v>0</v>
      </c>
      <c r="AG199" s="260">
        <f t="shared" si="34"/>
        <v>0</v>
      </c>
      <c r="AH199" s="259">
        <f t="shared" si="35"/>
        <v>0</v>
      </c>
      <c r="AI199" s="312">
        <f>'To &amp; from Work- trip % summary'!V204</f>
        <v>0</v>
      </c>
      <c r="AJ199" s="314">
        <f>'To &amp; from Work- trip % summary'!X204</f>
        <v>0</v>
      </c>
      <c r="AK199" s="260">
        <f t="shared" si="36"/>
        <v>0</v>
      </c>
      <c r="AL199" s="259">
        <f t="shared" si="37"/>
        <v>0</v>
      </c>
      <c r="AM199" s="312">
        <f>'To &amp; from Work- trip % summary'!AA204</f>
        <v>0</v>
      </c>
      <c r="AN199" s="314">
        <f>'To &amp; from Work- trip % summary'!AC204</f>
        <v>0</v>
      </c>
      <c r="AO199" s="260">
        <f t="shared" si="38"/>
        <v>0</v>
      </c>
      <c r="AP199" s="259">
        <f t="shared" si="39"/>
        <v>0</v>
      </c>
      <c r="AQ199" s="312">
        <f>'To &amp; from Work- trip % summary'!AF204</f>
        <v>0</v>
      </c>
      <c r="AR199" s="314">
        <f>'To &amp; from Work- trip % summary'!AH204</f>
        <v>0</v>
      </c>
      <c r="AS199" s="260">
        <f t="shared" si="40"/>
        <v>0</v>
      </c>
      <c r="AT199" s="259">
        <f t="shared" si="41"/>
        <v>0</v>
      </c>
      <c r="AU199" s="261"/>
      <c r="AV199" s="248"/>
      <c r="AW199" s="248"/>
      <c r="AX199" s="248"/>
      <c r="AY199" s="248"/>
    </row>
    <row r="200" spans="1:51" x14ac:dyDescent="0.2">
      <c r="A200" s="248"/>
      <c r="B200" s="248"/>
      <c r="C200" s="248"/>
      <c r="D200" s="248"/>
      <c r="E200" s="248"/>
      <c r="F200" s="248"/>
      <c r="G200" s="248"/>
      <c r="H200" s="248"/>
      <c r="I200" s="248"/>
      <c r="J200" s="248"/>
      <c r="K200" s="248"/>
      <c r="L200" s="248"/>
      <c r="M200" s="248"/>
      <c r="N200" s="248"/>
      <c r="O200" s="248"/>
      <c r="P200" s="248"/>
      <c r="Q200" s="296"/>
      <c r="R200" s="256">
        <f>'To &amp; from Work- trip % summary'!B205</f>
        <v>0</v>
      </c>
      <c r="S200" s="313">
        <f>'To &amp; from Work- trip % summary'!D205</f>
        <v>0</v>
      </c>
      <c r="T200" s="257">
        <f>'Non-survey input values'!$B$26</f>
        <v>220.3</v>
      </c>
      <c r="U200" s="258">
        <f t="shared" si="28"/>
        <v>0</v>
      </c>
      <c r="V200" s="259">
        <f t="shared" si="29"/>
        <v>0</v>
      </c>
      <c r="W200" s="312">
        <f>'To &amp; from Work- trip % summary'!G205</f>
        <v>0</v>
      </c>
      <c r="X200" s="314">
        <f>'To &amp; from Work- trip % summary'!I205</f>
        <v>0</v>
      </c>
      <c r="Y200" s="260">
        <f t="shared" si="30"/>
        <v>0</v>
      </c>
      <c r="Z200" s="259">
        <f t="shared" si="31"/>
        <v>0</v>
      </c>
      <c r="AA200" s="312">
        <f>'To &amp; from Work- trip % summary'!L205</f>
        <v>0</v>
      </c>
      <c r="AB200" s="314">
        <f>'To &amp; from Work- trip % summary'!N205</f>
        <v>0</v>
      </c>
      <c r="AC200" s="260">
        <f t="shared" si="32"/>
        <v>0</v>
      </c>
      <c r="AD200" s="259">
        <f t="shared" si="33"/>
        <v>0</v>
      </c>
      <c r="AE200" s="312">
        <f>'To &amp; from Work- trip % summary'!Q205</f>
        <v>0</v>
      </c>
      <c r="AF200" s="314">
        <f>'To &amp; from Work- trip % summary'!S205</f>
        <v>0</v>
      </c>
      <c r="AG200" s="260">
        <f t="shared" si="34"/>
        <v>0</v>
      </c>
      <c r="AH200" s="259">
        <f t="shared" si="35"/>
        <v>0</v>
      </c>
      <c r="AI200" s="312">
        <f>'To &amp; from Work- trip % summary'!V205</f>
        <v>0</v>
      </c>
      <c r="AJ200" s="314">
        <f>'To &amp; from Work- trip % summary'!X205</f>
        <v>0</v>
      </c>
      <c r="AK200" s="260">
        <f t="shared" si="36"/>
        <v>0</v>
      </c>
      <c r="AL200" s="259">
        <f t="shared" si="37"/>
        <v>0</v>
      </c>
      <c r="AM200" s="312">
        <f>'To &amp; from Work- trip % summary'!AA205</f>
        <v>0</v>
      </c>
      <c r="AN200" s="314">
        <f>'To &amp; from Work- trip % summary'!AC205</f>
        <v>0</v>
      </c>
      <c r="AO200" s="260">
        <f t="shared" si="38"/>
        <v>0</v>
      </c>
      <c r="AP200" s="259">
        <f t="shared" si="39"/>
        <v>0</v>
      </c>
      <c r="AQ200" s="312">
        <f>'To &amp; from Work- trip % summary'!AF205</f>
        <v>0</v>
      </c>
      <c r="AR200" s="314">
        <f>'To &amp; from Work- trip % summary'!AH205</f>
        <v>0</v>
      </c>
      <c r="AS200" s="260">
        <f t="shared" si="40"/>
        <v>0</v>
      </c>
      <c r="AT200" s="259">
        <f t="shared" si="41"/>
        <v>0</v>
      </c>
      <c r="AU200" s="261"/>
      <c r="AV200" s="248"/>
      <c r="AW200" s="248"/>
      <c r="AX200" s="248"/>
      <c r="AY200" s="248"/>
    </row>
    <row r="201" spans="1:51" x14ac:dyDescent="0.2">
      <c r="A201" s="248"/>
      <c r="B201" s="248"/>
      <c r="C201" s="248"/>
      <c r="D201" s="248"/>
      <c r="E201" s="248"/>
      <c r="F201" s="248"/>
      <c r="G201" s="248"/>
      <c r="H201" s="248"/>
      <c r="I201" s="248"/>
      <c r="J201" s="248"/>
      <c r="K201" s="248"/>
      <c r="L201" s="248"/>
      <c r="M201" s="248"/>
      <c r="N201" s="248"/>
      <c r="O201" s="248"/>
      <c r="P201" s="248"/>
      <c r="Q201" s="296"/>
      <c r="R201" s="256">
        <f>'To &amp; from Work- trip % summary'!B206</f>
        <v>0</v>
      </c>
      <c r="S201" s="313">
        <f>'To &amp; from Work- trip % summary'!D206</f>
        <v>0</v>
      </c>
      <c r="T201" s="257">
        <f>'Non-survey input values'!$B$26</f>
        <v>220.3</v>
      </c>
      <c r="U201" s="258">
        <f t="shared" si="28"/>
        <v>0</v>
      </c>
      <c r="V201" s="259">
        <f t="shared" si="29"/>
        <v>0</v>
      </c>
      <c r="W201" s="312">
        <f>'To &amp; from Work- trip % summary'!G206</f>
        <v>0</v>
      </c>
      <c r="X201" s="314">
        <f>'To &amp; from Work- trip % summary'!I206</f>
        <v>0</v>
      </c>
      <c r="Y201" s="260">
        <f t="shared" si="30"/>
        <v>0</v>
      </c>
      <c r="Z201" s="259">
        <f t="shared" si="31"/>
        <v>0</v>
      </c>
      <c r="AA201" s="312">
        <f>'To &amp; from Work- trip % summary'!L206</f>
        <v>0</v>
      </c>
      <c r="AB201" s="314">
        <f>'To &amp; from Work- trip % summary'!N206</f>
        <v>0</v>
      </c>
      <c r="AC201" s="260">
        <f t="shared" si="32"/>
        <v>0</v>
      </c>
      <c r="AD201" s="259">
        <f t="shared" si="33"/>
        <v>0</v>
      </c>
      <c r="AE201" s="312">
        <f>'To &amp; from Work- trip % summary'!Q206</f>
        <v>0</v>
      </c>
      <c r="AF201" s="314">
        <f>'To &amp; from Work- trip % summary'!S206</f>
        <v>0</v>
      </c>
      <c r="AG201" s="260">
        <f t="shared" si="34"/>
        <v>0</v>
      </c>
      <c r="AH201" s="259">
        <f t="shared" si="35"/>
        <v>0</v>
      </c>
      <c r="AI201" s="312">
        <f>'To &amp; from Work- trip % summary'!V206</f>
        <v>0</v>
      </c>
      <c r="AJ201" s="314">
        <f>'To &amp; from Work- trip % summary'!X206</f>
        <v>0</v>
      </c>
      <c r="AK201" s="260">
        <f t="shared" si="36"/>
        <v>0</v>
      </c>
      <c r="AL201" s="259">
        <f t="shared" si="37"/>
        <v>0</v>
      </c>
      <c r="AM201" s="312">
        <f>'To &amp; from Work- trip % summary'!AA206</f>
        <v>0</v>
      </c>
      <c r="AN201" s="314">
        <f>'To &amp; from Work- trip % summary'!AC206</f>
        <v>0</v>
      </c>
      <c r="AO201" s="260">
        <f t="shared" si="38"/>
        <v>0</v>
      </c>
      <c r="AP201" s="259">
        <f t="shared" si="39"/>
        <v>0</v>
      </c>
      <c r="AQ201" s="312">
        <f>'To &amp; from Work- trip % summary'!AF206</f>
        <v>0</v>
      </c>
      <c r="AR201" s="314">
        <f>'To &amp; from Work- trip % summary'!AH206</f>
        <v>0</v>
      </c>
      <c r="AS201" s="260">
        <f t="shared" si="40"/>
        <v>0</v>
      </c>
      <c r="AT201" s="259">
        <f t="shared" si="41"/>
        <v>0</v>
      </c>
      <c r="AU201" s="261"/>
      <c r="AV201" s="248"/>
      <c r="AW201" s="248"/>
      <c r="AX201" s="248"/>
      <c r="AY201" s="248"/>
    </row>
    <row r="202" spans="1:51" x14ac:dyDescent="0.2">
      <c r="A202" s="248"/>
      <c r="B202" s="248"/>
      <c r="C202" s="248"/>
      <c r="D202" s="248"/>
      <c r="E202" s="248"/>
      <c r="F202" s="248"/>
      <c r="G202" s="248"/>
      <c r="H202" s="248"/>
      <c r="I202" s="248"/>
      <c r="J202" s="248"/>
      <c r="K202" s="248"/>
      <c r="L202" s="248"/>
      <c r="M202" s="248"/>
      <c r="N202" s="248"/>
      <c r="O202" s="248"/>
      <c r="P202" s="248"/>
      <c r="Q202" s="296"/>
      <c r="R202" s="256">
        <f>'To &amp; from Work- trip % summary'!B207</f>
        <v>0</v>
      </c>
      <c r="S202" s="313">
        <f>'To &amp; from Work- trip % summary'!D207</f>
        <v>0</v>
      </c>
      <c r="T202" s="257">
        <f>'Non-survey input values'!$B$26</f>
        <v>220.3</v>
      </c>
      <c r="U202" s="258">
        <f t="shared" si="28"/>
        <v>0</v>
      </c>
      <c r="V202" s="259">
        <f t="shared" si="29"/>
        <v>0</v>
      </c>
      <c r="W202" s="312">
        <f>'To &amp; from Work- trip % summary'!G207</f>
        <v>0</v>
      </c>
      <c r="X202" s="314">
        <f>'To &amp; from Work- trip % summary'!I207</f>
        <v>0</v>
      </c>
      <c r="Y202" s="260">
        <f t="shared" si="30"/>
        <v>0</v>
      </c>
      <c r="Z202" s="259">
        <f t="shared" si="31"/>
        <v>0</v>
      </c>
      <c r="AA202" s="312">
        <f>'To &amp; from Work- trip % summary'!L207</f>
        <v>0</v>
      </c>
      <c r="AB202" s="314">
        <f>'To &amp; from Work- trip % summary'!N207</f>
        <v>0</v>
      </c>
      <c r="AC202" s="260">
        <f t="shared" si="32"/>
        <v>0</v>
      </c>
      <c r="AD202" s="259">
        <f t="shared" si="33"/>
        <v>0</v>
      </c>
      <c r="AE202" s="312">
        <f>'To &amp; from Work- trip % summary'!Q207</f>
        <v>0</v>
      </c>
      <c r="AF202" s="314">
        <f>'To &amp; from Work- trip % summary'!S207</f>
        <v>0</v>
      </c>
      <c r="AG202" s="260">
        <f t="shared" si="34"/>
        <v>0</v>
      </c>
      <c r="AH202" s="259">
        <f t="shared" si="35"/>
        <v>0</v>
      </c>
      <c r="AI202" s="312">
        <f>'To &amp; from Work- trip % summary'!V207</f>
        <v>0</v>
      </c>
      <c r="AJ202" s="314">
        <f>'To &amp; from Work- trip % summary'!X207</f>
        <v>0</v>
      </c>
      <c r="AK202" s="260">
        <f t="shared" si="36"/>
        <v>0</v>
      </c>
      <c r="AL202" s="259">
        <f t="shared" si="37"/>
        <v>0</v>
      </c>
      <c r="AM202" s="312">
        <f>'To &amp; from Work- trip % summary'!AA207</f>
        <v>0</v>
      </c>
      <c r="AN202" s="314">
        <f>'To &amp; from Work- trip % summary'!AC207</f>
        <v>0</v>
      </c>
      <c r="AO202" s="260">
        <f t="shared" si="38"/>
        <v>0</v>
      </c>
      <c r="AP202" s="259">
        <f t="shared" si="39"/>
        <v>0</v>
      </c>
      <c r="AQ202" s="312">
        <f>'To &amp; from Work- trip % summary'!AF207</f>
        <v>0</v>
      </c>
      <c r="AR202" s="314">
        <f>'To &amp; from Work- trip % summary'!AH207</f>
        <v>0</v>
      </c>
      <c r="AS202" s="260">
        <f t="shared" si="40"/>
        <v>0</v>
      </c>
      <c r="AT202" s="259">
        <f t="shared" si="41"/>
        <v>0</v>
      </c>
      <c r="AU202" s="261"/>
      <c r="AV202" s="248"/>
      <c r="AW202" s="248"/>
      <c r="AX202" s="248"/>
      <c r="AY202" s="248"/>
    </row>
    <row r="203" spans="1:51" x14ac:dyDescent="0.2">
      <c r="A203" s="248"/>
      <c r="B203" s="248"/>
      <c r="C203" s="248"/>
      <c r="D203" s="248"/>
      <c r="E203" s="248"/>
      <c r="F203" s="248"/>
      <c r="G203" s="248"/>
      <c r="H203" s="248"/>
      <c r="I203" s="248"/>
      <c r="J203" s="248"/>
      <c r="K203" s="248"/>
      <c r="L203" s="248"/>
      <c r="M203" s="248"/>
      <c r="N203" s="248"/>
      <c r="O203" s="248"/>
      <c r="P203" s="248"/>
      <c r="Q203" s="296"/>
      <c r="R203" s="256">
        <f>'To &amp; from Work- trip % summary'!B208</f>
        <v>0</v>
      </c>
      <c r="S203" s="313">
        <f>'To &amp; from Work- trip % summary'!D208</f>
        <v>0</v>
      </c>
      <c r="T203" s="257">
        <f>'Non-survey input values'!$B$26</f>
        <v>220.3</v>
      </c>
      <c r="U203" s="258">
        <f t="shared" si="28"/>
        <v>0</v>
      </c>
      <c r="V203" s="259">
        <f t="shared" si="29"/>
        <v>0</v>
      </c>
      <c r="W203" s="312">
        <f>'To &amp; from Work- trip % summary'!G208</f>
        <v>0</v>
      </c>
      <c r="X203" s="314">
        <f>'To &amp; from Work- trip % summary'!I208</f>
        <v>0</v>
      </c>
      <c r="Y203" s="260">
        <f t="shared" si="30"/>
        <v>0</v>
      </c>
      <c r="Z203" s="259">
        <f t="shared" si="31"/>
        <v>0</v>
      </c>
      <c r="AA203" s="312">
        <f>'To &amp; from Work- trip % summary'!L208</f>
        <v>0</v>
      </c>
      <c r="AB203" s="314">
        <f>'To &amp; from Work- trip % summary'!N208</f>
        <v>0</v>
      </c>
      <c r="AC203" s="260">
        <f t="shared" si="32"/>
        <v>0</v>
      </c>
      <c r="AD203" s="259">
        <f t="shared" si="33"/>
        <v>0</v>
      </c>
      <c r="AE203" s="312">
        <f>'To &amp; from Work- trip % summary'!Q208</f>
        <v>0</v>
      </c>
      <c r="AF203" s="314">
        <f>'To &amp; from Work- trip % summary'!S208</f>
        <v>0</v>
      </c>
      <c r="AG203" s="260">
        <f t="shared" si="34"/>
        <v>0</v>
      </c>
      <c r="AH203" s="259">
        <f t="shared" si="35"/>
        <v>0</v>
      </c>
      <c r="AI203" s="312">
        <f>'To &amp; from Work- trip % summary'!V208</f>
        <v>0</v>
      </c>
      <c r="AJ203" s="314">
        <f>'To &amp; from Work- trip % summary'!X208</f>
        <v>0</v>
      </c>
      <c r="AK203" s="260">
        <f t="shared" si="36"/>
        <v>0</v>
      </c>
      <c r="AL203" s="259">
        <f t="shared" si="37"/>
        <v>0</v>
      </c>
      <c r="AM203" s="312">
        <f>'To &amp; from Work- trip % summary'!AA208</f>
        <v>0</v>
      </c>
      <c r="AN203" s="314">
        <f>'To &amp; from Work- trip % summary'!AC208</f>
        <v>0</v>
      </c>
      <c r="AO203" s="260">
        <f t="shared" si="38"/>
        <v>0</v>
      </c>
      <c r="AP203" s="259">
        <f t="shared" si="39"/>
        <v>0</v>
      </c>
      <c r="AQ203" s="312">
        <f>'To &amp; from Work- trip % summary'!AF208</f>
        <v>0</v>
      </c>
      <c r="AR203" s="314">
        <f>'To &amp; from Work- trip % summary'!AH208</f>
        <v>0</v>
      </c>
      <c r="AS203" s="260">
        <f t="shared" si="40"/>
        <v>0</v>
      </c>
      <c r="AT203" s="259">
        <f t="shared" si="41"/>
        <v>0</v>
      </c>
      <c r="AU203" s="261"/>
      <c r="AV203" s="248"/>
      <c r="AW203" s="248"/>
      <c r="AX203" s="248"/>
      <c r="AY203" s="248"/>
    </row>
    <row r="204" spans="1:51" x14ac:dyDescent="0.2">
      <c r="A204" s="248"/>
      <c r="B204" s="248"/>
      <c r="C204" s="248"/>
      <c r="D204" s="248"/>
      <c r="E204" s="248"/>
      <c r="F204" s="248"/>
      <c r="G204" s="248"/>
      <c r="H204" s="248"/>
      <c r="I204" s="248"/>
      <c r="J204" s="248"/>
      <c r="K204" s="248"/>
      <c r="L204" s="248"/>
      <c r="M204" s="248"/>
      <c r="N204" s="248"/>
      <c r="O204" s="248"/>
      <c r="P204" s="248"/>
      <c r="Q204" s="296"/>
      <c r="R204" s="256">
        <f>'To &amp; from Work- trip % summary'!B209</f>
        <v>0</v>
      </c>
      <c r="S204" s="313">
        <f>'To &amp; from Work- trip % summary'!D209</f>
        <v>0</v>
      </c>
      <c r="T204" s="257">
        <f>'Non-survey input values'!$B$26</f>
        <v>220.3</v>
      </c>
      <c r="U204" s="258">
        <f t="shared" ref="U204:U267" si="42">R204/5</f>
        <v>0</v>
      </c>
      <c r="V204" s="259">
        <f t="shared" ref="V204:V267" si="43">$B$5*$S204*$T204*U204</f>
        <v>0</v>
      </c>
      <c r="W204" s="312">
        <f>'To &amp; from Work- trip % summary'!G209</f>
        <v>0</v>
      </c>
      <c r="X204" s="314">
        <f>'To &amp; from Work- trip % summary'!I209</f>
        <v>0</v>
      </c>
      <c r="Y204" s="260">
        <f t="shared" ref="Y204:Y267" si="44">W204/5</f>
        <v>0</v>
      </c>
      <c r="Z204" s="259">
        <f t="shared" ref="Z204:Z267" si="45">$B$5*$X204*$T204*Y204</f>
        <v>0</v>
      </c>
      <c r="AA204" s="312">
        <f>'To &amp; from Work- trip % summary'!L209</f>
        <v>0</v>
      </c>
      <c r="AB204" s="314">
        <f>'To &amp; from Work- trip % summary'!N209</f>
        <v>0</v>
      </c>
      <c r="AC204" s="260">
        <f t="shared" ref="AC204:AC267" si="46">AA204/5</f>
        <v>0</v>
      </c>
      <c r="AD204" s="259">
        <f t="shared" ref="AD204:AD267" si="47">$B$5*$AB204*$T204*AC204</f>
        <v>0</v>
      </c>
      <c r="AE204" s="312">
        <f>'To &amp; from Work- trip % summary'!Q209</f>
        <v>0</v>
      </c>
      <c r="AF204" s="314">
        <f>'To &amp; from Work- trip % summary'!S209</f>
        <v>0</v>
      </c>
      <c r="AG204" s="260">
        <f t="shared" ref="AG204:AG267" si="48">AE204/5</f>
        <v>0</v>
      </c>
      <c r="AH204" s="259">
        <f t="shared" ref="AH204:AH267" si="49">$B$5*$AF204*$T204*AG204</f>
        <v>0</v>
      </c>
      <c r="AI204" s="312">
        <f>'To &amp; from Work- trip % summary'!V209</f>
        <v>0</v>
      </c>
      <c r="AJ204" s="314">
        <f>'To &amp; from Work- trip % summary'!X209</f>
        <v>0</v>
      </c>
      <c r="AK204" s="260">
        <f t="shared" ref="AK204:AK267" si="50">AI204/5</f>
        <v>0</v>
      </c>
      <c r="AL204" s="259">
        <f t="shared" ref="AL204:AL267" si="51">$B$5*$AJ204*$T204*AK204</f>
        <v>0</v>
      </c>
      <c r="AM204" s="312">
        <f>'To &amp; from Work- trip % summary'!AA209</f>
        <v>0</v>
      </c>
      <c r="AN204" s="314">
        <f>'To &amp; from Work- trip % summary'!AC209</f>
        <v>0</v>
      </c>
      <c r="AO204" s="260">
        <f t="shared" ref="AO204:AO267" si="52">AM204/5</f>
        <v>0</v>
      </c>
      <c r="AP204" s="259">
        <f t="shared" ref="AP204:AP267" si="53">$B$5*$AN204*$T204*AO204</f>
        <v>0</v>
      </c>
      <c r="AQ204" s="312">
        <f>'To &amp; from Work- trip % summary'!AF209</f>
        <v>0</v>
      </c>
      <c r="AR204" s="314">
        <f>'To &amp; from Work- trip % summary'!AH209</f>
        <v>0</v>
      </c>
      <c r="AS204" s="260">
        <f t="shared" ref="AS204:AS267" si="54">AQ204/5</f>
        <v>0</v>
      </c>
      <c r="AT204" s="259">
        <f t="shared" ref="AT204:AT267" si="55">$B$5*$AR204*$T204*AS204</f>
        <v>0</v>
      </c>
      <c r="AU204" s="261"/>
      <c r="AV204" s="248"/>
      <c r="AW204" s="248"/>
      <c r="AX204" s="248"/>
      <c r="AY204" s="248"/>
    </row>
    <row r="205" spans="1:51" x14ac:dyDescent="0.2">
      <c r="A205" s="248"/>
      <c r="B205" s="248"/>
      <c r="C205" s="248"/>
      <c r="D205" s="248"/>
      <c r="E205" s="248"/>
      <c r="F205" s="248"/>
      <c r="G205" s="248"/>
      <c r="H205" s="248"/>
      <c r="I205" s="248"/>
      <c r="J205" s="248"/>
      <c r="K205" s="248"/>
      <c r="L205" s="248"/>
      <c r="M205" s="248"/>
      <c r="N205" s="248"/>
      <c r="O205" s="248"/>
      <c r="P205" s="248"/>
      <c r="Q205" s="296"/>
      <c r="R205" s="256">
        <f>'To &amp; from Work- trip % summary'!B210</f>
        <v>0</v>
      </c>
      <c r="S205" s="313">
        <f>'To &amp; from Work- trip % summary'!D210</f>
        <v>0</v>
      </c>
      <c r="T205" s="257">
        <f>'Non-survey input values'!$B$26</f>
        <v>220.3</v>
      </c>
      <c r="U205" s="258">
        <f t="shared" si="42"/>
        <v>0</v>
      </c>
      <c r="V205" s="259">
        <f t="shared" si="43"/>
        <v>0</v>
      </c>
      <c r="W205" s="312">
        <f>'To &amp; from Work- trip % summary'!G210</f>
        <v>0</v>
      </c>
      <c r="X205" s="314">
        <f>'To &amp; from Work- trip % summary'!I210</f>
        <v>0</v>
      </c>
      <c r="Y205" s="260">
        <f t="shared" si="44"/>
        <v>0</v>
      </c>
      <c r="Z205" s="259">
        <f t="shared" si="45"/>
        <v>0</v>
      </c>
      <c r="AA205" s="312">
        <f>'To &amp; from Work- trip % summary'!L210</f>
        <v>0</v>
      </c>
      <c r="AB205" s="314">
        <f>'To &amp; from Work- trip % summary'!N210</f>
        <v>0</v>
      </c>
      <c r="AC205" s="260">
        <f t="shared" si="46"/>
        <v>0</v>
      </c>
      <c r="AD205" s="259">
        <f t="shared" si="47"/>
        <v>0</v>
      </c>
      <c r="AE205" s="312">
        <f>'To &amp; from Work- trip % summary'!Q210</f>
        <v>0</v>
      </c>
      <c r="AF205" s="314">
        <f>'To &amp; from Work- trip % summary'!S210</f>
        <v>0</v>
      </c>
      <c r="AG205" s="260">
        <f t="shared" si="48"/>
        <v>0</v>
      </c>
      <c r="AH205" s="259">
        <f t="shared" si="49"/>
        <v>0</v>
      </c>
      <c r="AI205" s="312">
        <f>'To &amp; from Work- trip % summary'!V210</f>
        <v>0</v>
      </c>
      <c r="AJ205" s="314">
        <f>'To &amp; from Work- trip % summary'!X210</f>
        <v>0</v>
      </c>
      <c r="AK205" s="260">
        <f t="shared" si="50"/>
        <v>0</v>
      </c>
      <c r="AL205" s="259">
        <f t="shared" si="51"/>
        <v>0</v>
      </c>
      <c r="AM205" s="312">
        <f>'To &amp; from Work- trip % summary'!AA210</f>
        <v>0</v>
      </c>
      <c r="AN205" s="314">
        <f>'To &amp; from Work- trip % summary'!AC210</f>
        <v>0</v>
      </c>
      <c r="AO205" s="260">
        <f t="shared" si="52"/>
        <v>0</v>
      </c>
      <c r="AP205" s="259">
        <f t="shared" si="53"/>
        <v>0</v>
      </c>
      <c r="AQ205" s="312">
        <f>'To &amp; from Work- trip % summary'!AF210</f>
        <v>0</v>
      </c>
      <c r="AR205" s="314">
        <f>'To &amp; from Work- trip % summary'!AH210</f>
        <v>0</v>
      </c>
      <c r="AS205" s="260">
        <f t="shared" si="54"/>
        <v>0</v>
      </c>
      <c r="AT205" s="259">
        <f t="shared" si="55"/>
        <v>0</v>
      </c>
      <c r="AU205" s="261"/>
      <c r="AV205" s="248"/>
      <c r="AW205" s="248"/>
      <c r="AX205" s="248"/>
      <c r="AY205" s="248"/>
    </row>
    <row r="206" spans="1:51" x14ac:dyDescent="0.2">
      <c r="A206" s="248"/>
      <c r="B206" s="248"/>
      <c r="C206" s="248"/>
      <c r="D206" s="248"/>
      <c r="E206" s="248"/>
      <c r="F206" s="248"/>
      <c r="G206" s="248"/>
      <c r="H206" s="248"/>
      <c r="I206" s="248"/>
      <c r="J206" s="248"/>
      <c r="K206" s="248"/>
      <c r="L206" s="248"/>
      <c r="M206" s="248"/>
      <c r="N206" s="248"/>
      <c r="O206" s="248"/>
      <c r="P206" s="248"/>
      <c r="Q206" s="296"/>
      <c r="R206" s="256">
        <f>'To &amp; from Work- trip % summary'!B211</f>
        <v>0</v>
      </c>
      <c r="S206" s="313">
        <f>'To &amp; from Work- trip % summary'!D211</f>
        <v>0</v>
      </c>
      <c r="T206" s="257">
        <f>'Non-survey input values'!$B$26</f>
        <v>220.3</v>
      </c>
      <c r="U206" s="258">
        <f t="shared" si="42"/>
        <v>0</v>
      </c>
      <c r="V206" s="259">
        <f t="shared" si="43"/>
        <v>0</v>
      </c>
      <c r="W206" s="312">
        <f>'To &amp; from Work- trip % summary'!G211</f>
        <v>0</v>
      </c>
      <c r="X206" s="314">
        <f>'To &amp; from Work- trip % summary'!I211</f>
        <v>0</v>
      </c>
      <c r="Y206" s="260">
        <f t="shared" si="44"/>
        <v>0</v>
      </c>
      <c r="Z206" s="259">
        <f t="shared" si="45"/>
        <v>0</v>
      </c>
      <c r="AA206" s="312">
        <f>'To &amp; from Work- trip % summary'!L211</f>
        <v>0</v>
      </c>
      <c r="AB206" s="314">
        <f>'To &amp; from Work- trip % summary'!N211</f>
        <v>0</v>
      </c>
      <c r="AC206" s="260">
        <f t="shared" si="46"/>
        <v>0</v>
      </c>
      <c r="AD206" s="259">
        <f t="shared" si="47"/>
        <v>0</v>
      </c>
      <c r="AE206" s="312">
        <f>'To &amp; from Work- trip % summary'!Q211</f>
        <v>0</v>
      </c>
      <c r="AF206" s="314">
        <f>'To &amp; from Work- trip % summary'!S211</f>
        <v>0</v>
      </c>
      <c r="AG206" s="260">
        <f t="shared" si="48"/>
        <v>0</v>
      </c>
      <c r="AH206" s="259">
        <f t="shared" si="49"/>
        <v>0</v>
      </c>
      <c r="AI206" s="312">
        <f>'To &amp; from Work- trip % summary'!V211</f>
        <v>0</v>
      </c>
      <c r="AJ206" s="314">
        <f>'To &amp; from Work- trip % summary'!X211</f>
        <v>0</v>
      </c>
      <c r="AK206" s="260">
        <f t="shared" si="50"/>
        <v>0</v>
      </c>
      <c r="AL206" s="259">
        <f t="shared" si="51"/>
        <v>0</v>
      </c>
      <c r="AM206" s="312">
        <f>'To &amp; from Work- trip % summary'!AA211</f>
        <v>0</v>
      </c>
      <c r="AN206" s="314">
        <f>'To &amp; from Work- trip % summary'!AC211</f>
        <v>0</v>
      </c>
      <c r="AO206" s="260">
        <f t="shared" si="52"/>
        <v>0</v>
      </c>
      <c r="AP206" s="259">
        <f t="shared" si="53"/>
        <v>0</v>
      </c>
      <c r="AQ206" s="312">
        <f>'To &amp; from Work- trip % summary'!AF211</f>
        <v>0</v>
      </c>
      <c r="AR206" s="314">
        <f>'To &amp; from Work- trip % summary'!AH211</f>
        <v>0</v>
      </c>
      <c r="AS206" s="260">
        <f t="shared" si="54"/>
        <v>0</v>
      </c>
      <c r="AT206" s="259">
        <f t="shared" si="55"/>
        <v>0</v>
      </c>
      <c r="AU206" s="261"/>
      <c r="AV206" s="248"/>
      <c r="AW206" s="248"/>
      <c r="AX206" s="248"/>
      <c r="AY206" s="248"/>
    </row>
    <row r="207" spans="1:51" x14ac:dyDescent="0.2">
      <c r="A207" s="248"/>
      <c r="B207" s="248"/>
      <c r="C207" s="248"/>
      <c r="D207" s="248"/>
      <c r="E207" s="248"/>
      <c r="F207" s="248"/>
      <c r="G207" s="248"/>
      <c r="H207" s="248"/>
      <c r="I207" s="248"/>
      <c r="J207" s="248"/>
      <c r="K207" s="248"/>
      <c r="L207" s="248"/>
      <c r="M207" s="248"/>
      <c r="N207" s="248"/>
      <c r="O207" s="248"/>
      <c r="P207" s="248"/>
      <c r="Q207" s="296"/>
      <c r="R207" s="256">
        <f>'To &amp; from Work- trip % summary'!B212</f>
        <v>0</v>
      </c>
      <c r="S207" s="313">
        <f>'To &amp; from Work- trip % summary'!D212</f>
        <v>0</v>
      </c>
      <c r="T207" s="257">
        <f>'Non-survey input values'!$B$26</f>
        <v>220.3</v>
      </c>
      <c r="U207" s="258">
        <f t="shared" si="42"/>
        <v>0</v>
      </c>
      <c r="V207" s="259">
        <f t="shared" si="43"/>
        <v>0</v>
      </c>
      <c r="W207" s="312">
        <f>'To &amp; from Work- trip % summary'!G212</f>
        <v>0</v>
      </c>
      <c r="X207" s="314">
        <f>'To &amp; from Work- trip % summary'!I212</f>
        <v>0</v>
      </c>
      <c r="Y207" s="260">
        <f t="shared" si="44"/>
        <v>0</v>
      </c>
      <c r="Z207" s="259">
        <f t="shared" si="45"/>
        <v>0</v>
      </c>
      <c r="AA207" s="312">
        <f>'To &amp; from Work- trip % summary'!L212</f>
        <v>0</v>
      </c>
      <c r="AB207" s="314">
        <f>'To &amp; from Work- trip % summary'!N212</f>
        <v>0</v>
      </c>
      <c r="AC207" s="260">
        <f t="shared" si="46"/>
        <v>0</v>
      </c>
      <c r="AD207" s="259">
        <f t="shared" si="47"/>
        <v>0</v>
      </c>
      <c r="AE207" s="312">
        <f>'To &amp; from Work- trip % summary'!Q212</f>
        <v>0</v>
      </c>
      <c r="AF207" s="314">
        <f>'To &amp; from Work- trip % summary'!S212</f>
        <v>0</v>
      </c>
      <c r="AG207" s="260">
        <f t="shared" si="48"/>
        <v>0</v>
      </c>
      <c r="AH207" s="259">
        <f t="shared" si="49"/>
        <v>0</v>
      </c>
      <c r="AI207" s="312">
        <f>'To &amp; from Work- trip % summary'!V212</f>
        <v>0</v>
      </c>
      <c r="AJ207" s="314">
        <f>'To &amp; from Work- trip % summary'!X212</f>
        <v>0</v>
      </c>
      <c r="AK207" s="260">
        <f t="shared" si="50"/>
        <v>0</v>
      </c>
      <c r="AL207" s="259">
        <f t="shared" si="51"/>
        <v>0</v>
      </c>
      <c r="AM207" s="312">
        <f>'To &amp; from Work- trip % summary'!AA212</f>
        <v>0</v>
      </c>
      <c r="AN207" s="314">
        <f>'To &amp; from Work- trip % summary'!AC212</f>
        <v>0</v>
      </c>
      <c r="AO207" s="260">
        <f t="shared" si="52"/>
        <v>0</v>
      </c>
      <c r="AP207" s="259">
        <f t="shared" si="53"/>
        <v>0</v>
      </c>
      <c r="AQ207" s="312">
        <f>'To &amp; from Work- trip % summary'!AF212</f>
        <v>0</v>
      </c>
      <c r="AR207" s="314">
        <f>'To &amp; from Work- trip % summary'!AH212</f>
        <v>0</v>
      </c>
      <c r="AS207" s="260">
        <f t="shared" si="54"/>
        <v>0</v>
      </c>
      <c r="AT207" s="259">
        <f t="shared" si="55"/>
        <v>0</v>
      </c>
      <c r="AU207" s="261"/>
      <c r="AV207" s="248"/>
      <c r="AW207" s="248"/>
      <c r="AX207" s="248"/>
      <c r="AY207" s="248"/>
    </row>
    <row r="208" spans="1:51" x14ac:dyDescent="0.2">
      <c r="A208" s="248"/>
      <c r="B208" s="248"/>
      <c r="C208" s="248"/>
      <c r="D208" s="248"/>
      <c r="E208" s="248"/>
      <c r="F208" s="248"/>
      <c r="G208" s="248"/>
      <c r="H208" s="248"/>
      <c r="I208" s="248"/>
      <c r="J208" s="248"/>
      <c r="K208" s="248"/>
      <c r="L208" s="248"/>
      <c r="M208" s="248"/>
      <c r="N208" s="248"/>
      <c r="O208" s="248"/>
      <c r="P208" s="248"/>
      <c r="Q208" s="296"/>
      <c r="R208" s="256">
        <f>'To &amp; from Work- trip % summary'!B213</f>
        <v>0</v>
      </c>
      <c r="S208" s="313">
        <f>'To &amp; from Work- trip % summary'!D213</f>
        <v>0</v>
      </c>
      <c r="T208" s="257">
        <f>'Non-survey input values'!$B$26</f>
        <v>220.3</v>
      </c>
      <c r="U208" s="258">
        <f t="shared" si="42"/>
        <v>0</v>
      </c>
      <c r="V208" s="259">
        <f t="shared" si="43"/>
        <v>0</v>
      </c>
      <c r="W208" s="312">
        <f>'To &amp; from Work- trip % summary'!G213</f>
        <v>0</v>
      </c>
      <c r="X208" s="314">
        <f>'To &amp; from Work- trip % summary'!I213</f>
        <v>0</v>
      </c>
      <c r="Y208" s="260">
        <f t="shared" si="44"/>
        <v>0</v>
      </c>
      <c r="Z208" s="259">
        <f t="shared" si="45"/>
        <v>0</v>
      </c>
      <c r="AA208" s="312">
        <f>'To &amp; from Work- trip % summary'!L213</f>
        <v>0</v>
      </c>
      <c r="AB208" s="314">
        <f>'To &amp; from Work- trip % summary'!N213</f>
        <v>0</v>
      </c>
      <c r="AC208" s="260">
        <f t="shared" si="46"/>
        <v>0</v>
      </c>
      <c r="AD208" s="259">
        <f t="shared" si="47"/>
        <v>0</v>
      </c>
      <c r="AE208" s="312">
        <f>'To &amp; from Work- trip % summary'!Q213</f>
        <v>0</v>
      </c>
      <c r="AF208" s="314">
        <f>'To &amp; from Work- trip % summary'!S213</f>
        <v>0</v>
      </c>
      <c r="AG208" s="260">
        <f t="shared" si="48"/>
        <v>0</v>
      </c>
      <c r="AH208" s="259">
        <f t="shared" si="49"/>
        <v>0</v>
      </c>
      <c r="AI208" s="312">
        <f>'To &amp; from Work- trip % summary'!V213</f>
        <v>0</v>
      </c>
      <c r="AJ208" s="314">
        <f>'To &amp; from Work- trip % summary'!X213</f>
        <v>0</v>
      </c>
      <c r="AK208" s="260">
        <f t="shared" si="50"/>
        <v>0</v>
      </c>
      <c r="AL208" s="259">
        <f t="shared" si="51"/>
        <v>0</v>
      </c>
      <c r="AM208" s="312">
        <f>'To &amp; from Work- trip % summary'!AA213</f>
        <v>0</v>
      </c>
      <c r="AN208" s="314">
        <f>'To &amp; from Work- trip % summary'!AC213</f>
        <v>0</v>
      </c>
      <c r="AO208" s="260">
        <f t="shared" si="52"/>
        <v>0</v>
      </c>
      <c r="AP208" s="259">
        <f t="shared" si="53"/>
        <v>0</v>
      </c>
      <c r="AQ208" s="312">
        <f>'To &amp; from Work- trip % summary'!AF213</f>
        <v>0</v>
      </c>
      <c r="AR208" s="314">
        <f>'To &amp; from Work- trip % summary'!AH213</f>
        <v>0</v>
      </c>
      <c r="AS208" s="260">
        <f t="shared" si="54"/>
        <v>0</v>
      </c>
      <c r="AT208" s="259">
        <f t="shared" si="55"/>
        <v>0</v>
      </c>
      <c r="AU208" s="261"/>
      <c r="AV208" s="248"/>
      <c r="AW208" s="248"/>
      <c r="AX208" s="248"/>
      <c r="AY208" s="248"/>
    </row>
    <row r="209" spans="1:51" x14ac:dyDescent="0.2">
      <c r="A209" s="248"/>
      <c r="B209" s="248"/>
      <c r="C209" s="248"/>
      <c r="D209" s="248"/>
      <c r="E209" s="248"/>
      <c r="F209" s="248"/>
      <c r="G209" s="248"/>
      <c r="H209" s="248"/>
      <c r="I209" s="248"/>
      <c r="J209" s="248"/>
      <c r="K209" s="248"/>
      <c r="L209" s="248"/>
      <c r="M209" s="248"/>
      <c r="N209" s="248"/>
      <c r="O209" s="248"/>
      <c r="P209" s="248"/>
      <c r="Q209" s="296"/>
      <c r="R209" s="256">
        <f>'To &amp; from Work- trip % summary'!B214</f>
        <v>0</v>
      </c>
      <c r="S209" s="313">
        <f>'To &amp; from Work- trip % summary'!D214</f>
        <v>0</v>
      </c>
      <c r="T209" s="257">
        <f>'Non-survey input values'!$B$26</f>
        <v>220.3</v>
      </c>
      <c r="U209" s="258">
        <f t="shared" si="42"/>
        <v>0</v>
      </c>
      <c r="V209" s="259">
        <f t="shared" si="43"/>
        <v>0</v>
      </c>
      <c r="W209" s="312">
        <f>'To &amp; from Work- trip % summary'!G214</f>
        <v>0</v>
      </c>
      <c r="X209" s="314">
        <f>'To &amp; from Work- trip % summary'!I214</f>
        <v>0</v>
      </c>
      <c r="Y209" s="260">
        <f t="shared" si="44"/>
        <v>0</v>
      </c>
      <c r="Z209" s="259">
        <f t="shared" si="45"/>
        <v>0</v>
      </c>
      <c r="AA209" s="312">
        <f>'To &amp; from Work- trip % summary'!L214</f>
        <v>0</v>
      </c>
      <c r="AB209" s="314">
        <f>'To &amp; from Work- trip % summary'!N214</f>
        <v>0</v>
      </c>
      <c r="AC209" s="260">
        <f t="shared" si="46"/>
        <v>0</v>
      </c>
      <c r="AD209" s="259">
        <f t="shared" si="47"/>
        <v>0</v>
      </c>
      <c r="AE209" s="312">
        <f>'To &amp; from Work- trip % summary'!Q214</f>
        <v>0</v>
      </c>
      <c r="AF209" s="314">
        <f>'To &amp; from Work- trip % summary'!S214</f>
        <v>0</v>
      </c>
      <c r="AG209" s="260">
        <f t="shared" si="48"/>
        <v>0</v>
      </c>
      <c r="AH209" s="259">
        <f t="shared" si="49"/>
        <v>0</v>
      </c>
      <c r="AI209" s="312">
        <f>'To &amp; from Work- trip % summary'!V214</f>
        <v>0</v>
      </c>
      <c r="AJ209" s="314">
        <f>'To &amp; from Work- trip % summary'!X214</f>
        <v>0</v>
      </c>
      <c r="AK209" s="260">
        <f t="shared" si="50"/>
        <v>0</v>
      </c>
      <c r="AL209" s="259">
        <f t="shared" si="51"/>
        <v>0</v>
      </c>
      <c r="AM209" s="312">
        <f>'To &amp; from Work- trip % summary'!AA214</f>
        <v>0</v>
      </c>
      <c r="AN209" s="314">
        <f>'To &amp; from Work- trip % summary'!AC214</f>
        <v>0</v>
      </c>
      <c r="AO209" s="260">
        <f t="shared" si="52"/>
        <v>0</v>
      </c>
      <c r="AP209" s="259">
        <f t="shared" si="53"/>
        <v>0</v>
      </c>
      <c r="AQ209" s="312">
        <f>'To &amp; from Work- trip % summary'!AF214</f>
        <v>0</v>
      </c>
      <c r="AR209" s="314">
        <f>'To &amp; from Work- trip % summary'!AH214</f>
        <v>0</v>
      </c>
      <c r="AS209" s="260">
        <f t="shared" si="54"/>
        <v>0</v>
      </c>
      <c r="AT209" s="259">
        <f t="shared" si="55"/>
        <v>0</v>
      </c>
      <c r="AU209" s="261"/>
      <c r="AV209" s="248"/>
      <c r="AW209" s="248"/>
      <c r="AX209" s="248"/>
      <c r="AY209" s="248"/>
    </row>
    <row r="210" spans="1:51" x14ac:dyDescent="0.2">
      <c r="A210" s="248"/>
      <c r="B210" s="248"/>
      <c r="C210" s="248"/>
      <c r="D210" s="248"/>
      <c r="E210" s="248"/>
      <c r="F210" s="248"/>
      <c r="G210" s="248"/>
      <c r="H210" s="248"/>
      <c r="I210" s="248"/>
      <c r="J210" s="248"/>
      <c r="K210" s="248"/>
      <c r="L210" s="248"/>
      <c r="M210" s="248"/>
      <c r="N210" s="248"/>
      <c r="O210" s="248"/>
      <c r="P210" s="248"/>
      <c r="Q210" s="296"/>
      <c r="R210" s="256">
        <f>'To &amp; from Work- trip % summary'!B215</f>
        <v>0</v>
      </c>
      <c r="S210" s="313">
        <f>'To &amp; from Work- trip % summary'!D215</f>
        <v>0</v>
      </c>
      <c r="T210" s="257">
        <f>'Non-survey input values'!$B$26</f>
        <v>220.3</v>
      </c>
      <c r="U210" s="258">
        <f t="shared" si="42"/>
        <v>0</v>
      </c>
      <c r="V210" s="259">
        <f t="shared" si="43"/>
        <v>0</v>
      </c>
      <c r="W210" s="312">
        <f>'To &amp; from Work- trip % summary'!G215</f>
        <v>0</v>
      </c>
      <c r="X210" s="314">
        <f>'To &amp; from Work- trip % summary'!I215</f>
        <v>0</v>
      </c>
      <c r="Y210" s="260">
        <f t="shared" si="44"/>
        <v>0</v>
      </c>
      <c r="Z210" s="259">
        <f t="shared" si="45"/>
        <v>0</v>
      </c>
      <c r="AA210" s="312">
        <f>'To &amp; from Work- trip % summary'!L215</f>
        <v>0</v>
      </c>
      <c r="AB210" s="314">
        <f>'To &amp; from Work- trip % summary'!N215</f>
        <v>0</v>
      </c>
      <c r="AC210" s="260">
        <f t="shared" si="46"/>
        <v>0</v>
      </c>
      <c r="AD210" s="259">
        <f t="shared" si="47"/>
        <v>0</v>
      </c>
      <c r="AE210" s="312">
        <f>'To &amp; from Work- trip % summary'!Q215</f>
        <v>0</v>
      </c>
      <c r="AF210" s="314">
        <f>'To &amp; from Work- trip % summary'!S215</f>
        <v>0</v>
      </c>
      <c r="AG210" s="260">
        <f t="shared" si="48"/>
        <v>0</v>
      </c>
      <c r="AH210" s="259">
        <f t="shared" si="49"/>
        <v>0</v>
      </c>
      <c r="AI210" s="312">
        <f>'To &amp; from Work- trip % summary'!V215</f>
        <v>0</v>
      </c>
      <c r="AJ210" s="314">
        <f>'To &amp; from Work- trip % summary'!X215</f>
        <v>0</v>
      </c>
      <c r="AK210" s="260">
        <f t="shared" si="50"/>
        <v>0</v>
      </c>
      <c r="AL210" s="259">
        <f t="shared" si="51"/>
        <v>0</v>
      </c>
      <c r="AM210" s="312">
        <f>'To &amp; from Work- trip % summary'!AA215</f>
        <v>0</v>
      </c>
      <c r="AN210" s="314">
        <f>'To &amp; from Work- trip % summary'!AC215</f>
        <v>0</v>
      </c>
      <c r="AO210" s="260">
        <f t="shared" si="52"/>
        <v>0</v>
      </c>
      <c r="AP210" s="259">
        <f t="shared" si="53"/>
        <v>0</v>
      </c>
      <c r="AQ210" s="312">
        <f>'To &amp; from Work- trip % summary'!AF215</f>
        <v>0</v>
      </c>
      <c r="AR210" s="314">
        <f>'To &amp; from Work- trip % summary'!AH215</f>
        <v>0</v>
      </c>
      <c r="AS210" s="260">
        <f t="shared" si="54"/>
        <v>0</v>
      </c>
      <c r="AT210" s="259">
        <f t="shared" si="55"/>
        <v>0</v>
      </c>
      <c r="AU210" s="261"/>
      <c r="AV210" s="248"/>
      <c r="AW210" s="248"/>
      <c r="AX210" s="248"/>
      <c r="AY210" s="248"/>
    </row>
    <row r="211" spans="1:51" x14ac:dyDescent="0.2">
      <c r="A211" s="248"/>
      <c r="B211" s="248"/>
      <c r="C211" s="248"/>
      <c r="D211" s="248"/>
      <c r="E211" s="248"/>
      <c r="F211" s="248"/>
      <c r="G211" s="248"/>
      <c r="H211" s="248"/>
      <c r="I211" s="248"/>
      <c r="J211" s="248"/>
      <c r="K211" s="248"/>
      <c r="L211" s="248"/>
      <c r="M211" s="248"/>
      <c r="N211" s="248"/>
      <c r="O211" s="248"/>
      <c r="P211" s="248"/>
      <c r="Q211" s="296"/>
      <c r="R211" s="256">
        <f>'To &amp; from Work- trip % summary'!B216</f>
        <v>0</v>
      </c>
      <c r="S211" s="313">
        <f>'To &amp; from Work- trip % summary'!D216</f>
        <v>0</v>
      </c>
      <c r="T211" s="257">
        <f>'Non-survey input values'!$B$26</f>
        <v>220.3</v>
      </c>
      <c r="U211" s="258">
        <f t="shared" si="42"/>
        <v>0</v>
      </c>
      <c r="V211" s="259">
        <f t="shared" si="43"/>
        <v>0</v>
      </c>
      <c r="W211" s="312">
        <f>'To &amp; from Work- trip % summary'!G216</f>
        <v>0</v>
      </c>
      <c r="X211" s="314">
        <f>'To &amp; from Work- trip % summary'!I216</f>
        <v>0</v>
      </c>
      <c r="Y211" s="260">
        <f t="shared" si="44"/>
        <v>0</v>
      </c>
      <c r="Z211" s="259">
        <f t="shared" si="45"/>
        <v>0</v>
      </c>
      <c r="AA211" s="312">
        <f>'To &amp; from Work- trip % summary'!L216</f>
        <v>0</v>
      </c>
      <c r="AB211" s="314">
        <f>'To &amp; from Work- trip % summary'!N216</f>
        <v>0</v>
      </c>
      <c r="AC211" s="260">
        <f t="shared" si="46"/>
        <v>0</v>
      </c>
      <c r="AD211" s="259">
        <f t="shared" si="47"/>
        <v>0</v>
      </c>
      <c r="AE211" s="312">
        <f>'To &amp; from Work- trip % summary'!Q216</f>
        <v>0</v>
      </c>
      <c r="AF211" s="314">
        <f>'To &amp; from Work- trip % summary'!S216</f>
        <v>0</v>
      </c>
      <c r="AG211" s="260">
        <f t="shared" si="48"/>
        <v>0</v>
      </c>
      <c r="AH211" s="259">
        <f t="shared" si="49"/>
        <v>0</v>
      </c>
      <c r="AI211" s="312">
        <f>'To &amp; from Work- trip % summary'!V216</f>
        <v>0</v>
      </c>
      <c r="AJ211" s="314">
        <f>'To &amp; from Work- trip % summary'!X216</f>
        <v>0</v>
      </c>
      <c r="AK211" s="260">
        <f t="shared" si="50"/>
        <v>0</v>
      </c>
      <c r="AL211" s="259">
        <f t="shared" si="51"/>
        <v>0</v>
      </c>
      <c r="AM211" s="312">
        <f>'To &amp; from Work- trip % summary'!AA216</f>
        <v>0</v>
      </c>
      <c r="AN211" s="314">
        <f>'To &amp; from Work- trip % summary'!AC216</f>
        <v>0</v>
      </c>
      <c r="AO211" s="260">
        <f t="shared" si="52"/>
        <v>0</v>
      </c>
      <c r="AP211" s="259">
        <f t="shared" si="53"/>
        <v>0</v>
      </c>
      <c r="AQ211" s="312">
        <f>'To &amp; from Work- trip % summary'!AF216</f>
        <v>0</v>
      </c>
      <c r="AR211" s="314">
        <f>'To &amp; from Work- trip % summary'!AH216</f>
        <v>0</v>
      </c>
      <c r="AS211" s="260">
        <f t="shared" si="54"/>
        <v>0</v>
      </c>
      <c r="AT211" s="259">
        <f t="shared" si="55"/>
        <v>0</v>
      </c>
      <c r="AU211" s="261"/>
      <c r="AV211" s="248"/>
      <c r="AW211" s="248"/>
      <c r="AX211" s="248"/>
      <c r="AY211" s="248"/>
    </row>
    <row r="212" spans="1:51" x14ac:dyDescent="0.2">
      <c r="A212" s="248"/>
      <c r="B212" s="248"/>
      <c r="C212" s="248"/>
      <c r="D212" s="248"/>
      <c r="E212" s="248"/>
      <c r="F212" s="248"/>
      <c r="G212" s="248"/>
      <c r="H212" s="248"/>
      <c r="I212" s="248"/>
      <c r="J212" s="248"/>
      <c r="K212" s="248"/>
      <c r="L212" s="248"/>
      <c r="M212" s="248"/>
      <c r="N212" s="248"/>
      <c r="O212" s="248"/>
      <c r="P212" s="248"/>
      <c r="Q212" s="296"/>
      <c r="R212" s="256">
        <f>'To &amp; from Work- trip % summary'!B217</f>
        <v>0</v>
      </c>
      <c r="S212" s="313">
        <f>'To &amp; from Work- trip % summary'!D217</f>
        <v>0</v>
      </c>
      <c r="T212" s="257">
        <f>'Non-survey input values'!$B$26</f>
        <v>220.3</v>
      </c>
      <c r="U212" s="258">
        <f t="shared" si="42"/>
        <v>0</v>
      </c>
      <c r="V212" s="259">
        <f t="shared" si="43"/>
        <v>0</v>
      </c>
      <c r="W212" s="312">
        <f>'To &amp; from Work- trip % summary'!G217</f>
        <v>0</v>
      </c>
      <c r="X212" s="314">
        <f>'To &amp; from Work- trip % summary'!I217</f>
        <v>0</v>
      </c>
      <c r="Y212" s="260">
        <f t="shared" si="44"/>
        <v>0</v>
      </c>
      <c r="Z212" s="259">
        <f t="shared" si="45"/>
        <v>0</v>
      </c>
      <c r="AA212" s="312">
        <f>'To &amp; from Work- trip % summary'!L217</f>
        <v>0</v>
      </c>
      <c r="AB212" s="314">
        <f>'To &amp; from Work- trip % summary'!N217</f>
        <v>0</v>
      </c>
      <c r="AC212" s="260">
        <f t="shared" si="46"/>
        <v>0</v>
      </c>
      <c r="AD212" s="259">
        <f t="shared" si="47"/>
        <v>0</v>
      </c>
      <c r="AE212" s="312">
        <f>'To &amp; from Work- trip % summary'!Q217</f>
        <v>0</v>
      </c>
      <c r="AF212" s="314">
        <f>'To &amp; from Work- trip % summary'!S217</f>
        <v>0</v>
      </c>
      <c r="AG212" s="260">
        <f t="shared" si="48"/>
        <v>0</v>
      </c>
      <c r="AH212" s="259">
        <f t="shared" si="49"/>
        <v>0</v>
      </c>
      <c r="AI212" s="312">
        <f>'To &amp; from Work- trip % summary'!V217</f>
        <v>0</v>
      </c>
      <c r="AJ212" s="314">
        <f>'To &amp; from Work- trip % summary'!X217</f>
        <v>0</v>
      </c>
      <c r="AK212" s="260">
        <f t="shared" si="50"/>
        <v>0</v>
      </c>
      <c r="AL212" s="259">
        <f t="shared" si="51"/>
        <v>0</v>
      </c>
      <c r="AM212" s="312">
        <f>'To &amp; from Work- trip % summary'!AA217</f>
        <v>0</v>
      </c>
      <c r="AN212" s="314">
        <f>'To &amp; from Work- trip % summary'!AC217</f>
        <v>0</v>
      </c>
      <c r="AO212" s="260">
        <f t="shared" si="52"/>
        <v>0</v>
      </c>
      <c r="AP212" s="259">
        <f t="shared" si="53"/>
        <v>0</v>
      </c>
      <c r="AQ212" s="312">
        <f>'To &amp; from Work- trip % summary'!AF217</f>
        <v>0</v>
      </c>
      <c r="AR212" s="314">
        <f>'To &amp; from Work- trip % summary'!AH217</f>
        <v>0</v>
      </c>
      <c r="AS212" s="260">
        <f t="shared" si="54"/>
        <v>0</v>
      </c>
      <c r="AT212" s="259">
        <f t="shared" si="55"/>
        <v>0</v>
      </c>
      <c r="AU212" s="261"/>
      <c r="AV212" s="248"/>
      <c r="AW212" s="248"/>
      <c r="AX212" s="248"/>
      <c r="AY212" s="248"/>
    </row>
    <row r="213" spans="1:51" x14ac:dyDescent="0.2">
      <c r="A213" s="248"/>
      <c r="B213" s="248"/>
      <c r="C213" s="248"/>
      <c r="D213" s="248"/>
      <c r="E213" s="248"/>
      <c r="F213" s="248"/>
      <c r="G213" s="248"/>
      <c r="H213" s="248"/>
      <c r="I213" s="248"/>
      <c r="J213" s="248"/>
      <c r="K213" s="248"/>
      <c r="L213" s="248"/>
      <c r="M213" s="248"/>
      <c r="N213" s="248"/>
      <c r="O213" s="248"/>
      <c r="P213" s="248"/>
      <c r="Q213" s="296"/>
      <c r="R213" s="256">
        <f>'To &amp; from Work- trip % summary'!B218</f>
        <v>0</v>
      </c>
      <c r="S213" s="313">
        <f>'To &amp; from Work- trip % summary'!D218</f>
        <v>0</v>
      </c>
      <c r="T213" s="257">
        <f>'Non-survey input values'!$B$26</f>
        <v>220.3</v>
      </c>
      <c r="U213" s="258">
        <f t="shared" si="42"/>
        <v>0</v>
      </c>
      <c r="V213" s="259">
        <f t="shared" si="43"/>
        <v>0</v>
      </c>
      <c r="W213" s="312">
        <f>'To &amp; from Work- trip % summary'!G218</f>
        <v>0</v>
      </c>
      <c r="X213" s="314">
        <f>'To &amp; from Work- trip % summary'!I218</f>
        <v>0</v>
      </c>
      <c r="Y213" s="260">
        <f t="shared" si="44"/>
        <v>0</v>
      </c>
      <c r="Z213" s="259">
        <f t="shared" si="45"/>
        <v>0</v>
      </c>
      <c r="AA213" s="312">
        <f>'To &amp; from Work- trip % summary'!L218</f>
        <v>0</v>
      </c>
      <c r="AB213" s="314">
        <f>'To &amp; from Work- trip % summary'!N218</f>
        <v>0</v>
      </c>
      <c r="AC213" s="260">
        <f t="shared" si="46"/>
        <v>0</v>
      </c>
      <c r="AD213" s="259">
        <f t="shared" si="47"/>
        <v>0</v>
      </c>
      <c r="AE213" s="312">
        <f>'To &amp; from Work- trip % summary'!Q218</f>
        <v>0</v>
      </c>
      <c r="AF213" s="314">
        <f>'To &amp; from Work- trip % summary'!S218</f>
        <v>0</v>
      </c>
      <c r="AG213" s="260">
        <f t="shared" si="48"/>
        <v>0</v>
      </c>
      <c r="AH213" s="259">
        <f t="shared" si="49"/>
        <v>0</v>
      </c>
      <c r="AI213" s="312">
        <f>'To &amp; from Work- trip % summary'!V218</f>
        <v>0</v>
      </c>
      <c r="AJ213" s="314">
        <f>'To &amp; from Work- trip % summary'!X218</f>
        <v>0</v>
      </c>
      <c r="AK213" s="260">
        <f t="shared" si="50"/>
        <v>0</v>
      </c>
      <c r="AL213" s="259">
        <f t="shared" si="51"/>
        <v>0</v>
      </c>
      <c r="AM213" s="312">
        <f>'To &amp; from Work- trip % summary'!AA218</f>
        <v>0</v>
      </c>
      <c r="AN213" s="314">
        <f>'To &amp; from Work- trip % summary'!AC218</f>
        <v>0</v>
      </c>
      <c r="AO213" s="260">
        <f t="shared" si="52"/>
        <v>0</v>
      </c>
      <c r="AP213" s="259">
        <f t="shared" si="53"/>
        <v>0</v>
      </c>
      <c r="AQ213" s="312">
        <f>'To &amp; from Work- trip % summary'!AF218</f>
        <v>0</v>
      </c>
      <c r="AR213" s="314">
        <f>'To &amp; from Work- trip % summary'!AH218</f>
        <v>0</v>
      </c>
      <c r="AS213" s="260">
        <f t="shared" si="54"/>
        <v>0</v>
      </c>
      <c r="AT213" s="259">
        <f t="shared" si="55"/>
        <v>0</v>
      </c>
      <c r="AU213" s="261"/>
      <c r="AV213" s="248"/>
      <c r="AW213" s="248"/>
      <c r="AX213" s="248"/>
      <c r="AY213" s="248"/>
    </row>
    <row r="214" spans="1:51" x14ac:dyDescent="0.2">
      <c r="A214" s="248"/>
      <c r="B214" s="248"/>
      <c r="C214" s="248"/>
      <c r="D214" s="248"/>
      <c r="E214" s="248"/>
      <c r="F214" s="248"/>
      <c r="G214" s="248"/>
      <c r="H214" s="248"/>
      <c r="I214" s="248"/>
      <c r="J214" s="248"/>
      <c r="K214" s="248"/>
      <c r="L214" s="248"/>
      <c r="M214" s="248"/>
      <c r="N214" s="248"/>
      <c r="O214" s="248"/>
      <c r="P214" s="248"/>
      <c r="Q214" s="296"/>
      <c r="R214" s="256">
        <f>'To &amp; from Work- trip % summary'!B219</f>
        <v>0</v>
      </c>
      <c r="S214" s="313">
        <f>'To &amp; from Work- trip % summary'!D219</f>
        <v>0</v>
      </c>
      <c r="T214" s="257">
        <f>'Non-survey input values'!$B$26</f>
        <v>220.3</v>
      </c>
      <c r="U214" s="258">
        <f t="shared" si="42"/>
        <v>0</v>
      </c>
      <c r="V214" s="259">
        <f t="shared" si="43"/>
        <v>0</v>
      </c>
      <c r="W214" s="312">
        <f>'To &amp; from Work- trip % summary'!G219</f>
        <v>0</v>
      </c>
      <c r="X214" s="314">
        <f>'To &amp; from Work- trip % summary'!I219</f>
        <v>0</v>
      </c>
      <c r="Y214" s="260">
        <f t="shared" si="44"/>
        <v>0</v>
      </c>
      <c r="Z214" s="259">
        <f t="shared" si="45"/>
        <v>0</v>
      </c>
      <c r="AA214" s="312">
        <f>'To &amp; from Work- trip % summary'!L219</f>
        <v>0</v>
      </c>
      <c r="AB214" s="314">
        <f>'To &amp; from Work- trip % summary'!N219</f>
        <v>0</v>
      </c>
      <c r="AC214" s="260">
        <f t="shared" si="46"/>
        <v>0</v>
      </c>
      <c r="AD214" s="259">
        <f t="shared" si="47"/>
        <v>0</v>
      </c>
      <c r="AE214" s="312">
        <f>'To &amp; from Work- trip % summary'!Q219</f>
        <v>0</v>
      </c>
      <c r="AF214" s="314">
        <f>'To &amp; from Work- trip % summary'!S219</f>
        <v>0</v>
      </c>
      <c r="AG214" s="260">
        <f t="shared" si="48"/>
        <v>0</v>
      </c>
      <c r="AH214" s="259">
        <f t="shared" si="49"/>
        <v>0</v>
      </c>
      <c r="AI214" s="312">
        <f>'To &amp; from Work- trip % summary'!V219</f>
        <v>0</v>
      </c>
      <c r="AJ214" s="314">
        <f>'To &amp; from Work- trip % summary'!X219</f>
        <v>0</v>
      </c>
      <c r="AK214" s="260">
        <f t="shared" si="50"/>
        <v>0</v>
      </c>
      <c r="AL214" s="259">
        <f t="shared" si="51"/>
        <v>0</v>
      </c>
      <c r="AM214" s="312">
        <f>'To &amp; from Work- trip % summary'!AA219</f>
        <v>0</v>
      </c>
      <c r="AN214" s="314">
        <f>'To &amp; from Work- trip % summary'!AC219</f>
        <v>0</v>
      </c>
      <c r="AO214" s="260">
        <f t="shared" si="52"/>
        <v>0</v>
      </c>
      <c r="AP214" s="259">
        <f t="shared" si="53"/>
        <v>0</v>
      </c>
      <c r="AQ214" s="312">
        <f>'To &amp; from Work- trip % summary'!AF219</f>
        <v>0</v>
      </c>
      <c r="AR214" s="314">
        <f>'To &amp; from Work- trip % summary'!AH219</f>
        <v>0</v>
      </c>
      <c r="AS214" s="260">
        <f t="shared" si="54"/>
        <v>0</v>
      </c>
      <c r="AT214" s="259">
        <f t="shared" si="55"/>
        <v>0</v>
      </c>
      <c r="AU214" s="261"/>
      <c r="AV214" s="248"/>
      <c r="AW214" s="248"/>
      <c r="AX214" s="248"/>
      <c r="AY214" s="248"/>
    </row>
    <row r="215" spans="1:51" x14ac:dyDescent="0.2">
      <c r="A215" s="248"/>
      <c r="B215" s="248"/>
      <c r="C215" s="248"/>
      <c r="D215" s="248"/>
      <c r="E215" s="248"/>
      <c r="F215" s="248"/>
      <c r="G215" s="248"/>
      <c r="H215" s="248"/>
      <c r="I215" s="248"/>
      <c r="J215" s="248"/>
      <c r="K215" s="248"/>
      <c r="L215" s="248"/>
      <c r="M215" s="248"/>
      <c r="N215" s="248"/>
      <c r="O215" s="248"/>
      <c r="P215" s="248"/>
      <c r="Q215" s="296"/>
      <c r="R215" s="256">
        <f>'To &amp; from Work- trip % summary'!B220</f>
        <v>0</v>
      </c>
      <c r="S215" s="313">
        <f>'To &amp; from Work- trip % summary'!D220</f>
        <v>0</v>
      </c>
      <c r="T215" s="257">
        <f>'Non-survey input values'!$B$26</f>
        <v>220.3</v>
      </c>
      <c r="U215" s="258">
        <f t="shared" si="42"/>
        <v>0</v>
      </c>
      <c r="V215" s="259">
        <f t="shared" si="43"/>
        <v>0</v>
      </c>
      <c r="W215" s="312">
        <f>'To &amp; from Work- trip % summary'!G220</f>
        <v>0</v>
      </c>
      <c r="X215" s="314">
        <f>'To &amp; from Work- trip % summary'!I220</f>
        <v>0</v>
      </c>
      <c r="Y215" s="260">
        <f t="shared" si="44"/>
        <v>0</v>
      </c>
      <c r="Z215" s="259">
        <f t="shared" si="45"/>
        <v>0</v>
      </c>
      <c r="AA215" s="312">
        <f>'To &amp; from Work- trip % summary'!L220</f>
        <v>0</v>
      </c>
      <c r="AB215" s="314">
        <f>'To &amp; from Work- trip % summary'!N220</f>
        <v>0</v>
      </c>
      <c r="AC215" s="260">
        <f t="shared" si="46"/>
        <v>0</v>
      </c>
      <c r="AD215" s="259">
        <f t="shared" si="47"/>
        <v>0</v>
      </c>
      <c r="AE215" s="312">
        <f>'To &amp; from Work- trip % summary'!Q220</f>
        <v>0</v>
      </c>
      <c r="AF215" s="314">
        <f>'To &amp; from Work- trip % summary'!S220</f>
        <v>0</v>
      </c>
      <c r="AG215" s="260">
        <f t="shared" si="48"/>
        <v>0</v>
      </c>
      <c r="AH215" s="259">
        <f t="shared" si="49"/>
        <v>0</v>
      </c>
      <c r="AI215" s="312">
        <f>'To &amp; from Work- trip % summary'!V220</f>
        <v>0</v>
      </c>
      <c r="AJ215" s="314">
        <f>'To &amp; from Work- trip % summary'!X220</f>
        <v>0</v>
      </c>
      <c r="AK215" s="260">
        <f t="shared" si="50"/>
        <v>0</v>
      </c>
      <c r="AL215" s="259">
        <f t="shared" si="51"/>
        <v>0</v>
      </c>
      <c r="AM215" s="312">
        <f>'To &amp; from Work- trip % summary'!AA220</f>
        <v>0</v>
      </c>
      <c r="AN215" s="314">
        <f>'To &amp; from Work- trip % summary'!AC220</f>
        <v>0</v>
      </c>
      <c r="AO215" s="260">
        <f t="shared" si="52"/>
        <v>0</v>
      </c>
      <c r="AP215" s="259">
        <f t="shared" si="53"/>
        <v>0</v>
      </c>
      <c r="AQ215" s="312">
        <f>'To &amp; from Work- trip % summary'!AF220</f>
        <v>0</v>
      </c>
      <c r="AR215" s="314">
        <f>'To &amp; from Work- trip % summary'!AH220</f>
        <v>0</v>
      </c>
      <c r="AS215" s="260">
        <f t="shared" si="54"/>
        <v>0</v>
      </c>
      <c r="AT215" s="259">
        <f t="shared" si="55"/>
        <v>0</v>
      </c>
      <c r="AU215" s="261"/>
      <c r="AV215" s="248"/>
      <c r="AW215" s="248"/>
      <c r="AX215" s="248"/>
      <c r="AY215" s="248"/>
    </row>
    <row r="216" spans="1:51" x14ac:dyDescent="0.2">
      <c r="A216" s="248"/>
      <c r="B216" s="248"/>
      <c r="C216" s="248"/>
      <c r="D216" s="248"/>
      <c r="E216" s="248"/>
      <c r="F216" s="248"/>
      <c r="G216" s="248"/>
      <c r="H216" s="248"/>
      <c r="I216" s="248"/>
      <c r="J216" s="248"/>
      <c r="K216" s="248"/>
      <c r="L216" s="248"/>
      <c r="M216" s="248"/>
      <c r="N216" s="248"/>
      <c r="O216" s="248"/>
      <c r="P216" s="248"/>
      <c r="Q216" s="296"/>
      <c r="R216" s="256">
        <f>'To &amp; from Work- trip % summary'!B221</f>
        <v>0</v>
      </c>
      <c r="S216" s="313">
        <f>'To &amp; from Work- trip % summary'!D221</f>
        <v>0</v>
      </c>
      <c r="T216" s="257">
        <f>'Non-survey input values'!$B$26</f>
        <v>220.3</v>
      </c>
      <c r="U216" s="258">
        <f t="shared" si="42"/>
        <v>0</v>
      </c>
      <c r="V216" s="259">
        <f t="shared" si="43"/>
        <v>0</v>
      </c>
      <c r="W216" s="312">
        <f>'To &amp; from Work- trip % summary'!G221</f>
        <v>0</v>
      </c>
      <c r="X216" s="314">
        <f>'To &amp; from Work- trip % summary'!I221</f>
        <v>0</v>
      </c>
      <c r="Y216" s="260">
        <f t="shared" si="44"/>
        <v>0</v>
      </c>
      <c r="Z216" s="259">
        <f t="shared" si="45"/>
        <v>0</v>
      </c>
      <c r="AA216" s="312">
        <f>'To &amp; from Work- trip % summary'!L221</f>
        <v>0</v>
      </c>
      <c r="AB216" s="314">
        <f>'To &amp; from Work- trip % summary'!N221</f>
        <v>0</v>
      </c>
      <c r="AC216" s="260">
        <f t="shared" si="46"/>
        <v>0</v>
      </c>
      <c r="AD216" s="259">
        <f t="shared" si="47"/>
        <v>0</v>
      </c>
      <c r="AE216" s="312">
        <f>'To &amp; from Work- trip % summary'!Q221</f>
        <v>0</v>
      </c>
      <c r="AF216" s="314">
        <f>'To &amp; from Work- trip % summary'!S221</f>
        <v>0</v>
      </c>
      <c r="AG216" s="260">
        <f t="shared" si="48"/>
        <v>0</v>
      </c>
      <c r="AH216" s="259">
        <f t="shared" si="49"/>
        <v>0</v>
      </c>
      <c r="AI216" s="312">
        <f>'To &amp; from Work- trip % summary'!V221</f>
        <v>0</v>
      </c>
      <c r="AJ216" s="314">
        <f>'To &amp; from Work- trip % summary'!X221</f>
        <v>0</v>
      </c>
      <c r="AK216" s="260">
        <f t="shared" si="50"/>
        <v>0</v>
      </c>
      <c r="AL216" s="259">
        <f t="shared" si="51"/>
        <v>0</v>
      </c>
      <c r="AM216" s="312">
        <f>'To &amp; from Work- trip % summary'!AA221</f>
        <v>0</v>
      </c>
      <c r="AN216" s="314">
        <f>'To &amp; from Work- trip % summary'!AC221</f>
        <v>0</v>
      </c>
      <c r="AO216" s="260">
        <f t="shared" si="52"/>
        <v>0</v>
      </c>
      <c r="AP216" s="259">
        <f t="shared" si="53"/>
        <v>0</v>
      </c>
      <c r="AQ216" s="312">
        <f>'To &amp; from Work- trip % summary'!AF221</f>
        <v>0</v>
      </c>
      <c r="AR216" s="314">
        <f>'To &amp; from Work- trip % summary'!AH221</f>
        <v>0</v>
      </c>
      <c r="AS216" s="260">
        <f t="shared" si="54"/>
        <v>0</v>
      </c>
      <c r="AT216" s="259">
        <f t="shared" si="55"/>
        <v>0</v>
      </c>
      <c r="AU216" s="261"/>
      <c r="AV216" s="248"/>
      <c r="AW216" s="248"/>
      <c r="AX216" s="248"/>
      <c r="AY216" s="248"/>
    </row>
    <row r="217" spans="1:51" x14ac:dyDescent="0.2">
      <c r="A217" s="248"/>
      <c r="B217" s="248"/>
      <c r="C217" s="248"/>
      <c r="D217" s="248"/>
      <c r="E217" s="248"/>
      <c r="F217" s="248"/>
      <c r="G217" s="248"/>
      <c r="H217" s="248"/>
      <c r="I217" s="248"/>
      <c r="J217" s="248"/>
      <c r="K217" s="248"/>
      <c r="L217" s="248"/>
      <c r="M217" s="248"/>
      <c r="N217" s="248"/>
      <c r="O217" s="248"/>
      <c r="P217" s="248"/>
      <c r="Q217" s="296"/>
      <c r="R217" s="256">
        <f>'To &amp; from Work- trip % summary'!B222</f>
        <v>0</v>
      </c>
      <c r="S217" s="313">
        <f>'To &amp; from Work- trip % summary'!D222</f>
        <v>0</v>
      </c>
      <c r="T217" s="257">
        <f>'Non-survey input values'!$B$26</f>
        <v>220.3</v>
      </c>
      <c r="U217" s="258">
        <f t="shared" si="42"/>
        <v>0</v>
      </c>
      <c r="V217" s="259">
        <f t="shared" si="43"/>
        <v>0</v>
      </c>
      <c r="W217" s="312">
        <f>'To &amp; from Work- trip % summary'!G222</f>
        <v>0</v>
      </c>
      <c r="X217" s="314">
        <f>'To &amp; from Work- trip % summary'!I222</f>
        <v>0</v>
      </c>
      <c r="Y217" s="260">
        <f t="shared" si="44"/>
        <v>0</v>
      </c>
      <c r="Z217" s="259">
        <f t="shared" si="45"/>
        <v>0</v>
      </c>
      <c r="AA217" s="312">
        <f>'To &amp; from Work- trip % summary'!L222</f>
        <v>0</v>
      </c>
      <c r="AB217" s="314">
        <f>'To &amp; from Work- trip % summary'!N222</f>
        <v>0</v>
      </c>
      <c r="AC217" s="260">
        <f t="shared" si="46"/>
        <v>0</v>
      </c>
      <c r="AD217" s="259">
        <f t="shared" si="47"/>
        <v>0</v>
      </c>
      <c r="AE217" s="312">
        <f>'To &amp; from Work- trip % summary'!Q222</f>
        <v>0</v>
      </c>
      <c r="AF217" s="314">
        <f>'To &amp; from Work- trip % summary'!S222</f>
        <v>0</v>
      </c>
      <c r="AG217" s="260">
        <f t="shared" si="48"/>
        <v>0</v>
      </c>
      <c r="AH217" s="259">
        <f t="shared" si="49"/>
        <v>0</v>
      </c>
      <c r="AI217" s="312">
        <f>'To &amp; from Work- trip % summary'!V222</f>
        <v>0</v>
      </c>
      <c r="AJ217" s="314">
        <f>'To &amp; from Work- trip % summary'!X222</f>
        <v>0</v>
      </c>
      <c r="AK217" s="260">
        <f t="shared" si="50"/>
        <v>0</v>
      </c>
      <c r="AL217" s="259">
        <f t="shared" si="51"/>
        <v>0</v>
      </c>
      <c r="AM217" s="312">
        <f>'To &amp; from Work- trip % summary'!AA222</f>
        <v>0</v>
      </c>
      <c r="AN217" s="314">
        <f>'To &amp; from Work- trip % summary'!AC222</f>
        <v>0</v>
      </c>
      <c r="AO217" s="260">
        <f t="shared" si="52"/>
        <v>0</v>
      </c>
      <c r="AP217" s="259">
        <f t="shared" si="53"/>
        <v>0</v>
      </c>
      <c r="AQ217" s="312">
        <f>'To &amp; from Work- trip % summary'!AF222</f>
        <v>0</v>
      </c>
      <c r="AR217" s="314">
        <f>'To &amp; from Work- trip % summary'!AH222</f>
        <v>0</v>
      </c>
      <c r="AS217" s="260">
        <f t="shared" si="54"/>
        <v>0</v>
      </c>
      <c r="AT217" s="259">
        <f t="shared" si="55"/>
        <v>0</v>
      </c>
      <c r="AU217" s="261"/>
      <c r="AV217" s="248"/>
      <c r="AW217" s="248"/>
      <c r="AX217" s="248"/>
      <c r="AY217" s="248"/>
    </row>
    <row r="218" spans="1:51" x14ac:dyDescent="0.2">
      <c r="A218" s="248"/>
      <c r="B218" s="248"/>
      <c r="C218" s="248"/>
      <c r="D218" s="248"/>
      <c r="E218" s="248"/>
      <c r="F218" s="248"/>
      <c r="G218" s="248"/>
      <c r="H218" s="248"/>
      <c r="I218" s="248"/>
      <c r="J218" s="248"/>
      <c r="K218" s="248"/>
      <c r="L218" s="248"/>
      <c r="M218" s="248"/>
      <c r="N218" s="248"/>
      <c r="O218" s="248"/>
      <c r="P218" s="248"/>
      <c r="Q218" s="296"/>
      <c r="R218" s="256">
        <f>'To &amp; from Work- trip % summary'!B223</f>
        <v>0</v>
      </c>
      <c r="S218" s="313">
        <f>'To &amp; from Work- trip % summary'!D223</f>
        <v>0</v>
      </c>
      <c r="T218" s="257">
        <f>'Non-survey input values'!$B$26</f>
        <v>220.3</v>
      </c>
      <c r="U218" s="258">
        <f t="shared" si="42"/>
        <v>0</v>
      </c>
      <c r="V218" s="259">
        <f t="shared" si="43"/>
        <v>0</v>
      </c>
      <c r="W218" s="312">
        <f>'To &amp; from Work- trip % summary'!G223</f>
        <v>0</v>
      </c>
      <c r="X218" s="314">
        <f>'To &amp; from Work- trip % summary'!I223</f>
        <v>0</v>
      </c>
      <c r="Y218" s="260">
        <f t="shared" si="44"/>
        <v>0</v>
      </c>
      <c r="Z218" s="259">
        <f t="shared" si="45"/>
        <v>0</v>
      </c>
      <c r="AA218" s="312">
        <f>'To &amp; from Work- trip % summary'!L223</f>
        <v>0</v>
      </c>
      <c r="AB218" s="314">
        <f>'To &amp; from Work- trip % summary'!N223</f>
        <v>0</v>
      </c>
      <c r="AC218" s="260">
        <f t="shared" si="46"/>
        <v>0</v>
      </c>
      <c r="AD218" s="259">
        <f t="shared" si="47"/>
        <v>0</v>
      </c>
      <c r="AE218" s="312">
        <f>'To &amp; from Work- trip % summary'!Q223</f>
        <v>0</v>
      </c>
      <c r="AF218" s="314">
        <f>'To &amp; from Work- trip % summary'!S223</f>
        <v>0</v>
      </c>
      <c r="AG218" s="260">
        <f t="shared" si="48"/>
        <v>0</v>
      </c>
      <c r="AH218" s="259">
        <f t="shared" si="49"/>
        <v>0</v>
      </c>
      <c r="AI218" s="312">
        <f>'To &amp; from Work- trip % summary'!V223</f>
        <v>0</v>
      </c>
      <c r="AJ218" s="314">
        <f>'To &amp; from Work- trip % summary'!X223</f>
        <v>0</v>
      </c>
      <c r="AK218" s="260">
        <f t="shared" si="50"/>
        <v>0</v>
      </c>
      <c r="AL218" s="259">
        <f t="shared" si="51"/>
        <v>0</v>
      </c>
      <c r="AM218" s="312">
        <f>'To &amp; from Work- trip % summary'!AA223</f>
        <v>0</v>
      </c>
      <c r="AN218" s="314">
        <f>'To &amp; from Work- trip % summary'!AC223</f>
        <v>0</v>
      </c>
      <c r="AO218" s="260">
        <f t="shared" si="52"/>
        <v>0</v>
      </c>
      <c r="AP218" s="259">
        <f t="shared" si="53"/>
        <v>0</v>
      </c>
      <c r="AQ218" s="312">
        <f>'To &amp; from Work- trip % summary'!AF223</f>
        <v>0</v>
      </c>
      <c r="AR218" s="314">
        <f>'To &amp; from Work- trip % summary'!AH223</f>
        <v>0</v>
      </c>
      <c r="AS218" s="260">
        <f t="shared" si="54"/>
        <v>0</v>
      </c>
      <c r="AT218" s="259">
        <f t="shared" si="55"/>
        <v>0</v>
      </c>
      <c r="AU218" s="261"/>
      <c r="AV218" s="248"/>
      <c r="AW218" s="248"/>
      <c r="AX218" s="248"/>
      <c r="AY218" s="248"/>
    </row>
    <row r="219" spans="1:51" x14ac:dyDescent="0.2">
      <c r="A219" s="248"/>
      <c r="B219" s="248"/>
      <c r="C219" s="248"/>
      <c r="D219" s="248"/>
      <c r="E219" s="248"/>
      <c r="F219" s="248"/>
      <c r="G219" s="248"/>
      <c r="H219" s="248"/>
      <c r="I219" s="248"/>
      <c r="J219" s="248"/>
      <c r="K219" s="248"/>
      <c r="L219" s="248"/>
      <c r="M219" s="248"/>
      <c r="N219" s="248"/>
      <c r="O219" s="248"/>
      <c r="P219" s="248"/>
      <c r="Q219" s="296"/>
      <c r="R219" s="256">
        <f>'To &amp; from Work- trip % summary'!B224</f>
        <v>0</v>
      </c>
      <c r="S219" s="313">
        <f>'To &amp; from Work- trip % summary'!D224</f>
        <v>0</v>
      </c>
      <c r="T219" s="257">
        <f>'Non-survey input values'!$B$26</f>
        <v>220.3</v>
      </c>
      <c r="U219" s="258">
        <f t="shared" si="42"/>
        <v>0</v>
      </c>
      <c r="V219" s="259">
        <f t="shared" si="43"/>
        <v>0</v>
      </c>
      <c r="W219" s="312">
        <f>'To &amp; from Work- trip % summary'!G224</f>
        <v>0</v>
      </c>
      <c r="X219" s="314">
        <f>'To &amp; from Work- trip % summary'!I224</f>
        <v>0</v>
      </c>
      <c r="Y219" s="260">
        <f t="shared" si="44"/>
        <v>0</v>
      </c>
      <c r="Z219" s="259">
        <f t="shared" si="45"/>
        <v>0</v>
      </c>
      <c r="AA219" s="312">
        <f>'To &amp; from Work- trip % summary'!L224</f>
        <v>0</v>
      </c>
      <c r="AB219" s="314">
        <f>'To &amp; from Work- trip % summary'!N224</f>
        <v>0</v>
      </c>
      <c r="AC219" s="260">
        <f t="shared" si="46"/>
        <v>0</v>
      </c>
      <c r="AD219" s="259">
        <f t="shared" si="47"/>
        <v>0</v>
      </c>
      <c r="AE219" s="312">
        <f>'To &amp; from Work- trip % summary'!Q224</f>
        <v>0</v>
      </c>
      <c r="AF219" s="314">
        <f>'To &amp; from Work- trip % summary'!S224</f>
        <v>0</v>
      </c>
      <c r="AG219" s="260">
        <f t="shared" si="48"/>
        <v>0</v>
      </c>
      <c r="AH219" s="259">
        <f t="shared" si="49"/>
        <v>0</v>
      </c>
      <c r="AI219" s="312">
        <f>'To &amp; from Work- trip % summary'!V224</f>
        <v>0</v>
      </c>
      <c r="AJ219" s="314">
        <f>'To &amp; from Work- trip % summary'!X224</f>
        <v>0</v>
      </c>
      <c r="AK219" s="260">
        <f t="shared" si="50"/>
        <v>0</v>
      </c>
      <c r="AL219" s="259">
        <f t="shared" si="51"/>
        <v>0</v>
      </c>
      <c r="AM219" s="312">
        <f>'To &amp; from Work- trip % summary'!AA224</f>
        <v>0</v>
      </c>
      <c r="AN219" s="314">
        <f>'To &amp; from Work- trip % summary'!AC224</f>
        <v>0</v>
      </c>
      <c r="AO219" s="260">
        <f t="shared" si="52"/>
        <v>0</v>
      </c>
      <c r="AP219" s="259">
        <f t="shared" si="53"/>
        <v>0</v>
      </c>
      <c r="AQ219" s="312">
        <f>'To &amp; from Work- trip % summary'!AF224</f>
        <v>0</v>
      </c>
      <c r="AR219" s="314">
        <f>'To &amp; from Work- trip % summary'!AH224</f>
        <v>0</v>
      </c>
      <c r="AS219" s="260">
        <f t="shared" si="54"/>
        <v>0</v>
      </c>
      <c r="AT219" s="259">
        <f t="shared" si="55"/>
        <v>0</v>
      </c>
      <c r="AU219" s="261"/>
      <c r="AV219" s="248"/>
      <c r="AW219" s="248"/>
      <c r="AX219" s="248"/>
      <c r="AY219" s="248"/>
    </row>
    <row r="220" spans="1:51" x14ac:dyDescent="0.2">
      <c r="A220" s="248"/>
      <c r="B220" s="248"/>
      <c r="C220" s="248"/>
      <c r="D220" s="248"/>
      <c r="E220" s="248"/>
      <c r="F220" s="248"/>
      <c r="G220" s="248"/>
      <c r="H220" s="248"/>
      <c r="I220" s="248"/>
      <c r="J220" s="248"/>
      <c r="K220" s="248"/>
      <c r="L220" s="248"/>
      <c r="M220" s="248"/>
      <c r="N220" s="248"/>
      <c r="O220" s="248"/>
      <c r="P220" s="248"/>
      <c r="Q220" s="296"/>
      <c r="R220" s="256">
        <f>'To &amp; from Work- trip % summary'!B225</f>
        <v>0</v>
      </c>
      <c r="S220" s="313">
        <f>'To &amp; from Work- trip % summary'!D225</f>
        <v>0</v>
      </c>
      <c r="T220" s="257">
        <f>'Non-survey input values'!$B$26</f>
        <v>220.3</v>
      </c>
      <c r="U220" s="258">
        <f t="shared" si="42"/>
        <v>0</v>
      </c>
      <c r="V220" s="259">
        <f t="shared" si="43"/>
        <v>0</v>
      </c>
      <c r="W220" s="312">
        <f>'To &amp; from Work- trip % summary'!G225</f>
        <v>0</v>
      </c>
      <c r="X220" s="314">
        <f>'To &amp; from Work- trip % summary'!I225</f>
        <v>0</v>
      </c>
      <c r="Y220" s="260">
        <f t="shared" si="44"/>
        <v>0</v>
      </c>
      <c r="Z220" s="259">
        <f t="shared" si="45"/>
        <v>0</v>
      </c>
      <c r="AA220" s="312">
        <f>'To &amp; from Work- trip % summary'!L225</f>
        <v>0</v>
      </c>
      <c r="AB220" s="314">
        <f>'To &amp; from Work- trip % summary'!N225</f>
        <v>0</v>
      </c>
      <c r="AC220" s="260">
        <f t="shared" si="46"/>
        <v>0</v>
      </c>
      <c r="AD220" s="259">
        <f t="shared" si="47"/>
        <v>0</v>
      </c>
      <c r="AE220" s="312">
        <f>'To &amp; from Work- trip % summary'!Q225</f>
        <v>0</v>
      </c>
      <c r="AF220" s="314">
        <f>'To &amp; from Work- trip % summary'!S225</f>
        <v>0</v>
      </c>
      <c r="AG220" s="260">
        <f t="shared" si="48"/>
        <v>0</v>
      </c>
      <c r="AH220" s="259">
        <f t="shared" si="49"/>
        <v>0</v>
      </c>
      <c r="AI220" s="312">
        <f>'To &amp; from Work- trip % summary'!V225</f>
        <v>0</v>
      </c>
      <c r="AJ220" s="314">
        <f>'To &amp; from Work- trip % summary'!X225</f>
        <v>0</v>
      </c>
      <c r="AK220" s="260">
        <f t="shared" si="50"/>
        <v>0</v>
      </c>
      <c r="AL220" s="259">
        <f t="shared" si="51"/>
        <v>0</v>
      </c>
      <c r="AM220" s="312">
        <f>'To &amp; from Work- trip % summary'!AA225</f>
        <v>0</v>
      </c>
      <c r="AN220" s="314">
        <f>'To &amp; from Work- trip % summary'!AC225</f>
        <v>0</v>
      </c>
      <c r="AO220" s="260">
        <f t="shared" si="52"/>
        <v>0</v>
      </c>
      <c r="AP220" s="259">
        <f t="shared" si="53"/>
        <v>0</v>
      </c>
      <c r="AQ220" s="312">
        <f>'To &amp; from Work- trip % summary'!AF225</f>
        <v>0</v>
      </c>
      <c r="AR220" s="314">
        <f>'To &amp; from Work- trip % summary'!AH225</f>
        <v>0</v>
      </c>
      <c r="AS220" s="260">
        <f t="shared" si="54"/>
        <v>0</v>
      </c>
      <c r="AT220" s="259">
        <f t="shared" si="55"/>
        <v>0</v>
      </c>
      <c r="AU220" s="261"/>
      <c r="AV220" s="248"/>
      <c r="AW220" s="248"/>
      <c r="AX220" s="248"/>
      <c r="AY220" s="248"/>
    </row>
    <row r="221" spans="1:51" x14ac:dyDescent="0.2">
      <c r="A221" s="248"/>
      <c r="B221" s="248"/>
      <c r="C221" s="248"/>
      <c r="D221" s="248"/>
      <c r="E221" s="248"/>
      <c r="F221" s="248"/>
      <c r="G221" s="248"/>
      <c r="H221" s="248"/>
      <c r="I221" s="248"/>
      <c r="J221" s="248"/>
      <c r="K221" s="248"/>
      <c r="L221" s="248"/>
      <c r="M221" s="248"/>
      <c r="N221" s="248"/>
      <c r="O221" s="248"/>
      <c r="P221" s="248"/>
      <c r="Q221" s="296"/>
      <c r="R221" s="256">
        <f>'To &amp; from Work- trip % summary'!B226</f>
        <v>0</v>
      </c>
      <c r="S221" s="313">
        <f>'To &amp; from Work- trip % summary'!D226</f>
        <v>0</v>
      </c>
      <c r="T221" s="257">
        <f>'Non-survey input values'!$B$26</f>
        <v>220.3</v>
      </c>
      <c r="U221" s="258">
        <f t="shared" si="42"/>
        <v>0</v>
      </c>
      <c r="V221" s="259">
        <f t="shared" si="43"/>
        <v>0</v>
      </c>
      <c r="W221" s="312">
        <f>'To &amp; from Work- trip % summary'!G226</f>
        <v>0</v>
      </c>
      <c r="X221" s="314">
        <f>'To &amp; from Work- trip % summary'!I226</f>
        <v>0</v>
      </c>
      <c r="Y221" s="260">
        <f t="shared" si="44"/>
        <v>0</v>
      </c>
      <c r="Z221" s="259">
        <f t="shared" si="45"/>
        <v>0</v>
      </c>
      <c r="AA221" s="312">
        <f>'To &amp; from Work- trip % summary'!L226</f>
        <v>0</v>
      </c>
      <c r="AB221" s="314">
        <f>'To &amp; from Work- trip % summary'!N226</f>
        <v>0</v>
      </c>
      <c r="AC221" s="260">
        <f t="shared" si="46"/>
        <v>0</v>
      </c>
      <c r="AD221" s="259">
        <f t="shared" si="47"/>
        <v>0</v>
      </c>
      <c r="AE221" s="312">
        <f>'To &amp; from Work- trip % summary'!Q226</f>
        <v>0</v>
      </c>
      <c r="AF221" s="314">
        <f>'To &amp; from Work- trip % summary'!S226</f>
        <v>0</v>
      </c>
      <c r="AG221" s="260">
        <f t="shared" si="48"/>
        <v>0</v>
      </c>
      <c r="AH221" s="259">
        <f t="shared" si="49"/>
        <v>0</v>
      </c>
      <c r="AI221" s="312">
        <f>'To &amp; from Work- trip % summary'!V226</f>
        <v>0</v>
      </c>
      <c r="AJ221" s="314">
        <f>'To &amp; from Work- trip % summary'!X226</f>
        <v>0</v>
      </c>
      <c r="AK221" s="260">
        <f t="shared" si="50"/>
        <v>0</v>
      </c>
      <c r="AL221" s="259">
        <f t="shared" si="51"/>
        <v>0</v>
      </c>
      <c r="AM221" s="312">
        <f>'To &amp; from Work- trip % summary'!AA226</f>
        <v>0</v>
      </c>
      <c r="AN221" s="314">
        <f>'To &amp; from Work- trip % summary'!AC226</f>
        <v>0</v>
      </c>
      <c r="AO221" s="260">
        <f t="shared" si="52"/>
        <v>0</v>
      </c>
      <c r="AP221" s="259">
        <f t="shared" si="53"/>
        <v>0</v>
      </c>
      <c r="AQ221" s="312">
        <f>'To &amp; from Work- trip % summary'!AF226</f>
        <v>0</v>
      </c>
      <c r="AR221" s="314">
        <f>'To &amp; from Work- trip % summary'!AH226</f>
        <v>0</v>
      </c>
      <c r="AS221" s="260">
        <f t="shared" si="54"/>
        <v>0</v>
      </c>
      <c r="AT221" s="259">
        <f t="shared" si="55"/>
        <v>0</v>
      </c>
      <c r="AU221" s="261"/>
      <c r="AV221" s="248"/>
      <c r="AW221" s="248"/>
      <c r="AX221" s="248"/>
      <c r="AY221" s="248"/>
    </row>
    <row r="222" spans="1:51" x14ac:dyDescent="0.2">
      <c r="A222" s="248"/>
      <c r="B222" s="248"/>
      <c r="C222" s="248"/>
      <c r="D222" s="248"/>
      <c r="E222" s="248"/>
      <c r="F222" s="248"/>
      <c r="G222" s="248"/>
      <c r="H222" s="248"/>
      <c r="I222" s="248"/>
      <c r="J222" s="248"/>
      <c r="K222" s="248"/>
      <c r="L222" s="248"/>
      <c r="M222" s="248"/>
      <c r="N222" s="248"/>
      <c r="O222" s="248"/>
      <c r="P222" s="248"/>
      <c r="Q222" s="296"/>
      <c r="R222" s="256">
        <f>'To &amp; from Work- trip % summary'!B227</f>
        <v>0</v>
      </c>
      <c r="S222" s="313">
        <f>'To &amp; from Work- trip % summary'!D227</f>
        <v>0</v>
      </c>
      <c r="T222" s="257">
        <f>'Non-survey input values'!$B$26</f>
        <v>220.3</v>
      </c>
      <c r="U222" s="258">
        <f t="shared" si="42"/>
        <v>0</v>
      </c>
      <c r="V222" s="259">
        <f t="shared" si="43"/>
        <v>0</v>
      </c>
      <c r="W222" s="312">
        <f>'To &amp; from Work- trip % summary'!G227</f>
        <v>0</v>
      </c>
      <c r="X222" s="314">
        <f>'To &amp; from Work- trip % summary'!I227</f>
        <v>0</v>
      </c>
      <c r="Y222" s="260">
        <f t="shared" si="44"/>
        <v>0</v>
      </c>
      <c r="Z222" s="259">
        <f t="shared" si="45"/>
        <v>0</v>
      </c>
      <c r="AA222" s="312">
        <f>'To &amp; from Work- trip % summary'!L227</f>
        <v>0</v>
      </c>
      <c r="AB222" s="314">
        <f>'To &amp; from Work- trip % summary'!N227</f>
        <v>0</v>
      </c>
      <c r="AC222" s="260">
        <f t="shared" si="46"/>
        <v>0</v>
      </c>
      <c r="AD222" s="259">
        <f t="shared" si="47"/>
        <v>0</v>
      </c>
      <c r="AE222" s="312">
        <f>'To &amp; from Work- trip % summary'!Q227</f>
        <v>0</v>
      </c>
      <c r="AF222" s="314">
        <f>'To &amp; from Work- trip % summary'!S227</f>
        <v>0</v>
      </c>
      <c r="AG222" s="260">
        <f t="shared" si="48"/>
        <v>0</v>
      </c>
      <c r="AH222" s="259">
        <f t="shared" si="49"/>
        <v>0</v>
      </c>
      <c r="AI222" s="312">
        <f>'To &amp; from Work- trip % summary'!V227</f>
        <v>0</v>
      </c>
      <c r="AJ222" s="314">
        <f>'To &amp; from Work- trip % summary'!X227</f>
        <v>0</v>
      </c>
      <c r="AK222" s="260">
        <f t="shared" si="50"/>
        <v>0</v>
      </c>
      <c r="AL222" s="259">
        <f t="shared" si="51"/>
        <v>0</v>
      </c>
      <c r="AM222" s="312">
        <f>'To &amp; from Work- trip % summary'!AA227</f>
        <v>0</v>
      </c>
      <c r="AN222" s="314">
        <f>'To &amp; from Work- trip % summary'!AC227</f>
        <v>0</v>
      </c>
      <c r="AO222" s="260">
        <f t="shared" si="52"/>
        <v>0</v>
      </c>
      <c r="AP222" s="259">
        <f t="shared" si="53"/>
        <v>0</v>
      </c>
      <c r="AQ222" s="312">
        <f>'To &amp; from Work- trip % summary'!AF227</f>
        <v>0</v>
      </c>
      <c r="AR222" s="314">
        <f>'To &amp; from Work- trip % summary'!AH227</f>
        <v>0</v>
      </c>
      <c r="AS222" s="260">
        <f t="shared" si="54"/>
        <v>0</v>
      </c>
      <c r="AT222" s="259">
        <f t="shared" si="55"/>
        <v>0</v>
      </c>
      <c r="AU222" s="261"/>
      <c r="AV222" s="248"/>
      <c r="AW222" s="248"/>
      <c r="AX222" s="248"/>
      <c r="AY222" s="248"/>
    </row>
    <row r="223" spans="1:51" x14ac:dyDescent="0.2">
      <c r="A223" s="248"/>
      <c r="B223" s="248"/>
      <c r="C223" s="248"/>
      <c r="D223" s="248"/>
      <c r="E223" s="248"/>
      <c r="F223" s="248"/>
      <c r="G223" s="248"/>
      <c r="H223" s="248"/>
      <c r="I223" s="248"/>
      <c r="J223" s="248"/>
      <c r="K223" s="248"/>
      <c r="L223" s="248"/>
      <c r="M223" s="248"/>
      <c r="N223" s="248"/>
      <c r="O223" s="248"/>
      <c r="P223" s="248"/>
      <c r="Q223" s="296"/>
      <c r="R223" s="256">
        <f>'To &amp; from Work- trip % summary'!B228</f>
        <v>0</v>
      </c>
      <c r="S223" s="313">
        <f>'To &amp; from Work- trip % summary'!D228</f>
        <v>0</v>
      </c>
      <c r="T223" s="257">
        <f>'Non-survey input values'!$B$26</f>
        <v>220.3</v>
      </c>
      <c r="U223" s="258">
        <f t="shared" si="42"/>
        <v>0</v>
      </c>
      <c r="V223" s="259">
        <f t="shared" si="43"/>
        <v>0</v>
      </c>
      <c r="W223" s="312">
        <f>'To &amp; from Work- trip % summary'!G228</f>
        <v>0</v>
      </c>
      <c r="X223" s="314">
        <f>'To &amp; from Work- trip % summary'!I228</f>
        <v>0</v>
      </c>
      <c r="Y223" s="260">
        <f t="shared" si="44"/>
        <v>0</v>
      </c>
      <c r="Z223" s="259">
        <f t="shared" si="45"/>
        <v>0</v>
      </c>
      <c r="AA223" s="312">
        <f>'To &amp; from Work- trip % summary'!L228</f>
        <v>0</v>
      </c>
      <c r="AB223" s="314">
        <f>'To &amp; from Work- trip % summary'!N228</f>
        <v>0</v>
      </c>
      <c r="AC223" s="260">
        <f t="shared" si="46"/>
        <v>0</v>
      </c>
      <c r="AD223" s="259">
        <f t="shared" si="47"/>
        <v>0</v>
      </c>
      <c r="AE223" s="312">
        <f>'To &amp; from Work- trip % summary'!Q228</f>
        <v>0</v>
      </c>
      <c r="AF223" s="314">
        <f>'To &amp; from Work- trip % summary'!S228</f>
        <v>0</v>
      </c>
      <c r="AG223" s="260">
        <f t="shared" si="48"/>
        <v>0</v>
      </c>
      <c r="AH223" s="259">
        <f t="shared" si="49"/>
        <v>0</v>
      </c>
      <c r="AI223" s="312">
        <f>'To &amp; from Work- trip % summary'!V228</f>
        <v>0</v>
      </c>
      <c r="AJ223" s="314">
        <f>'To &amp; from Work- trip % summary'!X228</f>
        <v>0</v>
      </c>
      <c r="AK223" s="260">
        <f t="shared" si="50"/>
        <v>0</v>
      </c>
      <c r="AL223" s="259">
        <f t="shared" si="51"/>
        <v>0</v>
      </c>
      <c r="AM223" s="312">
        <f>'To &amp; from Work- trip % summary'!AA228</f>
        <v>0</v>
      </c>
      <c r="AN223" s="314">
        <f>'To &amp; from Work- trip % summary'!AC228</f>
        <v>0</v>
      </c>
      <c r="AO223" s="260">
        <f t="shared" si="52"/>
        <v>0</v>
      </c>
      <c r="AP223" s="259">
        <f t="shared" si="53"/>
        <v>0</v>
      </c>
      <c r="AQ223" s="312">
        <f>'To &amp; from Work- trip % summary'!AF228</f>
        <v>0</v>
      </c>
      <c r="AR223" s="314">
        <f>'To &amp; from Work- trip % summary'!AH228</f>
        <v>0</v>
      </c>
      <c r="AS223" s="260">
        <f t="shared" si="54"/>
        <v>0</v>
      </c>
      <c r="AT223" s="259">
        <f t="shared" si="55"/>
        <v>0</v>
      </c>
      <c r="AU223" s="261"/>
      <c r="AV223" s="248"/>
      <c r="AW223" s="248"/>
      <c r="AX223" s="248"/>
      <c r="AY223" s="248"/>
    </row>
    <row r="224" spans="1:51" x14ac:dyDescent="0.2">
      <c r="A224" s="248"/>
      <c r="B224" s="248"/>
      <c r="C224" s="248"/>
      <c r="D224" s="248"/>
      <c r="E224" s="248"/>
      <c r="F224" s="248"/>
      <c r="G224" s="248"/>
      <c r="H224" s="248"/>
      <c r="I224" s="248"/>
      <c r="J224" s="248"/>
      <c r="K224" s="248"/>
      <c r="L224" s="248"/>
      <c r="M224" s="248"/>
      <c r="N224" s="248"/>
      <c r="O224" s="248"/>
      <c r="P224" s="248"/>
      <c r="Q224" s="296"/>
      <c r="R224" s="256">
        <f>'To &amp; from Work- trip % summary'!B229</f>
        <v>0</v>
      </c>
      <c r="S224" s="313">
        <f>'To &amp; from Work- trip % summary'!D229</f>
        <v>0</v>
      </c>
      <c r="T224" s="257">
        <f>'Non-survey input values'!$B$26</f>
        <v>220.3</v>
      </c>
      <c r="U224" s="258">
        <f t="shared" si="42"/>
        <v>0</v>
      </c>
      <c r="V224" s="259">
        <f t="shared" si="43"/>
        <v>0</v>
      </c>
      <c r="W224" s="312">
        <f>'To &amp; from Work- trip % summary'!G229</f>
        <v>0</v>
      </c>
      <c r="X224" s="314">
        <f>'To &amp; from Work- trip % summary'!I229</f>
        <v>0</v>
      </c>
      <c r="Y224" s="260">
        <f t="shared" si="44"/>
        <v>0</v>
      </c>
      <c r="Z224" s="259">
        <f t="shared" si="45"/>
        <v>0</v>
      </c>
      <c r="AA224" s="312">
        <f>'To &amp; from Work- trip % summary'!L229</f>
        <v>0</v>
      </c>
      <c r="AB224" s="314">
        <f>'To &amp; from Work- trip % summary'!N229</f>
        <v>0</v>
      </c>
      <c r="AC224" s="260">
        <f t="shared" si="46"/>
        <v>0</v>
      </c>
      <c r="AD224" s="259">
        <f t="shared" si="47"/>
        <v>0</v>
      </c>
      <c r="AE224" s="312">
        <f>'To &amp; from Work- trip % summary'!Q229</f>
        <v>0</v>
      </c>
      <c r="AF224" s="314">
        <f>'To &amp; from Work- trip % summary'!S229</f>
        <v>0</v>
      </c>
      <c r="AG224" s="260">
        <f t="shared" si="48"/>
        <v>0</v>
      </c>
      <c r="AH224" s="259">
        <f t="shared" si="49"/>
        <v>0</v>
      </c>
      <c r="AI224" s="312">
        <f>'To &amp; from Work- trip % summary'!V229</f>
        <v>0</v>
      </c>
      <c r="AJ224" s="314">
        <f>'To &amp; from Work- trip % summary'!X229</f>
        <v>0</v>
      </c>
      <c r="AK224" s="260">
        <f t="shared" si="50"/>
        <v>0</v>
      </c>
      <c r="AL224" s="259">
        <f t="shared" si="51"/>
        <v>0</v>
      </c>
      <c r="AM224" s="312">
        <f>'To &amp; from Work- trip % summary'!AA229</f>
        <v>0</v>
      </c>
      <c r="AN224" s="314">
        <f>'To &amp; from Work- trip % summary'!AC229</f>
        <v>0</v>
      </c>
      <c r="AO224" s="260">
        <f t="shared" si="52"/>
        <v>0</v>
      </c>
      <c r="AP224" s="259">
        <f t="shared" si="53"/>
        <v>0</v>
      </c>
      <c r="AQ224" s="312">
        <f>'To &amp; from Work- trip % summary'!AF229</f>
        <v>0</v>
      </c>
      <c r="AR224" s="314">
        <f>'To &amp; from Work- trip % summary'!AH229</f>
        <v>0</v>
      </c>
      <c r="AS224" s="260">
        <f t="shared" si="54"/>
        <v>0</v>
      </c>
      <c r="AT224" s="259">
        <f t="shared" si="55"/>
        <v>0</v>
      </c>
      <c r="AU224" s="261"/>
      <c r="AV224" s="248"/>
      <c r="AW224" s="248"/>
      <c r="AX224" s="248"/>
      <c r="AY224" s="248"/>
    </row>
    <row r="225" spans="1:51" x14ac:dyDescent="0.2">
      <c r="A225" s="248"/>
      <c r="B225" s="248"/>
      <c r="C225" s="248"/>
      <c r="D225" s="248"/>
      <c r="E225" s="248"/>
      <c r="F225" s="248"/>
      <c r="G225" s="248"/>
      <c r="H225" s="248"/>
      <c r="I225" s="248"/>
      <c r="J225" s="248"/>
      <c r="K225" s="248"/>
      <c r="L225" s="248"/>
      <c r="M225" s="248"/>
      <c r="N225" s="248"/>
      <c r="O225" s="248"/>
      <c r="P225" s="248"/>
      <c r="Q225" s="296"/>
      <c r="R225" s="256">
        <f>'To &amp; from Work- trip % summary'!B230</f>
        <v>0</v>
      </c>
      <c r="S225" s="313">
        <f>'To &amp; from Work- trip % summary'!D230</f>
        <v>0</v>
      </c>
      <c r="T225" s="257">
        <f>'Non-survey input values'!$B$26</f>
        <v>220.3</v>
      </c>
      <c r="U225" s="258">
        <f t="shared" si="42"/>
        <v>0</v>
      </c>
      <c r="V225" s="259">
        <f t="shared" si="43"/>
        <v>0</v>
      </c>
      <c r="W225" s="312">
        <f>'To &amp; from Work- trip % summary'!G230</f>
        <v>0</v>
      </c>
      <c r="X225" s="314">
        <f>'To &amp; from Work- trip % summary'!I230</f>
        <v>0</v>
      </c>
      <c r="Y225" s="260">
        <f t="shared" si="44"/>
        <v>0</v>
      </c>
      <c r="Z225" s="259">
        <f t="shared" si="45"/>
        <v>0</v>
      </c>
      <c r="AA225" s="312">
        <f>'To &amp; from Work- trip % summary'!L230</f>
        <v>0</v>
      </c>
      <c r="AB225" s="314">
        <f>'To &amp; from Work- trip % summary'!N230</f>
        <v>0</v>
      </c>
      <c r="AC225" s="260">
        <f t="shared" si="46"/>
        <v>0</v>
      </c>
      <c r="AD225" s="259">
        <f t="shared" si="47"/>
        <v>0</v>
      </c>
      <c r="AE225" s="312">
        <f>'To &amp; from Work- trip % summary'!Q230</f>
        <v>0</v>
      </c>
      <c r="AF225" s="314">
        <f>'To &amp; from Work- trip % summary'!S230</f>
        <v>0</v>
      </c>
      <c r="AG225" s="260">
        <f t="shared" si="48"/>
        <v>0</v>
      </c>
      <c r="AH225" s="259">
        <f t="shared" si="49"/>
        <v>0</v>
      </c>
      <c r="AI225" s="312">
        <f>'To &amp; from Work- trip % summary'!V230</f>
        <v>0</v>
      </c>
      <c r="AJ225" s="314">
        <f>'To &amp; from Work- trip % summary'!X230</f>
        <v>0</v>
      </c>
      <c r="AK225" s="260">
        <f t="shared" si="50"/>
        <v>0</v>
      </c>
      <c r="AL225" s="259">
        <f t="shared" si="51"/>
        <v>0</v>
      </c>
      <c r="AM225" s="312">
        <f>'To &amp; from Work- trip % summary'!AA230</f>
        <v>0</v>
      </c>
      <c r="AN225" s="314">
        <f>'To &amp; from Work- trip % summary'!AC230</f>
        <v>0</v>
      </c>
      <c r="AO225" s="260">
        <f t="shared" si="52"/>
        <v>0</v>
      </c>
      <c r="AP225" s="259">
        <f t="shared" si="53"/>
        <v>0</v>
      </c>
      <c r="AQ225" s="312">
        <f>'To &amp; from Work- trip % summary'!AF230</f>
        <v>0</v>
      </c>
      <c r="AR225" s="314">
        <f>'To &amp; from Work- trip % summary'!AH230</f>
        <v>0</v>
      </c>
      <c r="AS225" s="260">
        <f t="shared" si="54"/>
        <v>0</v>
      </c>
      <c r="AT225" s="259">
        <f t="shared" si="55"/>
        <v>0</v>
      </c>
      <c r="AU225" s="261"/>
      <c r="AV225" s="248"/>
      <c r="AW225" s="248"/>
      <c r="AX225" s="248"/>
      <c r="AY225" s="248"/>
    </row>
    <row r="226" spans="1:51" x14ac:dyDescent="0.2">
      <c r="A226" s="248"/>
      <c r="B226" s="248"/>
      <c r="C226" s="248"/>
      <c r="D226" s="248"/>
      <c r="E226" s="248"/>
      <c r="F226" s="248"/>
      <c r="G226" s="248"/>
      <c r="H226" s="248"/>
      <c r="I226" s="248"/>
      <c r="J226" s="248"/>
      <c r="K226" s="248"/>
      <c r="L226" s="248"/>
      <c r="M226" s="248"/>
      <c r="N226" s="248"/>
      <c r="O226" s="248"/>
      <c r="P226" s="248"/>
      <c r="Q226" s="296"/>
      <c r="R226" s="256">
        <f>'To &amp; from Work- trip % summary'!B231</f>
        <v>0</v>
      </c>
      <c r="S226" s="313">
        <f>'To &amp; from Work- trip % summary'!D231</f>
        <v>0</v>
      </c>
      <c r="T226" s="257">
        <f>'Non-survey input values'!$B$26</f>
        <v>220.3</v>
      </c>
      <c r="U226" s="258">
        <f t="shared" si="42"/>
        <v>0</v>
      </c>
      <c r="V226" s="259">
        <f t="shared" si="43"/>
        <v>0</v>
      </c>
      <c r="W226" s="312">
        <f>'To &amp; from Work- trip % summary'!G231</f>
        <v>0</v>
      </c>
      <c r="X226" s="314">
        <f>'To &amp; from Work- trip % summary'!I231</f>
        <v>0</v>
      </c>
      <c r="Y226" s="260">
        <f t="shared" si="44"/>
        <v>0</v>
      </c>
      <c r="Z226" s="259">
        <f t="shared" si="45"/>
        <v>0</v>
      </c>
      <c r="AA226" s="312">
        <f>'To &amp; from Work- trip % summary'!L231</f>
        <v>0</v>
      </c>
      <c r="AB226" s="314">
        <f>'To &amp; from Work- trip % summary'!N231</f>
        <v>0</v>
      </c>
      <c r="AC226" s="260">
        <f t="shared" si="46"/>
        <v>0</v>
      </c>
      <c r="AD226" s="259">
        <f t="shared" si="47"/>
        <v>0</v>
      </c>
      <c r="AE226" s="312">
        <f>'To &amp; from Work- trip % summary'!Q231</f>
        <v>0</v>
      </c>
      <c r="AF226" s="314">
        <f>'To &amp; from Work- trip % summary'!S231</f>
        <v>0</v>
      </c>
      <c r="AG226" s="260">
        <f t="shared" si="48"/>
        <v>0</v>
      </c>
      <c r="AH226" s="259">
        <f t="shared" si="49"/>
        <v>0</v>
      </c>
      <c r="AI226" s="312">
        <f>'To &amp; from Work- trip % summary'!V231</f>
        <v>0</v>
      </c>
      <c r="AJ226" s="314">
        <f>'To &amp; from Work- trip % summary'!X231</f>
        <v>0</v>
      </c>
      <c r="AK226" s="260">
        <f t="shared" si="50"/>
        <v>0</v>
      </c>
      <c r="AL226" s="259">
        <f t="shared" si="51"/>
        <v>0</v>
      </c>
      <c r="AM226" s="312">
        <f>'To &amp; from Work- trip % summary'!AA231</f>
        <v>0</v>
      </c>
      <c r="AN226" s="314">
        <f>'To &amp; from Work- trip % summary'!AC231</f>
        <v>0</v>
      </c>
      <c r="AO226" s="260">
        <f t="shared" si="52"/>
        <v>0</v>
      </c>
      <c r="AP226" s="259">
        <f t="shared" si="53"/>
        <v>0</v>
      </c>
      <c r="AQ226" s="312">
        <f>'To &amp; from Work- trip % summary'!AF231</f>
        <v>0</v>
      </c>
      <c r="AR226" s="314">
        <f>'To &amp; from Work- trip % summary'!AH231</f>
        <v>0</v>
      </c>
      <c r="AS226" s="260">
        <f t="shared" si="54"/>
        <v>0</v>
      </c>
      <c r="AT226" s="259">
        <f t="shared" si="55"/>
        <v>0</v>
      </c>
      <c r="AU226" s="261"/>
      <c r="AV226" s="248"/>
      <c r="AW226" s="248"/>
      <c r="AX226" s="248"/>
      <c r="AY226" s="248"/>
    </row>
    <row r="227" spans="1:51" x14ac:dyDescent="0.2">
      <c r="A227" s="248"/>
      <c r="B227" s="248"/>
      <c r="C227" s="248"/>
      <c r="D227" s="248"/>
      <c r="E227" s="248"/>
      <c r="F227" s="248"/>
      <c r="G227" s="248"/>
      <c r="H227" s="248"/>
      <c r="I227" s="248"/>
      <c r="J227" s="248"/>
      <c r="K227" s="248"/>
      <c r="L227" s="248"/>
      <c r="M227" s="248"/>
      <c r="N227" s="248"/>
      <c r="O227" s="248"/>
      <c r="P227" s="248"/>
      <c r="Q227" s="296"/>
      <c r="R227" s="256">
        <f>'To &amp; from Work- trip % summary'!B232</f>
        <v>0</v>
      </c>
      <c r="S227" s="313">
        <f>'To &amp; from Work- trip % summary'!D232</f>
        <v>0</v>
      </c>
      <c r="T227" s="257">
        <f>'Non-survey input values'!$B$26</f>
        <v>220.3</v>
      </c>
      <c r="U227" s="258">
        <f t="shared" si="42"/>
        <v>0</v>
      </c>
      <c r="V227" s="259">
        <f t="shared" si="43"/>
        <v>0</v>
      </c>
      <c r="W227" s="312">
        <f>'To &amp; from Work- trip % summary'!G232</f>
        <v>0</v>
      </c>
      <c r="X227" s="314">
        <f>'To &amp; from Work- trip % summary'!I232</f>
        <v>0</v>
      </c>
      <c r="Y227" s="260">
        <f t="shared" si="44"/>
        <v>0</v>
      </c>
      <c r="Z227" s="259">
        <f t="shared" si="45"/>
        <v>0</v>
      </c>
      <c r="AA227" s="312">
        <f>'To &amp; from Work- trip % summary'!L232</f>
        <v>0</v>
      </c>
      <c r="AB227" s="314">
        <f>'To &amp; from Work- trip % summary'!N232</f>
        <v>0</v>
      </c>
      <c r="AC227" s="260">
        <f t="shared" si="46"/>
        <v>0</v>
      </c>
      <c r="AD227" s="259">
        <f t="shared" si="47"/>
        <v>0</v>
      </c>
      <c r="AE227" s="312">
        <f>'To &amp; from Work- trip % summary'!Q232</f>
        <v>0</v>
      </c>
      <c r="AF227" s="314">
        <f>'To &amp; from Work- trip % summary'!S232</f>
        <v>0</v>
      </c>
      <c r="AG227" s="260">
        <f t="shared" si="48"/>
        <v>0</v>
      </c>
      <c r="AH227" s="259">
        <f t="shared" si="49"/>
        <v>0</v>
      </c>
      <c r="AI227" s="312">
        <f>'To &amp; from Work- trip % summary'!V232</f>
        <v>0</v>
      </c>
      <c r="AJ227" s="314">
        <f>'To &amp; from Work- trip % summary'!X232</f>
        <v>0</v>
      </c>
      <c r="AK227" s="260">
        <f t="shared" si="50"/>
        <v>0</v>
      </c>
      <c r="AL227" s="259">
        <f t="shared" si="51"/>
        <v>0</v>
      </c>
      <c r="AM227" s="312">
        <f>'To &amp; from Work- trip % summary'!AA232</f>
        <v>0</v>
      </c>
      <c r="AN227" s="314">
        <f>'To &amp; from Work- trip % summary'!AC232</f>
        <v>0</v>
      </c>
      <c r="AO227" s="260">
        <f t="shared" si="52"/>
        <v>0</v>
      </c>
      <c r="AP227" s="259">
        <f t="shared" si="53"/>
        <v>0</v>
      </c>
      <c r="AQ227" s="312">
        <f>'To &amp; from Work- trip % summary'!AF232</f>
        <v>0</v>
      </c>
      <c r="AR227" s="314">
        <f>'To &amp; from Work- trip % summary'!AH232</f>
        <v>0</v>
      </c>
      <c r="AS227" s="260">
        <f t="shared" si="54"/>
        <v>0</v>
      </c>
      <c r="AT227" s="259">
        <f t="shared" si="55"/>
        <v>0</v>
      </c>
      <c r="AU227" s="261"/>
      <c r="AV227" s="248"/>
      <c r="AW227" s="248"/>
      <c r="AX227" s="248"/>
      <c r="AY227" s="248"/>
    </row>
    <row r="228" spans="1:51" x14ac:dyDescent="0.2">
      <c r="A228" s="248"/>
      <c r="B228" s="248"/>
      <c r="C228" s="248"/>
      <c r="D228" s="248"/>
      <c r="E228" s="248"/>
      <c r="F228" s="248"/>
      <c r="G228" s="248"/>
      <c r="H228" s="248"/>
      <c r="I228" s="248"/>
      <c r="J228" s="248"/>
      <c r="K228" s="248"/>
      <c r="L228" s="248"/>
      <c r="M228" s="248"/>
      <c r="N228" s="248"/>
      <c r="O228" s="248"/>
      <c r="P228" s="248"/>
      <c r="Q228" s="296"/>
      <c r="R228" s="256">
        <f>'To &amp; from Work- trip % summary'!B233</f>
        <v>0</v>
      </c>
      <c r="S228" s="313">
        <f>'To &amp; from Work- trip % summary'!D233</f>
        <v>0</v>
      </c>
      <c r="T228" s="257">
        <f>'Non-survey input values'!$B$26</f>
        <v>220.3</v>
      </c>
      <c r="U228" s="258">
        <f t="shared" si="42"/>
        <v>0</v>
      </c>
      <c r="V228" s="259">
        <f t="shared" si="43"/>
        <v>0</v>
      </c>
      <c r="W228" s="312">
        <f>'To &amp; from Work- trip % summary'!G233</f>
        <v>0</v>
      </c>
      <c r="X228" s="314">
        <f>'To &amp; from Work- trip % summary'!I233</f>
        <v>0</v>
      </c>
      <c r="Y228" s="260">
        <f t="shared" si="44"/>
        <v>0</v>
      </c>
      <c r="Z228" s="259">
        <f t="shared" si="45"/>
        <v>0</v>
      </c>
      <c r="AA228" s="312">
        <f>'To &amp; from Work- trip % summary'!L233</f>
        <v>0</v>
      </c>
      <c r="AB228" s="314">
        <f>'To &amp; from Work- trip % summary'!N233</f>
        <v>0</v>
      </c>
      <c r="AC228" s="260">
        <f t="shared" si="46"/>
        <v>0</v>
      </c>
      <c r="AD228" s="259">
        <f t="shared" si="47"/>
        <v>0</v>
      </c>
      <c r="AE228" s="312">
        <f>'To &amp; from Work- trip % summary'!Q233</f>
        <v>0</v>
      </c>
      <c r="AF228" s="314">
        <f>'To &amp; from Work- trip % summary'!S233</f>
        <v>0</v>
      </c>
      <c r="AG228" s="260">
        <f t="shared" si="48"/>
        <v>0</v>
      </c>
      <c r="AH228" s="259">
        <f t="shared" si="49"/>
        <v>0</v>
      </c>
      <c r="AI228" s="312">
        <f>'To &amp; from Work- trip % summary'!V233</f>
        <v>0</v>
      </c>
      <c r="AJ228" s="314">
        <f>'To &amp; from Work- trip % summary'!X233</f>
        <v>0</v>
      </c>
      <c r="AK228" s="260">
        <f t="shared" si="50"/>
        <v>0</v>
      </c>
      <c r="AL228" s="259">
        <f t="shared" si="51"/>
        <v>0</v>
      </c>
      <c r="AM228" s="312">
        <f>'To &amp; from Work- trip % summary'!AA233</f>
        <v>0</v>
      </c>
      <c r="AN228" s="314">
        <f>'To &amp; from Work- trip % summary'!AC233</f>
        <v>0</v>
      </c>
      <c r="AO228" s="260">
        <f t="shared" si="52"/>
        <v>0</v>
      </c>
      <c r="AP228" s="259">
        <f t="shared" si="53"/>
        <v>0</v>
      </c>
      <c r="AQ228" s="312">
        <f>'To &amp; from Work- trip % summary'!AF233</f>
        <v>0</v>
      </c>
      <c r="AR228" s="314">
        <f>'To &amp; from Work- trip % summary'!AH233</f>
        <v>0</v>
      </c>
      <c r="AS228" s="260">
        <f t="shared" si="54"/>
        <v>0</v>
      </c>
      <c r="AT228" s="259">
        <f t="shared" si="55"/>
        <v>0</v>
      </c>
      <c r="AU228" s="261"/>
      <c r="AV228" s="248"/>
      <c r="AW228" s="248"/>
      <c r="AX228" s="248"/>
      <c r="AY228" s="248"/>
    </row>
    <row r="229" spans="1:51" x14ac:dyDescent="0.2">
      <c r="A229" s="248"/>
      <c r="B229" s="248"/>
      <c r="C229" s="248"/>
      <c r="D229" s="248"/>
      <c r="E229" s="248"/>
      <c r="F229" s="248"/>
      <c r="G229" s="248"/>
      <c r="H229" s="248"/>
      <c r="I229" s="248"/>
      <c r="J229" s="248"/>
      <c r="K229" s="248"/>
      <c r="L229" s="248"/>
      <c r="M229" s="248"/>
      <c r="N229" s="248"/>
      <c r="O229" s="248"/>
      <c r="P229" s="248"/>
      <c r="Q229" s="296"/>
      <c r="R229" s="256">
        <f>'To &amp; from Work- trip % summary'!B234</f>
        <v>0</v>
      </c>
      <c r="S229" s="313">
        <f>'To &amp; from Work- trip % summary'!D234</f>
        <v>0</v>
      </c>
      <c r="T229" s="257">
        <f>'Non-survey input values'!$B$26</f>
        <v>220.3</v>
      </c>
      <c r="U229" s="258">
        <f t="shared" si="42"/>
        <v>0</v>
      </c>
      <c r="V229" s="259">
        <f t="shared" si="43"/>
        <v>0</v>
      </c>
      <c r="W229" s="312">
        <f>'To &amp; from Work- trip % summary'!G234</f>
        <v>0</v>
      </c>
      <c r="X229" s="314">
        <f>'To &amp; from Work- trip % summary'!I234</f>
        <v>0</v>
      </c>
      <c r="Y229" s="260">
        <f t="shared" si="44"/>
        <v>0</v>
      </c>
      <c r="Z229" s="259">
        <f t="shared" si="45"/>
        <v>0</v>
      </c>
      <c r="AA229" s="312">
        <f>'To &amp; from Work- trip % summary'!L234</f>
        <v>0</v>
      </c>
      <c r="AB229" s="314">
        <f>'To &amp; from Work- trip % summary'!N234</f>
        <v>0</v>
      </c>
      <c r="AC229" s="260">
        <f t="shared" si="46"/>
        <v>0</v>
      </c>
      <c r="AD229" s="259">
        <f t="shared" si="47"/>
        <v>0</v>
      </c>
      <c r="AE229" s="312">
        <f>'To &amp; from Work- trip % summary'!Q234</f>
        <v>0</v>
      </c>
      <c r="AF229" s="314">
        <f>'To &amp; from Work- trip % summary'!S234</f>
        <v>0</v>
      </c>
      <c r="AG229" s="260">
        <f t="shared" si="48"/>
        <v>0</v>
      </c>
      <c r="AH229" s="259">
        <f t="shared" si="49"/>
        <v>0</v>
      </c>
      <c r="AI229" s="312">
        <f>'To &amp; from Work- trip % summary'!V234</f>
        <v>0</v>
      </c>
      <c r="AJ229" s="314">
        <f>'To &amp; from Work- trip % summary'!X234</f>
        <v>0</v>
      </c>
      <c r="AK229" s="260">
        <f t="shared" si="50"/>
        <v>0</v>
      </c>
      <c r="AL229" s="259">
        <f t="shared" si="51"/>
        <v>0</v>
      </c>
      <c r="AM229" s="312">
        <f>'To &amp; from Work- trip % summary'!AA234</f>
        <v>0</v>
      </c>
      <c r="AN229" s="314">
        <f>'To &amp; from Work- trip % summary'!AC234</f>
        <v>0</v>
      </c>
      <c r="AO229" s="260">
        <f t="shared" si="52"/>
        <v>0</v>
      </c>
      <c r="AP229" s="259">
        <f t="shared" si="53"/>
        <v>0</v>
      </c>
      <c r="AQ229" s="312">
        <f>'To &amp; from Work- trip % summary'!AF234</f>
        <v>0</v>
      </c>
      <c r="AR229" s="314">
        <f>'To &amp; from Work- trip % summary'!AH234</f>
        <v>0</v>
      </c>
      <c r="AS229" s="260">
        <f t="shared" si="54"/>
        <v>0</v>
      </c>
      <c r="AT229" s="259">
        <f t="shared" si="55"/>
        <v>0</v>
      </c>
      <c r="AU229" s="261"/>
      <c r="AV229" s="248"/>
      <c r="AW229" s="248"/>
      <c r="AX229" s="248"/>
      <c r="AY229" s="248"/>
    </row>
    <row r="230" spans="1:51" x14ac:dyDescent="0.2">
      <c r="A230" s="248"/>
      <c r="B230" s="248"/>
      <c r="C230" s="248"/>
      <c r="D230" s="248"/>
      <c r="E230" s="248"/>
      <c r="F230" s="248"/>
      <c r="G230" s="248"/>
      <c r="H230" s="248"/>
      <c r="I230" s="248"/>
      <c r="J230" s="248"/>
      <c r="K230" s="248"/>
      <c r="L230" s="248"/>
      <c r="M230" s="248"/>
      <c r="N230" s="248"/>
      <c r="O230" s="248"/>
      <c r="P230" s="248"/>
      <c r="Q230" s="296"/>
      <c r="R230" s="256">
        <f>'To &amp; from Work- trip % summary'!B235</f>
        <v>0</v>
      </c>
      <c r="S230" s="313">
        <f>'To &amp; from Work- trip % summary'!D235</f>
        <v>0</v>
      </c>
      <c r="T230" s="257">
        <f>'Non-survey input values'!$B$26</f>
        <v>220.3</v>
      </c>
      <c r="U230" s="258">
        <f t="shared" si="42"/>
        <v>0</v>
      </c>
      <c r="V230" s="259">
        <f t="shared" si="43"/>
        <v>0</v>
      </c>
      <c r="W230" s="312">
        <f>'To &amp; from Work- trip % summary'!G235</f>
        <v>0</v>
      </c>
      <c r="X230" s="314">
        <f>'To &amp; from Work- trip % summary'!I235</f>
        <v>0</v>
      </c>
      <c r="Y230" s="260">
        <f t="shared" si="44"/>
        <v>0</v>
      </c>
      <c r="Z230" s="259">
        <f t="shared" si="45"/>
        <v>0</v>
      </c>
      <c r="AA230" s="312">
        <f>'To &amp; from Work- trip % summary'!L235</f>
        <v>0</v>
      </c>
      <c r="AB230" s="314">
        <f>'To &amp; from Work- trip % summary'!N235</f>
        <v>0</v>
      </c>
      <c r="AC230" s="260">
        <f t="shared" si="46"/>
        <v>0</v>
      </c>
      <c r="AD230" s="259">
        <f t="shared" si="47"/>
        <v>0</v>
      </c>
      <c r="AE230" s="312">
        <f>'To &amp; from Work- trip % summary'!Q235</f>
        <v>0</v>
      </c>
      <c r="AF230" s="314">
        <f>'To &amp; from Work- trip % summary'!S235</f>
        <v>0</v>
      </c>
      <c r="AG230" s="260">
        <f t="shared" si="48"/>
        <v>0</v>
      </c>
      <c r="AH230" s="259">
        <f t="shared" si="49"/>
        <v>0</v>
      </c>
      <c r="AI230" s="312">
        <f>'To &amp; from Work- trip % summary'!V235</f>
        <v>0</v>
      </c>
      <c r="AJ230" s="314">
        <f>'To &amp; from Work- trip % summary'!X235</f>
        <v>0</v>
      </c>
      <c r="AK230" s="260">
        <f t="shared" si="50"/>
        <v>0</v>
      </c>
      <c r="AL230" s="259">
        <f t="shared" si="51"/>
        <v>0</v>
      </c>
      <c r="AM230" s="312">
        <f>'To &amp; from Work- trip % summary'!AA235</f>
        <v>0</v>
      </c>
      <c r="AN230" s="314">
        <f>'To &amp; from Work- trip % summary'!AC235</f>
        <v>0</v>
      </c>
      <c r="AO230" s="260">
        <f t="shared" si="52"/>
        <v>0</v>
      </c>
      <c r="AP230" s="259">
        <f t="shared" si="53"/>
        <v>0</v>
      </c>
      <c r="AQ230" s="312">
        <f>'To &amp; from Work- trip % summary'!AF235</f>
        <v>0</v>
      </c>
      <c r="AR230" s="314">
        <f>'To &amp; from Work- trip % summary'!AH235</f>
        <v>0</v>
      </c>
      <c r="AS230" s="260">
        <f t="shared" si="54"/>
        <v>0</v>
      </c>
      <c r="AT230" s="259">
        <f t="shared" si="55"/>
        <v>0</v>
      </c>
      <c r="AU230" s="261"/>
      <c r="AV230" s="248"/>
      <c r="AW230" s="248"/>
      <c r="AX230" s="248"/>
      <c r="AY230" s="248"/>
    </row>
    <row r="231" spans="1:51" x14ac:dyDescent="0.2">
      <c r="A231" s="248"/>
      <c r="B231" s="248"/>
      <c r="C231" s="248"/>
      <c r="D231" s="248"/>
      <c r="E231" s="248"/>
      <c r="F231" s="248"/>
      <c r="G231" s="248"/>
      <c r="H231" s="248"/>
      <c r="I231" s="248"/>
      <c r="J231" s="248"/>
      <c r="K231" s="248"/>
      <c r="L231" s="248"/>
      <c r="M231" s="248"/>
      <c r="N231" s="248"/>
      <c r="O231" s="248"/>
      <c r="P231" s="248"/>
      <c r="Q231" s="296"/>
      <c r="R231" s="256">
        <f>'To &amp; from Work- trip % summary'!B236</f>
        <v>0</v>
      </c>
      <c r="S231" s="313">
        <f>'To &amp; from Work- trip % summary'!D236</f>
        <v>0</v>
      </c>
      <c r="T231" s="257">
        <f>'Non-survey input values'!$B$26</f>
        <v>220.3</v>
      </c>
      <c r="U231" s="258">
        <f t="shared" si="42"/>
        <v>0</v>
      </c>
      <c r="V231" s="259">
        <f t="shared" si="43"/>
        <v>0</v>
      </c>
      <c r="W231" s="312">
        <f>'To &amp; from Work- trip % summary'!G236</f>
        <v>0</v>
      </c>
      <c r="X231" s="314">
        <f>'To &amp; from Work- trip % summary'!I236</f>
        <v>0</v>
      </c>
      <c r="Y231" s="260">
        <f t="shared" si="44"/>
        <v>0</v>
      </c>
      <c r="Z231" s="259">
        <f t="shared" si="45"/>
        <v>0</v>
      </c>
      <c r="AA231" s="312">
        <f>'To &amp; from Work- trip % summary'!L236</f>
        <v>0</v>
      </c>
      <c r="AB231" s="314">
        <f>'To &amp; from Work- trip % summary'!N236</f>
        <v>0</v>
      </c>
      <c r="AC231" s="260">
        <f t="shared" si="46"/>
        <v>0</v>
      </c>
      <c r="AD231" s="259">
        <f t="shared" si="47"/>
        <v>0</v>
      </c>
      <c r="AE231" s="312">
        <f>'To &amp; from Work- trip % summary'!Q236</f>
        <v>0</v>
      </c>
      <c r="AF231" s="314">
        <f>'To &amp; from Work- trip % summary'!S236</f>
        <v>0</v>
      </c>
      <c r="AG231" s="260">
        <f t="shared" si="48"/>
        <v>0</v>
      </c>
      <c r="AH231" s="259">
        <f t="shared" si="49"/>
        <v>0</v>
      </c>
      <c r="AI231" s="312">
        <f>'To &amp; from Work- trip % summary'!V236</f>
        <v>0</v>
      </c>
      <c r="AJ231" s="314">
        <f>'To &amp; from Work- trip % summary'!X236</f>
        <v>0</v>
      </c>
      <c r="AK231" s="260">
        <f t="shared" si="50"/>
        <v>0</v>
      </c>
      <c r="AL231" s="259">
        <f t="shared" si="51"/>
        <v>0</v>
      </c>
      <c r="AM231" s="312">
        <f>'To &amp; from Work- trip % summary'!AA236</f>
        <v>0</v>
      </c>
      <c r="AN231" s="314">
        <f>'To &amp; from Work- trip % summary'!AC236</f>
        <v>0</v>
      </c>
      <c r="AO231" s="260">
        <f t="shared" si="52"/>
        <v>0</v>
      </c>
      <c r="AP231" s="259">
        <f t="shared" si="53"/>
        <v>0</v>
      </c>
      <c r="AQ231" s="312">
        <f>'To &amp; from Work- trip % summary'!AF236</f>
        <v>0</v>
      </c>
      <c r="AR231" s="314">
        <f>'To &amp; from Work- trip % summary'!AH236</f>
        <v>0</v>
      </c>
      <c r="AS231" s="260">
        <f t="shared" si="54"/>
        <v>0</v>
      </c>
      <c r="AT231" s="259">
        <f t="shared" si="55"/>
        <v>0</v>
      </c>
      <c r="AU231" s="261"/>
      <c r="AV231" s="248"/>
      <c r="AW231" s="248"/>
      <c r="AX231" s="248"/>
      <c r="AY231" s="248"/>
    </row>
    <row r="232" spans="1:51" x14ac:dyDescent="0.2">
      <c r="A232" s="248"/>
      <c r="B232" s="248"/>
      <c r="C232" s="248"/>
      <c r="D232" s="248"/>
      <c r="E232" s="248"/>
      <c r="F232" s="248"/>
      <c r="G232" s="248"/>
      <c r="H232" s="248"/>
      <c r="I232" s="248"/>
      <c r="J232" s="248"/>
      <c r="K232" s="248"/>
      <c r="L232" s="248"/>
      <c r="M232" s="248"/>
      <c r="N232" s="248"/>
      <c r="O232" s="248"/>
      <c r="P232" s="248"/>
      <c r="Q232" s="296"/>
      <c r="R232" s="256">
        <f>'To &amp; from Work- trip % summary'!B237</f>
        <v>0</v>
      </c>
      <c r="S232" s="313">
        <f>'To &amp; from Work- trip % summary'!D237</f>
        <v>0</v>
      </c>
      <c r="T232" s="257">
        <f>'Non-survey input values'!$B$26</f>
        <v>220.3</v>
      </c>
      <c r="U232" s="258">
        <f t="shared" si="42"/>
        <v>0</v>
      </c>
      <c r="V232" s="259">
        <f t="shared" si="43"/>
        <v>0</v>
      </c>
      <c r="W232" s="312">
        <f>'To &amp; from Work- trip % summary'!G237</f>
        <v>0</v>
      </c>
      <c r="X232" s="314">
        <f>'To &amp; from Work- trip % summary'!I237</f>
        <v>0</v>
      </c>
      <c r="Y232" s="260">
        <f t="shared" si="44"/>
        <v>0</v>
      </c>
      <c r="Z232" s="259">
        <f t="shared" si="45"/>
        <v>0</v>
      </c>
      <c r="AA232" s="312">
        <f>'To &amp; from Work- trip % summary'!L237</f>
        <v>0</v>
      </c>
      <c r="AB232" s="314">
        <f>'To &amp; from Work- trip % summary'!N237</f>
        <v>0</v>
      </c>
      <c r="AC232" s="260">
        <f t="shared" si="46"/>
        <v>0</v>
      </c>
      <c r="AD232" s="259">
        <f t="shared" si="47"/>
        <v>0</v>
      </c>
      <c r="AE232" s="312">
        <f>'To &amp; from Work- trip % summary'!Q237</f>
        <v>0</v>
      </c>
      <c r="AF232" s="314">
        <f>'To &amp; from Work- trip % summary'!S237</f>
        <v>0</v>
      </c>
      <c r="AG232" s="260">
        <f t="shared" si="48"/>
        <v>0</v>
      </c>
      <c r="AH232" s="259">
        <f t="shared" si="49"/>
        <v>0</v>
      </c>
      <c r="AI232" s="312">
        <f>'To &amp; from Work- trip % summary'!V237</f>
        <v>0</v>
      </c>
      <c r="AJ232" s="314">
        <f>'To &amp; from Work- trip % summary'!X237</f>
        <v>0</v>
      </c>
      <c r="AK232" s="260">
        <f t="shared" si="50"/>
        <v>0</v>
      </c>
      <c r="AL232" s="259">
        <f t="shared" si="51"/>
        <v>0</v>
      </c>
      <c r="AM232" s="312">
        <f>'To &amp; from Work- trip % summary'!AA237</f>
        <v>0</v>
      </c>
      <c r="AN232" s="314">
        <f>'To &amp; from Work- trip % summary'!AC237</f>
        <v>0</v>
      </c>
      <c r="AO232" s="260">
        <f t="shared" si="52"/>
        <v>0</v>
      </c>
      <c r="AP232" s="259">
        <f t="shared" si="53"/>
        <v>0</v>
      </c>
      <c r="AQ232" s="312">
        <f>'To &amp; from Work- trip % summary'!AF237</f>
        <v>0</v>
      </c>
      <c r="AR232" s="314">
        <f>'To &amp; from Work- trip % summary'!AH237</f>
        <v>0</v>
      </c>
      <c r="AS232" s="260">
        <f t="shared" si="54"/>
        <v>0</v>
      </c>
      <c r="AT232" s="259">
        <f t="shared" si="55"/>
        <v>0</v>
      </c>
      <c r="AU232" s="261"/>
      <c r="AV232" s="248"/>
      <c r="AW232" s="248"/>
      <c r="AX232" s="248"/>
      <c r="AY232" s="248"/>
    </row>
    <row r="233" spans="1:51" x14ac:dyDescent="0.2">
      <c r="A233" s="248"/>
      <c r="B233" s="248"/>
      <c r="C233" s="248"/>
      <c r="D233" s="248"/>
      <c r="E233" s="248"/>
      <c r="F233" s="248"/>
      <c r="G233" s="248"/>
      <c r="H233" s="248"/>
      <c r="I233" s="248"/>
      <c r="J233" s="248"/>
      <c r="K233" s="248"/>
      <c r="L233" s="248"/>
      <c r="M233" s="248"/>
      <c r="N233" s="248"/>
      <c r="O233" s="248"/>
      <c r="P233" s="248"/>
      <c r="Q233" s="296"/>
      <c r="R233" s="256">
        <f>'To &amp; from Work- trip % summary'!B238</f>
        <v>0</v>
      </c>
      <c r="S233" s="313">
        <f>'To &amp; from Work- trip % summary'!D238</f>
        <v>0</v>
      </c>
      <c r="T233" s="257">
        <f>'Non-survey input values'!$B$26</f>
        <v>220.3</v>
      </c>
      <c r="U233" s="258">
        <f t="shared" si="42"/>
        <v>0</v>
      </c>
      <c r="V233" s="259">
        <f t="shared" si="43"/>
        <v>0</v>
      </c>
      <c r="W233" s="312">
        <f>'To &amp; from Work- trip % summary'!G238</f>
        <v>0</v>
      </c>
      <c r="X233" s="314">
        <f>'To &amp; from Work- trip % summary'!I238</f>
        <v>0</v>
      </c>
      <c r="Y233" s="260">
        <f t="shared" si="44"/>
        <v>0</v>
      </c>
      <c r="Z233" s="259">
        <f t="shared" si="45"/>
        <v>0</v>
      </c>
      <c r="AA233" s="312">
        <f>'To &amp; from Work- trip % summary'!L238</f>
        <v>0</v>
      </c>
      <c r="AB233" s="314">
        <f>'To &amp; from Work- trip % summary'!N238</f>
        <v>0</v>
      </c>
      <c r="AC233" s="260">
        <f t="shared" si="46"/>
        <v>0</v>
      </c>
      <c r="AD233" s="259">
        <f t="shared" si="47"/>
        <v>0</v>
      </c>
      <c r="AE233" s="312">
        <f>'To &amp; from Work- trip % summary'!Q238</f>
        <v>0</v>
      </c>
      <c r="AF233" s="314">
        <f>'To &amp; from Work- trip % summary'!S238</f>
        <v>0</v>
      </c>
      <c r="AG233" s="260">
        <f t="shared" si="48"/>
        <v>0</v>
      </c>
      <c r="AH233" s="259">
        <f t="shared" si="49"/>
        <v>0</v>
      </c>
      <c r="AI233" s="312">
        <f>'To &amp; from Work- trip % summary'!V238</f>
        <v>0</v>
      </c>
      <c r="AJ233" s="314">
        <f>'To &amp; from Work- trip % summary'!X238</f>
        <v>0</v>
      </c>
      <c r="AK233" s="260">
        <f t="shared" si="50"/>
        <v>0</v>
      </c>
      <c r="AL233" s="259">
        <f t="shared" si="51"/>
        <v>0</v>
      </c>
      <c r="AM233" s="312">
        <f>'To &amp; from Work- trip % summary'!AA238</f>
        <v>0</v>
      </c>
      <c r="AN233" s="314">
        <f>'To &amp; from Work- trip % summary'!AC238</f>
        <v>0</v>
      </c>
      <c r="AO233" s="260">
        <f t="shared" si="52"/>
        <v>0</v>
      </c>
      <c r="AP233" s="259">
        <f t="shared" si="53"/>
        <v>0</v>
      </c>
      <c r="AQ233" s="312">
        <f>'To &amp; from Work- trip % summary'!AF238</f>
        <v>0</v>
      </c>
      <c r="AR233" s="314">
        <f>'To &amp; from Work- trip % summary'!AH238</f>
        <v>0</v>
      </c>
      <c r="AS233" s="260">
        <f t="shared" si="54"/>
        <v>0</v>
      </c>
      <c r="AT233" s="259">
        <f t="shared" si="55"/>
        <v>0</v>
      </c>
      <c r="AU233" s="261"/>
      <c r="AV233" s="248"/>
      <c r="AW233" s="248"/>
      <c r="AX233" s="248"/>
      <c r="AY233" s="248"/>
    </row>
    <row r="234" spans="1:51" x14ac:dyDescent="0.2">
      <c r="A234" s="248"/>
      <c r="B234" s="248"/>
      <c r="C234" s="248"/>
      <c r="D234" s="248"/>
      <c r="E234" s="248"/>
      <c r="F234" s="248"/>
      <c r="G234" s="248"/>
      <c r="H234" s="248"/>
      <c r="I234" s="248"/>
      <c r="J234" s="248"/>
      <c r="K234" s="248"/>
      <c r="L234" s="248"/>
      <c r="M234" s="248"/>
      <c r="N234" s="248"/>
      <c r="O234" s="248"/>
      <c r="P234" s="248"/>
      <c r="Q234" s="296"/>
      <c r="R234" s="256">
        <f>'To &amp; from Work- trip % summary'!B239</f>
        <v>0</v>
      </c>
      <c r="S234" s="313">
        <f>'To &amp; from Work- trip % summary'!D239</f>
        <v>0</v>
      </c>
      <c r="T234" s="257">
        <f>'Non-survey input values'!$B$26</f>
        <v>220.3</v>
      </c>
      <c r="U234" s="258">
        <f t="shared" si="42"/>
        <v>0</v>
      </c>
      <c r="V234" s="259">
        <f t="shared" si="43"/>
        <v>0</v>
      </c>
      <c r="W234" s="312">
        <f>'To &amp; from Work- trip % summary'!G239</f>
        <v>0</v>
      </c>
      <c r="X234" s="314">
        <f>'To &amp; from Work- trip % summary'!I239</f>
        <v>0</v>
      </c>
      <c r="Y234" s="260">
        <f t="shared" si="44"/>
        <v>0</v>
      </c>
      <c r="Z234" s="259">
        <f t="shared" si="45"/>
        <v>0</v>
      </c>
      <c r="AA234" s="312">
        <f>'To &amp; from Work- trip % summary'!L239</f>
        <v>0</v>
      </c>
      <c r="AB234" s="314">
        <f>'To &amp; from Work- trip % summary'!N239</f>
        <v>0</v>
      </c>
      <c r="AC234" s="260">
        <f t="shared" si="46"/>
        <v>0</v>
      </c>
      <c r="AD234" s="259">
        <f t="shared" si="47"/>
        <v>0</v>
      </c>
      <c r="AE234" s="312">
        <f>'To &amp; from Work- trip % summary'!Q239</f>
        <v>0</v>
      </c>
      <c r="AF234" s="314">
        <f>'To &amp; from Work- trip % summary'!S239</f>
        <v>0</v>
      </c>
      <c r="AG234" s="260">
        <f t="shared" si="48"/>
        <v>0</v>
      </c>
      <c r="AH234" s="259">
        <f t="shared" si="49"/>
        <v>0</v>
      </c>
      <c r="AI234" s="312">
        <f>'To &amp; from Work- trip % summary'!V239</f>
        <v>0</v>
      </c>
      <c r="AJ234" s="314">
        <f>'To &amp; from Work- trip % summary'!X239</f>
        <v>0</v>
      </c>
      <c r="AK234" s="260">
        <f t="shared" si="50"/>
        <v>0</v>
      </c>
      <c r="AL234" s="259">
        <f t="shared" si="51"/>
        <v>0</v>
      </c>
      <c r="AM234" s="312">
        <f>'To &amp; from Work- trip % summary'!AA239</f>
        <v>0</v>
      </c>
      <c r="AN234" s="314">
        <f>'To &amp; from Work- trip % summary'!AC239</f>
        <v>0</v>
      </c>
      <c r="AO234" s="260">
        <f t="shared" si="52"/>
        <v>0</v>
      </c>
      <c r="AP234" s="259">
        <f t="shared" si="53"/>
        <v>0</v>
      </c>
      <c r="AQ234" s="312">
        <f>'To &amp; from Work- trip % summary'!AF239</f>
        <v>0</v>
      </c>
      <c r="AR234" s="314">
        <f>'To &amp; from Work- trip % summary'!AH239</f>
        <v>0</v>
      </c>
      <c r="AS234" s="260">
        <f t="shared" si="54"/>
        <v>0</v>
      </c>
      <c r="AT234" s="259">
        <f t="shared" si="55"/>
        <v>0</v>
      </c>
      <c r="AU234" s="261"/>
      <c r="AV234" s="248"/>
      <c r="AW234" s="248"/>
      <c r="AX234" s="248"/>
      <c r="AY234" s="248"/>
    </row>
    <row r="235" spans="1:51" x14ac:dyDescent="0.2">
      <c r="A235" s="248"/>
      <c r="B235" s="248"/>
      <c r="C235" s="248"/>
      <c r="D235" s="248"/>
      <c r="E235" s="248"/>
      <c r="F235" s="248"/>
      <c r="G235" s="248"/>
      <c r="H235" s="248"/>
      <c r="I235" s="248"/>
      <c r="J235" s="248"/>
      <c r="K235" s="248"/>
      <c r="L235" s="248"/>
      <c r="M235" s="248"/>
      <c r="N235" s="248"/>
      <c r="O235" s="248"/>
      <c r="P235" s="248"/>
      <c r="Q235" s="296"/>
      <c r="R235" s="256">
        <f>'To &amp; from Work- trip % summary'!B240</f>
        <v>0</v>
      </c>
      <c r="S235" s="313">
        <f>'To &amp; from Work- trip % summary'!D240</f>
        <v>0</v>
      </c>
      <c r="T235" s="257">
        <f>'Non-survey input values'!$B$26</f>
        <v>220.3</v>
      </c>
      <c r="U235" s="258">
        <f t="shared" si="42"/>
        <v>0</v>
      </c>
      <c r="V235" s="259">
        <f t="shared" si="43"/>
        <v>0</v>
      </c>
      <c r="W235" s="312">
        <f>'To &amp; from Work- trip % summary'!G240</f>
        <v>0</v>
      </c>
      <c r="X235" s="314">
        <f>'To &amp; from Work- trip % summary'!I240</f>
        <v>0</v>
      </c>
      <c r="Y235" s="260">
        <f t="shared" si="44"/>
        <v>0</v>
      </c>
      <c r="Z235" s="259">
        <f t="shared" si="45"/>
        <v>0</v>
      </c>
      <c r="AA235" s="312">
        <f>'To &amp; from Work- trip % summary'!L240</f>
        <v>0</v>
      </c>
      <c r="AB235" s="314">
        <f>'To &amp; from Work- trip % summary'!N240</f>
        <v>0</v>
      </c>
      <c r="AC235" s="260">
        <f t="shared" si="46"/>
        <v>0</v>
      </c>
      <c r="AD235" s="259">
        <f t="shared" si="47"/>
        <v>0</v>
      </c>
      <c r="AE235" s="312">
        <f>'To &amp; from Work- trip % summary'!Q240</f>
        <v>0</v>
      </c>
      <c r="AF235" s="314">
        <f>'To &amp; from Work- trip % summary'!S240</f>
        <v>0</v>
      </c>
      <c r="AG235" s="260">
        <f t="shared" si="48"/>
        <v>0</v>
      </c>
      <c r="AH235" s="259">
        <f t="shared" si="49"/>
        <v>0</v>
      </c>
      <c r="AI235" s="312">
        <f>'To &amp; from Work- trip % summary'!V240</f>
        <v>0</v>
      </c>
      <c r="AJ235" s="314">
        <f>'To &amp; from Work- trip % summary'!X240</f>
        <v>0</v>
      </c>
      <c r="AK235" s="260">
        <f t="shared" si="50"/>
        <v>0</v>
      </c>
      <c r="AL235" s="259">
        <f t="shared" si="51"/>
        <v>0</v>
      </c>
      <c r="AM235" s="312">
        <f>'To &amp; from Work- trip % summary'!AA240</f>
        <v>0</v>
      </c>
      <c r="AN235" s="314">
        <f>'To &amp; from Work- trip % summary'!AC240</f>
        <v>0</v>
      </c>
      <c r="AO235" s="260">
        <f t="shared" si="52"/>
        <v>0</v>
      </c>
      <c r="AP235" s="259">
        <f t="shared" si="53"/>
        <v>0</v>
      </c>
      <c r="AQ235" s="312">
        <f>'To &amp; from Work- trip % summary'!AF240</f>
        <v>0</v>
      </c>
      <c r="AR235" s="314">
        <f>'To &amp; from Work- trip % summary'!AH240</f>
        <v>0</v>
      </c>
      <c r="AS235" s="260">
        <f t="shared" si="54"/>
        <v>0</v>
      </c>
      <c r="AT235" s="259">
        <f t="shared" si="55"/>
        <v>0</v>
      </c>
      <c r="AU235" s="261"/>
      <c r="AV235" s="248"/>
      <c r="AW235" s="248"/>
      <c r="AX235" s="248"/>
      <c r="AY235" s="248"/>
    </row>
    <row r="236" spans="1:51" x14ac:dyDescent="0.2">
      <c r="A236" s="248"/>
      <c r="B236" s="248"/>
      <c r="C236" s="248"/>
      <c r="D236" s="248"/>
      <c r="E236" s="248"/>
      <c r="F236" s="248"/>
      <c r="G236" s="248"/>
      <c r="H236" s="248"/>
      <c r="I236" s="248"/>
      <c r="J236" s="248"/>
      <c r="K236" s="248"/>
      <c r="L236" s="248"/>
      <c r="M236" s="248"/>
      <c r="N236" s="248"/>
      <c r="O236" s="248"/>
      <c r="P236" s="248"/>
      <c r="Q236" s="296"/>
      <c r="R236" s="256">
        <f>'To &amp; from Work- trip % summary'!B241</f>
        <v>0</v>
      </c>
      <c r="S236" s="313">
        <f>'To &amp; from Work- trip % summary'!D241</f>
        <v>0</v>
      </c>
      <c r="T236" s="257">
        <f>'Non-survey input values'!$B$26</f>
        <v>220.3</v>
      </c>
      <c r="U236" s="258">
        <f t="shared" si="42"/>
        <v>0</v>
      </c>
      <c r="V236" s="259">
        <f t="shared" si="43"/>
        <v>0</v>
      </c>
      <c r="W236" s="312">
        <f>'To &amp; from Work- trip % summary'!G241</f>
        <v>0</v>
      </c>
      <c r="X236" s="314">
        <f>'To &amp; from Work- trip % summary'!I241</f>
        <v>0</v>
      </c>
      <c r="Y236" s="260">
        <f t="shared" si="44"/>
        <v>0</v>
      </c>
      <c r="Z236" s="259">
        <f t="shared" si="45"/>
        <v>0</v>
      </c>
      <c r="AA236" s="312">
        <f>'To &amp; from Work- trip % summary'!L241</f>
        <v>0</v>
      </c>
      <c r="AB236" s="314">
        <f>'To &amp; from Work- trip % summary'!N241</f>
        <v>0</v>
      </c>
      <c r="AC236" s="260">
        <f t="shared" si="46"/>
        <v>0</v>
      </c>
      <c r="AD236" s="259">
        <f t="shared" si="47"/>
        <v>0</v>
      </c>
      <c r="AE236" s="312">
        <f>'To &amp; from Work- trip % summary'!Q241</f>
        <v>0</v>
      </c>
      <c r="AF236" s="314">
        <f>'To &amp; from Work- trip % summary'!S241</f>
        <v>0</v>
      </c>
      <c r="AG236" s="260">
        <f t="shared" si="48"/>
        <v>0</v>
      </c>
      <c r="AH236" s="259">
        <f t="shared" si="49"/>
        <v>0</v>
      </c>
      <c r="AI236" s="312">
        <f>'To &amp; from Work- trip % summary'!V241</f>
        <v>0</v>
      </c>
      <c r="AJ236" s="314">
        <f>'To &amp; from Work- trip % summary'!X241</f>
        <v>0</v>
      </c>
      <c r="AK236" s="260">
        <f t="shared" si="50"/>
        <v>0</v>
      </c>
      <c r="AL236" s="259">
        <f t="shared" si="51"/>
        <v>0</v>
      </c>
      <c r="AM236" s="312">
        <f>'To &amp; from Work- trip % summary'!AA241</f>
        <v>0</v>
      </c>
      <c r="AN236" s="314">
        <f>'To &amp; from Work- trip % summary'!AC241</f>
        <v>0</v>
      </c>
      <c r="AO236" s="260">
        <f t="shared" si="52"/>
        <v>0</v>
      </c>
      <c r="AP236" s="259">
        <f t="shared" si="53"/>
        <v>0</v>
      </c>
      <c r="AQ236" s="312">
        <f>'To &amp; from Work- trip % summary'!AF241</f>
        <v>0</v>
      </c>
      <c r="AR236" s="314">
        <f>'To &amp; from Work- trip % summary'!AH241</f>
        <v>0</v>
      </c>
      <c r="AS236" s="260">
        <f t="shared" si="54"/>
        <v>0</v>
      </c>
      <c r="AT236" s="259">
        <f t="shared" si="55"/>
        <v>0</v>
      </c>
      <c r="AU236" s="261"/>
      <c r="AV236" s="248"/>
      <c r="AW236" s="248"/>
      <c r="AX236" s="248"/>
      <c r="AY236" s="248"/>
    </row>
    <row r="237" spans="1:51" x14ac:dyDescent="0.2">
      <c r="A237" s="248"/>
      <c r="B237" s="248"/>
      <c r="C237" s="248"/>
      <c r="D237" s="248"/>
      <c r="E237" s="248"/>
      <c r="F237" s="248"/>
      <c r="G237" s="248"/>
      <c r="H237" s="248"/>
      <c r="I237" s="248"/>
      <c r="J237" s="248"/>
      <c r="K237" s="248"/>
      <c r="L237" s="248"/>
      <c r="M237" s="248"/>
      <c r="N237" s="248"/>
      <c r="O237" s="248"/>
      <c r="P237" s="248"/>
      <c r="Q237" s="296"/>
      <c r="R237" s="256">
        <f>'To &amp; from Work- trip % summary'!B242</f>
        <v>0</v>
      </c>
      <c r="S237" s="313">
        <f>'To &amp; from Work- trip % summary'!D242</f>
        <v>0</v>
      </c>
      <c r="T237" s="257">
        <f>'Non-survey input values'!$B$26</f>
        <v>220.3</v>
      </c>
      <c r="U237" s="258">
        <f t="shared" si="42"/>
        <v>0</v>
      </c>
      <c r="V237" s="259">
        <f t="shared" si="43"/>
        <v>0</v>
      </c>
      <c r="W237" s="312">
        <f>'To &amp; from Work- trip % summary'!G242</f>
        <v>0</v>
      </c>
      <c r="X237" s="314">
        <f>'To &amp; from Work- trip % summary'!I242</f>
        <v>0</v>
      </c>
      <c r="Y237" s="260">
        <f t="shared" si="44"/>
        <v>0</v>
      </c>
      <c r="Z237" s="259">
        <f t="shared" si="45"/>
        <v>0</v>
      </c>
      <c r="AA237" s="312">
        <f>'To &amp; from Work- trip % summary'!L242</f>
        <v>0</v>
      </c>
      <c r="AB237" s="314">
        <f>'To &amp; from Work- trip % summary'!N242</f>
        <v>0</v>
      </c>
      <c r="AC237" s="260">
        <f t="shared" si="46"/>
        <v>0</v>
      </c>
      <c r="AD237" s="259">
        <f t="shared" si="47"/>
        <v>0</v>
      </c>
      <c r="AE237" s="312">
        <f>'To &amp; from Work- trip % summary'!Q242</f>
        <v>0</v>
      </c>
      <c r="AF237" s="314">
        <f>'To &amp; from Work- trip % summary'!S242</f>
        <v>0</v>
      </c>
      <c r="AG237" s="260">
        <f t="shared" si="48"/>
        <v>0</v>
      </c>
      <c r="AH237" s="259">
        <f t="shared" si="49"/>
        <v>0</v>
      </c>
      <c r="AI237" s="312">
        <f>'To &amp; from Work- trip % summary'!V242</f>
        <v>0</v>
      </c>
      <c r="AJ237" s="314">
        <f>'To &amp; from Work- trip % summary'!X242</f>
        <v>0</v>
      </c>
      <c r="AK237" s="260">
        <f t="shared" si="50"/>
        <v>0</v>
      </c>
      <c r="AL237" s="259">
        <f t="shared" si="51"/>
        <v>0</v>
      </c>
      <c r="AM237" s="312">
        <f>'To &amp; from Work- trip % summary'!AA242</f>
        <v>0</v>
      </c>
      <c r="AN237" s="314">
        <f>'To &amp; from Work- trip % summary'!AC242</f>
        <v>0</v>
      </c>
      <c r="AO237" s="260">
        <f t="shared" si="52"/>
        <v>0</v>
      </c>
      <c r="AP237" s="259">
        <f t="shared" si="53"/>
        <v>0</v>
      </c>
      <c r="AQ237" s="312">
        <f>'To &amp; from Work- trip % summary'!AF242</f>
        <v>0</v>
      </c>
      <c r="AR237" s="314">
        <f>'To &amp; from Work- trip % summary'!AH242</f>
        <v>0</v>
      </c>
      <c r="AS237" s="260">
        <f t="shared" si="54"/>
        <v>0</v>
      </c>
      <c r="AT237" s="259">
        <f t="shared" si="55"/>
        <v>0</v>
      </c>
      <c r="AU237" s="261"/>
      <c r="AV237" s="248"/>
      <c r="AW237" s="248"/>
      <c r="AX237" s="248"/>
      <c r="AY237" s="248"/>
    </row>
    <row r="238" spans="1:51" x14ac:dyDescent="0.2">
      <c r="A238" s="248"/>
      <c r="B238" s="248"/>
      <c r="C238" s="248"/>
      <c r="D238" s="248"/>
      <c r="E238" s="248"/>
      <c r="F238" s="248"/>
      <c r="G238" s="248"/>
      <c r="H238" s="248"/>
      <c r="I238" s="248"/>
      <c r="J238" s="248"/>
      <c r="K238" s="248"/>
      <c r="L238" s="248"/>
      <c r="M238" s="248"/>
      <c r="N238" s="248"/>
      <c r="O238" s="248"/>
      <c r="P238" s="248"/>
      <c r="Q238" s="296"/>
      <c r="R238" s="256">
        <f>'To &amp; from Work- trip % summary'!B243</f>
        <v>0</v>
      </c>
      <c r="S238" s="313">
        <f>'To &amp; from Work- trip % summary'!D243</f>
        <v>0</v>
      </c>
      <c r="T238" s="257">
        <f>'Non-survey input values'!$B$26</f>
        <v>220.3</v>
      </c>
      <c r="U238" s="258">
        <f t="shared" si="42"/>
        <v>0</v>
      </c>
      <c r="V238" s="259">
        <f t="shared" si="43"/>
        <v>0</v>
      </c>
      <c r="W238" s="312">
        <f>'To &amp; from Work- trip % summary'!G243</f>
        <v>0</v>
      </c>
      <c r="X238" s="314">
        <f>'To &amp; from Work- trip % summary'!I243</f>
        <v>0</v>
      </c>
      <c r="Y238" s="260">
        <f t="shared" si="44"/>
        <v>0</v>
      </c>
      <c r="Z238" s="259">
        <f t="shared" si="45"/>
        <v>0</v>
      </c>
      <c r="AA238" s="312">
        <f>'To &amp; from Work- trip % summary'!L243</f>
        <v>0</v>
      </c>
      <c r="AB238" s="314">
        <f>'To &amp; from Work- trip % summary'!N243</f>
        <v>0</v>
      </c>
      <c r="AC238" s="260">
        <f t="shared" si="46"/>
        <v>0</v>
      </c>
      <c r="AD238" s="259">
        <f t="shared" si="47"/>
        <v>0</v>
      </c>
      <c r="AE238" s="312">
        <f>'To &amp; from Work- trip % summary'!Q243</f>
        <v>0</v>
      </c>
      <c r="AF238" s="314">
        <f>'To &amp; from Work- trip % summary'!S243</f>
        <v>0</v>
      </c>
      <c r="AG238" s="260">
        <f t="shared" si="48"/>
        <v>0</v>
      </c>
      <c r="AH238" s="259">
        <f t="shared" si="49"/>
        <v>0</v>
      </c>
      <c r="AI238" s="312">
        <f>'To &amp; from Work- trip % summary'!V243</f>
        <v>0</v>
      </c>
      <c r="AJ238" s="314">
        <f>'To &amp; from Work- trip % summary'!X243</f>
        <v>0</v>
      </c>
      <c r="AK238" s="260">
        <f t="shared" si="50"/>
        <v>0</v>
      </c>
      <c r="AL238" s="259">
        <f t="shared" si="51"/>
        <v>0</v>
      </c>
      <c r="AM238" s="312">
        <f>'To &amp; from Work- trip % summary'!AA243</f>
        <v>0</v>
      </c>
      <c r="AN238" s="314">
        <f>'To &amp; from Work- trip % summary'!AC243</f>
        <v>0</v>
      </c>
      <c r="AO238" s="260">
        <f t="shared" si="52"/>
        <v>0</v>
      </c>
      <c r="AP238" s="259">
        <f t="shared" si="53"/>
        <v>0</v>
      </c>
      <c r="AQ238" s="312">
        <f>'To &amp; from Work- trip % summary'!AF243</f>
        <v>0</v>
      </c>
      <c r="AR238" s="314">
        <f>'To &amp; from Work- trip % summary'!AH243</f>
        <v>0</v>
      </c>
      <c r="AS238" s="260">
        <f t="shared" si="54"/>
        <v>0</v>
      </c>
      <c r="AT238" s="259">
        <f t="shared" si="55"/>
        <v>0</v>
      </c>
      <c r="AU238" s="261"/>
      <c r="AV238" s="248"/>
      <c r="AW238" s="248"/>
      <c r="AX238" s="248"/>
      <c r="AY238" s="248"/>
    </row>
    <row r="239" spans="1:51" x14ac:dyDescent="0.2">
      <c r="A239" s="248"/>
      <c r="B239" s="248"/>
      <c r="C239" s="248"/>
      <c r="D239" s="248"/>
      <c r="E239" s="248"/>
      <c r="F239" s="248"/>
      <c r="G239" s="248"/>
      <c r="H239" s="248"/>
      <c r="I239" s="248"/>
      <c r="J239" s="248"/>
      <c r="K239" s="248"/>
      <c r="L239" s="248"/>
      <c r="M239" s="248"/>
      <c r="N239" s="248"/>
      <c r="O239" s="248"/>
      <c r="P239" s="248"/>
      <c r="Q239" s="296"/>
      <c r="R239" s="256">
        <f>'To &amp; from Work- trip % summary'!B244</f>
        <v>0</v>
      </c>
      <c r="S239" s="313">
        <f>'To &amp; from Work- trip % summary'!D244</f>
        <v>0</v>
      </c>
      <c r="T239" s="257">
        <f>'Non-survey input values'!$B$26</f>
        <v>220.3</v>
      </c>
      <c r="U239" s="258">
        <f t="shared" si="42"/>
        <v>0</v>
      </c>
      <c r="V239" s="259">
        <f t="shared" si="43"/>
        <v>0</v>
      </c>
      <c r="W239" s="312">
        <f>'To &amp; from Work- trip % summary'!G244</f>
        <v>0</v>
      </c>
      <c r="X239" s="314">
        <f>'To &amp; from Work- trip % summary'!I244</f>
        <v>0</v>
      </c>
      <c r="Y239" s="260">
        <f t="shared" si="44"/>
        <v>0</v>
      </c>
      <c r="Z239" s="259">
        <f t="shared" si="45"/>
        <v>0</v>
      </c>
      <c r="AA239" s="312">
        <f>'To &amp; from Work- trip % summary'!L244</f>
        <v>0</v>
      </c>
      <c r="AB239" s="314">
        <f>'To &amp; from Work- trip % summary'!N244</f>
        <v>0</v>
      </c>
      <c r="AC239" s="260">
        <f t="shared" si="46"/>
        <v>0</v>
      </c>
      <c r="AD239" s="259">
        <f t="shared" si="47"/>
        <v>0</v>
      </c>
      <c r="AE239" s="312">
        <f>'To &amp; from Work- trip % summary'!Q244</f>
        <v>0</v>
      </c>
      <c r="AF239" s="314">
        <f>'To &amp; from Work- trip % summary'!S244</f>
        <v>0</v>
      </c>
      <c r="AG239" s="260">
        <f t="shared" si="48"/>
        <v>0</v>
      </c>
      <c r="AH239" s="259">
        <f t="shared" si="49"/>
        <v>0</v>
      </c>
      <c r="AI239" s="312">
        <f>'To &amp; from Work- trip % summary'!V244</f>
        <v>0</v>
      </c>
      <c r="AJ239" s="314">
        <f>'To &amp; from Work- trip % summary'!X244</f>
        <v>0</v>
      </c>
      <c r="AK239" s="260">
        <f t="shared" si="50"/>
        <v>0</v>
      </c>
      <c r="AL239" s="259">
        <f t="shared" si="51"/>
        <v>0</v>
      </c>
      <c r="AM239" s="312">
        <f>'To &amp; from Work- trip % summary'!AA244</f>
        <v>0</v>
      </c>
      <c r="AN239" s="314">
        <f>'To &amp; from Work- trip % summary'!AC244</f>
        <v>0</v>
      </c>
      <c r="AO239" s="260">
        <f t="shared" si="52"/>
        <v>0</v>
      </c>
      <c r="AP239" s="259">
        <f t="shared" si="53"/>
        <v>0</v>
      </c>
      <c r="AQ239" s="312">
        <f>'To &amp; from Work- trip % summary'!AF244</f>
        <v>0</v>
      </c>
      <c r="AR239" s="314">
        <f>'To &amp; from Work- trip % summary'!AH244</f>
        <v>0</v>
      </c>
      <c r="AS239" s="260">
        <f t="shared" si="54"/>
        <v>0</v>
      </c>
      <c r="AT239" s="259">
        <f t="shared" si="55"/>
        <v>0</v>
      </c>
      <c r="AU239" s="261"/>
      <c r="AV239" s="248"/>
      <c r="AW239" s="248"/>
      <c r="AX239" s="248"/>
      <c r="AY239" s="248"/>
    </row>
    <row r="240" spans="1:51" x14ac:dyDescent="0.2">
      <c r="A240" s="248"/>
      <c r="B240" s="248"/>
      <c r="C240" s="248"/>
      <c r="D240" s="248"/>
      <c r="E240" s="248"/>
      <c r="F240" s="248"/>
      <c r="G240" s="248"/>
      <c r="H240" s="248"/>
      <c r="I240" s="248"/>
      <c r="J240" s="248"/>
      <c r="K240" s="248"/>
      <c r="L240" s="248"/>
      <c r="M240" s="248"/>
      <c r="N240" s="248"/>
      <c r="O240" s="248"/>
      <c r="P240" s="248"/>
      <c r="Q240" s="296"/>
      <c r="R240" s="256">
        <f>'To &amp; from Work- trip % summary'!B245</f>
        <v>0</v>
      </c>
      <c r="S240" s="313">
        <f>'To &amp; from Work- trip % summary'!D245</f>
        <v>0</v>
      </c>
      <c r="T240" s="257">
        <f>'Non-survey input values'!$B$26</f>
        <v>220.3</v>
      </c>
      <c r="U240" s="258">
        <f t="shared" si="42"/>
        <v>0</v>
      </c>
      <c r="V240" s="259">
        <f t="shared" si="43"/>
        <v>0</v>
      </c>
      <c r="W240" s="312">
        <f>'To &amp; from Work- trip % summary'!G245</f>
        <v>0</v>
      </c>
      <c r="X240" s="314">
        <f>'To &amp; from Work- trip % summary'!I245</f>
        <v>0</v>
      </c>
      <c r="Y240" s="260">
        <f t="shared" si="44"/>
        <v>0</v>
      </c>
      <c r="Z240" s="259">
        <f t="shared" si="45"/>
        <v>0</v>
      </c>
      <c r="AA240" s="312">
        <f>'To &amp; from Work- trip % summary'!L245</f>
        <v>0</v>
      </c>
      <c r="AB240" s="314">
        <f>'To &amp; from Work- trip % summary'!N245</f>
        <v>0</v>
      </c>
      <c r="AC240" s="260">
        <f t="shared" si="46"/>
        <v>0</v>
      </c>
      <c r="AD240" s="259">
        <f t="shared" si="47"/>
        <v>0</v>
      </c>
      <c r="AE240" s="312">
        <f>'To &amp; from Work- trip % summary'!Q245</f>
        <v>0</v>
      </c>
      <c r="AF240" s="314">
        <f>'To &amp; from Work- trip % summary'!S245</f>
        <v>0</v>
      </c>
      <c r="AG240" s="260">
        <f t="shared" si="48"/>
        <v>0</v>
      </c>
      <c r="AH240" s="259">
        <f t="shared" si="49"/>
        <v>0</v>
      </c>
      <c r="AI240" s="312">
        <f>'To &amp; from Work- trip % summary'!V245</f>
        <v>0</v>
      </c>
      <c r="AJ240" s="314">
        <f>'To &amp; from Work- trip % summary'!X245</f>
        <v>0</v>
      </c>
      <c r="AK240" s="260">
        <f t="shared" si="50"/>
        <v>0</v>
      </c>
      <c r="AL240" s="259">
        <f t="shared" si="51"/>
        <v>0</v>
      </c>
      <c r="AM240" s="312">
        <f>'To &amp; from Work- trip % summary'!AA245</f>
        <v>0</v>
      </c>
      <c r="AN240" s="314">
        <f>'To &amp; from Work- trip % summary'!AC245</f>
        <v>0</v>
      </c>
      <c r="AO240" s="260">
        <f t="shared" si="52"/>
        <v>0</v>
      </c>
      <c r="AP240" s="259">
        <f t="shared" si="53"/>
        <v>0</v>
      </c>
      <c r="AQ240" s="312">
        <f>'To &amp; from Work- trip % summary'!AF245</f>
        <v>0</v>
      </c>
      <c r="AR240" s="314">
        <f>'To &amp; from Work- trip % summary'!AH245</f>
        <v>0</v>
      </c>
      <c r="AS240" s="260">
        <f t="shared" si="54"/>
        <v>0</v>
      </c>
      <c r="AT240" s="259">
        <f t="shared" si="55"/>
        <v>0</v>
      </c>
      <c r="AU240" s="261"/>
      <c r="AV240" s="248"/>
      <c r="AW240" s="248"/>
      <c r="AX240" s="248"/>
      <c r="AY240" s="248"/>
    </row>
    <row r="241" spans="1:51" x14ac:dyDescent="0.2">
      <c r="A241" s="248"/>
      <c r="B241" s="248"/>
      <c r="C241" s="248"/>
      <c r="D241" s="248"/>
      <c r="E241" s="248"/>
      <c r="F241" s="248"/>
      <c r="G241" s="248"/>
      <c r="H241" s="248"/>
      <c r="I241" s="248"/>
      <c r="J241" s="248"/>
      <c r="K241" s="248"/>
      <c r="L241" s="248"/>
      <c r="M241" s="248"/>
      <c r="N241" s="248"/>
      <c r="O241" s="248"/>
      <c r="P241" s="248"/>
      <c r="Q241" s="296"/>
      <c r="R241" s="256">
        <f>'To &amp; from Work- trip % summary'!B246</f>
        <v>0</v>
      </c>
      <c r="S241" s="313">
        <f>'To &amp; from Work- trip % summary'!D246</f>
        <v>0</v>
      </c>
      <c r="T241" s="257">
        <f>'Non-survey input values'!$B$26</f>
        <v>220.3</v>
      </c>
      <c r="U241" s="258">
        <f t="shared" si="42"/>
        <v>0</v>
      </c>
      <c r="V241" s="259">
        <f t="shared" si="43"/>
        <v>0</v>
      </c>
      <c r="W241" s="312">
        <f>'To &amp; from Work- trip % summary'!G246</f>
        <v>0</v>
      </c>
      <c r="X241" s="314">
        <f>'To &amp; from Work- trip % summary'!I246</f>
        <v>0</v>
      </c>
      <c r="Y241" s="260">
        <f t="shared" si="44"/>
        <v>0</v>
      </c>
      <c r="Z241" s="259">
        <f t="shared" si="45"/>
        <v>0</v>
      </c>
      <c r="AA241" s="312">
        <f>'To &amp; from Work- trip % summary'!L246</f>
        <v>0</v>
      </c>
      <c r="AB241" s="314">
        <f>'To &amp; from Work- trip % summary'!N246</f>
        <v>0</v>
      </c>
      <c r="AC241" s="260">
        <f t="shared" si="46"/>
        <v>0</v>
      </c>
      <c r="AD241" s="259">
        <f t="shared" si="47"/>
        <v>0</v>
      </c>
      <c r="AE241" s="312">
        <f>'To &amp; from Work- trip % summary'!Q246</f>
        <v>0</v>
      </c>
      <c r="AF241" s="314">
        <f>'To &amp; from Work- trip % summary'!S246</f>
        <v>0</v>
      </c>
      <c r="AG241" s="260">
        <f t="shared" si="48"/>
        <v>0</v>
      </c>
      <c r="AH241" s="259">
        <f t="shared" si="49"/>
        <v>0</v>
      </c>
      <c r="AI241" s="312">
        <f>'To &amp; from Work- trip % summary'!V246</f>
        <v>0</v>
      </c>
      <c r="AJ241" s="314">
        <f>'To &amp; from Work- trip % summary'!X246</f>
        <v>0</v>
      </c>
      <c r="AK241" s="260">
        <f t="shared" si="50"/>
        <v>0</v>
      </c>
      <c r="AL241" s="259">
        <f t="shared" si="51"/>
        <v>0</v>
      </c>
      <c r="AM241" s="312">
        <f>'To &amp; from Work- trip % summary'!AA246</f>
        <v>0</v>
      </c>
      <c r="AN241" s="314">
        <f>'To &amp; from Work- trip % summary'!AC246</f>
        <v>0</v>
      </c>
      <c r="AO241" s="260">
        <f t="shared" si="52"/>
        <v>0</v>
      </c>
      <c r="AP241" s="259">
        <f t="shared" si="53"/>
        <v>0</v>
      </c>
      <c r="AQ241" s="312">
        <f>'To &amp; from Work- trip % summary'!AF246</f>
        <v>0</v>
      </c>
      <c r="AR241" s="314">
        <f>'To &amp; from Work- trip % summary'!AH246</f>
        <v>0</v>
      </c>
      <c r="AS241" s="260">
        <f t="shared" si="54"/>
        <v>0</v>
      </c>
      <c r="AT241" s="259">
        <f t="shared" si="55"/>
        <v>0</v>
      </c>
      <c r="AU241" s="261"/>
      <c r="AV241" s="248"/>
      <c r="AW241" s="248"/>
      <c r="AX241" s="248"/>
      <c r="AY241" s="248"/>
    </row>
    <row r="242" spans="1:51" x14ac:dyDescent="0.2">
      <c r="A242" s="248"/>
      <c r="B242" s="248"/>
      <c r="C242" s="248"/>
      <c r="D242" s="248"/>
      <c r="E242" s="248"/>
      <c r="F242" s="248"/>
      <c r="G242" s="248"/>
      <c r="H242" s="248"/>
      <c r="I242" s="248"/>
      <c r="J242" s="248"/>
      <c r="K242" s="248"/>
      <c r="L242" s="248"/>
      <c r="M242" s="248"/>
      <c r="N242" s="248"/>
      <c r="O242" s="248"/>
      <c r="P242" s="248"/>
      <c r="Q242" s="296"/>
      <c r="R242" s="256">
        <f>'To &amp; from Work- trip % summary'!B247</f>
        <v>0</v>
      </c>
      <c r="S242" s="313">
        <f>'To &amp; from Work- trip % summary'!D247</f>
        <v>0</v>
      </c>
      <c r="T242" s="257">
        <f>'Non-survey input values'!$B$26</f>
        <v>220.3</v>
      </c>
      <c r="U242" s="258">
        <f t="shared" si="42"/>
        <v>0</v>
      </c>
      <c r="V242" s="259">
        <f t="shared" si="43"/>
        <v>0</v>
      </c>
      <c r="W242" s="312">
        <f>'To &amp; from Work- trip % summary'!G247</f>
        <v>0</v>
      </c>
      <c r="X242" s="314">
        <f>'To &amp; from Work- trip % summary'!I247</f>
        <v>0</v>
      </c>
      <c r="Y242" s="260">
        <f t="shared" si="44"/>
        <v>0</v>
      </c>
      <c r="Z242" s="259">
        <f t="shared" si="45"/>
        <v>0</v>
      </c>
      <c r="AA242" s="312">
        <f>'To &amp; from Work- trip % summary'!L247</f>
        <v>0</v>
      </c>
      <c r="AB242" s="314">
        <f>'To &amp; from Work- trip % summary'!N247</f>
        <v>0</v>
      </c>
      <c r="AC242" s="260">
        <f t="shared" si="46"/>
        <v>0</v>
      </c>
      <c r="AD242" s="259">
        <f t="shared" si="47"/>
        <v>0</v>
      </c>
      <c r="AE242" s="312">
        <f>'To &amp; from Work- trip % summary'!Q247</f>
        <v>0</v>
      </c>
      <c r="AF242" s="314">
        <f>'To &amp; from Work- trip % summary'!S247</f>
        <v>0</v>
      </c>
      <c r="AG242" s="260">
        <f t="shared" si="48"/>
        <v>0</v>
      </c>
      <c r="AH242" s="259">
        <f t="shared" si="49"/>
        <v>0</v>
      </c>
      <c r="AI242" s="312">
        <f>'To &amp; from Work- trip % summary'!V247</f>
        <v>0</v>
      </c>
      <c r="AJ242" s="314">
        <f>'To &amp; from Work- trip % summary'!X247</f>
        <v>0</v>
      </c>
      <c r="AK242" s="260">
        <f t="shared" si="50"/>
        <v>0</v>
      </c>
      <c r="AL242" s="259">
        <f t="shared" si="51"/>
        <v>0</v>
      </c>
      <c r="AM242" s="312">
        <f>'To &amp; from Work- trip % summary'!AA247</f>
        <v>0</v>
      </c>
      <c r="AN242" s="314">
        <f>'To &amp; from Work- trip % summary'!AC247</f>
        <v>0</v>
      </c>
      <c r="AO242" s="260">
        <f t="shared" si="52"/>
        <v>0</v>
      </c>
      <c r="AP242" s="259">
        <f t="shared" si="53"/>
        <v>0</v>
      </c>
      <c r="AQ242" s="312">
        <f>'To &amp; from Work- trip % summary'!AF247</f>
        <v>0</v>
      </c>
      <c r="AR242" s="314">
        <f>'To &amp; from Work- trip % summary'!AH247</f>
        <v>0</v>
      </c>
      <c r="AS242" s="260">
        <f t="shared" si="54"/>
        <v>0</v>
      </c>
      <c r="AT242" s="259">
        <f t="shared" si="55"/>
        <v>0</v>
      </c>
      <c r="AU242" s="261"/>
      <c r="AV242" s="248"/>
      <c r="AW242" s="248"/>
      <c r="AX242" s="248"/>
      <c r="AY242" s="248"/>
    </row>
    <row r="243" spans="1:51" x14ac:dyDescent="0.2">
      <c r="A243" s="248"/>
      <c r="B243" s="248"/>
      <c r="C243" s="248"/>
      <c r="D243" s="248"/>
      <c r="E243" s="248"/>
      <c r="F243" s="248"/>
      <c r="G243" s="248"/>
      <c r="H243" s="248"/>
      <c r="I243" s="248"/>
      <c r="J243" s="248"/>
      <c r="K243" s="248"/>
      <c r="L243" s="248"/>
      <c r="M243" s="248"/>
      <c r="N243" s="248"/>
      <c r="O243" s="248"/>
      <c r="P243" s="248"/>
      <c r="Q243" s="296"/>
      <c r="R243" s="256">
        <f>'To &amp; from Work- trip % summary'!B248</f>
        <v>0</v>
      </c>
      <c r="S243" s="313">
        <f>'To &amp; from Work- trip % summary'!D248</f>
        <v>0</v>
      </c>
      <c r="T243" s="257">
        <f>'Non-survey input values'!$B$26</f>
        <v>220.3</v>
      </c>
      <c r="U243" s="258">
        <f t="shared" si="42"/>
        <v>0</v>
      </c>
      <c r="V243" s="259">
        <f t="shared" si="43"/>
        <v>0</v>
      </c>
      <c r="W243" s="312">
        <f>'To &amp; from Work- trip % summary'!G248</f>
        <v>0</v>
      </c>
      <c r="X243" s="314">
        <f>'To &amp; from Work- trip % summary'!I248</f>
        <v>0</v>
      </c>
      <c r="Y243" s="260">
        <f t="shared" si="44"/>
        <v>0</v>
      </c>
      <c r="Z243" s="259">
        <f t="shared" si="45"/>
        <v>0</v>
      </c>
      <c r="AA243" s="312">
        <f>'To &amp; from Work- trip % summary'!L248</f>
        <v>0</v>
      </c>
      <c r="AB243" s="314">
        <f>'To &amp; from Work- trip % summary'!N248</f>
        <v>0</v>
      </c>
      <c r="AC243" s="260">
        <f t="shared" si="46"/>
        <v>0</v>
      </c>
      <c r="AD243" s="259">
        <f t="shared" si="47"/>
        <v>0</v>
      </c>
      <c r="AE243" s="312">
        <f>'To &amp; from Work- trip % summary'!Q248</f>
        <v>0</v>
      </c>
      <c r="AF243" s="314">
        <f>'To &amp; from Work- trip % summary'!S248</f>
        <v>0</v>
      </c>
      <c r="AG243" s="260">
        <f t="shared" si="48"/>
        <v>0</v>
      </c>
      <c r="AH243" s="259">
        <f t="shared" si="49"/>
        <v>0</v>
      </c>
      <c r="AI243" s="312">
        <f>'To &amp; from Work- trip % summary'!V248</f>
        <v>0</v>
      </c>
      <c r="AJ243" s="314">
        <f>'To &amp; from Work- trip % summary'!X248</f>
        <v>0</v>
      </c>
      <c r="AK243" s="260">
        <f t="shared" si="50"/>
        <v>0</v>
      </c>
      <c r="AL243" s="259">
        <f t="shared" si="51"/>
        <v>0</v>
      </c>
      <c r="AM243" s="312">
        <f>'To &amp; from Work- trip % summary'!AA248</f>
        <v>0</v>
      </c>
      <c r="AN243" s="314">
        <f>'To &amp; from Work- trip % summary'!AC248</f>
        <v>0</v>
      </c>
      <c r="AO243" s="260">
        <f t="shared" si="52"/>
        <v>0</v>
      </c>
      <c r="AP243" s="259">
        <f t="shared" si="53"/>
        <v>0</v>
      </c>
      <c r="AQ243" s="312">
        <f>'To &amp; from Work- trip % summary'!AF248</f>
        <v>0</v>
      </c>
      <c r="AR243" s="314">
        <f>'To &amp; from Work- trip % summary'!AH248</f>
        <v>0</v>
      </c>
      <c r="AS243" s="260">
        <f t="shared" si="54"/>
        <v>0</v>
      </c>
      <c r="AT243" s="259">
        <f t="shared" si="55"/>
        <v>0</v>
      </c>
      <c r="AU243" s="261"/>
      <c r="AV243" s="248"/>
      <c r="AW243" s="248"/>
      <c r="AX243" s="248"/>
      <c r="AY243" s="248"/>
    </row>
    <row r="244" spans="1:51" x14ac:dyDescent="0.2">
      <c r="A244" s="248"/>
      <c r="B244" s="248"/>
      <c r="C244" s="248"/>
      <c r="D244" s="248"/>
      <c r="E244" s="248"/>
      <c r="F244" s="248"/>
      <c r="G244" s="248"/>
      <c r="H244" s="248"/>
      <c r="I244" s="248"/>
      <c r="J244" s="248"/>
      <c r="K244" s="248"/>
      <c r="L244" s="248"/>
      <c r="M244" s="248"/>
      <c r="N244" s="248"/>
      <c r="O244" s="248"/>
      <c r="P244" s="248"/>
      <c r="Q244" s="296"/>
      <c r="R244" s="256">
        <f>'To &amp; from Work- trip % summary'!B249</f>
        <v>0</v>
      </c>
      <c r="S244" s="313">
        <f>'To &amp; from Work- trip % summary'!D249</f>
        <v>0</v>
      </c>
      <c r="T244" s="257">
        <f>'Non-survey input values'!$B$26</f>
        <v>220.3</v>
      </c>
      <c r="U244" s="258">
        <f t="shared" si="42"/>
        <v>0</v>
      </c>
      <c r="V244" s="259">
        <f t="shared" si="43"/>
        <v>0</v>
      </c>
      <c r="W244" s="312">
        <f>'To &amp; from Work- trip % summary'!G249</f>
        <v>0</v>
      </c>
      <c r="X244" s="314">
        <f>'To &amp; from Work- trip % summary'!I249</f>
        <v>0</v>
      </c>
      <c r="Y244" s="260">
        <f t="shared" si="44"/>
        <v>0</v>
      </c>
      <c r="Z244" s="259">
        <f t="shared" si="45"/>
        <v>0</v>
      </c>
      <c r="AA244" s="312">
        <f>'To &amp; from Work- trip % summary'!L249</f>
        <v>0</v>
      </c>
      <c r="AB244" s="314">
        <f>'To &amp; from Work- trip % summary'!N249</f>
        <v>0</v>
      </c>
      <c r="AC244" s="260">
        <f t="shared" si="46"/>
        <v>0</v>
      </c>
      <c r="AD244" s="259">
        <f t="shared" si="47"/>
        <v>0</v>
      </c>
      <c r="AE244" s="312">
        <f>'To &amp; from Work- trip % summary'!Q249</f>
        <v>0</v>
      </c>
      <c r="AF244" s="314">
        <f>'To &amp; from Work- trip % summary'!S249</f>
        <v>0</v>
      </c>
      <c r="AG244" s="260">
        <f t="shared" si="48"/>
        <v>0</v>
      </c>
      <c r="AH244" s="259">
        <f t="shared" si="49"/>
        <v>0</v>
      </c>
      <c r="AI244" s="312">
        <f>'To &amp; from Work- trip % summary'!V249</f>
        <v>0</v>
      </c>
      <c r="AJ244" s="314">
        <f>'To &amp; from Work- trip % summary'!X249</f>
        <v>0</v>
      </c>
      <c r="AK244" s="260">
        <f t="shared" si="50"/>
        <v>0</v>
      </c>
      <c r="AL244" s="259">
        <f t="shared" si="51"/>
        <v>0</v>
      </c>
      <c r="AM244" s="312">
        <f>'To &amp; from Work- trip % summary'!AA249</f>
        <v>0</v>
      </c>
      <c r="AN244" s="314">
        <f>'To &amp; from Work- trip % summary'!AC249</f>
        <v>0</v>
      </c>
      <c r="AO244" s="260">
        <f t="shared" si="52"/>
        <v>0</v>
      </c>
      <c r="AP244" s="259">
        <f t="shared" si="53"/>
        <v>0</v>
      </c>
      <c r="AQ244" s="312">
        <f>'To &amp; from Work- trip % summary'!AF249</f>
        <v>0</v>
      </c>
      <c r="AR244" s="314">
        <f>'To &amp; from Work- trip % summary'!AH249</f>
        <v>0</v>
      </c>
      <c r="AS244" s="260">
        <f t="shared" si="54"/>
        <v>0</v>
      </c>
      <c r="AT244" s="259">
        <f t="shared" si="55"/>
        <v>0</v>
      </c>
      <c r="AU244" s="261"/>
      <c r="AV244" s="248"/>
      <c r="AW244" s="248"/>
      <c r="AX244" s="248"/>
      <c r="AY244" s="248"/>
    </row>
    <row r="245" spans="1:51" x14ac:dyDescent="0.2">
      <c r="A245" s="248"/>
      <c r="B245" s="248"/>
      <c r="C245" s="248"/>
      <c r="D245" s="248"/>
      <c r="E245" s="248"/>
      <c r="F245" s="248"/>
      <c r="G245" s="248"/>
      <c r="H245" s="248"/>
      <c r="I245" s="248"/>
      <c r="J245" s="248"/>
      <c r="K245" s="248"/>
      <c r="L245" s="248"/>
      <c r="M245" s="248"/>
      <c r="N245" s="248"/>
      <c r="O245" s="248"/>
      <c r="P245" s="248"/>
      <c r="Q245" s="296"/>
      <c r="R245" s="256">
        <f>'To &amp; from Work- trip % summary'!B250</f>
        <v>0</v>
      </c>
      <c r="S245" s="313">
        <f>'To &amp; from Work- trip % summary'!D250</f>
        <v>0</v>
      </c>
      <c r="T245" s="257">
        <f>'Non-survey input values'!$B$26</f>
        <v>220.3</v>
      </c>
      <c r="U245" s="258">
        <f t="shared" si="42"/>
        <v>0</v>
      </c>
      <c r="V245" s="259">
        <f t="shared" si="43"/>
        <v>0</v>
      </c>
      <c r="W245" s="312">
        <f>'To &amp; from Work- trip % summary'!G250</f>
        <v>0</v>
      </c>
      <c r="X245" s="314">
        <f>'To &amp; from Work- trip % summary'!I250</f>
        <v>0</v>
      </c>
      <c r="Y245" s="260">
        <f t="shared" si="44"/>
        <v>0</v>
      </c>
      <c r="Z245" s="259">
        <f t="shared" si="45"/>
        <v>0</v>
      </c>
      <c r="AA245" s="312">
        <f>'To &amp; from Work- trip % summary'!L250</f>
        <v>0</v>
      </c>
      <c r="AB245" s="314">
        <f>'To &amp; from Work- trip % summary'!N250</f>
        <v>0</v>
      </c>
      <c r="AC245" s="260">
        <f t="shared" si="46"/>
        <v>0</v>
      </c>
      <c r="AD245" s="259">
        <f t="shared" si="47"/>
        <v>0</v>
      </c>
      <c r="AE245" s="312">
        <f>'To &amp; from Work- trip % summary'!Q250</f>
        <v>0</v>
      </c>
      <c r="AF245" s="314">
        <f>'To &amp; from Work- trip % summary'!S250</f>
        <v>0</v>
      </c>
      <c r="AG245" s="260">
        <f t="shared" si="48"/>
        <v>0</v>
      </c>
      <c r="AH245" s="259">
        <f t="shared" si="49"/>
        <v>0</v>
      </c>
      <c r="AI245" s="312">
        <f>'To &amp; from Work- trip % summary'!V250</f>
        <v>0</v>
      </c>
      <c r="AJ245" s="314">
        <f>'To &amp; from Work- trip % summary'!X250</f>
        <v>0</v>
      </c>
      <c r="AK245" s="260">
        <f t="shared" si="50"/>
        <v>0</v>
      </c>
      <c r="AL245" s="259">
        <f t="shared" si="51"/>
        <v>0</v>
      </c>
      <c r="AM245" s="312">
        <f>'To &amp; from Work- trip % summary'!AA250</f>
        <v>0</v>
      </c>
      <c r="AN245" s="314">
        <f>'To &amp; from Work- trip % summary'!AC250</f>
        <v>0</v>
      </c>
      <c r="AO245" s="260">
        <f t="shared" si="52"/>
        <v>0</v>
      </c>
      <c r="AP245" s="259">
        <f t="shared" si="53"/>
        <v>0</v>
      </c>
      <c r="AQ245" s="312">
        <f>'To &amp; from Work- trip % summary'!AF250</f>
        <v>0</v>
      </c>
      <c r="AR245" s="314">
        <f>'To &amp; from Work- trip % summary'!AH250</f>
        <v>0</v>
      </c>
      <c r="AS245" s="260">
        <f t="shared" si="54"/>
        <v>0</v>
      </c>
      <c r="AT245" s="259">
        <f t="shared" si="55"/>
        <v>0</v>
      </c>
      <c r="AU245" s="261"/>
      <c r="AV245" s="248"/>
      <c r="AW245" s="248"/>
      <c r="AX245" s="248"/>
      <c r="AY245" s="248"/>
    </row>
    <row r="246" spans="1:51" x14ac:dyDescent="0.2">
      <c r="A246" s="248"/>
      <c r="B246" s="248"/>
      <c r="C246" s="248"/>
      <c r="D246" s="248"/>
      <c r="E246" s="248"/>
      <c r="F246" s="248"/>
      <c r="G246" s="248"/>
      <c r="H246" s="248"/>
      <c r="I246" s="248"/>
      <c r="J246" s="248"/>
      <c r="K246" s="248"/>
      <c r="L246" s="248"/>
      <c r="M246" s="248"/>
      <c r="N246" s="248"/>
      <c r="O246" s="248"/>
      <c r="P246" s="248"/>
      <c r="Q246" s="296"/>
      <c r="R246" s="256">
        <f>'To &amp; from Work- trip % summary'!B251</f>
        <v>0</v>
      </c>
      <c r="S246" s="313">
        <f>'To &amp; from Work- trip % summary'!D251</f>
        <v>0</v>
      </c>
      <c r="T246" s="257">
        <f>'Non-survey input values'!$B$26</f>
        <v>220.3</v>
      </c>
      <c r="U246" s="258">
        <f t="shared" si="42"/>
        <v>0</v>
      </c>
      <c r="V246" s="259">
        <f t="shared" si="43"/>
        <v>0</v>
      </c>
      <c r="W246" s="312">
        <f>'To &amp; from Work- trip % summary'!G251</f>
        <v>0</v>
      </c>
      <c r="X246" s="314">
        <f>'To &amp; from Work- trip % summary'!I251</f>
        <v>0</v>
      </c>
      <c r="Y246" s="260">
        <f t="shared" si="44"/>
        <v>0</v>
      </c>
      <c r="Z246" s="259">
        <f t="shared" si="45"/>
        <v>0</v>
      </c>
      <c r="AA246" s="312">
        <f>'To &amp; from Work- trip % summary'!L251</f>
        <v>0</v>
      </c>
      <c r="AB246" s="314">
        <f>'To &amp; from Work- trip % summary'!N251</f>
        <v>0</v>
      </c>
      <c r="AC246" s="260">
        <f t="shared" si="46"/>
        <v>0</v>
      </c>
      <c r="AD246" s="259">
        <f t="shared" si="47"/>
        <v>0</v>
      </c>
      <c r="AE246" s="312">
        <f>'To &amp; from Work- trip % summary'!Q251</f>
        <v>0</v>
      </c>
      <c r="AF246" s="314">
        <f>'To &amp; from Work- trip % summary'!S251</f>
        <v>0</v>
      </c>
      <c r="AG246" s="260">
        <f t="shared" si="48"/>
        <v>0</v>
      </c>
      <c r="AH246" s="259">
        <f t="shared" si="49"/>
        <v>0</v>
      </c>
      <c r="AI246" s="312">
        <f>'To &amp; from Work- trip % summary'!V251</f>
        <v>0</v>
      </c>
      <c r="AJ246" s="314">
        <f>'To &amp; from Work- trip % summary'!X251</f>
        <v>0</v>
      </c>
      <c r="AK246" s="260">
        <f t="shared" si="50"/>
        <v>0</v>
      </c>
      <c r="AL246" s="259">
        <f t="shared" si="51"/>
        <v>0</v>
      </c>
      <c r="AM246" s="312">
        <f>'To &amp; from Work- trip % summary'!AA251</f>
        <v>0</v>
      </c>
      <c r="AN246" s="314">
        <f>'To &amp; from Work- trip % summary'!AC251</f>
        <v>0</v>
      </c>
      <c r="AO246" s="260">
        <f t="shared" si="52"/>
        <v>0</v>
      </c>
      <c r="AP246" s="259">
        <f t="shared" si="53"/>
        <v>0</v>
      </c>
      <c r="AQ246" s="312">
        <f>'To &amp; from Work- trip % summary'!AF251</f>
        <v>0</v>
      </c>
      <c r="AR246" s="314">
        <f>'To &amp; from Work- trip % summary'!AH251</f>
        <v>0</v>
      </c>
      <c r="AS246" s="260">
        <f t="shared" si="54"/>
        <v>0</v>
      </c>
      <c r="AT246" s="259">
        <f t="shared" si="55"/>
        <v>0</v>
      </c>
      <c r="AU246" s="261"/>
      <c r="AV246" s="248"/>
      <c r="AW246" s="248"/>
      <c r="AX246" s="248"/>
      <c r="AY246" s="248"/>
    </row>
    <row r="247" spans="1:51" x14ac:dyDescent="0.2">
      <c r="A247" s="248"/>
      <c r="B247" s="248"/>
      <c r="C247" s="248"/>
      <c r="D247" s="248"/>
      <c r="E247" s="248"/>
      <c r="F247" s="248"/>
      <c r="G247" s="248"/>
      <c r="H247" s="248"/>
      <c r="I247" s="248"/>
      <c r="J247" s="248"/>
      <c r="K247" s="248"/>
      <c r="L247" s="248"/>
      <c r="M247" s="248"/>
      <c r="N247" s="248"/>
      <c r="O247" s="248"/>
      <c r="P247" s="248"/>
      <c r="Q247" s="296"/>
      <c r="R247" s="256">
        <f>'To &amp; from Work- trip % summary'!B252</f>
        <v>0</v>
      </c>
      <c r="S247" s="313">
        <f>'To &amp; from Work- trip % summary'!D252</f>
        <v>0</v>
      </c>
      <c r="T247" s="257">
        <f>'Non-survey input values'!$B$26</f>
        <v>220.3</v>
      </c>
      <c r="U247" s="258">
        <f t="shared" si="42"/>
        <v>0</v>
      </c>
      <c r="V247" s="259">
        <f t="shared" si="43"/>
        <v>0</v>
      </c>
      <c r="W247" s="312">
        <f>'To &amp; from Work- trip % summary'!G252</f>
        <v>0</v>
      </c>
      <c r="X247" s="314">
        <f>'To &amp; from Work- trip % summary'!I252</f>
        <v>0</v>
      </c>
      <c r="Y247" s="260">
        <f t="shared" si="44"/>
        <v>0</v>
      </c>
      <c r="Z247" s="259">
        <f t="shared" si="45"/>
        <v>0</v>
      </c>
      <c r="AA247" s="312">
        <f>'To &amp; from Work- trip % summary'!L252</f>
        <v>0</v>
      </c>
      <c r="AB247" s="314">
        <f>'To &amp; from Work- trip % summary'!N252</f>
        <v>0</v>
      </c>
      <c r="AC247" s="260">
        <f t="shared" si="46"/>
        <v>0</v>
      </c>
      <c r="AD247" s="259">
        <f t="shared" si="47"/>
        <v>0</v>
      </c>
      <c r="AE247" s="312">
        <f>'To &amp; from Work- trip % summary'!Q252</f>
        <v>0</v>
      </c>
      <c r="AF247" s="314">
        <f>'To &amp; from Work- trip % summary'!S252</f>
        <v>0</v>
      </c>
      <c r="AG247" s="260">
        <f t="shared" si="48"/>
        <v>0</v>
      </c>
      <c r="AH247" s="259">
        <f t="shared" si="49"/>
        <v>0</v>
      </c>
      <c r="AI247" s="312">
        <f>'To &amp; from Work- trip % summary'!V252</f>
        <v>0</v>
      </c>
      <c r="AJ247" s="314">
        <f>'To &amp; from Work- trip % summary'!X252</f>
        <v>0</v>
      </c>
      <c r="AK247" s="260">
        <f t="shared" si="50"/>
        <v>0</v>
      </c>
      <c r="AL247" s="259">
        <f t="shared" si="51"/>
        <v>0</v>
      </c>
      <c r="AM247" s="312">
        <f>'To &amp; from Work- trip % summary'!AA252</f>
        <v>0</v>
      </c>
      <c r="AN247" s="314">
        <f>'To &amp; from Work- trip % summary'!AC252</f>
        <v>0</v>
      </c>
      <c r="AO247" s="260">
        <f t="shared" si="52"/>
        <v>0</v>
      </c>
      <c r="AP247" s="259">
        <f t="shared" si="53"/>
        <v>0</v>
      </c>
      <c r="AQ247" s="312">
        <f>'To &amp; from Work- trip % summary'!AF252</f>
        <v>0</v>
      </c>
      <c r="AR247" s="314">
        <f>'To &amp; from Work- trip % summary'!AH252</f>
        <v>0</v>
      </c>
      <c r="AS247" s="260">
        <f t="shared" si="54"/>
        <v>0</v>
      </c>
      <c r="AT247" s="259">
        <f t="shared" si="55"/>
        <v>0</v>
      </c>
      <c r="AU247" s="261"/>
      <c r="AV247" s="248"/>
      <c r="AW247" s="248"/>
      <c r="AX247" s="248"/>
      <c r="AY247" s="248"/>
    </row>
    <row r="248" spans="1:51" x14ac:dyDescent="0.2">
      <c r="A248" s="248"/>
      <c r="B248" s="248"/>
      <c r="C248" s="248"/>
      <c r="D248" s="248"/>
      <c r="E248" s="248"/>
      <c r="F248" s="248"/>
      <c r="G248" s="248"/>
      <c r="H248" s="248"/>
      <c r="I248" s="248"/>
      <c r="J248" s="248"/>
      <c r="K248" s="248"/>
      <c r="L248" s="248"/>
      <c r="M248" s="248"/>
      <c r="N248" s="248"/>
      <c r="O248" s="248"/>
      <c r="P248" s="248"/>
      <c r="Q248" s="296"/>
      <c r="R248" s="256">
        <f>'To &amp; from Work- trip % summary'!B253</f>
        <v>0</v>
      </c>
      <c r="S248" s="313">
        <f>'To &amp; from Work- trip % summary'!D253</f>
        <v>0</v>
      </c>
      <c r="T248" s="257">
        <f>'Non-survey input values'!$B$26</f>
        <v>220.3</v>
      </c>
      <c r="U248" s="258">
        <f t="shared" si="42"/>
        <v>0</v>
      </c>
      <c r="V248" s="259">
        <f t="shared" si="43"/>
        <v>0</v>
      </c>
      <c r="W248" s="312">
        <f>'To &amp; from Work- trip % summary'!G253</f>
        <v>0</v>
      </c>
      <c r="X248" s="314">
        <f>'To &amp; from Work- trip % summary'!I253</f>
        <v>0</v>
      </c>
      <c r="Y248" s="260">
        <f t="shared" si="44"/>
        <v>0</v>
      </c>
      <c r="Z248" s="259">
        <f t="shared" si="45"/>
        <v>0</v>
      </c>
      <c r="AA248" s="312">
        <f>'To &amp; from Work- trip % summary'!L253</f>
        <v>0</v>
      </c>
      <c r="AB248" s="314">
        <f>'To &amp; from Work- trip % summary'!N253</f>
        <v>0</v>
      </c>
      <c r="AC248" s="260">
        <f t="shared" si="46"/>
        <v>0</v>
      </c>
      <c r="AD248" s="259">
        <f t="shared" si="47"/>
        <v>0</v>
      </c>
      <c r="AE248" s="312">
        <f>'To &amp; from Work- trip % summary'!Q253</f>
        <v>0</v>
      </c>
      <c r="AF248" s="314">
        <f>'To &amp; from Work- trip % summary'!S253</f>
        <v>0</v>
      </c>
      <c r="AG248" s="260">
        <f t="shared" si="48"/>
        <v>0</v>
      </c>
      <c r="AH248" s="259">
        <f t="shared" si="49"/>
        <v>0</v>
      </c>
      <c r="AI248" s="312">
        <f>'To &amp; from Work- trip % summary'!V253</f>
        <v>0</v>
      </c>
      <c r="AJ248" s="314">
        <f>'To &amp; from Work- trip % summary'!X253</f>
        <v>0</v>
      </c>
      <c r="AK248" s="260">
        <f t="shared" si="50"/>
        <v>0</v>
      </c>
      <c r="AL248" s="259">
        <f t="shared" si="51"/>
        <v>0</v>
      </c>
      <c r="AM248" s="312">
        <f>'To &amp; from Work- trip % summary'!AA253</f>
        <v>0</v>
      </c>
      <c r="AN248" s="314">
        <f>'To &amp; from Work- trip % summary'!AC253</f>
        <v>0</v>
      </c>
      <c r="AO248" s="260">
        <f t="shared" si="52"/>
        <v>0</v>
      </c>
      <c r="AP248" s="259">
        <f t="shared" si="53"/>
        <v>0</v>
      </c>
      <c r="AQ248" s="312">
        <f>'To &amp; from Work- trip % summary'!AF253</f>
        <v>0</v>
      </c>
      <c r="AR248" s="314">
        <f>'To &amp; from Work- trip % summary'!AH253</f>
        <v>0</v>
      </c>
      <c r="AS248" s="260">
        <f t="shared" si="54"/>
        <v>0</v>
      </c>
      <c r="AT248" s="259">
        <f t="shared" si="55"/>
        <v>0</v>
      </c>
      <c r="AU248" s="261"/>
      <c r="AV248" s="248"/>
      <c r="AW248" s="248"/>
      <c r="AX248" s="248"/>
      <c r="AY248" s="248"/>
    </row>
    <row r="249" spans="1:51" x14ac:dyDescent="0.2">
      <c r="A249" s="248"/>
      <c r="B249" s="248"/>
      <c r="C249" s="248"/>
      <c r="D249" s="248"/>
      <c r="E249" s="248"/>
      <c r="F249" s="248"/>
      <c r="G249" s="248"/>
      <c r="H249" s="248"/>
      <c r="I249" s="248"/>
      <c r="J249" s="248"/>
      <c r="K249" s="248"/>
      <c r="L249" s="248"/>
      <c r="M249" s="248"/>
      <c r="N249" s="248"/>
      <c r="O249" s="248"/>
      <c r="P249" s="248"/>
      <c r="Q249" s="296"/>
      <c r="R249" s="256">
        <f>'To &amp; from Work- trip % summary'!B254</f>
        <v>0</v>
      </c>
      <c r="S249" s="313">
        <f>'To &amp; from Work- trip % summary'!D254</f>
        <v>0</v>
      </c>
      <c r="T249" s="257">
        <f>'Non-survey input values'!$B$26</f>
        <v>220.3</v>
      </c>
      <c r="U249" s="258">
        <f t="shared" si="42"/>
        <v>0</v>
      </c>
      <c r="V249" s="259">
        <f t="shared" si="43"/>
        <v>0</v>
      </c>
      <c r="W249" s="312">
        <f>'To &amp; from Work- trip % summary'!G254</f>
        <v>0</v>
      </c>
      <c r="X249" s="314">
        <f>'To &amp; from Work- trip % summary'!I254</f>
        <v>0</v>
      </c>
      <c r="Y249" s="260">
        <f t="shared" si="44"/>
        <v>0</v>
      </c>
      <c r="Z249" s="259">
        <f t="shared" si="45"/>
        <v>0</v>
      </c>
      <c r="AA249" s="312">
        <f>'To &amp; from Work- trip % summary'!L254</f>
        <v>0</v>
      </c>
      <c r="AB249" s="314">
        <f>'To &amp; from Work- trip % summary'!N254</f>
        <v>0</v>
      </c>
      <c r="AC249" s="260">
        <f t="shared" si="46"/>
        <v>0</v>
      </c>
      <c r="AD249" s="259">
        <f t="shared" si="47"/>
        <v>0</v>
      </c>
      <c r="AE249" s="312">
        <f>'To &amp; from Work- trip % summary'!Q254</f>
        <v>0</v>
      </c>
      <c r="AF249" s="314">
        <f>'To &amp; from Work- trip % summary'!S254</f>
        <v>0</v>
      </c>
      <c r="AG249" s="260">
        <f t="shared" si="48"/>
        <v>0</v>
      </c>
      <c r="AH249" s="259">
        <f t="shared" si="49"/>
        <v>0</v>
      </c>
      <c r="AI249" s="312">
        <f>'To &amp; from Work- trip % summary'!V254</f>
        <v>0</v>
      </c>
      <c r="AJ249" s="314">
        <f>'To &amp; from Work- trip % summary'!X254</f>
        <v>0</v>
      </c>
      <c r="AK249" s="260">
        <f t="shared" si="50"/>
        <v>0</v>
      </c>
      <c r="AL249" s="259">
        <f t="shared" si="51"/>
        <v>0</v>
      </c>
      <c r="AM249" s="312">
        <f>'To &amp; from Work- trip % summary'!AA254</f>
        <v>0</v>
      </c>
      <c r="AN249" s="314">
        <f>'To &amp; from Work- trip % summary'!AC254</f>
        <v>0</v>
      </c>
      <c r="AO249" s="260">
        <f t="shared" si="52"/>
        <v>0</v>
      </c>
      <c r="AP249" s="259">
        <f t="shared" si="53"/>
        <v>0</v>
      </c>
      <c r="AQ249" s="312">
        <f>'To &amp; from Work- trip % summary'!AF254</f>
        <v>0</v>
      </c>
      <c r="AR249" s="314">
        <f>'To &amp; from Work- trip % summary'!AH254</f>
        <v>0</v>
      </c>
      <c r="AS249" s="260">
        <f t="shared" si="54"/>
        <v>0</v>
      </c>
      <c r="AT249" s="259">
        <f t="shared" si="55"/>
        <v>0</v>
      </c>
      <c r="AU249" s="261"/>
      <c r="AV249" s="248"/>
      <c r="AW249" s="248"/>
      <c r="AX249" s="248"/>
      <c r="AY249" s="248"/>
    </row>
    <row r="250" spans="1:51" x14ac:dyDescent="0.2">
      <c r="A250" s="248"/>
      <c r="B250" s="248"/>
      <c r="C250" s="248"/>
      <c r="D250" s="248"/>
      <c r="E250" s="248"/>
      <c r="F250" s="248"/>
      <c r="G250" s="248"/>
      <c r="H250" s="248"/>
      <c r="I250" s="248"/>
      <c r="J250" s="248"/>
      <c r="K250" s="248"/>
      <c r="L250" s="248"/>
      <c r="M250" s="248"/>
      <c r="N250" s="248"/>
      <c r="O250" s="248"/>
      <c r="P250" s="248"/>
      <c r="Q250" s="296"/>
      <c r="R250" s="256">
        <f>'To &amp; from Work- trip % summary'!B255</f>
        <v>0</v>
      </c>
      <c r="S250" s="313">
        <f>'To &amp; from Work- trip % summary'!D255</f>
        <v>0</v>
      </c>
      <c r="T250" s="257">
        <f>'Non-survey input values'!$B$26</f>
        <v>220.3</v>
      </c>
      <c r="U250" s="258">
        <f t="shared" si="42"/>
        <v>0</v>
      </c>
      <c r="V250" s="259">
        <f t="shared" si="43"/>
        <v>0</v>
      </c>
      <c r="W250" s="312">
        <f>'To &amp; from Work- trip % summary'!G255</f>
        <v>0</v>
      </c>
      <c r="X250" s="314">
        <f>'To &amp; from Work- trip % summary'!I255</f>
        <v>0</v>
      </c>
      <c r="Y250" s="260">
        <f t="shared" si="44"/>
        <v>0</v>
      </c>
      <c r="Z250" s="259">
        <f t="shared" si="45"/>
        <v>0</v>
      </c>
      <c r="AA250" s="312">
        <f>'To &amp; from Work- trip % summary'!L255</f>
        <v>0</v>
      </c>
      <c r="AB250" s="314">
        <f>'To &amp; from Work- trip % summary'!N255</f>
        <v>0</v>
      </c>
      <c r="AC250" s="260">
        <f t="shared" si="46"/>
        <v>0</v>
      </c>
      <c r="AD250" s="259">
        <f t="shared" si="47"/>
        <v>0</v>
      </c>
      <c r="AE250" s="312">
        <f>'To &amp; from Work- trip % summary'!Q255</f>
        <v>0</v>
      </c>
      <c r="AF250" s="314">
        <f>'To &amp; from Work- trip % summary'!S255</f>
        <v>0</v>
      </c>
      <c r="AG250" s="260">
        <f t="shared" si="48"/>
        <v>0</v>
      </c>
      <c r="AH250" s="259">
        <f t="shared" si="49"/>
        <v>0</v>
      </c>
      <c r="AI250" s="312">
        <f>'To &amp; from Work- trip % summary'!V255</f>
        <v>0</v>
      </c>
      <c r="AJ250" s="314">
        <f>'To &amp; from Work- trip % summary'!X255</f>
        <v>0</v>
      </c>
      <c r="AK250" s="260">
        <f t="shared" si="50"/>
        <v>0</v>
      </c>
      <c r="AL250" s="259">
        <f t="shared" si="51"/>
        <v>0</v>
      </c>
      <c r="AM250" s="312">
        <f>'To &amp; from Work- trip % summary'!AA255</f>
        <v>0</v>
      </c>
      <c r="AN250" s="314">
        <f>'To &amp; from Work- trip % summary'!AC255</f>
        <v>0</v>
      </c>
      <c r="AO250" s="260">
        <f t="shared" si="52"/>
        <v>0</v>
      </c>
      <c r="AP250" s="259">
        <f t="shared" si="53"/>
        <v>0</v>
      </c>
      <c r="AQ250" s="312">
        <f>'To &amp; from Work- trip % summary'!AF255</f>
        <v>0</v>
      </c>
      <c r="AR250" s="314">
        <f>'To &amp; from Work- trip % summary'!AH255</f>
        <v>0</v>
      </c>
      <c r="AS250" s="260">
        <f t="shared" si="54"/>
        <v>0</v>
      </c>
      <c r="AT250" s="259">
        <f t="shared" si="55"/>
        <v>0</v>
      </c>
      <c r="AU250" s="261"/>
      <c r="AV250" s="248"/>
      <c r="AW250" s="248"/>
      <c r="AX250" s="248"/>
      <c r="AY250" s="248"/>
    </row>
    <row r="251" spans="1:51" x14ac:dyDescent="0.2">
      <c r="A251" s="248"/>
      <c r="B251" s="248"/>
      <c r="C251" s="248"/>
      <c r="D251" s="248"/>
      <c r="E251" s="248"/>
      <c r="F251" s="248"/>
      <c r="G251" s="248"/>
      <c r="H251" s="248"/>
      <c r="I251" s="248"/>
      <c r="J251" s="248"/>
      <c r="K251" s="248"/>
      <c r="L251" s="248"/>
      <c r="M251" s="248"/>
      <c r="N251" s="248"/>
      <c r="O251" s="248"/>
      <c r="P251" s="248"/>
      <c r="Q251" s="296"/>
      <c r="R251" s="256">
        <f>'To &amp; from Work- trip % summary'!B256</f>
        <v>0</v>
      </c>
      <c r="S251" s="313">
        <f>'To &amp; from Work- trip % summary'!D256</f>
        <v>0</v>
      </c>
      <c r="T251" s="257">
        <f>'Non-survey input values'!$B$26</f>
        <v>220.3</v>
      </c>
      <c r="U251" s="258">
        <f t="shared" si="42"/>
        <v>0</v>
      </c>
      <c r="V251" s="259">
        <f t="shared" si="43"/>
        <v>0</v>
      </c>
      <c r="W251" s="312">
        <f>'To &amp; from Work- trip % summary'!G256</f>
        <v>0</v>
      </c>
      <c r="X251" s="314">
        <f>'To &amp; from Work- trip % summary'!I256</f>
        <v>0</v>
      </c>
      <c r="Y251" s="260">
        <f t="shared" si="44"/>
        <v>0</v>
      </c>
      <c r="Z251" s="259">
        <f t="shared" si="45"/>
        <v>0</v>
      </c>
      <c r="AA251" s="312">
        <f>'To &amp; from Work- trip % summary'!L256</f>
        <v>0</v>
      </c>
      <c r="AB251" s="314">
        <f>'To &amp; from Work- trip % summary'!N256</f>
        <v>0</v>
      </c>
      <c r="AC251" s="260">
        <f t="shared" si="46"/>
        <v>0</v>
      </c>
      <c r="AD251" s="259">
        <f t="shared" si="47"/>
        <v>0</v>
      </c>
      <c r="AE251" s="312">
        <f>'To &amp; from Work- trip % summary'!Q256</f>
        <v>0</v>
      </c>
      <c r="AF251" s="314">
        <f>'To &amp; from Work- trip % summary'!S256</f>
        <v>0</v>
      </c>
      <c r="AG251" s="260">
        <f t="shared" si="48"/>
        <v>0</v>
      </c>
      <c r="AH251" s="259">
        <f t="shared" si="49"/>
        <v>0</v>
      </c>
      <c r="AI251" s="312">
        <f>'To &amp; from Work- trip % summary'!V256</f>
        <v>0</v>
      </c>
      <c r="AJ251" s="314">
        <f>'To &amp; from Work- trip % summary'!X256</f>
        <v>0</v>
      </c>
      <c r="AK251" s="260">
        <f t="shared" si="50"/>
        <v>0</v>
      </c>
      <c r="AL251" s="259">
        <f t="shared" si="51"/>
        <v>0</v>
      </c>
      <c r="AM251" s="312">
        <f>'To &amp; from Work- trip % summary'!AA256</f>
        <v>0</v>
      </c>
      <c r="AN251" s="314">
        <f>'To &amp; from Work- trip % summary'!AC256</f>
        <v>0</v>
      </c>
      <c r="AO251" s="260">
        <f t="shared" si="52"/>
        <v>0</v>
      </c>
      <c r="AP251" s="259">
        <f t="shared" si="53"/>
        <v>0</v>
      </c>
      <c r="AQ251" s="312">
        <f>'To &amp; from Work- trip % summary'!AF256</f>
        <v>0</v>
      </c>
      <c r="AR251" s="314">
        <f>'To &amp; from Work- trip % summary'!AH256</f>
        <v>0</v>
      </c>
      <c r="AS251" s="260">
        <f t="shared" si="54"/>
        <v>0</v>
      </c>
      <c r="AT251" s="259">
        <f t="shared" si="55"/>
        <v>0</v>
      </c>
      <c r="AU251" s="261"/>
      <c r="AV251" s="248"/>
      <c r="AW251" s="248"/>
      <c r="AX251" s="248"/>
      <c r="AY251" s="248"/>
    </row>
    <row r="252" spans="1:51" x14ac:dyDescent="0.2">
      <c r="A252" s="248"/>
      <c r="B252" s="248"/>
      <c r="C252" s="248"/>
      <c r="D252" s="248"/>
      <c r="E252" s="248"/>
      <c r="F252" s="248"/>
      <c r="G252" s="248"/>
      <c r="H252" s="248"/>
      <c r="I252" s="248"/>
      <c r="J252" s="248"/>
      <c r="K252" s="248"/>
      <c r="L252" s="248"/>
      <c r="M252" s="248"/>
      <c r="N252" s="248"/>
      <c r="O252" s="248"/>
      <c r="P252" s="248"/>
      <c r="Q252" s="296"/>
      <c r="R252" s="256">
        <f>'To &amp; from Work- trip % summary'!B257</f>
        <v>0</v>
      </c>
      <c r="S252" s="313">
        <f>'To &amp; from Work- trip % summary'!D257</f>
        <v>0</v>
      </c>
      <c r="T252" s="257">
        <f>'Non-survey input values'!$B$26</f>
        <v>220.3</v>
      </c>
      <c r="U252" s="258">
        <f t="shared" si="42"/>
        <v>0</v>
      </c>
      <c r="V252" s="259">
        <f t="shared" si="43"/>
        <v>0</v>
      </c>
      <c r="W252" s="312">
        <f>'To &amp; from Work- trip % summary'!G257</f>
        <v>0</v>
      </c>
      <c r="X252" s="314">
        <f>'To &amp; from Work- trip % summary'!I257</f>
        <v>0</v>
      </c>
      <c r="Y252" s="260">
        <f t="shared" si="44"/>
        <v>0</v>
      </c>
      <c r="Z252" s="259">
        <f t="shared" si="45"/>
        <v>0</v>
      </c>
      <c r="AA252" s="312">
        <f>'To &amp; from Work- trip % summary'!L257</f>
        <v>0</v>
      </c>
      <c r="AB252" s="314">
        <f>'To &amp; from Work- trip % summary'!N257</f>
        <v>0</v>
      </c>
      <c r="AC252" s="260">
        <f t="shared" si="46"/>
        <v>0</v>
      </c>
      <c r="AD252" s="259">
        <f t="shared" si="47"/>
        <v>0</v>
      </c>
      <c r="AE252" s="312">
        <f>'To &amp; from Work- trip % summary'!Q257</f>
        <v>0</v>
      </c>
      <c r="AF252" s="314">
        <f>'To &amp; from Work- trip % summary'!S257</f>
        <v>0</v>
      </c>
      <c r="AG252" s="260">
        <f t="shared" si="48"/>
        <v>0</v>
      </c>
      <c r="AH252" s="259">
        <f t="shared" si="49"/>
        <v>0</v>
      </c>
      <c r="AI252" s="312">
        <f>'To &amp; from Work- trip % summary'!V257</f>
        <v>0</v>
      </c>
      <c r="AJ252" s="314">
        <f>'To &amp; from Work- trip % summary'!X257</f>
        <v>0</v>
      </c>
      <c r="AK252" s="260">
        <f t="shared" si="50"/>
        <v>0</v>
      </c>
      <c r="AL252" s="259">
        <f t="shared" si="51"/>
        <v>0</v>
      </c>
      <c r="AM252" s="312">
        <f>'To &amp; from Work- trip % summary'!AA257</f>
        <v>0</v>
      </c>
      <c r="AN252" s="314">
        <f>'To &amp; from Work- trip % summary'!AC257</f>
        <v>0</v>
      </c>
      <c r="AO252" s="260">
        <f t="shared" si="52"/>
        <v>0</v>
      </c>
      <c r="AP252" s="259">
        <f t="shared" si="53"/>
        <v>0</v>
      </c>
      <c r="AQ252" s="312">
        <f>'To &amp; from Work- trip % summary'!AF257</f>
        <v>0</v>
      </c>
      <c r="AR252" s="314">
        <f>'To &amp; from Work- trip % summary'!AH257</f>
        <v>0</v>
      </c>
      <c r="AS252" s="260">
        <f t="shared" si="54"/>
        <v>0</v>
      </c>
      <c r="AT252" s="259">
        <f t="shared" si="55"/>
        <v>0</v>
      </c>
      <c r="AU252" s="261"/>
      <c r="AV252" s="248"/>
      <c r="AW252" s="248"/>
      <c r="AX252" s="248"/>
      <c r="AY252" s="248"/>
    </row>
    <row r="253" spans="1:51" x14ac:dyDescent="0.2">
      <c r="A253" s="248"/>
      <c r="B253" s="248"/>
      <c r="C253" s="248"/>
      <c r="D253" s="248"/>
      <c r="E253" s="248"/>
      <c r="F253" s="248"/>
      <c r="G253" s="248"/>
      <c r="H253" s="248"/>
      <c r="I253" s="248"/>
      <c r="J253" s="248"/>
      <c r="K253" s="248"/>
      <c r="L253" s="248"/>
      <c r="M253" s="248"/>
      <c r="N253" s="248"/>
      <c r="O253" s="248"/>
      <c r="P253" s="248"/>
      <c r="Q253" s="296"/>
      <c r="R253" s="256">
        <f>'To &amp; from Work- trip % summary'!B258</f>
        <v>0</v>
      </c>
      <c r="S253" s="313">
        <f>'To &amp; from Work- trip % summary'!D258</f>
        <v>0</v>
      </c>
      <c r="T253" s="257">
        <f>'Non-survey input values'!$B$26</f>
        <v>220.3</v>
      </c>
      <c r="U253" s="258">
        <f t="shared" si="42"/>
        <v>0</v>
      </c>
      <c r="V253" s="259">
        <f t="shared" si="43"/>
        <v>0</v>
      </c>
      <c r="W253" s="312">
        <f>'To &amp; from Work- trip % summary'!G258</f>
        <v>0</v>
      </c>
      <c r="X253" s="314">
        <f>'To &amp; from Work- trip % summary'!I258</f>
        <v>0</v>
      </c>
      <c r="Y253" s="260">
        <f t="shared" si="44"/>
        <v>0</v>
      </c>
      <c r="Z253" s="259">
        <f t="shared" si="45"/>
        <v>0</v>
      </c>
      <c r="AA253" s="312">
        <f>'To &amp; from Work- trip % summary'!L258</f>
        <v>0</v>
      </c>
      <c r="AB253" s="314">
        <f>'To &amp; from Work- trip % summary'!N258</f>
        <v>0</v>
      </c>
      <c r="AC253" s="260">
        <f t="shared" si="46"/>
        <v>0</v>
      </c>
      <c r="AD253" s="259">
        <f t="shared" si="47"/>
        <v>0</v>
      </c>
      <c r="AE253" s="312">
        <f>'To &amp; from Work- trip % summary'!Q258</f>
        <v>0</v>
      </c>
      <c r="AF253" s="314">
        <f>'To &amp; from Work- trip % summary'!S258</f>
        <v>0</v>
      </c>
      <c r="AG253" s="260">
        <f t="shared" si="48"/>
        <v>0</v>
      </c>
      <c r="AH253" s="259">
        <f t="shared" si="49"/>
        <v>0</v>
      </c>
      <c r="AI253" s="312">
        <f>'To &amp; from Work- trip % summary'!V258</f>
        <v>0</v>
      </c>
      <c r="AJ253" s="314">
        <f>'To &amp; from Work- trip % summary'!X258</f>
        <v>0</v>
      </c>
      <c r="AK253" s="260">
        <f t="shared" si="50"/>
        <v>0</v>
      </c>
      <c r="AL253" s="259">
        <f t="shared" si="51"/>
        <v>0</v>
      </c>
      <c r="AM253" s="312">
        <f>'To &amp; from Work- trip % summary'!AA258</f>
        <v>0</v>
      </c>
      <c r="AN253" s="314">
        <f>'To &amp; from Work- trip % summary'!AC258</f>
        <v>0</v>
      </c>
      <c r="AO253" s="260">
        <f t="shared" si="52"/>
        <v>0</v>
      </c>
      <c r="AP253" s="259">
        <f t="shared" si="53"/>
        <v>0</v>
      </c>
      <c r="AQ253" s="312">
        <f>'To &amp; from Work- trip % summary'!AF258</f>
        <v>0</v>
      </c>
      <c r="AR253" s="314">
        <f>'To &amp; from Work- trip % summary'!AH258</f>
        <v>0</v>
      </c>
      <c r="AS253" s="260">
        <f t="shared" si="54"/>
        <v>0</v>
      </c>
      <c r="AT253" s="259">
        <f t="shared" si="55"/>
        <v>0</v>
      </c>
      <c r="AU253" s="261"/>
      <c r="AV253" s="248"/>
      <c r="AW253" s="248"/>
      <c r="AX253" s="248"/>
      <c r="AY253" s="248"/>
    </row>
    <row r="254" spans="1:51" x14ac:dyDescent="0.2">
      <c r="A254" s="248"/>
      <c r="B254" s="248"/>
      <c r="C254" s="248"/>
      <c r="D254" s="248"/>
      <c r="E254" s="248"/>
      <c r="F254" s="248"/>
      <c r="G254" s="248"/>
      <c r="H254" s="248"/>
      <c r="I254" s="248"/>
      <c r="J254" s="248"/>
      <c r="K254" s="248"/>
      <c r="L254" s="248"/>
      <c r="M254" s="248"/>
      <c r="N254" s="248"/>
      <c r="O254" s="248"/>
      <c r="P254" s="248"/>
      <c r="Q254" s="296"/>
      <c r="R254" s="256">
        <f>'To &amp; from Work- trip % summary'!B259</f>
        <v>0</v>
      </c>
      <c r="S254" s="313">
        <f>'To &amp; from Work- trip % summary'!D259</f>
        <v>0</v>
      </c>
      <c r="T254" s="257">
        <f>'Non-survey input values'!$B$26</f>
        <v>220.3</v>
      </c>
      <c r="U254" s="258">
        <f t="shared" si="42"/>
        <v>0</v>
      </c>
      <c r="V254" s="259">
        <f t="shared" si="43"/>
        <v>0</v>
      </c>
      <c r="W254" s="312">
        <f>'To &amp; from Work- trip % summary'!G259</f>
        <v>0</v>
      </c>
      <c r="X254" s="314">
        <f>'To &amp; from Work- trip % summary'!I259</f>
        <v>0</v>
      </c>
      <c r="Y254" s="260">
        <f t="shared" si="44"/>
        <v>0</v>
      </c>
      <c r="Z254" s="259">
        <f t="shared" si="45"/>
        <v>0</v>
      </c>
      <c r="AA254" s="312">
        <f>'To &amp; from Work- trip % summary'!L259</f>
        <v>0</v>
      </c>
      <c r="AB254" s="314">
        <f>'To &amp; from Work- trip % summary'!N259</f>
        <v>0</v>
      </c>
      <c r="AC254" s="260">
        <f t="shared" si="46"/>
        <v>0</v>
      </c>
      <c r="AD254" s="259">
        <f t="shared" si="47"/>
        <v>0</v>
      </c>
      <c r="AE254" s="312">
        <f>'To &amp; from Work- trip % summary'!Q259</f>
        <v>0</v>
      </c>
      <c r="AF254" s="314">
        <f>'To &amp; from Work- trip % summary'!S259</f>
        <v>0</v>
      </c>
      <c r="AG254" s="260">
        <f t="shared" si="48"/>
        <v>0</v>
      </c>
      <c r="AH254" s="259">
        <f t="shared" si="49"/>
        <v>0</v>
      </c>
      <c r="AI254" s="312">
        <f>'To &amp; from Work- trip % summary'!V259</f>
        <v>0</v>
      </c>
      <c r="AJ254" s="314">
        <f>'To &amp; from Work- trip % summary'!X259</f>
        <v>0</v>
      </c>
      <c r="AK254" s="260">
        <f t="shared" si="50"/>
        <v>0</v>
      </c>
      <c r="AL254" s="259">
        <f t="shared" si="51"/>
        <v>0</v>
      </c>
      <c r="AM254" s="312">
        <f>'To &amp; from Work- trip % summary'!AA259</f>
        <v>0</v>
      </c>
      <c r="AN254" s="314">
        <f>'To &amp; from Work- trip % summary'!AC259</f>
        <v>0</v>
      </c>
      <c r="AO254" s="260">
        <f t="shared" si="52"/>
        <v>0</v>
      </c>
      <c r="AP254" s="259">
        <f t="shared" si="53"/>
        <v>0</v>
      </c>
      <c r="AQ254" s="312">
        <f>'To &amp; from Work- trip % summary'!AF259</f>
        <v>0</v>
      </c>
      <c r="AR254" s="314">
        <f>'To &amp; from Work- trip % summary'!AH259</f>
        <v>0</v>
      </c>
      <c r="AS254" s="260">
        <f t="shared" si="54"/>
        <v>0</v>
      </c>
      <c r="AT254" s="259">
        <f t="shared" si="55"/>
        <v>0</v>
      </c>
      <c r="AU254" s="261"/>
      <c r="AV254" s="248"/>
      <c r="AW254" s="248"/>
      <c r="AX254" s="248"/>
      <c r="AY254" s="248"/>
    </row>
    <row r="255" spans="1:51" x14ac:dyDescent="0.2">
      <c r="A255" s="248"/>
      <c r="B255" s="248"/>
      <c r="C255" s="248"/>
      <c r="D255" s="248"/>
      <c r="E255" s="248"/>
      <c r="F255" s="248"/>
      <c r="G255" s="248"/>
      <c r="H255" s="248"/>
      <c r="I255" s="248"/>
      <c r="J255" s="248"/>
      <c r="K255" s="248"/>
      <c r="L255" s="248"/>
      <c r="M255" s="248"/>
      <c r="N255" s="248"/>
      <c r="O255" s="248"/>
      <c r="P255" s="248"/>
      <c r="Q255" s="296"/>
      <c r="R255" s="256">
        <f>'To &amp; from Work- trip % summary'!B260</f>
        <v>0</v>
      </c>
      <c r="S255" s="313">
        <f>'To &amp; from Work- trip % summary'!D260</f>
        <v>0</v>
      </c>
      <c r="T255" s="257">
        <f>'Non-survey input values'!$B$26</f>
        <v>220.3</v>
      </c>
      <c r="U255" s="258">
        <f t="shared" si="42"/>
        <v>0</v>
      </c>
      <c r="V255" s="259">
        <f t="shared" si="43"/>
        <v>0</v>
      </c>
      <c r="W255" s="312">
        <f>'To &amp; from Work- trip % summary'!G260</f>
        <v>0</v>
      </c>
      <c r="X255" s="314">
        <f>'To &amp; from Work- trip % summary'!I260</f>
        <v>0</v>
      </c>
      <c r="Y255" s="260">
        <f t="shared" si="44"/>
        <v>0</v>
      </c>
      <c r="Z255" s="259">
        <f t="shared" si="45"/>
        <v>0</v>
      </c>
      <c r="AA255" s="312">
        <f>'To &amp; from Work- trip % summary'!L260</f>
        <v>0</v>
      </c>
      <c r="AB255" s="314">
        <f>'To &amp; from Work- trip % summary'!N260</f>
        <v>0</v>
      </c>
      <c r="AC255" s="260">
        <f t="shared" si="46"/>
        <v>0</v>
      </c>
      <c r="AD255" s="259">
        <f t="shared" si="47"/>
        <v>0</v>
      </c>
      <c r="AE255" s="312">
        <f>'To &amp; from Work- trip % summary'!Q260</f>
        <v>0</v>
      </c>
      <c r="AF255" s="314">
        <f>'To &amp; from Work- trip % summary'!S260</f>
        <v>0</v>
      </c>
      <c r="AG255" s="260">
        <f t="shared" si="48"/>
        <v>0</v>
      </c>
      <c r="AH255" s="259">
        <f t="shared" si="49"/>
        <v>0</v>
      </c>
      <c r="AI255" s="312">
        <f>'To &amp; from Work- trip % summary'!V260</f>
        <v>0</v>
      </c>
      <c r="AJ255" s="314">
        <f>'To &amp; from Work- trip % summary'!X260</f>
        <v>0</v>
      </c>
      <c r="AK255" s="260">
        <f t="shared" si="50"/>
        <v>0</v>
      </c>
      <c r="AL255" s="259">
        <f t="shared" si="51"/>
        <v>0</v>
      </c>
      <c r="AM255" s="312">
        <f>'To &amp; from Work- trip % summary'!AA260</f>
        <v>0</v>
      </c>
      <c r="AN255" s="314">
        <f>'To &amp; from Work- trip % summary'!AC260</f>
        <v>0</v>
      </c>
      <c r="AO255" s="260">
        <f t="shared" si="52"/>
        <v>0</v>
      </c>
      <c r="AP255" s="259">
        <f t="shared" si="53"/>
        <v>0</v>
      </c>
      <c r="AQ255" s="312">
        <f>'To &amp; from Work- trip % summary'!AF260</f>
        <v>0</v>
      </c>
      <c r="AR255" s="314">
        <f>'To &amp; from Work- trip % summary'!AH260</f>
        <v>0</v>
      </c>
      <c r="AS255" s="260">
        <f t="shared" si="54"/>
        <v>0</v>
      </c>
      <c r="AT255" s="259">
        <f t="shared" si="55"/>
        <v>0</v>
      </c>
      <c r="AU255" s="261"/>
      <c r="AV255" s="248"/>
      <c r="AW255" s="248"/>
      <c r="AX255" s="248"/>
      <c r="AY255" s="248"/>
    </row>
    <row r="256" spans="1:51" x14ac:dyDescent="0.2">
      <c r="A256" s="248"/>
      <c r="B256" s="248"/>
      <c r="C256" s="248"/>
      <c r="D256" s="248"/>
      <c r="E256" s="248"/>
      <c r="F256" s="248"/>
      <c r="G256" s="248"/>
      <c r="H256" s="248"/>
      <c r="I256" s="248"/>
      <c r="J256" s="248"/>
      <c r="K256" s="248"/>
      <c r="L256" s="248"/>
      <c r="M256" s="248"/>
      <c r="N256" s="248"/>
      <c r="O256" s="248"/>
      <c r="P256" s="248"/>
      <c r="Q256" s="296"/>
      <c r="R256" s="256">
        <f>'To &amp; from Work- trip % summary'!B261</f>
        <v>0</v>
      </c>
      <c r="S256" s="313">
        <f>'To &amp; from Work- trip % summary'!D261</f>
        <v>0</v>
      </c>
      <c r="T256" s="257">
        <f>'Non-survey input values'!$B$26</f>
        <v>220.3</v>
      </c>
      <c r="U256" s="258">
        <f t="shared" si="42"/>
        <v>0</v>
      </c>
      <c r="V256" s="259">
        <f t="shared" si="43"/>
        <v>0</v>
      </c>
      <c r="W256" s="312">
        <f>'To &amp; from Work- trip % summary'!G261</f>
        <v>0</v>
      </c>
      <c r="X256" s="314">
        <f>'To &amp; from Work- trip % summary'!I261</f>
        <v>0</v>
      </c>
      <c r="Y256" s="260">
        <f t="shared" si="44"/>
        <v>0</v>
      </c>
      <c r="Z256" s="259">
        <f t="shared" si="45"/>
        <v>0</v>
      </c>
      <c r="AA256" s="312">
        <f>'To &amp; from Work- trip % summary'!L261</f>
        <v>0</v>
      </c>
      <c r="AB256" s="314">
        <f>'To &amp; from Work- trip % summary'!N261</f>
        <v>0</v>
      </c>
      <c r="AC256" s="260">
        <f t="shared" si="46"/>
        <v>0</v>
      </c>
      <c r="AD256" s="259">
        <f t="shared" si="47"/>
        <v>0</v>
      </c>
      <c r="AE256" s="312">
        <f>'To &amp; from Work- trip % summary'!Q261</f>
        <v>0</v>
      </c>
      <c r="AF256" s="314">
        <f>'To &amp; from Work- trip % summary'!S261</f>
        <v>0</v>
      </c>
      <c r="AG256" s="260">
        <f t="shared" si="48"/>
        <v>0</v>
      </c>
      <c r="AH256" s="259">
        <f t="shared" si="49"/>
        <v>0</v>
      </c>
      <c r="AI256" s="312">
        <f>'To &amp; from Work- trip % summary'!V261</f>
        <v>0</v>
      </c>
      <c r="AJ256" s="314">
        <f>'To &amp; from Work- trip % summary'!X261</f>
        <v>0</v>
      </c>
      <c r="AK256" s="260">
        <f t="shared" si="50"/>
        <v>0</v>
      </c>
      <c r="AL256" s="259">
        <f t="shared" si="51"/>
        <v>0</v>
      </c>
      <c r="AM256" s="312">
        <f>'To &amp; from Work- trip % summary'!AA261</f>
        <v>0</v>
      </c>
      <c r="AN256" s="314">
        <f>'To &amp; from Work- trip % summary'!AC261</f>
        <v>0</v>
      </c>
      <c r="AO256" s="260">
        <f t="shared" si="52"/>
        <v>0</v>
      </c>
      <c r="AP256" s="259">
        <f t="shared" si="53"/>
        <v>0</v>
      </c>
      <c r="AQ256" s="312">
        <f>'To &amp; from Work- trip % summary'!AF261</f>
        <v>0</v>
      </c>
      <c r="AR256" s="314">
        <f>'To &amp; from Work- trip % summary'!AH261</f>
        <v>0</v>
      </c>
      <c r="AS256" s="260">
        <f t="shared" si="54"/>
        <v>0</v>
      </c>
      <c r="AT256" s="259">
        <f t="shared" si="55"/>
        <v>0</v>
      </c>
      <c r="AU256" s="261"/>
      <c r="AV256" s="248"/>
      <c r="AW256" s="248"/>
      <c r="AX256" s="248"/>
      <c r="AY256" s="248"/>
    </row>
    <row r="257" spans="1:51" x14ac:dyDescent="0.2">
      <c r="A257" s="248"/>
      <c r="B257" s="248"/>
      <c r="C257" s="248"/>
      <c r="D257" s="248"/>
      <c r="E257" s="248"/>
      <c r="F257" s="248"/>
      <c r="G257" s="248"/>
      <c r="H257" s="248"/>
      <c r="I257" s="248"/>
      <c r="J257" s="248"/>
      <c r="K257" s="248"/>
      <c r="L257" s="248"/>
      <c r="M257" s="248"/>
      <c r="N257" s="248"/>
      <c r="O257" s="248"/>
      <c r="P257" s="248"/>
      <c r="Q257" s="296"/>
      <c r="R257" s="256">
        <f>'To &amp; from Work- trip % summary'!B262</f>
        <v>0</v>
      </c>
      <c r="S257" s="313">
        <f>'To &amp; from Work- trip % summary'!D262</f>
        <v>0</v>
      </c>
      <c r="T257" s="257">
        <f>'Non-survey input values'!$B$26</f>
        <v>220.3</v>
      </c>
      <c r="U257" s="258">
        <f t="shared" si="42"/>
        <v>0</v>
      </c>
      <c r="V257" s="259">
        <f t="shared" si="43"/>
        <v>0</v>
      </c>
      <c r="W257" s="312">
        <f>'To &amp; from Work- trip % summary'!G262</f>
        <v>0</v>
      </c>
      <c r="X257" s="314">
        <f>'To &amp; from Work- trip % summary'!I262</f>
        <v>0</v>
      </c>
      <c r="Y257" s="260">
        <f t="shared" si="44"/>
        <v>0</v>
      </c>
      <c r="Z257" s="259">
        <f t="shared" si="45"/>
        <v>0</v>
      </c>
      <c r="AA257" s="312">
        <f>'To &amp; from Work- trip % summary'!L262</f>
        <v>0</v>
      </c>
      <c r="AB257" s="314">
        <f>'To &amp; from Work- trip % summary'!N262</f>
        <v>0</v>
      </c>
      <c r="AC257" s="260">
        <f t="shared" si="46"/>
        <v>0</v>
      </c>
      <c r="AD257" s="259">
        <f t="shared" si="47"/>
        <v>0</v>
      </c>
      <c r="AE257" s="312">
        <f>'To &amp; from Work- trip % summary'!Q262</f>
        <v>0</v>
      </c>
      <c r="AF257" s="314">
        <f>'To &amp; from Work- trip % summary'!S262</f>
        <v>0</v>
      </c>
      <c r="AG257" s="260">
        <f t="shared" si="48"/>
        <v>0</v>
      </c>
      <c r="AH257" s="259">
        <f t="shared" si="49"/>
        <v>0</v>
      </c>
      <c r="AI257" s="312">
        <f>'To &amp; from Work- trip % summary'!V262</f>
        <v>0</v>
      </c>
      <c r="AJ257" s="314">
        <f>'To &amp; from Work- trip % summary'!X262</f>
        <v>0</v>
      </c>
      <c r="AK257" s="260">
        <f t="shared" si="50"/>
        <v>0</v>
      </c>
      <c r="AL257" s="259">
        <f t="shared" si="51"/>
        <v>0</v>
      </c>
      <c r="AM257" s="312">
        <f>'To &amp; from Work- trip % summary'!AA262</f>
        <v>0</v>
      </c>
      <c r="AN257" s="314">
        <f>'To &amp; from Work- trip % summary'!AC262</f>
        <v>0</v>
      </c>
      <c r="AO257" s="260">
        <f t="shared" si="52"/>
        <v>0</v>
      </c>
      <c r="AP257" s="259">
        <f t="shared" si="53"/>
        <v>0</v>
      </c>
      <c r="AQ257" s="312">
        <f>'To &amp; from Work- trip % summary'!AF262</f>
        <v>0</v>
      </c>
      <c r="AR257" s="314">
        <f>'To &amp; from Work- trip % summary'!AH262</f>
        <v>0</v>
      </c>
      <c r="AS257" s="260">
        <f t="shared" si="54"/>
        <v>0</v>
      </c>
      <c r="AT257" s="259">
        <f t="shared" si="55"/>
        <v>0</v>
      </c>
      <c r="AU257" s="261"/>
      <c r="AV257" s="248"/>
      <c r="AW257" s="248"/>
      <c r="AX257" s="248"/>
      <c r="AY257" s="248"/>
    </row>
    <row r="258" spans="1:51" x14ac:dyDescent="0.2">
      <c r="A258" s="248"/>
      <c r="B258" s="248"/>
      <c r="C258" s="248"/>
      <c r="D258" s="248"/>
      <c r="E258" s="248"/>
      <c r="F258" s="248"/>
      <c r="G258" s="248"/>
      <c r="H258" s="248"/>
      <c r="I258" s="248"/>
      <c r="J258" s="248"/>
      <c r="K258" s="248"/>
      <c r="L258" s="248"/>
      <c r="M258" s="248"/>
      <c r="N258" s="248"/>
      <c r="O258" s="248"/>
      <c r="P258" s="248"/>
      <c r="Q258" s="296"/>
      <c r="R258" s="256">
        <f>'To &amp; from Work- trip % summary'!B263</f>
        <v>0</v>
      </c>
      <c r="S258" s="313">
        <f>'To &amp; from Work- trip % summary'!D263</f>
        <v>0</v>
      </c>
      <c r="T258" s="257">
        <f>'Non-survey input values'!$B$26</f>
        <v>220.3</v>
      </c>
      <c r="U258" s="258">
        <f t="shared" si="42"/>
        <v>0</v>
      </c>
      <c r="V258" s="259">
        <f t="shared" si="43"/>
        <v>0</v>
      </c>
      <c r="W258" s="312">
        <f>'To &amp; from Work- trip % summary'!G263</f>
        <v>0</v>
      </c>
      <c r="X258" s="314">
        <f>'To &amp; from Work- trip % summary'!I263</f>
        <v>0</v>
      </c>
      <c r="Y258" s="260">
        <f t="shared" si="44"/>
        <v>0</v>
      </c>
      <c r="Z258" s="259">
        <f t="shared" si="45"/>
        <v>0</v>
      </c>
      <c r="AA258" s="312">
        <f>'To &amp; from Work- trip % summary'!L263</f>
        <v>0</v>
      </c>
      <c r="AB258" s="314">
        <f>'To &amp; from Work- trip % summary'!N263</f>
        <v>0</v>
      </c>
      <c r="AC258" s="260">
        <f t="shared" si="46"/>
        <v>0</v>
      </c>
      <c r="AD258" s="259">
        <f t="shared" si="47"/>
        <v>0</v>
      </c>
      <c r="AE258" s="312">
        <f>'To &amp; from Work- trip % summary'!Q263</f>
        <v>0</v>
      </c>
      <c r="AF258" s="314">
        <f>'To &amp; from Work- trip % summary'!S263</f>
        <v>0</v>
      </c>
      <c r="AG258" s="260">
        <f t="shared" si="48"/>
        <v>0</v>
      </c>
      <c r="AH258" s="259">
        <f t="shared" si="49"/>
        <v>0</v>
      </c>
      <c r="AI258" s="312">
        <f>'To &amp; from Work- trip % summary'!V263</f>
        <v>0</v>
      </c>
      <c r="AJ258" s="314">
        <f>'To &amp; from Work- trip % summary'!X263</f>
        <v>0</v>
      </c>
      <c r="AK258" s="260">
        <f t="shared" si="50"/>
        <v>0</v>
      </c>
      <c r="AL258" s="259">
        <f t="shared" si="51"/>
        <v>0</v>
      </c>
      <c r="AM258" s="312">
        <f>'To &amp; from Work- trip % summary'!AA263</f>
        <v>0</v>
      </c>
      <c r="AN258" s="314">
        <f>'To &amp; from Work- trip % summary'!AC263</f>
        <v>0</v>
      </c>
      <c r="AO258" s="260">
        <f t="shared" si="52"/>
        <v>0</v>
      </c>
      <c r="AP258" s="259">
        <f t="shared" si="53"/>
        <v>0</v>
      </c>
      <c r="AQ258" s="312">
        <f>'To &amp; from Work- trip % summary'!AF263</f>
        <v>0</v>
      </c>
      <c r="AR258" s="314">
        <f>'To &amp; from Work- trip % summary'!AH263</f>
        <v>0</v>
      </c>
      <c r="AS258" s="260">
        <f t="shared" si="54"/>
        <v>0</v>
      </c>
      <c r="AT258" s="259">
        <f t="shared" si="55"/>
        <v>0</v>
      </c>
      <c r="AU258" s="261"/>
      <c r="AV258" s="248"/>
      <c r="AW258" s="248"/>
      <c r="AX258" s="248"/>
      <c r="AY258" s="248"/>
    </row>
    <row r="259" spans="1:51" x14ac:dyDescent="0.2">
      <c r="A259" s="248"/>
      <c r="B259" s="248"/>
      <c r="C259" s="248"/>
      <c r="D259" s="248"/>
      <c r="E259" s="248"/>
      <c r="F259" s="248"/>
      <c r="G259" s="248"/>
      <c r="H259" s="248"/>
      <c r="I259" s="248"/>
      <c r="J259" s="248"/>
      <c r="K259" s="248"/>
      <c r="L259" s="248"/>
      <c r="M259" s="248"/>
      <c r="N259" s="248"/>
      <c r="O259" s="248"/>
      <c r="P259" s="248"/>
      <c r="Q259" s="296"/>
      <c r="R259" s="256">
        <f>'To &amp; from Work- trip % summary'!B264</f>
        <v>0</v>
      </c>
      <c r="S259" s="313">
        <f>'To &amp; from Work- trip % summary'!D264</f>
        <v>0</v>
      </c>
      <c r="T259" s="257">
        <f>'Non-survey input values'!$B$26</f>
        <v>220.3</v>
      </c>
      <c r="U259" s="258">
        <f t="shared" si="42"/>
        <v>0</v>
      </c>
      <c r="V259" s="259">
        <f t="shared" si="43"/>
        <v>0</v>
      </c>
      <c r="W259" s="312">
        <f>'To &amp; from Work- trip % summary'!G264</f>
        <v>0</v>
      </c>
      <c r="X259" s="314">
        <f>'To &amp; from Work- trip % summary'!I264</f>
        <v>0</v>
      </c>
      <c r="Y259" s="260">
        <f t="shared" si="44"/>
        <v>0</v>
      </c>
      <c r="Z259" s="259">
        <f t="shared" si="45"/>
        <v>0</v>
      </c>
      <c r="AA259" s="312">
        <f>'To &amp; from Work- trip % summary'!L264</f>
        <v>0</v>
      </c>
      <c r="AB259" s="314">
        <f>'To &amp; from Work- trip % summary'!N264</f>
        <v>0</v>
      </c>
      <c r="AC259" s="260">
        <f t="shared" si="46"/>
        <v>0</v>
      </c>
      <c r="AD259" s="259">
        <f t="shared" si="47"/>
        <v>0</v>
      </c>
      <c r="AE259" s="312">
        <f>'To &amp; from Work- trip % summary'!Q264</f>
        <v>0</v>
      </c>
      <c r="AF259" s="314">
        <f>'To &amp; from Work- trip % summary'!S264</f>
        <v>0</v>
      </c>
      <c r="AG259" s="260">
        <f t="shared" si="48"/>
        <v>0</v>
      </c>
      <c r="AH259" s="259">
        <f t="shared" si="49"/>
        <v>0</v>
      </c>
      <c r="AI259" s="312">
        <f>'To &amp; from Work- trip % summary'!V264</f>
        <v>0</v>
      </c>
      <c r="AJ259" s="314">
        <f>'To &amp; from Work- trip % summary'!X264</f>
        <v>0</v>
      </c>
      <c r="AK259" s="260">
        <f t="shared" si="50"/>
        <v>0</v>
      </c>
      <c r="AL259" s="259">
        <f t="shared" si="51"/>
        <v>0</v>
      </c>
      <c r="AM259" s="312">
        <f>'To &amp; from Work- trip % summary'!AA264</f>
        <v>0</v>
      </c>
      <c r="AN259" s="314">
        <f>'To &amp; from Work- trip % summary'!AC264</f>
        <v>0</v>
      </c>
      <c r="AO259" s="260">
        <f t="shared" si="52"/>
        <v>0</v>
      </c>
      <c r="AP259" s="259">
        <f t="shared" si="53"/>
        <v>0</v>
      </c>
      <c r="AQ259" s="312">
        <f>'To &amp; from Work- trip % summary'!AF264</f>
        <v>0</v>
      </c>
      <c r="AR259" s="314">
        <f>'To &amp; from Work- trip % summary'!AH264</f>
        <v>0</v>
      </c>
      <c r="AS259" s="260">
        <f t="shared" si="54"/>
        <v>0</v>
      </c>
      <c r="AT259" s="259">
        <f t="shared" si="55"/>
        <v>0</v>
      </c>
      <c r="AU259" s="261"/>
      <c r="AV259" s="248"/>
      <c r="AW259" s="248"/>
      <c r="AX259" s="248"/>
      <c r="AY259" s="248"/>
    </row>
    <row r="260" spans="1:51" x14ac:dyDescent="0.2">
      <c r="A260" s="248"/>
      <c r="B260" s="248"/>
      <c r="C260" s="248"/>
      <c r="D260" s="248"/>
      <c r="E260" s="248"/>
      <c r="F260" s="248"/>
      <c r="G260" s="248"/>
      <c r="H260" s="248"/>
      <c r="I260" s="248"/>
      <c r="J260" s="248"/>
      <c r="K260" s="248"/>
      <c r="L260" s="248"/>
      <c r="M260" s="248"/>
      <c r="N260" s="248"/>
      <c r="O260" s="248"/>
      <c r="P260" s="248"/>
      <c r="Q260" s="296"/>
      <c r="R260" s="256">
        <f>'To &amp; from Work- trip % summary'!B265</f>
        <v>0</v>
      </c>
      <c r="S260" s="313">
        <f>'To &amp; from Work- trip % summary'!D265</f>
        <v>0</v>
      </c>
      <c r="T260" s="257">
        <f>'Non-survey input values'!$B$26</f>
        <v>220.3</v>
      </c>
      <c r="U260" s="258">
        <f t="shared" si="42"/>
        <v>0</v>
      </c>
      <c r="V260" s="259">
        <f t="shared" si="43"/>
        <v>0</v>
      </c>
      <c r="W260" s="312">
        <f>'To &amp; from Work- trip % summary'!G265</f>
        <v>0</v>
      </c>
      <c r="X260" s="314">
        <f>'To &amp; from Work- trip % summary'!I265</f>
        <v>0</v>
      </c>
      <c r="Y260" s="260">
        <f t="shared" si="44"/>
        <v>0</v>
      </c>
      <c r="Z260" s="259">
        <f t="shared" si="45"/>
        <v>0</v>
      </c>
      <c r="AA260" s="312">
        <f>'To &amp; from Work- trip % summary'!L265</f>
        <v>0</v>
      </c>
      <c r="AB260" s="314">
        <f>'To &amp; from Work- trip % summary'!N265</f>
        <v>0</v>
      </c>
      <c r="AC260" s="260">
        <f t="shared" si="46"/>
        <v>0</v>
      </c>
      <c r="AD260" s="259">
        <f t="shared" si="47"/>
        <v>0</v>
      </c>
      <c r="AE260" s="312">
        <f>'To &amp; from Work- trip % summary'!Q265</f>
        <v>0</v>
      </c>
      <c r="AF260" s="314">
        <f>'To &amp; from Work- trip % summary'!S265</f>
        <v>0</v>
      </c>
      <c r="AG260" s="260">
        <f t="shared" si="48"/>
        <v>0</v>
      </c>
      <c r="AH260" s="259">
        <f t="shared" si="49"/>
        <v>0</v>
      </c>
      <c r="AI260" s="312">
        <f>'To &amp; from Work- trip % summary'!V265</f>
        <v>0</v>
      </c>
      <c r="AJ260" s="314">
        <f>'To &amp; from Work- trip % summary'!X265</f>
        <v>0</v>
      </c>
      <c r="AK260" s="260">
        <f t="shared" si="50"/>
        <v>0</v>
      </c>
      <c r="AL260" s="259">
        <f t="shared" si="51"/>
        <v>0</v>
      </c>
      <c r="AM260" s="312">
        <f>'To &amp; from Work- trip % summary'!AA265</f>
        <v>0</v>
      </c>
      <c r="AN260" s="314">
        <f>'To &amp; from Work- trip % summary'!AC265</f>
        <v>0</v>
      </c>
      <c r="AO260" s="260">
        <f t="shared" si="52"/>
        <v>0</v>
      </c>
      <c r="AP260" s="259">
        <f t="shared" si="53"/>
        <v>0</v>
      </c>
      <c r="AQ260" s="312">
        <f>'To &amp; from Work- trip % summary'!AF265</f>
        <v>0</v>
      </c>
      <c r="AR260" s="314">
        <f>'To &amp; from Work- trip % summary'!AH265</f>
        <v>0</v>
      </c>
      <c r="AS260" s="260">
        <f t="shared" si="54"/>
        <v>0</v>
      </c>
      <c r="AT260" s="259">
        <f t="shared" si="55"/>
        <v>0</v>
      </c>
      <c r="AU260" s="261"/>
      <c r="AV260" s="248"/>
      <c r="AW260" s="248"/>
      <c r="AX260" s="248"/>
      <c r="AY260" s="248"/>
    </row>
    <row r="261" spans="1:51" x14ac:dyDescent="0.2">
      <c r="A261" s="248"/>
      <c r="B261" s="248"/>
      <c r="C261" s="248"/>
      <c r="D261" s="248"/>
      <c r="E261" s="248"/>
      <c r="F261" s="248"/>
      <c r="G261" s="248"/>
      <c r="H261" s="248"/>
      <c r="I261" s="248"/>
      <c r="J261" s="248"/>
      <c r="K261" s="248"/>
      <c r="L261" s="248"/>
      <c r="M261" s="248"/>
      <c r="N261" s="248"/>
      <c r="O261" s="248"/>
      <c r="P261" s="248"/>
      <c r="Q261" s="296"/>
      <c r="R261" s="256">
        <f>'To &amp; from Work- trip % summary'!B266</f>
        <v>0</v>
      </c>
      <c r="S261" s="313">
        <f>'To &amp; from Work- trip % summary'!D266</f>
        <v>0</v>
      </c>
      <c r="T261" s="257">
        <f>'Non-survey input values'!$B$26</f>
        <v>220.3</v>
      </c>
      <c r="U261" s="258">
        <f t="shared" si="42"/>
        <v>0</v>
      </c>
      <c r="V261" s="259">
        <f t="shared" si="43"/>
        <v>0</v>
      </c>
      <c r="W261" s="312">
        <f>'To &amp; from Work- trip % summary'!G266</f>
        <v>0</v>
      </c>
      <c r="X261" s="314">
        <f>'To &amp; from Work- trip % summary'!I266</f>
        <v>0</v>
      </c>
      <c r="Y261" s="260">
        <f t="shared" si="44"/>
        <v>0</v>
      </c>
      <c r="Z261" s="259">
        <f t="shared" si="45"/>
        <v>0</v>
      </c>
      <c r="AA261" s="312">
        <f>'To &amp; from Work- trip % summary'!L266</f>
        <v>0</v>
      </c>
      <c r="AB261" s="314">
        <f>'To &amp; from Work- trip % summary'!N266</f>
        <v>0</v>
      </c>
      <c r="AC261" s="260">
        <f t="shared" si="46"/>
        <v>0</v>
      </c>
      <c r="AD261" s="259">
        <f t="shared" si="47"/>
        <v>0</v>
      </c>
      <c r="AE261" s="312">
        <f>'To &amp; from Work- trip % summary'!Q266</f>
        <v>0</v>
      </c>
      <c r="AF261" s="314">
        <f>'To &amp; from Work- trip % summary'!S266</f>
        <v>0</v>
      </c>
      <c r="AG261" s="260">
        <f t="shared" si="48"/>
        <v>0</v>
      </c>
      <c r="AH261" s="259">
        <f t="shared" si="49"/>
        <v>0</v>
      </c>
      <c r="AI261" s="312">
        <f>'To &amp; from Work- trip % summary'!V266</f>
        <v>0</v>
      </c>
      <c r="AJ261" s="314">
        <f>'To &amp; from Work- trip % summary'!X266</f>
        <v>0</v>
      </c>
      <c r="AK261" s="260">
        <f t="shared" si="50"/>
        <v>0</v>
      </c>
      <c r="AL261" s="259">
        <f t="shared" si="51"/>
        <v>0</v>
      </c>
      <c r="AM261" s="312">
        <f>'To &amp; from Work- trip % summary'!AA266</f>
        <v>0</v>
      </c>
      <c r="AN261" s="314">
        <f>'To &amp; from Work- trip % summary'!AC266</f>
        <v>0</v>
      </c>
      <c r="AO261" s="260">
        <f t="shared" si="52"/>
        <v>0</v>
      </c>
      <c r="AP261" s="259">
        <f t="shared" si="53"/>
        <v>0</v>
      </c>
      <c r="AQ261" s="312">
        <f>'To &amp; from Work- trip % summary'!AF266</f>
        <v>0</v>
      </c>
      <c r="AR261" s="314">
        <f>'To &amp; from Work- trip % summary'!AH266</f>
        <v>0</v>
      </c>
      <c r="AS261" s="260">
        <f t="shared" si="54"/>
        <v>0</v>
      </c>
      <c r="AT261" s="259">
        <f t="shared" si="55"/>
        <v>0</v>
      </c>
      <c r="AU261" s="261"/>
      <c r="AV261" s="248"/>
      <c r="AW261" s="248"/>
      <c r="AX261" s="248"/>
      <c r="AY261" s="248"/>
    </row>
    <row r="262" spans="1:51" x14ac:dyDescent="0.2">
      <c r="A262" s="248"/>
      <c r="B262" s="248"/>
      <c r="C262" s="248"/>
      <c r="D262" s="248"/>
      <c r="E262" s="248"/>
      <c r="F262" s="248"/>
      <c r="G262" s="248"/>
      <c r="H262" s="248"/>
      <c r="I262" s="248"/>
      <c r="J262" s="248"/>
      <c r="K262" s="248"/>
      <c r="L262" s="248"/>
      <c r="M262" s="248"/>
      <c r="N262" s="248"/>
      <c r="O262" s="248"/>
      <c r="P262" s="248"/>
      <c r="Q262" s="296"/>
      <c r="R262" s="256">
        <f>'To &amp; from Work- trip % summary'!B267</f>
        <v>0</v>
      </c>
      <c r="S262" s="313">
        <f>'To &amp; from Work- trip % summary'!D267</f>
        <v>0</v>
      </c>
      <c r="T262" s="257">
        <f>'Non-survey input values'!$B$26</f>
        <v>220.3</v>
      </c>
      <c r="U262" s="258">
        <f t="shared" si="42"/>
        <v>0</v>
      </c>
      <c r="V262" s="259">
        <f t="shared" si="43"/>
        <v>0</v>
      </c>
      <c r="W262" s="312">
        <f>'To &amp; from Work- trip % summary'!G267</f>
        <v>0</v>
      </c>
      <c r="X262" s="314">
        <f>'To &amp; from Work- trip % summary'!I267</f>
        <v>0</v>
      </c>
      <c r="Y262" s="260">
        <f t="shared" si="44"/>
        <v>0</v>
      </c>
      <c r="Z262" s="259">
        <f t="shared" si="45"/>
        <v>0</v>
      </c>
      <c r="AA262" s="312">
        <f>'To &amp; from Work- trip % summary'!L267</f>
        <v>0</v>
      </c>
      <c r="AB262" s="314">
        <f>'To &amp; from Work- trip % summary'!N267</f>
        <v>0</v>
      </c>
      <c r="AC262" s="260">
        <f t="shared" si="46"/>
        <v>0</v>
      </c>
      <c r="AD262" s="259">
        <f t="shared" si="47"/>
        <v>0</v>
      </c>
      <c r="AE262" s="312">
        <f>'To &amp; from Work- trip % summary'!Q267</f>
        <v>0</v>
      </c>
      <c r="AF262" s="314">
        <f>'To &amp; from Work- trip % summary'!S267</f>
        <v>0</v>
      </c>
      <c r="AG262" s="260">
        <f t="shared" si="48"/>
        <v>0</v>
      </c>
      <c r="AH262" s="259">
        <f t="shared" si="49"/>
        <v>0</v>
      </c>
      <c r="AI262" s="312">
        <f>'To &amp; from Work- trip % summary'!V267</f>
        <v>0</v>
      </c>
      <c r="AJ262" s="314">
        <f>'To &amp; from Work- trip % summary'!X267</f>
        <v>0</v>
      </c>
      <c r="AK262" s="260">
        <f t="shared" si="50"/>
        <v>0</v>
      </c>
      <c r="AL262" s="259">
        <f t="shared" si="51"/>
        <v>0</v>
      </c>
      <c r="AM262" s="312">
        <f>'To &amp; from Work- trip % summary'!AA267</f>
        <v>0</v>
      </c>
      <c r="AN262" s="314">
        <f>'To &amp; from Work- trip % summary'!AC267</f>
        <v>0</v>
      </c>
      <c r="AO262" s="260">
        <f t="shared" si="52"/>
        <v>0</v>
      </c>
      <c r="AP262" s="259">
        <f t="shared" si="53"/>
        <v>0</v>
      </c>
      <c r="AQ262" s="312">
        <f>'To &amp; from Work- trip % summary'!AF267</f>
        <v>0</v>
      </c>
      <c r="AR262" s="314">
        <f>'To &amp; from Work- trip % summary'!AH267</f>
        <v>0</v>
      </c>
      <c r="AS262" s="260">
        <f t="shared" si="54"/>
        <v>0</v>
      </c>
      <c r="AT262" s="259">
        <f t="shared" si="55"/>
        <v>0</v>
      </c>
      <c r="AU262" s="261"/>
      <c r="AV262" s="248"/>
      <c r="AW262" s="248"/>
      <c r="AX262" s="248"/>
      <c r="AY262" s="248"/>
    </row>
    <row r="263" spans="1:51" x14ac:dyDescent="0.2">
      <c r="A263" s="248"/>
      <c r="B263" s="248"/>
      <c r="C263" s="248"/>
      <c r="D263" s="248"/>
      <c r="E263" s="248"/>
      <c r="F263" s="248"/>
      <c r="G263" s="248"/>
      <c r="H263" s="248"/>
      <c r="I263" s="248"/>
      <c r="J263" s="248"/>
      <c r="K263" s="248"/>
      <c r="L263" s="248"/>
      <c r="M263" s="248"/>
      <c r="N263" s="248"/>
      <c r="O263" s="248"/>
      <c r="P263" s="248"/>
      <c r="Q263" s="296"/>
      <c r="R263" s="256">
        <f>'To &amp; from Work- trip % summary'!B268</f>
        <v>0</v>
      </c>
      <c r="S263" s="313">
        <f>'To &amp; from Work- trip % summary'!D268</f>
        <v>0</v>
      </c>
      <c r="T263" s="257">
        <f>'Non-survey input values'!$B$26</f>
        <v>220.3</v>
      </c>
      <c r="U263" s="258">
        <f t="shared" si="42"/>
        <v>0</v>
      </c>
      <c r="V263" s="259">
        <f t="shared" si="43"/>
        <v>0</v>
      </c>
      <c r="W263" s="312">
        <f>'To &amp; from Work- trip % summary'!G268</f>
        <v>0</v>
      </c>
      <c r="X263" s="314">
        <f>'To &amp; from Work- trip % summary'!I268</f>
        <v>0</v>
      </c>
      <c r="Y263" s="260">
        <f t="shared" si="44"/>
        <v>0</v>
      </c>
      <c r="Z263" s="259">
        <f t="shared" si="45"/>
        <v>0</v>
      </c>
      <c r="AA263" s="312">
        <f>'To &amp; from Work- trip % summary'!L268</f>
        <v>0</v>
      </c>
      <c r="AB263" s="314">
        <f>'To &amp; from Work- trip % summary'!N268</f>
        <v>0</v>
      </c>
      <c r="AC263" s="260">
        <f t="shared" si="46"/>
        <v>0</v>
      </c>
      <c r="AD263" s="259">
        <f t="shared" si="47"/>
        <v>0</v>
      </c>
      <c r="AE263" s="312">
        <f>'To &amp; from Work- trip % summary'!Q268</f>
        <v>0</v>
      </c>
      <c r="AF263" s="314">
        <f>'To &amp; from Work- trip % summary'!S268</f>
        <v>0</v>
      </c>
      <c r="AG263" s="260">
        <f t="shared" si="48"/>
        <v>0</v>
      </c>
      <c r="AH263" s="259">
        <f t="shared" si="49"/>
        <v>0</v>
      </c>
      <c r="AI263" s="312">
        <f>'To &amp; from Work- trip % summary'!V268</f>
        <v>0</v>
      </c>
      <c r="AJ263" s="314">
        <f>'To &amp; from Work- trip % summary'!X268</f>
        <v>0</v>
      </c>
      <c r="AK263" s="260">
        <f t="shared" si="50"/>
        <v>0</v>
      </c>
      <c r="AL263" s="259">
        <f t="shared" si="51"/>
        <v>0</v>
      </c>
      <c r="AM263" s="312">
        <f>'To &amp; from Work- trip % summary'!AA268</f>
        <v>0</v>
      </c>
      <c r="AN263" s="314">
        <f>'To &amp; from Work- trip % summary'!AC268</f>
        <v>0</v>
      </c>
      <c r="AO263" s="260">
        <f t="shared" si="52"/>
        <v>0</v>
      </c>
      <c r="AP263" s="259">
        <f t="shared" si="53"/>
        <v>0</v>
      </c>
      <c r="AQ263" s="312">
        <f>'To &amp; from Work- trip % summary'!AF268</f>
        <v>0</v>
      </c>
      <c r="AR263" s="314">
        <f>'To &amp; from Work- trip % summary'!AH268</f>
        <v>0</v>
      </c>
      <c r="AS263" s="260">
        <f t="shared" si="54"/>
        <v>0</v>
      </c>
      <c r="AT263" s="259">
        <f t="shared" si="55"/>
        <v>0</v>
      </c>
      <c r="AU263" s="261"/>
      <c r="AV263" s="248"/>
      <c r="AW263" s="248"/>
      <c r="AX263" s="248"/>
      <c r="AY263" s="248"/>
    </row>
    <row r="264" spans="1:51" x14ac:dyDescent="0.2">
      <c r="A264" s="248"/>
      <c r="B264" s="248"/>
      <c r="C264" s="248"/>
      <c r="D264" s="248"/>
      <c r="E264" s="248"/>
      <c r="F264" s="248"/>
      <c r="G264" s="248"/>
      <c r="H264" s="248"/>
      <c r="I264" s="248"/>
      <c r="J264" s="248"/>
      <c r="K264" s="248"/>
      <c r="L264" s="248"/>
      <c r="M264" s="248"/>
      <c r="N264" s="248"/>
      <c r="O264" s="248"/>
      <c r="P264" s="248"/>
      <c r="Q264" s="296"/>
      <c r="R264" s="256">
        <f>'To &amp; from Work- trip % summary'!B269</f>
        <v>0</v>
      </c>
      <c r="S264" s="313">
        <f>'To &amp; from Work- trip % summary'!D269</f>
        <v>0</v>
      </c>
      <c r="T264" s="257">
        <f>'Non-survey input values'!$B$26</f>
        <v>220.3</v>
      </c>
      <c r="U264" s="258">
        <f t="shared" si="42"/>
        <v>0</v>
      </c>
      <c r="V264" s="259">
        <f t="shared" si="43"/>
        <v>0</v>
      </c>
      <c r="W264" s="312">
        <f>'To &amp; from Work- trip % summary'!G269</f>
        <v>0</v>
      </c>
      <c r="X264" s="314">
        <f>'To &amp; from Work- trip % summary'!I269</f>
        <v>0</v>
      </c>
      <c r="Y264" s="260">
        <f t="shared" si="44"/>
        <v>0</v>
      </c>
      <c r="Z264" s="259">
        <f t="shared" si="45"/>
        <v>0</v>
      </c>
      <c r="AA264" s="312">
        <f>'To &amp; from Work- trip % summary'!L269</f>
        <v>0</v>
      </c>
      <c r="AB264" s="314">
        <f>'To &amp; from Work- trip % summary'!N269</f>
        <v>0</v>
      </c>
      <c r="AC264" s="260">
        <f t="shared" si="46"/>
        <v>0</v>
      </c>
      <c r="AD264" s="259">
        <f t="shared" si="47"/>
        <v>0</v>
      </c>
      <c r="AE264" s="312">
        <f>'To &amp; from Work- trip % summary'!Q269</f>
        <v>0</v>
      </c>
      <c r="AF264" s="314">
        <f>'To &amp; from Work- trip % summary'!S269</f>
        <v>0</v>
      </c>
      <c r="AG264" s="260">
        <f t="shared" si="48"/>
        <v>0</v>
      </c>
      <c r="AH264" s="259">
        <f t="shared" si="49"/>
        <v>0</v>
      </c>
      <c r="AI264" s="312">
        <f>'To &amp; from Work- trip % summary'!V269</f>
        <v>0</v>
      </c>
      <c r="AJ264" s="314">
        <f>'To &amp; from Work- trip % summary'!X269</f>
        <v>0</v>
      </c>
      <c r="AK264" s="260">
        <f t="shared" si="50"/>
        <v>0</v>
      </c>
      <c r="AL264" s="259">
        <f t="shared" si="51"/>
        <v>0</v>
      </c>
      <c r="AM264" s="312">
        <f>'To &amp; from Work- trip % summary'!AA269</f>
        <v>0</v>
      </c>
      <c r="AN264" s="314">
        <f>'To &amp; from Work- trip % summary'!AC269</f>
        <v>0</v>
      </c>
      <c r="AO264" s="260">
        <f t="shared" si="52"/>
        <v>0</v>
      </c>
      <c r="AP264" s="259">
        <f t="shared" si="53"/>
        <v>0</v>
      </c>
      <c r="AQ264" s="312">
        <f>'To &amp; from Work- trip % summary'!AF269</f>
        <v>0</v>
      </c>
      <c r="AR264" s="314">
        <f>'To &amp; from Work- trip % summary'!AH269</f>
        <v>0</v>
      </c>
      <c r="AS264" s="260">
        <f t="shared" si="54"/>
        <v>0</v>
      </c>
      <c r="AT264" s="259">
        <f t="shared" si="55"/>
        <v>0</v>
      </c>
      <c r="AU264" s="261"/>
      <c r="AV264" s="248"/>
      <c r="AW264" s="248"/>
      <c r="AX264" s="248"/>
      <c r="AY264" s="248"/>
    </row>
    <row r="265" spans="1:51" x14ac:dyDescent="0.2">
      <c r="A265" s="248"/>
      <c r="B265" s="248"/>
      <c r="C265" s="248"/>
      <c r="D265" s="248"/>
      <c r="E265" s="248"/>
      <c r="F265" s="248"/>
      <c r="G265" s="248"/>
      <c r="H265" s="248"/>
      <c r="I265" s="248"/>
      <c r="J265" s="248"/>
      <c r="K265" s="248"/>
      <c r="L265" s="248"/>
      <c r="M265" s="248"/>
      <c r="N265" s="248"/>
      <c r="O265" s="248"/>
      <c r="P265" s="248"/>
      <c r="Q265" s="296"/>
      <c r="R265" s="256">
        <f>'To &amp; from Work- trip % summary'!B270</f>
        <v>0</v>
      </c>
      <c r="S265" s="313">
        <f>'To &amp; from Work- trip % summary'!D270</f>
        <v>0</v>
      </c>
      <c r="T265" s="257">
        <f>'Non-survey input values'!$B$26</f>
        <v>220.3</v>
      </c>
      <c r="U265" s="258">
        <f t="shared" si="42"/>
        <v>0</v>
      </c>
      <c r="V265" s="259">
        <f t="shared" si="43"/>
        <v>0</v>
      </c>
      <c r="W265" s="312">
        <f>'To &amp; from Work- trip % summary'!G270</f>
        <v>0</v>
      </c>
      <c r="X265" s="314">
        <f>'To &amp; from Work- trip % summary'!I270</f>
        <v>0</v>
      </c>
      <c r="Y265" s="260">
        <f t="shared" si="44"/>
        <v>0</v>
      </c>
      <c r="Z265" s="259">
        <f t="shared" si="45"/>
        <v>0</v>
      </c>
      <c r="AA265" s="312">
        <f>'To &amp; from Work- trip % summary'!L270</f>
        <v>0</v>
      </c>
      <c r="AB265" s="314">
        <f>'To &amp; from Work- trip % summary'!N270</f>
        <v>0</v>
      </c>
      <c r="AC265" s="260">
        <f t="shared" si="46"/>
        <v>0</v>
      </c>
      <c r="AD265" s="259">
        <f t="shared" si="47"/>
        <v>0</v>
      </c>
      <c r="AE265" s="312">
        <f>'To &amp; from Work- trip % summary'!Q270</f>
        <v>0</v>
      </c>
      <c r="AF265" s="314">
        <f>'To &amp; from Work- trip % summary'!S270</f>
        <v>0</v>
      </c>
      <c r="AG265" s="260">
        <f t="shared" si="48"/>
        <v>0</v>
      </c>
      <c r="AH265" s="259">
        <f t="shared" si="49"/>
        <v>0</v>
      </c>
      <c r="AI265" s="312">
        <f>'To &amp; from Work- trip % summary'!V270</f>
        <v>0</v>
      </c>
      <c r="AJ265" s="314">
        <f>'To &amp; from Work- trip % summary'!X270</f>
        <v>0</v>
      </c>
      <c r="AK265" s="260">
        <f t="shared" si="50"/>
        <v>0</v>
      </c>
      <c r="AL265" s="259">
        <f t="shared" si="51"/>
        <v>0</v>
      </c>
      <c r="AM265" s="312">
        <f>'To &amp; from Work- trip % summary'!AA270</f>
        <v>0</v>
      </c>
      <c r="AN265" s="314">
        <f>'To &amp; from Work- trip % summary'!AC270</f>
        <v>0</v>
      </c>
      <c r="AO265" s="260">
        <f t="shared" si="52"/>
        <v>0</v>
      </c>
      <c r="AP265" s="259">
        <f t="shared" si="53"/>
        <v>0</v>
      </c>
      <c r="AQ265" s="312">
        <f>'To &amp; from Work- trip % summary'!AF270</f>
        <v>0</v>
      </c>
      <c r="AR265" s="314">
        <f>'To &amp; from Work- trip % summary'!AH270</f>
        <v>0</v>
      </c>
      <c r="AS265" s="260">
        <f t="shared" si="54"/>
        <v>0</v>
      </c>
      <c r="AT265" s="259">
        <f t="shared" si="55"/>
        <v>0</v>
      </c>
      <c r="AU265" s="261"/>
      <c r="AV265" s="248"/>
      <c r="AW265" s="248"/>
      <c r="AX265" s="248"/>
      <c r="AY265" s="248"/>
    </row>
    <row r="266" spans="1:51" x14ac:dyDescent="0.2">
      <c r="A266" s="248"/>
      <c r="B266" s="248"/>
      <c r="C266" s="248"/>
      <c r="D266" s="248"/>
      <c r="E266" s="248"/>
      <c r="F266" s="248"/>
      <c r="G266" s="248"/>
      <c r="H266" s="248"/>
      <c r="I266" s="248"/>
      <c r="J266" s="248"/>
      <c r="K266" s="248"/>
      <c r="L266" s="248"/>
      <c r="M266" s="248"/>
      <c r="N266" s="248"/>
      <c r="O266" s="248"/>
      <c r="P266" s="248"/>
      <c r="Q266" s="296"/>
      <c r="R266" s="256">
        <f>'To &amp; from Work- trip % summary'!B271</f>
        <v>0</v>
      </c>
      <c r="S266" s="313">
        <f>'To &amp; from Work- trip % summary'!D271</f>
        <v>0</v>
      </c>
      <c r="T266" s="257">
        <f>'Non-survey input values'!$B$26</f>
        <v>220.3</v>
      </c>
      <c r="U266" s="258">
        <f t="shared" si="42"/>
        <v>0</v>
      </c>
      <c r="V266" s="259">
        <f t="shared" si="43"/>
        <v>0</v>
      </c>
      <c r="W266" s="312">
        <f>'To &amp; from Work- trip % summary'!G271</f>
        <v>0</v>
      </c>
      <c r="X266" s="314">
        <f>'To &amp; from Work- trip % summary'!I271</f>
        <v>0</v>
      </c>
      <c r="Y266" s="260">
        <f t="shared" si="44"/>
        <v>0</v>
      </c>
      <c r="Z266" s="259">
        <f t="shared" si="45"/>
        <v>0</v>
      </c>
      <c r="AA266" s="312">
        <f>'To &amp; from Work- trip % summary'!L271</f>
        <v>0</v>
      </c>
      <c r="AB266" s="314">
        <f>'To &amp; from Work- trip % summary'!N271</f>
        <v>0</v>
      </c>
      <c r="AC266" s="260">
        <f t="shared" si="46"/>
        <v>0</v>
      </c>
      <c r="AD266" s="259">
        <f t="shared" si="47"/>
        <v>0</v>
      </c>
      <c r="AE266" s="312">
        <f>'To &amp; from Work- trip % summary'!Q271</f>
        <v>0</v>
      </c>
      <c r="AF266" s="314">
        <f>'To &amp; from Work- trip % summary'!S271</f>
        <v>0</v>
      </c>
      <c r="AG266" s="260">
        <f t="shared" si="48"/>
        <v>0</v>
      </c>
      <c r="AH266" s="259">
        <f t="shared" si="49"/>
        <v>0</v>
      </c>
      <c r="AI266" s="312">
        <f>'To &amp; from Work- trip % summary'!V271</f>
        <v>0</v>
      </c>
      <c r="AJ266" s="314">
        <f>'To &amp; from Work- trip % summary'!X271</f>
        <v>0</v>
      </c>
      <c r="AK266" s="260">
        <f t="shared" si="50"/>
        <v>0</v>
      </c>
      <c r="AL266" s="259">
        <f t="shared" si="51"/>
        <v>0</v>
      </c>
      <c r="AM266" s="312">
        <f>'To &amp; from Work- trip % summary'!AA271</f>
        <v>0</v>
      </c>
      <c r="AN266" s="314">
        <f>'To &amp; from Work- trip % summary'!AC271</f>
        <v>0</v>
      </c>
      <c r="AO266" s="260">
        <f t="shared" si="52"/>
        <v>0</v>
      </c>
      <c r="AP266" s="259">
        <f t="shared" si="53"/>
        <v>0</v>
      </c>
      <c r="AQ266" s="312">
        <f>'To &amp; from Work- trip % summary'!AF271</f>
        <v>0</v>
      </c>
      <c r="AR266" s="314">
        <f>'To &amp; from Work- trip % summary'!AH271</f>
        <v>0</v>
      </c>
      <c r="AS266" s="260">
        <f t="shared" si="54"/>
        <v>0</v>
      </c>
      <c r="AT266" s="259">
        <f t="shared" si="55"/>
        <v>0</v>
      </c>
      <c r="AU266" s="261"/>
      <c r="AV266" s="248"/>
      <c r="AW266" s="248"/>
      <c r="AX266" s="248"/>
      <c r="AY266" s="248"/>
    </row>
    <row r="267" spans="1:51" x14ac:dyDescent="0.2">
      <c r="A267" s="248"/>
      <c r="B267" s="248"/>
      <c r="C267" s="248"/>
      <c r="D267" s="248"/>
      <c r="E267" s="248"/>
      <c r="F267" s="248"/>
      <c r="G267" s="248"/>
      <c r="H267" s="248"/>
      <c r="I267" s="248"/>
      <c r="J267" s="248"/>
      <c r="K267" s="248"/>
      <c r="L267" s="248"/>
      <c r="M267" s="248"/>
      <c r="N267" s="248"/>
      <c r="O267" s="248"/>
      <c r="P267" s="248"/>
      <c r="Q267" s="296"/>
      <c r="R267" s="256">
        <f>'To &amp; from Work- trip % summary'!B272</f>
        <v>0</v>
      </c>
      <c r="S267" s="313">
        <f>'To &amp; from Work- trip % summary'!D272</f>
        <v>0</v>
      </c>
      <c r="T267" s="257">
        <f>'Non-survey input values'!$B$26</f>
        <v>220.3</v>
      </c>
      <c r="U267" s="258">
        <f t="shared" si="42"/>
        <v>0</v>
      </c>
      <c r="V267" s="259">
        <f t="shared" si="43"/>
        <v>0</v>
      </c>
      <c r="W267" s="312">
        <f>'To &amp; from Work- trip % summary'!G272</f>
        <v>0</v>
      </c>
      <c r="X267" s="314">
        <f>'To &amp; from Work- trip % summary'!I272</f>
        <v>0</v>
      </c>
      <c r="Y267" s="260">
        <f t="shared" si="44"/>
        <v>0</v>
      </c>
      <c r="Z267" s="259">
        <f t="shared" si="45"/>
        <v>0</v>
      </c>
      <c r="AA267" s="312">
        <f>'To &amp; from Work- trip % summary'!L272</f>
        <v>0</v>
      </c>
      <c r="AB267" s="314">
        <f>'To &amp; from Work- trip % summary'!N272</f>
        <v>0</v>
      </c>
      <c r="AC267" s="260">
        <f t="shared" si="46"/>
        <v>0</v>
      </c>
      <c r="AD267" s="259">
        <f t="shared" si="47"/>
        <v>0</v>
      </c>
      <c r="AE267" s="312">
        <f>'To &amp; from Work- trip % summary'!Q272</f>
        <v>0</v>
      </c>
      <c r="AF267" s="314">
        <f>'To &amp; from Work- trip % summary'!S272</f>
        <v>0</v>
      </c>
      <c r="AG267" s="260">
        <f t="shared" si="48"/>
        <v>0</v>
      </c>
      <c r="AH267" s="259">
        <f t="shared" si="49"/>
        <v>0</v>
      </c>
      <c r="AI267" s="312">
        <f>'To &amp; from Work- trip % summary'!V272</f>
        <v>0</v>
      </c>
      <c r="AJ267" s="314">
        <f>'To &amp; from Work- trip % summary'!X272</f>
        <v>0</v>
      </c>
      <c r="AK267" s="260">
        <f t="shared" si="50"/>
        <v>0</v>
      </c>
      <c r="AL267" s="259">
        <f t="shared" si="51"/>
        <v>0</v>
      </c>
      <c r="AM267" s="312">
        <f>'To &amp; from Work- trip % summary'!AA272</f>
        <v>0</v>
      </c>
      <c r="AN267" s="314">
        <f>'To &amp; from Work- trip % summary'!AC272</f>
        <v>0</v>
      </c>
      <c r="AO267" s="260">
        <f t="shared" si="52"/>
        <v>0</v>
      </c>
      <c r="AP267" s="259">
        <f t="shared" si="53"/>
        <v>0</v>
      </c>
      <c r="AQ267" s="312">
        <f>'To &amp; from Work- trip % summary'!AF272</f>
        <v>0</v>
      </c>
      <c r="AR267" s="314">
        <f>'To &amp; from Work- trip % summary'!AH272</f>
        <v>0</v>
      </c>
      <c r="AS267" s="260">
        <f t="shared" si="54"/>
        <v>0</v>
      </c>
      <c r="AT267" s="259">
        <f t="shared" si="55"/>
        <v>0</v>
      </c>
      <c r="AU267" s="261"/>
      <c r="AV267" s="248"/>
      <c r="AW267" s="248"/>
      <c r="AX267" s="248"/>
      <c r="AY267" s="248"/>
    </row>
    <row r="268" spans="1:51" x14ac:dyDescent="0.2">
      <c r="A268" s="248"/>
      <c r="B268" s="248"/>
      <c r="C268" s="248"/>
      <c r="D268" s="248"/>
      <c r="E268" s="248"/>
      <c r="F268" s="248"/>
      <c r="G268" s="248"/>
      <c r="H268" s="248"/>
      <c r="I268" s="248"/>
      <c r="J268" s="248"/>
      <c r="K268" s="248"/>
      <c r="L268" s="248"/>
      <c r="M268" s="248"/>
      <c r="N268" s="248"/>
      <c r="O268" s="248"/>
      <c r="P268" s="248"/>
      <c r="Q268" s="296"/>
      <c r="R268" s="256">
        <f>'To &amp; from Work- trip % summary'!B273</f>
        <v>0</v>
      </c>
      <c r="S268" s="313">
        <f>'To &amp; from Work- trip % summary'!D273</f>
        <v>0</v>
      </c>
      <c r="T268" s="257">
        <f>'Non-survey input values'!$B$26</f>
        <v>220.3</v>
      </c>
      <c r="U268" s="258">
        <f t="shared" ref="U268:U331" si="56">R268/5</f>
        <v>0</v>
      </c>
      <c r="V268" s="259">
        <f t="shared" ref="V268:V331" si="57">$B$5*$S268*$T268*U268</f>
        <v>0</v>
      </c>
      <c r="W268" s="312">
        <f>'To &amp; from Work- trip % summary'!G273</f>
        <v>0</v>
      </c>
      <c r="X268" s="314">
        <f>'To &amp; from Work- trip % summary'!I273</f>
        <v>0</v>
      </c>
      <c r="Y268" s="260">
        <f t="shared" ref="Y268:Y331" si="58">W268/5</f>
        <v>0</v>
      </c>
      <c r="Z268" s="259">
        <f t="shared" ref="Z268:Z331" si="59">$B$5*$X268*$T268*Y268</f>
        <v>0</v>
      </c>
      <c r="AA268" s="312">
        <f>'To &amp; from Work- trip % summary'!L273</f>
        <v>0</v>
      </c>
      <c r="AB268" s="314">
        <f>'To &amp; from Work- trip % summary'!N273</f>
        <v>0</v>
      </c>
      <c r="AC268" s="260">
        <f t="shared" ref="AC268:AC331" si="60">AA268/5</f>
        <v>0</v>
      </c>
      <c r="AD268" s="259">
        <f t="shared" ref="AD268:AD331" si="61">$B$5*$AB268*$T268*AC268</f>
        <v>0</v>
      </c>
      <c r="AE268" s="312">
        <f>'To &amp; from Work- trip % summary'!Q273</f>
        <v>0</v>
      </c>
      <c r="AF268" s="314">
        <f>'To &amp; from Work- trip % summary'!S273</f>
        <v>0</v>
      </c>
      <c r="AG268" s="260">
        <f t="shared" ref="AG268:AG331" si="62">AE268/5</f>
        <v>0</v>
      </c>
      <c r="AH268" s="259">
        <f t="shared" ref="AH268:AH331" si="63">$B$5*$AF268*$T268*AG268</f>
        <v>0</v>
      </c>
      <c r="AI268" s="312">
        <f>'To &amp; from Work- trip % summary'!V273</f>
        <v>0</v>
      </c>
      <c r="AJ268" s="314">
        <f>'To &amp; from Work- trip % summary'!X273</f>
        <v>0</v>
      </c>
      <c r="AK268" s="260">
        <f t="shared" ref="AK268:AK331" si="64">AI268/5</f>
        <v>0</v>
      </c>
      <c r="AL268" s="259">
        <f t="shared" ref="AL268:AL331" si="65">$B$5*$AJ268*$T268*AK268</f>
        <v>0</v>
      </c>
      <c r="AM268" s="312">
        <f>'To &amp; from Work- trip % summary'!AA273</f>
        <v>0</v>
      </c>
      <c r="AN268" s="314">
        <f>'To &amp; from Work- trip % summary'!AC273</f>
        <v>0</v>
      </c>
      <c r="AO268" s="260">
        <f t="shared" ref="AO268:AO331" si="66">AM268/5</f>
        <v>0</v>
      </c>
      <c r="AP268" s="259">
        <f t="shared" ref="AP268:AP331" si="67">$B$5*$AN268*$T268*AO268</f>
        <v>0</v>
      </c>
      <c r="AQ268" s="312">
        <f>'To &amp; from Work- trip % summary'!AF273</f>
        <v>0</v>
      </c>
      <c r="AR268" s="314">
        <f>'To &amp; from Work- trip % summary'!AH273</f>
        <v>0</v>
      </c>
      <c r="AS268" s="260">
        <f t="shared" ref="AS268:AS331" si="68">AQ268/5</f>
        <v>0</v>
      </c>
      <c r="AT268" s="259">
        <f t="shared" ref="AT268:AT331" si="69">$B$5*$AR268*$T268*AS268</f>
        <v>0</v>
      </c>
      <c r="AU268" s="261"/>
      <c r="AV268" s="248"/>
      <c r="AW268" s="248"/>
      <c r="AX268" s="248"/>
      <c r="AY268" s="248"/>
    </row>
    <row r="269" spans="1:51" x14ac:dyDescent="0.2">
      <c r="A269" s="248"/>
      <c r="B269" s="248"/>
      <c r="C269" s="248"/>
      <c r="D269" s="248"/>
      <c r="E269" s="248"/>
      <c r="F269" s="248"/>
      <c r="G269" s="248"/>
      <c r="H269" s="248"/>
      <c r="I269" s="248"/>
      <c r="J269" s="248"/>
      <c r="K269" s="248"/>
      <c r="L269" s="248"/>
      <c r="M269" s="248"/>
      <c r="N269" s="248"/>
      <c r="O269" s="248"/>
      <c r="P269" s="248"/>
      <c r="Q269" s="296"/>
      <c r="R269" s="256">
        <f>'To &amp; from Work- trip % summary'!B274</f>
        <v>0</v>
      </c>
      <c r="S269" s="313">
        <f>'To &amp; from Work- trip % summary'!D274</f>
        <v>0</v>
      </c>
      <c r="T269" s="257">
        <f>'Non-survey input values'!$B$26</f>
        <v>220.3</v>
      </c>
      <c r="U269" s="258">
        <f t="shared" si="56"/>
        <v>0</v>
      </c>
      <c r="V269" s="259">
        <f t="shared" si="57"/>
        <v>0</v>
      </c>
      <c r="W269" s="312">
        <f>'To &amp; from Work- trip % summary'!G274</f>
        <v>0</v>
      </c>
      <c r="X269" s="314">
        <f>'To &amp; from Work- trip % summary'!I274</f>
        <v>0</v>
      </c>
      <c r="Y269" s="260">
        <f t="shared" si="58"/>
        <v>0</v>
      </c>
      <c r="Z269" s="259">
        <f t="shared" si="59"/>
        <v>0</v>
      </c>
      <c r="AA269" s="312">
        <f>'To &amp; from Work- trip % summary'!L274</f>
        <v>0</v>
      </c>
      <c r="AB269" s="314">
        <f>'To &amp; from Work- trip % summary'!N274</f>
        <v>0</v>
      </c>
      <c r="AC269" s="260">
        <f t="shared" si="60"/>
        <v>0</v>
      </c>
      <c r="AD269" s="259">
        <f t="shared" si="61"/>
        <v>0</v>
      </c>
      <c r="AE269" s="312">
        <f>'To &amp; from Work- trip % summary'!Q274</f>
        <v>0</v>
      </c>
      <c r="AF269" s="314">
        <f>'To &amp; from Work- trip % summary'!S274</f>
        <v>0</v>
      </c>
      <c r="AG269" s="260">
        <f t="shared" si="62"/>
        <v>0</v>
      </c>
      <c r="AH269" s="259">
        <f t="shared" si="63"/>
        <v>0</v>
      </c>
      <c r="AI269" s="312">
        <f>'To &amp; from Work- trip % summary'!V274</f>
        <v>0</v>
      </c>
      <c r="AJ269" s="314">
        <f>'To &amp; from Work- trip % summary'!X274</f>
        <v>0</v>
      </c>
      <c r="AK269" s="260">
        <f t="shared" si="64"/>
        <v>0</v>
      </c>
      <c r="AL269" s="259">
        <f t="shared" si="65"/>
        <v>0</v>
      </c>
      <c r="AM269" s="312">
        <f>'To &amp; from Work- trip % summary'!AA274</f>
        <v>0</v>
      </c>
      <c r="AN269" s="314">
        <f>'To &amp; from Work- trip % summary'!AC274</f>
        <v>0</v>
      </c>
      <c r="AO269" s="260">
        <f t="shared" si="66"/>
        <v>0</v>
      </c>
      <c r="AP269" s="259">
        <f t="shared" si="67"/>
        <v>0</v>
      </c>
      <c r="AQ269" s="312">
        <f>'To &amp; from Work- trip % summary'!AF274</f>
        <v>0</v>
      </c>
      <c r="AR269" s="314">
        <f>'To &amp; from Work- trip % summary'!AH274</f>
        <v>0</v>
      </c>
      <c r="AS269" s="260">
        <f t="shared" si="68"/>
        <v>0</v>
      </c>
      <c r="AT269" s="259">
        <f t="shared" si="69"/>
        <v>0</v>
      </c>
      <c r="AU269" s="261"/>
      <c r="AV269" s="248"/>
      <c r="AW269" s="248"/>
      <c r="AX269" s="248"/>
      <c r="AY269" s="248"/>
    </row>
    <row r="270" spans="1:51" x14ac:dyDescent="0.2">
      <c r="A270" s="248"/>
      <c r="B270" s="248"/>
      <c r="C270" s="248"/>
      <c r="D270" s="248"/>
      <c r="E270" s="248"/>
      <c r="F270" s="248"/>
      <c r="G270" s="248"/>
      <c r="H270" s="248"/>
      <c r="I270" s="248"/>
      <c r="J270" s="248"/>
      <c r="K270" s="248"/>
      <c r="L270" s="248"/>
      <c r="M270" s="248"/>
      <c r="N270" s="248"/>
      <c r="O270" s="248"/>
      <c r="P270" s="248"/>
      <c r="Q270" s="296"/>
      <c r="R270" s="256">
        <f>'To &amp; from Work- trip % summary'!B275</f>
        <v>0</v>
      </c>
      <c r="S270" s="313">
        <f>'To &amp; from Work- trip % summary'!D275</f>
        <v>0</v>
      </c>
      <c r="T270" s="257">
        <f>'Non-survey input values'!$B$26</f>
        <v>220.3</v>
      </c>
      <c r="U270" s="258">
        <f t="shared" si="56"/>
        <v>0</v>
      </c>
      <c r="V270" s="259">
        <f t="shared" si="57"/>
        <v>0</v>
      </c>
      <c r="W270" s="312">
        <f>'To &amp; from Work- trip % summary'!G275</f>
        <v>0</v>
      </c>
      <c r="X270" s="314">
        <f>'To &amp; from Work- trip % summary'!I275</f>
        <v>0</v>
      </c>
      <c r="Y270" s="260">
        <f t="shared" si="58"/>
        <v>0</v>
      </c>
      <c r="Z270" s="259">
        <f t="shared" si="59"/>
        <v>0</v>
      </c>
      <c r="AA270" s="312">
        <f>'To &amp; from Work- trip % summary'!L275</f>
        <v>0</v>
      </c>
      <c r="AB270" s="314">
        <f>'To &amp; from Work- trip % summary'!N275</f>
        <v>0</v>
      </c>
      <c r="AC270" s="260">
        <f t="shared" si="60"/>
        <v>0</v>
      </c>
      <c r="AD270" s="259">
        <f t="shared" si="61"/>
        <v>0</v>
      </c>
      <c r="AE270" s="312">
        <f>'To &amp; from Work- trip % summary'!Q275</f>
        <v>0</v>
      </c>
      <c r="AF270" s="314">
        <f>'To &amp; from Work- trip % summary'!S275</f>
        <v>0</v>
      </c>
      <c r="AG270" s="260">
        <f t="shared" si="62"/>
        <v>0</v>
      </c>
      <c r="AH270" s="259">
        <f t="shared" si="63"/>
        <v>0</v>
      </c>
      <c r="AI270" s="312">
        <f>'To &amp; from Work- trip % summary'!V275</f>
        <v>0</v>
      </c>
      <c r="AJ270" s="314">
        <f>'To &amp; from Work- trip % summary'!X275</f>
        <v>0</v>
      </c>
      <c r="AK270" s="260">
        <f t="shared" si="64"/>
        <v>0</v>
      </c>
      <c r="AL270" s="259">
        <f t="shared" si="65"/>
        <v>0</v>
      </c>
      <c r="AM270" s="312">
        <f>'To &amp; from Work- trip % summary'!AA275</f>
        <v>0</v>
      </c>
      <c r="AN270" s="314">
        <f>'To &amp; from Work- trip % summary'!AC275</f>
        <v>0</v>
      </c>
      <c r="AO270" s="260">
        <f t="shared" si="66"/>
        <v>0</v>
      </c>
      <c r="AP270" s="259">
        <f t="shared" si="67"/>
        <v>0</v>
      </c>
      <c r="AQ270" s="312">
        <f>'To &amp; from Work- trip % summary'!AF275</f>
        <v>0</v>
      </c>
      <c r="AR270" s="314">
        <f>'To &amp; from Work- trip % summary'!AH275</f>
        <v>0</v>
      </c>
      <c r="AS270" s="260">
        <f t="shared" si="68"/>
        <v>0</v>
      </c>
      <c r="AT270" s="259">
        <f t="shared" si="69"/>
        <v>0</v>
      </c>
      <c r="AU270" s="261"/>
      <c r="AV270" s="248"/>
      <c r="AW270" s="248"/>
      <c r="AX270" s="248"/>
      <c r="AY270" s="248"/>
    </row>
    <row r="271" spans="1:51" x14ac:dyDescent="0.2">
      <c r="A271" s="248"/>
      <c r="B271" s="248"/>
      <c r="C271" s="248"/>
      <c r="D271" s="248"/>
      <c r="E271" s="248"/>
      <c r="F271" s="248"/>
      <c r="G271" s="248"/>
      <c r="H271" s="248"/>
      <c r="I271" s="248"/>
      <c r="J271" s="248"/>
      <c r="K271" s="248"/>
      <c r="L271" s="248"/>
      <c r="M271" s="248"/>
      <c r="N271" s="248"/>
      <c r="O271" s="248"/>
      <c r="P271" s="248"/>
      <c r="Q271" s="296"/>
      <c r="R271" s="256">
        <f>'To &amp; from Work- trip % summary'!B276</f>
        <v>0</v>
      </c>
      <c r="S271" s="313">
        <f>'To &amp; from Work- trip % summary'!D276</f>
        <v>0</v>
      </c>
      <c r="T271" s="257">
        <f>'Non-survey input values'!$B$26</f>
        <v>220.3</v>
      </c>
      <c r="U271" s="258">
        <f t="shared" si="56"/>
        <v>0</v>
      </c>
      <c r="V271" s="259">
        <f t="shared" si="57"/>
        <v>0</v>
      </c>
      <c r="W271" s="312">
        <f>'To &amp; from Work- trip % summary'!G276</f>
        <v>0</v>
      </c>
      <c r="X271" s="314">
        <f>'To &amp; from Work- trip % summary'!I276</f>
        <v>0</v>
      </c>
      <c r="Y271" s="260">
        <f t="shared" si="58"/>
        <v>0</v>
      </c>
      <c r="Z271" s="259">
        <f t="shared" si="59"/>
        <v>0</v>
      </c>
      <c r="AA271" s="312">
        <f>'To &amp; from Work- trip % summary'!L276</f>
        <v>0</v>
      </c>
      <c r="AB271" s="314">
        <f>'To &amp; from Work- trip % summary'!N276</f>
        <v>0</v>
      </c>
      <c r="AC271" s="260">
        <f t="shared" si="60"/>
        <v>0</v>
      </c>
      <c r="AD271" s="259">
        <f t="shared" si="61"/>
        <v>0</v>
      </c>
      <c r="AE271" s="312">
        <f>'To &amp; from Work- trip % summary'!Q276</f>
        <v>0</v>
      </c>
      <c r="AF271" s="314">
        <f>'To &amp; from Work- trip % summary'!S276</f>
        <v>0</v>
      </c>
      <c r="AG271" s="260">
        <f t="shared" si="62"/>
        <v>0</v>
      </c>
      <c r="AH271" s="259">
        <f t="shared" si="63"/>
        <v>0</v>
      </c>
      <c r="AI271" s="312">
        <f>'To &amp; from Work- trip % summary'!V276</f>
        <v>0</v>
      </c>
      <c r="AJ271" s="314">
        <f>'To &amp; from Work- trip % summary'!X276</f>
        <v>0</v>
      </c>
      <c r="AK271" s="260">
        <f t="shared" si="64"/>
        <v>0</v>
      </c>
      <c r="AL271" s="259">
        <f t="shared" si="65"/>
        <v>0</v>
      </c>
      <c r="AM271" s="312">
        <f>'To &amp; from Work- trip % summary'!AA276</f>
        <v>0</v>
      </c>
      <c r="AN271" s="314">
        <f>'To &amp; from Work- trip % summary'!AC276</f>
        <v>0</v>
      </c>
      <c r="AO271" s="260">
        <f t="shared" si="66"/>
        <v>0</v>
      </c>
      <c r="AP271" s="259">
        <f t="shared" si="67"/>
        <v>0</v>
      </c>
      <c r="AQ271" s="312">
        <f>'To &amp; from Work- trip % summary'!AF276</f>
        <v>0</v>
      </c>
      <c r="AR271" s="314">
        <f>'To &amp; from Work- trip % summary'!AH276</f>
        <v>0</v>
      </c>
      <c r="AS271" s="260">
        <f t="shared" si="68"/>
        <v>0</v>
      </c>
      <c r="AT271" s="259">
        <f t="shared" si="69"/>
        <v>0</v>
      </c>
      <c r="AU271" s="261"/>
      <c r="AV271" s="248"/>
      <c r="AW271" s="248"/>
      <c r="AX271" s="248"/>
      <c r="AY271" s="248"/>
    </row>
    <row r="272" spans="1:51" x14ac:dyDescent="0.2">
      <c r="A272" s="248"/>
      <c r="B272" s="248"/>
      <c r="C272" s="248"/>
      <c r="D272" s="248"/>
      <c r="E272" s="248"/>
      <c r="F272" s="248"/>
      <c r="G272" s="248"/>
      <c r="H272" s="248"/>
      <c r="I272" s="248"/>
      <c r="J272" s="248"/>
      <c r="K272" s="248"/>
      <c r="L272" s="248"/>
      <c r="M272" s="248"/>
      <c r="N272" s="248"/>
      <c r="O272" s="248"/>
      <c r="P272" s="248"/>
      <c r="Q272" s="296"/>
      <c r="R272" s="256">
        <f>'To &amp; from Work- trip % summary'!B277</f>
        <v>0</v>
      </c>
      <c r="S272" s="313">
        <f>'To &amp; from Work- trip % summary'!D277</f>
        <v>0</v>
      </c>
      <c r="T272" s="257">
        <f>'Non-survey input values'!$B$26</f>
        <v>220.3</v>
      </c>
      <c r="U272" s="258">
        <f t="shared" si="56"/>
        <v>0</v>
      </c>
      <c r="V272" s="259">
        <f t="shared" si="57"/>
        <v>0</v>
      </c>
      <c r="W272" s="312">
        <f>'To &amp; from Work- trip % summary'!G277</f>
        <v>0</v>
      </c>
      <c r="X272" s="314">
        <f>'To &amp; from Work- trip % summary'!I277</f>
        <v>0</v>
      </c>
      <c r="Y272" s="260">
        <f t="shared" si="58"/>
        <v>0</v>
      </c>
      <c r="Z272" s="259">
        <f t="shared" si="59"/>
        <v>0</v>
      </c>
      <c r="AA272" s="312">
        <f>'To &amp; from Work- trip % summary'!L277</f>
        <v>0</v>
      </c>
      <c r="AB272" s="314">
        <f>'To &amp; from Work- trip % summary'!N277</f>
        <v>0</v>
      </c>
      <c r="AC272" s="260">
        <f t="shared" si="60"/>
        <v>0</v>
      </c>
      <c r="AD272" s="259">
        <f t="shared" si="61"/>
        <v>0</v>
      </c>
      <c r="AE272" s="312">
        <f>'To &amp; from Work- trip % summary'!Q277</f>
        <v>0</v>
      </c>
      <c r="AF272" s="314">
        <f>'To &amp; from Work- trip % summary'!S277</f>
        <v>0</v>
      </c>
      <c r="AG272" s="260">
        <f t="shared" si="62"/>
        <v>0</v>
      </c>
      <c r="AH272" s="259">
        <f t="shared" si="63"/>
        <v>0</v>
      </c>
      <c r="AI272" s="312">
        <f>'To &amp; from Work- trip % summary'!V277</f>
        <v>0</v>
      </c>
      <c r="AJ272" s="314">
        <f>'To &amp; from Work- trip % summary'!X277</f>
        <v>0</v>
      </c>
      <c r="AK272" s="260">
        <f t="shared" si="64"/>
        <v>0</v>
      </c>
      <c r="AL272" s="259">
        <f t="shared" si="65"/>
        <v>0</v>
      </c>
      <c r="AM272" s="312">
        <f>'To &amp; from Work- trip % summary'!AA277</f>
        <v>0</v>
      </c>
      <c r="AN272" s="314">
        <f>'To &amp; from Work- trip % summary'!AC277</f>
        <v>0</v>
      </c>
      <c r="AO272" s="260">
        <f t="shared" si="66"/>
        <v>0</v>
      </c>
      <c r="AP272" s="259">
        <f t="shared" si="67"/>
        <v>0</v>
      </c>
      <c r="AQ272" s="312">
        <f>'To &amp; from Work- trip % summary'!AF277</f>
        <v>0</v>
      </c>
      <c r="AR272" s="314">
        <f>'To &amp; from Work- trip % summary'!AH277</f>
        <v>0</v>
      </c>
      <c r="AS272" s="260">
        <f t="shared" si="68"/>
        <v>0</v>
      </c>
      <c r="AT272" s="259">
        <f t="shared" si="69"/>
        <v>0</v>
      </c>
      <c r="AU272" s="261"/>
      <c r="AV272" s="248"/>
      <c r="AW272" s="248"/>
      <c r="AX272" s="248"/>
      <c r="AY272" s="248"/>
    </row>
    <row r="273" spans="1:51" x14ac:dyDescent="0.2">
      <c r="A273" s="248"/>
      <c r="B273" s="248"/>
      <c r="C273" s="248"/>
      <c r="D273" s="248"/>
      <c r="E273" s="248"/>
      <c r="F273" s="248"/>
      <c r="G273" s="248"/>
      <c r="H273" s="248"/>
      <c r="I273" s="248"/>
      <c r="J273" s="248"/>
      <c r="K273" s="248"/>
      <c r="L273" s="248"/>
      <c r="M273" s="248"/>
      <c r="N273" s="248"/>
      <c r="O273" s="248"/>
      <c r="P273" s="248"/>
      <c r="Q273" s="296"/>
      <c r="R273" s="256">
        <f>'To &amp; from Work- trip % summary'!B278</f>
        <v>0</v>
      </c>
      <c r="S273" s="313">
        <f>'To &amp; from Work- trip % summary'!D278</f>
        <v>0</v>
      </c>
      <c r="T273" s="257">
        <f>'Non-survey input values'!$B$26</f>
        <v>220.3</v>
      </c>
      <c r="U273" s="258">
        <f t="shared" si="56"/>
        <v>0</v>
      </c>
      <c r="V273" s="259">
        <f t="shared" si="57"/>
        <v>0</v>
      </c>
      <c r="W273" s="312">
        <f>'To &amp; from Work- trip % summary'!G278</f>
        <v>0</v>
      </c>
      <c r="X273" s="314">
        <f>'To &amp; from Work- trip % summary'!I278</f>
        <v>0</v>
      </c>
      <c r="Y273" s="260">
        <f t="shared" si="58"/>
        <v>0</v>
      </c>
      <c r="Z273" s="259">
        <f t="shared" si="59"/>
        <v>0</v>
      </c>
      <c r="AA273" s="312">
        <f>'To &amp; from Work- trip % summary'!L278</f>
        <v>0</v>
      </c>
      <c r="AB273" s="314">
        <f>'To &amp; from Work- trip % summary'!N278</f>
        <v>0</v>
      </c>
      <c r="AC273" s="260">
        <f t="shared" si="60"/>
        <v>0</v>
      </c>
      <c r="AD273" s="259">
        <f t="shared" si="61"/>
        <v>0</v>
      </c>
      <c r="AE273" s="312">
        <f>'To &amp; from Work- trip % summary'!Q278</f>
        <v>0</v>
      </c>
      <c r="AF273" s="314">
        <f>'To &amp; from Work- trip % summary'!S278</f>
        <v>0</v>
      </c>
      <c r="AG273" s="260">
        <f t="shared" si="62"/>
        <v>0</v>
      </c>
      <c r="AH273" s="259">
        <f t="shared" si="63"/>
        <v>0</v>
      </c>
      <c r="AI273" s="312">
        <f>'To &amp; from Work- trip % summary'!V278</f>
        <v>0</v>
      </c>
      <c r="AJ273" s="314">
        <f>'To &amp; from Work- trip % summary'!X278</f>
        <v>0</v>
      </c>
      <c r="AK273" s="260">
        <f t="shared" si="64"/>
        <v>0</v>
      </c>
      <c r="AL273" s="259">
        <f t="shared" si="65"/>
        <v>0</v>
      </c>
      <c r="AM273" s="312">
        <f>'To &amp; from Work- trip % summary'!AA278</f>
        <v>0</v>
      </c>
      <c r="AN273" s="314">
        <f>'To &amp; from Work- trip % summary'!AC278</f>
        <v>0</v>
      </c>
      <c r="AO273" s="260">
        <f t="shared" si="66"/>
        <v>0</v>
      </c>
      <c r="AP273" s="259">
        <f t="shared" si="67"/>
        <v>0</v>
      </c>
      <c r="AQ273" s="312">
        <f>'To &amp; from Work- trip % summary'!AF278</f>
        <v>0</v>
      </c>
      <c r="AR273" s="314">
        <f>'To &amp; from Work- trip % summary'!AH278</f>
        <v>0</v>
      </c>
      <c r="AS273" s="260">
        <f t="shared" si="68"/>
        <v>0</v>
      </c>
      <c r="AT273" s="259">
        <f t="shared" si="69"/>
        <v>0</v>
      </c>
      <c r="AU273" s="261"/>
      <c r="AV273" s="248"/>
      <c r="AW273" s="248"/>
      <c r="AX273" s="248"/>
      <c r="AY273" s="248"/>
    </row>
    <row r="274" spans="1:51" x14ac:dyDescent="0.2">
      <c r="A274" s="248"/>
      <c r="B274" s="248"/>
      <c r="C274" s="248"/>
      <c r="D274" s="248"/>
      <c r="E274" s="248"/>
      <c r="F274" s="248"/>
      <c r="G274" s="248"/>
      <c r="H274" s="248"/>
      <c r="I274" s="248"/>
      <c r="J274" s="248"/>
      <c r="K274" s="248"/>
      <c r="L274" s="248"/>
      <c r="M274" s="248"/>
      <c r="N274" s="248"/>
      <c r="O274" s="248"/>
      <c r="P274" s="248"/>
      <c r="Q274" s="296"/>
      <c r="R274" s="256">
        <f>'To &amp; from Work- trip % summary'!B279</f>
        <v>0</v>
      </c>
      <c r="S274" s="313">
        <f>'To &amp; from Work- trip % summary'!D279</f>
        <v>0</v>
      </c>
      <c r="T274" s="257">
        <f>'Non-survey input values'!$B$26</f>
        <v>220.3</v>
      </c>
      <c r="U274" s="258">
        <f t="shared" si="56"/>
        <v>0</v>
      </c>
      <c r="V274" s="259">
        <f t="shared" si="57"/>
        <v>0</v>
      </c>
      <c r="W274" s="312">
        <f>'To &amp; from Work- trip % summary'!G279</f>
        <v>0</v>
      </c>
      <c r="X274" s="314">
        <f>'To &amp; from Work- trip % summary'!I279</f>
        <v>0</v>
      </c>
      <c r="Y274" s="260">
        <f t="shared" si="58"/>
        <v>0</v>
      </c>
      <c r="Z274" s="259">
        <f t="shared" si="59"/>
        <v>0</v>
      </c>
      <c r="AA274" s="312">
        <f>'To &amp; from Work- trip % summary'!L279</f>
        <v>0</v>
      </c>
      <c r="AB274" s="314">
        <f>'To &amp; from Work- trip % summary'!N279</f>
        <v>0</v>
      </c>
      <c r="AC274" s="260">
        <f t="shared" si="60"/>
        <v>0</v>
      </c>
      <c r="AD274" s="259">
        <f t="shared" si="61"/>
        <v>0</v>
      </c>
      <c r="AE274" s="312">
        <f>'To &amp; from Work- trip % summary'!Q279</f>
        <v>0</v>
      </c>
      <c r="AF274" s="314">
        <f>'To &amp; from Work- trip % summary'!S279</f>
        <v>0</v>
      </c>
      <c r="AG274" s="260">
        <f t="shared" si="62"/>
        <v>0</v>
      </c>
      <c r="AH274" s="259">
        <f t="shared" si="63"/>
        <v>0</v>
      </c>
      <c r="AI274" s="312">
        <f>'To &amp; from Work- trip % summary'!V279</f>
        <v>0</v>
      </c>
      <c r="AJ274" s="314">
        <f>'To &amp; from Work- trip % summary'!X279</f>
        <v>0</v>
      </c>
      <c r="AK274" s="260">
        <f t="shared" si="64"/>
        <v>0</v>
      </c>
      <c r="AL274" s="259">
        <f t="shared" si="65"/>
        <v>0</v>
      </c>
      <c r="AM274" s="312">
        <f>'To &amp; from Work- trip % summary'!AA279</f>
        <v>0</v>
      </c>
      <c r="AN274" s="314">
        <f>'To &amp; from Work- trip % summary'!AC279</f>
        <v>0</v>
      </c>
      <c r="AO274" s="260">
        <f t="shared" si="66"/>
        <v>0</v>
      </c>
      <c r="AP274" s="259">
        <f t="shared" si="67"/>
        <v>0</v>
      </c>
      <c r="AQ274" s="312">
        <f>'To &amp; from Work- trip % summary'!AF279</f>
        <v>0</v>
      </c>
      <c r="AR274" s="314">
        <f>'To &amp; from Work- trip % summary'!AH279</f>
        <v>0</v>
      </c>
      <c r="AS274" s="260">
        <f t="shared" si="68"/>
        <v>0</v>
      </c>
      <c r="AT274" s="259">
        <f t="shared" si="69"/>
        <v>0</v>
      </c>
      <c r="AU274" s="261"/>
      <c r="AV274" s="248"/>
      <c r="AW274" s="248"/>
      <c r="AX274" s="248"/>
      <c r="AY274" s="248"/>
    </row>
    <row r="275" spans="1:51" x14ac:dyDescent="0.2">
      <c r="A275" s="248"/>
      <c r="B275" s="248"/>
      <c r="C275" s="248"/>
      <c r="D275" s="248"/>
      <c r="E275" s="248"/>
      <c r="F275" s="248"/>
      <c r="G275" s="248"/>
      <c r="H275" s="248"/>
      <c r="I275" s="248"/>
      <c r="J275" s="248"/>
      <c r="K275" s="248"/>
      <c r="L275" s="248"/>
      <c r="M275" s="248"/>
      <c r="N275" s="248"/>
      <c r="O275" s="248"/>
      <c r="P275" s="248"/>
      <c r="Q275" s="296"/>
      <c r="R275" s="256">
        <f>'To &amp; from Work- trip % summary'!B280</f>
        <v>0</v>
      </c>
      <c r="S275" s="313">
        <f>'To &amp; from Work- trip % summary'!D280</f>
        <v>0</v>
      </c>
      <c r="T275" s="257">
        <f>'Non-survey input values'!$B$26</f>
        <v>220.3</v>
      </c>
      <c r="U275" s="258">
        <f t="shared" si="56"/>
        <v>0</v>
      </c>
      <c r="V275" s="259">
        <f t="shared" si="57"/>
        <v>0</v>
      </c>
      <c r="W275" s="312">
        <f>'To &amp; from Work- trip % summary'!G280</f>
        <v>0</v>
      </c>
      <c r="X275" s="314">
        <f>'To &amp; from Work- trip % summary'!I280</f>
        <v>0</v>
      </c>
      <c r="Y275" s="260">
        <f t="shared" si="58"/>
        <v>0</v>
      </c>
      <c r="Z275" s="259">
        <f t="shared" si="59"/>
        <v>0</v>
      </c>
      <c r="AA275" s="312">
        <f>'To &amp; from Work- trip % summary'!L280</f>
        <v>0</v>
      </c>
      <c r="AB275" s="314">
        <f>'To &amp; from Work- trip % summary'!N280</f>
        <v>0</v>
      </c>
      <c r="AC275" s="260">
        <f t="shared" si="60"/>
        <v>0</v>
      </c>
      <c r="AD275" s="259">
        <f t="shared" si="61"/>
        <v>0</v>
      </c>
      <c r="AE275" s="312">
        <f>'To &amp; from Work- trip % summary'!Q280</f>
        <v>0</v>
      </c>
      <c r="AF275" s="314">
        <f>'To &amp; from Work- trip % summary'!S280</f>
        <v>0</v>
      </c>
      <c r="AG275" s="260">
        <f t="shared" si="62"/>
        <v>0</v>
      </c>
      <c r="AH275" s="259">
        <f t="shared" si="63"/>
        <v>0</v>
      </c>
      <c r="AI275" s="312">
        <f>'To &amp; from Work- trip % summary'!V280</f>
        <v>0</v>
      </c>
      <c r="AJ275" s="314">
        <f>'To &amp; from Work- trip % summary'!X280</f>
        <v>0</v>
      </c>
      <c r="AK275" s="260">
        <f t="shared" si="64"/>
        <v>0</v>
      </c>
      <c r="AL275" s="259">
        <f t="shared" si="65"/>
        <v>0</v>
      </c>
      <c r="AM275" s="312">
        <f>'To &amp; from Work- trip % summary'!AA280</f>
        <v>0</v>
      </c>
      <c r="AN275" s="314">
        <f>'To &amp; from Work- trip % summary'!AC280</f>
        <v>0</v>
      </c>
      <c r="AO275" s="260">
        <f t="shared" si="66"/>
        <v>0</v>
      </c>
      <c r="AP275" s="259">
        <f t="shared" si="67"/>
        <v>0</v>
      </c>
      <c r="AQ275" s="312">
        <f>'To &amp; from Work- trip % summary'!AF280</f>
        <v>0</v>
      </c>
      <c r="AR275" s="314">
        <f>'To &amp; from Work- trip % summary'!AH280</f>
        <v>0</v>
      </c>
      <c r="AS275" s="260">
        <f t="shared" si="68"/>
        <v>0</v>
      </c>
      <c r="AT275" s="259">
        <f t="shared" si="69"/>
        <v>0</v>
      </c>
      <c r="AU275" s="261"/>
      <c r="AV275" s="248"/>
      <c r="AW275" s="248"/>
      <c r="AX275" s="248"/>
      <c r="AY275" s="248"/>
    </row>
    <row r="276" spans="1:51" x14ac:dyDescent="0.2">
      <c r="A276" s="248"/>
      <c r="B276" s="248"/>
      <c r="C276" s="248"/>
      <c r="D276" s="248"/>
      <c r="E276" s="248"/>
      <c r="F276" s="248"/>
      <c r="G276" s="248"/>
      <c r="H276" s="248"/>
      <c r="I276" s="248"/>
      <c r="J276" s="248"/>
      <c r="K276" s="248"/>
      <c r="L276" s="248"/>
      <c r="M276" s="248"/>
      <c r="N276" s="248"/>
      <c r="O276" s="248"/>
      <c r="P276" s="248"/>
      <c r="Q276" s="296"/>
      <c r="R276" s="256">
        <f>'To &amp; from Work- trip % summary'!B281</f>
        <v>0</v>
      </c>
      <c r="S276" s="313">
        <f>'To &amp; from Work- trip % summary'!D281</f>
        <v>0</v>
      </c>
      <c r="T276" s="257">
        <f>'Non-survey input values'!$B$26</f>
        <v>220.3</v>
      </c>
      <c r="U276" s="258">
        <f t="shared" si="56"/>
        <v>0</v>
      </c>
      <c r="V276" s="259">
        <f t="shared" si="57"/>
        <v>0</v>
      </c>
      <c r="W276" s="312">
        <f>'To &amp; from Work- trip % summary'!G281</f>
        <v>0</v>
      </c>
      <c r="X276" s="314">
        <f>'To &amp; from Work- trip % summary'!I281</f>
        <v>0</v>
      </c>
      <c r="Y276" s="260">
        <f t="shared" si="58"/>
        <v>0</v>
      </c>
      <c r="Z276" s="259">
        <f t="shared" si="59"/>
        <v>0</v>
      </c>
      <c r="AA276" s="312">
        <f>'To &amp; from Work- trip % summary'!L281</f>
        <v>0</v>
      </c>
      <c r="AB276" s="314">
        <f>'To &amp; from Work- trip % summary'!N281</f>
        <v>0</v>
      </c>
      <c r="AC276" s="260">
        <f t="shared" si="60"/>
        <v>0</v>
      </c>
      <c r="AD276" s="259">
        <f t="shared" si="61"/>
        <v>0</v>
      </c>
      <c r="AE276" s="312">
        <f>'To &amp; from Work- trip % summary'!Q281</f>
        <v>0</v>
      </c>
      <c r="AF276" s="314">
        <f>'To &amp; from Work- trip % summary'!S281</f>
        <v>0</v>
      </c>
      <c r="AG276" s="260">
        <f t="shared" si="62"/>
        <v>0</v>
      </c>
      <c r="AH276" s="259">
        <f t="shared" si="63"/>
        <v>0</v>
      </c>
      <c r="AI276" s="312">
        <f>'To &amp; from Work- trip % summary'!V281</f>
        <v>0</v>
      </c>
      <c r="AJ276" s="314">
        <f>'To &amp; from Work- trip % summary'!X281</f>
        <v>0</v>
      </c>
      <c r="AK276" s="260">
        <f t="shared" si="64"/>
        <v>0</v>
      </c>
      <c r="AL276" s="259">
        <f t="shared" si="65"/>
        <v>0</v>
      </c>
      <c r="AM276" s="312">
        <f>'To &amp; from Work- trip % summary'!AA281</f>
        <v>0</v>
      </c>
      <c r="AN276" s="314">
        <f>'To &amp; from Work- trip % summary'!AC281</f>
        <v>0</v>
      </c>
      <c r="AO276" s="260">
        <f t="shared" si="66"/>
        <v>0</v>
      </c>
      <c r="AP276" s="259">
        <f t="shared" si="67"/>
        <v>0</v>
      </c>
      <c r="AQ276" s="312">
        <f>'To &amp; from Work- trip % summary'!AF281</f>
        <v>0</v>
      </c>
      <c r="AR276" s="314">
        <f>'To &amp; from Work- trip % summary'!AH281</f>
        <v>0</v>
      </c>
      <c r="AS276" s="260">
        <f t="shared" si="68"/>
        <v>0</v>
      </c>
      <c r="AT276" s="259">
        <f t="shared" si="69"/>
        <v>0</v>
      </c>
      <c r="AU276" s="261"/>
      <c r="AV276" s="248"/>
      <c r="AW276" s="248"/>
      <c r="AX276" s="248"/>
      <c r="AY276" s="248"/>
    </row>
    <row r="277" spans="1:51" x14ac:dyDescent="0.2">
      <c r="A277" s="248"/>
      <c r="B277" s="248"/>
      <c r="C277" s="248"/>
      <c r="D277" s="248"/>
      <c r="E277" s="248"/>
      <c r="F277" s="248"/>
      <c r="G277" s="248"/>
      <c r="H277" s="248"/>
      <c r="I277" s="248"/>
      <c r="J277" s="248"/>
      <c r="K277" s="248"/>
      <c r="L277" s="248"/>
      <c r="M277" s="248"/>
      <c r="N277" s="248"/>
      <c r="O277" s="248"/>
      <c r="P277" s="248"/>
      <c r="Q277" s="296"/>
      <c r="R277" s="256">
        <f>'To &amp; from Work- trip % summary'!B282</f>
        <v>0</v>
      </c>
      <c r="S277" s="313">
        <f>'To &amp; from Work- trip % summary'!D282</f>
        <v>0</v>
      </c>
      <c r="T277" s="257">
        <f>'Non-survey input values'!$B$26</f>
        <v>220.3</v>
      </c>
      <c r="U277" s="258">
        <f t="shared" si="56"/>
        <v>0</v>
      </c>
      <c r="V277" s="259">
        <f t="shared" si="57"/>
        <v>0</v>
      </c>
      <c r="W277" s="312">
        <f>'To &amp; from Work- trip % summary'!G282</f>
        <v>0</v>
      </c>
      <c r="X277" s="314">
        <f>'To &amp; from Work- trip % summary'!I282</f>
        <v>0</v>
      </c>
      <c r="Y277" s="260">
        <f t="shared" si="58"/>
        <v>0</v>
      </c>
      <c r="Z277" s="259">
        <f t="shared" si="59"/>
        <v>0</v>
      </c>
      <c r="AA277" s="312">
        <f>'To &amp; from Work- trip % summary'!L282</f>
        <v>0</v>
      </c>
      <c r="AB277" s="314">
        <f>'To &amp; from Work- trip % summary'!N282</f>
        <v>0</v>
      </c>
      <c r="AC277" s="260">
        <f t="shared" si="60"/>
        <v>0</v>
      </c>
      <c r="AD277" s="259">
        <f t="shared" si="61"/>
        <v>0</v>
      </c>
      <c r="AE277" s="312">
        <f>'To &amp; from Work- trip % summary'!Q282</f>
        <v>0</v>
      </c>
      <c r="AF277" s="314">
        <f>'To &amp; from Work- trip % summary'!S282</f>
        <v>0</v>
      </c>
      <c r="AG277" s="260">
        <f t="shared" si="62"/>
        <v>0</v>
      </c>
      <c r="AH277" s="259">
        <f t="shared" si="63"/>
        <v>0</v>
      </c>
      <c r="AI277" s="312">
        <f>'To &amp; from Work- trip % summary'!V282</f>
        <v>0</v>
      </c>
      <c r="AJ277" s="314">
        <f>'To &amp; from Work- trip % summary'!X282</f>
        <v>0</v>
      </c>
      <c r="AK277" s="260">
        <f t="shared" si="64"/>
        <v>0</v>
      </c>
      <c r="AL277" s="259">
        <f t="shared" si="65"/>
        <v>0</v>
      </c>
      <c r="AM277" s="312">
        <f>'To &amp; from Work- trip % summary'!AA282</f>
        <v>0</v>
      </c>
      <c r="AN277" s="314">
        <f>'To &amp; from Work- trip % summary'!AC282</f>
        <v>0</v>
      </c>
      <c r="AO277" s="260">
        <f t="shared" si="66"/>
        <v>0</v>
      </c>
      <c r="AP277" s="259">
        <f t="shared" si="67"/>
        <v>0</v>
      </c>
      <c r="AQ277" s="312">
        <f>'To &amp; from Work- trip % summary'!AF282</f>
        <v>0</v>
      </c>
      <c r="AR277" s="314">
        <f>'To &amp; from Work- trip % summary'!AH282</f>
        <v>0</v>
      </c>
      <c r="AS277" s="260">
        <f t="shared" si="68"/>
        <v>0</v>
      </c>
      <c r="AT277" s="259">
        <f t="shared" si="69"/>
        <v>0</v>
      </c>
      <c r="AU277" s="261"/>
      <c r="AV277" s="248"/>
      <c r="AW277" s="248"/>
      <c r="AX277" s="248"/>
      <c r="AY277" s="248"/>
    </row>
    <row r="278" spans="1:51" x14ac:dyDescent="0.2">
      <c r="A278" s="248"/>
      <c r="B278" s="248"/>
      <c r="C278" s="248"/>
      <c r="D278" s="248"/>
      <c r="E278" s="248"/>
      <c r="F278" s="248"/>
      <c r="G278" s="248"/>
      <c r="H278" s="248"/>
      <c r="I278" s="248"/>
      <c r="J278" s="248"/>
      <c r="K278" s="248"/>
      <c r="L278" s="248"/>
      <c r="M278" s="248"/>
      <c r="N278" s="248"/>
      <c r="O278" s="248"/>
      <c r="P278" s="248"/>
      <c r="Q278" s="296"/>
      <c r="R278" s="256">
        <f>'To &amp; from Work- trip % summary'!B283</f>
        <v>0</v>
      </c>
      <c r="S278" s="313">
        <f>'To &amp; from Work- trip % summary'!D283</f>
        <v>0</v>
      </c>
      <c r="T278" s="257">
        <f>'Non-survey input values'!$B$26</f>
        <v>220.3</v>
      </c>
      <c r="U278" s="258">
        <f t="shared" si="56"/>
        <v>0</v>
      </c>
      <c r="V278" s="259">
        <f t="shared" si="57"/>
        <v>0</v>
      </c>
      <c r="W278" s="312">
        <f>'To &amp; from Work- trip % summary'!G283</f>
        <v>0</v>
      </c>
      <c r="X278" s="314">
        <f>'To &amp; from Work- trip % summary'!I283</f>
        <v>0</v>
      </c>
      <c r="Y278" s="260">
        <f t="shared" si="58"/>
        <v>0</v>
      </c>
      <c r="Z278" s="259">
        <f t="shared" si="59"/>
        <v>0</v>
      </c>
      <c r="AA278" s="312">
        <f>'To &amp; from Work- trip % summary'!L283</f>
        <v>0</v>
      </c>
      <c r="AB278" s="314">
        <f>'To &amp; from Work- trip % summary'!N283</f>
        <v>0</v>
      </c>
      <c r="AC278" s="260">
        <f t="shared" si="60"/>
        <v>0</v>
      </c>
      <c r="AD278" s="259">
        <f t="shared" si="61"/>
        <v>0</v>
      </c>
      <c r="AE278" s="312">
        <f>'To &amp; from Work- trip % summary'!Q283</f>
        <v>0</v>
      </c>
      <c r="AF278" s="314">
        <f>'To &amp; from Work- trip % summary'!S283</f>
        <v>0</v>
      </c>
      <c r="AG278" s="260">
        <f t="shared" si="62"/>
        <v>0</v>
      </c>
      <c r="AH278" s="259">
        <f t="shared" si="63"/>
        <v>0</v>
      </c>
      <c r="AI278" s="312">
        <f>'To &amp; from Work- trip % summary'!V283</f>
        <v>0</v>
      </c>
      <c r="AJ278" s="314">
        <f>'To &amp; from Work- trip % summary'!X283</f>
        <v>0</v>
      </c>
      <c r="AK278" s="260">
        <f t="shared" si="64"/>
        <v>0</v>
      </c>
      <c r="AL278" s="259">
        <f t="shared" si="65"/>
        <v>0</v>
      </c>
      <c r="AM278" s="312">
        <f>'To &amp; from Work- trip % summary'!AA283</f>
        <v>0</v>
      </c>
      <c r="AN278" s="314">
        <f>'To &amp; from Work- trip % summary'!AC283</f>
        <v>0</v>
      </c>
      <c r="AO278" s="260">
        <f t="shared" si="66"/>
        <v>0</v>
      </c>
      <c r="AP278" s="259">
        <f t="shared" si="67"/>
        <v>0</v>
      </c>
      <c r="AQ278" s="312">
        <f>'To &amp; from Work- trip % summary'!AF283</f>
        <v>0</v>
      </c>
      <c r="AR278" s="314">
        <f>'To &amp; from Work- trip % summary'!AH283</f>
        <v>0</v>
      </c>
      <c r="AS278" s="260">
        <f t="shared" si="68"/>
        <v>0</v>
      </c>
      <c r="AT278" s="259">
        <f t="shared" si="69"/>
        <v>0</v>
      </c>
      <c r="AU278" s="261"/>
      <c r="AV278" s="248"/>
      <c r="AW278" s="248"/>
      <c r="AX278" s="248"/>
      <c r="AY278" s="248"/>
    </row>
    <row r="279" spans="1:51" x14ac:dyDescent="0.2">
      <c r="A279" s="248"/>
      <c r="B279" s="248"/>
      <c r="C279" s="248"/>
      <c r="D279" s="248"/>
      <c r="E279" s="248"/>
      <c r="F279" s="248"/>
      <c r="G279" s="248"/>
      <c r="H279" s="248"/>
      <c r="I279" s="248"/>
      <c r="J279" s="248"/>
      <c r="K279" s="248"/>
      <c r="L279" s="248"/>
      <c r="M279" s="248"/>
      <c r="N279" s="248"/>
      <c r="O279" s="248"/>
      <c r="P279" s="248"/>
      <c r="Q279" s="296"/>
      <c r="R279" s="256">
        <f>'To &amp; from Work- trip % summary'!B284</f>
        <v>0</v>
      </c>
      <c r="S279" s="313">
        <f>'To &amp; from Work- trip % summary'!D284</f>
        <v>0</v>
      </c>
      <c r="T279" s="257">
        <f>'Non-survey input values'!$B$26</f>
        <v>220.3</v>
      </c>
      <c r="U279" s="258">
        <f t="shared" si="56"/>
        <v>0</v>
      </c>
      <c r="V279" s="259">
        <f t="shared" si="57"/>
        <v>0</v>
      </c>
      <c r="W279" s="312">
        <f>'To &amp; from Work- trip % summary'!G284</f>
        <v>0</v>
      </c>
      <c r="X279" s="314">
        <f>'To &amp; from Work- trip % summary'!I284</f>
        <v>0</v>
      </c>
      <c r="Y279" s="260">
        <f t="shared" si="58"/>
        <v>0</v>
      </c>
      <c r="Z279" s="259">
        <f t="shared" si="59"/>
        <v>0</v>
      </c>
      <c r="AA279" s="312">
        <f>'To &amp; from Work- trip % summary'!L284</f>
        <v>0</v>
      </c>
      <c r="AB279" s="314">
        <f>'To &amp; from Work- trip % summary'!N284</f>
        <v>0</v>
      </c>
      <c r="AC279" s="260">
        <f t="shared" si="60"/>
        <v>0</v>
      </c>
      <c r="AD279" s="259">
        <f t="shared" si="61"/>
        <v>0</v>
      </c>
      <c r="AE279" s="312">
        <f>'To &amp; from Work- trip % summary'!Q284</f>
        <v>0</v>
      </c>
      <c r="AF279" s="314">
        <f>'To &amp; from Work- trip % summary'!S284</f>
        <v>0</v>
      </c>
      <c r="AG279" s="260">
        <f t="shared" si="62"/>
        <v>0</v>
      </c>
      <c r="AH279" s="259">
        <f t="shared" si="63"/>
        <v>0</v>
      </c>
      <c r="AI279" s="312">
        <f>'To &amp; from Work- trip % summary'!V284</f>
        <v>0</v>
      </c>
      <c r="AJ279" s="314">
        <f>'To &amp; from Work- trip % summary'!X284</f>
        <v>0</v>
      </c>
      <c r="AK279" s="260">
        <f t="shared" si="64"/>
        <v>0</v>
      </c>
      <c r="AL279" s="259">
        <f t="shared" si="65"/>
        <v>0</v>
      </c>
      <c r="AM279" s="312">
        <f>'To &amp; from Work- trip % summary'!AA284</f>
        <v>0</v>
      </c>
      <c r="AN279" s="314">
        <f>'To &amp; from Work- trip % summary'!AC284</f>
        <v>0</v>
      </c>
      <c r="AO279" s="260">
        <f t="shared" si="66"/>
        <v>0</v>
      </c>
      <c r="AP279" s="259">
        <f t="shared" si="67"/>
        <v>0</v>
      </c>
      <c r="AQ279" s="312">
        <f>'To &amp; from Work- trip % summary'!AF284</f>
        <v>0</v>
      </c>
      <c r="AR279" s="314">
        <f>'To &amp; from Work- trip % summary'!AH284</f>
        <v>0</v>
      </c>
      <c r="AS279" s="260">
        <f t="shared" si="68"/>
        <v>0</v>
      </c>
      <c r="AT279" s="259">
        <f t="shared" si="69"/>
        <v>0</v>
      </c>
      <c r="AU279" s="261"/>
      <c r="AV279" s="248"/>
      <c r="AW279" s="248"/>
      <c r="AX279" s="248"/>
      <c r="AY279" s="248"/>
    </row>
    <row r="280" spans="1:51" x14ac:dyDescent="0.2">
      <c r="A280" s="248"/>
      <c r="B280" s="248"/>
      <c r="C280" s="248"/>
      <c r="D280" s="248"/>
      <c r="E280" s="248"/>
      <c r="F280" s="248"/>
      <c r="G280" s="248"/>
      <c r="H280" s="248"/>
      <c r="I280" s="248"/>
      <c r="J280" s="248"/>
      <c r="K280" s="248"/>
      <c r="L280" s="248"/>
      <c r="M280" s="248"/>
      <c r="N280" s="248"/>
      <c r="O280" s="248"/>
      <c r="P280" s="248"/>
      <c r="Q280" s="296"/>
      <c r="R280" s="256">
        <f>'To &amp; from Work- trip % summary'!B285</f>
        <v>0</v>
      </c>
      <c r="S280" s="313">
        <f>'To &amp; from Work- trip % summary'!D285</f>
        <v>0</v>
      </c>
      <c r="T280" s="257">
        <f>'Non-survey input values'!$B$26</f>
        <v>220.3</v>
      </c>
      <c r="U280" s="258">
        <f t="shared" si="56"/>
        <v>0</v>
      </c>
      <c r="V280" s="259">
        <f t="shared" si="57"/>
        <v>0</v>
      </c>
      <c r="W280" s="312">
        <f>'To &amp; from Work- trip % summary'!G285</f>
        <v>0</v>
      </c>
      <c r="X280" s="314">
        <f>'To &amp; from Work- trip % summary'!I285</f>
        <v>0</v>
      </c>
      <c r="Y280" s="260">
        <f t="shared" si="58"/>
        <v>0</v>
      </c>
      <c r="Z280" s="259">
        <f t="shared" si="59"/>
        <v>0</v>
      </c>
      <c r="AA280" s="312">
        <f>'To &amp; from Work- trip % summary'!L285</f>
        <v>0</v>
      </c>
      <c r="AB280" s="314">
        <f>'To &amp; from Work- trip % summary'!N285</f>
        <v>0</v>
      </c>
      <c r="AC280" s="260">
        <f t="shared" si="60"/>
        <v>0</v>
      </c>
      <c r="AD280" s="259">
        <f t="shared" si="61"/>
        <v>0</v>
      </c>
      <c r="AE280" s="312">
        <f>'To &amp; from Work- trip % summary'!Q285</f>
        <v>0</v>
      </c>
      <c r="AF280" s="314">
        <f>'To &amp; from Work- trip % summary'!S285</f>
        <v>0</v>
      </c>
      <c r="AG280" s="260">
        <f t="shared" si="62"/>
        <v>0</v>
      </c>
      <c r="AH280" s="259">
        <f t="shared" si="63"/>
        <v>0</v>
      </c>
      <c r="AI280" s="312">
        <f>'To &amp; from Work- trip % summary'!V285</f>
        <v>0</v>
      </c>
      <c r="AJ280" s="314">
        <f>'To &amp; from Work- trip % summary'!X285</f>
        <v>0</v>
      </c>
      <c r="AK280" s="260">
        <f t="shared" si="64"/>
        <v>0</v>
      </c>
      <c r="AL280" s="259">
        <f t="shared" si="65"/>
        <v>0</v>
      </c>
      <c r="AM280" s="312">
        <f>'To &amp; from Work- trip % summary'!AA285</f>
        <v>0</v>
      </c>
      <c r="AN280" s="314">
        <f>'To &amp; from Work- trip % summary'!AC285</f>
        <v>0</v>
      </c>
      <c r="AO280" s="260">
        <f t="shared" si="66"/>
        <v>0</v>
      </c>
      <c r="AP280" s="259">
        <f t="shared" si="67"/>
        <v>0</v>
      </c>
      <c r="AQ280" s="312">
        <f>'To &amp; from Work- trip % summary'!AF285</f>
        <v>0</v>
      </c>
      <c r="AR280" s="314">
        <f>'To &amp; from Work- trip % summary'!AH285</f>
        <v>0</v>
      </c>
      <c r="AS280" s="260">
        <f t="shared" si="68"/>
        <v>0</v>
      </c>
      <c r="AT280" s="259">
        <f t="shared" si="69"/>
        <v>0</v>
      </c>
      <c r="AU280" s="261"/>
      <c r="AV280" s="248"/>
      <c r="AW280" s="248"/>
      <c r="AX280" s="248"/>
      <c r="AY280" s="248"/>
    </row>
    <row r="281" spans="1:51" x14ac:dyDescent="0.2">
      <c r="A281" s="248"/>
      <c r="B281" s="248"/>
      <c r="C281" s="248"/>
      <c r="D281" s="248"/>
      <c r="E281" s="248"/>
      <c r="F281" s="248"/>
      <c r="G281" s="248"/>
      <c r="H281" s="248"/>
      <c r="I281" s="248"/>
      <c r="J281" s="248"/>
      <c r="K281" s="248"/>
      <c r="L281" s="248"/>
      <c r="M281" s="248"/>
      <c r="N281" s="248"/>
      <c r="O281" s="248"/>
      <c r="P281" s="248"/>
      <c r="Q281" s="296"/>
      <c r="R281" s="256">
        <f>'To &amp; from Work- trip % summary'!B286</f>
        <v>0</v>
      </c>
      <c r="S281" s="313">
        <f>'To &amp; from Work- trip % summary'!D286</f>
        <v>0</v>
      </c>
      <c r="T281" s="257">
        <f>'Non-survey input values'!$B$26</f>
        <v>220.3</v>
      </c>
      <c r="U281" s="258">
        <f t="shared" si="56"/>
        <v>0</v>
      </c>
      <c r="V281" s="259">
        <f t="shared" si="57"/>
        <v>0</v>
      </c>
      <c r="W281" s="312">
        <f>'To &amp; from Work- trip % summary'!G286</f>
        <v>0</v>
      </c>
      <c r="X281" s="314">
        <f>'To &amp; from Work- trip % summary'!I286</f>
        <v>0</v>
      </c>
      <c r="Y281" s="260">
        <f t="shared" si="58"/>
        <v>0</v>
      </c>
      <c r="Z281" s="259">
        <f t="shared" si="59"/>
        <v>0</v>
      </c>
      <c r="AA281" s="312">
        <f>'To &amp; from Work- trip % summary'!L286</f>
        <v>0</v>
      </c>
      <c r="AB281" s="314">
        <f>'To &amp; from Work- trip % summary'!N286</f>
        <v>0</v>
      </c>
      <c r="AC281" s="260">
        <f t="shared" si="60"/>
        <v>0</v>
      </c>
      <c r="AD281" s="259">
        <f t="shared" si="61"/>
        <v>0</v>
      </c>
      <c r="AE281" s="312">
        <f>'To &amp; from Work- trip % summary'!Q286</f>
        <v>0</v>
      </c>
      <c r="AF281" s="314">
        <f>'To &amp; from Work- trip % summary'!S286</f>
        <v>0</v>
      </c>
      <c r="AG281" s="260">
        <f t="shared" si="62"/>
        <v>0</v>
      </c>
      <c r="AH281" s="259">
        <f t="shared" si="63"/>
        <v>0</v>
      </c>
      <c r="AI281" s="312">
        <f>'To &amp; from Work- trip % summary'!V286</f>
        <v>0</v>
      </c>
      <c r="AJ281" s="314">
        <f>'To &amp; from Work- trip % summary'!X286</f>
        <v>0</v>
      </c>
      <c r="AK281" s="260">
        <f t="shared" si="64"/>
        <v>0</v>
      </c>
      <c r="AL281" s="259">
        <f t="shared" si="65"/>
        <v>0</v>
      </c>
      <c r="AM281" s="312">
        <f>'To &amp; from Work- trip % summary'!AA286</f>
        <v>0</v>
      </c>
      <c r="AN281" s="314">
        <f>'To &amp; from Work- trip % summary'!AC286</f>
        <v>0</v>
      </c>
      <c r="AO281" s="260">
        <f t="shared" si="66"/>
        <v>0</v>
      </c>
      <c r="AP281" s="259">
        <f t="shared" si="67"/>
        <v>0</v>
      </c>
      <c r="AQ281" s="312">
        <f>'To &amp; from Work- trip % summary'!AF286</f>
        <v>0</v>
      </c>
      <c r="AR281" s="314">
        <f>'To &amp; from Work- trip % summary'!AH286</f>
        <v>0</v>
      </c>
      <c r="AS281" s="260">
        <f t="shared" si="68"/>
        <v>0</v>
      </c>
      <c r="AT281" s="259">
        <f t="shared" si="69"/>
        <v>0</v>
      </c>
      <c r="AU281" s="261"/>
      <c r="AV281" s="248"/>
      <c r="AW281" s="248"/>
      <c r="AX281" s="248"/>
      <c r="AY281" s="248"/>
    </row>
    <row r="282" spans="1:51" x14ac:dyDescent="0.2">
      <c r="A282" s="248"/>
      <c r="B282" s="248"/>
      <c r="C282" s="248"/>
      <c r="D282" s="248"/>
      <c r="E282" s="248"/>
      <c r="F282" s="248"/>
      <c r="G282" s="248"/>
      <c r="H282" s="248"/>
      <c r="I282" s="248"/>
      <c r="J282" s="248"/>
      <c r="K282" s="248"/>
      <c r="L282" s="248"/>
      <c r="M282" s="248"/>
      <c r="N282" s="248"/>
      <c r="O282" s="248"/>
      <c r="P282" s="248"/>
      <c r="Q282" s="296"/>
      <c r="R282" s="256">
        <f>'To &amp; from Work- trip % summary'!B287</f>
        <v>0</v>
      </c>
      <c r="S282" s="313">
        <f>'To &amp; from Work- trip % summary'!D287</f>
        <v>0</v>
      </c>
      <c r="T282" s="257">
        <f>'Non-survey input values'!$B$26</f>
        <v>220.3</v>
      </c>
      <c r="U282" s="258">
        <f t="shared" si="56"/>
        <v>0</v>
      </c>
      <c r="V282" s="259">
        <f t="shared" si="57"/>
        <v>0</v>
      </c>
      <c r="W282" s="312">
        <f>'To &amp; from Work- trip % summary'!G287</f>
        <v>0</v>
      </c>
      <c r="X282" s="314">
        <f>'To &amp; from Work- trip % summary'!I287</f>
        <v>0</v>
      </c>
      <c r="Y282" s="260">
        <f t="shared" si="58"/>
        <v>0</v>
      </c>
      <c r="Z282" s="259">
        <f t="shared" si="59"/>
        <v>0</v>
      </c>
      <c r="AA282" s="312">
        <f>'To &amp; from Work- trip % summary'!L287</f>
        <v>0</v>
      </c>
      <c r="AB282" s="314">
        <f>'To &amp; from Work- trip % summary'!N287</f>
        <v>0</v>
      </c>
      <c r="AC282" s="260">
        <f t="shared" si="60"/>
        <v>0</v>
      </c>
      <c r="AD282" s="259">
        <f t="shared" si="61"/>
        <v>0</v>
      </c>
      <c r="AE282" s="312">
        <f>'To &amp; from Work- trip % summary'!Q287</f>
        <v>0</v>
      </c>
      <c r="AF282" s="314">
        <f>'To &amp; from Work- trip % summary'!S287</f>
        <v>0</v>
      </c>
      <c r="AG282" s="260">
        <f t="shared" si="62"/>
        <v>0</v>
      </c>
      <c r="AH282" s="259">
        <f t="shared" si="63"/>
        <v>0</v>
      </c>
      <c r="AI282" s="312">
        <f>'To &amp; from Work- trip % summary'!V287</f>
        <v>0</v>
      </c>
      <c r="AJ282" s="314">
        <f>'To &amp; from Work- trip % summary'!X287</f>
        <v>0</v>
      </c>
      <c r="AK282" s="260">
        <f t="shared" si="64"/>
        <v>0</v>
      </c>
      <c r="AL282" s="259">
        <f t="shared" si="65"/>
        <v>0</v>
      </c>
      <c r="AM282" s="312">
        <f>'To &amp; from Work- trip % summary'!AA287</f>
        <v>0</v>
      </c>
      <c r="AN282" s="314">
        <f>'To &amp; from Work- trip % summary'!AC287</f>
        <v>0</v>
      </c>
      <c r="AO282" s="260">
        <f t="shared" si="66"/>
        <v>0</v>
      </c>
      <c r="AP282" s="259">
        <f t="shared" si="67"/>
        <v>0</v>
      </c>
      <c r="AQ282" s="312">
        <f>'To &amp; from Work- trip % summary'!AF287</f>
        <v>0</v>
      </c>
      <c r="AR282" s="314">
        <f>'To &amp; from Work- trip % summary'!AH287</f>
        <v>0</v>
      </c>
      <c r="AS282" s="260">
        <f t="shared" si="68"/>
        <v>0</v>
      </c>
      <c r="AT282" s="259">
        <f t="shared" si="69"/>
        <v>0</v>
      </c>
      <c r="AU282" s="261"/>
      <c r="AV282" s="248"/>
      <c r="AW282" s="248"/>
      <c r="AX282" s="248"/>
      <c r="AY282" s="248"/>
    </row>
    <row r="283" spans="1:51" x14ac:dyDescent="0.2">
      <c r="A283" s="248"/>
      <c r="B283" s="248"/>
      <c r="C283" s="248"/>
      <c r="D283" s="248"/>
      <c r="E283" s="248"/>
      <c r="F283" s="248"/>
      <c r="G283" s="248"/>
      <c r="H283" s="248"/>
      <c r="I283" s="248"/>
      <c r="J283" s="248"/>
      <c r="K283" s="248"/>
      <c r="L283" s="248"/>
      <c r="M283" s="248"/>
      <c r="N283" s="248"/>
      <c r="O283" s="248"/>
      <c r="P283" s="248"/>
      <c r="Q283" s="296"/>
      <c r="R283" s="256">
        <f>'To &amp; from Work- trip % summary'!B288</f>
        <v>0</v>
      </c>
      <c r="S283" s="313">
        <f>'To &amp; from Work- trip % summary'!D288</f>
        <v>0</v>
      </c>
      <c r="T283" s="257">
        <f>'Non-survey input values'!$B$26</f>
        <v>220.3</v>
      </c>
      <c r="U283" s="258">
        <f t="shared" si="56"/>
        <v>0</v>
      </c>
      <c r="V283" s="259">
        <f t="shared" si="57"/>
        <v>0</v>
      </c>
      <c r="W283" s="312">
        <f>'To &amp; from Work- trip % summary'!G288</f>
        <v>0</v>
      </c>
      <c r="X283" s="314">
        <f>'To &amp; from Work- trip % summary'!I288</f>
        <v>0</v>
      </c>
      <c r="Y283" s="260">
        <f t="shared" si="58"/>
        <v>0</v>
      </c>
      <c r="Z283" s="259">
        <f t="shared" si="59"/>
        <v>0</v>
      </c>
      <c r="AA283" s="312">
        <f>'To &amp; from Work- trip % summary'!L288</f>
        <v>0</v>
      </c>
      <c r="AB283" s="314">
        <f>'To &amp; from Work- trip % summary'!N288</f>
        <v>0</v>
      </c>
      <c r="AC283" s="260">
        <f t="shared" si="60"/>
        <v>0</v>
      </c>
      <c r="AD283" s="259">
        <f t="shared" si="61"/>
        <v>0</v>
      </c>
      <c r="AE283" s="312">
        <f>'To &amp; from Work- trip % summary'!Q288</f>
        <v>0</v>
      </c>
      <c r="AF283" s="314">
        <f>'To &amp; from Work- trip % summary'!S288</f>
        <v>0</v>
      </c>
      <c r="AG283" s="260">
        <f t="shared" si="62"/>
        <v>0</v>
      </c>
      <c r="AH283" s="259">
        <f t="shared" si="63"/>
        <v>0</v>
      </c>
      <c r="AI283" s="312">
        <f>'To &amp; from Work- trip % summary'!V288</f>
        <v>0</v>
      </c>
      <c r="AJ283" s="314">
        <f>'To &amp; from Work- trip % summary'!X288</f>
        <v>0</v>
      </c>
      <c r="AK283" s="260">
        <f t="shared" si="64"/>
        <v>0</v>
      </c>
      <c r="AL283" s="259">
        <f t="shared" si="65"/>
        <v>0</v>
      </c>
      <c r="AM283" s="312">
        <f>'To &amp; from Work- trip % summary'!AA288</f>
        <v>0</v>
      </c>
      <c r="AN283" s="314">
        <f>'To &amp; from Work- trip % summary'!AC288</f>
        <v>0</v>
      </c>
      <c r="AO283" s="260">
        <f t="shared" si="66"/>
        <v>0</v>
      </c>
      <c r="AP283" s="259">
        <f t="shared" si="67"/>
        <v>0</v>
      </c>
      <c r="AQ283" s="312">
        <f>'To &amp; from Work- trip % summary'!AF288</f>
        <v>0</v>
      </c>
      <c r="AR283" s="314">
        <f>'To &amp; from Work- trip % summary'!AH288</f>
        <v>0</v>
      </c>
      <c r="AS283" s="260">
        <f t="shared" si="68"/>
        <v>0</v>
      </c>
      <c r="AT283" s="259">
        <f t="shared" si="69"/>
        <v>0</v>
      </c>
      <c r="AU283" s="261"/>
      <c r="AV283" s="248"/>
      <c r="AW283" s="248"/>
      <c r="AX283" s="248"/>
      <c r="AY283" s="248"/>
    </row>
    <row r="284" spans="1:51" x14ac:dyDescent="0.2">
      <c r="A284" s="248"/>
      <c r="B284" s="248"/>
      <c r="C284" s="248"/>
      <c r="D284" s="248"/>
      <c r="E284" s="248"/>
      <c r="F284" s="248"/>
      <c r="G284" s="248"/>
      <c r="H284" s="248"/>
      <c r="I284" s="248"/>
      <c r="J284" s="248"/>
      <c r="K284" s="248"/>
      <c r="L284" s="248"/>
      <c r="M284" s="248"/>
      <c r="N284" s="248"/>
      <c r="O284" s="248"/>
      <c r="P284" s="248"/>
      <c r="Q284" s="296"/>
      <c r="R284" s="256">
        <f>'To &amp; from Work- trip % summary'!B289</f>
        <v>0</v>
      </c>
      <c r="S284" s="313">
        <f>'To &amp; from Work- trip % summary'!D289</f>
        <v>0</v>
      </c>
      <c r="T284" s="257">
        <f>'Non-survey input values'!$B$26</f>
        <v>220.3</v>
      </c>
      <c r="U284" s="258">
        <f t="shared" si="56"/>
        <v>0</v>
      </c>
      <c r="V284" s="259">
        <f t="shared" si="57"/>
        <v>0</v>
      </c>
      <c r="W284" s="312">
        <f>'To &amp; from Work- trip % summary'!G289</f>
        <v>0</v>
      </c>
      <c r="X284" s="314">
        <f>'To &amp; from Work- trip % summary'!I289</f>
        <v>0</v>
      </c>
      <c r="Y284" s="260">
        <f t="shared" si="58"/>
        <v>0</v>
      </c>
      <c r="Z284" s="259">
        <f t="shared" si="59"/>
        <v>0</v>
      </c>
      <c r="AA284" s="312">
        <f>'To &amp; from Work- trip % summary'!L289</f>
        <v>0</v>
      </c>
      <c r="AB284" s="314">
        <f>'To &amp; from Work- trip % summary'!N289</f>
        <v>0</v>
      </c>
      <c r="AC284" s="260">
        <f t="shared" si="60"/>
        <v>0</v>
      </c>
      <c r="AD284" s="259">
        <f t="shared" si="61"/>
        <v>0</v>
      </c>
      <c r="AE284" s="312">
        <f>'To &amp; from Work- trip % summary'!Q289</f>
        <v>0</v>
      </c>
      <c r="AF284" s="314">
        <f>'To &amp; from Work- trip % summary'!S289</f>
        <v>0</v>
      </c>
      <c r="AG284" s="260">
        <f t="shared" si="62"/>
        <v>0</v>
      </c>
      <c r="AH284" s="259">
        <f t="shared" si="63"/>
        <v>0</v>
      </c>
      <c r="AI284" s="312">
        <f>'To &amp; from Work- trip % summary'!V289</f>
        <v>0</v>
      </c>
      <c r="AJ284" s="314">
        <f>'To &amp; from Work- trip % summary'!X289</f>
        <v>0</v>
      </c>
      <c r="AK284" s="260">
        <f t="shared" si="64"/>
        <v>0</v>
      </c>
      <c r="AL284" s="259">
        <f t="shared" si="65"/>
        <v>0</v>
      </c>
      <c r="AM284" s="312">
        <f>'To &amp; from Work- trip % summary'!AA289</f>
        <v>0</v>
      </c>
      <c r="AN284" s="314">
        <f>'To &amp; from Work- trip % summary'!AC289</f>
        <v>0</v>
      </c>
      <c r="AO284" s="260">
        <f t="shared" si="66"/>
        <v>0</v>
      </c>
      <c r="AP284" s="259">
        <f t="shared" si="67"/>
        <v>0</v>
      </c>
      <c r="AQ284" s="312">
        <f>'To &amp; from Work- trip % summary'!AF289</f>
        <v>0</v>
      </c>
      <c r="AR284" s="314">
        <f>'To &amp; from Work- trip % summary'!AH289</f>
        <v>0</v>
      </c>
      <c r="AS284" s="260">
        <f t="shared" si="68"/>
        <v>0</v>
      </c>
      <c r="AT284" s="259">
        <f t="shared" si="69"/>
        <v>0</v>
      </c>
      <c r="AU284" s="261"/>
      <c r="AV284" s="248"/>
      <c r="AW284" s="248"/>
      <c r="AX284" s="248"/>
      <c r="AY284" s="248"/>
    </row>
    <row r="285" spans="1:51" x14ac:dyDescent="0.2">
      <c r="A285" s="248"/>
      <c r="B285" s="248"/>
      <c r="C285" s="248"/>
      <c r="D285" s="248"/>
      <c r="E285" s="248"/>
      <c r="F285" s="248"/>
      <c r="G285" s="248"/>
      <c r="H285" s="248"/>
      <c r="I285" s="248"/>
      <c r="J285" s="248"/>
      <c r="K285" s="248"/>
      <c r="L285" s="248"/>
      <c r="M285" s="248"/>
      <c r="N285" s="248"/>
      <c r="O285" s="248"/>
      <c r="P285" s="248"/>
      <c r="Q285" s="296"/>
      <c r="R285" s="256">
        <f>'To &amp; from Work- trip % summary'!B290</f>
        <v>0</v>
      </c>
      <c r="S285" s="313">
        <f>'To &amp; from Work- trip % summary'!D290</f>
        <v>0</v>
      </c>
      <c r="T285" s="257">
        <f>'Non-survey input values'!$B$26</f>
        <v>220.3</v>
      </c>
      <c r="U285" s="258">
        <f t="shared" si="56"/>
        <v>0</v>
      </c>
      <c r="V285" s="259">
        <f t="shared" si="57"/>
        <v>0</v>
      </c>
      <c r="W285" s="312">
        <f>'To &amp; from Work- trip % summary'!G290</f>
        <v>0</v>
      </c>
      <c r="X285" s="314">
        <f>'To &amp; from Work- trip % summary'!I290</f>
        <v>0</v>
      </c>
      <c r="Y285" s="260">
        <f t="shared" si="58"/>
        <v>0</v>
      </c>
      <c r="Z285" s="259">
        <f t="shared" si="59"/>
        <v>0</v>
      </c>
      <c r="AA285" s="312">
        <f>'To &amp; from Work- trip % summary'!L290</f>
        <v>0</v>
      </c>
      <c r="AB285" s="314">
        <f>'To &amp; from Work- trip % summary'!N290</f>
        <v>0</v>
      </c>
      <c r="AC285" s="260">
        <f t="shared" si="60"/>
        <v>0</v>
      </c>
      <c r="AD285" s="259">
        <f t="shared" si="61"/>
        <v>0</v>
      </c>
      <c r="AE285" s="312">
        <f>'To &amp; from Work- trip % summary'!Q290</f>
        <v>0</v>
      </c>
      <c r="AF285" s="314">
        <f>'To &amp; from Work- trip % summary'!S290</f>
        <v>0</v>
      </c>
      <c r="AG285" s="260">
        <f t="shared" si="62"/>
        <v>0</v>
      </c>
      <c r="AH285" s="259">
        <f t="shared" si="63"/>
        <v>0</v>
      </c>
      <c r="AI285" s="312">
        <f>'To &amp; from Work- trip % summary'!V290</f>
        <v>0</v>
      </c>
      <c r="AJ285" s="314">
        <f>'To &amp; from Work- trip % summary'!X290</f>
        <v>0</v>
      </c>
      <c r="AK285" s="260">
        <f t="shared" si="64"/>
        <v>0</v>
      </c>
      <c r="AL285" s="259">
        <f t="shared" si="65"/>
        <v>0</v>
      </c>
      <c r="AM285" s="312">
        <f>'To &amp; from Work- trip % summary'!AA290</f>
        <v>0</v>
      </c>
      <c r="AN285" s="314">
        <f>'To &amp; from Work- trip % summary'!AC290</f>
        <v>0</v>
      </c>
      <c r="AO285" s="260">
        <f t="shared" si="66"/>
        <v>0</v>
      </c>
      <c r="AP285" s="259">
        <f t="shared" si="67"/>
        <v>0</v>
      </c>
      <c r="AQ285" s="312">
        <f>'To &amp; from Work- trip % summary'!AF290</f>
        <v>0</v>
      </c>
      <c r="AR285" s="314">
        <f>'To &amp; from Work- trip % summary'!AH290</f>
        <v>0</v>
      </c>
      <c r="AS285" s="260">
        <f t="shared" si="68"/>
        <v>0</v>
      </c>
      <c r="AT285" s="259">
        <f t="shared" si="69"/>
        <v>0</v>
      </c>
      <c r="AU285" s="261"/>
      <c r="AV285" s="248"/>
      <c r="AW285" s="248"/>
      <c r="AX285" s="248"/>
      <c r="AY285" s="248"/>
    </row>
    <row r="286" spans="1:51" x14ac:dyDescent="0.2">
      <c r="A286" s="248"/>
      <c r="B286" s="248"/>
      <c r="C286" s="248"/>
      <c r="D286" s="248"/>
      <c r="E286" s="248"/>
      <c r="F286" s="248"/>
      <c r="G286" s="248"/>
      <c r="H286" s="248"/>
      <c r="I286" s="248"/>
      <c r="J286" s="248"/>
      <c r="K286" s="248"/>
      <c r="L286" s="248"/>
      <c r="M286" s="248"/>
      <c r="N286" s="248"/>
      <c r="O286" s="248"/>
      <c r="P286" s="248"/>
      <c r="Q286" s="296"/>
      <c r="R286" s="256">
        <f>'To &amp; from Work- trip % summary'!B291</f>
        <v>0</v>
      </c>
      <c r="S286" s="313">
        <f>'To &amp; from Work- trip % summary'!D291</f>
        <v>0</v>
      </c>
      <c r="T286" s="257">
        <f>'Non-survey input values'!$B$26</f>
        <v>220.3</v>
      </c>
      <c r="U286" s="258">
        <f t="shared" si="56"/>
        <v>0</v>
      </c>
      <c r="V286" s="259">
        <f t="shared" si="57"/>
        <v>0</v>
      </c>
      <c r="W286" s="312">
        <f>'To &amp; from Work- trip % summary'!G291</f>
        <v>0</v>
      </c>
      <c r="X286" s="314">
        <f>'To &amp; from Work- trip % summary'!I291</f>
        <v>0</v>
      </c>
      <c r="Y286" s="260">
        <f t="shared" si="58"/>
        <v>0</v>
      </c>
      <c r="Z286" s="259">
        <f t="shared" si="59"/>
        <v>0</v>
      </c>
      <c r="AA286" s="312">
        <f>'To &amp; from Work- trip % summary'!L291</f>
        <v>0</v>
      </c>
      <c r="AB286" s="314">
        <f>'To &amp; from Work- trip % summary'!N291</f>
        <v>0</v>
      </c>
      <c r="AC286" s="260">
        <f t="shared" si="60"/>
        <v>0</v>
      </c>
      <c r="AD286" s="259">
        <f t="shared" si="61"/>
        <v>0</v>
      </c>
      <c r="AE286" s="312">
        <f>'To &amp; from Work- trip % summary'!Q291</f>
        <v>0</v>
      </c>
      <c r="AF286" s="314">
        <f>'To &amp; from Work- trip % summary'!S291</f>
        <v>0</v>
      </c>
      <c r="AG286" s="260">
        <f t="shared" si="62"/>
        <v>0</v>
      </c>
      <c r="AH286" s="259">
        <f t="shared" si="63"/>
        <v>0</v>
      </c>
      <c r="AI286" s="312">
        <f>'To &amp; from Work- trip % summary'!V291</f>
        <v>0</v>
      </c>
      <c r="AJ286" s="314">
        <f>'To &amp; from Work- trip % summary'!X291</f>
        <v>0</v>
      </c>
      <c r="AK286" s="260">
        <f t="shared" si="64"/>
        <v>0</v>
      </c>
      <c r="AL286" s="259">
        <f t="shared" si="65"/>
        <v>0</v>
      </c>
      <c r="AM286" s="312">
        <f>'To &amp; from Work- trip % summary'!AA291</f>
        <v>0</v>
      </c>
      <c r="AN286" s="314">
        <f>'To &amp; from Work- trip % summary'!AC291</f>
        <v>0</v>
      </c>
      <c r="AO286" s="260">
        <f t="shared" si="66"/>
        <v>0</v>
      </c>
      <c r="AP286" s="259">
        <f t="shared" si="67"/>
        <v>0</v>
      </c>
      <c r="AQ286" s="312">
        <f>'To &amp; from Work- trip % summary'!AF291</f>
        <v>0</v>
      </c>
      <c r="AR286" s="314">
        <f>'To &amp; from Work- trip % summary'!AH291</f>
        <v>0</v>
      </c>
      <c r="AS286" s="260">
        <f t="shared" si="68"/>
        <v>0</v>
      </c>
      <c r="AT286" s="259">
        <f t="shared" si="69"/>
        <v>0</v>
      </c>
      <c r="AU286" s="261"/>
      <c r="AV286" s="248"/>
      <c r="AW286" s="248"/>
      <c r="AX286" s="248"/>
      <c r="AY286" s="248"/>
    </row>
    <row r="287" spans="1:51" x14ac:dyDescent="0.2">
      <c r="A287" s="248"/>
      <c r="B287" s="248"/>
      <c r="C287" s="248"/>
      <c r="D287" s="248"/>
      <c r="E287" s="248"/>
      <c r="F287" s="248"/>
      <c r="G287" s="248"/>
      <c r="H287" s="248"/>
      <c r="I287" s="248"/>
      <c r="J287" s="248"/>
      <c r="K287" s="248"/>
      <c r="L287" s="248"/>
      <c r="M287" s="248"/>
      <c r="N287" s="248"/>
      <c r="O287" s="248"/>
      <c r="P287" s="248"/>
      <c r="Q287" s="296"/>
      <c r="R287" s="256">
        <f>'To &amp; from Work- trip % summary'!B292</f>
        <v>0</v>
      </c>
      <c r="S287" s="313">
        <f>'To &amp; from Work- trip % summary'!D292</f>
        <v>0</v>
      </c>
      <c r="T287" s="257">
        <f>'Non-survey input values'!$B$26</f>
        <v>220.3</v>
      </c>
      <c r="U287" s="258">
        <f t="shared" si="56"/>
        <v>0</v>
      </c>
      <c r="V287" s="259">
        <f t="shared" si="57"/>
        <v>0</v>
      </c>
      <c r="W287" s="312">
        <f>'To &amp; from Work- trip % summary'!G292</f>
        <v>0</v>
      </c>
      <c r="X287" s="314">
        <f>'To &amp; from Work- trip % summary'!I292</f>
        <v>0</v>
      </c>
      <c r="Y287" s="260">
        <f t="shared" si="58"/>
        <v>0</v>
      </c>
      <c r="Z287" s="259">
        <f t="shared" si="59"/>
        <v>0</v>
      </c>
      <c r="AA287" s="312">
        <f>'To &amp; from Work- trip % summary'!L292</f>
        <v>0</v>
      </c>
      <c r="AB287" s="314">
        <f>'To &amp; from Work- trip % summary'!N292</f>
        <v>0</v>
      </c>
      <c r="AC287" s="260">
        <f t="shared" si="60"/>
        <v>0</v>
      </c>
      <c r="AD287" s="259">
        <f t="shared" si="61"/>
        <v>0</v>
      </c>
      <c r="AE287" s="312">
        <f>'To &amp; from Work- trip % summary'!Q292</f>
        <v>0</v>
      </c>
      <c r="AF287" s="314">
        <f>'To &amp; from Work- trip % summary'!S292</f>
        <v>0</v>
      </c>
      <c r="AG287" s="260">
        <f t="shared" si="62"/>
        <v>0</v>
      </c>
      <c r="AH287" s="259">
        <f t="shared" si="63"/>
        <v>0</v>
      </c>
      <c r="AI287" s="312">
        <f>'To &amp; from Work- trip % summary'!V292</f>
        <v>0</v>
      </c>
      <c r="AJ287" s="314">
        <f>'To &amp; from Work- trip % summary'!X292</f>
        <v>0</v>
      </c>
      <c r="AK287" s="260">
        <f t="shared" si="64"/>
        <v>0</v>
      </c>
      <c r="AL287" s="259">
        <f t="shared" si="65"/>
        <v>0</v>
      </c>
      <c r="AM287" s="312">
        <f>'To &amp; from Work- trip % summary'!AA292</f>
        <v>0</v>
      </c>
      <c r="AN287" s="314">
        <f>'To &amp; from Work- trip % summary'!AC292</f>
        <v>0</v>
      </c>
      <c r="AO287" s="260">
        <f t="shared" si="66"/>
        <v>0</v>
      </c>
      <c r="AP287" s="259">
        <f t="shared" si="67"/>
        <v>0</v>
      </c>
      <c r="AQ287" s="312">
        <f>'To &amp; from Work- trip % summary'!AF292</f>
        <v>0</v>
      </c>
      <c r="AR287" s="314">
        <f>'To &amp; from Work- trip % summary'!AH292</f>
        <v>0</v>
      </c>
      <c r="AS287" s="260">
        <f t="shared" si="68"/>
        <v>0</v>
      </c>
      <c r="AT287" s="259">
        <f t="shared" si="69"/>
        <v>0</v>
      </c>
      <c r="AU287" s="261"/>
      <c r="AV287" s="248"/>
      <c r="AW287" s="248"/>
      <c r="AX287" s="248"/>
      <c r="AY287" s="248"/>
    </row>
    <row r="288" spans="1:51" x14ac:dyDescent="0.2">
      <c r="A288" s="248"/>
      <c r="B288" s="248"/>
      <c r="C288" s="248"/>
      <c r="D288" s="248"/>
      <c r="E288" s="248"/>
      <c r="F288" s="248"/>
      <c r="G288" s="248"/>
      <c r="H288" s="248"/>
      <c r="I288" s="248"/>
      <c r="J288" s="248"/>
      <c r="K288" s="248"/>
      <c r="L288" s="248"/>
      <c r="M288" s="248"/>
      <c r="N288" s="248"/>
      <c r="O288" s="248"/>
      <c r="P288" s="248"/>
      <c r="Q288" s="296"/>
      <c r="R288" s="256">
        <f>'To &amp; from Work- trip % summary'!B293</f>
        <v>0</v>
      </c>
      <c r="S288" s="313">
        <f>'To &amp; from Work- trip % summary'!D293</f>
        <v>0</v>
      </c>
      <c r="T288" s="257">
        <f>'Non-survey input values'!$B$26</f>
        <v>220.3</v>
      </c>
      <c r="U288" s="258">
        <f t="shared" si="56"/>
        <v>0</v>
      </c>
      <c r="V288" s="259">
        <f t="shared" si="57"/>
        <v>0</v>
      </c>
      <c r="W288" s="312">
        <f>'To &amp; from Work- trip % summary'!G293</f>
        <v>0</v>
      </c>
      <c r="X288" s="314">
        <f>'To &amp; from Work- trip % summary'!I293</f>
        <v>0</v>
      </c>
      <c r="Y288" s="260">
        <f t="shared" si="58"/>
        <v>0</v>
      </c>
      <c r="Z288" s="259">
        <f t="shared" si="59"/>
        <v>0</v>
      </c>
      <c r="AA288" s="312">
        <f>'To &amp; from Work- trip % summary'!L293</f>
        <v>0</v>
      </c>
      <c r="AB288" s="314">
        <f>'To &amp; from Work- trip % summary'!N293</f>
        <v>0</v>
      </c>
      <c r="AC288" s="260">
        <f t="shared" si="60"/>
        <v>0</v>
      </c>
      <c r="AD288" s="259">
        <f t="shared" si="61"/>
        <v>0</v>
      </c>
      <c r="AE288" s="312">
        <f>'To &amp; from Work- trip % summary'!Q293</f>
        <v>0</v>
      </c>
      <c r="AF288" s="314">
        <f>'To &amp; from Work- trip % summary'!S293</f>
        <v>0</v>
      </c>
      <c r="AG288" s="260">
        <f t="shared" si="62"/>
        <v>0</v>
      </c>
      <c r="AH288" s="259">
        <f t="shared" si="63"/>
        <v>0</v>
      </c>
      <c r="AI288" s="312">
        <f>'To &amp; from Work- trip % summary'!V293</f>
        <v>0</v>
      </c>
      <c r="AJ288" s="314">
        <f>'To &amp; from Work- trip % summary'!X293</f>
        <v>0</v>
      </c>
      <c r="AK288" s="260">
        <f t="shared" si="64"/>
        <v>0</v>
      </c>
      <c r="AL288" s="259">
        <f t="shared" si="65"/>
        <v>0</v>
      </c>
      <c r="AM288" s="312">
        <f>'To &amp; from Work- trip % summary'!AA293</f>
        <v>0</v>
      </c>
      <c r="AN288" s="314">
        <f>'To &amp; from Work- trip % summary'!AC293</f>
        <v>0</v>
      </c>
      <c r="AO288" s="260">
        <f t="shared" si="66"/>
        <v>0</v>
      </c>
      <c r="AP288" s="259">
        <f t="shared" si="67"/>
        <v>0</v>
      </c>
      <c r="AQ288" s="312">
        <f>'To &amp; from Work- trip % summary'!AF293</f>
        <v>0</v>
      </c>
      <c r="AR288" s="314">
        <f>'To &amp; from Work- trip % summary'!AH293</f>
        <v>0</v>
      </c>
      <c r="AS288" s="260">
        <f t="shared" si="68"/>
        <v>0</v>
      </c>
      <c r="AT288" s="259">
        <f t="shared" si="69"/>
        <v>0</v>
      </c>
      <c r="AU288" s="261"/>
      <c r="AV288" s="248"/>
      <c r="AW288" s="248"/>
      <c r="AX288" s="248"/>
      <c r="AY288" s="248"/>
    </row>
    <row r="289" spans="1:51" x14ac:dyDescent="0.2">
      <c r="A289" s="248"/>
      <c r="B289" s="248"/>
      <c r="C289" s="248"/>
      <c r="D289" s="248"/>
      <c r="E289" s="248"/>
      <c r="F289" s="248"/>
      <c r="G289" s="248"/>
      <c r="H289" s="248"/>
      <c r="I289" s="248"/>
      <c r="J289" s="248"/>
      <c r="K289" s="248"/>
      <c r="L289" s="248"/>
      <c r="M289" s="248"/>
      <c r="N289" s="248"/>
      <c r="O289" s="248"/>
      <c r="P289" s="248"/>
      <c r="Q289" s="296"/>
      <c r="R289" s="256">
        <f>'To &amp; from Work- trip % summary'!B294</f>
        <v>0</v>
      </c>
      <c r="S289" s="313">
        <f>'To &amp; from Work- trip % summary'!D294</f>
        <v>0</v>
      </c>
      <c r="T289" s="257">
        <f>'Non-survey input values'!$B$26</f>
        <v>220.3</v>
      </c>
      <c r="U289" s="258">
        <f t="shared" si="56"/>
        <v>0</v>
      </c>
      <c r="V289" s="259">
        <f t="shared" si="57"/>
        <v>0</v>
      </c>
      <c r="W289" s="312">
        <f>'To &amp; from Work- trip % summary'!G294</f>
        <v>0</v>
      </c>
      <c r="X289" s="314">
        <f>'To &amp; from Work- trip % summary'!I294</f>
        <v>0</v>
      </c>
      <c r="Y289" s="260">
        <f t="shared" si="58"/>
        <v>0</v>
      </c>
      <c r="Z289" s="259">
        <f t="shared" si="59"/>
        <v>0</v>
      </c>
      <c r="AA289" s="312">
        <f>'To &amp; from Work- trip % summary'!L294</f>
        <v>0</v>
      </c>
      <c r="AB289" s="314">
        <f>'To &amp; from Work- trip % summary'!N294</f>
        <v>0</v>
      </c>
      <c r="AC289" s="260">
        <f t="shared" si="60"/>
        <v>0</v>
      </c>
      <c r="AD289" s="259">
        <f t="shared" si="61"/>
        <v>0</v>
      </c>
      <c r="AE289" s="312">
        <f>'To &amp; from Work- trip % summary'!Q294</f>
        <v>0</v>
      </c>
      <c r="AF289" s="314">
        <f>'To &amp; from Work- trip % summary'!S294</f>
        <v>0</v>
      </c>
      <c r="AG289" s="260">
        <f t="shared" si="62"/>
        <v>0</v>
      </c>
      <c r="AH289" s="259">
        <f t="shared" si="63"/>
        <v>0</v>
      </c>
      <c r="AI289" s="312">
        <f>'To &amp; from Work- trip % summary'!V294</f>
        <v>0</v>
      </c>
      <c r="AJ289" s="314">
        <f>'To &amp; from Work- trip % summary'!X294</f>
        <v>0</v>
      </c>
      <c r="AK289" s="260">
        <f t="shared" si="64"/>
        <v>0</v>
      </c>
      <c r="AL289" s="259">
        <f t="shared" si="65"/>
        <v>0</v>
      </c>
      <c r="AM289" s="312">
        <f>'To &amp; from Work- trip % summary'!AA294</f>
        <v>0</v>
      </c>
      <c r="AN289" s="314">
        <f>'To &amp; from Work- trip % summary'!AC294</f>
        <v>0</v>
      </c>
      <c r="AO289" s="260">
        <f t="shared" si="66"/>
        <v>0</v>
      </c>
      <c r="AP289" s="259">
        <f t="shared" si="67"/>
        <v>0</v>
      </c>
      <c r="AQ289" s="312">
        <f>'To &amp; from Work- trip % summary'!AF294</f>
        <v>0</v>
      </c>
      <c r="AR289" s="314">
        <f>'To &amp; from Work- trip % summary'!AH294</f>
        <v>0</v>
      </c>
      <c r="AS289" s="260">
        <f t="shared" si="68"/>
        <v>0</v>
      </c>
      <c r="AT289" s="259">
        <f t="shared" si="69"/>
        <v>0</v>
      </c>
      <c r="AU289" s="261"/>
      <c r="AV289" s="248"/>
      <c r="AW289" s="248"/>
      <c r="AX289" s="248"/>
      <c r="AY289" s="248"/>
    </row>
    <row r="290" spans="1:51" x14ac:dyDescent="0.2">
      <c r="A290" s="248"/>
      <c r="B290" s="248"/>
      <c r="C290" s="248"/>
      <c r="D290" s="248"/>
      <c r="E290" s="248"/>
      <c r="F290" s="248"/>
      <c r="G290" s="248"/>
      <c r="H290" s="248"/>
      <c r="I290" s="248"/>
      <c r="J290" s="248"/>
      <c r="K290" s="248"/>
      <c r="L290" s="248"/>
      <c r="M290" s="248"/>
      <c r="N290" s="248"/>
      <c r="O290" s="248"/>
      <c r="P290" s="248"/>
      <c r="Q290" s="296"/>
      <c r="R290" s="256">
        <f>'To &amp; from Work- trip % summary'!B295</f>
        <v>0</v>
      </c>
      <c r="S290" s="313">
        <f>'To &amp; from Work- trip % summary'!D295</f>
        <v>0</v>
      </c>
      <c r="T290" s="257">
        <f>'Non-survey input values'!$B$26</f>
        <v>220.3</v>
      </c>
      <c r="U290" s="258">
        <f t="shared" si="56"/>
        <v>0</v>
      </c>
      <c r="V290" s="259">
        <f t="shared" si="57"/>
        <v>0</v>
      </c>
      <c r="W290" s="312">
        <f>'To &amp; from Work- trip % summary'!G295</f>
        <v>0</v>
      </c>
      <c r="X290" s="314">
        <f>'To &amp; from Work- trip % summary'!I295</f>
        <v>0</v>
      </c>
      <c r="Y290" s="260">
        <f t="shared" si="58"/>
        <v>0</v>
      </c>
      <c r="Z290" s="259">
        <f t="shared" si="59"/>
        <v>0</v>
      </c>
      <c r="AA290" s="312">
        <f>'To &amp; from Work- trip % summary'!L295</f>
        <v>0</v>
      </c>
      <c r="AB290" s="314">
        <f>'To &amp; from Work- trip % summary'!N295</f>
        <v>0</v>
      </c>
      <c r="AC290" s="260">
        <f t="shared" si="60"/>
        <v>0</v>
      </c>
      <c r="AD290" s="259">
        <f t="shared" si="61"/>
        <v>0</v>
      </c>
      <c r="AE290" s="312">
        <f>'To &amp; from Work- trip % summary'!Q295</f>
        <v>0</v>
      </c>
      <c r="AF290" s="314">
        <f>'To &amp; from Work- trip % summary'!S295</f>
        <v>0</v>
      </c>
      <c r="AG290" s="260">
        <f t="shared" si="62"/>
        <v>0</v>
      </c>
      <c r="AH290" s="259">
        <f t="shared" si="63"/>
        <v>0</v>
      </c>
      <c r="AI290" s="312">
        <f>'To &amp; from Work- trip % summary'!V295</f>
        <v>0</v>
      </c>
      <c r="AJ290" s="314">
        <f>'To &amp; from Work- trip % summary'!X295</f>
        <v>0</v>
      </c>
      <c r="AK290" s="260">
        <f t="shared" si="64"/>
        <v>0</v>
      </c>
      <c r="AL290" s="259">
        <f t="shared" si="65"/>
        <v>0</v>
      </c>
      <c r="AM290" s="312">
        <f>'To &amp; from Work- trip % summary'!AA295</f>
        <v>0</v>
      </c>
      <c r="AN290" s="314">
        <f>'To &amp; from Work- trip % summary'!AC295</f>
        <v>0</v>
      </c>
      <c r="AO290" s="260">
        <f t="shared" si="66"/>
        <v>0</v>
      </c>
      <c r="AP290" s="259">
        <f t="shared" si="67"/>
        <v>0</v>
      </c>
      <c r="AQ290" s="312">
        <f>'To &amp; from Work- trip % summary'!AF295</f>
        <v>0</v>
      </c>
      <c r="AR290" s="314">
        <f>'To &amp; from Work- trip % summary'!AH295</f>
        <v>0</v>
      </c>
      <c r="AS290" s="260">
        <f t="shared" si="68"/>
        <v>0</v>
      </c>
      <c r="AT290" s="259">
        <f t="shared" si="69"/>
        <v>0</v>
      </c>
      <c r="AU290" s="261"/>
      <c r="AV290" s="248"/>
      <c r="AW290" s="248"/>
      <c r="AX290" s="248"/>
      <c r="AY290" s="248"/>
    </row>
    <row r="291" spans="1:51" x14ac:dyDescent="0.2">
      <c r="A291" s="248"/>
      <c r="B291" s="248"/>
      <c r="C291" s="248"/>
      <c r="D291" s="248"/>
      <c r="E291" s="248"/>
      <c r="F291" s="248"/>
      <c r="G291" s="248"/>
      <c r="H291" s="248"/>
      <c r="I291" s="248"/>
      <c r="J291" s="248"/>
      <c r="K291" s="248"/>
      <c r="L291" s="248"/>
      <c r="M291" s="248"/>
      <c r="N291" s="248"/>
      <c r="O291" s="248"/>
      <c r="P291" s="248"/>
      <c r="Q291" s="296"/>
      <c r="R291" s="256">
        <f>'To &amp; from Work- trip % summary'!B296</f>
        <v>0</v>
      </c>
      <c r="S291" s="313">
        <f>'To &amp; from Work- trip % summary'!D296</f>
        <v>0</v>
      </c>
      <c r="T291" s="257">
        <f>'Non-survey input values'!$B$26</f>
        <v>220.3</v>
      </c>
      <c r="U291" s="258">
        <f t="shared" si="56"/>
        <v>0</v>
      </c>
      <c r="V291" s="259">
        <f t="shared" si="57"/>
        <v>0</v>
      </c>
      <c r="W291" s="312">
        <f>'To &amp; from Work- trip % summary'!G296</f>
        <v>0</v>
      </c>
      <c r="X291" s="314">
        <f>'To &amp; from Work- trip % summary'!I296</f>
        <v>0</v>
      </c>
      <c r="Y291" s="260">
        <f t="shared" si="58"/>
        <v>0</v>
      </c>
      <c r="Z291" s="259">
        <f t="shared" si="59"/>
        <v>0</v>
      </c>
      <c r="AA291" s="312">
        <f>'To &amp; from Work- trip % summary'!L296</f>
        <v>0</v>
      </c>
      <c r="AB291" s="314">
        <f>'To &amp; from Work- trip % summary'!N296</f>
        <v>0</v>
      </c>
      <c r="AC291" s="260">
        <f t="shared" si="60"/>
        <v>0</v>
      </c>
      <c r="AD291" s="259">
        <f t="shared" si="61"/>
        <v>0</v>
      </c>
      <c r="AE291" s="312">
        <f>'To &amp; from Work- trip % summary'!Q296</f>
        <v>0</v>
      </c>
      <c r="AF291" s="314">
        <f>'To &amp; from Work- trip % summary'!S296</f>
        <v>0</v>
      </c>
      <c r="AG291" s="260">
        <f t="shared" si="62"/>
        <v>0</v>
      </c>
      <c r="AH291" s="259">
        <f t="shared" si="63"/>
        <v>0</v>
      </c>
      <c r="AI291" s="312">
        <f>'To &amp; from Work- trip % summary'!V296</f>
        <v>0</v>
      </c>
      <c r="AJ291" s="314">
        <f>'To &amp; from Work- trip % summary'!X296</f>
        <v>0</v>
      </c>
      <c r="AK291" s="260">
        <f t="shared" si="64"/>
        <v>0</v>
      </c>
      <c r="AL291" s="259">
        <f t="shared" si="65"/>
        <v>0</v>
      </c>
      <c r="AM291" s="312">
        <f>'To &amp; from Work- trip % summary'!AA296</f>
        <v>0</v>
      </c>
      <c r="AN291" s="314">
        <f>'To &amp; from Work- trip % summary'!AC296</f>
        <v>0</v>
      </c>
      <c r="AO291" s="260">
        <f t="shared" si="66"/>
        <v>0</v>
      </c>
      <c r="AP291" s="259">
        <f t="shared" si="67"/>
        <v>0</v>
      </c>
      <c r="AQ291" s="312">
        <f>'To &amp; from Work- trip % summary'!AF296</f>
        <v>0</v>
      </c>
      <c r="AR291" s="314">
        <f>'To &amp; from Work- trip % summary'!AH296</f>
        <v>0</v>
      </c>
      <c r="AS291" s="260">
        <f t="shared" si="68"/>
        <v>0</v>
      </c>
      <c r="AT291" s="259">
        <f t="shared" si="69"/>
        <v>0</v>
      </c>
      <c r="AU291" s="261"/>
      <c r="AV291" s="248"/>
      <c r="AW291" s="248"/>
      <c r="AX291" s="248"/>
      <c r="AY291" s="248"/>
    </row>
    <row r="292" spans="1:51" x14ac:dyDescent="0.2">
      <c r="A292" s="248"/>
      <c r="B292" s="248"/>
      <c r="C292" s="248"/>
      <c r="D292" s="248"/>
      <c r="E292" s="248"/>
      <c r="F292" s="248"/>
      <c r="G292" s="248"/>
      <c r="H292" s="248"/>
      <c r="I292" s="248"/>
      <c r="J292" s="248"/>
      <c r="K292" s="248"/>
      <c r="L292" s="248"/>
      <c r="M292" s="248"/>
      <c r="N292" s="248"/>
      <c r="O292" s="248"/>
      <c r="P292" s="248"/>
      <c r="Q292" s="296"/>
      <c r="R292" s="256">
        <f>'To &amp; from Work- trip % summary'!B297</f>
        <v>0</v>
      </c>
      <c r="S292" s="313">
        <f>'To &amp; from Work- trip % summary'!D297</f>
        <v>0</v>
      </c>
      <c r="T292" s="257">
        <f>'Non-survey input values'!$B$26</f>
        <v>220.3</v>
      </c>
      <c r="U292" s="258">
        <f t="shared" si="56"/>
        <v>0</v>
      </c>
      <c r="V292" s="259">
        <f t="shared" si="57"/>
        <v>0</v>
      </c>
      <c r="W292" s="312">
        <f>'To &amp; from Work- trip % summary'!G297</f>
        <v>0</v>
      </c>
      <c r="X292" s="314">
        <f>'To &amp; from Work- trip % summary'!I297</f>
        <v>0</v>
      </c>
      <c r="Y292" s="260">
        <f t="shared" si="58"/>
        <v>0</v>
      </c>
      <c r="Z292" s="259">
        <f t="shared" si="59"/>
        <v>0</v>
      </c>
      <c r="AA292" s="312">
        <f>'To &amp; from Work- trip % summary'!L297</f>
        <v>0</v>
      </c>
      <c r="AB292" s="314">
        <f>'To &amp; from Work- trip % summary'!N297</f>
        <v>0</v>
      </c>
      <c r="AC292" s="260">
        <f t="shared" si="60"/>
        <v>0</v>
      </c>
      <c r="AD292" s="259">
        <f t="shared" si="61"/>
        <v>0</v>
      </c>
      <c r="AE292" s="312">
        <f>'To &amp; from Work- trip % summary'!Q297</f>
        <v>0</v>
      </c>
      <c r="AF292" s="314">
        <f>'To &amp; from Work- trip % summary'!S297</f>
        <v>0</v>
      </c>
      <c r="AG292" s="260">
        <f t="shared" si="62"/>
        <v>0</v>
      </c>
      <c r="AH292" s="259">
        <f t="shared" si="63"/>
        <v>0</v>
      </c>
      <c r="AI292" s="312">
        <f>'To &amp; from Work- trip % summary'!V297</f>
        <v>0</v>
      </c>
      <c r="AJ292" s="314">
        <f>'To &amp; from Work- trip % summary'!X297</f>
        <v>0</v>
      </c>
      <c r="AK292" s="260">
        <f t="shared" si="64"/>
        <v>0</v>
      </c>
      <c r="AL292" s="259">
        <f t="shared" si="65"/>
        <v>0</v>
      </c>
      <c r="AM292" s="312">
        <f>'To &amp; from Work- trip % summary'!AA297</f>
        <v>0</v>
      </c>
      <c r="AN292" s="314">
        <f>'To &amp; from Work- trip % summary'!AC297</f>
        <v>0</v>
      </c>
      <c r="AO292" s="260">
        <f t="shared" si="66"/>
        <v>0</v>
      </c>
      <c r="AP292" s="259">
        <f t="shared" si="67"/>
        <v>0</v>
      </c>
      <c r="AQ292" s="312">
        <f>'To &amp; from Work- trip % summary'!AF297</f>
        <v>0</v>
      </c>
      <c r="AR292" s="314">
        <f>'To &amp; from Work- trip % summary'!AH297</f>
        <v>0</v>
      </c>
      <c r="AS292" s="260">
        <f t="shared" si="68"/>
        <v>0</v>
      </c>
      <c r="AT292" s="259">
        <f t="shared" si="69"/>
        <v>0</v>
      </c>
      <c r="AU292" s="261"/>
      <c r="AV292" s="248"/>
      <c r="AW292" s="248"/>
      <c r="AX292" s="248"/>
      <c r="AY292" s="248"/>
    </row>
    <row r="293" spans="1:51" x14ac:dyDescent="0.2">
      <c r="A293" s="248"/>
      <c r="B293" s="248"/>
      <c r="C293" s="248"/>
      <c r="D293" s="248"/>
      <c r="E293" s="248"/>
      <c r="F293" s="248"/>
      <c r="G293" s="248"/>
      <c r="H293" s="248"/>
      <c r="I293" s="248"/>
      <c r="J293" s="248"/>
      <c r="K293" s="248"/>
      <c r="L293" s="248"/>
      <c r="M293" s="248"/>
      <c r="N293" s="248"/>
      <c r="O293" s="248"/>
      <c r="P293" s="248"/>
      <c r="Q293" s="296"/>
      <c r="R293" s="256">
        <f>'To &amp; from Work- trip % summary'!B298</f>
        <v>0</v>
      </c>
      <c r="S293" s="313">
        <f>'To &amp; from Work- trip % summary'!D298</f>
        <v>0</v>
      </c>
      <c r="T293" s="257">
        <f>'Non-survey input values'!$B$26</f>
        <v>220.3</v>
      </c>
      <c r="U293" s="258">
        <f t="shared" si="56"/>
        <v>0</v>
      </c>
      <c r="V293" s="259">
        <f t="shared" si="57"/>
        <v>0</v>
      </c>
      <c r="W293" s="312">
        <f>'To &amp; from Work- trip % summary'!G298</f>
        <v>0</v>
      </c>
      <c r="X293" s="314">
        <f>'To &amp; from Work- trip % summary'!I298</f>
        <v>0</v>
      </c>
      <c r="Y293" s="260">
        <f t="shared" si="58"/>
        <v>0</v>
      </c>
      <c r="Z293" s="259">
        <f t="shared" si="59"/>
        <v>0</v>
      </c>
      <c r="AA293" s="312">
        <f>'To &amp; from Work- trip % summary'!L298</f>
        <v>0</v>
      </c>
      <c r="AB293" s="314">
        <f>'To &amp; from Work- trip % summary'!N298</f>
        <v>0</v>
      </c>
      <c r="AC293" s="260">
        <f t="shared" si="60"/>
        <v>0</v>
      </c>
      <c r="AD293" s="259">
        <f t="shared" si="61"/>
        <v>0</v>
      </c>
      <c r="AE293" s="312">
        <f>'To &amp; from Work- trip % summary'!Q298</f>
        <v>0</v>
      </c>
      <c r="AF293" s="314">
        <f>'To &amp; from Work- trip % summary'!S298</f>
        <v>0</v>
      </c>
      <c r="AG293" s="260">
        <f t="shared" si="62"/>
        <v>0</v>
      </c>
      <c r="AH293" s="259">
        <f t="shared" si="63"/>
        <v>0</v>
      </c>
      <c r="AI293" s="312">
        <f>'To &amp; from Work- trip % summary'!V298</f>
        <v>0</v>
      </c>
      <c r="AJ293" s="314">
        <f>'To &amp; from Work- trip % summary'!X298</f>
        <v>0</v>
      </c>
      <c r="AK293" s="260">
        <f t="shared" si="64"/>
        <v>0</v>
      </c>
      <c r="AL293" s="259">
        <f t="shared" si="65"/>
        <v>0</v>
      </c>
      <c r="AM293" s="312">
        <f>'To &amp; from Work- trip % summary'!AA298</f>
        <v>0</v>
      </c>
      <c r="AN293" s="314">
        <f>'To &amp; from Work- trip % summary'!AC298</f>
        <v>0</v>
      </c>
      <c r="AO293" s="260">
        <f t="shared" si="66"/>
        <v>0</v>
      </c>
      <c r="AP293" s="259">
        <f t="shared" si="67"/>
        <v>0</v>
      </c>
      <c r="AQ293" s="312">
        <f>'To &amp; from Work- trip % summary'!AF298</f>
        <v>0</v>
      </c>
      <c r="AR293" s="314">
        <f>'To &amp; from Work- trip % summary'!AH298</f>
        <v>0</v>
      </c>
      <c r="AS293" s="260">
        <f t="shared" si="68"/>
        <v>0</v>
      </c>
      <c r="AT293" s="259">
        <f t="shared" si="69"/>
        <v>0</v>
      </c>
      <c r="AU293" s="261"/>
      <c r="AV293" s="248"/>
      <c r="AW293" s="248"/>
      <c r="AX293" s="248"/>
      <c r="AY293" s="248"/>
    </row>
    <row r="294" spans="1:51" x14ac:dyDescent="0.2">
      <c r="A294" s="248"/>
      <c r="B294" s="248"/>
      <c r="C294" s="248"/>
      <c r="D294" s="248"/>
      <c r="E294" s="248"/>
      <c r="F294" s="248"/>
      <c r="G294" s="248"/>
      <c r="H294" s="248"/>
      <c r="I294" s="248"/>
      <c r="J294" s="248"/>
      <c r="K294" s="248"/>
      <c r="L294" s="248"/>
      <c r="M294" s="248"/>
      <c r="N294" s="248"/>
      <c r="O294" s="248"/>
      <c r="P294" s="248"/>
      <c r="Q294" s="296"/>
      <c r="R294" s="256">
        <f>'To &amp; from Work- trip % summary'!B299</f>
        <v>0</v>
      </c>
      <c r="S294" s="313">
        <f>'To &amp; from Work- trip % summary'!D299</f>
        <v>0</v>
      </c>
      <c r="T294" s="257">
        <f>'Non-survey input values'!$B$26</f>
        <v>220.3</v>
      </c>
      <c r="U294" s="258">
        <f t="shared" si="56"/>
        <v>0</v>
      </c>
      <c r="V294" s="259">
        <f t="shared" si="57"/>
        <v>0</v>
      </c>
      <c r="W294" s="312">
        <f>'To &amp; from Work- trip % summary'!G299</f>
        <v>0</v>
      </c>
      <c r="X294" s="314">
        <f>'To &amp; from Work- trip % summary'!I299</f>
        <v>0</v>
      </c>
      <c r="Y294" s="260">
        <f t="shared" si="58"/>
        <v>0</v>
      </c>
      <c r="Z294" s="259">
        <f t="shared" si="59"/>
        <v>0</v>
      </c>
      <c r="AA294" s="312">
        <f>'To &amp; from Work- trip % summary'!L299</f>
        <v>0</v>
      </c>
      <c r="AB294" s="314">
        <f>'To &amp; from Work- trip % summary'!N299</f>
        <v>0</v>
      </c>
      <c r="AC294" s="260">
        <f t="shared" si="60"/>
        <v>0</v>
      </c>
      <c r="AD294" s="259">
        <f t="shared" si="61"/>
        <v>0</v>
      </c>
      <c r="AE294" s="312">
        <f>'To &amp; from Work- trip % summary'!Q299</f>
        <v>0</v>
      </c>
      <c r="AF294" s="314">
        <f>'To &amp; from Work- trip % summary'!S299</f>
        <v>0</v>
      </c>
      <c r="AG294" s="260">
        <f t="shared" si="62"/>
        <v>0</v>
      </c>
      <c r="AH294" s="259">
        <f t="shared" si="63"/>
        <v>0</v>
      </c>
      <c r="AI294" s="312">
        <f>'To &amp; from Work- trip % summary'!V299</f>
        <v>0</v>
      </c>
      <c r="AJ294" s="314">
        <f>'To &amp; from Work- trip % summary'!X299</f>
        <v>0</v>
      </c>
      <c r="AK294" s="260">
        <f t="shared" si="64"/>
        <v>0</v>
      </c>
      <c r="AL294" s="259">
        <f t="shared" si="65"/>
        <v>0</v>
      </c>
      <c r="AM294" s="312">
        <f>'To &amp; from Work- trip % summary'!AA299</f>
        <v>0</v>
      </c>
      <c r="AN294" s="314">
        <f>'To &amp; from Work- trip % summary'!AC299</f>
        <v>0</v>
      </c>
      <c r="AO294" s="260">
        <f t="shared" si="66"/>
        <v>0</v>
      </c>
      <c r="AP294" s="259">
        <f t="shared" si="67"/>
        <v>0</v>
      </c>
      <c r="AQ294" s="312">
        <f>'To &amp; from Work- trip % summary'!AF299</f>
        <v>0</v>
      </c>
      <c r="AR294" s="314">
        <f>'To &amp; from Work- trip % summary'!AH299</f>
        <v>0</v>
      </c>
      <c r="AS294" s="260">
        <f t="shared" si="68"/>
        <v>0</v>
      </c>
      <c r="AT294" s="259">
        <f t="shared" si="69"/>
        <v>0</v>
      </c>
      <c r="AU294" s="261"/>
      <c r="AV294" s="248"/>
      <c r="AW294" s="248"/>
      <c r="AX294" s="248"/>
      <c r="AY294" s="248"/>
    </row>
    <row r="295" spans="1:51" x14ac:dyDescent="0.2">
      <c r="A295" s="248"/>
      <c r="B295" s="248"/>
      <c r="C295" s="248"/>
      <c r="D295" s="248"/>
      <c r="E295" s="248"/>
      <c r="F295" s="248"/>
      <c r="G295" s="248"/>
      <c r="H295" s="248"/>
      <c r="I295" s="248"/>
      <c r="J295" s="248"/>
      <c r="K295" s="248"/>
      <c r="L295" s="248"/>
      <c r="M295" s="248"/>
      <c r="N295" s="248"/>
      <c r="O295" s="248"/>
      <c r="P295" s="248"/>
      <c r="Q295" s="296"/>
      <c r="R295" s="256">
        <f>'To &amp; from Work- trip % summary'!B300</f>
        <v>0</v>
      </c>
      <c r="S295" s="313">
        <f>'To &amp; from Work- trip % summary'!D300</f>
        <v>0</v>
      </c>
      <c r="T295" s="257">
        <f>'Non-survey input values'!$B$26</f>
        <v>220.3</v>
      </c>
      <c r="U295" s="258">
        <f t="shared" si="56"/>
        <v>0</v>
      </c>
      <c r="V295" s="259">
        <f t="shared" si="57"/>
        <v>0</v>
      </c>
      <c r="W295" s="312">
        <f>'To &amp; from Work- trip % summary'!G300</f>
        <v>0</v>
      </c>
      <c r="X295" s="314">
        <f>'To &amp; from Work- trip % summary'!I300</f>
        <v>0</v>
      </c>
      <c r="Y295" s="260">
        <f t="shared" si="58"/>
        <v>0</v>
      </c>
      <c r="Z295" s="259">
        <f t="shared" si="59"/>
        <v>0</v>
      </c>
      <c r="AA295" s="312">
        <f>'To &amp; from Work- trip % summary'!L300</f>
        <v>0</v>
      </c>
      <c r="AB295" s="314">
        <f>'To &amp; from Work- trip % summary'!N300</f>
        <v>0</v>
      </c>
      <c r="AC295" s="260">
        <f t="shared" si="60"/>
        <v>0</v>
      </c>
      <c r="AD295" s="259">
        <f t="shared" si="61"/>
        <v>0</v>
      </c>
      <c r="AE295" s="312">
        <f>'To &amp; from Work- trip % summary'!Q300</f>
        <v>0</v>
      </c>
      <c r="AF295" s="314">
        <f>'To &amp; from Work- trip % summary'!S300</f>
        <v>0</v>
      </c>
      <c r="AG295" s="260">
        <f t="shared" si="62"/>
        <v>0</v>
      </c>
      <c r="AH295" s="259">
        <f t="shared" si="63"/>
        <v>0</v>
      </c>
      <c r="AI295" s="312">
        <f>'To &amp; from Work- trip % summary'!V300</f>
        <v>0</v>
      </c>
      <c r="AJ295" s="314">
        <f>'To &amp; from Work- trip % summary'!X300</f>
        <v>0</v>
      </c>
      <c r="AK295" s="260">
        <f t="shared" si="64"/>
        <v>0</v>
      </c>
      <c r="AL295" s="259">
        <f t="shared" si="65"/>
        <v>0</v>
      </c>
      <c r="AM295" s="312">
        <f>'To &amp; from Work- trip % summary'!AA300</f>
        <v>0</v>
      </c>
      <c r="AN295" s="314">
        <f>'To &amp; from Work- trip % summary'!AC300</f>
        <v>0</v>
      </c>
      <c r="AO295" s="260">
        <f t="shared" si="66"/>
        <v>0</v>
      </c>
      <c r="AP295" s="259">
        <f t="shared" si="67"/>
        <v>0</v>
      </c>
      <c r="AQ295" s="312">
        <f>'To &amp; from Work- trip % summary'!AF300</f>
        <v>0</v>
      </c>
      <c r="AR295" s="314">
        <f>'To &amp; from Work- trip % summary'!AH300</f>
        <v>0</v>
      </c>
      <c r="AS295" s="260">
        <f t="shared" si="68"/>
        <v>0</v>
      </c>
      <c r="AT295" s="259">
        <f t="shared" si="69"/>
        <v>0</v>
      </c>
      <c r="AU295" s="261"/>
      <c r="AV295" s="248"/>
      <c r="AW295" s="248"/>
      <c r="AX295" s="248"/>
      <c r="AY295" s="248"/>
    </row>
    <row r="296" spans="1:51" x14ac:dyDescent="0.2">
      <c r="A296" s="248"/>
      <c r="B296" s="248"/>
      <c r="C296" s="248"/>
      <c r="D296" s="248"/>
      <c r="E296" s="248"/>
      <c r="F296" s="248"/>
      <c r="G296" s="248"/>
      <c r="H296" s="248"/>
      <c r="I296" s="248"/>
      <c r="J296" s="248"/>
      <c r="K296" s="248"/>
      <c r="L296" s="248"/>
      <c r="M296" s="248"/>
      <c r="N296" s="248"/>
      <c r="O296" s="248"/>
      <c r="P296" s="248"/>
      <c r="Q296" s="296"/>
      <c r="R296" s="256">
        <f>'To &amp; from Work- trip % summary'!B301</f>
        <v>0</v>
      </c>
      <c r="S296" s="313">
        <f>'To &amp; from Work- trip % summary'!D301</f>
        <v>0</v>
      </c>
      <c r="T296" s="257">
        <f>'Non-survey input values'!$B$26</f>
        <v>220.3</v>
      </c>
      <c r="U296" s="258">
        <f t="shared" si="56"/>
        <v>0</v>
      </c>
      <c r="V296" s="259">
        <f t="shared" si="57"/>
        <v>0</v>
      </c>
      <c r="W296" s="312">
        <f>'To &amp; from Work- trip % summary'!G301</f>
        <v>0</v>
      </c>
      <c r="X296" s="314">
        <f>'To &amp; from Work- trip % summary'!I301</f>
        <v>0</v>
      </c>
      <c r="Y296" s="260">
        <f t="shared" si="58"/>
        <v>0</v>
      </c>
      <c r="Z296" s="259">
        <f t="shared" si="59"/>
        <v>0</v>
      </c>
      <c r="AA296" s="312">
        <f>'To &amp; from Work- trip % summary'!L301</f>
        <v>0</v>
      </c>
      <c r="AB296" s="314">
        <f>'To &amp; from Work- trip % summary'!N301</f>
        <v>0</v>
      </c>
      <c r="AC296" s="260">
        <f t="shared" si="60"/>
        <v>0</v>
      </c>
      <c r="AD296" s="259">
        <f t="shared" si="61"/>
        <v>0</v>
      </c>
      <c r="AE296" s="312">
        <f>'To &amp; from Work- trip % summary'!Q301</f>
        <v>0</v>
      </c>
      <c r="AF296" s="314">
        <f>'To &amp; from Work- trip % summary'!S301</f>
        <v>0</v>
      </c>
      <c r="AG296" s="260">
        <f t="shared" si="62"/>
        <v>0</v>
      </c>
      <c r="AH296" s="259">
        <f t="shared" si="63"/>
        <v>0</v>
      </c>
      <c r="AI296" s="312">
        <f>'To &amp; from Work- trip % summary'!V301</f>
        <v>0</v>
      </c>
      <c r="AJ296" s="314">
        <f>'To &amp; from Work- trip % summary'!X301</f>
        <v>0</v>
      </c>
      <c r="AK296" s="260">
        <f t="shared" si="64"/>
        <v>0</v>
      </c>
      <c r="AL296" s="259">
        <f t="shared" si="65"/>
        <v>0</v>
      </c>
      <c r="AM296" s="312">
        <f>'To &amp; from Work- trip % summary'!AA301</f>
        <v>0</v>
      </c>
      <c r="AN296" s="314">
        <f>'To &amp; from Work- trip % summary'!AC301</f>
        <v>0</v>
      </c>
      <c r="AO296" s="260">
        <f t="shared" si="66"/>
        <v>0</v>
      </c>
      <c r="AP296" s="259">
        <f t="shared" si="67"/>
        <v>0</v>
      </c>
      <c r="AQ296" s="312">
        <f>'To &amp; from Work- trip % summary'!AF301</f>
        <v>0</v>
      </c>
      <c r="AR296" s="314">
        <f>'To &amp; from Work- trip % summary'!AH301</f>
        <v>0</v>
      </c>
      <c r="AS296" s="260">
        <f t="shared" si="68"/>
        <v>0</v>
      </c>
      <c r="AT296" s="259">
        <f t="shared" si="69"/>
        <v>0</v>
      </c>
      <c r="AU296" s="261"/>
      <c r="AV296" s="248"/>
      <c r="AW296" s="248"/>
      <c r="AX296" s="248"/>
      <c r="AY296" s="248"/>
    </row>
    <row r="297" spans="1:51" x14ac:dyDescent="0.2">
      <c r="A297" s="248"/>
      <c r="B297" s="248"/>
      <c r="C297" s="248"/>
      <c r="D297" s="248"/>
      <c r="E297" s="248"/>
      <c r="F297" s="248"/>
      <c r="G297" s="248"/>
      <c r="H297" s="248"/>
      <c r="I297" s="248"/>
      <c r="J297" s="248"/>
      <c r="K297" s="248"/>
      <c r="L297" s="248"/>
      <c r="M297" s="248"/>
      <c r="N297" s="248"/>
      <c r="O297" s="248"/>
      <c r="P297" s="248"/>
      <c r="Q297" s="296"/>
      <c r="R297" s="256">
        <f>'To &amp; from Work- trip % summary'!B302</f>
        <v>0</v>
      </c>
      <c r="S297" s="313">
        <f>'To &amp; from Work- trip % summary'!D302</f>
        <v>0</v>
      </c>
      <c r="T297" s="257">
        <f>'Non-survey input values'!$B$26</f>
        <v>220.3</v>
      </c>
      <c r="U297" s="258">
        <f t="shared" si="56"/>
        <v>0</v>
      </c>
      <c r="V297" s="259">
        <f t="shared" si="57"/>
        <v>0</v>
      </c>
      <c r="W297" s="312">
        <f>'To &amp; from Work- trip % summary'!G302</f>
        <v>0</v>
      </c>
      <c r="X297" s="314">
        <f>'To &amp; from Work- trip % summary'!I302</f>
        <v>0</v>
      </c>
      <c r="Y297" s="260">
        <f t="shared" si="58"/>
        <v>0</v>
      </c>
      <c r="Z297" s="259">
        <f t="shared" si="59"/>
        <v>0</v>
      </c>
      <c r="AA297" s="312">
        <f>'To &amp; from Work- trip % summary'!L302</f>
        <v>0</v>
      </c>
      <c r="AB297" s="314">
        <f>'To &amp; from Work- trip % summary'!N302</f>
        <v>0</v>
      </c>
      <c r="AC297" s="260">
        <f t="shared" si="60"/>
        <v>0</v>
      </c>
      <c r="AD297" s="259">
        <f t="shared" si="61"/>
        <v>0</v>
      </c>
      <c r="AE297" s="312">
        <f>'To &amp; from Work- trip % summary'!Q302</f>
        <v>0</v>
      </c>
      <c r="AF297" s="314">
        <f>'To &amp; from Work- trip % summary'!S302</f>
        <v>0</v>
      </c>
      <c r="AG297" s="260">
        <f t="shared" si="62"/>
        <v>0</v>
      </c>
      <c r="AH297" s="259">
        <f t="shared" si="63"/>
        <v>0</v>
      </c>
      <c r="AI297" s="312">
        <f>'To &amp; from Work- trip % summary'!V302</f>
        <v>0</v>
      </c>
      <c r="AJ297" s="314">
        <f>'To &amp; from Work- trip % summary'!X302</f>
        <v>0</v>
      </c>
      <c r="AK297" s="260">
        <f t="shared" si="64"/>
        <v>0</v>
      </c>
      <c r="AL297" s="259">
        <f t="shared" si="65"/>
        <v>0</v>
      </c>
      <c r="AM297" s="312">
        <f>'To &amp; from Work- trip % summary'!AA302</f>
        <v>0</v>
      </c>
      <c r="AN297" s="314">
        <f>'To &amp; from Work- trip % summary'!AC302</f>
        <v>0</v>
      </c>
      <c r="AO297" s="260">
        <f t="shared" si="66"/>
        <v>0</v>
      </c>
      <c r="AP297" s="259">
        <f t="shared" si="67"/>
        <v>0</v>
      </c>
      <c r="AQ297" s="312">
        <f>'To &amp; from Work- trip % summary'!AF302</f>
        <v>0</v>
      </c>
      <c r="AR297" s="314">
        <f>'To &amp; from Work- trip % summary'!AH302</f>
        <v>0</v>
      </c>
      <c r="AS297" s="260">
        <f t="shared" si="68"/>
        <v>0</v>
      </c>
      <c r="AT297" s="259">
        <f t="shared" si="69"/>
        <v>0</v>
      </c>
      <c r="AU297" s="261"/>
      <c r="AV297" s="248"/>
      <c r="AW297" s="248"/>
      <c r="AX297" s="248"/>
      <c r="AY297" s="248"/>
    </row>
    <row r="298" spans="1:51" x14ac:dyDescent="0.2">
      <c r="A298" s="248"/>
      <c r="B298" s="248"/>
      <c r="C298" s="248"/>
      <c r="D298" s="248"/>
      <c r="E298" s="248"/>
      <c r="F298" s="248"/>
      <c r="G298" s="248"/>
      <c r="H298" s="248"/>
      <c r="I298" s="248"/>
      <c r="J298" s="248"/>
      <c r="K298" s="248"/>
      <c r="L298" s="248"/>
      <c r="M298" s="248"/>
      <c r="N298" s="248"/>
      <c r="O298" s="248"/>
      <c r="P298" s="248"/>
      <c r="Q298" s="296"/>
      <c r="R298" s="256">
        <f>'To &amp; from Work- trip % summary'!B303</f>
        <v>0</v>
      </c>
      <c r="S298" s="313">
        <f>'To &amp; from Work- trip % summary'!D303</f>
        <v>0</v>
      </c>
      <c r="T298" s="257">
        <f>'Non-survey input values'!$B$26</f>
        <v>220.3</v>
      </c>
      <c r="U298" s="258">
        <f t="shared" si="56"/>
        <v>0</v>
      </c>
      <c r="V298" s="259">
        <f t="shared" si="57"/>
        <v>0</v>
      </c>
      <c r="W298" s="312">
        <f>'To &amp; from Work- trip % summary'!G303</f>
        <v>0</v>
      </c>
      <c r="X298" s="314">
        <f>'To &amp; from Work- trip % summary'!I303</f>
        <v>0</v>
      </c>
      <c r="Y298" s="260">
        <f t="shared" si="58"/>
        <v>0</v>
      </c>
      <c r="Z298" s="259">
        <f t="shared" si="59"/>
        <v>0</v>
      </c>
      <c r="AA298" s="312">
        <f>'To &amp; from Work- trip % summary'!L303</f>
        <v>0</v>
      </c>
      <c r="AB298" s="314">
        <f>'To &amp; from Work- trip % summary'!N303</f>
        <v>0</v>
      </c>
      <c r="AC298" s="260">
        <f t="shared" si="60"/>
        <v>0</v>
      </c>
      <c r="AD298" s="259">
        <f t="shared" si="61"/>
        <v>0</v>
      </c>
      <c r="AE298" s="312">
        <f>'To &amp; from Work- trip % summary'!Q303</f>
        <v>0</v>
      </c>
      <c r="AF298" s="314">
        <f>'To &amp; from Work- trip % summary'!S303</f>
        <v>0</v>
      </c>
      <c r="AG298" s="260">
        <f t="shared" si="62"/>
        <v>0</v>
      </c>
      <c r="AH298" s="259">
        <f t="shared" si="63"/>
        <v>0</v>
      </c>
      <c r="AI298" s="312">
        <f>'To &amp; from Work- trip % summary'!V303</f>
        <v>0</v>
      </c>
      <c r="AJ298" s="314">
        <f>'To &amp; from Work- trip % summary'!X303</f>
        <v>0</v>
      </c>
      <c r="AK298" s="260">
        <f t="shared" si="64"/>
        <v>0</v>
      </c>
      <c r="AL298" s="259">
        <f t="shared" si="65"/>
        <v>0</v>
      </c>
      <c r="AM298" s="312">
        <f>'To &amp; from Work- trip % summary'!AA303</f>
        <v>0</v>
      </c>
      <c r="AN298" s="314">
        <f>'To &amp; from Work- trip % summary'!AC303</f>
        <v>0</v>
      </c>
      <c r="AO298" s="260">
        <f t="shared" si="66"/>
        <v>0</v>
      </c>
      <c r="AP298" s="259">
        <f t="shared" si="67"/>
        <v>0</v>
      </c>
      <c r="AQ298" s="312">
        <f>'To &amp; from Work- trip % summary'!AF303</f>
        <v>0</v>
      </c>
      <c r="AR298" s="314">
        <f>'To &amp; from Work- trip % summary'!AH303</f>
        <v>0</v>
      </c>
      <c r="AS298" s="260">
        <f t="shared" si="68"/>
        <v>0</v>
      </c>
      <c r="AT298" s="259">
        <f t="shared" si="69"/>
        <v>0</v>
      </c>
      <c r="AU298" s="261"/>
      <c r="AV298" s="248"/>
      <c r="AW298" s="248"/>
      <c r="AX298" s="248"/>
      <c r="AY298" s="248"/>
    </row>
    <row r="299" spans="1:51" x14ac:dyDescent="0.2">
      <c r="A299" s="248"/>
      <c r="B299" s="248"/>
      <c r="C299" s="248"/>
      <c r="D299" s="248"/>
      <c r="E299" s="248"/>
      <c r="F299" s="248"/>
      <c r="G299" s="248"/>
      <c r="H299" s="248"/>
      <c r="I299" s="248"/>
      <c r="J299" s="248"/>
      <c r="K299" s="248"/>
      <c r="L299" s="248"/>
      <c r="M299" s="248"/>
      <c r="N299" s="248"/>
      <c r="O299" s="248"/>
      <c r="P299" s="248"/>
      <c r="Q299" s="296"/>
      <c r="R299" s="256">
        <f>'To &amp; from Work- trip % summary'!B304</f>
        <v>0</v>
      </c>
      <c r="S299" s="313">
        <f>'To &amp; from Work- trip % summary'!D304</f>
        <v>0</v>
      </c>
      <c r="T299" s="257">
        <f>'Non-survey input values'!$B$26</f>
        <v>220.3</v>
      </c>
      <c r="U299" s="258">
        <f t="shared" si="56"/>
        <v>0</v>
      </c>
      <c r="V299" s="259">
        <f t="shared" si="57"/>
        <v>0</v>
      </c>
      <c r="W299" s="312">
        <f>'To &amp; from Work- trip % summary'!G304</f>
        <v>0</v>
      </c>
      <c r="X299" s="314">
        <f>'To &amp; from Work- trip % summary'!I304</f>
        <v>0</v>
      </c>
      <c r="Y299" s="260">
        <f t="shared" si="58"/>
        <v>0</v>
      </c>
      <c r="Z299" s="259">
        <f t="shared" si="59"/>
        <v>0</v>
      </c>
      <c r="AA299" s="312">
        <f>'To &amp; from Work- trip % summary'!L304</f>
        <v>0</v>
      </c>
      <c r="AB299" s="314">
        <f>'To &amp; from Work- trip % summary'!N304</f>
        <v>0</v>
      </c>
      <c r="AC299" s="260">
        <f t="shared" si="60"/>
        <v>0</v>
      </c>
      <c r="AD299" s="259">
        <f t="shared" si="61"/>
        <v>0</v>
      </c>
      <c r="AE299" s="312">
        <f>'To &amp; from Work- trip % summary'!Q304</f>
        <v>0</v>
      </c>
      <c r="AF299" s="314">
        <f>'To &amp; from Work- trip % summary'!S304</f>
        <v>0</v>
      </c>
      <c r="AG299" s="260">
        <f t="shared" si="62"/>
        <v>0</v>
      </c>
      <c r="AH299" s="259">
        <f t="shared" si="63"/>
        <v>0</v>
      </c>
      <c r="AI299" s="312">
        <f>'To &amp; from Work- trip % summary'!V304</f>
        <v>0</v>
      </c>
      <c r="AJ299" s="314">
        <f>'To &amp; from Work- trip % summary'!X304</f>
        <v>0</v>
      </c>
      <c r="AK299" s="260">
        <f t="shared" si="64"/>
        <v>0</v>
      </c>
      <c r="AL299" s="259">
        <f t="shared" si="65"/>
        <v>0</v>
      </c>
      <c r="AM299" s="312">
        <f>'To &amp; from Work- trip % summary'!AA304</f>
        <v>0</v>
      </c>
      <c r="AN299" s="314">
        <f>'To &amp; from Work- trip % summary'!AC304</f>
        <v>0</v>
      </c>
      <c r="AO299" s="260">
        <f t="shared" si="66"/>
        <v>0</v>
      </c>
      <c r="AP299" s="259">
        <f t="shared" si="67"/>
        <v>0</v>
      </c>
      <c r="AQ299" s="312">
        <f>'To &amp; from Work- trip % summary'!AF304</f>
        <v>0</v>
      </c>
      <c r="AR299" s="314">
        <f>'To &amp; from Work- trip % summary'!AH304</f>
        <v>0</v>
      </c>
      <c r="AS299" s="260">
        <f t="shared" si="68"/>
        <v>0</v>
      </c>
      <c r="AT299" s="259">
        <f t="shared" si="69"/>
        <v>0</v>
      </c>
      <c r="AU299" s="261"/>
      <c r="AV299" s="248"/>
      <c r="AW299" s="248"/>
      <c r="AX299" s="248"/>
      <c r="AY299" s="248"/>
    </row>
    <row r="300" spans="1:51" x14ac:dyDescent="0.2">
      <c r="A300" s="248"/>
      <c r="B300" s="248"/>
      <c r="C300" s="248"/>
      <c r="D300" s="248"/>
      <c r="E300" s="248"/>
      <c r="F300" s="248"/>
      <c r="G300" s="248"/>
      <c r="H300" s="248"/>
      <c r="I300" s="248"/>
      <c r="J300" s="248"/>
      <c r="K300" s="248"/>
      <c r="L300" s="248"/>
      <c r="M300" s="248"/>
      <c r="N300" s="248"/>
      <c r="O300" s="248"/>
      <c r="P300" s="248"/>
      <c r="Q300" s="296"/>
      <c r="R300" s="256">
        <f>'To &amp; from Work- trip % summary'!B305</f>
        <v>0</v>
      </c>
      <c r="S300" s="313">
        <f>'To &amp; from Work- trip % summary'!D305</f>
        <v>0</v>
      </c>
      <c r="T300" s="257">
        <f>'Non-survey input values'!$B$26</f>
        <v>220.3</v>
      </c>
      <c r="U300" s="258">
        <f t="shared" si="56"/>
        <v>0</v>
      </c>
      <c r="V300" s="259">
        <f t="shared" si="57"/>
        <v>0</v>
      </c>
      <c r="W300" s="312">
        <f>'To &amp; from Work- trip % summary'!G305</f>
        <v>0</v>
      </c>
      <c r="X300" s="314">
        <f>'To &amp; from Work- trip % summary'!I305</f>
        <v>0</v>
      </c>
      <c r="Y300" s="260">
        <f t="shared" si="58"/>
        <v>0</v>
      </c>
      <c r="Z300" s="259">
        <f t="shared" si="59"/>
        <v>0</v>
      </c>
      <c r="AA300" s="312">
        <f>'To &amp; from Work- trip % summary'!L305</f>
        <v>0</v>
      </c>
      <c r="AB300" s="314">
        <f>'To &amp; from Work- trip % summary'!N305</f>
        <v>0</v>
      </c>
      <c r="AC300" s="260">
        <f t="shared" si="60"/>
        <v>0</v>
      </c>
      <c r="AD300" s="259">
        <f t="shared" si="61"/>
        <v>0</v>
      </c>
      <c r="AE300" s="312">
        <f>'To &amp; from Work- trip % summary'!Q305</f>
        <v>0</v>
      </c>
      <c r="AF300" s="314">
        <f>'To &amp; from Work- trip % summary'!S305</f>
        <v>0</v>
      </c>
      <c r="AG300" s="260">
        <f t="shared" si="62"/>
        <v>0</v>
      </c>
      <c r="AH300" s="259">
        <f t="shared" si="63"/>
        <v>0</v>
      </c>
      <c r="AI300" s="312">
        <f>'To &amp; from Work- trip % summary'!V305</f>
        <v>0</v>
      </c>
      <c r="AJ300" s="314">
        <f>'To &amp; from Work- trip % summary'!X305</f>
        <v>0</v>
      </c>
      <c r="AK300" s="260">
        <f t="shared" si="64"/>
        <v>0</v>
      </c>
      <c r="AL300" s="259">
        <f t="shared" si="65"/>
        <v>0</v>
      </c>
      <c r="AM300" s="312">
        <f>'To &amp; from Work- trip % summary'!AA305</f>
        <v>0</v>
      </c>
      <c r="AN300" s="314">
        <f>'To &amp; from Work- trip % summary'!AC305</f>
        <v>0</v>
      </c>
      <c r="AO300" s="260">
        <f t="shared" si="66"/>
        <v>0</v>
      </c>
      <c r="AP300" s="259">
        <f t="shared" si="67"/>
        <v>0</v>
      </c>
      <c r="AQ300" s="312">
        <f>'To &amp; from Work- trip % summary'!AF305</f>
        <v>0</v>
      </c>
      <c r="AR300" s="314">
        <f>'To &amp; from Work- trip % summary'!AH305</f>
        <v>0</v>
      </c>
      <c r="AS300" s="260">
        <f t="shared" si="68"/>
        <v>0</v>
      </c>
      <c r="AT300" s="259">
        <f t="shared" si="69"/>
        <v>0</v>
      </c>
      <c r="AU300" s="261"/>
      <c r="AV300" s="248"/>
      <c r="AW300" s="248"/>
      <c r="AX300" s="248"/>
      <c r="AY300" s="248"/>
    </row>
    <row r="301" spans="1:51" x14ac:dyDescent="0.2">
      <c r="A301" s="248"/>
      <c r="B301" s="248"/>
      <c r="C301" s="248"/>
      <c r="D301" s="248"/>
      <c r="E301" s="248"/>
      <c r="F301" s="248"/>
      <c r="G301" s="248"/>
      <c r="H301" s="248"/>
      <c r="I301" s="248"/>
      <c r="J301" s="248"/>
      <c r="K301" s="248"/>
      <c r="L301" s="248"/>
      <c r="M301" s="248"/>
      <c r="N301" s="248"/>
      <c r="O301" s="248"/>
      <c r="P301" s="248"/>
      <c r="Q301" s="296"/>
      <c r="R301" s="256">
        <f>'To &amp; from Work- trip % summary'!B306</f>
        <v>0</v>
      </c>
      <c r="S301" s="313">
        <f>'To &amp; from Work- trip % summary'!D306</f>
        <v>0</v>
      </c>
      <c r="T301" s="257">
        <f>'Non-survey input values'!$B$26</f>
        <v>220.3</v>
      </c>
      <c r="U301" s="258">
        <f t="shared" si="56"/>
        <v>0</v>
      </c>
      <c r="V301" s="259">
        <f t="shared" si="57"/>
        <v>0</v>
      </c>
      <c r="W301" s="312">
        <f>'To &amp; from Work- trip % summary'!G306</f>
        <v>0</v>
      </c>
      <c r="X301" s="314">
        <f>'To &amp; from Work- trip % summary'!I306</f>
        <v>0</v>
      </c>
      <c r="Y301" s="260">
        <f t="shared" si="58"/>
        <v>0</v>
      </c>
      <c r="Z301" s="259">
        <f t="shared" si="59"/>
        <v>0</v>
      </c>
      <c r="AA301" s="312">
        <f>'To &amp; from Work- trip % summary'!L306</f>
        <v>0</v>
      </c>
      <c r="AB301" s="314">
        <f>'To &amp; from Work- trip % summary'!N306</f>
        <v>0</v>
      </c>
      <c r="AC301" s="260">
        <f t="shared" si="60"/>
        <v>0</v>
      </c>
      <c r="AD301" s="259">
        <f t="shared" si="61"/>
        <v>0</v>
      </c>
      <c r="AE301" s="312">
        <f>'To &amp; from Work- trip % summary'!Q306</f>
        <v>0</v>
      </c>
      <c r="AF301" s="314">
        <f>'To &amp; from Work- trip % summary'!S306</f>
        <v>0</v>
      </c>
      <c r="AG301" s="260">
        <f t="shared" si="62"/>
        <v>0</v>
      </c>
      <c r="AH301" s="259">
        <f t="shared" si="63"/>
        <v>0</v>
      </c>
      <c r="AI301" s="312">
        <f>'To &amp; from Work- trip % summary'!V306</f>
        <v>0</v>
      </c>
      <c r="AJ301" s="314">
        <f>'To &amp; from Work- trip % summary'!X306</f>
        <v>0</v>
      </c>
      <c r="AK301" s="260">
        <f t="shared" si="64"/>
        <v>0</v>
      </c>
      <c r="AL301" s="259">
        <f t="shared" si="65"/>
        <v>0</v>
      </c>
      <c r="AM301" s="312">
        <f>'To &amp; from Work- trip % summary'!AA306</f>
        <v>0</v>
      </c>
      <c r="AN301" s="314">
        <f>'To &amp; from Work- trip % summary'!AC306</f>
        <v>0</v>
      </c>
      <c r="AO301" s="260">
        <f t="shared" si="66"/>
        <v>0</v>
      </c>
      <c r="AP301" s="259">
        <f t="shared" si="67"/>
        <v>0</v>
      </c>
      <c r="AQ301" s="312">
        <f>'To &amp; from Work- trip % summary'!AF306</f>
        <v>0</v>
      </c>
      <c r="AR301" s="314">
        <f>'To &amp; from Work- trip % summary'!AH306</f>
        <v>0</v>
      </c>
      <c r="AS301" s="260">
        <f t="shared" si="68"/>
        <v>0</v>
      </c>
      <c r="AT301" s="259">
        <f t="shared" si="69"/>
        <v>0</v>
      </c>
      <c r="AU301" s="261"/>
      <c r="AV301" s="248"/>
      <c r="AW301" s="248"/>
      <c r="AX301" s="248"/>
      <c r="AY301" s="248"/>
    </row>
    <row r="302" spans="1:51" x14ac:dyDescent="0.2">
      <c r="A302" s="248"/>
      <c r="B302" s="248"/>
      <c r="C302" s="248"/>
      <c r="D302" s="248"/>
      <c r="E302" s="248"/>
      <c r="F302" s="248"/>
      <c r="G302" s="248"/>
      <c r="H302" s="248"/>
      <c r="I302" s="248"/>
      <c r="J302" s="248"/>
      <c r="K302" s="248"/>
      <c r="L302" s="248"/>
      <c r="M302" s="248"/>
      <c r="N302" s="248"/>
      <c r="O302" s="248"/>
      <c r="P302" s="248"/>
      <c r="Q302" s="296"/>
      <c r="R302" s="256">
        <f>'To &amp; from Work- trip % summary'!B307</f>
        <v>0</v>
      </c>
      <c r="S302" s="313">
        <f>'To &amp; from Work- trip % summary'!D307</f>
        <v>0</v>
      </c>
      <c r="T302" s="257">
        <f>'Non-survey input values'!$B$26</f>
        <v>220.3</v>
      </c>
      <c r="U302" s="258">
        <f t="shared" si="56"/>
        <v>0</v>
      </c>
      <c r="V302" s="259">
        <f t="shared" si="57"/>
        <v>0</v>
      </c>
      <c r="W302" s="312">
        <f>'To &amp; from Work- trip % summary'!G307</f>
        <v>0</v>
      </c>
      <c r="X302" s="314">
        <f>'To &amp; from Work- trip % summary'!I307</f>
        <v>0</v>
      </c>
      <c r="Y302" s="260">
        <f t="shared" si="58"/>
        <v>0</v>
      </c>
      <c r="Z302" s="259">
        <f t="shared" si="59"/>
        <v>0</v>
      </c>
      <c r="AA302" s="312">
        <f>'To &amp; from Work- trip % summary'!L307</f>
        <v>0</v>
      </c>
      <c r="AB302" s="314">
        <f>'To &amp; from Work- trip % summary'!N307</f>
        <v>0</v>
      </c>
      <c r="AC302" s="260">
        <f t="shared" si="60"/>
        <v>0</v>
      </c>
      <c r="AD302" s="259">
        <f t="shared" si="61"/>
        <v>0</v>
      </c>
      <c r="AE302" s="312">
        <f>'To &amp; from Work- trip % summary'!Q307</f>
        <v>0</v>
      </c>
      <c r="AF302" s="314">
        <f>'To &amp; from Work- trip % summary'!S307</f>
        <v>0</v>
      </c>
      <c r="AG302" s="260">
        <f t="shared" si="62"/>
        <v>0</v>
      </c>
      <c r="AH302" s="259">
        <f t="shared" si="63"/>
        <v>0</v>
      </c>
      <c r="AI302" s="312">
        <f>'To &amp; from Work- trip % summary'!V307</f>
        <v>0</v>
      </c>
      <c r="AJ302" s="314">
        <f>'To &amp; from Work- trip % summary'!X307</f>
        <v>0</v>
      </c>
      <c r="AK302" s="260">
        <f t="shared" si="64"/>
        <v>0</v>
      </c>
      <c r="AL302" s="259">
        <f t="shared" si="65"/>
        <v>0</v>
      </c>
      <c r="AM302" s="312">
        <f>'To &amp; from Work- trip % summary'!AA307</f>
        <v>0</v>
      </c>
      <c r="AN302" s="314">
        <f>'To &amp; from Work- trip % summary'!AC307</f>
        <v>0</v>
      </c>
      <c r="AO302" s="260">
        <f t="shared" si="66"/>
        <v>0</v>
      </c>
      <c r="AP302" s="259">
        <f t="shared" si="67"/>
        <v>0</v>
      </c>
      <c r="AQ302" s="312">
        <f>'To &amp; from Work- trip % summary'!AF307</f>
        <v>0</v>
      </c>
      <c r="AR302" s="314">
        <f>'To &amp; from Work- trip % summary'!AH307</f>
        <v>0</v>
      </c>
      <c r="AS302" s="260">
        <f t="shared" si="68"/>
        <v>0</v>
      </c>
      <c r="AT302" s="259">
        <f t="shared" si="69"/>
        <v>0</v>
      </c>
      <c r="AU302" s="261"/>
      <c r="AV302" s="248"/>
      <c r="AW302" s="248"/>
      <c r="AX302" s="248"/>
      <c r="AY302" s="248"/>
    </row>
    <row r="303" spans="1:51" x14ac:dyDescent="0.2">
      <c r="A303" s="248"/>
      <c r="B303" s="248"/>
      <c r="C303" s="248"/>
      <c r="D303" s="248"/>
      <c r="E303" s="248"/>
      <c r="F303" s="248"/>
      <c r="G303" s="248"/>
      <c r="H303" s="248"/>
      <c r="I303" s="248"/>
      <c r="J303" s="248"/>
      <c r="K303" s="248"/>
      <c r="L303" s="248"/>
      <c r="M303" s="248"/>
      <c r="N303" s="248"/>
      <c r="O303" s="248"/>
      <c r="P303" s="248"/>
      <c r="Q303" s="296"/>
      <c r="R303" s="256">
        <f>'To &amp; from Work- trip % summary'!B308</f>
        <v>0</v>
      </c>
      <c r="S303" s="313">
        <f>'To &amp; from Work- trip % summary'!D308</f>
        <v>0</v>
      </c>
      <c r="T303" s="257">
        <f>'Non-survey input values'!$B$26</f>
        <v>220.3</v>
      </c>
      <c r="U303" s="258">
        <f t="shared" si="56"/>
        <v>0</v>
      </c>
      <c r="V303" s="259">
        <f t="shared" si="57"/>
        <v>0</v>
      </c>
      <c r="W303" s="312">
        <f>'To &amp; from Work- trip % summary'!G308</f>
        <v>0</v>
      </c>
      <c r="X303" s="314">
        <f>'To &amp; from Work- trip % summary'!I308</f>
        <v>0</v>
      </c>
      <c r="Y303" s="260">
        <f t="shared" si="58"/>
        <v>0</v>
      </c>
      <c r="Z303" s="259">
        <f t="shared" si="59"/>
        <v>0</v>
      </c>
      <c r="AA303" s="312">
        <f>'To &amp; from Work- trip % summary'!L308</f>
        <v>0</v>
      </c>
      <c r="AB303" s="314">
        <f>'To &amp; from Work- trip % summary'!N308</f>
        <v>0</v>
      </c>
      <c r="AC303" s="260">
        <f t="shared" si="60"/>
        <v>0</v>
      </c>
      <c r="AD303" s="259">
        <f t="shared" si="61"/>
        <v>0</v>
      </c>
      <c r="AE303" s="312">
        <f>'To &amp; from Work- trip % summary'!Q308</f>
        <v>0</v>
      </c>
      <c r="AF303" s="314">
        <f>'To &amp; from Work- trip % summary'!S308</f>
        <v>0</v>
      </c>
      <c r="AG303" s="260">
        <f t="shared" si="62"/>
        <v>0</v>
      </c>
      <c r="AH303" s="259">
        <f t="shared" si="63"/>
        <v>0</v>
      </c>
      <c r="AI303" s="312">
        <f>'To &amp; from Work- trip % summary'!V308</f>
        <v>0</v>
      </c>
      <c r="AJ303" s="314">
        <f>'To &amp; from Work- trip % summary'!X308</f>
        <v>0</v>
      </c>
      <c r="AK303" s="260">
        <f t="shared" si="64"/>
        <v>0</v>
      </c>
      <c r="AL303" s="259">
        <f t="shared" si="65"/>
        <v>0</v>
      </c>
      <c r="AM303" s="312">
        <f>'To &amp; from Work- trip % summary'!AA308</f>
        <v>0</v>
      </c>
      <c r="AN303" s="314">
        <f>'To &amp; from Work- trip % summary'!AC308</f>
        <v>0</v>
      </c>
      <c r="AO303" s="260">
        <f t="shared" si="66"/>
        <v>0</v>
      </c>
      <c r="AP303" s="259">
        <f t="shared" si="67"/>
        <v>0</v>
      </c>
      <c r="AQ303" s="312">
        <f>'To &amp; from Work- trip % summary'!AF308</f>
        <v>0</v>
      </c>
      <c r="AR303" s="314">
        <f>'To &amp; from Work- trip % summary'!AH308</f>
        <v>0</v>
      </c>
      <c r="AS303" s="260">
        <f t="shared" si="68"/>
        <v>0</v>
      </c>
      <c r="AT303" s="259">
        <f t="shared" si="69"/>
        <v>0</v>
      </c>
      <c r="AU303" s="261"/>
      <c r="AV303" s="248"/>
      <c r="AW303" s="248"/>
      <c r="AX303" s="248"/>
      <c r="AY303" s="248"/>
    </row>
    <row r="304" spans="1:51" x14ac:dyDescent="0.2">
      <c r="A304" s="248"/>
      <c r="B304" s="248"/>
      <c r="C304" s="248"/>
      <c r="D304" s="248"/>
      <c r="E304" s="248"/>
      <c r="F304" s="248"/>
      <c r="G304" s="248"/>
      <c r="H304" s="248"/>
      <c r="I304" s="248"/>
      <c r="J304" s="248"/>
      <c r="K304" s="248"/>
      <c r="L304" s="248"/>
      <c r="M304" s="248"/>
      <c r="N304" s="248"/>
      <c r="O304" s="248"/>
      <c r="P304" s="248"/>
      <c r="Q304" s="296"/>
      <c r="R304" s="256">
        <f>'To &amp; from Work- trip % summary'!B309</f>
        <v>0</v>
      </c>
      <c r="S304" s="313">
        <f>'To &amp; from Work- trip % summary'!D309</f>
        <v>0</v>
      </c>
      <c r="T304" s="257">
        <f>'Non-survey input values'!$B$26</f>
        <v>220.3</v>
      </c>
      <c r="U304" s="258">
        <f t="shared" si="56"/>
        <v>0</v>
      </c>
      <c r="V304" s="259">
        <f t="shared" si="57"/>
        <v>0</v>
      </c>
      <c r="W304" s="312">
        <f>'To &amp; from Work- trip % summary'!G309</f>
        <v>0</v>
      </c>
      <c r="X304" s="314">
        <f>'To &amp; from Work- trip % summary'!I309</f>
        <v>0</v>
      </c>
      <c r="Y304" s="260">
        <f t="shared" si="58"/>
        <v>0</v>
      </c>
      <c r="Z304" s="259">
        <f t="shared" si="59"/>
        <v>0</v>
      </c>
      <c r="AA304" s="312">
        <f>'To &amp; from Work- trip % summary'!L309</f>
        <v>0</v>
      </c>
      <c r="AB304" s="314">
        <f>'To &amp; from Work- trip % summary'!N309</f>
        <v>0</v>
      </c>
      <c r="AC304" s="260">
        <f t="shared" si="60"/>
        <v>0</v>
      </c>
      <c r="AD304" s="259">
        <f t="shared" si="61"/>
        <v>0</v>
      </c>
      <c r="AE304" s="312">
        <f>'To &amp; from Work- trip % summary'!Q309</f>
        <v>0</v>
      </c>
      <c r="AF304" s="314">
        <f>'To &amp; from Work- trip % summary'!S309</f>
        <v>0</v>
      </c>
      <c r="AG304" s="260">
        <f t="shared" si="62"/>
        <v>0</v>
      </c>
      <c r="AH304" s="259">
        <f t="shared" si="63"/>
        <v>0</v>
      </c>
      <c r="AI304" s="312">
        <f>'To &amp; from Work- trip % summary'!V309</f>
        <v>0</v>
      </c>
      <c r="AJ304" s="314">
        <f>'To &amp; from Work- trip % summary'!X309</f>
        <v>0</v>
      </c>
      <c r="AK304" s="260">
        <f t="shared" si="64"/>
        <v>0</v>
      </c>
      <c r="AL304" s="259">
        <f t="shared" si="65"/>
        <v>0</v>
      </c>
      <c r="AM304" s="312">
        <f>'To &amp; from Work- trip % summary'!AA309</f>
        <v>0</v>
      </c>
      <c r="AN304" s="314">
        <f>'To &amp; from Work- trip % summary'!AC309</f>
        <v>0</v>
      </c>
      <c r="AO304" s="260">
        <f t="shared" si="66"/>
        <v>0</v>
      </c>
      <c r="AP304" s="259">
        <f t="shared" si="67"/>
        <v>0</v>
      </c>
      <c r="AQ304" s="312">
        <f>'To &amp; from Work- trip % summary'!AF309</f>
        <v>0</v>
      </c>
      <c r="AR304" s="314">
        <f>'To &amp; from Work- trip % summary'!AH309</f>
        <v>0</v>
      </c>
      <c r="AS304" s="260">
        <f t="shared" si="68"/>
        <v>0</v>
      </c>
      <c r="AT304" s="259">
        <f t="shared" si="69"/>
        <v>0</v>
      </c>
      <c r="AU304" s="261"/>
      <c r="AV304" s="248"/>
      <c r="AW304" s="248"/>
      <c r="AX304" s="248"/>
      <c r="AY304" s="248"/>
    </row>
    <row r="305" spans="1:51" x14ac:dyDescent="0.2">
      <c r="A305" s="248"/>
      <c r="B305" s="248"/>
      <c r="C305" s="248"/>
      <c r="D305" s="248"/>
      <c r="E305" s="248"/>
      <c r="F305" s="248"/>
      <c r="G305" s="248"/>
      <c r="H305" s="248"/>
      <c r="I305" s="248"/>
      <c r="J305" s="248"/>
      <c r="K305" s="248"/>
      <c r="L305" s="248"/>
      <c r="M305" s="248"/>
      <c r="N305" s="248"/>
      <c r="O305" s="248"/>
      <c r="P305" s="248"/>
      <c r="Q305" s="296"/>
      <c r="R305" s="256">
        <f>'To &amp; from Work- trip % summary'!B310</f>
        <v>0</v>
      </c>
      <c r="S305" s="313">
        <f>'To &amp; from Work- trip % summary'!D310</f>
        <v>0</v>
      </c>
      <c r="T305" s="257">
        <f>'Non-survey input values'!$B$26</f>
        <v>220.3</v>
      </c>
      <c r="U305" s="258">
        <f t="shared" si="56"/>
        <v>0</v>
      </c>
      <c r="V305" s="259">
        <f t="shared" si="57"/>
        <v>0</v>
      </c>
      <c r="W305" s="312">
        <f>'To &amp; from Work- trip % summary'!G310</f>
        <v>0</v>
      </c>
      <c r="X305" s="314">
        <f>'To &amp; from Work- trip % summary'!I310</f>
        <v>0</v>
      </c>
      <c r="Y305" s="260">
        <f t="shared" si="58"/>
        <v>0</v>
      </c>
      <c r="Z305" s="259">
        <f t="shared" si="59"/>
        <v>0</v>
      </c>
      <c r="AA305" s="312">
        <f>'To &amp; from Work- trip % summary'!L310</f>
        <v>0</v>
      </c>
      <c r="AB305" s="314">
        <f>'To &amp; from Work- trip % summary'!N310</f>
        <v>0</v>
      </c>
      <c r="AC305" s="260">
        <f t="shared" si="60"/>
        <v>0</v>
      </c>
      <c r="AD305" s="259">
        <f t="shared" si="61"/>
        <v>0</v>
      </c>
      <c r="AE305" s="312">
        <f>'To &amp; from Work- trip % summary'!Q310</f>
        <v>0</v>
      </c>
      <c r="AF305" s="314">
        <f>'To &amp; from Work- trip % summary'!S310</f>
        <v>0</v>
      </c>
      <c r="AG305" s="260">
        <f t="shared" si="62"/>
        <v>0</v>
      </c>
      <c r="AH305" s="259">
        <f t="shared" si="63"/>
        <v>0</v>
      </c>
      <c r="AI305" s="312">
        <f>'To &amp; from Work- trip % summary'!V310</f>
        <v>0</v>
      </c>
      <c r="AJ305" s="314">
        <f>'To &amp; from Work- trip % summary'!X310</f>
        <v>0</v>
      </c>
      <c r="AK305" s="260">
        <f t="shared" si="64"/>
        <v>0</v>
      </c>
      <c r="AL305" s="259">
        <f t="shared" si="65"/>
        <v>0</v>
      </c>
      <c r="AM305" s="312">
        <f>'To &amp; from Work- trip % summary'!AA310</f>
        <v>0</v>
      </c>
      <c r="AN305" s="314">
        <f>'To &amp; from Work- trip % summary'!AC310</f>
        <v>0</v>
      </c>
      <c r="AO305" s="260">
        <f t="shared" si="66"/>
        <v>0</v>
      </c>
      <c r="AP305" s="259">
        <f t="shared" si="67"/>
        <v>0</v>
      </c>
      <c r="AQ305" s="312">
        <f>'To &amp; from Work- trip % summary'!AF310</f>
        <v>0</v>
      </c>
      <c r="AR305" s="314">
        <f>'To &amp; from Work- trip % summary'!AH310</f>
        <v>0</v>
      </c>
      <c r="AS305" s="260">
        <f t="shared" si="68"/>
        <v>0</v>
      </c>
      <c r="AT305" s="259">
        <f t="shared" si="69"/>
        <v>0</v>
      </c>
      <c r="AU305" s="261"/>
      <c r="AV305" s="248"/>
      <c r="AW305" s="248"/>
      <c r="AX305" s="248"/>
      <c r="AY305" s="248"/>
    </row>
    <row r="306" spans="1:51" x14ac:dyDescent="0.2">
      <c r="A306" s="248"/>
      <c r="B306" s="248"/>
      <c r="C306" s="248"/>
      <c r="D306" s="248"/>
      <c r="E306" s="248"/>
      <c r="F306" s="248"/>
      <c r="G306" s="248"/>
      <c r="H306" s="248"/>
      <c r="I306" s="248"/>
      <c r="J306" s="248"/>
      <c r="K306" s="248"/>
      <c r="L306" s="248"/>
      <c r="M306" s="248"/>
      <c r="N306" s="248"/>
      <c r="O306" s="248"/>
      <c r="P306" s="248"/>
      <c r="Q306" s="296"/>
      <c r="R306" s="256">
        <f>'To &amp; from Work- trip % summary'!B311</f>
        <v>0</v>
      </c>
      <c r="S306" s="313">
        <f>'To &amp; from Work- trip % summary'!D311</f>
        <v>0</v>
      </c>
      <c r="T306" s="257">
        <f>'Non-survey input values'!$B$26</f>
        <v>220.3</v>
      </c>
      <c r="U306" s="258">
        <f t="shared" si="56"/>
        <v>0</v>
      </c>
      <c r="V306" s="259">
        <f t="shared" si="57"/>
        <v>0</v>
      </c>
      <c r="W306" s="312">
        <f>'To &amp; from Work- trip % summary'!G311</f>
        <v>0</v>
      </c>
      <c r="X306" s="314">
        <f>'To &amp; from Work- trip % summary'!I311</f>
        <v>0</v>
      </c>
      <c r="Y306" s="260">
        <f t="shared" si="58"/>
        <v>0</v>
      </c>
      <c r="Z306" s="259">
        <f t="shared" si="59"/>
        <v>0</v>
      </c>
      <c r="AA306" s="312">
        <f>'To &amp; from Work- trip % summary'!L311</f>
        <v>0</v>
      </c>
      <c r="AB306" s="314">
        <f>'To &amp; from Work- trip % summary'!N311</f>
        <v>0</v>
      </c>
      <c r="AC306" s="260">
        <f t="shared" si="60"/>
        <v>0</v>
      </c>
      <c r="AD306" s="259">
        <f t="shared" si="61"/>
        <v>0</v>
      </c>
      <c r="AE306" s="312">
        <f>'To &amp; from Work- trip % summary'!Q311</f>
        <v>0</v>
      </c>
      <c r="AF306" s="314">
        <f>'To &amp; from Work- trip % summary'!S311</f>
        <v>0</v>
      </c>
      <c r="AG306" s="260">
        <f t="shared" si="62"/>
        <v>0</v>
      </c>
      <c r="AH306" s="259">
        <f t="shared" si="63"/>
        <v>0</v>
      </c>
      <c r="AI306" s="312">
        <f>'To &amp; from Work- trip % summary'!V311</f>
        <v>0</v>
      </c>
      <c r="AJ306" s="314">
        <f>'To &amp; from Work- trip % summary'!X311</f>
        <v>0</v>
      </c>
      <c r="AK306" s="260">
        <f t="shared" si="64"/>
        <v>0</v>
      </c>
      <c r="AL306" s="259">
        <f t="shared" si="65"/>
        <v>0</v>
      </c>
      <c r="AM306" s="312">
        <f>'To &amp; from Work- trip % summary'!AA311</f>
        <v>0</v>
      </c>
      <c r="AN306" s="314">
        <f>'To &amp; from Work- trip % summary'!AC311</f>
        <v>0</v>
      </c>
      <c r="AO306" s="260">
        <f t="shared" si="66"/>
        <v>0</v>
      </c>
      <c r="AP306" s="259">
        <f t="shared" si="67"/>
        <v>0</v>
      </c>
      <c r="AQ306" s="312">
        <f>'To &amp; from Work- trip % summary'!AF311</f>
        <v>0</v>
      </c>
      <c r="AR306" s="314">
        <f>'To &amp; from Work- trip % summary'!AH311</f>
        <v>0</v>
      </c>
      <c r="AS306" s="260">
        <f t="shared" si="68"/>
        <v>0</v>
      </c>
      <c r="AT306" s="259">
        <f t="shared" si="69"/>
        <v>0</v>
      </c>
      <c r="AU306" s="261"/>
      <c r="AV306" s="248"/>
      <c r="AW306" s="248"/>
      <c r="AX306" s="248"/>
      <c r="AY306" s="248"/>
    </row>
    <row r="307" spans="1:51" x14ac:dyDescent="0.2">
      <c r="A307" s="248"/>
      <c r="B307" s="248"/>
      <c r="C307" s="248"/>
      <c r="D307" s="248"/>
      <c r="E307" s="248"/>
      <c r="F307" s="248"/>
      <c r="G307" s="248"/>
      <c r="H307" s="248"/>
      <c r="I307" s="248"/>
      <c r="J307" s="248"/>
      <c r="K307" s="248"/>
      <c r="L307" s="248"/>
      <c r="M307" s="248"/>
      <c r="N307" s="248"/>
      <c r="O307" s="248"/>
      <c r="P307" s="248"/>
      <c r="Q307" s="296"/>
      <c r="R307" s="256">
        <f>'To &amp; from Work- trip % summary'!B312</f>
        <v>0</v>
      </c>
      <c r="S307" s="313">
        <f>'To &amp; from Work- trip % summary'!D312</f>
        <v>0</v>
      </c>
      <c r="T307" s="257">
        <f>'Non-survey input values'!$B$26</f>
        <v>220.3</v>
      </c>
      <c r="U307" s="258">
        <f t="shared" si="56"/>
        <v>0</v>
      </c>
      <c r="V307" s="259">
        <f t="shared" si="57"/>
        <v>0</v>
      </c>
      <c r="W307" s="312">
        <f>'To &amp; from Work- trip % summary'!G312</f>
        <v>0</v>
      </c>
      <c r="X307" s="314">
        <f>'To &amp; from Work- trip % summary'!I312</f>
        <v>0</v>
      </c>
      <c r="Y307" s="260">
        <f t="shared" si="58"/>
        <v>0</v>
      </c>
      <c r="Z307" s="259">
        <f t="shared" si="59"/>
        <v>0</v>
      </c>
      <c r="AA307" s="312">
        <f>'To &amp; from Work- trip % summary'!L312</f>
        <v>0</v>
      </c>
      <c r="AB307" s="314">
        <f>'To &amp; from Work- trip % summary'!N312</f>
        <v>0</v>
      </c>
      <c r="AC307" s="260">
        <f t="shared" si="60"/>
        <v>0</v>
      </c>
      <c r="AD307" s="259">
        <f t="shared" si="61"/>
        <v>0</v>
      </c>
      <c r="AE307" s="312">
        <f>'To &amp; from Work- trip % summary'!Q312</f>
        <v>0</v>
      </c>
      <c r="AF307" s="314">
        <f>'To &amp; from Work- trip % summary'!S312</f>
        <v>0</v>
      </c>
      <c r="AG307" s="260">
        <f t="shared" si="62"/>
        <v>0</v>
      </c>
      <c r="AH307" s="259">
        <f t="shared" si="63"/>
        <v>0</v>
      </c>
      <c r="AI307" s="312">
        <f>'To &amp; from Work- trip % summary'!V312</f>
        <v>0</v>
      </c>
      <c r="AJ307" s="314">
        <f>'To &amp; from Work- trip % summary'!X312</f>
        <v>0</v>
      </c>
      <c r="AK307" s="260">
        <f t="shared" si="64"/>
        <v>0</v>
      </c>
      <c r="AL307" s="259">
        <f t="shared" si="65"/>
        <v>0</v>
      </c>
      <c r="AM307" s="312">
        <f>'To &amp; from Work- trip % summary'!AA312</f>
        <v>0</v>
      </c>
      <c r="AN307" s="314">
        <f>'To &amp; from Work- trip % summary'!AC312</f>
        <v>0</v>
      </c>
      <c r="AO307" s="260">
        <f t="shared" si="66"/>
        <v>0</v>
      </c>
      <c r="AP307" s="259">
        <f t="shared" si="67"/>
        <v>0</v>
      </c>
      <c r="AQ307" s="312">
        <f>'To &amp; from Work- trip % summary'!AF312</f>
        <v>0</v>
      </c>
      <c r="AR307" s="314">
        <f>'To &amp; from Work- trip % summary'!AH312</f>
        <v>0</v>
      </c>
      <c r="AS307" s="260">
        <f t="shared" si="68"/>
        <v>0</v>
      </c>
      <c r="AT307" s="259">
        <f t="shared" si="69"/>
        <v>0</v>
      </c>
      <c r="AU307" s="261"/>
      <c r="AV307" s="248"/>
      <c r="AW307" s="248"/>
      <c r="AX307" s="248"/>
      <c r="AY307" s="248"/>
    </row>
    <row r="308" spans="1:51" x14ac:dyDescent="0.2">
      <c r="A308" s="248"/>
      <c r="B308" s="248"/>
      <c r="C308" s="248"/>
      <c r="D308" s="248"/>
      <c r="E308" s="248"/>
      <c r="F308" s="248"/>
      <c r="G308" s="248"/>
      <c r="H308" s="248"/>
      <c r="I308" s="248"/>
      <c r="J308" s="248"/>
      <c r="K308" s="248"/>
      <c r="L308" s="248"/>
      <c r="M308" s="248"/>
      <c r="N308" s="248"/>
      <c r="O308" s="248"/>
      <c r="P308" s="248"/>
      <c r="Q308" s="296"/>
      <c r="R308" s="256">
        <f>'To &amp; from Work- trip % summary'!B313</f>
        <v>0</v>
      </c>
      <c r="S308" s="313">
        <f>'To &amp; from Work- trip % summary'!D313</f>
        <v>0</v>
      </c>
      <c r="T308" s="257">
        <f>'Non-survey input values'!$B$26</f>
        <v>220.3</v>
      </c>
      <c r="U308" s="258">
        <f t="shared" si="56"/>
        <v>0</v>
      </c>
      <c r="V308" s="259">
        <f t="shared" si="57"/>
        <v>0</v>
      </c>
      <c r="W308" s="312">
        <f>'To &amp; from Work- trip % summary'!G313</f>
        <v>0</v>
      </c>
      <c r="X308" s="314">
        <f>'To &amp; from Work- trip % summary'!I313</f>
        <v>0</v>
      </c>
      <c r="Y308" s="260">
        <f t="shared" si="58"/>
        <v>0</v>
      </c>
      <c r="Z308" s="259">
        <f t="shared" si="59"/>
        <v>0</v>
      </c>
      <c r="AA308" s="312">
        <f>'To &amp; from Work- trip % summary'!L313</f>
        <v>0</v>
      </c>
      <c r="AB308" s="314">
        <f>'To &amp; from Work- trip % summary'!N313</f>
        <v>0</v>
      </c>
      <c r="AC308" s="260">
        <f t="shared" si="60"/>
        <v>0</v>
      </c>
      <c r="AD308" s="259">
        <f t="shared" si="61"/>
        <v>0</v>
      </c>
      <c r="AE308" s="312">
        <f>'To &amp; from Work- trip % summary'!Q313</f>
        <v>0</v>
      </c>
      <c r="AF308" s="314">
        <f>'To &amp; from Work- trip % summary'!S313</f>
        <v>0</v>
      </c>
      <c r="AG308" s="260">
        <f t="shared" si="62"/>
        <v>0</v>
      </c>
      <c r="AH308" s="259">
        <f t="shared" si="63"/>
        <v>0</v>
      </c>
      <c r="AI308" s="312">
        <f>'To &amp; from Work- trip % summary'!V313</f>
        <v>0</v>
      </c>
      <c r="AJ308" s="314">
        <f>'To &amp; from Work- trip % summary'!X313</f>
        <v>0</v>
      </c>
      <c r="AK308" s="260">
        <f t="shared" si="64"/>
        <v>0</v>
      </c>
      <c r="AL308" s="259">
        <f t="shared" si="65"/>
        <v>0</v>
      </c>
      <c r="AM308" s="312">
        <f>'To &amp; from Work- trip % summary'!AA313</f>
        <v>0</v>
      </c>
      <c r="AN308" s="314">
        <f>'To &amp; from Work- trip % summary'!AC313</f>
        <v>0</v>
      </c>
      <c r="AO308" s="260">
        <f t="shared" si="66"/>
        <v>0</v>
      </c>
      <c r="AP308" s="259">
        <f t="shared" si="67"/>
        <v>0</v>
      </c>
      <c r="AQ308" s="312">
        <f>'To &amp; from Work- trip % summary'!AF313</f>
        <v>0</v>
      </c>
      <c r="AR308" s="314">
        <f>'To &amp; from Work- trip % summary'!AH313</f>
        <v>0</v>
      </c>
      <c r="AS308" s="260">
        <f t="shared" si="68"/>
        <v>0</v>
      </c>
      <c r="AT308" s="259">
        <f t="shared" si="69"/>
        <v>0</v>
      </c>
      <c r="AU308" s="261"/>
      <c r="AV308" s="248"/>
      <c r="AW308" s="248"/>
      <c r="AX308" s="248"/>
      <c r="AY308" s="248"/>
    </row>
    <row r="309" spans="1:51" x14ac:dyDescent="0.2">
      <c r="A309" s="248"/>
      <c r="B309" s="248"/>
      <c r="C309" s="248"/>
      <c r="D309" s="248"/>
      <c r="E309" s="248"/>
      <c r="F309" s="248"/>
      <c r="G309" s="248"/>
      <c r="H309" s="248"/>
      <c r="I309" s="248"/>
      <c r="J309" s="248"/>
      <c r="K309" s="248"/>
      <c r="L309" s="248"/>
      <c r="M309" s="248"/>
      <c r="N309" s="248"/>
      <c r="O309" s="248"/>
      <c r="P309" s="248"/>
      <c r="Q309" s="296"/>
      <c r="R309" s="256">
        <f>'To &amp; from Work- trip % summary'!B314</f>
        <v>0</v>
      </c>
      <c r="S309" s="313">
        <f>'To &amp; from Work- trip % summary'!D314</f>
        <v>0</v>
      </c>
      <c r="T309" s="257">
        <f>'Non-survey input values'!$B$26</f>
        <v>220.3</v>
      </c>
      <c r="U309" s="258">
        <f t="shared" si="56"/>
        <v>0</v>
      </c>
      <c r="V309" s="259">
        <f t="shared" si="57"/>
        <v>0</v>
      </c>
      <c r="W309" s="312">
        <f>'To &amp; from Work- trip % summary'!G314</f>
        <v>0</v>
      </c>
      <c r="X309" s="314">
        <f>'To &amp; from Work- trip % summary'!I314</f>
        <v>0</v>
      </c>
      <c r="Y309" s="260">
        <f t="shared" si="58"/>
        <v>0</v>
      </c>
      <c r="Z309" s="259">
        <f t="shared" si="59"/>
        <v>0</v>
      </c>
      <c r="AA309" s="312">
        <f>'To &amp; from Work- trip % summary'!L314</f>
        <v>0</v>
      </c>
      <c r="AB309" s="314">
        <f>'To &amp; from Work- trip % summary'!N314</f>
        <v>0</v>
      </c>
      <c r="AC309" s="260">
        <f t="shared" si="60"/>
        <v>0</v>
      </c>
      <c r="AD309" s="259">
        <f t="shared" si="61"/>
        <v>0</v>
      </c>
      <c r="AE309" s="312">
        <f>'To &amp; from Work- trip % summary'!Q314</f>
        <v>0</v>
      </c>
      <c r="AF309" s="314">
        <f>'To &amp; from Work- trip % summary'!S314</f>
        <v>0</v>
      </c>
      <c r="AG309" s="260">
        <f t="shared" si="62"/>
        <v>0</v>
      </c>
      <c r="AH309" s="259">
        <f t="shared" si="63"/>
        <v>0</v>
      </c>
      <c r="AI309" s="312">
        <f>'To &amp; from Work- trip % summary'!V314</f>
        <v>0</v>
      </c>
      <c r="AJ309" s="314">
        <f>'To &amp; from Work- trip % summary'!X314</f>
        <v>0</v>
      </c>
      <c r="AK309" s="260">
        <f t="shared" si="64"/>
        <v>0</v>
      </c>
      <c r="AL309" s="259">
        <f t="shared" si="65"/>
        <v>0</v>
      </c>
      <c r="AM309" s="312">
        <f>'To &amp; from Work- trip % summary'!AA314</f>
        <v>0</v>
      </c>
      <c r="AN309" s="314">
        <f>'To &amp; from Work- trip % summary'!AC314</f>
        <v>0</v>
      </c>
      <c r="AO309" s="260">
        <f t="shared" si="66"/>
        <v>0</v>
      </c>
      <c r="AP309" s="259">
        <f t="shared" si="67"/>
        <v>0</v>
      </c>
      <c r="AQ309" s="312">
        <f>'To &amp; from Work- trip % summary'!AF314</f>
        <v>0</v>
      </c>
      <c r="AR309" s="314">
        <f>'To &amp; from Work- trip % summary'!AH314</f>
        <v>0</v>
      </c>
      <c r="AS309" s="260">
        <f t="shared" si="68"/>
        <v>0</v>
      </c>
      <c r="AT309" s="259">
        <f t="shared" si="69"/>
        <v>0</v>
      </c>
      <c r="AU309" s="261"/>
      <c r="AV309" s="248"/>
      <c r="AW309" s="248"/>
      <c r="AX309" s="248"/>
      <c r="AY309" s="248"/>
    </row>
    <row r="310" spans="1:51" x14ac:dyDescent="0.2">
      <c r="A310" s="248"/>
      <c r="B310" s="248"/>
      <c r="C310" s="248"/>
      <c r="D310" s="248"/>
      <c r="E310" s="248"/>
      <c r="F310" s="248"/>
      <c r="G310" s="248"/>
      <c r="H310" s="248"/>
      <c r="I310" s="248"/>
      <c r="J310" s="248"/>
      <c r="K310" s="248"/>
      <c r="L310" s="248"/>
      <c r="M310" s="248"/>
      <c r="N310" s="248"/>
      <c r="O310" s="248"/>
      <c r="P310" s="248"/>
      <c r="Q310" s="296"/>
      <c r="R310" s="256">
        <f>'To &amp; from Work- trip % summary'!B315</f>
        <v>0</v>
      </c>
      <c r="S310" s="313">
        <f>'To &amp; from Work- trip % summary'!D315</f>
        <v>0</v>
      </c>
      <c r="T310" s="257">
        <f>'Non-survey input values'!$B$26</f>
        <v>220.3</v>
      </c>
      <c r="U310" s="258">
        <f t="shared" si="56"/>
        <v>0</v>
      </c>
      <c r="V310" s="259">
        <f t="shared" si="57"/>
        <v>0</v>
      </c>
      <c r="W310" s="312">
        <f>'To &amp; from Work- trip % summary'!G315</f>
        <v>0</v>
      </c>
      <c r="X310" s="314">
        <f>'To &amp; from Work- trip % summary'!I315</f>
        <v>0</v>
      </c>
      <c r="Y310" s="260">
        <f t="shared" si="58"/>
        <v>0</v>
      </c>
      <c r="Z310" s="259">
        <f t="shared" si="59"/>
        <v>0</v>
      </c>
      <c r="AA310" s="312">
        <f>'To &amp; from Work- trip % summary'!L315</f>
        <v>0</v>
      </c>
      <c r="AB310" s="314">
        <f>'To &amp; from Work- trip % summary'!N315</f>
        <v>0</v>
      </c>
      <c r="AC310" s="260">
        <f t="shared" si="60"/>
        <v>0</v>
      </c>
      <c r="AD310" s="259">
        <f t="shared" si="61"/>
        <v>0</v>
      </c>
      <c r="AE310" s="312">
        <f>'To &amp; from Work- trip % summary'!Q315</f>
        <v>0</v>
      </c>
      <c r="AF310" s="314">
        <f>'To &amp; from Work- trip % summary'!S315</f>
        <v>0</v>
      </c>
      <c r="AG310" s="260">
        <f t="shared" si="62"/>
        <v>0</v>
      </c>
      <c r="AH310" s="259">
        <f t="shared" si="63"/>
        <v>0</v>
      </c>
      <c r="AI310" s="312">
        <f>'To &amp; from Work- trip % summary'!V315</f>
        <v>0</v>
      </c>
      <c r="AJ310" s="314">
        <f>'To &amp; from Work- trip % summary'!X315</f>
        <v>0</v>
      </c>
      <c r="AK310" s="260">
        <f t="shared" si="64"/>
        <v>0</v>
      </c>
      <c r="AL310" s="259">
        <f t="shared" si="65"/>
        <v>0</v>
      </c>
      <c r="AM310" s="312">
        <f>'To &amp; from Work- trip % summary'!AA315</f>
        <v>0</v>
      </c>
      <c r="AN310" s="314">
        <f>'To &amp; from Work- trip % summary'!AC315</f>
        <v>0</v>
      </c>
      <c r="AO310" s="260">
        <f t="shared" si="66"/>
        <v>0</v>
      </c>
      <c r="AP310" s="259">
        <f t="shared" si="67"/>
        <v>0</v>
      </c>
      <c r="AQ310" s="312">
        <f>'To &amp; from Work- trip % summary'!AF315</f>
        <v>0</v>
      </c>
      <c r="AR310" s="314">
        <f>'To &amp; from Work- trip % summary'!AH315</f>
        <v>0</v>
      </c>
      <c r="AS310" s="260">
        <f t="shared" si="68"/>
        <v>0</v>
      </c>
      <c r="AT310" s="259">
        <f t="shared" si="69"/>
        <v>0</v>
      </c>
      <c r="AU310" s="261"/>
      <c r="AV310" s="248"/>
      <c r="AW310" s="248"/>
      <c r="AX310" s="248"/>
      <c r="AY310" s="248"/>
    </row>
    <row r="311" spans="1:51" x14ac:dyDescent="0.2">
      <c r="A311" s="248"/>
      <c r="B311" s="248"/>
      <c r="C311" s="248"/>
      <c r="D311" s="248"/>
      <c r="E311" s="248"/>
      <c r="F311" s="248"/>
      <c r="G311" s="248"/>
      <c r="H311" s="248"/>
      <c r="I311" s="248"/>
      <c r="J311" s="248"/>
      <c r="K311" s="248"/>
      <c r="L311" s="248"/>
      <c r="M311" s="248"/>
      <c r="N311" s="248"/>
      <c r="O311" s="248"/>
      <c r="P311" s="248"/>
      <c r="Q311" s="296"/>
      <c r="R311" s="256">
        <f>'To &amp; from Work- trip % summary'!B316</f>
        <v>0</v>
      </c>
      <c r="S311" s="313">
        <f>'To &amp; from Work- trip % summary'!D316</f>
        <v>0</v>
      </c>
      <c r="T311" s="257">
        <f>'Non-survey input values'!$B$26</f>
        <v>220.3</v>
      </c>
      <c r="U311" s="258">
        <f t="shared" si="56"/>
        <v>0</v>
      </c>
      <c r="V311" s="259">
        <f t="shared" si="57"/>
        <v>0</v>
      </c>
      <c r="W311" s="312">
        <f>'To &amp; from Work- trip % summary'!G316</f>
        <v>0</v>
      </c>
      <c r="X311" s="314">
        <f>'To &amp; from Work- trip % summary'!I316</f>
        <v>0</v>
      </c>
      <c r="Y311" s="260">
        <f t="shared" si="58"/>
        <v>0</v>
      </c>
      <c r="Z311" s="259">
        <f t="shared" si="59"/>
        <v>0</v>
      </c>
      <c r="AA311" s="312">
        <f>'To &amp; from Work- trip % summary'!L316</f>
        <v>0</v>
      </c>
      <c r="AB311" s="314">
        <f>'To &amp; from Work- trip % summary'!N316</f>
        <v>0</v>
      </c>
      <c r="AC311" s="260">
        <f t="shared" si="60"/>
        <v>0</v>
      </c>
      <c r="AD311" s="259">
        <f t="shared" si="61"/>
        <v>0</v>
      </c>
      <c r="AE311" s="312">
        <f>'To &amp; from Work- trip % summary'!Q316</f>
        <v>0</v>
      </c>
      <c r="AF311" s="314">
        <f>'To &amp; from Work- trip % summary'!S316</f>
        <v>0</v>
      </c>
      <c r="AG311" s="260">
        <f t="shared" si="62"/>
        <v>0</v>
      </c>
      <c r="AH311" s="259">
        <f t="shared" si="63"/>
        <v>0</v>
      </c>
      <c r="AI311" s="312">
        <f>'To &amp; from Work- trip % summary'!V316</f>
        <v>0</v>
      </c>
      <c r="AJ311" s="314">
        <f>'To &amp; from Work- trip % summary'!X316</f>
        <v>0</v>
      </c>
      <c r="AK311" s="260">
        <f t="shared" si="64"/>
        <v>0</v>
      </c>
      <c r="AL311" s="259">
        <f t="shared" si="65"/>
        <v>0</v>
      </c>
      <c r="AM311" s="312">
        <f>'To &amp; from Work- trip % summary'!AA316</f>
        <v>0</v>
      </c>
      <c r="AN311" s="314">
        <f>'To &amp; from Work- trip % summary'!AC316</f>
        <v>0</v>
      </c>
      <c r="AO311" s="260">
        <f t="shared" si="66"/>
        <v>0</v>
      </c>
      <c r="AP311" s="259">
        <f t="shared" si="67"/>
        <v>0</v>
      </c>
      <c r="AQ311" s="312">
        <f>'To &amp; from Work- trip % summary'!AF316</f>
        <v>0</v>
      </c>
      <c r="AR311" s="314">
        <f>'To &amp; from Work- trip % summary'!AH316</f>
        <v>0</v>
      </c>
      <c r="AS311" s="260">
        <f t="shared" si="68"/>
        <v>0</v>
      </c>
      <c r="AT311" s="259">
        <f t="shared" si="69"/>
        <v>0</v>
      </c>
      <c r="AU311" s="261"/>
      <c r="AV311" s="248"/>
      <c r="AW311" s="248"/>
      <c r="AX311" s="248"/>
      <c r="AY311" s="248"/>
    </row>
    <row r="312" spans="1:51" x14ac:dyDescent="0.2">
      <c r="A312" s="248"/>
      <c r="B312" s="248"/>
      <c r="C312" s="248"/>
      <c r="D312" s="248"/>
      <c r="E312" s="248"/>
      <c r="F312" s="248"/>
      <c r="G312" s="248"/>
      <c r="H312" s="248"/>
      <c r="I312" s="248"/>
      <c r="J312" s="248"/>
      <c r="K312" s="248"/>
      <c r="L312" s="248"/>
      <c r="M312" s="248"/>
      <c r="N312" s="248"/>
      <c r="O312" s="248"/>
      <c r="P312" s="248"/>
      <c r="Q312" s="296"/>
      <c r="R312" s="256">
        <f>'To &amp; from Work- trip % summary'!B317</f>
        <v>0</v>
      </c>
      <c r="S312" s="313">
        <f>'To &amp; from Work- trip % summary'!D317</f>
        <v>0</v>
      </c>
      <c r="T312" s="257">
        <f>'Non-survey input values'!$B$26</f>
        <v>220.3</v>
      </c>
      <c r="U312" s="258">
        <f t="shared" si="56"/>
        <v>0</v>
      </c>
      <c r="V312" s="259">
        <f t="shared" si="57"/>
        <v>0</v>
      </c>
      <c r="W312" s="312">
        <f>'To &amp; from Work- trip % summary'!G317</f>
        <v>0</v>
      </c>
      <c r="X312" s="314">
        <f>'To &amp; from Work- trip % summary'!I317</f>
        <v>0</v>
      </c>
      <c r="Y312" s="260">
        <f t="shared" si="58"/>
        <v>0</v>
      </c>
      <c r="Z312" s="259">
        <f t="shared" si="59"/>
        <v>0</v>
      </c>
      <c r="AA312" s="312">
        <f>'To &amp; from Work- trip % summary'!L317</f>
        <v>0</v>
      </c>
      <c r="AB312" s="314">
        <f>'To &amp; from Work- trip % summary'!N317</f>
        <v>0</v>
      </c>
      <c r="AC312" s="260">
        <f t="shared" si="60"/>
        <v>0</v>
      </c>
      <c r="AD312" s="259">
        <f t="shared" si="61"/>
        <v>0</v>
      </c>
      <c r="AE312" s="312">
        <f>'To &amp; from Work- trip % summary'!Q317</f>
        <v>0</v>
      </c>
      <c r="AF312" s="314">
        <f>'To &amp; from Work- trip % summary'!S317</f>
        <v>0</v>
      </c>
      <c r="AG312" s="260">
        <f t="shared" si="62"/>
        <v>0</v>
      </c>
      <c r="AH312" s="259">
        <f t="shared" si="63"/>
        <v>0</v>
      </c>
      <c r="AI312" s="312">
        <f>'To &amp; from Work- trip % summary'!V317</f>
        <v>0</v>
      </c>
      <c r="AJ312" s="314">
        <f>'To &amp; from Work- trip % summary'!X317</f>
        <v>0</v>
      </c>
      <c r="AK312" s="260">
        <f t="shared" si="64"/>
        <v>0</v>
      </c>
      <c r="AL312" s="259">
        <f t="shared" si="65"/>
        <v>0</v>
      </c>
      <c r="AM312" s="312">
        <f>'To &amp; from Work- trip % summary'!AA317</f>
        <v>0</v>
      </c>
      <c r="AN312" s="314">
        <f>'To &amp; from Work- trip % summary'!AC317</f>
        <v>0</v>
      </c>
      <c r="AO312" s="260">
        <f t="shared" si="66"/>
        <v>0</v>
      </c>
      <c r="AP312" s="259">
        <f t="shared" si="67"/>
        <v>0</v>
      </c>
      <c r="AQ312" s="312">
        <f>'To &amp; from Work- trip % summary'!AF317</f>
        <v>0</v>
      </c>
      <c r="AR312" s="314">
        <f>'To &amp; from Work- trip % summary'!AH317</f>
        <v>0</v>
      </c>
      <c r="AS312" s="260">
        <f t="shared" si="68"/>
        <v>0</v>
      </c>
      <c r="AT312" s="259">
        <f t="shared" si="69"/>
        <v>0</v>
      </c>
      <c r="AU312" s="261"/>
      <c r="AV312" s="248"/>
      <c r="AW312" s="248"/>
      <c r="AX312" s="248"/>
      <c r="AY312" s="248"/>
    </row>
    <row r="313" spans="1:51" x14ac:dyDescent="0.2">
      <c r="A313" s="248"/>
      <c r="B313" s="248"/>
      <c r="C313" s="248"/>
      <c r="D313" s="248"/>
      <c r="E313" s="248"/>
      <c r="F313" s="248"/>
      <c r="G313" s="248"/>
      <c r="H313" s="248"/>
      <c r="I313" s="248"/>
      <c r="J313" s="248"/>
      <c r="K313" s="248"/>
      <c r="L313" s="248"/>
      <c r="M313" s="248"/>
      <c r="N313" s="248"/>
      <c r="O313" s="248"/>
      <c r="P313" s="248"/>
      <c r="Q313" s="296"/>
      <c r="R313" s="256">
        <f>'To &amp; from Work- trip % summary'!B318</f>
        <v>0</v>
      </c>
      <c r="S313" s="313">
        <f>'To &amp; from Work- trip % summary'!D318</f>
        <v>0</v>
      </c>
      <c r="T313" s="257">
        <f>'Non-survey input values'!$B$26</f>
        <v>220.3</v>
      </c>
      <c r="U313" s="258">
        <f t="shared" si="56"/>
        <v>0</v>
      </c>
      <c r="V313" s="259">
        <f t="shared" si="57"/>
        <v>0</v>
      </c>
      <c r="W313" s="312">
        <f>'To &amp; from Work- trip % summary'!G318</f>
        <v>0</v>
      </c>
      <c r="X313" s="314">
        <f>'To &amp; from Work- trip % summary'!I318</f>
        <v>0</v>
      </c>
      <c r="Y313" s="260">
        <f t="shared" si="58"/>
        <v>0</v>
      </c>
      <c r="Z313" s="259">
        <f t="shared" si="59"/>
        <v>0</v>
      </c>
      <c r="AA313" s="312">
        <f>'To &amp; from Work- trip % summary'!L318</f>
        <v>0</v>
      </c>
      <c r="AB313" s="314">
        <f>'To &amp; from Work- trip % summary'!N318</f>
        <v>0</v>
      </c>
      <c r="AC313" s="260">
        <f t="shared" si="60"/>
        <v>0</v>
      </c>
      <c r="AD313" s="259">
        <f t="shared" si="61"/>
        <v>0</v>
      </c>
      <c r="AE313" s="312">
        <f>'To &amp; from Work- trip % summary'!Q318</f>
        <v>0</v>
      </c>
      <c r="AF313" s="314">
        <f>'To &amp; from Work- trip % summary'!S318</f>
        <v>0</v>
      </c>
      <c r="AG313" s="260">
        <f t="shared" si="62"/>
        <v>0</v>
      </c>
      <c r="AH313" s="259">
        <f t="shared" si="63"/>
        <v>0</v>
      </c>
      <c r="AI313" s="312">
        <f>'To &amp; from Work- trip % summary'!V318</f>
        <v>0</v>
      </c>
      <c r="AJ313" s="314">
        <f>'To &amp; from Work- trip % summary'!X318</f>
        <v>0</v>
      </c>
      <c r="AK313" s="260">
        <f t="shared" si="64"/>
        <v>0</v>
      </c>
      <c r="AL313" s="259">
        <f t="shared" si="65"/>
        <v>0</v>
      </c>
      <c r="AM313" s="312">
        <f>'To &amp; from Work- trip % summary'!AA318</f>
        <v>0</v>
      </c>
      <c r="AN313" s="314">
        <f>'To &amp; from Work- trip % summary'!AC318</f>
        <v>0</v>
      </c>
      <c r="AO313" s="260">
        <f t="shared" si="66"/>
        <v>0</v>
      </c>
      <c r="AP313" s="259">
        <f t="shared" si="67"/>
        <v>0</v>
      </c>
      <c r="AQ313" s="312">
        <f>'To &amp; from Work- trip % summary'!AF318</f>
        <v>0</v>
      </c>
      <c r="AR313" s="314">
        <f>'To &amp; from Work- trip % summary'!AH318</f>
        <v>0</v>
      </c>
      <c r="AS313" s="260">
        <f t="shared" si="68"/>
        <v>0</v>
      </c>
      <c r="AT313" s="259">
        <f t="shared" si="69"/>
        <v>0</v>
      </c>
      <c r="AU313" s="261"/>
      <c r="AV313" s="248"/>
      <c r="AW313" s="248"/>
      <c r="AX313" s="248"/>
      <c r="AY313" s="248"/>
    </row>
    <row r="314" spans="1:51" x14ac:dyDescent="0.2">
      <c r="A314" s="248"/>
      <c r="B314" s="248"/>
      <c r="C314" s="248"/>
      <c r="D314" s="248"/>
      <c r="E314" s="248"/>
      <c r="F314" s="248"/>
      <c r="G314" s="248"/>
      <c r="H314" s="248"/>
      <c r="I314" s="248"/>
      <c r="J314" s="248"/>
      <c r="K314" s="248"/>
      <c r="L314" s="248"/>
      <c r="M314" s="248"/>
      <c r="N314" s="248"/>
      <c r="O314" s="248"/>
      <c r="P314" s="248"/>
      <c r="Q314" s="296"/>
      <c r="R314" s="256">
        <f>'To &amp; from Work- trip % summary'!B319</f>
        <v>0</v>
      </c>
      <c r="S314" s="313">
        <f>'To &amp; from Work- trip % summary'!D319</f>
        <v>0</v>
      </c>
      <c r="T314" s="257">
        <f>'Non-survey input values'!$B$26</f>
        <v>220.3</v>
      </c>
      <c r="U314" s="258">
        <f t="shared" si="56"/>
        <v>0</v>
      </c>
      <c r="V314" s="259">
        <f t="shared" si="57"/>
        <v>0</v>
      </c>
      <c r="W314" s="312">
        <f>'To &amp; from Work- trip % summary'!G319</f>
        <v>0</v>
      </c>
      <c r="X314" s="314">
        <f>'To &amp; from Work- trip % summary'!I319</f>
        <v>0</v>
      </c>
      <c r="Y314" s="260">
        <f t="shared" si="58"/>
        <v>0</v>
      </c>
      <c r="Z314" s="259">
        <f t="shared" si="59"/>
        <v>0</v>
      </c>
      <c r="AA314" s="312">
        <f>'To &amp; from Work- trip % summary'!L319</f>
        <v>0</v>
      </c>
      <c r="AB314" s="314">
        <f>'To &amp; from Work- trip % summary'!N319</f>
        <v>0</v>
      </c>
      <c r="AC314" s="260">
        <f t="shared" si="60"/>
        <v>0</v>
      </c>
      <c r="AD314" s="259">
        <f t="shared" si="61"/>
        <v>0</v>
      </c>
      <c r="AE314" s="312">
        <f>'To &amp; from Work- trip % summary'!Q319</f>
        <v>0</v>
      </c>
      <c r="AF314" s="314">
        <f>'To &amp; from Work- trip % summary'!S319</f>
        <v>0</v>
      </c>
      <c r="AG314" s="260">
        <f t="shared" si="62"/>
        <v>0</v>
      </c>
      <c r="AH314" s="259">
        <f t="shared" si="63"/>
        <v>0</v>
      </c>
      <c r="AI314" s="312">
        <f>'To &amp; from Work- trip % summary'!V319</f>
        <v>0</v>
      </c>
      <c r="AJ314" s="314">
        <f>'To &amp; from Work- trip % summary'!X319</f>
        <v>0</v>
      </c>
      <c r="AK314" s="260">
        <f t="shared" si="64"/>
        <v>0</v>
      </c>
      <c r="AL314" s="259">
        <f t="shared" si="65"/>
        <v>0</v>
      </c>
      <c r="AM314" s="312">
        <f>'To &amp; from Work- trip % summary'!AA319</f>
        <v>0</v>
      </c>
      <c r="AN314" s="314">
        <f>'To &amp; from Work- trip % summary'!AC319</f>
        <v>0</v>
      </c>
      <c r="AO314" s="260">
        <f t="shared" si="66"/>
        <v>0</v>
      </c>
      <c r="AP314" s="259">
        <f t="shared" si="67"/>
        <v>0</v>
      </c>
      <c r="AQ314" s="312">
        <f>'To &amp; from Work- trip % summary'!AF319</f>
        <v>0</v>
      </c>
      <c r="AR314" s="314">
        <f>'To &amp; from Work- trip % summary'!AH319</f>
        <v>0</v>
      </c>
      <c r="AS314" s="260">
        <f t="shared" si="68"/>
        <v>0</v>
      </c>
      <c r="AT314" s="259">
        <f t="shared" si="69"/>
        <v>0</v>
      </c>
      <c r="AU314" s="261"/>
      <c r="AV314" s="248"/>
      <c r="AW314" s="248"/>
      <c r="AX314" s="248"/>
      <c r="AY314" s="248"/>
    </row>
    <row r="315" spans="1:51" x14ac:dyDescent="0.2">
      <c r="A315" s="248"/>
      <c r="B315" s="248"/>
      <c r="C315" s="248"/>
      <c r="D315" s="248"/>
      <c r="E315" s="248"/>
      <c r="F315" s="248"/>
      <c r="G315" s="248"/>
      <c r="H315" s="248"/>
      <c r="I315" s="248"/>
      <c r="J315" s="248"/>
      <c r="K315" s="248"/>
      <c r="L315" s="248"/>
      <c r="M315" s="248"/>
      <c r="N315" s="248"/>
      <c r="O315" s="248"/>
      <c r="P315" s="248"/>
      <c r="Q315" s="296"/>
      <c r="R315" s="256">
        <f>'To &amp; from Work- trip % summary'!B320</f>
        <v>0</v>
      </c>
      <c r="S315" s="313">
        <f>'To &amp; from Work- trip % summary'!D320</f>
        <v>0</v>
      </c>
      <c r="T315" s="257">
        <f>'Non-survey input values'!$B$26</f>
        <v>220.3</v>
      </c>
      <c r="U315" s="258">
        <f t="shared" si="56"/>
        <v>0</v>
      </c>
      <c r="V315" s="259">
        <f t="shared" si="57"/>
        <v>0</v>
      </c>
      <c r="W315" s="312">
        <f>'To &amp; from Work- trip % summary'!G320</f>
        <v>0</v>
      </c>
      <c r="X315" s="314">
        <f>'To &amp; from Work- trip % summary'!I320</f>
        <v>0</v>
      </c>
      <c r="Y315" s="260">
        <f t="shared" si="58"/>
        <v>0</v>
      </c>
      <c r="Z315" s="259">
        <f t="shared" si="59"/>
        <v>0</v>
      </c>
      <c r="AA315" s="312">
        <f>'To &amp; from Work- trip % summary'!L320</f>
        <v>0</v>
      </c>
      <c r="AB315" s="314">
        <f>'To &amp; from Work- trip % summary'!N320</f>
        <v>0</v>
      </c>
      <c r="AC315" s="260">
        <f t="shared" si="60"/>
        <v>0</v>
      </c>
      <c r="AD315" s="259">
        <f t="shared" si="61"/>
        <v>0</v>
      </c>
      <c r="AE315" s="312">
        <f>'To &amp; from Work- trip % summary'!Q320</f>
        <v>0</v>
      </c>
      <c r="AF315" s="314">
        <f>'To &amp; from Work- trip % summary'!S320</f>
        <v>0</v>
      </c>
      <c r="AG315" s="260">
        <f t="shared" si="62"/>
        <v>0</v>
      </c>
      <c r="AH315" s="259">
        <f t="shared" si="63"/>
        <v>0</v>
      </c>
      <c r="AI315" s="312">
        <f>'To &amp; from Work- trip % summary'!V320</f>
        <v>0</v>
      </c>
      <c r="AJ315" s="314">
        <f>'To &amp; from Work- trip % summary'!X320</f>
        <v>0</v>
      </c>
      <c r="AK315" s="260">
        <f t="shared" si="64"/>
        <v>0</v>
      </c>
      <c r="AL315" s="259">
        <f t="shared" si="65"/>
        <v>0</v>
      </c>
      <c r="AM315" s="312">
        <f>'To &amp; from Work- trip % summary'!AA320</f>
        <v>0</v>
      </c>
      <c r="AN315" s="314">
        <f>'To &amp; from Work- trip % summary'!AC320</f>
        <v>0</v>
      </c>
      <c r="AO315" s="260">
        <f t="shared" si="66"/>
        <v>0</v>
      </c>
      <c r="AP315" s="259">
        <f t="shared" si="67"/>
        <v>0</v>
      </c>
      <c r="AQ315" s="312">
        <f>'To &amp; from Work- trip % summary'!AF320</f>
        <v>0</v>
      </c>
      <c r="AR315" s="314">
        <f>'To &amp; from Work- trip % summary'!AH320</f>
        <v>0</v>
      </c>
      <c r="AS315" s="260">
        <f t="shared" si="68"/>
        <v>0</v>
      </c>
      <c r="AT315" s="259">
        <f t="shared" si="69"/>
        <v>0</v>
      </c>
      <c r="AU315" s="261"/>
      <c r="AV315" s="248"/>
      <c r="AW315" s="248"/>
      <c r="AX315" s="248"/>
      <c r="AY315" s="248"/>
    </row>
    <row r="316" spans="1:51" x14ac:dyDescent="0.2">
      <c r="A316" s="248"/>
      <c r="B316" s="248"/>
      <c r="C316" s="248"/>
      <c r="D316" s="248"/>
      <c r="E316" s="248"/>
      <c r="F316" s="248"/>
      <c r="G316" s="248"/>
      <c r="H316" s="248"/>
      <c r="I316" s="248"/>
      <c r="J316" s="248"/>
      <c r="K316" s="248"/>
      <c r="L316" s="248"/>
      <c r="M316" s="248"/>
      <c r="N316" s="248"/>
      <c r="O316" s="248"/>
      <c r="P316" s="248"/>
      <c r="Q316" s="296"/>
      <c r="R316" s="256">
        <f>'To &amp; from Work- trip % summary'!B321</f>
        <v>0</v>
      </c>
      <c r="S316" s="313">
        <f>'To &amp; from Work- trip % summary'!D321</f>
        <v>0</v>
      </c>
      <c r="T316" s="257">
        <f>'Non-survey input values'!$B$26</f>
        <v>220.3</v>
      </c>
      <c r="U316" s="258">
        <f t="shared" si="56"/>
        <v>0</v>
      </c>
      <c r="V316" s="259">
        <f t="shared" si="57"/>
        <v>0</v>
      </c>
      <c r="W316" s="312">
        <f>'To &amp; from Work- trip % summary'!G321</f>
        <v>0</v>
      </c>
      <c r="X316" s="314">
        <f>'To &amp; from Work- trip % summary'!I321</f>
        <v>0</v>
      </c>
      <c r="Y316" s="260">
        <f t="shared" si="58"/>
        <v>0</v>
      </c>
      <c r="Z316" s="259">
        <f t="shared" si="59"/>
        <v>0</v>
      </c>
      <c r="AA316" s="312">
        <f>'To &amp; from Work- trip % summary'!L321</f>
        <v>0</v>
      </c>
      <c r="AB316" s="314">
        <f>'To &amp; from Work- trip % summary'!N321</f>
        <v>0</v>
      </c>
      <c r="AC316" s="260">
        <f t="shared" si="60"/>
        <v>0</v>
      </c>
      <c r="AD316" s="259">
        <f t="shared" si="61"/>
        <v>0</v>
      </c>
      <c r="AE316" s="312">
        <f>'To &amp; from Work- trip % summary'!Q321</f>
        <v>0</v>
      </c>
      <c r="AF316" s="314">
        <f>'To &amp; from Work- trip % summary'!S321</f>
        <v>0</v>
      </c>
      <c r="AG316" s="260">
        <f t="shared" si="62"/>
        <v>0</v>
      </c>
      <c r="AH316" s="259">
        <f t="shared" si="63"/>
        <v>0</v>
      </c>
      <c r="AI316" s="312">
        <f>'To &amp; from Work- trip % summary'!V321</f>
        <v>0</v>
      </c>
      <c r="AJ316" s="314">
        <f>'To &amp; from Work- trip % summary'!X321</f>
        <v>0</v>
      </c>
      <c r="AK316" s="260">
        <f t="shared" si="64"/>
        <v>0</v>
      </c>
      <c r="AL316" s="259">
        <f t="shared" si="65"/>
        <v>0</v>
      </c>
      <c r="AM316" s="312">
        <f>'To &amp; from Work- trip % summary'!AA321</f>
        <v>0</v>
      </c>
      <c r="AN316" s="314">
        <f>'To &amp; from Work- trip % summary'!AC321</f>
        <v>0</v>
      </c>
      <c r="AO316" s="260">
        <f t="shared" si="66"/>
        <v>0</v>
      </c>
      <c r="AP316" s="259">
        <f t="shared" si="67"/>
        <v>0</v>
      </c>
      <c r="AQ316" s="312">
        <f>'To &amp; from Work- trip % summary'!AF321</f>
        <v>0</v>
      </c>
      <c r="AR316" s="314">
        <f>'To &amp; from Work- trip % summary'!AH321</f>
        <v>0</v>
      </c>
      <c r="AS316" s="260">
        <f t="shared" si="68"/>
        <v>0</v>
      </c>
      <c r="AT316" s="259">
        <f t="shared" si="69"/>
        <v>0</v>
      </c>
      <c r="AU316" s="261"/>
      <c r="AV316" s="248"/>
      <c r="AW316" s="248"/>
      <c r="AX316" s="248"/>
      <c r="AY316" s="248"/>
    </row>
    <row r="317" spans="1:51" x14ac:dyDescent="0.2">
      <c r="A317" s="248"/>
      <c r="B317" s="248"/>
      <c r="C317" s="248"/>
      <c r="D317" s="248"/>
      <c r="E317" s="248"/>
      <c r="F317" s="248"/>
      <c r="G317" s="248"/>
      <c r="H317" s="248"/>
      <c r="I317" s="248"/>
      <c r="J317" s="248"/>
      <c r="K317" s="248"/>
      <c r="L317" s="248"/>
      <c r="M317" s="248"/>
      <c r="N317" s="248"/>
      <c r="O317" s="248"/>
      <c r="P317" s="248"/>
      <c r="Q317" s="296"/>
      <c r="R317" s="256">
        <f>'To &amp; from Work- trip % summary'!B322</f>
        <v>0</v>
      </c>
      <c r="S317" s="313">
        <f>'To &amp; from Work- trip % summary'!D322</f>
        <v>0</v>
      </c>
      <c r="T317" s="257">
        <f>'Non-survey input values'!$B$26</f>
        <v>220.3</v>
      </c>
      <c r="U317" s="258">
        <f t="shared" si="56"/>
        <v>0</v>
      </c>
      <c r="V317" s="259">
        <f t="shared" si="57"/>
        <v>0</v>
      </c>
      <c r="W317" s="312">
        <f>'To &amp; from Work- trip % summary'!G322</f>
        <v>0</v>
      </c>
      <c r="X317" s="314">
        <f>'To &amp; from Work- trip % summary'!I322</f>
        <v>0</v>
      </c>
      <c r="Y317" s="260">
        <f t="shared" si="58"/>
        <v>0</v>
      </c>
      <c r="Z317" s="259">
        <f t="shared" si="59"/>
        <v>0</v>
      </c>
      <c r="AA317" s="312">
        <f>'To &amp; from Work- trip % summary'!L322</f>
        <v>0</v>
      </c>
      <c r="AB317" s="314">
        <f>'To &amp; from Work- trip % summary'!N322</f>
        <v>0</v>
      </c>
      <c r="AC317" s="260">
        <f t="shared" si="60"/>
        <v>0</v>
      </c>
      <c r="AD317" s="259">
        <f t="shared" si="61"/>
        <v>0</v>
      </c>
      <c r="AE317" s="312">
        <f>'To &amp; from Work- trip % summary'!Q322</f>
        <v>0</v>
      </c>
      <c r="AF317" s="314">
        <f>'To &amp; from Work- trip % summary'!S322</f>
        <v>0</v>
      </c>
      <c r="AG317" s="260">
        <f t="shared" si="62"/>
        <v>0</v>
      </c>
      <c r="AH317" s="259">
        <f t="shared" si="63"/>
        <v>0</v>
      </c>
      <c r="AI317" s="312">
        <f>'To &amp; from Work- trip % summary'!V322</f>
        <v>0</v>
      </c>
      <c r="AJ317" s="314">
        <f>'To &amp; from Work- trip % summary'!X322</f>
        <v>0</v>
      </c>
      <c r="AK317" s="260">
        <f t="shared" si="64"/>
        <v>0</v>
      </c>
      <c r="AL317" s="259">
        <f t="shared" si="65"/>
        <v>0</v>
      </c>
      <c r="AM317" s="312">
        <f>'To &amp; from Work- trip % summary'!AA322</f>
        <v>0</v>
      </c>
      <c r="AN317" s="314">
        <f>'To &amp; from Work- trip % summary'!AC322</f>
        <v>0</v>
      </c>
      <c r="AO317" s="260">
        <f t="shared" si="66"/>
        <v>0</v>
      </c>
      <c r="AP317" s="259">
        <f t="shared" si="67"/>
        <v>0</v>
      </c>
      <c r="AQ317" s="312">
        <f>'To &amp; from Work- trip % summary'!AF322</f>
        <v>0</v>
      </c>
      <c r="AR317" s="314">
        <f>'To &amp; from Work- trip % summary'!AH322</f>
        <v>0</v>
      </c>
      <c r="AS317" s="260">
        <f t="shared" si="68"/>
        <v>0</v>
      </c>
      <c r="AT317" s="259">
        <f t="shared" si="69"/>
        <v>0</v>
      </c>
      <c r="AU317" s="261"/>
      <c r="AV317" s="248"/>
      <c r="AW317" s="248"/>
      <c r="AX317" s="248"/>
      <c r="AY317" s="248"/>
    </row>
    <row r="318" spans="1:51" x14ac:dyDescent="0.2">
      <c r="A318" s="248"/>
      <c r="B318" s="248"/>
      <c r="C318" s="248"/>
      <c r="D318" s="248"/>
      <c r="E318" s="248"/>
      <c r="F318" s="248"/>
      <c r="G318" s="248"/>
      <c r="H318" s="248"/>
      <c r="I318" s="248"/>
      <c r="J318" s="248"/>
      <c r="K318" s="248"/>
      <c r="L318" s="248"/>
      <c r="M318" s="248"/>
      <c r="N318" s="248"/>
      <c r="O318" s="248"/>
      <c r="P318" s="248"/>
      <c r="Q318" s="296"/>
      <c r="R318" s="256">
        <f>'To &amp; from Work- trip % summary'!B323</f>
        <v>0</v>
      </c>
      <c r="S318" s="313">
        <f>'To &amp; from Work- trip % summary'!D323</f>
        <v>0</v>
      </c>
      <c r="T318" s="257">
        <f>'Non-survey input values'!$B$26</f>
        <v>220.3</v>
      </c>
      <c r="U318" s="258">
        <f t="shared" si="56"/>
        <v>0</v>
      </c>
      <c r="V318" s="259">
        <f t="shared" si="57"/>
        <v>0</v>
      </c>
      <c r="W318" s="312">
        <f>'To &amp; from Work- trip % summary'!G323</f>
        <v>0</v>
      </c>
      <c r="X318" s="314">
        <f>'To &amp; from Work- trip % summary'!I323</f>
        <v>0</v>
      </c>
      <c r="Y318" s="260">
        <f t="shared" si="58"/>
        <v>0</v>
      </c>
      <c r="Z318" s="259">
        <f t="shared" si="59"/>
        <v>0</v>
      </c>
      <c r="AA318" s="312">
        <f>'To &amp; from Work- trip % summary'!L323</f>
        <v>0</v>
      </c>
      <c r="AB318" s="314">
        <f>'To &amp; from Work- trip % summary'!N323</f>
        <v>0</v>
      </c>
      <c r="AC318" s="260">
        <f t="shared" si="60"/>
        <v>0</v>
      </c>
      <c r="AD318" s="259">
        <f t="shared" si="61"/>
        <v>0</v>
      </c>
      <c r="AE318" s="312">
        <f>'To &amp; from Work- trip % summary'!Q323</f>
        <v>0</v>
      </c>
      <c r="AF318" s="314">
        <f>'To &amp; from Work- trip % summary'!S323</f>
        <v>0</v>
      </c>
      <c r="AG318" s="260">
        <f t="shared" si="62"/>
        <v>0</v>
      </c>
      <c r="AH318" s="259">
        <f t="shared" si="63"/>
        <v>0</v>
      </c>
      <c r="AI318" s="312">
        <f>'To &amp; from Work- trip % summary'!V323</f>
        <v>0</v>
      </c>
      <c r="AJ318" s="314">
        <f>'To &amp; from Work- trip % summary'!X323</f>
        <v>0</v>
      </c>
      <c r="AK318" s="260">
        <f t="shared" si="64"/>
        <v>0</v>
      </c>
      <c r="AL318" s="259">
        <f t="shared" si="65"/>
        <v>0</v>
      </c>
      <c r="AM318" s="312">
        <f>'To &amp; from Work- trip % summary'!AA323</f>
        <v>0</v>
      </c>
      <c r="AN318" s="314">
        <f>'To &amp; from Work- trip % summary'!AC323</f>
        <v>0</v>
      </c>
      <c r="AO318" s="260">
        <f t="shared" si="66"/>
        <v>0</v>
      </c>
      <c r="AP318" s="259">
        <f t="shared" si="67"/>
        <v>0</v>
      </c>
      <c r="AQ318" s="312">
        <f>'To &amp; from Work- trip % summary'!AF323</f>
        <v>0</v>
      </c>
      <c r="AR318" s="314">
        <f>'To &amp; from Work- trip % summary'!AH323</f>
        <v>0</v>
      </c>
      <c r="AS318" s="260">
        <f t="shared" si="68"/>
        <v>0</v>
      </c>
      <c r="AT318" s="259">
        <f t="shared" si="69"/>
        <v>0</v>
      </c>
      <c r="AU318" s="261"/>
      <c r="AV318" s="248"/>
      <c r="AW318" s="248"/>
      <c r="AX318" s="248"/>
      <c r="AY318" s="248"/>
    </row>
    <row r="319" spans="1:51" x14ac:dyDescent="0.2">
      <c r="A319" s="248"/>
      <c r="B319" s="248"/>
      <c r="C319" s="248"/>
      <c r="D319" s="248"/>
      <c r="E319" s="248"/>
      <c r="F319" s="248"/>
      <c r="G319" s="248"/>
      <c r="H319" s="248"/>
      <c r="I319" s="248"/>
      <c r="J319" s="248"/>
      <c r="K319" s="248"/>
      <c r="L319" s="248"/>
      <c r="M319" s="248"/>
      <c r="N319" s="248"/>
      <c r="O319" s="248"/>
      <c r="P319" s="248"/>
      <c r="Q319" s="296"/>
      <c r="R319" s="256">
        <f>'To &amp; from Work- trip % summary'!B324</f>
        <v>0</v>
      </c>
      <c r="S319" s="313">
        <f>'To &amp; from Work- trip % summary'!D324</f>
        <v>0</v>
      </c>
      <c r="T319" s="257">
        <f>'Non-survey input values'!$B$26</f>
        <v>220.3</v>
      </c>
      <c r="U319" s="258">
        <f t="shared" si="56"/>
        <v>0</v>
      </c>
      <c r="V319" s="259">
        <f t="shared" si="57"/>
        <v>0</v>
      </c>
      <c r="W319" s="312">
        <f>'To &amp; from Work- trip % summary'!G324</f>
        <v>0</v>
      </c>
      <c r="X319" s="314">
        <f>'To &amp; from Work- trip % summary'!I324</f>
        <v>0</v>
      </c>
      <c r="Y319" s="260">
        <f t="shared" si="58"/>
        <v>0</v>
      </c>
      <c r="Z319" s="259">
        <f t="shared" si="59"/>
        <v>0</v>
      </c>
      <c r="AA319" s="312">
        <f>'To &amp; from Work- trip % summary'!L324</f>
        <v>0</v>
      </c>
      <c r="AB319" s="314">
        <f>'To &amp; from Work- trip % summary'!N324</f>
        <v>0</v>
      </c>
      <c r="AC319" s="260">
        <f t="shared" si="60"/>
        <v>0</v>
      </c>
      <c r="AD319" s="259">
        <f t="shared" si="61"/>
        <v>0</v>
      </c>
      <c r="AE319" s="312">
        <f>'To &amp; from Work- trip % summary'!Q324</f>
        <v>0</v>
      </c>
      <c r="AF319" s="314">
        <f>'To &amp; from Work- trip % summary'!S324</f>
        <v>0</v>
      </c>
      <c r="AG319" s="260">
        <f t="shared" si="62"/>
        <v>0</v>
      </c>
      <c r="AH319" s="259">
        <f t="shared" si="63"/>
        <v>0</v>
      </c>
      <c r="AI319" s="312">
        <f>'To &amp; from Work- trip % summary'!V324</f>
        <v>0</v>
      </c>
      <c r="AJ319" s="314">
        <f>'To &amp; from Work- trip % summary'!X324</f>
        <v>0</v>
      </c>
      <c r="AK319" s="260">
        <f t="shared" si="64"/>
        <v>0</v>
      </c>
      <c r="AL319" s="259">
        <f t="shared" si="65"/>
        <v>0</v>
      </c>
      <c r="AM319" s="312">
        <f>'To &amp; from Work- trip % summary'!AA324</f>
        <v>0</v>
      </c>
      <c r="AN319" s="314">
        <f>'To &amp; from Work- trip % summary'!AC324</f>
        <v>0</v>
      </c>
      <c r="AO319" s="260">
        <f t="shared" si="66"/>
        <v>0</v>
      </c>
      <c r="AP319" s="259">
        <f t="shared" si="67"/>
        <v>0</v>
      </c>
      <c r="AQ319" s="312">
        <f>'To &amp; from Work- trip % summary'!AF324</f>
        <v>0</v>
      </c>
      <c r="AR319" s="314">
        <f>'To &amp; from Work- trip % summary'!AH324</f>
        <v>0</v>
      </c>
      <c r="AS319" s="260">
        <f t="shared" si="68"/>
        <v>0</v>
      </c>
      <c r="AT319" s="259">
        <f t="shared" si="69"/>
        <v>0</v>
      </c>
      <c r="AU319" s="261"/>
      <c r="AV319" s="248"/>
      <c r="AW319" s="248"/>
      <c r="AX319" s="248"/>
      <c r="AY319" s="248"/>
    </row>
    <row r="320" spans="1:51" x14ac:dyDescent="0.2">
      <c r="A320" s="248"/>
      <c r="B320" s="248"/>
      <c r="C320" s="248"/>
      <c r="D320" s="248"/>
      <c r="E320" s="248"/>
      <c r="F320" s="248"/>
      <c r="G320" s="248"/>
      <c r="H320" s="248"/>
      <c r="I320" s="248"/>
      <c r="J320" s="248"/>
      <c r="K320" s="248"/>
      <c r="L320" s="248"/>
      <c r="M320" s="248"/>
      <c r="N320" s="248"/>
      <c r="O320" s="248"/>
      <c r="P320" s="248"/>
      <c r="Q320" s="296"/>
      <c r="R320" s="256">
        <f>'To &amp; from Work- trip % summary'!B325</f>
        <v>0</v>
      </c>
      <c r="S320" s="313">
        <f>'To &amp; from Work- trip % summary'!D325</f>
        <v>0</v>
      </c>
      <c r="T320" s="257">
        <f>'Non-survey input values'!$B$26</f>
        <v>220.3</v>
      </c>
      <c r="U320" s="258">
        <f t="shared" si="56"/>
        <v>0</v>
      </c>
      <c r="V320" s="259">
        <f t="shared" si="57"/>
        <v>0</v>
      </c>
      <c r="W320" s="312">
        <f>'To &amp; from Work- trip % summary'!G325</f>
        <v>0</v>
      </c>
      <c r="X320" s="314">
        <f>'To &amp; from Work- trip % summary'!I325</f>
        <v>0</v>
      </c>
      <c r="Y320" s="260">
        <f t="shared" si="58"/>
        <v>0</v>
      </c>
      <c r="Z320" s="259">
        <f t="shared" si="59"/>
        <v>0</v>
      </c>
      <c r="AA320" s="312">
        <f>'To &amp; from Work- trip % summary'!L325</f>
        <v>0</v>
      </c>
      <c r="AB320" s="314">
        <f>'To &amp; from Work- trip % summary'!N325</f>
        <v>0</v>
      </c>
      <c r="AC320" s="260">
        <f t="shared" si="60"/>
        <v>0</v>
      </c>
      <c r="AD320" s="259">
        <f t="shared" si="61"/>
        <v>0</v>
      </c>
      <c r="AE320" s="312">
        <f>'To &amp; from Work- trip % summary'!Q325</f>
        <v>0</v>
      </c>
      <c r="AF320" s="314">
        <f>'To &amp; from Work- trip % summary'!S325</f>
        <v>0</v>
      </c>
      <c r="AG320" s="260">
        <f t="shared" si="62"/>
        <v>0</v>
      </c>
      <c r="AH320" s="259">
        <f t="shared" si="63"/>
        <v>0</v>
      </c>
      <c r="AI320" s="312">
        <f>'To &amp; from Work- trip % summary'!V325</f>
        <v>0</v>
      </c>
      <c r="AJ320" s="314">
        <f>'To &amp; from Work- trip % summary'!X325</f>
        <v>0</v>
      </c>
      <c r="AK320" s="260">
        <f t="shared" si="64"/>
        <v>0</v>
      </c>
      <c r="AL320" s="259">
        <f t="shared" si="65"/>
        <v>0</v>
      </c>
      <c r="AM320" s="312">
        <f>'To &amp; from Work- trip % summary'!AA325</f>
        <v>0</v>
      </c>
      <c r="AN320" s="314">
        <f>'To &amp; from Work- trip % summary'!AC325</f>
        <v>0</v>
      </c>
      <c r="AO320" s="260">
        <f t="shared" si="66"/>
        <v>0</v>
      </c>
      <c r="AP320" s="259">
        <f t="shared" si="67"/>
        <v>0</v>
      </c>
      <c r="AQ320" s="312">
        <f>'To &amp; from Work- trip % summary'!AF325</f>
        <v>0</v>
      </c>
      <c r="AR320" s="314">
        <f>'To &amp; from Work- trip % summary'!AH325</f>
        <v>0</v>
      </c>
      <c r="AS320" s="260">
        <f t="shared" si="68"/>
        <v>0</v>
      </c>
      <c r="AT320" s="259">
        <f t="shared" si="69"/>
        <v>0</v>
      </c>
      <c r="AU320" s="261"/>
      <c r="AV320" s="248"/>
      <c r="AW320" s="248"/>
      <c r="AX320" s="248"/>
      <c r="AY320" s="248"/>
    </row>
    <row r="321" spans="1:51" x14ac:dyDescent="0.2">
      <c r="A321" s="248"/>
      <c r="B321" s="248"/>
      <c r="C321" s="248"/>
      <c r="D321" s="248"/>
      <c r="E321" s="248"/>
      <c r="F321" s="248"/>
      <c r="G321" s="248"/>
      <c r="H321" s="248"/>
      <c r="I321" s="248"/>
      <c r="J321" s="248"/>
      <c r="K321" s="248"/>
      <c r="L321" s="248"/>
      <c r="M321" s="248"/>
      <c r="N321" s="248"/>
      <c r="O321" s="248"/>
      <c r="P321" s="248"/>
      <c r="Q321" s="296"/>
      <c r="R321" s="256">
        <f>'To &amp; from Work- trip % summary'!B326</f>
        <v>0</v>
      </c>
      <c r="S321" s="313">
        <f>'To &amp; from Work- trip % summary'!D326</f>
        <v>0</v>
      </c>
      <c r="T321" s="257">
        <f>'Non-survey input values'!$B$26</f>
        <v>220.3</v>
      </c>
      <c r="U321" s="258">
        <f t="shared" si="56"/>
        <v>0</v>
      </c>
      <c r="V321" s="259">
        <f t="shared" si="57"/>
        <v>0</v>
      </c>
      <c r="W321" s="312">
        <f>'To &amp; from Work- trip % summary'!G326</f>
        <v>0</v>
      </c>
      <c r="X321" s="314">
        <f>'To &amp; from Work- trip % summary'!I326</f>
        <v>0</v>
      </c>
      <c r="Y321" s="260">
        <f t="shared" si="58"/>
        <v>0</v>
      </c>
      <c r="Z321" s="259">
        <f t="shared" si="59"/>
        <v>0</v>
      </c>
      <c r="AA321" s="312">
        <f>'To &amp; from Work- trip % summary'!L326</f>
        <v>0</v>
      </c>
      <c r="AB321" s="314">
        <f>'To &amp; from Work- trip % summary'!N326</f>
        <v>0</v>
      </c>
      <c r="AC321" s="260">
        <f t="shared" si="60"/>
        <v>0</v>
      </c>
      <c r="AD321" s="259">
        <f t="shared" si="61"/>
        <v>0</v>
      </c>
      <c r="AE321" s="312">
        <f>'To &amp; from Work- trip % summary'!Q326</f>
        <v>0</v>
      </c>
      <c r="AF321" s="314">
        <f>'To &amp; from Work- trip % summary'!S326</f>
        <v>0</v>
      </c>
      <c r="AG321" s="260">
        <f t="shared" si="62"/>
        <v>0</v>
      </c>
      <c r="AH321" s="259">
        <f t="shared" si="63"/>
        <v>0</v>
      </c>
      <c r="AI321" s="312">
        <f>'To &amp; from Work- trip % summary'!V326</f>
        <v>0</v>
      </c>
      <c r="AJ321" s="314">
        <f>'To &amp; from Work- trip % summary'!X326</f>
        <v>0</v>
      </c>
      <c r="AK321" s="260">
        <f t="shared" si="64"/>
        <v>0</v>
      </c>
      <c r="AL321" s="259">
        <f t="shared" si="65"/>
        <v>0</v>
      </c>
      <c r="AM321" s="312">
        <f>'To &amp; from Work- trip % summary'!AA326</f>
        <v>0</v>
      </c>
      <c r="AN321" s="314">
        <f>'To &amp; from Work- trip % summary'!AC326</f>
        <v>0</v>
      </c>
      <c r="AO321" s="260">
        <f t="shared" si="66"/>
        <v>0</v>
      </c>
      <c r="AP321" s="259">
        <f t="shared" si="67"/>
        <v>0</v>
      </c>
      <c r="AQ321" s="312">
        <f>'To &amp; from Work- trip % summary'!AF326</f>
        <v>0</v>
      </c>
      <c r="AR321" s="314">
        <f>'To &amp; from Work- trip % summary'!AH326</f>
        <v>0</v>
      </c>
      <c r="AS321" s="260">
        <f t="shared" si="68"/>
        <v>0</v>
      </c>
      <c r="AT321" s="259">
        <f t="shared" si="69"/>
        <v>0</v>
      </c>
      <c r="AU321" s="261"/>
      <c r="AV321" s="248"/>
      <c r="AW321" s="248"/>
      <c r="AX321" s="248"/>
      <c r="AY321" s="248"/>
    </row>
    <row r="322" spans="1:51" x14ac:dyDescent="0.2">
      <c r="A322" s="248"/>
      <c r="B322" s="248"/>
      <c r="C322" s="248"/>
      <c r="D322" s="248"/>
      <c r="E322" s="248"/>
      <c r="F322" s="248"/>
      <c r="G322" s="248"/>
      <c r="H322" s="248"/>
      <c r="I322" s="248"/>
      <c r="J322" s="248"/>
      <c r="K322" s="248"/>
      <c r="L322" s="248"/>
      <c r="M322" s="248"/>
      <c r="N322" s="248"/>
      <c r="O322" s="248"/>
      <c r="P322" s="248"/>
      <c r="Q322" s="296"/>
      <c r="R322" s="256">
        <f>'To &amp; from Work- trip % summary'!B327</f>
        <v>0</v>
      </c>
      <c r="S322" s="313">
        <f>'To &amp; from Work- trip % summary'!D327</f>
        <v>0</v>
      </c>
      <c r="T322" s="257">
        <f>'Non-survey input values'!$B$26</f>
        <v>220.3</v>
      </c>
      <c r="U322" s="258">
        <f t="shared" si="56"/>
        <v>0</v>
      </c>
      <c r="V322" s="259">
        <f t="shared" si="57"/>
        <v>0</v>
      </c>
      <c r="W322" s="312">
        <f>'To &amp; from Work- trip % summary'!G327</f>
        <v>0</v>
      </c>
      <c r="X322" s="314">
        <f>'To &amp; from Work- trip % summary'!I327</f>
        <v>0</v>
      </c>
      <c r="Y322" s="260">
        <f t="shared" si="58"/>
        <v>0</v>
      </c>
      <c r="Z322" s="259">
        <f t="shared" si="59"/>
        <v>0</v>
      </c>
      <c r="AA322" s="312">
        <f>'To &amp; from Work- trip % summary'!L327</f>
        <v>0</v>
      </c>
      <c r="AB322" s="314">
        <f>'To &amp; from Work- trip % summary'!N327</f>
        <v>0</v>
      </c>
      <c r="AC322" s="260">
        <f t="shared" si="60"/>
        <v>0</v>
      </c>
      <c r="AD322" s="259">
        <f t="shared" si="61"/>
        <v>0</v>
      </c>
      <c r="AE322" s="312">
        <f>'To &amp; from Work- trip % summary'!Q327</f>
        <v>0</v>
      </c>
      <c r="AF322" s="314">
        <f>'To &amp; from Work- trip % summary'!S327</f>
        <v>0</v>
      </c>
      <c r="AG322" s="260">
        <f t="shared" si="62"/>
        <v>0</v>
      </c>
      <c r="AH322" s="259">
        <f t="shared" si="63"/>
        <v>0</v>
      </c>
      <c r="AI322" s="312">
        <f>'To &amp; from Work- trip % summary'!V327</f>
        <v>0</v>
      </c>
      <c r="AJ322" s="314">
        <f>'To &amp; from Work- trip % summary'!X327</f>
        <v>0</v>
      </c>
      <c r="AK322" s="260">
        <f t="shared" si="64"/>
        <v>0</v>
      </c>
      <c r="AL322" s="259">
        <f t="shared" si="65"/>
        <v>0</v>
      </c>
      <c r="AM322" s="312">
        <f>'To &amp; from Work- trip % summary'!AA327</f>
        <v>0</v>
      </c>
      <c r="AN322" s="314">
        <f>'To &amp; from Work- trip % summary'!AC327</f>
        <v>0</v>
      </c>
      <c r="AO322" s="260">
        <f t="shared" si="66"/>
        <v>0</v>
      </c>
      <c r="AP322" s="259">
        <f t="shared" si="67"/>
        <v>0</v>
      </c>
      <c r="AQ322" s="312">
        <f>'To &amp; from Work- trip % summary'!AF327</f>
        <v>0</v>
      </c>
      <c r="AR322" s="314">
        <f>'To &amp; from Work- trip % summary'!AH327</f>
        <v>0</v>
      </c>
      <c r="AS322" s="260">
        <f t="shared" si="68"/>
        <v>0</v>
      </c>
      <c r="AT322" s="259">
        <f t="shared" si="69"/>
        <v>0</v>
      </c>
      <c r="AU322" s="261"/>
      <c r="AV322" s="248"/>
      <c r="AW322" s="248"/>
      <c r="AX322" s="248"/>
      <c r="AY322" s="248"/>
    </row>
    <row r="323" spans="1:51" x14ac:dyDescent="0.2">
      <c r="A323" s="248"/>
      <c r="B323" s="248"/>
      <c r="C323" s="248"/>
      <c r="D323" s="248"/>
      <c r="E323" s="248"/>
      <c r="F323" s="248"/>
      <c r="G323" s="248"/>
      <c r="H323" s="248"/>
      <c r="I323" s="248"/>
      <c r="J323" s="248"/>
      <c r="K323" s="248"/>
      <c r="L323" s="248"/>
      <c r="M323" s="248"/>
      <c r="N323" s="248"/>
      <c r="O323" s="248"/>
      <c r="P323" s="248"/>
      <c r="Q323" s="296"/>
      <c r="R323" s="256">
        <f>'To &amp; from Work- trip % summary'!B328</f>
        <v>0</v>
      </c>
      <c r="S323" s="313">
        <f>'To &amp; from Work- trip % summary'!D328</f>
        <v>0</v>
      </c>
      <c r="T323" s="257">
        <f>'Non-survey input values'!$B$26</f>
        <v>220.3</v>
      </c>
      <c r="U323" s="258">
        <f t="shared" si="56"/>
        <v>0</v>
      </c>
      <c r="V323" s="259">
        <f t="shared" si="57"/>
        <v>0</v>
      </c>
      <c r="W323" s="312">
        <f>'To &amp; from Work- trip % summary'!G328</f>
        <v>0</v>
      </c>
      <c r="X323" s="314">
        <f>'To &amp; from Work- trip % summary'!I328</f>
        <v>0</v>
      </c>
      <c r="Y323" s="260">
        <f t="shared" si="58"/>
        <v>0</v>
      </c>
      <c r="Z323" s="259">
        <f t="shared" si="59"/>
        <v>0</v>
      </c>
      <c r="AA323" s="312">
        <f>'To &amp; from Work- trip % summary'!L328</f>
        <v>0</v>
      </c>
      <c r="AB323" s="314">
        <f>'To &amp; from Work- trip % summary'!N328</f>
        <v>0</v>
      </c>
      <c r="AC323" s="260">
        <f t="shared" si="60"/>
        <v>0</v>
      </c>
      <c r="AD323" s="259">
        <f t="shared" si="61"/>
        <v>0</v>
      </c>
      <c r="AE323" s="312">
        <f>'To &amp; from Work- trip % summary'!Q328</f>
        <v>0</v>
      </c>
      <c r="AF323" s="314">
        <f>'To &amp; from Work- trip % summary'!S328</f>
        <v>0</v>
      </c>
      <c r="AG323" s="260">
        <f t="shared" si="62"/>
        <v>0</v>
      </c>
      <c r="AH323" s="259">
        <f t="shared" si="63"/>
        <v>0</v>
      </c>
      <c r="AI323" s="312">
        <f>'To &amp; from Work- trip % summary'!V328</f>
        <v>0</v>
      </c>
      <c r="AJ323" s="314">
        <f>'To &amp; from Work- trip % summary'!X328</f>
        <v>0</v>
      </c>
      <c r="AK323" s="260">
        <f t="shared" si="64"/>
        <v>0</v>
      </c>
      <c r="AL323" s="259">
        <f t="shared" si="65"/>
        <v>0</v>
      </c>
      <c r="AM323" s="312">
        <f>'To &amp; from Work- trip % summary'!AA328</f>
        <v>0</v>
      </c>
      <c r="AN323" s="314">
        <f>'To &amp; from Work- trip % summary'!AC328</f>
        <v>0</v>
      </c>
      <c r="AO323" s="260">
        <f t="shared" si="66"/>
        <v>0</v>
      </c>
      <c r="AP323" s="259">
        <f t="shared" si="67"/>
        <v>0</v>
      </c>
      <c r="AQ323" s="312">
        <f>'To &amp; from Work- trip % summary'!AF328</f>
        <v>0</v>
      </c>
      <c r="AR323" s="314">
        <f>'To &amp; from Work- trip % summary'!AH328</f>
        <v>0</v>
      </c>
      <c r="AS323" s="260">
        <f t="shared" si="68"/>
        <v>0</v>
      </c>
      <c r="AT323" s="259">
        <f t="shared" si="69"/>
        <v>0</v>
      </c>
      <c r="AU323" s="261"/>
      <c r="AV323" s="248"/>
      <c r="AW323" s="248"/>
      <c r="AX323" s="248"/>
      <c r="AY323" s="248"/>
    </row>
    <row r="324" spans="1:51" x14ac:dyDescent="0.2">
      <c r="A324" s="248"/>
      <c r="B324" s="248"/>
      <c r="C324" s="248"/>
      <c r="D324" s="248"/>
      <c r="E324" s="248"/>
      <c r="F324" s="248"/>
      <c r="G324" s="248"/>
      <c r="H324" s="248"/>
      <c r="I324" s="248"/>
      <c r="J324" s="248"/>
      <c r="K324" s="248"/>
      <c r="L324" s="248"/>
      <c r="M324" s="248"/>
      <c r="N324" s="248"/>
      <c r="O324" s="248"/>
      <c r="P324" s="248"/>
      <c r="Q324" s="296"/>
      <c r="R324" s="256">
        <f>'To &amp; from Work- trip % summary'!B329</f>
        <v>0</v>
      </c>
      <c r="S324" s="313">
        <f>'To &amp; from Work- trip % summary'!D329</f>
        <v>0</v>
      </c>
      <c r="T324" s="257">
        <f>'Non-survey input values'!$B$26</f>
        <v>220.3</v>
      </c>
      <c r="U324" s="258">
        <f t="shared" si="56"/>
        <v>0</v>
      </c>
      <c r="V324" s="259">
        <f t="shared" si="57"/>
        <v>0</v>
      </c>
      <c r="W324" s="312">
        <f>'To &amp; from Work- trip % summary'!G329</f>
        <v>0</v>
      </c>
      <c r="X324" s="314">
        <f>'To &amp; from Work- trip % summary'!I329</f>
        <v>0</v>
      </c>
      <c r="Y324" s="260">
        <f t="shared" si="58"/>
        <v>0</v>
      </c>
      <c r="Z324" s="259">
        <f t="shared" si="59"/>
        <v>0</v>
      </c>
      <c r="AA324" s="312">
        <f>'To &amp; from Work- trip % summary'!L329</f>
        <v>0</v>
      </c>
      <c r="AB324" s="314">
        <f>'To &amp; from Work- trip % summary'!N329</f>
        <v>0</v>
      </c>
      <c r="AC324" s="260">
        <f t="shared" si="60"/>
        <v>0</v>
      </c>
      <c r="AD324" s="259">
        <f t="shared" si="61"/>
        <v>0</v>
      </c>
      <c r="AE324" s="312">
        <f>'To &amp; from Work- trip % summary'!Q329</f>
        <v>0</v>
      </c>
      <c r="AF324" s="314">
        <f>'To &amp; from Work- trip % summary'!S329</f>
        <v>0</v>
      </c>
      <c r="AG324" s="260">
        <f t="shared" si="62"/>
        <v>0</v>
      </c>
      <c r="AH324" s="259">
        <f t="shared" si="63"/>
        <v>0</v>
      </c>
      <c r="AI324" s="312">
        <f>'To &amp; from Work- trip % summary'!V329</f>
        <v>0</v>
      </c>
      <c r="AJ324" s="314">
        <f>'To &amp; from Work- trip % summary'!X329</f>
        <v>0</v>
      </c>
      <c r="AK324" s="260">
        <f t="shared" si="64"/>
        <v>0</v>
      </c>
      <c r="AL324" s="259">
        <f t="shared" si="65"/>
        <v>0</v>
      </c>
      <c r="AM324" s="312">
        <f>'To &amp; from Work- trip % summary'!AA329</f>
        <v>0</v>
      </c>
      <c r="AN324" s="314">
        <f>'To &amp; from Work- trip % summary'!AC329</f>
        <v>0</v>
      </c>
      <c r="AO324" s="260">
        <f t="shared" si="66"/>
        <v>0</v>
      </c>
      <c r="AP324" s="259">
        <f t="shared" si="67"/>
        <v>0</v>
      </c>
      <c r="AQ324" s="312">
        <f>'To &amp; from Work- trip % summary'!AF329</f>
        <v>0</v>
      </c>
      <c r="AR324" s="314">
        <f>'To &amp; from Work- trip % summary'!AH329</f>
        <v>0</v>
      </c>
      <c r="AS324" s="260">
        <f t="shared" si="68"/>
        <v>0</v>
      </c>
      <c r="AT324" s="259">
        <f t="shared" si="69"/>
        <v>0</v>
      </c>
      <c r="AU324" s="261"/>
      <c r="AV324" s="248"/>
      <c r="AW324" s="248"/>
      <c r="AX324" s="248"/>
      <c r="AY324" s="248"/>
    </row>
    <row r="325" spans="1:51" x14ac:dyDescent="0.2">
      <c r="A325" s="248"/>
      <c r="B325" s="248"/>
      <c r="C325" s="248"/>
      <c r="D325" s="248"/>
      <c r="E325" s="248"/>
      <c r="F325" s="248"/>
      <c r="G325" s="248"/>
      <c r="H325" s="248"/>
      <c r="I325" s="248"/>
      <c r="J325" s="248"/>
      <c r="K325" s="248"/>
      <c r="L325" s="248"/>
      <c r="M325" s="248"/>
      <c r="N325" s="248"/>
      <c r="O325" s="248"/>
      <c r="P325" s="248"/>
      <c r="Q325" s="296"/>
      <c r="R325" s="256">
        <f>'To &amp; from Work- trip % summary'!B330</f>
        <v>0</v>
      </c>
      <c r="S325" s="313">
        <f>'To &amp; from Work- trip % summary'!D330</f>
        <v>0</v>
      </c>
      <c r="T325" s="257">
        <f>'Non-survey input values'!$B$26</f>
        <v>220.3</v>
      </c>
      <c r="U325" s="258">
        <f t="shared" si="56"/>
        <v>0</v>
      </c>
      <c r="V325" s="259">
        <f t="shared" si="57"/>
        <v>0</v>
      </c>
      <c r="W325" s="312">
        <f>'To &amp; from Work- trip % summary'!G330</f>
        <v>0</v>
      </c>
      <c r="X325" s="314">
        <f>'To &amp; from Work- trip % summary'!I330</f>
        <v>0</v>
      </c>
      <c r="Y325" s="260">
        <f t="shared" si="58"/>
        <v>0</v>
      </c>
      <c r="Z325" s="259">
        <f t="shared" si="59"/>
        <v>0</v>
      </c>
      <c r="AA325" s="312">
        <f>'To &amp; from Work- trip % summary'!L330</f>
        <v>0</v>
      </c>
      <c r="AB325" s="314">
        <f>'To &amp; from Work- trip % summary'!N330</f>
        <v>0</v>
      </c>
      <c r="AC325" s="260">
        <f t="shared" si="60"/>
        <v>0</v>
      </c>
      <c r="AD325" s="259">
        <f t="shared" si="61"/>
        <v>0</v>
      </c>
      <c r="AE325" s="312">
        <f>'To &amp; from Work- trip % summary'!Q330</f>
        <v>0</v>
      </c>
      <c r="AF325" s="314">
        <f>'To &amp; from Work- trip % summary'!S330</f>
        <v>0</v>
      </c>
      <c r="AG325" s="260">
        <f t="shared" si="62"/>
        <v>0</v>
      </c>
      <c r="AH325" s="259">
        <f t="shared" si="63"/>
        <v>0</v>
      </c>
      <c r="AI325" s="312">
        <f>'To &amp; from Work- trip % summary'!V330</f>
        <v>0</v>
      </c>
      <c r="AJ325" s="314">
        <f>'To &amp; from Work- trip % summary'!X330</f>
        <v>0</v>
      </c>
      <c r="AK325" s="260">
        <f t="shared" si="64"/>
        <v>0</v>
      </c>
      <c r="AL325" s="259">
        <f t="shared" si="65"/>
        <v>0</v>
      </c>
      <c r="AM325" s="312">
        <f>'To &amp; from Work- trip % summary'!AA330</f>
        <v>0</v>
      </c>
      <c r="AN325" s="314">
        <f>'To &amp; from Work- trip % summary'!AC330</f>
        <v>0</v>
      </c>
      <c r="AO325" s="260">
        <f t="shared" si="66"/>
        <v>0</v>
      </c>
      <c r="AP325" s="259">
        <f t="shared" si="67"/>
        <v>0</v>
      </c>
      <c r="AQ325" s="312">
        <f>'To &amp; from Work- trip % summary'!AF330</f>
        <v>0</v>
      </c>
      <c r="AR325" s="314">
        <f>'To &amp; from Work- trip % summary'!AH330</f>
        <v>0</v>
      </c>
      <c r="AS325" s="260">
        <f t="shared" si="68"/>
        <v>0</v>
      </c>
      <c r="AT325" s="259">
        <f t="shared" si="69"/>
        <v>0</v>
      </c>
      <c r="AU325" s="261"/>
      <c r="AV325" s="248"/>
      <c r="AW325" s="248"/>
      <c r="AX325" s="248"/>
      <c r="AY325" s="248"/>
    </row>
    <row r="326" spans="1:51" x14ac:dyDescent="0.2">
      <c r="A326" s="248"/>
      <c r="B326" s="248"/>
      <c r="C326" s="248"/>
      <c r="D326" s="248"/>
      <c r="E326" s="248"/>
      <c r="F326" s="248"/>
      <c r="G326" s="248"/>
      <c r="H326" s="248"/>
      <c r="I326" s="248"/>
      <c r="J326" s="248"/>
      <c r="K326" s="248"/>
      <c r="L326" s="248"/>
      <c r="M326" s="248"/>
      <c r="N326" s="248"/>
      <c r="O326" s="248"/>
      <c r="P326" s="248"/>
      <c r="Q326" s="296"/>
      <c r="R326" s="256">
        <f>'To &amp; from Work- trip % summary'!B331</f>
        <v>0</v>
      </c>
      <c r="S326" s="313">
        <f>'To &amp; from Work- trip % summary'!D331</f>
        <v>0</v>
      </c>
      <c r="T326" s="257">
        <f>'Non-survey input values'!$B$26</f>
        <v>220.3</v>
      </c>
      <c r="U326" s="258">
        <f t="shared" si="56"/>
        <v>0</v>
      </c>
      <c r="V326" s="259">
        <f t="shared" si="57"/>
        <v>0</v>
      </c>
      <c r="W326" s="312">
        <f>'To &amp; from Work- trip % summary'!G331</f>
        <v>0</v>
      </c>
      <c r="X326" s="314">
        <f>'To &amp; from Work- trip % summary'!I331</f>
        <v>0</v>
      </c>
      <c r="Y326" s="260">
        <f t="shared" si="58"/>
        <v>0</v>
      </c>
      <c r="Z326" s="259">
        <f t="shared" si="59"/>
        <v>0</v>
      </c>
      <c r="AA326" s="312">
        <f>'To &amp; from Work- trip % summary'!L331</f>
        <v>0</v>
      </c>
      <c r="AB326" s="314">
        <f>'To &amp; from Work- trip % summary'!N331</f>
        <v>0</v>
      </c>
      <c r="AC326" s="260">
        <f t="shared" si="60"/>
        <v>0</v>
      </c>
      <c r="AD326" s="259">
        <f t="shared" si="61"/>
        <v>0</v>
      </c>
      <c r="AE326" s="312">
        <f>'To &amp; from Work- trip % summary'!Q331</f>
        <v>0</v>
      </c>
      <c r="AF326" s="314">
        <f>'To &amp; from Work- trip % summary'!S331</f>
        <v>0</v>
      </c>
      <c r="AG326" s="260">
        <f t="shared" si="62"/>
        <v>0</v>
      </c>
      <c r="AH326" s="259">
        <f t="shared" si="63"/>
        <v>0</v>
      </c>
      <c r="AI326" s="312">
        <f>'To &amp; from Work- trip % summary'!V331</f>
        <v>0</v>
      </c>
      <c r="AJ326" s="314">
        <f>'To &amp; from Work- trip % summary'!X331</f>
        <v>0</v>
      </c>
      <c r="AK326" s="260">
        <f t="shared" si="64"/>
        <v>0</v>
      </c>
      <c r="AL326" s="259">
        <f t="shared" si="65"/>
        <v>0</v>
      </c>
      <c r="AM326" s="312">
        <f>'To &amp; from Work- trip % summary'!AA331</f>
        <v>0</v>
      </c>
      <c r="AN326" s="314">
        <f>'To &amp; from Work- trip % summary'!AC331</f>
        <v>0</v>
      </c>
      <c r="AO326" s="260">
        <f t="shared" si="66"/>
        <v>0</v>
      </c>
      <c r="AP326" s="259">
        <f t="shared" si="67"/>
        <v>0</v>
      </c>
      <c r="AQ326" s="312">
        <f>'To &amp; from Work- trip % summary'!AF331</f>
        <v>0</v>
      </c>
      <c r="AR326" s="314">
        <f>'To &amp; from Work- trip % summary'!AH331</f>
        <v>0</v>
      </c>
      <c r="AS326" s="260">
        <f t="shared" si="68"/>
        <v>0</v>
      </c>
      <c r="AT326" s="259">
        <f t="shared" si="69"/>
        <v>0</v>
      </c>
      <c r="AU326" s="261"/>
      <c r="AV326" s="248"/>
      <c r="AW326" s="248"/>
      <c r="AX326" s="248"/>
      <c r="AY326" s="248"/>
    </row>
    <row r="327" spans="1:51" x14ac:dyDescent="0.2">
      <c r="A327" s="248"/>
      <c r="B327" s="248"/>
      <c r="C327" s="248"/>
      <c r="D327" s="248"/>
      <c r="E327" s="248"/>
      <c r="F327" s="248"/>
      <c r="G327" s="248"/>
      <c r="H327" s="248"/>
      <c r="I327" s="248"/>
      <c r="J327" s="248"/>
      <c r="K327" s="248"/>
      <c r="L327" s="248"/>
      <c r="M327" s="248"/>
      <c r="N327" s="248"/>
      <c r="O327" s="248"/>
      <c r="P327" s="248"/>
      <c r="Q327" s="296"/>
      <c r="R327" s="256">
        <f>'To &amp; from Work- trip % summary'!B332</f>
        <v>0</v>
      </c>
      <c r="S327" s="313">
        <f>'To &amp; from Work- trip % summary'!D332</f>
        <v>0</v>
      </c>
      <c r="T327" s="257">
        <f>'Non-survey input values'!$B$26</f>
        <v>220.3</v>
      </c>
      <c r="U327" s="258">
        <f t="shared" si="56"/>
        <v>0</v>
      </c>
      <c r="V327" s="259">
        <f t="shared" si="57"/>
        <v>0</v>
      </c>
      <c r="W327" s="312">
        <f>'To &amp; from Work- trip % summary'!G332</f>
        <v>0</v>
      </c>
      <c r="X327" s="314">
        <f>'To &amp; from Work- trip % summary'!I332</f>
        <v>0</v>
      </c>
      <c r="Y327" s="260">
        <f t="shared" si="58"/>
        <v>0</v>
      </c>
      <c r="Z327" s="259">
        <f t="shared" si="59"/>
        <v>0</v>
      </c>
      <c r="AA327" s="312">
        <f>'To &amp; from Work- trip % summary'!L332</f>
        <v>0</v>
      </c>
      <c r="AB327" s="314">
        <f>'To &amp; from Work- trip % summary'!N332</f>
        <v>0</v>
      </c>
      <c r="AC327" s="260">
        <f t="shared" si="60"/>
        <v>0</v>
      </c>
      <c r="AD327" s="259">
        <f t="shared" si="61"/>
        <v>0</v>
      </c>
      <c r="AE327" s="312">
        <f>'To &amp; from Work- trip % summary'!Q332</f>
        <v>0</v>
      </c>
      <c r="AF327" s="314">
        <f>'To &amp; from Work- trip % summary'!S332</f>
        <v>0</v>
      </c>
      <c r="AG327" s="260">
        <f t="shared" si="62"/>
        <v>0</v>
      </c>
      <c r="AH327" s="259">
        <f t="shared" si="63"/>
        <v>0</v>
      </c>
      <c r="AI327" s="312">
        <f>'To &amp; from Work- trip % summary'!V332</f>
        <v>0</v>
      </c>
      <c r="AJ327" s="314">
        <f>'To &amp; from Work- trip % summary'!X332</f>
        <v>0</v>
      </c>
      <c r="AK327" s="260">
        <f t="shared" si="64"/>
        <v>0</v>
      </c>
      <c r="AL327" s="259">
        <f t="shared" si="65"/>
        <v>0</v>
      </c>
      <c r="AM327" s="312">
        <f>'To &amp; from Work- trip % summary'!AA332</f>
        <v>0</v>
      </c>
      <c r="AN327" s="314">
        <f>'To &amp; from Work- trip % summary'!AC332</f>
        <v>0</v>
      </c>
      <c r="AO327" s="260">
        <f t="shared" si="66"/>
        <v>0</v>
      </c>
      <c r="AP327" s="259">
        <f t="shared" si="67"/>
        <v>0</v>
      </c>
      <c r="AQ327" s="312">
        <f>'To &amp; from Work- trip % summary'!AF332</f>
        <v>0</v>
      </c>
      <c r="AR327" s="314">
        <f>'To &amp; from Work- trip % summary'!AH332</f>
        <v>0</v>
      </c>
      <c r="AS327" s="260">
        <f t="shared" si="68"/>
        <v>0</v>
      </c>
      <c r="AT327" s="259">
        <f t="shared" si="69"/>
        <v>0</v>
      </c>
      <c r="AU327" s="261"/>
      <c r="AV327" s="248"/>
      <c r="AW327" s="248"/>
      <c r="AX327" s="248"/>
      <c r="AY327" s="248"/>
    </row>
    <row r="328" spans="1:51" x14ac:dyDescent="0.2">
      <c r="A328" s="248"/>
      <c r="B328" s="248"/>
      <c r="C328" s="248"/>
      <c r="D328" s="248"/>
      <c r="E328" s="248"/>
      <c r="F328" s="248"/>
      <c r="G328" s="248"/>
      <c r="H328" s="248"/>
      <c r="I328" s="248"/>
      <c r="J328" s="248"/>
      <c r="K328" s="248"/>
      <c r="L328" s="248"/>
      <c r="M328" s="248"/>
      <c r="N328" s="248"/>
      <c r="O328" s="248"/>
      <c r="P328" s="248"/>
      <c r="Q328" s="296"/>
      <c r="R328" s="256">
        <f>'To &amp; from Work- trip % summary'!B333</f>
        <v>0</v>
      </c>
      <c r="S328" s="313">
        <f>'To &amp; from Work- trip % summary'!D333</f>
        <v>0</v>
      </c>
      <c r="T328" s="257">
        <f>'Non-survey input values'!$B$26</f>
        <v>220.3</v>
      </c>
      <c r="U328" s="258">
        <f t="shared" si="56"/>
        <v>0</v>
      </c>
      <c r="V328" s="259">
        <f t="shared" si="57"/>
        <v>0</v>
      </c>
      <c r="W328" s="312">
        <f>'To &amp; from Work- trip % summary'!G333</f>
        <v>0</v>
      </c>
      <c r="X328" s="314">
        <f>'To &amp; from Work- trip % summary'!I333</f>
        <v>0</v>
      </c>
      <c r="Y328" s="260">
        <f t="shared" si="58"/>
        <v>0</v>
      </c>
      <c r="Z328" s="259">
        <f t="shared" si="59"/>
        <v>0</v>
      </c>
      <c r="AA328" s="312">
        <f>'To &amp; from Work- trip % summary'!L333</f>
        <v>0</v>
      </c>
      <c r="AB328" s="314">
        <f>'To &amp; from Work- trip % summary'!N333</f>
        <v>0</v>
      </c>
      <c r="AC328" s="260">
        <f t="shared" si="60"/>
        <v>0</v>
      </c>
      <c r="AD328" s="259">
        <f t="shared" si="61"/>
        <v>0</v>
      </c>
      <c r="AE328" s="312">
        <f>'To &amp; from Work- trip % summary'!Q333</f>
        <v>0</v>
      </c>
      <c r="AF328" s="314">
        <f>'To &amp; from Work- trip % summary'!S333</f>
        <v>0</v>
      </c>
      <c r="AG328" s="260">
        <f t="shared" si="62"/>
        <v>0</v>
      </c>
      <c r="AH328" s="259">
        <f t="shared" si="63"/>
        <v>0</v>
      </c>
      <c r="AI328" s="312">
        <f>'To &amp; from Work- trip % summary'!V333</f>
        <v>0</v>
      </c>
      <c r="AJ328" s="314">
        <f>'To &amp; from Work- trip % summary'!X333</f>
        <v>0</v>
      </c>
      <c r="AK328" s="260">
        <f t="shared" si="64"/>
        <v>0</v>
      </c>
      <c r="AL328" s="259">
        <f t="shared" si="65"/>
        <v>0</v>
      </c>
      <c r="AM328" s="312">
        <f>'To &amp; from Work- trip % summary'!AA333</f>
        <v>0</v>
      </c>
      <c r="AN328" s="314">
        <f>'To &amp; from Work- trip % summary'!AC333</f>
        <v>0</v>
      </c>
      <c r="AO328" s="260">
        <f t="shared" si="66"/>
        <v>0</v>
      </c>
      <c r="AP328" s="259">
        <f t="shared" si="67"/>
        <v>0</v>
      </c>
      <c r="AQ328" s="312">
        <f>'To &amp; from Work- trip % summary'!AF333</f>
        <v>0</v>
      </c>
      <c r="AR328" s="314">
        <f>'To &amp; from Work- trip % summary'!AH333</f>
        <v>0</v>
      </c>
      <c r="AS328" s="260">
        <f t="shared" si="68"/>
        <v>0</v>
      </c>
      <c r="AT328" s="259">
        <f t="shared" si="69"/>
        <v>0</v>
      </c>
      <c r="AU328" s="261"/>
      <c r="AV328" s="248"/>
      <c r="AW328" s="248"/>
      <c r="AX328" s="248"/>
      <c r="AY328" s="248"/>
    </row>
    <row r="329" spans="1:51" x14ac:dyDescent="0.2">
      <c r="A329" s="248"/>
      <c r="B329" s="248"/>
      <c r="C329" s="248"/>
      <c r="D329" s="248"/>
      <c r="E329" s="248"/>
      <c r="F329" s="248"/>
      <c r="G329" s="248"/>
      <c r="H329" s="248"/>
      <c r="I329" s="248"/>
      <c r="J329" s="248"/>
      <c r="K329" s="248"/>
      <c r="L329" s="248"/>
      <c r="M329" s="248"/>
      <c r="N329" s="248"/>
      <c r="O329" s="248"/>
      <c r="P329" s="248"/>
      <c r="Q329" s="296"/>
      <c r="R329" s="256">
        <f>'To &amp; from Work- trip % summary'!B334</f>
        <v>0</v>
      </c>
      <c r="S329" s="313">
        <f>'To &amp; from Work- trip % summary'!D334</f>
        <v>0</v>
      </c>
      <c r="T329" s="257">
        <f>'Non-survey input values'!$B$26</f>
        <v>220.3</v>
      </c>
      <c r="U329" s="258">
        <f t="shared" si="56"/>
        <v>0</v>
      </c>
      <c r="V329" s="259">
        <f t="shared" si="57"/>
        <v>0</v>
      </c>
      <c r="W329" s="312">
        <f>'To &amp; from Work- trip % summary'!G334</f>
        <v>0</v>
      </c>
      <c r="X329" s="314">
        <f>'To &amp; from Work- trip % summary'!I334</f>
        <v>0</v>
      </c>
      <c r="Y329" s="260">
        <f t="shared" si="58"/>
        <v>0</v>
      </c>
      <c r="Z329" s="259">
        <f t="shared" si="59"/>
        <v>0</v>
      </c>
      <c r="AA329" s="312">
        <f>'To &amp; from Work- trip % summary'!L334</f>
        <v>0</v>
      </c>
      <c r="AB329" s="314">
        <f>'To &amp; from Work- trip % summary'!N334</f>
        <v>0</v>
      </c>
      <c r="AC329" s="260">
        <f t="shared" si="60"/>
        <v>0</v>
      </c>
      <c r="AD329" s="259">
        <f t="shared" si="61"/>
        <v>0</v>
      </c>
      <c r="AE329" s="312">
        <f>'To &amp; from Work- trip % summary'!Q334</f>
        <v>0</v>
      </c>
      <c r="AF329" s="314">
        <f>'To &amp; from Work- trip % summary'!S334</f>
        <v>0</v>
      </c>
      <c r="AG329" s="260">
        <f t="shared" si="62"/>
        <v>0</v>
      </c>
      <c r="AH329" s="259">
        <f t="shared" si="63"/>
        <v>0</v>
      </c>
      <c r="AI329" s="312">
        <f>'To &amp; from Work- trip % summary'!V334</f>
        <v>0</v>
      </c>
      <c r="AJ329" s="314">
        <f>'To &amp; from Work- trip % summary'!X334</f>
        <v>0</v>
      </c>
      <c r="AK329" s="260">
        <f t="shared" si="64"/>
        <v>0</v>
      </c>
      <c r="AL329" s="259">
        <f t="shared" si="65"/>
        <v>0</v>
      </c>
      <c r="AM329" s="312">
        <f>'To &amp; from Work- trip % summary'!AA334</f>
        <v>0</v>
      </c>
      <c r="AN329" s="314">
        <f>'To &amp; from Work- trip % summary'!AC334</f>
        <v>0</v>
      </c>
      <c r="AO329" s="260">
        <f t="shared" si="66"/>
        <v>0</v>
      </c>
      <c r="AP329" s="259">
        <f t="shared" si="67"/>
        <v>0</v>
      </c>
      <c r="AQ329" s="312">
        <f>'To &amp; from Work- trip % summary'!AF334</f>
        <v>0</v>
      </c>
      <c r="AR329" s="314">
        <f>'To &amp; from Work- trip % summary'!AH334</f>
        <v>0</v>
      </c>
      <c r="AS329" s="260">
        <f t="shared" si="68"/>
        <v>0</v>
      </c>
      <c r="AT329" s="259">
        <f t="shared" si="69"/>
        <v>0</v>
      </c>
      <c r="AU329" s="261"/>
      <c r="AV329" s="248"/>
      <c r="AW329" s="248"/>
      <c r="AX329" s="248"/>
      <c r="AY329" s="248"/>
    </row>
    <row r="330" spans="1:51" x14ac:dyDescent="0.2">
      <c r="A330" s="248"/>
      <c r="B330" s="248"/>
      <c r="C330" s="248"/>
      <c r="D330" s="248"/>
      <c r="E330" s="248"/>
      <c r="F330" s="248"/>
      <c r="G330" s="248"/>
      <c r="H330" s="248"/>
      <c r="I330" s="248"/>
      <c r="J330" s="248"/>
      <c r="K330" s="248"/>
      <c r="L330" s="248"/>
      <c r="M330" s="248"/>
      <c r="N330" s="248"/>
      <c r="O330" s="248"/>
      <c r="P330" s="248"/>
      <c r="Q330" s="296"/>
      <c r="R330" s="256">
        <f>'To &amp; from Work- trip % summary'!B335</f>
        <v>0</v>
      </c>
      <c r="S330" s="313">
        <f>'To &amp; from Work- trip % summary'!D335</f>
        <v>0</v>
      </c>
      <c r="T330" s="257">
        <f>'Non-survey input values'!$B$26</f>
        <v>220.3</v>
      </c>
      <c r="U330" s="258">
        <f t="shared" si="56"/>
        <v>0</v>
      </c>
      <c r="V330" s="259">
        <f t="shared" si="57"/>
        <v>0</v>
      </c>
      <c r="W330" s="312">
        <f>'To &amp; from Work- trip % summary'!G335</f>
        <v>0</v>
      </c>
      <c r="X330" s="314">
        <f>'To &amp; from Work- trip % summary'!I335</f>
        <v>0</v>
      </c>
      <c r="Y330" s="260">
        <f t="shared" si="58"/>
        <v>0</v>
      </c>
      <c r="Z330" s="259">
        <f t="shared" si="59"/>
        <v>0</v>
      </c>
      <c r="AA330" s="312">
        <f>'To &amp; from Work- trip % summary'!L335</f>
        <v>0</v>
      </c>
      <c r="AB330" s="314">
        <f>'To &amp; from Work- trip % summary'!N335</f>
        <v>0</v>
      </c>
      <c r="AC330" s="260">
        <f t="shared" si="60"/>
        <v>0</v>
      </c>
      <c r="AD330" s="259">
        <f t="shared" si="61"/>
        <v>0</v>
      </c>
      <c r="AE330" s="312">
        <f>'To &amp; from Work- trip % summary'!Q335</f>
        <v>0</v>
      </c>
      <c r="AF330" s="314">
        <f>'To &amp; from Work- trip % summary'!S335</f>
        <v>0</v>
      </c>
      <c r="AG330" s="260">
        <f t="shared" si="62"/>
        <v>0</v>
      </c>
      <c r="AH330" s="259">
        <f t="shared" si="63"/>
        <v>0</v>
      </c>
      <c r="AI330" s="312">
        <f>'To &amp; from Work- trip % summary'!V335</f>
        <v>0</v>
      </c>
      <c r="AJ330" s="314">
        <f>'To &amp; from Work- trip % summary'!X335</f>
        <v>0</v>
      </c>
      <c r="AK330" s="260">
        <f t="shared" si="64"/>
        <v>0</v>
      </c>
      <c r="AL330" s="259">
        <f t="shared" si="65"/>
        <v>0</v>
      </c>
      <c r="AM330" s="312">
        <f>'To &amp; from Work- trip % summary'!AA335</f>
        <v>0</v>
      </c>
      <c r="AN330" s="314">
        <f>'To &amp; from Work- trip % summary'!AC335</f>
        <v>0</v>
      </c>
      <c r="AO330" s="260">
        <f t="shared" si="66"/>
        <v>0</v>
      </c>
      <c r="AP330" s="259">
        <f t="shared" si="67"/>
        <v>0</v>
      </c>
      <c r="AQ330" s="312">
        <f>'To &amp; from Work- trip % summary'!AF335</f>
        <v>0</v>
      </c>
      <c r="AR330" s="314">
        <f>'To &amp; from Work- trip % summary'!AH335</f>
        <v>0</v>
      </c>
      <c r="AS330" s="260">
        <f t="shared" si="68"/>
        <v>0</v>
      </c>
      <c r="AT330" s="259">
        <f t="shared" si="69"/>
        <v>0</v>
      </c>
      <c r="AU330" s="261"/>
      <c r="AV330" s="248"/>
      <c r="AW330" s="248"/>
      <c r="AX330" s="248"/>
      <c r="AY330" s="248"/>
    </row>
    <row r="331" spans="1:51" x14ac:dyDescent="0.2">
      <c r="A331" s="248"/>
      <c r="B331" s="248"/>
      <c r="C331" s="248"/>
      <c r="D331" s="248"/>
      <c r="E331" s="248"/>
      <c r="F331" s="248"/>
      <c r="G331" s="248"/>
      <c r="H331" s="248"/>
      <c r="I331" s="248"/>
      <c r="J331" s="248"/>
      <c r="K331" s="248"/>
      <c r="L331" s="248"/>
      <c r="M331" s="248"/>
      <c r="N331" s="248"/>
      <c r="O331" s="248"/>
      <c r="P331" s="248"/>
      <c r="Q331" s="296"/>
      <c r="R331" s="256">
        <f>'To &amp; from Work- trip % summary'!B336</f>
        <v>0</v>
      </c>
      <c r="S331" s="313">
        <f>'To &amp; from Work- trip % summary'!D336</f>
        <v>0</v>
      </c>
      <c r="T331" s="257">
        <f>'Non-survey input values'!$B$26</f>
        <v>220.3</v>
      </c>
      <c r="U331" s="258">
        <f t="shared" si="56"/>
        <v>0</v>
      </c>
      <c r="V331" s="259">
        <f t="shared" si="57"/>
        <v>0</v>
      </c>
      <c r="W331" s="312">
        <f>'To &amp; from Work- trip % summary'!G336</f>
        <v>0</v>
      </c>
      <c r="X331" s="314">
        <f>'To &amp; from Work- trip % summary'!I336</f>
        <v>0</v>
      </c>
      <c r="Y331" s="260">
        <f t="shared" si="58"/>
        <v>0</v>
      </c>
      <c r="Z331" s="259">
        <f t="shared" si="59"/>
        <v>0</v>
      </c>
      <c r="AA331" s="312">
        <f>'To &amp; from Work- trip % summary'!L336</f>
        <v>0</v>
      </c>
      <c r="AB331" s="314">
        <f>'To &amp; from Work- trip % summary'!N336</f>
        <v>0</v>
      </c>
      <c r="AC331" s="260">
        <f t="shared" si="60"/>
        <v>0</v>
      </c>
      <c r="AD331" s="259">
        <f t="shared" si="61"/>
        <v>0</v>
      </c>
      <c r="AE331" s="312">
        <f>'To &amp; from Work- trip % summary'!Q336</f>
        <v>0</v>
      </c>
      <c r="AF331" s="314">
        <f>'To &amp; from Work- trip % summary'!S336</f>
        <v>0</v>
      </c>
      <c r="AG331" s="260">
        <f t="shared" si="62"/>
        <v>0</v>
      </c>
      <c r="AH331" s="259">
        <f t="shared" si="63"/>
        <v>0</v>
      </c>
      <c r="AI331" s="312">
        <f>'To &amp; from Work- trip % summary'!V336</f>
        <v>0</v>
      </c>
      <c r="AJ331" s="314">
        <f>'To &amp; from Work- trip % summary'!X336</f>
        <v>0</v>
      </c>
      <c r="AK331" s="260">
        <f t="shared" si="64"/>
        <v>0</v>
      </c>
      <c r="AL331" s="259">
        <f t="shared" si="65"/>
        <v>0</v>
      </c>
      <c r="AM331" s="312">
        <f>'To &amp; from Work- trip % summary'!AA336</f>
        <v>0</v>
      </c>
      <c r="AN331" s="314">
        <f>'To &amp; from Work- trip % summary'!AC336</f>
        <v>0</v>
      </c>
      <c r="AO331" s="260">
        <f t="shared" si="66"/>
        <v>0</v>
      </c>
      <c r="AP331" s="259">
        <f t="shared" si="67"/>
        <v>0</v>
      </c>
      <c r="AQ331" s="312">
        <f>'To &amp; from Work- trip % summary'!AF336</f>
        <v>0</v>
      </c>
      <c r="AR331" s="314">
        <f>'To &amp; from Work- trip % summary'!AH336</f>
        <v>0</v>
      </c>
      <c r="AS331" s="260">
        <f t="shared" si="68"/>
        <v>0</v>
      </c>
      <c r="AT331" s="259">
        <f t="shared" si="69"/>
        <v>0</v>
      </c>
      <c r="AU331" s="261"/>
      <c r="AV331" s="248"/>
      <c r="AW331" s="248"/>
      <c r="AX331" s="248"/>
      <c r="AY331" s="248"/>
    </row>
    <row r="332" spans="1:51" x14ac:dyDescent="0.2">
      <c r="A332" s="248"/>
      <c r="B332" s="248"/>
      <c r="C332" s="248"/>
      <c r="D332" s="248"/>
      <c r="E332" s="248"/>
      <c r="F332" s="248"/>
      <c r="G332" s="248"/>
      <c r="H332" s="248"/>
      <c r="I332" s="248"/>
      <c r="J332" s="248"/>
      <c r="K332" s="248"/>
      <c r="L332" s="248"/>
      <c r="M332" s="248"/>
      <c r="N332" s="248"/>
      <c r="O332" s="248"/>
      <c r="P332" s="248"/>
      <c r="Q332" s="296"/>
      <c r="R332" s="256">
        <f>'To &amp; from Work- trip % summary'!B337</f>
        <v>0</v>
      </c>
      <c r="S332" s="313">
        <f>'To &amp; from Work- trip % summary'!D337</f>
        <v>0</v>
      </c>
      <c r="T332" s="257">
        <f>'Non-survey input values'!$B$26</f>
        <v>220.3</v>
      </c>
      <c r="U332" s="258">
        <f t="shared" ref="U332:U395" si="70">R332/5</f>
        <v>0</v>
      </c>
      <c r="V332" s="259">
        <f t="shared" ref="V332:V395" si="71">$B$5*$S332*$T332*U332</f>
        <v>0</v>
      </c>
      <c r="W332" s="312">
        <f>'To &amp; from Work- trip % summary'!G337</f>
        <v>0</v>
      </c>
      <c r="X332" s="314">
        <f>'To &amp; from Work- trip % summary'!I337</f>
        <v>0</v>
      </c>
      <c r="Y332" s="260">
        <f t="shared" ref="Y332:Y395" si="72">W332/5</f>
        <v>0</v>
      </c>
      <c r="Z332" s="259">
        <f t="shared" ref="Z332:Z395" si="73">$B$5*$X332*$T332*Y332</f>
        <v>0</v>
      </c>
      <c r="AA332" s="312">
        <f>'To &amp; from Work- trip % summary'!L337</f>
        <v>0</v>
      </c>
      <c r="AB332" s="314">
        <f>'To &amp; from Work- trip % summary'!N337</f>
        <v>0</v>
      </c>
      <c r="AC332" s="260">
        <f t="shared" ref="AC332:AC395" si="74">AA332/5</f>
        <v>0</v>
      </c>
      <c r="AD332" s="259">
        <f t="shared" ref="AD332:AD395" si="75">$B$5*$AB332*$T332*AC332</f>
        <v>0</v>
      </c>
      <c r="AE332" s="312">
        <f>'To &amp; from Work- trip % summary'!Q337</f>
        <v>0</v>
      </c>
      <c r="AF332" s="314">
        <f>'To &amp; from Work- trip % summary'!S337</f>
        <v>0</v>
      </c>
      <c r="AG332" s="260">
        <f t="shared" ref="AG332:AG395" si="76">AE332/5</f>
        <v>0</v>
      </c>
      <c r="AH332" s="259">
        <f t="shared" ref="AH332:AH395" si="77">$B$5*$AF332*$T332*AG332</f>
        <v>0</v>
      </c>
      <c r="AI332" s="312">
        <f>'To &amp; from Work- trip % summary'!V337</f>
        <v>0</v>
      </c>
      <c r="AJ332" s="314">
        <f>'To &amp; from Work- trip % summary'!X337</f>
        <v>0</v>
      </c>
      <c r="AK332" s="260">
        <f t="shared" ref="AK332:AK395" si="78">AI332/5</f>
        <v>0</v>
      </c>
      <c r="AL332" s="259">
        <f t="shared" ref="AL332:AL395" si="79">$B$5*$AJ332*$T332*AK332</f>
        <v>0</v>
      </c>
      <c r="AM332" s="312">
        <f>'To &amp; from Work- trip % summary'!AA337</f>
        <v>0</v>
      </c>
      <c r="AN332" s="314">
        <f>'To &amp; from Work- trip % summary'!AC337</f>
        <v>0</v>
      </c>
      <c r="AO332" s="260">
        <f t="shared" ref="AO332:AO395" si="80">AM332/5</f>
        <v>0</v>
      </c>
      <c r="AP332" s="259">
        <f t="shared" ref="AP332:AP395" si="81">$B$5*$AN332*$T332*AO332</f>
        <v>0</v>
      </c>
      <c r="AQ332" s="312">
        <f>'To &amp; from Work- trip % summary'!AF337</f>
        <v>0</v>
      </c>
      <c r="AR332" s="314">
        <f>'To &amp; from Work- trip % summary'!AH337</f>
        <v>0</v>
      </c>
      <c r="AS332" s="260">
        <f t="shared" ref="AS332:AS395" si="82">AQ332/5</f>
        <v>0</v>
      </c>
      <c r="AT332" s="259">
        <f t="shared" ref="AT332:AT395" si="83">$B$5*$AR332*$T332*AS332</f>
        <v>0</v>
      </c>
      <c r="AU332" s="261"/>
      <c r="AV332" s="248"/>
      <c r="AW332" s="248"/>
      <c r="AX332" s="248"/>
      <c r="AY332" s="248"/>
    </row>
    <row r="333" spans="1:51" x14ac:dyDescent="0.2">
      <c r="A333" s="248"/>
      <c r="B333" s="248"/>
      <c r="C333" s="248"/>
      <c r="D333" s="248"/>
      <c r="E333" s="248"/>
      <c r="F333" s="248"/>
      <c r="G333" s="248"/>
      <c r="H333" s="248"/>
      <c r="I333" s="248"/>
      <c r="J333" s="248"/>
      <c r="K333" s="248"/>
      <c r="L333" s="248"/>
      <c r="M333" s="248"/>
      <c r="N333" s="248"/>
      <c r="O333" s="248"/>
      <c r="P333" s="248"/>
      <c r="Q333" s="296"/>
      <c r="R333" s="256">
        <f>'To &amp; from Work- trip % summary'!B338</f>
        <v>0</v>
      </c>
      <c r="S333" s="313">
        <f>'To &amp; from Work- trip % summary'!D338</f>
        <v>0</v>
      </c>
      <c r="T333" s="257">
        <f>'Non-survey input values'!$B$26</f>
        <v>220.3</v>
      </c>
      <c r="U333" s="258">
        <f t="shared" si="70"/>
        <v>0</v>
      </c>
      <c r="V333" s="259">
        <f t="shared" si="71"/>
        <v>0</v>
      </c>
      <c r="W333" s="312">
        <f>'To &amp; from Work- trip % summary'!G338</f>
        <v>0</v>
      </c>
      <c r="X333" s="314">
        <f>'To &amp; from Work- trip % summary'!I338</f>
        <v>0</v>
      </c>
      <c r="Y333" s="260">
        <f t="shared" si="72"/>
        <v>0</v>
      </c>
      <c r="Z333" s="259">
        <f t="shared" si="73"/>
        <v>0</v>
      </c>
      <c r="AA333" s="312">
        <f>'To &amp; from Work- trip % summary'!L338</f>
        <v>0</v>
      </c>
      <c r="AB333" s="314">
        <f>'To &amp; from Work- trip % summary'!N338</f>
        <v>0</v>
      </c>
      <c r="AC333" s="260">
        <f t="shared" si="74"/>
        <v>0</v>
      </c>
      <c r="AD333" s="259">
        <f t="shared" si="75"/>
        <v>0</v>
      </c>
      <c r="AE333" s="312">
        <f>'To &amp; from Work- trip % summary'!Q338</f>
        <v>0</v>
      </c>
      <c r="AF333" s="314">
        <f>'To &amp; from Work- trip % summary'!S338</f>
        <v>0</v>
      </c>
      <c r="AG333" s="260">
        <f t="shared" si="76"/>
        <v>0</v>
      </c>
      <c r="AH333" s="259">
        <f t="shared" si="77"/>
        <v>0</v>
      </c>
      <c r="AI333" s="312">
        <f>'To &amp; from Work- trip % summary'!V338</f>
        <v>0</v>
      </c>
      <c r="AJ333" s="314">
        <f>'To &amp; from Work- trip % summary'!X338</f>
        <v>0</v>
      </c>
      <c r="AK333" s="260">
        <f t="shared" si="78"/>
        <v>0</v>
      </c>
      <c r="AL333" s="259">
        <f t="shared" si="79"/>
        <v>0</v>
      </c>
      <c r="AM333" s="312">
        <f>'To &amp; from Work- trip % summary'!AA338</f>
        <v>0</v>
      </c>
      <c r="AN333" s="314">
        <f>'To &amp; from Work- trip % summary'!AC338</f>
        <v>0</v>
      </c>
      <c r="AO333" s="260">
        <f t="shared" si="80"/>
        <v>0</v>
      </c>
      <c r="AP333" s="259">
        <f t="shared" si="81"/>
        <v>0</v>
      </c>
      <c r="AQ333" s="312">
        <f>'To &amp; from Work- trip % summary'!AF338</f>
        <v>0</v>
      </c>
      <c r="AR333" s="314">
        <f>'To &amp; from Work- trip % summary'!AH338</f>
        <v>0</v>
      </c>
      <c r="AS333" s="260">
        <f t="shared" si="82"/>
        <v>0</v>
      </c>
      <c r="AT333" s="259">
        <f t="shared" si="83"/>
        <v>0</v>
      </c>
      <c r="AU333" s="261"/>
      <c r="AV333" s="248"/>
      <c r="AW333" s="248"/>
      <c r="AX333" s="248"/>
      <c r="AY333" s="248"/>
    </row>
    <row r="334" spans="1:51" x14ac:dyDescent="0.2">
      <c r="A334" s="248"/>
      <c r="B334" s="248"/>
      <c r="C334" s="248"/>
      <c r="D334" s="248"/>
      <c r="E334" s="248"/>
      <c r="F334" s="248"/>
      <c r="G334" s="248"/>
      <c r="H334" s="248"/>
      <c r="I334" s="248"/>
      <c r="J334" s="248"/>
      <c r="K334" s="248"/>
      <c r="L334" s="248"/>
      <c r="M334" s="248"/>
      <c r="N334" s="248"/>
      <c r="O334" s="248"/>
      <c r="P334" s="248"/>
      <c r="Q334" s="296"/>
      <c r="R334" s="256">
        <f>'To &amp; from Work- trip % summary'!B339</f>
        <v>0</v>
      </c>
      <c r="S334" s="313">
        <f>'To &amp; from Work- trip % summary'!D339</f>
        <v>0</v>
      </c>
      <c r="T334" s="257">
        <f>'Non-survey input values'!$B$26</f>
        <v>220.3</v>
      </c>
      <c r="U334" s="258">
        <f t="shared" si="70"/>
        <v>0</v>
      </c>
      <c r="V334" s="259">
        <f t="shared" si="71"/>
        <v>0</v>
      </c>
      <c r="W334" s="312">
        <f>'To &amp; from Work- trip % summary'!G339</f>
        <v>0</v>
      </c>
      <c r="X334" s="314">
        <f>'To &amp; from Work- trip % summary'!I339</f>
        <v>0</v>
      </c>
      <c r="Y334" s="260">
        <f t="shared" si="72"/>
        <v>0</v>
      </c>
      <c r="Z334" s="259">
        <f t="shared" si="73"/>
        <v>0</v>
      </c>
      <c r="AA334" s="312">
        <f>'To &amp; from Work- trip % summary'!L339</f>
        <v>0</v>
      </c>
      <c r="AB334" s="314">
        <f>'To &amp; from Work- trip % summary'!N339</f>
        <v>0</v>
      </c>
      <c r="AC334" s="260">
        <f t="shared" si="74"/>
        <v>0</v>
      </c>
      <c r="AD334" s="259">
        <f t="shared" si="75"/>
        <v>0</v>
      </c>
      <c r="AE334" s="312">
        <f>'To &amp; from Work- trip % summary'!Q339</f>
        <v>0</v>
      </c>
      <c r="AF334" s="314">
        <f>'To &amp; from Work- trip % summary'!S339</f>
        <v>0</v>
      </c>
      <c r="AG334" s="260">
        <f t="shared" si="76"/>
        <v>0</v>
      </c>
      <c r="AH334" s="259">
        <f t="shared" si="77"/>
        <v>0</v>
      </c>
      <c r="AI334" s="312">
        <f>'To &amp; from Work- trip % summary'!V339</f>
        <v>0</v>
      </c>
      <c r="AJ334" s="314">
        <f>'To &amp; from Work- trip % summary'!X339</f>
        <v>0</v>
      </c>
      <c r="AK334" s="260">
        <f t="shared" si="78"/>
        <v>0</v>
      </c>
      <c r="AL334" s="259">
        <f t="shared" si="79"/>
        <v>0</v>
      </c>
      <c r="AM334" s="312">
        <f>'To &amp; from Work- trip % summary'!AA339</f>
        <v>0</v>
      </c>
      <c r="AN334" s="314">
        <f>'To &amp; from Work- trip % summary'!AC339</f>
        <v>0</v>
      </c>
      <c r="AO334" s="260">
        <f t="shared" si="80"/>
        <v>0</v>
      </c>
      <c r="AP334" s="259">
        <f t="shared" si="81"/>
        <v>0</v>
      </c>
      <c r="AQ334" s="312">
        <f>'To &amp; from Work- trip % summary'!AF339</f>
        <v>0</v>
      </c>
      <c r="AR334" s="314">
        <f>'To &amp; from Work- trip % summary'!AH339</f>
        <v>0</v>
      </c>
      <c r="AS334" s="260">
        <f t="shared" si="82"/>
        <v>0</v>
      </c>
      <c r="AT334" s="259">
        <f t="shared" si="83"/>
        <v>0</v>
      </c>
      <c r="AU334" s="261"/>
      <c r="AV334" s="248"/>
      <c r="AW334" s="248"/>
      <c r="AX334" s="248"/>
      <c r="AY334" s="248"/>
    </row>
    <row r="335" spans="1:51" x14ac:dyDescent="0.2">
      <c r="A335" s="248"/>
      <c r="B335" s="248"/>
      <c r="C335" s="248"/>
      <c r="D335" s="248"/>
      <c r="E335" s="248"/>
      <c r="F335" s="248"/>
      <c r="G335" s="248"/>
      <c r="H335" s="248"/>
      <c r="I335" s="248"/>
      <c r="J335" s="248"/>
      <c r="K335" s="248"/>
      <c r="L335" s="248"/>
      <c r="M335" s="248"/>
      <c r="N335" s="248"/>
      <c r="O335" s="248"/>
      <c r="P335" s="248"/>
      <c r="Q335" s="296"/>
      <c r="R335" s="256">
        <f>'To &amp; from Work- trip % summary'!B340</f>
        <v>0</v>
      </c>
      <c r="S335" s="313">
        <f>'To &amp; from Work- trip % summary'!D340</f>
        <v>0</v>
      </c>
      <c r="T335" s="257">
        <f>'Non-survey input values'!$B$26</f>
        <v>220.3</v>
      </c>
      <c r="U335" s="258">
        <f t="shared" si="70"/>
        <v>0</v>
      </c>
      <c r="V335" s="259">
        <f t="shared" si="71"/>
        <v>0</v>
      </c>
      <c r="W335" s="312">
        <f>'To &amp; from Work- trip % summary'!G340</f>
        <v>0</v>
      </c>
      <c r="X335" s="314">
        <f>'To &amp; from Work- trip % summary'!I340</f>
        <v>0</v>
      </c>
      <c r="Y335" s="260">
        <f t="shared" si="72"/>
        <v>0</v>
      </c>
      <c r="Z335" s="259">
        <f t="shared" si="73"/>
        <v>0</v>
      </c>
      <c r="AA335" s="312">
        <f>'To &amp; from Work- trip % summary'!L340</f>
        <v>0</v>
      </c>
      <c r="AB335" s="314">
        <f>'To &amp; from Work- trip % summary'!N340</f>
        <v>0</v>
      </c>
      <c r="AC335" s="260">
        <f t="shared" si="74"/>
        <v>0</v>
      </c>
      <c r="AD335" s="259">
        <f t="shared" si="75"/>
        <v>0</v>
      </c>
      <c r="AE335" s="312">
        <f>'To &amp; from Work- trip % summary'!Q340</f>
        <v>0</v>
      </c>
      <c r="AF335" s="314">
        <f>'To &amp; from Work- trip % summary'!S340</f>
        <v>0</v>
      </c>
      <c r="AG335" s="260">
        <f t="shared" si="76"/>
        <v>0</v>
      </c>
      <c r="AH335" s="259">
        <f t="shared" si="77"/>
        <v>0</v>
      </c>
      <c r="AI335" s="312">
        <f>'To &amp; from Work- trip % summary'!V340</f>
        <v>0</v>
      </c>
      <c r="AJ335" s="314">
        <f>'To &amp; from Work- trip % summary'!X340</f>
        <v>0</v>
      </c>
      <c r="AK335" s="260">
        <f t="shared" si="78"/>
        <v>0</v>
      </c>
      <c r="AL335" s="259">
        <f t="shared" si="79"/>
        <v>0</v>
      </c>
      <c r="AM335" s="312">
        <f>'To &amp; from Work- trip % summary'!AA340</f>
        <v>0</v>
      </c>
      <c r="AN335" s="314">
        <f>'To &amp; from Work- trip % summary'!AC340</f>
        <v>0</v>
      </c>
      <c r="AO335" s="260">
        <f t="shared" si="80"/>
        <v>0</v>
      </c>
      <c r="AP335" s="259">
        <f t="shared" si="81"/>
        <v>0</v>
      </c>
      <c r="AQ335" s="312">
        <f>'To &amp; from Work- trip % summary'!AF340</f>
        <v>0</v>
      </c>
      <c r="AR335" s="314">
        <f>'To &amp; from Work- trip % summary'!AH340</f>
        <v>0</v>
      </c>
      <c r="AS335" s="260">
        <f t="shared" si="82"/>
        <v>0</v>
      </c>
      <c r="AT335" s="259">
        <f t="shared" si="83"/>
        <v>0</v>
      </c>
      <c r="AU335" s="261"/>
      <c r="AV335" s="248"/>
      <c r="AW335" s="248"/>
      <c r="AX335" s="248"/>
      <c r="AY335" s="248"/>
    </row>
    <row r="336" spans="1:51" x14ac:dyDescent="0.2">
      <c r="A336" s="248"/>
      <c r="B336" s="248"/>
      <c r="C336" s="248"/>
      <c r="D336" s="248"/>
      <c r="E336" s="248"/>
      <c r="F336" s="248"/>
      <c r="G336" s="248"/>
      <c r="H336" s="248"/>
      <c r="I336" s="248"/>
      <c r="J336" s="248"/>
      <c r="K336" s="248"/>
      <c r="L336" s="248"/>
      <c r="M336" s="248"/>
      <c r="N336" s="248"/>
      <c r="O336" s="248"/>
      <c r="P336" s="248"/>
      <c r="Q336" s="296"/>
      <c r="R336" s="256">
        <f>'To &amp; from Work- trip % summary'!B341</f>
        <v>0</v>
      </c>
      <c r="S336" s="313">
        <f>'To &amp; from Work- trip % summary'!D341</f>
        <v>0</v>
      </c>
      <c r="T336" s="257">
        <f>'Non-survey input values'!$B$26</f>
        <v>220.3</v>
      </c>
      <c r="U336" s="258">
        <f t="shared" si="70"/>
        <v>0</v>
      </c>
      <c r="V336" s="259">
        <f t="shared" si="71"/>
        <v>0</v>
      </c>
      <c r="W336" s="312">
        <f>'To &amp; from Work- trip % summary'!G341</f>
        <v>0</v>
      </c>
      <c r="X336" s="314">
        <f>'To &amp; from Work- trip % summary'!I341</f>
        <v>0</v>
      </c>
      <c r="Y336" s="260">
        <f t="shared" si="72"/>
        <v>0</v>
      </c>
      <c r="Z336" s="259">
        <f t="shared" si="73"/>
        <v>0</v>
      </c>
      <c r="AA336" s="312">
        <f>'To &amp; from Work- trip % summary'!L341</f>
        <v>0</v>
      </c>
      <c r="AB336" s="314">
        <f>'To &amp; from Work- trip % summary'!N341</f>
        <v>0</v>
      </c>
      <c r="AC336" s="260">
        <f t="shared" si="74"/>
        <v>0</v>
      </c>
      <c r="AD336" s="259">
        <f t="shared" si="75"/>
        <v>0</v>
      </c>
      <c r="AE336" s="312">
        <f>'To &amp; from Work- trip % summary'!Q341</f>
        <v>0</v>
      </c>
      <c r="AF336" s="314">
        <f>'To &amp; from Work- trip % summary'!S341</f>
        <v>0</v>
      </c>
      <c r="AG336" s="260">
        <f t="shared" si="76"/>
        <v>0</v>
      </c>
      <c r="AH336" s="259">
        <f t="shared" si="77"/>
        <v>0</v>
      </c>
      <c r="AI336" s="312">
        <f>'To &amp; from Work- trip % summary'!V341</f>
        <v>0</v>
      </c>
      <c r="AJ336" s="314">
        <f>'To &amp; from Work- trip % summary'!X341</f>
        <v>0</v>
      </c>
      <c r="AK336" s="260">
        <f t="shared" si="78"/>
        <v>0</v>
      </c>
      <c r="AL336" s="259">
        <f t="shared" si="79"/>
        <v>0</v>
      </c>
      <c r="AM336" s="312">
        <f>'To &amp; from Work- trip % summary'!AA341</f>
        <v>0</v>
      </c>
      <c r="AN336" s="314">
        <f>'To &amp; from Work- trip % summary'!AC341</f>
        <v>0</v>
      </c>
      <c r="AO336" s="260">
        <f t="shared" si="80"/>
        <v>0</v>
      </c>
      <c r="AP336" s="259">
        <f t="shared" si="81"/>
        <v>0</v>
      </c>
      <c r="AQ336" s="312">
        <f>'To &amp; from Work- trip % summary'!AF341</f>
        <v>0</v>
      </c>
      <c r="AR336" s="314">
        <f>'To &amp; from Work- trip % summary'!AH341</f>
        <v>0</v>
      </c>
      <c r="AS336" s="260">
        <f t="shared" si="82"/>
        <v>0</v>
      </c>
      <c r="AT336" s="259">
        <f t="shared" si="83"/>
        <v>0</v>
      </c>
      <c r="AU336" s="261"/>
      <c r="AV336" s="248"/>
      <c r="AW336" s="248"/>
      <c r="AX336" s="248"/>
      <c r="AY336" s="248"/>
    </row>
    <row r="337" spans="1:51" x14ac:dyDescent="0.2">
      <c r="A337" s="248"/>
      <c r="B337" s="248"/>
      <c r="C337" s="248"/>
      <c r="D337" s="248"/>
      <c r="E337" s="248"/>
      <c r="F337" s="248"/>
      <c r="G337" s="248"/>
      <c r="H337" s="248"/>
      <c r="I337" s="248"/>
      <c r="J337" s="248"/>
      <c r="K337" s="248"/>
      <c r="L337" s="248"/>
      <c r="M337" s="248"/>
      <c r="N337" s="248"/>
      <c r="O337" s="248"/>
      <c r="P337" s="248"/>
      <c r="Q337" s="296"/>
      <c r="R337" s="256">
        <f>'To &amp; from Work- trip % summary'!B342</f>
        <v>0</v>
      </c>
      <c r="S337" s="313">
        <f>'To &amp; from Work- trip % summary'!D342</f>
        <v>0</v>
      </c>
      <c r="T337" s="257">
        <f>'Non-survey input values'!$B$26</f>
        <v>220.3</v>
      </c>
      <c r="U337" s="258">
        <f t="shared" si="70"/>
        <v>0</v>
      </c>
      <c r="V337" s="259">
        <f t="shared" si="71"/>
        <v>0</v>
      </c>
      <c r="W337" s="312">
        <f>'To &amp; from Work- trip % summary'!G342</f>
        <v>0</v>
      </c>
      <c r="X337" s="314">
        <f>'To &amp; from Work- trip % summary'!I342</f>
        <v>0</v>
      </c>
      <c r="Y337" s="260">
        <f t="shared" si="72"/>
        <v>0</v>
      </c>
      <c r="Z337" s="259">
        <f t="shared" si="73"/>
        <v>0</v>
      </c>
      <c r="AA337" s="312">
        <f>'To &amp; from Work- trip % summary'!L342</f>
        <v>0</v>
      </c>
      <c r="AB337" s="314">
        <f>'To &amp; from Work- trip % summary'!N342</f>
        <v>0</v>
      </c>
      <c r="AC337" s="260">
        <f t="shared" si="74"/>
        <v>0</v>
      </c>
      <c r="AD337" s="259">
        <f t="shared" si="75"/>
        <v>0</v>
      </c>
      <c r="AE337" s="312">
        <f>'To &amp; from Work- trip % summary'!Q342</f>
        <v>0</v>
      </c>
      <c r="AF337" s="314">
        <f>'To &amp; from Work- trip % summary'!S342</f>
        <v>0</v>
      </c>
      <c r="AG337" s="260">
        <f t="shared" si="76"/>
        <v>0</v>
      </c>
      <c r="AH337" s="259">
        <f t="shared" si="77"/>
        <v>0</v>
      </c>
      <c r="AI337" s="312">
        <f>'To &amp; from Work- trip % summary'!V342</f>
        <v>0</v>
      </c>
      <c r="AJ337" s="314">
        <f>'To &amp; from Work- trip % summary'!X342</f>
        <v>0</v>
      </c>
      <c r="AK337" s="260">
        <f t="shared" si="78"/>
        <v>0</v>
      </c>
      <c r="AL337" s="259">
        <f t="shared" si="79"/>
        <v>0</v>
      </c>
      <c r="AM337" s="312">
        <f>'To &amp; from Work- trip % summary'!AA342</f>
        <v>0</v>
      </c>
      <c r="AN337" s="314">
        <f>'To &amp; from Work- trip % summary'!AC342</f>
        <v>0</v>
      </c>
      <c r="AO337" s="260">
        <f t="shared" si="80"/>
        <v>0</v>
      </c>
      <c r="AP337" s="259">
        <f t="shared" si="81"/>
        <v>0</v>
      </c>
      <c r="AQ337" s="312">
        <f>'To &amp; from Work- trip % summary'!AF342</f>
        <v>0</v>
      </c>
      <c r="AR337" s="314">
        <f>'To &amp; from Work- trip % summary'!AH342</f>
        <v>0</v>
      </c>
      <c r="AS337" s="260">
        <f t="shared" si="82"/>
        <v>0</v>
      </c>
      <c r="AT337" s="259">
        <f t="shared" si="83"/>
        <v>0</v>
      </c>
      <c r="AU337" s="261"/>
      <c r="AV337" s="248"/>
      <c r="AW337" s="248"/>
      <c r="AX337" s="248"/>
      <c r="AY337" s="248"/>
    </row>
    <row r="338" spans="1:51" x14ac:dyDescent="0.2">
      <c r="A338" s="248"/>
      <c r="B338" s="248"/>
      <c r="C338" s="248"/>
      <c r="D338" s="248"/>
      <c r="E338" s="248"/>
      <c r="F338" s="248"/>
      <c r="G338" s="248"/>
      <c r="H338" s="248"/>
      <c r="I338" s="248"/>
      <c r="J338" s="248"/>
      <c r="K338" s="248"/>
      <c r="L338" s="248"/>
      <c r="M338" s="248"/>
      <c r="N338" s="248"/>
      <c r="O338" s="248"/>
      <c r="P338" s="248"/>
      <c r="Q338" s="296"/>
      <c r="R338" s="256">
        <f>'To &amp; from Work- trip % summary'!B343</f>
        <v>0</v>
      </c>
      <c r="S338" s="313">
        <f>'To &amp; from Work- trip % summary'!D343</f>
        <v>0</v>
      </c>
      <c r="T338" s="257">
        <f>'Non-survey input values'!$B$26</f>
        <v>220.3</v>
      </c>
      <c r="U338" s="258">
        <f t="shared" si="70"/>
        <v>0</v>
      </c>
      <c r="V338" s="259">
        <f t="shared" si="71"/>
        <v>0</v>
      </c>
      <c r="W338" s="312">
        <f>'To &amp; from Work- trip % summary'!G343</f>
        <v>0</v>
      </c>
      <c r="X338" s="314">
        <f>'To &amp; from Work- trip % summary'!I343</f>
        <v>0</v>
      </c>
      <c r="Y338" s="260">
        <f t="shared" si="72"/>
        <v>0</v>
      </c>
      <c r="Z338" s="259">
        <f t="shared" si="73"/>
        <v>0</v>
      </c>
      <c r="AA338" s="312">
        <f>'To &amp; from Work- trip % summary'!L343</f>
        <v>0</v>
      </c>
      <c r="AB338" s="314">
        <f>'To &amp; from Work- trip % summary'!N343</f>
        <v>0</v>
      </c>
      <c r="AC338" s="260">
        <f t="shared" si="74"/>
        <v>0</v>
      </c>
      <c r="AD338" s="259">
        <f t="shared" si="75"/>
        <v>0</v>
      </c>
      <c r="AE338" s="312">
        <f>'To &amp; from Work- trip % summary'!Q343</f>
        <v>0</v>
      </c>
      <c r="AF338" s="314">
        <f>'To &amp; from Work- trip % summary'!S343</f>
        <v>0</v>
      </c>
      <c r="AG338" s="260">
        <f t="shared" si="76"/>
        <v>0</v>
      </c>
      <c r="AH338" s="259">
        <f t="shared" si="77"/>
        <v>0</v>
      </c>
      <c r="AI338" s="312">
        <f>'To &amp; from Work- trip % summary'!V343</f>
        <v>0</v>
      </c>
      <c r="AJ338" s="314">
        <f>'To &amp; from Work- trip % summary'!X343</f>
        <v>0</v>
      </c>
      <c r="AK338" s="260">
        <f t="shared" si="78"/>
        <v>0</v>
      </c>
      <c r="AL338" s="259">
        <f t="shared" si="79"/>
        <v>0</v>
      </c>
      <c r="AM338" s="312">
        <f>'To &amp; from Work- trip % summary'!AA343</f>
        <v>0</v>
      </c>
      <c r="AN338" s="314">
        <f>'To &amp; from Work- trip % summary'!AC343</f>
        <v>0</v>
      </c>
      <c r="AO338" s="260">
        <f t="shared" si="80"/>
        <v>0</v>
      </c>
      <c r="AP338" s="259">
        <f t="shared" si="81"/>
        <v>0</v>
      </c>
      <c r="AQ338" s="312">
        <f>'To &amp; from Work- trip % summary'!AF343</f>
        <v>0</v>
      </c>
      <c r="AR338" s="314">
        <f>'To &amp; from Work- trip % summary'!AH343</f>
        <v>0</v>
      </c>
      <c r="AS338" s="260">
        <f t="shared" si="82"/>
        <v>0</v>
      </c>
      <c r="AT338" s="259">
        <f t="shared" si="83"/>
        <v>0</v>
      </c>
      <c r="AU338" s="261"/>
      <c r="AV338" s="248"/>
      <c r="AW338" s="248"/>
      <c r="AX338" s="248"/>
      <c r="AY338" s="248"/>
    </row>
    <row r="339" spans="1:51" x14ac:dyDescent="0.2">
      <c r="A339" s="248"/>
      <c r="B339" s="248"/>
      <c r="C339" s="248"/>
      <c r="D339" s="248"/>
      <c r="E339" s="248"/>
      <c r="F339" s="248"/>
      <c r="G339" s="248"/>
      <c r="H339" s="248"/>
      <c r="I339" s="248"/>
      <c r="J339" s="248"/>
      <c r="K339" s="248"/>
      <c r="L339" s="248"/>
      <c r="M339" s="248"/>
      <c r="N339" s="248"/>
      <c r="O339" s="248"/>
      <c r="P339" s="248"/>
      <c r="Q339" s="296"/>
      <c r="R339" s="256">
        <f>'To &amp; from Work- trip % summary'!B344</f>
        <v>0</v>
      </c>
      <c r="S339" s="313">
        <f>'To &amp; from Work- trip % summary'!D344</f>
        <v>0</v>
      </c>
      <c r="T339" s="257">
        <f>'Non-survey input values'!$B$26</f>
        <v>220.3</v>
      </c>
      <c r="U339" s="258">
        <f t="shared" si="70"/>
        <v>0</v>
      </c>
      <c r="V339" s="259">
        <f t="shared" si="71"/>
        <v>0</v>
      </c>
      <c r="W339" s="312">
        <f>'To &amp; from Work- trip % summary'!G344</f>
        <v>0</v>
      </c>
      <c r="X339" s="314">
        <f>'To &amp; from Work- trip % summary'!I344</f>
        <v>0</v>
      </c>
      <c r="Y339" s="260">
        <f t="shared" si="72"/>
        <v>0</v>
      </c>
      <c r="Z339" s="259">
        <f t="shared" si="73"/>
        <v>0</v>
      </c>
      <c r="AA339" s="312">
        <f>'To &amp; from Work- trip % summary'!L344</f>
        <v>0</v>
      </c>
      <c r="AB339" s="314">
        <f>'To &amp; from Work- trip % summary'!N344</f>
        <v>0</v>
      </c>
      <c r="AC339" s="260">
        <f t="shared" si="74"/>
        <v>0</v>
      </c>
      <c r="AD339" s="259">
        <f t="shared" si="75"/>
        <v>0</v>
      </c>
      <c r="AE339" s="312">
        <f>'To &amp; from Work- trip % summary'!Q344</f>
        <v>0</v>
      </c>
      <c r="AF339" s="314">
        <f>'To &amp; from Work- trip % summary'!S344</f>
        <v>0</v>
      </c>
      <c r="AG339" s="260">
        <f t="shared" si="76"/>
        <v>0</v>
      </c>
      <c r="AH339" s="259">
        <f t="shared" si="77"/>
        <v>0</v>
      </c>
      <c r="AI339" s="312">
        <f>'To &amp; from Work- trip % summary'!V344</f>
        <v>0</v>
      </c>
      <c r="AJ339" s="314">
        <f>'To &amp; from Work- trip % summary'!X344</f>
        <v>0</v>
      </c>
      <c r="AK339" s="260">
        <f t="shared" si="78"/>
        <v>0</v>
      </c>
      <c r="AL339" s="259">
        <f t="shared" si="79"/>
        <v>0</v>
      </c>
      <c r="AM339" s="312">
        <f>'To &amp; from Work- trip % summary'!AA344</f>
        <v>0</v>
      </c>
      <c r="AN339" s="314">
        <f>'To &amp; from Work- trip % summary'!AC344</f>
        <v>0</v>
      </c>
      <c r="AO339" s="260">
        <f t="shared" si="80"/>
        <v>0</v>
      </c>
      <c r="AP339" s="259">
        <f t="shared" si="81"/>
        <v>0</v>
      </c>
      <c r="AQ339" s="312">
        <f>'To &amp; from Work- trip % summary'!AF344</f>
        <v>0</v>
      </c>
      <c r="AR339" s="314">
        <f>'To &amp; from Work- trip % summary'!AH344</f>
        <v>0</v>
      </c>
      <c r="AS339" s="260">
        <f t="shared" si="82"/>
        <v>0</v>
      </c>
      <c r="AT339" s="259">
        <f t="shared" si="83"/>
        <v>0</v>
      </c>
      <c r="AU339" s="261"/>
      <c r="AV339" s="248"/>
      <c r="AW339" s="248"/>
      <c r="AX339" s="248"/>
      <c r="AY339" s="248"/>
    </row>
    <row r="340" spans="1:51" x14ac:dyDescent="0.2">
      <c r="A340" s="248"/>
      <c r="B340" s="248"/>
      <c r="C340" s="248"/>
      <c r="D340" s="248"/>
      <c r="E340" s="248"/>
      <c r="F340" s="248"/>
      <c r="G340" s="248"/>
      <c r="H340" s="248"/>
      <c r="I340" s="248"/>
      <c r="J340" s="248"/>
      <c r="K340" s="248"/>
      <c r="L340" s="248"/>
      <c r="M340" s="248"/>
      <c r="N340" s="248"/>
      <c r="O340" s="248"/>
      <c r="P340" s="248"/>
      <c r="Q340" s="296"/>
      <c r="R340" s="256">
        <f>'To &amp; from Work- trip % summary'!B345</f>
        <v>0</v>
      </c>
      <c r="S340" s="313">
        <f>'To &amp; from Work- trip % summary'!D345</f>
        <v>0</v>
      </c>
      <c r="T340" s="257">
        <f>'Non-survey input values'!$B$26</f>
        <v>220.3</v>
      </c>
      <c r="U340" s="258">
        <f t="shared" si="70"/>
        <v>0</v>
      </c>
      <c r="V340" s="259">
        <f t="shared" si="71"/>
        <v>0</v>
      </c>
      <c r="W340" s="312">
        <f>'To &amp; from Work- trip % summary'!G345</f>
        <v>0</v>
      </c>
      <c r="X340" s="314">
        <f>'To &amp; from Work- trip % summary'!I345</f>
        <v>0</v>
      </c>
      <c r="Y340" s="260">
        <f t="shared" si="72"/>
        <v>0</v>
      </c>
      <c r="Z340" s="259">
        <f t="shared" si="73"/>
        <v>0</v>
      </c>
      <c r="AA340" s="312">
        <f>'To &amp; from Work- trip % summary'!L345</f>
        <v>0</v>
      </c>
      <c r="AB340" s="314">
        <f>'To &amp; from Work- trip % summary'!N345</f>
        <v>0</v>
      </c>
      <c r="AC340" s="260">
        <f t="shared" si="74"/>
        <v>0</v>
      </c>
      <c r="AD340" s="259">
        <f t="shared" si="75"/>
        <v>0</v>
      </c>
      <c r="AE340" s="312">
        <f>'To &amp; from Work- trip % summary'!Q345</f>
        <v>0</v>
      </c>
      <c r="AF340" s="314">
        <f>'To &amp; from Work- trip % summary'!S345</f>
        <v>0</v>
      </c>
      <c r="AG340" s="260">
        <f t="shared" si="76"/>
        <v>0</v>
      </c>
      <c r="AH340" s="259">
        <f t="shared" si="77"/>
        <v>0</v>
      </c>
      <c r="AI340" s="312">
        <f>'To &amp; from Work- trip % summary'!V345</f>
        <v>0</v>
      </c>
      <c r="AJ340" s="314">
        <f>'To &amp; from Work- trip % summary'!X345</f>
        <v>0</v>
      </c>
      <c r="AK340" s="260">
        <f t="shared" si="78"/>
        <v>0</v>
      </c>
      <c r="AL340" s="259">
        <f t="shared" si="79"/>
        <v>0</v>
      </c>
      <c r="AM340" s="312">
        <f>'To &amp; from Work- trip % summary'!AA345</f>
        <v>0</v>
      </c>
      <c r="AN340" s="314">
        <f>'To &amp; from Work- trip % summary'!AC345</f>
        <v>0</v>
      </c>
      <c r="AO340" s="260">
        <f t="shared" si="80"/>
        <v>0</v>
      </c>
      <c r="AP340" s="259">
        <f t="shared" si="81"/>
        <v>0</v>
      </c>
      <c r="AQ340" s="312">
        <f>'To &amp; from Work- trip % summary'!AF345</f>
        <v>0</v>
      </c>
      <c r="AR340" s="314">
        <f>'To &amp; from Work- trip % summary'!AH345</f>
        <v>0</v>
      </c>
      <c r="AS340" s="260">
        <f t="shared" si="82"/>
        <v>0</v>
      </c>
      <c r="AT340" s="259">
        <f t="shared" si="83"/>
        <v>0</v>
      </c>
      <c r="AU340" s="261"/>
      <c r="AV340" s="248"/>
      <c r="AW340" s="248"/>
      <c r="AX340" s="248"/>
      <c r="AY340" s="248"/>
    </row>
    <row r="341" spans="1:51" x14ac:dyDescent="0.2">
      <c r="A341" s="248"/>
      <c r="B341" s="248"/>
      <c r="C341" s="248"/>
      <c r="D341" s="248"/>
      <c r="E341" s="248"/>
      <c r="F341" s="248"/>
      <c r="G341" s="248"/>
      <c r="H341" s="248"/>
      <c r="I341" s="248"/>
      <c r="J341" s="248"/>
      <c r="K341" s="248"/>
      <c r="L341" s="248"/>
      <c r="M341" s="248"/>
      <c r="N341" s="248"/>
      <c r="O341" s="248"/>
      <c r="P341" s="248"/>
      <c r="Q341" s="296"/>
      <c r="R341" s="256">
        <f>'To &amp; from Work- trip % summary'!B346</f>
        <v>0</v>
      </c>
      <c r="S341" s="313">
        <f>'To &amp; from Work- trip % summary'!D346</f>
        <v>0</v>
      </c>
      <c r="T341" s="257">
        <f>'Non-survey input values'!$B$26</f>
        <v>220.3</v>
      </c>
      <c r="U341" s="258">
        <f t="shared" si="70"/>
        <v>0</v>
      </c>
      <c r="V341" s="259">
        <f t="shared" si="71"/>
        <v>0</v>
      </c>
      <c r="W341" s="312">
        <f>'To &amp; from Work- trip % summary'!G346</f>
        <v>0</v>
      </c>
      <c r="X341" s="314">
        <f>'To &amp; from Work- trip % summary'!I346</f>
        <v>0</v>
      </c>
      <c r="Y341" s="260">
        <f t="shared" si="72"/>
        <v>0</v>
      </c>
      <c r="Z341" s="259">
        <f t="shared" si="73"/>
        <v>0</v>
      </c>
      <c r="AA341" s="312">
        <f>'To &amp; from Work- trip % summary'!L346</f>
        <v>0</v>
      </c>
      <c r="AB341" s="314">
        <f>'To &amp; from Work- trip % summary'!N346</f>
        <v>0</v>
      </c>
      <c r="AC341" s="260">
        <f t="shared" si="74"/>
        <v>0</v>
      </c>
      <c r="AD341" s="259">
        <f t="shared" si="75"/>
        <v>0</v>
      </c>
      <c r="AE341" s="312">
        <f>'To &amp; from Work- trip % summary'!Q346</f>
        <v>0</v>
      </c>
      <c r="AF341" s="314">
        <f>'To &amp; from Work- trip % summary'!S346</f>
        <v>0</v>
      </c>
      <c r="AG341" s="260">
        <f t="shared" si="76"/>
        <v>0</v>
      </c>
      <c r="AH341" s="259">
        <f t="shared" si="77"/>
        <v>0</v>
      </c>
      <c r="AI341" s="312">
        <f>'To &amp; from Work- trip % summary'!V346</f>
        <v>0</v>
      </c>
      <c r="AJ341" s="314">
        <f>'To &amp; from Work- trip % summary'!X346</f>
        <v>0</v>
      </c>
      <c r="AK341" s="260">
        <f t="shared" si="78"/>
        <v>0</v>
      </c>
      <c r="AL341" s="259">
        <f t="shared" si="79"/>
        <v>0</v>
      </c>
      <c r="AM341" s="312">
        <f>'To &amp; from Work- trip % summary'!AA346</f>
        <v>0</v>
      </c>
      <c r="AN341" s="314">
        <f>'To &amp; from Work- trip % summary'!AC346</f>
        <v>0</v>
      </c>
      <c r="AO341" s="260">
        <f t="shared" si="80"/>
        <v>0</v>
      </c>
      <c r="AP341" s="259">
        <f t="shared" si="81"/>
        <v>0</v>
      </c>
      <c r="AQ341" s="312">
        <f>'To &amp; from Work- trip % summary'!AF346</f>
        <v>0</v>
      </c>
      <c r="AR341" s="314">
        <f>'To &amp; from Work- trip % summary'!AH346</f>
        <v>0</v>
      </c>
      <c r="AS341" s="260">
        <f t="shared" si="82"/>
        <v>0</v>
      </c>
      <c r="AT341" s="259">
        <f t="shared" si="83"/>
        <v>0</v>
      </c>
      <c r="AU341" s="261"/>
      <c r="AV341" s="248"/>
      <c r="AW341" s="248"/>
      <c r="AX341" s="248"/>
      <c r="AY341" s="248"/>
    </row>
    <row r="342" spans="1:51" x14ac:dyDescent="0.2">
      <c r="A342" s="248"/>
      <c r="B342" s="248"/>
      <c r="C342" s="248"/>
      <c r="D342" s="248"/>
      <c r="E342" s="248"/>
      <c r="F342" s="248"/>
      <c r="G342" s="248"/>
      <c r="H342" s="248"/>
      <c r="I342" s="248"/>
      <c r="J342" s="248"/>
      <c r="K342" s="248"/>
      <c r="L342" s="248"/>
      <c r="M342" s="248"/>
      <c r="N342" s="248"/>
      <c r="O342" s="248"/>
      <c r="P342" s="248"/>
      <c r="Q342" s="296"/>
      <c r="R342" s="256">
        <f>'To &amp; from Work- trip % summary'!B347</f>
        <v>0</v>
      </c>
      <c r="S342" s="313">
        <f>'To &amp; from Work- trip % summary'!D347</f>
        <v>0</v>
      </c>
      <c r="T342" s="257">
        <f>'Non-survey input values'!$B$26</f>
        <v>220.3</v>
      </c>
      <c r="U342" s="258">
        <f t="shared" si="70"/>
        <v>0</v>
      </c>
      <c r="V342" s="259">
        <f t="shared" si="71"/>
        <v>0</v>
      </c>
      <c r="W342" s="312">
        <f>'To &amp; from Work- trip % summary'!G347</f>
        <v>0</v>
      </c>
      <c r="X342" s="314">
        <f>'To &amp; from Work- trip % summary'!I347</f>
        <v>0</v>
      </c>
      <c r="Y342" s="260">
        <f t="shared" si="72"/>
        <v>0</v>
      </c>
      <c r="Z342" s="259">
        <f t="shared" si="73"/>
        <v>0</v>
      </c>
      <c r="AA342" s="312">
        <f>'To &amp; from Work- trip % summary'!L347</f>
        <v>0</v>
      </c>
      <c r="AB342" s="314">
        <f>'To &amp; from Work- trip % summary'!N347</f>
        <v>0</v>
      </c>
      <c r="AC342" s="260">
        <f t="shared" si="74"/>
        <v>0</v>
      </c>
      <c r="AD342" s="259">
        <f t="shared" si="75"/>
        <v>0</v>
      </c>
      <c r="AE342" s="312">
        <f>'To &amp; from Work- trip % summary'!Q347</f>
        <v>0</v>
      </c>
      <c r="AF342" s="314">
        <f>'To &amp; from Work- trip % summary'!S347</f>
        <v>0</v>
      </c>
      <c r="AG342" s="260">
        <f t="shared" si="76"/>
        <v>0</v>
      </c>
      <c r="AH342" s="259">
        <f t="shared" si="77"/>
        <v>0</v>
      </c>
      <c r="AI342" s="312">
        <f>'To &amp; from Work- trip % summary'!V347</f>
        <v>0</v>
      </c>
      <c r="AJ342" s="314">
        <f>'To &amp; from Work- trip % summary'!X347</f>
        <v>0</v>
      </c>
      <c r="AK342" s="260">
        <f t="shared" si="78"/>
        <v>0</v>
      </c>
      <c r="AL342" s="259">
        <f t="shared" si="79"/>
        <v>0</v>
      </c>
      <c r="AM342" s="312">
        <f>'To &amp; from Work- trip % summary'!AA347</f>
        <v>0</v>
      </c>
      <c r="AN342" s="314">
        <f>'To &amp; from Work- trip % summary'!AC347</f>
        <v>0</v>
      </c>
      <c r="AO342" s="260">
        <f t="shared" si="80"/>
        <v>0</v>
      </c>
      <c r="AP342" s="259">
        <f t="shared" si="81"/>
        <v>0</v>
      </c>
      <c r="AQ342" s="312">
        <f>'To &amp; from Work- trip % summary'!AF347</f>
        <v>0</v>
      </c>
      <c r="AR342" s="314">
        <f>'To &amp; from Work- trip % summary'!AH347</f>
        <v>0</v>
      </c>
      <c r="AS342" s="260">
        <f t="shared" si="82"/>
        <v>0</v>
      </c>
      <c r="AT342" s="259">
        <f t="shared" si="83"/>
        <v>0</v>
      </c>
      <c r="AU342" s="261"/>
      <c r="AV342" s="248"/>
      <c r="AW342" s="248"/>
      <c r="AX342" s="248"/>
      <c r="AY342" s="248"/>
    </row>
    <row r="343" spans="1:51" x14ac:dyDescent="0.2">
      <c r="A343" s="248"/>
      <c r="B343" s="248"/>
      <c r="C343" s="248"/>
      <c r="D343" s="248"/>
      <c r="E343" s="248"/>
      <c r="F343" s="248"/>
      <c r="G343" s="248"/>
      <c r="H343" s="248"/>
      <c r="I343" s="248"/>
      <c r="J343" s="248"/>
      <c r="K343" s="248"/>
      <c r="L343" s="248"/>
      <c r="M343" s="248"/>
      <c r="N343" s="248"/>
      <c r="O343" s="248"/>
      <c r="P343" s="248"/>
      <c r="Q343" s="296"/>
      <c r="R343" s="256">
        <f>'To &amp; from Work- trip % summary'!B348</f>
        <v>0</v>
      </c>
      <c r="S343" s="313">
        <f>'To &amp; from Work- trip % summary'!D348</f>
        <v>0</v>
      </c>
      <c r="T343" s="257">
        <f>'Non-survey input values'!$B$26</f>
        <v>220.3</v>
      </c>
      <c r="U343" s="258">
        <f t="shared" si="70"/>
        <v>0</v>
      </c>
      <c r="V343" s="259">
        <f t="shared" si="71"/>
        <v>0</v>
      </c>
      <c r="W343" s="312">
        <f>'To &amp; from Work- trip % summary'!G348</f>
        <v>0</v>
      </c>
      <c r="X343" s="314">
        <f>'To &amp; from Work- trip % summary'!I348</f>
        <v>0</v>
      </c>
      <c r="Y343" s="260">
        <f t="shared" si="72"/>
        <v>0</v>
      </c>
      <c r="Z343" s="259">
        <f t="shared" si="73"/>
        <v>0</v>
      </c>
      <c r="AA343" s="312">
        <f>'To &amp; from Work- trip % summary'!L348</f>
        <v>0</v>
      </c>
      <c r="AB343" s="314">
        <f>'To &amp; from Work- trip % summary'!N348</f>
        <v>0</v>
      </c>
      <c r="AC343" s="260">
        <f t="shared" si="74"/>
        <v>0</v>
      </c>
      <c r="AD343" s="259">
        <f t="shared" si="75"/>
        <v>0</v>
      </c>
      <c r="AE343" s="312">
        <f>'To &amp; from Work- trip % summary'!Q348</f>
        <v>0</v>
      </c>
      <c r="AF343" s="314">
        <f>'To &amp; from Work- trip % summary'!S348</f>
        <v>0</v>
      </c>
      <c r="AG343" s="260">
        <f t="shared" si="76"/>
        <v>0</v>
      </c>
      <c r="AH343" s="259">
        <f t="shared" si="77"/>
        <v>0</v>
      </c>
      <c r="AI343" s="312">
        <f>'To &amp; from Work- trip % summary'!V348</f>
        <v>0</v>
      </c>
      <c r="AJ343" s="314">
        <f>'To &amp; from Work- trip % summary'!X348</f>
        <v>0</v>
      </c>
      <c r="AK343" s="260">
        <f t="shared" si="78"/>
        <v>0</v>
      </c>
      <c r="AL343" s="259">
        <f t="shared" si="79"/>
        <v>0</v>
      </c>
      <c r="AM343" s="312">
        <f>'To &amp; from Work- trip % summary'!AA348</f>
        <v>0</v>
      </c>
      <c r="AN343" s="314">
        <f>'To &amp; from Work- trip % summary'!AC348</f>
        <v>0</v>
      </c>
      <c r="AO343" s="260">
        <f t="shared" si="80"/>
        <v>0</v>
      </c>
      <c r="AP343" s="259">
        <f t="shared" si="81"/>
        <v>0</v>
      </c>
      <c r="AQ343" s="312">
        <f>'To &amp; from Work- trip % summary'!AF348</f>
        <v>0</v>
      </c>
      <c r="AR343" s="314">
        <f>'To &amp; from Work- trip % summary'!AH348</f>
        <v>0</v>
      </c>
      <c r="AS343" s="260">
        <f t="shared" si="82"/>
        <v>0</v>
      </c>
      <c r="AT343" s="259">
        <f t="shared" si="83"/>
        <v>0</v>
      </c>
      <c r="AU343" s="261"/>
      <c r="AV343" s="248"/>
      <c r="AW343" s="248"/>
      <c r="AX343" s="248"/>
      <c r="AY343" s="248"/>
    </row>
    <row r="344" spans="1:51" x14ac:dyDescent="0.2">
      <c r="A344" s="248"/>
      <c r="B344" s="248"/>
      <c r="C344" s="248"/>
      <c r="D344" s="248"/>
      <c r="E344" s="248"/>
      <c r="F344" s="248"/>
      <c r="G344" s="248"/>
      <c r="H344" s="248"/>
      <c r="I344" s="248"/>
      <c r="J344" s="248"/>
      <c r="K344" s="248"/>
      <c r="L344" s="248"/>
      <c r="M344" s="248"/>
      <c r="N344" s="248"/>
      <c r="O344" s="248"/>
      <c r="P344" s="248"/>
      <c r="Q344" s="296"/>
      <c r="R344" s="256">
        <f>'To &amp; from Work- trip % summary'!B349</f>
        <v>0</v>
      </c>
      <c r="S344" s="313">
        <f>'To &amp; from Work- trip % summary'!D349</f>
        <v>0</v>
      </c>
      <c r="T344" s="257">
        <f>'Non-survey input values'!$B$26</f>
        <v>220.3</v>
      </c>
      <c r="U344" s="258">
        <f t="shared" si="70"/>
        <v>0</v>
      </c>
      <c r="V344" s="259">
        <f t="shared" si="71"/>
        <v>0</v>
      </c>
      <c r="W344" s="312">
        <f>'To &amp; from Work- trip % summary'!G349</f>
        <v>0</v>
      </c>
      <c r="X344" s="314">
        <f>'To &amp; from Work- trip % summary'!I349</f>
        <v>0</v>
      </c>
      <c r="Y344" s="260">
        <f t="shared" si="72"/>
        <v>0</v>
      </c>
      <c r="Z344" s="259">
        <f t="shared" si="73"/>
        <v>0</v>
      </c>
      <c r="AA344" s="312">
        <f>'To &amp; from Work- trip % summary'!L349</f>
        <v>0</v>
      </c>
      <c r="AB344" s="314">
        <f>'To &amp; from Work- trip % summary'!N349</f>
        <v>0</v>
      </c>
      <c r="AC344" s="260">
        <f t="shared" si="74"/>
        <v>0</v>
      </c>
      <c r="AD344" s="259">
        <f t="shared" si="75"/>
        <v>0</v>
      </c>
      <c r="AE344" s="312">
        <f>'To &amp; from Work- trip % summary'!Q349</f>
        <v>0</v>
      </c>
      <c r="AF344" s="314">
        <f>'To &amp; from Work- trip % summary'!S349</f>
        <v>0</v>
      </c>
      <c r="AG344" s="260">
        <f t="shared" si="76"/>
        <v>0</v>
      </c>
      <c r="AH344" s="259">
        <f t="shared" si="77"/>
        <v>0</v>
      </c>
      <c r="AI344" s="312">
        <f>'To &amp; from Work- trip % summary'!V349</f>
        <v>0</v>
      </c>
      <c r="AJ344" s="314">
        <f>'To &amp; from Work- trip % summary'!X349</f>
        <v>0</v>
      </c>
      <c r="AK344" s="260">
        <f t="shared" si="78"/>
        <v>0</v>
      </c>
      <c r="AL344" s="259">
        <f t="shared" si="79"/>
        <v>0</v>
      </c>
      <c r="AM344" s="312">
        <f>'To &amp; from Work- trip % summary'!AA349</f>
        <v>0</v>
      </c>
      <c r="AN344" s="314">
        <f>'To &amp; from Work- trip % summary'!AC349</f>
        <v>0</v>
      </c>
      <c r="AO344" s="260">
        <f t="shared" si="80"/>
        <v>0</v>
      </c>
      <c r="AP344" s="259">
        <f t="shared" si="81"/>
        <v>0</v>
      </c>
      <c r="AQ344" s="312">
        <f>'To &amp; from Work- trip % summary'!AF349</f>
        <v>0</v>
      </c>
      <c r="AR344" s="314">
        <f>'To &amp; from Work- trip % summary'!AH349</f>
        <v>0</v>
      </c>
      <c r="AS344" s="260">
        <f t="shared" si="82"/>
        <v>0</v>
      </c>
      <c r="AT344" s="259">
        <f t="shared" si="83"/>
        <v>0</v>
      </c>
      <c r="AU344" s="261"/>
      <c r="AV344" s="248"/>
      <c r="AW344" s="248"/>
      <c r="AX344" s="248"/>
      <c r="AY344" s="248"/>
    </row>
    <row r="345" spans="1:51" x14ac:dyDescent="0.2">
      <c r="A345" s="248"/>
      <c r="B345" s="248"/>
      <c r="C345" s="248"/>
      <c r="D345" s="248"/>
      <c r="E345" s="248"/>
      <c r="F345" s="248"/>
      <c r="G345" s="248"/>
      <c r="H345" s="248"/>
      <c r="I345" s="248"/>
      <c r="J345" s="248"/>
      <c r="K345" s="248"/>
      <c r="L345" s="248"/>
      <c r="M345" s="248"/>
      <c r="N345" s="248"/>
      <c r="O345" s="248"/>
      <c r="P345" s="248"/>
      <c r="Q345" s="296"/>
      <c r="R345" s="256">
        <f>'To &amp; from Work- trip % summary'!B350</f>
        <v>0</v>
      </c>
      <c r="S345" s="313">
        <f>'To &amp; from Work- trip % summary'!D350</f>
        <v>0</v>
      </c>
      <c r="T345" s="257">
        <f>'Non-survey input values'!$B$26</f>
        <v>220.3</v>
      </c>
      <c r="U345" s="258">
        <f t="shared" si="70"/>
        <v>0</v>
      </c>
      <c r="V345" s="259">
        <f t="shared" si="71"/>
        <v>0</v>
      </c>
      <c r="W345" s="312">
        <f>'To &amp; from Work- trip % summary'!G350</f>
        <v>0</v>
      </c>
      <c r="X345" s="314">
        <f>'To &amp; from Work- trip % summary'!I350</f>
        <v>0</v>
      </c>
      <c r="Y345" s="260">
        <f t="shared" si="72"/>
        <v>0</v>
      </c>
      <c r="Z345" s="259">
        <f t="shared" si="73"/>
        <v>0</v>
      </c>
      <c r="AA345" s="312">
        <f>'To &amp; from Work- trip % summary'!L350</f>
        <v>0</v>
      </c>
      <c r="AB345" s="314">
        <f>'To &amp; from Work- trip % summary'!N350</f>
        <v>0</v>
      </c>
      <c r="AC345" s="260">
        <f t="shared" si="74"/>
        <v>0</v>
      </c>
      <c r="AD345" s="259">
        <f t="shared" si="75"/>
        <v>0</v>
      </c>
      <c r="AE345" s="312">
        <f>'To &amp; from Work- trip % summary'!Q350</f>
        <v>0</v>
      </c>
      <c r="AF345" s="314">
        <f>'To &amp; from Work- trip % summary'!S350</f>
        <v>0</v>
      </c>
      <c r="AG345" s="260">
        <f t="shared" si="76"/>
        <v>0</v>
      </c>
      <c r="AH345" s="259">
        <f t="shared" si="77"/>
        <v>0</v>
      </c>
      <c r="AI345" s="312">
        <f>'To &amp; from Work- trip % summary'!V350</f>
        <v>0</v>
      </c>
      <c r="AJ345" s="314">
        <f>'To &amp; from Work- trip % summary'!X350</f>
        <v>0</v>
      </c>
      <c r="AK345" s="260">
        <f t="shared" si="78"/>
        <v>0</v>
      </c>
      <c r="AL345" s="259">
        <f t="shared" si="79"/>
        <v>0</v>
      </c>
      <c r="AM345" s="312">
        <f>'To &amp; from Work- trip % summary'!AA350</f>
        <v>0</v>
      </c>
      <c r="AN345" s="314">
        <f>'To &amp; from Work- trip % summary'!AC350</f>
        <v>0</v>
      </c>
      <c r="AO345" s="260">
        <f t="shared" si="80"/>
        <v>0</v>
      </c>
      <c r="AP345" s="259">
        <f t="shared" si="81"/>
        <v>0</v>
      </c>
      <c r="AQ345" s="312">
        <f>'To &amp; from Work- trip % summary'!AF350</f>
        <v>0</v>
      </c>
      <c r="AR345" s="314">
        <f>'To &amp; from Work- trip % summary'!AH350</f>
        <v>0</v>
      </c>
      <c r="AS345" s="260">
        <f t="shared" si="82"/>
        <v>0</v>
      </c>
      <c r="AT345" s="259">
        <f t="shared" si="83"/>
        <v>0</v>
      </c>
      <c r="AU345" s="261"/>
      <c r="AV345" s="248"/>
      <c r="AW345" s="248"/>
      <c r="AX345" s="248"/>
      <c r="AY345" s="248"/>
    </row>
    <row r="346" spans="1:51" x14ac:dyDescent="0.2">
      <c r="A346" s="248"/>
      <c r="B346" s="248"/>
      <c r="C346" s="248"/>
      <c r="D346" s="248"/>
      <c r="E346" s="248"/>
      <c r="F346" s="248"/>
      <c r="G346" s="248"/>
      <c r="H346" s="248"/>
      <c r="I346" s="248"/>
      <c r="J346" s="248"/>
      <c r="K346" s="248"/>
      <c r="L346" s="248"/>
      <c r="M346" s="248"/>
      <c r="N346" s="248"/>
      <c r="O346" s="248"/>
      <c r="P346" s="248"/>
      <c r="Q346" s="296"/>
      <c r="R346" s="256">
        <f>'To &amp; from Work- trip % summary'!B351</f>
        <v>0</v>
      </c>
      <c r="S346" s="313">
        <f>'To &amp; from Work- trip % summary'!D351</f>
        <v>0</v>
      </c>
      <c r="T346" s="257">
        <f>'Non-survey input values'!$B$26</f>
        <v>220.3</v>
      </c>
      <c r="U346" s="258">
        <f t="shared" si="70"/>
        <v>0</v>
      </c>
      <c r="V346" s="259">
        <f t="shared" si="71"/>
        <v>0</v>
      </c>
      <c r="W346" s="312">
        <f>'To &amp; from Work- trip % summary'!G351</f>
        <v>0</v>
      </c>
      <c r="X346" s="314">
        <f>'To &amp; from Work- trip % summary'!I351</f>
        <v>0</v>
      </c>
      <c r="Y346" s="260">
        <f t="shared" si="72"/>
        <v>0</v>
      </c>
      <c r="Z346" s="259">
        <f t="shared" si="73"/>
        <v>0</v>
      </c>
      <c r="AA346" s="312">
        <f>'To &amp; from Work- trip % summary'!L351</f>
        <v>0</v>
      </c>
      <c r="AB346" s="314">
        <f>'To &amp; from Work- trip % summary'!N351</f>
        <v>0</v>
      </c>
      <c r="AC346" s="260">
        <f t="shared" si="74"/>
        <v>0</v>
      </c>
      <c r="AD346" s="259">
        <f t="shared" si="75"/>
        <v>0</v>
      </c>
      <c r="AE346" s="312">
        <f>'To &amp; from Work- trip % summary'!Q351</f>
        <v>0</v>
      </c>
      <c r="AF346" s="314">
        <f>'To &amp; from Work- trip % summary'!S351</f>
        <v>0</v>
      </c>
      <c r="AG346" s="260">
        <f t="shared" si="76"/>
        <v>0</v>
      </c>
      <c r="AH346" s="259">
        <f t="shared" si="77"/>
        <v>0</v>
      </c>
      <c r="AI346" s="312">
        <f>'To &amp; from Work- trip % summary'!V351</f>
        <v>0</v>
      </c>
      <c r="AJ346" s="314">
        <f>'To &amp; from Work- trip % summary'!X351</f>
        <v>0</v>
      </c>
      <c r="AK346" s="260">
        <f t="shared" si="78"/>
        <v>0</v>
      </c>
      <c r="AL346" s="259">
        <f t="shared" si="79"/>
        <v>0</v>
      </c>
      <c r="AM346" s="312">
        <f>'To &amp; from Work- trip % summary'!AA351</f>
        <v>0</v>
      </c>
      <c r="AN346" s="314">
        <f>'To &amp; from Work- trip % summary'!AC351</f>
        <v>0</v>
      </c>
      <c r="AO346" s="260">
        <f t="shared" si="80"/>
        <v>0</v>
      </c>
      <c r="AP346" s="259">
        <f t="shared" si="81"/>
        <v>0</v>
      </c>
      <c r="AQ346" s="312">
        <f>'To &amp; from Work- trip % summary'!AF351</f>
        <v>0</v>
      </c>
      <c r="AR346" s="314">
        <f>'To &amp; from Work- trip % summary'!AH351</f>
        <v>0</v>
      </c>
      <c r="AS346" s="260">
        <f t="shared" si="82"/>
        <v>0</v>
      </c>
      <c r="AT346" s="259">
        <f t="shared" si="83"/>
        <v>0</v>
      </c>
      <c r="AU346" s="261"/>
      <c r="AV346" s="248"/>
      <c r="AW346" s="248"/>
      <c r="AX346" s="248"/>
      <c r="AY346" s="248"/>
    </row>
    <row r="347" spans="1:51" x14ac:dyDescent="0.2">
      <c r="A347" s="248"/>
      <c r="B347" s="248"/>
      <c r="C347" s="248"/>
      <c r="D347" s="248"/>
      <c r="E347" s="248"/>
      <c r="F347" s="248"/>
      <c r="G347" s="248"/>
      <c r="H347" s="248"/>
      <c r="I347" s="248"/>
      <c r="J347" s="248"/>
      <c r="K347" s="248"/>
      <c r="L347" s="248"/>
      <c r="M347" s="248"/>
      <c r="N347" s="248"/>
      <c r="O347" s="248"/>
      <c r="P347" s="248"/>
      <c r="Q347" s="296"/>
      <c r="R347" s="256">
        <f>'To &amp; from Work- trip % summary'!B352</f>
        <v>0</v>
      </c>
      <c r="S347" s="313">
        <f>'To &amp; from Work- trip % summary'!D352</f>
        <v>0</v>
      </c>
      <c r="T347" s="257">
        <f>'Non-survey input values'!$B$26</f>
        <v>220.3</v>
      </c>
      <c r="U347" s="258">
        <f t="shared" si="70"/>
        <v>0</v>
      </c>
      <c r="V347" s="259">
        <f t="shared" si="71"/>
        <v>0</v>
      </c>
      <c r="W347" s="312">
        <f>'To &amp; from Work- trip % summary'!G352</f>
        <v>0</v>
      </c>
      <c r="X347" s="314">
        <f>'To &amp; from Work- trip % summary'!I352</f>
        <v>0</v>
      </c>
      <c r="Y347" s="260">
        <f t="shared" si="72"/>
        <v>0</v>
      </c>
      <c r="Z347" s="259">
        <f t="shared" si="73"/>
        <v>0</v>
      </c>
      <c r="AA347" s="312">
        <f>'To &amp; from Work- trip % summary'!L352</f>
        <v>0</v>
      </c>
      <c r="AB347" s="314">
        <f>'To &amp; from Work- trip % summary'!N352</f>
        <v>0</v>
      </c>
      <c r="AC347" s="260">
        <f t="shared" si="74"/>
        <v>0</v>
      </c>
      <c r="AD347" s="259">
        <f t="shared" si="75"/>
        <v>0</v>
      </c>
      <c r="AE347" s="312">
        <f>'To &amp; from Work- trip % summary'!Q352</f>
        <v>0</v>
      </c>
      <c r="AF347" s="314">
        <f>'To &amp; from Work- trip % summary'!S352</f>
        <v>0</v>
      </c>
      <c r="AG347" s="260">
        <f t="shared" si="76"/>
        <v>0</v>
      </c>
      <c r="AH347" s="259">
        <f t="shared" si="77"/>
        <v>0</v>
      </c>
      <c r="AI347" s="312">
        <f>'To &amp; from Work- trip % summary'!V352</f>
        <v>0</v>
      </c>
      <c r="AJ347" s="314">
        <f>'To &amp; from Work- trip % summary'!X352</f>
        <v>0</v>
      </c>
      <c r="AK347" s="260">
        <f t="shared" si="78"/>
        <v>0</v>
      </c>
      <c r="AL347" s="259">
        <f t="shared" si="79"/>
        <v>0</v>
      </c>
      <c r="AM347" s="312">
        <f>'To &amp; from Work- trip % summary'!AA352</f>
        <v>0</v>
      </c>
      <c r="AN347" s="314">
        <f>'To &amp; from Work- trip % summary'!AC352</f>
        <v>0</v>
      </c>
      <c r="AO347" s="260">
        <f t="shared" si="80"/>
        <v>0</v>
      </c>
      <c r="AP347" s="259">
        <f t="shared" si="81"/>
        <v>0</v>
      </c>
      <c r="AQ347" s="312">
        <f>'To &amp; from Work- trip % summary'!AF352</f>
        <v>0</v>
      </c>
      <c r="AR347" s="314">
        <f>'To &amp; from Work- trip % summary'!AH352</f>
        <v>0</v>
      </c>
      <c r="AS347" s="260">
        <f t="shared" si="82"/>
        <v>0</v>
      </c>
      <c r="AT347" s="259">
        <f t="shared" si="83"/>
        <v>0</v>
      </c>
      <c r="AU347" s="261"/>
      <c r="AV347" s="248"/>
      <c r="AW347" s="248"/>
      <c r="AX347" s="248"/>
      <c r="AY347" s="248"/>
    </row>
    <row r="348" spans="1:51" x14ac:dyDescent="0.2">
      <c r="A348" s="248"/>
      <c r="B348" s="248"/>
      <c r="C348" s="248"/>
      <c r="D348" s="248"/>
      <c r="E348" s="248"/>
      <c r="F348" s="248"/>
      <c r="G348" s="248"/>
      <c r="H348" s="248"/>
      <c r="I348" s="248"/>
      <c r="J348" s="248"/>
      <c r="K348" s="248"/>
      <c r="L348" s="248"/>
      <c r="M348" s="248"/>
      <c r="N348" s="248"/>
      <c r="O348" s="248"/>
      <c r="P348" s="248"/>
      <c r="Q348" s="296"/>
      <c r="R348" s="256">
        <f>'To &amp; from Work- trip % summary'!B353</f>
        <v>0</v>
      </c>
      <c r="S348" s="313">
        <f>'To &amp; from Work- trip % summary'!D353</f>
        <v>0</v>
      </c>
      <c r="T348" s="257">
        <f>'Non-survey input values'!$B$26</f>
        <v>220.3</v>
      </c>
      <c r="U348" s="258">
        <f t="shared" si="70"/>
        <v>0</v>
      </c>
      <c r="V348" s="259">
        <f t="shared" si="71"/>
        <v>0</v>
      </c>
      <c r="W348" s="312">
        <f>'To &amp; from Work- trip % summary'!G353</f>
        <v>0</v>
      </c>
      <c r="X348" s="314">
        <f>'To &amp; from Work- trip % summary'!I353</f>
        <v>0</v>
      </c>
      <c r="Y348" s="260">
        <f t="shared" si="72"/>
        <v>0</v>
      </c>
      <c r="Z348" s="259">
        <f t="shared" si="73"/>
        <v>0</v>
      </c>
      <c r="AA348" s="312">
        <f>'To &amp; from Work- trip % summary'!L353</f>
        <v>0</v>
      </c>
      <c r="AB348" s="314">
        <f>'To &amp; from Work- trip % summary'!N353</f>
        <v>0</v>
      </c>
      <c r="AC348" s="260">
        <f t="shared" si="74"/>
        <v>0</v>
      </c>
      <c r="AD348" s="259">
        <f t="shared" si="75"/>
        <v>0</v>
      </c>
      <c r="AE348" s="312">
        <f>'To &amp; from Work- trip % summary'!Q353</f>
        <v>0</v>
      </c>
      <c r="AF348" s="314">
        <f>'To &amp; from Work- trip % summary'!S353</f>
        <v>0</v>
      </c>
      <c r="AG348" s="260">
        <f t="shared" si="76"/>
        <v>0</v>
      </c>
      <c r="AH348" s="259">
        <f t="shared" si="77"/>
        <v>0</v>
      </c>
      <c r="AI348" s="312">
        <f>'To &amp; from Work- trip % summary'!V353</f>
        <v>0</v>
      </c>
      <c r="AJ348" s="314">
        <f>'To &amp; from Work- trip % summary'!X353</f>
        <v>0</v>
      </c>
      <c r="AK348" s="260">
        <f t="shared" si="78"/>
        <v>0</v>
      </c>
      <c r="AL348" s="259">
        <f t="shared" si="79"/>
        <v>0</v>
      </c>
      <c r="AM348" s="312">
        <f>'To &amp; from Work- trip % summary'!AA353</f>
        <v>0</v>
      </c>
      <c r="AN348" s="314">
        <f>'To &amp; from Work- trip % summary'!AC353</f>
        <v>0</v>
      </c>
      <c r="AO348" s="260">
        <f t="shared" si="80"/>
        <v>0</v>
      </c>
      <c r="AP348" s="259">
        <f t="shared" si="81"/>
        <v>0</v>
      </c>
      <c r="AQ348" s="312">
        <f>'To &amp; from Work- trip % summary'!AF353</f>
        <v>0</v>
      </c>
      <c r="AR348" s="314">
        <f>'To &amp; from Work- trip % summary'!AH353</f>
        <v>0</v>
      </c>
      <c r="AS348" s="260">
        <f t="shared" si="82"/>
        <v>0</v>
      </c>
      <c r="AT348" s="259">
        <f t="shared" si="83"/>
        <v>0</v>
      </c>
      <c r="AU348" s="261"/>
      <c r="AV348" s="248"/>
      <c r="AW348" s="248"/>
      <c r="AX348" s="248"/>
      <c r="AY348" s="248"/>
    </row>
    <row r="349" spans="1:51" x14ac:dyDescent="0.2">
      <c r="A349" s="248"/>
      <c r="B349" s="248"/>
      <c r="C349" s="248"/>
      <c r="D349" s="248"/>
      <c r="E349" s="248"/>
      <c r="F349" s="248"/>
      <c r="G349" s="248"/>
      <c r="H349" s="248"/>
      <c r="I349" s="248"/>
      <c r="J349" s="248"/>
      <c r="K349" s="248"/>
      <c r="L349" s="248"/>
      <c r="M349" s="248"/>
      <c r="N349" s="248"/>
      <c r="O349" s="248"/>
      <c r="P349" s="248"/>
      <c r="Q349" s="296"/>
      <c r="R349" s="256">
        <f>'To &amp; from Work- trip % summary'!B354</f>
        <v>0</v>
      </c>
      <c r="S349" s="313">
        <f>'To &amp; from Work- trip % summary'!D354</f>
        <v>0</v>
      </c>
      <c r="T349" s="257">
        <f>'Non-survey input values'!$B$26</f>
        <v>220.3</v>
      </c>
      <c r="U349" s="258">
        <f t="shared" si="70"/>
        <v>0</v>
      </c>
      <c r="V349" s="259">
        <f t="shared" si="71"/>
        <v>0</v>
      </c>
      <c r="W349" s="312">
        <f>'To &amp; from Work- trip % summary'!G354</f>
        <v>0</v>
      </c>
      <c r="X349" s="314">
        <f>'To &amp; from Work- trip % summary'!I354</f>
        <v>0</v>
      </c>
      <c r="Y349" s="260">
        <f t="shared" si="72"/>
        <v>0</v>
      </c>
      <c r="Z349" s="259">
        <f t="shared" si="73"/>
        <v>0</v>
      </c>
      <c r="AA349" s="312">
        <f>'To &amp; from Work- trip % summary'!L354</f>
        <v>0</v>
      </c>
      <c r="AB349" s="314">
        <f>'To &amp; from Work- trip % summary'!N354</f>
        <v>0</v>
      </c>
      <c r="AC349" s="260">
        <f t="shared" si="74"/>
        <v>0</v>
      </c>
      <c r="AD349" s="259">
        <f t="shared" si="75"/>
        <v>0</v>
      </c>
      <c r="AE349" s="312">
        <f>'To &amp; from Work- trip % summary'!Q354</f>
        <v>0</v>
      </c>
      <c r="AF349" s="314">
        <f>'To &amp; from Work- trip % summary'!S354</f>
        <v>0</v>
      </c>
      <c r="AG349" s="260">
        <f t="shared" si="76"/>
        <v>0</v>
      </c>
      <c r="AH349" s="259">
        <f t="shared" si="77"/>
        <v>0</v>
      </c>
      <c r="AI349" s="312">
        <f>'To &amp; from Work- trip % summary'!V354</f>
        <v>0</v>
      </c>
      <c r="AJ349" s="314">
        <f>'To &amp; from Work- trip % summary'!X354</f>
        <v>0</v>
      </c>
      <c r="AK349" s="260">
        <f t="shared" si="78"/>
        <v>0</v>
      </c>
      <c r="AL349" s="259">
        <f t="shared" si="79"/>
        <v>0</v>
      </c>
      <c r="AM349" s="312">
        <f>'To &amp; from Work- trip % summary'!AA354</f>
        <v>0</v>
      </c>
      <c r="AN349" s="314">
        <f>'To &amp; from Work- trip % summary'!AC354</f>
        <v>0</v>
      </c>
      <c r="AO349" s="260">
        <f t="shared" si="80"/>
        <v>0</v>
      </c>
      <c r="AP349" s="259">
        <f t="shared" si="81"/>
        <v>0</v>
      </c>
      <c r="AQ349" s="312">
        <f>'To &amp; from Work- trip % summary'!AF354</f>
        <v>0</v>
      </c>
      <c r="AR349" s="314">
        <f>'To &amp; from Work- trip % summary'!AH354</f>
        <v>0</v>
      </c>
      <c r="AS349" s="260">
        <f t="shared" si="82"/>
        <v>0</v>
      </c>
      <c r="AT349" s="259">
        <f t="shared" si="83"/>
        <v>0</v>
      </c>
      <c r="AU349" s="261"/>
      <c r="AV349" s="248"/>
      <c r="AW349" s="248"/>
      <c r="AX349" s="248"/>
      <c r="AY349" s="248"/>
    </row>
    <row r="350" spans="1:51" x14ac:dyDescent="0.2">
      <c r="A350" s="248"/>
      <c r="B350" s="248"/>
      <c r="C350" s="248"/>
      <c r="D350" s="248"/>
      <c r="E350" s="248"/>
      <c r="F350" s="248"/>
      <c r="G350" s="248"/>
      <c r="H350" s="248"/>
      <c r="I350" s="248"/>
      <c r="J350" s="248"/>
      <c r="K350" s="248"/>
      <c r="L350" s="248"/>
      <c r="M350" s="248"/>
      <c r="N350" s="248"/>
      <c r="O350" s="248"/>
      <c r="P350" s="248"/>
      <c r="Q350" s="296"/>
      <c r="R350" s="256">
        <f>'To &amp; from Work- trip % summary'!B355</f>
        <v>0</v>
      </c>
      <c r="S350" s="313">
        <f>'To &amp; from Work- trip % summary'!D355</f>
        <v>0</v>
      </c>
      <c r="T350" s="257">
        <f>'Non-survey input values'!$B$26</f>
        <v>220.3</v>
      </c>
      <c r="U350" s="258">
        <f t="shared" si="70"/>
        <v>0</v>
      </c>
      <c r="V350" s="259">
        <f t="shared" si="71"/>
        <v>0</v>
      </c>
      <c r="W350" s="312">
        <f>'To &amp; from Work- trip % summary'!G355</f>
        <v>0</v>
      </c>
      <c r="X350" s="314">
        <f>'To &amp; from Work- trip % summary'!I355</f>
        <v>0</v>
      </c>
      <c r="Y350" s="260">
        <f t="shared" si="72"/>
        <v>0</v>
      </c>
      <c r="Z350" s="259">
        <f t="shared" si="73"/>
        <v>0</v>
      </c>
      <c r="AA350" s="312">
        <f>'To &amp; from Work- trip % summary'!L355</f>
        <v>0</v>
      </c>
      <c r="AB350" s="314">
        <f>'To &amp; from Work- trip % summary'!N355</f>
        <v>0</v>
      </c>
      <c r="AC350" s="260">
        <f t="shared" si="74"/>
        <v>0</v>
      </c>
      <c r="AD350" s="259">
        <f t="shared" si="75"/>
        <v>0</v>
      </c>
      <c r="AE350" s="312">
        <f>'To &amp; from Work- trip % summary'!Q355</f>
        <v>0</v>
      </c>
      <c r="AF350" s="314">
        <f>'To &amp; from Work- trip % summary'!S355</f>
        <v>0</v>
      </c>
      <c r="AG350" s="260">
        <f t="shared" si="76"/>
        <v>0</v>
      </c>
      <c r="AH350" s="259">
        <f t="shared" si="77"/>
        <v>0</v>
      </c>
      <c r="AI350" s="312">
        <f>'To &amp; from Work- trip % summary'!V355</f>
        <v>0</v>
      </c>
      <c r="AJ350" s="314">
        <f>'To &amp; from Work- trip % summary'!X355</f>
        <v>0</v>
      </c>
      <c r="AK350" s="260">
        <f t="shared" si="78"/>
        <v>0</v>
      </c>
      <c r="AL350" s="259">
        <f t="shared" si="79"/>
        <v>0</v>
      </c>
      <c r="AM350" s="312">
        <f>'To &amp; from Work- trip % summary'!AA355</f>
        <v>0</v>
      </c>
      <c r="AN350" s="314">
        <f>'To &amp; from Work- trip % summary'!AC355</f>
        <v>0</v>
      </c>
      <c r="AO350" s="260">
        <f t="shared" si="80"/>
        <v>0</v>
      </c>
      <c r="AP350" s="259">
        <f t="shared" si="81"/>
        <v>0</v>
      </c>
      <c r="AQ350" s="312">
        <f>'To &amp; from Work- trip % summary'!AF355</f>
        <v>0</v>
      </c>
      <c r="AR350" s="314">
        <f>'To &amp; from Work- trip % summary'!AH355</f>
        <v>0</v>
      </c>
      <c r="AS350" s="260">
        <f t="shared" si="82"/>
        <v>0</v>
      </c>
      <c r="AT350" s="259">
        <f t="shared" si="83"/>
        <v>0</v>
      </c>
      <c r="AU350" s="261"/>
      <c r="AV350" s="248"/>
      <c r="AW350" s="248"/>
      <c r="AX350" s="248"/>
      <c r="AY350" s="248"/>
    </row>
    <row r="351" spans="1:51" x14ac:dyDescent="0.2">
      <c r="A351" s="248"/>
      <c r="B351" s="248"/>
      <c r="C351" s="248"/>
      <c r="D351" s="248"/>
      <c r="E351" s="248"/>
      <c r="F351" s="248"/>
      <c r="G351" s="248"/>
      <c r="H351" s="248"/>
      <c r="I351" s="248"/>
      <c r="J351" s="248"/>
      <c r="K351" s="248"/>
      <c r="L351" s="248"/>
      <c r="M351" s="248"/>
      <c r="N351" s="248"/>
      <c r="O351" s="248"/>
      <c r="P351" s="248"/>
      <c r="Q351" s="296"/>
      <c r="R351" s="256">
        <f>'To &amp; from Work- trip % summary'!B356</f>
        <v>0</v>
      </c>
      <c r="S351" s="313">
        <f>'To &amp; from Work- trip % summary'!D356</f>
        <v>0</v>
      </c>
      <c r="T351" s="257">
        <f>'Non-survey input values'!$B$26</f>
        <v>220.3</v>
      </c>
      <c r="U351" s="258">
        <f t="shared" si="70"/>
        <v>0</v>
      </c>
      <c r="V351" s="259">
        <f t="shared" si="71"/>
        <v>0</v>
      </c>
      <c r="W351" s="312">
        <f>'To &amp; from Work- trip % summary'!G356</f>
        <v>0</v>
      </c>
      <c r="X351" s="314">
        <f>'To &amp; from Work- trip % summary'!I356</f>
        <v>0</v>
      </c>
      <c r="Y351" s="260">
        <f t="shared" si="72"/>
        <v>0</v>
      </c>
      <c r="Z351" s="259">
        <f t="shared" si="73"/>
        <v>0</v>
      </c>
      <c r="AA351" s="312">
        <f>'To &amp; from Work- trip % summary'!L356</f>
        <v>0</v>
      </c>
      <c r="AB351" s="314">
        <f>'To &amp; from Work- trip % summary'!N356</f>
        <v>0</v>
      </c>
      <c r="AC351" s="260">
        <f t="shared" si="74"/>
        <v>0</v>
      </c>
      <c r="AD351" s="259">
        <f t="shared" si="75"/>
        <v>0</v>
      </c>
      <c r="AE351" s="312">
        <f>'To &amp; from Work- trip % summary'!Q356</f>
        <v>0</v>
      </c>
      <c r="AF351" s="314">
        <f>'To &amp; from Work- trip % summary'!S356</f>
        <v>0</v>
      </c>
      <c r="AG351" s="260">
        <f t="shared" si="76"/>
        <v>0</v>
      </c>
      <c r="AH351" s="259">
        <f t="shared" si="77"/>
        <v>0</v>
      </c>
      <c r="AI351" s="312">
        <f>'To &amp; from Work- trip % summary'!V356</f>
        <v>0</v>
      </c>
      <c r="AJ351" s="314">
        <f>'To &amp; from Work- trip % summary'!X356</f>
        <v>0</v>
      </c>
      <c r="AK351" s="260">
        <f t="shared" si="78"/>
        <v>0</v>
      </c>
      <c r="AL351" s="259">
        <f t="shared" si="79"/>
        <v>0</v>
      </c>
      <c r="AM351" s="312">
        <f>'To &amp; from Work- trip % summary'!AA356</f>
        <v>0</v>
      </c>
      <c r="AN351" s="314">
        <f>'To &amp; from Work- trip % summary'!AC356</f>
        <v>0</v>
      </c>
      <c r="AO351" s="260">
        <f t="shared" si="80"/>
        <v>0</v>
      </c>
      <c r="AP351" s="259">
        <f t="shared" si="81"/>
        <v>0</v>
      </c>
      <c r="AQ351" s="312">
        <f>'To &amp; from Work- trip % summary'!AF356</f>
        <v>0</v>
      </c>
      <c r="AR351" s="314">
        <f>'To &amp; from Work- trip % summary'!AH356</f>
        <v>0</v>
      </c>
      <c r="AS351" s="260">
        <f t="shared" si="82"/>
        <v>0</v>
      </c>
      <c r="AT351" s="259">
        <f t="shared" si="83"/>
        <v>0</v>
      </c>
      <c r="AU351" s="261"/>
      <c r="AV351" s="248"/>
      <c r="AW351" s="248"/>
      <c r="AX351" s="248"/>
      <c r="AY351" s="248"/>
    </row>
    <row r="352" spans="1:51" x14ac:dyDescent="0.2">
      <c r="A352" s="248"/>
      <c r="B352" s="248"/>
      <c r="C352" s="248"/>
      <c r="D352" s="248"/>
      <c r="E352" s="248"/>
      <c r="F352" s="248"/>
      <c r="G352" s="248"/>
      <c r="H352" s="248"/>
      <c r="I352" s="248"/>
      <c r="J352" s="248"/>
      <c r="K352" s="248"/>
      <c r="L352" s="248"/>
      <c r="M352" s="248"/>
      <c r="N352" s="248"/>
      <c r="O352" s="248"/>
      <c r="P352" s="248"/>
      <c r="Q352" s="296"/>
      <c r="R352" s="256">
        <f>'To &amp; from Work- trip % summary'!B357</f>
        <v>0</v>
      </c>
      <c r="S352" s="313">
        <f>'To &amp; from Work- trip % summary'!D357</f>
        <v>0</v>
      </c>
      <c r="T352" s="257">
        <f>'Non-survey input values'!$B$26</f>
        <v>220.3</v>
      </c>
      <c r="U352" s="258">
        <f t="shared" si="70"/>
        <v>0</v>
      </c>
      <c r="V352" s="259">
        <f t="shared" si="71"/>
        <v>0</v>
      </c>
      <c r="W352" s="312">
        <f>'To &amp; from Work- trip % summary'!G357</f>
        <v>0</v>
      </c>
      <c r="X352" s="314">
        <f>'To &amp; from Work- trip % summary'!I357</f>
        <v>0</v>
      </c>
      <c r="Y352" s="260">
        <f t="shared" si="72"/>
        <v>0</v>
      </c>
      <c r="Z352" s="259">
        <f t="shared" si="73"/>
        <v>0</v>
      </c>
      <c r="AA352" s="312">
        <f>'To &amp; from Work- trip % summary'!L357</f>
        <v>0</v>
      </c>
      <c r="AB352" s="314">
        <f>'To &amp; from Work- trip % summary'!N357</f>
        <v>0</v>
      </c>
      <c r="AC352" s="260">
        <f t="shared" si="74"/>
        <v>0</v>
      </c>
      <c r="AD352" s="259">
        <f t="shared" si="75"/>
        <v>0</v>
      </c>
      <c r="AE352" s="312">
        <f>'To &amp; from Work- trip % summary'!Q357</f>
        <v>0</v>
      </c>
      <c r="AF352" s="314">
        <f>'To &amp; from Work- trip % summary'!S357</f>
        <v>0</v>
      </c>
      <c r="AG352" s="260">
        <f t="shared" si="76"/>
        <v>0</v>
      </c>
      <c r="AH352" s="259">
        <f t="shared" si="77"/>
        <v>0</v>
      </c>
      <c r="AI352" s="312">
        <f>'To &amp; from Work- trip % summary'!V357</f>
        <v>0</v>
      </c>
      <c r="AJ352" s="314">
        <f>'To &amp; from Work- trip % summary'!X357</f>
        <v>0</v>
      </c>
      <c r="AK352" s="260">
        <f t="shared" si="78"/>
        <v>0</v>
      </c>
      <c r="AL352" s="259">
        <f t="shared" si="79"/>
        <v>0</v>
      </c>
      <c r="AM352" s="312">
        <f>'To &amp; from Work- trip % summary'!AA357</f>
        <v>0</v>
      </c>
      <c r="AN352" s="314">
        <f>'To &amp; from Work- trip % summary'!AC357</f>
        <v>0</v>
      </c>
      <c r="AO352" s="260">
        <f t="shared" si="80"/>
        <v>0</v>
      </c>
      <c r="AP352" s="259">
        <f t="shared" si="81"/>
        <v>0</v>
      </c>
      <c r="AQ352" s="312">
        <f>'To &amp; from Work- trip % summary'!AF357</f>
        <v>0</v>
      </c>
      <c r="AR352" s="314">
        <f>'To &amp; from Work- trip % summary'!AH357</f>
        <v>0</v>
      </c>
      <c r="AS352" s="260">
        <f t="shared" si="82"/>
        <v>0</v>
      </c>
      <c r="AT352" s="259">
        <f t="shared" si="83"/>
        <v>0</v>
      </c>
      <c r="AU352" s="261"/>
      <c r="AV352" s="248"/>
      <c r="AW352" s="248"/>
      <c r="AX352" s="248"/>
      <c r="AY352" s="248"/>
    </row>
    <row r="353" spans="1:51" x14ac:dyDescent="0.2">
      <c r="A353" s="248"/>
      <c r="B353" s="248"/>
      <c r="C353" s="248"/>
      <c r="D353" s="248"/>
      <c r="E353" s="248"/>
      <c r="F353" s="248"/>
      <c r="G353" s="248"/>
      <c r="H353" s="248"/>
      <c r="I353" s="248"/>
      <c r="J353" s="248"/>
      <c r="K353" s="248"/>
      <c r="L353" s="248"/>
      <c r="M353" s="248"/>
      <c r="N353" s="248"/>
      <c r="O353" s="248"/>
      <c r="P353" s="248"/>
      <c r="Q353" s="296"/>
      <c r="R353" s="256">
        <f>'To &amp; from Work- trip % summary'!B358</f>
        <v>0</v>
      </c>
      <c r="S353" s="313">
        <f>'To &amp; from Work- trip % summary'!D358</f>
        <v>0</v>
      </c>
      <c r="T353" s="257">
        <f>'Non-survey input values'!$B$26</f>
        <v>220.3</v>
      </c>
      <c r="U353" s="258">
        <f t="shared" si="70"/>
        <v>0</v>
      </c>
      <c r="V353" s="259">
        <f t="shared" si="71"/>
        <v>0</v>
      </c>
      <c r="W353" s="312">
        <f>'To &amp; from Work- trip % summary'!G358</f>
        <v>0</v>
      </c>
      <c r="X353" s="314">
        <f>'To &amp; from Work- trip % summary'!I358</f>
        <v>0</v>
      </c>
      <c r="Y353" s="260">
        <f t="shared" si="72"/>
        <v>0</v>
      </c>
      <c r="Z353" s="259">
        <f t="shared" si="73"/>
        <v>0</v>
      </c>
      <c r="AA353" s="312">
        <f>'To &amp; from Work- trip % summary'!L358</f>
        <v>0</v>
      </c>
      <c r="AB353" s="314">
        <f>'To &amp; from Work- trip % summary'!N358</f>
        <v>0</v>
      </c>
      <c r="AC353" s="260">
        <f t="shared" si="74"/>
        <v>0</v>
      </c>
      <c r="AD353" s="259">
        <f t="shared" si="75"/>
        <v>0</v>
      </c>
      <c r="AE353" s="312">
        <f>'To &amp; from Work- trip % summary'!Q358</f>
        <v>0</v>
      </c>
      <c r="AF353" s="314">
        <f>'To &amp; from Work- trip % summary'!S358</f>
        <v>0</v>
      </c>
      <c r="AG353" s="260">
        <f t="shared" si="76"/>
        <v>0</v>
      </c>
      <c r="AH353" s="259">
        <f t="shared" si="77"/>
        <v>0</v>
      </c>
      <c r="AI353" s="312">
        <f>'To &amp; from Work- trip % summary'!V358</f>
        <v>0</v>
      </c>
      <c r="AJ353" s="314">
        <f>'To &amp; from Work- trip % summary'!X358</f>
        <v>0</v>
      </c>
      <c r="AK353" s="260">
        <f t="shared" si="78"/>
        <v>0</v>
      </c>
      <c r="AL353" s="259">
        <f t="shared" si="79"/>
        <v>0</v>
      </c>
      <c r="AM353" s="312">
        <f>'To &amp; from Work- trip % summary'!AA358</f>
        <v>0</v>
      </c>
      <c r="AN353" s="314">
        <f>'To &amp; from Work- trip % summary'!AC358</f>
        <v>0</v>
      </c>
      <c r="AO353" s="260">
        <f t="shared" si="80"/>
        <v>0</v>
      </c>
      <c r="AP353" s="259">
        <f t="shared" si="81"/>
        <v>0</v>
      </c>
      <c r="AQ353" s="312">
        <f>'To &amp; from Work- trip % summary'!AF358</f>
        <v>0</v>
      </c>
      <c r="AR353" s="314">
        <f>'To &amp; from Work- trip % summary'!AH358</f>
        <v>0</v>
      </c>
      <c r="AS353" s="260">
        <f t="shared" si="82"/>
        <v>0</v>
      </c>
      <c r="AT353" s="259">
        <f t="shared" si="83"/>
        <v>0</v>
      </c>
      <c r="AU353" s="261"/>
      <c r="AV353" s="248"/>
      <c r="AW353" s="248"/>
      <c r="AX353" s="248"/>
      <c r="AY353" s="248"/>
    </row>
    <row r="354" spans="1:51" x14ac:dyDescent="0.2">
      <c r="A354" s="248"/>
      <c r="B354" s="248"/>
      <c r="C354" s="248"/>
      <c r="D354" s="248"/>
      <c r="E354" s="248"/>
      <c r="F354" s="248"/>
      <c r="G354" s="248"/>
      <c r="H354" s="248"/>
      <c r="I354" s="248"/>
      <c r="J354" s="248"/>
      <c r="K354" s="248"/>
      <c r="L354" s="248"/>
      <c r="M354" s="248"/>
      <c r="N354" s="248"/>
      <c r="O354" s="248"/>
      <c r="P354" s="248"/>
      <c r="Q354" s="296"/>
      <c r="R354" s="256">
        <f>'To &amp; from Work- trip % summary'!B359</f>
        <v>0</v>
      </c>
      <c r="S354" s="313">
        <f>'To &amp; from Work- trip % summary'!D359</f>
        <v>0</v>
      </c>
      <c r="T354" s="257">
        <f>'Non-survey input values'!$B$26</f>
        <v>220.3</v>
      </c>
      <c r="U354" s="258">
        <f t="shared" si="70"/>
        <v>0</v>
      </c>
      <c r="V354" s="259">
        <f t="shared" si="71"/>
        <v>0</v>
      </c>
      <c r="W354" s="312">
        <f>'To &amp; from Work- trip % summary'!G359</f>
        <v>0</v>
      </c>
      <c r="X354" s="314">
        <f>'To &amp; from Work- trip % summary'!I359</f>
        <v>0</v>
      </c>
      <c r="Y354" s="260">
        <f t="shared" si="72"/>
        <v>0</v>
      </c>
      <c r="Z354" s="259">
        <f t="shared" si="73"/>
        <v>0</v>
      </c>
      <c r="AA354" s="312">
        <f>'To &amp; from Work- trip % summary'!L359</f>
        <v>0</v>
      </c>
      <c r="AB354" s="314">
        <f>'To &amp; from Work- trip % summary'!N359</f>
        <v>0</v>
      </c>
      <c r="AC354" s="260">
        <f t="shared" si="74"/>
        <v>0</v>
      </c>
      <c r="AD354" s="259">
        <f t="shared" si="75"/>
        <v>0</v>
      </c>
      <c r="AE354" s="312">
        <f>'To &amp; from Work- trip % summary'!Q359</f>
        <v>0</v>
      </c>
      <c r="AF354" s="314">
        <f>'To &amp; from Work- trip % summary'!S359</f>
        <v>0</v>
      </c>
      <c r="AG354" s="260">
        <f t="shared" si="76"/>
        <v>0</v>
      </c>
      <c r="AH354" s="259">
        <f t="shared" si="77"/>
        <v>0</v>
      </c>
      <c r="AI354" s="312">
        <f>'To &amp; from Work- trip % summary'!V359</f>
        <v>0</v>
      </c>
      <c r="AJ354" s="314">
        <f>'To &amp; from Work- trip % summary'!X359</f>
        <v>0</v>
      </c>
      <c r="AK354" s="260">
        <f t="shared" si="78"/>
        <v>0</v>
      </c>
      <c r="AL354" s="259">
        <f t="shared" si="79"/>
        <v>0</v>
      </c>
      <c r="AM354" s="312">
        <f>'To &amp; from Work- trip % summary'!AA359</f>
        <v>0</v>
      </c>
      <c r="AN354" s="314">
        <f>'To &amp; from Work- trip % summary'!AC359</f>
        <v>0</v>
      </c>
      <c r="AO354" s="260">
        <f t="shared" si="80"/>
        <v>0</v>
      </c>
      <c r="AP354" s="259">
        <f t="shared" si="81"/>
        <v>0</v>
      </c>
      <c r="AQ354" s="312">
        <f>'To &amp; from Work- trip % summary'!AF359</f>
        <v>0</v>
      </c>
      <c r="AR354" s="314">
        <f>'To &amp; from Work- trip % summary'!AH359</f>
        <v>0</v>
      </c>
      <c r="AS354" s="260">
        <f t="shared" si="82"/>
        <v>0</v>
      </c>
      <c r="AT354" s="259">
        <f t="shared" si="83"/>
        <v>0</v>
      </c>
      <c r="AU354" s="261"/>
      <c r="AV354" s="248"/>
      <c r="AW354" s="248"/>
      <c r="AX354" s="248"/>
      <c r="AY354" s="248"/>
    </row>
    <row r="355" spans="1:51" x14ac:dyDescent="0.2">
      <c r="A355" s="248"/>
      <c r="B355" s="248"/>
      <c r="C355" s="248"/>
      <c r="D355" s="248"/>
      <c r="E355" s="248"/>
      <c r="F355" s="248"/>
      <c r="G355" s="248"/>
      <c r="H355" s="248"/>
      <c r="I355" s="248"/>
      <c r="J355" s="248"/>
      <c r="K355" s="248"/>
      <c r="L355" s="248"/>
      <c r="M355" s="248"/>
      <c r="N355" s="248"/>
      <c r="O355" s="248"/>
      <c r="P355" s="248"/>
      <c r="Q355" s="296"/>
      <c r="R355" s="256">
        <f>'To &amp; from Work- trip % summary'!B360</f>
        <v>0</v>
      </c>
      <c r="S355" s="313">
        <f>'To &amp; from Work- trip % summary'!D360</f>
        <v>0</v>
      </c>
      <c r="T355" s="257">
        <f>'Non-survey input values'!$B$26</f>
        <v>220.3</v>
      </c>
      <c r="U355" s="258">
        <f t="shared" si="70"/>
        <v>0</v>
      </c>
      <c r="V355" s="259">
        <f t="shared" si="71"/>
        <v>0</v>
      </c>
      <c r="W355" s="312">
        <f>'To &amp; from Work- trip % summary'!G360</f>
        <v>0</v>
      </c>
      <c r="X355" s="314">
        <f>'To &amp; from Work- trip % summary'!I360</f>
        <v>0</v>
      </c>
      <c r="Y355" s="260">
        <f t="shared" si="72"/>
        <v>0</v>
      </c>
      <c r="Z355" s="259">
        <f t="shared" si="73"/>
        <v>0</v>
      </c>
      <c r="AA355" s="312">
        <f>'To &amp; from Work- trip % summary'!L360</f>
        <v>0</v>
      </c>
      <c r="AB355" s="314">
        <f>'To &amp; from Work- trip % summary'!N360</f>
        <v>0</v>
      </c>
      <c r="AC355" s="260">
        <f t="shared" si="74"/>
        <v>0</v>
      </c>
      <c r="AD355" s="259">
        <f t="shared" si="75"/>
        <v>0</v>
      </c>
      <c r="AE355" s="312">
        <f>'To &amp; from Work- trip % summary'!Q360</f>
        <v>0</v>
      </c>
      <c r="AF355" s="314">
        <f>'To &amp; from Work- trip % summary'!S360</f>
        <v>0</v>
      </c>
      <c r="AG355" s="260">
        <f t="shared" si="76"/>
        <v>0</v>
      </c>
      <c r="AH355" s="259">
        <f t="shared" si="77"/>
        <v>0</v>
      </c>
      <c r="AI355" s="312">
        <f>'To &amp; from Work- trip % summary'!V360</f>
        <v>0</v>
      </c>
      <c r="AJ355" s="314">
        <f>'To &amp; from Work- trip % summary'!X360</f>
        <v>0</v>
      </c>
      <c r="AK355" s="260">
        <f t="shared" si="78"/>
        <v>0</v>
      </c>
      <c r="AL355" s="259">
        <f t="shared" si="79"/>
        <v>0</v>
      </c>
      <c r="AM355" s="312">
        <f>'To &amp; from Work- trip % summary'!AA360</f>
        <v>0</v>
      </c>
      <c r="AN355" s="314">
        <f>'To &amp; from Work- trip % summary'!AC360</f>
        <v>0</v>
      </c>
      <c r="AO355" s="260">
        <f t="shared" si="80"/>
        <v>0</v>
      </c>
      <c r="AP355" s="259">
        <f t="shared" si="81"/>
        <v>0</v>
      </c>
      <c r="AQ355" s="312">
        <f>'To &amp; from Work- trip % summary'!AF360</f>
        <v>0</v>
      </c>
      <c r="AR355" s="314">
        <f>'To &amp; from Work- trip % summary'!AH360</f>
        <v>0</v>
      </c>
      <c r="AS355" s="260">
        <f t="shared" si="82"/>
        <v>0</v>
      </c>
      <c r="AT355" s="259">
        <f t="shared" si="83"/>
        <v>0</v>
      </c>
      <c r="AU355" s="261"/>
      <c r="AV355" s="248"/>
      <c r="AW355" s="248"/>
      <c r="AX355" s="248"/>
      <c r="AY355" s="248"/>
    </row>
    <row r="356" spans="1:51" x14ac:dyDescent="0.2">
      <c r="A356" s="248"/>
      <c r="B356" s="248"/>
      <c r="C356" s="248"/>
      <c r="D356" s="248"/>
      <c r="E356" s="248"/>
      <c r="F356" s="248"/>
      <c r="G356" s="248"/>
      <c r="H356" s="248"/>
      <c r="I356" s="248"/>
      <c r="J356" s="248"/>
      <c r="K356" s="248"/>
      <c r="L356" s="248"/>
      <c r="M356" s="248"/>
      <c r="N356" s="248"/>
      <c r="O356" s="248"/>
      <c r="P356" s="248"/>
      <c r="Q356" s="296"/>
      <c r="R356" s="256">
        <f>'To &amp; from Work- trip % summary'!B361</f>
        <v>0</v>
      </c>
      <c r="S356" s="313">
        <f>'To &amp; from Work- trip % summary'!D361</f>
        <v>0</v>
      </c>
      <c r="T356" s="257">
        <f>'Non-survey input values'!$B$26</f>
        <v>220.3</v>
      </c>
      <c r="U356" s="258">
        <f t="shared" si="70"/>
        <v>0</v>
      </c>
      <c r="V356" s="259">
        <f t="shared" si="71"/>
        <v>0</v>
      </c>
      <c r="W356" s="312">
        <f>'To &amp; from Work- trip % summary'!G361</f>
        <v>0</v>
      </c>
      <c r="X356" s="314">
        <f>'To &amp; from Work- trip % summary'!I361</f>
        <v>0</v>
      </c>
      <c r="Y356" s="260">
        <f t="shared" si="72"/>
        <v>0</v>
      </c>
      <c r="Z356" s="259">
        <f t="shared" si="73"/>
        <v>0</v>
      </c>
      <c r="AA356" s="312">
        <f>'To &amp; from Work- trip % summary'!L361</f>
        <v>0</v>
      </c>
      <c r="AB356" s="314">
        <f>'To &amp; from Work- trip % summary'!N361</f>
        <v>0</v>
      </c>
      <c r="AC356" s="260">
        <f t="shared" si="74"/>
        <v>0</v>
      </c>
      <c r="AD356" s="259">
        <f t="shared" si="75"/>
        <v>0</v>
      </c>
      <c r="AE356" s="312">
        <f>'To &amp; from Work- trip % summary'!Q361</f>
        <v>0</v>
      </c>
      <c r="AF356" s="314">
        <f>'To &amp; from Work- trip % summary'!S361</f>
        <v>0</v>
      </c>
      <c r="AG356" s="260">
        <f t="shared" si="76"/>
        <v>0</v>
      </c>
      <c r="AH356" s="259">
        <f t="shared" si="77"/>
        <v>0</v>
      </c>
      <c r="AI356" s="312">
        <f>'To &amp; from Work- trip % summary'!V361</f>
        <v>0</v>
      </c>
      <c r="AJ356" s="314">
        <f>'To &amp; from Work- trip % summary'!X361</f>
        <v>0</v>
      </c>
      <c r="AK356" s="260">
        <f t="shared" si="78"/>
        <v>0</v>
      </c>
      <c r="AL356" s="259">
        <f t="shared" si="79"/>
        <v>0</v>
      </c>
      <c r="AM356" s="312">
        <f>'To &amp; from Work- trip % summary'!AA361</f>
        <v>0</v>
      </c>
      <c r="AN356" s="314">
        <f>'To &amp; from Work- trip % summary'!AC361</f>
        <v>0</v>
      </c>
      <c r="AO356" s="260">
        <f t="shared" si="80"/>
        <v>0</v>
      </c>
      <c r="AP356" s="259">
        <f t="shared" si="81"/>
        <v>0</v>
      </c>
      <c r="AQ356" s="312">
        <f>'To &amp; from Work- trip % summary'!AF361</f>
        <v>0</v>
      </c>
      <c r="AR356" s="314">
        <f>'To &amp; from Work- trip % summary'!AH361</f>
        <v>0</v>
      </c>
      <c r="AS356" s="260">
        <f t="shared" si="82"/>
        <v>0</v>
      </c>
      <c r="AT356" s="259">
        <f t="shared" si="83"/>
        <v>0</v>
      </c>
      <c r="AU356" s="261"/>
      <c r="AV356" s="248"/>
      <c r="AW356" s="248"/>
      <c r="AX356" s="248"/>
      <c r="AY356" s="248"/>
    </row>
    <row r="357" spans="1:51" x14ac:dyDescent="0.2">
      <c r="A357" s="248"/>
      <c r="B357" s="248"/>
      <c r="C357" s="248"/>
      <c r="D357" s="248"/>
      <c r="E357" s="248"/>
      <c r="F357" s="248"/>
      <c r="G357" s="248"/>
      <c r="H357" s="248"/>
      <c r="I357" s="248"/>
      <c r="J357" s="248"/>
      <c r="K357" s="248"/>
      <c r="L357" s="248"/>
      <c r="M357" s="248"/>
      <c r="N357" s="248"/>
      <c r="O357" s="248"/>
      <c r="P357" s="248"/>
      <c r="Q357" s="296"/>
      <c r="R357" s="256">
        <f>'To &amp; from Work- trip % summary'!B362</f>
        <v>0</v>
      </c>
      <c r="S357" s="313">
        <f>'To &amp; from Work- trip % summary'!D362</f>
        <v>0</v>
      </c>
      <c r="T357" s="257">
        <f>'Non-survey input values'!$B$26</f>
        <v>220.3</v>
      </c>
      <c r="U357" s="258">
        <f t="shared" si="70"/>
        <v>0</v>
      </c>
      <c r="V357" s="259">
        <f t="shared" si="71"/>
        <v>0</v>
      </c>
      <c r="W357" s="312">
        <f>'To &amp; from Work- trip % summary'!G362</f>
        <v>0</v>
      </c>
      <c r="X357" s="314">
        <f>'To &amp; from Work- trip % summary'!I362</f>
        <v>0</v>
      </c>
      <c r="Y357" s="260">
        <f t="shared" si="72"/>
        <v>0</v>
      </c>
      <c r="Z357" s="259">
        <f t="shared" si="73"/>
        <v>0</v>
      </c>
      <c r="AA357" s="312">
        <f>'To &amp; from Work- trip % summary'!L362</f>
        <v>0</v>
      </c>
      <c r="AB357" s="314">
        <f>'To &amp; from Work- trip % summary'!N362</f>
        <v>0</v>
      </c>
      <c r="AC357" s="260">
        <f t="shared" si="74"/>
        <v>0</v>
      </c>
      <c r="AD357" s="259">
        <f t="shared" si="75"/>
        <v>0</v>
      </c>
      <c r="AE357" s="312">
        <f>'To &amp; from Work- trip % summary'!Q362</f>
        <v>0</v>
      </c>
      <c r="AF357" s="314">
        <f>'To &amp; from Work- trip % summary'!S362</f>
        <v>0</v>
      </c>
      <c r="AG357" s="260">
        <f t="shared" si="76"/>
        <v>0</v>
      </c>
      <c r="AH357" s="259">
        <f t="shared" si="77"/>
        <v>0</v>
      </c>
      <c r="AI357" s="312">
        <f>'To &amp; from Work- trip % summary'!V362</f>
        <v>0</v>
      </c>
      <c r="AJ357" s="314">
        <f>'To &amp; from Work- trip % summary'!X362</f>
        <v>0</v>
      </c>
      <c r="AK357" s="260">
        <f t="shared" si="78"/>
        <v>0</v>
      </c>
      <c r="AL357" s="259">
        <f t="shared" si="79"/>
        <v>0</v>
      </c>
      <c r="AM357" s="312">
        <f>'To &amp; from Work- trip % summary'!AA362</f>
        <v>0</v>
      </c>
      <c r="AN357" s="314">
        <f>'To &amp; from Work- trip % summary'!AC362</f>
        <v>0</v>
      </c>
      <c r="AO357" s="260">
        <f t="shared" si="80"/>
        <v>0</v>
      </c>
      <c r="AP357" s="259">
        <f t="shared" si="81"/>
        <v>0</v>
      </c>
      <c r="AQ357" s="312">
        <f>'To &amp; from Work- trip % summary'!AF362</f>
        <v>0</v>
      </c>
      <c r="AR357" s="314">
        <f>'To &amp; from Work- trip % summary'!AH362</f>
        <v>0</v>
      </c>
      <c r="AS357" s="260">
        <f t="shared" si="82"/>
        <v>0</v>
      </c>
      <c r="AT357" s="259">
        <f t="shared" si="83"/>
        <v>0</v>
      </c>
      <c r="AU357" s="261"/>
      <c r="AV357" s="248"/>
      <c r="AW357" s="248"/>
      <c r="AX357" s="248"/>
      <c r="AY357" s="248"/>
    </row>
    <row r="358" spans="1:51" x14ac:dyDescent="0.2">
      <c r="A358" s="248"/>
      <c r="B358" s="248"/>
      <c r="C358" s="248"/>
      <c r="D358" s="248"/>
      <c r="E358" s="248"/>
      <c r="F358" s="248"/>
      <c r="G358" s="248"/>
      <c r="H358" s="248"/>
      <c r="I358" s="248"/>
      <c r="J358" s="248"/>
      <c r="K358" s="248"/>
      <c r="L358" s="248"/>
      <c r="M358" s="248"/>
      <c r="N358" s="248"/>
      <c r="O358" s="248"/>
      <c r="P358" s="248"/>
      <c r="Q358" s="296"/>
      <c r="R358" s="256">
        <f>'To &amp; from Work- trip % summary'!B363</f>
        <v>0</v>
      </c>
      <c r="S358" s="313">
        <f>'To &amp; from Work- trip % summary'!D363</f>
        <v>0</v>
      </c>
      <c r="T358" s="257">
        <f>'Non-survey input values'!$B$26</f>
        <v>220.3</v>
      </c>
      <c r="U358" s="258">
        <f t="shared" si="70"/>
        <v>0</v>
      </c>
      <c r="V358" s="259">
        <f t="shared" si="71"/>
        <v>0</v>
      </c>
      <c r="W358" s="312">
        <f>'To &amp; from Work- trip % summary'!G363</f>
        <v>0</v>
      </c>
      <c r="X358" s="314">
        <f>'To &amp; from Work- trip % summary'!I363</f>
        <v>0</v>
      </c>
      <c r="Y358" s="260">
        <f t="shared" si="72"/>
        <v>0</v>
      </c>
      <c r="Z358" s="259">
        <f t="shared" si="73"/>
        <v>0</v>
      </c>
      <c r="AA358" s="312">
        <f>'To &amp; from Work- trip % summary'!L363</f>
        <v>0</v>
      </c>
      <c r="AB358" s="314">
        <f>'To &amp; from Work- trip % summary'!N363</f>
        <v>0</v>
      </c>
      <c r="AC358" s="260">
        <f t="shared" si="74"/>
        <v>0</v>
      </c>
      <c r="AD358" s="259">
        <f t="shared" si="75"/>
        <v>0</v>
      </c>
      <c r="AE358" s="312">
        <f>'To &amp; from Work- trip % summary'!Q363</f>
        <v>0</v>
      </c>
      <c r="AF358" s="314">
        <f>'To &amp; from Work- trip % summary'!S363</f>
        <v>0</v>
      </c>
      <c r="AG358" s="260">
        <f t="shared" si="76"/>
        <v>0</v>
      </c>
      <c r="AH358" s="259">
        <f t="shared" si="77"/>
        <v>0</v>
      </c>
      <c r="AI358" s="312">
        <f>'To &amp; from Work- trip % summary'!V363</f>
        <v>0</v>
      </c>
      <c r="AJ358" s="314">
        <f>'To &amp; from Work- trip % summary'!X363</f>
        <v>0</v>
      </c>
      <c r="AK358" s="260">
        <f t="shared" si="78"/>
        <v>0</v>
      </c>
      <c r="AL358" s="259">
        <f t="shared" si="79"/>
        <v>0</v>
      </c>
      <c r="AM358" s="312">
        <f>'To &amp; from Work- trip % summary'!AA363</f>
        <v>0</v>
      </c>
      <c r="AN358" s="314">
        <f>'To &amp; from Work- trip % summary'!AC363</f>
        <v>0</v>
      </c>
      <c r="AO358" s="260">
        <f t="shared" si="80"/>
        <v>0</v>
      </c>
      <c r="AP358" s="259">
        <f t="shared" si="81"/>
        <v>0</v>
      </c>
      <c r="AQ358" s="312">
        <f>'To &amp; from Work- trip % summary'!AF363</f>
        <v>0</v>
      </c>
      <c r="AR358" s="314">
        <f>'To &amp; from Work- trip % summary'!AH363</f>
        <v>0</v>
      </c>
      <c r="AS358" s="260">
        <f t="shared" si="82"/>
        <v>0</v>
      </c>
      <c r="AT358" s="259">
        <f t="shared" si="83"/>
        <v>0</v>
      </c>
      <c r="AU358" s="261"/>
      <c r="AV358" s="248"/>
      <c r="AW358" s="248"/>
      <c r="AX358" s="248"/>
      <c r="AY358" s="248"/>
    </row>
    <row r="359" spans="1:51" x14ac:dyDescent="0.2">
      <c r="A359" s="248"/>
      <c r="B359" s="248"/>
      <c r="C359" s="248"/>
      <c r="D359" s="248"/>
      <c r="E359" s="248"/>
      <c r="F359" s="248"/>
      <c r="G359" s="248"/>
      <c r="H359" s="248"/>
      <c r="I359" s="248"/>
      <c r="J359" s="248"/>
      <c r="K359" s="248"/>
      <c r="L359" s="248"/>
      <c r="M359" s="248"/>
      <c r="N359" s="248"/>
      <c r="O359" s="248"/>
      <c r="P359" s="248"/>
      <c r="Q359" s="296"/>
      <c r="R359" s="256">
        <f>'To &amp; from Work- trip % summary'!B364</f>
        <v>0</v>
      </c>
      <c r="S359" s="313">
        <f>'To &amp; from Work- trip % summary'!D364</f>
        <v>0</v>
      </c>
      <c r="T359" s="257">
        <f>'Non-survey input values'!$B$26</f>
        <v>220.3</v>
      </c>
      <c r="U359" s="258">
        <f t="shared" si="70"/>
        <v>0</v>
      </c>
      <c r="V359" s="259">
        <f t="shared" si="71"/>
        <v>0</v>
      </c>
      <c r="W359" s="312">
        <f>'To &amp; from Work- trip % summary'!G364</f>
        <v>0</v>
      </c>
      <c r="X359" s="314">
        <f>'To &amp; from Work- trip % summary'!I364</f>
        <v>0</v>
      </c>
      <c r="Y359" s="260">
        <f t="shared" si="72"/>
        <v>0</v>
      </c>
      <c r="Z359" s="259">
        <f t="shared" si="73"/>
        <v>0</v>
      </c>
      <c r="AA359" s="312">
        <f>'To &amp; from Work- trip % summary'!L364</f>
        <v>0</v>
      </c>
      <c r="AB359" s="314">
        <f>'To &amp; from Work- trip % summary'!N364</f>
        <v>0</v>
      </c>
      <c r="AC359" s="260">
        <f t="shared" si="74"/>
        <v>0</v>
      </c>
      <c r="AD359" s="259">
        <f t="shared" si="75"/>
        <v>0</v>
      </c>
      <c r="AE359" s="312">
        <f>'To &amp; from Work- trip % summary'!Q364</f>
        <v>0</v>
      </c>
      <c r="AF359" s="314">
        <f>'To &amp; from Work- trip % summary'!S364</f>
        <v>0</v>
      </c>
      <c r="AG359" s="260">
        <f t="shared" si="76"/>
        <v>0</v>
      </c>
      <c r="AH359" s="259">
        <f t="shared" si="77"/>
        <v>0</v>
      </c>
      <c r="AI359" s="312">
        <f>'To &amp; from Work- trip % summary'!V364</f>
        <v>0</v>
      </c>
      <c r="AJ359" s="314">
        <f>'To &amp; from Work- trip % summary'!X364</f>
        <v>0</v>
      </c>
      <c r="AK359" s="260">
        <f t="shared" si="78"/>
        <v>0</v>
      </c>
      <c r="AL359" s="259">
        <f t="shared" si="79"/>
        <v>0</v>
      </c>
      <c r="AM359" s="312">
        <f>'To &amp; from Work- trip % summary'!AA364</f>
        <v>0</v>
      </c>
      <c r="AN359" s="314">
        <f>'To &amp; from Work- trip % summary'!AC364</f>
        <v>0</v>
      </c>
      <c r="AO359" s="260">
        <f t="shared" si="80"/>
        <v>0</v>
      </c>
      <c r="AP359" s="259">
        <f t="shared" si="81"/>
        <v>0</v>
      </c>
      <c r="AQ359" s="312">
        <f>'To &amp; from Work- trip % summary'!AF364</f>
        <v>0</v>
      </c>
      <c r="AR359" s="314">
        <f>'To &amp; from Work- trip % summary'!AH364</f>
        <v>0</v>
      </c>
      <c r="AS359" s="260">
        <f t="shared" si="82"/>
        <v>0</v>
      </c>
      <c r="AT359" s="259">
        <f t="shared" si="83"/>
        <v>0</v>
      </c>
      <c r="AU359" s="261"/>
      <c r="AV359" s="248"/>
      <c r="AW359" s="248"/>
      <c r="AX359" s="248"/>
      <c r="AY359" s="248"/>
    </row>
    <row r="360" spans="1:51" x14ac:dyDescent="0.2">
      <c r="A360" s="248"/>
      <c r="B360" s="248"/>
      <c r="C360" s="248"/>
      <c r="D360" s="248"/>
      <c r="E360" s="248"/>
      <c r="F360" s="248"/>
      <c r="G360" s="248"/>
      <c r="H360" s="248"/>
      <c r="I360" s="248"/>
      <c r="J360" s="248"/>
      <c r="K360" s="248"/>
      <c r="L360" s="248"/>
      <c r="M360" s="248"/>
      <c r="N360" s="248"/>
      <c r="O360" s="248"/>
      <c r="P360" s="248"/>
      <c r="Q360" s="296"/>
      <c r="R360" s="256">
        <f>'To &amp; from Work- trip % summary'!B365</f>
        <v>0</v>
      </c>
      <c r="S360" s="313">
        <f>'To &amp; from Work- trip % summary'!D365</f>
        <v>0</v>
      </c>
      <c r="T360" s="257">
        <f>'Non-survey input values'!$B$26</f>
        <v>220.3</v>
      </c>
      <c r="U360" s="258">
        <f t="shared" si="70"/>
        <v>0</v>
      </c>
      <c r="V360" s="259">
        <f t="shared" si="71"/>
        <v>0</v>
      </c>
      <c r="W360" s="312">
        <f>'To &amp; from Work- trip % summary'!G365</f>
        <v>0</v>
      </c>
      <c r="X360" s="314">
        <f>'To &amp; from Work- trip % summary'!I365</f>
        <v>0</v>
      </c>
      <c r="Y360" s="260">
        <f t="shared" si="72"/>
        <v>0</v>
      </c>
      <c r="Z360" s="259">
        <f t="shared" si="73"/>
        <v>0</v>
      </c>
      <c r="AA360" s="312">
        <f>'To &amp; from Work- trip % summary'!L365</f>
        <v>0</v>
      </c>
      <c r="AB360" s="314">
        <f>'To &amp; from Work- trip % summary'!N365</f>
        <v>0</v>
      </c>
      <c r="AC360" s="260">
        <f t="shared" si="74"/>
        <v>0</v>
      </c>
      <c r="AD360" s="259">
        <f t="shared" si="75"/>
        <v>0</v>
      </c>
      <c r="AE360" s="312">
        <f>'To &amp; from Work- trip % summary'!Q365</f>
        <v>0</v>
      </c>
      <c r="AF360" s="314">
        <f>'To &amp; from Work- trip % summary'!S365</f>
        <v>0</v>
      </c>
      <c r="AG360" s="260">
        <f t="shared" si="76"/>
        <v>0</v>
      </c>
      <c r="AH360" s="259">
        <f t="shared" si="77"/>
        <v>0</v>
      </c>
      <c r="AI360" s="312">
        <f>'To &amp; from Work- trip % summary'!V365</f>
        <v>0</v>
      </c>
      <c r="AJ360" s="314">
        <f>'To &amp; from Work- trip % summary'!X365</f>
        <v>0</v>
      </c>
      <c r="AK360" s="260">
        <f t="shared" si="78"/>
        <v>0</v>
      </c>
      <c r="AL360" s="259">
        <f t="shared" si="79"/>
        <v>0</v>
      </c>
      <c r="AM360" s="312">
        <f>'To &amp; from Work- trip % summary'!AA365</f>
        <v>0</v>
      </c>
      <c r="AN360" s="314">
        <f>'To &amp; from Work- trip % summary'!AC365</f>
        <v>0</v>
      </c>
      <c r="AO360" s="260">
        <f t="shared" si="80"/>
        <v>0</v>
      </c>
      <c r="AP360" s="259">
        <f t="shared" si="81"/>
        <v>0</v>
      </c>
      <c r="AQ360" s="312">
        <f>'To &amp; from Work- trip % summary'!AF365</f>
        <v>0</v>
      </c>
      <c r="AR360" s="314">
        <f>'To &amp; from Work- trip % summary'!AH365</f>
        <v>0</v>
      </c>
      <c r="AS360" s="260">
        <f t="shared" si="82"/>
        <v>0</v>
      </c>
      <c r="AT360" s="259">
        <f t="shared" si="83"/>
        <v>0</v>
      </c>
      <c r="AU360" s="261"/>
      <c r="AV360" s="248"/>
      <c r="AW360" s="248"/>
      <c r="AX360" s="248"/>
      <c r="AY360" s="248"/>
    </row>
    <row r="361" spans="1:51" x14ac:dyDescent="0.2">
      <c r="A361" s="248"/>
      <c r="B361" s="248"/>
      <c r="C361" s="248"/>
      <c r="D361" s="248"/>
      <c r="E361" s="248"/>
      <c r="F361" s="248"/>
      <c r="G361" s="248"/>
      <c r="H361" s="248"/>
      <c r="I361" s="248"/>
      <c r="J361" s="248"/>
      <c r="K361" s="248"/>
      <c r="L361" s="248"/>
      <c r="M361" s="248"/>
      <c r="N361" s="248"/>
      <c r="O361" s="248"/>
      <c r="P361" s="248"/>
      <c r="Q361" s="296"/>
      <c r="R361" s="256">
        <f>'To &amp; from Work- trip % summary'!B366</f>
        <v>0</v>
      </c>
      <c r="S361" s="313">
        <f>'To &amp; from Work- trip % summary'!D366</f>
        <v>0</v>
      </c>
      <c r="T361" s="257">
        <f>'Non-survey input values'!$B$26</f>
        <v>220.3</v>
      </c>
      <c r="U361" s="258">
        <f t="shared" si="70"/>
        <v>0</v>
      </c>
      <c r="V361" s="259">
        <f t="shared" si="71"/>
        <v>0</v>
      </c>
      <c r="W361" s="312">
        <f>'To &amp; from Work- trip % summary'!G366</f>
        <v>0</v>
      </c>
      <c r="X361" s="314">
        <f>'To &amp; from Work- trip % summary'!I366</f>
        <v>0</v>
      </c>
      <c r="Y361" s="260">
        <f t="shared" si="72"/>
        <v>0</v>
      </c>
      <c r="Z361" s="259">
        <f t="shared" si="73"/>
        <v>0</v>
      </c>
      <c r="AA361" s="312">
        <f>'To &amp; from Work- trip % summary'!L366</f>
        <v>0</v>
      </c>
      <c r="AB361" s="314">
        <f>'To &amp; from Work- trip % summary'!N366</f>
        <v>0</v>
      </c>
      <c r="AC361" s="260">
        <f t="shared" si="74"/>
        <v>0</v>
      </c>
      <c r="AD361" s="259">
        <f t="shared" si="75"/>
        <v>0</v>
      </c>
      <c r="AE361" s="312">
        <f>'To &amp; from Work- trip % summary'!Q366</f>
        <v>0</v>
      </c>
      <c r="AF361" s="314">
        <f>'To &amp; from Work- trip % summary'!S366</f>
        <v>0</v>
      </c>
      <c r="AG361" s="260">
        <f t="shared" si="76"/>
        <v>0</v>
      </c>
      <c r="AH361" s="259">
        <f t="shared" si="77"/>
        <v>0</v>
      </c>
      <c r="AI361" s="312">
        <f>'To &amp; from Work- trip % summary'!V366</f>
        <v>0</v>
      </c>
      <c r="AJ361" s="314">
        <f>'To &amp; from Work- trip % summary'!X366</f>
        <v>0</v>
      </c>
      <c r="AK361" s="260">
        <f t="shared" si="78"/>
        <v>0</v>
      </c>
      <c r="AL361" s="259">
        <f t="shared" si="79"/>
        <v>0</v>
      </c>
      <c r="AM361" s="312">
        <f>'To &amp; from Work- trip % summary'!AA366</f>
        <v>0</v>
      </c>
      <c r="AN361" s="314">
        <f>'To &amp; from Work- trip % summary'!AC366</f>
        <v>0</v>
      </c>
      <c r="AO361" s="260">
        <f t="shared" si="80"/>
        <v>0</v>
      </c>
      <c r="AP361" s="259">
        <f t="shared" si="81"/>
        <v>0</v>
      </c>
      <c r="AQ361" s="312">
        <f>'To &amp; from Work- trip % summary'!AF366</f>
        <v>0</v>
      </c>
      <c r="AR361" s="314">
        <f>'To &amp; from Work- trip % summary'!AH366</f>
        <v>0</v>
      </c>
      <c r="AS361" s="260">
        <f t="shared" si="82"/>
        <v>0</v>
      </c>
      <c r="AT361" s="259">
        <f t="shared" si="83"/>
        <v>0</v>
      </c>
      <c r="AU361" s="261"/>
      <c r="AV361" s="248"/>
      <c r="AW361" s="248"/>
      <c r="AX361" s="248"/>
      <c r="AY361" s="248"/>
    </row>
    <row r="362" spans="1:51" x14ac:dyDescent="0.2">
      <c r="A362" s="248"/>
      <c r="B362" s="248"/>
      <c r="C362" s="248"/>
      <c r="D362" s="248"/>
      <c r="E362" s="248"/>
      <c r="F362" s="248"/>
      <c r="G362" s="248"/>
      <c r="H362" s="248"/>
      <c r="I362" s="248"/>
      <c r="J362" s="248"/>
      <c r="K362" s="248"/>
      <c r="L362" s="248"/>
      <c r="M362" s="248"/>
      <c r="N362" s="248"/>
      <c r="O362" s="248"/>
      <c r="P362" s="248"/>
      <c r="Q362" s="296"/>
      <c r="R362" s="256">
        <f>'To &amp; from Work- trip % summary'!B367</f>
        <v>0</v>
      </c>
      <c r="S362" s="313">
        <f>'To &amp; from Work- trip % summary'!D367</f>
        <v>0</v>
      </c>
      <c r="T362" s="257">
        <f>'Non-survey input values'!$B$26</f>
        <v>220.3</v>
      </c>
      <c r="U362" s="258">
        <f t="shared" si="70"/>
        <v>0</v>
      </c>
      <c r="V362" s="259">
        <f t="shared" si="71"/>
        <v>0</v>
      </c>
      <c r="W362" s="312">
        <f>'To &amp; from Work- trip % summary'!G367</f>
        <v>0</v>
      </c>
      <c r="X362" s="314">
        <f>'To &amp; from Work- trip % summary'!I367</f>
        <v>0</v>
      </c>
      <c r="Y362" s="260">
        <f t="shared" si="72"/>
        <v>0</v>
      </c>
      <c r="Z362" s="259">
        <f t="shared" si="73"/>
        <v>0</v>
      </c>
      <c r="AA362" s="312">
        <f>'To &amp; from Work- trip % summary'!L367</f>
        <v>0</v>
      </c>
      <c r="AB362" s="314">
        <f>'To &amp; from Work- trip % summary'!N367</f>
        <v>0</v>
      </c>
      <c r="AC362" s="260">
        <f t="shared" si="74"/>
        <v>0</v>
      </c>
      <c r="AD362" s="259">
        <f t="shared" si="75"/>
        <v>0</v>
      </c>
      <c r="AE362" s="312">
        <f>'To &amp; from Work- trip % summary'!Q367</f>
        <v>0</v>
      </c>
      <c r="AF362" s="314">
        <f>'To &amp; from Work- trip % summary'!S367</f>
        <v>0</v>
      </c>
      <c r="AG362" s="260">
        <f t="shared" si="76"/>
        <v>0</v>
      </c>
      <c r="AH362" s="259">
        <f t="shared" si="77"/>
        <v>0</v>
      </c>
      <c r="AI362" s="312">
        <f>'To &amp; from Work- trip % summary'!V367</f>
        <v>0</v>
      </c>
      <c r="AJ362" s="314">
        <f>'To &amp; from Work- trip % summary'!X367</f>
        <v>0</v>
      </c>
      <c r="AK362" s="260">
        <f t="shared" si="78"/>
        <v>0</v>
      </c>
      <c r="AL362" s="259">
        <f t="shared" si="79"/>
        <v>0</v>
      </c>
      <c r="AM362" s="312">
        <f>'To &amp; from Work- trip % summary'!AA367</f>
        <v>0</v>
      </c>
      <c r="AN362" s="314">
        <f>'To &amp; from Work- trip % summary'!AC367</f>
        <v>0</v>
      </c>
      <c r="AO362" s="260">
        <f t="shared" si="80"/>
        <v>0</v>
      </c>
      <c r="AP362" s="259">
        <f t="shared" si="81"/>
        <v>0</v>
      </c>
      <c r="AQ362" s="312">
        <f>'To &amp; from Work- trip % summary'!AF367</f>
        <v>0</v>
      </c>
      <c r="AR362" s="314">
        <f>'To &amp; from Work- trip % summary'!AH367</f>
        <v>0</v>
      </c>
      <c r="AS362" s="260">
        <f t="shared" si="82"/>
        <v>0</v>
      </c>
      <c r="AT362" s="259">
        <f t="shared" si="83"/>
        <v>0</v>
      </c>
      <c r="AU362" s="261"/>
      <c r="AV362" s="248"/>
      <c r="AW362" s="248"/>
      <c r="AX362" s="248"/>
      <c r="AY362" s="248"/>
    </row>
    <row r="363" spans="1:51" x14ac:dyDescent="0.2">
      <c r="A363" s="248"/>
      <c r="B363" s="248"/>
      <c r="C363" s="248"/>
      <c r="D363" s="248"/>
      <c r="E363" s="248"/>
      <c r="F363" s="248"/>
      <c r="G363" s="248"/>
      <c r="H363" s="248"/>
      <c r="I363" s="248"/>
      <c r="J363" s="248"/>
      <c r="K363" s="248"/>
      <c r="L363" s="248"/>
      <c r="M363" s="248"/>
      <c r="N363" s="248"/>
      <c r="O363" s="248"/>
      <c r="P363" s="248"/>
      <c r="Q363" s="296"/>
      <c r="R363" s="256">
        <f>'To &amp; from Work- trip % summary'!B368</f>
        <v>0</v>
      </c>
      <c r="S363" s="313">
        <f>'To &amp; from Work- trip % summary'!D368</f>
        <v>0</v>
      </c>
      <c r="T363" s="257">
        <f>'Non-survey input values'!$B$26</f>
        <v>220.3</v>
      </c>
      <c r="U363" s="258">
        <f t="shared" si="70"/>
        <v>0</v>
      </c>
      <c r="V363" s="259">
        <f t="shared" si="71"/>
        <v>0</v>
      </c>
      <c r="W363" s="312">
        <f>'To &amp; from Work- trip % summary'!G368</f>
        <v>0</v>
      </c>
      <c r="X363" s="314">
        <f>'To &amp; from Work- trip % summary'!I368</f>
        <v>0</v>
      </c>
      <c r="Y363" s="260">
        <f t="shared" si="72"/>
        <v>0</v>
      </c>
      <c r="Z363" s="259">
        <f t="shared" si="73"/>
        <v>0</v>
      </c>
      <c r="AA363" s="312">
        <f>'To &amp; from Work- trip % summary'!L368</f>
        <v>0</v>
      </c>
      <c r="AB363" s="314">
        <f>'To &amp; from Work- trip % summary'!N368</f>
        <v>0</v>
      </c>
      <c r="AC363" s="260">
        <f t="shared" si="74"/>
        <v>0</v>
      </c>
      <c r="AD363" s="259">
        <f t="shared" si="75"/>
        <v>0</v>
      </c>
      <c r="AE363" s="312">
        <f>'To &amp; from Work- trip % summary'!Q368</f>
        <v>0</v>
      </c>
      <c r="AF363" s="314">
        <f>'To &amp; from Work- trip % summary'!S368</f>
        <v>0</v>
      </c>
      <c r="AG363" s="260">
        <f t="shared" si="76"/>
        <v>0</v>
      </c>
      <c r="AH363" s="259">
        <f t="shared" si="77"/>
        <v>0</v>
      </c>
      <c r="AI363" s="312">
        <f>'To &amp; from Work- trip % summary'!V368</f>
        <v>0</v>
      </c>
      <c r="AJ363" s="314">
        <f>'To &amp; from Work- trip % summary'!X368</f>
        <v>0</v>
      </c>
      <c r="AK363" s="260">
        <f t="shared" si="78"/>
        <v>0</v>
      </c>
      <c r="AL363" s="259">
        <f t="shared" si="79"/>
        <v>0</v>
      </c>
      <c r="AM363" s="312">
        <f>'To &amp; from Work- trip % summary'!AA368</f>
        <v>0</v>
      </c>
      <c r="AN363" s="314">
        <f>'To &amp; from Work- trip % summary'!AC368</f>
        <v>0</v>
      </c>
      <c r="AO363" s="260">
        <f t="shared" si="80"/>
        <v>0</v>
      </c>
      <c r="AP363" s="259">
        <f t="shared" si="81"/>
        <v>0</v>
      </c>
      <c r="AQ363" s="312">
        <f>'To &amp; from Work- trip % summary'!AF368</f>
        <v>0</v>
      </c>
      <c r="AR363" s="314">
        <f>'To &amp; from Work- trip % summary'!AH368</f>
        <v>0</v>
      </c>
      <c r="AS363" s="260">
        <f t="shared" si="82"/>
        <v>0</v>
      </c>
      <c r="AT363" s="259">
        <f t="shared" si="83"/>
        <v>0</v>
      </c>
      <c r="AU363" s="261"/>
      <c r="AV363" s="248"/>
      <c r="AW363" s="248"/>
      <c r="AX363" s="248"/>
      <c r="AY363" s="248"/>
    </row>
    <row r="364" spans="1:51" x14ac:dyDescent="0.2">
      <c r="A364" s="248"/>
      <c r="B364" s="248"/>
      <c r="C364" s="248"/>
      <c r="D364" s="248"/>
      <c r="E364" s="248"/>
      <c r="F364" s="248"/>
      <c r="G364" s="248"/>
      <c r="H364" s="248"/>
      <c r="I364" s="248"/>
      <c r="J364" s="248"/>
      <c r="K364" s="248"/>
      <c r="L364" s="248"/>
      <c r="M364" s="248"/>
      <c r="N364" s="248"/>
      <c r="O364" s="248"/>
      <c r="P364" s="248"/>
      <c r="Q364" s="296"/>
      <c r="R364" s="256">
        <f>'To &amp; from Work- trip % summary'!B369</f>
        <v>0</v>
      </c>
      <c r="S364" s="313">
        <f>'To &amp; from Work- trip % summary'!D369</f>
        <v>0</v>
      </c>
      <c r="T364" s="257">
        <f>'Non-survey input values'!$B$26</f>
        <v>220.3</v>
      </c>
      <c r="U364" s="258">
        <f t="shared" si="70"/>
        <v>0</v>
      </c>
      <c r="V364" s="259">
        <f t="shared" si="71"/>
        <v>0</v>
      </c>
      <c r="W364" s="312">
        <f>'To &amp; from Work- trip % summary'!G369</f>
        <v>0</v>
      </c>
      <c r="X364" s="314">
        <f>'To &amp; from Work- trip % summary'!I369</f>
        <v>0</v>
      </c>
      <c r="Y364" s="260">
        <f t="shared" si="72"/>
        <v>0</v>
      </c>
      <c r="Z364" s="259">
        <f t="shared" si="73"/>
        <v>0</v>
      </c>
      <c r="AA364" s="312">
        <f>'To &amp; from Work- trip % summary'!L369</f>
        <v>0</v>
      </c>
      <c r="AB364" s="314">
        <f>'To &amp; from Work- trip % summary'!N369</f>
        <v>0</v>
      </c>
      <c r="AC364" s="260">
        <f t="shared" si="74"/>
        <v>0</v>
      </c>
      <c r="AD364" s="259">
        <f t="shared" si="75"/>
        <v>0</v>
      </c>
      <c r="AE364" s="312">
        <f>'To &amp; from Work- trip % summary'!Q369</f>
        <v>0</v>
      </c>
      <c r="AF364" s="314">
        <f>'To &amp; from Work- trip % summary'!S369</f>
        <v>0</v>
      </c>
      <c r="AG364" s="260">
        <f t="shared" si="76"/>
        <v>0</v>
      </c>
      <c r="AH364" s="259">
        <f t="shared" si="77"/>
        <v>0</v>
      </c>
      <c r="AI364" s="312">
        <f>'To &amp; from Work- trip % summary'!V369</f>
        <v>0</v>
      </c>
      <c r="AJ364" s="314">
        <f>'To &amp; from Work- trip % summary'!X369</f>
        <v>0</v>
      </c>
      <c r="AK364" s="260">
        <f t="shared" si="78"/>
        <v>0</v>
      </c>
      <c r="AL364" s="259">
        <f t="shared" si="79"/>
        <v>0</v>
      </c>
      <c r="AM364" s="312">
        <f>'To &amp; from Work- trip % summary'!AA369</f>
        <v>0</v>
      </c>
      <c r="AN364" s="314">
        <f>'To &amp; from Work- trip % summary'!AC369</f>
        <v>0</v>
      </c>
      <c r="AO364" s="260">
        <f t="shared" si="80"/>
        <v>0</v>
      </c>
      <c r="AP364" s="259">
        <f t="shared" si="81"/>
        <v>0</v>
      </c>
      <c r="AQ364" s="312">
        <f>'To &amp; from Work- trip % summary'!AF369</f>
        <v>0</v>
      </c>
      <c r="AR364" s="314">
        <f>'To &amp; from Work- trip % summary'!AH369</f>
        <v>0</v>
      </c>
      <c r="AS364" s="260">
        <f t="shared" si="82"/>
        <v>0</v>
      </c>
      <c r="AT364" s="259">
        <f t="shared" si="83"/>
        <v>0</v>
      </c>
      <c r="AU364" s="261"/>
      <c r="AV364" s="248"/>
      <c r="AW364" s="248"/>
      <c r="AX364" s="248"/>
      <c r="AY364" s="248"/>
    </row>
    <row r="365" spans="1:51" x14ac:dyDescent="0.2">
      <c r="A365" s="248"/>
      <c r="B365" s="248"/>
      <c r="C365" s="248"/>
      <c r="D365" s="248"/>
      <c r="E365" s="248"/>
      <c r="F365" s="248"/>
      <c r="G365" s="248"/>
      <c r="H365" s="248"/>
      <c r="I365" s="248"/>
      <c r="J365" s="248"/>
      <c r="K365" s="248"/>
      <c r="L365" s="248"/>
      <c r="M365" s="248"/>
      <c r="N365" s="248"/>
      <c r="O365" s="248"/>
      <c r="P365" s="248"/>
      <c r="Q365" s="296"/>
      <c r="R365" s="256">
        <f>'To &amp; from Work- trip % summary'!B370</f>
        <v>0</v>
      </c>
      <c r="S365" s="313">
        <f>'To &amp; from Work- trip % summary'!D370</f>
        <v>0</v>
      </c>
      <c r="T365" s="257">
        <f>'Non-survey input values'!$B$26</f>
        <v>220.3</v>
      </c>
      <c r="U365" s="258">
        <f t="shared" si="70"/>
        <v>0</v>
      </c>
      <c r="V365" s="259">
        <f t="shared" si="71"/>
        <v>0</v>
      </c>
      <c r="W365" s="312">
        <f>'To &amp; from Work- trip % summary'!G370</f>
        <v>0</v>
      </c>
      <c r="X365" s="314">
        <f>'To &amp; from Work- trip % summary'!I370</f>
        <v>0</v>
      </c>
      <c r="Y365" s="260">
        <f t="shared" si="72"/>
        <v>0</v>
      </c>
      <c r="Z365" s="259">
        <f t="shared" si="73"/>
        <v>0</v>
      </c>
      <c r="AA365" s="312">
        <f>'To &amp; from Work- trip % summary'!L370</f>
        <v>0</v>
      </c>
      <c r="AB365" s="314">
        <f>'To &amp; from Work- trip % summary'!N370</f>
        <v>0</v>
      </c>
      <c r="AC365" s="260">
        <f t="shared" si="74"/>
        <v>0</v>
      </c>
      <c r="AD365" s="259">
        <f t="shared" si="75"/>
        <v>0</v>
      </c>
      <c r="AE365" s="312">
        <f>'To &amp; from Work- trip % summary'!Q370</f>
        <v>0</v>
      </c>
      <c r="AF365" s="314">
        <f>'To &amp; from Work- trip % summary'!S370</f>
        <v>0</v>
      </c>
      <c r="AG365" s="260">
        <f t="shared" si="76"/>
        <v>0</v>
      </c>
      <c r="AH365" s="259">
        <f t="shared" si="77"/>
        <v>0</v>
      </c>
      <c r="AI365" s="312">
        <f>'To &amp; from Work- trip % summary'!V370</f>
        <v>0</v>
      </c>
      <c r="AJ365" s="314">
        <f>'To &amp; from Work- trip % summary'!X370</f>
        <v>0</v>
      </c>
      <c r="AK365" s="260">
        <f t="shared" si="78"/>
        <v>0</v>
      </c>
      <c r="AL365" s="259">
        <f t="shared" si="79"/>
        <v>0</v>
      </c>
      <c r="AM365" s="312">
        <f>'To &amp; from Work- trip % summary'!AA370</f>
        <v>0</v>
      </c>
      <c r="AN365" s="314">
        <f>'To &amp; from Work- trip % summary'!AC370</f>
        <v>0</v>
      </c>
      <c r="AO365" s="260">
        <f t="shared" si="80"/>
        <v>0</v>
      </c>
      <c r="AP365" s="259">
        <f t="shared" si="81"/>
        <v>0</v>
      </c>
      <c r="AQ365" s="312">
        <f>'To &amp; from Work- trip % summary'!AF370</f>
        <v>0</v>
      </c>
      <c r="AR365" s="314">
        <f>'To &amp; from Work- trip % summary'!AH370</f>
        <v>0</v>
      </c>
      <c r="AS365" s="260">
        <f t="shared" si="82"/>
        <v>0</v>
      </c>
      <c r="AT365" s="259">
        <f t="shared" si="83"/>
        <v>0</v>
      </c>
      <c r="AU365" s="261"/>
      <c r="AV365" s="248"/>
      <c r="AW365" s="248"/>
      <c r="AX365" s="248"/>
      <c r="AY365" s="248"/>
    </row>
    <row r="366" spans="1:51" x14ac:dyDescent="0.2">
      <c r="A366" s="248"/>
      <c r="B366" s="248"/>
      <c r="C366" s="248"/>
      <c r="D366" s="248"/>
      <c r="E366" s="248"/>
      <c r="F366" s="248"/>
      <c r="G366" s="248"/>
      <c r="H366" s="248"/>
      <c r="I366" s="248"/>
      <c r="J366" s="248"/>
      <c r="K366" s="248"/>
      <c r="L366" s="248"/>
      <c r="M366" s="248"/>
      <c r="N366" s="248"/>
      <c r="O366" s="248"/>
      <c r="P366" s="248"/>
      <c r="Q366" s="296"/>
      <c r="R366" s="256">
        <f>'To &amp; from Work- trip % summary'!B371</f>
        <v>0</v>
      </c>
      <c r="S366" s="313">
        <f>'To &amp; from Work- trip % summary'!D371</f>
        <v>0</v>
      </c>
      <c r="T366" s="257">
        <f>'Non-survey input values'!$B$26</f>
        <v>220.3</v>
      </c>
      <c r="U366" s="258">
        <f t="shared" si="70"/>
        <v>0</v>
      </c>
      <c r="V366" s="259">
        <f t="shared" si="71"/>
        <v>0</v>
      </c>
      <c r="W366" s="312">
        <f>'To &amp; from Work- trip % summary'!G371</f>
        <v>0</v>
      </c>
      <c r="X366" s="314">
        <f>'To &amp; from Work- trip % summary'!I371</f>
        <v>0</v>
      </c>
      <c r="Y366" s="260">
        <f t="shared" si="72"/>
        <v>0</v>
      </c>
      <c r="Z366" s="259">
        <f t="shared" si="73"/>
        <v>0</v>
      </c>
      <c r="AA366" s="312">
        <f>'To &amp; from Work- trip % summary'!L371</f>
        <v>0</v>
      </c>
      <c r="AB366" s="314">
        <f>'To &amp; from Work- trip % summary'!N371</f>
        <v>0</v>
      </c>
      <c r="AC366" s="260">
        <f t="shared" si="74"/>
        <v>0</v>
      </c>
      <c r="AD366" s="259">
        <f t="shared" si="75"/>
        <v>0</v>
      </c>
      <c r="AE366" s="312">
        <f>'To &amp; from Work- trip % summary'!Q371</f>
        <v>0</v>
      </c>
      <c r="AF366" s="314">
        <f>'To &amp; from Work- trip % summary'!S371</f>
        <v>0</v>
      </c>
      <c r="AG366" s="260">
        <f t="shared" si="76"/>
        <v>0</v>
      </c>
      <c r="AH366" s="259">
        <f t="shared" si="77"/>
        <v>0</v>
      </c>
      <c r="AI366" s="312">
        <f>'To &amp; from Work- trip % summary'!V371</f>
        <v>0</v>
      </c>
      <c r="AJ366" s="314">
        <f>'To &amp; from Work- trip % summary'!X371</f>
        <v>0</v>
      </c>
      <c r="AK366" s="260">
        <f t="shared" si="78"/>
        <v>0</v>
      </c>
      <c r="AL366" s="259">
        <f t="shared" si="79"/>
        <v>0</v>
      </c>
      <c r="AM366" s="312">
        <f>'To &amp; from Work- trip % summary'!AA371</f>
        <v>0</v>
      </c>
      <c r="AN366" s="314">
        <f>'To &amp; from Work- trip % summary'!AC371</f>
        <v>0</v>
      </c>
      <c r="AO366" s="260">
        <f t="shared" si="80"/>
        <v>0</v>
      </c>
      <c r="AP366" s="259">
        <f t="shared" si="81"/>
        <v>0</v>
      </c>
      <c r="AQ366" s="312">
        <f>'To &amp; from Work- trip % summary'!AF371</f>
        <v>0</v>
      </c>
      <c r="AR366" s="314">
        <f>'To &amp; from Work- trip % summary'!AH371</f>
        <v>0</v>
      </c>
      <c r="AS366" s="260">
        <f t="shared" si="82"/>
        <v>0</v>
      </c>
      <c r="AT366" s="259">
        <f t="shared" si="83"/>
        <v>0</v>
      </c>
      <c r="AU366" s="261"/>
      <c r="AV366" s="248"/>
      <c r="AW366" s="248"/>
      <c r="AX366" s="248"/>
      <c r="AY366" s="248"/>
    </row>
    <row r="367" spans="1:51" x14ac:dyDescent="0.2">
      <c r="A367" s="248"/>
      <c r="B367" s="248"/>
      <c r="C367" s="248"/>
      <c r="D367" s="248"/>
      <c r="E367" s="248"/>
      <c r="F367" s="248"/>
      <c r="G367" s="248"/>
      <c r="H367" s="248"/>
      <c r="I367" s="248"/>
      <c r="J367" s="248"/>
      <c r="K367" s="248"/>
      <c r="L367" s="248"/>
      <c r="M367" s="248"/>
      <c r="N367" s="248"/>
      <c r="O367" s="248"/>
      <c r="P367" s="248"/>
      <c r="Q367" s="296"/>
      <c r="R367" s="256">
        <f>'To &amp; from Work- trip % summary'!B372</f>
        <v>0</v>
      </c>
      <c r="S367" s="313">
        <f>'To &amp; from Work- trip % summary'!D372</f>
        <v>0</v>
      </c>
      <c r="T367" s="257">
        <f>'Non-survey input values'!$B$26</f>
        <v>220.3</v>
      </c>
      <c r="U367" s="258">
        <f t="shared" si="70"/>
        <v>0</v>
      </c>
      <c r="V367" s="259">
        <f t="shared" si="71"/>
        <v>0</v>
      </c>
      <c r="W367" s="312">
        <f>'To &amp; from Work- trip % summary'!G372</f>
        <v>0</v>
      </c>
      <c r="X367" s="314">
        <f>'To &amp; from Work- trip % summary'!I372</f>
        <v>0</v>
      </c>
      <c r="Y367" s="260">
        <f t="shared" si="72"/>
        <v>0</v>
      </c>
      <c r="Z367" s="259">
        <f t="shared" si="73"/>
        <v>0</v>
      </c>
      <c r="AA367" s="312">
        <f>'To &amp; from Work- trip % summary'!L372</f>
        <v>0</v>
      </c>
      <c r="AB367" s="314">
        <f>'To &amp; from Work- trip % summary'!N372</f>
        <v>0</v>
      </c>
      <c r="AC367" s="260">
        <f t="shared" si="74"/>
        <v>0</v>
      </c>
      <c r="AD367" s="259">
        <f t="shared" si="75"/>
        <v>0</v>
      </c>
      <c r="AE367" s="312">
        <f>'To &amp; from Work- trip % summary'!Q372</f>
        <v>0</v>
      </c>
      <c r="AF367" s="314">
        <f>'To &amp; from Work- trip % summary'!S372</f>
        <v>0</v>
      </c>
      <c r="AG367" s="260">
        <f t="shared" si="76"/>
        <v>0</v>
      </c>
      <c r="AH367" s="259">
        <f t="shared" si="77"/>
        <v>0</v>
      </c>
      <c r="AI367" s="312">
        <f>'To &amp; from Work- trip % summary'!V372</f>
        <v>0</v>
      </c>
      <c r="AJ367" s="314">
        <f>'To &amp; from Work- trip % summary'!X372</f>
        <v>0</v>
      </c>
      <c r="AK367" s="260">
        <f t="shared" si="78"/>
        <v>0</v>
      </c>
      <c r="AL367" s="259">
        <f t="shared" si="79"/>
        <v>0</v>
      </c>
      <c r="AM367" s="312">
        <f>'To &amp; from Work- trip % summary'!AA372</f>
        <v>0</v>
      </c>
      <c r="AN367" s="314">
        <f>'To &amp; from Work- trip % summary'!AC372</f>
        <v>0</v>
      </c>
      <c r="AO367" s="260">
        <f t="shared" si="80"/>
        <v>0</v>
      </c>
      <c r="AP367" s="259">
        <f t="shared" si="81"/>
        <v>0</v>
      </c>
      <c r="AQ367" s="312">
        <f>'To &amp; from Work- trip % summary'!AF372</f>
        <v>0</v>
      </c>
      <c r="AR367" s="314">
        <f>'To &amp; from Work- trip % summary'!AH372</f>
        <v>0</v>
      </c>
      <c r="AS367" s="260">
        <f t="shared" si="82"/>
        <v>0</v>
      </c>
      <c r="AT367" s="259">
        <f t="shared" si="83"/>
        <v>0</v>
      </c>
      <c r="AU367" s="261"/>
      <c r="AV367" s="248"/>
      <c r="AW367" s="248"/>
      <c r="AX367" s="248"/>
      <c r="AY367" s="248"/>
    </row>
    <row r="368" spans="1:51" x14ac:dyDescent="0.2">
      <c r="A368" s="248"/>
      <c r="B368" s="248"/>
      <c r="C368" s="248"/>
      <c r="D368" s="248"/>
      <c r="E368" s="248"/>
      <c r="F368" s="248"/>
      <c r="G368" s="248"/>
      <c r="H368" s="248"/>
      <c r="I368" s="248"/>
      <c r="J368" s="248"/>
      <c r="K368" s="248"/>
      <c r="L368" s="248"/>
      <c r="M368" s="248"/>
      <c r="N368" s="248"/>
      <c r="O368" s="248"/>
      <c r="P368" s="248"/>
      <c r="Q368" s="296"/>
      <c r="R368" s="256">
        <f>'To &amp; from Work- trip % summary'!B373</f>
        <v>0</v>
      </c>
      <c r="S368" s="313">
        <f>'To &amp; from Work- trip % summary'!D373</f>
        <v>0</v>
      </c>
      <c r="T368" s="257">
        <f>'Non-survey input values'!$B$26</f>
        <v>220.3</v>
      </c>
      <c r="U368" s="258">
        <f t="shared" si="70"/>
        <v>0</v>
      </c>
      <c r="V368" s="259">
        <f t="shared" si="71"/>
        <v>0</v>
      </c>
      <c r="W368" s="312">
        <f>'To &amp; from Work- trip % summary'!G373</f>
        <v>0</v>
      </c>
      <c r="X368" s="314">
        <f>'To &amp; from Work- trip % summary'!I373</f>
        <v>0</v>
      </c>
      <c r="Y368" s="260">
        <f t="shared" si="72"/>
        <v>0</v>
      </c>
      <c r="Z368" s="259">
        <f t="shared" si="73"/>
        <v>0</v>
      </c>
      <c r="AA368" s="312">
        <f>'To &amp; from Work- trip % summary'!L373</f>
        <v>0</v>
      </c>
      <c r="AB368" s="314">
        <f>'To &amp; from Work- trip % summary'!N373</f>
        <v>0</v>
      </c>
      <c r="AC368" s="260">
        <f t="shared" si="74"/>
        <v>0</v>
      </c>
      <c r="AD368" s="259">
        <f t="shared" si="75"/>
        <v>0</v>
      </c>
      <c r="AE368" s="312">
        <f>'To &amp; from Work- trip % summary'!Q373</f>
        <v>0</v>
      </c>
      <c r="AF368" s="314">
        <f>'To &amp; from Work- trip % summary'!S373</f>
        <v>0</v>
      </c>
      <c r="AG368" s="260">
        <f t="shared" si="76"/>
        <v>0</v>
      </c>
      <c r="AH368" s="259">
        <f t="shared" si="77"/>
        <v>0</v>
      </c>
      <c r="AI368" s="312">
        <f>'To &amp; from Work- trip % summary'!V373</f>
        <v>0</v>
      </c>
      <c r="AJ368" s="314">
        <f>'To &amp; from Work- trip % summary'!X373</f>
        <v>0</v>
      </c>
      <c r="AK368" s="260">
        <f t="shared" si="78"/>
        <v>0</v>
      </c>
      <c r="AL368" s="259">
        <f t="shared" si="79"/>
        <v>0</v>
      </c>
      <c r="AM368" s="312">
        <f>'To &amp; from Work- trip % summary'!AA373</f>
        <v>0</v>
      </c>
      <c r="AN368" s="314">
        <f>'To &amp; from Work- trip % summary'!AC373</f>
        <v>0</v>
      </c>
      <c r="AO368" s="260">
        <f t="shared" si="80"/>
        <v>0</v>
      </c>
      <c r="AP368" s="259">
        <f t="shared" si="81"/>
        <v>0</v>
      </c>
      <c r="AQ368" s="312">
        <f>'To &amp; from Work- trip % summary'!AF373</f>
        <v>0</v>
      </c>
      <c r="AR368" s="314">
        <f>'To &amp; from Work- trip % summary'!AH373</f>
        <v>0</v>
      </c>
      <c r="AS368" s="260">
        <f t="shared" si="82"/>
        <v>0</v>
      </c>
      <c r="AT368" s="259">
        <f t="shared" si="83"/>
        <v>0</v>
      </c>
      <c r="AU368" s="261"/>
      <c r="AV368" s="248"/>
      <c r="AW368" s="248"/>
      <c r="AX368" s="248"/>
      <c r="AY368" s="248"/>
    </row>
    <row r="369" spans="1:51" x14ac:dyDescent="0.2">
      <c r="A369" s="248"/>
      <c r="B369" s="248"/>
      <c r="C369" s="248"/>
      <c r="D369" s="248"/>
      <c r="E369" s="248"/>
      <c r="F369" s="248"/>
      <c r="G369" s="248"/>
      <c r="H369" s="248"/>
      <c r="I369" s="248"/>
      <c r="J369" s="248"/>
      <c r="K369" s="248"/>
      <c r="L369" s="248"/>
      <c r="M369" s="248"/>
      <c r="N369" s="248"/>
      <c r="O369" s="248"/>
      <c r="P369" s="248"/>
      <c r="Q369" s="296"/>
      <c r="R369" s="256">
        <f>'To &amp; from Work- trip % summary'!B374</f>
        <v>0</v>
      </c>
      <c r="S369" s="313">
        <f>'To &amp; from Work- trip % summary'!D374</f>
        <v>0</v>
      </c>
      <c r="T369" s="257">
        <f>'Non-survey input values'!$B$26</f>
        <v>220.3</v>
      </c>
      <c r="U369" s="258">
        <f t="shared" si="70"/>
        <v>0</v>
      </c>
      <c r="V369" s="259">
        <f t="shared" si="71"/>
        <v>0</v>
      </c>
      <c r="W369" s="312">
        <f>'To &amp; from Work- trip % summary'!G374</f>
        <v>0</v>
      </c>
      <c r="X369" s="314">
        <f>'To &amp; from Work- trip % summary'!I374</f>
        <v>0</v>
      </c>
      <c r="Y369" s="260">
        <f t="shared" si="72"/>
        <v>0</v>
      </c>
      <c r="Z369" s="259">
        <f t="shared" si="73"/>
        <v>0</v>
      </c>
      <c r="AA369" s="312">
        <f>'To &amp; from Work- trip % summary'!L374</f>
        <v>0</v>
      </c>
      <c r="AB369" s="314">
        <f>'To &amp; from Work- trip % summary'!N374</f>
        <v>0</v>
      </c>
      <c r="AC369" s="260">
        <f t="shared" si="74"/>
        <v>0</v>
      </c>
      <c r="AD369" s="259">
        <f t="shared" si="75"/>
        <v>0</v>
      </c>
      <c r="AE369" s="312">
        <f>'To &amp; from Work- trip % summary'!Q374</f>
        <v>0</v>
      </c>
      <c r="AF369" s="314">
        <f>'To &amp; from Work- trip % summary'!S374</f>
        <v>0</v>
      </c>
      <c r="AG369" s="260">
        <f t="shared" si="76"/>
        <v>0</v>
      </c>
      <c r="AH369" s="259">
        <f t="shared" si="77"/>
        <v>0</v>
      </c>
      <c r="AI369" s="312">
        <f>'To &amp; from Work- trip % summary'!V374</f>
        <v>0</v>
      </c>
      <c r="AJ369" s="314">
        <f>'To &amp; from Work- trip % summary'!X374</f>
        <v>0</v>
      </c>
      <c r="AK369" s="260">
        <f t="shared" si="78"/>
        <v>0</v>
      </c>
      <c r="AL369" s="259">
        <f t="shared" si="79"/>
        <v>0</v>
      </c>
      <c r="AM369" s="312">
        <f>'To &amp; from Work- trip % summary'!AA374</f>
        <v>0</v>
      </c>
      <c r="AN369" s="314">
        <f>'To &amp; from Work- trip % summary'!AC374</f>
        <v>0</v>
      </c>
      <c r="AO369" s="260">
        <f t="shared" si="80"/>
        <v>0</v>
      </c>
      <c r="AP369" s="259">
        <f t="shared" si="81"/>
        <v>0</v>
      </c>
      <c r="AQ369" s="312">
        <f>'To &amp; from Work- trip % summary'!AF374</f>
        <v>0</v>
      </c>
      <c r="AR369" s="314">
        <f>'To &amp; from Work- trip % summary'!AH374</f>
        <v>0</v>
      </c>
      <c r="AS369" s="260">
        <f t="shared" si="82"/>
        <v>0</v>
      </c>
      <c r="AT369" s="259">
        <f t="shared" si="83"/>
        <v>0</v>
      </c>
      <c r="AU369" s="261"/>
      <c r="AV369" s="248"/>
      <c r="AW369" s="248"/>
      <c r="AX369" s="248"/>
      <c r="AY369" s="248"/>
    </row>
    <row r="370" spans="1:51" x14ac:dyDescent="0.2">
      <c r="A370" s="248"/>
      <c r="B370" s="248"/>
      <c r="C370" s="248"/>
      <c r="D370" s="248"/>
      <c r="E370" s="248"/>
      <c r="F370" s="248"/>
      <c r="G370" s="248"/>
      <c r="H370" s="248"/>
      <c r="I370" s="248"/>
      <c r="J370" s="248"/>
      <c r="K370" s="248"/>
      <c r="L370" s="248"/>
      <c r="M370" s="248"/>
      <c r="N370" s="248"/>
      <c r="O370" s="248"/>
      <c r="P370" s="248"/>
      <c r="Q370" s="296"/>
      <c r="R370" s="256">
        <f>'To &amp; from Work- trip % summary'!B375</f>
        <v>0</v>
      </c>
      <c r="S370" s="313">
        <f>'To &amp; from Work- trip % summary'!D375</f>
        <v>0</v>
      </c>
      <c r="T370" s="257">
        <f>'Non-survey input values'!$B$26</f>
        <v>220.3</v>
      </c>
      <c r="U370" s="258">
        <f t="shared" si="70"/>
        <v>0</v>
      </c>
      <c r="V370" s="259">
        <f t="shared" si="71"/>
        <v>0</v>
      </c>
      <c r="W370" s="312">
        <f>'To &amp; from Work- trip % summary'!G375</f>
        <v>0</v>
      </c>
      <c r="X370" s="314">
        <f>'To &amp; from Work- trip % summary'!I375</f>
        <v>0</v>
      </c>
      <c r="Y370" s="260">
        <f t="shared" si="72"/>
        <v>0</v>
      </c>
      <c r="Z370" s="259">
        <f t="shared" si="73"/>
        <v>0</v>
      </c>
      <c r="AA370" s="312">
        <f>'To &amp; from Work- trip % summary'!L375</f>
        <v>0</v>
      </c>
      <c r="AB370" s="314">
        <f>'To &amp; from Work- trip % summary'!N375</f>
        <v>0</v>
      </c>
      <c r="AC370" s="260">
        <f t="shared" si="74"/>
        <v>0</v>
      </c>
      <c r="AD370" s="259">
        <f t="shared" si="75"/>
        <v>0</v>
      </c>
      <c r="AE370" s="312">
        <f>'To &amp; from Work- trip % summary'!Q375</f>
        <v>0</v>
      </c>
      <c r="AF370" s="314">
        <f>'To &amp; from Work- trip % summary'!S375</f>
        <v>0</v>
      </c>
      <c r="AG370" s="260">
        <f t="shared" si="76"/>
        <v>0</v>
      </c>
      <c r="AH370" s="259">
        <f t="shared" si="77"/>
        <v>0</v>
      </c>
      <c r="AI370" s="312">
        <f>'To &amp; from Work- trip % summary'!V375</f>
        <v>0</v>
      </c>
      <c r="AJ370" s="314">
        <f>'To &amp; from Work- trip % summary'!X375</f>
        <v>0</v>
      </c>
      <c r="AK370" s="260">
        <f t="shared" si="78"/>
        <v>0</v>
      </c>
      <c r="AL370" s="259">
        <f t="shared" si="79"/>
        <v>0</v>
      </c>
      <c r="AM370" s="312">
        <f>'To &amp; from Work- trip % summary'!AA375</f>
        <v>0</v>
      </c>
      <c r="AN370" s="314">
        <f>'To &amp; from Work- trip % summary'!AC375</f>
        <v>0</v>
      </c>
      <c r="AO370" s="260">
        <f t="shared" si="80"/>
        <v>0</v>
      </c>
      <c r="AP370" s="259">
        <f t="shared" si="81"/>
        <v>0</v>
      </c>
      <c r="AQ370" s="312">
        <f>'To &amp; from Work- trip % summary'!AF375</f>
        <v>0</v>
      </c>
      <c r="AR370" s="314">
        <f>'To &amp; from Work- trip % summary'!AH375</f>
        <v>0</v>
      </c>
      <c r="AS370" s="260">
        <f t="shared" si="82"/>
        <v>0</v>
      </c>
      <c r="AT370" s="259">
        <f t="shared" si="83"/>
        <v>0</v>
      </c>
      <c r="AU370" s="261"/>
      <c r="AV370" s="248"/>
      <c r="AW370" s="248"/>
      <c r="AX370" s="248"/>
      <c r="AY370" s="248"/>
    </row>
    <row r="371" spans="1:51" x14ac:dyDescent="0.2">
      <c r="A371" s="248"/>
      <c r="B371" s="248"/>
      <c r="C371" s="248"/>
      <c r="D371" s="248"/>
      <c r="E371" s="248"/>
      <c r="F371" s="248"/>
      <c r="G371" s="248"/>
      <c r="H371" s="248"/>
      <c r="I371" s="248"/>
      <c r="J371" s="248"/>
      <c r="K371" s="248"/>
      <c r="L371" s="248"/>
      <c r="M371" s="248"/>
      <c r="N371" s="248"/>
      <c r="O371" s="248"/>
      <c r="P371" s="248"/>
      <c r="Q371" s="296"/>
      <c r="R371" s="256">
        <f>'To &amp; from Work- trip % summary'!B376</f>
        <v>0</v>
      </c>
      <c r="S371" s="313">
        <f>'To &amp; from Work- trip % summary'!D376</f>
        <v>0</v>
      </c>
      <c r="T371" s="257">
        <f>'Non-survey input values'!$B$26</f>
        <v>220.3</v>
      </c>
      <c r="U371" s="258">
        <f t="shared" si="70"/>
        <v>0</v>
      </c>
      <c r="V371" s="259">
        <f t="shared" si="71"/>
        <v>0</v>
      </c>
      <c r="W371" s="312">
        <f>'To &amp; from Work- trip % summary'!G376</f>
        <v>0</v>
      </c>
      <c r="X371" s="314">
        <f>'To &amp; from Work- trip % summary'!I376</f>
        <v>0</v>
      </c>
      <c r="Y371" s="260">
        <f t="shared" si="72"/>
        <v>0</v>
      </c>
      <c r="Z371" s="259">
        <f t="shared" si="73"/>
        <v>0</v>
      </c>
      <c r="AA371" s="312">
        <f>'To &amp; from Work- trip % summary'!L376</f>
        <v>0</v>
      </c>
      <c r="AB371" s="314">
        <f>'To &amp; from Work- trip % summary'!N376</f>
        <v>0</v>
      </c>
      <c r="AC371" s="260">
        <f t="shared" si="74"/>
        <v>0</v>
      </c>
      <c r="AD371" s="259">
        <f t="shared" si="75"/>
        <v>0</v>
      </c>
      <c r="AE371" s="312">
        <f>'To &amp; from Work- trip % summary'!Q376</f>
        <v>0</v>
      </c>
      <c r="AF371" s="314">
        <f>'To &amp; from Work- trip % summary'!S376</f>
        <v>0</v>
      </c>
      <c r="AG371" s="260">
        <f t="shared" si="76"/>
        <v>0</v>
      </c>
      <c r="AH371" s="259">
        <f t="shared" si="77"/>
        <v>0</v>
      </c>
      <c r="AI371" s="312">
        <f>'To &amp; from Work- trip % summary'!V376</f>
        <v>0</v>
      </c>
      <c r="AJ371" s="314">
        <f>'To &amp; from Work- trip % summary'!X376</f>
        <v>0</v>
      </c>
      <c r="AK371" s="260">
        <f t="shared" si="78"/>
        <v>0</v>
      </c>
      <c r="AL371" s="259">
        <f t="shared" si="79"/>
        <v>0</v>
      </c>
      <c r="AM371" s="312">
        <f>'To &amp; from Work- trip % summary'!AA376</f>
        <v>0</v>
      </c>
      <c r="AN371" s="314">
        <f>'To &amp; from Work- trip % summary'!AC376</f>
        <v>0</v>
      </c>
      <c r="AO371" s="260">
        <f t="shared" si="80"/>
        <v>0</v>
      </c>
      <c r="AP371" s="259">
        <f t="shared" si="81"/>
        <v>0</v>
      </c>
      <c r="AQ371" s="312">
        <f>'To &amp; from Work- trip % summary'!AF376</f>
        <v>0</v>
      </c>
      <c r="AR371" s="314">
        <f>'To &amp; from Work- trip % summary'!AH376</f>
        <v>0</v>
      </c>
      <c r="AS371" s="260">
        <f t="shared" si="82"/>
        <v>0</v>
      </c>
      <c r="AT371" s="259">
        <f t="shared" si="83"/>
        <v>0</v>
      </c>
      <c r="AU371" s="261"/>
      <c r="AV371" s="248"/>
      <c r="AW371" s="248"/>
      <c r="AX371" s="248"/>
      <c r="AY371" s="248"/>
    </row>
    <row r="372" spans="1:51" x14ac:dyDescent="0.2">
      <c r="A372" s="248"/>
      <c r="B372" s="248"/>
      <c r="C372" s="248"/>
      <c r="D372" s="248"/>
      <c r="E372" s="248"/>
      <c r="F372" s="248"/>
      <c r="G372" s="248"/>
      <c r="H372" s="248"/>
      <c r="I372" s="248"/>
      <c r="J372" s="248"/>
      <c r="K372" s="248"/>
      <c r="L372" s="248"/>
      <c r="M372" s="248"/>
      <c r="N372" s="248"/>
      <c r="O372" s="248"/>
      <c r="P372" s="248"/>
      <c r="Q372" s="296"/>
      <c r="R372" s="256">
        <f>'To &amp; from Work- trip % summary'!B377</f>
        <v>0</v>
      </c>
      <c r="S372" s="313">
        <f>'To &amp; from Work- trip % summary'!D377</f>
        <v>0</v>
      </c>
      <c r="T372" s="257">
        <f>'Non-survey input values'!$B$26</f>
        <v>220.3</v>
      </c>
      <c r="U372" s="258">
        <f t="shared" si="70"/>
        <v>0</v>
      </c>
      <c r="V372" s="259">
        <f t="shared" si="71"/>
        <v>0</v>
      </c>
      <c r="W372" s="312">
        <f>'To &amp; from Work- trip % summary'!G377</f>
        <v>0</v>
      </c>
      <c r="X372" s="314">
        <f>'To &amp; from Work- trip % summary'!I377</f>
        <v>0</v>
      </c>
      <c r="Y372" s="260">
        <f t="shared" si="72"/>
        <v>0</v>
      </c>
      <c r="Z372" s="259">
        <f t="shared" si="73"/>
        <v>0</v>
      </c>
      <c r="AA372" s="312">
        <f>'To &amp; from Work- trip % summary'!L377</f>
        <v>0</v>
      </c>
      <c r="AB372" s="314">
        <f>'To &amp; from Work- trip % summary'!N377</f>
        <v>0</v>
      </c>
      <c r="AC372" s="260">
        <f t="shared" si="74"/>
        <v>0</v>
      </c>
      <c r="AD372" s="259">
        <f t="shared" si="75"/>
        <v>0</v>
      </c>
      <c r="AE372" s="312">
        <f>'To &amp; from Work- trip % summary'!Q377</f>
        <v>0</v>
      </c>
      <c r="AF372" s="314">
        <f>'To &amp; from Work- trip % summary'!S377</f>
        <v>0</v>
      </c>
      <c r="AG372" s="260">
        <f t="shared" si="76"/>
        <v>0</v>
      </c>
      <c r="AH372" s="259">
        <f t="shared" si="77"/>
        <v>0</v>
      </c>
      <c r="AI372" s="312">
        <f>'To &amp; from Work- trip % summary'!V377</f>
        <v>0</v>
      </c>
      <c r="AJ372" s="314">
        <f>'To &amp; from Work- trip % summary'!X377</f>
        <v>0</v>
      </c>
      <c r="AK372" s="260">
        <f t="shared" si="78"/>
        <v>0</v>
      </c>
      <c r="AL372" s="259">
        <f t="shared" si="79"/>
        <v>0</v>
      </c>
      <c r="AM372" s="312">
        <f>'To &amp; from Work- trip % summary'!AA377</f>
        <v>0</v>
      </c>
      <c r="AN372" s="314">
        <f>'To &amp; from Work- trip % summary'!AC377</f>
        <v>0</v>
      </c>
      <c r="AO372" s="260">
        <f t="shared" si="80"/>
        <v>0</v>
      </c>
      <c r="AP372" s="259">
        <f t="shared" si="81"/>
        <v>0</v>
      </c>
      <c r="AQ372" s="312">
        <f>'To &amp; from Work- trip % summary'!AF377</f>
        <v>0</v>
      </c>
      <c r="AR372" s="314">
        <f>'To &amp; from Work- trip % summary'!AH377</f>
        <v>0</v>
      </c>
      <c r="AS372" s="260">
        <f t="shared" si="82"/>
        <v>0</v>
      </c>
      <c r="AT372" s="259">
        <f t="shared" si="83"/>
        <v>0</v>
      </c>
      <c r="AU372" s="261"/>
      <c r="AV372" s="248"/>
      <c r="AW372" s="248"/>
      <c r="AX372" s="248"/>
      <c r="AY372" s="248"/>
    </row>
    <row r="373" spans="1:51" x14ac:dyDescent="0.2">
      <c r="A373" s="248"/>
      <c r="B373" s="248"/>
      <c r="C373" s="248"/>
      <c r="D373" s="248"/>
      <c r="E373" s="248"/>
      <c r="F373" s="248"/>
      <c r="G373" s="248"/>
      <c r="H373" s="248"/>
      <c r="I373" s="248"/>
      <c r="J373" s="248"/>
      <c r="K373" s="248"/>
      <c r="L373" s="248"/>
      <c r="M373" s="248"/>
      <c r="N373" s="248"/>
      <c r="O373" s="248"/>
      <c r="P373" s="248"/>
      <c r="Q373" s="296"/>
      <c r="R373" s="256">
        <f>'To &amp; from Work- trip % summary'!B378</f>
        <v>0</v>
      </c>
      <c r="S373" s="313">
        <f>'To &amp; from Work- trip % summary'!D378</f>
        <v>0</v>
      </c>
      <c r="T373" s="257">
        <f>'Non-survey input values'!$B$26</f>
        <v>220.3</v>
      </c>
      <c r="U373" s="258">
        <f t="shared" si="70"/>
        <v>0</v>
      </c>
      <c r="V373" s="259">
        <f t="shared" si="71"/>
        <v>0</v>
      </c>
      <c r="W373" s="312">
        <f>'To &amp; from Work- trip % summary'!G378</f>
        <v>0</v>
      </c>
      <c r="X373" s="314">
        <f>'To &amp; from Work- trip % summary'!I378</f>
        <v>0</v>
      </c>
      <c r="Y373" s="260">
        <f t="shared" si="72"/>
        <v>0</v>
      </c>
      <c r="Z373" s="259">
        <f t="shared" si="73"/>
        <v>0</v>
      </c>
      <c r="AA373" s="312">
        <f>'To &amp; from Work- trip % summary'!L378</f>
        <v>0</v>
      </c>
      <c r="AB373" s="314">
        <f>'To &amp; from Work- trip % summary'!N378</f>
        <v>0</v>
      </c>
      <c r="AC373" s="260">
        <f t="shared" si="74"/>
        <v>0</v>
      </c>
      <c r="AD373" s="259">
        <f t="shared" si="75"/>
        <v>0</v>
      </c>
      <c r="AE373" s="312">
        <f>'To &amp; from Work- trip % summary'!Q378</f>
        <v>0</v>
      </c>
      <c r="AF373" s="314">
        <f>'To &amp; from Work- trip % summary'!S378</f>
        <v>0</v>
      </c>
      <c r="AG373" s="260">
        <f t="shared" si="76"/>
        <v>0</v>
      </c>
      <c r="AH373" s="259">
        <f t="shared" si="77"/>
        <v>0</v>
      </c>
      <c r="AI373" s="312">
        <f>'To &amp; from Work- trip % summary'!V378</f>
        <v>0</v>
      </c>
      <c r="AJ373" s="314">
        <f>'To &amp; from Work- trip % summary'!X378</f>
        <v>0</v>
      </c>
      <c r="AK373" s="260">
        <f t="shared" si="78"/>
        <v>0</v>
      </c>
      <c r="AL373" s="259">
        <f t="shared" si="79"/>
        <v>0</v>
      </c>
      <c r="AM373" s="312">
        <f>'To &amp; from Work- trip % summary'!AA378</f>
        <v>0</v>
      </c>
      <c r="AN373" s="314">
        <f>'To &amp; from Work- trip % summary'!AC378</f>
        <v>0</v>
      </c>
      <c r="AO373" s="260">
        <f t="shared" si="80"/>
        <v>0</v>
      </c>
      <c r="AP373" s="259">
        <f t="shared" si="81"/>
        <v>0</v>
      </c>
      <c r="AQ373" s="312">
        <f>'To &amp; from Work- trip % summary'!AF378</f>
        <v>0</v>
      </c>
      <c r="AR373" s="314">
        <f>'To &amp; from Work- trip % summary'!AH378</f>
        <v>0</v>
      </c>
      <c r="AS373" s="260">
        <f t="shared" si="82"/>
        <v>0</v>
      </c>
      <c r="AT373" s="259">
        <f t="shared" si="83"/>
        <v>0</v>
      </c>
      <c r="AU373" s="261"/>
      <c r="AV373" s="248"/>
      <c r="AW373" s="248"/>
      <c r="AX373" s="248"/>
      <c r="AY373" s="248"/>
    </row>
    <row r="374" spans="1:51" x14ac:dyDescent="0.2">
      <c r="A374" s="248"/>
      <c r="B374" s="248"/>
      <c r="C374" s="248"/>
      <c r="D374" s="248"/>
      <c r="E374" s="248"/>
      <c r="F374" s="248"/>
      <c r="G374" s="248"/>
      <c r="H374" s="248"/>
      <c r="I374" s="248"/>
      <c r="J374" s="248"/>
      <c r="K374" s="248"/>
      <c r="L374" s="248"/>
      <c r="M374" s="248"/>
      <c r="N374" s="248"/>
      <c r="O374" s="248"/>
      <c r="P374" s="248"/>
      <c r="Q374" s="296"/>
      <c r="R374" s="256">
        <f>'To &amp; from Work- trip % summary'!B379</f>
        <v>0</v>
      </c>
      <c r="S374" s="313">
        <f>'To &amp; from Work- trip % summary'!D379</f>
        <v>0</v>
      </c>
      <c r="T374" s="257">
        <f>'Non-survey input values'!$B$26</f>
        <v>220.3</v>
      </c>
      <c r="U374" s="258">
        <f t="shared" si="70"/>
        <v>0</v>
      </c>
      <c r="V374" s="259">
        <f t="shared" si="71"/>
        <v>0</v>
      </c>
      <c r="W374" s="312">
        <f>'To &amp; from Work- trip % summary'!G379</f>
        <v>0</v>
      </c>
      <c r="X374" s="314">
        <f>'To &amp; from Work- trip % summary'!I379</f>
        <v>0</v>
      </c>
      <c r="Y374" s="260">
        <f t="shared" si="72"/>
        <v>0</v>
      </c>
      <c r="Z374" s="259">
        <f t="shared" si="73"/>
        <v>0</v>
      </c>
      <c r="AA374" s="312">
        <f>'To &amp; from Work- trip % summary'!L379</f>
        <v>0</v>
      </c>
      <c r="AB374" s="314">
        <f>'To &amp; from Work- trip % summary'!N379</f>
        <v>0</v>
      </c>
      <c r="AC374" s="260">
        <f t="shared" si="74"/>
        <v>0</v>
      </c>
      <c r="AD374" s="259">
        <f t="shared" si="75"/>
        <v>0</v>
      </c>
      <c r="AE374" s="312">
        <f>'To &amp; from Work- trip % summary'!Q379</f>
        <v>0</v>
      </c>
      <c r="AF374" s="314">
        <f>'To &amp; from Work- trip % summary'!S379</f>
        <v>0</v>
      </c>
      <c r="AG374" s="260">
        <f t="shared" si="76"/>
        <v>0</v>
      </c>
      <c r="AH374" s="259">
        <f t="shared" si="77"/>
        <v>0</v>
      </c>
      <c r="AI374" s="312">
        <f>'To &amp; from Work- trip % summary'!V379</f>
        <v>0</v>
      </c>
      <c r="AJ374" s="314">
        <f>'To &amp; from Work- trip % summary'!X379</f>
        <v>0</v>
      </c>
      <c r="AK374" s="260">
        <f t="shared" si="78"/>
        <v>0</v>
      </c>
      <c r="AL374" s="259">
        <f t="shared" si="79"/>
        <v>0</v>
      </c>
      <c r="AM374" s="312">
        <f>'To &amp; from Work- trip % summary'!AA379</f>
        <v>0</v>
      </c>
      <c r="AN374" s="314">
        <f>'To &amp; from Work- trip % summary'!AC379</f>
        <v>0</v>
      </c>
      <c r="AO374" s="260">
        <f t="shared" si="80"/>
        <v>0</v>
      </c>
      <c r="AP374" s="259">
        <f t="shared" si="81"/>
        <v>0</v>
      </c>
      <c r="AQ374" s="312">
        <f>'To &amp; from Work- trip % summary'!AF379</f>
        <v>0</v>
      </c>
      <c r="AR374" s="314">
        <f>'To &amp; from Work- trip % summary'!AH379</f>
        <v>0</v>
      </c>
      <c r="AS374" s="260">
        <f t="shared" si="82"/>
        <v>0</v>
      </c>
      <c r="AT374" s="259">
        <f t="shared" si="83"/>
        <v>0</v>
      </c>
      <c r="AU374" s="261"/>
      <c r="AV374" s="248"/>
      <c r="AW374" s="248"/>
      <c r="AX374" s="248"/>
      <c r="AY374" s="248"/>
    </row>
    <row r="375" spans="1:51" x14ac:dyDescent="0.2">
      <c r="A375" s="248"/>
      <c r="B375" s="248"/>
      <c r="C375" s="248"/>
      <c r="D375" s="248"/>
      <c r="E375" s="248"/>
      <c r="F375" s="248"/>
      <c r="G375" s="248"/>
      <c r="H375" s="248"/>
      <c r="I375" s="248"/>
      <c r="J375" s="248"/>
      <c r="K375" s="248"/>
      <c r="L375" s="248"/>
      <c r="M375" s="248"/>
      <c r="N375" s="248"/>
      <c r="O375" s="248"/>
      <c r="P375" s="248"/>
      <c r="Q375" s="296"/>
      <c r="R375" s="256">
        <f>'To &amp; from Work- trip % summary'!B380</f>
        <v>0</v>
      </c>
      <c r="S375" s="313">
        <f>'To &amp; from Work- trip % summary'!D380</f>
        <v>0</v>
      </c>
      <c r="T375" s="257">
        <f>'Non-survey input values'!$B$26</f>
        <v>220.3</v>
      </c>
      <c r="U375" s="258">
        <f t="shared" si="70"/>
        <v>0</v>
      </c>
      <c r="V375" s="259">
        <f t="shared" si="71"/>
        <v>0</v>
      </c>
      <c r="W375" s="312">
        <f>'To &amp; from Work- trip % summary'!G380</f>
        <v>0</v>
      </c>
      <c r="X375" s="314">
        <f>'To &amp; from Work- trip % summary'!I380</f>
        <v>0</v>
      </c>
      <c r="Y375" s="260">
        <f t="shared" si="72"/>
        <v>0</v>
      </c>
      <c r="Z375" s="259">
        <f t="shared" si="73"/>
        <v>0</v>
      </c>
      <c r="AA375" s="312">
        <f>'To &amp; from Work- trip % summary'!L380</f>
        <v>0</v>
      </c>
      <c r="AB375" s="314">
        <f>'To &amp; from Work- trip % summary'!N380</f>
        <v>0</v>
      </c>
      <c r="AC375" s="260">
        <f t="shared" si="74"/>
        <v>0</v>
      </c>
      <c r="AD375" s="259">
        <f t="shared" si="75"/>
        <v>0</v>
      </c>
      <c r="AE375" s="312">
        <f>'To &amp; from Work- trip % summary'!Q380</f>
        <v>0</v>
      </c>
      <c r="AF375" s="314">
        <f>'To &amp; from Work- trip % summary'!S380</f>
        <v>0</v>
      </c>
      <c r="AG375" s="260">
        <f t="shared" si="76"/>
        <v>0</v>
      </c>
      <c r="AH375" s="259">
        <f t="shared" si="77"/>
        <v>0</v>
      </c>
      <c r="AI375" s="312">
        <f>'To &amp; from Work- trip % summary'!V380</f>
        <v>0</v>
      </c>
      <c r="AJ375" s="314">
        <f>'To &amp; from Work- trip % summary'!X380</f>
        <v>0</v>
      </c>
      <c r="AK375" s="260">
        <f t="shared" si="78"/>
        <v>0</v>
      </c>
      <c r="AL375" s="259">
        <f t="shared" si="79"/>
        <v>0</v>
      </c>
      <c r="AM375" s="312">
        <f>'To &amp; from Work- trip % summary'!AA380</f>
        <v>0</v>
      </c>
      <c r="AN375" s="314">
        <f>'To &amp; from Work- trip % summary'!AC380</f>
        <v>0</v>
      </c>
      <c r="AO375" s="260">
        <f t="shared" si="80"/>
        <v>0</v>
      </c>
      <c r="AP375" s="259">
        <f t="shared" si="81"/>
        <v>0</v>
      </c>
      <c r="AQ375" s="312">
        <f>'To &amp; from Work- trip % summary'!AF380</f>
        <v>0</v>
      </c>
      <c r="AR375" s="314">
        <f>'To &amp; from Work- trip % summary'!AH380</f>
        <v>0</v>
      </c>
      <c r="AS375" s="260">
        <f t="shared" si="82"/>
        <v>0</v>
      </c>
      <c r="AT375" s="259">
        <f t="shared" si="83"/>
        <v>0</v>
      </c>
      <c r="AU375" s="261"/>
      <c r="AV375" s="248"/>
      <c r="AW375" s="248"/>
      <c r="AX375" s="248"/>
      <c r="AY375" s="248"/>
    </row>
    <row r="376" spans="1:51" x14ac:dyDescent="0.2">
      <c r="A376" s="248"/>
      <c r="B376" s="248"/>
      <c r="C376" s="248"/>
      <c r="D376" s="248"/>
      <c r="E376" s="248"/>
      <c r="F376" s="248"/>
      <c r="G376" s="248"/>
      <c r="H376" s="248"/>
      <c r="I376" s="248"/>
      <c r="J376" s="248"/>
      <c r="K376" s="248"/>
      <c r="L376" s="248"/>
      <c r="M376" s="248"/>
      <c r="N376" s="248"/>
      <c r="O376" s="248"/>
      <c r="P376" s="248"/>
      <c r="Q376" s="296"/>
      <c r="R376" s="256">
        <f>'To &amp; from Work- trip % summary'!B381</f>
        <v>0</v>
      </c>
      <c r="S376" s="313">
        <f>'To &amp; from Work- trip % summary'!D381</f>
        <v>0</v>
      </c>
      <c r="T376" s="257">
        <f>'Non-survey input values'!$B$26</f>
        <v>220.3</v>
      </c>
      <c r="U376" s="258">
        <f t="shared" si="70"/>
        <v>0</v>
      </c>
      <c r="V376" s="259">
        <f t="shared" si="71"/>
        <v>0</v>
      </c>
      <c r="W376" s="312">
        <f>'To &amp; from Work- trip % summary'!G381</f>
        <v>0</v>
      </c>
      <c r="X376" s="314">
        <f>'To &amp; from Work- trip % summary'!I381</f>
        <v>0</v>
      </c>
      <c r="Y376" s="260">
        <f t="shared" si="72"/>
        <v>0</v>
      </c>
      <c r="Z376" s="259">
        <f t="shared" si="73"/>
        <v>0</v>
      </c>
      <c r="AA376" s="312">
        <f>'To &amp; from Work- trip % summary'!L381</f>
        <v>0</v>
      </c>
      <c r="AB376" s="314">
        <f>'To &amp; from Work- trip % summary'!N381</f>
        <v>0</v>
      </c>
      <c r="AC376" s="260">
        <f t="shared" si="74"/>
        <v>0</v>
      </c>
      <c r="AD376" s="259">
        <f t="shared" si="75"/>
        <v>0</v>
      </c>
      <c r="AE376" s="312">
        <f>'To &amp; from Work- trip % summary'!Q381</f>
        <v>0</v>
      </c>
      <c r="AF376" s="314">
        <f>'To &amp; from Work- trip % summary'!S381</f>
        <v>0</v>
      </c>
      <c r="AG376" s="260">
        <f t="shared" si="76"/>
        <v>0</v>
      </c>
      <c r="AH376" s="259">
        <f t="shared" si="77"/>
        <v>0</v>
      </c>
      <c r="AI376" s="312">
        <f>'To &amp; from Work- trip % summary'!V381</f>
        <v>0</v>
      </c>
      <c r="AJ376" s="314">
        <f>'To &amp; from Work- trip % summary'!X381</f>
        <v>0</v>
      </c>
      <c r="AK376" s="260">
        <f t="shared" si="78"/>
        <v>0</v>
      </c>
      <c r="AL376" s="259">
        <f t="shared" si="79"/>
        <v>0</v>
      </c>
      <c r="AM376" s="312">
        <f>'To &amp; from Work- trip % summary'!AA381</f>
        <v>0</v>
      </c>
      <c r="AN376" s="314">
        <f>'To &amp; from Work- trip % summary'!AC381</f>
        <v>0</v>
      </c>
      <c r="AO376" s="260">
        <f t="shared" si="80"/>
        <v>0</v>
      </c>
      <c r="AP376" s="259">
        <f t="shared" si="81"/>
        <v>0</v>
      </c>
      <c r="AQ376" s="312">
        <f>'To &amp; from Work- trip % summary'!AF381</f>
        <v>0</v>
      </c>
      <c r="AR376" s="314">
        <f>'To &amp; from Work- trip % summary'!AH381</f>
        <v>0</v>
      </c>
      <c r="AS376" s="260">
        <f t="shared" si="82"/>
        <v>0</v>
      </c>
      <c r="AT376" s="259">
        <f t="shared" si="83"/>
        <v>0</v>
      </c>
      <c r="AU376" s="261"/>
      <c r="AV376" s="248"/>
      <c r="AW376" s="248"/>
      <c r="AX376" s="248"/>
      <c r="AY376" s="248"/>
    </row>
    <row r="377" spans="1:51" x14ac:dyDescent="0.2">
      <c r="A377" s="248"/>
      <c r="B377" s="248"/>
      <c r="C377" s="248"/>
      <c r="D377" s="248"/>
      <c r="E377" s="248"/>
      <c r="F377" s="248"/>
      <c r="G377" s="248"/>
      <c r="H377" s="248"/>
      <c r="I377" s="248"/>
      <c r="J377" s="248"/>
      <c r="K377" s="248"/>
      <c r="L377" s="248"/>
      <c r="M377" s="248"/>
      <c r="N377" s="248"/>
      <c r="O377" s="248"/>
      <c r="P377" s="248"/>
      <c r="Q377" s="296"/>
      <c r="R377" s="256">
        <f>'To &amp; from Work- trip % summary'!B382</f>
        <v>0</v>
      </c>
      <c r="S377" s="313">
        <f>'To &amp; from Work- trip % summary'!D382</f>
        <v>0</v>
      </c>
      <c r="T377" s="257">
        <f>'Non-survey input values'!$B$26</f>
        <v>220.3</v>
      </c>
      <c r="U377" s="258">
        <f t="shared" si="70"/>
        <v>0</v>
      </c>
      <c r="V377" s="259">
        <f t="shared" si="71"/>
        <v>0</v>
      </c>
      <c r="W377" s="312">
        <f>'To &amp; from Work- trip % summary'!G382</f>
        <v>0</v>
      </c>
      <c r="X377" s="314">
        <f>'To &amp; from Work- trip % summary'!I382</f>
        <v>0</v>
      </c>
      <c r="Y377" s="260">
        <f t="shared" si="72"/>
        <v>0</v>
      </c>
      <c r="Z377" s="259">
        <f t="shared" si="73"/>
        <v>0</v>
      </c>
      <c r="AA377" s="312">
        <f>'To &amp; from Work- trip % summary'!L382</f>
        <v>0</v>
      </c>
      <c r="AB377" s="314">
        <f>'To &amp; from Work- trip % summary'!N382</f>
        <v>0</v>
      </c>
      <c r="AC377" s="260">
        <f t="shared" si="74"/>
        <v>0</v>
      </c>
      <c r="AD377" s="259">
        <f t="shared" si="75"/>
        <v>0</v>
      </c>
      <c r="AE377" s="312">
        <f>'To &amp; from Work- trip % summary'!Q382</f>
        <v>0</v>
      </c>
      <c r="AF377" s="314">
        <f>'To &amp; from Work- trip % summary'!S382</f>
        <v>0</v>
      </c>
      <c r="AG377" s="260">
        <f t="shared" si="76"/>
        <v>0</v>
      </c>
      <c r="AH377" s="259">
        <f t="shared" si="77"/>
        <v>0</v>
      </c>
      <c r="AI377" s="312">
        <f>'To &amp; from Work- trip % summary'!V382</f>
        <v>0</v>
      </c>
      <c r="AJ377" s="314">
        <f>'To &amp; from Work- trip % summary'!X382</f>
        <v>0</v>
      </c>
      <c r="AK377" s="260">
        <f t="shared" si="78"/>
        <v>0</v>
      </c>
      <c r="AL377" s="259">
        <f t="shared" si="79"/>
        <v>0</v>
      </c>
      <c r="AM377" s="312">
        <f>'To &amp; from Work- trip % summary'!AA382</f>
        <v>0</v>
      </c>
      <c r="AN377" s="314">
        <f>'To &amp; from Work- trip % summary'!AC382</f>
        <v>0</v>
      </c>
      <c r="AO377" s="260">
        <f t="shared" si="80"/>
        <v>0</v>
      </c>
      <c r="AP377" s="259">
        <f t="shared" si="81"/>
        <v>0</v>
      </c>
      <c r="AQ377" s="312">
        <f>'To &amp; from Work- trip % summary'!AF382</f>
        <v>0</v>
      </c>
      <c r="AR377" s="314">
        <f>'To &amp; from Work- trip % summary'!AH382</f>
        <v>0</v>
      </c>
      <c r="AS377" s="260">
        <f t="shared" si="82"/>
        <v>0</v>
      </c>
      <c r="AT377" s="259">
        <f t="shared" si="83"/>
        <v>0</v>
      </c>
      <c r="AU377" s="261"/>
      <c r="AV377" s="248"/>
      <c r="AW377" s="248"/>
      <c r="AX377" s="248"/>
      <c r="AY377" s="248"/>
    </row>
    <row r="378" spans="1:51" x14ac:dyDescent="0.2">
      <c r="A378" s="248"/>
      <c r="B378" s="248"/>
      <c r="C378" s="248"/>
      <c r="D378" s="248"/>
      <c r="E378" s="248"/>
      <c r="F378" s="248"/>
      <c r="G378" s="248"/>
      <c r="H378" s="248"/>
      <c r="I378" s="248"/>
      <c r="J378" s="248"/>
      <c r="K378" s="248"/>
      <c r="L378" s="248"/>
      <c r="M378" s="248"/>
      <c r="N378" s="248"/>
      <c r="O378" s="248"/>
      <c r="P378" s="248"/>
      <c r="Q378" s="296"/>
      <c r="R378" s="256">
        <f>'To &amp; from Work- trip % summary'!B383</f>
        <v>0</v>
      </c>
      <c r="S378" s="313">
        <f>'To &amp; from Work- trip % summary'!D383</f>
        <v>0</v>
      </c>
      <c r="T378" s="257">
        <f>'Non-survey input values'!$B$26</f>
        <v>220.3</v>
      </c>
      <c r="U378" s="258">
        <f t="shared" si="70"/>
        <v>0</v>
      </c>
      <c r="V378" s="259">
        <f t="shared" si="71"/>
        <v>0</v>
      </c>
      <c r="W378" s="312">
        <f>'To &amp; from Work- trip % summary'!G383</f>
        <v>0</v>
      </c>
      <c r="X378" s="314">
        <f>'To &amp; from Work- trip % summary'!I383</f>
        <v>0</v>
      </c>
      <c r="Y378" s="260">
        <f t="shared" si="72"/>
        <v>0</v>
      </c>
      <c r="Z378" s="259">
        <f t="shared" si="73"/>
        <v>0</v>
      </c>
      <c r="AA378" s="312">
        <f>'To &amp; from Work- trip % summary'!L383</f>
        <v>0</v>
      </c>
      <c r="AB378" s="314">
        <f>'To &amp; from Work- trip % summary'!N383</f>
        <v>0</v>
      </c>
      <c r="AC378" s="260">
        <f t="shared" si="74"/>
        <v>0</v>
      </c>
      <c r="AD378" s="259">
        <f t="shared" si="75"/>
        <v>0</v>
      </c>
      <c r="AE378" s="312">
        <f>'To &amp; from Work- trip % summary'!Q383</f>
        <v>0</v>
      </c>
      <c r="AF378" s="314">
        <f>'To &amp; from Work- trip % summary'!S383</f>
        <v>0</v>
      </c>
      <c r="AG378" s="260">
        <f t="shared" si="76"/>
        <v>0</v>
      </c>
      <c r="AH378" s="259">
        <f t="shared" si="77"/>
        <v>0</v>
      </c>
      <c r="AI378" s="312">
        <f>'To &amp; from Work- trip % summary'!V383</f>
        <v>0</v>
      </c>
      <c r="AJ378" s="314">
        <f>'To &amp; from Work- trip % summary'!X383</f>
        <v>0</v>
      </c>
      <c r="AK378" s="260">
        <f t="shared" si="78"/>
        <v>0</v>
      </c>
      <c r="AL378" s="259">
        <f t="shared" si="79"/>
        <v>0</v>
      </c>
      <c r="AM378" s="312">
        <f>'To &amp; from Work- trip % summary'!AA383</f>
        <v>0</v>
      </c>
      <c r="AN378" s="314">
        <f>'To &amp; from Work- trip % summary'!AC383</f>
        <v>0</v>
      </c>
      <c r="AO378" s="260">
        <f t="shared" si="80"/>
        <v>0</v>
      </c>
      <c r="AP378" s="259">
        <f t="shared" si="81"/>
        <v>0</v>
      </c>
      <c r="AQ378" s="312">
        <f>'To &amp; from Work- trip % summary'!AF383</f>
        <v>0</v>
      </c>
      <c r="AR378" s="314">
        <f>'To &amp; from Work- trip % summary'!AH383</f>
        <v>0</v>
      </c>
      <c r="AS378" s="260">
        <f t="shared" si="82"/>
        <v>0</v>
      </c>
      <c r="AT378" s="259">
        <f t="shared" si="83"/>
        <v>0</v>
      </c>
      <c r="AU378" s="261"/>
      <c r="AV378" s="248"/>
      <c r="AW378" s="248"/>
      <c r="AX378" s="248"/>
      <c r="AY378" s="248"/>
    </row>
    <row r="379" spans="1:51" x14ac:dyDescent="0.2">
      <c r="A379" s="248"/>
      <c r="B379" s="248"/>
      <c r="C379" s="248"/>
      <c r="D379" s="248"/>
      <c r="E379" s="248"/>
      <c r="F379" s="248"/>
      <c r="G379" s="248"/>
      <c r="H379" s="248"/>
      <c r="I379" s="248"/>
      <c r="J379" s="248"/>
      <c r="K379" s="248"/>
      <c r="L379" s="248"/>
      <c r="M379" s="248"/>
      <c r="N379" s="248"/>
      <c r="O379" s="248"/>
      <c r="P379" s="248"/>
      <c r="Q379" s="296"/>
      <c r="R379" s="256">
        <f>'To &amp; from Work- trip % summary'!B384</f>
        <v>0</v>
      </c>
      <c r="S379" s="313">
        <f>'To &amp; from Work- trip % summary'!D384</f>
        <v>0</v>
      </c>
      <c r="T379" s="257">
        <f>'Non-survey input values'!$B$26</f>
        <v>220.3</v>
      </c>
      <c r="U379" s="258">
        <f t="shared" si="70"/>
        <v>0</v>
      </c>
      <c r="V379" s="259">
        <f t="shared" si="71"/>
        <v>0</v>
      </c>
      <c r="W379" s="312">
        <f>'To &amp; from Work- trip % summary'!G384</f>
        <v>0</v>
      </c>
      <c r="X379" s="314">
        <f>'To &amp; from Work- trip % summary'!I384</f>
        <v>0</v>
      </c>
      <c r="Y379" s="260">
        <f t="shared" si="72"/>
        <v>0</v>
      </c>
      <c r="Z379" s="259">
        <f t="shared" si="73"/>
        <v>0</v>
      </c>
      <c r="AA379" s="312">
        <f>'To &amp; from Work- trip % summary'!L384</f>
        <v>0</v>
      </c>
      <c r="AB379" s="314">
        <f>'To &amp; from Work- trip % summary'!N384</f>
        <v>0</v>
      </c>
      <c r="AC379" s="260">
        <f t="shared" si="74"/>
        <v>0</v>
      </c>
      <c r="AD379" s="259">
        <f t="shared" si="75"/>
        <v>0</v>
      </c>
      <c r="AE379" s="312">
        <f>'To &amp; from Work- trip % summary'!Q384</f>
        <v>0</v>
      </c>
      <c r="AF379" s="314">
        <f>'To &amp; from Work- trip % summary'!S384</f>
        <v>0</v>
      </c>
      <c r="AG379" s="260">
        <f t="shared" si="76"/>
        <v>0</v>
      </c>
      <c r="AH379" s="259">
        <f t="shared" si="77"/>
        <v>0</v>
      </c>
      <c r="AI379" s="312">
        <f>'To &amp; from Work- trip % summary'!V384</f>
        <v>0</v>
      </c>
      <c r="AJ379" s="314">
        <f>'To &amp; from Work- trip % summary'!X384</f>
        <v>0</v>
      </c>
      <c r="AK379" s="260">
        <f t="shared" si="78"/>
        <v>0</v>
      </c>
      <c r="AL379" s="259">
        <f t="shared" si="79"/>
        <v>0</v>
      </c>
      <c r="AM379" s="312">
        <f>'To &amp; from Work- trip % summary'!AA384</f>
        <v>0</v>
      </c>
      <c r="AN379" s="314">
        <f>'To &amp; from Work- trip % summary'!AC384</f>
        <v>0</v>
      </c>
      <c r="AO379" s="260">
        <f t="shared" si="80"/>
        <v>0</v>
      </c>
      <c r="AP379" s="259">
        <f t="shared" si="81"/>
        <v>0</v>
      </c>
      <c r="AQ379" s="312">
        <f>'To &amp; from Work- trip % summary'!AF384</f>
        <v>0</v>
      </c>
      <c r="AR379" s="314">
        <f>'To &amp; from Work- trip % summary'!AH384</f>
        <v>0</v>
      </c>
      <c r="AS379" s="260">
        <f t="shared" si="82"/>
        <v>0</v>
      </c>
      <c r="AT379" s="259">
        <f t="shared" si="83"/>
        <v>0</v>
      </c>
      <c r="AU379" s="261"/>
      <c r="AV379" s="248"/>
      <c r="AW379" s="248"/>
      <c r="AX379" s="248"/>
      <c r="AY379" s="248"/>
    </row>
    <row r="380" spans="1:51" x14ac:dyDescent="0.2">
      <c r="A380" s="248"/>
      <c r="B380" s="248"/>
      <c r="C380" s="248"/>
      <c r="D380" s="248"/>
      <c r="E380" s="248"/>
      <c r="F380" s="248"/>
      <c r="G380" s="248"/>
      <c r="H380" s="248"/>
      <c r="I380" s="248"/>
      <c r="J380" s="248"/>
      <c r="K380" s="248"/>
      <c r="L380" s="248"/>
      <c r="M380" s="248"/>
      <c r="N380" s="248"/>
      <c r="O380" s="248"/>
      <c r="P380" s="248"/>
      <c r="Q380" s="296"/>
      <c r="R380" s="256">
        <f>'To &amp; from Work- trip % summary'!B385</f>
        <v>0</v>
      </c>
      <c r="S380" s="313">
        <f>'To &amp; from Work- trip % summary'!D385</f>
        <v>0</v>
      </c>
      <c r="T380" s="257">
        <f>'Non-survey input values'!$B$26</f>
        <v>220.3</v>
      </c>
      <c r="U380" s="258">
        <f t="shared" si="70"/>
        <v>0</v>
      </c>
      <c r="V380" s="259">
        <f t="shared" si="71"/>
        <v>0</v>
      </c>
      <c r="W380" s="312">
        <f>'To &amp; from Work- trip % summary'!G385</f>
        <v>0</v>
      </c>
      <c r="X380" s="314">
        <f>'To &amp; from Work- trip % summary'!I385</f>
        <v>0</v>
      </c>
      <c r="Y380" s="260">
        <f t="shared" si="72"/>
        <v>0</v>
      </c>
      <c r="Z380" s="259">
        <f t="shared" si="73"/>
        <v>0</v>
      </c>
      <c r="AA380" s="312">
        <f>'To &amp; from Work- trip % summary'!L385</f>
        <v>0</v>
      </c>
      <c r="AB380" s="314">
        <f>'To &amp; from Work- trip % summary'!N385</f>
        <v>0</v>
      </c>
      <c r="AC380" s="260">
        <f t="shared" si="74"/>
        <v>0</v>
      </c>
      <c r="AD380" s="259">
        <f t="shared" si="75"/>
        <v>0</v>
      </c>
      <c r="AE380" s="312">
        <f>'To &amp; from Work- trip % summary'!Q385</f>
        <v>0</v>
      </c>
      <c r="AF380" s="314">
        <f>'To &amp; from Work- trip % summary'!S385</f>
        <v>0</v>
      </c>
      <c r="AG380" s="260">
        <f t="shared" si="76"/>
        <v>0</v>
      </c>
      <c r="AH380" s="259">
        <f t="shared" si="77"/>
        <v>0</v>
      </c>
      <c r="AI380" s="312">
        <f>'To &amp; from Work- trip % summary'!V385</f>
        <v>0</v>
      </c>
      <c r="AJ380" s="314">
        <f>'To &amp; from Work- trip % summary'!X385</f>
        <v>0</v>
      </c>
      <c r="AK380" s="260">
        <f t="shared" si="78"/>
        <v>0</v>
      </c>
      <c r="AL380" s="259">
        <f t="shared" si="79"/>
        <v>0</v>
      </c>
      <c r="AM380" s="312">
        <f>'To &amp; from Work- trip % summary'!AA385</f>
        <v>0</v>
      </c>
      <c r="AN380" s="314">
        <f>'To &amp; from Work- trip % summary'!AC385</f>
        <v>0</v>
      </c>
      <c r="AO380" s="260">
        <f t="shared" si="80"/>
        <v>0</v>
      </c>
      <c r="AP380" s="259">
        <f t="shared" si="81"/>
        <v>0</v>
      </c>
      <c r="AQ380" s="312">
        <f>'To &amp; from Work- trip % summary'!AF385</f>
        <v>0</v>
      </c>
      <c r="AR380" s="314">
        <f>'To &amp; from Work- trip % summary'!AH385</f>
        <v>0</v>
      </c>
      <c r="AS380" s="260">
        <f t="shared" si="82"/>
        <v>0</v>
      </c>
      <c r="AT380" s="259">
        <f t="shared" si="83"/>
        <v>0</v>
      </c>
      <c r="AU380" s="261"/>
      <c r="AV380" s="248"/>
      <c r="AW380" s="248"/>
      <c r="AX380" s="248"/>
      <c r="AY380" s="248"/>
    </row>
    <row r="381" spans="1:51" x14ac:dyDescent="0.2">
      <c r="A381" s="248"/>
      <c r="B381" s="248"/>
      <c r="C381" s="248"/>
      <c r="D381" s="248"/>
      <c r="E381" s="248"/>
      <c r="F381" s="248"/>
      <c r="G381" s="248"/>
      <c r="H381" s="248"/>
      <c r="I381" s="248"/>
      <c r="J381" s="248"/>
      <c r="K381" s="248"/>
      <c r="L381" s="248"/>
      <c r="M381" s="248"/>
      <c r="N381" s="248"/>
      <c r="O381" s="248"/>
      <c r="P381" s="248"/>
      <c r="Q381" s="296"/>
      <c r="R381" s="256">
        <f>'To &amp; from Work- trip % summary'!B386</f>
        <v>0</v>
      </c>
      <c r="S381" s="313">
        <f>'To &amp; from Work- trip % summary'!D386</f>
        <v>0</v>
      </c>
      <c r="T381" s="257">
        <f>'Non-survey input values'!$B$26</f>
        <v>220.3</v>
      </c>
      <c r="U381" s="258">
        <f t="shared" si="70"/>
        <v>0</v>
      </c>
      <c r="V381" s="259">
        <f t="shared" si="71"/>
        <v>0</v>
      </c>
      <c r="W381" s="312">
        <f>'To &amp; from Work- trip % summary'!G386</f>
        <v>0</v>
      </c>
      <c r="X381" s="314">
        <f>'To &amp; from Work- trip % summary'!I386</f>
        <v>0</v>
      </c>
      <c r="Y381" s="260">
        <f t="shared" si="72"/>
        <v>0</v>
      </c>
      <c r="Z381" s="259">
        <f t="shared" si="73"/>
        <v>0</v>
      </c>
      <c r="AA381" s="312">
        <f>'To &amp; from Work- trip % summary'!L386</f>
        <v>0</v>
      </c>
      <c r="AB381" s="314">
        <f>'To &amp; from Work- trip % summary'!N386</f>
        <v>0</v>
      </c>
      <c r="AC381" s="260">
        <f t="shared" si="74"/>
        <v>0</v>
      </c>
      <c r="AD381" s="259">
        <f t="shared" si="75"/>
        <v>0</v>
      </c>
      <c r="AE381" s="312">
        <f>'To &amp; from Work- trip % summary'!Q386</f>
        <v>0</v>
      </c>
      <c r="AF381" s="314">
        <f>'To &amp; from Work- trip % summary'!S386</f>
        <v>0</v>
      </c>
      <c r="AG381" s="260">
        <f t="shared" si="76"/>
        <v>0</v>
      </c>
      <c r="AH381" s="259">
        <f t="shared" si="77"/>
        <v>0</v>
      </c>
      <c r="AI381" s="312">
        <f>'To &amp; from Work- trip % summary'!V386</f>
        <v>0</v>
      </c>
      <c r="AJ381" s="314">
        <f>'To &amp; from Work- trip % summary'!X386</f>
        <v>0</v>
      </c>
      <c r="AK381" s="260">
        <f t="shared" si="78"/>
        <v>0</v>
      </c>
      <c r="AL381" s="259">
        <f t="shared" si="79"/>
        <v>0</v>
      </c>
      <c r="AM381" s="312">
        <f>'To &amp; from Work- trip % summary'!AA386</f>
        <v>0</v>
      </c>
      <c r="AN381" s="314">
        <f>'To &amp; from Work- trip % summary'!AC386</f>
        <v>0</v>
      </c>
      <c r="AO381" s="260">
        <f t="shared" si="80"/>
        <v>0</v>
      </c>
      <c r="AP381" s="259">
        <f t="shared" si="81"/>
        <v>0</v>
      </c>
      <c r="AQ381" s="312">
        <f>'To &amp; from Work- trip % summary'!AF386</f>
        <v>0</v>
      </c>
      <c r="AR381" s="314">
        <f>'To &amp; from Work- trip % summary'!AH386</f>
        <v>0</v>
      </c>
      <c r="AS381" s="260">
        <f t="shared" si="82"/>
        <v>0</v>
      </c>
      <c r="AT381" s="259">
        <f t="shared" si="83"/>
        <v>0</v>
      </c>
      <c r="AU381" s="261"/>
      <c r="AV381" s="248"/>
      <c r="AW381" s="248"/>
      <c r="AX381" s="248"/>
      <c r="AY381" s="248"/>
    </row>
    <row r="382" spans="1:51" x14ac:dyDescent="0.2">
      <c r="A382" s="248"/>
      <c r="B382" s="248"/>
      <c r="C382" s="248"/>
      <c r="D382" s="248"/>
      <c r="E382" s="248"/>
      <c r="F382" s="248"/>
      <c r="G382" s="248"/>
      <c r="H382" s="248"/>
      <c r="I382" s="248"/>
      <c r="J382" s="248"/>
      <c r="K382" s="248"/>
      <c r="L382" s="248"/>
      <c r="M382" s="248"/>
      <c r="N382" s="248"/>
      <c r="O382" s="248"/>
      <c r="P382" s="248"/>
      <c r="Q382" s="296"/>
      <c r="R382" s="256">
        <f>'To &amp; from Work- trip % summary'!B387</f>
        <v>0</v>
      </c>
      <c r="S382" s="313">
        <f>'To &amp; from Work- trip % summary'!D387</f>
        <v>0</v>
      </c>
      <c r="T382" s="257">
        <f>'Non-survey input values'!$B$26</f>
        <v>220.3</v>
      </c>
      <c r="U382" s="258">
        <f t="shared" si="70"/>
        <v>0</v>
      </c>
      <c r="V382" s="259">
        <f t="shared" si="71"/>
        <v>0</v>
      </c>
      <c r="W382" s="312">
        <f>'To &amp; from Work- trip % summary'!G387</f>
        <v>0</v>
      </c>
      <c r="X382" s="314">
        <f>'To &amp; from Work- trip % summary'!I387</f>
        <v>0</v>
      </c>
      <c r="Y382" s="260">
        <f t="shared" si="72"/>
        <v>0</v>
      </c>
      <c r="Z382" s="259">
        <f t="shared" si="73"/>
        <v>0</v>
      </c>
      <c r="AA382" s="312">
        <f>'To &amp; from Work- trip % summary'!L387</f>
        <v>0</v>
      </c>
      <c r="AB382" s="314">
        <f>'To &amp; from Work- trip % summary'!N387</f>
        <v>0</v>
      </c>
      <c r="AC382" s="260">
        <f t="shared" si="74"/>
        <v>0</v>
      </c>
      <c r="AD382" s="259">
        <f t="shared" si="75"/>
        <v>0</v>
      </c>
      <c r="AE382" s="312">
        <f>'To &amp; from Work- trip % summary'!Q387</f>
        <v>0</v>
      </c>
      <c r="AF382" s="314">
        <f>'To &amp; from Work- trip % summary'!S387</f>
        <v>0</v>
      </c>
      <c r="AG382" s="260">
        <f t="shared" si="76"/>
        <v>0</v>
      </c>
      <c r="AH382" s="259">
        <f t="shared" si="77"/>
        <v>0</v>
      </c>
      <c r="AI382" s="312">
        <f>'To &amp; from Work- trip % summary'!V387</f>
        <v>0</v>
      </c>
      <c r="AJ382" s="314">
        <f>'To &amp; from Work- trip % summary'!X387</f>
        <v>0</v>
      </c>
      <c r="AK382" s="260">
        <f t="shared" si="78"/>
        <v>0</v>
      </c>
      <c r="AL382" s="259">
        <f t="shared" si="79"/>
        <v>0</v>
      </c>
      <c r="AM382" s="312">
        <f>'To &amp; from Work- trip % summary'!AA387</f>
        <v>0</v>
      </c>
      <c r="AN382" s="314">
        <f>'To &amp; from Work- trip % summary'!AC387</f>
        <v>0</v>
      </c>
      <c r="AO382" s="260">
        <f t="shared" si="80"/>
        <v>0</v>
      </c>
      <c r="AP382" s="259">
        <f t="shared" si="81"/>
        <v>0</v>
      </c>
      <c r="AQ382" s="312">
        <f>'To &amp; from Work- trip % summary'!AF387</f>
        <v>0</v>
      </c>
      <c r="AR382" s="314">
        <f>'To &amp; from Work- trip % summary'!AH387</f>
        <v>0</v>
      </c>
      <c r="AS382" s="260">
        <f t="shared" si="82"/>
        <v>0</v>
      </c>
      <c r="AT382" s="259">
        <f t="shared" si="83"/>
        <v>0</v>
      </c>
      <c r="AU382" s="261"/>
      <c r="AV382" s="248"/>
      <c r="AW382" s="248"/>
      <c r="AX382" s="248"/>
      <c r="AY382" s="248"/>
    </row>
    <row r="383" spans="1:51" x14ac:dyDescent="0.2">
      <c r="A383" s="248"/>
      <c r="B383" s="248"/>
      <c r="C383" s="248"/>
      <c r="D383" s="248"/>
      <c r="E383" s="248"/>
      <c r="F383" s="248"/>
      <c r="G383" s="248"/>
      <c r="H383" s="248"/>
      <c r="I383" s="248"/>
      <c r="J383" s="248"/>
      <c r="K383" s="248"/>
      <c r="L383" s="248"/>
      <c r="M383" s="248"/>
      <c r="N383" s="248"/>
      <c r="O383" s="248"/>
      <c r="P383" s="248"/>
      <c r="Q383" s="296"/>
      <c r="R383" s="256">
        <f>'To &amp; from Work- trip % summary'!B388</f>
        <v>0</v>
      </c>
      <c r="S383" s="313">
        <f>'To &amp; from Work- trip % summary'!D388</f>
        <v>0</v>
      </c>
      <c r="T383" s="257">
        <f>'Non-survey input values'!$B$26</f>
        <v>220.3</v>
      </c>
      <c r="U383" s="258">
        <f t="shared" si="70"/>
        <v>0</v>
      </c>
      <c r="V383" s="259">
        <f t="shared" si="71"/>
        <v>0</v>
      </c>
      <c r="W383" s="312">
        <f>'To &amp; from Work- trip % summary'!G388</f>
        <v>0</v>
      </c>
      <c r="X383" s="314">
        <f>'To &amp; from Work- trip % summary'!I388</f>
        <v>0</v>
      </c>
      <c r="Y383" s="260">
        <f t="shared" si="72"/>
        <v>0</v>
      </c>
      <c r="Z383" s="259">
        <f t="shared" si="73"/>
        <v>0</v>
      </c>
      <c r="AA383" s="312">
        <f>'To &amp; from Work- trip % summary'!L388</f>
        <v>0</v>
      </c>
      <c r="AB383" s="314">
        <f>'To &amp; from Work- trip % summary'!N388</f>
        <v>0</v>
      </c>
      <c r="AC383" s="260">
        <f t="shared" si="74"/>
        <v>0</v>
      </c>
      <c r="AD383" s="259">
        <f t="shared" si="75"/>
        <v>0</v>
      </c>
      <c r="AE383" s="312">
        <f>'To &amp; from Work- trip % summary'!Q388</f>
        <v>0</v>
      </c>
      <c r="AF383" s="314">
        <f>'To &amp; from Work- trip % summary'!S388</f>
        <v>0</v>
      </c>
      <c r="AG383" s="260">
        <f t="shared" si="76"/>
        <v>0</v>
      </c>
      <c r="AH383" s="259">
        <f t="shared" si="77"/>
        <v>0</v>
      </c>
      <c r="AI383" s="312">
        <f>'To &amp; from Work- trip % summary'!V388</f>
        <v>0</v>
      </c>
      <c r="AJ383" s="314">
        <f>'To &amp; from Work- trip % summary'!X388</f>
        <v>0</v>
      </c>
      <c r="AK383" s="260">
        <f t="shared" si="78"/>
        <v>0</v>
      </c>
      <c r="AL383" s="259">
        <f t="shared" si="79"/>
        <v>0</v>
      </c>
      <c r="AM383" s="312">
        <f>'To &amp; from Work- trip % summary'!AA388</f>
        <v>0</v>
      </c>
      <c r="AN383" s="314">
        <f>'To &amp; from Work- trip % summary'!AC388</f>
        <v>0</v>
      </c>
      <c r="AO383" s="260">
        <f t="shared" si="80"/>
        <v>0</v>
      </c>
      <c r="AP383" s="259">
        <f t="shared" si="81"/>
        <v>0</v>
      </c>
      <c r="AQ383" s="312">
        <f>'To &amp; from Work- trip % summary'!AF388</f>
        <v>0</v>
      </c>
      <c r="AR383" s="314">
        <f>'To &amp; from Work- trip % summary'!AH388</f>
        <v>0</v>
      </c>
      <c r="AS383" s="260">
        <f t="shared" si="82"/>
        <v>0</v>
      </c>
      <c r="AT383" s="259">
        <f t="shared" si="83"/>
        <v>0</v>
      </c>
      <c r="AU383" s="261"/>
      <c r="AV383" s="248"/>
      <c r="AW383" s="248"/>
      <c r="AX383" s="248"/>
      <c r="AY383" s="248"/>
    </row>
    <row r="384" spans="1:51" x14ac:dyDescent="0.2">
      <c r="A384" s="248"/>
      <c r="B384" s="248"/>
      <c r="C384" s="248"/>
      <c r="D384" s="248"/>
      <c r="E384" s="248"/>
      <c r="F384" s="248"/>
      <c r="G384" s="248"/>
      <c r="H384" s="248"/>
      <c r="I384" s="248"/>
      <c r="J384" s="248"/>
      <c r="K384" s="248"/>
      <c r="L384" s="248"/>
      <c r="M384" s="248"/>
      <c r="N384" s="248"/>
      <c r="O384" s="248"/>
      <c r="P384" s="248"/>
      <c r="Q384" s="296"/>
      <c r="R384" s="256">
        <f>'To &amp; from Work- trip % summary'!B389</f>
        <v>0</v>
      </c>
      <c r="S384" s="313">
        <f>'To &amp; from Work- trip % summary'!D389</f>
        <v>0</v>
      </c>
      <c r="T384" s="257">
        <f>'Non-survey input values'!$B$26</f>
        <v>220.3</v>
      </c>
      <c r="U384" s="258">
        <f t="shared" si="70"/>
        <v>0</v>
      </c>
      <c r="V384" s="259">
        <f t="shared" si="71"/>
        <v>0</v>
      </c>
      <c r="W384" s="312">
        <f>'To &amp; from Work- trip % summary'!G389</f>
        <v>0</v>
      </c>
      <c r="X384" s="314">
        <f>'To &amp; from Work- trip % summary'!I389</f>
        <v>0</v>
      </c>
      <c r="Y384" s="260">
        <f t="shared" si="72"/>
        <v>0</v>
      </c>
      <c r="Z384" s="259">
        <f t="shared" si="73"/>
        <v>0</v>
      </c>
      <c r="AA384" s="312">
        <f>'To &amp; from Work- trip % summary'!L389</f>
        <v>0</v>
      </c>
      <c r="AB384" s="314">
        <f>'To &amp; from Work- trip % summary'!N389</f>
        <v>0</v>
      </c>
      <c r="AC384" s="260">
        <f t="shared" si="74"/>
        <v>0</v>
      </c>
      <c r="AD384" s="259">
        <f t="shared" si="75"/>
        <v>0</v>
      </c>
      <c r="AE384" s="312">
        <f>'To &amp; from Work- trip % summary'!Q389</f>
        <v>0</v>
      </c>
      <c r="AF384" s="314">
        <f>'To &amp; from Work- trip % summary'!S389</f>
        <v>0</v>
      </c>
      <c r="AG384" s="260">
        <f t="shared" si="76"/>
        <v>0</v>
      </c>
      <c r="AH384" s="259">
        <f t="shared" si="77"/>
        <v>0</v>
      </c>
      <c r="AI384" s="312">
        <f>'To &amp; from Work- trip % summary'!V389</f>
        <v>0</v>
      </c>
      <c r="AJ384" s="314">
        <f>'To &amp; from Work- trip % summary'!X389</f>
        <v>0</v>
      </c>
      <c r="AK384" s="260">
        <f t="shared" si="78"/>
        <v>0</v>
      </c>
      <c r="AL384" s="259">
        <f t="shared" si="79"/>
        <v>0</v>
      </c>
      <c r="AM384" s="312">
        <f>'To &amp; from Work- trip % summary'!AA389</f>
        <v>0</v>
      </c>
      <c r="AN384" s="314">
        <f>'To &amp; from Work- trip % summary'!AC389</f>
        <v>0</v>
      </c>
      <c r="AO384" s="260">
        <f t="shared" si="80"/>
        <v>0</v>
      </c>
      <c r="AP384" s="259">
        <f t="shared" si="81"/>
        <v>0</v>
      </c>
      <c r="AQ384" s="312">
        <f>'To &amp; from Work- trip % summary'!AF389</f>
        <v>0</v>
      </c>
      <c r="AR384" s="314">
        <f>'To &amp; from Work- trip % summary'!AH389</f>
        <v>0</v>
      </c>
      <c r="AS384" s="260">
        <f t="shared" si="82"/>
        <v>0</v>
      </c>
      <c r="AT384" s="259">
        <f t="shared" si="83"/>
        <v>0</v>
      </c>
      <c r="AU384" s="261"/>
      <c r="AV384" s="248"/>
      <c r="AW384" s="248"/>
      <c r="AX384" s="248"/>
      <c r="AY384" s="248"/>
    </row>
    <row r="385" spans="1:51" x14ac:dyDescent="0.2">
      <c r="A385" s="248"/>
      <c r="B385" s="248"/>
      <c r="C385" s="248"/>
      <c r="D385" s="248"/>
      <c r="E385" s="248"/>
      <c r="F385" s="248"/>
      <c r="G385" s="248"/>
      <c r="H385" s="248"/>
      <c r="I385" s="248"/>
      <c r="J385" s="248"/>
      <c r="K385" s="248"/>
      <c r="L385" s="248"/>
      <c r="M385" s="248"/>
      <c r="N385" s="248"/>
      <c r="O385" s="248"/>
      <c r="P385" s="248"/>
      <c r="Q385" s="296"/>
      <c r="R385" s="256">
        <f>'To &amp; from Work- trip % summary'!B390</f>
        <v>0</v>
      </c>
      <c r="S385" s="313">
        <f>'To &amp; from Work- trip % summary'!D390</f>
        <v>0</v>
      </c>
      <c r="T385" s="257">
        <f>'Non-survey input values'!$B$26</f>
        <v>220.3</v>
      </c>
      <c r="U385" s="258">
        <f t="shared" si="70"/>
        <v>0</v>
      </c>
      <c r="V385" s="259">
        <f t="shared" si="71"/>
        <v>0</v>
      </c>
      <c r="W385" s="312">
        <f>'To &amp; from Work- trip % summary'!G390</f>
        <v>0</v>
      </c>
      <c r="X385" s="314">
        <f>'To &amp; from Work- trip % summary'!I390</f>
        <v>0</v>
      </c>
      <c r="Y385" s="260">
        <f t="shared" si="72"/>
        <v>0</v>
      </c>
      <c r="Z385" s="259">
        <f t="shared" si="73"/>
        <v>0</v>
      </c>
      <c r="AA385" s="312">
        <f>'To &amp; from Work- trip % summary'!L390</f>
        <v>0</v>
      </c>
      <c r="AB385" s="314">
        <f>'To &amp; from Work- trip % summary'!N390</f>
        <v>0</v>
      </c>
      <c r="AC385" s="260">
        <f t="shared" si="74"/>
        <v>0</v>
      </c>
      <c r="AD385" s="259">
        <f t="shared" si="75"/>
        <v>0</v>
      </c>
      <c r="AE385" s="312">
        <f>'To &amp; from Work- trip % summary'!Q390</f>
        <v>0</v>
      </c>
      <c r="AF385" s="314">
        <f>'To &amp; from Work- trip % summary'!S390</f>
        <v>0</v>
      </c>
      <c r="AG385" s="260">
        <f t="shared" si="76"/>
        <v>0</v>
      </c>
      <c r="AH385" s="259">
        <f t="shared" si="77"/>
        <v>0</v>
      </c>
      <c r="AI385" s="312">
        <f>'To &amp; from Work- trip % summary'!V390</f>
        <v>0</v>
      </c>
      <c r="AJ385" s="314">
        <f>'To &amp; from Work- trip % summary'!X390</f>
        <v>0</v>
      </c>
      <c r="AK385" s="260">
        <f t="shared" si="78"/>
        <v>0</v>
      </c>
      <c r="AL385" s="259">
        <f t="shared" si="79"/>
        <v>0</v>
      </c>
      <c r="AM385" s="312">
        <f>'To &amp; from Work- trip % summary'!AA390</f>
        <v>0</v>
      </c>
      <c r="AN385" s="314">
        <f>'To &amp; from Work- trip % summary'!AC390</f>
        <v>0</v>
      </c>
      <c r="AO385" s="260">
        <f t="shared" si="80"/>
        <v>0</v>
      </c>
      <c r="AP385" s="259">
        <f t="shared" si="81"/>
        <v>0</v>
      </c>
      <c r="AQ385" s="312">
        <f>'To &amp; from Work- trip % summary'!AF390</f>
        <v>0</v>
      </c>
      <c r="AR385" s="314">
        <f>'To &amp; from Work- trip % summary'!AH390</f>
        <v>0</v>
      </c>
      <c r="AS385" s="260">
        <f t="shared" si="82"/>
        <v>0</v>
      </c>
      <c r="AT385" s="259">
        <f t="shared" si="83"/>
        <v>0</v>
      </c>
      <c r="AU385" s="261"/>
      <c r="AV385" s="248"/>
      <c r="AW385" s="248"/>
      <c r="AX385" s="248"/>
      <c r="AY385" s="248"/>
    </row>
    <row r="386" spans="1:51" x14ac:dyDescent="0.2">
      <c r="A386" s="248"/>
      <c r="B386" s="248"/>
      <c r="C386" s="248"/>
      <c r="D386" s="248"/>
      <c r="E386" s="248"/>
      <c r="F386" s="248"/>
      <c r="G386" s="248"/>
      <c r="H386" s="248"/>
      <c r="I386" s="248"/>
      <c r="J386" s="248"/>
      <c r="K386" s="248"/>
      <c r="L386" s="248"/>
      <c r="M386" s="248"/>
      <c r="N386" s="248"/>
      <c r="O386" s="248"/>
      <c r="P386" s="248"/>
      <c r="Q386" s="296"/>
      <c r="R386" s="256">
        <f>'To &amp; from Work- trip % summary'!B391</f>
        <v>0</v>
      </c>
      <c r="S386" s="313">
        <f>'To &amp; from Work- trip % summary'!D391</f>
        <v>0</v>
      </c>
      <c r="T386" s="257">
        <f>'Non-survey input values'!$B$26</f>
        <v>220.3</v>
      </c>
      <c r="U386" s="258">
        <f t="shared" si="70"/>
        <v>0</v>
      </c>
      <c r="V386" s="259">
        <f t="shared" si="71"/>
        <v>0</v>
      </c>
      <c r="W386" s="312">
        <f>'To &amp; from Work- trip % summary'!G391</f>
        <v>0</v>
      </c>
      <c r="X386" s="314">
        <f>'To &amp; from Work- trip % summary'!I391</f>
        <v>0</v>
      </c>
      <c r="Y386" s="260">
        <f t="shared" si="72"/>
        <v>0</v>
      </c>
      <c r="Z386" s="259">
        <f t="shared" si="73"/>
        <v>0</v>
      </c>
      <c r="AA386" s="312">
        <f>'To &amp; from Work- trip % summary'!L391</f>
        <v>0</v>
      </c>
      <c r="AB386" s="314">
        <f>'To &amp; from Work- trip % summary'!N391</f>
        <v>0</v>
      </c>
      <c r="AC386" s="260">
        <f t="shared" si="74"/>
        <v>0</v>
      </c>
      <c r="AD386" s="259">
        <f t="shared" si="75"/>
        <v>0</v>
      </c>
      <c r="AE386" s="312">
        <f>'To &amp; from Work- trip % summary'!Q391</f>
        <v>0</v>
      </c>
      <c r="AF386" s="314">
        <f>'To &amp; from Work- trip % summary'!S391</f>
        <v>0</v>
      </c>
      <c r="AG386" s="260">
        <f t="shared" si="76"/>
        <v>0</v>
      </c>
      <c r="AH386" s="259">
        <f t="shared" si="77"/>
        <v>0</v>
      </c>
      <c r="AI386" s="312">
        <f>'To &amp; from Work- trip % summary'!V391</f>
        <v>0</v>
      </c>
      <c r="AJ386" s="314">
        <f>'To &amp; from Work- trip % summary'!X391</f>
        <v>0</v>
      </c>
      <c r="AK386" s="260">
        <f t="shared" si="78"/>
        <v>0</v>
      </c>
      <c r="AL386" s="259">
        <f t="shared" si="79"/>
        <v>0</v>
      </c>
      <c r="AM386" s="312">
        <f>'To &amp; from Work- trip % summary'!AA391</f>
        <v>0</v>
      </c>
      <c r="AN386" s="314">
        <f>'To &amp; from Work- trip % summary'!AC391</f>
        <v>0</v>
      </c>
      <c r="AO386" s="260">
        <f t="shared" si="80"/>
        <v>0</v>
      </c>
      <c r="AP386" s="259">
        <f t="shared" si="81"/>
        <v>0</v>
      </c>
      <c r="AQ386" s="312">
        <f>'To &amp; from Work- trip % summary'!AF391</f>
        <v>0</v>
      </c>
      <c r="AR386" s="314">
        <f>'To &amp; from Work- trip % summary'!AH391</f>
        <v>0</v>
      </c>
      <c r="AS386" s="260">
        <f t="shared" si="82"/>
        <v>0</v>
      </c>
      <c r="AT386" s="259">
        <f t="shared" si="83"/>
        <v>0</v>
      </c>
      <c r="AU386" s="261"/>
      <c r="AV386" s="248"/>
      <c r="AW386" s="248"/>
      <c r="AX386" s="248"/>
      <c r="AY386" s="248"/>
    </row>
    <row r="387" spans="1:51" x14ac:dyDescent="0.2">
      <c r="A387" s="248"/>
      <c r="B387" s="248"/>
      <c r="C387" s="248"/>
      <c r="D387" s="248"/>
      <c r="E387" s="248"/>
      <c r="F387" s="248"/>
      <c r="G387" s="248"/>
      <c r="H387" s="248"/>
      <c r="I387" s="248"/>
      <c r="J387" s="248"/>
      <c r="K387" s="248"/>
      <c r="L387" s="248"/>
      <c r="M387" s="248"/>
      <c r="N387" s="248"/>
      <c r="O387" s="248"/>
      <c r="P387" s="248"/>
      <c r="Q387" s="296"/>
      <c r="R387" s="256">
        <f>'To &amp; from Work- trip % summary'!B392</f>
        <v>0</v>
      </c>
      <c r="S387" s="313">
        <f>'To &amp; from Work- trip % summary'!D392</f>
        <v>0</v>
      </c>
      <c r="T387" s="257">
        <f>'Non-survey input values'!$B$26</f>
        <v>220.3</v>
      </c>
      <c r="U387" s="258">
        <f t="shared" si="70"/>
        <v>0</v>
      </c>
      <c r="V387" s="259">
        <f t="shared" si="71"/>
        <v>0</v>
      </c>
      <c r="W387" s="312">
        <f>'To &amp; from Work- trip % summary'!G392</f>
        <v>0</v>
      </c>
      <c r="X387" s="314">
        <f>'To &amp; from Work- trip % summary'!I392</f>
        <v>0</v>
      </c>
      <c r="Y387" s="260">
        <f t="shared" si="72"/>
        <v>0</v>
      </c>
      <c r="Z387" s="259">
        <f t="shared" si="73"/>
        <v>0</v>
      </c>
      <c r="AA387" s="312">
        <f>'To &amp; from Work- trip % summary'!L392</f>
        <v>0</v>
      </c>
      <c r="AB387" s="314">
        <f>'To &amp; from Work- trip % summary'!N392</f>
        <v>0</v>
      </c>
      <c r="AC387" s="260">
        <f t="shared" si="74"/>
        <v>0</v>
      </c>
      <c r="AD387" s="259">
        <f t="shared" si="75"/>
        <v>0</v>
      </c>
      <c r="AE387" s="312">
        <f>'To &amp; from Work- trip % summary'!Q392</f>
        <v>0</v>
      </c>
      <c r="AF387" s="314">
        <f>'To &amp; from Work- trip % summary'!S392</f>
        <v>0</v>
      </c>
      <c r="AG387" s="260">
        <f t="shared" si="76"/>
        <v>0</v>
      </c>
      <c r="AH387" s="259">
        <f t="shared" si="77"/>
        <v>0</v>
      </c>
      <c r="AI387" s="312">
        <f>'To &amp; from Work- trip % summary'!V392</f>
        <v>0</v>
      </c>
      <c r="AJ387" s="314">
        <f>'To &amp; from Work- trip % summary'!X392</f>
        <v>0</v>
      </c>
      <c r="AK387" s="260">
        <f t="shared" si="78"/>
        <v>0</v>
      </c>
      <c r="AL387" s="259">
        <f t="shared" si="79"/>
        <v>0</v>
      </c>
      <c r="AM387" s="312">
        <f>'To &amp; from Work- trip % summary'!AA392</f>
        <v>0</v>
      </c>
      <c r="AN387" s="314">
        <f>'To &amp; from Work- trip % summary'!AC392</f>
        <v>0</v>
      </c>
      <c r="AO387" s="260">
        <f t="shared" si="80"/>
        <v>0</v>
      </c>
      <c r="AP387" s="259">
        <f t="shared" si="81"/>
        <v>0</v>
      </c>
      <c r="AQ387" s="312">
        <f>'To &amp; from Work- trip % summary'!AF392</f>
        <v>0</v>
      </c>
      <c r="AR387" s="314">
        <f>'To &amp; from Work- trip % summary'!AH392</f>
        <v>0</v>
      </c>
      <c r="AS387" s="260">
        <f t="shared" si="82"/>
        <v>0</v>
      </c>
      <c r="AT387" s="259">
        <f t="shared" si="83"/>
        <v>0</v>
      </c>
      <c r="AU387" s="261"/>
      <c r="AV387" s="248"/>
      <c r="AW387" s="248"/>
      <c r="AX387" s="248"/>
      <c r="AY387" s="248"/>
    </row>
    <row r="388" spans="1:51" x14ac:dyDescent="0.2">
      <c r="A388" s="248"/>
      <c r="B388" s="248"/>
      <c r="C388" s="248"/>
      <c r="D388" s="248"/>
      <c r="E388" s="248"/>
      <c r="F388" s="248"/>
      <c r="G388" s="248"/>
      <c r="H388" s="248"/>
      <c r="I388" s="248"/>
      <c r="J388" s="248"/>
      <c r="K388" s="248"/>
      <c r="L388" s="248"/>
      <c r="M388" s="248"/>
      <c r="N388" s="248"/>
      <c r="O388" s="248"/>
      <c r="P388" s="248"/>
      <c r="Q388" s="296"/>
      <c r="R388" s="256">
        <f>'To &amp; from Work- trip % summary'!B393</f>
        <v>0</v>
      </c>
      <c r="S388" s="313">
        <f>'To &amp; from Work- trip % summary'!D393</f>
        <v>0</v>
      </c>
      <c r="T388" s="257">
        <f>'Non-survey input values'!$B$26</f>
        <v>220.3</v>
      </c>
      <c r="U388" s="258">
        <f t="shared" si="70"/>
        <v>0</v>
      </c>
      <c r="V388" s="259">
        <f t="shared" si="71"/>
        <v>0</v>
      </c>
      <c r="W388" s="312">
        <f>'To &amp; from Work- trip % summary'!G393</f>
        <v>0</v>
      </c>
      <c r="X388" s="314">
        <f>'To &amp; from Work- trip % summary'!I393</f>
        <v>0</v>
      </c>
      <c r="Y388" s="260">
        <f t="shared" si="72"/>
        <v>0</v>
      </c>
      <c r="Z388" s="259">
        <f t="shared" si="73"/>
        <v>0</v>
      </c>
      <c r="AA388" s="312">
        <f>'To &amp; from Work- trip % summary'!L393</f>
        <v>0</v>
      </c>
      <c r="AB388" s="314">
        <f>'To &amp; from Work- trip % summary'!N393</f>
        <v>0</v>
      </c>
      <c r="AC388" s="260">
        <f t="shared" si="74"/>
        <v>0</v>
      </c>
      <c r="AD388" s="259">
        <f t="shared" si="75"/>
        <v>0</v>
      </c>
      <c r="AE388" s="312">
        <f>'To &amp; from Work- trip % summary'!Q393</f>
        <v>0</v>
      </c>
      <c r="AF388" s="314">
        <f>'To &amp; from Work- trip % summary'!S393</f>
        <v>0</v>
      </c>
      <c r="AG388" s="260">
        <f t="shared" si="76"/>
        <v>0</v>
      </c>
      <c r="AH388" s="259">
        <f t="shared" si="77"/>
        <v>0</v>
      </c>
      <c r="AI388" s="312">
        <f>'To &amp; from Work- trip % summary'!V393</f>
        <v>0</v>
      </c>
      <c r="AJ388" s="314">
        <f>'To &amp; from Work- trip % summary'!X393</f>
        <v>0</v>
      </c>
      <c r="AK388" s="260">
        <f t="shared" si="78"/>
        <v>0</v>
      </c>
      <c r="AL388" s="259">
        <f t="shared" si="79"/>
        <v>0</v>
      </c>
      <c r="AM388" s="312">
        <f>'To &amp; from Work- trip % summary'!AA393</f>
        <v>0</v>
      </c>
      <c r="AN388" s="314">
        <f>'To &amp; from Work- trip % summary'!AC393</f>
        <v>0</v>
      </c>
      <c r="AO388" s="260">
        <f t="shared" si="80"/>
        <v>0</v>
      </c>
      <c r="AP388" s="259">
        <f t="shared" si="81"/>
        <v>0</v>
      </c>
      <c r="AQ388" s="312">
        <f>'To &amp; from Work- trip % summary'!AF393</f>
        <v>0</v>
      </c>
      <c r="AR388" s="314">
        <f>'To &amp; from Work- trip % summary'!AH393</f>
        <v>0</v>
      </c>
      <c r="AS388" s="260">
        <f t="shared" si="82"/>
        <v>0</v>
      </c>
      <c r="AT388" s="259">
        <f t="shared" si="83"/>
        <v>0</v>
      </c>
      <c r="AU388" s="261"/>
      <c r="AV388" s="248"/>
      <c r="AW388" s="248"/>
      <c r="AX388" s="248"/>
      <c r="AY388" s="248"/>
    </row>
    <row r="389" spans="1:51" x14ac:dyDescent="0.2">
      <c r="A389" s="248"/>
      <c r="B389" s="248"/>
      <c r="C389" s="248"/>
      <c r="D389" s="248"/>
      <c r="E389" s="248"/>
      <c r="F389" s="248"/>
      <c r="G389" s="248"/>
      <c r="H389" s="248"/>
      <c r="I389" s="248"/>
      <c r="J389" s="248"/>
      <c r="K389" s="248"/>
      <c r="L389" s="248"/>
      <c r="M389" s="248"/>
      <c r="N389" s="248"/>
      <c r="O389" s="248"/>
      <c r="P389" s="248"/>
      <c r="Q389" s="296"/>
      <c r="R389" s="256">
        <f>'To &amp; from Work- trip % summary'!B394</f>
        <v>0</v>
      </c>
      <c r="S389" s="313">
        <f>'To &amp; from Work- trip % summary'!D394</f>
        <v>0</v>
      </c>
      <c r="T389" s="257">
        <f>'Non-survey input values'!$B$26</f>
        <v>220.3</v>
      </c>
      <c r="U389" s="258">
        <f t="shared" si="70"/>
        <v>0</v>
      </c>
      <c r="V389" s="259">
        <f t="shared" si="71"/>
        <v>0</v>
      </c>
      <c r="W389" s="312">
        <f>'To &amp; from Work- trip % summary'!G394</f>
        <v>0</v>
      </c>
      <c r="X389" s="314">
        <f>'To &amp; from Work- trip % summary'!I394</f>
        <v>0</v>
      </c>
      <c r="Y389" s="260">
        <f t="shared" si="72"/>
        <v>0</v>
      </c>
      <c r="Z389" s="259">
        <f t="shared" si="73"/>
        <v>0</v>
      </c>
      <c r="AA389" s="312">
        <f>'To &amp; from Work- trip % summary'!L394</f>
        <v>0</v>
      </c>
      <c r="AB389" s="314">
        <f>'To &amp; from Work- trip % summary'!N394</f>
        <v>0</v>
      </c>
      <c r="AC389" s="260">
        <f t="shared" si="74"/>
        <v>0</v>
      </c>
      <c r="AD389" s="259">
        <f t="shared" si="75"/>
        <v>0</v>
      </c>
      <c r="AE389" s="312">
        <f>'To &amp; from Work- trip % summary'!Q394</f>
        <v>0</v>
      </c>
      <c r="AF389" s="314">
        <f>'To &amp; from Work- trip % summary'!S394</f>
        <v>0</v>
      </c>
      <c r="AG389" s="260">
        <f t="shared" si="76"/>
        <v>0</v>
      </c>
      <c r="AH389" s="259">
        <f t="shared" si="77"/>
        <v>0</v>
      </c>
      <c r="AI389" s="312">
        <f>'To &amp; from Work- trip % summary'!V394</f>
        <v>0</v>
      </c>
      <c r="AJ389" s="314">
        <f>'To &amp; from Work- trip % summary'!X394</f>
        <v>0</v>
      </c>
      <c r="AK389" s="260">
        <f t="shared" si="78"/>
        <v>0</v>
      </c>
      <c r="AL389" s="259">
        <f t="shared" si="79"/>
        <v>0</v>
      </c>
      <c r="AM389" s="312">
        <f>'To &amp; from Work- trip % summary'!AA394</f>
        <v>0</v>
      </c>
      <c r="AN389" s="314">
        <f>'To &amp; from Work- trip % summary'!AC394</f>
        <v>0</v>
      </c>
      <c r="AO389" s="260">
        <f t="shared" si="80"/>
        <v>0</v>
      </c>
      <c r="AP389" s="259">
        <f t="shared" si="81"/>
        <v>0</v>
      </c>
      <c r="AQ389" s="312">
        <f>'To &amp; from Work- trip % summary'!AF394</f>
        <v>0</v>
      </c>
      <c r="AR389" s="314">
        <f>'To &amp; from Work- trip % summary'!AH394</f>
        <v>0</v>
      </c>
      <c r="AS389" s="260">
        <f t="shared" si="82"/>
        <v>0</v>
      </c>
      <c r="AT389" s="259">
        <f t="shared" si="83"/>
        <v>0</v>
      </c>
      <c r="AU389" s="261"/>
      <c r="AV389" s="248"/>
      <c r="AW389" s="248"/>
      <c r="AX389" s="248"/>
      <c r="AY389" s="248"/>
    </row>
    <row r="390" spans="1:51" x14ac:dyDescent="0.2">
      <c r="A390" s="248"/>
      <c r="B390" s="248"/>
      <c r="C390" s="248"/>
      <c r="D390" s="248"/>
      <c r="E390" s="248"/>
      <c r="F390" s="248"/>
      <c r="G390" s="248"/>
      <c r="H390" s="248"/>
      <c r="I390" s="248"/>
      <c r="J390" s="248"/>
      <c r="K390" s="248"/>
      <c r="L390" s="248"/>
      <c r="M390" s="248"/>
      <c r="N390" s="248"/>
      <c r="O390" s="248"/>
      <c r="P390" s="248"/>
      <c r="Q390" s="296"/>
      <c r="R390" s="256">
        <f>'To &amp; from Work- trip % summary'!B395</f>
        <v>0</v>
      </c>
      <c r="S390" s="313">
        <f>'To &amp; from Work- trip % summary'!D395</f>
        <v>0</v>
      </c>
      <c r="T390" s="257">
        <f>'Non-survey input values'!$B$26</f>
        <v>220.3</v>
      </c>
      <c r="U390" s="258">
        <f t="shared" si="70"/>
        <v>0</v>
      </c>
      <c r="V390" s="259">
        <f t="shared" si="71"/>
        <v>0</v>
      </c>
      <c r="W390" s="312">
        <f>'To &amp; from Work- trip % summary'!G395</f>
        <v>0</v>
      </c>
      <c r="X390" s="314">
        <f>'To &amp; from Work- trip % summary'!I395</f>
        <v>0</v>
      </c>
      <c r="Y390" s="260">
        <f t="shared" si="72"/>
        <v>0</v>
      </c>
      <c r="Z390" s="259">
        <f t="shared" si="73"/>
        <v>0</v>
      </c>
      <c r="AA390" s="312">
        <f>'To &amp; from Work- trip % summary'!L395</f>
        <v>0</v>
      </c>
      <c r="AB390" s="314">
        <f>'To &amp; from Work- trip % summary'!N395</f>
        <v>0</v>
      </c>
      <c r="AC390" s="260">
        <f t="shared" si="74"/>
        <v>0</v>
      </c>
      <c r="AD390" s="259">
        <f t="shared" si="75"/>
        <v>0</v>
      </c>
      <c r="AE390" s="312">
        <f>'To &amp; from Work- trip % summary'!Q395</f>
        <v>0</v>
      </c>
      <c r="AF390" s="314">
        <f>'To &amp; from Work- trip % summary'!S395</f>
        <v>0</v>
      </c>
      <c r="AG390" s="260">
        <f t="shared" si="76"/>
        <v>0</v>
      </c>
      <c r="AH390" s="259">
        <f t="shared" si="77"/>
        <v>0</v>
      </c>
      <c r="AI390" s="312">
        <f>'To &amp; from Work- trip % summary'!V395</f>
        <v>0</v>
      </c>
      <c r="AJ390" s="314">
        <f>'To &amp; from Work- trip % summary'!X395</f>
        <v>0</v>
      </c>
      <c r="AK390" s="260">
        <f t="shared" si="78"/>
        <v>0</v>
      </c>
      <c r="AL390" s="259">
        <f t="shared" si="79"/>
        <v>0</v>
      </c>
      <c r="AM390" s="312">
        <f>'To &amp; from Work- trip % summary'!AA395</f>
        <v>0</v>
      </c>
      <c r="AN390" s="314">
        <f>'To &amp; from Work- trip % summary'!AC395</f>
        <v>0</v>
      </c>
      <c r="AO390" s="260">
        <f t="shared" si="80"/>
        <v>0</v>
      </c>
      <c r="AP390" s="259">
        <f t="shared" si="81"/>
        <v>0</v>
      </c>
      <c r="AQ390" s="312">
        <f>'To &amp; from Work- trip % summary'!AF395</f>
        <v>0</v>
      </c>
      <c r="AR390" s="314">
        <f>'To &amp; from Work- trip % summary'!AH395</f>
        <v>0</v>
      </c>
      <c r="AS390" s="260">
        <f t="shared" si="82"/>
        <v>0</v>
      </c>
      <c r="AT390" s="259">
        <f t="shared" si="83"/>
        <v>0</v>
      </c>
      <c r="AU390" s="261"/>
      <c r="AV390" s="248"/>
      <c r="AW390" s="248"/>
      <c r="AX390" s="248"/>
      <c r="AY390" s="248"/>
    </row>
    <row r="391" spans="1:51" x14ac:dyDescent="0.2">
      <c r="A391" s="248"/>
      <c r="B391" s="248"/>
      <c r="C391" s="248"/>
      <c r="D391" s="248"/>
      <c r="E391" s="248"/>
      <c r="F391" s="248"/>
      <c r="G391" s="248"/>
      <c r="H391" s="248"/>
      <c r="I391" s="248"/>
      <c r="J391" s="248"/>
      <c r="K391" s="248"/>
      <c r="L391" s="248"/>
      <c r="M391" s="248"/>
      <c r="N391" s="248"/>
      <c r="O391" s="248"/>
      <c r="P391" s="248"/>
      <c r="Q391" s="296"/>
      <c r="R391" s="256">
        <f>'To &amp; from Work- trip % summary'!B396</f>
        <v>0</v>
      </c>
      <c r="S391" s="313">
        <f>'To &amp; from Work- trip % summary'!D396</f>
        <v>0</v>
      </c>
      <c r="T391" s="257">
        <f>'Non-survey input values'!$B$26</f>
        <v>220.3</v>
      </c>
      <c r="U391" s="258">
        <f t="shared" si="70"/>
        <v>0</v>
      </c>
      <c r="V391" s="259">
        <f t="shared" si="71"/>
        <v>0</v>
      </c>
      <c r="W391" s="312">
        <f>'To &amp; from Work- trip % summary'!G396</f>
        <v>0</v>
      </c>
      <c r="X391" s="314">
        <f>'To &amp; from Work- trip % summary'!I396</f>
        <v>0</v>
      </c>
      <c r="Y391" s="260">
        <f t="shared" si="72"/>
        <v>0</v>
      </c>
      <c r="Z391" s="259">
        <f t="shared" si="73"/>
        <v>0</v>
      </c>
      <c r="AA391" s="312">
        <f>'To &amp; from Work- trip % summary'!L396</f>
        <v>0</v>
      </c>
      <c r="AB391" s="314">
        <f>'To &amp; from Work- trip % summary'!N396</f>
        <v>0</v>
      </c>
      <c r="AC391" s="260">
        <f t="shared" si="74"/>
        <v>0</v>
      </c>
      <c r="AD391" s="259">
        <f t="shared" si="75"/>
        <v>0</v>
      </c>
      <c r="AE391" s="312">
        <f>'To &amp; from Work- trip % summary'!Q396</f>
        <v>0</v>
      </c>
      <c r="AF391" s="314">
        <f>'To &amp; from Work- trip % summary'!S396</f>
        <v>0</v>
      </c>
      <c r="AG391" s="260">
        <f t="shared" si="76"/>
        <v>0</v>
      </c>
      <c r="AH391" s="259">
        <f t="shared" si="77"/>
        <v>0</v>
      </c>
      <c r="AI391" s="312">
        <f>'To &amp; from Work- trip % summary'!V396</f>
        <v>0</v>
      </c>
      <c r="AJ391" s="314">
        <f>'To &amp; from Work- trip % summary'!X396</f>
        <v>0</v>
      </c>
      <c r="AK391" s="260">
        <f t="shared" si="78"/>
        <v>0</v>
      </c>
      <c r="AL391" s="259">
        <f t="shared" si="79"/>
        <v>0</v>
      </c>
      <c r="AM391" s="312">
        <f>'To &amp; from Work- trip % summary'!AA396</f>
        <v>0</v>
      </c>
      <c r="AN391" s="314">
        <f>'To &amp; from Work- trip % summary'!AC396</f>
        <v>0</v>
      </c>
      <c r="AO391" s="260">
        <f t="shared" si="80"/>
        <v>0</v>
      </c>
      <c r="AP391" s="259">
        <f t="shared" si="81"/>
        <v>0</v>
      </c>
      <c r="AQ391" s="312">
        <f>'To &amp; from Work- trip % summary'!AF396</f>
        <v>0</v>
      </c>
      <c r="AR391" s="314">
        <f>'To &amp; from Work- trip % summary'!AH396</f>
        <v>0</v>
      </c>
      <c r="AS391" s="260">
        <f t="shared" si="82"/>
        <v>0</v>
      </c>
      <c r="AT391" s="259">
        <f t="shared" si="83"/>
        <v>0</v>
      </c>
      <c r="AU391" s="261"/>
      <c r="AV391" s="248"/>
      <c r="AW391" s="248"/>
      <c r="AX391" s="248"/>
      <c r="AY391" s="248"/>
    </row>
    <row r="392" spans="1:51" x14ac:dyDescent="0.2">
      <c r="A392" s="248"/>
      <c r="B392" s="248"/>
      <c r="C392" s="248"/>
      <c r="D392" s="248"/>
      <c r="E392" s="248"/>
      <c r="F392" s="248"/>
      <c r="G392" s="248"/>
      <c r="H392" s="248"/>
      <c r="I392" s="248"/>
      <c r="J392" s="248"/>
      <c r="K392" s="248"/>
      <c r="L392" s="248"/>
      <c r="M392" s="248"/>
      <c r="N392" s="248"/>
      <c r="O392" s="248"/>
      <c r="P392" s="248"/>
      <c r="Q392" s="296"/>
      <c r="R392" s="256">
        <f>'To &amp; from Work- trip % summary'!B397</f>
        <v>0</v>
      </c>
      <c r="S392" s="313">
        <f>'To &amp; from Work- trip % summary'!D397</f>
        <v>0</v>
      </c>
      <c r="T392" s="257">
        <f>'Non-survey input values'!$B$26</f>
        <v>220.3</v>
      </c>
      <c r="U392" s="258">
        <f t="shared" si="70"/>
        <v>0</v>
      </c>
      <c r="V392" s="259">
        <f t="shared" si="71"/>
        <v>0</v>
      </c>
      <c r="W392" s="312">
        <f>'To &amp; from Work- trip % summary'!G397</f>
        <v>0</v>
      </c>
      <c r="X392" s="314">
        <f>'To &amp; from Work- trip % summary'!I397</f>
        <v>0</v>
      </c>
      <c r="Y392" s="260">
        <f t="shared" si="72"/>
        <v>0</v>
      </c>
      <c r="Z392" s="259">
        <f t="shared" si="73"/>
        <v>0</v>
      </c>
      <c r="AA392" s="312">
        <f>'To &amp; from Work- trip % summary'!L397</f>
        <v>0</v>
      </c>
      <c r="AB392" s="314">
        <f>'To &amp; from Work- trip % summary'!N397</f>
        <v>0</v>
      </c>
      <c r="AC392" s="260">
        <f t="shared" si="74"/>
        <v>0</v>
      </c>
      <c r="AD392" s="259">
        <f t="shared" si="75"/>
        <v>0</v>
      </c>
      <c r="AE392" s="312">
        <f>'To &amp; from Work- trip % summary'!Q397</f>
        <v>0</v>
      </c>
      <c r="AF392" s="314">
        <f>'To &amp; from Work- trip % summary'!S397</f>
        <v>0</v>
      </c>
      <c r="AG392" s="260">
        <f t="shared" si="76"/>
        <v>0</v>
      </c>
      <c r="AH392" s="259">
        <f t="shared" si="77"/>
        <v>0</v>
      </c>
      <c r="AI392" s="312">
        <f>'To &amp; from Work- trip % summary'!V397</f>
        <v>0</v>
      </c>
      <c r="AJ392" s="314">
        <f>'To &amp; from Work- trip % summary'!X397</f>
        <v>0</v>
      </c>
      <c r="AK392" s="260">
        <f t="shared" si="78"/>
        <v>0</v>
      </c>
      <c r="AL392" s="259">
        <f t="shared" si="79"/>
        <v>0</v>
      </c>
      <c r="AM392" s="312">
        <f>'To &amp; from Work- trip % summary'!AA397</f>
        <v>0</v>
      </c>
      <c r="AN392" s="314">
        <f>'To &amp; from Work- trip % summary'!AC397</f>
        <v>0</v>
      </c>
      <c r="AO392" s="260">
        <f t="shared" si="80"/>
        <v>0</v>
      </c>
      <c r="AP392" s="259">
        <f t="shared" si="81"/>
        <v>0</v>
      </c>
      <c r="AQ392" s="312">
        <f>'To &amp; from Work- trip % summary'!AF397</f>
        <v>0</v>
      </c>
      <c r="AR392" s="314">
        <f>'To &amp; from Work- trip % summary'!AH397</f>
        <v>0</v>
      </c>
      <c r="AS392" s="260">
        <f t="shared" si="82"/>
        <v>0</v>
      </c>
      <c r="AT392" s="259">
        <f t="shared" si="83"/>
        <v>0</v>
      </c>
      <c r="AU392" s="261"/>
      <c r="AV392" s="248"/>
      <c r="AW392" s="248"/>
      <c r="AX392" s="248"/>
      <c r="AY392" s="248"/>
    </row>
    <row r="393" spans="1:51" x14ac:dyDescent="0.2">
      <c r="A393" s="248"/>
      <c r="B393" s="248"/>
      <c r="C393" s="248"/>
      <c r="D393" s="248"/>
      <c r="E393" s="248"/>
      <c r="F393" s="248"/>
      <c r="G393" s="248"/>
      <c r="H393" s="248"/>
      <c r="I393" s="248"/>
      <c r="J393" s="248"/>
      <c r="K393" s="248"/>
      <c r="L393" s="248"/>
      <c r="M393" s="248"/>
      <c r="N393" s="248"/>
      <c r="O393" s="248"/>
      <c r="P393" s="248"/>
      <c r="Q393" s="296"/>
      <c r="R393" s="256">
        <f>'To &amp; from Work- trip % summary'!B398</f>
        <v>0</v>
      </c>
      <c r="S393" s="313">
        <f>'To &amp; from Work- trip % summary'!D398</f>
        <v>0</v>
      </c>
      <c r="T393" s="257">
        <f>'Non-survey input values'!$B$26</f>
        <v>220.3</v>
      </c>
      <c r="U393" s="258">
        <f t="shared" si="70"/>
        <v>0</v>
      </c>
      <c r="V393" s="259">
        <f t="shared" si="71"/>
        <v>0</v>
      </c>
      <c r="W393" s="312">
        <f>'To &amp; from Work- trip % summary'!G398</f>
        <v>0</v>
      </c>
      <c r="X393" s="314">
        <f>'To &amp; from Work- trip % summary'!I398</f>
        <v>0</v>
      </c>
      <c r="Y393" s="260">
        <f t="shared" si="72"/>
        <v>0</v>
      </c>
      <c r="Z393" s="259">
        <f t="shared" si="73"/>
        <v>0</v>
      </c>
      <c r="AA393" s="312">
        <f>'To &amp; from Work- trip % summary'!L398</f>
        <v>0</v>
      </c>
      <c r="AB393" s="314">
        <f>'To &amp; from Work- trip % summary'!N398</f>
        <v>0</v>
      </c>
      <c r="AC393" s="260">
        <f t="shared" si="74"/>
        <v>0</v>
      </c>
      <c r="AD393" s="259">
        <f t="shared" si="75"/>
        <v>0</v>
      </c>
      <c r="AE393" s="312">
        <f>'To &amp; from Work- trip % summary'!Q398</f>
        <v>0</v>
      </c>
      <c r="AF393" s="314">
        <f>'To &amp; from Work- trip % summary'!S398</f>
        <v>0</v>
      </c>
      <c r="AG393" s="260">
        <f t="shared" si="76"/>
        <v>0</v>
      </c>
      <c r="AH393" s="259">
        <f t="shared" si="77"/>
        <v>0</v>
      </c>
      <c r="AI393" s="312">
        <f>'To &amp; from Work- trip % summary'!V398</f>
        <v>0</v>
      </c>
      <c r="AJ393" s="314">
        <f>'To &amp; from Work- trip % summary'!X398</f>
        <v>0</v>
      </c>
      <c r="AK393" s="260">
        <f t="shared" si="78"/>
        <v>0</v>
      </c>
      <c r="AL393" s="259">
        <f t="shared" si="79"/>
        <v>0</v>
      </c>
      <c r="AM393" s="312">
        <f>'To &amp; from Work- trip % summary'!AA398</f>
        <v>0</v>
      </c>
      <c r="AN393" s="314">
        <f>'To &amp; from Work- trip % summary'!AC398</f>
        <v>0</v>
      </c>
      <c r="AO393" s="260">
        <f t="shared" si="80"/>
        <v>0</v>
      </c>
      <c r="AP393" s="259">
        <f t="shared" si="81"/>
        <v>0</v>
      </c>
      <c r="AQ393" s="312">
        <f>'To &amp; from Work- trip % summary'!AF398</f>
        <v>0</v>
      </c>
      <c r="AR393" s="314">
        <f>'To &amp; from Work- trip % summary'!AH398</f>
        <v>0</v>
      </c>
      <c r="AS393" s="260">
        <f t="shared" si="82"/>
        <v>0</v>
      </c>
      <c r="AT393" s="259">
        <f t="shared" si="83"/>
        <v>0</v>
      </c>
      <c r="AU393" s="261"/>
      <c r="AV393" s="248"/>
      <c r="AW393" s="248"/>
      <c r="AX393" s="248"/>
      <c r="AY393" s="248"/>
    </row>
    <row r="394" spans="1:51" x14ac:dyDescent="0.2">
      <c r="A394" s="248"/>
      <c r="B394" s="248"/>
      <c r="C394" s="248"/>
      <c r="D394" s="248"/>
      <c r="E394" s="248"/>
      <c r="F394" s="248"/>
      <c r="G394" s="248"/>
      <c r="H394" s="248"/>
      <c r="I394" s="248"/>
      <c r="J394" s="248"/>
      <c r="K394" s="248"/>
      <c r="L394" s="248"/>
      <c r="M394" s="248"/>
      <c r="N394" s="248"/>
      <c r="O394" s="248"/>
      <c r="P394" s="248"/>
      <c r="Q394" s="296"/>
      <c r="R394" s="256">
        <f>'To &amp; from Work- trip % summary'!B399</f>
        <v>0</v>
      </c>
      <c r="S394" s="313">
        <f>'To &amp; from Work- trip % summary'!D399</f>
        <v>0</v>
      </c>
      <c r="T394" s="257">
        <f>'Non-survey input values'!$B$26</f>
        <v>220.3</v>
      </c>
      <c r="U394" s="258">
        <f t="shared" si="70"/>
        <v>0</v>
      </c>
      <c r="V394" s="259">
        <f t="shared" si="71"/>
        <v>0</v>
      </c>
      <c r="W394" s="312">
        <f>'To &amp; from Work- trip % summary'!G399</f>
        <v>0</v>
      </c>
      <c r="X394" s="314">
        <f>'To &amp; from Work- trip % summary'!I399</f>
        <v>0</v>
      </c>
      <c r="Y394" s="260">
        <f t="shared" si="72"/>
        <v>0</v>
      </c>
      <c r="Z394" s="259">
        <f t="shared" si="73"/>
        <v>0</v>
      </c>
      <c r="AA394" s="312">
        <f>'To &amp; from Work- trip % summary'!L399</f>
        <v>0</v>
      </c>
      <c r="AB394" s="314">
        <f>'To &amp; from Work- trip % summary'!N399</f>
        <v>0</v>
      </c>
      <c r="AC394" s="260">
        <f t="shared" si="74"/>
        <v>0</v>
      </c>
      <c r="AD394" s="259">
        <f t="shared" si="75"/>
        <v>0</v>
      </c>
      <c r="AE394" s="312">
        <f>'To &amp; from Work- trip % summary'!Q399</f>
        <v>0</v>
      </c>
      <c r="AF394" s="314">
        <f>'To &amp; from Work- trip % summary'!S399</f>
        <v>0</v>
      </c>
      <c r="AG394" s="260">
        <f t="shared" si="76"/>
        <v>0</v>
      </c>
      <c r="AH394" s="259">
        <f t="shared" si="77"/>
        <v>0</v>
      </c>
      <c r="AI394" s="312">
        <f>'To &amp; from Work- trip % summary'!V399</f>
        <v>0</v>
      </c>
      <c r="AJ394" s="314">
        <f>'To &amp; from Work- trip % summary'!X399</f>
        <v>0</v>
      </c>
      <c r="AK394" s="260">
        <f t="shared" si="78"/>
        <v>0</v>
      </c>
      <c r="AL394" s="259">
        <f t="shared" si="79"/>
        <v>0</v>
      </c>
      <c r="AM394" s="312">
        <f>'To &amp; from Work- trip % summary'!AA399</f>
        <v>0</v>
      </c>
      <c r="AN394" s="314">
        <f>'To &amp; from Work- trip % summary'!AC399</f>
        <v>0</v>
      </c>
      <c r="AO394" s="260">
        <f t="shared" si="80"/>
        <v>0</v>
      </c>
      <c r="AP394" s="259">
        <f t="shared" si="81"/>
        <v>0</v>
      </c>
      <c r="AQ394" s="312">
        <f>'To &amp; from Work- trip % summary'!AF399</f>
        <v>0</v>
      </c>
      <c r="AR394" s="314">
        <f>'To &amp; from Work- trip % summary'!AH399</f>
        <v>0</v>
      </c>
      <c r="AS394" s="260">
        <f t="shared" si="82"/>
        <v>0</v>
      </c>
      <c r="AT394" s="259">
        <f t="shared" si="83"/>
        <v>0</v>
      </c>
      <c r="AU394" s="261"/>
      <c r="AV394" s="248"/>
      <c r="AW394" s="248"/>
      <c r="AX394" s="248"/>
      <c r="AY394" s="248"/>
    </row>
    <row r="395" spans="1:51" x14ac:dyDescent="0.2">
      <c r="A395" s="248"/>
      <c r="B395" s="248"/>
      <c r="C395" s="248"/>
      <c r="D395" s="248"/>
      <c r="E395" s="248"/>
      <c r="F395" s="248"/>
      <c r="G395" s="248"/>
      <c r="H395" s="248"/>
      <c r="I395" s="248"/>
      <c r="J395" s="248"/>
      <c r="K395" s="248"/>
      <c r="L395" s="248"/>
      <c r="M395" s="248"/>
      <c r="N395" s="248"/>
      <c r="O395" s="248"/>
      <c r="P395" s="248"/>
      <c r="Q395" s="296"/>
      <c r="R395" s="256">
        <f>'To &amp; from Work- trip % summary'!B400</f>
        <v>0</v>
      </c>
      <c r="S395" s="313">
        <f>'To &amp; from Work- trip % summary'!D400</f>
        <v>0</v>
      </c>
      <c r="T395" s="257">
        <f>'Non-survey input values'!$B$26</f>
        <v>220.3</v>
      </c>
      <c r="U395" s="258">
        <f t="shared" si="70"/>
        <v>0</v>
      </c>
      <c r="V395" s="259">
        <f t="shared" si="71"/>
        <v>0</v>
      </c>
      <c r="W395" s="312">
        <f>'To &amp; from Work- trip % summary'!G400</f>
        <v>0</v>
      </c>
      <c r="X395" s="314">
        <f>'To &amp; from Work- trip % summary'!I400</f>
        <v>0</v>
      </c>
      <c r="Y395" s="260">
        <f t="shared" si="72"/>
        <v>0</v>
      </c>
      <c r="Z395" s="259">
        <f t="shared" si="73"/>
        <v>0</v>
      </c>
      <c r="AA395" s="312">
        <f>'To &amp; from Work- trip % summary'!L400</f>
        <v>0</v>
      </c>
      <c r="AB395" s="314">
        <f>'To &amp; from Work- trip % summary'!N400</f>
        <v>0</v>
      </c>
      <c r="AC395" s="260">
        <f t="shared" si="74"/>
        <v>0</v>
      </c>
      <c r="AD395" s="259">
        <f t="shared" si="75"/>
        <v>0</v>
      </c>
      <c r="AE395" s="312">
        <f>'To &amp; from Work- trip % summary'!Q400</f>
        <v>0</v>
      </c>
      <c r="AF395" s="314">
        <f>'To &amp; from Work- trip % summary'!S400</f>
        <v>0</v>
      </c>
      <c r="AG395" s="260">
        <f t="shared" si="76"/>
        <v>0</v>
      </c>
      <c r="AH395" s="259">
        <f t="shared" si="77"/>
        <v>0</v>
      </c>
      <c r="AI395" s="312">
        <f>'To &amp; from Work- trip % summary'!V400</f>
        <v>0</v>
      </c>
      <c r="AJ395" s="314">
        <f>'To &amp; from Work- trip % summary'!X400</f>
        <v>0</v>
      </c>
      <c r="AK395" s="260">
        <f t="shared" si="78"/>
        <v>0</v>
      </c>
      <c r="AL395" s="259">
        <f t="shared" si="79"/>
        <v>0</v>
      </c>
      <c r="AM395" s="312">
        <f>'To &amp; from Work- trip % summary'!AA400</f>
        <v>0</v>
      </c>
      <c r="AN395" s="314">
        <f>'To &amp; from Work- trip % summary'!AC400</f>
        <v>0</v>
      </c>
      <c r="AO395" s="260">
        <f t="shared" si="80"/>
        <v>0</v>
      </c>
      <c r="AP395" s="259">
        <f t="shared" si="81"/>
        <v>0</v>
      </c>
      <c r="AQ395" s="312">
        <f>'To &amp; from Work- trip % summary'!AF400</f>
        <v>0</v>
      </c>
      <c r="AR395" s="314">
        <f>'To &amp; from Work- trip % summary'!AH400</f>
        <v>0</v>
      </c>
      <c r="AS395" s="260">
        <f t="shared" si="82"/>
        <v>0</v>
      </c>
      <c r="AT395" s="259">
        <f t="shared" si="83"/>
        <v>0</v>
      </c>
      <c r="AU395" s="261"/>
      <c r="AV395" s="248"/>
      <c r="AW395" s="248"/>
      <c r="AX395" s="248"/>
      <c r="AY395" s="248"/>
    </row>
    <row r="396" spans="1:51" x14ac:dyDescent="0.2">
      <c r="A396" s="248"/>
      <c r="B396" s="248"/>
      <c r="C396" s="248"/>
      <c r="D396" s="248"/>
      <c r="E396" s="248"/>
      <c r="F396" s="248"/>
      <c r="G396" s="248"/>
      <c r="H396" s="248"/>
      <c r="I396" s="248"/>
      <c r="J396" s="248"/>
      <c r="K396" s="248"/>
      <c r="L396" s="248"/>
      <c r="M396" s="248"/>
      <c r="N396" s="248"/>
      <c r="O396" s="248"/>
      <c r="P396" s="248"/>
      <c r="Q396" s="296"/>
      <c r="R396" s="256">
        <f>'To &amp; from Work- trip % summary'!B401</f>
        <v>0</v>
      </c>
      <c r="S396" s="313">
        <f>'To &amp; from Work- trip % summary'!D401</f>
        <v>0</v>
      </c>
      <c r="T396" s="257">
        <f>'Non-survey input values'!$B$26</f>
        <v>220.3</v>
      </c>
      <c r="U396" s="258">
        <f t="shared" ref="U396:U459" si="84">R396/5</f>
        <v>0</v>
      </c>
      <c r="V396" s="259">
        <f t="shared" ref="V396:V459" si="85">$B$5*$S396*$T396*U396</f>
        <v>0</v>
      </c>
      <c r="W396" s="312">
        <f>'To &amp; from Work- trip % summary'!G401</f>
        <v>0</v>
      </c>
      <c r="X396" s="314">
        <f>'To &amp; from Work- trip % summary'!I401</f>
        <v>0</v>
      </c>
      <c r="Y396" s="260">
        <f t="shared" ref="Y396:Y459" si="86">W396/5</f>
        <v>0</v>
      </c>
      <c r="Z396" s="259">
        <f t="shared" ref="Z396:Z459" si="87">$B$5*$X396*$T396*Y396</f>
        <v>0</v>
      </c>
      <c r="AA396" s="312">
        <f>'To &amp; from Work- trip % summary'!L401</f>
        <v>0</v>
      </c>
      <c r="AB396" s="314">
        <f>'To &amp; from Work- trip % summary'!N401</f>
        <v>0</v>
      </c>
      <c r="AC396" s="260">
        <f t="shared" ref="AC396:AC459" si="88">AA396/5</f>
        <v>0</v>
      </c>
      <c r="AD396" s="259">
        <f t="shared" ref="AD396:AD459" si="89">$B$5*$AB396*$T396*AC396</f>
        <v>0</v>
      </c>
      <c r="AE396" s="312">
        <f>'To &amp; from Work- trip % summary'!Q401</f>
        <v>0</v>
      </c>
      <c r="AF396" s="314">
        <f>'To &amp; from Work- trip % summary'!S401</f>
        <v>0</v>
      </c>
      <c r="AG396" s="260">
        <f t="shared" ref="AG396:AG459" si="90">AE396/5</f>
        <v>0</v>
      </c>
      <c r="AH396" s="259">
        <f t="shared" ref="AH396:AH459" si="91">$B$5*$AF396*$T396*AG396</f>
        <v>0</v>
      </c>
      <c r="AI396" s="312">
        <f>'To &amp; from Work- trip % summary'!V401</f>
        <v>0</v>
      </c>
      <c r="AJ396" s="314">
        <f>'To &amp; from Work- trip % summary'!X401</f>
        <v>0</v>
      </c>
      <c r="AK396" s="260">
        <f t="shared" ref="AK396:AK459" si="92">AI396/5</f>
        <v>0</v>
      </c>
      <c r="AL396" s="259">
        <f t="shared" ref="AL396:AL459" si="93">$B$5*$AJ396*$T396*AK396</f>
        <v>0</v>
      </c>
      <c r="AM396" s="312">
        <f>'To &amp; from Work- trip % summary'!AA401</f>
        <v>0</v>
      </c>
      <c r="AN396" s="314">
        <f>'To &amp; from Work- trip % summary'!AC401</f>
        <v>0</v>
      </c>
      <c r="AO396" s="260">
        <f t="shared" ref="AO396:AO459" si="94">AM396/5</f>
        <v>0</v>
      </c>
      <c r="AP396" s="259">
        <f t="shared" ref="AP396:AP459" si="95">$B$5*$AN396*$T396*AO396</f>
        <v>0</v>
      </c>
      <c r="AQ396" s="312">
        <f>'To &amp; from Work- trip % summary'!AF401</f>
        <v>0</v>
      </c>
      <c r="AR396" s="314">
        <f>'To &amp; from Work- trip % summary'!AH401</f>
        <v>0</v>
      </c>
      <c r="AS396" s="260">
        <f t="shared" ref="AS396:AS459" si="96">AQ396/5</f>
        <v>0</v>
      </c>
      <c r="AT396" s="259">
        <f t="shared" ref="AT396:AT459" si="97">$B$5*$AR396*$T396*AS396</f>
        <v>0</v>
      </c>
      <c r="AU396" s="261"/>
      <c r="AV396" s="248"/>
      <c r="AW396" s="248"/>
      <c r="AX396" s="248"/>
      <c r="AY396" s="248"/>
    </row>
    <row r="397" spans="1:51" x14ac:dyDescent="0.2">
      <c r="A397" s="248"/>
      <c r="B397" s="248"/>
      <c r="C397" s="248"/>
      <c r="D397" s="248"/>
      <c r="E397" s="248"/>
      <c r="F397" s="248"/>
      <c r="G397" s="248"/>
      <c r="H397" s="248"/>
      <c r="I397" s="248"/>
      <c r="J397" s="248"/>
      <c r="K397" s="248"/>
      <c r="L397" s="248"/>
      <c r="M397" s="248"/>
      <c r="N397" s="248"/>
      <c r="O397" s="248"/>
      <c r="P397" s="248"/>
      <c r="Q397" s="296"/>
      <c r="R397" s="256">
        <f>'To &amp; from Work- trip % summary'!B402</f>
        <v>0</v>
      </c>
      <c r="S397" s="313">
        <f>'To &amp; from Work- trip % summary'!D402</f>
        <v>0</v>
      </c>
      <c r="T397" s="257">
        <f>'Non-survey input values'!$B$26</f>
        <v>220.3</v>
      </c>
      <c r="U397" s="258">
        <f t="shared" si="84"/>
        <v>0</v>
      </c>
      <c r="V397" s="259">
        <f t="shared" si="85"/>
        <v>0</v>
      </c>
      <c r="W397" s="312">
        <f>'To &amp; from Work- trip % summary'!G402</f>
        <v>0</v>
      </c>
      <c r="X397" s="314">
        <f>'To &amp; from Work- trip % summary'!I402</f>
        <v>0</v>
      </c>
      <c r="Y397" s="260">
        <f t="shared" si="86"/>
        <v>0</v>
      </c>
      <c r="Z397" s="259">
        <f t="shared" si="87"/>
        <v>0</v>
      </c>
      <c r="AA397" s="312">
        <f>'To &amp; from Work- trip % summary'!L402</f>
        <v>0</v>
      </c>
      <c r="AB397" s="314">
        <f>'To &amp; from Work- trip % summary'!N402</f>
        <v>0</v>
      </c>
      <c r="AC397" s="260">
        <f t="shared" si="88"/>
        <v>0</v>
      </c>
      <c r="AD397" s="259">
        <f t="shared" si="89"/>
        <v>0</v>
      </c>
      <c r="AE397" s="312">
        <f>'To &amp; from Work- trip % summary'!Q402</f>
        <v>0</v>
      </c>
      <c r="AF397" s="314">
        <f>'To &amp; from Work- trip % summary'!S402</f>
        <v>0</v>
      </c>
      <c r="AG397" s="260">
        <f t="shared" si="90"/>
        <v>0</v>
      </c>
      <c r="AH397" s="259">
        <f t="shared" si="91"/>
        <v>0</v>
      </c>
      <c r="AI397" s="312">
        <f>'To &amp; from Work- trip % summary'!V402</f>
        <v>0</v>
      </c>
      <c r="AJ397" s="314">
        <f>'To &amp; from Work- trip % summary'!X402</f>
        <v>0</v>
      </c>
      <c r="AK397" s="260">
        <f t="shared" si="92"/>
        <v>0</v>
      </c>
      <c r="AL397" s="259">
        <f t="shared" si="93"/>
        <v>0</v>
      </c>
      <c r="AM397" s="312">
        <f>'To &amp; from Work- trip % summary'!AA402</f>
        <v>0</v>
      </c>
      <c r="AN397" s="314">
        <f>'To &amp; from Work- trip % summary'!AC402</f>
        <v>0</v>
      </c>
      <c r="AO397" s="260">
        <f t="shared" si="94"/>
        <v>0</v>
      </c>
      <c r="AP397" s="259">
        <f t="shared" si="95"/>
        <v>0</v>
      </c>
      <c r="AQ397" s="312">
        <f>'To &amp; from Work- trip % summary'!AF402</f>
        <v>0</v>
      </c>
      <c r="AR397" s="314">
        <f>'To &amp; from Work- trip % summary'!AH402</f>
        <v>0</v>
      </c>
      <c r="AS397" s="260">
        <f t="shared" si="96"/>
        <v>0</v>
      </c>
      <c r="AT397" s="259">
        <f t="shared" si="97"/>
        <v>0</v>
      </c>
      <c r="AU397" s="261"/>
      <c r="AV397" s="248"/>
      <c r="AW397" s="248"/>
      <c r="AX397" s="248"/>
      <c r="AY397" s="248"/>
    </row>
    <row r="398" spans="1:51" x14ac:dyDescent="0.2">
      <c r="A398" s="248"/>
      <c r="B398" s="248"/>
      <c r="C398" s="248"/>
      <c r="D398" s="248"/>
      <c r="E398" s="248"/>
      <c r="F398" s="248"/>
      <c r="G398" s="248"/>
      <c r="H398" s="248"/>
      <c r="I398" s="248"/>
      <c r="J398" s="248"/>
      <c r="K398" s="248"/>
      <c r="L398" s="248"/>
      <c r="M398" s="248"/>
      <c r="N398" s="248"/>
      <c r="O398" s="248"/>
      <c r="P398" s="248"/>
      <c r="Q398" s="296"/>
      <c r="R398" s="256">
        <f>'To &amp; from Work- trip % summary'!B403</f>
        <v>0</v>
      </c>
      <c r="S398" s="313">
        <f>'To &amp; from Work- trip % summary'!D403</f>
        <v>0</v>
      </c>
      <c r="T398" s="257">
        <f>'Non-survey input values'!$B$26</f>
        <v>220.3</v>
      </c>
      <c r="U398" s="258">
        <f t="shared" si="84"/>
        <v>0</v>
      </c>
      <c r="V398" s="259">
        <f t="shared" si="85"/>
        <v>0</v>
      </c>
      <c r="W398" s="312">
        <f>'To &amp; from Work- trip % summary'!G403</f>
        <v>0</v>
      </c>
      <c r="X398" s="314">
        <f>'To &amp; from Work- trip % summary'!I403</f>
        <v>0</v>
      </c>
      <c r="Y398" s="260">
        <f t="shared" si="86"/>
        <v>0</v>
      </c>
      <c r="Z398" s="259">
        <f t="shared" si="87"/>
        <v>0</v>
      </c>
      <c r="AA398" s="312">
        <f>'To &amp; from Work- trip % summary'!L403</f>
        <v>0</v>
      </c>
      <c r="AB398" s="314">
        <f>'To &amp; from Work- trip % summary'!N403</f>
        <v>0</v>
      </c>
      <c r="AC398" s="260">
        <f t="shared" si="88"/>
        <v>0</v>
      </c>
      <c r="AD398" s="259">
        <f t="shared" si="89"/>
        <v>0</v>
      </c>
      <c r="AE398" s="312">
        <f>'To &amp; from Work- trip % summary'!Q403</f>
        <v>0</v>
      </c>
      <c r="AF398" s="314">
        <f>'To &amp; from Work- trip % summary'!S403</f>
        <v>0</v>
      </c>
      <c r="AG398" s="260">
        <f t="shared" si="90"/>
        <v>0</v>
      </c>
      <c r="AH398" s="259">
        <f t="shared" si="91"/>
        <v>0</v>
      </c>
      <c r="AI398" s="312">
        <f>'To &amp; from Work- trip % summary'!V403</f>
        <v>0</v>
      </c>
      <c r="AJ398" s="314">
        <f>'To &amp; from Work- trip % summary'!X403</f>
        <v>0</v>
      </c>
      <c r="AK398" s="260">
        <f t="shared" si="92"/>
        <v>0</v>
      </c>
      <c r="AL398" s="259">
        <f t="shared" si="93"/>
        <v>0</v>
      </c>
      <c r="AM398" s="312">
        <f>'To &amp; from Work- trip % summary'!AA403</f>
        <v>0</v>
      </c>
      <c r="AN398" s="314">
        <f>'To &amp; from Work- trip % summary'!AC403</f>
        <v>0</v>
      </c>
      <c r="AO398" s="260">
        <f t="shared" si="94"/>
        <v>0</v>
      </c>
      <c r="AP398" s="259">
        <f t="shared" si="95"/>
        <v>0</v>
      </c>
      <c r="AQ398" s="312">
        <f>'To &amp; from Work- trip % summary'!AF403</f>
        <v>0</v>
      </c>
      <c r="AR398" s="314">
        <f>'To &amp; from Work- trip % summary'!AH403</f>
        <v>0</v>
      </c>
      <c r="AS398" s="260">
        <f t="shared" si="96"/>
        <v>0</v>
      </c>
      <c r="AT398" s="259">
        <f t="shared" si="97"/>
        <v>0</v>
      </c>
      <c r="AU398" s="261"/>
      <c r="AV398" s="248"/>
      <c r="AW398" s="248"/>
      <c r="AX398" s="248"/>
      <c r="AY398" s="248"/>
    </row>
    <row r="399" spans="1:51" x14ac:dyDescent="0.2">
      <c r="A399" s="248"/>
      <c r="B399" s="248"/>
      <c r="C399" s="248"/>
      <c r="D399" s="248"/>
      <c r="E399" s="248"/>
      <c r="F399" s="248"/>
      <c r="G399" s="248"/>
      <c r="H399" s="248"/>
      <c r="I399" s="248"/>
      <c r="J399" s="248"/>
      <c r="K399" s="248"/>
      <c r="L399" s="248"/>
      <c r="M399" s="248"/>
      <c r="N399" s="248"/>
      <c r="O399" s="248"/>
      <c r="P399" s="248"/>
      <c r="Q399" s="296"/>
      <c r="R399" s="256">
        <f>'To &amp; from Work- trip % summary'!B404</f>
        <v>0</v>
      </c>
      <c r="S399" s="313">
        <f>'To &amp; from Work- trip % summary'!D404</f>
        <v>0</v>
      </c>
      <c r="T399" s="257">
        <f>'Non-survey input values'!$B$26</f>
        <v>220.3</v>
      </c>
      <c r="U399" s="258">
        <f t="shared" si="84"/>
        <v>0</v>
      </c>
      <c r="V399" s="259">
        <f t="shared" si="85"/>
        <v>0</v>
      </c>
      <c r="W399" s="312">
        <f>'To &amp; from Work- trip % summary'!G404</f>
        <v>0</v>
      </c>
      <c r="X399" s="314">
        <f>'To &amp; from Work- trip % summary'!I404</f>
        <v>0</v>
      </c>
      <c r="Y399" s="260">
        <f t="shared" si="86"/>
        <v>0</v>
      </c>
      <c r="Z399" s="259">
        <f t="shared" si="87"/>
        <v>0</v>
      </c>
      <c r="AA399" s="312">
        <f>'To &amp; from Work- trip % summary'!L404</f>
        <v>0</v>
      </c>
      <c r="AB399" s="314">
        <f>'To &amp; from Work- trip % summary'!N404</f>
        <v>0</v>
      </c>
      <c r="AC399" s="260">
        <f t="shared" si="88"/>
        <v>0</v>
      </c>
      <c r="AD399" s="259">
        <f t="shared" si="89"/>
        <v>0</v>
      </c>
      <c r="AE399" s="312">
        <f>'To &amp; from Work- trip % summary'!Q404</f>
        <v>0</v>
      </c>
      <c r="AF399" s="314">
        <f>'To &amp; from Work- trip % summary'!S404</f>
        <v>0</v>
      </c>
      <c r="AG399" s="260">
        <f t="shared" si="90"/>
        <v>0</v>
      </c>
      <c r="AH399" s="259">
        <f t="shared" si="91"/>
        <v>0</v>
      </c>
      <c r="AI399" s="312">
        <f>'To &amp; from Work- trip % summary'!V404</f>
        <v>0</v>
      </c>
      <c r="AJ399" s="314">
        <f>'To &amp; from Work- trip % summary'!X404</f>
        <v>0</v>
      </c>
      <c r="AK399" s="260">
        <f t="shared" si="92"/>
        <v>0</v>
      </c>
      <c r="AL399" s="259">
        <f t="shared" si="93"/>
        <v>0</v>
      </c>
      <c r="AM399" s="312">
        <f>'To &amp; from Work- trip % summary'!AA404</f>
        <v>0</v>
      </c>
      <c r="AN399" s="314">
        <f>'To &amp; from Work- trip % summary'!AC404</f>
        <v>0</v>
      </c>
      <c r="AO399" s="260">
        <f t="shared" si="94"/>
        <v>0</v>
      </c>
      <c r="AP399" s="259">
        <f t="shared" si="95"/>
        <v>0</v>
      </c>
      <c r="AQ399" s="312">
        <f>'To &amp; from Work- trip % summary'!AF404</f>
        <v>0</v>
      </c>
      <c r="AR399" s="314">
        <f>'To &amp; from Work- trip % summary'!AH404</f>
        <v>0</v>
      </c>
      <c r="AS399" s="260">
        <f t="shared" si="96"/>
        <v>0</v>
      </c>
      <c r="AT399" s="259">
        <f t="shared" si="97"/>
        <v>0</v>
      </c>
      <c r="AU399" s="261"/>
      <c r="AV399" s="248"/>
      <c r="AW399" s="248"/>
      <c r="AX399" s="248"/>
      <c r="AY399" s="248"/>
    </row>
    <row r="400" spans="1:51" x14ac:dyDescent="0.2">
      <c r="A400" s="248"/>
      <c r="B400" s="248"/>
      <c r="C400" s="248"/>
      <c r="D400" s="248"/>
      <c r="E400" s="248"/>
      <c r="F400" s="248"/>
      <c r="G400" s="248"/>
      <c r="H400" s="248"/>
      <c r="I400" s="248"/>
      <c r="J400" s="248"/>
      <c r="K400" s="248"/>
      <c r="L400" s="248"/>
      <c r="M400" s="248"/>
      <c r="N400" s="248"/>
      <c r="O400" s="248"/>
      <c r="P400" s="248"/>
      <c r="Q400" s="296"/>
      <c r="R400" s="256">
        <f>'To &amp; from Work- trip % summary'!B405</f>
        <v>0</v>
      </c>
      <c r="S400" s="313">
        <f>'To &amp; from Work- trip % summary'!D405</f>
        <v>0</v>
      </c>
      <c r="T400" s="257">
        <f>'Non-survey input values'!$B$26</f>
        <v>220.3</v>
      </c>
      <c r="U400" s="258">
        <f t="shared" si="84"/>
        <v>0</v>
      </c>
      <c r="V400" s="259">
        <f t="shared" si="85"/>
        <v>0</v>
      </c>
      <c r="W400" s="312">
        <f>'To &amp; from Work- trip % summary'!G405</f>
        <v>0</v>
      </c>
      <c r="X400" s="314">
        <f>'To &amp; from Work- trip % summary'!I405</f>
        <v>0</v>
      </c>
      <c r="Y400" s="260">
        <f t="shared" si="86"/>
        <v>0</v>
      </c>
      <c r="Z400" s="259">
        <f t="shared" si="87"/>
        <v>0</v>
      </c>
      <c r="AA400" s="312">
        <f>'To &amp; from Work- trip % summary'!L405</f>
        <v>0</v>
      </c>
      <c r="AB400" s="314">
        <f>'To &amp; from Work- trip % summary'!N405</f>
        <v>0</v>
      </c>
      <c r="AC400" s="260">
        <f t="shared" si="88"/>
        <v>0</v>
      </c>
      <c r="AD400" s="259">
        <f t="shared" si="89"/>
        <v>0</v>
      </c>
      <c r="AE400" s="312">
        <f>'To &amp; from Work- trip % summary'!Q405</f>
        <v>0</v>
      </c>
      <c r="AF400" s="314">
        <f>'To &amp; from Work- trip % summary'!S405</f>
        <v>0</v>
      </c>
      <c r="AG400" s="260">
        <f t="shared" si="90"/>
        <v>0</v>
      </c>
      <c r="AH400" s="259">
        <f t="shared" si="91"/>
        <v>0</v>
      </c>
      <c r="AI400" s="312">
        <f>'To &amp; from Work- trip % summary'!V405</f>
        <v>0</v>
      </c>
      <c r="AJ400" s="314">
        <f>'To &amp; from Work- trip % summary'!X405</f>
        <v>0</v>
      </c>
      <c r="AK400" s="260">
        <f t="shared" si="92"/>
        <v>0</v>
      </c>
      <c r="AL400" s="259">
        <f t="shared" si="93"/>
        <v>0</v>
      </c>
      <c r="AM400" s="312">
        <f>'To &amp; from Work- trip % summary'!AA405</f>
        <v>0</v>
      </c>
      <c r="AN400" s="314">
        <f>'To &amp; from Work- trip % summary'!AC405</f>
        <v>0</v>
      </c>
      <c r="AO400" s="260">
        <f t="shared" si="94"/>
        <v>0</v>
      </c>
      <c r="AP400" s="259">
        <f t="shared" si="95"/>
        <v>0</v>
      </c>
      <c r="AQ400" s="312">
        <f>'To &amp; from Work- trip % summary'!AF405</f>
        <v>0</v>
      </c>
      <c r="AR400" s="314">
        <f>'To &amp; from Work- trip % summary'!AH405</f>
        <v>0</v>
      </c>
      <c r="AS400" s="260">
        <f t="shared" si="96"/>
        <v>0</v>
      </c>
      <c r="AT400" s="259">
        <f t="shared" si="97"/>
        <v>0</v>
      </c>
      <c r="AU400" s="261"/>
      <c r="AV400" s="248"/>
      <c r="AW400" s="248"/>
      <c r="AX400" s="248"/>
      <c r="AY400" s="248"/>
    </row>
    <row r="401" spans="1:51" x14ac:dyDescent="0.2">
      <c r="A401" s="248"/>
      <c r="B401" s="248"/>
      <c r="C401" s="248"/>
      <c r="D401" s="248"/>
      <c r="E401" s="248"/>
      <c r="F401" s="248"/>
      <c r="G401" s="248"/>
      <c r="H401" s="248"/>
      <c r="I401" s="248"/>
      <c r="J401" s="248"/>
      <c r="K401" s="248"/>
      <c r="L401" s="248"/>
      <c r="M401" s="248"/>
      <c r="N401" s="248"/>
      <c r="O401" s="248"/>
      <c r="P401" s="248"/>
      <c r="Q401" s="296"/>
      <c r="R401" s="256">
        <f>'To &amp; from Work- trip % summary'!B406</f>
        <v>0</v>
      </c>
      <c r="S401" s="313">
        <f>'To &amp; from Work- trip % summary'!D406</f>
        <v>0</v>
      </c>
      <c r="T401" s="257">
        <f>'Non-survey input values'!$B$26</f>
        <v>220.3</v>
      </c>
      <c r="U401" s="258">
        <f t="shared" si="84"/>
        <v>0</v>
      </c>
      <c r="V401" s="259">
        <f t="shared" si="85"/>
        <v>0</v>
      </c>
      <c r="W401" s="312">
        <f>'To &amp; from Work- trip % summary'!G406</f>
        <v>0</v>
      </c>
      <c r="X401" s="314">
        <f>'To &amp; from Work- trip % summary'!I406</f>
        <v>0</v>
      </c>
      <c r="Y401" s="260">
        <f t="shared" si="86"/>
        <v>0</v>
      </c>
      <c r="Z401" s="259">
        <f t="shared" si="87"/>
        <v>0</v>
      </c>
      <c r="AA401" s="312">
        <f>'To &amp; from Work- trip % summary'!L406</f>
        <v>0</v>
      </c>
      <c r="AB401" s="314">
        <f>'To &amp; from Work- trip % summary'!N406</f>
        <v>0</v>
      </c>
      <c r="AC401" s="260">
        <f t="shared" si="88"/>
        <v>0</v>
      </c>
      <c r="AD401" s="259">
        <f t="shared" si="89"/>
        <v>0</v>
      </c>
      <c r="AE401" s="312">
        <f>'To &amp; from Work- trip % summary'!Q406</f>
        <v>0</v>
      </c>
      <c r="AF401" s="314">
        <f>'To &amp; from Work- trip % summary'!S406</f>
        <v>0</v>
      </c>
      <c r="AG401" s="260">
        <f t="shared" si="90"/>
        <v>0</v>
      </c>
      <c r="AH401" s="259">
        <f t="shared" si="91"/>
        <v>0</v>
      </c>
      <c r="AI401" s="312">
        <f>'To &amp; from Work- trip % summary'!V406</f>
        <v>0</v>
      </c>
      <c r="AJ401" s="314">
        <f>'To &amp; from Work- trip % summary'!X406</f>
        <v>0</v>
      </c>
      <c r="AK401" s="260">
        <f t="shared" si="92"/>
        <v>0</v>
      </c>
      <c r="AL401" s="259">
        <f t="shared" si="93"/>
        <v>0</v>
      </c>
      <c r="AM401" s="312">
        <f>'To &amp; from Work- trip % summary'!AA406</f>
        <v>0</v>
      </c>
      <c r="AN401" s="314">
        <f>'To &amp; from Work- trip % summary'!AC406</f>
        <v>0</v>
      </c>
      <c r="AO401" s="260">
        <f t="shared" si="94"/>
        <v>0</v>
      </c>
      <c r="AP401" s="259">
        <f t="shared" si="95"/>
        <v>0</v>
      </c>
      <c r="AQ401" s="312">
        <f>'To &amp; from Work- trip % summary'!AF406</f>
        <v>0</v>
      </c>
      <c r="AR401" s="314">
        <f>'To &amp; from Work- trip % summary'!AH406</f>
        <v>0</v>
      </c>
      <c r="AS401" s="260">
        <f t="shared" si="96"/>
        <v>0</v>
      </c>
      <c r="AT401" s="259">
        <f t="shared" si="97"/>
        <v>0</v>
      </c>
      <c r="AU401" s="261"/>
      <c r="AV401" s="248"/>
      <c r="AW401" s="248"/>
      <c r="AX401" s="248"/>
      <c r="AY401" s="248"/>
    </row>
    <row r="402" spans="1:51" x14ac:dyDescent="0.2">
      <c r="A402" s="248"/>
      <c r="B402" s="248"/>
      <c r="C402" s="248"/>
      <c r="D402" s="248"/>
      <c r="E402" s="248"/>
      <c r="F402" s="248"/>
      <c r="G402" s="248"/>
      <c r="H402" s="248"/>
      <c r="I402" s="248"/>
      <c r="J402" s="248"/>
      <c r="K402" s="248"/>
      <c r="L402" s="248"/>
      <c r="M402" s="248"/>
      <c r="N402" s="248"/>
      <c r="O402" s="248"/>
      <c r="P402" s="248"/>
      <c r="Q402" s="296"/>
      <c r="R402" s="256">
        <f>'To &amp; from Work- trip % summary'!B407</f>
        <v>0</v>
      </c>
      <c r="S402" s="313">
        <f>'To &amp; from Work- trip % summary'!D407</f>
        <v>0</v>
      </c>
      <c r="T402" s="257">
        <f>'Non-survey input values'!$B$26</f>
        <v>220.3</v>
      </c>
      <c r="U402" s="258">
        <f t="shared" si="84"/>
        <v>0</v>
      </c>
      <c r="V402" s="259">
        <f t="shared" si="85"/>
        <v>0</v>
      </c>
      <c r="W402" s="312">
        <f>'To &amp; from Work- trip % summary'!G407</f>
        <v>0</v>
      </c>
      <c r="X402" s="314">
        <f>'To &amp; from Work- trip % summary'!I407</f>
        <v>0</v>
      </c>
      <c r="Y402" s="260">
        <f t="shared" si="86"/>
        <v>0</v>
      </c>
      <c r="Z402" s="259">
        <f t="shared" si="87"/>
        <v>0</v>
      </c>
      <c r="AA402" s="312">
        <f>'To &amp; from Work- trip % summary'!L407</f>
        <v>0</v>
      </c>
      <c r="AB402" s="314">
        <f>'To &amp; from Work- trip % summary'!N407</f>
        <v>0</v>
      </c>
      <c r="AC402" s="260">
        <f t="shared" si="88"/>
        <v>0</v>
      </c>
      <c r="AD402" s="259">
        <f t="shared" si="89"/>
        <v>0</v>
      </c>
      <c r="AE402" s="312">
        <f>'To &amp; from Work- trip % summary'!Q407</f>
        <v>0</v>
      </c>
      <c r="AF402" s="314">
        <f>'To &amp; from Work- trip % summary'!S407</f>
        <v>0</v>
      </c>
      <c r="AG402" s="260">
        <f t="shared" si="90"/>
        <v>0</v>
      </c>
      <c r="AH402" s="259">
        <f t="shared" si="91"/>
        <v>0</v>
      </c>
      <c r="AI402" s="312">
        <f>'To &amp; from Work- trip % summary'!V407</f>
        <v>0</v>
      </c>
      <c r="AJ402" s="314">
        <f>'To &amp; from Work- trip % summary'!X407</f>
        <v>0</v>
      </c>
      <c r="AK402" s="260">
        <f t="shared" si="92"/>
        <v>0</v>
      </c>
      <c r="AL402" s="259">
        <f t="shared" si="93"/>
        <v>0</v>
      </c>
      <c r="AM402" s="312">
        <f>'To &amp; from Work- trip % summary'!AA407</f>
        <v>0</v>
      </c>
      <c r="AN402" s="314">
        <f>'To &amp; from Work- trip % summary'!AC407</f>
        <v>0</v>
      </c>
      <c r="AO402" s="260">
        <f t="shared" si="94"/>
        <v>0</v>
      </c>
      <c r="AP402" s="259">
        <f t="shared" si="95"/>
        <v>0</v>
      </c>
      <c r="AQ402" s="312">
        <f>'To &amp; from Work- trip % summary'!AF407</f>
        <v>0</v>
      </c>
      <c r="AR402" s="314">
        <f>'To &amp; from Work- trip % summary'!AH407</f>
        <v>0</v>
      </c>
      <c r="AS402" s="260">
        <f t="shared" si="96"/>
        <v>0</v>
      </c>
      <c r="AT402" s="259">
        <f t="shared" si="97"/>
        <v>0</v>
      </c>
      <c r="AU402" s="261"/>
      <c r="AV402" s="248"/>
      <c r="AW402" s="248"/>
      <c r="AX402" s="248"/>
      <c r="AY402" s="248"/>
    </row>
    <row r="403" spans="1:51" x14ac:dyDescent="0.2">
      <c r="A403" s="248"/>
      <c r="B403" s="248"/>
      <c r="C403" s="248"/>
      <c r="D403" s="248"/>
      <c r="E403" s="248"/>
      <c r="F403" s="248"/>
      <c r="G403" s="248"/>
      <c r="H403" s="248"/>
      <c r="I403" s="248"/>
      <c r="J403" s="248"/>
      <c r="K403" s="248"/>
      <c r="L403" s="248"/>
      <c r="M403" s="248"/>
      <c r="N403" s="248"/>
      <c r="O403" s="248"/>
      <c r="P403" s="248"/>
      <c r="Q403" s="296"/>
      <c r="R403" s="256">
        <f>'To &amp; from Work- trip % summary'!B408</f>
        <v>0</v>
      </c>
      <c r="S403" s="313">
        <f>'To &amp; from Work- trip % summary'!D408</f>
        <v>0</v>
      </c>
      <c r="T403" s="257">
        <f>'Non-survey input values'!$B$26</f>
        <v>220.3</v>
      </c>
      <c r="U403" s="258">
        <f t="shared" si="84"/>
        <v>0</v>
      </c>
      <c r="V403" s="259">
        <f t="shared" si="85"/>
        <v>0</v>
      </c>
      <c r="W403" s="312">
        <f>'To &amp; from Work- trip % summary'!G408</f>
        <v>0</v>
      </c>
      <c r="X403" s="314">
        <f>'To &amp; from Work- trip % summary'!I408</f>
        <v>0</v>
      </c>
      <c r="Y403" s="260">
        <f t="shared" si="86"/>
        <v>0</v>
      </c>
      <c r="Z403" s="259">
        <f t="shared" si="87"/>
        <v>0</v>
      </c>
      <c r="AA403" s="312">
        <f>'To &amp; from Work- trip % summary'!L408</f>
        <v>0</v>
      </c>
      <c r="AB403" s="314">
        <f>'To &amp; from Work- trip % summary'!N408</f>
        <v>0</v>
      </c>
      <c r="AC403" s="260">
        <f t="shared" si="88"/>
        <v>0</v>
      </c>
      <c r="AD403" s="259">
        <f t="shared" si="89"/>
        <v>0</v>
      </c>
      <c r="AE403" s="312">
        <f>'To &amp; from Work- trip % summary'!Q408</f>
        <v>0</v>
      </c>
      <c r="AF403" s="314">
        <f>'To &amp; from Work- trip % summary'!S408</f>
        <v>0</v>
      </c>
      <c r="AG403" s="260">
        <f t="shared" si="90"/>
        <v>0</v>
      </c>
      <c r="AH403" s="259">
        <f t="shared" si="91"/>
        <v>0</v>
      </c>
      <c r="AI403" s="312">
        <f>'To &amp; from Work- trip % summary'!V408</f>
        <v>0</v>
      </c>
      <c r="AJ403" s="314">
        <f>'To &amp; from Work- trip % summary'!X408</f>
        <v>0</v>
      </c>
      <c r="AK403" s="260">
        <f t="shared" si="92"/>
        <v>0</v>
      </c>
      <c r="AL403" s="259">
        <f t="shared" si="93"/>
        <v>0</v>
      </c>
      <c r="AM403" s="312">
        <f>'To &amp; from Work- trip % summary'!AA408</f>
        <v>0</v>
      </c>
      <c r="AN403" s="314">
        <f>'To &amp; from Work- trip % summary'!AC408</f>
        <v>0</v>
      </c>
      <c r="AO403" s="260">
        <f t="shared" si="94"/>
        <v>0</v>
      </c>
      <c r="AP403" s="259">
        <f t="shared" si="95"/>
        <v>0</v>
      </c>
      <c r="AQ403" s="312">
        <f>'To &amp; from Work- trip % summary'!AF408</f>
        <v>0</v>
      </c>
      <c r="AR403" s="314">
        <f>'To &amp; from Work- trip % summary'!AH408</f>
        <v>0</v>
      </c>
      <c r="AS403" s="260">
        <f t="shared" si="96"/>
        <v>0</v>
      </c>
      <c r="AT403" s="259">
        <f t="shared" si="97"/>
        <v>0</v>
      </c>
      <c r="AU403" s="261"/>
      <c r="AV403" s="248"/>
      <c r="AW403" s="248"/>
      <c r="AX403" s="248"/>
      <c r="AY403" s="248"/>
    </row>
    <row r="404" spans="1:51" x14ac:dyDescent="0.2">
      <c r="A404" s="248"/>
      <c r="B404" s="248"/>
      <c r="C404" s="248"/>
      <c r="D404" s="248"/>
      <c r="E404" s="248"/>
      <c r="F404" s="248"/>
      <c r="G404" s="248"/>
      <c r="H404" s="248"/>
      <c r="I404" s="248"/>
      <c r="J404" s="248"/>
      <c r="K404" s="248"/>
      <c r="L404" s="248"/>
      <c r="M404" s="248"/>
      <c r="N404" s="248"/>
      <c r="O404" s="248"/>
      <c r="P404" s="248"/>
      <c r="Q404" s="296"/>
      <c r="R404" s="256">
        <f>'To &amp; from Work- trip % summary'!B409</f>
        <v>0</v>
      </c>
      <c r="S404" s="313">
        <f>'To &amp; from Work- trip % summary'!D409</f>
        <v>0</v>
      </c>
      <c r="T404" s="257">
        <f>'Non-survey input values'!$B$26</f>
        <v>220.3</v>
      </c>
      <c r="U404" s="258">
        <f t="shared" si="84"/>
        <v>0</v>
      </c>
      <c r="V404" s="259">
        <f t="shared" si="85"/>
        <v>0</v>
      </c>
      <c r="W404" s="312">
        <f>'To &amp; from Work- trip % summary'!G409</f>
        <v>0</v>
      </c>
      <c r="X404" s="314">
        <f>'To &amp; from Work- trip % summary'!I409</f>
        <v>0</v>
      </c>
      <c r="Y404" s="260">
        <f t="shared" si="86"/>
        <v>0</v>
      </c>
      <c r="Z404" s="259">
        <f t="shared" si="87"/>
        <v>0</v>
      </c>
      <c r="AA404" s="312">
        <f>'To &amp; from Work- trip % summary'!L409</f>
        <v>0</v>
      </c>
      <c r="AB404" s="314">
        <f>'To &amp; from Work- trip % summary'!N409</f>
        <v>0</v>
      </c>
      <c r="AC404" s="260">
        <f t="shared" si="88"/>
        <v>0</v>
      </c>
      <c r="AD404" s="259">
        <f t="shared" si="89"/>
        <v>0</v>
      </c>
      <c r="AE404" s="312">
        <f>'To &amp; from Work- trip % summary'!Q409</f>
        <v>0</v>
      </c>
      <c r="AF404" s="314">
        <f>'To &amp; from Work- trip % summary'!S409</f>
        <v>0</v>
      </c>
      <c r="AG404" s="260">
        <f t="shared" si="90"/>
        <v>0</v>
      </c>
      <c r="AH404" s="259">
        <f t="shared" si="91"/>
        <v>0</v>
      </c>
      <c r="AI404" s="312">
        <f>'To &amp; from Work- trip % summary'!V409</f>
        <v>0</v>
      </c>
      <c r="AJ404" s="314">
        <f>'To &amp; from Work- trip % summary'!X409</f>
        <v>0</v>
      </c>
      <c r="AK404" s="260">
        <f t="shared" si="92"/>
        <v>0</v>
      </c>
      <c r="AL404" s="259">
        <f t="shared" si="93"/>
        <v>0</v>
      </c>
      <c r="AM404" s="312">
        <f>'To &amp; from Work- trip % summary'!AA409</f>
        <v>0</v>
      </c>
      <c r="AN404" s="314">
        <f>'To &amp; from Work- trip % summary'!AC409</f>
        <v>0</v>
      </c>
      <c r="AO404" s="260">
        <f t="shared" si="94"/>
        <v>0</v>
      </c>
      <c r="AP404" s="259">
        <f t="shared" si="95"/>
        <v>0</v>
      </c>
      <c r="AQ404" s="312">
        <f>'To &amp; from Work- trip % summary'!AF409</f>
        <v>0</v>
      </c>
      <c r="AR404" s="314">
        <f>'To &amp; from Work- trip % summary'!AH409</f>
        <v>0</v>
      </c>
      <c r="AS404" s="260">
        <f t="shared" si="96"/>
        <v>0</v>
      </c>
      <c r="AT404" s="259">
        <f t="shared" si="97"/>
        <v>0</v>
      </c>
      <c r="AU404" s="261"/>
      <c r="AV404" s="248"/>
      <c r="AW404" s="248"/>
      <c r="AX404" s="248"/>
      <c r="AY404" s="248"/>
    </row>
    <row r="405" spans="1:51" x14ac:dyDescent="0.2">
      <c r="A405" s="248"/>
      <c r="B405" s="248"/>
      <c r="C405" s="248"/>
      <c r="D405" s="248"/>
      <c r="E405" s="248"/>
      <c r="F405" s="248"/>
      <c r="G405" s="248"/>
      <c r="H405" s="248"/>
      <c r="I405" s="248"/>
      <c r="J405" s="248"/>
      <c r="K405" s="248"/>
      <c r="L405" s="248"/>
      <c r="M405" s="248"/>
      <c r="N405" s="248"/>
      <c r="O405" s="248"/>
      <c r="P405" s="248"/>
      <c r="Q405" s="296"/>
      <c r="R405" s="256">
        <f>'To &amp; from Work- trip % summary'!B410</f>
        <v>0</v>
      </c>
      <c r="S405" s="313">
        <f>'To &amp; from Work- trip % summary'!D410</f>
        <v>0</v>
      </c>
      <c r="T405" s="257">
        <f>'Non-survey input values'!$B$26</f>
        <v>220.3</v>
      </c>
      <c r="U405" s="258">
        <f t="shared" si="84"/>
        <v>0</v>
      </c>
      <c r="V405" s="259">
        <f t="shared" si="85"/>
        <v>0</v>
      </c>
      <c r="W405" s="312">
        <f>'To &amp; from Work- trip % summary'!G410</f>
        <v>0</v>
      </c>
      <c r="X405" s="314">
        <f>'To &amp; from Work- trip % summary'!I410</f>
        <v>0</v>
      </c>
      <c r="Y405" s="260">
        <f t="shared" si="86"/>
        <v>0</v>
      </c>
      <c r="Z405" s="259">
        <f t="shared" si="87"/>
        <v>0</v>
      </c>
      <c r="AA405" s="312">
        <f>'To &amp; from Work- trip % summary'!L410</f>
        <v>0</v>
      </c>
      <c r="AB405" s="314">
        <f>'To &amp; from Work- trip % summary'!N410</f>
        <v>0</v>
      </c>
      <c r="AC405" s="260">
        <f t="shared" si="88"/>
        <v>0</v>
      </c>
      <c r="AD405" s="259">
        <f t="shared" si="89"/>
        <v>0</v>
      </c>
      <c r="AE405" s="312">
        <f>'To &amp; from Work- trip % summary'!Q410</f>
        <v>0</v>
      </c>
      <c r="AF405" s="314">
        <f>'To &amp; from Work- trip % summary'!S410</f>
        <v>0</v>
      </c>
      <c r="AG405" s="260">
        <f t="shared" si="90"/>
        <v>0</v>
      </c>
      <c r="AH405" s="259">
        <f t="shared" si="91"/>
        <v>0</v>
      </c>
      <c r="AI405" s="312">
        <f>'To &amp; from Work- trip % summary'!V410</f>
        <v>0</v>
      </c>
      <c r="AJ405" s="314">
        <f>'To &amp; from Work- trip % summary'!X410</f>
        <v>0</v>
      </c>
      <c r="AK405" s="260">
        <f t="shared" si="92"/>
        <v>0</v>
      </c>
      <c r="AL405" s="259">
        <f t="shared" si="93"/>
        <v>0</v>
      </c>
      <c r="AM405" s="312">
        <f>'To &amp; from Work- trip % summary'!AA410</f>
        <v>0</v>
      </c>
      <c r="AN405" s="314">
        <f>'To &amp; from Work- trip % summary'!AC410</f>
        <v>0</v>
      </c>
      <c r="AO405" s="260">
        <f t="shared" si="94"/>
        <v>0</v>
      </c>
      <c r="AP405" s="259">
        <f t="shared" si="95"/>
        <v>0</v>
      </c>
      <c r="AQ405" s="312">
        <f>'To &amp; from Work- trip % summary'!AF410</f>
        <v>0</v>
      </c>
      <c r="AR405" s="314">
        <f>'To &amp; from Work- trip % summary'!AH410</f>
        <v>0</v>
      </c>
      <c r="AS405" s="260">
        <f t="shared" si="96"/>
        <v>0</v>
      </c>
      <c r="AT405" s="259">
        <f t="shared" si="97"/>
        <v>0</v>
      </c>
      <c r="AU405" s="261"/>
      <c r="AV405" s="248"/>
      <c r="AW405" s="248"/>
      <c r="AX405" s="248"/>
      <c r="AY405" s="248"/>
    </row>
    <row r="406" spans="1:51" x14ac:dyDescent="0.2">
      <c r="A406" s="248"/>
      <c r="B406" s="248"/>
      <c r="C406" s="248"/>
      <c r="D406" s="248"/>
      <c r="E406" s="248"/>
      <c r="F406" s="248"/>
      <c r="G406" s="248"/>
      <c r="H406" s="248"/>
      <c r="I406" s="248"/>
      <c r="J406" s="248"/>
      <c r="K406" s="248"/>
      <c r="L406" s="248"/>
      <c r="M406" s="248"/>
      <c r="N406" s="248"/>
      <c r="O406" s="248"/>
      <c r="P406" s="248"/>
      <c r="Q406" s="296"/>
      <c r="R406" s="256">
        <f>'To &amp; from Work- trip % summary'!B411</f>
        <v>0</v>
      </c>
      <c r="S406" s="313">
        <f>'To &amp; from Work- trip % summary'!D411</f>
        <v>0</v>
      </c>
      <c r="T406" s="257">
        <f>'Non-survey input values'!$B$26</f>
        <v>220.3</v>
      </c>
      <c r="U406" s="258">
        <f t="shared" si="84"/>
        <v>0</v>
      </c>
      <c r="V406" s="259">
        <f t="shared" si="85"/>
        <v>0</v>
      </c>
      <c r="W406" s="312">
        <f>'To &amp; from Work- trip % summary'!G411</f>
        <v>0</v>
      </c>
      <c r="X406" s="314">
        <f>'To &amp; from Work- trip % summary'!I411</f>
        <v>0</v>
      </c>
      <c r="Y406" s="260">
        <f t="shared" si="86"/>
        <v>0</v>
      </c>
      <c r="Z406" s="259">
        <f t="shared" si="87"/>
        <v>0</v>
      </c>
      <c r="AA406" s="312">
        <f>'To &amp; from Work- trip % summary'!L411</f>
        <v>0</v>
      </c>
      <c r="AB406" s="314">
        <f>'To &amp; from Work- trip % summary'!N411</f>
        <v>0</v>
      </c>
      <c r="AC406" s="260">
        <f t="shared" si="88"/>
        <v>0</v>
      </c>
      <c r="AD406" s="259">
        <f t="shared" si="89"/>
        <v>0</v>
      </c>
      <c r="AE406" s="312">
        <f>'To &amp; from Work- trip % summary'!Q411</f>
        <v>0</v>
      </c>
      <c r="AF406" s="314">
        <f>'To &amp; from Work- trip % summary'!S411</f>
        <v>0</v>
      </c>
      <c r="AG406" s="260">
        <f t="shared" si="90"/>
        <v>0</v>
      </c>
      <c r="AH406" s="259">
        <f t="shared" si="91"/>
        <v>0</v>
      </c>
      <c r="AI406" s="312">
        <f>'To &amp; from Work- trip % summary'!V411</f>
        <v>0</v>
      </c>
      <c r="AJ406" s="314">
        <f>'To &amp; from Work- trip % summary'!X411</f>
        <v>0</v>
      </c>
      <c r="AK406" s="260">
        <f t="shared" si="92"/>
        <v>0</v>
      </c>
      <c r="AL406" s="259">
        <f t="shared" si="93"/>
        <v>0</v>
      </c>
      <c r="AM406" s="312">
        <f>'To &amp; from Work- trip % summary'!AA411</f>
        <v>0</v>
      </c>
      <c r="AN406" s="314">
        <f>'To &amp; from Work- trip % summary'!AC411</f>
        <v>0</v>
      </c>
      <c r="AO406" s="260">
        <f t="shared" si="94"/>
        <v>0</v>
      </c>
      <c r="AP406" s="259">
        <f t="shared" si="95"/>
        <v>0</v>
      </c>
      <c r="AQ406" s="312">
        <f>'To &amp; from Work- trip % summary'!AF411</f>
        <v>0</v>
      </c>
      <c r="AR406" s="314">
        <f>'To &amp; from Work- trip % summary'!AH411</f>
        <v>0</v>
      </c>
      <c r="AS406" s="260">
        <f t="shared" si="96"/>
        <v>0</v>
      </c>
      <c r="AT406" s="259">
        <f t="shared" si="97"/>
        <v>0</v>
      </c>
      <c r="AU406" s="261"/>
      <c r="AV406" s="248"/>
      <c r="AW406" s="248"/>
      <c r="AX406" s="248"/>
      <c r="AY406" s="248"/>
    </row>
    <row r="407" spans="1:51" x14ac:dyDescent="0.2">
      <c r="A407" s="248"/>
      <c r="B407" s="248"/>
      <c r="C407" s="248"/>
      <c r="D407" s="248"/>
      <c r="E407" s="248"/>
      <c r="F407" s="248"/>
      <c r="G407" s="248"/>
      <c r="H407" s="248"/>
      <c r="I407" s="248"/>
      <c r="J407" s="248"/>
      <c r="K407" s="248"/>
      <c r="L407" s="248"/>
      <c r="M407" s="248"/>
      <c r="N407" s="248"/>
      <c r="O407" s="248"/>
      <c r="P407" s="248"/>
      <c r="Q407" s="296"/>
      <c r="R407" s="256">
        <f>'To &amp; from Work- trip % summary'!B412</f>
        <v>0</v>
      </c>
      <c r="S407" s="313">
        <f>'To &amp; from Work- trip % summary'!D412</f>
        <v>0</v>
      </c>
      <c r="T407" s="257">
        <f>'Non-survey input values'!$B$26</f>
        <v>220.3</v>
      </c>
      <c r="U407" s="258">
        <f t="shared" si="84"/>
        <v>0</v>
      </c>
      <c r="V407" s="259">
        <f t="shared" si="85"/>
        <v>0</v>
      </c>
      <c r="W407" s="312">
        <f>'To &amp; from Work- trip % summary'!G412</f>
        <v>0</v>
      </c>
      <c r="X407" s="314">
        <f>'To &amp; from Work- trip % summary'!I412</f>
        <v>0</v>
      </c>
      <c r="Y407" s="260">
        <f t="shared" si="86"/>
        <v>0</v>
      </c>
      <c r="Z407" s="259">
        <f t="shared" si="87"/>
        <v>0</v>
      </c>
      <c r="AA407" s="312">
        <f>'To &amp; from Work- trip % summary'!L412</f>
        <v>0</v>
      </c>
      <c r="AB407" s="314">
        <f>'To &amp; from Work- trip % summary'!N412</f>
        <v>0</v>
      </c>
      <c r="AC407" s="260">
        <f t="shared" si="88"/>
        <v>0</v>
      </c>
      <c r="AD407" s="259">
        <f t="shared" si="89"/>
        <v>0</v>
      </c>
      <c r="AE407" s="312">
        <f>'To &amp; from Work- trip % summary'!Q412</f>
        <v>0</v>
      </c>
      <c r="AF407" s="314">
        <f>'To &amp; from Work- trip % summary'!S412</f>
        <v>0</v>
      </c>
      <c r="AG407" s="260">
        <f t="shared" si="90"/>
        <v>0</v>
      </c>
      <c r="AH407" s="259">
        <f t="shared" si="91"/>
        <v>0</v>
      </c>
      <c r="AI407" s="312">
        <f>'To &amp; from Work- trip % summary'!V412</f>
        <v>0</v>
      </c>
      <c r="AJ407" s="314">
        <f>'To &amp; from Work- trip % summary'!X412</f>
        <v>0</v>
      </c>
      <c r="AK407" s="260">
        <f t="shared" si="92"/>
        <v>0</v>
      </c>
      <c r="AL407" s="259">
        <f t="shared" si="93"/>
        <v>0</v>
      </c>
      <c r="AM407" s="312">
        <f>'To &amp; from Work- trip % summary'!AA412</f>
        <v>0</v>
      </c>
      <c r="AN407" s="314">
        <f>'To &amp; from Work- trip % summary'!AC412</f>
        <v>0</v>
      </c>
      <c r="AO407" s="260">
        <f t="shared" si="94"/>
        <v>0</v>
      </c>
      <c r="AP407" s="259">
        <f t="shared" si="95"/>
        <v>0</v>
      </c>
      <c r="AQ407" s="312">
        <f>'To &amp; from Work- trip % summary'!AF412</f>
        <v>0</v>
      </c>
      <c r="AR407" s="314">
        <f>'To &amp; from Work- trip % summary'!AH412</f>
        <v>0</v>
      </c>
      <c r="AS407" s="260">
        <f t="shared" si="96"/>
        <v>0</v>
      </c>
      <c r="AT407" s="259">
        <f t="shared" si="97"/>
        <v>0</v>
      </c>
      <c r="AU407" s="261"/>
      <c r="AV407" s="248"/>
      <c r="AW407" s="248"/>
      <c r="AX407" s="248"/>
      <c r="AY407" s="248"/>
    </row>
    <row r="408" spans="1:51" x14ac:dyDescent="0.2">
      <c r="A408" s="248"/>
      <c r="B408" s="248"/>
      <c r="C408" s="248"/>
      <c r="D408" s="248"/>
      <c r="E408" s="248"/>
      <c r="F408" s="248"/>
      <c r="G408" s="248"/>
      <c r="H408" s="248"/>
      <c r="I408" s="248"/>
      <c r="J408" s="248"/>
      <c r="K408" s="248"/>
      <c r="L408" s="248"/>
      <c r="M408" s="248"/>
      <c r="N408" s="248"/>
      <c r="O408" s="248"/>
      <c r="P408" s="248"/>
      <c r="Q408" s="296"/>
      <c r="R408" s="256">
        <f>'To &amp; from Work- trip % summary'!B413</f>
        <v>0</v>
      </c>
      <c r="S408" s="313">
        <f>'To &amp; from Work- trip % summary'!D413</f>
        <v>0</v>
      </c>
      <c r="T408" s="257">
        <f>'Non-survey input values'!$B$26</f>
        <v>220.3</v>
      </c>
      <c r="U408" s="258">
        <f t="shared" si="84"/>
        <v>0</v>
      </c>
      <c r="V408" s="259">
        <f t="shared" si="85"/>
        <v>0</v>
      </c>
      <c r="W408" s="312">
        <f>'To &amp; from Work- trip % summary'!G413</f>
        <v>0</v>
      </c>
      <c r="X408" s="314">
        <f>'To &amp; from Work- trip % summary'!I413</f>
        <v>0</v>
      </c>
      <c r="Y408" s="260">
        <f t="shared" si="86"/>
        <v>0</v>
      </c>
      <c r="Z408" s="259">
        <f t="shared" si="87"/>
        <v>0</v>
      </c>
      <c r="AA408" s="312">
        <f>'To &amp; from Work- trip % summary'!L413</f>
        <v>0</v>
      </c>
      <c r="AB408" s="314">
        <f>'To &amp; from Work- trip % summary'!N413</f>
        <v>0</v>
      </c>
      <c r="AC408" s="260">
        <f t="shared" si="88"/>
        <v>0</v>
      </c>
      <c r="AD408" s="259">
        <f t="shared" si="89"/>
        <v>0</v>
      </c>
      <c r="AE408" s="312">
        <f>'To &amp; from Work- trip % summary'!Q413</f>
        <v>0</v>
      </c>
      <c r="AF408" s="314">
        <f>'To &amp; from Work- trip % summary'!S413</f>
        <v>0</v>
      </c>
      <c r="AG408" s="260">
        <f t="shared" si="90"/>
        <v>0</v>
      </c>
      <c r="AH408" s="259">
        <f t="shared" si="91"/>
        <v>0</v>
      </c>
      <c r="AI408" s="312">
        <f>'To &amp; from Work- trip % summary'!V413</f>
        <v>0</v>
      </c>
      <c r="AJ408" s="314">
        <f>'To &amp; from Work- trip % summary'!X413</f>
        <v>0</v>
      </c>
      <c r="AK408" s="260">
        <f t="shared" si="92"/>
        <v>0</v>
      </c>
      <c r="AL408" s="259">
        <f t="shared" si="93"/>
        <v>0</v>
      </c>
      <c r="AM408" s="312">
        <f>'To &amp; from Work- trip % summary'!AA413</f>
        <v>0</v>
      </c>
      <c r="AN408" s="314">
        <f>'To &amp; from Work- trip % summary'!AC413</f>
        <v>0</v>
      </c>
      <c r="AO408" s="260">
        <f t="shared" si="94"/>
        <v>0</v>
      </c>
      <c r="AP408" s="259">
        <f t="shared" si="95"/>
        <v>0</v>
      </c>
      <c r="AQ408" s="312">
        <f>'To &amp; from Work- trip % summary'!AF413</f>
        <v>0</v>
      </c>
      <c r="AR408" s="314">
        <f>'To &amp; from Work- trip % summary'!AH413</f>
        <v>0</v>
      </c>
      <c r="AS408" s="260">
        <f t="shared" si="96"/>
        <v>0</v>
      </c>
      <c r="AT408" s="259">
        <f t="shared" si="97"/>
        <v>0</v>
      </c>
      <c r="AU408" s="261"/>
      <c r="AV408" s="248"/>
      <c r="AW408" s="248"/>
      <c r="AX408" s="248"/>
      <c r="AY408" s="248"/>
    </row>
    <row r="409" spans="1:51" x14ac:dyDescent="0.2">
      <c r="A409" s="248"/>
      <c r="B409" s="248"/>
      <c r="C409" s="248"/>
      <c r="D409" s="248"/>
      <c r="E409" s="248"/>
      <c r="F409" s="248"/>
      <c r="G409" s="248"/>
      <c r="H409" s="248"/>
      <c r="I409" s="248"/>
      <c r="J409" s="248"/>
      <c r="K409" s="248"/>
      <c r="L409" s="248"/>
      <c r="M409" s="248"/>
      <c r="N409" s="248"/>
      <c r="O409" s="248"/>
      <c r="P409" s="248"/>
      <c r="Q409" s="296"/>
      <c r="R409" s="256">
        <f>'To &amp; from Work- trip % summary'!B414</f>
        <v>0</v>
      </c>
      <c r="S409" s="313">
        <f>'To &amp; from Work- trip % summary'!D414</f>
        <v>0</v>
      </c>
      <c r="T409" s="257">
        <f>'Non-survey input values'!$B$26</f>
        <v>220.3</v>
      </c>
      <c r="U409" s="258">
        <f t="shared" si="84"/>
        <v>0</v>
      </c>
      <c r="V409" s="259">
        <f t="shared" si="85"/>
        <v>0</v>
      </c>
      <c r="W409" s="312">
        <f>'To &amp; from Work- trip % summary'!G414</f>
        <v>0</v>
      </c>
      <c r="X409" s="314">
        <f>'To &amp; from Work- trip % summary'!I414</f>
        <v>0</v>
      </c>
      <c r="Y409" s="260">
        <f t="shared" si="86"/>
        <v>0</v>
      </c>
      <c r="Z409" s="259">
        <f t="shared" si="87"/>
        <v>0</v>
      </c>
      <c r="AA409" s="312">
        <f>'To &amp; from Work- trip % summary'!L414</f>
        <v>0</v>
      </c>
      <c r="AB409" s="314">
        <f>'To &amp; from Work- trip % summary'!N414</f>
        <v>0</v>
      </c>
      <c r="AC409" s="260">
        <f t="shared" si="88"/>
        <v>0</v>
      </c>
      <c r="AD409" s="259">
        <f t="shared" si="89"/>
        <v>0</v>
      </c>
      <c r="AE409" s="312">
        <f>'To &amp; from Work- trip % summary'!Q414</f>
        <v>0</v>
      </c>
      <c r="AF409" s="314">
        <f>'To &amp; from Work- trip % summary'!S414</f>
        <v>0</v>
      </c>
      <c r="AG409" s="260">
        <f t="shared" si="90"/>
        <v>0</v>
      </c>
      <c r="AH409" s="259">
        <f t="shared" si="91"/>
        <v>0</v>
      </c>
      <c r="AI409" s="312">
        <f>'To &amp; from Work- trip % summary'!V414</f>
        <v>0</v>
      </c>
      <c r="AJ409" s="314">
        <f>'To &amp; from Work- trip % summary'!X414</f>
        <v>0</v>
      </c>
      <c r="AK409" s="260">
        <f t="shared" si="92"/>
        <v>0</v>
      </c>
      <c r="AL409" s="259">
        <f t="shared" si="93"/>
        <v>0</v>
      </c>
      <c r="AM409" s="312">
        <f>'To &amp; from Work- trip % summary'!AA414</f>
        <v>0</v>
      </c>
      <c r="AN409" s="314">
        <f>'To &amp; from Work- trip % summary'!AC414</f>
        <v>0</v>
      </c>
      <c r="AO409" s="260">
        <f t="shared" si="94"/>
        <v>0</v>
      </c>
      <c r="AP409" s="259">
        <f t="shared" si="95"/>
        <v>0</v>
      </c>
      <c r="AQ409" s="312">
        <f>'To &amp; from Work- trip % summary'!AF414</f>
        <v>0</v>
      </c>
      <c r="AR409" s="314">
        <f>'To &amp; from Work- trip % summary'!AH414</f>
        <v>0</v>
      </c>
      <c r="AS409" s="260">
        <f t="shared" si="96"/>
        <v>0</v>
      </c>
      <c r="AT409" s="259">
        <f t="shared" si="97"/>
        <v>0</v>
      </c>
      <c r="AU409" s="261"/>
      <c r="AV409" s="248"/>
      <c r="AW409" s="248"/>
      <c r="AX409" s="248"/>
      <c r="AY409" s="248"/>
    </row>
    <row r="410" spans="1:51" x14ac:dyDescent="0.2">
      <c r="A410" s="248"/>
      <c r="B410" s="248"/>
      <c r="C410" s="248"/>
      <c r="D410" s="248"/>
      <c r="E410" s="248"/>
      <c r="F410" s="248"/>
      <c r="G410" s="248"/>
      <c r="H410" s="248"/>
      <c r="I410" s="248"/>
      <c r="J410" s="248"/>
      <c r="K410" s="248"/>
      <c r="L410" s="248"/>
      <c r="M410" s="248"/>
      <c r="N410" s="248"/>
      <c r="O410" s="248"/>
      <c r="P410" s="248"/>
      <c r="Q410" s="296"/>
      <c r="R410" s="256">
        <f>'To &amp; from Work- trip % summary'!B415</f>
        <v>0</v>
      </c>
      <c r="S410" s="313">
        <f>'To &amp; from Work- trip % summary'!D415</f>
        <v>0</v>
      </c>
      <c r="T410" s="257">
        <f>'Non-survey input values'!$B$26</f>
        <v>220.3</v>
      </c>
      <c r="U410" s="258">
        <f t="shared" si="84"/>
        <v>0</v>
      </c>
      <c r="V410" s="259">
        <f t="shared" si="85"/>
        <v>0</v>
      </c>
      <c r="W410" s="312">
        <f>'To &amp; from Work- trip % summary'!G415</f>
        <v>0</v>
      </c>
      <c r="X410" s="314">
        <f>'To &amp; from Work- trip % summary'!I415</f>
        <v>0</v>
      </c>
      <c r="Y410" s="260">
        <f t="shared" si="86"/>
        <v>0</v>
      </c>
      <c r="Z410" s="259">
        <f t="shared" si="87"/>
        <v>0</v>
      </c>
      <c r="AA410" s="312">
        <f>'To &amp; from Work- trip % summary'!L415</f>
        <v>0</v>
      </c>
      <c r="AB410" s="314">
        <f>'To &amp; from Work- trip % summary'!N415</f>
        <v>0</v>
      </c>
      <c r="AC410" s="260">
        <f t="shared" si="88"/>
        <v>0</v>
      </c>
      <c r="AD410" s="259">
        <f t="shared" si="89"/>
        <v>0</v>
      </c>
      <c r="AE410" s="312">
        <f>'To &amp; from Work- trip % summary'!Q415</f>
        <v>0</v>
      </c>
      <c r="AF410" s="314">
        <f>'To &amp; from Work- trip % summary'!S415</f>
        <v>0</v>
      </c>
      <c r="AG410" s="260">
        <f t="shared" si="90"/>
        <v>0</v>
      </c>
      <c r="AH410" s="259">
        <f t="shared" si="91"/>
        <v>0</v>
      </c>
      <c r="AI410" s="312">
        <f>'To &amp; from Work- trip % summary'!V415</f>
        <v>0</v>
      </c>
      <c r="AJ410" s="314">
        <f>'To &amp; from Work- trip % summary'!X415</f>
        <v>0</v>
      </c>
      <c r="AK410" s="260">
        <f t="shared" si="92"/>
        <v>0</v>
      </c>
      <c r="AL410" s="259">
        <f t="shared" si="93"/>
        <v>0</v>
      </c>
      <c r="AM410" s="312">
        <f>'To &amp; from Work- trip % summary'!AA415</f>
        <v>0</v>
      </c>
      <c r="AN410" s="314">
        <f>'To &amp; from Work- trip % summary'!AC415</f>
        <v>0</v>
      </c>
      <c r="AO410" s="260">
        <f t="shared" si="94"/>
        <v>0</v>
      </c>
      <c r="AP410" s="259">
        <f t="shared" si="95"/>
        <v>0</v>
      </c>
      <c r="AQ410" s="312">
        <f>'To &amp; from Work- trip % summary'!AF415</f>
        <v>0</v>
      </c>
      <c r="AR410" s="314">
        <f>'To &amp; from Work- trip % summary'!AH415</f>
        <v>0</v>
      </c>
      <c r="AS410" s="260">
        <f t="shared" si="96"/>
        <v>0</v>
      </c>
      <c r="AT410" s="259">
        <f t="shared" si="97"/>
        <v>0</v>
      </c>
      <c r="AU410" s="261"/>
      <c r="AV410" s="248"/>
      <c r="AW410" s="248"/>
      <c r="AX410" s="248"/>
      <c r="AY410" s="248"/>
    </row>
    <row r="411" spans="1:51" x14ac:dyDescent="0.2">
      <c r="A411" s="248"/>
      <c r="B411" s="248"/>
      <c r="C411" s="248"/>
      <c r="D411" s="248"/>
      <c r="E411" s="248"/>
      <c r="F411" s="248"/>
      <c r="G411" s="248"/>
      <c r="H411" s="248"/>
      <c r="I411" s="248"/>
      <c r="J411" s="248"/>
      <c r="K411" s="248"/>
      <c r="L411" s="248"/>
      <c r="M411" s="248"/>
      <c r="N411" s="248"/>
      <c r="O411" s="248"/>
      <c r="P411" s="248"/>
      <c r="Q411" s="296"/>
      <c r="R411" s="256">
        <f>'To &amp; from Work- trip % summary'!B416</f>
        <v>0</v>
      </c>
      <c r="S411" s="313">
        <f>'To &amp; from Work- trip % summary'!D416</f>
        <v>0</v>
      </c>
      <c r="T411" s="257">
        <f>'Non-survey input values'!$B$26</f>
        <v>220.3</v>
      </c>
      <c r="U411" s="258">
        <f t="shared" si="84"/>
        <v>0</v>
      </c>
      <c r="V411" s="259">
        <f t="shared" si="85"/>
        <v>0</v>
      </c>
      <c r="W411" s="312">
        <f>'To &amp; from Work- trip % summary'!G416</f>
        <v>0</v>
      </c>
      <c r="X411" s="314">
        <f>'To &amp; from Work- trip % summary'!I416</f>
        <v>0</v>
      </c>
      <c r="Y411" s="260">
        <f t="shared" si="86"/>
        <v>0</v>
      </c>
      <c r="Z411" s="259">
        <f t="shared" si="87"/>
        <v>0</v>
      </c>
      <c r="AA411" s="312">
        <f>'To &amp; from Work- trip % summary'!L416</f>
        <v>0</v>
      </c>
      <c r="AB411" s="314">
        <f>'To &amp; from Work- trip % summary'!N416</f>
        <v>0</v>
      </c>
      <c r="AC411" s="260">
        <f t="shared" si="88"/>
        <v>0</v>
      </c>
      <c r="AD411" s="259">
        <f t="shared" si="89"/>
        <v>0</v>
      </c>
      <c r="AE411" s="312">
        <f>'To &amp; from Work- trip % summary'!Q416</f>
        <v>0</v>
      </c>
      <c r="AF411" s="314">
        <f>'To &amp; from Work- trip % summary'!S416</f>
        <v>0</v>
      </c>
      <c r="AG411" s="260">
        <f t="shared" si="90"/>
        <v>0</v>
      </c>
      <c r="AH411" s="259">
        <f t="shared" si="91"/>
        <v>0</v>
      </c>
      <c r="AI411" s="312">
        <f>'To &amp; from Work- trip % summary'!V416</f>
        <v>0</v>
      </c>
      <c r="AJ411" s="314">
        <f>'To &amp; from Work- trip % summary'!X416</f>
        <v>0</v>
      </c>
      <c r="AK411" s="260">
        <f t="shared" si="92"/>
        <v>0</v>
      </c>
      <c r="AL411" s="259">
        <f t="shared" si="93"/>
        <v>0</v>
      </c>
      <c r="AM411" s="312">
        <f>'To &amp; from Work- trip % summary'!AA416</f>
        <v>0</v>
      </c>
      <c r="AN411" s="314">
        <f>'To &amp; from Work- trip % summary'!AC416</f>
        <v>0</v>
      </c>
      <c r="AO411" s="260">
        <f t="shared" si="94"/>
        <v>0</v>
      </c>
      <c r="AP411" s="259">
        <f t="shared" si="95"/>
        <v>0</v>
      </c>
      <c r="AQ411" s="312">
        <f>'To &amp; from Work- trip % summary'!AF416</f>
        <v>0</v>
      </c>
      <c r="AR411" s="314">
        <f>'To &amp; from Work- trip % summary'!AH416</f>
        <v>0</v>
      </c>
      <c r="AS411" s="260">
        <f t="shared" si="96"/>
        <v>0</v>
      </c>
      <c r="AT411" s="259">
        <f t="shared" si="97"/>
        <v>0</v>
      </c>
      <c r="AU411" s="261"/>
      <c r="AV411" s="248"/>
      <c r="AW411" s="248"/>
      <c r="AX411" s="248"/>
      <c r="AY411" s="248"/>
    </row>
    <row r="412" spans="1:51" x14ac:dyDescent="0.2">
      <c r="A412" s="248"/>
      <c r="B412" s="248"/>
      <c r="C412" s="248"/>
      <c r="D412" s="248"/>
      <c r="E412" s="248"/>
      <c r="F412" s="248"/>
      <c r="G412" s="248"/>
      <c r="H412" s="248"/>
      <c r="I412" s="248"/>
      <c r="J412" s="248"/>
      <c r="K412" s="248"/>
      <c r="L412" s="248"/>
      <c r="M412" s="248"/>
      <c r="N412" s="248"/>
      <c r="O412" s="248"/>
      <c r="P412" s="248"/>
      <c r="Q412" s="296"/>
      <c r="R412" s="256">
        <f>'To &amp; from Work- trip % summary'!B417</f>
        <v>0</v>
      </c>
      <c r="S412" s="313">
        <f>'To &amp; from Work- trip % summary'!D417</f>
        <v>0</v>
      </c>
      <c r="T412" s="257">
        <f>'Non-survey input values'!$B$26</f>
        <v>220.3</v>
      </c>
      <c r="U412" s="258">
        <f t="shared" si="84"/>
        <v>0</v>
      </c>
      <c r="V412" s="259">
        <f t="shared" si="85"/>
        <v>0</v>
      </c>
      <c r="W412" s="312">
        <f>'To &amp; from Work- trip % summary'!G417</f>
        <v>0</v>
      </c>
      <c r="X412" s="314">
        <f>'To &amp; from Work- trip % summary'!I417</f>
        <v>0</v>
      </c>
      <c r="Y412" s="260">
        <f t="shared" si="86"/>
        <v>0</v>
      </c>
      <c r="Z412" s="259">
        <f t="shared" si="87"/>
        <v>0</v>
      </c>
      <c r="AA412" s="312">
        <f>'To &amp; from Work- trip % summary'!L417</f>
        <v>0</v>
      </c>
      <c r="AB412" s="314">
        <f>'To &amp; from Work- trip % summary'!N417</f>
        <v>0</v>
      </c>
      <c r="AC412" s="260">
        <f t="shared" si="88"/>
        <v>0</v>
      </c>
      <c r="AD412" s="259">
        <f t="shared" si="89"/>
        <v>0</v>
      </c>
      <c r="AE412" s="312">
        <f>'To &amp; from Work- trip % summary'!Q417</f>
        <v>0</v>
      </c>
      <c r="AF412" s="314">
        <f>'To &amp; from Work- trip % summary'!S417</f>
        <v>0</v>
      </c>
      <c r="AG412" s="260">
        <f t="shared" si="90"/>
        <v>0</v>
      </c>
      <c r="AH412" s="259">
        <f t="shared" si="91"/>
        <v>0</v>
      </c>
      <c r="AI412" s="312">
        <f>'To &amp; from Work- trip % summary'!V417</f>
        <v>0</v>
      </c>
      <c r="AJ412" s="314">
        <f>'To &amp; from Work- trip % summary'!X417</f>
        <v>0</v>
      </c>
      <c r="AK412" s="260">
        <f t="shared" si="92"/>
        <v>0</v>
      </c>
      <c r="AL412" s="259">
        <f t="shared" si="93"/>
        <v>0</v>
      </c>
      <c r="AM412" s="312">
        <f>'To &amp; from Work- trip % summary'!AA417</f>
        <v>0</v>
      </c>
      <c r="AN412" s="314">
        <f>'To &amp; from Work- trip % summary'!AC417</f>
        <v>0</v>
      </c>
      <c r="AO412" s="260">
        <f t="shared" si="94"/>
        <v>0</v>
      </c>
      <c r="AP412" s="259">
        <f t="shared" si="95"/>
        <v>0</v>
      </c>
      <c r="AQ412" s="312">
        <f>'To &amp; from Work- trip % summary'!AF417</f>
        <v>0</v>
      </c>
      <c r="AR412" s="314">
        <f>'To &amp; from Work- trip % summary'!AH417</f>
        <v>0</v>
      </c>
      <c r="AS412" s="260">
        <f t="shared" si="96"/>
        <v>0</v>
      </c>
      <c r="AT412" s="259">
        <f t="shared" si="97"/>
        <v>0</v>
      </c>
      <c r="AU412" s="261"/>
      <c r="AV412" s="248"/>
      <c r="AW412" s="248"/>
      <c r="AX412" s="248"/>
      <c r="AY412" s="248"/>
    </row>
    <row r="413" spans="1:51" x14ac:dyDescent="0.2">
      <c r="A413" s="248"/>
      <c r="B413" s="248"/>
      <c r="C413" s="248"/>
      <c r="D413" s="248"/>
      <c r="E413" s="248"/>
      <c r="F413" s="248"/>
      <c r="G413" s="248"/>
      <c r="H413" s="248"/>
      <c r="I413" s="248"/>
      <c r="J413" s="248"/>
      <c r="K413" s="248"/>
      <c r="L413" s="248"/>
      <c r="M413" s="248"/>
      <c r="N413" s="248"/>
      <c r="O413" s="248"/>
      <c r="P413" s="248"/>
      <c r="Q413" s="296"/>
      <c r="R413" s="256">
        <f>'To &amp; from Work- trip % summary'!B418</f>
        <v>0</v>
      </c>
      <c r="S413" s="313">
        <f>'To &amp; from Work- trip % summary'!D418</f>
        <v>0</v>
      </c>
      <c r="T413" s="257">
        <f>'Non-survey input values'!$B$26</f>
        <v>220.3</v>
      </c>
      <c r="U413" s="258">
        <f t="shared" si="84"/>
        <v>0</v>
      </c>
      <c r="V413" s="259">
        <f t="shared" si="85"/>
        <v>0</v>
      </c>
      <c r="W413" s="312">
        <f>'To &amp; from Work- trip % summary'!G418</f>
        <v>0</v>
      </c>
      <c r="X413" s="314">
        <f>'To &amp; from Work- trip % summary'!I418</f>
        <v>0</v>
      </c>
      <c r="Y413" s="260">
        <f t="shared" si="86"/>
        <v>0</v>
      </c>
      <c r="Z413" s="259">
        <f t="shared" si="87"/>
        <v>0</v>
      </c>
      <c r="AA413" s="312">
        <f>'To &amp; from Work- trip % summary'!L418</f>
        <v>0</v>
      </c>
      <c r="AB413" s="314">
        <f>'To &amp; from Work- trip % summary'!N418</f>
        <v>0</v>
      </c>
      <c r="AC413" s="260">
        <f t="shared" si="88"/>
        <v>0</v>
      </c>
      <c r="AD413" s="259">
        <f t="shared" si="89"/>
        <v>0</v>
      </c>
      <c r="AE413" s="312">
        <f>'To &amp; from Work- trip % summary'!Q418</f>
        <v>0</v>
      </c>
      <c r="AF413" s="314">
        <f>'To &amp; from Work- trip % summary'!S418</f>
        <v>0</v>
      </c>
      <c r="AG413" s="260">
        <f t="shared" si="90"/>
        <v>0</v>
      </c>
      <c r="AH413" s="259">
        <f t="shared" si="91"/>
        <v>0</v>
      </c>
      <c r="AI413" s="312">
        <f>'To &amp; from Work- trip % summary'!V418</f>
        <v>0</v>
      </c>
      <c r="AJ413" s="314">
        <f>'To &amp; from Work- trip % summary'!X418</f>
        <v>0</v>
      </c>
      <c r="AK413" s="260">
        <f t="shared" si="92"/>
        <v>0</v>
      </c>
      <c r="AL413" s="259">
        <f t="shared" si="93"/>
        <v>0</v>
      </c>
      <c r="AM413" s="312">
        <f>'To &amp; from Work- trip % summary'!AA418</f>
        <v>0</v>
      </c>
      <c r="AN413" s="314">
        <f>'To &amp; from Work- trip % summary'!AC418</f>
        <v>0</v>
      </c>
      <c r="AO413" s="260">
        <f t="shared" si="94"/>
        <v>0</v>
      </c>
      <c r="AP413" s="259">
        <f t="shared" si="95"/>
        <v>0</v>
      </c>
      <c r="AQ413" s="312">
        <f>'To &amp; from Work- trip % summary'!AF418</f>
        <v>0</v>
      </c>
      <c r="AR413" s="314">
        <f>'To &amp; from Work- trip % summary'!AH418</f>
        <v>0</v>
      </c>
      <c r="AS413" s="260">
        <f t="shared" si="96"/>
        <v>0</v>
      </c>
      <c r="AT413" s="259">
        <f t="shared" si="97"/>
        <v>0</v>
      </c>
      <c r="AU413" s="261"/>
      <c r="AV413" s="248"/>
      <c r="AW413" s="248"/>
      <c r="AX413" s="248"/>
      <c r="AY413" s="248"/>
    </row>
    <row r="414" spans="1:51" x14ac:dyDescent="0.2">
      <c r="A414" s="248"/>
      <c r="B414" s="248"/>
      <c r="C414" s="248"/>
      <c r="D414" s="248"/>
      <c r="E414" s="248"/>
      <c r="F414" s="248"/>
      <c r="G414" s="248"/>
      <c r="H414" s="248"/>
      <c r="I414" s="248"/>
      <c r="J414" s="248"/>
      <c r="K414" s="248"/>
      <c r="L414" s="248"/>
      <c r="M414" s="248"/>
      <c r="N414" s="248"/>
      <c r="O414" s="248"/>
      <c r="P414" s="248"/>
      <c r="Q414" s="296"/>
      <c r="R414" s="256">
        <f>'To &amp; from Work- trip % summary'!B419</f>
        <v>0</v>
      </c>
      <c r="S414" s="313">
        <f>'To &amp; from Work- trip % summary'!D419</f>
        <v>0</v>
      </c>
      <c r="T414" s="257">
        <f>'Non-survey input values'!$B$26</f>
        <v>220.3</v>
      </c>
      <c r="U414" s="258">
        <f t="shared" si="84"/>
        <v>0</v>
      </c>
      <c r="V414" s="259">
        <f t="shared" si="85"/>
        <v>0</v>
      </c>
      <c r="W414" s="312">
        <f>'To &amp; from Work- trip % summary'!G419</f>
        <v>0</v>
      </c>
      <c r="X414" s="314">
        <f>'To &amp; from Work- trip % summary'!I419</f>
        <v>0</v>
      </c>
      <c r="Y414" s="260">
        <f t="shared" si="86"/>
        <v>0</v>
      </c>
      <c r="Z414" s="259">
        <f t="shared" si="87"/>
        <v>0</v>
      </c>
      <c r="AA414" s="312">
        <f>'To &amp; from Work- trip % summary'!L419</f>
        <v>0</v>
      </c>
      <c r="AB414" s="314">
        <f>'To &amp; from Work- trip % summary'!N419</f>
        <v>0</v>
      </c>
      <c r="AC414" s="260">
        <f t="shared" si="88"/>
        <v>0</v>
      </c>
      <c r="AD414" s="259">
        <f t="shared" si="89"/>
        <v>0</v>
      </c>
      <c r="AE414" s="312">
        <f>'To &amp; from Work- trip % summary'!Q419</f>
        <v>0</v>
      </c>
      <c r="AF414" s="314">
        <f>'To &amp; from Work- trip % summary'!S419</f>
        <v>0</v>
      </c>
      <c r="AG414" s="260">
        <f t="shared" si="90"/>
        <v>0</v>
      </c>
      <c r="AH414" s="259">
        <f t="shared" si="91"/>
        <v>0</v>
      </c>
      <c r="AI414" s="312">
        <f>'To &amp; from Work- trip % summary'!V419</f>
        <v>0</v>
      </c>
      <c r="AJ414" s="314">
        <f>'To &amp; from Work- trip % summary'!X419</f>
        <v>0</v>
      </c>
      <c r="AK414" s="260">
        <f t="shared" si="92"/>
        <v>0</v>
      </c>
      <c r="AL414" s="259">
        <f t="shared" si="93"/>
        <v>0</v>
      </c>
      <c r="AM414" s="312">
        <f>'To &amp; from Work- trip % summary'!AA419</f>
        <v>0</v>
      </c>
      <c r="AN414" s="314">
        <f>'To &amp; from Work- trip % summary'!AC419</f>
        <v>0</v>
      </c>
      <c r="AO414" s="260">
        <f t="shared" si="94"/>
        <v>0</v>
      </c>
      <c r="AP414" s="259">
        <f t="shared" si="95"/>
        <v>0</v>
      </c>
      <c r="AQ414" s="312">
        <f>'To &amp; from Work- trip % summary'!AF419</f>
        <v>0</v>
      </c>
      <c r="AR414" s="314">
        <f>'To &amp; from Work- trip % summary'!AH419</f>
        <v>0</v>
      </c>
      <c r="AS414" s="260">
        <f t="shared" si="96"/>
        <v>0</v>
      </c>
      <c r="AT414" s="259">
        <f t="shared" si="97"/>
        <v>0</v>
      </c>
      <c r="AU414" s="261"/>
      <c r="AV414" s="248"/>
      <c r="AW414" s="248"/>
      <c r="AX414" s="248"/>
      <c r="AY414" s="248"/>
    </row>
    <row r="415" spans="1:51" x14ac:dyDescent="0.2">
      <c r="A415" s="248"/>
      <c r="B415" s="248"/>
      <c r="C415" s="248"/>
      <c r="D415" s="248"/>
      <c r="E415" s="248"/>
      <c r="F415" s="248"/>
      <c r="G415" s="248"/>
      <c r="H415" s="248"/>
      <c r="I415" s="248"/>
      <c r="J415" s="248"/>
      <c r="K415" s="248"/>
      <c r="L415" s="248"/>
      <c r="M415" s="248"/>
      <c r="N415" s="248"/>
      <c r="O415" s="248"/>
      <c r="P415" s="248"/>
      <c r="Q415" s="296"/>
      <c r="R415" s="256">
        <f>'To &amp; from Work- trip % summary'!B420</f>
        <v>0</v>
      </c>
      <c r="S415" s="313">
        <f>'To &amp; from Work- trip % summary'!D420</f>
        <v>0</v>
      </c>
      <c r="T415" s="257">
        <f>'Non-survey input values'!$B$26</f>
        <v>220.3</v>
      </c>
      <c r="U415" s="258">
        <f t="shared" si="84"/>
        <v>0</v>
      </c>
      <c r="V415" s="259">
        <f t="shared" si="85"/>
        <v>0</v>
      </c>
      <c r="W415" s="312">
        <f>'To &amp; from Work- trip % summary'!G420</f>
        <v>0</v>
      </c>
      <c r="X415" s="314">
        <f>'To &amp; from Work- trip % summary'!I420</f>
        <v>0</v>
      </c>
      <c r="Y415" s="260">
        <f t="shared" si="86"/>
        <v>0</v>
      </c>
      <c r="Z415" s="259">
        <f t="shared" si="87"/>
        <v>0</v>
      </c>
      <c r="AA415" s="312">
        <f>'To &amp; from Work- trip % summary'!L420</f>
        <v>0</v>
      </c>
      <c r="AB415" s="314">
        <f>'To &amp; from Work- trip % summary'!N420</f>
        <v>0</v>
      </c>
      <c r="AC415" s="260">
        <f t="shared" si="88"/>
        <v>0</v>
      </c>
      <c r="AD415" s="259">
        <f t="shared" si="89"/>
        <v>0</v>
      </c>
      <c r="AE415" s="312">
        <f>'To &amp; from Work- trip % summary'!Q420</f>
        <v>0</v>
      </c>
      <c r="AF415" s="314">
        <f>'To &amp; from Work- trip % summary'!S420</f>
        <v>0</v>
      </c>
      <c r="AG415" s="260">
        <f t="shared" si="90"/>
        <v>0</v>
      </c>
      <c r="AH415" s="259">
        <f t="shared" si="91"/>
        <v>0</v>
      </c>
      <c r="AI415" s="312">
        <f>'To &amp; from Work- trip % summary'!V420</f>
        <v>0</v>
      </c>
      <c r="AJ415" s="314">
        <f>'To &amp; from Work- trip % summary'!X420</f>
        <v>0</v>
      </c>
      <c r="AK415" s="260">
        <f t="shared" si="92"/>
        <v>0</v>
      </c>
      <c r="AL415" s="259">
        <f t="shared" si="93"/>
        <v>0</v>
      </c>
      <c r="AM415" s="312">
        <f>'To &amp; from Work- trip % summary'!AA420</f>
        <v>0</v>
      </c>
      <c r="AN415" s="314">
        <f>'To &amp; from Work- trip % summary'!AC420</f>
        <v>0</v>
      </c>
      <c r="AO415" s="260">
        <f t="shared" si="94"/>
        <v>0</v>
      </c>
      <c r="AP415" s="259">
        <f t="shared" si="95"/>
        <v>0</v>
      </c>
      <c r="AQ415" s="312">
        <f>'To &amp; from Work- trip % summary'!AF420</f>
        <v>0</v>
      </c>
      <c r="AR415" s="314">
        <f>'To &amp; from Work- trip % summary'!AH420</f>
        <v>0</v>
      </c>
      <c r="AS415" s="260">
        <f t="shared" si="96"/>
        <v>0</v>
      </c>
      <c r="AT415" s="259">
        <f t="shared" si="97"/>
        <v>0</v>
      </c>
      <c r="AU415" s="261"/>
      <c r="AV415" s="248"/>
      <c r="AW415" s="248"/>
      <c r="AX415" s="248"/>
      <c r="AY415" s="248"/>
    </row>
    <row r="416" spans="1:51" x14ac:dyDescent="0.2">
      <c r="A416" s="248"/>
      <c r="B416" s="248"/>
      <c r="C416" s="248"/>
      <c r="D416" s="248"/>
      <c r="E416" s="248"/>
      <c r="F416" s="248"/>
      <c r="G416" s="248"/>
      <c r="H416" s="248"/>
      <c r="I416" s="248"/>
      <c r="J416" s="248"/>
      <c r="K416" s="248"/>
      <c r="L416" s="248"/>
      <c r="M416" s="248"/>
      <c r="N416" s="248"/>
      <c r="O416" s="248"/>
      <c r="P416" s="248"/>
      <c r="Q416" s="296"/>
      <c r="R416" s="256">
        <f>'To &amp; from Work- trip % summary'!B421</f>
        <v>0</v>
      </c>
      <c r="S416" s="313">
        <f>'To &amp; from Work- trip % summary'!D421</f>
        <v>0</v>
      </c>
      <c r="T416" s="257">
        <f>'Non-survey input values'!$B$26</f>
        <v>220.3</v>
      </c>
      <c r="U416" s="258">
        <f t="shared" si="84"/>
        <v>0</v>
      </c>
      <c r="V416" s="259">
        <f t="shared" si="85"/>
        <v>0</v>
      </c>
      <c r="W416" s="312">
        <f>'To &amp; from Work- trip % summary'!G421</f>
        <v>0</v>
      </c>
      <c r="X416" s="314">
        <f>'To &amp; from Work- trip % summary'!I421</f>
        <v>0</v>
      </c>
      <c r="Y416" s="260">
        <f t="shared" si="86"/>
        <v>0</v>
      </c>
      <c r="Z416" s="259">
        <f t="shared" si="87"/>
        <v>0</v>
      </c>
      <c r="AA416" s="312">
        <f>'To &amp; from Work- trip % summary'!L421</f>
        <v>0</v>
      </c>
      <c r="AB416" s="314">
        <f>'To &amp; from Work- trip % summary'!N421</f>
        <v>0</v>
      </c>
      <c r="AC416" s="260">
        <f t="shared" si="88"/>
        <v>0</v>
      </c>
      <c r="AD416" s="259">
        <f t="shared" si="89"/>
        <v>0</v>
      </c>
      <c r="AE416" s="312">
        <f>'To &amp; from Work- trip % summary'!Q421</f>
        <v>0</v>
      </c>
      <c r="AF416" s="314">
        <f>'To &amp; from Work- trip % summary'!S421</f>
        <v>0</v>
      </c>
      <c r="AG416" s="260">
        <f t="shared" si="90"/>
        <v>0</v>
      </c>
      <c r="AH416" s="259">
        <f t="shared" si="91"/>
        <v>0</v>
      </c>
      <c r="AI416" s="312">
        <f>'To &amp; from Work- trip % summary'!V421</f>
        <v>0</v>
      </c>
      <c r="AJ416" s="314">
        <f>'To &amp; from Work- trip % summary'!X421</f>
        <v>0</v>
      </c>
      <c r="AK416" s="260">
        <f t="shared" si="92"/>
        <v>0</v>
      </c>
      <c r="AL416" s="259">
        <f t="shared" si="93"/>
        <v>0</v>
      </c>
      <c r="AM416" s="312">
        <f>'To &amp; from Work- trip % summary'!AA421</f>
        <v>0</v>
      </c>
      <c r="AN416" s="314">
        <f>'To &amp; from Work- trip % summary'!AC421</f>
        <v>0</v>
      </c>
      <c r="AO416" s="260">
        <f t="shared" si="94"/>
        <v>0</v>
      </c>
      <c r="AP416" s="259">
        <f t="shared" si="95"/>
        <v>0</v>
      </c>
      <c r="AQ416" s="312">
        <f>'To &amp; from Work- trip % summary'!AF421</f>
        <v>0</v>
      </c>
      <c r="AR416" s="314">
        <f>'To &amp; from Work- trip % summary'!AH421</f>
        <v>0</v>
      </c>
      <c r="AS416" s="260">
        <f t="shared" si="96"/>
        <v>0</v>
      </c>
      <c r="AT416" s="259">
        <f t="shared" si="97"/>
        <v>0</v>
      </c>
      <c r="AU416" s="261"/>
      <c r="AV416" s="248"/>
      <c r="AW416" s="248"/>
      <c r="AX416" s="248"/>
      <c r="AY416" s="248"/>
    </row>
    <row r="417" spans="1:51" x14ac:dyDescent="0.2">
      <c r="A417" s="248"/>
      <c r="B417" s="248"/>
      <c r="C417" s="248"/>
      <c r="D417" s="248"/>
      <c r="E417" s="248"/>
      <c r="F417" s="248"/>
      <c r="G417" s="248"/>
      <c r="H417" s="248"/>
      <c r="I417" s="248"/>
      <c r="J417" s="248"/>
      <c r="K417" s="248"/>
      <c r="L417" s="248"/>
      <c r="M417" s="248"/>
      <c r="N417" s="248"/>
      <c r="O417" s="248"/>
      <c r="P417" s="248"/>
      <c r="Q417" s="296"/>
      <c r="R417" s="256">
        <f>'To &amp; from Work- trip % summary'!B422</f>
        <v>0</v>
      </c>
      <c r="S417" s="313">
        <f>'To &amp; from Work- trip % summary'!D422</f>
        <v>0</v>
      </c>
      <c r="T417" s="257">
        <f>'Non-survey input values'!$B$26</f>
        <v>220.3</v>
      </c>
      <c r="U417" s="258">
        <f t="shared" si="84"/>
        <v>0</v>
      </c>
      <c r="V417" s="259">
        <f t="shared" si="85"/>
        <v>0</v>
      </c>
      <c r="W417" s="312">
        <f>'To &amp; from Work- trip % summary'!G422</f>
        <v>0</v>
      </c>
      <c r="X417" s="314">
        <f>'To &amp; from Work- trip % summary'!I422</f>
        <v>0</v>
      </c>
      <c r="Y417" s="260">
        <f t="shared" si="86"/>
        <v>0</v>
      </c>
      <c r="Z417" s="259">
        <f t="shared" si="87"/>
        <v>0</v>
      </c>
      <c r="AA417" s="312">
        <f>'To &amp; from Work- trip % summary'!L422</f>
        <v>0</v>
      </c>
      <c r="AB417" s="314">
        <f>'To &amp; from Work- trip % summary'!N422</f>
        <v>0</v>
      </c>
      <c r="AC417" s="260">
        <f t="shared" si="88"/>
        <v>0</v>
      </c>
      <c r="AD417" s="259">
        <f t="shared" si="89"/>
        <v>0</v>
      </c>
      <c r="AE417" s="312">
        <f>'To &amp; from Work- trip % summary'!Q422</f>
        <v>0</v>
      </c>
      <c r="AF417" s="314">
        <f>'To &amp; from Work- trip % summary'!S422</f>
        <v>0</v>
      </c>
      <c r="AG417" s="260">
        <f t="shared" si="90"/>
        <v>0</v>
      </c>
      <c r="AH417" s="259">
        <f t="shared" si="91"/>
        <v>0</v>
      </c>
      <c r="AI417" s="312">
        <f>'To &amp; from Work- trip % summary'!V422</f>
        <v>0</v>
      </c>
      <c r="AJ417" s="314">
        <f>'To &amp; from Work- trip % summary'!X422</f>
        <v>0</v>
      </c>
      <c r="AK417" s="260">
        <f t="shared" si="92"/>
        <v>0</v>
      </c>
      <c r="AL417" s="259">
        <f t="shared" si="93"/>
        <v>0</v>
      </c>
      <c r="AM417" s="312">
        <f>'To &amp; from Work- trip % summary'!AA422</f>
        <v>0</v>
      </c>
      <c r="AN417" s="314">
        <f>'To &amp; from Work- trip % summary'!AC422</f>
        <v>0</v>
      </c>
      <c r="AO417" s="260">
        <f t="shared" si="94"/>
        <v>0</v>
      </c>
      <c r="AP417" s="259">
        <f t="shared" si="95"/>
        <v>0</v>
      </c>
      <c r="AQ417" s="312">
        <f>'To &amp; from Work- trip % summary'!AF422</f>
        <v>0</v>
      </c>
      <c r="AR417" s="314">
        <f>'To &amp; from Work- trip % summary'!AH422</f>
        <v>0</v>
      </c>
      <c r="AS417" s="260">
        <f t="shared" si="96"/>
        <v>0</v>
      </c>
      <c r="AT417" s="259">
        <f t="shared" si="97"/>
        <v>0</v>
      </c>
      <c r="AU417" s="261"/>
      <c r="AV417" s="248"/>
      <c r="AW417" s="248"/>
      <c r="AX417" s="248"/>
      <c r="AY417" s="248"/>
    </row>
    <row r="418" spans="1:51" x14ac:dyDescent="0.2">
      <c r="A418" s="248"/>
      <c r="B418" s="248"/>
      <c r="C418" s="248"/>
      <c r="D418" s="248"/>
      <c r="E418" s="248"/>
      <c r="F418" s="248"/>
      <c r="G418" s="248"/>
      <c r="H418" s="248"/>
      <c r="I418" s="248"/>
      <c r="J418" s="248"/>
      <c r="K418" s="248"/>
      <c r="L418" s="248"/>
      <c r="M418" s="248"/>
      <c r="N418" s="248"/>
      <c r="O418" s="248"/>
      <c r="P418" s="248"/>
      <c r="Q418" s="296"/>
      <c r="R418" s="256">
        <f>'To &amp; from Work- trip % summary'!B423</f>
        <v>0</v>
      </c>
      <c r="S418" s="313">
        <f>'To &amp; from Work- trip % summary'!D423</f>
        <v>0</v>
      </c>
      <c r="T418" s="257">
        <f>'Non-survey input values'!$B$26</f>
        <v>220.3</v>
      </c>
      <c r="U418" s="258">
        <f t="shared" si="84"/>
        <v>0</v>
      </c>
      <c r="V418" s="259">
        <f t="shared" si="85"/>
        <v>0</v>
      </c>
      <c r="W418" s="312">
        <f>'To &amp; from Work- trip % summary'!G423</f>
        <v>0</v>
      </c>
      <c r="X418" s="314">
        <f>'To &amp; from Work- trip % summary'!I423</f>
        <v>0</v>
      </c>
      <c r="Y418" s="260">
        <f t="shared" si="86"/>
        <v>0</v>
      </c>
      <c r="Z418" s="259">
        <f t="shared" si="87"/>
        <v>0</v>
      </c>
      <c r="AA418" s="312">
        <f>'To &amp; from Work- trip % summary'!L423</f>
        <v>0</v>
      </c>
      <c r="AB418" s="314">
        <f>'To &amp; from Work- trip % summary'!N423</f>
        <v>0</v>
      </c>
      <c r="AC418" s="260">
        <f t="shared" si="88"/>
        <v>0</v>
      </c>
      <c r="AD418" s="259">
        <f t="shared" si="89"/>
        <v>0</v>
      </c>
      <c r="AE418" s="312">
        <f>'To &amp; from Work- trip % summary'!Q423</f>
        <v>0</v>
      </c>
      <c r="AF418" s="314">
        <f>'To &amp; from Work- trip % summary'!S423</f>
        <v>0</v>
      </c>
      <c r="AG418" s="260">
        <f t="shared" si="90"/>
        <v>0</v>
      </c>
      <c r="AH418" s="259">
        <f t="shared" si="91"/>
        <v>0</v>
      </c>
      <c r="AI418" s="312">
        <f>'To &amp; from Work- trip % summary'!V423</f>
        <v>0</v>
      </c>
      <c r="AJ418" s="314">
        <f>'To &amp; from Work- trip % summary'!X423</f>
        <v>0</v>
      </c>
      <c r="AK418" s="260">
        <f t="shared" si="92"/>
        <v>0</v>
      </c>
      <c r="AL418" s="259">
        <f t="shared" si="93"/>
        <v>0</v>
      </c>
      <c r="AM418" s="312">
        <f>'To &amp; from Work- trip % summary'!AA423</f>
        <v>0</v>
      </c>
      <c r="AN418" s="314">
        <f>'To &amp; from Work- trip % summary'!AC423</f>
        <v>0</v>
      </c>
      <c r="AO418" s="260">
        <f t="shared" si="94"/>
        <v>0</v>
      </c>
      <c r="AP418" s="259">
        <f t="shared" si="95"/>
        <v>0</v>
      </c>
      <c r="AQ418" s="312">
        <f>'To &amp; from Work- trip % summary'!AF423</f>
        <v>0</v>
      </c>
      <c r="AR418" s="314">
        <f>'To &amp; from Work- trip % summary'!AH423</f>
        <v>0</v>
      </c>
      <c r="AS418" s="260">
        <f t="shared" si="96"/>
        <v>0</v>
      </c>
      <c r="AT418" s="259">
        <f t="shared" si="97"/>
        <v>0</v>
      </c>
      <c r="AU418" s="261"/>
      <c r="AV418" s="248"/>
      <c r="AW418" s="248"/>
      <c r="AX418" s="248"/>
      <c r="AY418" s="248"/>
    </row>
    <row r="419" spans="1:51" x14ac:dyDescent="0.2">
      <c r="A419" s="248"/>
      <c r="B419" s="248"/>
      <c r="C419" s="248"/>
      <c r="D419" s="248"/>
      <c r="E419" s="248"/>
      <c r="F419" s="248"/>
      <c r="G419" s="248"/>
      <c r="H419" s="248"/>
      <c r="I419" s="248"/>
      <c r="J419" s="248"/>
      <c r="K419" s="248"/>
      <c r="L419" s="248"/>
      <c r="M419" s="248"/>
      <c r="N419" s="248"/>
      <c r="O419" s="248"/>
      <c r="P419" s="248"/>
      <c r="Q419" s="296"/>
      <c r="R419" s="256">
        <f>'To &amp; from Work- trip % summary'!B424</f>
        <v>0</v>
      </c>
      <c r="S419" s="313">
        <f>'To &amp; from Work- trip % summary'!D424</f>
        <v>0</v>
      </c>
      <c r="T419" s="257">
        <f>'Non-survey input values'!$B$26</f>
        <v>220.3</v>
      </c>
      <c r="U419" s="258">
        <f t="shared" si="84"/>
        <v>0</v>
      </c>
      <c r="V419" s="259">
        <f t="shared" si="85"/>
        <v>0</v>
      </c>
      <c r="W419" s="312">
        <f>'To &amp; from Work- trip % summary'!G424</f>
        <v>0</v>
      </c>
      <c r="X419" s="314">
        <f>'To &amp; from Work- trip % summary'!I424</f>
        <v>0</v>
      </c>
      <c r="Y419" s="260">
        <f t="shared" si="86"/>
        <v>0</v>
      </c>
      <c r="Z419" s="259">
        <f t="shared" si="87"/>
        <v>0</v>
      </c>
      <c r="AA419" s="312">
        <f>'To &amp; from Work- trip % summary'!L424</f>
        <v>0</v>
      </c>
      <c r="AB419" s="314">
        <f>'To &amp; from Work- trip % summary'!N424</f>
        <v>0</v>
      </c>
      <c r="AC419" s="260">
        <f t="shared" si="88"/>
        <v>0</v>
      </c>
      <c r="AD419" s="259">
        <f t="shared" si="89"/>
        <v>0</v>
      </c>
      <c r="AE419" s="312">
        <f>'To &amp; from Work- trip % summary'!Q424</f>
        <v>0</v>
      </c>
      <c r="AF419" s="314">
        <f>'To &amp; from Work- trip % summary'!S424</f>
        <v>0</v>
      </c>
      <c r="AG419" s="260">
        <f t="shared" si="90"/>
        <v>0</v>
      </c>
      <c r="AH419" s="259">
        <f t="shared" si="91"/>
        <v>0</v>
      </c>
      <c r="AI419" s="312">
        <f>'To &amp; from Work- trip % summary'!V424</f>
        <v>0</v>
      </c>
      <c r="AJ419" s="314">
        <f>'To &amp; from Work- trip % summary'!X424</f>
        <v>0</v>
      </c>
      <c r="AK419" s="260">
        <f t="shared" si="92"/>
        <v>0</v>
      </c>
      <c r="AL419" s="259">
        <f t="shared" si="93"/>
        <v>0</v>
      </c>
      <c r="AM419" s="312">
        <f>'To &amp; from Work- trip % summary'!AA424</f>
        <v>0</v>
      </c>
      <c r="AN419" s="314">
        <f>'To &amp; from Work- trip % summary'!AC424</f>
        <v>0</v>
      </c>
      <c r="AO419" s="260">
        <f t="shared" si="94"/>
        <v>0</v>
      </c>
      <c r="AP419" s="259">
        <f t="shared" si="95"/>
        <v>0</v>
      </c>
      <c r="AQ419" s="312">
        <f>'To &amp; from Work- trip % summary'!AF424</f>
        <v>0</v>
      </c>
      <c r="AR419" s="314">
        <f>'To &amp; from Work- trip % summary'!AH424</f>
        <v>0</v>
      </c>
      <c r="AS419" s="260">
        <f t="shared" si="96"/>
        <v>0</v>
      </c>
      <c r="AT419" s="259">
        <f t="shared" si="97"/>
        <v>0</v>
      </c>
      <c r="AU419" s="261"/>
      <c r="AV419" s="248"/>
      <c r="AW419" s="248"/>
      <c r="AX419" s="248"/>
      <c r="AY419" s="248"/>
    </row>
    <row r="420" spans="1:51" x14ac:dyDescent="0.2">
      <c r="A420" s="248"/>
      <c r="B420" s="248"/>
      <c r="C420" s="248"/>
      <c r="D420" s="248"/>
      <c r="E420" s="248"/>
      <c r="F420" s="248"/>
      <c r="G420" s="248"/>
      <c r="H420" s="248"/>
      <c r="I420" s="248"/>
      <c r="J420" s="248"/>
      <c r="K420" s="248"/>
      <c r="L420" s="248"/>
      <c r="M420" s="248"/>
      <c r="N420" s="248"/>
      <c r="O420" s="248"/>
      <c r="P420" s="248"/>
      <c r="Q420" s="296"/>
      <c r="R420" s="256">
        <f>'To &amp; from Work- trip % summary'!B425</f>
        <v>0</v>
      </c>
      <c r="S420" s="313">
        <f>'To &amp; from Work- trip % summary'!D425</f>
        <v>0</v>
      </c>
      <c r="T420" s="257">
        <f>'Non-survey input values'!$B$26</f>
        <v>220.3</v>
      </c>
      <c r="U420" s="258">
        <f t="shared" si="84"/>
        <v>0</v>
      </c>
      <c r="V420" s="259">
        <f t="shared" si="85"/>
        <v>0</v>
      </c>
      <c r="W420" s="312">
        <f>'To &amp; from Work- trip % summary'!G425</f>
        <v>0</v>
      </c>
      <c r="X420" s="314">
        <f>'To &amp; from Work- trip % summary'!I425</f>
        <v>0</v>
      </c>
      <c r="Y420" s="260">
        <f t="shared" si="86"/>
        <v>0</v>
      </c>
      <c r="Z420" s="259">
        <f t="shared" si="87"/>
        <v>0</v>
      </c>
      <c r="AA420" s="312">
        <f>'To &amp; from Work- trip % summary'!L425</f>
        <v>0</v>
      </c>
      <c r="AB420" s="314">
        <f>'To &amp; from Work- trip % summary'!N425</f>
        <v>0</v>
      </c>
      <c r="AC420" s="260">
        <f t="shared" si="88"/>
        <v>0</v>
      </c>
      <c r="AD420" s="259">
        <f t="shared" si="89"/>
        <v>0</v>
      </c>
      <c r="AE420" s="312">
        <f>'To &amp; from Work- trip % summary'!Q425</f>
        <v>0</v>
      </c>
      <c r="AF420" s="314">
        <f>'To &amp; from Work- trip % summary'!S425</f>
        <v>0</v>
      </c>
      <c r="AG420" s="260">
        <f t="shared" si="90"/>
        <v>0</v>
      </c>
      <c r="AH420" s="259">
        <f t="shared" si="91"/>
        <v>0</v>
      </c>
      <c r="AI420" s="312">
        <f>'To &amp; from Work- trip % summary'!V425</f>
        <v>0</v>
      </c>
      <c r="AJ420" s="314">
        <f>'To &amp; from Work- trip % summary'!X425</f>
        <v>0</v>
      </c>
      <c r="AK420" s="260">
        <f t="shared" si="92"/>
        <v>0</v>
      </c>
      <c r="AL420" s="259">
        <f t="shared" si="93"/>
        <v>0</v>
      </c>
      <c r="AM420" s="312">
        <f>'To &amp; from Work- trip % summary'!AA425</f>
        <v>0</v>
      </c>
      <c r="AN420" s="314">
        <f>'To &amp; from Work- trip % summary'!AC425</f>
        <v>0</v>
      </c>
      <c r="AO420" s="260">
        <f t="shared" si="94"/>
        <v>0</v>
      </c>
      <c r="AP420" s="259">
        <f t="shared" si="95"/>
        <v>0</v>
      </c>
      <c r="AQ420" s="312">
        <f>'To &amp; from Work- trip % summary'!AF425</f>
        <v>0</v>
      </c>
      <c r="AR420" s="314">
        <f>'To &amp; from Work- trip % summary'!AH425</f>
        <v>0</v>
      </c>
      <c r="AS420" s="260">
        <f t="shared" si="96"/>
        <v>0</v>
      </c>
      <c r="AT420" s="259">
        <f t="shared" si="97"/>
        <v>0</v>
      </c>
      <c r="AU420" s="261"/>
      <c r="AV420" s="248"/>
      <c r="AW420" s="248"/>
      <c r="AX420" s="248"/>
      <c r="AY420" s="248"/>
    </row>
    <row r="421" spans="1:51" x14ac:dyDescent="0.2">
      <c r="A421" s="248"/>
      <c r="B421" s="248"/>
      <c r="C421" s="248"/>
      <c r="D421" s="248"/>
      <c r="E421" s="248"/>
      <c r="F421" s="248"/>
      <c r="G421" s="248"/>
      <c r="H421" s="248"/>
      <c r="I421" s="248"/>
      <c r="J421" s="248"/>
      <c r="K421" s="248"/>
      <c r="L421" s="248"/>
      <c r="M421" s="248"/>
      <c r="N421" s="248"/>
      <c r="O421" s="248"/>
      <c r="P421" s="248"/>
      <c r="Q421" s="296"/>
      <c r="R421" s="256">
        <f>'To &amp; from Work- trip % summary'!B426</f>
        <v>0</v>
      </c>
      <c r="S421" s="313">
        <f>'To &amp; from Work- trip % summary'!D426</f>
        <v>0</v>
      </c>
      <c r="T421" s="257">
        <f>'Non-survey input values'!$B$26</f>
        <v>220.3</v>
      </c>
      <c r="U421" s="258">
        <f t="shared" si="84"/>
        <v>0</v>
      </c>
      <c r="V421" s="259">
        <f t="shared" si="85"/>
        <v>0</v>
      </c>
      <c r="W421" s="312">
        <f>'To &amp; from Work- trip % summary'!G426</f>
        <v>0</v>
      </c>
      <c r="X421" s="314">
        <f>'To &amp; from Work- trip % summary'!I426</f>
        <v>0</v>
      </c>
      <c r="Y421" s="260">
        <f t="shared" si="86"/>
        <v>0</v>
      </c>
      <c r="Z421" s="259">
        <f t="shared" si="87"/>
        <v>0</v>
      </c>
      <c r="AA421" s="312">
        <f>'To &amp; from Work- trip % summary'!L426</f>
        <v>0</v>
      </c>
      <c r="AB421" s="314">
        <f>'To &amp; from Work- trip % summary'!N426</f>
        <v>0</v>
      </c>
      <c r="AC421" s="260">
        <f t="shared" si="88"/>
        <v>0</v>
      </c>
      <c r="AD421" s="259">
        <f t="shared" si="89"/>
        <v>0</v>
      </c>
      <c r="AE421" s="312">
        <f>'To &amp; from Work- trip % summary'!Q426</f>
        <v>0</v>
      </c>
      <c r="AF421" s="314">
        <f>'To &amp; from Work- trip % summary'!S426</f>
        <v>0</v>
      </c>
      <c r="AG421" s="260">
        <f t="shared" si="90"/>
        <v>0</v>
      </c>
      <c r="AH421" s="259">
        <f t="shared" si="91"/>
        <v>0</v>
      </c>
      <c r="AI421" s="312">
        <f>'To &amp; from Work- trip % summary'!V426</f>
        <v>0</v>
      </c>
      <c r="AJ421" s="314">
        <f>'To &amp; from Work- trip % summary'!X426</f>
        <v>0</v>
      </c>
      <c r="AK421" s="260">
        <f t="shared" si="92"/>
        <v>0</v>
      </c>
      <c r="AL421" s="259">
        <f t="shared" si="93"/>
        <v>0</v>
      </c>
      <c r="AM421" s="312">
        <f>'To &amp; from Work- trip % summary'!AA426</f>
        <v>0</v>
      </c>
      <c r="AN421" s="314">
        <f>'To &amp; from Work- trip % summary'!AC426</f>
        <v>0</v>
      </c>
      <c r="AO421" s="260">
        <f t="shared" si="94"/>
        <v>0</v>
      </c>
      <c r="AP421" s="259">
        <f t="shared" si="95"/>
        <v>0</v>
      </c>
      <c r="AQ421" s="312">
        <f>'To &amp; from Work- trip % summary'!AF426</f>
        <v>0</v>
      </c>
      <c r="AR421" s="314">
        <f>'To &amp; from Work- trip % summary'!AH426</f>
        <v>0</v>
      </c>
      <c r="AS421" s="260">
        <f t="shared" si="96"/>
        <v>0</v>
      </c>
      <c r="AT421" s="259">
        <f t="shared" si="97"/>
        <v>0</v>
      </c>
      <c r="AU421" s="261"/>
      <c r="AV421" s="248"/>
      <c r="AW421" s="248"/>
      <c r="AX421" s="248"/>
      <c r="AY421" s="248"/>
    </row>
    <row r="422" spans="1:51" x14ac:dyDescent="0.2">
      <c r="A422" s="248"/>
      <c r="B422" s="248"/>
      <c r="C422" s="248"/>
      <c r="D422" s="248"/>
      <c r="E422" s="248"/>
      <c r="F422" s="248"/>
      <c r="G422" s="248"/>
      <c r="H422" s="248"/>
      <c r="I422" s="248"/>
      <c r="J422" s="248"/>
      <c r="K422" s="248"/>
      <c r="L422" s="248"/>
      <c r="M422" s="248"/>
      <c r="N422" s="248"/>
      <c r="O422" s="248"/>
      <c r="P422" s="248"/>
      <c r="Q422" s="296"/>
      <c r="R422" s="256">
        <f>'To &amp; from Work- trip % summary'!B427</f>
        <v>0</v>
      </c>
      <c r="S422" s="313">
        <f>'To &amp; from Work- trip % summary'!D427</f>
        <v>0</v>
      </c>
      <c r="T422" s="257">
        <f>'Non-survey input values'!$B$26</f>
        <v>220.3</v>
      </c>
      <c r="U422" s="258">
        <f t="shared" si="84"/>
        <v>0</v>
      </c>
      <c r="V422" s="259">
        <f t="shared" si="85"/>
        <v>0</v>
      </c>
      <c r="W422" s="312">
        <f>'To &amp; from Work- trip % summary'!G427</f>
        <v>0</v>
      </c>
      <c r="X422" s="314">
        <f>'To &amp; from Work- trip % summary'!I427</f>
        <v>0</v>
      </c>
      <c r="Y422" s="260">
        <f t="shared" si="86"/>
        <v>0</v>
      </c>
      <c r="Z422" s="259">
        <f t="shared" si="87"/>
        <v>0</v>
      </c>
      <c r="AA422" s="312">
        <f>'To &amp; from Work- trip % summary'!L427</f>
        <v>0</v>
      </c>
      <c r="AB422" s="314">
        <f>'To &amp; from Work- trip % summary'!N427</f>
        <v>0</v>
      </c>
      <c r="AC422" s="260">
        <f t="shared" si="88"/>
        <v>0</v>
      </c>
      <c r="AD422" s="259">
        <f t="shared" si="89"/>
        <v>0</v>
      </c>
      <c r="AE422" s="312">
        <f>'To &amp; from Work- trip % summary'!Q427</f>
        <v>0</v>
      </c>
      <c r="AF422" s="314">
        <f>'To &amp; from Work- trip % summary'!S427</f>
        <v>0</v>
      </c>
      <c r="AG422" s="260">
        <f t="shared" si="90"/>
        <v>0</v>
      </c>
      <c r="AH422" s="259">
        <f t="shared" si="91"/>
        <v>0</v>
      </c>
      <c r="AI422" s="312">
        <f>'To &amp; from Work- trip % summary'!V427</f>
        <v>0</v>
      </c>
      <c r="AJ422" s="314">
        <f>'To &amp; from Work- trip % summary'!X427</f>
        <v>0</v>
      </c>
      <c r="AK422" s="260">
        <f t="shared" si="92"/>
        <v>0</v>
      </c>
      <c r="AL422" s="259">
        <f t="shared" si="93"/>
        <v>0</v>
      </c>
      <c r="AM422" s="312">
        <f>'To &amp; from Work- trip % summary'!AA427</f>
        <v>0</v>
      </c>
      <c r="AN422" s="314">
        <f>'To &amp; from Work- trip % summary'!AC427</f>
        <v>0</v>
      </c>
      <c r="AO422" s="260">
        <f t="shared" si="94"/>
        <v>0</v>
      </c>
      <c r="AP422" s="259">
        <f t="shared" si="95"/>
        <v>0</v>
      </c>
      <c r="AQ422" s="312">
        <f>'To &amp; from Work- trip % summary'!AF427</f>
        <v>0</v>
      </c>
      <c r="AR422" s="314">
        <f>'To &amp; from Work- trip % summary'!AH427</f>
        <v>0</v>
      </c>
      <c r="AS422" s="260">
        <f t="shared" si="96"/>
        <v>0</v>
      </c>
      <c r="AT422" s="259">
        <f t="shared" si="97"/>
        <v>0</v>
      </c>
      <c r="AU422" s="261"/>
      <c r="AV422" s="248"/>
      <c r="AW422" s="248"/>
      <c r="AX422" s="248"/>
      <c r="AY422" s="248"/>
    </row>
    <row r="423" spans="1:51" x14ac:dyDescent="0.2">
      <c r="A423" s="248"/>
      <c r="B423" s="248"/>
      <c r="C423" s="248"/>
      <c r="D423" s="248"/>
      <c r="E423" s="248"/>
      <c r="F423" s="248"/>
      <c r="G423" s="248"/>
      <c r="H423" s="248"/>
      <c r="I423" s="248"/>
      <c r="J423" s="248"/>
      <c r="K423" s="248"/>
      <c r="L423" s="248"/>
      <c r="M423" s="248"/>
      <c r="N423" s="248"/>
      <c r="O423" s="248"/>
      <c r="P423" s="248"/>
      <c r="Q423" s="296"/>
      <c r="R423" s="256">
        <f>'To &amp; from Work- trip % summary'!B428</f>
        <v>0</v>
      </c>
      <c r="S423" s="313">
        <f>'To &amp; from Work- trip % summary'!D428</f>
        <v>0</v>
      </c>
      <c r="T423" s="257">
        <f>'Non-survey input values'!$B$26</f>
        <v>220.3</v>
      </c>
      <c r="U423" s="258">
        <f t="shared" si="84"/>
        <v>0</v>
      </c>
      <c r="V423" s="259">
        <f t="shared" si="85"/>
        <v>0</v>
      </c>
      <c r="W423" s="312">
        <f>'To &amp; from Work- trip % summary'!G428</f>
        <v>0</v>
      </c>
      <c r="X423" s="314">
        <f>'To &amp; from Work- trip % summary'!I428</f>
        <v>0</v>
      </c>
      <c r="Y423" s="260">
        <f t="shared" si="86"/>
        <v>0</v>
      </c>
      <c r="Z423" s="259">
        <f t="shared" si="87"/>
        <v>0</v>
      </c>
      <c r="AA423" s="312">
        <f>'To &amp; from Work- trip % summary'!L428</f>
        <v>0</v>
      </c>
      <c r="AB423" s="314">
        <f>'To &amp; from Work- trip % summary'!N428</f>
        <v>0</v>
      </c>
      <c r="AC423" s="260">
        <f t="shared" si="88"/>
        <v>0</v>
      </c>
      <c r="AD423" s="259">
        <f t="shared" si="89"/>
        <v>0</v>
      </c>
      <c r="AE423" s="312">
        <f>'To &amp; from Work- trip % summary'!Q428</f>
        <v>0</v>
      </c>
      <c r="AF423" s="314">
        <f>'To &amp; from Work- trip % summary'!S428</f>
        <v>0</v>
      </c>
      <c r="AG423" s="260">
        <f t="shared" si="90"/>
        <v>0</v>
      </c>
      <c r="AH423" s="259">
        <f t="shared" si="91"/>
        <v>0</v>
      </c>
      <c r="AI423" s="312">
        <f>'To &amp; from Work- trip % summary'!V428</f>
        <v>0</v>
      </c>
      <c r="AJ423" s="314">
        <f>'To &amp; from Work- trip % summary'!X428</f>
        <v>0</v>
      </c>
      <c r="AK423" s="260">
        <f t="shared" si="92"/>
        <v>0</v>
      </c>
      <c r="AL423" s="259">
        <f t="shared" si="93"/>
        <v>0</v>
      </c>
      <c r="AM423" s="312">
        <f>'To &amp; from Work- trip % summary'!AA428</f>
        <v>0</v>
      </c>
      <c r="AN423" s="314">
        <f>'To &amp; from Work- trip % summary'!AC428</f>
        <v>0</v>
      </c>
      <c r="AO423" s="260">
        <f t="shared" si="94"/>
        <v>0</v>
      </c>
      <c r="AP423" s="259">
        <f t="shared" si="95"/>
        <v>0</v>
      </c>
      <c r="AQ423" s="312">
        <f>'To &amp; from Work- trip % summary'!AF428</f>
        <v>0</v>
      </c>
      <c r="AR423" s="314">
        <f>'To &amp; from Work- trip % summary'!AH428</f>
        <v>0</v>
      </c>
      <c r="AS423" s="260">
        <f t="shared" si="96"/>
        <v>0</v>
      </c>
      <c r="AT423" s="259">
        <f t="shared" si="97"/>
        <v>0</v>
      </c>
      <c r="AU423" s="261"/>
      <c r="AV423" s="248"/>
      <c r="AW423" s="248"/>
      <c r="AX423" s="248"/>
      <c r="AY423" s="248"/>
    </row>
    <row r="424" spans="1:51" x14ac:dyDescent="0.2">
      <c r="A424" s="248"/>
      <c r="B424" s="248"/>
      <c r="C424" s="248"/>
      <c r="D424" s="248"/>
      <c r="E424" s="248"/>
      <c r="F424" s="248"/>
      <c r="G424" s="248"/>
      <c r="H424" s="248"/>
      <c r="I424" s="248"/>
      <c r="J424" s="248"/>
      <c r="K424" s="248"/>
      <c r="L424" s="248"/>
      <c r="M424" s="248"/>
      <c r="N424" s="248"/>
      <c r="O424" s="248"/>
      <c r="P424" s="248"/>
      <c r="Q424" s="296"/>
      <c r="R424" s="256">
        <f>'To &amp; from Work- trip % summary'!B429</f>
        <v>0</v>
      </c>
      <c r="S424" s="313">
        <f>'To &amp; from Work- trip % summary'!D429</f>
        <v>0</v>
      </c>
      <c r="T424" s="257">
        <f>'Non-survey input values'!$B$26</f>
        <v>220.3</v>
      </c>
      <c r="U424" s="258">
        <f t="shared" si="84"/>
        <v>0</v>
      </c>
      <c r="V424" s="259">
        <f t="shared" si="85"/>
        <v>0</v>
      </c>
      <c r="W424" s="312">
        <f>'To &amp; from Work- trip % summary'!G429</f>
        <v>0</v>
      </c>
      <c r="X424" s="314">
        <f>'To &amp; from Work- trip % summary'!I429</f>
        <v>0</v>
      </c>
      <c r="Y424" s="260">
        <f t="shared" si="86"/>
        <v>0</v>
      </c>
      <c r="Z424" s="259">
        <f t="shared" si="87"/>
        <v>0</v>
      </c>
      <c r="AA424" s="312">
        <f>'To &amp; from Work- trip % summary'!L429</f>
        <v>0</v>
      </c>
      <c r="AB424" s="314">
        <f>'To &amp; from Work- trip % summary'!N429</f>
        <v>0</v>
      </c>
      <c r="AC424" s="260">
        <f t="shared" si="88"/>
        <v>0</v>
      </c>
      <c r="AD424" s="259">
        <f t="shared" si="89"/>
        <v>0</v>
      </c>
      <c r="AE424" s="312">
        <f>'To &amp; from Work- trip % summary'!Q429</f>
        <v>0</v>
      </c>
      <c r="AF424" s="314">
        <f>'To &amp; from Work- trip % summary'!S429</f>
        <v>0</v>
      </c>
      <c r="AG424" s="260">
        <f t="shared" si="90"/>
        <v>0</v>
      </c>
      <c r="AH424" s="259">
        <f t="shared" si="91"/>
        <v>0</v>
      </c>
      <c r="AI424" s="312">
        <f>'To &amp; from Work- trip % summary'!V429</f>
        <v>0</v>
      </c>
      <c r="AJ424" s="314">
        <f>'To &amp; from Work- trip % summary'!X429</f>
        <v>0</v>
      </c>
      <c r="AK424" s="260">
        <f t="shared" si="92"/>
        <v>0</v>
      </c>
      <c r="AL424" s="259">
        <f t="shared" si="93"/>
        <v>0</v>
      </c>
      <c r="AM424" s="312">
        <f>'To &amp; from Work- trip % summary'!AA429</f>
        <v>0</v>
      </c>
      <c r="AN424" s="314">
        <f>'To &amp; from Work- trip % summary'!AC429</f>
        <v>0</v>
      </c>
      <c r="AO424" s="260">
        <f t="shared" si="94"/>
        <v>0</v>
      </c>
      <c r="AP424" s="259">
        <f t="shared" si="95"/>
        <v>0</v>
      </c>
      <c r="AQ424" s="312">
        <f>'To &amp; from Work- trip % summary'!AF429</f>
        <v>0</v>
      </c>
      <c r="AR424" s="314">
        <f>'To &amp; from Work- trip % summary'!AH429</f>
        <v>0</v>
      </c>
      <c r="AS424" s="260">
        <f t="shared" si="96"/>
        <v>0</v>
      </c>
      <c r="AT424" s="259">
        <f t="shared" si="97"/>
        <v>0</v>
      </c>
      <c r="AU424" s="261"/>
      <c r="AV424" s="248"/>
      <c r="AW424" s="248"/>
      <c r="AX424" s="248"/>
      <c r="AY424" s="248"/>
    </row>
    <row r="425" spans="1:51" x14ac:dyDescent="0.2">
      <c r="A425" s="248"/>
      <c r="B425" s="248"/>
      <c r="C425" s="248"/>
      <c r="D425" s="248"/>
      <c r="E425" s="248"/>
      <c r="F425" s="248"/>
      <c r="G425" s="248"/>
      <c r="H425" s="248"/>
      <c r="I425" s="248"/>
      <c r="J425" s="248"/>
      <c r="K425" s="248"/>
      <c r="L425" s="248"/>
      <c r="M425" s="248"/>
      <c r="N425" s="248"/>
      <c r="O425" s="248"/>
      <c r="P425" s="248"/>
      <c r="Q425" s="296"/>
      <c r="R425" s="256">
        <f>'To &amp; from Work- trip % summary'!B430</f>
        <v>0</v>
      </c>
      <c r="S425" s="313">
        <f>'To &amp; from Work- trip % summary'!D430</f>
        <v>0</v>
      </c>
      <c r="T425" s="257">
        <f>'Non-survey input values'!$B$26</f>
        <v>220.3</v>
      </c>
      <c r="U425" s="258">
        <f t="shared" si="84"/>
        <v>0</v>
      </c>
      <c r="V425" s="259">
        <f t="shared" si="85"/>
        <v>0</v>
      </c>
      <c r="W425" s="312">
        <f>'To &amp; from Work- trip % summary'!G430</f>
        <v>0</v>
      </c>
      <c r="X425" s="314">
        <f>'To &amp; from Work- trip % summary'!I430</f>
        <v>0</v>
      </c>
      <c r="Y425" s="260">
        <f t="shared" si="86"/>
        <v>0</v>
      </c>
      <c r="Z425" s="259">
        <f t="shared" si="87"/>
        <v>0</v>
      </c>
      <c r="AA425" s="312">
        <f>'To &amp; from Work- trip % summary'!L430</f>
        <v>0</v>
      </c>
      <c r="AB425" s="314">
        <f>'To &amp; from Work- trip % summary'!N430</f>
        <v>0</v>
      </c>
      <c r="AC425" s="260">
        <f t="shared" si="88"/>
        <v>0</v>
      </c>
      <c r="AD425" s="259">
        <f t="shared" si="89"/>
        <v>0</v>
      </c>
      <c r="AE425" s="312">
        <f>'To &amp; from Work- trip % summary'!Q430</f>
        <v>0</v>
      </c>
      <c r="AF425" s="314">
        <f>'To &amp; from Work- trip % summary'!S430</f>
        <v>0</v>
      </c>
      <c r="AG425" s="260">
        <f t="shared" si="90"/>
        <v>0</v>
      </c>
      <c r="AH425" s="259">
        <f t="shared" si="91"/>
        <v>0</v>
      </c>
      <c r="AI425" s="312">
        <f>'To &amp; from Work- trip % summary'!V430</f>
        <v>0</v>
      </c>
      <c r="AJ425" s="314">
        <f>'To &amp; from Work- trip % summary'!X430</f>
        <v>0</v>
      </c>
      <c r="AK425" s="260">
        <f t="shared" si="92"/>
        <v>0</v>
      </c>
      <c r="AL425" s="259">
        <f t="shared" si="93"/>
        <v>0</v>
      </c>
      <c r="AM425" s="312">
        <f>'To &amp; from Work- trip % summary'!AA430</f>
        <v>0</v>
      </c>
      <c r="AN425" s="314">
        <f>'To &amp; from Work- trip % summary'!AC430</f>
        <v>0</v>
      </c>
      <c r="AO425" s="260">
        <f t="shared" si="94"/>
        <v>0</v>
      </c>
      <c r="AP425" s="259">
        <f t="shared" si="95"/>
        <v>0</v>
      </c>
      <c r="AQ425" s="312">
        <f>'To &amp; from Work- trip % summary'!AF430</f>
        <v>0</v>
      </c>
      <c r="AR425" s="314">
        <f>'To &amp; from Work- trip % summary'!AH430</f>
        <v>0</v>
      </c>
      <c r="AS425" s="260">
        <f t="shared" si="96"/>
        <v>0</v>
      </c>
      <c r="AT425" s="259">
        <f t="shared" si="97"/>
        <v>0</v>
      </c>
      <c r="AU425" s="261"/>
      <c r="AV425" s="248"/>
      <c r="AW425" s="248"/>
      <c r="AX425" s="248"/>
      <c r="AY425" s="248"/>
    </row>
    <row r="426" spans="1:51" x14ac:dyDescent="0.2">
      <c r="A426" s="248"/>
      <c r="B426" s="248"/>
      <c r="C426" s="248"/>
      <c r="D426" s="248"/>
      <c r="E426" s="248"/>
      <c r="F426" s="248"/>
      <c r="G426" s="248"/>
      <c r="H426" s="248"/>
      <c r="I426" s="248"/>
      <c r="J426" s="248"/>
      <c r="K426" s="248"/>
      <c r="L426" s="248"/>
      <c r="M426" s="248"/>
      <c r="N426" s="248"/>
      <c r="O426" s="248"/>
      <c r="P426" s="248"/>
      <c r="Q426" s="296"/>
      <c r="R426" s="256">
        <f>'To &amp; from Work- trip % summary'!B431</f>
        <v>0</v>
      </c>
      <c r="S426" s="313">
        <f>'To &amp; from Work- trip % summary'!D431</f>
        <v>0</v>
      </c>
      <c r="T426" s="257">
        <f>'Non-survey input values'!$B$26</f>
        <v>220.3</v>
      </c>
      <c r="U426" s="258">
        <f t="shared" si="84"/>
        <v>0</v>
      </c>
      <c r="V426" s="259">
        <f t="shared" si="85"/>
        <v>0</v>
      </c>
      <c r="W426" s="312">
        <f>'To &amp; from Work- trip % summary'!G431</f>
        <v>0</v>
      </c>
      <c r="X426" s="314">
        <f>'To &amp; from Work- trip % summary'!I431</f>
        <v>0</v>
      </c>
      <c r="Y426" s="260">
        <f t="shared" si="86"/>
        <v>0</v>
      </c>
      <c r="Z426" s="259">
        <f t="shared" si="87"/>
        <v>0</v>
      </c>
      <c r="AA426" s="312">
        <f>'To &amp; from Work- trip % summary'!L431</f>
        <v>0</v>
      </c>
      <c r="AB426" s="314">
        <f>'To &amp; from Work- trip % summary'!N431</f>
        <v>0</v>
      </c>
      <c r="AC426" s="260">
        <f t="shared" si="88"/>
        <v>0</v>
      </c>
      <c r="AD426" s="259">
        <f t="shared" si="89"/>
        <v>0</v>
      </c>
      <c r="AE426" s="312">
        <f>'To &amp; from Work- trip % summary'!Q431</f>
        <v>0</v>
      </c>
      <c r="AF426" s="314">
        <f>'To &amp; from Work- trip % summary'!S431</f>
        <v>0</v>
      </c>
      <c r="AG426" s="260">
        <f t="shared" si="90"/>
        <v>0</v>
      </c>
      <c r="AH426" s="259">
        <f t="shared" si="91"/>
        <v>0</v>
      </c>
      <c r="AI426" s="312">
        <f>'To &amp; from Work- trip % summary'!V431</f>
        <v>0</v>
      </c>
      <c r="AJ426" s="314">
        <f>'To &amp; from Work- trip % summary'!X431</f>
        <v>0</v>
      </c>
      <c r="AK426" s="260">
        <f t="shared" si="92"/>
        <v>0</v>
      </c>
      <c r="AL426" s="259">
        <f t="shared" si="93"/>
        <v>0</v>
      </c>
      <c r="AM426" s="312">
        <f>'To &amp; from Work- trip % summary'!AA431</f>
        <v>0</v>
      </c>
      <c r="AN426" s="314">
        <f>'To &amp; from Work- trip % summary'!AC431</f>
        <v>0</v>
      </c>
      <c r="AO426" s="260">
        <f t="shared" si="94"/>
        <v>0</v>
      </c>
      <c r="AP426" s="259">
        <f t="shared" si="95"/>
        <v>0</v>
      </c>
      <c r="AQ426" s="312">
        <f>'To &amp; from Work- trip % summary'!AF431</f>
        <v>0</v>
      </c>
      <c r="AR426" s="314">
        <f>'To &amp; from Work- trip % summary'!AH431</f>
        <v>0</v>
      </c>
      <c r="AS426" s="260">
        <f t="shared" si="96"/>
        <v>0</v>
      </c>
      <c r="AT426" s="259">
        <f t="shared" si="97"/>
        <v>0</v>
      </c>
      <c r="AU426" s="261"/>
      <c r="AV426" s="248"/>
      <c r="AW426" s="248"/>
      <c r="AX426" s="248"/>
      <c r="AY426" s="248"/>
    </row>
    <row r="427" spans="1:51" x14ac:dyDescent="0.2">
      <c r="A427" s="248"/>
      <c r="B427" s="248"/>
      <c r="C427" s="248"/>
      <c r="D427" s="248"/>
      <c r="E427" s="248"/>
      <c r="F427" s="248"/>
      <c r="G427" s="248"/>
      <c r="H427" s="248"/>
      <c r="I427" s="248"/>
      <c r="J427" s="248"/>
      <c r="K427" s="248"/>
      <c r="L427" s="248"/>
      <c r="M427" s="248"/>
      <c r="N427" s="248"/>
      <c r="O427" s="248"/>
      <c r="P427" s="248"/>
      <c r="Q427" s="296"/>
      <c r="R427" s="256">
        <f>'To &amp; from Work- trip % summary'!B432</f>
        <v>0</v>
      </c>
      <c r="S427" s="313">
        <f>'To &amp; from Work- trip % summary'!D432</f>
        <v>0</v>
      </c>
      <c r="T427" s="257">
        <f>'Non-survey input values'!$B$26</f>
        <v>220.3</v>
      </c>
      <c r="U427" s="258">
        <f t="shared" si="84"/>
        <v>0</v>
      </c>
      <c r="V427" s="259">
        <f t="shared" si="85"/>
        <v>0</v>
      </c>
      <c r="W427" s="312">
        <f>'To &amp; from Work- trip % summary'!G432</f>
        <v>0</v>
      </c>
      <c r="X427" s="314">
        <f>'To &amp; from Work- trip % summary'!I432</f>
        <v>0</v>
      </c>
      <c r="Y427" s="260">
        <f t="shared" si="86"/>
        <v>0</v>
      </c>
      <c r="Z427" s="259">
        <f t="shared" si="87"/>
        <v>0</v>
      </c>
      <c r="AA427" s="312">
        <f>'To &amp; from Work- trip % summary'!L432</f>
        <v>0</v>
      </c>
      <c r="AB427" s="314">
        <f>'To &amp; from Work- trip % summary'!N432</f>
        <v>0</v>
      </c>
      <c r="AC427" s="260">
        <f t="shared" si="88"/>
        <v>0</v>
      </c>
      <c r="AD427" s="259">
        <f t="shared" si="89"/>
        <v>0</v>
      </c>
      <c r="AE427" s="312">
        <f>'To &amp; from Work- trip % summary'!Q432</f>
        <v>0</v>
      </c>
      <c r="AF427" s="314">
        <f>'To &amp; from Work- trip % summary'!S432</f>
        <v>0</v>
      </c>
      <c r="AG427" s="260">
        <f t="shared" si="90"/>
        <v>0</v>
      </c>
      <c r="AH427" s="259">
        <f t="shared" si="91"/>
        <v>0</v>
      </c>
      <c r="AI427" s="312">
        <f>'To &amp; from Work- trip % summary'!V432</f>
        <v>0</v>
      </c>
      <c r="AJ427" s="314">
        <f>'To &amp; from Work- trip % summary'!X432</f>
        <v>0</v>
      </c>
      <c r="AK427" s="260">
        <f t="shared" si="92"/>
        <v>0</v>
      </c>
      <c r="AL427" s="259">
        <f t="shared" si="93"/>
        <v>0</v>
      </c>
      <c r="AM427" s="312">
        <f>'To &amp; from Work- trip % summary'!AA432</f>
        <v>0</v>
      </c>
      <c r="AN427" s="314">
        <f>'To &amp; from Work- trip % summary'!AC432</f>
        <v>0</v>
      </c>
      <c r="AO427" s="260">
        <f t="shared" si="94"/>
        <v>0</v>
      </c>
      <c r="AP427" s="259">
        <f t="shared" si="95"/>
        <v>0</v>
      </c>
      <c r="AQ427" s="312">
        <f>'To &amp; from Work- trip % summary'!AF432</f>
        <v>0</v>
      </c>
      <c r="AR427" s="314">
        <f>'To &amp; from Work- trip % summary'!AH432</f>
        <v>0</v>
      </c>
      <c r="AS427" s="260">
        <f t="shared" si="96"/>
        <v>0</v>
      </c>
      <c r="AT427" s="259">
        <f t="shared" si="97"/>
        <v>0</v>
      </c>
      <c r="AU427" s="261"/>
      <c r="AV427" s="248"/>
      <c r="AW427" s="248"/>
      <c r="AX427" s="248"/>
      <c r="AY427" s="248"/>
    </row>
    <row r="428" spans="1:51" x14ac:dyDescent="0.2">
      <c r="A428" s="248"/>
      <c r="B428" s="248"/>
      <c r="C428" s="248"/>
      <c r="D428" s="248"/>
      <c r="E428" s="248"/>
      <c r="F428" s="248"/>
      <c r="G428" s="248"/>
      <c r="H428" s="248"/>
      <c r="I428" s="248"/>
      <c r="J428" s="248"/>
      <c r="K428" s="248"/>
      <c r="L428" s="248"/>
      <c r="M428" s="248"/>
      <c r="N428" s="248"/>
      <c r="O428" s="248"/>
      <c r="P428" s="248"/>
      <c r="Q428" s="296"/>
      <c r="R428" s="256">
        <f>'To &amp; from Work- trip % summary'!B433</f>
        <v>0</v>
      </c>
      <c r="S428" s="313">
        <f>'To &amp; from Work- trip % summary'!D433</f>
        <v>0</v>
      </c>
      <c r="T428" s="257">
        <f>'Non-survey input values'!$B$26</f>
        <v>220.3</v>
      </c>
      <c r="U428" s="258">
        <f t="shared" si="84"/>
        <v>0</v>
      </c>
      <c r="V428" s="259">
        <f t="shared" si="85"/>
        <v>0</v>
      </c>
      <c r="W428" s="312">
        <f>'To &amp; from Work- trip % summary'!G433</f>
        <v>0</v>
      </c>
      <c r="X428" s="314">
        <f>'To &amp; from Work- trip % summary'!I433</f>
        <v>0</v>
      </c>
      <c r="Y428" s="260">
        <f t="shared" si="86"/>
        <v>0</v>
      </c>
      <c r="Z428" s="259">
        <f t="shared" si="87"/>
        <v>0</v>
      </c>
      <c r="AA428" s="312">
        <f>'To &amp; from Work- trip % summary'!L433</f>
        <v>0</v>
      </c>
      <c r="AB428" s="314">
        <f>'To &amp; from Work- trip % summary'!N433</f>
        <v>0</v>
      </c>
      <c r="AC428" s="260">
        <f t="shared" si="88"/>
        <v>0</v>
      </c>
      <c r="AD428" s="259">
        <f t="shared" si="89"/>
        <v>0</v>
      </c>
      <c r="AE428" s="312">
        <f>'To &amp; from Work- trip % summary'!Q433</f>
        <v>0</v>
      </c>
      <c r="AF428" s="314">
        <f>'To &amp; from Work- trip % summary'!S433</f>
        <v>0</v>
      </c>
      <c r="AG428" s="260">
        <f t="shared" si="90"/>
        <v>0</v>
      </c>
      <c r="AH428" s="259">
        <f t="shared" si="91"/>
        <v>0</v>
      </c>
      <c r="AI428" s="312">
        <f>'To &amp; from Work- trip % summary'!V433</f>
        <v>0</v>
      </c>
      <c r="AJ428" s="314">
        <f>'To &amp; from Work- trip % summary'!X433</f>
        <v>0</v>
      </c>
      <c r="AK428" s="260">
        <f t="shared" si="92"/>
        <v>0</v>
      </c>
      <c r="AL428" s="259">
        <f t="shared" si="93"/>
        <v>0</v>
      </c>
      <c r="AM428" s="312">
        <f>'To &amp; from Work- trip % summary'!AA433</f>
        <v>0</v>
      </c>
      <c r="AN428" s="314">
        <f>'To &amp; from Work- trip % summary'!AC433</f>
        <v>0</v>
      </c>
      <c r="AO428" s="260">
        <f t="shared" si="94"/>
        <v>0</v>
      </c>
      <c r="AP428" s="259">
        <f t="shared" si="95"/>
        <v>0</v>
      </c>
      <c r="AQ428" s="312">
        <f>'To &amp; from Work- trip % summary'!AF433</f>
        <v>0</v>
      </c>
      <c r="AR428" s="314">
        <f>'To &amp; from Work- trip % summary'!AH433</f>
        <v>0</v>
      </c>
      <c r="AS428" s="260">
        <f t="shared" si="96"/>
        <v>0</v>
      </c>
      <c r="AT428" s="259">
        <f t="shared" si="97"/>
        <v>0</v>
      </c>
      <c r="AU428" s="261"/>
      <c r="AV428" s="248"/>
      <c r="AW428" s="248"/>
      <c r="AX428" s="248"/>
      <c r="AY428" s="248"/>
    </row>
    <row r="429" spans="1:51" x14ac:dyDescent="0.2">
      <c r="A429" s="248"/>
      <c r="B429" s="248"/>
      <c r="C429" s="248"/>
      <c r="D429" s="248"/>
      <c r="E429" s="248"/>
      <c r="F429" s="248"/>
      <c r="G429" s="248"/>
      <c r="H429" s="248"/>
      <c r="I429" s="248"/>
      <c r="J429" s="248"/>
      <c r="K429" s="248"/>
      <c r="L429" s="248"/>
      <c r="M429" s="248"/>
      <c r="N429" s="248"/>
      <c r="O429" s="248"/>
      <c r="P429" s="248"/>
      <c r="Q429" s="296"/>
      <c r="R429" s="256">
        <f>'To &amp; from Work- trip % summary'!B434</f>
        <v>0</v>
      </c>
      <c r="S429" s="313">
        <f>'To &amp; from Work- trip % summary'!D434</f>
        <v>0</v>
      </c>
      <c r="T429" s="257">
        <f>'Non-survey input values'!$B$26</f>
        <v>220.3</v>
      </c>
      <c r="U429" s="258">
        <f t="shared" si="84"/>
        <v>0</v>
      </c>
      <c r="V429" s="259">
        <f t="shared" si="85"/>
        <v>0</v>
      </c>
      <c r="W429" s="312">
        <f>'To &amp; from Work- trip % summary'!G434</f>
        <v>0</v>
      </c>
      <c r="X429" s="314">
        <f>'To &amp; from Work- trip % summary'!I434</f>
        <v>0</v>
      </c>
      <c r="Y429" s="260">
        <f t="shared" si="86"/>
        <v>0</v>
      </c>
      <c r="Z429" s="259">
        <f t="shared" si="87"/>
        <v>0</v>
      </c>
      <c r="AA429" s="312">
        <f>'To &amp; from Work- trip % summary'!L434</f>
        <v>0</v>
      </c>
      <c r="AB429" s="314">
        <f>'To &amp; from Work- trip % summary'!N434</f>
        <v>0</v>
      </c>
      <c r="AC429" s="260">
        <f t="shared" si="88"/>
        <v>0</v>
      </c>
      <c r="AD429" s="259">
        <f t="shared" si="89"/>
        <v>0</v>
      </c>
      <c r="AE429" s="312">
        <f>'To &amp; from Work- trip % summary'!Q434</f>
        <v>0</v>
      </c>
      <c r="AF429" s="314">
        <f>'To &amp; from Work- trip % summary'!S434</f>
        <v>0</v>
      </c>
      <c r="AG429" s="260">
        <f t="shared" si="90"/>
        <v>0</v>
      </c>
      <c r="AH429" s="259">
        <f t="shared" si="91"/>
        <v>0</v>
      </c>
      <c r="AI429" s="312">
        <f>'To &amp; from Work- trip % summary'!V434</f>
        <v>0</v>
      </c>
      <c r="AJ429" s="314">
        <f>'To &amp; from Work- trip % summary'!X434</f>
        <v>0</v>
      </c>
      <c r="AK429" s="260">
        <f t="shared" si="92"/>
        <v>0</v>
      </c>
      <c r="AL429" s="259">
        <f t="shared" si="93"/>
        <v>0</v>
      </c>
      <c r="AM429" s="312">
        <f>'To &amp; from Work- trip % summary'!AA434</f>
        <v>0</v>
      </c>
      <c r="AN429" s="314">
        <f>'To &amp; from Work- trip % summary'!AC434</f>
        <v>0</v>
      </c>
      <c r="AO429" s="260">
        <f t="shared" si="94"/>
        <v>0</v>
      </c>
      <c r="AP429" s="259">
        <f t="shared" si="95"/>
        <v>0</v>
      </c>
      <c r="AQ429" s="312">
        <f>'To &amp; from Work- trip % summary'!AF434</f>
        <v>0</v>
      </c>
      <c r="AR429" s="314">
        <f>'To &amp; from Work- trip % summary'!AH434</f>
        <v>0</v>
      </c>
      <c r="AS429" s="260">
        <f t="shared" si="96"/>
        <v>0</v>
      </c>
      <c r="AT429" s="259">
        <f t="shared" si="97"/>
        <v>0</v>
      </c>
      <c r="AU429" s="261"/>
      <c r="AV429" s="248"/>
      <c r="AW429" s="248"/>
      <c r="AX429" s="248"/>
      <c r="AY429" s="248"/>
    </row>
    <row r="430" spans="1:51" x14ac:dyDescent="0.2">
      <c r="A430" s="248"/>
      <c r="B430" s="248"/>
      <c r="C430" s="248"/>
      <c r="D430" s="248"/>
      <c r="E430" s="248"/>
      <c r="F430" s="248"/>
      <c r="G430" s="248"/>
      <c r="H430" s="248"/>
      <c r="I430" s="248"/>
      <c r="J430" s="248"/>
      <c r="K430" s="248"/>
      <c r="L430" s="248"/>
      <c r="M430" s="248"/>
      <c r="N430" s="248"/>
      <c r="O430" s="248"/>
      <c r="P430" s="248"/>
      <c r="Q430" s="296"/>
      <c r="R430" s="256">
        <f>'To &amp; from Work- trip % summary'!B435</f>
        <v>0</v>
      </c>
      <c r="S430" s="313">
        <f>'To &amp; from Work- trip % summary'!D435</f>
        <v>0</v>
      </c>
      <c r="T430" s="257">
        <f>'Non-survey input values'!$B$26</f>
        <v>220.3</v>
      </c>
      <c r="U430" s="258">
        <f t="shared" si="84"/>
        <v>0</v>
      </c>
      <c r="V430" s="259">
        <f t="shared" si="85"/>
        <v>0</v>
      </c>
      <c r="W430" s="312">
        <f>'To &amp; from Work- trip % summary'!G435</f>
        <v>0</v>
      </c>
      <c r="X430" s="314">
        <f>'To &amp; from Work- trip % summary'!I435</f>
        <v>0</v>
      </c>
      <c r="Y430" s="260">
        <f t="shared" si="86"/>
        <v>0</v>
      </c>
      <c r="Z430" s="259">
        <f t="shared" si="87"/>
        <v>0</v>
      </c>
      <c r="AA430" s="312">
        <f>'To &amp; from Work- trip % summary'!L435</f>
        <v>0</v>
      </c>
      <c r="AB430" s="314">
        <f>'To &amp; from Work- trip % summary'!N435</f>
        <v>0</v>
      </c>
      <c r="AC430" s="260">
        <f t="shared" si="88"/>
        <v>0</v>
      </c>
      <c r="AD430" s="259">
        <f t="shared" si="89"/>
        <v>0</v>
      </c>
      <c r="AE430" s="312">
        <f>'To &amp; from Work- trip % summary'!Q435</f>
        <v>0</v>
      </c>
      <c r="AF430" s="314">
        <f>'To &amp; from Work- trip % summary'!S435</f>
        <v>0</v>
      </c>
      <c r="AG430" s="260">
        <f t="shared" si="90"/>
        <v>0</v>
      </c>
      <c r="AH430" s="259">
        <f t="shared" si="91"/>
        <v>0</v>
      </c>
      <c r="AI430" s="312">
        <f>'To &amp; from Work- trip % summary'!V435</f>
        <v>0</v>
      </c>
      <c r="AJ430" s="314">
        <f>'To &amp; from Work- trip % summary'!X435</f>
        <v>0</v>
      </c>
      <c r="AK430" s="260">
        <f t="shared" si="92"/>
        <v>0</v>
      </c>
      <c r="AL430" s="259">
        <f t="shared" si="93"/>
        <v>0</v>
      </c>
      <c r="AM430" s="312">
        <f>'To &amp; from Work- trip % summary'!AA435</f>
        <v>0</v>
      </c>
      <c r="AN430" s="314">
        <f>'To &amp; from Work- trip % summary'!AC435</f>
        <v>0</v>
      </c>
      <c r="AO430" s="260">
        <f t="shared" si="94"/>
        <v>0</v>
      </c>
      <c r="AP430" s="259">
        <f t="shared" si="95"/>
        <v>0</v>
      </c>
      <c r="AQ430" s="312">
        <f>'To &amp; from Work- trip % summary'!AF435</f>
        <v>0</v>
      </c>
      <c r="AR430" s="314">
        <f>'To &amp; from Work- trip % summary'!AH435</f>
        <v>0</v>
      </c>
      <c r="AS430" s="260">
        <f t="shared" si="96"/>
        <v>0</v>
      </c>
      <c r="AT430" s="259">
        <f t="shared" si="97"/>
        <v>0</v>
      </c>
      <c r="AU430" s="261"/>
      <c r="AV430" s="248"/>
      <c r="AW430" s="248"/>
      <c r="AX430" s="248"/>
      <c r="AY430" s="248"/>
    </row>
    <row r="431" spans="1:51" x14ac:dyDescent="0.2">
      <c r="A431" s="248"/>
      <c r="B431" s="248"/>
      <c r="C431" s="248"/>
      <c r="D431" s="248"/>
      <c r="E431" s="248"/>
      <c r="F431" s="248"/>
      <c r="G431" s="248"/>
      <c r="H431" s="248"/>
      <c r="I431" s="248"/>
      <c r="J431" s="248"/>
      <c r="K431" s="248"/>
      <c r="L431" s="248"/>
      <c r="M431" s="248"/>
      <c r="N431" s="248"/>
      <c r="O431" s="248"/>
      <c r="P431" s="248"/>
      <c r="Q431" s="296"/>
      <c r="R431" s="256">
        <f>'To &amp; from Work- trip % summary'!B436</f>
        <v>0</v>
      </c>
      <c r="S431" s="313">
        <f>'To &amp; from Work- trip % summary'!D436</f>
        <v>0</v>
      </c>
      <c r="T431" s="257">
        <f>'Non-survey input values'!$B$26</f>
        <v>220.3</v>
      </c>
      <c r="U431" s="258">
        <f t="shared" si="84"/>
        <v>0</v>
      </c>
      <c r="V431" s="259">
        <f t="shared" si="85"/>
        <v>0</v>
      </c>
      <c r="W431" s="312">
        <f>'To &amp; from Work- trip % summary'!G436</f>
        <v>0</v>
      </c>
      <c r="X431" s="314">
        <f>'To &amp; from Work- trip % summary'!I436</f>
        <v>0</v>
      </c>
      <c r="Y431" s="260">
        <f t="shared" si="86"/>
        <v>0</v>
      </c>
      <c r="Z431" s="259">
        <f t="shared" si="87"/>
        <v>0</v>
      </c>
      <c r="AA431" s="312">
        <f>'To &amp; from Work- trip % summary'!L436</f>
        <v>0</v>
      </c>
      <c r="AB431" s="314">
        <f>'To &amp; from Work- trip % summary'!N436</f>
        <v>0</v>
      </c>
      <c r="AC431" s="260">
        <f t="shared" si="88"/>
        <v>0</v>
      </c>
      <c r="AD431" s="259">
        <f t="shared" si="89"/>
        <v>0</v>
      </c>
      <c r="AE431" s="312">
        <f>'To &amp; from Work- trip % summary'!Q436</f>
        <v>0</v>
      </c>
      <c r="AF431" s="314">
        <f>'To &amp; from Work- trip % summary'!S436</f>
        <v>0</v>
      </c>
      <c r="AG431" s="260">
        <f t="shared" si="90"/>
        <v>0</v>
      </c>
      <c r="AH431" s="259">
        <f t="shared" si="91"/>
        <v>0</v>
      </c>
      <c r="AI431" s="312">
        <f>'To &amp; from Work- trip % summary'!V436</f>
        <v>0</v>
      </c>
      <c r="AJ431" s="314">
        <f>'To &amp; from Work- trip % summary'!X436</f>
        <v>0</v>
      </c>
      <c r="AK431" s="260">
        <f t="shared" si="92"/>
        <v>0</v>
      </c>
      <c r="AL431" s="259">
        <f t="shared" si="93"/>
        <v>0</v>
      </c>
      <c r="AM431" s="312">
        <f>'To &amp; from Work- trip % summary'!AA436</f>
        <v>0</v>
      </c>
      <c r="AN431" s="314">
        <f>'To &amp; from Work- trip % summary'!AC436</f>
        <v>0</v>
      </c>
      <c r="AO431" s="260">
        <f t="shared" si="94"/>
        <v>0</v>
      </c>
      <c r="AP431" s="259">
        <f t="shared" si="95"/>
        <v>0</v>
      </c>
      <c r="AQ431" s="312">
        <f>'To &amp; from Work- trip % summary'!AF436</f>
        <v>0</v>
      </c>
      <c r="AR431" s="314">
        <f>'To &amp; from Work- trip % summary'!AH436</f>
        <v>0</v>
      </c>
      <c r="AS431" s="260">
        <f t="shared" si="96"/>
        <v>0</v>
      </c>
      <c r="AT431" s="259">
        <f t="shared" si="97"/>
        <v>0</v>
      </c>
      <c r="AU431" s="261"/>
      <c r="AV431" s="248"/>
      <c r="AW431" s="248"/>
      <c r="AX431" s="248"/>
      <c r="AY431" s="248"/>
    </row>
    <row r="432" spans="1:51" x14ac:dyDescent="0.2">
      <c r="A432" s="248"/>
      <c r="B432" s="248"/>
      <c r="C432" s="248"/>
      <c r="D432" s="248"/>
      <c r="E432" s="248"/>
      <c r="F432" s="248"/>
      <c r="G432" s="248"/>
      <c r="H432" s="248"/>
      <c r="I432" s="248"/>
      <c r="J432" s="248"/>
      <c r="K432" s="248"/>
      <c r="L432" s="248"/>
      <c r="M432" s="248"/>
      <c r="N432" s="248"/>
      <c r="O432" s="248"/>
      <c r="P432" s="248"/>
      <c r="Q432" s="296"/>
      <c r="R432" s="256">
        <f>'To &amp; from Work- trip % summary'!B437</f>
        <v>0</v>
      </c>
      <c r="S432" s="313">
        <f>'To &amp; from Work- trip % summary'!D437</f>
        <v>0</v>
      </c>
      <c r="T432" s="257">
        <f>'Non-survey input values'!$B$26</f>
        <v>220.3</v>
      </c>
      <c r="U432" s="258">
        <f t="shared" si="84"/>
        <v>0</v>
      </c>
      <c r="V432" s="259">
        <f t="shared" si="85"/>
        <v>0</v>
      </c>
      <c r="W432" s="312">
        <f>'To &amp; from Work- trip % summary'!G437</f>
        <v>0</v>
      </c>
      <c r="X432" s="314">
        <f>'To &amp; from Work- trip % summary'!I437</f>
        <v>0</v>
      </c>
      <c r="Y432" s="260">
        <f t="shared" si="86"/>
        <v>0</v>
      </c>
      <c r="Z432" s="259">
        <f t="shared" si="87"/>
        <v>0</v>
      </c>
      <c r="AA432" s="312">
        <f>'To &amp; from Work- trip % summary'!L437</f>
        <v>0</v>
      </c>
      <c r="AB432" s="314">
        <f>'To &amp; from Work- trip % summary'!N437</f>
        <v>0</v>
      </c>
      <c r="AC432" s="260">
        <f t="shared" si="88"/>
        <v>0</v>
      </c>
      <c r="AD432" s="259">
        <f t="shared" si="89"/>
        <v>0</v>
      </c>
      <c r="AE432" s="312">
        <f>'To &amp; from Work- trip % summary'!Q437</f>
        <v>0</v>
      </c>
      <c r="AF432" s="314">
        <f>'To &amp; from Work- trip % summary'!S437</f>
        <v>0</v>
      </c>
      <c r="AG432" s="260">
        <f t="shared" si="90"/>
        <v>0</v>
      </c>
      <c r="AH432" s="259">
        <f t="shared" si="91"/>
        <v>0</v>
      </c>
      <c r="AI432" s="312">
        <f>'To &amp; from Work- trip % summary'!V437</f>
        <v>0</v>
      </c>
      <c r="AJ432" s="314">
        <f>'To &amp; from Work- trip % summary'!X437</f>
        <v>0</v>
      </c>
      <c r="AK432" s="260">
        <f t="shared" si="92"/>
        <v>0</v>
      </c>
      <c r="AL432" s="259">
        <f t="shared" si="93"/>
        <v>0</v>
      </c>
      <c r="AM432" s="312">
        <f>'To &amp; from Work- trip % summary'!AA437</f>
        <v>0</v>
      </c>
      <c r="AN432" s="314">
        <f>'To &amp; from Work- trip % summary'!AC437</f>
        <v>0</v>
      </c>
      <c r="AO432" s="260">
        <f t="shared" si="94"/>
        <v>0</v>
      </c>
      <c r="AP432" s="259">
        <f t="shared" si="95"/>
        <v>0</v>
      </c>
      <c r="AQ432" s="312">
        <f>'To &amp; from Work- trip % summary'!AF437</f>
        <v>0</v>
      </c>
      <c r="AR432" s="314">
        <f>'To &amp; from Work- trip % summary'!AH437</f>
        <v>0</v>
      </c>
      <c r="AS432" s="260">
        <f t="shared" si="96"/>
        <v>0</v>
      </c>
      <c r="AT432" s="259">
        <f t="shared" si="97"/>
        <v>0</v>
      </c>
      <c r="AU432" s="261"/>
      <c r="AV432" s="248"/>
      <c r="AW432" s="248"/>
      <c r="AX432" s="248"/>
      <c r="AY432" s="248"/>
    </row>
    <row r="433" spans="1:51" x14ac:dyDescent="0.2">
      <c r="A433" s="248"/>
      <c r="B433" s="248"/>
      <c r="C433" s="248"/>
      <c r="D433" s="248"/>
      <c r="E433" s="248"/>
      <c r="F433" s="248"/>
      <c r="G433" s="248"/>
      <c r="H433" s="248"/>
      <c r="I433" s="248"/>
      <c r="J433" s="248"/>
      <c r="K433" s="248"/>
      <c r="L433" s="248"/>
      <c r="M433" s="248"/>
      <c r="N433" s="248"/>
      <c r="O433" s="248"/>
      <c r="P433" s="248"/>
      <c r="Q433" s="296"/>
      <c r="R433" s="256">
        <f>'To &amp; from Work- trip % summary'!B438</f>
        <v>0</v>
      </c>
      <c r="S433" s="313">
        <f>'To &amp; from Work- trip % summary'!D438</f>
        <v>0</v>
      </c>
      <c r="T433" s="257">
        <f>'Non-survey input values'!$B$26</f>
        <v>220.3</v>
      </c>
      <c r="U433" s="258">
        <f t="shared" si="84"/>
        <v>0</v>
      </c>
      <c r="V433" s="259">
        <f t="shared" si="85"/>
        <v>0</v>
      </c>
      <c r="W433" s="312">
        <f>'To &amp; from Work- trip % summary'!G438</f>
        <v>0</v>
      </c>
      <c r="X433" s="314">
        <f>'To &amp; from Work- trip % summary'!I438</f>
        <v>0</v>
      </c>
      <c r="Y433" s="260">
        <f t="shared" si="86"/>
        <v>0</v>
      </c>
      <c r="Z433" s="259">
        <f t="shared" si="87"/>
        <v>0</v>
      </c>
      <c r="AA433" s="312">
        <f>'To &amp; from Work- trip % summary'!L438</f>
        <v>0</v>
      </c>
      <c r="AB433" s="314">
        <f>'To &amp; from Work- trip % summary'!N438</f>
        <v>0</v>
      </c>
      <c r="AC433" s="260">
        <f t="shared" si="88"/>
        <v>0</v>
      </c>
      <c r="AD433" s="259">
        <f t="shared" si="89"/>
        <v>0</v>
      </c>
      <c r="AE433" s="312">
        <f>'To &amp; from Work- trip % summary'!Q438</f>
        <v>0</v>
      </c>
      <c r="AF433" s="314">
        <f>'To &amp; from Work- trip % summary'!S438</f>
        <v>0</v>
      </c>
      <c r="AG433" s="260">
        <f t="shared" si="90"/>
        <v>0</v>
      </c>
      <c r="AH433" s="259">
        <f t="shared" si="91"/>
        <v>0</v>
      </c>
      <c r="AI433" s="312">
        <f>'To &amp; from Work- trip % summary'!V438</f>
        <v>0</v>
      </c>
      <c r="AJ433" s="314">
        <f>'To &amp; from Work- trip % summary'!X438</f>
        <v>0</v>
      </c>
      <c r="AK433" s="260">
        <f t="shared" si="92"/>
        <v>0</v>
      </c>
      <c r="AL433" s="259">
        <f t="shared" si="93"/>
        <v>0</v>
      </c>
      <c r="AM433" s="312">
        <f>'To &amp; from Work- trip % summary'!AA438</f>
        <v>0</v>
      </c>
      <c r="AN433" s="314">
        <f>'To &amp; from Work- trip % summary'!AC438</f>
        <v>0</v>
      </c>
      <c r="AO433" s="260">
        <f t="shared" si="94"/>
        <v>0</v>
      </c>
      <c r="AP433" s="259">
        <f t="shared" si="95"/>
        <v>0</v>
      </c>
      <c r="AQ433" s="312">
        <f>'To &amp; from Work- trip % summary'!AF438</f>
        <v>0</v>
      </c>
      <c r="AR433" s="314">
        <f>'To &amp; from Work- trip % summary'!AH438</f>
        <v>0</v>
      </c>
      <c r="AS433" s="260">
        <f t="shared" si="96"/>
        <v>0</v>
      </c>
      <c r="AT433" s="259">
        <f t="shared" si="97"/>
        <v>0</v>
      </c>
      <c r="AU433" s="261"/>
      <c r="AV433" s="248"/>
      <c r="AW433" s="248"/>
      <c r="AX433" s="248"/>
      <c r="AY433" s="248"/>
    </row>
    <row r="434" spans="1:51" x14ac:dyDescent="0.2">
      <c r="A434" s="248"/>
      <c r="B434" s="248"/>
      <c r="C434" s="248"/>
      <c r="D434" s="248"/>
      <c r="E434" s="248"/>
      <c r="F434" s="248"/>
      <c r="G434" s="248"/>
      <c r="H434" s="248"/>
      <c r="I434" s="248"/>
      <c r="J434" s="248"/>
      <c r="K434" s="248"/>
      <c r="L434" s="248"/>
      <c r="M434" s="248"/>
      <c r="N434" s="248"/>
      <c r="O434" s="248"/>
      <c r="P434" s="248"/>
      <c r="Q434" s="296"/>
      <c r="R434" s="256">
        <f>'To &amp; from Work- trip % summary'!B439</f>
        <v>0</v>
      </c>
      <c r="S434" s="313">
        <f>'To &amp; from Work- trip % summary'!D439</f>
        <v>0</v>
      </c>
      <c r="T434" s="257">
        <f>'Non-survey input values'!$B$26</f>
        <v>220.3</v>
      </c>
      <c r="U434" s="258">
        <f t="shared" si="84"/>
        <v>0</v>
      </c>
      <c r="V434" s="259">
        <f t="shared" si="85"/>
        <v>0</v>
      </c>
      <c r="W434" s="312">
        <f>'To &amp; from Work- trip % summary'!G439</f>
        <v>0</v>
      </c>
      <c r="X434" s="314">
        <f>'To &amp; from Work- trip % summary'!I439</f>
        <v>0</v>
      </c>
      <c r="Y434" s="260">
        <f t="shared" si="86"/>
        <v>0</v>
      </c>
      <c r="Z434" s="259">
        <f t="shared" si="87"/>
        <v>0</v>
      </c>
      <c r="AA434" s="312">
        <f>'To &amp; from Work- trip % summary'!L439</f>
        <v>0</v>
      </c>
      <c r="AB434" s="314">
        <f>'To &amp; from Work- trip % summary'!N439</f>
        <v>0</v>
      </c>
      <c r="AC434" s="260">
        <f t="shared" si="88"/>
        <v>0</v>
      </c>
      <c r="AD434" s="259">
        <f t="shared" si="89"/>
        <v>0</v>
      </c>
      <c r="AE434" s="312">
        <f>'To &amp; from Work- trip % summary'!Q439</f>
        <v>0</v>
      </c>
      <c r="AF434" s="314">
        <f>'To &amp; from Work- trip % summary'!S439</f>
        <v>0</v>
      </c>
      <c r="AG434" s="260">
        <f t="shared" si="90"/>
        <v>0</v>
      </c>
      <c r="AH434" s="259">
        <f t="shared" si="91"/>
        <v>0</v>
      </c>
      <c r="AI434" s="312">
        <f>'To &amp; from Work- trip % summary'!V439</f>
        <v>0</v>
      </c>
      <c r="AJ434" s="314">
        <f>'To &amp; from Work- trip % summary'!X439</f>
        <v>0</v>
      </c>
      <c r="AK434" s="260">
        <f t="shared" si="92"/>
        <v>0</v>
      </c>
      <c r="AL434" s="259">
        <f t="shared" si="93"/>
        <v>0</v>
      </c>
      <c r="AM434" s="312">
        <f>'To &amp; from Work- trip % summary'!AA439</f>
        <v>0</v>
      </c>
      <c r="AN434" s="314">
        <f>'To &amp; from Work- trip % summary'!AC439</f>
        <v>0</v>
      </c>
      <c r="AO434" s="260">
        <f t="shared" si="94"/>
        <v>0</v>
      </c>
      <c r="AP434" s="259">
        <f t="shared" si="95"/>
        <v>0</v>
      </c>
      <c r="AQ434" s="312">
        <f>'To &amp; from Work- trip % summary'!AF439</f>
        <v>0</v>
      </c>
      <c r="AR434" s="314">
        <f>'To &amp; from Work- trip % summary'!AH439</f>
        <v>0</v>
      </c>
      <c r="AS434" s="260">
        <f t="shared" si="96"/>
        <v>0</v>
      </c>
      <c r="AT434" s="259">
        <f t="shared" si="97"/>
        <v>0</v>
      </c>
      <c r="AU434" s="261"/>
      <c r="AV434" s="248"/>
      <c r="AW434" s="248"/>
      <c r="AX434" s="248"/>
      <c r="AY434" s="248"/>
    </row>
    <row r="435" spans="1:51" x14ac:dyDescent="0.2">
      <c r="A435" s="248"/>
      <c r="B435" s="248"/>
      <c r="C435" s="248"/>
      <c r="D435" s="248"/>
      <c r="E435" s="248"/>
      <c r="F435" s="248"/>
      <c r="G435" s="248"/>
      <c r="H435" s="248"/>
      <c r="I435" s="248"/>
      <c r="J435" s="248"/>
      <c r="K435" s="248"/>
      <c r="L435" s="248"/>
      <c r="M435" s="248"/>
      <c r="N435" s="248"/>
      <c r="O435" s="248"/>
      <c r="P435" s="248"/>
      <c r="Q435" s="296"/>
      <c r="R435" s="256">
        <f>'To &amp; from Work- trip % summary'!B440</f>
        <v>0</v>
      </c>
      <c r="S435" s="313">
        <f>'To &amp; from Work- trip % summary'!D440</f>
        <v>0</v>
      </c>
      <c r="T435" s="257">
        <f>'Non-survey input values'!$B$26</f>
        <v>220.3</v>
      </c>
      <c r="U435" s="258">
        <f t="shared" si="84"/>
        <v>0</v>
      </c>
      <c r="V435" s="259">
        <f t="shared" si="85"/>
        <v>0</v>
      </c>
      <c r="W435" s="312">
        <f>'To &amp; from Work- trip % summary'!G440</f>
        <v>0</v>
      </c>
      <c r="X435" s="314">
        <f>'To &amp; from Work- trip % summary'!I440</f>
        <v>0</v>
      </c>
      <c r="Y435" s="260">
        <f t="shared" si="86"/>
        <v>0</v>
      </c>
      <c r="Z435" s="259">
        <f t="shared" si="87"/>
        <v>0</v>
      </c>
      <c r="AA435" s="312">
        <f>'To &amp; from Work- trip % summary'!L440</f>
        <v>0</v>
      </c>
      <c r="AB435" s="314">
        <f>'To &amp; from Work- trip % summary'!N440</f>
        <v>0</v>
      </c>
      <c r="AC435" s="260">
        <f t="shared" si="88"/>
        <v>0</v>
      </c>
      <c r="AD435" s="259">
        <f t="shared" si="89"/>
        <v>0</v>
      </c>
      <c r="AE435" s="312">
        <f>'To &amp; from Work- trip % summary'!Q440</f>
        <v>0</v>
      </c>
      <c r="AF435" s="314">
        <f>'To &amp; from Work- trip % summary'!S440</f>
        <v>0</v>
      </c>
      <c r="AG435" s="260">
        <f t="shared" si="90"/>
        <v>0</v>
      </c>
      <c r="AH435" s="259">
        <f t="shared" si="91"/>
        <v>0</v>
      </c>
      <c r="AI435" s="312">
        <f>'To &amp; from Work- trip % summary'!V440</f>
        <v>0</v>
      </c>
      <c r="AJ435" s="314">
        <f>'To &amp; from Work- trip % summary'!X440</f>
        <v>0</v>
      </c>
      <c r="AK435" s="260">
        <f t="shared" si="92"/>
        <v>0</v>
      </c>
      <c r="AL435" s="259">
        <f t="shared" si="93"/>
        <v>0</v>
      </c>
      <c r="AM435" s="312">
        <f>'To &amp; from Work- trip % summary'!AA440</f>
        <v>0</v>
      </c>
      <c r="AN435" s="314">
        <f>'To &amp; from Work- trip % summary'!AC440</f>
        <v>0</v>
      </c>
      <c r="AO435" s="260">
        <f t="shared" si="94"/>
        <v>0</v>
      </c>
      <c r="AP435" s="259">
        <f t="shared" si="95"/>
        <v>0</v>
      </c>
      <c r="AQ435" s="312">
        <f>'To &amp; from Work- trip % summary'!AF440</f>
        <v>0</v>
      </c>
      <c r="AR435" s="314">
        <f>'To &amp; from Work- trip % summary'!AH440</f>
        <v>0</v>
      </c>
      <c r="AS435" s="260">
        <f t="shared" si="96"/>
        <v>0</v>
      </c>
      <c r="AT435" s="259">
        <f t="shared" si="97"/>
        <v>0</v>
      </c>
      <c r="AU435" s="261"/>
      <c r="AV435" s="248"/>
      <c r="AW435" s="248"/>
      <c r="AX435" s="248"/>
      <c r="AY435" s="248"/>
    </row>
    <row r="436" spans="1:51" x14ac:dyDescent="0.2">
      <c r="A436" s="248"/>
      <c r="B436" s="248"/>
      <c r="C436" s="248"/>
      <c r="D436" s="248"/>
      <c r="E436" s="248"/>
      <c r="F436" s="248"/>
      <c r="G436" s="248"/>
      <c r="H436" s="248"/>
      <c r="I436" s="248"/>
      <c r="J436" s="248"/>
      <c r="K436" s="248"/>
      <c r="L436" s="248"/>
      <c r="M436" s="248"/>
      <c r="N436" s="248"/>
      <c r="O436" s="248"/>
      <c r="P436" s="248"/>
      <c r="Q436" s="296"/>
      <c r="R436" s="256">
        <f>'To &amp; from Work- trip % summary'!B441</f>
        <v>0</v>
      </c>
      <c r="S436" s="313">
        <f>'To &amp; from Work- trip % summary'!D441</f>
        <v>0</v>
      </c>
      <c r="T436" s="257">
        <f>'Non-survey input values'!$B$26</f>
        <v>220.3</v>
      </c>
      <c r="U436" s="258">
        <f t="shared" si="84"/>
        <v>0</v>
      </c>
      <c r="V436" s="259">
        <f t="shared" si="85"/>
        <v>0</v>
      </c>
      <c r="W436" s="312">
        <f>'To &amp; from Work- trip % summary'!G441</f>
        <v>0</v>
      </c>
      <c r="X436" s="314">
        <f>'To &amp; from Work- trip % summary'!I441</f>
        <v>0</v>
      </c>
      <c r="Y436" s="260">
        <f t="shared" si="86"/>
        <v>0</v>
      </c>
      <c r="Z436" s="259">
        <f t="shared" si="87"/>
        <v>0</v>
      </c>
      <c r="AA436" s="312">
        <f>'To &amp; from Work- trip % summary'!L441</f>
        <v>0</v>
      </c>
      <c r="AB436" s="314">
        <f>'To &amp; from Work- trip % summary'!N441</f>
        <v>0</v>
      </c>
      <c r="AC436" s="260">
        <f t="shared" si="88"/>
        <v>0</v>
      </c>
      <c r="AD436" s="259">
        <f t="shared" si="89"/>
        <v>0</v>
      </c>
      <c r="AE436" s="312">
        <f>'To &amp; from Work- trip % summary'!Q441</f>
        <v>0</v>
      </c>
      <c r="AF436" s="314">
        <f>'To &amp; from Work- trip % summary'!S441</f>
        <v>0</v>
      </c>
      <c r="AG436" s="260">
        <f t="shared" si="90"/>
        <v>0</v>
      </c>
      <c r="AH436" s="259">
        <f t="shared" si="91"/>
        <v>0</v>
      </c>
      <c r="AI436" s="312">
        <f>'To &amp; from Work- trip % summary'!V441</f>
        <v>0</v>
      </c>
      <c r="AJ436" s="314">
        <f>'To &amp; from Work- trip % summary'!X441</f>
        <v>0</v>
      </c>
      <c r="AK436" s="260">
        <f t="shared" si="92"/>
        <v>0</v>
      </c>
      <c r="AL436" s="259">
        <f t="shared" si="93"/>
        <v>0</v>
      </c>
      <c r="AM436" s="312">
        <f>'To &amp; from Work- trip % summary'!AA441</f>
        <v>0</v>
      </c>
      <c r="AN436" s="314">
        <f>'To &amp; from Work- trip % summary'!AC441</f>
        <v>0</v>
      </c>
      <c r="AO436" s="260">
        <f t="shared" si="94"/>
        <v>0</v>
      </c>
      <c r="AP436" s="259">
        <f t="shared" si="95"/>
        <v>0</v>
      </c>
      <c r="AQ436" s="312">
        <f>'To &amp; from Work- trip % summary'!AF441</f>
        <v>0</v>
      </c>
      <c r="AR436" s="314">
        <f>'To &amp; from Work- trip % summary'!AH441</f>
        <v>0</v>
      </c>
      <c r="AS436" s="260">
        <f t="shared" si="96"/>
        <v>0</v>
      </c>
      <c r="AT436" s="259">
        <f t="shared" si="97"/>
        <v>0</v>
      </c>
      <c r="AU436" s="261"/>
      <c r="AV436" s="248"/>
      <c r="AW436" s="248"/>
      <c r="AX436" s="248"/>
      <c r="AY436" s="248"/>
    </row>
    <row r="437" spans="1:51" x14ac:dyDescent="0.2">
      <c r="A437" s="248"/>
      <c r="B437" s="248"/>
      <c r="C437" s="248"/>
      <c r="D437" s="248"/>
      <c r="E437" s="248"/>
      <c r="F437" s="248"/>
      <c r="G437" s="248"/>
      <c r="H437" s="248"/>
      <c r="I437" s="248"/>
      <c r="J437" s="248"/>
      <c r="K437" s="248"/>
      <c r="L437" s="248"/>
      <c r="M437" s="248"/>
      <c r="N437" s="248"/>
      <c r="O437" s="248"/>
      <c r="P437" s="248"/>
      <c r="Q437" s="296"/>
      <c r="R437" s="256">
        <f>'To &amp; from Work- trip % summary'!B442</f>
        <v>0</v>
      </c>
      <c r="S437" s="313">
        <f>'To &amp; from Work- trip % summary'!D442</f>
        <v>0</v>
      </c>
      <c r="T437" s="257">
        <f>'Non-survey input values'!$B$26</f>
        <v>220.3</v>
      </c>
      <c r="U437" s="258">
        <f t="shared" si="84"/>
        <v>0</v>
      </c>
      <c r="V437" s="259">
        <f t="shared" si="85"/>
        <v>0</v>
      </c>
      <c r="W437" s="312">
        <f>'To &amp; from Work- trip % summary'!G442</f>
        <v>0</v>
      </c>
      <c r="X437" s="314">
        <f>'To &amp; from Work- trip % summary'!I442</f>
        <v>0</v>
      </c>
      <c r="Y437" s="260">
        <f t="shared" si="86"/>
        <v>0</v>
      </c>
      <c r="Z437" s="259">
        <f t="shared" si="87"/>
        <v>0</v>
      </c>
      <c r="AA437" s="312">
        <f>'To &amp; from Work- trip % summary'!L442</f>
        <v>0</v>
      </c>
      <c r="AB437" s="314">
        <f>'To &amp; from Work- trip % summary'!N442</f>
        <v>0</v>
      </c>
      <c r="AC437" s="260">
        <f t="shared" si="88"/>
        <v>0</v>
      </c>
      <c r="AD437" s="259">
        <f t="shared" si="89"/>
        <v>0</v>
      </c>
      <c r="AE437" s="312">
        <f>'To &amp; from Work- trip % summary'!Q442</f>
        <v>0</v>
      </c>
      <c r="AF437" s="314">
        <f>'To &amp; from Work- trip % summary'!S442</f>
        <v>0</v>
      </c>
      <c r="AG437" s="260">
        <f t="shared" si="90"/>
        <v>0</v>
      </c>
      <c r="AH437" s="259">
        <f t="shared" si="91"/>
        <v>0</v>
      </c>
      <c r="AI437" s="312">
        <f>'To &amp; from Work- trip % summary'!V442</f>
        <v>0</v>
      </c>
      <c r="AJ437" s="314">
        <f>'To &amp; from Work- trip % summary'!X442</f>
        <v>0</v>
      </c>
      <c r="AK437" s="260">
        <f t="shared" si="92"/>
        <v>0</v>
      </c>
      <c r="AL437" s="259">
        <f t="shared" si="93"/>
        <v>0</v>
      </c>
      <c r="AM437" s="312">
        <f>'To &amp; from Work- trip % summary'!AA442</f>
        <v>0</v>
      </c>
      <c r="AN437" s="314">
        <f>'To &amp; from Work- trip % summary'!AC442</f>
        <v>0</v>
      </c>
      <c r="AO437" s="260">
        <f t="shared" si="94"/>
        <v>0</v>
      </c>
      <c r="AP437" s="259">
        <f t="shared" si="95"/>
        <v>0</v>
      </c>
      <c r="AQ437" s="312">
        <f>'To &amp; from Work- trip % summary'!AF442</f>
        <v>0</v>
      </c>
      <c r="AR437" s="314">
        <f>'To &amp; from Work- trip % summary'!AH442</f>
        <v>0</v>
      </c>
      <c r="AS437" s="260">
        <f t="shared" si="96"/>
        <v>0</v>
      </c>
      <c r="AT437" s="259">
        <f t="shared" si="97"/>
        <v>0</v>
      </c>
      <c r="AU437" s="261"/>
      <c r="AV437" s="248"/>
      <c r="AW437" s="248"/>
      <c r="AX437" s="248"/>
      <c r="AY437" s="248"/>
    </row>
    <row r="438" spans="1:51" x14ac:dyDescent="0.2">
      <c r="A438" s="248"/>
      <c r="B438" s="248"/>
      <c r="C438" s="248"/>
      <c r="D438" s="248"/>
      <c r="E438" s="248"/>
      <c r="F438" s="248"/>
      <c r="G438" s="248"/>
      <c r="H438" s="248"/>
      <c r="I438" s="248"/>
      <c r="J438" s="248"/>
      <c r="K438" s="248"/>
      <c r="L438" s="248"/>
      <c r="M438" s="248"/>
      <c r="N438" s="248"/>
      <c r="O438" s="248"/>
      <c r="P438" s="248"/>
      <c r="Q438" s="296"/>
      <c r="R438" s="256">
        <f>'To &amp; from Work- trip % summary'!B443</f>
        <v>0</v>
      </c>
      <c r="S438" s="313">
        <f>'To &amp; from Work- trip % summary'!D443</f>
        <v>0</v>
      </c>
      <c r="T438" s="257">
        <f>'Non-survey input values'!$B$26</f>
        <v>220.3</v>
      </c>
      <c r="U438" s="258">
        <f t="shared" si="84"/>
        <v>0</v>
      </c>
      <c r="V438" s="259">
        <f t="shared" si="85"/>
        <v>0</v>
      </c>
      <c r="W438" s="312">
        <f>'To &amp; from Work- trip % summary'!G443</f>
        <v>0</v>
      </c>
      <c r="X438" s="314">
        <f>'To &amp; from Work- trip % summary'!I443</f>
        <v>0</v>
      </c>
      <c r="Y438" s="260">
        <f t="shared" si="86"/>
        <v>0</v>
      </c>
      <c r="Z438" s="259">
        <f t="shared" si="87"/>
        <v>0</v>
      </c>
      <c r="AA438" s="312">
        <f>'To &amp; from Work- trip % summary'!L443</f>
        <v>0</v>
      </c>
      <c r="AB438" s="314">
        <f>'To &amp; from Work- trip % summary'!N443</f>
        <v>0</v>
      </c>
      <c r="AC438" s="260">
        <f t="shared" si="88"/>
        <v>0</v>
      </c>
      <c r="AD438" s="259">
        <f t="shared" si="89"/>
        <v>0</v>
      </c>
      <c r="AE438" s="312">
        <f>'To &amp; from Work- trip % summary'!Q443</f>
        <v>0</v>
      </c>
      <c r="AF438" s="314">
        <f>'To &amp; from Work- trip % summary'!S443</f>
        <v>0</v>
      </c>
      <c r="AG438" s="260">
        <f t="shared" si="90"/>
        <v>0</v>
      </c>
      <c r="AH438" s="259">
        <f t="shared" si="91"/>
        <v>0</v>
      </c>
      <c r="AI438" s="312">
        <f>'To &amp; from Work- trip % summary'!V443</f>
        <v>0</v>
      </c>
      <c r="AJ438" s="314">
        <f>'To &amp; from Work- trip % summary'!X443</f>
        <v>0</v>
      </c>
      <c r="AK438" s="260">
        <f t="shared" si="92"/>
        <v>0</v>
      </c>
      <c r="AL438" s="259">
        <f t="shared" si="93"/>
        <v>0</v>
      </c>
      <c r="AM438" s="312">
        <f>'To &amp; from Work- trip % summary'!AA443</f>
        <v>0</v>
      </c>
      <c r="AN438" s="314">
        <f>'To &amp; from Work- trip % summary'!AC443</f>
        <v>0</v>
      </c>
      <c r="AO438" s="260">
        <f t="shared" si="94"/>
        <v>0</v>
      </c>
      <c r="AP438" s="259">
        <f t="shared" si="95"/>
        <v>0</v>
      </c>
      <c r="AQ438" s="312">
        <f>'To &amp; from Work- trip % summary'!AF443</f>
        <v>0</v>
      </c>
      <c r="AR438" s="314">
        <f>'To &amp; from Work- trip % summary'!AH443</f>
        <v>0</v>
      </c>
      <c r="AS438" s="260">
        <f t="shared" si="96"/>
        <v>0</v>
      </c>
      <c r="AT438" s="259">
        <f t="shared" si="97"/>
        <v>0</v>
      </c>
      <c r="AU438" s="261"/>
      <c r="AV438" s="248"/>
      <c r="AW438" s="248"/>
      <c r="AX438" s="248"/>
      <c r="AY438" s="248"/>
    </row>
    <row r="439" spans="1:51" x14ac:dyDescent="0.2">
      <c r="A439" s="248"/>
      <c r="B439" s="248"/>
      <c r="C439" s="248"/>
      <c r="D439" s="248"/>
      <c r="E439" s="248"/>
      <c r="F439" s="248"/>
      <c r="G439" s="248"/>
      <c r="H439" s="248"/>
      <c r="I439" s="248"/>
      <c r="J439" s="248"/>
      <c r="K439" s="248"/>
      <c r="L439" s="248"/>
      <c r="M439" s="248"/>
      <c r="N439" s="248"/>
      <c r="O439" s="248"/>
      <c r="P439" s="248"/>
      <c r="Q439" s="296"/>
      <c r="R439" s="256">
        <f>'To &amp; from Work- trip % summary'!B444</f>
        <v>0</v>
      </c>
      <c r="S439" s="313">
        <f>'To &amp; from Work- trip % summary'!D444</f>
        <v>0</v>
      </c>
      <c r="T439" s="257">
        <f>'Non-survey input values'!$B$26</f>
        <v>220.3</v>
      </c>
      <c r="U439" s="258">
        <f t="shared" si="84"/>
        <v>0</v>
      </c>
      <c r="V439" s="259">
        <f t="shared" si="85"/>
        <v>0</v>
      </c>
      <c r="W439" s="312">
        <f>'To &amp; from Work- trip % summary'!G444</f>
        <v>0</v>
      </c>
      <c r="X439" s="314">
        <f>'To &amp; from Work- trip % summary'!I444</f>
        <v>0</v>
      </c>
      <c r="Y439" s="260">
        <f t="shared" si="86"/>
        <v>0</v>
      </c>
      <c r="Z439" s="259">
        <f t="shared" si="87"/>
        <v>0</v>
      </c>
      <c r="AA439" s="312">
        <f>'To &amp; from Work- trip % summary'!L444</f>
        <v>0</v>
      </c>
      <c r="AB439" s="314">
        <f>'To &amp; from Work- trip % summary'!N444</f>
        <v>0</v>
      </c>
      <c r="AC439" s="260">
        <f t="shared" si="88"/>
        <v>0</v>
      </c>
      <c r="AD439" s="259">
        <f t="shared" si="89"/>
        <v>0</v>
      </c>
      <c r="AE439" s="312">
        <f>'To &amp; from Work- trip % summary'!Q444</f>
        <v>0</v>
      </c>
      <c r="AF439" s="314">
        <f>'To &amp; from Work- trip % summary'!S444</f>
        <v>0</v>
      </c>
      <c r="AG439" s="260">
        <f t="shared" si="90"/>
        <v>0</v>
      </c>
      <c r="AH439" s="259">
        <f t="shared" si="91"/>
        <v>0</v>
      </c>
      <c r="AI439" s="312">
        <f>'To &amp; from Work- trip % summary'!V444</f>
        <v>0</v>
      </c>
      <c r="AJ439" s="314">
        <f>'To &amp; from Work- trip % summary'!X444</f>
        <v>0</v>
      </c>
      <c r="AK439" s="260">
        <f t="shared" si="92"/>
        <v>0</v>
      </c>
      <c r="AL439" s="259">
        <f t="shared" si="93"/>
        <v>0</v>
      </c>
      <c r="AM439" s="312">
        <f>'To &amp; from Work- trip % summary'!AA444</f>
        <v>0</v>
      </c>
      <c r="AN439" s="314">
        <f>'To &amp; from Work- trip % summary'!AC444</f>
        <v>0</v>
      </c>
      <c r="AO439" s="260">
        <f t="shared" si="94"/>
        <v>0</v>
      </c>
      <c r="AP439" s="259">
        <f t="shared" si="95"/>
        <v>0</v>
      </c>
      <c r="AQ439" s="312">
        <f>'To &amp; from Work- trip % summary'!AF444</f>
        <v>0</v>
      </c>
      <c r="AR439" s="314">
        <f>'To &amp; from Work- trip % summary'!AH444</f>
        <v>0</v>
      </c>
      <c r="AS439" s="260">
        <f t="shared" si="96"/>
        <v>0</v>
      </c>
      <c r="AT439" s="259">
        <f t="shared" si="97"/>
        <v>0</v>
      </c>
      <c r="AU439" s="261"/>
      <c r="AV439" s="248"/>
      <c r="AW439" s="248"/>
      <c r="AX439" s="248"/>
      <c r="AY439" s="248"/>
    </row>
    <row r="440" spans="1:51" x14ac:dyDescent="0.2">
      <c r="A440" s="248"/>
      <c r="B440" s="248"/>
      <c r="C440" s="248"/>
      <c r="D440" s="248"/>
      <c r="E440" s="248"/>
      <c r="F440" s="248"/>
      <c r="G440" s="248"/>
      <c r="H440" s="248"/>
      <c r="I440" s="248"/>
      <c r="J440" s="248"/>
      <c r="K440" s="248"/>
      <c r="L440" s="248"/>
      <c r="M440" s="248"/>
      <c r="N440" s="248"/>
      <c r="O440" s="248"/>
      <c r="P440" s="248"/>
      <c r="Q440" s="296"/>
      <c r="R440" s="256">
        <f>'To &amp; from Work- trip % summary'!B445</f>
        <v>0</v>
      </c>
      <c r="S440" s="313">
        <f>'To &amp; from Work- trip % summary'!D445</f>
        <v>0</v>
      </c>
      <c r="T440" s="257">
        <f>'Non-survey input values'!$B$26</f>
        <v>220.3</v>
      </c>
      <c r="U440" s="258">
        <f t="shared" si="84"/>
        <v>0</v>
      </c>
      <c r="V440" s="259">
        <f t="shared" si="85"/>
        <v>0</v>
      </c>
      <c r="W440" s="312">
        <f>'To &amp; from Work- trip % summary'!G445</f>
        <v>0</v>
      </c>
      <c r="X440" s="314">
        <f>'To &amp; from Work- trip % summary'!I445</f>
        <v>0</v>
      </c>
      <c r="Y440" s="260">
        <f t="shared" si="86"/>
        <v>0</v>
      </c>
      <c r="Z440" s="259">
        <f t="shared" si="87"/>
        <v>0</v>
      </c>
      <c r="AA440" s="312">
        <f>'To &amp; from Work- trip % summary'!L445</f>
        <v>0</v>
      </c>
      <c r="AB440" s="314">
        <f>'To &amp; from Work- trip % summary'!N445</f>
        <v>0</v>
      </c>
      <c r="AC440" s="260">
        <f t="shared" si="88"/>
        <v>0</v>
      </c>
      <c r="AD440" s="259">
        <f t="shared" si="89"/>
        <v>0</v>
      </c>
      <c r="AE440" s="312">
        <f>'To &amp; from Work- trip % summary'!Q445</f>
        <v>0</v>
      </c>
      <c r="AF440" s="314">
        <f>'To &amp; from Work- trip % summary'!S445</f>
        <v>0</v>
      </c>
      <c r="AG440" s="260">
        <f t="shared" si="90"/>
        <v>0</v>
      </c>
      <c r="AH440" s="259">
        <f t="shared" si="91"/>
        <v>0</v>
      </c>
      <c r="AI440" s="312">
        <f>'To &amp; from Work- trip % summary'!V445</f>
        <v>0</v>
      </c>
      <c r="AJ440" s="314">
        <f>'To &amp; from Work- trip % summary'!X445</f>
        <v>0</v>
      </c>
      <c r="AK440" s="260">
        <f t="shared" si="92"/>
        <v>0</v>
      </c>
      <c r="AL440" s="259">
        <f t="shared" si="93"/>
        <v>0</v>
      </c>
      <c r="AM440" s="312">
        <f>'To &amp; from Work- trip % summary'!AA445</f>
        <v>0</v>
      </c>
      <c r="AN440" s="314">
        <f>'To &amp; from Work- trip % summary'!AC445</f>
        <v>0</v>
      </c>
      <c r="AO440" s="260">
        <f t="shared" si="94"/>
        <v>0</v>
      </c>
      <c r="AP440" s="259">
        <f t="shared" si="95"/>
        <v>0</v>
      </c>
      <c r="AQ440" s="312">
        <f>'To &amp; from Work- trip % summary'!AF445</f>
        <v>0</v>
      </c>
      <c r="AR440" s="314">
        <f>'To &amp; from Work- trip % summary'!AH445</f>
        <v>0</v>
      </c>
      <c r="AS440" s="260">
        <f t="shared" si="96"/>
        <v>0</v>
      </c>
      <c r="AT440" s="259">
        <f t="shared" si="97"/>
        <v>0</v>
      </c>
      <c r="AU440" s="261"/>
      <c r="AV440" s="248"/>
      <c r="AW440" s="248"/>
      <c r="AX440" s="248"/>
      <c r="AY440" s="248"/>
    </row>
    <row r="441" spans="1:51" x14ac:dyDescent="0.2">
      <c r="A441" s="248"/>
      <c r="B441" s="248"/>
      <c r="C441" s="248"/>
      <c r="D441" s="248"/>
      <c r="E441" s="248"/>
      <c r="F441" s="248"/>
      <c r="G441" s="248"/>
      <c r="H441" s="248"/>
      <c r="I441" s="248"/>
      <c r="J441" s="248"/>
      <c r="K441" s="248"/>
      <c r="L441" s="248"/>
      <c r="M441" s="248"/>
      <c r="N441" s="248"/>
      <c r="O441" s="248"/>
      <c r="P441" s="248"/>
      <c r="Q441" s="296"/>
      <c r="R441" s="256">
        <f>'To &amp; from Work- trip % summary'!B446</f>
        <v>0</v>
      </c>
      <c r="S441" s="313">
        <f>'To &amp; from Work- trip % summary'!D446</f>
        <v>0</v>
      </c>
      <c r="T441" s="257">
        <f>'Non-survey input values'!$B$26</f>
        <v>220.3</v>
      </c>
      <c r="U441" s="258">
        <f t="shared" si="84"/>
        <v>0</v>
      </c>
      <c r="V441" s="259">
        <f t="shared" si="85"/>
        <v>0</v>
      </c>
      <c r="W441" s="312">
        <f>'To &amp; from Work- trip % summary'!G446</f>
        <v>0</v>
      </c>
      <c r="X441" s="314">
        <f>'To &amp; from Work- trip % summary'!I446</f>
        <v>0</v>
      </c>
      <c r="Y441" s="260">
        <f t="shared" si="86"/>
        <v>0</v>
      </c>
      <c r="Z441" s="259">
        <f t="shared" si="87"/>
        <v>0</v>
      </c>
      <c r="AA441" s="312">
        <f>'To &amp; from Work- trip % summary'!L446</f>
        <v>0</v>
      </c>
      <c r="AB441" s="314">
        <f>'To &amp; from Work- trip % summary'!N446</f>
        <v>0</v>
      </c>
      <c r="AC441" s="260">
        <f t="shared" si="88"/>
        <v>0</v>
      </c>
      <c r="AD441" s="259">
        <f t="shared" si="89"/>
        <v>0</v>
      </c>
      <c r="AE441" s="312">
        <f>'To &amp; from Work- trip % summary'!Q446</f>
        <v>0</v>
      </c>
      <c r="AF441" s="314">
        <f>'To &amp; from Work- trip % summary'!S446</f>
        <v>0</v>
      </c>
      <c r="AG441" s="260">
        <f t="shared" si="90"/>
        <v>0</v>
      </c>
      <c r="AH441" s="259">
        <f t="shared" si="91"/>
        <v>0</v>
      </c>
      <c r="AI441" s="312">
        <f>'To &amp; from Work- trip % summary'!V446</f>
        <v>0</v>
      </c>
      <c r="AJ441" s="314">
        <f>'To &amp; from Work- trip % summary'!X446</f>
        <v>0</v>
      </c>
      <c r="AK441" s="260">
        <f t="shared" si="92"/>
        <v>0</v>
      </c>
      <c r="AL441" s="259">
        <f t="shared" si="93"/>
        <v>0</v>
      </c>
      <c r="AM441" s="312">
        <f>'To &amp; from Work- trip % summary'!AA446</f>
        <v>0</v>
      </c>
      <c r="AN441" s="314">
        <f>'To &amp; from Work- trip % summary'!AC446</f>
        <v>0</v>
      </c>
      <c r="AO441" s="260">
        <f t="shared" si="94"/>
        <v>0</v>
      </c>
      <c r="AP441" s="259">
        <f t="shared" si="95"/>
        <v>0</v>
      </c>
      <c r="AQ441" s="312">
        <f>'To &amp; from Work- trip % summary'!AF446</f>
        <v>0</v>
      </c>
      <c r="AR441" s="314">
        <f>'To &amp; from Work- trip % summary'!AH446</f>
        <v>0</v>
      </c>
      <c r="AS441" s="260">
        <f t="shared" si="96"/>
        <v>0</v>
      </c>
      <c r="AT441" s="259">
        <f t="shared" si="97"/>
        <v>0</v>
      </c>
      <c r="AU441" s="261"/>
      <c r="AV441" s="248"/>
      <c r="AW441" s="248"/>
      <c r="AX441" s="248"/>
      <c r="AY441" s="248"/>
    </row>
    <row r="442" spans="1:51" x14ac:dyDescent="0.2">
      <c r="A442" s="248"/>
      <c r="B442" s="248"/>
      <c r="C442" s="248"/>
      <c r="D442" s="248"/>
      <c r="E442" s="248"/>
      <c r="F442" s="248"/>
      <c r="G442" s="248"/>
      <c r="H442" s="248"/>
      <c r="I442" s="248"/>
      <c r="J442" s="248"/>
      <c r="K442" s="248"/>
      <c r="L442" s="248"/>
      <c r="M442" s="248"/>
      <c r="N442" s="248"/>
      <c r="O442" s="248"/>
      <c r="P442" s="248"/>
      <c r="Q442" s="296"/>
      <c r="R442" s="256">
        <f>'To &amp; from Work- trip % summary'!B447</f>
        <v>0</v>
      </c>
      <c r="S442" s="313">
        <f>'To &amp; from Work- trip % summary'!D447</f>
        <v>0</v>
      </c>
      <c r="T442" s="257">
        <f>'Non-survey input values'!$B$26</f>
        <v>220.3</v>
      </c>
      <c r="U442" s="258">
        <f t="shared" si="84"/>
        <v>0</v>
      </c>
      <c r="V442" s="259">
        <f t="shared" si="85"/>
        <v>0</v>
      </c>
      <c r="W442" s="312">
        <f>'To &amp; from Work- trip % summary'!G447</f>
        <v>0</v>
      </c>
      <c r="X442" s="314">
        <f>'To &amp; from Work- trip % summary'!I447</f>
        <v>0</v>
      </c>
      <c r="Y442" s="260">
        <f t="shared" si="86"/>
        <v>0</v>
      </c>
      <c r="Z442" s="259">
        <f t="shared" si="87"/>
        <v>0</v>
      </c>
      <c r="AA442" s="312">
        <f>'To &amp; from Work- trip % summary'!L447</f>
        <v>0</v>
      </c>
      <c r="AB442" s="314">
        <f>'To &amp; from Work- trip % summary'!N447</f>
        <v>0</v>
      </c>
      <c r="AC442" s="260">
        <f t="shared" si="88"/>
        <v>0</v>
      </c>
      <c r="AD442" s="259">
        <f t="shared" si="89"/>
        <v>0</v>
      </c>
      <c r="AE442" s="312">
        <f>'To &amp; from Work- trip % summary'!Q447</f>
        <v>0</v>
      </c>
      <c r="AF442" s="314">
        <f>'To &amp; from Work- trip % summary'!S447</f>
        <v>0</v>
      </c>
      <c r="AG442" s="260">
        <f t="shared" si="90"/>
        <v>0</v>
      </c>
      <c r="AH442" s="259">
        <f t="shared" si="91"/>
        <v>0</v>
      </c>
      <c r="AI442" s="312">
        <f>'To &amp; from Work- trip % summary'!V447</f>
        <v>0</v>
      </c>
      <c r="AJ442" s="314">
        <f>'To &amp; from Work- trip % summary'!X447</f>
        <v>0</v>
      </c>
      <c r="AK442" s="260">
        <f t="shared" si="92"/>
        <v>0</v>
      </c>
      <c r="AL442" s="259">
        <f t="shared" si="93"/>
        <v>0</v>
      </c>
      <c r="AM442" s="312">
        <f>'To &amp; from Work- trip % summary'!AA447</f>
        <v>0</v>
      </c>
      <c r="AN442" s="314">
        <f>'To &amp; from Work- trip % summary'!AC447</f>
        <v>0</v>
      </c>
      <c r="AO442" s="260">
        <f t="shared" si="94"/>
        <v>0</v>
      </c>
      <c r="AP442" s="259">
        <f t="shared" si="95"/>
        <v>0</v>
      </c>
      <c r="AQ442" s="312">
        <f>'To &amp; from Work- trip % summary'!AF447</f>
        <v>0</v>
      </c>
      <c r="AR442" s="314">
        <f>'To &amp; from Work- trip % summary'!AH447</f>
        <v>0</v>
      </c>
      <c r="AS442" s="260">
        <f t="shared" si="96"/>
        <v>0</v>
      </c>
      <c r="AT442" s="259">
        <f t="shared" si="97"/>
        <v>0</v>
      </c>
      <c r="AU442" s="261"/>
      <c r="AV442" s="248"/>
      <c r="AW442" s="248"/>
      <c r="AX442" s="248"/>
      <c r="AY442" s="248"/>
    </row>
    <row r="443" spans="1:51" x14ac:dyDescent="0.2">
      <c r="A443" s="248"/>
      <c r="B443" s="248"/>
      <c r="C443" s="248"/>
      <c r="D443" s="248"/>
      <c r="E443" s="248"/>
      <c r="F443" s="248"/>
      <c r="G443" s="248"/>
      <c r="H443" s="248"/>
      <c r="I443" s="248"/>
      <c r="J443" s="248"/>
      <c r="K443" s="248"/>
      <c r="L443" s="248"/>
      <c r="M443" s="248"/>
      <c r="N443" s="248"/>
      <c r="O443" s="248"/>
      <c r="P443" s="248"/>
      <c r="Q443" s="296"/>
      <c r="R443" s="256">
        <f>'To &amp; from Work- trip % summary'!B448</f>
        <v>0</v>
      </c>
      <c r="S443" s="313">
        <f>'To &amp; from Work- trip % summary'!D448</f>
        <v>0</v>
      </c>
      <c r="T443" s="257">
        <f>'Non-survey input values'!$B$26</f>
        <v>220.3</v>
      </c>
      <c r="U443" s="258">
        <f t="shared" si="84"/>
        <v>0</v>
      </c>
      <c r="V443" s="259">
        <f t="shared" si="85"/>
        <v>0</v>
      </c>
      <c r="W443" s="312">
        <f>'To &amp; from Work- trip % summary'!G448</f>
        <v>0</v>
      </c>
      <c r="X443" s="314">
        <f>'To &amp; from Work- trip % summary'!I448</f>
        <v>0</v>
      </c>
      <c r="Y443" s="260">
        <f t="shared" si="86"/>
        <v>0</v>
      </c>
      <c r="Z443" s="259">
        <f t="shared" si="87"/>
        <v>0</v>
      </c>
      <c r="AA443" s="312">
        <f>'To &amp; from Work- trip % summary'!L448</f>
        <v>0</v>
      </c>
      <c r="AB443" s="314">
        <f>'To &amp; from Work- trip % summary'!N448</f>
        <v>0</v>
      </c>
      <c r="AC443" s="260">
        <f t="shared" si="88"/>
        <v>0</v>
      </c>
      <c r="AD443" s="259">
        <f t="shared" si="89"/>
        <v>0</v>
      </c>
      <c r="AE443" s="312">
        <f>'To &amp; from Work- trip % summary'!Q448</f>
        <v>0</v>
      </c>
      <c r="AF443" s="314">
        <f>'To &amp; from Work- trip % summary'!S448</f>
        <v>0</v>
      </c>
      <c r="AG443" s="260">
        <f t="shared" si="90"/>
        <v>0</v>
      </c>
      <c r="AH443" s="259">
        <f t="shared" si="91"/>
        <v>0</v>
      </c>
      <c r="AI443" s="312">
        <f>'To &amp; from Work- trip % summary'!V448</f>
        <v>0</v>
      </c>
      <c r="AJ443" s="314">
        <f>'To &amp; from Work- trip % summary'!X448</f>
        <v>0</v>
      </c>
      <c r="AK443" s="260">
        <f t="shared" si="92"/>
        <v>0</v>
      </c>
      <c r="AL443" s="259">
        <f t="shared" si="93"/>
        <v>0</v>
      </c>
      <c r="AM443" s="312">
        <f>'To &amp; from Work- trip % summary'!AA448</f>
        <v>0</v>
      </c>
      <c r="AN443" s="314">
        <f>'To &amp; from Work- trip % summary'!AC448</f>
        <v>0</v>
      </c>
      <c r="AO443" s="260">
        <f t="shared" si="94"/>
        <v>0</v>
      </c>
      <c r="AP443" s="259">
        <f t="shared" si="95"/>
        <v>0</v>
      </c>
      <c r="AQ443" s="312">
        <f>'To &amp; from Work- trip % summary'!AF448</f>
        <v>0</v>
      </c>
      <c r="AR443" s="314">
        <f>'To &amp; from Work- trip % summary'!AH448</f>
        <v>0</v>
      </c>
      <c r="AS443" s="260">
        <f t="shared" si="96"/>
        <v>0</v>
      </c>
      <c r="AT443" s="259">
        <f t="shared" si="97"/>
        <v>0</v>
      </c>
      <c r="AU443" s="261"/>
      <c r="AV443" s="248"/>
      <c r="AW443" s="248"/>
      <c r="AX443" s="248"/>
      <c r="AY443" s="248"/>
    </row>
    <row r="444" spans="1:51" x14ac:dyDescent="0.2">
      <c r="A444" s="248"/>
      <c r="B444" s="248"/>
      <c r="C444" s="248"/>
      <c r="D444" s="248"/>
      <c r="E444" s="248"/>
      <c r="F444" s="248"/>
      <c r="G444" s="248"/>
      <c r="H444" s="248"/>
      <c r="I444" s="248"/>
      <c r="J444" s="248"/>
      <c r="K444" s="248"/>
      <c r="L444" s="248"/>
      <c r="M444" s="248"/>
      <c r="N444" s="248"/>
      <c r="O444" s="248"/>
      <c r="P444" s="248"/>
      <c r="Q444" s="296"/>
      <c r="R444" s="256">
        <f>'To &amp; from Work- trip % summary'!B449</f>
        <v>0</v>
      </c>
      <c r="S444" s="313">
        <f>'To &amp; from Work- trip % summary'!D449</f>
        <v>0</v>
      </c>
      <c r="T444" s="257">
        <f>'Non-survey input values'!$B$26</f>
        <v>220.3</v>
      </c>
      <c r="U444" s="258">
        <f t="shared" si="84"/>
        <v>0</v>
      </c>
      <c r="V444" s="259">
        <f t="shared" si="85"/>
        <v>0</v>
      </c>
      <c r="W444" s="312">
        <f>'To &amp; from Work- trip % summary'!G449</f>
        <v>0</v>
      </c>
      <c r="X444" s="314">
        <f>'To &amp; from Work- trip % summary'!I449</f>
        <v>0</v>
      </c>
      <c r="Y444" s="260">
        <f t="shared" si="86"/>
        <v>0</v>
      </c>
      <c r="Z444" s="259">
        <f t="shared" si="87"/>
        <v>0</v>
      </c>
      <c r="AA444" s="312">
        <f>'To &amp; from Work- trip % summary'!L449</f>
        <v>0</v>
      </c>
      <c r="AB444" s="314">
        <f>'To &amp; from Work- trip % summary'!N449</f>
        <v>0</v>
      </c>
      <c r="AC444" s="260">
        <f t="shared" si="88"/>
        <v>0</v>
      </c>
      <c r="AD444" s="259">
        <f t="shared" si="89"/>
        <v>0</v>
      </c>
      <c r="AE444" s="312">
        <f>'To &amp; from Work- trip % summary'!Q449</f>
        <v>0</v>
      </c>
      <c r="AF444" s="314">
        <f>'To &amp; from Work- trip % summary'!S449</f>
        <v>0</v>
      </c>
      <c r="AG444" s="260">
        <f t="shared" si="90"/>
        <v>0</v>
      </c>
      <c r="AH444" s="259">
        <f t="shared" si="91"/>
        <v>0</v>
      </c>
      <c r="AI444" s="312">
        <f>'To &amp; from Work- trip % summary'!V449</f>
        <v>0</v>
      </c>
      <c r="AJ444" s="314">
        <f>'To &amp; from Work- trip % summary'!X449</f>
        <v>0</v>
      </c>
      <c r="AK444" s="260">
        <f t="shared" si="92"/>
        <v>0</v>
      </c>
      <c r="AL444" s="259">
        <f t="shared" si="93"/>
        <v>0</v>
      </c>
      <c r="AM444" s="312">
        <f>'To &amp; from Work- trip % summary'!AA449</f>
        <v>0</v>
      </c>
      <c r="AN444" s="314">
        <f>'To &amp; from Work- trip % summary'!AC449</f>
        <v>0</v>
      </c>
      <c r="AO444" s="260">
        <f t="shared" si="94"/>
        <v>0</v>
      </c>
      <c r="AP444" s="259">
        <f t="shared" si="95"/>
        <v>0</v>
      </c>
      <c r="AQ444" s="312">
        <f>'To &amp; from Work- trip % summary'!AF449</f>
        <v>0</v>
      </c>
      <c r="AR444" s="314">
        <f>'To &amp; from Work- trip % summary'!AH449</f>
        <v>0</v>
      </c>
      <c r="AS444" s="260">
        <f t="shared" si="96"/>
        <v>0</v>
      </c>
      <c r="AT444" s="259">
        <f t="shared" si="97"/>
        <v>0</v>
      </c>
      <c r="AU444" s="261"/>
      <c r="AV444" s="248"/>
      <c r="AW444" s="248"/>
      <c r="AX444" s="248"/>
      <c r="AY444" s="248"/>
    </row>
    <row r="445" spans="1:51" x14ac:dyDescent="0.2">
      <c r="A445" s="248"/>
      <c r="B445" s="248"/>
      <c r="C445" s="248"/>
      <c r="D445" s="248"/>
      <c r="E445" s="248"/>
      <c r="F445" s="248"/>
      <c r="G445" s="248"/>
      <c r="H445" s="248"/>
      <c r="I445" s="248"/>
      <c r="J445" s="248"/>
      <c r="K445" s="248"/>
      <c r="L445" s="248"/>
      <c r="M445" s="248"/>
      <c r="N445" s="248"/>
      <c r="O445" s="248"/>
      <c r="P445" s="248"/>
      <c r="Q445" s="296"/>
      <c r="R445" s="256">
        <f>'To &amp; from Work- trip % summary'!B450</f>
        <v>0</v>
      </c>
      <c r="S445" s="313">
        <f>'To &amp; from Work- trip % summary'!D450</f>
        <v>0</v>
      </c>
      <c r="T445" s="257">
        <f>'Non-survey input values'!$B$26</f>
        <v>220.3</v>
      </c>
      <c r="U445" s="258">
        <f t="shared" si="84"/>
        <v>0</v>
      </c>
      <c r="V445" s="259">
        <f t="shared" si="85"/>
        <v>0</v>
      </c>
      <c r="W445" s="312">
        <f>'To &amp; from Work- trip % summary'!G450</f>
        <v>0</v>
      </c>
      <c r="X445" s="314">
        <f>'To &amp; from Work- trip % summary'!I450</f>
        <v>0</v>
      </c>
      <c r="Y445" s="260">
        <f t="shared" si="86"/>
        <v>0</v>
      </c>
      <c r="Z445" s="259">
        <f t="shared" si="87"/>
        <v>0</v>
      </c>
      <c r="AA445" s="312">
        <f>'To &amp; from Work- trip % summary'!L450</f>
        <v>0</v>
      </c>
      <c r="AB445" s="314">
        <f>'To &amp; from Work- trip % summary'!N450</f>
        <v>0</v>
      </c>
      <c r="AC445" s="260">
        <f t="shared" si="88"/>
        <v>0</v>
      </c>
      <c r="AD445" s="259">
        <f t="shared" si="89"/>
        <v>0</v>
      </c>
      <c r="AE445" s="312">
        <f>'To &amp; from Work- trip % summary'!Q450</f>
        <v>0</v>
      </c>
      <c r="AF445" s="314">
        <f>'To &amp; from Work- trip % summary'!S450</f>
        <v>0</v>
      </c>
      <c r="AG445" s="260">
        <f t="shared" si="90"/>
        <v>0</v>
      </c>
      <c r="AH445" s="259">
        <f t="shared" si="91"/>
        <v>0</v>
      </c>
      <c r="AI445" s="312">
        <f>'To &amp; from Work- trip % summary'!V450</f>
        <v>0</v>
      </c>
      <c r="AJ445" s="314">
        <f>'To &amp; from Work- trip % summary'!X450</f>
        <v>0</v>
      </c>
      <c r="AK445" s="260">
        <f t="shared" si="92"/>
        <v>0</v>
      </c>
      <c r="AL445" s="259">
        <f t="shared" si="93"/>
        <v>0</v>
      </c>
      <c r="AM445" s="312">
        <f>'To &amp; from Work- trip % summary'!AA450</f>
        <v>0</v>
      </c>
      <c r="AN445" s="314">
        <f>'To &amp; from Work- trip % summary'!AC450</f>
        <v>0</v>
      </c>
      <c r="AO445" s="260">
        <f t="shared" si="94"/>
        <v>0</v>
      </c>
      <c r="AP445" s="259">
        <f t="shared" si="95"/>
        <v>0</v>
      </c>
      <c r="AQ445" s="312">
        <f>'To &amp; from Work- trip % summary'!AF450</f>
        <v>0</v>
      </c>
      <c r="AR445" s="314">
        <f>'To &amp; from Work- trip % summary'!AH450</f>
        <v>0</v>
      </c>
      <c r="AS445" s="260">
        <f t="shared" si="96"/>
        <v>0</v>
      </c>
      <c r="AT445" s="259">
        <f t="shared" si="97"/>
        <v>0</v>
      </c>
      <c r="AU445" s="261"/>
      <c r="AV445" s="248"/>
      <c r="AW445" s="248"/>
      <c r="AX445" s="248"/>
      <c r="AY445" s="248"/>
    </row>
    <row r="446" spans="1:51" x14ac:dyDescent="0.2">
      <c r="A446" s="248"/>
      <c r="B446" s="248"/>
      <c r="C446" s="248"/>
      <c r="D446" s="248"/>
      <c r="E446" s="248"/>
      <c r="F446" s="248"/>
      <c r="G446" s="248"/>
      <c r="H446" s="248"/>
      <c r="I446" s="248"/>
      <c r="J446" s="248"/>
      <c r="K446" s="248"/>
      <c r="L446" s="248"/>
      <c r="M446" s="248"/>
      <c r="N446" s="248"/>
      <c r="O446" s="248"/>
      <c r="P446" s="248"/>
      <c r="Q446" s="296"/>
      <c r="R446" s="256">
        <f>'To &amp; from Work- trip % summary'!B451</f>
        <v>0</v>
      </c>
      <c r="S446" s="313">
        <f>'To &amp; from Work- trip % summary'!D451</f>
        <v>0</v>
      </c>
      <c r="T446" s="257">
        <f>'Non-survey input values'!$B$26</f>
        <v>220.3</v>
      </c>
      <c r="U446" s="258">
        <f t="shared" si="84"/>
        <v>0</v>
      </c>
      <c r="V446" s="259">
        <f t="shared" si="85"/>
        <v>0</v>
      </c>
      <c r="W446" s="312">
        <f>'To &amp; from Work- trip % summary'!G451</f>
        <v>0</v>
      </c>
      <c r="X446" s="314">
        <f>'To &amp; from Work- trip % summary'!I451</f>
        <v>0</v>
      </c>
      <c r="Y446" s="260">
        <f t="shared" si="86"/>
        <v>0</v>
      </c>
      <c r="Z446" s="259">
        <f t="shared" si="87"/>
        <v>0</v>
      </c>
      <c r="AA446" s="312">
        <f>'To &amp; from Work- trip % summary'!L451</f>
        <v>0</v>
      </c>
      <c r="AB446" s="314">
        <f>'To &amp; from Work- trip % summary'!N451</f>
        <v>0</v>
      </c>
      <c r="AC446" s="260">
        <f t="shared" si="88"/>
        <v>0</v>
      </c>
      <c r="AD446" s="259">
        <f t="shared" si="89"/>
        <v>0</v>
      </c>
      <c r="AE446" s="312">
        <f>'To &amp; from Work- trip % summary'!Q451</f>
        <v>0</v>
      </c>
      <c r="AF446" s="314">
        <f>'To &amp; from Work- trip % summary'!S451</f>
        <v>0</v>
      </c>
      <c r="AG446" s="260">
        <f t="shared" si="90"/>
        <v>0</v>
      </c>
      <c r="AH446" s="259">
        <f t="shared" si="91"/>
        <v>0</v>
      </c>
      <c r="AI446" s="312">
        <f>'To &amp; from Work- trip % summary'!V451</f>
        <v>0</v>
      </c>
      <c r="AJ446" s="314">
        <f>'To &amp; from Work- trip % summary'!X451</f>
        <v>0</v>
      </c>
      <c r="AK446" s="260">
        <f t="shared" si="92"/>
        <v>0</v>
      </c>
      <c r="AL446" s="259">
        <f t="shared" si="93"/>
        <v>0</v>
      </c>
      <c r="AM446" s="312">
        <f>'To &amp; from Work- trip % summary'!AA451</f>
        <v>0</v>
      </c>
      <c r="AN446" s="314">
        <f>'To &amp; from Work- trip % summary'!AC451</f>
        <v>0</v>
      </c>
      <c r="AO446" s="260">
        <f t="shared" si="94"/>
        <v>0</v>
      </c>
      <c r="AP446" s="259">
        <f t="shared" si="95"/>
        <v>0</v>
      </c>
      <c r="AQ446" s="312">
        <f>'To &amp; from Work- trip % summary'!AF451</f>
        <v>0</v>
      </c>
      <c r="AR446" s="314">
        <f>'To &amp; from Work- trip % summary'!AH451</f>
        <v>0</v>
      </c>
      <c r="AS446" s="260">
        <f t="shared" si="96"/>
        <v>0</v>
      </c>
      <c r="AT446" s="259">
        <f t="shared" si="97"/>
        <v>0</v>
      </c>
      <c r="AU446" s="261"/>
      <c r="AV446" s="248"/>
      <c r="AW446" s="248"/>
      <c r="AX446" s="248"/>
      <c r="AY446" s="248"/>
    </row>
    <row r="447" spans="1:51" x14ac:dyDescent="0.2">
      <c r="A447" s="248"/>
      <c r="B447" s="248"/>
      <c r="C447" s="248"/>
      <c r="D447" s="248"/>
      <c r="E447" s="248"/>
      <c r="F447" s="248"/>
      <c r="G447" s="248"/>
      <c r="H447" s="248"/>
      <c r="I447" s="248"/>
      <c r="J447" s="248"/>
      <c r="K447" s="248"/>
      <c r="L447" s="248"/>
      <c r="M447" s="248"/>
      <c r="N447" s="248"/>
      <c r="O447" s="248"/>
      <c r="P447" s="248"/>
      <c r="Q447" s="296"/>
      <c r="R447" s="256">
        <f>'To &amp; from Work- trip % summary'!B452</f>
        <v>0</v>
      </c>
      <c r="S447" s="313">
        <f>'To &amp; from Work- trip % summary'!D452</f>
        <v>0</v>
      </c>
      <c r="T447" s="257">
        <f>'Non-survey input values'!$B$26</f>
        <v>220.3</v>
      </c>
      <c r="U447" s="258">
        <f t="shared" si="84"/>
        <v>0</v>
      </c>
      <c r="V447" s="259">
        <f t="shared" si="85"/>
        <v>0</v>
      </c>
      <c r="W447" s="312">
        <f>'To &amp; from Work- trip % summary'!G452</f>
        <v>0</v>
      </c>
      <c r="X447" s="314">
        <f>'To &amp; from Work- trip % summary'!I452</f>
        <v>0</v>
      </c>
      <c r="Y447" s="260">
        <f t="shared" si="86"/>
        <v>0</v>
      </c>
      <c r="Z447" s="259">
        <f t="shared" si="87"/>
        <v>0</v>
      </c>
      <c r="AA447" s="312">
        <f>'To &amp; from Work- trip % summary'!L452</f>
        <v>0</v>
      </c>
      <c r="AB447" s="314">
        <f>'To &amp; from Work- trip % summary'!N452</f>
        <v>0</v>
      </c>
      <c r="AC447" s="260">
        <f t="shared" si="88"/>
        <v>0</v>
      </c>
      <c r="AD447" s="259">
        <f t="shared" si="89"/>
        <v>0</v>
      </c>
      <c r="AE447" s="312">
        <f>'To &amp; from Work- trip % summary'!Q452</f>
        <v>0</v>
      </c>
      <c r="AF447" s="314">
        <f>'To &amp; from Work- trip % summary'!S452</f>
        <v>0</v>
      </c>
      <c r="AG447" s="260">
        <f t="shared" si="90"/>
        <v>0</v>
      </c>
      <c r="AH447" s="259">
        <f t="shared" si="91"/>
        <v>0</v>
      </c>
      <c r="AI447" s="312">
        <f>'To &amp; from Work- trip % summary'!V452</f>
        <v>0</v>
      </c>
      <c r="AJ447" s="314">
        <f>'To &amp; from Work- trip % summary'!X452</f>
        <v>0</v>
      </c>
      <c r="AK447" s="260">
        <f t="shared" si="92"/>
        <v>0</v>
      </c>
      <c r="AL447" s="259">
        <f t="shared" si="93"/>
        <v>0</v>
      </c>
      <c r="AM447" s="312">
        <f>'To &amp; from Work- trip % summary'!AA452</f>
        <v>0</v>
      </c>
      <c r="AN447" s="314">
        <f>'To &amp; from Work- trip % summary'!AC452</f>
        <v>0</v>
      </c>
      <c r="AO447" s="260">
        <f t="shared" si="94"/>
        <v>0</v>
      </c>
      <c r="AP447" s="259">
        <f t="shared" si="95"/>
        <v>0</v>
      </c>
      <c r="AQ447" s="312">
        <f>'To &amp; from Work- trip % summary'!AF452</f>
        <v>0</v>
      </c>
      <c r="AR447" s="314">
        <f>'To &amp; from Work- trip % summary'!AH452</f>
        <v>0</v>
      </c>
      <c r="AS447" s="260">
        <f t="shared" si="96"/>
        <v>0</v>
      </c>
      <c r="AT447" s="259">
        <f t="shared" si="97"/>
        <v>0</v>
      </c>
      <c r="AU447" s="261"/>
      <c r="AV447" s="248"/>
      <c r="AW447" s="248"/>
      <c r="AX447" s="248"/>
      <c r="AY447" s="248"/>
    </row>
    <row r="448" spans="1:51" x14ac:dyDescent="0.2">
      <c r="A448" s="248"/>
      <c r="B448" s="248"/>
      <c r="C448" s="248"/>
      <c r="D448" s="248"/>
      <c r="E448" s="248"/>
      <c r="F448" s="248"/>
      <c r="G448" s="248"/>
      <c r="H448" s="248"/>
      <c r="I448" s="248"/>
      <c r="J448" s="248"/>
      <c r="K448" s="248"/>
      <c r="L448" s="248"/>
      <c r="M448" s="248"/>
      <c r="N448" s="248"/>
      <c r="O448" s="248"/>
      <c r="P448" s="248"/>
      <c r="Q448" s="296"/>
      <c r="R448" s="256">
        <f>'To &amp; from Work- trip % summary'!B453</f>
        <v>0</v>
      </c>
      <c r="S448" s="313">
        <f>'To &amp; from Work- trip % summary'!D453</f>
        <v>0</v>
      </c>
      <c r="T448" s="257">
        <f>'Non-survey input values'!$B$26</f>
        <v>220.3</v>
      </c>
      <c r="U448" s="258">
        <f t="shared" si="84"/>
        <v>0</v>
      </c>
      <c r="V448" s="259">
        <f t="shared" si="85"/>
        <v>0</v>
      </c>
      <c r="W448" s="312">
        <f>'To &amp; from Work- trip % summary'!G453</f>
        <v>0</v>
      </c>
      <c r="X448" s="314">
        <f>'To &amp; from Work- trip % summary'!I453</f>
        <v>0</v>
      </c>
      <c r="Y448" s="260">
        <f t="shared" si="86"/>
        <v>0</v>
      </c>
      <c r="Z448" s="259">
        <f t="shared" si="87"/>
        <v>0</v>
      </c>
      <c r="AA448" s="312">
        <f>'To &amp; from Work- trip % summary'!L453</f>
        <v>0</v>
      </c>
      <c r="AB448" s="314">
        <f>'To &amp; from Work- trip % summary'!N453</f>
        <v>0</v>
      </c>
      <c r="AC448" s="260">
        <f t="shared" si="88"/>
        <v>0</v>
      </c>
      <c r="AD448" s="259">
        <f t="shared" si="89"/>
        <v>0</v>
      </c>
      <c r="AE448" s="312">
        <f>'To &amp; from Work- trip % summary'!Q453</f>
        <v>0</v>
      </c>
      <c r="AF448" s="314">
        <f>'To &amp; from Work- trip % summary'!S453</f>
        <v>0</v>
      </c>
      <c r="AG448" s="260">
        <f t="shared" si="90"/>
        <v>0</v>
      </c>
      <c r="AH448" s="259">
        <f t="shared" si="91"/>
        <v>0</v>
      </c>
      <c r="AI448" s="312">
        <f>'To &amp; from Work- trip % summary'!V453</f>
        <v>0</v>
      </c>
      <c r="AJ448" s="314">
        <f>'To &amp; from Work- trip % summary'!X453</f>
        <v>0</v>
      </c>
      <c r="AK448" s="260">
        <f t="shared" si="92"/>
        <v>0</v>
      </c>
      <c r="AL448" s="259">
        <f t="shared" si="93"/>
        <v>0</v>
      </c>
      <c r="AM448" s="312">
        <f>'To &amp; from Work- trip % summary'!AA453</f>
        <v>0</v>
      </c>
      <c r="AN448" s="314">
        <f>'To &amp; from Work- trip % summary'!AC453</f>
        <v>0</v>
      </c>
      <c r="AO448" s="260">
        <f t="shared" si="94"/>
        <v>0</v>
      </c>
      <c r="AP448" s="259">
        <f t="shared" si="95"/>
        <v>0</v>
      </c>
      <c r="AQ448" s="312">
        <f>'To &amp; from Work- trip % summary'!AF453</f>
        <v>0</v>
      </c>
      <c r="AR448" s="314">
        <f>'To &amp; from Work- trip % summary'!AH453</f>
        <v>0</v>
      </c>
      <c r="AS448" s="260">
        <f t="shared" si="96"/>
        <v>0</v>
      </c>
      <c r="AT448" s="259">
        <f t="shared" si="97"/>
        <v>0</v>
      </c>
      <c r="AU448" s="261"/>
      <c r="AV448" s="248"/>
      <c r="AW448" s="248"/>
      <c r="AX448" s="248"/>
      <c r="AY448" s="248"/>
    </row>
    <row r="449" spans="1:51" x14ac:dyDescent="0.2">
      <c r="A449" s="248"/>
      <c r="B449" s="248"/>
      <c r="C449" s="248"/>
      <c r="D449" s="248"/>
      <c r="E449" s="248"/>
      <c r="F449" s="248"/>
      <c r="G449" s="248"/>
      <c r="H449" s="248"/>
      <c r="I449" s="248"/>
      <c r="J449" s="248"/>
      <c r="K449" s="248"/>
      <c r="L449" s="248"/>
      <c r="M449" s="248"/>
      <c r="N449" s="248"/>
      <c r="O449" s="248"/>
      <c r="P449" s="248"/>
      <c r="Q449" s="296"/>
      <c r="R449" s="256">
        <f>'To &amp; from Work- trip % summary'!B454</f>
        <v>0</v>
      </c>
      <c r="S449" s="313">
        <f>'To &amp; from Work- trip % summary'!D454</f>
        <v>0</v>
      </c>
      <c r="T449" s="257">
        <f>'Non-survey input values'!$B$26</f>
        <v>220.3</v>
      </c>
      <c r="U449" s="258">
        <f t="shared" si="84"/>
        <v>0</v>
      </c>
      <c r="V449" s="259">
        <f t="shared" si="85"/>
        <v>0</v>
      </c>
      <c r="W449" s="312">
        <f>'To &amp; from Work- trip % summary'!G454</f>
        <v>0</v>
      </c>
      <c r="X449" s="314">
        <f>'To &amp; from Work- trip % summary'!I454</f>
        <v>0</v>
      </c>
      <c r="Y449" s="260">
        <f t="shared" si="86"/>
        <v>0</v>
      </c>
      <c r="Z449" s="259">
        <f t="shared" si="87"/>
        <v>0</v>
      </c>
      <c r="AA449" s="312">
        <f>'To &amp; from Work- trip % summary'!L454</f>
        <v>0</v>
      </c>
      <c r="AB449" s="314">
        <f>'To &amp; from Work- trip % summary'!N454</f>
        <v>0</v>
      </c>
      <c r="AC449" s="260">
        <f t="shared" si="88"/>
        <v>0</v>
      </c>
      <c r="AD449" s="259">
        <f t="shared" si="89"/>
        <v>0</v>
      </c>
      <c r="AE449" s="312">
        <f>'To &amp; from Work- trip % summary'!Q454</f>
        <v>0</v>
      </c>
      <c r="AF449" s="314">
        <f>'To &amp; from Work- trip % summary'!S454</f>
        <v>0</v>
      </c>
      <c r="AG449" s="260">
        <f t="shared" si="90"/>
        <v>0</v>
      </c>
      <c r="AH449" s="259">
        <f t="shared" si="91"/>
        <v>0</v>
      </c>
      <c r="AI449" s="312">
        <f>'To &amp; from Work- trip % summary'!V454</f>
        <v>0</v>
      </c>
      <c r="AJ449" s="314">
        <f>'To &amp; from Work- trip % summary'!X454</f>
        <v>0</v>
      </c>
      <c r="AK449" s="260">
        <f t="shared" si="92"/>
        <v>0</v>
      </c>
      <c r="AL449" s="259">
        <f t="shared" si="93"/>
        <v>0</v>
      </c>
      <c r="AM449" s="312">
        <f>'To &amp; from Work- trip % summary'!AA454</f>
        <v>0</v>
      </c>
      <c r="AN449" s="314">
        <f>'To &amp; from Work- trip % summary'!AC454</f>
        <v>0</v>
      </c>
      <c r="AO449" s="260">
        <f t="shared" si="94"/>
        <v>0</v>
      </c>
      <c r="AP449" s="259">
        <f t="shared" si="95"/>
        <v>0</v>
      </c>
      <c r="AQ449" s="312">
        <f>'To &amp; from Work- trip % summary'!AF454</f>
        <v>0</v>
      </c>
      <c r="AR449" s="314">
        <f>'To &amp; from Work- trip % summary'!AH454</f>
        <v>0</v>
      </c>
      <c r="AS449" s="260">
        <f t="shared" si="96"/>
        <v>0</v>
      </c>
      <c r="AT449" s="259">
        <f t="shared" si="97"/>
        <v>0</v>
      </c>
      <c r="AU449" s="261"/>
      <c r="AV449" s="248"/>
      <c r="AW449" s="248"/>
      <c r="AX449" s="248"/>
      <c r="AY449" s="248"/>
    </row>
    <row r="450" spans="1:51" x14ac:dyDescent="0.2">
      <c r="A450" s="248"/>
      <c r="B450" s="248"/>
      <c r="C450" s="248"/>
      <c r="D450" s="248"/>
      <c r="E450" s="248"/>
      <c r="F450" s="248"/>
      <c r="G450" s="248"/>
      <c r="H450" s="248"/>
      <c r="I450" s="248"/>
      <c r="J450" s="248"/>
      <c r="K450" s="248"/>
      <c r="L450" s="248"/>
      <c r="M450" s="248"/>
      <c r="N450" s="248"/>
      <c r="O450" s="248"/>
      <c r="P450" s="248"/>
      <c r="Q450" s="296"/>
      <c r="R450" s="256">
        <f>'To &amp; from Work- trip % summary'!B455</f>
        <v>0</v>
      </c>
      <c r="S450" s="313">
        <f>'To &amp; from Work- trip % summary'!D455</f>
        <v>0</v>
      </c>
      <c r="T450" s="257">
        <f>'Non-survey input values'!$B$26</f>
        <v>220.3</v>
      </c>
      <c r="U450" s="258">
        <f t="shared" si="84"/>
        <v>0</v>
      </c>
      <c r="V450" s="259">
        <f t="shared" si="85"/>
        <v>0</v>
      </c>
      <c r="W450" s="312">
        <f>'To &amp; from Work- trip % summary'!G455</f>
        <v>0</v>
      </c>
      <c r="X450" s="314">
        <f>'To &amp; from Work- trip % summary'!I455</f>
        <v>0</v>
      </c>
      <c r="Y450" s="260">
        <f t="shared" si="86"/>
        <v>0</v>
      </c>
      <c r="Z450" s="259">
        <f t="shared" si="87"/>
        <v>0</v>
      </c>
      <c r="AA450" s="312">
        <f>'To &amp; from Work- trip % summary'!L455</f>
        <v>0</v>
      </c>
      <c r="AB450" s="314">
        <f>'To &amp; from Work- trip % summary'!N455</f>
        <v>0</v>
      </c>
      <c r="AC450" s="260">
        <f t="shared" si="88"/>
        <v>0</v>
      </c>
      <c r="AD450" s="259">
        <f t="shared" si="89"/>
        <v>0</v>
      </c>
      <c r="AE450" s="312">
        <f>'To &amp; from Work- trip % summary'!Q455</f>
        <v>0</v>
      </c>
      <c r="AF450" s="314">
        <f>'To &amp; from Work- trip % summary'!S455</f>
        <v>0</v>
      </c>
      <c r="AG450" s="260">
        <f t="shared" si="90"/>
        <v>0</v>
      </c>
      <c r="AH450" s="259">
        <f t="shared" si="91"/>
        <v>0</v>
      </c>
      <c r="AI450" s="312">
        <f>'To &amp; from Work- trip % summary'!V455</f>
        <v>0</v>
      </c>
      <c r="AJ450" s="314">
        <f>'To &amp; from Work- trip % summary'!X455</f>
        <v>0</v>
      </c>
      <c r="AK450" s="260">
        <f t="shared" si="92"/>
        <v>0</v>
      </c>
      <c r="AL450" s="259">
        <f t="shared" si="93"/>
        <v>0</v>
      </c>
      <c r="AM450" s="312">
        <f>'To &amp; from Work- trip % summary'!AA455</f>
        <v>0</v>
      </c>
      <c r="AN450" s="314">
        <f>'To &amp; from Work- trip % summary'!AC455</f>
        <v>0</v>
      </c>
      <c r="AO450" s="260">
        <f t="shared" si="94"/>
        <v>0</v>
      </c>
      <c r="AP450" s="259">
        <f t="shared" si="95"/>
        <v>0</v>
      </c>
      <c r="AQ450" s="312">
        <f>'To &amp; from Work- trip % summary'!AF455</f>
        <v>0</v>
      </c>
      <c r="AR450" s="314">
        <f>'To &amp; from Work- trip % summary'!AH455</f>
        <v>0</v>
      </c>
      <c r="AS450" s="260">
        <f t="shared" si="96"/>
        <v>0</v>
      </c>
      <c r="AT450" s="259">
        <f t="shared" si="97"/>
        <v>0</v>
      </c>
      <c r="AU450" s="261"/>
      <c r="AV450" s="248"/>
      <c r="AW450" s="248"/>
      <c r="AX450" s="248"/>
      <c r="AY450" s="248"/>
    </row>
    <row r="451" spans="1:51" x14ac:dyDescent="0.2">
      <c r="A451" s="248"/>
      <c r="B451" s="248"/>
      <c r="C451" s="248"/>
      <c r="D451" s="248"/>
      <c r="E451" s="248"/>
      <c r="F451" s="248"/>
      <c r="G451" s="248"/>
      <c r="H451" s="248"/>
      <c r="I451" s="248"/>
      <c r="J451" s="248"/>
      <c r="K451" s="248"/>
      <c r="L451" s="248"/>
      <c r="M451" s="248"/>
      <c r="N451" s="248"/>
      <c r="O451" s="248"/>
      <c r="P451" s="248"/>
      <c r="Q451" s="296"/>
      <c r="R451" s="256">
        <f>'To &amp; from Work- trip % summary'!B456</f>
        <v>0</v>
      </c>
      <c r="S451" s="313">
        <f>'To &amp; from Work- trip % summary'!D456</f>
        <v>0</v>
      </c>
      <c r="T451" s="257">
        <f>'Non-survey input values'!$B$26</f>
        <v>220.3</v>
      </c>
      <c r="U451" s="258">
        <f t="shared" si="84"/>
        <v>0</v>
      </c>
      <c r="V451" s="259">
        <f t="shared" si="85"/>
        <v>0</v>
      </c>
      <c r="W451" s="312">
        <f>'To &amp; from Work- trip % summary'!G456</f>
        <v>0</v>
      </c>
      <c r="X451" s="314">
        <f>'To &amp; from Work- trip % summary'!I456</f>
        <v>0</v>
      </c>
      <c r="Y451" s="260">
        <f t="shared" si="86"/>
        <v>0</v>
      </c>
      <c r="Z451" s="259">
        <f t="shared" si="87"/>
        <v>0</v>
      </c>
      <c r="AA451" s="312">
        <f>'To &amp; from Work- trip % summary'!L456</f>
        <v>0</v>
      </c>
      <c r="AB451" s="314">
        <f>'To &amp; from Work- trip % summary'!N456</f>
        <v>0</v>
      </c>
      <c r="AC451" s="260">
        <f t="shared" si="88"/>
        <v>0</v>
      </c>
      <c r="AD451" s="259">
        <f t="shared" si="89"/>
        <v>0</v>
      </c>
      <c r="AE451" s="312">
        <f>'To &amp; from Work- trip % summary'!Q456</f>
        <v>0</v>
      </c>
      <c r="AF451" s="314">
        <f>'To &amp; from Work- trip % summary'!S456</f>
        <v>0</v>
      </c>
      <c r="AG451" s="260">
        <f t="shared" si="90"/>
        <v>0</v>
      </c>
      <c r="AH451" s="259">
        <f t="shared" si="91"/>
        <v>0</v>
      </c>
      <c r="AI451" s="312">
        <f>'To &amp; from Work- trip % summary'!V456</f>
        <v>0</v>
      </c>
      <c r="AJ451" s="314">
        <f>'To &amp; from Work- trip % summary'!X456</f>
        <v>0</v>
      </c>
      <c r="AK451" s="260">
        <f t="shared" si="92"/>
        <v>0</v>
      </c>
      <c r="AL451" s="259">
        <f t="shared" si="93"/>
        <v>0</v>
      </c>
      <c r="AM451" s="312">
        <f>'To &amp; from Work- trip % summary'!AA456</f>
        <v>0</v>
      </c>
      <c r="AN451" s="314">
        <f>'To &amp; from Work- trip % summary'!AC456</f>
        <v>0</v>
      </c>
      <c r="AO451" s="260">
        <f t="shared" si="94"/>
        <v>0</v>
      </c>
      <c r="AP451" s="259">
        <f t="shared" si="95"/>
        <v>0</v>
      </c>
      <c r="AQ451" s="312">
        <f>'To &amp; from Work- trip % summary'!AF456</f>
        <v>0</v>
      </c>
      <c r="AR451" s="314">
        <f>'To &amp; from Work- trip % summary'!AH456</f>
        <v>0</v>
      </c>
      <c r="AS451" s="260">
        <f t="shared" si="96"/>
        <v>0</v>
      </c>
      <c r="AT451" s="259">
        <f t="shared" si="97"/>
        <v>0</v>
      </c>
      <c r="AU451" s="261"/>
      <c r="AV451" s="248"/>
      <c r="AW451" s="248"/>
      <c r="AX451" s="248"/>
      <c r="AY451" s="248"/>
    </row>
    <row r="452" spans="1:51" x14ac:dyDescent="0.2">
      <c r="A452" s="248"/>
      <c r="B452" s="248"/>
      <c r="C452" s="248"/>
      <c r="D452" s="248"/>
      <c r="E452" s="248"/>
      <c r="F452" s="248"/>
      <c r="G452" s="248"/>
      <c r="H452" s="248"/>
      <c r="I452" s="248"/>
      <c r="J452" s="248"/>
      <c r="K452" s="248"/>
      <c r="L452" s="248"/>
      <c r="M452" s="248"/>
      <c r="N452" s="248"/>
      <c r="O452" s="248"/>
      <c r="P452" s="248"/>
      <c r="Q452" s="296"/>
      <c r="R452" s="256">
        <f>'To &amp; from Work- trip % summary'!B457</f>
        <v>0</v>
      </c>
      <c r="S452" s="313">
        <f>'To &amp; from Work- trip % summary'!D457</f>
        <v>0</v>
      </c>
      <c r="T452" s="257">
        <f>'Non-survey input values'!$B$26</f>
        <v>220.3</v>
      </c>
      <c r="U452" s="258">
        <f t="shared" si="84"/>
        <v>0</v>
      </c>
      <c r="V452" s="259">
        <f t="shared" si="85"/>
        <v>0</v>
      </c>
      <c r="W452" s="312">
        <f>'To &amp; from Work- trip % summary'!G457</f>
        <v>0</v>
      </c>
      <c r="X452" s="314">
        <f>'To &amp; from Work- trip % summary'!I457</f>
        <v>0</v>
      </c>
      <c r="Y452" s="260">
        <f t="shared" si="86"/>
        <v>0</v>
      </c>
      <c r="Z452" s="259">
        <f t="shared" si="87"/>
        <v>0</v>
      </c>
      <c r="AA452" s="312">
        <f>'To &amp; from Work- trip % summary'!L457</f>
        <v>0</v>
      </c>
      <c r="AB452" s="314">
        <f>'To &amp; from Work- trip % summary'!N457</f>
        <v>0</v>
      </c>
      <c r="AC452" s="260">
        <f t="shared" si="88"/>
        <v>0</v>
      </c>
      <c r="AD452" s="259">
        <f t="shared" si="89"/>
        <v>0</v>
      </c>
      <c r="AE452" s="312">
        <f>'To &amp; from Work- trip % summary'!Q457</f>
        <v>0</v>
      </c>
      <c r="AF452" s="314">
        <f>'To &amp; from Work- trip % summary'!S457</f>
        <v>0</v>
      </c>
      <c r="AG452" s="260">
        <f t="shared" si="90"/>
        <v>0</v>
      </c>
      <c r="AH452" s="259">
        <f t="shared" si="91"/>
        <v>0</v>
      </c>
      <c r="AI452" s="312">
        <f>'To &amp; from Work- trip % summary'!V457</f>
        <v>0</v>
      </c>
      <c r="AJ452" s="314">
        <f>'To &amp; from Work- trip % summary'!X457</f>
        <v>0</v>
      </c>
      <c r="AK452" s="260">
        <f t="shared" si="92"/>
        <v>0</v>
      </c>
      <c r="AL452" s="259">
        <f t="shared" si="93"/>
        <v>0</v>
      </c>
      <c r="AM452" s="312">
        <f>'To &amp; from Work- trip % summary'!AA457</f>
        <v>0</v>
      </c>
      <c r="AN452" s="314">
        <f>'To &amp; from Work- trip % summary'!AC457</f>
        <v>0</v>
      </c>
      <c r="AO452" s="260">
        <f t="shared" si="94"/>
        <v>0</v>
      </c>
      <c r="AP452" s="259">
        <f t="shared" si="95"/>
        <v>0</v>
      </c>
      <c r="AQ452" s="312">
        <f>'To &amp; from Work- trip % summary'!AF457</f>
        <v>0</v>
      </c>
      <c r="AR452" s="314">
        <f>'To &amp; from Work- trip % summary'!AH457</f>
        <v>0</v>
      </c>
      <c r="AS452" s="260">
        <f t="shared" si="96"/>
        <v>0</v>
      </c>
      <c r="AT452" s="259">
        <f t="shared" si="97"/>
        <v>0</v>
      </c>
      <c r="AU452" s="261"/>
      <c r="AV452" s="248"/>
      <c r="AW452" s="248"/>
      <c r="AX452" s="248"/>
      <c r="AY452" s="248"/>
    </row>
    <row r="453" spans="1:51" x14ac:dyDescent="0.2">
      <c r="A453" s="248"/>
      <c r="B453" s="248"/>
      <c r="C453" s="248"/>
      <c r="D453" s="248"/>
      <c r="E453" s="248"/>
      <c r="F453" s="248"/>
      <c r="G453" s="248"/>
      <c r="H453" s="248"/>
      <c r="I453" s="248"/>
      <c r="J453" s="248"/>
      <c r="K453" s="248"/>
      <c r="L453" s="248"/>
      <c r="M453" s="248"/>
      <c r="N453" s="248"/>
      <c r="O453" s="248"/>
      <c r="P453" s="248"/>
      <c r="Q453" s="296"/>
      <c r="R453" s="256">
        <f>'To &amp; from Work- trip % summary'!B458</f>
        <v>0</v>
      </c>
      <c r="S453" s="313">
        <f>'To &amp; from Work- trip % summary'!D458</f>
        <v>0</v>
      </c>
      <c r="T453" s="257">
        <f>'Non-survey input values'!$B$26</f>
        <v>220.3</v>
      </c>
      <c r="U453" s="258">
        <f t="shared" si="84"/>
        <v>0</v>
      </c>
      <c r="V453" s="259">
        <f t="shared" si="85"/>
        <v>0</v>
      </c>
      <c r="W453" s="312">
        <f>'To &amp; from Work- trip % summary'!G458</f>
        <v>0</v>
      </c>
      <c r="X453" s="314">
        <f>'To &amp; from Work- trip % summary'!I458</f>
        <v>0</v>
      </c>
      <c r="Y453" s="260">
        <f t="shared" si="86"/>
        <v>0</v>
      </c>
      <c r="Z453" s="259">
        <f t="shared" si="87"/>
        <v>0</v>
      </c>
      <c r="AA453" s="312">
        <f>'To &amp; from Work- trip % summary'!L458</f>
        <v>0</v>
      </c>
      <c r="AB453" s="314">
        <f>'To &amp; from Work- trip % summary'!N458</f>
        <v>0</v>
      </c>
      <c r="AC453" s="260">
        <f t="shared" si="88"/>
        <v>0</v>
      </c>
      <c r="AD453" s="259">
        <f t="shared" si="89"/>
        <v>0</v>
      </c>
      <c r="AE453" s="312">
        <f>'To &amp; from Work- trip % summary'!Q458</f>
        <v>0</v>
      </c>
      <c r="AF453" s="314">
        <f>'To &amp; from Work- trip % summary'!S458</f>
        <v>0</v>
      </c>
      <c r="AG453" s="260">
        <f t="shared" si="90"/>
        <v>0</v>
      </c>
      <c r="AH453" s="259">
        <f t="shared" si="91"/>
        <v>0</v>
      </c>
      <c r="AI453" s="312">
        <f>'To &amp; from Work- trip % summary'!V458</f>
        <v>0</v>
      </c>
      <c r="AJ453" s="314">
        <f>'To &amp; from Work- trip % summary'!X458</f>
        <v>0</v>
      </c>
      <c r="AK453" s="260">
        <f t="shared" si="92"/>
        <v>0</v>
      </c>
      <c r="AL453" s="259">
        <f t="shared" si="93"/>
        <v>0</v>
      </c>
      <c r="AM453" s="312">
        <f>'To &amp; from Work- trip % summary'!AA458</f>
        <v>0</v>
      </c>
      <c r="AN453" s="314">
        <f>'To &amp; from Work- trip % summary'!AC458</f>
        <v>0</v>
      </c>
      <c r="AO453" s="260">
        <f t="shared" si="94"/>
        <v>0</v>
      </c>
      <c r="AP453" s="259">
        <f t="shared" si="95"/>
        <v>0</v>
      </c>
      <c r="AQ453" s="312">
        <f>'To &amp; from Work- trip % summary'!AF458</f>
        <v>0</v>
      </c>
      <c r="AR453" s="314">
        <f>'To &amp; from Work- trip % summary'!AH458</f>
        <v>0</v>
      </c>
      <c r="AS453" s="260">
        <f t="shared" si="96"/>
        <v>0</v>
      </c>
      <c r="AT453" s="259">
        <f t="shared" si="97"/>
        <v>0</v>
      </c>
      <c r="AU453" s="261"/>
      <c r="AV453" s="248"/>
      <c r="AW453" s="248"/>
      <c r="AX453" s="248"/>
      <c r="AY453" s="248"/>
    </row>
    <row r="454" spans="1:51" x14ac:dyDescent="0.2">
      <c r="A454" s="248"/>
      <c r="B454" s="248"/>
      <c r="C454" s="248"/>
      <c r="D454" s="248"/>
      <c r="E454" s="248"/>
      <c r="F454" s="248"/>
      <c r="G454" s="248"/>
      <c r="H454" s="248"/>
      <c r="I454" s="248"/>
      <c r="J454" s="248"/>
      <c r="K454" s="248"/>
      <c r="L454" s="248"/>
      <c r="M454" s="248"/>
      <c r="N454" s="248"/>
      <c r="O454" s="248"/>
      <c r="P454" s="248"/>
      <c r="Q454" s="296"/>
      <c r="R454" s="256">
        <f>'To &amp; from Work- trip % summary'!B459</f>
        <v>0</v>
      </c>
      <c r="S454" s="313">
        <f>'To &amp; from Work- trip % summary'!D459</f>
        <v>0</v>
      </c>
      <c r="T454" s="257">
        <f>'Non-survey input values'!$B$26</f>
        <v>220.3</v>
      </c>
      <c r="U454" s="258">
        <f t="shared" si="84"/>
        <v>0</v>
      </c>
      <c r="V454" s="259">
        <f t="shared" si="85"/>
        <v>0</v>
      </c>
      <c r="W454" s="312">
        <f>'To &amp; from Work- trip % summary'!G459</f>
        <v>0</v>
      </c>
      <c r="X454" s="314">
        <f>'To &amp; from Work- trip % summary'!I459</f>
        <v>0</v>
      </c>
      <c r="Y454" s="260">
        <f t="shared" si="86"/>
        <v>0</v>
      </c>
      <c r="Z454" s="259">
        <f t="shared" si="87"/>
        <v>0</v>
      </c>
      <c r="AA454" s="312">
        <f>'To &amp; from Work- trip % summary'!L459</f>
        <v>0</v>
      </c>
      <c r="AB454" s="314">
        <f>'To &amp; from Work- trip % summary'!N459</f>
        <v>0</v>
      </c>
      <c r="AC454" s="260">
        <f t="shared" si="88"/>
        <v>0</v>
      </c>
      <c r="AD454" s="259">
        <f t="shared" si="89"/>
        <v>0</v>
      </c>
      <c r="AE454" s="312">
        <f>'To &amp; from Work- trip % summary'!Q459</f>
        <v>0</v>
      </c>
      <c r="AF454" s="314">
        <f>'To &amp; from Work- trip % summary'!S459</f>
        <v>0</v>
      </c>
      <c r="AG454" s="260">
        <f t="shared" si="90"/>
        <v>0</v>
      </c>
      <c r="AH454" s="259">
        <f t="shared" si="91"/>
        <v>0</v>
      </c>
      <c r="AI454" s="312">
        <f>'To &amp; from Work- trip % summary'!V459</f>
        <v>0</v>
      </c>
      <c r="AJ454" s="314">
        <f>'To &amp; from Work- trip % summary'!X459</f>
        <v>0</v>
      </c>
      <c r="AK454" s="260">
        <f t="shared" si="92"/>
        <v>0</v>
      </c>
      <c r="AL454" s="259">
        <f t="shared" si="93"/>
        <v>0</v>
      </c>
      <c r="AM454" s="312">
        <f>'To &amp; from Work- trip % summary'!AA459</f>
        <v>0</v>
      </c>
      <c r="AN454" s="314">
        <f>'To &amp; from Work- trip % summary'!AC459</f>
        <v>0</v>
      </c>
      <c r="AO454" s="260">
        <f t="shared" si="94"/>
        <v>0</v>
      </c>
      <c r="AP454" s="259">
        <f t="shared" si="95"/>
        <v>0</v>
      </c>
      <c r="AQ454" s="312">
        <f>'To &amp; from Work- trip % summary'!AF459</f>
        <v>0</v>
      </c>
      <c r="AR454" s="314">
        <f>'To &amp; from Work- trip % summary'!AH459</f>
        <v>0</v>
      </c>
      <c r="AS454" s="260">
        <f t="shared" si="96"/>
        <v>0</v>
      </c>
      <c r="AT454" s="259">
        <f t="shared" si="97"/>
        <v>0</v>
      </c>
      <c r="AU454" s="261"/>
      <c r="AV454" s="248"/>
      <c r="AW454" s="248"/>
      <c r="AX454" s="248"/>
      <c r="AY454" s="248"/>
    </row>
    <row r="455" spans="1:51" x14ac:dyDescent="0.2">
      <c r="A455" s="248"/>
      <c r="B455" s="248"/>
      <c r="C455" s="248"/>
      <c r="D455" s="248"/>
      <c r="E455" s="248"/>
      <c r="F455" s="248"/>
      <c r="G455" s="248"/>
      <c r="H455" s="248"/>
      <c r="I455" s="248"/>
      <c r="J455" s="248"/>
      <c r="K455" s="248"/>
      <c r="L455" s="248"/>
      <c r="M455" s="248"/>
      <c r="N455" s="248"/>
      <c r="O455" s="248"/>
      <c r="P455" s="248"/>
      <c r="Q455" s="296"/>
      <c r="R455" s="256">
        <f>'To &amp; from Work- trip % summary'!B460</f>
        <v>0</v>
      </c>
      <c r="S455" s="313">
        <f>'To &amp; from Work- trip % summary'!D460</f>
        <v>0</v>
      </c>
      <c r="T455" s="257">
        <f>'Non-survey input values'!$B$26</f>
        <v>220.3</v>
      </c>
      <c r="U455" s="258">
        <f t="shared" si="84"/>
        <v>0</v>
      </c>
      <c r="V455" s="259">
        <f t="shared" si="85"/>
        <v>0</v>
      </c>
      <c r="W455" s="312">
        <f>'To &amp; from Work- trip % summary'!G460</f>
        <v>0</v>
      </c>
      <c r="X455" s="314">
        <f>'To &amp; from Work- trip % summary'!I460</f>
        <v>0</v>
      </c>
      <c r="Y455" s="260">
        <f t="shared" si="86"/>
        <v>0</v>
      </c>
      <c r="Z455" s="259">
        <f t="shared" si="87"/>
        <v>0</v>
      </c>
      <c r="AA455" s="312">
        <f>'To &amp; from Work- trip % summary'!L460</f>
        <v>0</v>
      </c>
      <c r="AB455" s="314">
        <f>'To &amp; from Work- trip % summary'!N460</f>
        <v>0</v>
      </c>
      <c r="AC455" s="260">
        <f t="shared" si="88"/>
        <v>0</v>
      </c>
      <c r="AD455" s="259">
        <f t="shared" si="89"/>
        <v>0</v>
      </c>
      <c r="AE455" s="312">
        <f>'To &amp; from Work- trip % summary'!Q460</f>
        <v>0</v>
      </c>
      <c r="AF455" s="314">
        <f>'To &amp; from Work- trip % summary'!S460</f>
        <v>0</v>
      </c>
      <c r="AG455" s="260">
        <f t="shared" si="90"/>
        <v>0</v>
      </c>
      <c r="AH455" s="259">
        <f t="shared" si="91"/>
        <v>0</v>
      </c>
      <c r="AI455" s="312">
        <f>'To &amp; from Work- trip % summary'!V460</f>
        <v>0</v>
      </c>
      <c r="AJ455" s="314">
        <f>'To &amp; from Work- trip % summary'!X460</f>
        <v>0</v>
      </c>
      <c r="AK455" s="260">
        <f t="shared" si="92"/>
        <v>0</v>
      </c>
      <c r="AL455" s="259">
        <f t="shared" si="93"/>
        <v>0</v>
      </c>
      <c r="AM455" s="312">
        <f>'To &amp; from Work- trip % summary'!AA460</f>
        <v>0</v>
      </c>
      <c r="AN455" s="314">
        <f>'To &amp; from Work- trip % summary'!AC460</f>
        <v>0</v>
      </c>
      <c r="AO455" s="260">
        <f t="shared" si="94"/>
        <v>0</v>
      </c>
      <c r="AP455" s="259">
        <f t="shared" si="95"/>
        <v>0</v>
      </c>
      <c r="AQ455" s="312">
        <f>'To &amp; from Work- trip % summary'!AF460</f>
        <v>0</v>
      </c>
      <c r="AR455" s="314">
        <f>'To &amp; from Work- trip % summary'!AH460</f>
        <v>0</v>
      </c>
      <c r="AS455" s="260">
        <f t="shared" si="96"/>
        <v>0</v>
      </c>
      <c r="AT455" s="259">
        <f t="shared" si="97"/>
        <v>0</v>
      </c>
      <c r="AU455" s="261"/>
      <c r="AV455" s="248"/>
      <c r="AW455" s="248"/>
      <c r="AX455" s="248"/>
      <c r="AY455" s="248"/>
    </row>
    <row r="456" spans="1:51" x14ac:dyDescent="0.2">
      <c r="A456" s="248"/>
      <c r="B456" s="248"/>
      <c r="C456" s="248"/>
      <c r="D456" s="248"/>
      <c r="E456" s="248"/>
      <c r="F456" s="248"/>
      <c r="G456" s="248"/>
      <c r="H456" s="248"/>
      <c r="I456" s="248"/>
      <c r="J456" s="248"/>
      <c r="K456" s="248"/>
      <c r="L456" s="248"/>
      <c r="M456" s="248"/>
      <c r="N456" s="248"/>
      <c r="O456" s="248"/>
      <c r="P456" s="248"/>
      <c r="Q456" s="296"/>
      <c r="R456" s="256">
        <f>'To &amp; from Work- trip % summary'!B461</f>
        <v>0</v>
      </c>
      <c r="S456" s="313">
        <f>'To &amp; from Work- trip % summary'!D461</f>
        <v>0</v>
      </c>
      <c r="T456" s="257">
        <f>'Non-survey input values'!$B$26</f>
        <v>220.3</v>
      </c>
      <c r="U456" s="258">
        <f t="shared" si="84"/>
        <v>0</v>
      </c>
      <c r="V456" s="259">
        <f t="shared" si="85"/>
        <v>0</v>
      </c>
      <c r="W456" s="312">
        <f>'To &amp; from Work- trip % summary'!G461</f>
        <v>0</v>
      </c>
      <c r="X456" s="314">
        <f>'To &amp; from Work- trip % summary'!I461</f>
        <v>0</v>
      </c>
      <c r="Y456" s="260">
        <f t="shared" si="86"/>
        <v>0</v>
      </c>
      <c r="Z456" s="259">
        <f t="shared" si="87"/>
        <v>0</v>
      </c>
      <c r="AA456" s="312">
        <f>'To &amp; from Work- trip % summary'!L461</f>
        <v>0</v>
      </c>
      <c r="AB456" s="314">
        <f>'To &amp; from Work- trip % summary'!N461</f>
        <v>0</v>
      </c>
      <c r="AC456" s="260">
        <f t="shared" si="88"/>
        <v>0</v>
      </c>
      <c r="AD456" s="259">
        <f t="shared" si="89"/>
        <v>0</v>
      </c>
      <c r="AE456" s="312">
        <f>'To &amp; from Work- trip % summary'!Q461</f>
        <v>0</v>
      </c>
      <c r="AF456" s="314">
        <f>'To &amp; from Work- trip % summary'!S461</f>
        <v>0</v>
      </c>
      <c r="AG456" s="260">
        <f t="shared" si="90"/>
        <v>0</v>
      </c>
      <c r="AH456" s="259">
        <f t="shared" si="91"/>
        <v>0</v>
      </c>
      <c r="AI456" s="312">
        <f>'To &amp; from Work- trip % summary'!V461</f>
        <v>0</v>
      </c>
      <c r="AJ456" s="314">
        <f>'To &amp; from Work- trip % summary'!X461</f>
        <v>0</v>
      </c>
      <c r="AK456" s="260">
        <f t="shared" si="92"/>
        <v>0</v>
      </c>
      <c r="AL456" s="259">
        <f t="shared" si="93"/>
        <v>0</v>
      </c>
      <c r="AM456" s="312">
        <f>'To &amp; from Work- trip % summary'!AA461</f>
        <v>0</v>
      </c>
      <c r="AN456" s="314">
        <f>'To &amp; from Work- trip % summary'!AC461</f>
        <v>0</v>
      </c>
      <c r="AO456" s="260">
        <f t="shared" si="94"/>
        <v>0</v>
      </c>
      <c r="AP456" s="259">
        <f t="shared" si="95"/>
        <v>0</v>
      </c>
      <c r="AQ456" s="312">
        <f>'To &amp; from Work- trip % summary'!AF461</f>
        <v>0</v>
      </c>
      <c r="AR456" s="314">
        <f>'To &amp; from Work- trip % summary'!AH461</f>
        <v>0</v>
      </c>
      <c r="AS456" s="260">
        <f t="shared" si="96"/>
        <v>0</v>
      </c>
      <c r="AT456" s="259">
        <f t="shared" si="97"/>
        <v>0</v>
      </c>
      <c r="AU456" s="261"/>
      <c r="AV456" s="248"/>
      <c r="AW456" s="248"/>
      <c r="AX456" s="248"/>
      <c r="AY456" s="248"/>
    </row>
    <row r="457" spans="1:51" x14ac:dyDescent="0.2">
      <c r="A457" s="248"/>
      <c r="B457" s="248"/>
      <c r="C457" s="248"/>
      <c r="D457" s="248"/>
      <c r="E457" s="248"/>
      <c r="F457" s="248"/>
      <c r="G457" s="248"/>
      <c r="H457" s="248"/>
      <c r="I457" s="248"/>
      <c r="J457" s="248"/>
      <c r="K457" s="248"/>
      <c r="L457" s="248"/>
      <c r="M457" s="248"/>
      <c r="N457" s="248"/>
      <c r="O457" s="248"/>
      <c r="P457" s="248"/>
      <c r="Q457" s="296"/>
      <c r="R457" s="256">
        <f>'To &amp; from Work- trip % summary'!B462</f>
        <v>0</v>
      </c>
      <c r="S457" s="313">
        <f>'To &amp; from Work- trip % summary'!D462</f>
        <v>0</v>
      </c>
      <c r="T457" s="257">
        <f>'Non-survey input values'!$B$26</f>
        <v>220.3</v>
      </c>
      <c r="U457" s="258">
        <f t="shared" si="84"/>
        <v>0</v>
      </c>
      <c r="V457" s="259">
        <f t="shared" si="85"/>
        <v>0</v>
      </c>
      <c r="W457" s="312">
        <f>'To &amp; from Work- trip % summary'!G462</f>
        <v>0</v>
      </c>
      <c r="X457" s="314">
        <f>'To &amp; from Work- trip % summary'!I462</f>
        <v>0</v>
      </c>
      <c r="Y457" s="260">
        <f t="shared" si="86"/>
        <v>0</v>
      </c>
      <c r="Z457" s="259">
        <f t="shared" si="87"/>
        <v>0</v>
      </c>
      <c r="AA457" s="312">
        <f>'To &amp; from Work- trip % summary'!L462</f>
        <v>0</v>
      </c>
      <c r="AB457" s="314">
        <f>'To &amp; from Work- trip % summary'!N462</f>
        <v>0</v>
      </c>
      <c r="AC457" s="260">
        <f t="shared" si="88"/>
        <v>0</v>
      </c>
      <c r="AD457" s="259">
        <f t="shared" si="89"/>
        <v>0</v>
      </c>
      <c r="AE457" s="312">
        <f>'To &amp; from Work- trip % summary'!Q462</f>
        <v>0</v>
      </c>
      <c r="AF457" s="314">
        <f>'To &amp; from Work- trip % summary'!S462</f>
        <v>0</v>
      </c>
      <c r="AG457" s="260">
        <f t="shared" si="90"/>
        <v>0</v>
      </c>
      <c r="AH457" s="259">
        <f t="shared" si="91"/>
        <v>0</v>
      </c>
      <c r="AI457" s="312">
        <f>'To &amp; from Work- trip % summary'!V462</f>
        <v>0</v>
      </c>
      <c r="AJ457" s="314">
        <f>'To &amp; from Work- trip % summary'!X462</f>
        <v>0</v>
      </c>
      <c r="AK457" s="260">
        <f t="shared" si="92"/>
        <v>0</v>
      </c>
      <c r="AL457" s="259">
        <f t="shared" si="93"/>
        <v>0</v>
      </c>
      <c r="AM457" s="312">
        <f>'To &amp; from Work- trip % summary'!AA462</f>
        <v>0</v>
      </c>
      <c r="AN457" s="314">
        <f>'To &amp; from Work- trip % summary'!AC462</f>
        <v>0</v>
      </c>
      <c r="AO457" s="260">
        <f t="shared" si="94"/>
        <v>0</v>
      </c>
      <c r="AP457" s="259">
        <f t="shared" si="95"/>
        <v>0</v>
      </c>
      <c r="AQ457" s="312">
        <f>'To &amp; from Work- trip % summary'!AF462</f>
        <v>0</v>
      </c>
      <c r="AR457" s="314">
        <f>'To &amp; from Work- trip % summary'!AH462</f>
        <v>0</v>
      </c>
      <c r="AS457" s="260">
        <f t="shared" si="96"/>
        <v>0</v>
      </c>
      <c r="AT457" s="259">
        <f t="shared" si="97"/>
        <v>0</v>
      </c>
      <c r="AU457" s="261"/>
      <c r="AV457" s="248"/>
      <c r="AW457" s="248"/>
      <c r="AX457" s="248"/>
      <c r="AY457" s="248"/>
    </row>
    <row r="458" spans="1:51" x14ac:dyDescent="0.2">
      <c r="A458" s="248"/>
      <c r="B458" s="248"/>
      <c r="C458" s="248"/>
      <c r="D458" s="248"/>
      <c r="E458" s="248"/>
      <c r="F458" s="248"/>
      <c r="G458" s="248"/>
      <c r="H458" s="248"/>
      <c r="I458" s="248"/>
      <c r="J458" s="248"/>
      <c r="K458" s="248"/>
      <c r="L458" s="248"/>
      <c r="M458" s="248"/>
      <c r="N458" s="248"/>
      <c r="O458" s="248"/>
      <c r="P458" s="248"/>
      <c r="Q458" s="296"/>
      <c r="R458" s="256">
        <f>'To &amp; from Work- trip % summary'!B463</f>
        <v>0</v>
      </c>
      <c r="S458" s="313">
        <f>'To &amp; from Work- trip % summary'!D463</f>
        <v>0</v>
      </c>
      <c r="T458" s="257">
        <f>'Non-survey input values'!$B$26</f>
        <v>220.3</v>
      </c>
      <c r="U458" s="258">
        <f t="shared" si="84"/>
        <v>0</v>
      </c>
      <c r="V458" s="259">
        <f t="shared" si="85"/>
        <v>0</v>
      </c>
      <c r="W458" s="312">
        <f>'To &amp; from Work- trip % summary'!G463</f>
        <v>0</v>
      </c>
      <c r="X458" s="314">
        <f>'To &amp; from Work- trip % summary'!I463</f>
        <v>0</v>
      </c>
      <c r="Y458" s="260">
        <f t="shared" si="86"/>
        <v>0</v>
      </c>
      <c r="Z458" s="259">
        <f t="shared" si="87"/>
        <v>0</v>
      </c>
      <c r="AA458" s="312">
        <f>'To &amp; from Work- trip % summary'!L463</f>
        <v>0</v>
      </c>
      <c r="AB458" s="314">
        <f>'To &amp; from Work- trip % summary'!N463</f>
        <v>0</v>
      </c>
      <c r="AC458" s="260">
        <f t="shared" si="88"/>
        <v>0</v>
      </c>
      <c r="AD458" s="259">
        <f t="shared" si="89"/>
        <v>0</v>
      </c>
      <c r="AE458" s="312">
        <f>'To &amp; from Work- trip % summary'!Q463</f>
        <v>0</v>
      </c>
      <c r="AF458" s="314">
        <f>'To &amp; from Work- trip % summary'!S463</f>
        <v>0</v>
      </c>
      <c r="AG458" s="260">
        <f t="shared" si="90"/>
        <v>0</v>
      </c>
      <c r="AH458" s="259">
        <f t="shared" si="91"/>
        <v>0</v>
      </c>
      <c r="AI458" s="312">
        <f>'To &amp; from Work- trip % summary'!V463</f>
        <v>0</v>
      </c>
      <c r="AJ458" s="314">
        <f>'To &amp; from Work- trip % summary'!X463</f>
        <v>0</v>
      </c>
      <c r="AK458" s="260">
        <f t="shared" si="92"/>
        <v>0</v>
      </c>
      <c r="AL458" s="259">
        <f t="shared" si="93"/>
        <v>0</v>
      </c>
      <c r="AM458" s="312">
        <f>'To &amp; from Work- trip % summary'!AA463</f>
        <v>0</v>
      </c>
      <c r="AN458" s="314">
        <f>'To &amp; from Work- trip % summary'!AC463</f>
        <v>0</v>
      </c>
      <c r="AO458" s="260">
        <f t="shared" si="94"/>
        <v>0</v>
      </c>
      <c r="AP458" s="259">
        <f t="shared" si="95"/>
        <v>0</v>
      </c>
      <c r="AQ458" s="312">
        <f>'To &amp; from Work- trip % summary'!AF463</f>
        <v>0</v>
      </c>
      <c r="AR458" s="314">
        <f>'To &amp; from Work- trip % summary'!AH463</f>
        <v>0</v>
      </c>
      <c r="AS458" s="260">
        <f t="shared" si="96"/>
        <v>0</v>
      </c>
      <c r="AT458" s="259">
        <f t="shared" si="97"/>
        <v>0</v>
      </c>
      <c r="AU458" s="261"/>
      <c r="AV458" s="248"/>
      <c r="AW458" s="248"/>
      <c r="AX458" s="248"/>
      <c r="AY458" s="248"/>
    </row>
    <row r="459" spans="1:51" x14ac:dyDescent="0.2">
      <c r="A459" s="248"/>
      <c r="B459" s="248"/>
      <c r="C459" s="248"/>
      <c r="D459" s="248"/>
      <c r="E459" s="248"/>
      <c r="F459" s="248"/>
      <c r="G459" s="248"/>
      <c r="H459" s="248"/>
      <c r="I459" s="248"/>
      <c r="J459" s="248"/>
      <c r="K459" s="248"/>
      <c r="L459" s="248"/>
      <c r="M459" s="248"/>
      <c r="N459" s="248"/>
      <c r="O459" s="248"/>
      <c r="P459" s="248"/>
      <c r="Q459" s="296"/>
      <c r="R459" s="256">
        <f>'To &amp; from Work- trip % summary'!B464</f>
        <v>0</v>
      </c>
      <c r="S459" s="313">
        <f>'To &amp; from Work- trip % summary'!D464</f>
        <v>0</v>
      </c>
      <c r="T459" s="257">
        <f>'Non-survey input values'!$B$26</f>
        <v>220.3</v>
      </c>
      <c r="U459" s="258">
        <f t="shared" si="84"/>
        <v>0</v>
      </c>
      <c r="V459" s="259">
        <f t="shared" si="85"/>
        <v>0</v>
      </c>
      <c r="W459" s="312">
        <f>'To &amp; from Work- trip % summary'!G464</f>
        <v>0</v>
      </c>
      <c r="X459" s="314">
        <f>'To &amp; from Work- trip % summary'!I464</f>
        <v>0</v>
      </c>
      <c r="Y459" s="260">
        <f t="shared" si="86"/>
        <v>0</v>
      </c>
      <c r="Z459" s="259">
        <f t="shared" si="87"/>
        <v>0</v>
      </c>
      <c r="AA459" s="312">
        <f>'To &amp; from Work- trip % summary'!L464</f>
        <v>0</v>
      </c>
      <c r="AB459" s="314">
        <f>'To &amp; from Work- trip % summary'!N464</f>
        <v>0</v>
      </c>
      <c r="AC459" s="260">
        <f t="shared" si="88"/>
        <v>0</v>
      </c>
      <c r="AD459" s="259">
        <f t="shared" si="89"/>
        <v>0</v>
      </c>
      <c r="AE459" s="312">
        <f>'To &amp; from Work- trip % summary'!Q464</f>
        <v>0</v>
      </c>
      <c r="AF459" s="314">
        <f>'To &amp; from Work- trip % summary'!S464</f>
        <v>0</v>
      </c>
      <c r="AG459" s="260">
        <f t="shared" si="90"/>
        <v>0</v>
      </c>
      <c r="AH459" s="259">
        <f t="shared" si="91"/>
        <v>0</v>
      </c>
      <c r="AI459" s="312">
        <f>'To &amp; from Work- trip % summary'!V464</f>
        <v>0</v>
      </c>
      <c r="AJ459" s="314">
        <f>'To &amp; from Work- trip % summary'!X464</f>
        <v>0</v>
      </c>
      <c r="AK459" s="260">
        <f t="shared" si="92"/>
        <v>0</v>
      </c>
      <c r="AL459" s="259">
        <f t="shared" si="93"/>
        <v>0</v>
      </c>
      <c r="AM459" s="312">
        <f>'To &amp; from Work- trip % summary'!AA464</f>
        <v>0</v>
      </c>
      <c r="AN459" s="314">
        <f>'To &amp; from Work- trip % summary'!AC464</f>
        <v>0</v>
      </c>
      <c r="AO459" s="260">
        <f t="shared" si="94"/>
        <v>0</v>
      </c>
      <c r="AP459" s="259">
        <f t="shared" si="95"/>
        <v>0</v>
      </c>
      <c r="AQ459" s="312">
        <f>'To &amp; from Work- trip % summary'!AF464</f>
        <v>0</v>
      </c>
      <c r="AR459" s="314">
        <f>'To &amp; from Work- trip % summary'!AH464</f>
        <v>0</v>
      </c>
      <c r="AS459" s="260">
        <f t="shared" si="96"/>
        <v>0</v>
      </c>
      <c r="AT459" s="259">
        <f t="shared" si="97"/>
        <v>0</v>
      </c>
      <c r="AU459" s="261"/>
      <c r="AV459" s="248"/>
      <c r="AW459" s="248"/>
      <c r="AX459" s="248"/>
      <c r="AY459" s="248"/>
    </row>
    <row r="460" spans="1:51" x14ac:dyDescent="0.2">
      <c r="A460" s="248"/>
      <c r="B460" s="248"/>
      <c r="C460" s="248"/>
      <c r="D460" s="248"/>
      <c r="E460" s="248"/>
      <c r="F460" s="248"/>
      <c r="G460" s="248"/>
      <c r="H460" s="248"/>
      <c r="I460" s="248"/>
      <c r="J460" s="248"/>
      <c r="K460" s="248"/>
      <c r="L460" s="248"/>
      <c r="M460" s="248"/>
      <c r="N460" s="248"/>
      <c r="O460" s="248"/>
      <c r="P460" s="248"/>
      <c r="Q460" s="296"/>
      <c r="R460" s="256">
        <f>'To &amp; from Work- trip % summary'!B465</f>
        <v>0</v>
      </c>
      <c r="S460" s="313">
        <f>'To &amp; from Work- trip % summary'!D465</f>
        <v>0</v>
      </c>
      <c r="T460" s="257">
        <f>'Non-survey input values'!$B$26</f>
        <v>220.3</v>
      </c>
      <c r="U460" s="258">
        <f t="shared" ref="U460:U523" si="98">R460/5</f>
        <v>0</v>
      </c>
      <c r="V460" s="259">
        <f t="shared" ref="V460:V523" si="99">$B$5*$S460*$T460*U460</f>
        <v>0</v>
      </c>
      <c r="W460" s="312">
        <f>'To &amp; from Work- trip % summary'!G465</f>
        <v>0</v>
      </c>
      <c r="X460" s="314">
        <f>'To &amp; from Work- trip % summary'!I465</f>
        <v>0</v>
      </c>
      <c r="Y460" s="260">
        <f t="shared" ref="Y460:Y523" si="100">W460/5</f>
        <v>0</v>
      </c>
      <c r="Z460" s="259">
        <f t="shared" ref="Z460:Z523" si="101">$B$5*$X460*$T460*Y460</f>
        <v>0</v>
      </c>
      <c r="AA460" s="312">
        <f>'To &amp; from Work- trip % summary'!L465</f>
        <v>0</v>
      </c>
      <c r="AB460" s="314">
        <f>'To &amp; from Work- trip % summary'!N465</f>
        <v>0</v>
      </c>
      <c r="AC460" s="260">
        <f t="shared" ref="AC460:AC523" si="102">AA460/5</f>
        <v>0</v>
      </c>
      <c r="AD460" s="259">
        <f t="shared" ref="AD460:AD523" si="103">$B$5*$AB460*$T460*AC460</f>
        <v>0</v>
      </c>
      <c r="AE460" s="312">
        <f>'To &amp; from Work- trip % summary'!Q465</f>
        <v>0</v>
      </c>
      <c r="AF460" s="314">
        <f>'To &amp; from Work- trip % summary'!S465</f>
        <v>0</v>
      </c>
      <c r="AG460" s="260">
        <f t="shared" ref="AG460:AG523" si="104">AE460/5</f>
        <v>0</v>
      </c>
      <c r="AH460" s="259">
        <f t="shared" ref="AH460:AH523" si="105">$B$5*$AF460*$T460*AG460</f>
        <v>0</v>
      </c>
      <c r="AI460" s="312">
        <f>'To &amp; from Work- trip % summary'!V465</f>
        <v>0</v>
      </c>
      <c r="AJ460" s="314">
        <f>'To &amp; from Work- trip % summary'!X465</f>
        <v>0</v>
      </c>
      <c r="AK460" s="260">
        <f t="shared" ref="AK460:AK523" si="106">AI460/5</f>
        <v>0</v>
      </c>
      <c r="AL460" s="259">
        <f t="shared" ref="AL460:AL523" si="107">$B$5*$AJ460*$T460*AK460</f>
        <v>0</v>
      </c>
      <c r="AM460" s="312">
        <f>'To &amp; from Work- trip % summary'!AA465</f>
        <v>0</v>
      </c>
      <c r="AN460" s="314">
        <f>'To &amp; from Work- trip % summary'!AC465</f>
        <v>0</v>
      </c>
      <c r="AO460" s="260">
        <f t="shared" ref="AO460:AO523" si="108">AM460/5</f>
        <v>0</v>
      </c>
      <c r="AP460" s="259">
        <f t="shared" ref="AP460:AP523" si="109">$B$5*$AN460*$T460*AO460</f>
        <v>0</v>
      </c>
      <c r="AQ460" s="312">
        <f>'To &amp; from Work- trip % summary'!AF465</f>
        <v>0</v>
      </c>
      <c r="AR460" s="314">
        <f>'To &amp; from Work- trip % summary'!AH465</f>
        <v>0</v>
      </c>
      <c r="AS460" s="260">
        <f t="shared" ref="AS460:AS523" si="110">AQ460/5</f>
        <v>0</v>
      </c>
      <c r="AT460" s="259">
        <f t="shared" ref="AT460:AT523" si="111">$B$5*$AR460*$T460*AS460</f>
        <v>0</v>
      </c>
      <c r="AU460" s="261"/>
      <c r="AV460" s="248"/>
      <c r="AW460" s="248"/>
      <c r="AX460" s="248"/>
      <c r="AY460" s="248"/>
    </row>
    <row r="461" spans="1:51" x14ac:dyDescent="0.2">
      <c r="A461" s="248"/>
      <c r="B461" s="248"/>
      <c r="C461" s="248"/>
      <c r="D461" s="248"/>
      <c r="E461" s="248"/>
      <c r="F461" s="248"/>
      <c r="G461" s="248"/>
      <c r="H461" s="248"/>
      <c r="I461" s="248"/>
      <c r="J461" s="248"/>
      <c r="K461" s="248"/>
      <c r="L461" s="248"/>
      <c r="M461" s="248"/>
      <c r="N461" s="248"/>
      <c r="O461" s="248"/>
      <c r="P461" s="248"/>
      <c r="Q461" s="296"/>
      <c r="R461" s="256">
        <f>'To &amp; from Work- trip % summary'!B466</f>
        <v>0</v>
      </c>
      <c r="S461" s="313">
        <f>'To &amp; from Work- trip % summary'!D466</f>
        <v>0</v>
      </c>
      <c r="T461" s="257">
        <f>'Non-survey input values'!$B$26</f>
        <v>220.3</v>
      </c>
      <c r="U461" s="258">
        <f t="shared" si="98"/>
        <v>0</v>
      </c>
      <c r="V461" s="259">
        <f t="shared" si="99"/>
        <v>0</v>
      </c>
      <c r="W461" s="312">
        <f>'To &amp; from Work- trip % summary'!G466</f>
        <v>0</v>
      </c>
      <c r="X461" s="314">
        <f>'To &amp; from Work- trip % summary'!I466</f>
        <v>0</v>
      </c>
      <c r="Y461" s="260">
        <f t="shared" si="100"/>
        <v>0</v>
      </c>
      <c r="Z461" s="259">
        <f t="shared" si="101"/>
        <v>0</v>
      </c>
      <c r="AA461" s="312">
        <f>'To &amp; from Work- trip % summary'!L466</f>
        <v>0</v>
      </c>
      <c r="AB461" s="314">
        <f>'To &amp; from Work- trip % summary'!N466</f>
        <v>0</v>
      </c>
      <c r="AC461" s="260">
        <f t="shared" si="102"/>
        <v>0</v>
      </c>
      <c r="AD461" s="259">
        <f t="shared" si="103"/>
        <v>0</v>
      </c>
      <c r="AE461" s="312">
        <f>'To &amp; from Work- trip % summary'!Q466</f>
        <v>0</v>
      </c>
      <c r="AF461" s="314">
        <f>'To &amp; from Work- trip % summary'!S466</f>
        <v>0</v>
      </c>
      <c r="AG461" s="260">
        <f t="shared" si="104"/>
        <v>0</v>
      </c>
      <c r="AH461" s="259">
        <f t="shared" si="105"/>
        <v>0</v>
      </c>
      <c r="AI461" s="312">
        <f>'To &amp; from Work- trip % summary'!V466</f>
        <v>0</v>
      </c>
      <c r="AJ461" s="314">
        <f>'To &amp; from Work- trip % summary'!X466</f>
        <v>0</v>
      </c>
      <c r="AK461" s="260">
        <f t="shared" si="106"/>
        <v>0</v>
      </c>
      <c r="AL461" s="259">
        <f t="shared" si="107"/>
        <v>0</v>
      </c>
      <c r="AM461" s="312">
        <f>'To &amp; from Work- trip % summary'!AA466</f>
        <v>0</v>
      </c>
      <c r="AN461" s="314">
        <f>'To &amp; from Work- trip % summary'!AC466</f>
        <v>0</v>
      </c>
      <c r="AO461" s="260">
        <f t="shared" si="108"/>
        <v>0</v>
      </c>
      <c r="AP461" s="259">
        <f t="shared" si="109"/>
        <v>0</v>
      </c>
      <c r="AQ461" s="312">
        <f>'To &amp; from Work- trip % summary'!AF466</f>
        <v>0</v>
      </c>
      <c r="AR461" s="314">
        <f>'To &amp; from Work- trip % summary'!AH466</f>
        <v>0</v>
      </c>
      <c r="AS461" s="260">
        <f t="shared" si="110"/>
        <v>0</v>
      </c>
      <c r="AT461" s="259">
        <f t="shared" si="111"/>
        <v>0</v>
      </c>
      <c r="AU461" s="261"/>
      <c r="AV461" s="248"/>
      <c r="AW461" s="248"/>
      <c r="AX461" s="248"/>
      <c r="AY461" s="248"/>
    </row>
    <row r="462" spans="1:51" x14ac:dyDescent="0.2">
      <c r="A462" s="248"/>
      <c r="B462" s="248"/>
      <c r="C462" s="248"/>
      <c r="D462" s="248"/>
      <c r="E462" s="248"/>
      <c r="F462" s="248"/>
      <c r="G462" s="248"/>
      <c r="H462" s="248"/>
      <c r="I462" s="248"/>
      <c r="J462" s="248"/>
      <c r="K462" s="248"/>
      <c r="L462" s="248"/>
      <c r="M462" s="248"/>
      <c r="N462" s="248"/>
      <c r="O462" s="248"/>
      <c r="P462" s="248"/>
      <c r="Q462" s="296"/>
      <c r="R462" s="256">
        <f>'To &amp; from Work- trip % summary'!B467</f>
        <v>0</v>
      </c>
      <c r="S462" s="313">
        <f>'To &amp; from Work- trip % summary'!D467</f>
        <v>0</v>
      </c>
      <c r="T462" s="257">
        <f>'Non-survey input values'!$B$26</f>
        <v>220.3</v>
      </c>
      <c r="U462" s="258">
        <f t="shared" si="98"/>
        <v>0</v>
      </c>
      <c r="V462" s="259">
        <f t="shared" si="99"/>
        <v>0</v>
      </c>
      <c r="W462" s="312">
        <f>'To &amp; from Work- trip % summary'!G467</f>
        <v>0</v>
      </c>
      <c r="X462" s="314">
        <f>'To &amp; from Work- trip % summary'!I467</f>
        <v>0</v>
      </c>
      <c r="Y462" s="260">
        <f t="shared" si="100"/>
        <v>0</v>
      </c>
      <c r="Z462" s="259">
        <f t="shared" si="101"/>
        <v>0</v>
      </c>
      <c r="AA462" s="312">
        <f>'To &amp; from Work- trip % summary'!L467</f>
        <v>0</v>
      </c>
      <c r="AB462" s="314">
        <f>'To &amp; from Work- trip % summary'!N467</f>
        <v>0</v>
      </c>
      <c r="AC462" s="260">
        <f t="shared" si="102"/>
        <v>0</v>
      </c>
      <c r="AD462" s="259">
        <f t="shared" si="103"/>
        <v>0</v>
      </c>
      <c r="AE462" s="312">
        <f>'To &amp; from Work- trip % summary'!Q467</f>
        <v>0</v>
      </c>
      <c r="AF462" s="314">
        <f>'To &amp; from Work- trip % summary'!S467</f>
        <v>0</v>
      </c>
      <c r="AG462" s="260">
        <f t="shared" si="104"/>
        <v>0</v>
      </c>
      <c r="AH462" s="259">
        <f t="shared" si="105"/>
        <v>0</v>
      </c>
      <c r="AI462" s="312">
        <f>'To &amp; from Work- trip % summary'!V467</f>
        <v>0</v>
      </c>
      <c r="AJ462" s="314">
        <f>'To &amp; from Work- trip % summary'!X467</f>
        <v>0</v>
      </c>
      <c r="AK462" s="260">
        <f t="shared" si="106"/>
        <v>0</v>
      </c>
      <c r="AL462" s="259">
        <f t="shared" si="107"/>
        <v>0</v>
      </c>
      <c r="AM462" s="312">
        <f>'To &amp; from Work- trip % summary'!AA467</f>
        <v>0</v>
      </c>
      <c r="AN462" s="314">
        <f>'To &amp; from Work- trip % summary'!AC467</f>
        <v>0</v>
      </c>
      <c r="AO462" s="260">
        <f t="shared" si="108"/>
        <v>0</v>
      </c>
      <c r="AP462" s="259">
        <f t="shared" si="109"/>
        <v>0</v>
      </c>
      <c r="AQ462" s="312">
        <f>'To &amp; from Work- trip % summary'!AF467</f>
        <v>0</v>
      </c>
      <c r="AR462" s="314">
        <f>'To &amp; from Work- trip % summary'!AH467</f>
        <v>0</v>
      </c>
      <c r="AS462" s="260">
        <f t="shared" si="110"/>
        <v>0</v>
      </c>
      <c r="AT462" s="259">
        <f t="shared" si="111"/>
        <v>0</v>
      </c>
      <c r="AU462" s="261"/>
      <c r="AV462" s="248"/>
      <c r="AW462" s="248"/>
      <c r="AX462" s="248"/>
      <c r="AY462" s="248"/>
    </row>
    <row r="463" spans="1:51" x14ac:dyDescent="0.2">
      <c r="A463" s="248"/>
      <c r="B463" s="248"/>
      <c r="C463" s="248"/>
      <c r="D463" s="248"/>
      <c r="E463" s="248"/>
      <c r="F463" s="248"/>
      <c r="G463" s="248"/>
      <c r="H463" s="248"/>
      <c r="I463" s="248"/>
      <c r="J463" s="248"/>
      <c r="K463" s="248"/>
      <c r="L463" s="248"/>
      <c r="M463" s="248"/>
      <c r="N463" s="248"/>
      <c r="O463" s="248"/>
      <c r="P463" s="248"/>
      <c r="Q463" s="296"/>
      <c r="R463" s="256">
        <f>'To &amp; from Work- trip % summary'!B468</f>
        <v>0</v>
      </c>
      <c r="S463" s="313">
        <f>'To &amp; from Work- trip % summary'!D468</f>
        <v>0</v>
      </c>
      <c r="T463" s="257">
        <f>'Non-survey input values'!$B$26</f>
        <v>220.3</v>
      </c>
      <c r="U463" s="258">
        <f t="shared" si="98"/>
        <v>0</v>
      </c>
      <c r="V463" s="259">
        <f t="shared" si="99"/>
        <v>0</v>
      </c>
      <c r="W463" s="312">
        <f>'To &amp; from Work- trip % summary'!G468</f>
        <v>0</v>
      </c>
      <c r="X463" s="314">
        <f>'To &amp; from Work- trip % summary'!I468</f>
        <v>0</v>
      </c>
      <c r="Y463" s="260">
        <f t="shared" si="100"/>
        <v>0</v>
      </c>
      <c r="Z463" s="259">
        <f t="shared" si="101"/>
        <v>0</v>
      </c>
      <c r="AA463" s="312">
        <f>'To &amp; from Work- trip % summary'!L468</f>
        <v>0</v>
      </c>
      <c r="AB463" s="314">
        <f>'To &amp; from Work- trip % summary'!N468</f>
        <v>0</v>
      </c>
      <c r="AC463" s="260">
        <f t="shared" si="102"/>
        <v>0</v>
      </c>
      <c r="AD463" s="259">
        <f t="shared" si="103"/>
        <v>0</v>
      </c>
      <c r="AE463" s="312">
        <f>'To &amp; from Work- trip % summary'!Q468</f>
        <v>0</v>
      </c>
      <c r="AF463" s="314">
        <f>'To &amp; from Work- trip % summary'!S468</f>
        <v>0</v>
      </c>
      <c r="AG463" s="260">
        <f t="shared" si="104"/>
        <v>0</v>
      </c>
      <c r="AH463" s="259">
        <f t="shared" si="105"/>
        <v>0</v>
      </c>
      <c r="AI463" s="312">
        <f>'To &amp; from Work- trip % summary'!V468</f>
        <v>0</v>
      </c>
      <c r="AJ463" s="314">
        <f>'To &amp; from Work- trip % summary'!X468</f>
        <v>0</v>
      </c>
      <c r="AK463" s="260">
        <f t="shared" si="106"/>
        <v>0</v>
      </c>
      <c r="AL463" s="259">
        <f t="shared" si="107"/>
        <v>0</v>
      </c>
      <c r="AM463" s="312">
        <f>'To &amp; from Work- trip % summary'!AA468</f>
        <v>0</v>
      </c>
      <c r="AN463" s="314">
        <f>'To &amp; from Work- trip % summary'!AC468</f>
        <v>0</v>
      </c>
      <c r="AO463" s="260">
        <f t="shared" si="108"/>
        <v>0</v>
      </c>
      <c r="AP463" s="259">
        <f t="shared" si="109"/>
        <v>0</v>
      </c>
      <c r="AQ463" s="312">
        <f>'To &amp; from Work- trip % summary'!AF468</f>
        <v>0</v>
      </c>
      <c r="AR463" s="314">
        <f>'To &amp; from Work- trip % summary'!AH468</f>
        <v>0</v>
      </c>
      <c r="AS463" s="260">
        <f t="shared" si="110"/>
        <v>0</v>
      </c>
      <c r="AT463" s="259">
        <f t="shared" si="111"/>
        <v>0</v>
      </c>
      <c r="AU463" s="261"/>
      <c r="AV463" s="248"/>
      <c r="AW463" s="248"/>
      <c r="AX463" s="248"/>
      <c r="AY463" s="248"/>
    </row>
    <row r="464" spans="1:51" x14ac:dyDescent="0.2">
      <c r="A464" s="248"/>
      <c r="B464" s="248"/>
      <c r="C464" s="248"/>
      <c r="D464" s="248"/>
      <c r="E464" s="248"/>
      <c r="F464" s="248"/>
      <c r="G464" s="248"/>
      <c r="H464" s="248"/>
      <c r="I464" s="248"/>
      <c r="J464" s="248"/>
      <c r="K464" s="248"/>
      <c r="L464" s="248"/>
      <c r="M464" s="248"/>
      <c r="N464" s="248"/>
      <c r="O464" s="248"/>
      <c r="P464" s="248"/>
      <c r="Q464" s="296"/>
      <c r="R464" s="256">
        <f>'To &amp; from Work- trip % summary'!B469</f>
        <v>0</v>
      </c>
      <c r="S464" s="313">
        <f>'To &amp; from Work- trip % summary'!D469</f>
        <v>0</v>
      </c>
      <c r="T464" s="257">
        <f>'Non-survey input values'!$B$26</f>
        <v>220.3</v>
      </c>
      <c r="U464" s="258">
        <f t="shared" si="98"/>
        <v>0</v>
      </c>
      <c r="V464" s="259">
        <f t="shared" si="99"/>
        <v>0</v>
      </c>
      <c r="W464" s="312">
        <f>'To &amp; from Work- trip % summary'!G469</f>
        <v>0</v>
      </c>
      <c r="X464" s="314">
        <f>'To &amp; from Work- trip % summary'!I469</f>
        <v>0</v>
      </c>
      <c r="Y464" s="260">
        <f t="shared" si="100"/>
        <v>0</v>
      </c>
      <c r="Z464" s="259">
        <f t="shared" si="101"/>
        <v>0</v>
      </c>
      <c r="AA464" s="312">
        <f>'To &amp; from Work- trip % summary'!L469</f>
        <v>0</v>
      </c>
      <c r="AB464" s="314">
        <f>'To &amp; from Work- trip % summary'!N469</f>
        <v>0</v>
      </c>
      <c r="AC464" s="260">
        <f t="shared" si="102"/>
        <v>0</v>
      </c>
      <c r="AD464" s="259">
        <f t="shared" si="103"/>
        <v>0</v>
      </c>
      <c r="AE464" s="312">
        <f>'To &amp; from Work- trip % summary'!Q469</f>
        <v>0</v>
      </c>
      <c r="AF464" s="314">
        <f>'To &amp; from Work- trip % summary'!S469</f>
        <v>0</v>
      </c>
      <c r="AG464" s="260">
        <f t="shared" si="104"/>
        <v>0</v>
      </c>
      <c r="AH464" s="259">
        <f t="shared" si="105"/>
        <v>0</v>
      </c>
      <c r="AI464" s="312">
        <f>'To &amp; from Work- trip % summary'!V469</f>
        <v>0</v>
      </c>
      <c r="AJ464" s="314">
        <f>'To &amp; from Work- trip % summary'!X469</f>
        <v>0</v>
      </c>
      <c r="AK464" s="260">
        <f t="shared" si="106"/>
        <v>0</v>
      </c>
      <c r="AL464" s="259">
        <f t="shared" si="107"/>
        <v>0</v>
      </c>
      <c r="AM464" s="312">
        <f>'To &amp; from Work- trip % summary'!AA469</f>
        <v>0</v>
      </c>
      <c r="AN464" s="314">
        <f>'To &amp; from Work- trip % summary'!AC469</f>
        <v>0</v>
      </c>
      <c r="AO464" s="260">
        <f t="shared" si="108"/>
        <v>0</v>
      </c>
      <c r="AP464" s="259">
        <f t="shared" si="109"/>
        <v>0</v>
      </c>
      <c r="AQ464" s="312">
        <f>'To &amp; from Work- trip % summary'!AF469</f>
        <v>0</v>
      </c>
      <c r="AR464" s="314">
        <f>'To &amp; from Work- trip % summary'!AH469</f>
        <v>0</v>
      </c>
      <c r="AS464" s="260">
        <f t="shared" si="110"/>
        <v>0</v>
      </c>
      <c r="AT464" s="259">
        <f t="shared" si="111"/>
        <v>0</v>
      </c>
      <c r="AU464" s="261"/>
      <c r="AV464" s="248"/>
      <c r="AW464" s="248"/>
      <c r="AX464" s="248"/>
      <c r="AY464" s="248"/>
    </row>
    <row r="465" spans="1:51" x14ac:dyDescent="0.2">
      <c r="A465" s="248"/>
      <c r="B465" s="248"/>
      <c r="C465" s="248"/>
      <c r="D465" s="248"/>
      <c r="E465" s="248"/>
      <c r="F465" s="248"/>
      <c r="G465" s="248"/>
      <c r="H465" s="248"/>
      <c r="I465" s="248"/>
      <c r="J465" s="248"/>
      <c r="K465" s="248"/>
      <c r="L465" s="248"/>
      <c r="M465" s="248"/>
      <c r="N465" s="248"/>
      <c r="O465" s="248"/>
      <c r="P465" s="248"/>
      <c r="Q465" s="296"/>
      <c r="R465" s="256">
        <f>'To &amp; from Work- trip % summary'!B470</f>
        <v>0</v>
      </c>
      <c r="S465" s="313">
        <f>'To &amp; from Work- trip % summary'!D470</f>
        <v>0</v>
      </c>
      <c r="T465" s="257">
        <f>'Non-survey input values'!$B$26</f>
        <v>220.3</v>
      </c>
      <c r="U465" s="258">
        <f t="shared" si="98"/>
        <v>0</v>
      </c>
      <c r="V465" s="259">
        <f t="shared" si="99"/>
        <v>0</v>
      </c>
      <c r="W465" s="312">
        <f>'To &amp; from Work- trip % summary'!G470</f>
        <v>0</v>
      </c>
      <c r="X465" s="314">
        <f>'To &amp; from Work- trip % summary'!I470</f>
        <v>0</v>
      </c>
      <c r="Y465" s="260">
        <f t="shared" si="100"/>
        <v>0</v>
      </c>
      <c r="Z465" s="259">
        <f t="shared" si="101"/>
        <v>0</v>
      </c>
      <c r="AA465" s="312">
        <f>'To &amp; from Work- trip % summary'!L470</f>
        <v>0</v>
      </c>
      <c r="AB465" s="314">
        <f>'To &amp; from Work- trip % summary'!N470</f>
        <v>0</v>
      </c>
      <c r="AC465" s="260">
        <f t="shared" si="102"/>
        <v>0</v>
      </c>
      <c r="AD465" s="259">
        <f t="shared" si="103"/>
        <v>0</v>
      </c>
      <c r="AE465" s="312">
        <f>'To &amp; from Work- trip % summary'!Q470</f>
        <v>0</v>
      </c>
      <c r="AF465" s="314">
        <f>'To &amp; from Work- trip % summary'!S470</f>
        <v>0</v>
      </c>
      <c r="AG465" s="260">
        <f t="shared" si="104"/>
        <v>0</v>
      </c>
      <c r="AH465" s="259">
        <f t="shared" si="105"/>
        <v>0</v>
      </c>
      <c r="AI465" s="312">
        <f>'To &amp; from Work- trip % summary'!V470</f>
        <v>0</v>
      </c>
      <c r="AJ465" s="314">
        <f>'To &amp; from Work- trip % summary'!X470</f>
        <v>0</v>
      </c>
      <c r="AK465" s="260">
        <f t="shared" si="106"/>
        <v>0</v>
      </c>
      <c r="AL465" s="259">
        <f t="shared" si="107"/>
        <v>0</v>
      </c>
      <c r="AM465" s="312">
        <f>'To &amp; from Work- trip % summary'!AA470</f>
        <v>0</v>
      </c>
      <c r="AN465" s="314">
        <f>'To &amp; from Work- trip % summary'!AC470</f>
        <v>0</v>
      </c>
      <c r="AO465" s="260">
        <f t="shared" si="108"/>
        <v>0</v>
      </c>
      <c r="AP465" s="259">
        <f t="shared" si="109"/>
        <v>0</v>
      </c>
      <c r="AQ465" s="312">
        <f>'To &amp; from Work- trip % summary'!AF470</f>
        <v>0</v>
      </c>
      <c r="AR465" s="314">
        <f>'To &amp; from Work- trip % summary'!AH470</f>
        <v>0</v>
      </c>
      <c r="AS465" s="260">
        <f t="shared" si="110"/>
        <v>0</v>
      </c>
      <c r="AT465" s="259">
        <f t="shared" si="111"/>
        <v>0</v>
      </c>
      <c r="AU465" s="261"/>
      <c r="AV465" s="248"/>
      <c r="AW465" s="248"/>
      <c r="AX465" s="248"/>
      <c r="AY465" s="248"/>
    </row>
    <row r="466" spans="1:51" x14ac:dyDescent="0.2">
      <c r="A466" s="248"/>
      <c r="B466" s="248"/>
      <c r="C466" s="248"/>
      <c r="D466" s="248"/>
      <c r="E466" s="248"/>
      <c r="F466" s="248"/>
      <c r="G466" s="248"/>
      <c r="H466" s="248"/>
      <c r="I466" s="248"/>
      <c r="J466" s="248"/>
      <c r="K466" s="248"/>
      <c r="L466" s="248"/>
      <c r="M466" s="248"/>
      <c r="N466" s="248"/>
      <c r="O466" s="248"/>
      <c r="P466" s="248"/>
      <c r="Q466" s="296"/>
      <c r="R466" s="256">
        <f>'To &amp; from Work- trip % summary'!B471</f>
        <v>0</v>
      </c>
      <c r="S466" s="313">
        <f>'To &amp; from Work- trip % summary'!D471</f>
        <v>0</v>
      </c>
      <c r="T466" s="257">
        <f>'Non-survey input values'!$B$26</f>
        <v>220.3</v>
      </c>
      <c r="U466" s="258">
        <f t="shared" si="98"/>
        <v>0</v>
      </c>
      <c r="V466" s="259">
        <f t="shared" si="99"/>
        <v>0</v>
      </c>
      <c r="W466" s="312">
        <f>'To &amp; from Work- trip % summary'!G471</f>
        <v>0</v>
      </c>
      <c r="X466" s="314">
        <f>'To &amp; from Work- trip % summary'!I471</f>
        <v>0</v>
      </c>
      <c r="Y466" s="260">
        <f t="shared" si="100"/>
        <v>0</v>
      </c>
      <c r="Z466" s="259">
        <f t="shared" si="101"/>
        <v>0</v>
      </c>
      <c r="AA466" s="312">
        <f>'To &amp; from Work- trip % summary'!L471</f>
        <v>0</v>
      </c>
      <c r="AB466" s="314">
        <f>'To &amp; from Work- trip % summary'!N471</f>
        <v>0</v>
      </c>
      <c r="AC466" s="260">
        <f t="shared" si="102"/>
        <v>0</v>
      </c>
      <c r="AD466" s="259">
        <f t="shared" si="103"/>
        <v>0</v>
      </c>
      <c r="AE466" s="312">
        <f>'To &amp; from Work- trip % summary'!Q471</f>
        <v>0</v>
      </c>
      <c r="AF466" s="314">
        <f>'To &amp; from Work- trip % summary'!S471</f>
        <v>0</v>
      </c>
      <c r="AG466" s="260">
        <f t="shared" si="104"/>
        <v>0</v>
      </c>
      <c r="AH466" s="259">
        <f t="shared" si="105"/>
        <v>0</v>
      </c>
      <c r="AI466" s="312">
        <f>'To &amp; from Work- trip % summary'!V471</f>
        <v>0</v>
      </c>
      <c r="AJ466" s="314">
        <f>'To &amp; from Work- trip % summary'!X471</f>
        <v>0</v>
      </c>
      <c r="AK466" s="260">
        <f t="shared" si="106"/>
        <v>0</v>
      </c>
      <c r="AL466" s="259">
        <f t="shared" si="107"/>
        <v>0</v>
      </c>
      <c r="AM466" s="312">
        <f>'To &amp; from Work- trip % summary'!AA471</f>
        <v>0</v>
      </c>
      <c r="AN466" s="314">
        <f>'To &amp; from Work- trip % summary'!AC471</f>
        <v>0</v>
      </c>
      <c r="AO466" s="260">
        <f t="shared" si="108"/>
        <v>0</v>
      </c>
      <c r="AP466" s="259">
        <f t="shared" si="109"/>
        <v>0</v>
      </c>
      <c r="AQ466" s="312">
        <f>'To &amp; from Work- trip % summary'!AF471</f>
        <v>0</v>
      </c>
      <c r="AR466" s="314">
        <f>'To &amp; from Work- trip % summary'!AH471</f>
        <v>0</v>
      </c>
      <c r="AS466" s="260">
        <f t="shared" si="110"/>
        <v>0</v>
      </c>
      <c r="AT466" s="259">
        <f t="shared" si="111"/>
        <v>0</v>
      </c>
      <c r="AU466" s="261"/>
      <c r="AV466" s="248"/>
      <c r="AW466" s="248"/>
      <c r="AX466" s="248"/>
      <c r="AY466" s="248"/>
    </row>
    <row r="467" spans="1:51" x14ac:dyDescent="0.2">
      <c r="A467" s="248"/>
      <c r="B467" s="248"/>
      <c r="C467" s="248"/>
      <c r="D467" s="248"/>
      <c r="E467" s="248"/>
      <c r="F467" s="248"/>
      <c r="G467" s="248"/>
      <c r="H467" s="248"/>
      <c r="I467" s="248"/>
      <c r="J467" s="248"/>
      <c r="K467" s="248"/>
      <c r="L467" s="248"/>
      <c r="M467" s="248"/>
      <c r="N467" s="248"/>
      <c r="O467" s="248"/>
      <c r="P467" s="248"/>
      <c r="Q467" s="296"/>
      <c r="R467" s="256">
        <f>'To &amp; from Work- trip % summary'!B472</f>
        <v>0</v>
      </c>
      <c r="S467" s="313">
        <f>'To &amp; from Work- trip % summary'!D472</f>
        <v>0</v>
      </c>
      <c r="T467" s="257">
        <f>'Non-survey input values'!$B$26</f>
        <v>220.3</v>
      </c>
      <c r="U467" s="258">
        <f t="shared" si="98"/>
        <v>0</v>
      </c>
      <c r="V467" s="259">
        <f t="shared" si="99"/>
        <v>0</v>
      </c>
      <c r="W467" s="312">
        <f>'To &amp; from Work- trip % summary'!G472</f>
        <v>0</v>
      </c>
      <c r="X467" s="314">
        <f>'To &amp; from Work- trip % summary'!I472</f>
        <v>0</v>
      </c>
      <c r="Y467" s="260">
        <f t="shared" si="100"/>
        <v>0</v>
      </c>
      <c r="Z467" s="259">
        <f t="shared" si="101"/>
        <v>0</v>
      </c>
      <c r="AA467" s="312">
        <f>'To &amp; from Work- trip % summary'!L472</f>
        <v>0</v>
      </c>
      <c r="AB467" s="314">
        <f>'To &amp; from Work- trip % summary'!N472</f>
        <v>0</v>
      </c>
      <c r="AC467" s="260">
        <f t="shared" si="102"/>
        <v>0</v>
      </c>
      <c r="AD467" s="259">
        <f t="shared" si="103"/>
        <v>0</v>
      </c>
      <c r="AE467" s="312">
        <f>'To &amp; from Work- trip % summary'!Q472</f>
        <v>0</v>
      </c>
      <c r="AF467" s="314">
        <f>'To &amp; from Work- trip % summary'!S472</f>
        <v>0</v>
      </c>
      <c r="AG467" s="260">
        <f t="shared" si="104"/>
        <v>0</v>
      </c>
      <c r="AH467" s="259">
        <f t="shared" si="105"/>
        <v>0</v>
      </c>
      <c r="AI467" s="312">
        <f>'To &amp; from Work- trip % summary'!V472</f>
        <v>0</v>
      </c>
      <c r="AJ467" s="314">
        <f>'To &amp; from Work- trip % summary'!X472</f>
        <v>0</v>
      </c>
      <c r="AK467" s="260">
        <f t="shared" si="106"/>
        <v>0</v>
      </c>
      <c r="AL467" s="259">
        <f t="shared" si="107"/>
        <v>0</v>
      </c>
      <c r="AM467" s="312">
        <f>'To &amp; from Work- trip % summary'!AA472</f>
        <v>0</v>
      </c>
      <c r="AN467" s="314">
        <f>'To &amp; from Work- trip % summary'!AC472</f>
        <v>0</v>
      </c>
      <c r="AO467" s="260">
        <f t="shared" si="108"/>
        <v>0</v>
      </c>
      <c r="AP467" s="259">
        <f t="shared" si="109"/>
        <v>0</v>
      </c>
      <c r="AQ467" s="312">
        <f>'To &amp; from Work- trip % summary'!AF472</f>
        <v>0</v>
      </c>
      <c r="AR467" s="314">
        <f>'To &amp; from Work- trip % summary'!AH472</f>
        <v>0</v>
      </c>
      <c r="AS467" s="260">
        <f t="shared" si="110"/>
        <v>0</v>
      </c>
      <c r="AT467" s="259">
        <f t="shared" si="111"/>
        <v>0</v>
      </c>
      <c r="AU467" s="261"/>
      <c r="AV467" s="248"/>
      <c r="AW467" s="248"/>
      <c r="AX467" s="248"/>
      <c r="AY467" s="248"/>
    </row>
    <row r="468" spans="1:51" x14ac:dyDescent="0.2">
      <c r="A468" s="248"/>
      <c r="B468" s="248"/>
      <c r="C468" s="248"/>
      <c r="D468" s="248"/>
      <c r="E468" s="248"/>
      <c r="F468" s="248"/>
      <c r="G468" s="248"/>
      <c r="H468" s="248"/>
      <c r="I468" s="248"/>
      <c r="J468" s="248"/>
      <c r="K468" s="248"/>
      <c r="L468" s="248"/>
      <c r="M468" s="248"/>
      <c r="N468" s="248"/>
      <c r="O468" s="248"/>
      <c r="P468" s="248"/>
      <c r="Q468" s="296"/>
      <c r="R468" s="256">
        <f>'To &amp; from Work- trip % summary'!B473</f>
        <v>0</v>
      </c>
      <c r="S468" s="313">
        <f>'To &amp; from Work- trip % summary'!D473</f>
        <v>0</v>
      </c>
      <c r="T468" s="257">
        <f>'Non-survey input values'!$B$26</f>
        <v>220.3</v>
      </c>
      <c r="U468" s="258">
        <f t="shared" si="98"/>
        <v>0</v>
      </c>
      <c r="V468" s="259">
        <f t="shared" si="99"/>
        <v>0</v>
      </c>
      <c r="W468" s="312">
        <f>'To &amp; from Work- trip % summary'!G473</f>
        <v>0</v>
      </c>
      <c r="X468" s="314">
        <f>'To &amp; from Work- trip % summary'!I473</f>
        <v>0</v>
      </c>
      <c r="Y468" s="260">
        <f t="shared" si="100"/>
        <v>0</v>
      </c>
      <c r="Z468" s="259">
        <f t="shared" si="101"/>
        <v>0</v>
      </c>
      <c r="AA468" s="312">
        <f>'To &amp; from Work- trip % summary'!L473</f>
        <v>0</v>
      </c>
      <c r="AB468" s="314">
        <f>'To &amp; from Work- trip % summary'!N473</f>
        <v>0</v>
      </c>
      <c r="AC468" s="260">
        <f t="shared" si="102"/>
        <v>0</v>
      </c>
      <c r="AD468" s="259">
        <f t="shared" si="103"/>
        <v>0</v>
      </c>
      <c r="AE468" s="312">
        <f>'To &amp; from Work- trip % summary'!Q473</f>
        <v>0</v>
      </c>
      <c r="AF468" s="314">
        <f>'To &amp; from Work- trip % summary'!S473</f>
        <v>0</v>
      </c>
      <c r="AG468" s="260">
        <f t="shared" si="104"/>
        <v>0</v>
      </c>
      <c r="AH468" s="259">
        <f t="shared" si="105"/>
        <v>0</v>
      </c>
      <c r="AI468" s="312">
        <f>'To &amp; from Work- trip % summary'!V473</f>
        <v>0</v>
      </c>
      <c r="AJ468" s="314">
        <f>'To &amp; from Work- trip % summary'!X473</f>
        <v>0</v>
      </c>
      <c r="AK468" s="260">
        <f t="shared" si="106"/>
        <v>0</v>
      </c>
      <c r="AL468" s="259">
        <f t="shared" si="107"/>
        <v>0</v>
      </c>
      <c r="AM468" s="312">
        <f>'To &amp; from Work- trip % summary'!AA473</f>
        <v>0</v>
      </c>
      <c r="AN468" s="314">
        <f>'To &amp; from Work- trip % summary'!AC473</f>
        <v>0</v>
      </c>
      <c r="AO468" s="260">
        <f t="shared" si="108"/>
        <v>0</v>
      </c>
      <c r="AP468" s="259">
        <f t="shared" si="109"/>
        <v>0</v>
      </c>
      <c r="AQ468" s="312">
        <f>'To &amp; from Work- trip % summary'!AF473</f>
        <v>0</v>
      </c>
      <c r="AR468" s="314">
        <f>'To &amp; from Work- trip % summary'!AH473</f>
        <v>0</v>
      </c>
      <c r="AS468" s="260">
        <f t="shared" si="110"/>
        <v>0</v>
      </c>
      <c r="AT468" s="259">
        <f t="shared" si="111"/>
        <v>0</v>
      </c>
      <c r="AU468" s="261"/>
      <c r="AV468" s="248"/>
      <c r="AW468" s="248"/>
      <c r="AX468" s="248"/>
      <c r="AY468" s="248"/>
    </row>
    <row r="469" spans="1:51" x14ac:dyDescent="0.2">
      <c r="A469" s="248"/>
      <c r="B469" s="248"/>
      <c r="C469" s="248"/>
      <c r="D469" s="248"/>
      <c r="E469" s="248"/>
      <c r="F469" s="248"/>
      <c r="G469" s="248"/>
      <c r="H469" s="248"/>
      <c r="I469" s="248"/>
      <c r="J469" s="248"/>
      <c r="K469" s="248"/>
      <c r="L469" s="248"/>
      <c r="M469" s="248"/>
      <c r="N469" s="248"/>
      <c r="O469" s="248"/>
      <c r="P469" s="248"/>
      <c r="Q469" s="296"/>
      <c r="R469" s="256">
        <f>'To &amp; from Work- trip % summary'!B474</f>
        <v>0</v>
      </c>
      <c r="S469" s="313">
        <f>'To &amp; from Work- trip % summary'!D474</f>
        <v>0</v>
      </c>
      <c r="T469" s="257">
        <f>'Non-survey input values'!$B$26</f>
        <v>220.3</v>
      </c>
      <c r="U469" s="258">
        <f t="shared" si="98"/>
        <v>0</v>
      </c>
      <c r="V469" s="259">
        <f t="shared" si="99"/>
        <v>0</v>
      </c>
      <c r="W469" s="312">
        <f>'To &amp; from Work- trip % summary'!G474</f>
        <v>0</v>
      </c>
      <c r="X469" s="314">
        <f>'To &amp; from Work- trip % summary'!I474</f>
        <v>0</v>
      </c>
      <c r="Y469" s="260">
        <f t="shared" si="100"/>
        <v>0</v>
      </c>
      <c r="Z469" s="259">
        <f t="shared" si="101"/>
        <v>0</v>
      </c>
      <c r="AA469" s="312">
        <f>'To &amp; from Work- trip % summary'!L474</f>
        <v>0</v>
      </c>
      <c r="AB469" s="314">
        <f>'To &amp; from Work- trip % summary'!N474</f>
        <v>0</v>
      </c>
      <c r="AC469" s="260">
        <f t="shared" si="102"/>
        <v>0</v>
      </c>
      <c r="AD469" s="259">
        <f t="shared" si="103"/>
        <v>0</v>
      </c>
      <c r="AE469" s="312">
        <f>'To &amp; from Work- trip % summary'!Q474</f>
        <v>0</v>
      </c>
      <c r="AF469" s="314">
        <f>'To &amp; from Work- trip % summary'!S474</f>
        <v>0</v>
      </c>
      <c r="AG469" s="260">
        <f t="shared" si="104"/>
        <v>0</v>
      </c>
      <c r="AH469" s="259">
        <f t="shared" si="105"/>
        <v>0</v>
      </c>
      <c r="AI469" s="312">
        <f>'To &amp; from Work- trip % summary'!V474</f>
        <v>0</v>
      </c>
      <c r="AJ469" s="314">
        <f>'To &amp; from Work- trip % summary'!X474</f>
        <v>0</v>
      </c>
      <c r="AK469" s="260">
        <f t="shared" si="106"/>
        <v>0</v>
      </c>
      <c r="AL469" s="259">
        <f t="shared" si="107"/>
        <v>0</v>
      </c>
      <c r="AM469" s="312">
        <f>'To &amp; from Work- trip % summary'!AA474</f>
        <v>0</v>
      </c>
      <c r="AN469" s="314">
        <f>'To &amp; from Work- trip % summary'!AC474</f>
        <v>0</v>
      </c>
      <c r="AO469" s="260">
        <f t="shared" si="108"/>
        <v>0</v>
      </c>
      <c r="AP469" s="259">
        <f t="shared" si="109"/>
        <v>0</v>
      </c>
      <c r="AQ469" s="312">
        <f>'To &amp; from Work- trip % summary'!AF474</f>
        <v>0</v>
      </c>
      <c r="AR469" s="314">
        <f>'To &amp; from Work- trip % summary'!AH474</f>
        <v>0</v>
      </c>
      <c r="AS469" s="260">
        <f t="shared" si="110"/>
        <v>0</v>
      </c>
      <c r="AT469" s="259">
        <f t="shared" si="111"/>
        <v>0</v>
      </c>
      <c r="AU469" s="261"/>
      <c r="AV469" s="248"/>
      <c r="AW469" s="248"/>
      <c r="AX469" s="248"/>
      <c r="AY469" s="248"/>
    </row>
    <row r="470" spans="1:51" x14ac:dyDescent="0.2">
      <c r="A470" s="248"/>
      <c r="B470" s="248"/>
      <c r="C470" s="248"/>
      <c r="D470" s="248"/>
      <c r="E470" s="248"/>
      <c r="F470" s="248"/>
      <c r="G470" s="248"/>
      <c r="H470" s="248"/>
      <c r="I470" s="248"/>
      <c r="J470" s="248"/>
      <c r="K470" s="248"/>
      <c r="L470" s="248"/>
      <c r="M470" s="248"/>
      <c r="N470" s="248"/>
      <c r="O470" s="248"/>
      <c r="P470" s="248"/>
      <c r="Q470" s="296"/>
      <c r="R470" s="256">
        <f>'To &amp; from Work- trip % summary'!B475</f>
        <v>0</v>
      </c>
      <c r="S470" s="313">
        <f>'To &amp; from Work- trip % summary'!D475</f>
        <v>0</v>
      </c>
      <c r="T470" s="257">
        <f>'Non-survey input values'!$B$26</f>
        <v>220.3</v>
      </c>
      <c r="U470" s="258">
        <f t="shared" si="98"/>
        <v>0</v>
      </c>
      <c r="V470" s="259">
        <f t="shared" si="99"/>
        <v>0</v>
      </c>
      <c r="W470" s="312">
        <f>'To &amp; from Work- trip % summary'!G475</f>
        <v>0</v>
      </c>
      <c r="X470" s="314">
        <f>'To &amp; from Work- trip % summary'!I475</f>
        <v>0</v>
      </c>
      <c r="Y470" s="260">
        <f t="shared" si="100"/>
        <v>0</v>
      </c>
      <c r="Z470" s="259">
        <f t="shared" si="101"/>
        <v>0</v>
      </c>
      <c r="AA470" s="312">
        <f>'To &amp; from Work- trip % summary'!L475</f>
        <v>0</v>
      </c>
      <c r="AB470" s="314">
        <f>'To &amp; from Work- trip % summary'!N475</f>
        <v>0</v>
      </c>
      <c r="AC470" s="260">
        <f t="shared" si="102"/>
        <v>0</v>
      </c>
      <c r="AD470" s="259">
        <f t="shared" si="103"/>
        <v>0</v>
      </c>
      <c r="AE470" s="312">
        <f>'To &amp; from Work- trip % summary'!Q475</f>
        <v>0</v>
      </c>
      <c r="AF470" s="314">
        <f>'To &amp; from Work- trip % summary'!S475</f>
        <v>0</v>
      </c>
      <c r="AG470" s="260">
        <f t="shared" si="104"/>
        <v>0</v>
      </c>
      <c r="AH470" s="259">
        <f t="shared" si="105"/>
        <v>0</v>
      </c>
      <c r="AI470" s="312">
        <f>'To &amp; from Work- trip % summary'!V475</f>
        <v>0</v>
      </c>
      <c r="AJ470" s="314">
        <f>'To &amp; from Work- trip % summary'!X475</f>
        <v>0</v>
      </c>
      <c r="AK470" s="260">
        <f t="shared" si="106"/>
        <v>0</v>
      </c>
      <c r="AL470" s="259">
        <f t="shared" si="107"/>
        <v>0</v>
      </c>
      <c r="AM470" s="312">
        <f>'To &amp; from Work- trip % summary'!AA475</f>
        <v>0</v>
      </c>
      <c r="AN470" s="314">
        <f>'To &amp; from Work- trip % summary'!AC475</f>
        <v>0</v>
      </c>
      <c r="AO470" s="260">
        <f t="shared" si="108"/>
        <v>0</v>
      </c>
      <c r="AP470" s="259">
        <f t="shared" si="109"/>
        <v>0</v>
      </c>
      <c r="AQ470" s="312">
        <f>'To &amp; from Work- trip % summary'!AF475</f>
        <v>0</v>
      </c>
      <c r="AR470" s="314">
        <f>'To &amp; from Work- trip % summary'!AH475</f>
        <v>0</v>
      </c>
      <c r="AS470" s="260">
        <f t="shared" si="110"/>
        <v>0</v>
      </c>
      <c r="AT470" s="259">
        <f t="shared" si="111"/>
        <v>0</v>
      </c>
      <c r="AU470" s="261"/>
      <c r="AV470" s="248"/>
      <c r="AW470" s="248"/>
      <c r="AX470" s="248"/>
      <c r="AY470" s="248"/>
    </row>
    <row r="471" spans="1:51" x14ac:dyDescent="0.2">
      <c r="A471" s="248"/>
      <c r="B471" s="248"/>
      <c r="C471" s="248"/>
      <c r="D471" s="248"/>
      <c r="E471" s="248"/>
      <c r="F471" s="248"/>
      <c r="G471" s="248"/>
      <c r="H471" s="248"/>
      <c r="I471" s="248"/>
      <c r="J471" s="248"/>
      <c r="K471" s="248"/>
      <c r="L471" s="248"/>
      <c r="M471" s="248"/>
      <c r="N471" s="248"/>
      <c r="O471" s="248"/>
      <c r="P471" s="248"/>
      <c r="Q471" s="296"/>
      <c r="R471" s="256">
        <f>'To &amp; from Work- trip % summary'!B476</f>
        <v>0</v>
      </c>
      <c r="S471" s="313">
        <f>'To &amp; from Work- trip % summary'!D476</f>
        <v>0</v>
      </c>
      <c r="T471" s="257">
        <f>'Non-survey input values'!$B$26</f>
        <v>220.3</v>
      </c>
      <c r="U471" s="258">
        <f t="shared" si="98"/>
        <v>0</v>
      </c>
      <c r="V471" s="259">
        <f t="shared" si="99"/>
        <v>0</v>
      </c>
      <c r="W471" s="312">
        <f>'To &amp; from Work- trip % summary'!G476</f>
        <v>0</v>
      </c>
      <c r="X471" s="314">
        <f>'To &amp; from Work- trip % summary'!I476</f>
        <v>0</v>
      </c>
      <c r="Y471" s="260">
        <f t="shared" si="100"/>
        <v>0</v>
      </c>
      <c r="Z471" s="259">
        <f t="shared" si="101"/>
        <v>0</v>
      </c>
      <c r="AA471" s="312">
        <f>'To &amp; from Work- trip % summary'!L476</f>
        <v>0</v>
      </c>
      <c r="AB471" s="314">
        <f>'To &amp; from Work- trip % summary'!N476</f>
        <v>0</v>
      </c>
      <c r="AC471" s="260">
        <f t="shared" si="102"/>
        <v>0</v>
      </c>
      <c r="AD471" s="259">
        <f t="shared" si="103"/>
        <v>0</v>
      </c>
      <c r="AE471" s="312">
        <f>'To &amp; from Work- trip % summary'!Q476</f>
        <v>0</v>
      </c>
      <c r="AF471" s="314">
        <f>'To &amp; from Work- trip % summary'!S476</f>
        <v>0</v>
      </c>
      <c r="AG471" s="260">
        <f t="shared" si="104"/>
        <v>0</v>
      </c>
      <c r="AH471" s="259">
        <f t="shared" si="105"/>
        <v>0</v>
      </c>
      <c r="AI471" s="312">
        <f>'To &amp; from Work- trip % summary'!V476</f>
        <v>0</v>
      </c>
      <c r="AJ471" s="314">
        <f>'To &amp; from Work- trip % summary'!X476</f>
        <v>0</v>
      </c>
      <c r="AK471" s="260">
        <f t="shared" si="106"/>
        <v>0</v>
      </c>
      <c r="AL471" s="259">
        <f t="shared" si="107"/>
        <v>0</v>
      </c>
      <c r="AM471" s="312">
        <f>'To &amp; from Work- trip % summary'!AA476</f>
        <v>0</v>
      </c>
      <c r="AN471" s="314">
        <f>'To &amp; from Work- trip % summary'!AC476</f>
        <v>0</v>
      </c>
      <c r="AO471" s="260">
        <f t="shared" si="108"/>
        <v>0</v>
      </c>
      <c r="AP471" s="259">
        <f t="shared" si="109"/>
        <v>0</v>
      </c>
      <c r="AQ471" s="312">
        <f>'To &amp; from Work- trip % summary'!AF476</f>
        <v>0</v>
      </c>
      <c r="AR471" s="314">
        <f>'To &amp; from Work- trip % summary'!AH476</f>
        <v>0</v>
      </c>
      <c r="AS471" s="260">
        <f t="shared" si="110"/>
        <v>0</v>
      </c>
      <c r="AT471" s="259">
        <f t="shared" si="111"/>
        <v>0</v>
      </c>
      <c r="AU471" s="261"/>
      <c r="AV471" s="248"/>
      <c r="AW471" s="248"/>
      <c r="AX471" s="248"/>
      <c r="AY471" s="248"/>
    </row>
    <row r="472" spans="1:51" x14ac:dyDescent="0.2">
      <c r="A472" s="248"/>
      <c r="B472" s="248"/>
      <c r="C472" s="248"/>
      <c r="D472" s="248"/>
      <c r="E472" s="248"/>
      <c r="F472" s="248"/>
      <c r="G472" s="248"/>
      <c r="H472" s="248"/>
      <c r="I472" s="248"/>
      <c r="J472" s="248"/>
      <c r="K472" s="248"/>
      <c r="L472" s="248"/>
      <c r="M472" s="248"/>
      <c r="N472" s="248"/>
      <c r="O472" s="248"/>
      <c r="P472" s="248"/>
      <c r="Q472" s="296"/>
      <c r="R472" s="256">
        <f>'To &amp; from Work- trip % summary'!B477</f>
        <v>0</v>
      </c>
      <c r="S472" s="313">
        <f>'To &amp; from Work- trip % summary'!D477</f>
        <v>0</v>
      </c>
      <c r="T472" s="257">
        <f>'Non-survey input values'!$B$26</f>
        <v>220.3</v>
      </c>
      <c r="U472" s="258">
        <f t="shared" si="98"/>
        <v>0</v>
      </c>
      <c r="V472" s="259">
        <f t="shared" si="99"/>
        <v>0</v>
      </c>
      <c r="W472" s="312">
        <f>'To &amp; from Work- trip % summary'!G477</f>
        <v>0</v>
      </c>
      <c r="X472" s="314">
        <f>'To &amp; from Work- trip % summary'!I477</f>
        <v>0</v>
      </c>
      <c r="Y472" s="260">
        <f t="shared" si="100"/>
        <v>0</v>
      </c>
      <c r="Z472" s="259">
        <f t="shared" si="101"/>
        <v>0</v>
      </c>
      <c r="AA472" s="312">
        <f>'To &amp; from Work- trip % summary'!L477</f>
        <v>0</v>
      </c>
      <c r="AB472" s="314">
        <f>'To &amp; from Work- trip % summary'!N477</f>
        <v>0</v>
      </c>
      <c r="AC472" s="260">
        <f t="shared" si="102"/>
        <v>0</v>
      </c>
      <c r="AD472" s="259">
        <f t="shared" si="103"/>
        <v>0</v>
      </c>
      <c r="AE472" s="312">
        <f>'To &amp; from Work- trip % summary'!Q477</f>
        <v>0</v>
      </c>
      <c r="AF472" s="314">
        <f>'To &amp; from Work- trip % summary'!S477</f>
        <v>0</v>
      </c>
      <c r="AG472" s="260">
        <f t="shared" si="104"/>
        <v>0</v>
      </c>
      <c r="AH472" s="259">
        <f t="shared" si="105"/>
        <v>0</v>
      </c>
      <c r="AI472" s="312">
        <f>'To &amp; from Work- trip % summary'!V477</f>
        <v>0</v>
      </c>
      <c r="AJ472" s="314">
        <f>'To &amp; from Work- trip % summary'!X477</f>
        <v>0</v>
      </c>
      <c r="AK472" s="260">
        <f t="shared" si="106"/>
        <v>0</v>
      </c>
      <c r="AL472" s="259">
        <f t="shared" si="107"/>
        <v>0</v>
      </c>
      <c r="AM472" s="312">
        <f>'To &amp; from Work- trip % summary'!AA477</f>
        <v>0</v>
      </c>
      <c r="AN472" s="314">
        <f>'To &amp; from Work- trip % summary'!AC477</f>
        <v>0</v>
      </c>
      <c r="AO472" s="260">
        <f t="shared" si="108"/>
        <v>0</v>
      </c>
      <c r="AP472" s="259">
        <f t="shared" si="109"/>
        <v>0</v>
      </c>
      <c r="AQ472" s="312">
        <f>'To &amp; from Work- trip % summary'!AF477</f>
        <v>0</v>
      </c>
      <c r="AR472" s="314">
        <f>'To &amp; from Work- trip % summary'!AH477</f>
        <v>0</v>
      </c>
      <c r="AS472" s="260">
        <f t="shared" si="110"/>
        <v>0</v>
      </c>
      <c r="AT472" s="259">
        <f t="shared" si="111"/>
        <v>0</v>
      </c>
      <c r="AU472" s="261"/>
      <c r="AV472" s="248"/>
      <c r="AW472" s="248"/>
      <c r="AX472" s="248"/>
      <c r="AY472" s="248"/>
    </row>
    <row r="473" spans="1:51" x14ac:dyDescent="0.2">
      <c r="A473" s="248"/>
      <c r="B473" s="248"/>
      <c r="C473" s="248"/>
      <c r="D473" s="248"/>
      <c r="E473" s="248"/>
      <c r="F473" s="248"/>
      <c r="G473" s="248"/>
      <c r="H473" s="248"/>
      <c r="I473" s="248"/>
      <c r="J473" s="248"/>
      <c r="K473" s="248"/>
      <c r="L473" s="248"/>
      <c r="M473" s="248"/>
      <c r="N473" s="248"/>
      <c r="O473" s="248"/>
      <c r="P473" s="248"/>
      <c r="Q473" s="296"/>
      <c r="R473" s="256">
        <f>'To &amp; from Work- trip % summary'!B478</f>
        <v>0</v>
      </c>
      <c r="S473" s="313">
        <f>'To &amp; from Work- trip % summary'!D478</f>
        <v>0</v>
      </c>
      <c r="T473" s="257">
        <f>'Non-survey input values'!$B$26</f>
        <v>220.3</v>
      </c>
      <c r="U473" s="258">
        <f t="shared" si="98"/>
        <v>0</v>
      </c>
      <c r="V473" s="259">
        <f t="shared" si="99"/>
        <v>0</v>
      </c>
      <c r="W473" s="312">
        <f>'To &amp; from Work- trip % summary'!G478</f>
        <v>0</v>
      </c>
      <c r="X473" s="314">
        <f>'To &amp; from Work- trip % summary'!I478</f>
        <v>0</v>
      </c>
      <c r="Y473" s="260">
        <f t="shared" si="100"/>
        <v>0</v>
      </c>
      <c r="Z473" s="259">
        <f t="shared" si="101"/>
        <v>0</v>
      </c>
      <c r="AA473" s="312">
        <f>'To &amp; from Work- trip % summary'!L478</f>
        <v>0</v>
      </c>
      <c r="AB473" s="314">
        <f>'To &amp; from Work- trip % summary'!N478</f>
        <v>0</v>
      </c>
      <c r="AC473" s="260">
        <f t="shared" si="102"/>
        <v>0</v>
      </c>
      <c r="AD473" s="259">
        <f t="shared" si="103"/>
        <v>0</v>
      </c>
      <c r="AE473" s="312">
        <f>'To &amp; from Work- trip % summary'!Q478</f>
        <v>0</v>
      </c>
      <c r="AF473" s="314">
        <f>'To &amp; from Work- trip % summary'!S478</f>
        <v>0</v>
      </c>
      <c r="AG473" s="260">
        <f t="shared" si="104"/>
        <v>0</v>
      </c>
      <c r="AH473" s="259">
        <f t="shared" si="105"/>
        <v>0</v>
      </c>
      <c r="AI473" s="312">
        <f>'To &amp; from Work- trip % summary'!V478</f>
        <v>0</v>
      </c>
      <c r="AJ473" s="314">
        <f>'To &amp; from Work- trip % summary'!X478</f>
        <v>0</v>
      </c>
      <c r="AK473" s="260">
        <f t="shared" si="106"/>
        <v>0</v>
      </c>
      <c r="AL473" s="259">
        <f t="shared" si="107"/>
        <v>0</v>
      </c>
      <c r="AM473" s="312">
        <f>'To &amp; from Work- trip % summary'!AA478</f>
        <v>0</v>
      </c>
      <c r="AN473" s="314">
        <f>'To &amp; from Work- trip % summary'!AC478</f>
        <v>0</v>
      </c>
      <c r="AO473" s="260">
        <f t="shared" si="108"/>
        <v>0</v>
      </c>
      <c r="AP473" s="259">
        <f t="shared" si="109"/>
        <v>0</v>
      </c>
      <c r="AQ473" s="312">
        <f>'To &amp; from Work- trip % summary'!AF478</f>
        <v>0</v>
      </c>
      <c r="AR473" s="314">
        <f>'To &amp; from Work- trip % summary'!AH478</f>
        <v>0</v>
      </c>
      <c r="AS473" s="260">
        <f t="shared" si="110"/>
        <v>0</v>
      </c>
      <c r="AT473" s="259">
        <f t="shared" si="111"/>
        <v>0</v>
      </c>
      <c r="AU473" s="261"/>
      <c r="AV473" s="248"/>
      <c r="AW473" s="248"/>
      <c r="AX473" s="248"/>
      <c r="AY473" s="248"/>
    </row>
    <row r="474" spans="1:51" x14ac:dyDescent="0.2">
      <c r="A474" s="248"/>
      <c r="B474" s="248"/>
      <c r="C474" s="248"/>
      <c r="D474" s="248"/>
      <c r="E474" s="248"/>
      <c r="F474" s="248"/>
      <c r="G474" s="248"/>
      <c r="H474" s="248"/>
      <c r="I474" s="248"/>
      <c r="J474" s="248"/>
      <c r="K474" s="248"/>
      <c r="L474" s="248"/>
      <c r="M474" s="248"/>
      <c r="N474" s="248"/>
      <c r="O474" s="248"/>
      <c r="P474" s="248"/>
      <c r="Q474" s="296"/>
      <c r="R474" s="256">
        <f>'To &amp; from Work- trip % summary'!B479</f>
        <v>0</v>
      </c>
      <c r="S474" s="313">
        <f>'To &amp; from Work- trip % summary'!D479</f>
        <v>0</v>
      </c>
      <c r="T474" s="257">
        <f>'Non-survey input values'!$B$26</f>
        <v>220.3</v>
      </c>
      <c r="U474" s="258">
        <f t="shared" si="98"/>
        <v>0</v>
      </c>
      <c r="V474" s="259">
        <f t="shared" si="99"/>
        <v>0</v>
      </c>
      <c r="W474" s="312">
        <f>'To &amp; from Work- trip % summary'!G479</f>
        <v>0</v>
      </c>
      <c r="X474" s="314">
        <f>'To &amp; from Work- trip % summary'!I479</f>
        <v>0</v>
      </c>
      <c r="Y474" s="260">
        <f t="shared" si="100"/>
        <v>0</v>
      </c>
      <c r="Z474" s="259">
        <f t="shared" si="101"/>
        <v>0</v>
      </c>
      <c r="AA474" s="312">
        <f>'To &amp; from Work- trip % summary'!L479</f>
        <v>0</v>
      </c>
      <c r="AB474" s="314">
        <f>'To &amp; from Work- trip % summary'!N479</f>
        <v>0</v>
      </c>
      <c r="AC474" s="260">
        <f t="shared" si="102"/>
        <v>0</v>
      </c>
      <c r="AD474" s="259">
        <f t="shared" si="103"/>
        <v>0</v>
      </c>
      <c r="AE474" s="312">
        <f>'To &amp; from Work- trip % summary'!Q479</f>
        <v>0</v>
      </c>
      <c r="AF474" s="314">
        <f>'To &amp; from Work- trip % summary'!S479</f>
        <v>0</v>
      </c>
      <c r="AG474" s="260">
        <f t="shared" si="104"/>
        <v>0</v>
      </c>
      <c r="AH474" s="259">
        <f t="shared" si="105"/>
        <v>0</v>
      </c>
      <c r="AI474" s="312">
        <f>'To &amp; from Work- trip % summary'!V479</f>
        <v>0</v>
      </c>
      <c r="AJ474" s="314">
        <f>'To &amp; from Work- trip % summary'!X479</f>
        <v>0</v>
      </c>
      <c r="AK474" s="260">
        <f t="shared" si="106"/>
        <v>0</v>
      </c>
      <c r="AL474" s="259">
        <f t="shared" si="107"/>
        <v>0</v>
      </c>
      <c r="AM474" s="312">
        <f>'To &amp; from Work- trip % summary'!AA479</f>
        <v>0</v>
      </c>
      <c r="AN474" s="314">
        <f>'To &amp; from Work- trip % summary'!AC479</f>
        <v>0</v>
      </c>
      <c r="AO474" s="260">
        <f t="shared" si="108"/>
        <v>0</v>
      </c>
      <c r="AP474" s="259">
        <f t="shared" si="109"/>
        <v>0</v>
      </c>
      <c r="AQ474" s="312">
        <f>'To &amp; from Work- trip % summary'!AF479</f>
        <v>0</v>
      </c>
      <c r="AR474" s="314">
        <f>'To &amp; from Work- trip % summary'!AH479</f>
        <v>0</v>
      </c>
      <c r="AS474" s="260">
        <f t="shared" si="110"/>
        <v>0</v>
      </c>
      <c r="AT474" s="259">
        <f t="shared" si="111"/>
        <v>0</v>
      </c>
      <c r="AU474" s="261"/>
      <c r="AV474" s="248"/>
      <c r="AW474" s="248"/>
      <c r="AX474" s="248"/>
      <c r="AY474" s="248"/>
    </row>
    <row r="475" spans="1:51" x14ac:dyDescent="0.2">
      <c r="A475" s="248"/>
      <c r="B475" s="248"/>
      <c r="C475" s="248"/>
      <c r="D475" s="248"/>
      <c r="E475" s="248"/>
      <c r="F475" s="248"/>
      <c r="G475" s="248"/>
      <c r="H475" s="248"/>
      <c r="I475" s="248"/>
      <c r="J475" s="248"/>
      <c r="K475" s="248"/>
      <c r="L475" s="248"/>
      <c r="M475" s="248"/>
      <c r="N475" s="248"/>
      <c r="O475" s="248"/>
      <c r="P475" s="248"/>
      <c r="Q475" s="296"/>
      <c r="R475" s="256">
        <f>'To &amp; from Work- trip % summary'!B480</f>
        <v>0</v>
      </c>
      <c r="S475" s="313">
        <f>'To &amp; from Work- trip % summary'!D480</f>
        <v>0</v>
      </c>
      <c r="T475" s="257">
        <f>'Non-survey input values'!$B$26</f>
        <v>220.3</v>
      </c>
      <c r="U475" s="258">
        <f t="shared" si="98"/>
        <v>0</v>
      </c>
      <c r="V475" s="259">
        <f t="shared" si="99"/>
        <v>0</v>
      </c>
      <c r="W475" s="312">
        <f>'To &amp; from Work- trip % summary'!G480</f>
        <v>0</v>
      </c>
      <c r="X475" s="314">
        <f>'To &amp; from Work- trip % summary'!I480</f>
        <v>0</v>
      </c>
      <c r="Y475" s="260">
        <f t="shared" si="100"/>
        <v>0</v>
      </c>
      <c r="Z475" s="259">
        <f t="shared" si="101"/>
        <v>0</v>
      </c>
      <c r="AA475" s="312">
        <f>'To &amp; from Work- trip % summary'!L480</f>
        <v>0</v>
      </c>
      <c r="AB475" s="314">
        <f>'To &amp; from Work- trip % summary'!N480</f>
        <v>0</v>
      </c>
      <c r="AC475" s="260">
        <f t="shared" si="102"/>
        <v>0</v>
      </c>
      <c r="AD475" s="259">
        <f t="shared" si="103"/>
        <v>0</v>
      </c>
      <c r="AE475" s="312">
        <f>'To &amp; from Work- trip % summary'!Q480</f>
        <v>0</v>
      </c>
      <c r="AF475" s="314">
        <f>'To &amp; from Work- trip % summary'!S480</f>
        <v>0</v>
      </c>
      <c r="AG475" s="260">
        <f t="shared" si="104"/>
        <v>0</v>
      </c>
      <c r="AH475" s="259">
        <f t="shared" si="105"/>
        <v>0</v>
      </c>
      <c r="AI475" s="312">
        <f>'To &amp; from Work- trip % summary'!V480</f>
        <v>0</v>
      </c>
      <c r="AJ475" s="314">
        <f>'To &amp; from Work- trip % summary'!X480</f>
        <v>0</v>
      </c>
      <c r="AK475" s="260">
        <f t="shared" si="106"/>
        <v>0</v>
      </c>
      <c r="AL475" s="259">
        <f t="shared" si="107"/>
        <v>0</v>
      </c>
      <c r="AM475" s="312">
        <f>'To &amp; from Work- trip % summary'!AA480</f>
        <v>0</v>
      </c>
      <c r="AN475" s="314">
        <f>'To &amp; from Work- trip % summary'!AC480</f>
        <v>0</v>
      </c>
      <c r="AO475" s="260">
        <f t="shared" si="108"/>
        <v>0</v>
      </c>
      <c r="AP475" s="259">
        <f t="shared" si="109"/>
        <v>0</v>
      </c>
      <c r="AQ475" s="312">
        <f>'To &amp; from Work- trip % summary'!AF480</f>
        <v>0</v>
      </c>
      <c r="AR475" s="314">
        <f>'To &amp; from Work- trip % summary'!AH480</f>
        <v>0</v>
      </c>
      <c r="AS475" s="260">
        <f t="shared" si="110"/>
        <v>0</v>
      </c>
      <c r="AT475" s="259">
        <f t="shared" si="111"/>
        <v>0</v>
      </c>
      <c r="AU475" s="261"/>
      <c r="AV475" s="248"/>
      <c r="AW475" s="248"/>
      <c r="AX475" s="248"/>
      <c r="AY475" s="248"/>
    </row>
    <row r="476" spans="1:51" x14ac:dyDescent="0.2">
      <c r="A476" s="248"/>
      <c r="B476" s="248"/>
      <c r="C476" s="248"/>
      <c r="D476" s="248"/>
      <c r="E476" s="248"/>
      <c r="F476" s="248"/>
      <c r="G476" s="248"/>
      <c r="H476" s="248"/>
      <c r="I476" s="248"/>
      <c r="J476" s="248"/>
      <c r="K476" s="248"/>
      <c r="L476" s="248"/>
      <c r="M476" s="248"/>
      <c r="N476" s="248"/>
      <c r="O476" s="248"/>
      <c r="P476" s="248"/>
      <c r="Q476" s="296"/>
      <c r="R476" s="256">
        <f>'To &amp; from Work- trip % summary'!B481</f>
        <v>0</v>
      </c>
      <c r="S476" s="313">
        <f>'To &amp; from Work- trip % summary'!D481</f>
        <v>0</v>
      </c>
      <c r="T476" s="257">
        <f>'Non-survey input values'!$B$26</f>
        <v>220.3</v>
      </c>
      <c r="U476" s="258">
        <f t="shared" si="98"/>
        <v>0</v>
      </c>
      <c r="V476" s="259">
        <f t="shared" si="99"/>
        <v>0</v>
      </c>
      <c r="W476" s="312">
        <f>'To &amp; from Work- trip % summary'!G481</f>
        <v>0</v>
      </c>
      <c r="X476" s="314">
        <f>'To &amp; from Work- trip % summary'!I481</f>
        <v>0</v>
      </c>
      <c r="Y476" s="260">
        <f t="shared" si="100"/>
        <v>0</v>
      </c>
      <c r="Z476" s="259">
        <f t="shared" si="101"/>
        <v>0</v>
      </c>
      <c r="AA476" s="312">
        <f>'To &amp; from Work- trip % summary'!L481</f>
        <v>0</v>
      </c>
      <c r="AB476" s="314">
        <f>'To &amp; from Work- trip % summary'!N481</f>
        <v>0</v>
      </c>
      <c r="AC476" s="260">
        <f t="shared" si="102"/>
        <v>0</v>
      </c>
      <c r="AD476" s="259">
        <f t="shared" si="103"/>
        <v>0</v>
      </c>
      <c r="AE476" s="312">
        <f>'To &amp; from Work- trip % summary'!Q481</f>
        <v>0</v>
      </c>
      <c r="AF476" s="314">
        <f>'To &amp; from Work- trip % summary'!S481</f>
        <v>0</v>
      </c>
      <c r="AG476" s="260">
        <f t="shared" si="104"/>
        <v>0</v>
      </c>
      <c r="AH476" s="259">
        <f t="shared" si="105"/>
        <v>0</v>
      </c>
      <c r="AI476" s="312">
        <f>'To &amp; from Work- trip % summary'!V481</f>
        <v>0</v>
      </c>
      <c r="AJ476" s="314">
        <f>'To &amp; from Work- trip % summary'!X481</f>
        <v>0</v>
      </c>
      <c r="AK476" s="260">
        <f t="shared" si="106"/>
        <v>0</v>
      </c>
      <c r="AL476" s="259">
        <f t="shared" si="107"/>
        <v>0</v>
      </c>
      <c r="AM476" s="312">
        <f>'To &amp; from Work- trip % summary'!AA481</f>
        <v>0</v>
      </c>
      <c r="AN476" s="314">
        <f>'To &amp; from Work- trip % summary'!AC481</f>
        <v>0</v>
      </c>
      <c r="AO476" s="260">
        <f t="shared" si="108"/>
        <v>0</v>
      </c>
      <c r="AP476" s="259">
        <f t="shared" si="109"/>
        <v>0</v>
      </c>
      <c r="AQ476" s="312">
        <f>'To &amp; from Work- trip % summary'!AF481</f>
        <v>0</v>
      </c>
      <c r="AR476" s="314">
        <f>'To &amp; from Work- trip % summary'!AH481</f>
        <v>0</v>
      </c>
      <c r="AS476" s="260">
        <f t="shared" si="110"/>
        <v>0</v>
      </c>
      <c r="AT476" s="259">
        <f t="shared" si="111"/>
        <v>0</v>
      </c>
      <c r="AU476" s="261"/>
      <c r="AV476" s="248"/>
      <c r="AW476" s="248"/>
      <c r="AX476" s="248"/>
      <c r="AY476" s="248"/>
    </row>
    <row r="477" spans="1:51" x14ac:dyDescent="0.2">
      <c r="A477" s="248"/>
      <c r="B477" s="248"/>
      <c r="C477" s="248"/>
      <c r="D477" s="248"/>
      <c r="E477" s="248"/>
      <c r="F477" s="248"/>
      <c r="G477" s="248"/>
      <c r="H477" s="248"/>
      <c r="I477" s="248"/>
      <c r="J477" s="248"/>
      <c r="K477" s="248"/>
      <c r="L477" s="248"/>
      <c r="M477" s="248"/>
      <c r="N477" s="248"/>
      <c r="O477" s="248"/>
      <c r="P477" s="248"/>
      <c r="Q477" s="296"/>
      <c r="R477" s="256">
        <f>'To &amp; from Work- trip % summary'!B482</f>
        <v>0</v>
      </c>
      <c r="S477" s="313">
        <f>'To &amp; from Work- trip % summary'!D482</f>
        <v>0</v>
      </c>
      <c r="T477" s="257">
        <f>'Non-survey input values'!$B$26</f>
        <v>220.3</v>
      </c>
      <c r="U477" s="258">
        <f t="shared" si="98"/>
        <v>0</v>
      </c>
      <c r="V477" s="259">
        <f t="shared" si="99"/>
        <v>0</v>
      </c>
      <c r="W477" s="312">
        <f>'To &amp; from Work- trip % summary'!G482</f>
        <v>0</v>
      </c>
      <c r="X477" s="314">
        <f>'To &amp; from Work- trip % summary'!I482</f>
        <v>0</v>
      </c>
      <c r="Y477" s="260">
        <f t="shared" si="100"/>
        <v>0</v>
      </c>
      <c r="Z477" s="259">
        <f t="shared" si="101"/>
        <v>0</v>
      </c>
      <c r="AA477" s="312">
        <f>'To &amp; from Work- trip % summary'!L482</f>
        <v>0</v>
      </c>
      <c r="AB477" s="314">
        <f>'To &amp; from Work- trip % summary'!N482</f>
        <v>0</v>
      </c>
      <c r="AC477" s="260">
        <f t="shared" si="102"/>
        <v>0</v>
      </c>
      <c r="AD477" s="259">
        <f t="shared" si="103"/>
        <v>0</v>
      </c>
      <c r="AE477" s="312">
        <f>'To &amp; from Work- trip % summary'!Q482</f>
        <v>0</v>
      </c>
      <c r="AF477" s="314">
        <f>'To &amp; from Work- trip % summary'!S482</f>
        <v>0</v>
      </c>
      <c r="AG477" s="260">
        <f t="shared" si="104"/>
        <v>0</v>
      </c>
      <c r="AH477" s="259">
        <f t="shared" si="105"/>
        <v>0</v>
      </c>
      <c r="AI477" s="312">
        <f>'To &amp; from Work- trip % summary'!V482</f>
        <v>0</v>
      </c>
      <c r="AJ477" s="314">
        <f>'To &amp; from Work- trip % summary'!X482</f>
        <v>0</v>
      </c>
      <c r="AK477" s="260">
        <f t="shared" si="106"/>
        <v>0</v>
      </c>
      <c r="AL477" s="259">
        <f t="shared" si="107"/>
        <v>0</v>
      </c>
      <c r="AM477" s="312">
        <f>'To &amp; from Work- trip % summary'!AA482</f>
        <v>0</v>
      </c>
      <c r="AN477" s="314">
        <f>'To &amp; from Work- trip % summary'!AC482</f>
        <v>0</v>
      </c>
      <c r="AO477" s="260">
        <f t="shared" si="108"/>
        <v>0</v>
      </c>
      <c r="AP477" s="259">
        <f t="shared" si="109"/>
        <v>0</v>
      </c>
      <c r="AQ477" s="312">
        <f>'To &amp; from Work- trip % summary'!AF482</f>
        <v>0</v>
      </c>
      <c r="AR477" s="314">
        <f>'To &amp; from Work- trip % summary'!AH482</f>
        <v>0</v>
      </c>
      <c r="AS477" s="260">
        <f t="shared" si="110"/>
        <v>0</v>
      </c>
      <c r="AT477" s="259">
        <f t="shared" si="111"/>
        <v>0</v>
      </c>
      <c r="AU477" s="261"/>
      <c r="AV477" s="248"/>
      <c r="AW477" s="248"/>
      <c r="AX477" s="248"/>
      <c r="AY477" s="248"/>
    </row>
    <row r="478" spans="1:51" x14ac:dyDescent="0.2">
      <c r="A478" s="248"/>
      <c r="B478" s="248"/>
      <c r="C478" s="248"/>
      <c r="D478" s="248"/>
      <c r="E478" s="248"/>
      <c r="F478" s="248"/>
      <c r="G478" s="248"/>
      <c r="H478" s="248"/>
      <c r="I478" s="248"/>
      <c r="J478" s="248"/>
      <c r="K478" s="248"/>
      <c r="L478" s="248"/>
      <c r="M478" s="248"/>
      <c r="N478" s="248"/>
      <c r="O478" s="248"/>
      <c r="P478" s="248"/>
      <c r="Q478" s="296"/>
      <c r="R478" s="256">
        <f>'To &amp; from Work- trip % summary'!B483</f>
        <v>0</v>
      </c>
      <c r="S478" s="313">
        <f>'To &amp; from Work- trip % summary'!D483</f>
        <v>0</v>
      </c>
      <c r="T478" s="257">
        <f>'Non-survey input values'!$B$26</f>
        <v>220.3</v>
      </c>
      <c r="U478" s="258">
        <f t="shared" si="98"/>
        <v>0</v>
      </c>
      <c r="V478" s="259">
        <f t="shared" si="99"/>
        <v>0</v>
      </c>
      <c r="W478" s="312">
        <f>'To &amp; from Work- trip % summary'!G483</f>
        <v>0</v>
      </c>
      <c r="X478" s="314">
        <f>'To &amp; from Work- trip % summary'!I483</f>
        <v>0</v>
      </c>
      <c r="Y478" s="260">
        <f t="shared" si="100"/>
        <v>0</v>
      </c>
      <c r="Z478" s="259">
        <f t="shared" si="101"/>
        <v>0</v>
      </c>
      <c r="AA478" s="312">
        <f>'To &amp; from Work- trip % summary'!L483</f>
        <v>0</v>
      </c>
      <c r="AB478" s="314">
        <f>'To &amp; from Work- trip % summary'!N483</f>
        <v>0</v>
      </c>
      <c r="AC478" s="260">
        <f t="shared" si="102"/>
        <v>0</v>
      </c>
      <c r="AD478" s="259">
        <f t="shared" si="103"/>
        <v>0</v>
      </c>
      <c r="AE478" s="312">
        <f>'To &amp; from Work- trip % summary'!Q483</f>
        <v>0</v>
      </c>
      <c r="AF478" s="314">
        <f>'To &amp; from Work- trip % summary'!S483</f>
        <v>0</v>
      </c>
      <c r="AG478" s="260">
        <f t="shared" si="104"/>
        <v>0</v>
      </c>
      <c r="AH478" s="259">
        <f t="shared" si="105"/>
        <v>0</v>
      </c>
      <c r="AI478" s="312">
        <f>'To &amp; from Work- trip % summary'!V483</f>
        <v>0</v>
      </c>
      <c r="AJ478" s="314">
        <f>'To &amp; from Work- trip % summary'!X483</f>
        <v>0</v>
      </c>
      <c r="AK478" s="260">
        <f t="shared" si="106"/>
        <v>0</v>
      </c>
      <c r="AL478" s="259">
        <f t="shared" si="107"/>
        <v>0</v>
      </c>
      <c r="AM478" s="312">
        <f>'To &amp; from Work- trip % summary'!AA483</f>
        <v>0</v>
      </c>
      <c r="AN478" s="314">
        <f>'To &amp; from Work- trip % summary'!AC483</f>
        <v>0</v>
      </c>
      <c r="AO478" s="260">
        <f t="shared" si="108"/>
        <v>0</v>
      </c>
      <c r="AP478" s="259">
        <f t="shared" si="109"/>
        <v>0</v>
      </c>
      <c r="AQ478" s="312">
        <f>'To &amp; from Work- trip % summary'!AF483</f>
        <v>0</v>
      </c>
      <c r="AR478" s="314">
        <f>'To &amp; from Work- trip % summary'!AH483</f>
        <v>0</v>
      </c>
      <c r="AS478" s="260">
        <f t="shared" si="110"/>
        <v>0</v>
      </c>
      <c r="AT478" s="259">
        <f t="shared" si="111"/>
        <v>0</v>
      </c>
      <c r="AU478" s="261"/>
      <c r="AV478" s="248"/>
      <c r="AW478" s="248"/>
      <c r="AX478" s="248"/>
      <c r="AY478" s="248"/>
    </row>
    <row r="479" spans="1:51" x14ac:dyDescent="0.2">
      <c r="A479" s="248"/>
      <c r="B479" s="248"/>
      <c r="C479" s="248"/>
      <c r="D479" s="248"/>
      <c r="E479" s="248"/>
      <c r="F479" s="248"/>
      <c r="G479" s="248"/>
      <c r="H479" s="248"/>
      <c r="I479" s="248"/>
      <c r="J479" s="248"/>
      <c r="K479" s="248"/>
      <c r="L479" s="248"/>
      <c r="M479" s="248"/>
      <c r="N479" s="248"/>
      <c r="O479" s="248"/>
      <c r="P479" s="248"/>
      <c r="Q479" s="296"/>
      <c r="R479" s="256">
        <f>'To &amp; from Work- trip % summary'!B484</f>
        <v>0</v>
      </c>
      <c r="S479" s="313">
        <f>'To &amp; from Work- trip % summary'!D484</f>
        <v>0</v>
      </c>
      <c r="T479" s="257">
        <f>'Non-survey input values'!$B$26</f>
        <v>220.3</v>
      </c>
      <c r="U479" s="258">
        <f t="shared" si="98"/>
        <v>0</v>
      </c>
      <c r="V479" s="259">
        <f t="shared" si="99"/>
        <v>0</v>
      </c>
      <c r="W479" s="312">
        <f>'To &amp; from Work- trip % summary'!G484</f>
        <v>0</v>
      </c>
      <c r="X479" s="314">
        <f>'To &amp; from Work- trip % summary'!I484</f>
        <v>0</v>
      </c>
      <c r="Y479" s="260">
        <f t="shared" si="100"/>
        <v>0</v>
      </c>
      <c r="Z479" s="259">
        <f t="shared" si="101"/>
        <v>0</v>
      </c>
      <c r="AA479" s="312">
        <f>'To &amp; from Work- trip % summary'!L484</f>
        <v>0</v>
      </c>
      <c r="AB479" s="314">
        <f>'To &amp; from Work- trip % summary'!N484</f>
        <v>0</v>
      </c>
      <c r="AC479" s="260">
        <f t="shared" si="102"/>
        <v>0</v>
      </c>
      <c r="AD479" s="259">
        <f t="shared" si="103"/>
        <v>0</v>
      </c>
      <c r="AE479" s="312">
        <f>'To &amp; from Work- trip % summary'!Q484</f>
        <v>0</v>
      </c>
      <c r="AF479" s="314">
        <f>'To &amp; from Work- trip % summary'!S484</f>
        <v>0</v>
      </c>
      <c r="AG479" s="260">
        <f t="shared" si="104"/>
        <v>0</v>
      </c>
      <c r="AH479" s="259">
        <f t="shared" si="105"/>
        <v>0</v>
      </c>
      <c r="AI479" s="312">
        <f>'To &amp; from Work- trip % summary'!V484</f>
        <v>0</v>
      </c>
      <c r="AJ479" s="314">
        <f>'To &amp; from Work- trip % summary'!X484</f>
        <v>0</v>
      </c>
      <c r="AK479" s="260">
        <f t="shared" si="106"/>
        <v>0</v>
      </c>
      <c r="AL479" s="259">
        <f t="shared" si="107"/>
        <v>0</v>
      </c>
      <c r="AM479" s="312">
        <f>'To &amp; from Work- trip % summary'!AA484</f>
        <v>0</v>
      </c>
      <c r="AN479" s="314">
        <f>'To &amp; from Work- trip % summary'!AC484</f>
        <v>0</v>
      </c>
      <c r="AO479" s="260">
        <f t="shared" si="108"/>
        <v>0</v>
      </c>
      <c r="AP479" s="259">
        <f t="shared" si="109"/>
        <v>0</v>
      </c>
      <c r="AQ479" s="312">
        <f>'To &amp; from Work- trip % summary'!AF484</f>
        <v>0</v>
      </c>
      <c r="AR479" s="314">
        <f>'To &amp; from Work- trip % summary'!AH484</f>
        <v>0</v>
      </c>
      <c r="AS479" s="260">
        <f t="shared" si="110"/>
        <v>0</v>
      </c>
      <c r="AT479" s="259">
        <f t="shared" si="111"/>
        <v>0</v>
      </c>
      <c r="AU479" s="261"/>
      <c r="AV479" s="248"/>
      <c r="AW479" s="248"/>
      <c r="AX479" s="248"/>
      <c r="AY479" s="248"/>
    </row>
    <row r="480" spans="1:51" x14ac:dyDescent="0.2">
      <c r="A480" s="248"/>
      <c r="B480" s="248"/>
      <c r="C480" s="248"/>
      <c r="D480" s="248"/>
      <c r="E480" s="248"/>
      <c r="F480" s="248"/>
      <c r="G480" s="248"/>
      <c r="H480" s="248"/>
      <c r="I480" s="248"/>
      <c r="J480" s="248"/>
      <c r="K480" s="248"/>
      <c r="L480" s="248"/>
      <c r="M480" s="248"/>
      <c r="N480" s="248"/>
      <c r="O480" s="248"/>
      <c r="P480" s="248"/>
      <c r="Q480" s="296"/>
      <c r="R480" s="256">
        <f>'To &amp; from Work- trip % summary'!B485</f>
        <v>0</v>
      </c>
      <c r="S480" s="313">
        <f>'To &amp; from Work- trip % summary'!D485</f>
        <v>0</v>
      </c>
      <c r="T480" s="257">
        <f>'Non-survey input values'!$B$26</f>
        <v>220.3</v>
      </c>
      <c r="U480" s="258">
        <f t="shared" si="98"/>
        <v>0</v>
      </c>
      <c r="V480" s="259">
        <f t="shared" si="99"/>
        <v>0</v>
      </c>
      <c r="W480" s="312">
        <f>'To &amp; from Work- trip % summary'!G485</f>
        <v>0</v>
      </c>
      <c r="X480" s="314">
        <f>'To &amp; from Work- trip % summary'!I485</f>
        <v>0</v>
      </c>
      <c r="Y480" s="260">
        <f t="shared" si="100"/>
        <v>0</v>
      </c>
      <c r="Z480" s="259">
        <f t="shared" si="101"/>
        <v>0</v>
      </c>
      <c r="AA480" s="312">
        <f>'To &amp; from Work- trip % summary'!L485</f>
        <v>0</v>
      </c>
      <c r="AB480" s="314">
        <f>'To &amp; from Work- trip % summary'!N485</f>
        <v>0</v>
      </c>
      <c r="AC480" s="260">
        <f t="shared" si="102"/>
        <v>0</v>
      </c>
      <c r="AD480" s="259">
        <f t="shared" si="103"/>
        <v>0</v>
      </c>
      <c r="AE480" s="312">
        <f>'To &amp; from Work- trip % summary'!Q485</f>
        <v>0</v>
      </c>
      <c r="AF480" s="314">
        <f>'To &amp; from Work- trip % summary'!S485</f>
        <v>0</v>
      </c>
      <c r="AG480" s="260">
        <f t="shared" si="104"/>
        <v>0</v>
      </c>
      <c r="AH480" s="259">
        <f t="shared" si="105"/>
        <v>0</v>
      </c>
      <c r="AI480" s="312">
        <f>'To &amp; from Work- trip % summary'!V485</f>
        <v>0</v>
      </c>
      <c r="AJ480" s="314">
        <f>'To &amp; from Work- trip % summary'!X485</f>
        <v>0</v>
      </c>
      <c r="AK480" s="260">
        <f t="shared" si="106"/>
        <v>0</v>
      </c>
      <c r="AL480" s="259">
        <f t="shared" si="107"/>
        <v>0</v>
      </c>
      <c r="AM480" s="312">
        <f>'To &amp; from Work- trip % summary'!AA485</f>
        <v>0</v>
      </c>
      <c r="AN480" s="314">
        <f>'To &amp; from Work- trip % summary'!AC485</f>
        <v>0</v>
      </c>
      <c r="AO480" s="260">
        <f t="shared" si="108"/>
        <v>0</v>
      </c>
      <c r="AP480" s="259">
        <f t="shared" si="109"/>
        <v>0</v>
      </c>
      <c r="AQ480" s="312">
        <f>'To &amp; from Work- trip % summary'!AF485</f>
        <v>0</v>
      </c>
      <c r="AR480" s="314">
        <f>'To &amp; from Work- trip % summary'!AH485</f>
        <v>0</v>
      </c>
      <c r="AS480" s="260">
        <f t="shared" si="110"/>
        <v>0</v>
      </c>
      <c r="AT480" s="259">
        <f t="shared" si="111"/>
        <v>0</v>
      </c>
      <c r="AU480" s="261"/>
      <c r="AV480" s="248"/>
      <c r="AW480" s="248"/>
      <c r="AX480" s="248"/>
      <c r="AY480" s="248"/>
    </row>
    <row r="481" spans="1:51" x14ac:dyDescent="0.2">
      <c r="A481" s="248"/>
      <c r="B481" s="248"/>
      <c r="C481" s="248"/>
      <c r="D481" s="248"/>
      <c r="E481" s="248"/>
      <c r="F481" s="248"/>
      <c r="G481" s="248"/>
      <c r="H481" s="248"/>
      <c r="I481" s="248"/>
      <c r="J481" s="248"/>
      <c r="K481" s="248"/>
      <c r="L481" s="248"/>
      <c r="M481" s="248"/>
      <c r="N481" s="248"/>
      <c r="O481" s="248"/>
      <c r="P481" s="248"/>
      <c r="Q481" s="296"/>
      <c r="R481" s="256">
        <f>'To &amp; from Work- trip % summary'!B486</f>
        <v>0</v>
      </c>
      <c r="S481" s="313">
        <f>'To &amp; from Work- trip % summary'!D486</f>
        <v>0</v>
      </c>
      <c r="T481" s="257">
        <f>'Non-survey input values'!$B$26</f>
        <v>220.3</v>
      </c>
      <c r="U481" s="258">
        <f t="shared" si="98"/>
        <v>0</v>
      </c>
      <c r="V481" s="259">
        <f t="shared" si="99"/>
        <v>0</v>
      </c>
      <c r="W481" s="312">
        <f>'To &amp; from Work- trip % summary'!G486</f>
        <v>0</v>
      </c>
      <c r="X481" s="314">
        <f>'To &amp; from Work- trip % summary'!I486</f>
        <v>0</v>
      </c>
      <c r="Y481" s="260">
        <f t="shared" si="100"/>
        <v>0</v>
      </c>
      <c r="Z481" s="259">
        <f t="shared" si="101"/>
        <v>0</v>
      </c>
      <c r="AA481" s="312">
        <f>'To &amp; from Work- trip % summary'!L486</f>
        <v>0</v>
      </c>
      <c r="AB481" s="314">
        <f>'To &amp; from Work- trip % summary'!N486</f>
        <v>0</v>
      </c>
      <c r="AC481" s="260">
        <f t="shared" si="102"/>
        <v>0</v>
      </c>
      <c r="AD481" s="259">
        <f t="shared" si="103"/>
        <v>0</v>
      </c>
      <c r="AE481" s="312">
        <f>'To &amp; from Work- trip % summary'!Q486</f>
        <v>0</v>
      </c>
      <c r="AF481" s="314">
        <f>'To &amp; from Work- trip % summary'!S486</f>
        <v>0</v>
      </c>
      <c r="AG481" s="260">
        <f t="shared" si="104"/>
        <v>0</v>
      </c>
      <c r="AH481" s="259">
        <f t="shared" si="105"/>
        <v>0</v>
      </c>
      <c r="AI481" s="312">
        <f>'To &amp; from Work- trip % summary'!V486</f>
        <v>0</v>
      </c>
      <c r="AJ481" s="314">
        <f>'To &amp; from Work- trip % summary'!X486</f>
        <v>0</v>
      </c>
      <c r="AK481" s="260">
        <f t="shared" si="106"/>
        <v>0</v>
      </c>
      <c r="AL481" s="259">
        <f t="shared" si="107"/>
        <v>0</v>
      </c>
      <c r="AM481" s="312">
        <f>'To &amp; from Work- trip % summary'!AA486</f>
        <v>0</v>
      </c>
      <c r="AN481" s="314">
        <f>'To &amp; from Work- trip % summary'!AC486</f>
        <v>0</v>
      </c>
      <c r="AO481" s="260">
        <f t="shared" si="108"/>
        <v>0</v>
      </c>
      <c r="AP481" s="259">
        <f t="shared" si="109"/>
        <v>0</v>
      </c>
      <c r="AQ481" s="312">
        <f>'To &amp; from Work- trip % summary'!AF486</f>
        <v>0</v>
      </c>
      <c r="AR481" s="314">
        <f>'To &amp; from Work- trip % summary'!AH486</f>
        <v>0</v>
      </c>
      <c r="AS481" s="260">
        <f t="shared" si="110"/>
        <v>0</v>
      </c>
      <c r="AT481" s="259">
        <f t="shared" si="111"/>
        <v>0</v>
      </c>
      <c r="AU481" s="261"/>
      <c r="AV481" s="248"/>
      <c r="AW481" s="248"/>
      <c r="AX481" s="248"/>
      <c r="AY481" s="248"/>
    </row>
    <row r="482" spans="1:51" x14ac:dyDescent="0.2">
      <c r="A482" s="248"/>
      <c r="B482" s="248"/>
      <c r="C482" s="248"/>
      <c r="D482" s="248"/>
      <c r="E482" s="248"/>
      <c r="F482" s="248"/>
      <c r="G482" s="248"/>
      <c r="H482" s="248"/>
      <c r="I482" s="248"/>
      <c r="J482" s="248"/>
      <c r="K482" s="248"/>
      <c r="L482" s="248"/>
      <c r="M482" s="248"/>
      <c r="N482" s="248"/>
      <c r="O482" s="248"/>
      <c r="P482" s="248"/>
      <c r="Q482" s="296"/>
      <c r="R482" s="256">
        <f>'To &amp; from Work- trip % summary'!B487</f>
        <v>0</v>
      </c>
      <c r="S482" s="313">
        <f>'To &amp; from Work- trip % summary'!D487</f>
        <v>0</v>
      </c>
      <c r="T482" s="257">
        <f>'Non-survey input values'!$B$26</f>
        <v>220.3</v>
      </c>
      <c r="U482" s="258">
        <f t="shared" si="98"/>
        <v>0</v>
      </c>
      <c r="V482" s="259">
        <f t="shared" si="99"/>
        <v>0</v>
      </c>
      <c r="W482" s="312">
        <f>'To &amp; from Work- trip % summary'!G487</f>
        <v>0</v>
      </c>
      <c r="X482" s="314">
        <f>'To &amp; from Work- trip % summary'!I487</f>
        <v>0</v>
      </c>
      <c r="Y482" s="260">
        <f t="shared" si="100"/>
        <v>0</v>
      </c>
      <c r="Z482" s="259">
        <f t="shared" si="101"/>
        <v>0</v>
      </c>
      <c r="AA482" s="312">
        <f>'To &amp; from Work- trip % summary'!L487</f>
        <v>0</v>
      </c>
      <c r="AB482" s="314">
        <f>'To &amp; from Work- trip % summary'!N487</f>
        <v>0</v>
      </c>
      <c r="AC482" s="260">
        <f t="shared" si="102"/>
        <v>0</v>
      </c>
      <c r="AD482" s="259">
        <f t="shared" si="103"/>
        <v>0</v>
      </c>
      <c r="AE482" s="312">
        <f>'To &amp; from Work- trip % summary'!Q487</f>
        <v>0</v>
      </c>
      <c r="AF482" s="314">
        <f>'To &amp; from Work- trip % summary'!S487</f>
        <v>0</v>
      </c>
      <c r="AG482" s="260">
        <f t="shared" si="104"/>
        <v>0</v>
      </c>
      <c r="AH482" s="259">
        <f t="shared" si="105"/>
        <v>0</v>
      </c>
      <c r="AI482" s="312">
        <f>'To &amp; from Work- trip % summary'!V487</f>
        <v>0</v>
      </c>
      <c r="AJ482" s="314">
        <f>'To &amp; from Work- trip % summary'!X487</f>
        <v>0</v>
      </c>
      <c r="AK482" s="260">
        <f t="shared" si="106"/>
        <v>0</v>
      </c>
      <c r="AL482" s="259">
        <f t="shared" si="107"/>
        <v>0</v>
      </c>
      <c r="AM482" s="312">
        <f>'To &amp; from Work- trip % summary'!AA487</f>
        <v>0</v>
      </c>
      <c r="AN482" s="314">
        <f>'To &amp; from Work- trip % summary'!AC487</f>
        <v>0</v>
      </c>
      <c r="AO482" s="260">
        <f t="shared" si="108"/>
        <v>0</v>
      </c>
      <c r="AP482" s="259">
        <f t="shared" si="109"/>
        <v>0</v>
      </c>
      <c r="AQ482" s="312">
        <f>'To &amp; from Work- trip % summary'!AF487</f>
        <v>0</v>
      </c>
      <c r="AR482" s="314">
        <f>'To &amp; from Work- trip % summary'!AH487</f>
        <v>0</v>
      </c>
      <c r="AS482" s="260">
        <f t="shared" si="110"/>
        <v>0</v>
      </c>
      <c r="AT482" s="259">
        <f t="shared" si="111"/>
        <v>0</v>
      </c>
      <c r="AU482" s="261"/>
      <c r="AV482" s="248"/>
      <c r="AW482" s="248"/>
      <c r="AX482" s="248"/>
      <c r="AY482" s="248"/>
    </row>
    <row r="483" spans="1:51" x14ac:dyDescent="0.2">
      <c r="A483" s="248"/>
      <c r="B483" s="248"/>
      <c r="C483" s="248"/>
      <c r="D483" s="248"/>
      <c r="E483" s="248"/>
      <c r="F483" s="248"/>
      <c r="G483" s="248"/>
      <c r="H483" s="248"/>
      <c r="I483" s="248"/>
      <c r="J483" s="248"/>
      <c r="K483" s="248"/>
      <c r="L483" s="248"/>
      <c r="M483" s="248"/>
      <c r="N483" s="248"/>
      <c r="O483" s="248"/>
      <c r="P483" s="248"/>
      <c r="Q483" s="296"/>
      <c r="R483" s="256">
        <f>'To &amp; from Work- trip % summary'!B488</f>
        <v>0</v>
      </c>
      <c r="S483" s="313">
        <f>'To &amp; from Work- trip % summary'!D488</f>
        <v>0</v>
      </c>
      <c r="T483" s="257">
        <f>'Non-survey input values'!$B$26</f>
        <v>220.3</v>
      </c>
      <c r="U483" s="258">
        <f t="shared" si="98"/>
        <v>0</v>
      </c>
      <c r="V483" s="259">
        <f t="shared" si="99"/>
        <v>0</v>
      </c>
      <c r="W483" s="312">
        <f>'To &amp; from Work- trip % summary'!G488</f>
        <v>0</v>
      </c>
      <c r="X483" s="314">
        <f>'To &amp; from Work- trip % summary'!I488</f>
        <v>0</v>
      </c>
      <c r="Y483" s="260">
        <f t="shared" si="100"/>
        <v>0</v>
      </c>
      <c r="Z483" s="259">
        <f t="shared" si="101"/>
        <v>0</v>
      </c>
      <c r="AA483" s="312">
        <f>'To &amp; from Work- trip % summary'!L488</f>
        <v>0</v>
      </c>
      <c r="AB483" s="314">
        <f>'To &amp; from Work- trip % summary'!N488</f>
        <v>0</v>
      </c>
      <c r="AC483" s="260">
        <f t="shared" si="102"/>
        <v>0</v>
      </c>
      <c r="AD483" s="259">
        <f t="shared" si="103"/>
        <v>0</v>
      </c>
      <c r="AE483" s="312">
        <f>'To &amp; from Work- trip % summary'!Q488</f>
        <v>0</v>
      </c>
      <c r="AF483" s="314">
        <f>'To &amp; from Work- trip % summary'!S488</f>
        <v>0</v>
      </c>
      <c r="AG483" s="260">
        <f t="shared" si="104"/>
        <v>0</v>
      </c>
      <c r="AH483" s="259">
        <f t="shared" si="105"/>
        <v>0</v>
      </c>
      <c r="AI483" s="312">
        <f>'To &amp; from Work- trip % summary'!V488</f>
        <v>0</v>
      </c>
      <c r="AJ483" s="314">
        <f>'To &amp; from Work- trip % summary'!X488</f>
        <v>0</v>
      </c>
      <c r="AK483" s="260">
        <f t="shared" si="106"/>
        <v>0</v>
      </c>
      <c r="AL483" s="259">
        <f t="shared" si="107"/>
        <v>0</v>
      </c>
      <c r="AM483" s="312">
        <f>'To &amp; from Work- trip % summary'!AA488</f>
        <v>0</v>
      </c>
      <c r="AN483" s="314">
        <f>'To &amp; from Work- trip % summary'!AC488</f>
        <v>0</v>
      </c>
      <c r="AO483" s="260">
        <f t="shared" si="108"/>
        <v>0</v>
      </c>
      <c r="AP483" s="259">
        <f t="shared" si="109"/>
        <v>0</v>
      </c>
      <c r="AQ483" s="312">
        <f>'To &amp; from Work- trip % summary'!AF488</f>
        <v>0</v>
      </c>
      <c r="AR483" s="314">
        <f>'To &amp; from Work- trip % summary'!AH488</f>
        <v>0</v>
      </c>
      <c r="AS483" s="260">
        <f t="shared" si="110"/>
        <v>0</v>
      </c>
      <c r="AT483" s="259">
        <f t="shared" si="111"/>
        <v>0</v>
      </c>
      <c r="AU483" s="261"/>
      <c r="AV483" s="248"/>
      <c r="AW483" s="248"/>
      <c r="AX483" s="248"/>
      <c r="AY483" s="248"/>
    </row>
    <row r="484" spans="1:51" x14ac:dyDescent="0.2">
      <c r="A484" s="248"/>
      <c r="B484" s="248"/>
      <c r="C484" s="248"/>
      <c r="D484" s="248"/>
      <c r="E484" s="248"/>
      <c r="F484" s="248"/>
      <c r="G484" s="248"/>
      <c r="H484" s="248"/>
      <c r="I484" s="248"/>
      <c r="J484" s="248"/>
      <c r="K484" s="248"/>
      <c r="L484" s="248"/>
      <c r="M484" s="248"/>
      <c r="N484" s="248"/>
      <c r="O484" s="248"/>
      <c r="P484" s="248"/>
      <c r="Q484" s="296"/>
      <c r="R484" s="256">
        <f>'To &amp; from Work- trip % summary'!B489</f>
        <v>0</v>
      </c>
      <c r="S484" s="313">
        <f>'To &amp; from Work- trip % summary'!D489</f>
        <v>0</v>
      </c>
      <c r="T484" s="257">
        <f>'Non-survey input values'!$B$26</f>
        <v>220.3</v>
      </c>
      <c r="U484" s="258">
        <f t="shared" si="98"/>
        <v>0</v>
      </c>
      <c r="V484" s="259">
        <f t="shared" si="99"/>
        <v>0</v>
      </c>
      <c r="W484" s="312">
        <f>'To &amp; from Work- trip % summary'!G489</f>
        <v>0</v>
      </c>
      <c r="X484" s="314">
        <f>'To &amp; from Work- trip % summary'!I489</f>
        <v>0</v>
      </c>
      <c r="Y484" s="260">
        <f t="shared" si="100"/>
        <v>0</v>
      </c>
      <c r="Z484" s="259">
        <f t="shared" si="101"/>
        <v>0</v>
      </c>
      <c r="AA484" s="312">
        <f>'To &amp; from Work- trip % summary'!L489</f>
        <v>0</v>
      </c>
      <c r="AB484" s="314">
        <f>'To &amp; from Work- trip % summary'!N489</f>
        <v>0</v>
      </c>
      <c r="AC484" s="260">
        <f t="shared" si="102"/>
        <v>0</v>
      </c>
      <c r="AD484" s="259">
        <f t="shared" si="103"/>
        <v>0</v>
      </c>
      <c r="AE484" s="312">
        <f>'To &amp; from Work- trip % summary'!Q489</f>
        <v>0</v>
      </c>
      <c r="AF484" s="314">
        <f>'To &amp; from Work- trip % summary'!S489</f>
        <v>0</v>
      </c>
      <c r="AG484" s="260">
        <f t="shared" si="104"/>
        <v>0</v>
      </c>
      <c r="AH484" s="259">
        <f t="shared" si="105"/>
        <v>0</v>
      </c>
      <c r="AI484" s="312">
        <f>'To &amp; from Work- trip % summary'!V489</f>
        <v>0</v>
      </c>
      <c r="AJ484" s="314">
        <f>'To &amp; from Work- trip % summary'!X489</f>
        <v>0</v>
      </c>
      <c r="AK484" s="260">
        <f t="shared" si="106"/>
        <v>0</v>
      </c>
      <c r="AL484" s="259">
        <f t="shared" si="107"/>
        <v>0</v>
      </c>
      <c r="AM484" s="312">
        <f>'To &amp; from Work- trip % summary'!AA489</f>
        <v>0</v>
      </c>
      <c r="AN484" s="314">
        <f>'To &amp; from Work- trip % summary'!AC489</f>
        <v>0</v>
      </c>
      <c r="AO484" s="260">
        <f t="shared" si="108"/>
        <v>0</v>
      </c>
      <c r="AP484" s="259">
        <f t="shared" si="109"/>
        <v>0</v>
      </c>
      <c r="AQ484" s="312">
        <f>'To &amp; from Work- trip % summary'!AF489</f>
        <v>0</v>
      </c>
      <c r="AR484" s="314">
        <f>'To &amp; from Work- trip % summary'!AH489</f>
        <v>0</v>
      </c>
      <c r="AS484" s="260">
        <f t="shared" si="110"/>
        <v>0</v>
      </c>
      <c r="AT484" s="259">
        <f t="shared" si="111"/>
        <v>0</v>
      </c>
      <c r="AU484" s="261"/>
      <c r="AV484" s="248"/>
      <c r="AW484" s="248"/>
      <c r="AX484" s="248"/>
      <c r="AY484" s="248"/>
    </row>
    <row r="485" spans="1:51" x14ac:dyDescent="0.2">
      <c r="A485" s="248"/>
      <c r="B485" s="248"/>
      <c r="C485" s="248"/>
      <c r="D485" s="248"/>
      <c r="E485" s="248"/>
      <c r="F485" s="248"/>
      <c r="G485" s="248"/>
      <c r="H485" s="248"/>
      <c r="I485" s="248"/>
      <c r="J485" s="248"/>
      <c r="K485" s="248"/>
      <c r="L485" s="248"/>
      <c r="M485" s="248"/>
      <c r="N485" s="248"/>
      <c r="O485" s="248"/>
      <c r="P485" s="248"/>
      <c r="Q485" s="296"/>
      <c r="R485" s="256">
        <f>'To &amp; from Work- trip % summary'!B490</f>
        <v>0</v>
      </c>
      <c r="S485" s="313">
        <f>'To &amp; from Work- trip % summary'!D490</f>
        <v>0</v>
      </c>
      <c r="T485" s="257">
        <f>'Non-survey input values'!$B$26</f>
        <v>220.3</v>
      </c>
      <c r="U485" s="258">
        <f t="shared" si="98"/>
        <v>0</v>
      </c>
      <c r="V485" s="259">
        <f t="shared" si="99"/>
        <v>0</v>
      </c>
      <c r="W485" s="312">
        <f>'To &amp; from Work- trip % summary'!G490</f>
        <v>0</v>
      </c>
      <c r="X485" s="314">
        <f>'To &amp; from Work- trip % summary'!I490</f>
        <v>0</v>
      </c>
      <c r="Y485" s="260">
        <f t="shared" si="100"/>
        <v>0</v>
      </c>
      <c r="Z485" s="259">
        <f t="shared" si="101"/>
        <v>0</v>
      </c>
      <c r="AA485" s="312">
        <f>'To &amp; from Work- trip % summary'!L490</f>
        <v>0</v>
      </c>
      <c r="AB485" s="314">
        <f>'To &amp; from Work- trip % summary'!N490</f>
        <v>0</v>
      </c>
      <c r="AC485" s="260">
        <f t="shared" si="102"/>
        <v>0</v>
      </c>
      <c r="AD485" s="259">
        <f t="shared" si="103"/>
        <v>0</v>
      </c>
      <c r="AE485" s="312">
        <f>'To &amp; from Work- trip % summary'!Q490</f>
        <v>0</v>
      </c>
      <c r="AF485" s="314">
        <f>'To &amp; from Work- trip % summary'!S490</f>
        <v>0</v>
      </c>
      <c r="AG485" s="260">
        <f t="shared" si="104"/>
        <v>0</v>
      </c>
      <c r="AH485" s="259">
        <f t="shared" si="105"/>
        <v>0</v>
      </c>
      <c r="AI485" s="312">
        <f>'To &amp; from Work- trip % summary'!V490</f>
        <v>0</v>
      </c>
      <c r="AJ485" s="314">
        <f>'To &amp; from Work- trip % summary'!X490</f>
        <v>0</v>
      </c>
      <c r="AK485" s="260">
        <f t="shared" si="106"/>
        <v>0</v>
      </c>
      <c r="AL485" s="259">
        <f t="shared" si="107"/>
        <v>0</v>
      </c>
      <c r="AM485" s="312">
        <f>'To &amp; from Work- trip % summary'!AA490</f>
        <v>0</v>
      </c>
      <c r="AN485" s="314">
        <f>'To &amp; from Work- trip % summary'!AC490</f>
        <v>0</v>
      </c>
      <c r="AO485" s="260">
        <f t="shared" si="108"/>
        <v>0</v>
      </c>
      <c r="AP485" s="259">
        <f t="shared" si="109"/>
        <v>0</v>
      </c>
      <c r="AQ485" s="312">
        <f>'To &amp; from Work- trip % summary'!AF490</f>
        <v>0</v>
      </c>
      <c r="AR485" s="314">
        <f>'To &amp; from Work- trip % summary'!AH490</f>
        <v>0</v>
      </c>
      <c r="AS485" s="260">
        <f t="shared" si="110"/>
        <v>0</v>
      </c>
      <c r="AT485" s="259">
        <f t="shared" si="111"/>
        <v>0</v>
      </c>
      <c r="AU485" s="261"/>
      <c r="AV485" s="248"/>
      <c r="AW485" s="248"/>
      <c r="AX485" s="248"/>
      <c r="AY485" s="248"/>
    </row>
    <row r="486" spans="1:51" x14ac:dyDescent="0.2">
      <c r="A486" s="248"/>
      <c r="B486" s="248"/>
      <c r="C486" s="248"/>
      <c r="D486" s="248"/>
      <c r="E486" s="248"/>
      <c r="F486" s="248"/>
      <c r="G486" s="248"/>
      <c r="H486" s="248"/>
      <c r="I486" s="248"/>
      <c r="J486" s="248"/>
      <c r="K486" s="248"/>
      <c r="L486" s="248"/>
      <c r="M486" s="248"/>
      <c r="N486" s="248"/>
      <c r="O486" s="248"/>
      <c r="P486" s="248"/>
      <c r="Q486" s="296"/>
      <c r="R486" s="256">
        <f>'To &amp; from Work- trip % summary'!B491</f>
        <v>0</v>
      </c>
      <c r="S486" s="313">
        <f>'To &amp; from Work- trip % summary'!D491</f>
        <v>0</v>
      </c>
      <c r="T486" s="257">
        <f>'Non-survey input values'!$B$26</f>
        <v>220.3</v>
      </c>
      <c r="U486" s="258">
        <f t="shared" si="98"/>
        <v>0</v>
      </c>
      <c r="V486" s="259">
        <f t="shared" si="99"/>
        <v>0</v>
      </c>
      <c r="W486" s="312">
        <f>'To &amp; from Work- trip % summary'!G491</f>
        <v>0</v>
      </c>
      <c r="X486" s="314">
        <f>'To &amp; from Work- trip % summary'!I491</f>
        <v>0</v>
      </c>
      <c r="Y486" s="260">
        <f t="shared" si="100"/>
        <v>0</v>
      </c>
      <c r="Z486" s="259">
        <f t="shared" si="101"/>
        <v>0</v>
      </c>
      <c r="AA486" s="312">
        <f>'To &amp; from Work- trip % summary'!L491</f>
        <v>0</v>
      </c>
      <c r="AB486" s="314">
        <f>'To &amp; from Work- trip % summary'!N491</f>
        <v>0</v>
      </c>
      <c r="AC486" s="260">
        <f t="shared" si="102"/>
        <v>0</v>
      </c>
      <c r="AD486" s="259">
        <f t="shared" si="103"/>
        <v>0</v>
      </c>
      <c r="AE486" s="312">
        <f>'To &amp; from Work- trip % summary'!Q491</f>
        <v>0</v>
      </c>
      <c r="AF486" s="314">
        <f>'To &amp; from Work- trip % summary'!S491</f>
        <v>0</v>
      </c>
      <c r="AG486" s="260">
        <f t="shared" si="104"/>
        <v>0</v>
      </c>
      <c r="AH486" s="259">
        <f t="shared" si="105"/>
        <v>0</v>
      </c>
      <c r="AI486" s="312">
        <f>'To &amp; from Work- trip % summary'!V491</f>
        <v>0</v>
      </c>
      <c r="AJ486" s="314">
        <f>'To &amp; from Work- trip % summary'!X491</f>
        <v>0</v>
      </c>
      <c r="AK486" s="260">
        <f t="shared" si="106"/>
        <v>0</v>
      </c>
      <c r="AL486" s="259">
        <f t="shared" si="107"/>
        <v>0</v>
      </c>
      <c r="AM486" s="312">
        <f>'To &amp; from Work- trip % summary'!AA491</f>
        <v>0</v>
      </c>
      <c r="AN486" s="314">
        <f>'To &amp; from Work- trip % summary'!AC491</f>
        <v>0</v>
      </c>
      <c r="AO486" s="260">
        <f t="shared" si="108"/>
        <v>0</v>
      </c>
      <c r="AP486" s="259">
        <f t="shared" si="109"/>
        <v>0</v>
      </c>
      <c r="AQ486" s="312">
        <f>'To &amp; from Work- trip % summary'!AF491</f>
        <v>0</v>
      </c>
      <c r="AR486" s="314">
        <f>'To &amp; from Work- trip % summary'!AH491</f>
        <v>0</v>
      </c>
      <c r="AS486" s="260">
        <f t="shared" si="110"/>
        <v>0</v>
      </c>
      <c r="AT486" s="259">
        <f t="shared" si="111"/>
        <v>0</v>
      </c>
      <c r="AU486" s="261"/>
      <c r="AV486" s="248"/>
      <c r="AW486" s="248"/>
      <c r="AX486" s="248"/>
      <c r="AY486" s="248"/>
    </row>
    <row r="487" spans="1:51" x14ac:dyDescent="0.2">
      <c r="A487" s="248"/>
      <c r="B487" s="248"/>
      <c r="C487" s="248"/>
      <c r="D487" s="248"/>
      <c r="E487" s="248"/>
      <c r="F487" s="248"/>
      <c r="G487" s="248"/>
      <c r="H487" s="248"/>
      <c r="I487" s="248"/>
      <c r="J487" s="248"/>
      <c r="K487" s="248"/>
      <c r="L487" s="248"/>
      <c r="M487" s="248"/>
      <c r="N487" s="248"/>
      <c r="O487" s="248"/>
      <c r="P487" s="248"/>
      <c r="Q487" s="296"/>
      <c r="R487" s="256">
        <f>'To &amp; from Work- trip % summary'!B492</f>
        <v>0</v>
      </c>
      <c r="S487" s="313">
        <f>'To &amp; from Work- trip % summary'!D492</f>
        <v>0</v>
      </c>
      <c r="T487" s="257">
        <f>'Non-survey input values'!$B$26</f>
        <v>220.3</v>
      </c>
      <c r="U487" s="258">
        <f t="shared" si="98"/>
        <v>0</v>
      </c>
      <c r="V487" s="259">
        <f t="shared" si="99"/>
        <v>0</v>
      </c>
      <c r="W487" s="312">
        <f>'To &amp; from Work- trip % summary'!G492</f>
        <v>0</v>
      </c>
      <c r="X487" s="314">
        <f>'To &amp; from Work- trip % summary'!I492</f>
        <v>0</v>
      </c>
      <c r="Y487" s="260">
        <f t="shared" si="100"/>
        <v>0</v>
      </c>
      <c r="Z487" s="259">
        <f t="shared" si="101"/>
        <v>0</v>
      </c>
      <c r="AA487" s="312">
        <f>'To &amp; from Work- trip % summary'!L492</f>
        <v>0</v>
      </c>
      <c r="AB487" s="314">
        <f>'To &amp; from Work- trip % summary'!N492</f>
        <v>0</v>
      </c>
      <c r="AC487" s="260">
        <f t="shared" si="102"/>
        <v>0</v>
      </c>
      <c r="AD487" s="259">
        <f t="shared" si="103"/>
        <v>0</v>
      </c>
      <c r="AE487" s="312">
        <f>'To &amp; from Work- trip % summary'!Q492</f>
        <v>0</v>
      </c>
      <c r="AF487" s="314">
        <f>'To &amp; from Work- trip % summary'!S492</f>
        <v>0</v>
      </c>
      <c r="AG487" s="260">
        <f t="shared" si="104"/>
        <v>0</v>
      </c>
      <c r="AH487" s="259">
        <f t="shared" si="105"/>
        <v>0</v>
      </c>
      <c r="AI487" s="312">
        <f>'To &amp; from Work- trip % summary'!V492</f>
        <v>0</v>
      </c>
      <c r="AJ487" s="314">
        <f>'To &amp; from Work- trip % summary'!X492</f>
        <v>0</v>
      </c>
      <c r="AK487" s="260">
        <f t="shared" si="106"/>
        <v>0</v>
      </c>
      <c r="AL487" s="259">
        <f t="shared" si="107"/>
        <v>0</v>
      </c>
      <c r="AM487" s="312">
        <f>'To &amp; from Work- trip % summary'!AA492</f>
        <v>0</v>
      </c>
      <c r="AN487" s="314">
        <f>'To &amp; from Work- trip % summary'!AC492</f>
        <v>0</v>
      </c>
      <c r="AO487" s="260">
        <f t="shared" si="108"/>
        <v>0</v>
      </c>
      <c r="AP487" s="259">
        <f t="shared" si="109"/>
        <v>0</v>
      </c>
      <c r="AQ487" s="312">
        <f>'To &amp; from Work- trip % summary'!AF492</f>
        <v>0</v>
      </c>
      <c r="AR487" s="314">
        <f>'To &amp; from Work- trip % summary'!AH492</f>
        <v>0</v>
      </c>
      <c r="AS487" s="260">
        <f t="shared" si="110"/>
        <v>0</v>
      </c>
      <c r="AT487" s="259">
        <f t="shared" si="111"/>
        <v>0</v>
      </c>
      <c r="AU487" s="261"/>
      <c r="AV487" s="248"/>
      <c r="AW487" s="248"/>
      <c r="AX487" s="248"/>
      <c r="AY487" s="248"/>
    </row>
    <row r="488" spans="1:51" x14ac:dyDescent="0.2">
      <c r="A488" s="248"/>
      <c r="B488" s="248"/>
      <c r="C488" s="248"/>
      <c r="D488" s="248"/>
      <c r="E488" s="248"/>
      <c r="F488" s="248"/>
      <c r="G488" s="248"/>
      <c r="H488" s="248"/>
      <c r="I488" s="248"/>
      <c r="J488" s="248"/>
      <c r="K488" s="248"/>
      <c r="L488" s="248"/>
      <c r="M488" s="248"/>
      <c r="N488" s="248"/>
      <c r="O488" s="248"/>
      <c r="P488" s="248"/>
      <c r="Q488" s="296"/>
      <c r="R488" s="256">
        <f>'To &amp; from Work- trip % summary'!B493</f>
        <v>0</v>
      </c>
      <c r="S488" s="313">
        <f>'To &amp; from Work- trip % summary'!D493</f>
        <v>0</v>
      </c>
      <c r="T488" s="257">
        <f>'Non-survey input values'!$B$26</f>
        <v>220.3</v>
      </c>
      <c r="U488" s="258">
        <f t="shared" si="98"/>
        <v>0</v>
      </c>
      <c r="V488" s="259">
        <f t="shared" si="99"/>
        <v>0</v>
      </c>
      <c r="W488" s="312">
        <f>'To &amp; from Work- trip % summary'!G493</f>
        <v>0</v>
      </c>
      <c r="X488" s="314">
        <f>'To &amp; from Work- trip % summary'!I493</f>
        <v>0</v>
      </c>
      <c r="Y488" s="260">
        <f t="shared" si="100"/>
        <v>0</v>
      </c>
      <c r="Z488" s="259">
        <f t="shared" si="101"/>
        <v>0</v>
      </c>
      <c r="AA488" s="312">
        <f>'To &amp; from Work- trip % summary'!L493</f>
        <v>0</v>
      </c>
      <c r="AB488" s="314">
        <f>'To &amp; from Work- trip % summary'!N493</f>
        <v>0</v>
      </c>
      <c r="AC488" s="260">
        <f t="shared" si="102"/>
        <v>0</v>
      </c>
      <c r="AD488" s="259">
        <f t="shared" si="103"/>
        <v>0</v>
      </c>
      <c r="AE488" s="312">
        <f>'To &amp; from Work- trip % summary'!Q493</f>
        <v>0</v>
      </c>
      <c r="AF488" s="314">
        <f>'To &amp; from Work- trip % summary'!S493</f>
        <v>0</v>
      </c>
      <c r="AG488" s="260">
        <f t="shared" si="104"/>
        <v>0</v>
      </c>
      <c r="AH488" s="259">
        <f t="shared" si="105"/>
        <v>0</v>
      </c>
      <c r="AI488" s="312">
        <f>'To &amp; from Work- trip % summary'!V493</f>
        <v>0</v>
      </c>
      <c r="AJ488" s="314">
        <f>'To &amp; from Work- trip % summary'!X493</f>
        <v>0</v>
      </c>
      <c r="AK488" s="260">
        <f t="shared" si="106"/>
        <v>0</v>
      </c>
      <c r="AL488" s="259">
        <f t="shared" si="107"/>
        <v>0</v>
      </c>
      <c r="AM488" s="312">
        <f>'To &amp; from Work- trip % summary'!AA493</f>
        <v>0</v>
      </c>
      <c r="AN488" s="314">
        <f>'To &amp; from Work- trip % summary'!AC493</f>
        <v>0</v>
      </c>
      <c r="AO488" s="260">
        <f t="shared" si="108"/>
        <v>0</v>
      </c>
      <c r="AP488" s="259">
        <f t="shared" si="109"/>
        <v>0</v>
      </c>
      <c r="AQ488" s="312">
        <f>'To &amp; from Work- trip % summary'!AF493</f>
        <v>0</v>
      </c>
      <c r="AR488" s="314">
        <f>'To &amp; from Work- trip % summary'!AH493</f>
        <v>0</v>
      </c>
      <c r="AS488" s="260">
        <f t="shared" si="110"/>
        <v>0</v>
      </c>
      <c r="AT488" s="259">
        <f t="shared" si="111"/>
        <v>0</v>
      </c>
      <c r="AU488" s="261"/>
      <c r="AV488" s="248"/>
      <c r="AW488" s="248"/>
      <c r="AX488" s="248"/>
      <c r="AY488" s="248"/>
    </row>
    <row r="489" spans="1:51" x14ac:dyDescent="0.2">
      <c r="A489" s="248"/>
      <c r="B489" s="248"/>
      <c r="C489" s="248"/>
      <c r="D489" s="248"/>
      <c r="E489" s="248"/>
      <c r="F489" s="248"/>
      <c r="G489" s="248"/>
      <c r="H489" s="248"/>
      <c r="I489" s="248"/>
      <c r="J489" s="248"/>
      <c r="K489" s="248"/>
      <c r="L489" s="248"/>
      <c r="M489" s="248"/>
      <c r="N489" s="248"/>
      <c r="O489" s="248"/>
      <c r="P489" s="248"/>
      <c r="Q489" s="296"/>
      <c r="R489" s="256">
        <f>'To &amp; from Work- trip % summary'!B494</f>
        <v>0</v>
      </c>
      <c r="S489" s="313">
        <f>'To &amp; from Work- trip % summary'!D494</f>
        <v>0</v>
      </c>
      <c r="T489" s="257">
        <f>'Non-survey input values'!$B$26</f>
        <v>220.3</v>
      </c>
      <c r="U489" s="258">
        <f t="shared" si="98"/>
        <v>0</v>
      </c>
      <c r="V489" s="259">
        <f t="shared" si="99"/>
        <v>0</v>
      </c>
      <c r="W489" s="312">
        <f>'To &amp; from Work- trip % summary'!G494</f>
        <v>0</v>
      </c>
      <c r="X489" s="314">
        <f>'To &amp; from Work- trip % summary'!I494</f>
        <v>0</v>
      </c>
      <c r="Y489" s="260">
        <f t="shared" si="100"/>
        <v>0</v>
      </c>
      <c r="Z489" s="259">
        <f t="shared" si="101"/>
        <v>0</v>
      </c>
      <c r="AA489" s="312">
        <f>'To &amp; from Work- trip % summary'!L494</f>
        <v>0</v>
      </c>
      <c r="AB489" s="314">
        <f>'To &amp; from Work- trip % summary'!N494</f>
        <v>0</v>
      </c>
      <c r="AC489" s="260">
        <f t="shared" si="102"/>
        <v>0</v>
      </c>
      <c r="AD489" s="259">
        <f t="shared" si="103"/>
        <v>0</v>
      </c>
      <c r="AE489" s="312">
        <f>'To &amp; from Work- trip % summary'!Q494</f>
        <v>0</v>
      </c>
      <c r="AF489" s="314">
        <f>'To &amp; from Work- trip % summary'!S494</f>
        <v>0</v>
      </c>
      <c r="AG489" s="260">
        <f t="shared" si="104"/>
        <v>0</v>
      </c>
      <c r="AH489" s="259">
        <f t="shared" si="105"/>
        <v>0</v>
      </c>
      <c r="AI489" s="312">
        <f>'To &amp; from Work- trip % summary'!V494</f>
        <v>0</v>
      </c>
      <c r="AJ489" s="314">
        <f>'To &amp; from Work- trip % summary'!X494</f>
        <v>0</v>
      </c>
      <c r="AK489" s="260">
        <f t="shared" si="106"/>
        <v>0</v>
      </c>
      <c r="AL489" s="259">
        <f t="shared" si="107"/>
        <v>0</v>
      </c>
      <c r="AM489" s="312">
        <f>'To &amp; from Work- trip % summary'!AA494</f>
        <v>0</v>
      </c>
      <c r="AN489" s="314">
        <f>'To &amp; from Work- trip % summary'!AC494</f>
        <v>0</v>
      </c>
      <c r="AO489" s="260">
        <f t="shared" si="108"/>
        <v>0</v>
      </c>
      <c r="AP489" s="259">
        <f t="shared" si="109"/>
        <v>0</v>
      </c>
      <c r="AQ489" s="312">
        <f>'To &amp; from Work- trip % summary'!AF494</f>
        <v>0</v>
      </c>
      <c r="AR489" s="314">
        <f>'To &amp; from Work- trip % summary'!AH494</f>
        <v>0</v>
      </c>
      <c r="AS489" s="260">
        <f t="shared" si="110"/>
        <v>0</v>
      </c>
      <c r="AT489" s="259">
        <f t="shared" si="111"/>
        <v>0</v>
      </c>
      <c r="AU489" s="261"/>
      <c r="AV489" s="248"/>
      <c r="AW489" s="248"/>
      <c r="AX489" s="248"/>
      <c r="AY489" s="248"/>
    </row>
    <row r="490" spans="1:51" x14ac:dyDescent="0.2">
      <c r="A490" s="248"/>
      <c r="B490" s="248"/>
      <c r="C490" s="248"/>
      <c r="D490" s="248"/>
      <c r="E490" s="248"/>
      <c r="F490" s="248"/>
      <c r="G490" s="248"/>
      <c r="H490" s="248"/>
      <c r="I490" s="248"/>
      <c r="J490" s="248"/>
      <c r="K490" s="248"/>
      <c r="L490" s="248"/>
      <c r="M490" s="248"/>
      <c r="N490" s="248"/>
      <c r="O490" s="248"/>
      <c r="P490" s="248"/>
      <c r="Q490" s="296"/>
      <c r="R490" s="256">
        <f>'To &amp; from Work- trip % summary'!B495</f>
        <v>0</v>
      </c>
      <c r="S490" s="313">
        <f>'To &amp; from Work- trip % summary'!D495</f>
        <v>0</v>
      </c>
      <c r="T490" s="257">
        <f>'Non-survey input values'!$B$26</f>
        <v>220.3</v>
      </c>
      <c r="U490" s="258">
        <f t="shared" si="98"/>
        <v>0</v>
      </c>
      <c r="V490" s="259">
        <f t="shared" si="99"/>
        <v>0</v>
      </c>
      <c r="W490" s="312">
        <f>'To &amp; from Work- trip % summary'!G495</f>
        <v>0</v>
      </c>
      <c r="X490" s="314">
        <f>'To &amp; from Work- trip % summary'!I495</f>
        <v>0</v>
      </c>
      <c r="Y490" s="260">
        <f t="shared" si="100"/>
        <v>0</v>
      </c>
      <c r="Z490" s="259">
        <f t="shared" si="101"/>
        <v>0</v>
      </c>
      <c r="AA490" s="312">
        <f>'To &amp; from Work- trip % summary'!L495</f>
        <v>0</v>
      </c>
      <c r="AB490" s="314">
        <f>'To &amp; from Work- trip % summary'!N495</f>
        <v>0</v>
      </c>
      <c r="AC490" s="260">
        <f t="shared" si="102"/>
        <v>0</v>
      </c>
      <c r="AD490" s="259">
        <f t="shared" si="103"/>
        <v>0</v>
      </c>
      <c r="AE490" s="312">
        <f>'To &amp; from Work- trip % summary'!Q495</f>
        <v>0</v>
      </c>
      <c r="AF490" s="314">
        <f>'To &amp; from Work- trip % summary'!S495</f>
        <v>0</v>
      </c>
      <c r="AG490" s="260">
        <f t="shared" si="104"/>
        <v>0</v>
      </c>
      <c r="AH490" s="259">
        <f t="shared" si="105"/>
        <v>0</v>
      </c>
      <c r="AI490" s="312">
        <f>'To &amp; from Work- trip % summary'!V495</f>
        <v>0</v>
      </c>
      <c r="AJ490" s="314">
        <f>'To &amp; from Work- trip % summary'!X495</f>
        <v>0</v>
      </c>
      <c r="AK490" s="260">
        <f t="shared" si="106"/>
        <v>0</v>
      </c>
      <c r="AL490" s="259">
        <f t="shared" si="107"/>
        <v>0</v>
      </c>
      <c r="AM490" s="312">
        <f>'To &amp; from Work- trip % summary'!AA495</f>
        <v>0</v>
      </c>
      <c r="AN490" s="314">
        <f>'To &amp; from Work- trip % summary'!AC495</f>
        <v>0</v>
      </c>
      <c r="AO490" s="260">
        <f t="shared" si="108"/>
        <v>0</v>
      </c>
      <c r="AP490" s="259">
        <f t="shared" si="109"/>
        <v>0</v>
      </c>
      <c r="AQ490" s="312">
        <f>'To &amp; from Work- trip % summary'!AF495</f>
        <v>0</v>
      </c>
      <c r="AR490" s="314">
        <f>'To &amp; from Work- trip % summary'!AH495</f>
        <v>0</v>
      </c>
      <c r="AS490" s="260">
        <f t="shared" si="110"/>
        <v>0</v>
      </c>
      <c r="AT490" s="259">
        <f t="shared" si="111"/>
        <v>0</v>
      </c>
      <c r="AU490" s="261"/>
      <c r="AV490" s="248"/>
      <c r="AW490" s="248"/>
      <c r="AX490" s="248"/>
      <c r="AY490" s="248"/>
    </row>
    <row r="491" spans="1:51" x14ac:dyDescent="0.2">
      <c r="A491" s="248"/>
      <c r="B491" s="248"/>
      <c r="C491" s="248"/>
      <c r="D491" s="248"/>
      <c r="E491" s="248"/>
      <c r="F491" s="248"/>
      <c r="G491" s="248"/>
      <c r="H491" s="248"/>
      <c r="I491" s="248"/>
      <c r="J491" s="248"/>
      <c r="K491" s="248"/>
      <c r="L491" s="248"/>
      <c r="M491" s="248"/>
      <c r="N491" s="248"/>
      <c r="O491" s="248"/>
      <c r="P491" s="248"/>
      <c r="Q491" s="296"/>
      <c r="R491" s="256">
        <f>'To &amp; from Work- trip % summary'!B496</f>
        <v>0</v>
      </c>
      <c r="S491" s="313">
        <f>'To &amp; from Work- trip % summary'!D496</f>
        <v>0</v>
      </c>
      <c r="T491" s="257">
        <f>'Non-survey input values'!$B$26</f>
        <v>220.3</v>
      </c>
      <c r="U491" s="258">
        <f t="shared" si="98"/>
        <v>0</v>
      </c>
      <c r="V491" s="259">
        <f t="shared" si="99"/>
        <v>0</v>
      </c>
      <c r="W491" s="312">
        <f>'To &amp; from Work- trip % summary'!G496</f>
        <v>0</v>
      </c>
      <c r="X491" s="314">
        <f>'To &amp; from Work- trip % summary'!I496</f>
        <v>0</v>
      </c>
      <c r="Y491" s="260">
        <f t="shared" si="100"/>
        <v>0</v>
      </c>
      <c r="Z491" s="259">
        <f t="shared" si="101"/>
        <v>0</v>
      </c>
      <c r="AA491" s="312">
        <f>'To &amp; from Work- trip % summary'!L496</f>
        <v>0</v>
      </c>
      <c r="AB491" s="314">
        <f>'To &amp; from Work- trip % summary'!N496</f>
        <v>0</v>
      </c>
      <c r="AC491" s="260">
        <f t="shared" si="102"/>
        <v>0</v>
      </c>
      <c r="AD491" s="259">
        <f t="shared" si="103"/>
        <v>0</v>
      </c>
      <c r="AE491" s="312">
        <f>'To &amp; from Work- trip % summary'!Q496</f>
        <v>0</v>
      </c>
      <c r="AF491" s="314">
        <f>'To &amp; from Work- trip % summary'!S496</f>
        <v>0</v>
      </c>
      <c r="AG491" s="260">
        <f t="shared" si="104"/>
        <v>0</v>
      </c>
      <c r="AH491" s="259">
        <f t="shared" si="105"/>
        <v>0</v>
      </c>
      <c r="AI491" s="312">
        <f>'To &amp; from Work- trip % summary'!V496</f>
        <v>0</v>
      </c>
      <c r="AJ491" s="314">
        <f>'To &amp; from Work- trip % summary'!X496</f>
        <v>0</v>
      </c>
      <c r="AK491" s="260">
        <f t="shared" si="106"/>
        <v>0</v>
      </c>
      <c r="AL491" s="259">
        <f t="shared" si="107"/>
        <v>0</v>
      </c>
      <c r="AM491" s="312">
        <f>'To &amp; from Work- trip % summary'!AA496</f>
        <v>0</v>
      </c>
      <c r="AN491" s="314">
        <f>'To &amp; from Work- trip % summary'!AC496</f>
        <v>0</v>
      </c>
      <c r="AO491" s="260">
        <f t="shared" si="108"/>
        <v>0</v>
      </c>
      <c r="AP491" s="259">
        <f t="shared" si="109"/>
        <v>0</v>
      </c>
      <c r="AQ491" s="312">
        <f>'To &amp; from Work- trip % summary'!AF496</f>
        <v>0</v>
      </c>
      <c r="AR491" s="314">
        <f>'To &amp; from Work- trip % summary'!AH496</f>
        <v>0</v>
      </c>
      <c r="AS491" s="260">
        <f t="shared" si="110"/>
        <v>0</v>
      </c>
      <c r="AT491" s="259">
        <f t="shared" si="111"/>
        <v>0</v>
      </c>
      <c r="AU491" s="261"/>
      <c r="AV491" s="248"/>
      <c r="AW491" s="248"/>
      <c r="AX491" s="248"/>
      <c r="AY491" s="248"/>
    </row>
    <row r="492" spans="1:51" x14ac:dyDescent="0.2">
      <c r="A492" s="248"/>
      <c r="B492" s="248"/>
      <c r="C492" s="248"/>
      <c r="D492" s="248"/>
      <c r="E492" s="248"/>
      <c r="F492" s="248"/>
      <c r="G492" s="248"/>
      <c r="H492" s="248"/>
      <c r="I492" s="248"/>
      <c r="J492" s="248"/>
      <c r="K492" s="248"/>
      <c r="L492" s="248"/>
      <c r="M492" s="248"/>
      <c r="N492" s="248"/>
      <c r="O492" s="248"/>
      <c r="P492" s="248"/>
      <c r="Q492" s="296"/>
      <c r="R492" s="256">
        <f>'To &amp; from Work- trip % summary'!B497</f>
        <v>0</v>
      </c>
      <c r="S492" s="313">
        <f>'To &amp; from Work- trip % summary'!D497</f>
        <v>0</v>
      </c>
      <c r="T492" s="257">
        <f>'Non-survey input values'!$B$26</f>
        <v>220.3</v>
      </c>
      <c r="U492" s="258">
        <f t="shared" si="98"/>
        <v>0</v>
      </c>
      <c r="V492" s="259">
        <f t="shared" si="99"/>
        <v>0</v>
      </c>
      <c r="W492" s="312">
        <f>'To &amp; from Work- trip % summary'!G497</f>
        <v>0</v>
      </c>
      <c r="X492" s="314">
        <f>'To &amp; from Work- trip % summary'!I497</f>
        <v>0</v>
      </c>
      <c r="Y492" s="260">
        <f t="shared" si="100"/>
        <v>0</v>
      </c>
      <c r="Z492" s="259">
        <f t="shared" si="101"/>
        <v>0</v>
      </c>
      <c r="AA492" s="312">
        <f>'To &amp; from Work- trip % summary'!L497</f>
        <v>0</v>
      </c>
      <c r="AB492" s="314">
        <f>'To &amp; from Work- trip % summary'!N497</f>
        <v>0</v>
      </c>
      <c r="AC492" s="260">
        <f t="shared" si="102"/>
        <v>0</v>
      </c>
      <c r="AD492" s="259">
        <f t="shared" si="103"/>
        <v>0</v>
      </c>
      <c r="AE492" s="312">
        <f>'To &amp; from Work- trip % summary'!Q497</f>
        <v>0</v>
      </c>
      <c r="AF492" s="314">
        <f>'To &amp; from Work- trip % summary'!S497</f>
        <v>0</v>
      </c>
      <c r="AG492" s="260">
        <f t="shared" si="104"/>
        <v>0</v>
      </c>
      <c r="AH492" s="259">
        <f t="shared" si="105"/>
        <v>0</v>
      </c>
      <c r="AI492" s="312">
        <f>'To &amp; from Work- trip % summary'!V497</f>
        <v>0</v>
      </c>
      <c r="AJ492" s="314">
        <f>'To &amp; from Work- trip % summary'!X497</f>
        <v>0</v>
      </c>
      <c r="AK492" s="260">
        <f t="shared" si="106"/>
        <v>0</v>
      </c>
      <c r="AL492" s="259">
        <f t="shared" si="107"/>
        <v>0</v>
      </c>
      <c r="AM492" s="312">
        <f>'To &amp; from Work- trip % summary'!AA497</f>
        <v>0</v>
      </c>
      <c r="AN492" s="314">
        <f>'To &amp; from Work- trip % summary'!AC497</f>
        <v>0</v>
      </c>
      <c r="AO492" s="260">
        <f t="shared" si="108"/>
        <v>0</v>
      </c>
      <c r="AP492" s="259">
        <f t="shared" si="109"/>
        <v>0</v>
      </c>
      <c r="AQ492" s="312">
        <f>'To &amp; from Work- trip % summary'!AF497</f>
        <v>0</v>
      </c>
      <c r="AR492" s="314">
        <f>'To &amp; from Work- trip % summary'!AH497</f>
        <v>0</v>
      </c>
      <c r="AS492" s="260">
        <f t="shared" si="110"/>
        <v>0</v>
      </c>
      <c r="AT492" s="259">
        <f t="shared" si="111"/>
        <v>0</v>
      </c>
      <c r="AU492" s="261"/>
      <c r="AV492" s="248"/>
      <c r="AW492" s="248"/>
      <c r="AX492" s="248"/>
      <c r="AY492" s="248"/>
    </row>
    <row r="493" spans="1:51" x14ac:dyDescent="0.2">
      <c r="A493" s="248"/>
      <c r="B493" s="248"/>
      <c r="C493" s="248"/>
      <c r="D493" s="248"/>
      <c r="E493" s="248"/>
      <c r="F493" s="248"/>
      <c r="G493" s="248"/>
      <c r="H493" s="248"/>
      <c r="I493" s="248"/>
      <c r="J493" s="248"/>
      <c r="K493" s="248"/>
      <c r="L493" s="248"/>
      <c r="M493" s="248"/>
      <c r="N493" s="248"/>
      <c r="O493" s="248"/>
      <c r="P493" s="248"/>
      <c r="Q493" s="296"/>
      <c r="R493" s="256">
        <f>'To &amp; from Work- trip % summary'!B498</f>
        <v>0</v>
      </c>
      <c r="S493" s="313">
        <f>'To &amp; from Work- trip % summary'!D498</f>
        <v>0</v>
      </c>
      <c r="T493" s="257">
        <f>'Non-survey input values'!$B$26</f>
        <v>220.3</v>
      </c>
      <c r="U493" s="258">
        <f t="shared" si="98"/>
        <v>0</v>
      </c>
      <c r="V493" s="259">
        <f t="shared" si="99"/>
        <v>0</v>
      </c>
      <c r="W493" s="312">
        <f>'To &amp; from Work- trip % summary'!G498</f>
        <v>0</v>
      </c>
      <c r="X493" s="314">
        <f>'To &amp; from Work- trip % summary'!I498</f>
        <v>0</v>
      </c>
      <c r="Y493" s="260">
        <f t="shared" si="100"/>
        <v>0</v>
      </c>
      <c r="Z493" s="259">
        <f t="shared" si="101"/>
        <v>0</v>
      </c>
      <c r="AA493" s="312">
        <f>'To &amp; from Work- trip % summary'!L498</f>
        <v>0</v>
      </c>
      <c r="AB493" s="314">
        <f>'To &amp; from Work- trip % summary'!N498</f>
        <v>0</v>
      </c>
      <c r="AC493" s="260">
        <f t="shared" si="102"/>
        <v>0</v>
      </c>
      <c r="AD493" s="259">
        <f t="shared" si="103"/>
        <v>0</v>
      </c>
      <c r="AE493" s="312">
        <f>'To &amp; from Work- trip % summary'!Q498</f>
        <v>0</v>
      </c>
      <c r="AF493" s="314">
        <f>'To &amp; from Work- trip % summary'!S498</f>
        <v>0</v>
      </c>
      <c r="AG493" s="260">
        <f t="shared" si="104"/>
        <v>0</v>
      </c>
      <c r="AH493" s="259">
        <f t="shared" si="105"/>
        <v>0</v>
      </c>
      <c r="AI493" s="312">
        <f>'To &amp; from Work- trip % summary'!V498</f>
        <v>0</v>
      </c>
      <c r="AJ493" s="314">
        <f>'To &amp; from Work- trip % summary'!X498</f>
        <v>0</v>
      </c>
      <c r="AK493" s="260">
        <f t="shared" si="106"/>
        <v>0</v>
      </c>
      <c r="AL493" s="259">
        <f t="shared" si="107"/>
        <v>0</v>
      </c>
      <c r="AM493" s="312">
        <f>'To &amp; from Work- trip % summary'!AA498</f>
        <v>0</v>
      </c>
      <c r="AN493" s="314">
        <f>'To &amp; from Work- trip % summary'!AC498</f>
        <v>0</v>
      </c>
      <c r="AO493" s="260">
        <f t="shared" si="108"/>
        <v>0</v>
      </c>
      <c r="AP493" s="259">
        <f t="shared" si="109"/>
        <v>0</v>
      </c>
      <c r="AQ493" s="312">
        <f>'To &amp; from Work- trip % summary'!AF498</f>
        <v>0</v>
      </c>
      <c r="AR493" s="314">
        <f>'To &amp; from Work- trip % summary'!AH498</f>
        <v>0</v>
      </c>
      <c r="AS493" s="260">
        <f t="shared" si="110"/>
        <v>0</v>
      </c>
      <c r="AT493" s="259">
        <f t="shared" si="111"/>
        <v>0</v>
      </c>
      <c r="AU493" s="261"/>
      <c r="AV493" s="248"/>
      <c r="AW493" s="248"/>
      <c r="AX493" s="248"/>
      <c r="AY493" s="248"/>
    </row>
    <row r="494" spans="1:51" x14ac:dyDescent="0.2">
      <c r="A494" s="248"/>
      <c r="B494" s="248"/>
      <c r="C494" s="248"/>
      <c r="D494" s="248"/>
      <c r="E494" s="248"/>
      <c r="F494" s="248"/>
      <c r="G494" s="248"/>
      <c r="H494" s="248"/>
      <c r="I494" s="248"/>
      <c r="J494" s="248"/>
      <c r="K494" s="248"/>
      <c r="L494" s="248"/>
      <c r="M494" s="248"/>
      <c r="N494" s="248"/>
      <c r="O494" s="248"/>
      <c r="P494" s="248"/>
      <c r="Q494" s="296"/>
      <c r="R494" s="256">
        <f>'To &amp; from Work- trip % summary'!B499</f>
        <v>0</v>
      </c>
      <c r="S494" s="313">
        <f>'To &amp; from Work- trip % summary'!D499</f>
        <v>0</v>
      </c>
      <c r="T494" s="257">
        <f>'Non-survey input values'!$B$26</f>
        <v>220.3</v>
      </c>
      <c r="U494" s="258">
        <f t="shared" si="98"/>
        <v>0</v>
      </c>
      <c r="V494" s="259">
        <f t="shared" si="99"/>
        <v>0</v>
      </c>
      <c r="W494" s="312">
        <f>'To &amp; from Work- trip % summary'!G499</f>
        <v>0</v>
      </c>
      <c r="X494" s="314">
        <f>'To &amp; from Work- trip % summary'!I499</f>
        <v>0</v>
      </c>
      <c r="Y494" s="260">
        <f t="shared" si="100"/>
        <v>0</v>
      </c>
      <c r="Z494" s="259">
        <f t="shared" si="101"/>
        <v>0</v>
      </c>
      <c r="AA494" s="312">
        <f>'To &amp; from Work- trip % summary'!L499</f>
        <v>0</v>
      </c>
      <c r="AB494" s="314">
        <f>'To &amp; from Work- trip % summary'!N499</f>
        <v>0</v>
      </c>
      <c r="AC494" s="260">
        <f t="shared" si="102"/>
        <v>0</v>
      </c>
      <c r="AD494" s="259">
        <f t="shared" si="103"/>
        <v>0</v>
      </c>
      <c r="AE494" s="312">
        <f>'To &amp; from Work- trip % summary'!Q499</f>
        <v>0</v>
      </c>
      <c r="AF494" s="314">
        <f>'To &amp; from Work- trip % summary'!S499</f>
        <v>0</v>
      </c>
      <c r="AG494" s="260">
        <f t="shared" si="104"/>
        <v>0</v>
      </c>
      <c r="AH494" s="259">
        <f t="shared" si="105"/>
        <v>0</v>
      </c>
      <c r="AI494" s="312">
        <f>'To &amp; from Work- trip % summary'!V499</f>
        <v>0</v>
      </c>
      <c r="AJ494" s="314">
        <f>'To &amp; from Work- trip % summary'!X499</f>
        <v>0</v>
      </c>
      <c r="AK494" s="260">
        <f t="shared" si="106"/>
        <v>0</v>
      </c>
      <c r="AL494" s="259">
        <f t="shared" si="107"/>
        <v>0</v>
      </c>
      <c r="AM494" s="312">
        <f>'To &amp; from Work- trip % summary'!AA499</f>
        <v>0</v>
      </c>
      <c r="AN494" s="314">
        <f>'To &amp; from Work- trip % summary'!AC499</f>
        <v>0</v>
      </c>
      <c r="AO494" s="260">
        <f t="shared" si="108"/>
        <v>0</v>
      </c>
      <c r="AP494" s="259">
        <f t="shared" si="109"/>
        <v>0</v>
      </c>
      <c r="AQ494" s="312">
        <f>'To &amp; from Work- trip % summary'!AF499</f>
        <v>0</v>
      </c>
      <c r="AR494" s="314">
        <f>'To &amp; from Work- trip % summary'!AH499</f>
        <v>0</v>
      </c>
      <c r="AS494" s="260">
        <f t="shared" si="110"/>
        <v>0</v>
      </c>
      <c r="AT494" s="259">
        <f t="shared" si="111"/>
        <v>0</v>
      </c>
      <c r="AU494" s="261"/>
      <c r="AV494" s="248"/>
      <c r="AW494" s="248"/>
      <c r="AX494" s="248"/>
      <c r="AY494" s="248"/>
    </row>
    <row r="495" spans="1:51" x14ac:dyDescent="0.2">
      <c r="A495" s="248"/>
      <c r="B495" s="248"/>
      <c r="C495" s="248"/>
      <c r="D495" s="248"/>
      <c r="E495" s="248"/>
      <c r="F495" s="248"/>
      <c r="G495" s="248"/>
      <c r="H495" s="248"/>
      <c r="I495" s="248"/>
      <c r="J495" s="248"/>
      <c r="K495" s="248"/>
      <c r="L495" s="248"/>
      <c r="M495" s="248"/>
      <c r="N495" s="248"/>
      <c r="O495" s="248"/>
      <c r="P495" s="248"/>
      <c r="Q495" s="296"/>
      <c r="R495" s="256">
        <f>'To &amp; from Work- trip % summary'!B500</f>
        <v>0</v>
      </c>
      <c r="S495" s="313">
        <f>'To &amp; from Work- trip % summary'!D500</f>
        <v>0</v>
      </c>
      <c r="T495" s="257">
        <f>'Non-survey input values'!$B$26</f>
        <v>220.3</v>
      </c>
      <c r="U495" s="258">
        <f t="shared" si="98"/>
        <v>0</v>
      </c>
      <c r="V495" s="259">
        <f t="shared" si="99"/>
        <v>0</v>
      </c>
      <c r="W495" s="312">
        <f>'To &amp; from Work- trip % summary'!G500</f>
        <v>0</v>
      </c>
      <c r="X495" s="314">
        <f>'To &amp; from Work- trip % summary'!I500</f>
        <v>0</v>
      </c>
      <c r="Y495" s="260">
        <f t="shared" si="100"/>
        <v>0</v>
      </c>
      <c r="Z495" s="259">
        <f t="shared" si="101"/>
        <v>0</v>
      </c>
      <c r="AA495" s="312">
        <f>'To &amp; from Work- trip % summary'!L500</f>
        <v>0</v>
      </c>
      <c r="AB495" s="314">
        <f>'To &amp; from Work- trip % summary'!N500</f>
        <v>0</v>
      </c>
      <c r="AC495" s="260">
        <f t="shared" si="102"/>
        <v>0</v>
      </c>
      <c r="AD495" s="259">
        <f t="shared" si="103"/>
        <v>0</v>
      </c>
      <c r="AE495" s="312">
        <f>'To &amp; from Work- trip % summary'!Q500</f>
        <v>0</v>
      </c>
      <c r="AF495" s="314">
        <f>'To &amp; from Work- trip % summary'!S500</f>
        <v>0</v>
      </c>
      <c r="AG495" s="260">
        <f t="shared" si="104"/>
        <v>0</v>
      </c>
      <c r="AH495" s="259">
        <f t="shared" si="105"/>
        <v>0</v>
      </c>
      <c r="AI495" s="312">
        <f>'To &amp; from Work- trip % summary'!V500</f>
        <v>0</v>
      </c>
      <c r="AJ495" s="314">
        <f>'To &amp; from Work- trip % summary'!X500</f>
        <v>0</v>
      </c>
      <c r="AK495" s="260">
        <f t="shared" si="106"/>
        <v>0</v>
      </c>
      <c r="AL495" s="259">
        <f t="shared" si="107"/>
        <v>0</v>
      </c>
      <c r="AM495" s="312">
        <f>'To &amp; from Work- trip % summary'!AA500</f>
        <v>0</v>
      </c>
      <c r="AN495" s="314">
        <f>'To &amp; from Work- trip % summary'!AC500</f>
        <v>0</v>
      </c>
      <c r="AO495" s="260">
        <f t="shared" si="108"/>
        <v>0</v>
      </c>
      <c r="AP495" s="259">
        <f t="shared" si="109"/>
        <v>0</v>
      </c>
      <c r="AQ495" s="312">
        <f>'To &amp; from Work- trip % summary'!AF500</f>
        <v>0</v>
      </c>
      <c r="AR495" s="314">
        <f>'To &amp; from Work- trip % summary'!AH500</f>
        <v>0</v>
      </c>
      <c r="AS495" s="260">
        <f t="shared" si="110"/>
        <v>0</v>
      </c>
      <c r="AT495" s="259">
        <f t="shared" si="111"/>
        <v>0</v>
      </c>
      <c r="AU495" s="261"/>
      <c r="AV495" s="248"/>
      <c r="AW495" s="248"/>
      <c r="AX495" s="248"/>
      <c r="AY495" s="248"/>
    </row>
    <row r="496" spans="1:51" x14ac:dyDescent="0.2">
      <c r="A496" s="248"/>
      <c r="B496" s="248"/>
      <c r="C496" s="248"/>
      <c r="D496" s="248"/>
      <c r="E496" s="248"/>
      <c r="F496" s="248"/>
      <c r="G496" s="248"/>
      <c r="H496" s="248"/>
      <c r="I496" s="248"/>
      <c r="J496" s="248"/>
      <c r="K496" s="248"/>
      <c r="L496" s="248"/>
      <c r="M496" s="248"/>
      <c r="N496" s="248"/>
      <c r="O496" s="248"/>
      <c r="P496" s="248"/>
      <c r="Q496" s="296"/>
      <c r="R496" s="256">
        <f>'To &amp; from Work- trip % summary'!B501</f>
        <v>0</v>
      </c>
      <c r="S496" s="313">
        <f>'To &amp; from Work- trip % summary'!D501</f>
        <v>0</v>
      </c>
      <c r="T496" s="257">
        <f>'Non-survey input values'!$B$26</f>
        <v>220.3</v>
      </c>
      <c r="U496" s="258">
        <f t="shared" si="98"/>
        <v>0</v>
      </c>
      <c r="V496" s="259">
        <f t="shared" si="99"/>
        <v>0</v>
      </c>
      <c r="W496" s="312">
        <f>'To &amp; from Work- trip % summary'!G501</f>
        <v>0</v>
      </c>
      <c r="X496" s="314">
        <f>'To &amp; from Work- trip % summary'!I501</f>
        <v>0</v>
      </c>
      <c r="Y496" s="260">
        <f t="shared" si="100"/>
        <v>0</v>
      </c>
      <c r="Z496" s="259">
        <f t="shared" si="101"/>
        <v>0</v>
      </c>
      <c r="AA496" s="312">
        <f>'To &amp; from Work- trip % summary'!L501</f>
        <v>0</v>
      </c>
      <c r="AB496" s="314">
        <f>'To &amp; from Work- trip % summary'!N501</f>
        <v>0</v>
      </c>
      <c r="AC496" s="260">
        <f t="shared" si="102"/>
        <v>0</v>
      </c>
      <c r="AD496" s="259">
        <f t="shared" si="103"/>
        <v>0</v>
      </c>
      <c r="AE496" s="312">
        <f>'To &amp; from Work- trip % summary'!Q501</f>
        <v>0</v>
      </c>
      <c r="AF496" s="314">
        <f>'To &amp; from Work- trip % summary'!S501</f>
        <v>0</v>
      </c>
      <c r="AG496" s="260">
        <f t="shared" si="104"/>
        <v>0</v>
      </c>
      <c r="AH496" s="259">
        <f t="shared" si="105"/>
        <v>0</v>
      </c>
      <c r="AI496" s="312">
        <f>'To &amp; from Work- trip % summary'!V501</f>
        <v>0</v>
      </c>
      <c r="AJ496" s="314">
        <f>'To &amp; from Work- trip % summary'!X501</f>
        <v>0</v>
      </c>
      <c r="AK496" s="260">
        <f t="shared" si="106"/>
        <v>0</v>
      </c>
      <c r="AL496" s="259">
        <f t="shared" si="107"/>
        <v>0</v>
      </c>
      <c r="AM496" s="312">
        <f>'To &amp; from Work- trip % summary'!AA501</f>
        <v>0</v>
      </c>
      <c r="AN496" s="314">
        <f>'To &amp; from Work- trip % summary'!AC501</f>
        <v>0</v>
      </c>
      <c r="AO496" s="260">
        <f t="shared" si="108"/>
        <v>0</v>
      </c>
      <c r="AP496" s="259">
        <f t="shared" si="109"/>
        <v>0</v>
      </c>
      <c r="AQ496" s="312">
        <f>'To &amp; from Work- trip % summary'!AF501</f>
        <v>0</v>
      </c>
      <c r="AR496" s="314">
        <f>'To &amp; from Work- trip % summary'!AH501</f>
        <v>0</v>
      </c>
      <c r="AS496" s="260">
        <f t="shared" si="110"/>
        <v>0</v>
      </c>
      <c r="AT496" s="259">
        <f t="shared" si="111"/>
        <v>0</v>
      </c>
      <c r="AU496" s="261"/>
      <c r="AV496" s="248"/>
      <c r="AW496" s="248"/>
      <c r="AX496" s="248"/>
      <c r="AY496" s="248"/>
    </row>
    <row r="497" spans="1:51" x14ac:dyDescent="0.2">
      <c r="A497" s="248"/>
      <c r="B497" s="248"/>
      <c r="C497" s="248"/>
      <c r="D497" s="248"/>
      <c r="E497" s="248"/>
      <c r="F497" s="248"/>
      <c r="G497" s="248"/>
      <c r="H497" s="248"/>
      <c r="I497" s="248"/>
      <c r="J497" s="248"/>
      <c r="K497" s="248"/>
      <c r="L497" s="248"/>
      <c r="M497" s="248"/>
      <c r="N497" s="248"/>
      <c r="O497" s="248"/>
      <c r="P497" s="248"/>
      <c r="Q497" s="296"/>
      <c r="R497" s="256">
        <f>'To &amp; from Work- trip % summary'!B502</f>
        <v>0</v>
      </c>
      <c r="S497" s="313">
        <f>'To &amp; from Work- trip % summary'!D502</f>
        <v>0</v>
      </c>
      <c r="T497" s="257">
        <f>'Non-survey input values'!$B$26</f>
        <v>220.3</v>
      </c>
      <c r="U497" s="258">
        <f t="shared" si="98"/>
        <v>0</v>
      </c>
      <c r="V497" s="259">
        <f t="shared" si="99"/>
        <v>0</v>
      </c>
      <c r="W497" s="312">
        <f>'To &amp; from Work- trip % summary'!G502</f>
        <v>0</v>
      </c>
      <c r="X497" s="314">
        <f>'To &amp; from Work- trip % summary'!I502</f>
        <v>0</v>
      </c>
      <c r="Y497" s="260">
        <f t="shared" si="100"/>
        <v>0</v>
      </c>
      <c r="Z497" s="259">
        <f t="shared" si="101"/>
        <v>0</v>
      </c>
      <c r="AA497" s="312">
        <f>'To &amp; from Work- trip % summary'!L502</f>
        <v>0</v>
      </c>
      <c r="AB497" s="314">
        <f>'To &amp; from Work- trip % summary'!N502</f>
        <v>0</v>
      </c>
      <c r="AC497" s="260">
        <f t="shared" si="102"/>
        <v>0</v>
      </c>
      <c r="AD497" s="259">
        <f t="shared" si="103"/>
        <v>0</v>
      </c>
      <c r="AE497" s="312">
        <f>'To &amp; from Work- trip % summary'!Q502</f>
        <v>0</v>
      </c>
      <c r="AF497" s="314">
        <f>'To &amp; from Work- trip % summary'!S502</f>
        <v>0</v>
      </c>
      <c r="AG497" s="260">
        <f t="shared" si="104"/>
        <v>0</v>
      </c>
      <c r="AH497" s="259">
        <f t="shared" si="105"/>
        <v>0</v>
      </c>
      <c r="AI497" s="312">
        <f>'To &amp; from Work- trip % summary'!V502</f>
        <v>0</v>
      </c>
      <c r="AJ497" s="314">
        <f>'To &amp; from Work- trip % summary'!X502</f>
        <v>0</v>
      </c>
      <c r="AK497" s="260">
        <f t="shared" si="106"/>
        <v>0</v>
      </c>
      <c r="AL497" s="259">
        <f t="shared" si="107"/>
        <v>0</v>
      </c>
      <c r="AM497" s="312">
        <f>'To &amp; from Work- trip % summary'!AA502</f>
        <v>0</v>
      </c>
      <c r="AN497" s="314">
        <f>'To &amp; from Work- trip % summary'!AC502</f>
        <v>0</v>
      </c>
      <c r="AO497" s="260">
        <f t="shared" si="108"/>
        <v>0</v>
      </c>
      <c r="AP497" s="259">
        <f t="shared" si="109"/>
        <v>0</v>
      </c>
      <c r="AQ497" s="312">
        <f>'To &amp; from Work- trip % summary'!AF502</f>
        <v>0</v>
      </c>
      <c r="AR497" s="314">
        <f>'To &amp; from Work- trip % summary'!AH502</f>
        <v>0</v>
      </c>
      <c r="AS497" s="260">
        <f t="shared" si="110"/>
        <v>0</v>
      </c>
      <c r="AT497" s="259">
        <f t="shared" si="111"/>
        <v>0</v>
      </c>
      <c r="AU497" s="261"/>
      <c r="AV497" s="248"/>
      <c r="AW497" s="248"/>
      <c r="AX497" s="248"/>
      <c r="AY497" s="248"/>
    </row>
    <row r="498" spans="1:51" x14ac:dyDescent="0.2">
      <c r="A498" s="248"/>
      <c r="B498" s="248"/>
      <c r="C498" s="248"/>
      <c r="D498" s="248"/>
      <c r="E498" s="248"/>
      <c r="F498" s="248"/>
      <c r="G498" s="248"/>
      <c r="H498" s="248"/>
      <c r="I498" s="248"/>
      <c r="J498" s="248"/>
      <c r="K498" s="248"/>
      <c r="L498" s="248"/>
      <c r="M498" s="248"/>
      <c r="N498" s="248"/>
      <c r="O498" s="248"/>
      <c r="P498" s="248"/>
      <c r="Q498" s="296"/>
      <c r="R498" s="256">
        <f>'To &amp; from Work- trip % summary'!B503</f>
        <v>0</v>
      </c>
      <c r="S498" s="313">
        <f>'To &amp; from Work- trip % summary'!D503</f>
        <v>0</v>
      </c>
      <c r="T498" s="257">
        <f>'Non-survey input values'!$B$26</f>
        <v>220.3</v>
      </c>
      <c r="U498" s="258">
        <f t="shared" si="98"/>
        <v>0</v>
      </c>
      <c r="V498" s="259">
        <f t="shared" si="99"/>
        <v>0</v>
      </c>
      <c r="W498" s="312">
        <f>'To &amp; from Work- trip % summary'!G503</f>
        <v>0</v>
      </c>
      <c r="X498" s="314">
        <f>'To &amp; from Work- trip % summary'!I503</f>
        <v>0</v>
      </c>
      <c r="Y498" s="260">
        <f t="shared" si="100"/>
        <v>0</v>
      </c>
      <c r="Z498" s="259">
        <f t="shared" si="101"/>
        <v>0</v>
      </c>
      <c r="AA498" s="312">
        <f>'To &amp; from Work- trip % summary'!L503</f>
        <v>0</v>
      </c>
      <c r="AB498" s="314">
        <f>'To &amp; from Work- trip % summary'!N503</f>
        <v>0</v>
      </c>
      <c r="AC498" s="260">
        <f t="shared" si="102"/>
        <v>0</v>
      </c>
      <c r="AD498" s="259">
        <f t="shared" si="103"/>
        <v>0</v>
      </c>
      <c r="AE498" s="312">
        <f>'To &amp; from Work- trip % summary'!Q503</f>
        <v>0</v>
      </c>
      <c r="AF498" s="314">
        <f>'To &amp; from Work- trip % summary'!S503</f>
        <v>0</v>
      </c>
      <c r="AG498" s="260">
        <f t="shared" si="104"/>
        <v>0</v>
      </c>
      <c r="AH498" s="259">
        <f t="shared" si="105"/>
        <v>0</v>
      </c>
      <c r="AI498" s="312">
        <f>'To &amp; from Work- trip % summary'!V503</f>
        <v>0</v>
      </c>
      <c r="AJ498" s="314">
        <f>'To &amp; from Work- trip % summary'!X503</f>
        <v>0</v>
      </c>
      <c r="AK498" s="260">
        <f t="shared" si="106"/>
        <v>0</v>
      </c>
      <c r="AL498" s="259">
        <f t="shared" si="107"/>
        <v>0</v>
      </c>
      <c r="AM498" s="312">
        <f>'To &amp; from Work- trip % summary'!AA503</f>
        <v>0</v>
      </c>
      <c r="AN498" s="314">
        <f>'To &amp; from Work- trip % summary'!AC503</f>
        <v>0</v>
      </c>
      <c r="AO498" s="260">
        <f t="shared" si="108"/>
        <v>0</v>
      </c>
      <c r="AP498" s="259">
        <f t="shared" si="109"/>
        <v>0</v>
      </c>
      <c r="AQ498" s="312">
        <f>'To &amp; from Work- trip % summary'!AF503</f>
        <v>0</v>
      </c>
      <c r="AR498" s="314">
        <f>'To &amp; from Work- trip % summary'!AH503</f>
        <v>0</v>
      </c>
      <c r="AS498" s="260">
        <f t="shared" si="110"/>
        <v>0</v>
      </c>
      <c r="AT498" s="259">
        <f t="shared" si="111"/>
        <v>0</v>
      </c>
      <c r="AU498" s="261"/>
      <c r="AV498" s="248"/>
      <c r="AW498" s="248"/>
      <c r="AX498" s="248"/>
      <c r="AY498" s="248"/>
    </row>
    <row r="499" spans="1:51" x14ac:dyDescent="0.2">
      <c r="A499" s="248"/>
      <c r="B499" s="248"/>
      <c r="C499" s="248"/>
      <c r="D499" s="248"/>
      <c r="E499" s="248"/>
      <c r="F499" s="248"/>
      <c r="G499" s="248"/>
      <c r="H499" s="248"/>
      <c r="I499" s="248"/>
      <c r="J499" s="248"/>
      <c r="K499" s="248"/>
      <c r="L499" s="248"/>
      <c r="M499" s="248"/>
      <c r="N499" s="248"/>
      <c r="O499" s="248"/>
      <c r="P499" s="248"/>
      <c r="Q499" s="296"/>
      <c r="R499" s="256">
        <f>'To &amp; from Work- trip % summary'!B504</f>
        <v>0</v>
      </c>
      <c r="S499" s="313">
        <f>'To &amp; from Work- trip % summary'!D504</f>
        <v>0</v>
      </c>
      <c r="T499" s="257">
        <f>'Non-survey input values'!$B$26</f>
        <v>220.3</v>
      </c>
      <c r="U499" s="258">
        <f t="shared" si="98"/>
        <v>0</v>
      </c>
      <c r="V499" s="259">
        <f t="shared" si="99"/>
        <v>0</v>
      </c>
      <c r="W499" s="312">
        <f>'To &amp; from Work- trip % summary'!G504</f>
        <v>0</v>
      </c>
      <c r="X499" s="314">
        <f>'To &amp; from Work- trip % summary'!I504</f>
        <v>0</v>
      </c>
      <c r="Y499" s="260">
        <f t="shared" si="100"/>
        <v>0</v>
      </c>
      <c r="Z499" s="259">
        <f t="shared" si="101"/>
        <v>0</v>
      </c>
      <c r="AA499" s="312">
        <f>'To &amp; from Work- trip % summary'!L504</f>
        <v>0</v>
      </c>
      <c r="AB499" s="314">
        <f>'To &amp; from Work- trip % summary'!N504</f>
        <v>0</v>
      </c>
      <c r="AC499" s="260">
        <f t="shared" si="102"/>
        <v>0</v>
      </c>
      <c r="AD499" s="259">
        <f t="shared" si="103"/>
        <v>0</v>
      </c>
      <c r="AE499" s="312">
        <f>'To &amp; from Work- trip % summary'!Q504</f>
        <v>0</v>
      </c>
      <c r="AF499" s="314">
        <f>'To &amp; from Work- trip % summary'!S504</f>
        <v>0</v>
      </c>
      <c r="AG499" s="260">
        <f t="shared" si="104"/>
        <v>0</v>
      </c>
      <c r="AH499" s="259">
        <f t="shared" si="105"/>
        <v>0</v>
      </c>
      <c r="AI499" s="312">
        <f>'To &amp; from Work- trip % summary'!V504</f>
        <v>0</v>
      </c>
      <c r="AJ499" s="314">
        <f>'To &amp; from Work- trip % summary'!X504</f>
        <v>0</v>
      </c>
      <c r="AK499" s="260">
        <f t="shared" si="106"/>
        <v>0</v>
      </c>
      <c r="AL499" s="259">
        <f t="shared" si="107"/>
        <v>0</v>
      </c>
      <c r="AM499" s="312">
        <f>'To &amp; from Work- trip % summary'!AA504</f>
        <v>0</v>
      </c>
      <c r="AN499" s="314">
        <f>'To &amp; from Work- trip % summary'!AC504</f>
        <v>0</v>
      </c>
      <c r="AO499" s="260">
        <f t="shared" si="108"/>
        <v>0</v>
      </c>
      <c r="AP499" s="259">
        <f t="shared" si="109"/>
        <v>0</v>
      </c>
      <c r="AQ499" s="312">
        <f>'To &amp; from Work- trip % summary'!AF504</f>
        <v>0</v>
      </c>
      <c r="AR499" s="314">
        <f>'To &amp; from Work- trip % summary'!AH504</f>
        <v>0</v>
      </c>
      <c r="AS499" s="260">
        <f t="shared" si="110"/>
        <v>0</v>
      </c>
      <c r="AT499" s="259">
        <f t="shared" si="111"/>
        <v>0</v>
      </c>
      <c r="AU499" s="261"/>
      <c r="AV499" s="248"/>
      <c r="AW499" s="248"/>
      <c r="AX499" s="248"/>
      <c r="AY499" s="248"/>
    </row>
    <row r="500" spans="1:51" x14ac:dyDescent="0.2">
      <c r="A500" s="248"/>
      <c r="B500" s="248"/>
      <c r="C500" s="248"/>
      <c r="D500" s="248"/>
      <c r="E500" s="248"/>
      <c r="F500" s="248"/>
      <c r="G500" s="248"/>
      <c r="H500" s="248"/>
      <c r="I500" s="248"/>
      <c r="J500" s="248"/>
      <c r="K500" s="248"/>
      <c r="L500" s="248"/>
      <c r="M500" s="248"/>
      <c r="N500" s="248"/>
      <c r="O500" s="248"/>
      <c r="P500" s="248"/>
      <c r="Q500" s="296"/>
      <c r="R500" s="256">
        <f>'To &amp; from Work- trip % summary'!B505</f>
        <v>0</v>
      </c>
      <c r="S500" s="313">
        <f>'To &amp; from Work- trip % summary'!D505</f>
        <v>0</v>
      </c>
      <c r="T500" s="257">
        <f>'Non-survey input values'!$B$26</f>
        <v>220.3</v>
      </c>
      <c r="U500" s="258">
        <f t="shared" si="98"/>
        <v>0</v>
      </c>
      <c r="V500" s="259">
        <f t="shared" si="99"/>
        <v>0</v>
      </c>
      <c r="W500" s="312">
        <f>'To &amp; from Work- trip % summary'!G505</f>
        <v>0</v>
      </c>
      <c r="X500" s="314">
        <f>'To &amp; from Work- trip % summary'!I505</f>
        <v>0</v>
      </c>
      <c r="Y500" s="260">
        <f t="shared" si="100"/>
        <v>0</v>
      </c>
      <c r="Z500" s="259">
        <f t="shared" si="101"/>
        <v>0</v>
      </c>
      <c r="AA500" s="312">
        <f>'To &amp; from Work- trip % summary'!L505</f>
        <v>0</v>
      </c>
      <c r="AB500" s="314">
        <f>'To &amp; from Work- trip % summary'!N505</f>
        <v>0</v>
      </c>
      <c r="AC500" s="260">
        <f t="shared" si="102"/>
        <v>0</v>
      </c>
      <c r="AD500" s="259">
        <f t="shared" si="103"/>
        <v>0</v>
      </c>
      <c r="AE500" s="312">
        <f>'To &amp; from Work- trip % summary'!Q505</f>
        <v>0</v>
      </c>
      <c r="AF500" s="314">
        <f>'To &amp; from Work- trip % summary'!S505</f>
        <v>0</v>
      </c>
      <c r="AG500" s="260">
        <f t="shared" si="104"/>
        <v>0</v>
      </c>
      <c r="AH500" s="259">
        <f t="shared" si="105"/>
        <v>0</v>
      </c>
      <c r="AI500" s="312">
        <f>'To &amp; from Work- trip % summary'!V505</f>
        <v>0</v>
      </c>
      <c r="AJ500" s="314">
        <f>'To &amp; from Work- trip % summary'!X505</f>
        <v>0</v>
      </c>
      <c r="AK500" s="260">
        <f t="shared" si="106"/>
        <v>0</v>
      </c>
      <c r="AL500" s="259">
        <f t="shared" si="107"/>
        <v>0</v>
      </c>
      <c r="AM500" s="312">
        <f>'To &amp; from Work- trip % summary'!AA505</f>
        <v>0</v>
      </c>
      <c r="AN500" s="314">
        <f>'To &amp; from Work- trip % summary'!AC505</f>
        <v>0</v>
      </c>
      <c r="AO500" s="260">
        <f t="shared" si="108"/>
        <v>0</v>
      </c>
      <c r="AP500" s="259">
        <f t="shared" si="109"/>
        <v>0</v>
      </c>
      <c r="AQ500" s="312">
        <f>'To &amp; from Work- trip % summary'!AF505</f>
        <v>0</v>
      </c>
      <c r="AR500" s="314">
        <f>'To &amp; from Work- trip % summary'!AH505</f>
        <v>0</v>
      </c>
      <c r="AS500" s="260">
        <f t="shared" si="110"/>
        <v>0</v>
      </c>
      <c r="AT500" s="259">
        <f t="shared" si="111"/>
        <v>0</v>
      </c>
      <c r="AU500" s="261"/>
      <c r="AV500" s="248"/>
      <c r="AW500" s="248"/>
      <c r="AX500" s="248"/>
      <c r="AY500" s="248"/>
    </row>
    <row r="501" spans="1:51" x14ac:dyDescent="0.2">
      <c r="A501" s="248"/>
      <c r="B501" s="248"/>
      <c r="C501" s="248"/>
      <c r="D501" s="248"/>
      <c r="E501" s="248"/>
      <c r="F501" s="248"/>
      <c r="G501" s="248"/>
      <c r="H501" s="248"/>
      <c r="I501" s="248"/>
      <c r="J501" s="248"/>
      <c r="K501" s="248"/>
      <c r="L501" s="248"/>
      <c r="M501" s="248"/>
      <c r="N501" s="248"/>
      <c r="O501" s="248"/>
      <c r="P501" s="248"/>
      <c r="Q501" s="296"/>
      <c r="R501" s="256">
        <f>'To &amp; from Work- trip % summary'!B506</f>
        <v>0</v>
      </c>
      <c r="S501" s="313">
        <f>'To &amp; from Work- trip % summary'!D506</f>
        <v>0</v>
      </c>
      <c r="T501" s="257">
        <f>'Non-survey input values'!$B$26</f>
        <v>220.3</v>
      </c>
      <c r="U501" s="258">
        <f t="shared" si="98"/>
        <v>0</v>
      </c>
      <c r="V501" s="259">
        <f t="shared" si="99"/>
        <v>0</v>
      </c>
      <c r="W501" s="312">
        <f>'To &amp; from Work- trip % summary'!G506</f>
        <v>0</v>
      </c>
      <c r="X501" s="314">
        <f>'To &amp; from Work- trip % summary'!I506</f>
        <v>0</v>
      </c>
      <c r="Y501" s="260">
        <f t="shared" si="100"/>
        <v>0</v>
      </c>
      <c r="Z501" s="259">
        <f t="shared" si="101"/>
        <v>0</v>
      </c>
      <c r="AA501" s="312">
        <f>'To &amp; from Work- trip % summary'!L506</f>
        <v>0</v>
      </c>
      <c r="AB501" s="314">
        <f>'To &amp; from Work- trip % summary'!N506</f>
        <v>0</v>
      </c>
      <c r="AC501" s="260">
        <f t="shared" si="102"/>
        <v>0</v>
      </c>
      <c r="AD501" s="259">
        <f t="shared" si="103"/>
        <v>0</v>
      </c>
      <c r="AE501" s="312">
        <f>'To &amp; from Work- trip % summary'!Q506</f>
        <v>0</v>
      </c>
      <c r="AF501" s="314">
        <f>'To &amp; from Work- trip % summary'!S506</f>
        <v>0</v>
      </c>
      <c r="AG501" s="260">
        <f t="shared" si="104"/>
        <v>0</v>
      </c>
      <c r="AH501" s="259">
        <f t="shared" si="105"/>
        <v>0</v>
      </c>
      <c r="AI501" s="312">
        <f>'To &amp; from Work- trip % summary'!V506</f>
        <v>0</v>
      </c>
      <c r="AJ501" s="314">
        <f>'To &amp; from Work- trip % summary'!X506</f>
        <v>0</v>
      </c>
      <c r="AK501" s="260">
        <f t="shared" si="106"/>
        <v>0</v>
      </c>
      <c r="AL501" s="259">
        <f t="shared" si="107"/>
        <v>0</v>
      </c>
      <c r="AM501" s="312">
        <f>'To &amp; from Work- trip % summary'!AA506</f>
        <v>0</v>
      </c>
      <c r="AN501" s="314">
        <f>'To &amp; from Work- trip % summary'!AC506</f>
        <v>0</v>
      </c>
      <c r="AO501" s="260">
        <f t="shared" si="108"/>
        <v>0</v>
      </c>
      <c r="AP501" s="259">
        <f t="shared" si="109"/>
        <v>0</v>
      </c>
      <c r="AQ501" s="312">
        <f>'To &amp; from Work- trip % summary'!AF506</f>
        <v>0</v>
      </c>
      <c r="AR501" s="314">
        <f>'To &amp; from Work- trip % summary'!AH506</f>
        <v>0</v>
      </c>
      <c r="AS501" s="260">
        <f t="shared" si="110"/>
        <v>0</v>
      </c>
      <c r="AT501" s="259">
        <f t="shared" si="111"/>
        <v>0</v>
      </c>
      <c r="AU501" s="261"/>
      <c r="AV501" s="248"/>
      <c r="AW501" s="248"/>
      <c r="AX501" s="248"/>
      <c r="AY501" s="248"/>
    </row>
    <row r="502" spans="1:51" x14ac:dyDescent="0.2">
      <c r="A502" s="248"/>
      <c r="B502" s="248"/>
      <c r="C502" s="248"/>
      <c r="D502" s="248"/>
      <c r="E502" s="248"/>
      <c r="F502" s="248"/>
      <c r="G502" s="248"/>
      <c r="H502" s="248"/>
      <c r="I502" s="248"/>
      <c r="J502" s="248"/>
      <c r="K502" s="248"/>
      <c r="L502" s="248"/>
      <c r="M502" s="248"/>
      <c r="N502" s="248"/>
      <c r="O502" s="248"/>
      <c r="P502" s="248"/>
      <c r="Q502" s="296"/>
      <c r="R502" s="256">
        <f>'To &amp; from Work- trip % summary'!B507</f>
        <v>0</v>
      </c>
      <c r="S502" s="313">
        <f>'To &amp; from Work- trip % summary'!D507</f>
        <v>0</v>
      </c>
      <c r="T502" s="257">
        <f>'Non-survey input values'!$B$26</f>
        <v>220.3</v>
      </c>
      <c r="U502" s="258">
        <f t="shared" si="98"/>
        <v>0</v>
      </c>
      <c r="V502" s="259">
        <f t="shared" si="99"/>
        <v>0</v>
      </c>
      <c r="W502" s="312">
        <f>'To &amp; from Work- trip % summary'!G507</f>
        <v>0</v>
      </c>
      <c r="X502" s="314">
        <f>'To &amp; from Work- trip % summary'!I507</f>
        <v>0</v>
      </c>
      <c r="Y502" s="260">
        <f t="shared" si="100"/>
        <v>0</v>
      </c>
      <c r="Z502" s="259">
        <f t="shared" si="101"/>
        <v>0</v>
      </c>
      <c r="AA502" s="312">
        <f>'To &amp; from Work- trip % summary'!L507</f>
        <v>0</v>
      </c>
      <c r="AB502" s="314">
        <f>'To &amp; from Work- trip % summary'!N507</f>
        <v>0</v>
      </c>
      <c r="AC502" s="260">
        <f t="shared" si="102"/>
        <v>0</v>
      </c>
      <c r="AD502" s="259">
        <f t="shared" si="103"/>
        <v>0</v>
      </c>
      <c r="AE502" s="312">
        <f>'To &amp; from Work- trip % summary'!Q507</f>
        <v>0</v>
      </c>
      <c r="AF502" s="314">
        <f>'To &amp; from Work- trip % summary'!S507</f>
        <v>0</v>
      </c>
      <c r="AG502" s="260">
        <f t="shared" si="104"/>
        <v>0</v>
      </c>
      <c r="AH502" s="259">
        <f t="shared" si="105"/>
        <v>0</v>
      </c>
      <c r="AI502" s="312">
        <f>'To &amp; from Work- trip % summary'!V507</f>
        <v>0</v>
      </c>
      <c r="AJ502" s="314">
        <f>'To &amp; from Work- trip % summary'!X507</f>
        <v>0</v>
      </c>
      <c r="AK502" s="260">
        <f t="shared" si="106"/>
        <v>0</v>
      </c>
      <c r="AL502" s="259">
        <f t="shared" si="107"/>
        <v>0</v>
      </c>
      <c r="AM502" s="312">
        <f>'To &amp; from Work- trip % summary'!AA507</f>
        <v>0</v>
      </c>
      <c r="AN502" s="314">
        <f>'To &amp; from Work- trip % summary'!AC507</f>
        <v>0</v>
      </c>
      <c r="AO502" s="260">
        <f t="shared" si="108"/>
        <v>0</v>
      </c>
      <c r="AP502" s="259">
        <f t="shared" si="109"/>
        <v>0</v>
      </c>
      <c r="AQ502" s="312">
        <f>'To &amp; from Work- trip % summary'!AF507</f>
        <v>0</v>
      </c>
      <c r="AR502" s="314">
        <f>'To &amp; from Work- trip % summary'!AH507</f>
        <v>0</v>
      </c>
      <c r="AS502" s="260">
        <f t="shared" si="110"/>
        <v>0</v>
      </c>
      <c r="AT502" s="259">
        <f t="shared" si="111"/>
        <v>0</v>
      </c>
      <c r="AU502" s="261"/>
      <c r="AV502" s="248"/>
      <c r="AW502" s="248"/>
      <c r="AX502" s="248"/>
      <c r="AY502" s="248"/>
    </row>
    <row r="503" spans="1:51" x14ac:dyDescent="0.2">
      <c r="A503" s="248"/>
      <c r="B503" s="248"/>
      <c r="C503" s="248"/>
      <c r="D503" s="248"/>
      <c r="E503" s="248"/>
      <c r="F503" s="248"/>
      <c r="G503" s="248"/>
      <c r="H503" s="248"/>
      <c r="I503" s="248"/>
      <c r="J503" s="248"/>
      <c r="K503" s="248"/>
      <c r="L503" s="248"/>
      <c r="M503" s="248"/>
      <c r="N503" s="248"/>
      <c r="O503" s="248"/>
      <c r="P503" s="248"/>
      <c r="Q503" s="296"/>
      <c r="R503" s="256">
        <f>'To &amp; from Work- trip % summary'!B508</f>
        <v>0</v>
      </c>
      <c r="S503" s="313">
        <f>'To &amp; from Work- trip % summary'!D508</f>
        <v>0</v>
      </c>
      <c r="T503" s="257">
        <f>'Non-survey input values'!$B$26</f>
        <v>220.3</v>
      </c>
      <c r="U503" s="258">
        <f t="shared" si="98"/>
        <v>0</v>
      </c>
      <c r="V503" s="259">
        <f t="shared" si="99"/>
        <v>0</v>
      </c>
      <c r="W503" s="312">
        <f>'To &amp; from Work- trip % summary'!G508</f>
        <v>0</v>
      </c>
      <c r="X503" s="314">
        <f>'To &amp; from Work- trip % summary'!I508</f>
        <v>0</v>
      </c>
      <c r="Y503" s="260">
        <f t="shared" si="100"/>
        <v>0</v>
      </c>
      <c r="Z503" s="259">
        <f t="shared" si="101"/>
        <v>0</v>
      </c>
      <c r="AA503" s="312">
        <f>'To &amp; from Work- trip % summary'!L508</f>
        <v>0</v>
      </c>
      <c r="AB503" s="314">
        <f>'To &amp; from Work- trip % summary'!N508</f>
        <v>0</v>
      </c>
      <c r="AC503" s="260">
        <f t="shared" si="102"/>
        <v>0</v>
      </c>
      <c r="AD503" s="259">
        <f t="shared" si="103"/>
        <v>0</v>
      </c>
      <c r="AE503" s="312">
        <f>'To &amp; from Work- trip % summary'!Q508</f>
        <v>0</v>
      </c>
      <c r="AF503" s="314">
        <f>'To &amp; from Work- trip % summary'!S508</f>
        <v>0</v>
      </c>
      <c r="AG503" s="260">
        <f t="shared" si="104"/>
        <v>0</v>
      </c>
      <c r="AH503" s="259">
        <f t="shared" si="105"/>
        <v>0</v>
      </c>
      <c r="AI503" s="312">
        <f>'To &amp; from Work- trip % summary'!V508</f>
        <v>0</v>
      </c>
      <c r="AJ503" s="314">
        <f>'To &amp; from Work- trip % summary'!X508</f>
        <v>0</v>
      </c>
      <c r="AK503" s="260">
        <f t="shared" si="106"/>
        <v>0</v>
      </c>
      <c r="AL503" s="259">
        <f t="shared" si="107"/>
        <v>0</v>
      </c>
      <c r="AM503" s="312">
        <f>'To &amp; from Work- trip % summary'!AA508</f>
        <v>0</v>
      </c>
      <c r="AN503" s="314">
        <f>'To &amp; from Work- trip % summary'!AC508</f>
        <v>0</v>
      </c>
      <c r="AO503" s="260">
        <f t="shared" si="108"/>
        <v>0</v>
      </c>
      <c r="AP503" s="259">
        <f t="shared" si="109"/>
        <v>0</v>
      </c>
      <c r="AQ503" s="312">
        <f>'To &amp; from Work- trip % summary'!AF508</f>
        <v>0</v>
      </c>
      <c r="AR503" s="314">
        <f>'To &amp; from Work- trip % summary'!AH508</f>
        <v>0</v>
      </c>
      <c r="AS503" s="260">
        <f t="shared" si="110"/>
        <v>0</v>
      </c>
      <c r="AT503" s="259">
        <f t="shared" si="111"/>
        <v>0</v>
      </c>
      <c r="AU503" s="261"/>
      <c r="AV503" s="248"/>
      <c r="AW503" s="248"/>
      <c r="AX503" s="248"/>
      <c r="AY503" s="248"/>
    </row>
    <row r="504" spans="1:51" x14ac:dyDescent="0.2">
      <c r="A504" s="248"/>
      <c r="B504" s="248"/>
      <c r="C504" s="248"/>
      <c r="D504" s="248"/>
      <c r="E504" s="248"/>
      <c r="F504" s="248"/>
      <c r="G504" s="248"/>
      <c r="H504" s="248"/>
      <c r="I504" s="248"/>
      <c r="J504" s="248"/>
      <c r="K504" s="248"/>
      <c r="L504" s="248"/>
      <c r="M504" s="248"/>
      <c r="N504" s="248"/>
      <c r="O504" s="248"/>
      <c r="P504" s="248"/>
      <c r="Q504" s="296"/>
      <c r="R504" s="256">
        <f>'To &amp; from Work- trip % summary'!B509</f>
        <v>0</v>
      </c>
      <c r="S504" s="313">
        <f>'To &amp; from Work- trip % summary'!D509</f>
        <v>0</v>
      </c>
      <c r="T504" s="257">
        <f>'Non-survey input values'!$B$26</f>
        <v>220.3</v>
      </c>
      <c r="U504" s="258">
        <f t="shared" si="98"/>
        <v>0</v>
      </c>
      <c r="V504" s="259">
        <f t="shared" si="99"/>
        <v>0</v>
      </c>
      <c r="W504" s="312">
        <f>'To &amp; from Work- trip % summary'!G509</f>
        <v>0</v>
      </c>
      <c r="X504" s="314">
        <f>'To &amp; from Work- trip % summary'!I509</f>
        <v>0</v>
      </c>
      <c r="Y504" s="260">
        <f t="shared" si="100"/>
        <v>0</v>
      </c>
      <c r="Z504" s="259">
        <f t="shared" si="101"/>
        <v>0</v>
      </c>
      <c r="AA504" s="312">
        <f>'To &amp; from Work- trip % summary'!L509</f>
        <v>0</v>
      </c>
      <c r="AB504" s="314">
        <f>'To &amp; from Work- trip % summary'!N509</f>
        <v>0</v>
      </c>
      <c r="AC504" s="260">
        <f t="shared" si="102"/>
        <v>0</v>
      </c>
      <c r="AD504" s="259">
        <f t="shared" si="103"/>
        <v>0</v>
      </c>
      <c r="AE504" s="312">
        <f>'To &amp; from Work- trip % summary'!Q509</f>
        <v>0</v>
      </c>
      <c r="AF504" s="314">
        <f>'To &amp; from Work- trip % summary'!S509</f>
        <v>0</v>
      </c>
      <c r="AG504" s="260">
        <f t="shared" si="104"/>
        <v>0</v>
      </c>
      <c r="AH504" s="259">
        <f t="shared" si="105"/>
        <v>0</v>
      </c>
      <c r="AI504" s="312">
        <f>'To &amp; from Work- trip % summary'!V509</f>
        <v>0</v>
      </c>
      <c r="AJ504" s="314">
        <f>'To &amp; from Work- trip % summary'!X509</f>
        <v>0</v>
      </c>
      <c r="AK504" s="260">
        <f t="shared" si="106"/>
        <v>0</v>
      </c>
      <c r="AL504" s="259">
        <f t="shared" si="107"/>
        <v>0</v>
      </c>
      <c r="AM504" s="312">
        <f>'To &amp; from Work- trip % summary'!AA509</f>
        <v>0</v>
      </c>
      <c r="AN504" s="314">
        <f>'To &amp; from Work- trip % summary'!AC509</f>
        <v>0</v>
      </c>
      <c r="AO504" s="260">
        <f t="shared" si="108"/>
        <v>0</v>
      </c>
      <c r="AP504" s="259">
        <f t="shared" si="109"/>
        <v>0</v>
      </c>
      <c r="AQ504" s="312">
        <f>'To &amp; from Work- trip % summary'!AF509</f>
        <v>0</v>
      </c>
      <c r="AR504" s="314">
        <f>'To &amp; from Work- trip % summary'!AH509</f>
        <v>0</v>
      </c>
      <c r="AS504" s="260">
        <f t="shared" si="110"/>
        <v>0</v>
      </c>
      <c r="AT504" s="259">
        <f t="shared" si="111"/>
        <v>0</v>
      </c>
      <c r="AU504" s="261"/>
      <c r="AV504" s="248"/>
      <c r="AW504" s="248"/>
      <c r="AX504" s="248"/>
      <c r="AY504" s="248"/>
    </row>
    <row r="505" spans="1:51" x14ac:dyDescent="0.2">
      <c r="A505" s="248"/>
      <c r="B505" s="248"/>
      <c r="C505" s="248"/>
      <c r="D505" s="248"/>
      <c r="E505" s="248"/>
      <c r="F505" s="248"/>
      <c r="G505" s="248"/>
      <c r="H505" s="248"/>
      <c r="I505" s="248"/>
      <c r="J505" s="248"/>
      <c r="K505" s="248"/>
      <c r="L505" s="248"/>
      <c r="M505" s="248"/>
      <c r="N505" s="248"/>
      <c r="O505" s="248"/>
      <c r="P505" s="248"/>
      <c r="Q505" s="296"/>
      <c r="R505" s="256">
        <f>'To &amp; from Work- trip % summary'!B510</f>
        <v>0</v>
      </c>
      <c r="S505" s="313">
        <f>'To &amp; from Work- trip % summary'!D510</f>
        <v>0</v>
      </c>
      <c r="T505" s="257">
        <f>'Non-survey input values'!$B$26</f>
        <v>220.3</v>
      </c>
      <c r="U505" s="258">
        <f t="shared" si="98"/>
        <v>0</v>
      </c>
      <c r="V505" s="259">
        <f t="shared" si="99"/>
        <v>0</v>
      </c>
      <c r="W505" s="312">
        <f>'To &amp; from Work- trip % summary'!G510</f>
        <v>0</v>
      </c>
      <c r="X505" s="314">
        <f>'To &amp; from Work- trip % summary'!I510</f>
        <v>0</v>
      </c>
      <c r="Y505" s="260">
        <f t="shared" si="100"/>
        <v>0</v>
      </c>
      <c r="Z505" s="259">
        <f t="shared" si="101"/>
        <v>0</v>
      </c>
      <c r="AA505" s="312">
        <f>'To &amp; from Work- trip % summary'!L510</f>
        <v>0</v>
      </c>
      <c r="AB505" s="314">
        <f>'To &amp; from Work- trip % summary'!N510</f>
        <v>0</v>
      </c>
      <c r="AC505" s="260">
        <f t="shared" si="102"/>
        <v>0</v>
      </c>
      <c r="AD505" s="259">
        <f t="shared" si="103"/>
        <v>0</v>
      </c>
      <c r="AE505" s="312">
        <f>'To &amp; from Work- trip % summary'!Q510</f>
        <v>0</v>
      </c>
      <c r="AF505" s="314">
        <f>'To &amp; from Work- trip % summary'!S510</f>
        <v>0</v>
      </c>
      <c r="AG505" s="260">
        <f t="shared" si="104"/>
        <v>0</v>
      </c>
      <c r="AH505" s="259">
        <f t="shared" si="105"/>
        <v>0</v>
      </c>
      <c r="AI505" s="312">
        <f>'To &amp; from Work- trip % summary'!V510</f>
        <v>0</v>
      </c>
      <c r="AJ505" s="314">
        <f>'To &amp; from Work- trip % summary'!X510</f>
        <v>0</v>
      </c>
      <c r="AK505" s="260">
        <f t="shared" si="106"/>
        <v>0</v>
      </c>
      <c r="AL505" s="259">
        <f t="shared" si="107"/>
        <v>0</v>
      </c>
      <c r="AM505" s="312">
        <f>'To &amp; from Work- trip % summary'!AA510</f>
        <v>0</v>
      </c>
      <c r="AN505" s="314">
        <f>'To &amp; from Work- trip % summary'!AC510</f>
        <v>0</v>
      </c>
      <c r="AO505" s="260">
        <f t="shared" si="108"/>
        <v>0</v>
      </c>
      <c r="AP505" s="259">
        <f t="shared" si="109"/>
        <v>0</v>
      </c>
      <c r="AQ505" s="312">
        <f>'To &amp; from Work- trip % summary'!AF510</f>
        <v>0</v>
      </c>
      <c r="AR505" s="314">
        <f>'To &amp; from Work- trip % summary'!AH510</f>
        <v>0</v>
      </c>
      <c r="AS505" s="260">
        <f t="shared" si="110"/>
        <v>0</v>
      </c>
      <c r="AT505" s="259">
        <f t="shared" si="111"/>
        <v>0</v>
      </c>
      <c r="AU505" s="261"/>
      <c r="AV505" s="248"/>
      <c r="AW505" s="248"/>
      <c r="AX505" s="248"/>
      <c r="AY505" s="248"/>
    </row>
    <row r="506" spans="1:51" x14ac:dyDescent="0.2">
      <c r="A506" s="248"/>
      <c r="B506" s="248"/>
      <c r="C506" s="248"/>
      <c r="D506" s="248"/>
      <c r="E506" s="248"/>
      <c r="F506" s="248"/>
      <c r="G506" s="248"/>
      <c r="H506" s="248"/>
      <c r="I506" s="248"/>
      <c r="J506" s="248"/>
      <c r="K506" s="248"/>
      <c r="L506" s="248"/>
      <c r="M506" s="248"/>
      <c r="N506" s="248"/>
      <c r="O506" s="248"/>
      <c r="P506" s="248"/>
      <c r="Q506" s="296"/>
      <c r="R506" s="256">
        <f>'To &amp; from Work- trip % summary'!B511</f>
        <v>0</v>
      </c>
      <c r="S506" s="313">
        <f>'To &amp; from Work- trip % summary'!D511</f>
        <v>0</v>
      </c>
      <c r="T506" s="257">
        <f>'Non-survey input values'!$B$26</f>
        <v>220.3</v>
      </c>
      <c r="U506" s="258">
        <f t="shared" si="98"/>
        <v>0</v>
      </c>
      <c r="V506" s="259">
        <f t="shared" si="99"/>
        <v>0</v>
      </c>
      <c r="W506" s="312">
        <f>'To &amp; from Work- trip % summary'!G511</f>
        <v>0</v>
      </c>
      <c r="X506" s="314">
        <f>'To &amp; from Work- trip % summary'!I511</f>
        <v>0</v>
      </c>
      <c r="Y506" s="260">
        <f t="shared" si="100"/>
        <v>0</v>
      </c>
      <c r="Z506" s="259">
        <f t="shared" si="101"/>
        <v>0</v>
      </c>
      <c r="AA506" s="312">
        <f>'To &amp; from Work- trip % summary'!L511</f>
        <v>0</v>
      </c>
      <c r="AB506" s="314">
        <f>'To &amp; from Work- trip % summary'!N511</f>
        <v>0</v>
      </c>
      <c r="AC506" s="260">
        <f t="shared" si="102"/>
        <v>0</v>
      </c>
      <c r="AD506" s="259">
        <f t="shared" si="103"/>
        <v>0</v>
      </c>
      <c r="AE506" s="312">
        <f>'To &amp; from Work- trip % summary'!Q511</f>
        <v>0</v>
      </c>
      <c r="AF506" s="314">
        <f>'To &amp; from Work- trip % summary'!S511</f>
        <v>0</v>
      </c>
      <c r="AG506" s="260">
        <f t="shared" si="104"/>
        <v>0</v>
      </c>
      <c r="AH506" s="259">
        <f t="shared" si="105"/>
        <v>0</v>
      </c>
      <c r="AI506" s="312">
        <f>'To &amp; from Work- trip % summary'!V511</f>
        <v>0</v>
      </c>
      <c r="AJ506" s="314">
        <f>'To &amp; from Work- trip % summary'!X511</f>
        <v>0</v>
      </c>
      <c r="AK506" s="260">
        <f t="shared" si="106"/>
        <v>0</v>
      </c>
      <c r="AL506" s="259">
        <f t="shared" si="107"/>
        <v>0</v>
      </c>
      <c r="AM506" s="312">
        <f>'To &amp; from Work- trip % summary'!AA511</f>
        <v>0</v>
      </c>
      <c r="AN506" s="314">
        <f>'To &amp; from Work- trip % summary'!AC511</f>
        <v>0</v>
      </c>
      <c r="AO506" s="260">
        <f t="shared" si="108"/>
        <v>0</v>
      </c>
      <c r="AP506" s="259">
        <f t="shared" si="109"/>
        <v>0</v>
      </c>
      <c r="AQ506" s="312">
        <f>'To &amp; from Work- trip % summary'!AF511</f>
        <v>0</v>
      </c>
      <c r="AR506" s="314">
        <f>'To &amp; from Work- trip % summary'!AH511</f>
        <v>0</v>
      </c>
      <c r="AS506" s="260">
        <f t="shared" si="110"/>
        <v>0</v>
      </c>
      <c r="AT506" s="259">
        <f t="shared" si="111"/>
        <v>0</v>
      </c>
      <c r="AU506" s="261"/>
      <c r="AV506" s="248"/>
      <c r="AW506" s="248"/>
      <c r="AX506" s="248"/>
      <c r="AY506" s="248"/>
    </row>
    <row r="507" spans="1:51" x14ac:dyDescent="0.2">
      <c r="A507" s="248"/>
      <c r="B507" s="248"/>
      <c r="C507" s="248"/>
      <c r="D507" s="248"/>
      <c r="E507" s="248"/>
      <c r="F507" s="248"/>
      <c r="G507" s="248"/>
      <c r="H507" s="248"/>
      <c r="I507" s="248"/>
      <c r="J507" s="248"/>
      <c r="K507" s="248"/>
      <c r="L507" s="248"/>
      <c r="M507" s="248"/>
      <c r="N507" s="248"/>
      <c r="O507" s="248"/>
      <c r="P507" s="248"/>
      <c r="Q507" s="296"/>
      <c r="R507" s="256">
        <f>'To &amp; from Work- trip % summary'!B512</f>
        <v>0</v>
      </c>
      <c r="S507" s="313">
        <f>'To &amp; from Work- trip % summary'!D512</f>
        <v>0</v>
      </c>
      <c r="T507" s="257">
        <f>'Non-survey input values'!$B$26</f>
        <v>220.3</v>
      </c>
      <c r="U507" s="258">
        <f t="shared" si="98"/>
        <v>0</v>
      </c>
      <c r="V507" s="259">
        <f t="shared" si="99"/>
        <v>0</v>
      </c>
      <c r="W507" s="312">
        <f>'To &amp; from Work- trip % summary'!G512</f>
        <v>0</v>
      </c>
      <c r="X507" s="314">
        <f>'To &amp; from Work- trip % summary'!I512</f>
        <v>0</v>
      </c>
      <c r="Y507" s="260">
        <f t="shared" si="100"/>
        <v>0</v>
      </c>
      <c r="Z507" s="259">
        <f t="shared" si="101"/>
        <v>0</v>
      </c>
      <c r="AA507" s="312">
        <f>'To &amp; from Work- trip % summary'!L512</f>
        <v>0</v>
      </c>
      <c r="AB507" s="314">
        <f>'To &amp; from Work- trip % summary'!N512</f>
        <v>0</v>
      </c>
      <c r="AC507" s="260">
        <f t="shared" si="102"/>
        <v>0</v>
      </c>
      <c r="AD507" s="259">
        <f t="shared" si="103"/>
        <v>0</v>
      </c>
      <c r="AE507" s="312">
        <f>'To &amp; from Work- trip % summary'!Q512</f>
        <v>0</v>
      </c>
      <c r="AF507" s="314">
        <f>'To &amp; from Work- trip % summary'!S512</f>
        <v>0</v>
      </c>
      <c r="AG507" s="260">
        <f t="shared" si="104"/>
        <v>0</v>
      </c>
      <c r="AH507" s="259">
        <f t="shared" si="105"/>
        <v>0</v>
      </c>
      <c r="AI507" s="312">
        <f>'To &amp; from Work- trip % summary'!V512</f>
        <v>0</v>
      </c>
      <c r="AJ507" s="314">
        <f>'To &amp; from Work- trip % summary'!X512</f>
        <v>0</v>
      </c>
      <c r="AK507" s="260">
        <f t="shared" si="106"/>
        <v>0</v>
      </c>
      <c r="AL507" s="259">
        <f t="shared" si="107"/>
        <v>0</v>
      </c>
      <c r="AM507" s="312">
        <f>'To &amp; from Work- trip % summary'!AA512</f>
        <v>0</v>
      </c>
      <c r="AN507" s="314">
        <f>'To &amp; from Work- trip % summary'!AC512</f>
        <v>0</v>
      </c>
      <c r="AO507" s="260">
        <f t="shared" si="108"/>
        <v>0</v>
      </c>
      <c r="AP507" s="259">
        <f t="shared" si="109"/>
        <v>0</v>
      </c>
      <c r="AQ507" s="312">
        <f>'To &amp; from Work- trip % summary'!AF512</f>
        <v>0</v>
      </c>
      <c r="AR507" s="314">
        <f>'To &amp; from Work- trip % summary'!AH512</f>
        <v>0</v>
      </c>
      <c r="AS507" s="260">
        <f t="shared" si="110"/>
        <v>0</v>
      </c>
      <c r="AT507" s="259">
        <f t="shared" si="111"/>
        <v>0</v>
      </c>
      <c r="AU507" s="261"/>
      <c r="AV507" s="248"/>
      <c r="AW507" s="248"/>
      <c r="AX507" s="248"/>
      <c r="AY507" s="248"/>
    </row>
    <row r="508" spans="1:51" x14ac:dyDescent="0.2">
      <c r="A508" s="248"/>
      <c r="B508" s="248"/>
      <c r="C508" s="248"/>
      <c r="D508" s="248"/>
      <c r="E508" s="248"/>
      <c r="F508" s="248"/>
      <c r="G508" s="248"/>
      <c r="H508" s="248"/>
      <c r="I508" s="248"/>
      <c r="J508" s="248"/>
      <c r="K508" s="248"/>
      <c r="L508" s="248"/>
      <c r="M508" s="248"/>
      <c r="N508" s="248"/>
      <c r="O508" s="248"/>
      <c r="P508" s="248"/>
      <c r="Q508" s="296"/>
      <c r="R508" s="256">
        <f>'To &amp; from Work- trip % summary'!B513</f>
        <v>0</v>
      </c>
      <c r="S508" s="313">
        <f>'To &amp; from Work- trip % summary'!D513</f>
        <v>0</v>
      </c>
      <c r="T508" s="257">
        <f>'Non-survey input values'!$B$26</f>
        <v>220.3</v>
      </c>
      <c r="U508" s="258">
        <f t="shared" si="98"/>
        <v>0</v>
      </c>
      <c r="V508" s="259">
        <f t="shared" si="99"/>
        <v>0</v>
      </c>
      <c r="W508" s="312">
        <f>'To &amp; from Work- trip % summary'!G513</f>
        <v>0</v>
      </c>
      <c r="X508" s="314">
        <f>'To &amp; from Work- trip % summary'!I513</f>
        <v>0</v>
      </c>
      <c r="Y508" s="260">
        <f t="shared" si="100"/>
        <v>0</v>
      </c>
      <c r="Z508" s="259">
        <f t="shared" si="101"/>
        <v>0</v>
      </c>
      <c r="AA508" s="312">
        <f>'To &amp; from Work- trip % summary'!L513</f>
        <v>0</v>
      </c>
      <c r="AB508" s="314">
        <f>'To &amp; from Work- trip % summary'!N513</f>
        <v>0</v>
      </c>
      <c r="AC508" s="260">
        <f t="shared" si="102"/>
        <v>0</v>
      </c>
      <c r="AD508" s="259">
        <f t="shared" si="103"/>
        <v>0</v>
      </c>
      <c r="AE508" s="312">
        <f>'To &amp; from Work- trip % summary'!Q513</f>
        <v>0</v>
      </c>
      <c r="AF508" s="314">
        <f>'To &amp; from Work- trip % summary'!S513</f>
        <v>0</v>
      </c>
      <c r="AG508" s="260">
        <f t="shared" si="104"/>
        <v>0</v>
      </c>
      <c r="AH508" s="259">
        <f t="shared" si="105"/>
        <v>0</v>
      </c>
      <c r="AI508" s="312">
        <f>'To &amp; from Work- trip % summary'!V513</f>
        <v>0</v>
      </c>
      <c r="AJ508" s="314">
        <f>'To &amp; from Work- trip % summary'!X513</f>
        <v>0</v>
      </c>
      <c r="AK508" s="260">
        <f t="shared" si="106"/>
        <v>0</v>
      </c>
      <c r="AL508" s="259">
        <f t="shared" si="107"/>
        <v>0</v>
      </c>
      <c r="AM508" s="312">
        <f>'To &amp; from Work- trip % summary'!AA513</f>
        <v>0</v>
      </c>
      <c r="AN508" s="314">
        <f>'To &amp; from Work- trip % summary'!AC513</f>
        <v>0</v>
      </c>
      <c r="AO508" s="260">
        <f t="shared" si="108"/>
        <v>0</v>
      </c>
      <c r="AP508" s="259">
        <f t="shared" si="109"/>
        <v>0</v>
      </c>
      <c r="AQ508" s="312">
        <f>'To &amp; from Work- trip % summary'!AF513</f>
        <v>0</v>
      </c>
      <c r="AR508" s="314">
        <f>'To &amp; from Work- trip % summary'!AH513</f>
        <v>0</v>
      </c>
      <c r="AS508" s="260">
        <f t="shared" si="110"/>
        <v>0</v>
      </c>
      <c r="AT508" s="259">
        <f t="shared" si="111"/>
        <v>0</v>
      </c>
      <c r="AU508" s="261"/>
      <c r="AV508" s="248"/>
      <c r="AW508" s="248"/>
      <c r="AX508" s="248"/>
      <c r="AY508" s="248"/>
    </row>
    <row r="509" spans="1:51" x14ac:dyDescent="0.2">
      <c r="A509" s="248"/>
      <c r="B509" s="248"/>
      <c r="C509" s="248"/>
      <c r="D509" s="248"/>
      <c r="E509" s="248"/>
      <c r="F509" s="248"/>
      <c r="G509" s="248"/>
      <c r="H509" s="248"/>
      <c r="I509" s="248"/>
      <c r="J509" s="248"/>
      <c r="K509" s="248"/>
      <c r="L509" s="248"/>
      <c r="M509" s="248"/>
      <c r="N509" s="248"/>
      <c r="O509" s="248"/>
      <c r="P509" s="248"/>
      <c r="Q509" s="296"/>
      <c r="R509" s="256">
        <f>'To &amp; from Work- trip % summary'!B514</f>
        <v>0</v>
      </c>
      <c r="S509" s="313">
        <f>'To &amp; from Work- trip % summary'!D514</f>
        <v>0</v>
      </c>
      <c r="T509" s="257">
        <f>'Non-survey input values'!$B$26</f>
        <v>220.3</v>
      </c>
      <c r="U509" s="258">
        <f t="shared" si="98"/>
        <v>0</v>
      </c>
      <c r="V509" s="259">
        <f t="shared" si="99"/>
        <v>0</v>
      </c>
      <c r="W509" s="312">
        <f>'To &amp; from Work- trip % summary'!G514</f>
        <v>0</v>
      </c>
      <c r="X509" s="314">
        <f>'To &amp; from Work- trip % summary'!I514</f>
        <v>0</v>
      </c>
      <c r="Y509" s="260">
        <f t="shared" si="100"/>
        <v>0</v>
      </c>
      <c r="Z509" s="259">
        <f t="shared" si="101"/>
        <v>0</v>
      </c>
      <c r="AA509" s="312">
        <f>'To &amp; from Work- trip % summary'!L514</f>
        <v>0</v>
      </c>
      <c r="AB509" s="314">
        <f>'To &amp; from Work- trip % summary'!N514</f>
        <v>0</v>
      </c>
      <c r="AC509" s="260">
        <f t="shared" si="102"/>
        <v>0</v>
      </c>
      <c r="AD509" s="259">
        <f t="shared" si="103"/>
        <v>0</v>
      </c>
      <c r="AE509" s="312">
        <f>'To &amp; from Work- trip % summary'!Q514</f>
        <v>0</v>
      </c>
      <c r="AF509" s="314">
        <f>'To &amp; from Work- trip % summary'!S514</f>
        <v>0</v>
      </c>
      <c r="AG509" s="260">
        <f t="shared" si="104"/>
        <v>0</v>
      </c>
      <c r="AH509" s="259">
        <f t="shared" si="105"/>
        <v>0</v>
      </c>
      <c r="AI509" s="312">
        <f>'To &amp; from Work- trip % summary'!V514</f>
        <v>0</v>
      </c>
      <c r="AJ509" s="314">
        <f>'To &amp; from Work- trip % summary'!X514</f>
        <v>0</v>
      </c>
      <c r="AK509" s="260">
        <f t="shared" si="106"/>
        <v>0</v>
      </c>
      <c r="AL509" s="259">
        <f t="shared" si="107"/>
        <v>0</v>
      </c>
      <c r="AM509" s="312">
        <f>'To &amp; from Work- trip % summary'!AA514</f>
        <v>0</v>
      </c>
      <c r="AN509" s="314">
        <f>'To &amp; from Work- trip % summary'!AC514</f>
        <v>0</v>
      </c>
      <c r="AO509" s="260">
        <f t="shared" si="108"/>
        <v>0</v>
      </c>
      <c r="AP509" s="259">
        <f t="shared" si="109"/>
        <v>0</v>
      </c>
      <c r="AQ509" s="312">
        <f>'To &amp; from Work- trip % summary'!AF514</f>
        <v>0</v>
      </c>
      <c r="AR509" s="314">
        <f>'To &amp; from Work- trip % summary'!AH514</f>
        <v>0</v>
      </c>
      <c r="AS509" s="260">
        <f t="shared" si="110"/>
        <v>0</v>
      </c>
      <c r="AT509" s="259">
        <f t="shared" si="111"/>
        <v>0</v>
      </c>
      <c r="AU509" s="261"/>
      <c r="AV509" s="248"/>
      <c r="AW509" s="248"/>
      <c r="AX509" s="248"/>
      <c r="AY509" s="248"/>
    </row>
    <row r="510" spans="1:51" x14ac:dyDescent="0.2">
      <c r="A510" s="248"/>
      <c r="B510" s="248"/>
      <c r="C510" s="248"/>
      <c r="D510" s="248"/>
      <c r="E510" s="248"/>
      <c r="F510" s="248"/>
      <c r="G510" s="248"/>
      <c r="H510" s="248"/>
      <c r="I510" s="248"/>
      <c r="J510" s="248"/>
      <c r="K510" s="248"/>
      <c r="L510" s="248"/>
      <c r="M510" s="248"/>
      <c r="N510" s="248"/>
      <c r="O510" s="248"/>
      <c r="P510" s="248"/>
      <c r="Q510" s="296"/>
      <c r="R510" s="256">
        <f>'To &amp; from Work- trip % summary'!B515</f>
        <v>0</v>
      </c>
      <c r="S510" s="313">
        <f>'To &amp; from Work- trip % summary'!D515</f>
        <v>0</v>
      </c>
      <c r="T510" s="257">
        <f>'Non-survey input values'!$B$26</f>
        <v>220.3</v>
      </c>
      <c r="U510" s="258">
        <f t="shared" si="98"/>
        <v>0</v>
      </c>
      <c r="V510" s="259">
        <f t="shared" si="99"/>
        <v>0</v>
      </c>
      <c r="W510" s="312">
        <f>'To &amp; from Work- trip % summary'!G515</f>
        <v>0</v>
      </c>
      <c r="X510" s="314">
        <f>'To &amp; from Work- trip % summary'!I515</f>
        <v>0</v>
      </c>
      <c r="Y510" s="260">
        <f t="shared" si="100"/>
        <v>0</v>
      </c>
      <c r="Z510" s="259">
        <f t="shared" si="101"/>
        <v>0</v>
      </c>
      <c r="AA510" s="312">
        <f>'To &amp; from Work- trip % summary'!L515</f>
        <v>0</v>
      </c>
      <c r="AB510" s="314">
        <f>'To &amp; from Work- trip % summary'!N515</f>
        <v>0</v>
      </c>
      <c r="AC510" s="260">
        <f t="shared" si="102"/>
        <v>0</v>
      </c>
      <c r="AD510" s="259">
        <f t="shared" si="103"/>
        <v>0</v>
      </c>
      <c r="AE510" s="312">
        <f>'To &amp; from Work- trip % summary'!Q515</f>
        <v>0</v>
      </c>
      <c r="AF510" s="314">
        <f>'To &amp; from Work- trip % summary'!S515</f>
        <v>0</v>
      </c>
      <c r="AG510" s="260">
        <f t="shared" si="104"/>
        <v>0</v>
      </c>
      <c r="AH510" s="259">
        <f t="shared" si="105"/>
        <v>0</v>
      </c>
      <c r="AI510" s="312">
        <f>'To &amp; from Work- trip % summary'!V515</f>
        <v>0</v>
      </c>
      <c r="AJ510" s="314">
        <f>'To &amp; from Work- trip % summary'!X515</f>
        <v>0</v>
      </c>
      <c r="AK510" s="260">
        <f t="shared" si="106"/>
        <v>0</v>
      </c>
      <c r="AL510" s="259">
        <f t="shared" si="107"/>
        <v>0</v>
      </c>
      <c r="AM510" s="312">
        <f>'To &amp; from Work- trip % summary'!AA515</f>
        <v>0</v>
      </c>
      <c r="AN510" s="314">
        <f>'To &amp; from Work- trip % summary'!AC515</f>
        <v>0</v>
      </c>
      <c r="AO510" s="260">
        <f t="shared" si="108"/>
        <v>0</v>
      </c>
      <c r="AP510" s="259">
        <f t="shared" si="109"/>
        <v>0</v>
      </c>
      <c r="AQ510" s="312">
        <f>'To &amp; from Work- trip % summary'!AF515</f>
        <v>0</v>
      </c>
      <c r="AR510" s="314">
        <f>'To &amp; from Work- trip % summary'!AH515</f>
        <v>0</v>
      </c>
      <c r="AS510" s="260">
        <f t="shared" si="110"/>
        <v>0</v>
      </c>
      <c r="AT510" s="259">
        <f t="shared" si="111"/>
        <v>0</v>
      </c>
      <c r="AU510" s="261"/>
      <c r="AV510" s="248"/>
      <c r="AW510" s="248"/>
      <c r="AX510" s="248"/>
      <c r="AY510" s="248"/>
    </row>
    <row r="511" spans="1:51" x14ac:dyDescent="0.2">
      <c r="A511" s="248"/>
      <c r="B511" s="248"/>
      <c r="C511" s="248"/>
      <c r="D511" s="248"/>
      <c r="E511" s="248"/>
      <c r="F511" s="248"/>
      <c r="G511" s="248"/>
      <c r="H511" s="248"/>
      <c r="I511" s="248"/>
      <c r="J511" s="248"/>
      <c r="K511" s="248"/>
      <c r="L511" s="248"/>
      <c r="M511" s="248"/>
      <c r="N511" s="248"/>
      <c r="O511" s="248"/>
      <c r="P511" s="248"/>
      <c r="Q511" s="296"/>
      <c r="R511" s="256">
        <f>'To &amp; from Work- trip % summary'!B516</f>
        <v>0</v>
      </c>
      <c r="S511" s="313">
        <f>'To &amp; from Work- trip % summary'!D516</f>
        <v>0</v>
      </c>
      <c r="T511" s="257">
        <f>'Non-survey input values'!$B$26</f>
        <v>220.3</v>
      </c>
      <c r="U511" s="258">
        <f t="shared" si="98"/>
        <v>0</v>
      </c>
      <c r="V511" s="259">
        <f t="shared" si="99"/>
        <v>0</v>
      </c>
      <c r="W511" s="312">
        <f>'To &amp; from Work- trip % summary'!G516</f>
        <v>0</v>
      </c>
      <c r="X511" s="314">
        <f>'To &amp; from Work- trip % summary'!I516</f>
        <v>0</v>
      </c>
      <c r="Y511" s="260">
        <f t="shared" si="100"/>
        <v>0</v>
      </c>
      <c r="Z511" s="259">
        <f t="shared" si="101"/>
        <v>0</v>
      </c>
      <c r="AA511" s="312">
        <f>'To &amp; from Work- trip % summary'!L516</f>
        <v>0</v>
      </c>
      <c r="AB511" s="314">
        <f>'To &amp; from Work- trip % summary'!N516</f>
        <v>0</v>
      </c>
      <c r="AC511" s="260">
        <f t="shared" si="102"/>
        <v>0</v>
      </c>
      <c r="AD511" s="259">
        <f t="shared" si="103"/>
        <v>0</v>
      </c>
      <c r="AE511" s="312">
        <f>'To &amp; from Work- trip % summary'!Q516</f>
        <v>0</v>
      </c>
      <c r="AF511" s="314">
        <f>'To &amp; from Work- trip % summary'!S516</f>
        <v>0</v>
      </c>
      <c r="AG511" s="260">
        <f t="shared" si="104"/>
        <v>0</v>
      </c>
      <c r="AH511" s="259">
        <f t="shared" si="105"/>
        <v>0</v>
      </c>
      <c r="AI511" s="312">
        <f>'To &amp; from Work- trip % summary'!V516</f>
        <v>0</v>
      </c>
      <c r="AJ511" s="314">
        <f>'To &amp; from Work- trip % summary'!X516</f>
        <v>0</v>
      </c>
      <c r="AK511" s="260">
        <f t="shared" si="106"/>
        <v>0</v>
      </c>
      <c r="AL511" s="259">
        <f t="shared" si="107"/>
        <v>0</v>
      </c>
      <c r="AM511" s="312">
        <f>'To &amp; from Work- trip % summary'!AA516</f>
        <v>0</v>
      </c>
      <c r="AN511" s="314">
        <f>'To &amp; from Work- trip % summary'!AC516</f>
        <v>0</v>
      </c>
      <c r="AO511" s="260">
        <f t="shared" si="108"/>
        <v>0</v>
      </c>
      <c r="AP511" s="259">
        <f t="shared" si="109"/>
        <v>0</v>
      </c>
      <c r="AQ511" s="312">
        <f>'To &amp; from Work- trip % summary'!AF516</f>
        <v>0</v>
      </c>
      <c r="AR511" s="314">
        <f>'To &amp; from Work- trip % summary'!AH516</f>
        <v>0</v>
      </c>
      <c r="AS511" s="260">
        <f t="shared" si="110"/>
        <v>0</v>
      </c>
      <c r="AT511" s="259">
        <f t="shared" si="111"/>
        <v>0</v>
      </c>
      <c r="AU511" s="261"/>
      <c r="AV511" s="248"/>
      <c r="AW511" s="248"/>
      <c r="AX511" s="248"/>
      <c r="AY511" s="248"/>
    </row>
    <row r="512" spans="1:51" x14ac:dyDescent="0.2">
      <c r="A512" s="248"/>
      <c r="B512" s="248"/>
      <c r="C512" s="248"/>
      <c r="D512" s="248"/>
      <c r="E512" s="248"/>
      <c r="F512" s="248"/>
      <c r="G512" s="248"/>
      <c r="H512" s="248"/>
      <c r="I512" s="248"/>
      <c r="J512" s="248"/>
      <c r="K512" s="248"/>
      <c r="L512" s="248"/>
      <c r="M512" s="248"/>
      <c r="N512" s="248"/>
      <c r="O512" s="248"/>
      <c r="P512" s="248"/>
      <c r="Q512" s="296"/>
      <c r="R512" s="256">
        <f>'To &amp; from Work- trip % summary'!B517</f>
        <v>0</v>
      </c>
      <c r="S512" s="313">
        <f>'To &amp; from Work- trip % summary'!D517</f>
        <v>0</v>
      </c>
      <c r="T512" s="257">
        <f>'Non-survey input values'!$B$26</f>
        <v>220.3</v>
      </c>
      <c r="U512" s="258">
        <f t="shared" si="98"/>
        <v>0</v>
      </c>
      <c r="V512" s="259">
        <f t="shared" si="99"/>
        <v>0</v>
      </c>
      <c r="W512" s="312">
        <f>'To &amp; from Work- trip % summary'!G517</f>
        <v>0</v>
      </c>
      <c r="X512" s="314">
        <f>'To &amp; from Work- trip % summary'!I517</f>
        <v>0</v>
      </c>
      <c r="Y512" s="260">
        <f t="shared" si="100"/>
        <v>0</v>
      </c>
      <c r="Z512" s="259">
        <f t="shared" si="101"/>
        <v>0</v>
      </c>
      <c r="AA512" s="312">
        <f>'To &amp; from Work- trip % summary'!L517</f>
        <v>0</v>
      </c>
      <c r="AB512" s="314">
        <f>'To &amp; from Work- trip % summary'!N517</f>
        <v>0</v>
      </c>
      <c r="AC512" s="260">
        <f t="shared" si="102"/>
        <v>0</v>
      </c>
      <c r="AD512" s="259">
        <f t="shared" si="103"/>
        <v>0</v>
      </c>
      <c r="AE512" s="312">
        <f>'To &amp; from Work- trip % summary'!Q517</f>
        <v>0</v>
      </c>
      <c r="AF512" s="314">
        <f>'To &amp; from Work- trip % summary'!S517</f>
        <v>0</v>
      </c>
      <c r="AG512" s="260">
        <f t="shared" si="104"/>
        <v>0</v>
      </c>
      <c r="AH512" s="259">
        <f t="shared" si="105"/>
        <v>0</v>
      </c>
      <c r="AI512" s="312">
        <f>'To &amp; from Work- trip % summary'!V517</f>
        <v>0</v>
      </c>
      <c r="AJ512" s="314">
        <f>'To &amp; from Work- trip % summary'!X517</f>
        <v>0</v>
      </c>
      <c r="AK512" s="260">
        <f t="shared" si="106"/>
        <v>0</v>
      </c>
      <c r="AL512" s="259">
        <f t="shared" si="107"/>
        <v>0</v>
      </c>
      <c r="AM512" s="312">
        <f>'To &amp; from Work- trip % summary'!AA517</f>
        <v>0</v>
      </c>
      <c r="AN512" s="314">
        <f>'To &amp; from Work- trip % summary'!AC517</f>
        <v>0</v>
      </c>
      <c r="AO512" s="260">
        <f t="shared" si="108"/>
        <v>0</v>
      </c>
      <c r="AP512" s="259">
        <f t="shared" si="109"/>
        <v>0</v>
      </c>
      <c r="AQ512" s="312">
        <f>'To &amp; from Work- trip % summary'!AF517</f>
        <v>0</v>
      </c>
      <c r="AR512" s="314">
        <f>'To &amp; from Work- trip % summary'!AH517</f>
        <v>0</v>
      </c>
      <c r="AS512" s="260">
        <f t="shared" si="110"/>
        <v>0</v>
      </c>
      <c r="AT512" s="259">
        <f t="shared" si="111"/>
        <v>0</v>
      </c>
      <c r="AU512" s="261"/>
      <c r="AV512" s="248"/>
      <c r="AW512" s="248"/>
      <c r="AX512" s="248"/>
      <c r="AY512" s="248"/>
    </row>
    <row r="513" spans="1:51" x14ac:dyDescent="0.2">
      <c r="A513" s="248"/>
      <c r="B513" s="248"/>
      <c r="C513" s="248"/>
      <c r="D513" s="248"/>
      <c r="E513" s="248"/>
      <c r="F513" s="248"/>
      <c r="G513" s="248"/>
      <c r="H513" s="248"/>
      <c r="I513" s="248"/>
      <c r="J513" s="248"/>
      <c r="K513" s="248"/>
      <c r="L513" s="248"/>
      <c r="M513" s="248"/>
      <c r="N513" s="248"/>
      <c r="O513" s="248"/>
      <c r="P513" s="248"/>
      <c r="Q513" s="296"/>
      <c r="R513" s="256">
        <f>'To &amp; from Work- trip % summary'!B518</f>
        <v>0</v>
      </c>
      <c r="S513" s="313">
        <f>'To &amp; from Work- trip % summary'!D518</f>
        <v>0</v>
      </c>
      <c r="T513" s="257">
        <f>'Non-survey input values'!$B$26</f>
        <v>220.3</v>
      </c>
      <c r="U513" s="258">
        <f t="shared" si="98"/>
        <v>0</v>
      </c>
      <c r="V513" s="259">
        <f t="shared" si="99"/>
        <v>0</v>
      </c>
      <c r="W513" s="312">
        <f>'To &amp; from Work- trip % summary'!G518</f>
        <v>0</v>
      </c>
      <c r="X513" s="314">
        <f>'To &amp; from Work- trip % summary'!I518</f>
        <v>0</v>
      </c>
      <c r="Y513" s="260">
        <f t="shared" si="100"/>
        <v>0</v>
      </c>
      <c r="Z513" s="259">
        <f t="shared" si="101"/>
        <v>0</v>
      </c>
      <c r="AA513" s="312">
        <f>'To &amp; from Work- trip % summary'!L518</f>
        <v>0</v>
      </c>
      <c r="AB513" s="314">
        <f>'To &amp; from Work- trip % summary'!N518</f>
        <v>0</v>
      </c>
      <c r="AC513" s="260">
        <f t="shared" si="102"/>
        <v>0</v>
      </c>
      <c r="AD513" s="259">
        <f t="shared" si="103"/>
        <v>0</v>
      </c>
      <c r="AE513" s="312">
        <f>'To &amp; from Work- trip % summary'!Q518</f>
        <v>0</v>
      </c>
      <c r="AF513" s="314">
        <f>'To &amp; from Work- trip % summary'!S518</f>
        <v>0</v>
      </c>
      <c r="AG513" s="260">
        <f t="shared" si="104"/>
        <v>0</v>
      </c>
      <c r="AH513" s="259">
        <f t="shared" si="105"/>
        <v>0</v>
      </c>
      <c r="AI513" s="312">
        <f>'To &amp; from Work- trip % summary'!V518</f>
        <v>0</v>
      </c>
      <c r="AJ513" s="314">
        <f>'To &amp; from Work- trip % summary'!X518</f>
        <v>0</v>
      </c>
      <c r="AK513" s="260">
        <f t="shared" si="106"/>
        <v>0</v>
      </c>
      <c r="AL513" s="259">
        <f t="shared" si="107"/>
        <v>0</v>
      </c>
      <c r="AM513" s="312">
        <f>'To &amp; from Work- trip % summary'!AA518</f>
        <v>0</v>
      </c>
      <c r="AN513" s="314">
        <f>'To &amp; from Work- trip % summary'!AC518</f>
        <v>0</v>
      </c>
      <c r="AO513" s="260">
        <f t="shared" si="108"/>
        <v>0</v>
      </c>
      <c r="AP513" s="259">
        <f t="shared" si="109"/>
        <v>0</v>
      </c>
      <c r="AQ513" s="312">
        <f>'To &amp; from Work- trip % summary'!AF518</f>
        <v>0</v>
      </c>
      <c r="AR513" s="314">
        <f>'To &amp; from Work- trip % summary'!AH518</f>
        <v>0</v>
      </c>
      <c r="AS513" s="260">
        <f t="shared" si="110"/>
        <v>0</v>
      </c>
      <c r="AT513" s="259">
        <f t="shared" si="111"/>
        <v>0</v>
      </c>
      <c r="AU513" s="261"/>
      <c r="AV513" s="248"/>
      <c r="AW513" s="248"/>
      <c r="AX513" s="248"/>
      <c r="AY513" s="248"/>
    </row>
    <row r="514" spans="1:51" x14ac:dyDescent="0.2">
      <c r="A514" s="248"/>
      <c r="B514" s="248"/>
      <c r="C514" s="248"/>
      <c r="D514" s="248"/>
      <c r="E514" s="248"/>
      <c r="F514" s="248"/>
      <c r="G514" s="248"/>
      <c r="H514" s="248"/>
      <c r="I514" s="248"/>
      <c r="J514" s="248"/>
      <c r="K514" s="248"/>
      <c r="L514" s="248"/>
      <c r="M514" s="248"/>
      <c r="N514" s="248"/>
      <c r="O514" s="248"/>
      <c r="P514" s="248"/>
      <c r="Q514" s="296"/>
      <c r="R514" s="256">
        <f>'To &amp; from Work- trip % summary'!B519</f>
        <v>0</v>
      </c>
      <c r="S514" s="313">
        <f>'To &amp; from Work- trip % summary'!D519</f>
        <v>0</v>
      </c>
      <c r="T514" s="257">
        <f>'Non-survey input values'!$B$26</f>
        <v>220.3</v>
      </c>
      <c r="U514" s="258">
        <f t="shared" si="98"/>
        <v>0</v>
      </c>
      <c r="V514" s="259">
        <f t="shared" si="99"/>
        <v>0</v>
      </c>
      <c r="W514" s="312">
        <f>'To &amp; from Work- trip % summary'!G519</f>
        <v>0</v>
      </c>
      <c r="X514" s="314">
        <f>'To &amp; from Work- trip % summary'!I519</f>
        <v>0</v>
      </c>
      <c r="Y514" s="260">
        <f t="shared" si="100"/>
        <v>0</v>
      </c>
      <c r="Z514" s="259">
        <f t="shared" si="101"/>
        <v>0</v>
      </c>
      <c r="AA514" s="312">
        <f>'To &amp; from Work- trip % summary'!L519</f>
        <v>0</v>
      </c>
      <c r="AB514" s="314">
        <f>'To &amp; from Work- trip % summary'!N519</f>
        <v>0</v>
      </c>
      <c r="AC514" s="260">
        <f t="shared" si="102"/>
        <v>0</v>
      </c>
      <c r="AD514" s="259">
        <f t="shared" si="103"/>
        <v>0</v>
      </c>
      <c r="AE514" s="312">
        <f>'To &amp; from Work- trip % summary'!Q519</f>
        <v>0</v>
      </c>
      <c r="AF514" s="314">
        <f>'To &amp; from Work- trip % summary'!S519</f>
        <v>0</v>
      </c>
      <c r="AG514" s="260">
        <f t="shared" si="104"/>
        <v>0</v>
      </c>
      <c r="AH514" s="259">
        <f t="shared" si="105"/>
        <v>0</v>
      </c>
      <c r="AI514" s="312">
        <f>'To &amp; from Work- trip % summary'!V519</f>
        <v>0</v>
      </c>
      <c r="AJ514" s="314">
        <f>'To &amp; from Work- trip % summary'!X519</f>
        <v>0</v>
      </c>
      <c r="AK514" s="260">
        <f t="shared" si="106"/>
        <v>0</v>
      </c>
      <c r="AL514" s="259">
        <f t="shared" si="107"/>
        <v>0</v>
      </c>
      <c r="AM514" s="312">
        <f>'To &amp; from Work- trip % summary'!AA519</f>
        <v>0</v>
      </c>
      <c r="AN514" s="314">
        <f>'To &amp; from Work- trip % summary'!AC519</f>
        <v>0</v>
      </c>
      <c r="AO514" s="260">
        <f t="shared" si="108"/>
        <v>0</v>
      </c>
      <c r="AP514" s="259">
        <f t="shared" si="109"/>
        <v>0</v>
      </c>
      <c r="AQ514" s="312">
        <f>'To &amp; from Work- trip % summary'!AF519</f>
        <v>0</v>
      </c>
      <c r="AR514" s="314">
        <f>'To &amp; from Work- trip % summary'!AH519</f>
        <v>0</v>
      </c>
      <c r="AS514" s="260">
        <f t="shared" si="110"/>
        <v>0</v>
      </c>
      <c r="AT514" s="259">
        <f t="shared" si="111"/>
        <v>0</v>
      </c>
      <c r="AU514" s="261"/>
      <c r="AV514" s="248"/>
      <c r="AW514" s="248"/>
      <c r="AX514" s="248"/>
      <c r="AY514" s="248"/>
    </row>
    <row r="515" spans="1:51" x14ac:dyDescent="0.2">
      <c r="A515" s="248"/>
      <c r="B515" s="248"/>
      <c r="C515" s="248"/>
      <c r="D515" s="248"/>
      <c r="E515" s="248"/>
      <c r="F515" s="248"/>
      <c r="G515" s="248"/>
      <c r="H515" s="248"/>
      <c r="I515" s="248"/>
      <c r="J515" s="248"/>
      <c r="K515" s="248"/>
      <c r="L515" s="248"/>
      <c r="M515" s="248"/>
      <c r="N515" s="248"/>
      <c r="O515" s="248"/>
      <c r="P515" s="248"/>
      <c r="Q515" s="296"/>
      <c r="R515" s="256">
        <f>'To &amp; from Work- trip % summary'!B520</f>
        <v>0</v>
      </c>
      <c r="S515" s="313">
        <f>'To &amp; from Work- trip % summary'!D520</f>
        <v>0</v>
      </c>
      <c r="T515" s="257">
        <f>'Non-survey input values'!$B$26</f>
        <v>220.3</v>
      </c>
      <c r="U515" s="258">
        <f t="shared" si="98"/>
        <v>0</v>
      </c>
      <c r="V515" s="259">
        <f t="shared" si="99"/>
        <v>0</v>
      </c>
      <c r="W515" s="312">
        <f>'To &amp; from Work- trip % summary'!G520</f>
        <v>0</v>
      </c>
      <c r="X515" s="314">
        <f>'To &amp; from Work- trip % summary'!I520</f>
        <v>0</v>
      </c>
      <c r="Y515" s="260">
        <f t="shared" si="100"/>
        <v>0</v>
      </c>
      <c r="Z515" s="259">
        <f t="shared" si="101"/>
        <v>0</v>
      </c>
      <c r="AA515" s="312">
        <f>'To &amp; from Work- trip % summary'!L520</f>
        <v>0</v>
      </c>
      <c r="AB515" s="314">
        <f>'To &amp; from Work- trip % summary'!N520</f>
        <v>0</v>
      </c>
      <c r="AC515" s="260">
        <f t="shared" si="102"/>
        <v>0</v>
      </c>
      <c r="AD515" s="259">
        <f t="shared" si="103"/>
        <v>0</v>
      </c>
      <c r="AE515" s="312">
        <f>'To &amp; from Work- trip % summary'!Q520</f>
        <v>0</v>
      </c>
      <c r="AF515" s="314">
        <f>'To &amp; from Work- trip % summary'!S520</f>
        <v>0</v>
      </c>
      <c r="AG515" s="260">
        <f t="shared" si="104"/>
        <v>0</v>
      </c>
      <c r="AH515" s="259">
        <f t="shared" si="105"/>
        <v>0</v>
      </c>
      <c r="AI515" s="312">
        <f>'To &amp; from Work- trip % summary'!V520</f>
        <v>0</v>
      </c>
      <c r="AJ515" s="314">
        <f>'To &amp; from Work- trip % summary'!X520</f>
        <v>0</v>
      </c>
      <c r="AK515" s="260">
        <f t="shared" si="106"/>
        <v>0</v>
      </c>
      <c r="AL515" s="259">
        <f t="shared" si="107"/>
        <v>0</v>
      </c>
      <c r="AM515" s="312">
        <f>'To &amp; from Work- trip % summary'!AA520</f>
        <v>0</v>
      </c>
      <c r="AN515" s="314">
        <f>'To &amp; from Work- trip % summary'!AC520</f>
        <v>0</v>
      </c>
      <c r="AO515" s="260">
        <f t="shared" si="108"/>
        <v>0</v>
      </c>
      <c r="AP515" s="259">
        <f t="shared" si="109"/>
        <v>0</v>
      </c>
      <c r="AQ515" s="312">
        <f>'To &amp; from Work- trip % summary'!AF520</f>
        <v>0</v>
      </c>
      <c r="AR515" s="314">
        <f>'To &amp; from Work- trip % summary'!AH520</f>
        <v>0</v>
      </c>
      <c r="AS515" s="260">
        <f t="shared" si="110"/>
        <v>0</v>
      </c>
      <c r="AT515" s="259">
        <f t="shared" si="111"/>
        <v>0</v>
      </c>
      <c r="AU515" s="261"/>
      <c r="AV515" s="248"/>
      <c r="AW515" s="248"/>
      <c r="AX515" s="248"/>
      <c r="AY515" s="248"/>
    </row>
    <row r="516" spans="1:51" x14ac:dyDescent="0.2">
      <c r="A516" s="248"/>
      <c r="B516" s="248"/>
      <c r="C516" s="248"/>
      <c r="D516" s="248"/>
      <c r="E516" s="248"/>
      <c r="F516" s="248"/>
      <c r="G516" s="248"/>
      <c r="H516" s="248"/>
      <c r="I516" s="248"/>
      <c r="J516" s="248"/>
      <c r="K516" s="248"/>
      <c r="L516" s="248"/>
      <c r="M516" s="248"/>
      <c r="N516" s="248"/>
      <c r="O516" s="248"/>
      <c r="P516" s="248"/>
      <c r="Q516" s="296"/>
      <c r="R516" s="256">
        <f>'To &amp; from Work- trip % summary'!B521</f>
        <v>0</v>
      </c>
      <c r="S516" s="313">
        <f>'To &amp; from Work- trip % summary'!D521</f>
        <v>0</v>
      </c>
      <c r="T516" s="257">
        <f>'Non-survey input values'!$B$26</f>
        <v>220.3</v>
      </c>
      <c r="U516" s="258">
        <f t="shared" si="98"/>
        <v>0</v>
      </c>
      <c r="V516" s="259">
        <f t="shared" si="99"/>
        <v>0</v>
      </c>
      <c r="W516" s="312">
        <f>'To &amp; from Work- trip % summary'!G521</f>
        <v>0</v>
      </c>
      <c r="X516" s="314">
        <f>'To &amp; from Work- trip % summary'!I521</f>
        <v>0</v>
      </c>
      <c r="Y516" s="260">
        <f t="shared" si="100"/>
        <v>0</v>
      </c>
      <c r="Z516" s="259">
        <f t="shared" si="101"/>
        <v>0</v>
      </c>
      <c r="AA516" s="312">
        <f>'To &amp; from Work- trip % summary'!L521</f>
        <v>0</v>
      </c>
      <c r="AB516" s="314">
        <f>'To &amp; from Work- trip % summary'!N521</f>
        <v>0</v>
      </c>
      <c r="AC516" s="260">
        <f t="shared" si="102"/>
        <v>0</v>
      </c>
      <c r="AD516" s="259">
        <f t="shared" si="103"/>
        <v>0</v>
      </c>
      <c r="AE516" s="312">
        <f>'To &amp; from Work- trip % summary'!Q521</f>
        <v>0</v>
      </c>
      <c r="AF516" s="314">
        <f>'To &amp; from Work- trip % summary'!S521</f>
        <v>0</v>
      </c>
      <c r="AG516" s="260">
        <f t="shared" si="104"/>
        <v>0</v>
      </c>
      <c r="AH516" s="259">
        <f t="shared" si="105"/>
        <v>0</v>
      </c>
      <c r="AI516" s="312">
        <f>'To &amp; from Work- trip % summary'!V521</f>
        <v>0</v>
      </c>
      <c r="AJ516" s="314">
        <f>'To &amp; from Work- trip % summary'!X521</f>
        <v>0</v>
      </c>
      <c r="AK516" s="260">
        <f t="shared" si="106"/>
        <v>0</v>
      </c>
      <c r="AL516" s="259">
        <f t="shared" si="107"/>
        <v>0</v>
      </c>
      <c r="AM516" s="312">
        <f>'To &amp; from Work- trip % summary'!AA521</f>
        <v>0</v>
      </c>
      <c r="AN516" s="314">
        <f>'To &amp; from Work- trip % summary'!AC521</f>
        <v>0</v>
      </c>
      <c r="AO516" s="260">
        <f t="shared" si="108"/>
        <v>0</v>
      </c>
      <c r="AP516" s="259">
        <f t="shared" si="109"/>
        <v>0</v>
      </c>
      <c r="AQ516" s="312">
        <f>'To &amp; from Work- trip % summary'!AF521</f>
        <v>0</v>
      </c>
      <c r="AR516" s="314">
        <f>'To &amp; from Work- trip % summary'!AH521</f>
        <v>0</v>
      </c>
      <c r="AS516" s="260">
        <f t="shared" si="110"/>
        <v>0</v>
      </c>
      <c r="AT516" s="259">
        <f t="shared" si="111"/>
        <v>0</v>
      </c>
      <c r="AU516" s="261"/>
      <c r="AV516" s="248"/>
      <c r="AW516" s="248"/>
      <c r="AX516" s="248"/>
      <c r="AY516" s="248"/>
    </row>
    <row r="517" spans="1:51" x14ac:dyDescent="0.2">
      <c r="A517" s="248"/>
      <c r="B517" s="248"/>
      <c r="C517" s="248"/>
      <c r="D517" s="248"/>
      <c r="E517" s="248"/>
      <c r="F517" s="248"/>
      <c r="G517" s="248"/>
      <c r="H517" s="248"/>
      <c r="I517" s="248"/>
      <c r="J517" s="248"/>
      <c r="K517" s="248"/>
      <c r="L517" s="248"/>
      <c r="M517" s="248"/>
      <c r="N517" s="248"/>
      <c r="O517" s="248"/>
      <c r="P517" s="248"/>
      <c r="Q517" s="296"/>
      <c r="R517" s="256">
        <f>'To &amp; from Work- trip % summary'!B522</f>
        <v>0</v>
      </c>
      <c r="S517" s="313">
        <f>'To &amp; from Work- trip % summary'!D522</f>
        <v>0</v>
      </c>
      <c r="T517" s="257">
        <f>'Non-survey input values'!$B$26</f>
        <v>220.3</v>
      </c>
      <c r="U517" s="258">
        <f t="shared" si="98"/>
        <v>0</v>
      </c>
      <c r="V517" s="259">
        <f t="shared" si="99"/>
        <v>0</v>
      </c>
      <c r="W517" s="312">
        <f>'To &amp; from Work- trip % summary'!G522</f>
        <v>0</v>
      </c>
      <c r="X517" s="314">
        <f>'To &amp; from Work- trip % summary'!I522</f>
        <v>0</v>
      </c>
      <c r="Y517" s="260">
        <f t="shared" si="100"/>
        <v>0</v>
      </c>
      <c r="Z517" s="259">
        <f t="shared" si="101"/>
        <v>0</v>
      </c>
      <c r="AA517" s="312">
        <f>'To &amp; from Work- trip % summary'!L522</f>
        <v>0</v>
      </c>
      <c r="AB517" s="314">
        <f>'To &amp; from Work- trip % summary'!N522</f>
        <v>0</v>
      </c>
      <c r="AC517" s="260">
        <f t="shared" si="102"/>
        <v>0</v>
      </c>
      <c r="AD517" s="259">
        <f t="shared" si="103"/>
        <v>0</v>
      </c>
      <c r="AE517" s="312">
        <f>'To &amp; from Work- trip % summary'!Q522</f>
        <v>0</v>
      </c>
      <c r="AF517" s="314">
        <f>'To &amp; from Work- trip % summary'!S522</f>
        <v>0</v>
      </c>
      <c r="AG517" s="260">
        <f t="shared" si="104"/>
        <v>0</v>
      </c>
      <c r="AH517" s="259">
        <f t="shared" si="105"/>
        <v>0</v>
      </c>
      <c r="AI517" s="312">
        <f>'To &amp; from Work- trip % summary'!V522</f>
        <v>0</v>
      </c>
      <c r="AJ517" s="314">
        <f>'To &amp; from Work- trip % summary'!X522</f>
        <v>0</v>
      </c>
      <c r="AK517" s="260">
        <f t="shared" si="106"/>
        <v>0</v>
      </c>
      <c r="AL517" s="259">
        <f t="shared" si="107"/>
        <v>0</v>
      </c>
      <c r="AM517" s="312">
        <f>'To &amp; from Work- trip % summary'!AA522</f>
        <v>0</v>
      </c>
      <c r="AN517" s="314">
        <f>'To &amp; from Work- trip % summary'!AC522</f>
        <v>0</v>
      </c>
      <c r="AO517" s="260">
        <f t="shared" si="108"/>
        <v>0</v>
      </c>
      <c r="AP517" s="259">
        <f t="shared" si="109"/>
        <v>0</v>
      </c>
      <c r="AQ517" s="312">
        <f>'To &amp; from Work- trip % summary'!AF522</f>
        <v>0</v>
      </c>
      <c r="AR517" s="314">
        <f>'To &amp; from Work- trip % summary'!AH522</f>
        <v>0</v>
      </c>
      <c r="AS517" s="260">
        <f t="shared" si="110"/>
        <v>0</v>
      </c>
      <c r="AT517" s="259">
        <f t="shared" si="111"/>
        <v>0</v>
      </c>
      <c r="AU517" s="261"/>
      <c r="AV517" s="248"/>
      <c r="AW517" s="248"/>
      <c r="AX517" s="248"/>
      <c r="AY517" s="248"/>
    </row>
    <row r="518" spans="1:51" x14ac:dyDescent="0.2">
      <c r="A518" s="248"/>
      <c r="B518" s="248"/>
      <c r="C518" s="248"/>
      <c r="D518" s="248"/>
      <c r="E518" s="248"/>
      <c r="F518" s="248"/>
      <c r="G518" s="248"/>
      <c r="H518" s="248"/>
      <c r="I518" s="248"/>
      <c r="J518" s="248"/>
      <c r="K518" s="248"/>
      <c r="L518" s="248"/>
      <c r="M518" s="248"/>
      <c r="N518" s="248"/>
      <c r="O518" s="248"/>
      <c r="P518" s="248"/>
      <c r="Q518" s="296"/>
      <c r="R518" s="256">
        <f>'To &amp; from Work- trip % summary'!B523</f>
        <v>0</v>
      </c>
      <c r="S518" s="313">
        <f>'To &amp; from Work- trip % summary'!D523</f>
        <v>0</v>
      </c>
      <c r="T518" s="257">
        <f>'Non-survey input values'!$B$26</f>
        <v>220.3</v>
      </c>
      <c r="U518" s="258">
        <f t="shared" si="98"/>
        <v>0</v>
      </c>
      <c r="V518" s="259">
        <f t="shared" si="99"/>
        <v>0</v>
      </c>
      <c r="W518" s="312">
        <f>'To &amp; from Work- trip % summary'!G523</f>
        <v>0</v>
      </c>
      <c r="X518" s="314">
        <f>'To &amp; from Work- trip % summary'!I523</f>
        <v>0</v>
      </c>
      <c r="Y518" s="260">
        <f t="shared" si="100"/>
        <v>0</v>
      </c>
      <c r="Z518" s="259">
        <f t="shared" si="101"/>
        <v>0</v>
      </c>
      <c r="AA518" s="312">
        <f>'To &amp; from Work- trip % summary'!L523</f>
        <v>0</v>
      </c>
      <c r="AB518" s="314">
        <f>'To &amp; from Work- trip % summary'!N523</f>
        <v>0</v>
      </c>
      <c r="AC518" s="260">
        <f t="shared" si="102"/>
        <v>0</v>
      </c>
      <c r="AD518" s="259">
        <f t="shared" si="103"/>
        <v>0</v>
      </c>
      <c r="AE518" s="312">
        <f>'To &amp; from Work- trip % summary'!Q523</f>
        <v>0</v>
      </c>
      <c r="AF518" s="314">
        <f>'To &amp; from Work- trip % summary'!S523</f>
        <v>0</v>
      </c>
      <c r="AG518" s="260">
        <f t="shared" si="104"/>
        <v>0</v>
      </c>
      <c r="AH518" s="259">
        <f t="shared" si="105"/>
        <v>0</v>
      </c>
      <c r="AI518" s="312">
        <f>'To &amp; from Work- trip % summary'!V523</f>
        <v>0</v>
      </c>
      <c r="AJ518" s="314">
        <f>'To &amp; from Work- trip % summary'!X523</f>
        <v>0</v>
      </c>
      <c r="AK518" s="260">
        <f t="shared" si="106"/>
        <v>0</v>
      </c>
      <c r="AL518" s="259">
        <f t="shared" si="107"/>
        <v>0</v>
      </c>
      <c r="AM518" s="312">
        <f>'To &amp; from Work- trip % summary'!AA523</f>
        <v>0</v>
      </c>
      <c r="AN518" s="314">
        <f>'To &amp; from Work- trip % summary'!AC523</f>
        <v>0</v>
      </c>
      <c r="AO518" s="260">
        <f t="shared" si="108"/>
        <v>0</v>
      </c>
      <c r="AP518" s="259">
        <f t="shared" si="109"/>
        <v>0</v>
      </c>
      <c r="AQ518" s="312">
        <f>'To &amp; from Work- trip % summary'!AF523</f>
        <v>0</v>
      </c>
      <c r="AR518" s="314">
        <f>'To &amp; from Work- trip % summary'!AH523</f>
        <v>0</v>
      </c>
      <c r="AS518" s="260">
        <f t="shared" si="110"/>
        <v>0</v>
      </c>
      <c r="AT518" s="259">
        <f t="shared" si="111"/>
        <v>0</v>
      </c>
      <c r="AU518" s="261"/>
      <c r="AV518" s="248"/>
      <c r="AW518" s="248"/>
      <c r="AX518" s="248"/>
      <c r="AY518" s="248"/>
    </row>
    <row r="519" spans="1:51" x14ac:dyDescent="0.2">
      <c r="A519" s="248"/>
      <c r="B519" s="248"/>
      <c r="C519" s="248"/>
      <c r="D519" s="248"/>
      <c r="E519" s="248"/>
      <c r="F519" s="248"/>
      <c r="G519" s="248"/>
      <c r="H519" s="248"/>
      <c r="I519" s="248"/>
      <c r="J519" s="248"/>
      <c r="K519" s="248"/>
      <c r="L519" s="248"/>
      <c r="M519" s="248"/>
      <c r="N519" s="248"/>
      <c r="O519" s="248"/>
      <c r="P519" s="248"/>
      <c r="Q519" s="296"/>
      <c r="R519" s="256">
        <f>'To &amp; from Work- trip % summary'!B524</f>
        <v>0</v>
      </c>
      <c r="S519" s="313">
        <f>'To &amp; from Work- trip % summary'!D524</f>
        <v>0</v>
      </c>
      <c r="T519" s="257">
        <f>'Non-survey input values'!$B$26</f>
        <v>220.3</v>
      </c>
      <c r="U519" s="258">
        <f t="shared" si="98"/>
        <v>0</v>
      </c>
      <c r="V519" s="259">
        <f t="shared" si="99"/>
        <v>0</v>
      </c>
      <c r="W519" s="312">
        <f>'To &amp; from Work- trip % summary'!G524</f>
        <v>0</v>
      </c>
      <c r="X519" s="314">
        <f>'To &amp; from Work- trip % summary'!I524</f>
        <v>0</v>
      </c>
      <c r="Y519" s="260">
        <f t="shared" si="100"/>
        <v>0</v>
      </c>
      <c r="Z519" s="259">
        <f t="shared" si="101"/>
        <v>0</v>
      </c>
      <c r="AA519" s="312">
        <f>'To &amp; from Work- trip % summary'!L524</f>
        <v>0</v>
      </c>
      <c r="AB519" s="314">
        <f>'To &amp; from Work- trip % summary'!N524</f>
        <v>0</v>
      </c>
      <c r="AC519" s="260">
        <f t="shared" si="102"/>
        <v>0</v>
      </c>
      <c r="AD519" s="259">
        <f t="shared" si="103"/>
        <v>0</v>
      </c>
      <c r="AE519" s="312">
        <f>'To &amp; from Work- trip % summary'!Q524</f>
        <v>0</v>
      </c>
      <c r="AF519" s="314">
        <f>'To &amp; from Work- trip % summary'!S524</f>
        <v>0</v>
      </c>
      <c r="AG519" s="260">
        <f t="shared" si="104"/>
        <v>0</v>
      </c>
      <c r="AH519" s="259">
        <f t="shared" si="105"/>
        <v>0</v>
      </c>
      <c r="AI519" s="312">
        <f>'To &amp; from Work- trip % summary'!V524</f>
        <v>0</v>
      </c>
      <c r="AJ519" s="314">
        <f>'To &amp; from Work- trip % summary'!X524</f>
        <v>0</v>
      </c>
      <c r="AK519" s="260">
        <f t="shared" si="106"/>
        <v>0</v>
      </c>
      <c r="AL519" s="259">
        <f t="shared" si="107"/>
        <v>0</v>
      </c>
      <c r="AM519" s="312">
        <f>'To &amp; from Work- trip % summary'!AA524</f>
        <v>0</v>
      </c>
      <c r="AN519" s="314">
        <f>'To &amp; from Work- trip % summary'!AC524</f>
        <v>0</v>
      </c>
      <c r="AO519" s="260">
        <f t="shared" si="108"/>
        <v>0</v>
      </c>
      <c r="AP519" s="259">
        <f t="shared" si="109"/>
        <v>0</v>
      </c>
      <c r="AQ519" s="312">
        <f>'To &amp; from Work- trip % summary'!AF524</f>
        <v>0</v>
      </c>
      <c r="AR519" s="314">
        <f>'To &amp; from Work- trip % summary'!AH524</f>
        <v>0</v>
      </c>
      <c r="AS519" s="260">
        <f t="shared" si="110"/>
        <v>0</v>
      </c>
      <c r="AT519" s="259">
        <f t="shared" si="111"/>
        <v>0</v>
      </c>
      <c r="AU519" s="261"/>
      <c r="AV519" s="248"/>
      <c r="AW519" s="248"/>
      <c r="AX519" s="248"/>
      <c r="AY519" s="248"/>
    </row>
    <row r="520" spans="1:51" x14ac:dyDescent="0.2">
      <c r="A520" s="248"/>
      <c r="B520" s="248"/>
      <c r="C520" s="248"/>
      <c r="D520" s="248"/>
      <c r="E520" s="248"/>
      <c r="F520" s="248"/>
      <c r="G520" s="248"/>
      <c r="H520" s="248"/>
      <c r="I520" s="248"/>
      <c r="J520" s="248"/>
      <c r="K520" s="248"/>
      <c r="L520" s="248"/>
      <c r="M520" s="248"/>
      <c r="N520" s="248"/>
      <c r="O520" s="248"/>
      <c r="P520" s="248"/>
      <c r="Q520" s="296"/>
      <c r="R520" s="256">
        <f>'To &amp; from Work- trip % summary'!B525</f>
        <v>0</v>
      </c>
      <c r="S520" s="313">
        <f>'To &amp; from Work- trip % summary'!D525</f>
        <v>0</v>
      </c>
      <c r="T520" s="257">
        <f>'Non-survey input values'!$B$26</f>
        <v>220.3</v>
      </c>
      <c r="U520" s="258">
        <f t="shared" si="98"/>
        <v>0</v>
      </c>
      <c r="V520" s="259">
        <f t="shared" si="99"/>
        <v>0</v>
      </c>
      <c r="W520" s="312">
        <f>'To &amp; from Work- trip % summary'!G525</f>
        <v>0</v>
      </c>
      <c r="X520" s="314">
        <f>'To &amp; from Work- trip % summary'!I525</f>
        <v>0</v>
      </c>
      <c r="Y520" s="260">
        <f t="shared" si="100"/>
        <v>0</v>
      </c>
      <c r="Z520" s="259">
        <f t="shared" si="101"/>
        <v>0</v>
      </c>
      <c r="AA520" s="312">
        <f>'To &amp; from Work- trip % summary'!L525</f>
        <v>0</v>
      </c>
      <c r="AB520" s="314">
        <f>'To &amp; from Work- trip % summary'!N525</f>
        <v>0</v>
      </c>
      <c r="AC520" s="260">
        <f t="shared" si="102"/>
        <v>0</v>
      </c>
      <c r="AD520" s="259">
        <f t="shared" si="103"/>
        <v>0</v>
      </c>
      <c r="AE520" s="312">
        <f>'To &amp; from Work- trip % summary'!Q525</f>
        <v>0</v>
      </c>
      <c r="AF520" s="314">
        <f>'To &amp; from Work- trip % summary'!S525</f>
        <v>0</v>
      </c>
      <c r="AG520" s="260">
        <f t="shared" si="104"/>
        <v>0</v>
      </c>
      <c r="AH520" s="259">
        <f t="shared" si="105"/>
        <v>0</v>
      </c>
      <c r="AI520" s="312">
        <f>'To &amp; from Work- trip % summary'!V525</f>
        <v>0</v>
      </c>
      <c r="AJ520" s="314">
        <f>'To &amp; from Work- trip % summary'!X525</f>
        <v>0</v>
      </c>
      <c r="AK520" s="260">
        <f t="shared" si="106"/>
        <v>0</v>
      </c>
      <c r="AL520" s="259">
        <f t="shared" si="107"/>
        <v>0</v>
      </c>
      <c r="AM520" s="312">
        <f>'To &amp; from Work- trip % summary'!AA525</f>
        <v>0</v>
      </c>
      <c r="AN520" s="314">
        <f>'To &amp; from Work- trip % summary'!AC525</f>
        <v>0</v>
      </c>
      <c r="AO520" s="260">
        <f t="shared" si="108"/>
        <v>0</v>
      </c>
      <c r="AP520" s="259">
        <f t="shared" si="109"/>
        <v>0</v>
      </c>
      <c r="AQ520" s="312">
        <f>'To &amp; from Work- trip % summary'!AF525</f>
        <v>0</v>
      </c>
      <c r="AR520" s="314">
        <f>'To &amp; from Work- trip % summary'!AH525</f>
        <v>0</v>
      </c>
      <c r="AS520" s="260">
        <f t="shared" si="110"/>
        <v>0</v>
      </c>
      <c r="AT520" s="259">
        <f t="shared" si="111"/>
        <v>0</v>
      </c>
      <c r="AU520" s="261"/>
      <c r="AV520" s="248"/>
      <c r="AW520" s="248"/>
      <c r="AX520" s="248"/>
      <c r="AY520" s="248"/>
    </row>
    <row r="521" spans="1:51" x14ac:dyDescent="0.2">
      <c r="A521" s="248"/>
      <c r="B521" s="248"/>
      <c r="C521" s="248"/>
      <c r="D521" s="248"/>
      <c r="E521" s="248"/>
      <c r="F521" s="248"/>
      <c r="G521" s="248"/>
      <c r="H521" s="248"/>
      <c r="I521" s="248"/>
      <c r="J521" s="248"/>
      <c r="K521" s="248"/>
      <c r="L521" s="248"/>
      <c r="M521" s="248"/>
      <c r="N521" s="248"/>
      <c r="O521" s="248"/>
      <c r="P521" s="248"/>
      <c r="Q521" s="296"/>
      <c r="R521" s="256">
        <f>'To &amp; from Work- trip % summary'!B526</f>
        <v>0</v>
      </c>
      <c r="S521" s="313">
        <f>'To &amp; from Work- trip % summary'!D526</f>
        <v>0</v>
      </c>
      <c r="T521" s="257">
        <f>'Non-survey input values'!$B$26</f>
        <v>220.3</v>
      </c>
      <c r="U521" s="258">
        <f t="shared" si="98"/>
        <v>0</v>
      </c>
      <c r="V521" s="259">
        <f t="shared" si="99"/>
        <v>0</v>
      </c>
      <c r="W521" s="312">
        <f>'To &amp; from Work- trip % summary'!G526</f>
        <v>0</v>
      </c>
      <c r="X521" s="314">
        <f>'To &amp; from Work- trip % summary'!I526</f>
        <v>0</v>
      </c>
      <c r="Y521" s="260">
        <f t="shared" si="100"/>
        <v>0</v>
      </c>
      <c r="Z521" s="259">
        <f t="shared" si="101"/>
        <v>0</v>
      </c>
      <c r="AA521" s="312">
        <f>'To &amp; from Work- trip % summary'!L526</f>
        <v>0</v>
      </c>
      <c r="AB521" s="314">
        <f>'To &amp; from Work- trip % summary'!N526</f>
        <v>0</v>
      </c>
      <c r="AC521" s="260">
        <f t="shared" si="102"/>
        <v>0</v>
      </c>
      <c r="AD521" s="259">
        <f t="shared" si="103"/>
        <v>0</v>
      </c>
      <c r="AE521" s="312">
        <f>'To &amp; from Work- trip % summary'!Q526</f>
        <v>0</v>
      </c>
      <c r="AF521" s="314">
        <f>'To &amp; from Work- trip % summary'!S526</f>
        <v>0</v>
      </c>
      <c r="AG521" s="260">
        <f t="shared" si="104"/>
        <v>0</v>
      </c>
      <c r="AH521" s="259">
        <f t="shared" si="105"/>
        <v>0</v>
      </c>
      <c r="AI521" s="312">
        <f>'To &amp; from Work- trip % summary'!V526</f>
        <v>0</v>
      </c>
      <c r="AJ521" s="314">
        <f>'To &amp; from Work- trip % summary'!X526</f>
        <v>0</v>
      </c>
      <c r="AK521" s="260">
        <f t="shared" si="106"/>
        <v>0</v>
      </c>
      <c r="AL521" s="259">
        <f t="shared" si="107"/>
        <v>0</v>
      </c>
      <c r="AM521" s="312">
        <f>'To &amp; from Work- trip % summary'!AA526</f>
        <v>0</v>
      </c>
      <c r="AN521" s="314">
        <f>'To &amp; from Work- trip % summary'!AC526</f>
        <v>0</v>
      </c>
      <c r="AO521" s="260">
        <f t="shared" si="108"/>
        <v>0</v>
      </c>
      <c r="AP521" s="259">
        <f t="shared" si="109"/>
        <v>0</v>
      </c>
      <c r="AQ521" s="312">
        <f>'To &amp; from Work- trip % summary'!AF526</f>
        <v>0</v>
      </c>
      <c r="AR521" s="314">
        <f>'To &amp; from Work- trip % summary'!AH526</f>
        <v>0</v>
      </c>
      <c r="AS521" s="260">
        <f t="shared" si="110"/>
        <v>0</v>
      </c>
      <c r="AT521" s="259">
        <f t="shared" si="111"/>
        <v>0</v>
      </c>
      <c r="AU521" s="261"/>
      <c r="AV521" s="248"/>
      <c r="AW521" s="248"/>
      <c r="AX521" s="248"/>
      <c r="AY521" s="248"/>
    </row>
    <row r="522" spans="1:51" x14ac:dyDescent="0.2">
      <c r="A522" s="248"/>
      <c r="B522" s="248"/>
      <c r="C522" s="248"/>
      <c r="D522" s="248"/>
      <c r="E522" s="248"/>
      <c r="F522" s="248"/>
      <c r="G522" s="248"/>
      <c r="H522" s="248"/>
      <c r="I522" s="248"/>
      <c r="J522" s="248"/>
      <c r="K522" s="248"/>
      <c r="L522" s="248"/>
      <c r="M522" s="248"/>
      <c r="N522" s="248"/>
      <c r="O522" s="248"/>
      <c r="P522" s="248"/>
      <c r="Q522" s="296"/>
      <c r="R522" s="256">
        <f>'To &amp; from Work- trip % summary'!B527</f>
        <v>0</v>
      </c>
      <c r="S522" s="313">
        <f>'To &amp; from Work- trip % summary'!D527</f>
        <v>0</v>
      </c>
      <c r="T522" s="257">
        <f>'Non-survey input values'!$B$26</f>
        <v>220.3</v>
      </c>
      <c r="U522" s="258">
        <f t="shared" si="98"/>
        <v>0</v>
      </c>
      <c r="V522" s="259">
        <f t="shared" si="99"/>
        <v>0</v>
      </c>
      <c r="W522" s="312">
        <f>'To &amp; from Work- trip % summary'!G527</f>
        <v>0</v>
      </c>
      <c r="X522" s="314">
        <f>'To &amp; from Work- trip % summary'!I527</f>
        <v>0</v>
      </c>
      <c r="Y522" s="260">
        <f t="shared" si="100"/>
        <v>0</v>
      </c>
      <c r="Z522" s="259">
        <f t="shared" si="101"/>
        <v>0</v>
      </c>
      <c r="AA522" s="312">
        <f>'To &amp; from Work- trip % summary'!L527</f>
        <v>0</v>
      </c>
      <c r="AB522" s="314">
        <f>'To &amp; from Work- trip % summary'!N527</f>
        <v>0</v>
      </c>
      <c r="AC522" s="260">
        <f t="shared" si="102"/>
        <v>0</v>
      </c>
      <c r="AD522" s="259">
        <f t="shared" si="103"/>
        <v>0</v>
      </c>
      <c r="AE522" s="312">
        <f>'To &amp; from Work- trip % summary'!Q527</f>
        <v>0</v>
      </c>
      <c r="AF522" s="314">
        <f>'To &amp; from Work- trip % summary'!S527</f>
        <v>0</v>
      </c>
      <c r="AG522" s="260">
        <f t="shared" si="104"/>
        <v>0</v>
      </c>
      <c r="AH522" s="259">
        <f t="shared" si="105"/>
        <v>0</v>
      </c>
      <c r="AI522" s="312">
        <f>'To &amp; from Work- trip % summary'!V527</f>
        <v>0</v>
      </c>
      <c r="AJ522" s="314">
        <f>'To &amp; from Work- trip % summary'!X527</f>
        <v>0</v>
      </c>
      <c r="AK522" s="260">
        <f t="shared" si="106"/>
        <v>0</v>
      </c>
      <c r="AL522" s="259">
        <f t="shared" si="107"/>
        <v>0</v>
      </c>
      <c r="AM522" s="312">
        <f>'To &amp; from Work- trip % summary'!AA527</f>
        <v>0</v>
      </c>
      <c r="AN522" s="314">
        <f>'To &amp; from Work- trip % summary'!AC527</f>
        <v>0</v>
      </c>
      <c r="AO522" s="260">
        <f t="shared" si="108"/>
        <v>0</v>
      </c>
      <c r="AP522" s="259">
        <f t="shared" si="109"/>
        <v>0</v>
      </c>
      <c r="AQ522" s="312">
        <f>'To &amp; from Work- trip % summary'!AF527</f>
        <v>0</v>
      </c>
      <c r="AR522" s="314">
        <f>'To &amp; from Work- trip % summary'!AH527</f>
        <v>0</v>
      </c>
      <c r="AS522" s="260">
        <f t="shared" si="110"/>
        <v>0</v>
      </c>
      <c r="AT522" s="259">
        <f t="shared" si="111"/>
        <v>0</v>
      </c>
      <c r="AU522" s="261"/>
      <c r="AV522" s="248"/>
      <c r="AW522" s="248"/>
      <c r="AX522" s="248"/>
      <c r="AY522" s="248"/>
    </row>
    <row r="523" spans="1:51" x14ac:dyDescent="0.2">
      <c r="A523" s="248"/>
      <c r="B523" s="248"/>
      <c r="C523" s="248"/>
      <c r="D523" s="248"/>
      <c r="E523" s="248"/>
      <c r="F523" s="248"/>
      <c r="G523" s="248"/>
      <c r="H523" s="248"/>
      <c r="I523" s="248"/>
      <c r="J523" s="248"/>
      <c r="K523" s="248"/>
      <c r="L523" s="248"/>
      <c r="M523" s="248"/>
      <c r="N523" s="248"/>
      <c r="O523" s="248"/>
      <c r="P523" s="248"/>
      <c r="Q523" s="296"/>
      <c r="R523" s="256">
        <f>'To &amp; from Work- trip % summary'!B528</f>
        <v>0</v>
      </c>
      <c r="S523" s="313">
        <f>'To &amp; from Work- trip % summary'!D528</f>
        <v>0</v>
      </c>
      <c r="T523" s="257">
        <f>'Non-survey input values'!$B$26</f>
        <v>220.3</v>
      </c>
      <c r="U523" s="258">
        <f t="shared" si="98"/>
        <v>0</v>
      </c>
      <c r="V523" s="259">
        <f t="shared" si="99"/>
        <v>0</v>
      </c>
      <c r="W523" s="312">
        <f>'To &amp; from Work- trip % summary'!G528</f>
        <v>0</v>
      </c>
      <c r="X523" s="314">
        <f>'To &amp; from Work- trip % summary'!I528</f>
        <v>0</v>
      </c>
      <c r="Y523" s="260">
        <f t="shared" si="100"/>
        <v>0</v>
      </c>
      <c r="Z523" s="259">
        <f t="shared" si="101"/>
        <v>0</v>
      </c>
      <c r="AA523" s="312">
        <f>'To &amp; from Work- trip % summary'!L528</f>
        <v>0</v>
      </c>
      <c r="AB523" s="314">
        <f>'To &amp; from Work- trip % summary'!N528</f>
        <v>0</v>
      </c>
      <c r="AC523" s="260">
        <f t="shared" si="102"/>
        <v>0</v>
      </c>
      <c r="AD523" s="259">
        <f t="shared" si="103"/>
        <v>0</v>
      </c>
      <c r="AE523" s="312">
        <f>'To &amp; from Work- trip % summary'!Q528</f>
        <v>0</v>
      </c>
      <c r="AF523" s="314">
        <f>'To &amp; from Work- trip % summary'!S528</f>
        <v>0</v>
      </c>
      <c r="AG523" s="260">
        <f t="shared" si="104"/>
        <v>0</v>
      </c>
      <c r="AH523" s="259">
        <f t="shared" si="105"/>
        <v>0</v>
      </c>
      <c r="AI523" s="312">
        <f>'To &amp; from Work- trip % summary'!V528</f>
        <v>0</v>
      </c>
      <c r="AJ523" s="314">
        <f>'To &amp; from Work- trip % summary'!X528</f>
        <v>0</v>
      </c>
      <c r="AK523" s="260">
        <f t="shared" si="106"/>
        <v>0</v>
      </c>
      <c r="AL523" s="259">
        <f t="shared" si="107"/>
        <v>0</v>
      </c>
      <c r="AM523" s="312">
        <f>'To &amp; from Work- trip % summary'!AA528</f>
        <v>0</v>
      </c>
      <c r="AN523" s="314">
        <f>'To &amp; from Work- trip % summary'!AC528</f>
        <v>0</v>
      </c>
      <c r="AO523" s="260">
        <f t="shared" si="108"/>
        <v>0</v>
      </c>
      <c r="AP523" s="259">
        <f t="shared" si="109"/>
        <v>0</v>
      </c>
      <c r="AQ523" s="312">
        <f>'To &amp; from Work- trip % summary'!AF528</f>
        <v>0</v>
      </c>
      <c r="AR523" s="314">
        <f>'To &amp; from Work- trip % summary'!AH528</f>
        <v>0</v>
      </c>
      <c r="AS523" s="260">
        <f t="shared" si="110"/>
        <v>0</v>
      </c>
      <c r="AT523" s="259">
        <f t="shared" si="111"/>
        <v>0</v>
      </c>
      <c r="AU523" s="261"/>
      <c r="AV523" s="248"/>
      <c r="AW523" s="248"/>
      <c r="AX523" s="248"/>
      <c r="AY523" s="248"/>
    </row>
    <row r="524" spans="1:51" x14ac:dyDescent="0.2">
      <c r="A524" s="248"/>
      <c r="B524" s="248"/>
      <c r="C524" s="248"/>
      <c r="D524" s="248"/>
      <c r="E524" s="248"/>
      <c r="F524" s="248"/>
      <c r="G524" s="248"/>
      <c r="H524" s="248"/>
      <c r="I524" s="248"/>
      <c r="J524" s="248"/>
      <c r="K524" s="248"/>
      <c r="L524" s="248"/>
      <c r="M524" s="248"/>
      <c r="N524" s="248"/>
      <c r="O524" s="248"/>
      <c r="P524" s="248"/>
      <c r="Q524" s="296"/>
      <c r="R524" s="256">
        <f>'To &amp; from Work- trip % summary'!B529</f>
        <v>0</v>
      </c>
      <c r="S524" s="313">
        <f>'To &amp; from Work- trip % summary'!D529</f>
        <v>0</v>
      </c>
      <c r="T524" s="257">
        <f>'Non-survey input values'!$B$26</f>
        <v>220.3</v>
      </c>
      <c r="U524" s="258">
        <f t="shared" ref="U524:U587" si="112">R524/5</f>
        <v>0</v>
      </c>
      <c r="V524" s="259">
        <f t="shared" ref="V524:V587" si="113">$B$5*$S524*$T524*U524</f>
        <v>0</v>
      </c>
      <c r="W524" s="312">
        <f>'To &amp; from Work- trip % summary'!G529</f>
        <v>0</v>
      </c>
      <c r="X524" s="314">
        <f>'To &amp; from Work- trip % summary'!I529</f>
        <v>0</v>
      </c>
      <c r="Y524" s="260">
        <f t="shared" ref="Y524:Y587" si="114">W524/5</f>
        <v>0</v>
      </c>
      <c r="Z524" s="259">
        <f t="shared" ref="Z524:Z587" si="115">$B$5*$X524*$T524*Y524</f>
        <v>0</v>
      </c>
      <c r="AA524" s="312">
        <f>'To &amp; from Work- trip % summary'!L529</f>
        <v>0</v>
      </c>
      <c r="AB524" s="314">
        <f>'To &amp; from Work- trip % summary'!N529</f>
        <v>0</v>
      </c>
      <c r="AC524" s="260">
        <f t="shared" ref="AC524:AC587" si="116">AA524/5</f>
        <v>0</v>
      </c>
      <c r="AD524" s="259">
        <f t="shared" ref="AD524:AD587" si="117">$B$5*$AB524*$T524*AC524</f>
        <v>0</v>
      </c>
      <c r="AE524" s="312">
        <f>'To &amp; from Work- trip % summary'!Q529</f>
        <v>0</v>
      </c>
      <c r="AF524" s="314">
        <f>'To &amp; from Work- trip % summary'!S529</f>
        <v>0</v>
      </c>
      <c r="AG524" s="260">
        <f t="shared" ref="AG524:AG587" si="118">AE524/5</f>
        <v>0</v>
      </c>
      <c r="AH524" s="259">
        <f t="shared" ref="AH524:AH587" si="119">$B$5*$AF524*$T524*AG524</f>
        <v>0</v>
      </c>
      <c r="AI524" s="312">
        <f>'To &amp; from Work- trip % summary'!V529</f>
        <v>0</v>
      </c>
      <c r="AJ524" s="314">
        <f>'To &amp; from Work- trip % summary'!X529</f>
        <v>0</v>
      </c>
      <c r="AK524" s="260">
        <f t="shared" ref="AK524:AK587" si="120">AI524/5</f>
        <v>0</v>
      </c>
      <c r="AL524" s="259">
        <f t="shared" ref="AL524:AL587" si="121">$B$5*$AJ524*$T524*AK524</f>
        <v>0</v>
      </c>
      <c r="AM524" s="312">
        <f>'To &amp; from Work- trip % summary'!AA529</f>
        <v>0</v>
      </c>
      <c r="AN524" s="314">
        <f>'To &amp; from Work- trip % summary'!AC529</f>
        <v>0</v>
      </c>
      <c r="AO524" s="260">
        <f t="shared" ref="AO524:AO587" si="122">AM524/5</f>
        <v>0</v>
      </c>
      <c r="AP524" s="259">
        <f t="shared" ref="AP524:AP587" si="123">$B$5*$AN524*$T524*AO524</f>
        <v>0</v>
      </c>
      <c r="AQ524" s="312">
        <f>'To &amp; from Work- trip % summary'!AF529</f>
        <v>0</v>
      </c>
      <c r="AR524" s="314">
        <f>'To &amp; from Work- trip % summary'!AH529</f>
        <v>0</v>
      </c>
      <c r="AS524" s="260">
        <f t="shared" ref="AS524:AS587" si="124">AQ524/5</f>
        <v>0</v>
      </c>
      <c r="AT524" s="259">
        <f t="shared" ref="AT524:AT587" si="125">$B$5*$AR524*$T524*AS524</f>
        <v>0</v>
      </c>
      <c r="AU524" s="261"/>
      <c r="AV524" s="248"/>
      <c r="AW524" s="248"/>
      <c r="AX524" s="248"/>
      <c r="AY524" s="248"/>
    </row>
    <row r="525" spans="1:51" x14ac:dyDescent="0.2">
      <c r="A525" s="248"/>
      <c r="B525" s="248"/>
      <c r="C525" s="248"/>
      <c r="D525" s="248"/>
      <c r="E525" s="248"/>
      <c r="F525" s="248"/>
      <c r="G525" s="248"/>
      <c r="H525" s="248"/>
      <c r="I525" s="248"/>
      <c r="J525" s="248"/>
      <c r="K525" s="248"/>
      <c r="L525" s="248"/>
      <c r="M525" s="248"/>
      <c r="N525" s="248"/>
      <c r="O525" s="248"/>
      <c r="P525" s="248"/>
      <c r="Q525" s="296"/>
      <c r="R525" s="256">
        <f>'To &amp; from Work- trip % summary'!B530</f>
        <v>0</v>
      </c>
      <c r="S525" s="313">
        <f>'To &amp; from Work- trip % summary'!D530</f>
        <v>0</v>
      </c>
      <c r="T525" s="257">
        <f>'Non-survey input values'!$B$26</f>
        <v>220.3</v>
      </c>
      <c r="U525" s="258">
        <f t="shared" si="112"/>
        <v>0</v>
      </c>
      <c r="V525" s="259">
        <f t="shared" si="113"/>
        <v>0</v>
      </c>
      <c r="W525" s="312">
        <f>'To &amp; from Work- trip % summary'!G530</f>
        <v>0</v>
      </c>
      <c r="X525" s="314">
        <f>'To &amp; from Work- trip % summary'!I530</f>
        <v>0</v>
      </c>
      <c r="Y525" s="260">
        <f t="shared" si="114"/>
        <v>0</v>
      </c>
      <c r="Z525" s="259">
        <f t="shared" si="115"/>
        <v>0</v>
      </c>
      <c r="AA525" s="312">
        <f>'To &amp; from Work- trip % summary'!L530</f>
        <v>0</v>
      </c>
      <c r="AB525" s="314">
        <f>'To &amp; from Work- trip % summary'!N530</f>
        <v>0</v>
      </c>
      <c r="AC525" s="260">
        <f t="shared" si="116"/>
        <v>0</v>
      </c>
      <c r="AD525" s="259">
        <f t="shared" si="117"/>
        <v>0</v>
      </c>
      <c r="AE525" s="312">
        <f>'To &amp; from Work- trip % summary'!Q530</f>
        <v>0</v>
      </c>
      <c r="AF525" s="314">
        <f>'To &amp; from Work- trip % summary'!S530</f>
        <v>0</v>
      </c>
      <c r="AG525" s="260">
        <f t="shared" si="118"/>
        <v>0</v>
      </c>
      <c r="AH525" s="259">
        <f t="shared" si="119"/>
        <v>0</v>
      </c>
      <c r="AI525" s="312">
        <f>'To &amp; from Work- trip % summary'!V530</f>
        <v>0</v>
      </c>
      <c r="AJ525" s="314">
        <f>'To &amp; from Work- trip % summary'!X530</f>
        <v>0</v>
      </c>
      <c r="AK525" s="260">
        <f t="shared" si="120"/>
        <v>0</v>
      </c>
      <c r="AL525" s="259">
        <f t="shared" si="121"/>
        <v>0</v>
      </c>
      <c r="AM525" s="312">
        <f>'To &amp; from Work- trip % summary'!AA530</f>
        <v>0</v>
      </c>
      <c r="AN525" s="314">
        <f>'To &amp; from Work- trip % summary'!AC530</f>
        <v>0</v>
      </c>
      <c r="AO525" s="260">
        <f t="shared" si="122"/>
        <v>0</v>
      </c>
      <c r="AP525" s="259">
        <f t="shared" si="123"/>
        <v>0</v>
      </c>
      <c r="AQ525" s="312">
        <f>'To &amp; from Work- trip % summary'!AF530</f>
        <v>0</v>
      </c>
      <c r="AR525" s="314">
        <f>'To &amp; from Work- trip % summary'!AH530</f>
        <v>0</v>
      </c>
      <c r="AS525" s="260">
        <f t="shared" si="124"/>
        <v>0</v>
      </c>
      <c r="AT525" s="259">
        <f t="shared" si="125"/>
        <v>0</v>
      </c>
      <c r="AU525" s="261"/>
      <c r="AV525" s="248"/>
      <c r="AW525" s="248"/>
      <c r="AX525" s="248"/>
      <c r="AY525" s="248"/>
    </row>
    <row r="526" spans="1:51" x14ac:dyDescent="0.2">
      <c r="A526" s="248"/>
      <c r="B526" s="248"/>
      <c r="C526" s="248"/>
      <c r="D526" s="248"/>
      <c r="E526" s="248"/>
      <c r="F526" s="248"/>
      <c r="G526" s="248"/>
      <c r="H526" s="248"/>
      <c r="I526" s="248"/>
      <c r="J526" s="248"/>
      <c r="K526" s="248"/>
      <c r="L526" s="248"/>
      <c r="M526" s="248"/>
      <c r="N526" s="248"/>
      <c r="O526" s="248"/>
      <c r="P526" s="248"/>
      <c r="Q526" s="296"/>
      <c r="R526" s="256">
        <f>'To &amp; from Work- trip % summary'!B531</f>
        <v>0</v>
      </c>
      <c r="S526" s="313">
        <f>'To &amp; from Work- trip % summary'!D531</f>
        <v>0</v>
      </c>
      <c r="T526" s="257">
        <f>'Non-survey input values'!$B$26</f>
        <v>220.3</v>
      </c>
      <c r="U526" s="258">
        <f t="shared" si="112"/>
        <v>0</v>
      </c>
      <c r="V526" s="259">
        <f t="shared" si="113"/>
        <v>0</v>
      </c>
      <c r="W526" s="312">
        <f>'To &amp; from Work- trip % summary'!G531</f>
        <v>0</v>
      </c>
      <c r="X526" s="314">
        <f>'To &amp; from Work- trip % summary'!I531</f>
        <v>0</v>
      </c>
      <c r="Y526" s="260">
        <f t="shared" si="114"/>
        <v>0</v>
      </c>
      <c r="Z526" s="259">
        <f t="shared" si="115"/>
        <v>0</v>
      </c>
      <c r="AA526" s="312">
        <f>'To &amp; from Work- trip % summary'!L531</f>
        <v>0</v>
      </c>
      <c r="AB526" s="314">
        <f>'To &amp; from Work- trip % summary'!N531</f>
        <v>0</v>
      </c>
      <c r="AC526" s="260">
        <f t="shared" si="116"/>
        <v>0</v>
      </c>
      <c r="AD526" s="259">
        <f t="shared" si="117"/>
        <v>0</v>
      </c>
      <c r="AE526" s="312">
        <f>'To &amp; from Work- trip % summary'!Q531</f>
        <v>0</v>
      </c>
      <c r="AF526" s="314">
        <f>'To &amp; from Work- trip % summary'!S531</f>
        <v>0</v>
      </c>
      <c r="AG526" s="260">
        <f t="shared" si="118"/>
        <v>0</v>
      </c>
      <c r="AH526" s="259">
        <f t="shared" si="119"/>
        <v>0</v>
      </c>
      <c r="AI526" s="312">
        <f>'To &amp; from Work- trip % summary'!V531</f>
        <v>0</v>
      </c>
      <c r="AJ526" s="314">
        <f>'To &amp; from Work- trip % summary'!X531</f>
        <v>0</v>
      </c>
      <c r="AK526" s="260">
        <f t="shared" si="120"/>
        <v>0</v>
      </c>
      <c r="AL526" s="259">
        <f t="shared" si="121"/>
        <v>0</v>
      </c>
      <c r="AM526" s="312">
        <f>'To &amp; from Work- trip % summary'!AA531</f>
        <v>0</v>
      </c>
      <c r="AN526" s="314">
        <f>'To &amp; from Work- trip % summary'!AC531</f>
        <v>0</v>
      </c>
      <c r="AO526" s="260">
        <f t="shared" si="122"/>
        <v>0</v>
      </c>
      <c r="AP526" s="259">
        <f t="shared" si="123"/>
        <v>0</v>
      </c>
      <c r="AQ526" s="312">
        <f>'To &amp; from Work- trip % summary'!AF531</f>
        <v>0</v>
      </c>
      <c r="AR526" s="314">
        <f>'To &amp; from Work- trip % summary'!AH531</f>
        <v>0</v>
      </c>
      <c r="AS526" s="260">
        <f t="shared" si="124"/>
        <v>0</v>
      </c>
      <c r="AT526" s="259">
        <f t="shared" si="125"/>
        <v>0</v>
      </c>
      <c r="AU526" s="261"/>
      <c r="AV526" s="248"/>
      <c r="AW526" s="248"/>
      <c r="AX526" s="248"/>
      <c r="AY526" s="248"/>
    </row>
    <row r="527" spans="1:51" x14ac:dyDescent="0.2">
      <c r="A527" s="248"/>
      <c r="B527" s="248"/>
      <c r="C527" s="248"/>
      <c r="D527" s="248"/>
      <c r="E527" s="248"/>
      <c r="F527" s="248"/>
      <c r="G527" s="248"/>
      <c r="H527" s="248"/>
      <c r="I527" s="248"/>
      <c r="J527" s="248"/>
      <c r="K527" s="248"/>
      <c r="L527" s="248"/>
      <c r="M527" s="248"/>
      <c r="N527" s="248"/>
      <c r="O527" s="248"/>
      <c r="P527" s="248"/>
      <c r="Q527" s="296"/>
      <c r="R527" s="256">
        <f>'To &amp; from Work- trip % summary'!B532</f>
        <v>0</v>
      </c>
      <c r="S527" s="313">
        <f>'To &amp; from Work- trip % summary'!D532</f>
        <v>0</v>
      </c>
      <c r="T527" s="257">
        <f>'Non-survey input values'!$B$26</f>
        <v>220.3</v>
      </c>
      <c r="U527" s="258">
        <f t="shared" si="112"/>
        <v>0</v>
      </c>
      <c r="V527" s="259">
        <f t="shared" si="113"/>
        <v>0</v>
      </c>
      <c r="W527" s="312">
        <f>'To &amp; from Work- trip % summary'!G532</f>
        <v>0</v>
      </c>
      <c r="X527" s="314">
        <f>'To &amp; from Work- trip % summary'!I532</f>
        <v>0</v>
      </c>
      <c r="Y527" s="260">
        <f t="shared" si="114"/>
        <v>0</v>
      </c>
      <c r="Z527" s="259">
        <f t="shared" si="115"/>
        <v>0</v>
      </c>
      <c r="AA527" s="312">
        <f>'To &amp; from Work- trip % summary'!L532</f>
        <v>0</v>
      </c>
      <c r="AB527" s="314">
        <f>'To &amp; from Work- trip % summary'!N532</f>
        <v>0</v>
      </c>
      <c r="AC527" s="260">
        <f t="shared" si="116"/>
        <v>0</v>
      </c>
      <c r="AD527" s="259">
        <f t="shared" si="117"/>
        <v>0</v>
      </c>
      <c r="AE527" s="312">
        <f>'To &amp; from Work- trip % summary'!Q532</f>
        <v>0</v>
      </c>
      <c r="AF527" s="314">
        <f>'To &amp; from Work- trip % summary'!S532</f>
        <v>0</v>
      </c>
      <c r="AG527" s="260">
        <f t="shared" si="118"/>
        <v>0</v>
      </c>
      <c r="AH527" s="259">
        <f t="shared" si="119"/>
        <v>0</v>
      </c>
      <c r="AI527" s="312">
        <f>'To &amp; from Work- trip % summary'!V532</f>
        <v>0</v>
      </c>
      <c r="AJ527" s="314">
        <f>'To &amp; from Work- trip % summary'!X532</f>
        <v>0</v>
      </c>
      <c r="AK527" s="260">
        <f t="shared" si="120"/>
        <v>0</v>
      </c>
      <c r="AL527" s="259">
        <f t="shared" si="121"/>
        <v>0</v>
      </c>
      <c r="AM527" s="312">
        <f>'To &amp; from Work- trip % summary'!AA532</f>
        <v>0</v>
      </c>
      <c r="AN527" s="314">
        <f>'To &amp; from Work- trip % summary'!AC532</f>
        <v>0</v>
      </c>
      <c r="AO527" s="260">
        <f t="shared" si="122"/>
        <v>0</v>
      </c>
      <c r="AP527" s="259">
        <f t="shared" si="123"/>
        <v>0</v>
      </c>
      <c r="AQ527" s="312">
        <f>'To &amp; from Work- trip % summary'!AF532</f>
        <v>0</v>
      </c>
      <c r="AR527" s="314">
        <f>'To &amp; from Work- trip % summary'!AH532</f>
        <v>0</v>
      </c>
      <c r="AS527" s="260">
        <f t="shared" si="124"/>
        <v>0</v>
      </c>
      <c r="AT527" s="259">
        <f t="shared" si="125"/>
        <v>0</v>
      </c>
      <c r="AU527" s="261"/>
      <c r="AV527" s="248"/>
      <c r="AW527" s="248"/>
      <c r="AX527" s="248"/>
      <c r="AY527" s="248"/>
    </row>
    <row r="528" spans="1:51" x14ac:dyDescent="0.2">
      <c r="A528" s="248"/>
      <c r="B528" s="248"/>
      <c r="C528" s="248"/>
      <c r="D528" s="248"/>
      <c r="E528" s="248"/>
      <c r="F528" s="248"/>
      <c r="G528" s="248"/>
      <c r="H528" s="248"/>
      <c r="I528" s="248"/>
      <c r="J528" s="248"/>
      <c r="K528" s="248"/>
      <c r="L528" s="248"/>
      <c r="M528" s="248"/>
      <c r="N528" s="248"/>
      <c r="O528" s="248"/>
      <c r="P528" s="248"/>
      <c r="Q528" s="296"/>
      <c r="R528" s="256">
        <f>'To &amp; from Work- trip % summary'!B533</f>
        <v>0</v>
      </c>
      <c r="S528" s="313">
        <f>'To &amp; from Work- trip % summary'!D533</f>
        <v>0</v>
      </c>
      <c r="T528" s="257">
        <f>'Non-survey input values'!$B$26</f>
        <v>220.3</v>
      </c>
      <c r="U528" s="258">
        <f t="shared" si="112"/>
        <v>0</v>
      </c>
      <c r="V528" s="259">
        <f t="shared" si="113"/>
        <v>0</v>
      </c>
      <c r="W528" s="312">
        <f>'To &amp; from Work- trip % summary'!G533</f>
        <v>0</v>
      </c>
      <c r="X528" s="314">
        <f>'To &amp; from Work- trip % summary'!I533</f>
        <v>0</v>
      </c>
      <c r="Y528" s="260">
        <f t="shared" si="114"/>
        <v>0</v>
      </c>
      <c r="Z528" s="259">
        <f t="shared" si="115"/>
        <v>0</v>
      </c>
      <c r="AA528" s="312">
        <f>'To &amp; from Work- trip % summary'!L533</f>
        <v>0</v>
      </c>
      <c r="AB528" s="314">
        <f>'To &amp; from Work- trip % summary'!N533</f>
        <v>0</v>
      </c>
      <c r="AC528" s="260">
        <f t="shared" si="116"/>
        <v>0</v>
      </c>
      <c r="AD528" s="259">
        <f t="shared" si="117"/>
        <v>0</v>
      </c>
      <c r="AE528" s="312">
        <f>'To &amp; from Work- trip % summary'!Q533</f>
        <v>0</v>
      </c>
      <c r="AF528" s="314">
        <f>'To &amp; from Work- trip % summary'!S533</f>
        <v>0</v>
      </c>
      <c r="AG528" s="260">
        <f t="shared" si="118"/>
        <v>0</v>
      </c>
      <c r="AH528" s="259">
        <f t="shared" si="119"/>
        <v>0</v>
      </c>
      <c r="AI528" s="312">
        <f>'To &amp; from Work- trip % summary'!V533</f>
        <v>0</v>
      </c>
      <c r="AJ528" s="314">
        <f>'To &amp; from Work- trip % summary'!X533</f>
        <v>0</v>
      </c>
      <c r="AK528" s="260">
        <f t="shared" si="120"/>
        <v>0</v>
      </c>
      <c r="AL528" s="259">
        <f t="shared" si="121"/>
        <v>0</v>
      </c>
      <c r="AM528" s="312">
        <f>'To &amp; from Work- trip % summary'!AA533</f>
        <v>0</v>
      </c>
      <c r="AN528" s="314">
        <f>'To &amp; from Work- trip % summary'!AC533</f>
        <v>0</v>
      </c>
      <c r="AO528" s="260">
        <f t="shared" si="122"/>
        <v>0</v>
      </c>
      <c r="AP528" s="259">
        <f t="shared" si="123"/>
        <v>0</v>
      </c>
      <c r="AQ528" s="312">
        <f>'To &amp; from Work- trip % summary'!AF533</f>
        <v>0</v>
      </c>
      <c r="AR528" s="314">
        <f>'To &amp; from Work- trip % summary'!AH533</f>
        <v>0</v>
      </c>
      <c r="AS528" s="260">
        <f t="shared" si="124"/>
        <v>0</v>
      </c>
      <c r="AT528" s="259">
        <f t="shared" si="125"/>
        <v>0</v>
      </c>
      <c r="AU528" s="261"/>
      <c r="AV528" s="248"/>
      <c r="AW528" s="248"/>
      <c r="AX528" s="248"/>
      <c r="AY528" s="248"/>
    </row>
    <row r="529" spans="1:51" x14ac:dyDescent="0.2">
      <c r="A529" s="248"/>
      <c r="B529" s="248"/>
      <c r="C529" s="248"/>
      <c r="D529" s="248"/>
      <c r="E529" s="248"/>
      <c r="F529" s="248"/>
      <c r="G529" s="248"/>
      <c r="H529" s="248"/>
      <c r="I529" s="248"/>
      <c r="J529" s="248"/>
      <c r="K529" s="248"/>
      <c r="L529" s="248"/>
      <c r="M529" s="248"/>
      <c r="N529" s="248"/>
      <c r="O529" s="248"/>
      <c r="P529" s="248"/>
      <c r="Q529" s="296"/>
      <c r="R529" s="256">
        <f>'To &amp; from Work- trip % summary'!B534</f>
        <v>0</v>
      </c>
      <c r="S529" s="313">
        <f>'To &amp; from Work- trip % summary'!D534</f>
        <v>0</v>
      </c>
      <c r="T529" s="257">
        <f>'Non-survey input values'!$B$26</f>
        <v>220.3</v>
      </c>
      <c r="U529" s="258">
        <f t="shared" si="112"/>
        <v>0</v>
      </c>
      <c r="V529" s="259">
        <f t="shared" si="113"/>
        <v>0</v>
      </c>
      <c r="W529" s="312">
        <f>'To &amp; from Work- trip % summary'!G534</f>
        <v>0</v>
      </c>
      <c r="X529" s="314">
        <f>'To &amp; from Work- trip % summary'!I534</f>
        <v>0</v>
      </c>
      <c r="Y529" s="260">
        <f t="shared" si="114"/>
        <v>0</v>
      </c>
      <c r="Z529" s="259">
        <f t="shared" si="115"/>
        <v>0</v>
      </c>
      <c r="AA529" s="312">
        <f>'To &amp; from Work- trip % summary'!L534</f>
        <v>0</v>
      </c>
      <c r="AB529" s="314">
        <f>'To &amp; from Work- trip % summary'!N534</f>
        <v>0</v>
      </c>
      <c r="AC529" s="260">
        <f t="shared" si="116"/>
        <v>0</v>
      </c>
      <c r="AD529" s="259">
        <f t="shared" si="117"/>
        <v>0</v>
      </c>
      <c r="AE529" s="312">
        <f>'To &amp; from Work- trip % summary'!Q534</f>
        <v>0</v>
      </c>
      <c r="AF529" s="314">
        <f>'To &amp; from Work- trip % summary'!S534</f>
        <v>0</v>
      </c>
      <c r="AG529" s="260">
        <f t="shared" si="118"/>
        <v>0</v>
      </c>
      <c r="AH529" s="259">
        <f t="shared" si="119"/>
        <v>0</v>
      </c>
      <c r="AI529" s="312">
        <f>'To &amp; from Work- trip % summary'!V534</f>
        <v>0</v>
      </c>
      <c r="AJ529" s="314">
        <f>'To &amp; from Work- trip % summary'!X534</f>
        <v>0</v>
      </c>
      <c r="AK529" s="260">
        <f t="shared" si="120"/>
        <v>0</v>
      </c>
      <c r="AL529" s="259">
        <f t="shared" si="121"/>
        <v>0</v>
      </c>
      <c r="AM529" s="312">
        <f>'To &amp; from Work- trip % summary'!AA534</f>
        <v>0</v>
      </c>
      <c r="AN529" s="314">
        <f>'To &amp; from Work- trip % summary'!AC534</f>
        <v>0</v>
      </c>
      <c r="AO529" s="260">
        <f t="shared" si="122"/>
        <v>0</v>
      </c>
      <c r="AP529" s="259">
        <f t="shared" si="123"/>
        <v>0</v>
      </c>
      <c r="AQ529" s="312">
        <f>'To &amp; from Work- trip % summary'!AF534</f>
        <v>0</v>
      </c>
      <c r="AR529" s="314">
        <f>'To &amp; from Work- trip % summary'!AH534</f>
        <v>0</v>
      </c>
      <c r="AS529" s="260">
        <f t="shared" si="124"/>
        <v>0</v>
      </c>
      <c r="AT529" s="259">
        <f t="shared" si="125"/>
        <v>0</v>
      </c>
      <c r="AU529" s="261"/>
      <c r="AV529" s="248"/>
      <c r="AW529" s="248"/>
      <c r="AX529" s="248"/>
      <c r="AY529" s="248"/>
    </row>
    <row r="530" spans="1:51" x14ac:dyDescent="0.2">
      <c r="A530" s="248"/>
      <c r="B530" s="248"/>
      <c r="C530" s="248"/>
      <c r="D530" s="248"/>
      <c r="E530" s="248"/>
      <c r="F530" s="248"/>
      <c r="G530" s="248"/>
      <c r="H530" s="248"/>
      <c r="I530" s="248"/>
      <c r="J530" s="248"/>
      <c r="K530" s="248"/>
      <c r="L530" s="248"/>
      <c r="M530" s="248"/>
      <c r="N530" s="248"/>
      <c r="O530" s="248"/>
      <c r="P530" s="248"/>
      <c r="Q530" s="296"/>
      <c r="R530" s="256">
        <f>'To &amp; from Work- trip % summary'!B535</f>
        <v>0</v>
      </c>
      <c r="S530" s="313">
        <f>'To &amp; from Work- trip % summary'!D535</f>
        <v>0</v>
      </c>
      <c r="T530" s="257">
        <f>'Non-survey input values'!$B$26</f>
        <v>220.3</v>
      </c>
      <c r="U530" s="258">
        <f t="shared" si="112"/>
        <v>0</v>
      </c>
      <c r="V530" s="259">
        <f t="shared" si="113"/>
        <v>0</v>
      </c>
      <c r="W530" s="312">
        <f>'To &amp; from Work- trip % summary'!G535</f>
        <v>0</v>
      </c>
      <c r="X530" s="314">
        <f>'To &amp; from Work- trip % summary'!I535</f>
        <v>0</v>
      </c>
      <c r="Y530" s="260">
        <f t="shared" si="114"/>
        <v>0</v>
      </c>
      <c r="Z530" s="259">
        <f t="shared" si="115"/>
        <v>0</v>
      </c>
      <c r="AA530" s="312">
        <f>'To &amp; from Work- trip % summary'!L535</f>
        <v>0</v>
      </c>
      <c r="AB530" s="314">
        <f>'To &amp; from Work- trip % summary'!N535</f>
        <v>0</v>
      </c>
      <c r="AC530" s="260">
        <f t="shared" si="116"/>
        <v>0</v>
      </c>
      <c r="AD530" s="259">
        <f t="shared" si="117"/>
        <v>0</v>
      </c>
      <c r="AE530" s="312">
        <f>'To &amp; from Work- trip % summary'!Q535</f>
        <v>0</v>
      </c>
      <c r="AF530" s="314">
        <f>'To &amp; from Work- trip % summary'!S535</f>
        <v>0</v>
      </c>
      <c r="AG530" s="260">
        <f t="shared" si="118"/>
        <v>0</v>
      </c>
      <c r="AH530" s="259">
        <f t="shared" si="119"/>
        <v>0</v>
      </c>
      <c r="AI530" s="312">
        <f>'To &amp; from Work- trip % summary'!V535</f>
        <v>0</v>
      </c>
      <c r="AJ530" s="314">
        <f>'To &amp; from Work- trip % summary'!X535</f>
        <v>0</v>
      </c>
      <c r="AK530" s="260">
        <f t="shared" si="120"/>
        <v>0</v>
      </c>
      <c r="AL530" s="259">
        <f t="shared" si="121"/>
        <v>0</v>
      </c>
      <c r="AM530" s="312">
        <f>'To &amp; from Work- trip % summary'!AA535</f>
        <v>0</v>
      </c>
      <c r="AN530" s="314">
        <f>'To &amp; from Work- trip % summary'!AC535</f>
        <v>0</v>
      </c>
      <c r="AO530" s="260">
        <f t="shared" si="122"/>
        <v>0</v>
      </c>
      <c r="AP530" s="259">
        <f t="shared" si="123"/>
        <v>0</v>
      </c>
      <c r="AQ530" s="312">
        <f>'To &amp; from Work- trip % summary'!AF535</f>
        <v>0</v>
      </c>
      <c r="AR530" s="314">
        <f>'To &amp; from Work- trip % summary'!AH535</f>
        <v>0</v>
      </c>
      <c r="AS530" s="260">
        <f t="shared" si="124"/>
        <v>0</v>
      </c>
      <c r="AT530" s="259">
        <f t="shared" si="125"/>
        <v>0</v>
      </c>
      <c r="AU530" s="261"/>
      <c r="AV530" s="248"/>
      <c r="AW530" s="248"/>
      <c r="AX530" s="248"/>
      <c r="AY530" s="248"/>
    </row>
    <row r="531" spans="1:51" x14ac:dyDescent="0.2">
      <c r="A531" s="248"/>
      <c r="B531" s="248"/>
      <c r="C531" s="248"/>
      <c r="D531" s="248"/>
      <c r="E531" s="248"/>
      <c r="F531" s="248"/>
      <c r="G531" s="248"/>
      <c r="H531" s="248"/>
      <c r="I531" s="248"/>
      <c r="J531" s="248"/>
      <c r="K531" s="248"/>
      <c r="L531" s="248"/>
      <c r="M531" s="248"/>
      <c r="N531" s="248"/>
      <c r="O531" s="248"/>
      <c r="P531" s="248"/>
      <c r="Q531" s="296"/>
      <c r="R531" s="256">
        <f>'To &amp; from Work- trip % summary'!B536</f>
        <v>0</v>
      </c>
      <c r="S531" s="313">
        <f>'To &amp; from Work- trip % summary'!D536</f>
        <v>0</v>
      </c>
      <c r="T531" s="257">
        <f>'Non-survey input values'!$B$26</f>
        <v>220.3</v>
      </c>
      <c r="U531" s="258">
        <f t="shared" si="112"/>
        <v>0</v>
      </c>
      <c r="V531" s="259">
        <f t="shared" si="113"/>
        <v>0</v>
      </c>
      <c r="W531" s="312">
        <f>'To &amp; from Work- trip % summary'!G536</f>
        <v>0</v>
      </c>
      <c r="X531" s="314">
        <f>'To &amp; from Work- trip % summary'!I536</f>
        <v>0</v>
      </c>
      <c r="Y531" s="260">
        <f t="shared" si="114"/>
        <v>0</v>
      </c>
      <c r="Z531" s="259">
        <f t="shared" si="115"/>
        <v>0</v>
      </c>
      <c r="AA531" s="312">
        <f>'To &amp; from Work- trip % summary'!L536</f>
        <v>0</v>
      </c>
      <c r="AB531" s="314">
        <f>'To &amp; from Work- trip % summary'!N536</f>
        <v>0</v>
      </c>
      <c r="AC531" s="260">
        <f t="shared" si="116"/>
        <v>0</v>
      </c>
      <c r="AD531" s="259">
        <f t="shared" si="117"/>
        <v>0</v>
      </c>
      <c r="AE531" s="312">
        <f>'To &amp; from Work- trip % summary'!Q536</f>
        <v>0</v>
      </c>
      <c r="AF531" s="314">
        <f>'To &amp; from Work- trip % summary'!S536</f>
        <v>0</v>
      </c>
      <c r="AG531" s="260">
        <f t="shared" si="118"/>
        <v>0</v>
      </c>
      <c r="AH531" s="259">
        <f t="shared" si="119"/>
        <v>0</v>
      </c>
      <c r="AI531" s="312">
        <f>'To &amp; from Work- trip % summary'!V536</f>
        <v>0</v>
      </c>
      <c r="AJ531" s="314">
        <f>'To &amp; from Work- trip % summary'!X536</f>
        <v>0</v>
      </c>
      <c r="AK531" s="260">
        <f t="shared" si="120"/>
        <v>0</v>
      </c>
      <c r="AL531" s="259">
        <f t="shared" si="121"/>
        <v>0</v>
      </c>
      <c r="AM531" s="312">
        <f>'To &amp; from Work- trip % summary'!AA536</f>
        <v>0</v>
      </c>
      <c r="AN531" s="314">
        <f>'To &amp; from Work- trip % summary'!AC536</f>
        <v>0</v>
      </c>
      <c r="AO531" s="260">
        <f t="shared" si="122"/>
        <v>0</v>
      </c>
      <c r="AP531" s="259">
        <f t="shared" si="123"/>
        <v>0</v>
      </c>
      <c r="AQ531" s="312">
        <f>'To &amp; from Work- trip % summary'!AF536</f>
        <v>0</v>
      </c>
      <c r="AR531" s="314">
        <f>'To &amp; from Work- trip % summary'!AH536</f>
        <v>0</v>
      </c>
      <c r="AS531" s="260">
        <f t="shared" si="124"/>
        <v>0</v>
      </c>
      <c r="AT531" s="259">
        <f t="shared" si="125"/>
        <v>0</v>
      </c>
      <c r="AU531" s="261"/>
      <c r="AV531" s="248"/>
      <c r="AW531" s="248"/>
      <c r="AX531" s="248"/>
      <c r="AY531" s="248"/>
    </row>
    <row r="532" spans="1:51" x14ac:dyDescent="0.2">
      <c r="A532" s="248"/>
      <c r="B532" s="248"/>
      <c r="C532" s="248"/>
      <c r="D532" s="248"/>
      <c r="E532" s="248"/>
      <c r="F532" s="248"/>
      <c r="G532" s="248"/>
      <c r="H532" s="248"/>
      <c r="I532" s="248"/>
      <c r="J532" s="248"/>
      <c r="K532" s="248"/>
      <c r="L532" s="248"/>
      <c r="M532" s="248"/>
      <c r="N532" s="248"/>
      <c r="O532" s="248"/>
      <c r="P532" s="248"/>
      <c r="Q532" s="296"/>
      <c r="R532" s="256">
        <f>'To &amp; from Work- trip % summary'!B537</f>
        <v>0</v>
      </c>
      <c r="S532" s="313">
        <f>'To &amp; from Work- trip % summary'!D537</f>
        <v>0</v>
      </c>
      <c r="T532" s="257">
        <f>'Non-survey input values'!$B$26</f>
        <v>220.3</v>
      </c>
      <c r="U532" s="258">
        <f t="shared" si="112"/>
        <v>0</v>
      </c>
      <c r="V532" s="259">
        <f t="shared" si="113"/>
        <v>0</v>
      </c>
      <c r="W532" s="312">
        <f>'To &amp; from Work- trip % summary'!G537</f>
        <v>0</v>
      </c>
      <c r="X532" s="314">
        <f>'To &amp; from Work- trip % summary'!I537</f>
        <v>0</v>
      </c>
      <c r="Y532" s="260">
        <f t="shared" si="114"/>
        <v>0</v>
      </c>
      <c r="Z532" s="259">
        <f t="shared" si="115"/>
        <v>0</v>
      </c>
      <c r="AA532" s="312">
        <f>'To &amp; from Work- trip % summary'!L537</f>
        <v>0</v>
      </c>
      <c r="AB532" s="314">
        <f>'To &amp; from Work- trip % summary'!N537</f>
        <v>0</v>
      </c>
      <c r="AC532" s="260">
        <f t="shared" si="116"/>
        <v>0</v>
      </c>
      <c r="AD532" s="259">
        <f t="shared" si="117"/>
        <v>0</v>
      </c>
      <c r="AE532" s="312">
        <f>'To &amp; from Work- trip % summary'!Q537</f>
        <v>0</v>
      </c>
      <c r="AF532" s="314">
        <f>'To &amp; from Work- trip % summary'!S537</f>
        <v>0</v>
      </c>
      <c r="AG532" s="260">
        <f t="shared" si="118"/>
        <v>0</v>
      </c>
      <c r="AH532" s="259">
        <f t="shared" si="119"/>
        <v>0</v>
      </c>
      <c r="AI532" s="312">
        <f>'To &amp; from Work- trip % summary'!V537</f>
        <v>0</v>
      </c>
      <c r="AJ532" s="314">
        <f>'To &amp; from Work- trip % summary'!X537</f>
        <v>0</v>
      </c>
      <c r="AK532" s="260">
        <f t="shared" si="120"/>
        <v>0</v>
      </c>
      <c r="AL532" s="259">
        <f t="shared" si="121"/>
        <v>0</v>
      </c>
      <c r="AM532" s="312">
        <f>'To &amp; from Work- trip % summary'!AA537</f>
        <v>0</v>
      </c>
      <c r="AN532" s="314">
        <f>'To &amp; from Work- trip % summary'!AC537</f>
        <v>0</v>
      </c>
      <c r="AO532" s="260">
        <f t="shared" si="122"/>
        <v>0</v>
      </c>
      <c r="AP532" s="259">
        <f t="shared" si="123"/>
        <v>0</v>
      </c>
      <c r="AQ532" s="312">
        <f>'To &amp; from Work- trip % summary'!AF537</f>
        <v>0</v>
      </c>
      <c r="AR532" s="314">
        <f>'To &amp; from Work- trip % summary'!AH537</f>
        <v>0</v>
      </c>
      <c r="AS532" s="260">
        <f t="shared" si="124"/>
        <v>0</v>
      </c>
      <c r="AT532" s="259">
        <f t="shared" si="125"/>
        <v>0</v>
      </c>
      <c r="AU532" s="261"/>
      <c r="AV532" s="248"/>
      <c r="AW532" s="248"/>
      <c r="AX532" s="248"/>
      <c r="AY532" s="248"/>
    </row>
    <row r="533" spans="1:51" x14ac:dyDescent="0.2">
      <c r="A533" s="248"/>
      <c r="B533" s="248"/>
      <c r="C533" s="248"/>
      <c r="D533" s="248"/>
      <c r="E533" s="248"/>
      <c r="F533" s="248"/>
      <c r="G533" s="248"/>
      <c r="H533" s="248"/>
      <c r="I533" s="248"/>
      <c r="J533" s="248"/>
      <c r="K533" s="248"/>
      <c r="L533" s="248"/>
      <c r="M533" s="248"/>
      <c r="N533" s="248"/>
      <c r="O533" s="248"/>
      <c r="P533" s="248"/>
      <c r="Q533" s="296"/>
      <c r="R533" s="256">
        <f>'To &amp; from Work- trip % summary'!B538</f>
        <v>0</v>
      </c>
      <c r="S533" s="313">
        <f>'To &amp; from Work- trip % summary'!D538</f>
        <v>0</v>
      </c>
      <c r="T533" s="257">
        <f>'Non-survey input values'!$B$26</f>
        <v>220.3</v>
      </c>
      <c r="U533" s="258">
        <f t="shared" si="112"/>
        <v>0</v>
      </c>
      <c r="V533" s="259">
        <f t="shared" si="113"/>
        <v>0</v>
      </c>
      <c r="W533" s="312">
        <f>'To &amp; from Work- trip % summary'!G538</f>
        <v>0</v>
      </c>
      <c r="X533" s="314">
        <f>'To &amp; from Work- trip % summary'!I538</f>
        <v>0</v>
      </c>
      <c r="Y533" s="260">
        <f t="shared" si="114"/>
        <v>0</v>
      </c>
      <c r="Z533" s="259">
        <f t="shared" si="115"/>
        <v>0</v>
      </c>
      <c r="AA533" s="312">
        <f>'To &amp; from Work- trip % summary'!L538</f>
        <v>0</v>
      </c>
      <c r="AB533" s="314">
        <f>'To &amp; from Work- trip % summary'!N538</f>
        <v>0</v>
      </c>
      <c r="AC533" s="260">
        <f t="shared" si="116"/>
        <v>0</v>
      </c>
      <c r="AD533" s="259">
        <f t="shared" si="117"/>
        <v>0</v>
      </c>
      <c r="AE533" s="312">
        <f>'To &amp; from Work- trip % summary'!Q538</f>
        <v>0</v>
      </c>
      <c r="AF533" s="314">
        <f>'To &amp; from Work- trip % summary'!S538</f>
        <v>0</v>
      </c>
      <c r="AG533" s="260">
        <f t="shared" si="118"/>
        <v>0</v>
      </c>
      <c r="AH533" s="259">
        <f t="shared" si="119"/>
        <v>0</v>
      </c>
      <c r="AI533" s="312">
        <f>'To &amp; from Work- trip % summary'!V538</f>
        <v>0</v>
      </c>
      <c r="AJ533" s="314">
        <f>'To &amp; from Work- trip % summary'!X538</f>
        <v>0</v>
      </c>
      <c r="AK533" s="260">
        <f t="shared" si="120"/>
        <v>0</v>
      </c>
      <c r="AL533" s="259">
        <f t="shared" si="121"/>
        <v>0</v>
      </c>
      <c r="AM533" s="312">
        <f>'To &amp; from Work- trip % summary'!AA538</f>
        <v>0</v>
      </c>
      <c r="AN533" s="314">
        <f>'To &amp; from Work- trip % summary'!AC538</f>
        <v>0</v>
      </c>
      <c r="AO533" s="260">
        <f t="shared" si="122"/>
        <v>0</v>
      </c>
      <c r="AP533" s="259">
        <f t="shared" si="123"/>
        <v>0</v>
      </c>
      <c r="AQ533" s="312">
        <f>'To &amp; from Work- trip % summary'!AF538</f>
        <v>0</v>
      </c>
      <c r="AR533" s="314">
        <f>'To &amp; from Work- trip % summary'!AH538</f>
        <v>0</v>
      </c>
      <c r="AS533" s="260">
        <f t="shared" si="124"/>
        <v>0</v>
      </c>
      <c r="AT533" s="259">
        <f t="shared" si="125"/>
        <v>0</v>
      </c>
      <c r="AU533" s="261"/>
      <c r="AV533" s="248"/>
      <c r="AW533" s="248"/>
      <c r="AX533" s="248"/>
      <c r="AY533" s="248"/>
    </row>
    <row r="534" spans="1:51" x14ac:dyDescent="0.2">
      <c r="A534" s="248"/>
      <c r="B534" s="248"/>
      <c r="C534" s="248"/>
      <c r="D534" s="248"/>
      <c r="E534" s="248"/>
      <c r="F534" s="248"/>
      <c r="G534" s="248"/>
      <c r="H534" s="248"/>
      <c r="I534" s="248"/>
      <c r="J534" s="248"/>
      <c r="K534" s="248"/>
      <c r="L534" s="248"/>
      <c r="M534" s="248"/>
      <c r="N534" s="248"/>
      <c r="O534" s="248"/>
      <c r="P534" s="248"/>
      <c r="Q534" s="296"/>
      <c r="R534" s="256">
        <f>'To &amp; from Work- trip % summary'!B539</f>
        <v>0</v>
      </c>
      <c r="S534" s="313">
        <f>'To &amp; from Work- trip % summary'!D539</f>
        <v>0</v>
      </c>
      <c r="T534" s="257">
        <f>'Non-survey input values'!$B$26</f>
        <v>220.3</v>
      </c>
      <c r="U534" s="258">
        <f t="shared" si="112"/>
        <v>0</v>
      </c>
      <c r="V534" s="259">
        <f t="shared" si="113"/>
        <v>0</v>
      </c>
      <c r="W534" s="312">
        <f>'To &amp; from Work- trip % summary'!G539</f>
        <v>0</v>
      </c>
      <c r="X534" s="314">
        <f>'To &amp; from Work- trip % summary'!I539</f>
        <v>0</v>
      </c>
      <c r="Y534" s="260">
        <f t="shared" si="114"/>
        <v>0</v>
      </c>
      <c r="Z534" s="259">
        <f t="shared" si="115"/>
        <v>0</v>
      </c>
      <c r="AA534" s="312">
        <f>'To &amp; from Work- trip % summary'!L539</f>
        <v>0</v>
      </c>
      <c r="AB534" s="314">
        <f>'To &amp; from Work- trip % summary'!N539</f>
        <v>0</v>
      </c>
      <c r="AC534" s="260">
        <f t="shared" si="116"/>
        <v>0</v>
      </c>
      <c r="AD534" s="259">
        <f t="shared" si="117"/>
        <v>0</v>
      </c>
      <c r="AE534" s="312">
        <f>'To &amp; from Work- trip % summary'!Q539</f>
        <v>0</v>
      </c>
      <c r="AF534" s="314">
        <f>'To &amp; from Work- trip % summary'!S539</f>
        <v>0</v>
      </c>
      <c r="AG534" s="260">
        <f t="shared" si="118"/>
        <v>0</v>
      </c>
      <c r="AH534" s="259">
        <f t="shared" si="119"/>
        <v>0</v>
      </c>
      <c r="AI534" s="312">
        <f>'To &amp; from Work- trip % summary'!V539</f>
        <v>0</v>
      </c>
      <c r="AJ534" s="314">
        <f>'To &amp; from Work- trip % summary'!X539</f>
        <v>0</v>
      </c>
      <c r="AK534" s="260">
        <f t="shared" si="120"/>
        <v>0</v>
      </c>
      <c r="AL534" s="259">
        <f t="shared" si="121"/>
        <v>0</v>
      </c>
      <c r="AM534" s="312">
        <f>'To &amp; from Work- trip % summary'!AA539</f>
        <v>0</v>
      </c>
      <c r="AN534" s="314">
        <f>'To &amp; from Work- trip % summary'!AC539</f>
        <v>0</v>
      </c>
      <c r="AO534" s="260">
        <f t="shared" si="122"/>
        <v>0</v>
      </c>
      <c r="AP534" s="259">
        <f t="shared" si="123"/>
        <v>0</v>
      </c>
      <c r="AQ534" s="312">
        <f>'To &amp; from Work- trip % summary'!AF539</f>
        <v>0</v>
      </c>
      <c r="AR534" s="314">
        <f>'To &amp; from Work- trip % summary'!AH539</f>
        <v>0</v>
      </c>
      <c r="AS534" s="260">
        <f t="shared" si="124"/>
        <v>0</v>
      </c>
      <c r="AT534" s="259">
        <f t="shared" si="125"/>
        <v>0</v>
      </c>
      <c r="AU534" s="261"/>
      <c r="AV534" s="248"/>
      <c r="AW534" s="248"/>
      <c r="AX534" s="248"/>
      <c r="AY534" s="248"/>
    </row>
    <row r="535" spans="1:51" x14ac:dyDescent="0.2">
      <c r="A535" s="248"/>
      <c r="B535" s="248"/>
      <c r="C535" s="248"/>
      <c r="D535" s="248"/>
      <c r="E535" s="248"/>
      <c r="F535" s="248"/>
      <c r="G535" s="248"/>
      <c r="H535" s="248"/>
      <c r="I535" s="248"/>
      <c r="J535" s="248"/>
      <c r="K535" s="248"/>
      <c r="L535" s="248"/>
      <c r="M535" s="248"/>
      <c r="N535" s="248"/>
      <c r="O535" s="248"/>
      <c r="P535" s="248"/>
      <c r="Q535" s="296"/>
      <c r="R535" s="256">
        <f>'To &amp; from Work- trip % summary'!B540</f>
        <v>0</v>
      </c>
      <c r="S535" s="313">
        <f>'To &amp; from Work- trip % summary'!D540</f>
        <v>0</v>
      </c>
      <c r="T535" s="257">
        <f>'Non-survey input values'!$B$26</f>
        <v>220.3</v>
      </c>
      <c r="U535" s="258">
        <f t="shared" si="112"/>
        <v>0</v>
      </c>
      <c r="V535" s="259">
        <f t="shared" si="113"/>
        <v>0</v>
      </c>
      <c r="W535" s="312">
        <f>'To &amp; from Work- trip % summary'!G540</f>
        <v>0</v>
      </c>
      <c r="X535" s="314">
        <f>'To &amp; from Work- trip % summary'!I540</f>
        <v>0</v>
      </c>
      <c r="Y535" s="260">
        <f t="shared" si="114"/>
        <v>0</v>
      </c>
      <c r="Z535" s="259">
        <f t="shared" si="115"/>
        <v>0</v>
      </c>
      <c r="AA535" s="312">
        <f>'To &amp; from Work- trip % summary'!L540</f>
        <v>0</v>
      </c>
      <c r="AB535" s="314">
        <f>'To &amp; from Work- trip % summary'!N540</f>
        <v>0</v>
      </c>
      <c r="AC535" s="260">
        <f t="shared" si="116"/>
        <v>0</v>
      </c>
      <c r="AD535" s="259">
        <f t="shared" si="117"/>
        <v>0</v>
      </c>
      <c r="AE535" s="312">
        <f>'To &amp; from Work- trip % summary'!Q540</f>
        <v>0</v>
      </c>
      <c r="AF535" s="314">
        <f>'To &amp; from Work- trip % summary'!S540</f>
        <v>0</v>
      </c>
      <c r="AG535" s="260">
        <f t="shared" si="118"/>
        <v>0</v>
      </c>
      <c r="AH535" s="259">
        <f t="shared" si="119"/>
        <v>0</v>
      </c>
      <c r="AI535" s="312">
        <f>'To &amp; from Work- trip % summary'!V540</f>
        <v>0</v>
      </c>
      <c r="AJ535" s="314">
        <f>'To &amp; from Work- trip % summary'!X540</f>
        <v>0</v>
      </c>
      <c r="AK535" s="260">
        <f t="shared" si="120"/>
        <v>0</v>
      </c>
      <c r="AL535" s="259">
        <f t="shared" si="121"/>
        <v>0</v>
      </c>
      <c r="AM535" s="312">
        <f>'To &amp; from Work- trip % summary'!AA540</f>
        <v>0</v>
      </c>
      <c r="AN535" s="314">
        <f>'To &amp; from Work- trip % summary'!AC540</f>
        <v>0</v>
      </c>
      <c r="AO535" s="260">
        <f t="shared" si="122"/>
        <v>0</v>
      </c>
      <c r="AP535" s="259">
        <f t="shared" si="123"/>
        <v>0</v>
      </c>
      <c r="AQ535" s="312">
        <f>'To &amp; from Work- trip % summary'!AF540</f>
        <v>0</v>
      </c>
      <c r="AR535" s="314">
        <f>'To &amp; from Work- trip % summary'!AH540</f>
        <v>0</v>
      </c>
      <c r="AS535" s="260">
        <f t="shared" si="124"/>
        <v>0</v>
      </c>
      <c r="AT535" s="259">
        <f t="shared" si="125"/>
        <v>0</v>
      </c>
      <c r="AU535" s="261"/>
      <c r="AV535" s="248"/>
      <c r="AW535" s="248"/>
      <c r="AX535" s="248"/>
      <c r="AY535" s="248"/>
    </row>
    <row r="536" spans="1:51" x14ac:dyDescent="0.2">
      <c r="A536" s="248"/>
      <c r="B536" s="248"/>
      <c r="C536" s="248"/>
      <c r="D536" s="248"/>
      <c r="E536" s="248"/>
      <c r="F536" s="248"/>
      <c r="G536" s="248"/>
      <c r="H536" s="248"/>
      <c r="I536" s="248"/>
      <c r="J536" s="248"/>
      <c r="K536" s="248"/>
      <c r="L536" s="248"/>
      <c r="M536" s="248"/>
      <c r="N536" s="248"/>
      <c r="O536" s="248"/>
      <c r="P536" s="248"/>
      <c r="Q536" s="296"/>
      <c r="R536" s="256">
        <f>'To &amp; from Work- trip % summary'!B541</f>
        <v>0</v>
      </c>
      <c r="S536" s="313">
        <f>'To &amp; from Work- trip % summary'!D541</f>
        <v>0</v>
      </c>
      <c r="T536" s="257">
        <f>'Non-survey input values'!$B$26</f>
        <v>220.3</v>
      </c>
      <c r="U536" s="258">
        <f t="shared" si="112"/>
        <v>0</v>
      </c>
      <c r="V536" s="259">
        <f t="shared" si="113"/>
        <v>0</v>
      </c>
      <c r="W536" s="312">
        <f>'To &amp; from Work- trip % summary'!G541</f>
        <v>0</v>
      </c>
      <c r="X536" s="314">
        <f>'To &amp; from Work- trip % summary'!I541</f>
        <v>0</v>
      </c>
      <c r="Y536" s="260">
        <f t="shared" si="114"/>
        <v>0</v>
      </c>
      <c r="Z536" s="259">
        <f t="shared" si="115"/>
        <v>0</v>
      </c>
      <c r="AA536" s="312">
        <f>'To &amp; from Work- trip % summary'!L541</f>
        <v>0</v>
      </c>
      <c r="AB536" s="314">
        <f>'To &amp; from Work- trip % summary'!N541</f>
        <v>0</v>
      </c>
      <c r="AC536" s="260">
        <f t="shared" si="116"/>
        <v>0</v>
      </c>
      <c r="AD536" s="259">
        <f t="shared" si="117"/>
        <v>0</v>
      </c>
      <c r="AE536" s="312">
        <f>'To &amp; from Work- trip % summary'!Q541</f>
        <v>0</v>
      </c>
      <c r="AF536" s="314">
        <f>'To &amp; from Work- trip % summary'!S541</f>
        <v>0</v>
      </c>
      <c r="AG536" s="260">
        <f t="shared" si="118"/>
        <v>0</v>
      </c>
      <c r="AH536" s="259">
        <f t="shared" si="119"/>
        <v>0</v>
      </c>
      <c r="AI536" s="312">
        <f>'To &amp; from Work- trip % summary'!V541</f>
        <v>0</v>
      </c>
      <c r="AJ536" s="314">
        <f>'To &amp; from Work- trip % summary'!X541</f>
        <v>0</v>
      </c>
      <c r="AK536" s="260">
        <f t="shared" si="120"/>
        <v>0</v>
      </c>
      <c r="AL536" s="259">
        <f t="shared" si="121"/>
        <v>0</v>
      </c>
      <c r="AM536" s="312">
        <f>'To &amp; from Work- trip % summary'!AA541</f>
        <v>0</v>
      </c>
      <c r="AN536" s="314">
        <f>'To &amp; from Work- trip % summary'!AC541</f>
        <v>0</v>
      </c>
      <c r="AO536" s="260">
        <f t="shared" si="122"/>
        <v>0</v>
      </c>
      <c r="AP536" s="259">
        <f t="shared" si="123"/>
        <v>0</v>
      </c>
      <c r="AQ536" s="312">
        <f>'To &amp; from Work- trip % summary'!AF541</f>
        <v>0</v>
      </c>
      <c r="AR536" s="314">
        <f>'To &amp; from Work- trip % summary'!AH541</f>
        <v>0</v>
      </c>
      <c r="AS536" s="260">
        <f t="shared" si="124"/>
        <v>0</v>
      </c>
      <c r="AT536" s="259">
        <f t="shared" si="125"/>
        <v>0</v>
      </c>
      <c r="AU536" s="261"/>
      <c r="AV536" s="248"/>
      <c r="AW536" s="248"/>
      <c r="AX536" s="248"/>
      <c r="AY536" s="248"/>
    </row>
    <row r="537" spans="1:51" x14ac:dyDescent="0.2">
      <c r="A537" s="248"/>
      <c r="B537" s="248"/>
      <c r="C537" s="248"/>
      <c r="D537" s="248"/>
      <c r="E537" s="248"/>
      <c r="F537" s="248"/>
      <c r="G537" s="248"/>
      <c r="H537" s="248"/>
      <c r="I537" s="248"/>
      <c r="J537" s="248"/>
      <c r="K537" s="248"/>
      <c r="L537" s="248"/>
      <c r="M537" s="248"/>
      <c r="N537" s="248"/>
      <c r="O537" s="248"/>
      <c r="P537" s="248"/>
      <c r="Q537" s="296"/>
      <c r="R537" s="256">
        <f>'To &amp; from Work- trip % summary'!B542</f>
        <v>0</v>
      </c>
      <c r="S537" s="313">
        <f>'To &amp; from Work- trip % summary'!D542</f>
        <v>0</v>
      </c>
      <c r="T537" s="257">
        <f>'Non-survey input values'!$B$26</f>
        <v>220.3</v>
      </c>
      <c r="U537" s="258">
        <f t="shared" si="112"/>
        <v>0</v>
      </c>
      <c r="V537" s="259">
        <f t="shared" si="113"/>
        <v>0</v>
      </c>
      <c r="W537" s="312">
        <f>'To &amp; from Work- trip % summary'!G542</f>
        <v>0</v>
      </c>
      <c r="X537" s="314">
        <f>'To &amp; from Work- trip % summary'!I542</f>
        <v>0</v>
      </c>
      <c r="Y537" s="260">
        <f t="shared" si="114"/>
        <v>0</v>
      </c>
      <c r="Z537" s="259">
        <f t="shared" si="115"/>
        <v>0</v>
      </c>
      <c r="AA537" s="312">
        <f>'To &amp; from Work- trip % summary'!L542</f>
        <v>0</v>
      </c>
      <c r="AB537" s="314">
        <f>'To &amp; from Work- trip % summary'!N542</f>
        <v>0</v>
      </c>
      <c r="AC537" s="260">
        <f t="shared" si="116"/>
        <v>0</v>
      </c>
      <c r="AD537" s="259">
        <f t="shared" si="117"/>
        <v>0</v>
      </c>
      <c r="AE537" s="312">
        <f>'To &amp; from Work- trip % summary'!Q542</f>
        <v>0</v>
      </c>
      <c r="AF537" s="314">
        <f>'To &amp; from Work- trip % summary'!S542</f>
        <v>0</v>
      </c>
      <c r="AG537" s="260">
        <f t="shared" si="118"/>
        <v>0</v>
      </c>
      <c r="AH537" s="259">
        <f t="shared" si="119"/>
        <v>0</v>
      </c>
      <c r="AI537" s="312">
        <f>'To &amp; from Work- trip % summary'!V542</f>
        <v>0</v>
      </c>
      <c r="AJ537" s="314">
        <f>'To &amp; from Work- trip % summary'!X542</f>
        <v>0</v>
      </c>
      <c r="AK537" s="260">
        <f t="shared" si="120"/>
        <v>0</v>
      </c>
      <c r="AL537" s="259">
        <f t="shared" si="121"/>
        <v>0</v>
      </c>
      <c r="AM537" s="312">
        <f>'To &amp; from Work- trip % summary'!AA542</f>
        <v>0</v>
      </c>
      <c r="AN537" s="314">
        <f>'To &amp; from Work- trip % summary'!AC542</f>
        <v>0</v>
      </c>
      <c r="AO537" s="260">
        <f t="shared" si="122"/>
        <v>0</v>
      </c>
      <c r="AP537" s="259">
        <f t="shared" si="123"/>
        <v>0</v>
      </c>
      <c r="AQ537" s="312">
        <f>'To &amp; from Work- trip % summary'!AF542</f>
        <v>0</v>
      </c>
      <c r="AR537" s="314">
        <f>'To &amp; from Work- trip % summary'!AH542</f>
        <v>0</v>
      </c>
      <c r="AS537" s="260">
        <f t="shared" si="124"/>
        <v>0</v>
      </c>
      <c r="AT537" s="259">
        <f t="shared" si="125"/>
        <v>0</v>
      </c>
      <c r="AU537" s="261"/>
      <c r="AV537" s="248"/>
      <c r="AW537" s="248"/>
      <c r="AX537" s="248"/>
      <c r="AY537" s="248"/>
    </row>
    <row r="538" spans="1:51" x14ac:dyDescent="0.2">
      <c r="A538" s="248"/>
      <c r="B538" s="248"/>
      <c r="C538" s="248"/>
      <c r="D538" s="248"/>
      <c r="E538" s="248"/>
      <c r="F538" s="248"/>
      <c r="G538" s="248"/>
      <c r="H538" s="248"/>
      <c r="I538" s="248"/>
      <c r="J538" s="248"/>
      <c r="K538" s="248"/>
      <c r="L538" s="248"/>
      <c r="M538" s="248"/>
      <c r="N538" s="248"/>
      <c r="O538" s="248"/>
      <c r="P538" s="248"/>
      <c r="Q538" s="296"/>
      <c r="R538" s="256">
        <f>'To &amp; from Work- trip % summary'!B543</f>
        <v>0</v>
      </c>
      <c r="S538" s="313">
        <f>'To &amp; from Work- trip % summary'!D543</f>
        <v>0</v>
      </c>
      <c r="T538" s="257">
        <f>'Non-survey input values'!$B$26</f>
        <v>220.3</v>
      </c>
      <c r="U538" s="258">
        <f t="shared" si="112"/>
        <v>0</v>
      </c>
      <c r="V538" s="259">
        <f t="shared" si="113"/>
        <v>0</v>
      </c>
      <c r="W538" s="312">
        <f>'To &amp; from Work- trip % summary'!G543</f>
        <v>0</v>
      </c>
      <c r="X538" s="314">
        <f>'To &amp; from Work- trip % summary'!I543</f>
        <v>0</v>
      </c>
      <c r="Y538" s="260">
        <f t="shared" si="114"/>
        <v>0</v>
      </c>
      <c r="Z538" s="259">
        <f t="shared" si="115"/>
        <v>0</v>
      </c>
      <c r="AA538" s="312">
        <f>'To &amp; from Work- trip % summary'!L543</f>
        <v>0</v>
      </c>
      <c r="AB538" s="314">
        <f>'To &amp; from Work- trip % summary'!N543</f>
        <v>0</v>
      </c>
      <c r="AC538" s="260">
        <f t="shared" si="116"/>
        <v>0</v>
      </c>
      <c r="AD538" s="259">
        <f t="shared" si="117"/>
        <v>0</v>
      </c>
      <c r="AE538" s="312">
        <f>'To &amp; from Work- trip % summary'!Q543</f>
        <v>0</v>
      </c>
      <c r="AF538" s="314">
        <f>'To &amp; from Work- trip % summary'!S543</f>
        <v>0</v>
      </c>
      <c r="AG538" s="260">
        <f t="shared" si="118"/>
        <v>0</v>
      </c>
      <c r="AH538" s="259">
        <f t="shared" si="119"/>
        <v>0</v>
      </c>
      <c r="AI538" s="312">
        <f>'To &amp; from Work- trip % summary'!V543</f>
        <v>0</v>
      </c>
      <c r="AJ538" s="314">
        <f>'To &amp; from Work- trip % summary'!X543</f>
        <v>0</v>
      </c>
      <c r="AK538" s="260">
        <f t="shared" si="120"/>
        <v>0</v>
      </c>
      <c r="AL538" s="259">
        <f t="shared" si="121"/>
        <v>0</v>
      </c>
      <c r="AM538" s="312">
        <f>'To &amp; from Work- trip % summary'!AA543</f>
        <v>0</v>
      </c>
      <c r="AN538" s="314">
        <f>'To &amp; from Work- trip % summary'!AC543</f>
        <v>0</v>
      </c>
      <c r="AO538" s="260">
        <f t="shared" si="122"/>
        <v>0</v>
      </c>
      <c r="AP538" s="259">
        <f t="shared" si="123"/>
        <v>0</v>
      </c>
      <c r="AQ538" s="312">
        <f>'To &amp; from Work- trip % summary'!AF543</f>
        <v>0</v>
      </c>
      <c r="AR538" s="314">
        <f>'To &amp; from Work- trip % summary'!AH543</f>
        <v>0</v>
      </c>
      <c r="AS538" s="260">
        <f t="shared" si="124"/>
        <v>0</v>
      </c>
      <c r="AT538" s="259">
        <f t="shared" si="125"/>
        <v>0</v>
      </c>
      <c r="AU538" s="261"/>
      <c r="AV538" s="248"/>
      <c r="AW538" s="248"/>
      <c r="AX538" s="248"/>
      <c r="AY538" s="248"/>
    </row>
    <row r="539" spans="1:51" x14ac:dyDescent="0.2">
      <c r="A539" s="248"/>
      <c r="B539" s="248"/>
      <c r="C539" s="248"/>
      <c r="D539" s="248"/>
      <c r="E539" s="248"/>
      <c r="F539" s="248"/>
      <c r="G539" s="248"/>
      <c r="H539" s="248"/>
      <c r="I539" s="248"/>
      <c r="J539" s="248"/>
      <c r="K539" s="248"/>
      <c r="L539" s="248"/>
      <c r="M539" s="248"/>
      <c r="N539" s="248"/>
      <c r="O539" s="248"/>
      <c r="P539" s="248"/>
      <c r="Q539" s="296"/>
      <c r="R539" s="256">
        <f>'To &amp; from Work- trip % summary'!B544</f>
        <v>0</v>
      </c>
      <c r="S539" s="313">
        <f>'To &amp; from Work- trip % summary'!D544</f>
        <v>0</v>
      </c>
      <c r="T539" s="257">
        <f>'Non-survey input values'!$B$26</f>
        <v>220.3</v>
      </c>
      <c r="U539" s="258">
        <f t="shared" si="112"/>
        <v>0</v>
      </c>
      <c r="V539" s="259">
        <f t="shared" si="113"/>
        <v>0</v>
      </c>
      <c r="W539" s="312">
        <f>'To &amp; from Work- trip % summary'!G544</f>
        <v>0</v>
      </c>
      <c r="X539" s="314">
        <f>'To &amp; from Work- trip % summary'!I544</f>
        <v>0</v>
      </c>
      <c r="Y539" s="260">
        <f t="shared" si="114"/>
        <v>0</v>
      </c>
      <c r="Z539" s="259">
        <f t="shared" si="115"/>
        <v>0</v>
      </c>
      <c r="AA539" s="312">
        <f>'To &amp; from Work- trip % summary'!L544</f>
        <v>0</v>
      </c>
      <c r="AB539" s="314">
        <f>'To &amp; from Work- trip % summary'!N544</f>
        <v>0</v>
      </c>
      <c r="AC539" s="260">
        <f t="shared" si="116"/>
        <v>0</v>
      </c>
      <c r="AD539" s="259">
        <f t="shared" si="117"/>
        <v>0</v>
      </c>
      <c r="AE539" s="312">
        <f>'To &amp; from Work- trip % summary'!Q544</f>
        <v>0</v>
      </c>
      <c r="AF539" s="314">
        <f>'To &amp; from Work- trip % summary'!S544</f>
        <v>0</v>
      </c>
      <c r="AG539" s="260">
        <f t="shared" si="118"/>
        <v>0</v>
      </c>
      <c r="AH539" s="259">
        <f t="shared" si="119"/>
        <v>0</v>
      </c>
      <c r="AI539" s="312">
        <f>'To &amp; from Work- trip % summary'!V544</f>
        <v>0</v>
      </c>
      <c r="AJ539" s="314">
        <f>'To &amp; from Work- trip % summary'!X544</f>
        <v>0</v>
      </c>
      <c r="AK539" s="260">
        <f t="shared" si="120"/>
        <v>0</v>
      </c>
      <c r="AL539" s="259">
        <f t="shared" si="121"/>
        <v>0</v>
      </c>
      <c r="AM539" s="312">
        <f>'To &amp; from Work- trip % summary'!AA544</f>
        <v>0</v>
      </c>
      <c r="AN539" s="314">
        <f>'To &amp; from Work- trip % summary'!AC544</f>
        <v>0</v>
      </c>
      <c r="AO539" s="260">
        <f t="shared" si="122"/>
        <v>0</v>
      </c>
      <c r="AP539" s="259">
        <f t="shared" si="123"/>
        <v>0</v>
      </c>
      <c r="AQ539" s="312">
        <f>'To &amp; from Work- trip % summary'!AF544</f>
        <v>0</v>
      </c>
      <c r="AR539" s="314">
        <f>'To &amp; from Work- trip % summary'!AH544</f>
        <v>0</v>
      </c>
      <c r="AS539" s="260">
        <f t="shared" si="124"/>
        <v>0</v>
      </c>
      <c r="AT539" s="259">
        <f t="shared" si="125"/>
        <v>0</v>
      </c>
      <c r="AU539" s="261"/>
      <c r="AV539" s="248"/>
      <c r="AW539" s="248"/>
      <c r="AX539" s="248"/>
      <c r="AY539" s="248"/>
    </row>
    <row r="540" spans="1:51" x14ac:dyDescent="0.2">
      <c r="A540" s="248"/>
      <c r="B540" s="248"/>
      <c r="C540" s="248"/>
      <c r="D540" s="248"/>
      <c r="E540" s="248"/>
      <c r="F540" s="248"/>
      <c r="G540" s="248"/>
      <c r="H540" s="248"/>
      <c r="I540" s="248"/>
      <c r="J540" s="248"/>
      <c r="K540" s="248"/>
      <c r="L540" s="248"/>
      <c r="M540" s="248"/>
      <c r="N540" s="248"/>
      <c r="O540" s="248"/>
      <c r="P540" s="248"/>
      <c r="Q540" s="296"/>
      <c r="R540" s="256">
        <f>'To &amp; from Work- trip % summary'!B545</f>
        <v>0</v>
      </c>
      <c r="S540" s="313">
        <f>'To &amp; from Work- trip % summary'!D545</f>
        <v>0</v>
      </c>
      <c r="T540" s="257">
        <f>'Non-survey input values'!$B$26</f>
        <v>220.3</v>
      </c>
      <c r="U540" s="258">
        <f t="shared" si="112"/>
        <v>0</v>
      </c>
      <c r="V540" s="259">
        <f t="shared" si="113"/>
        <v>0</v>
      </c>
      <c r="W540" s="312">
        <f>'To &amp; from Work- trip % summary'!G545</f>
        <v>0</v>
      </c>
      <c r="X540" s="314">
        <f>'To &amp; from Work- trip % summary'!I545</f>
        <v>0</v>
      </c>
      <c r="Y540" s="260">
        <f t="shared" si="114"/>
        <v>0</v>
      </c>
      <c r="Z540" s="259">
        <f t="shared" si="115"/>
        <v>0</v>
      </c>
      <c r="AA540" s="312">
        <f>'To &amp; from Work- trip % summary'!L545</f>
        <v>0</v>
      </c>
      <c r="AB540" s="314">
        <f>'To &amp; from Work- trip % summary'!N545</f>
        <v>0</v>
      </c>
      <c r="AC540" s="260">
        <f t="shared" si="116"/>
        <v>0</v>
      </c>
      <c r="AD540" s="259">
        <f t="shared" si="117"/>
        <v>0</v>
      </c>
      <c r="AE540" s="312">
        <f>'To &amp; from Work- trip % summary'!Q545</f>
        <v>0</v>
      </c>
      <c r="AF540" s="314">
        <f>'To &amp; from Work- trip % summary'!S545</f>
        <v>0</v>
      </c>
      <c r="AG540" s="260">
        <f t="shared" si="118"/>
        <v>0</v>
      </c>
      <c r="AH540" s="259">
        <f t="shared" si="119"/>
        <v>0</v>
      </c>
      <c r="AI540" s="312">
        <f>'To &amp; from Work- trip % summary'!V545</f>
        <v>0</v>
      </c>
      <c r="AJ540" s="314">
        <f>'To &amp; from Work- trip % summary'!X545</f>
        <v>0</v>
      </c>
      <c r="AK540" s="260">
        <f t="shared" si="120"/>
        <v>0</v>
      </c>
      <c r="AL540" s="259">
        <f t="shared" si="121"/>
        <v>0</v>
      </c>
      <c r="AM540" s="312">
        <f>'To &amp; from Work- trip % summary'!AA545</f>
        <v>0</v>
      </c>
      <c r="AN540" s="314">
        <f>'To &amp; from Work- trip % summary'!AC545</f>
        <v>0</v>
      </c>
      <c r="AO540" s="260">
        <f t="shared" si="122"/>
        <v>0</v>
      </c>
      <c r="AP540" s="259">
        <f t="shared" si="123"/>
        <v>0</v>
      </c>
      <c r="AQ540" s="312">
        <f>'To &amp; from Work- trip % summary'!AF545</f>
        <v>0</v>
      </c>
      <c r="AR540" s="314">
        <f>'To &amp; from Work- trip % summary'!AH545</f>
        <v>0</v>
      </c>
      <c r="AS540" s="260">
        <f t="shared" si="124"/>
        <v>0</v>
      </c>
      <c r="AT540" s="259">
        <f t="shared" si="125"/>
        <v>0</v>
      </c>
      <c r="AU540" s="261"/>
      <c r="AV540" s="248"/>
      <c r="AW540" s="248"/>
      <c r="AX540" s="248"/>
      <c r="AY540" s="248"/>
    </row>
    <row r="541" spans="1:51" x14ac:dyDescent="0.2">
      <c r="A541" s="248"/>
      <c r="B541" s="248"/>
      <c r="C541" s="248"/>
      <c r="D541" s="248"/>
      <c r="E541" s="248"/>
      <c r="F541" s="248"/>
      <c r="G541" s="248"/>
      <c r="H541" s="248"/>
      <c r="I541" s="248"/>
      <c r="J541" s="248"/>
      <c r="K541" s="248"/>
      <c r="L541" s="248"/>
      <c r="M541" s="248"/>
      <c r="N541" s="248"/>
      <c r="O541" s="248"/>
      <c r="P541" s="248"/>
      <c r="Q541" s="296"/>
      <c r="R541" s="256">
        <f>'To &amp; from Work- trip % summary'!B546</f>
        <v>0</v>
      </c>
      <c r="S541" s="313">
        <f>'To &amp; from Work- trip % summary'!D546</f>
        <v>0</v>
      </c>
      <c r="T541" s="257">
        <f>'Non-survey input values'!$B$26</f>
        <v>220.3</v>
      </c>
      <c r="U541" s="258">
        <f t="shared" si="112"/>
        <v>0</v>
      </c>
      <c r="V541" s="259">
        <f t="shared" si="113"/>
        <v>0</v>
      </c>
      <c r="W541" s="312">
        <f>'To &amp; from Work- trip % summary'!G546</f>
        <v>0</v>
      </c>
      <c r="X541" s="314">
        <f>'To &amp; from Work- trip % summary'!I546</f>
        <v>0</v>
      </c>
      <c r="Y541" s="260">
        <f t="shared" si="114"/>
        <v>0</v>
      </c>
      <c r="Z541" s="259">
        <f t="shared" si="115"/>
        <v>0</v>
      </c>
      <c r="AA541" s="312">
        <f>'To &amp; from Work- trip % summary'!L546</f>
        <v>0</v>
      </c>
      <c r="AB541" s="314">
        <f>'To &amp; from Work- trip % summary'!N546</f>
        <v>0</v>
      </c>
      <c r="AC541" s="260">
        <f t="shared" si="116"/>
        <v>0</v>
      </c>
      <c r="AD541" s="259">
        <f t="shared" si="117"/>
        <v>0</v>
      </c>
      <c r="AE541" s="312">
        <f>'To &amp; from Work- trip % summary'!Q546</f>
        <v>0</v>
      </c>
      <c r="AF541" s="314">
        <f>'To &amp; from Work- trip % summary'!S546</f>
        <v>0</v>
      </c>
      <c r="AG541" s="260">
        <f t="shared" si="118"/>
        <v>0</v>
      </c>
      <c r="AH541" s="259">
        <f t="shared" si="119"/>
        <v>0</v>
      </c>
      <c r="AI541" s="312">
        <f>'To &amp; from Work- trip % summary'!V546</f>
        <v>0</v>
      </c>
      <c r="AJ541" s="314">
        <f>'To &amp; from Work- trip % summary'!X546</f>
        <v>0</v>
      </c>
      <c r="AK541" s="260">
        <f t="shared" si="120"/>
        <v>0</v>
      </c>
      <c r="AL541" s="259">
        <f t="shared" si="121"/>
        <v>0</v>
      </c>
      <c r="AM541" s="312">
        <f>'To &amp; from Work- trip % summary'!AA546</f>
        <v>0</v>
      </c>
      <c r="AN541" s="314">
        <f>'To &amp; from Work- trip % summary'!AC546</f>
        <v>0</v>
      </c>
      <c r="AO541" s="260">
        <f t="shared" si="122"/>
        <v>0</v>
      </c>
      <c r="AP541" s="259">
        <f t="shared" si="123"/>
        <v>0</v>
      </c>
      <c r="AQ541" s="312">
        <f>'To &amp; from Work- trip % summary'!AF546</f>
        <v>0</v>
      </c>
      <c r="AR541" s="314">
        <f>'To &amp; from Work- trip % summary'!AH546</f>
        <v>0</v>
      </c>
      <c r="AS541" s="260">
        <f t="shared" si="124"/>
        <v>0</v>
      </c>
      <c r="AT541" s="259">
        <f t="shared" si="125"/>
        <v>0</v>
      </c>
      <c r="AU541" s="261"/>
      <c r="AV541" s="248"/>
      <c r="AW541" s="248"/>
      <c r="AX541" s="248"/>
      <c r="AY541" s="248"/>
    </row>
    <row r="542" spans="1:51" x14ac:dyDescent="0.2">
      <c r="A542" s="248"/>
      <c r="B542" s="248"/>
      <c r="C542" s="248"/>
      <c r="D542" s="248"/>
      <c r="E542" s="248"/>
      <c r="F542" s="248"/>
      <c r="G542" s="248"/>
      <c r="H542" s="248"/>
      <c r="I542" s="248"/>
      <c r="J542" s="248"/>
      <c r="K542" s="248"/>
      <c r="L542" s="248"/>
      <c r="M542" s="248"/>
      <c r="N542" s="248"/>
      <c r="O542" s="248"/>
      <c r="P542" s="248"/>
      <c r="Q542" s="296"/>
      <c r="R542" s="256">
        <f>'To &amp; from Work- trip % summary'!B547</f>
        <v>0</v>
      </c>
      <c r="S542" s="313">
        <f>'To &amp; from Work- trip % summary'!D547</f>
        <v>0</v>
      </c>
      <c r="T542" s="257">
        <f>'Non-survey input values'!$B$26</f>
        <v>220.3</v>
      </c>
      <c r="U542" s="258">
        <f t="shared" si="112"/>
        <v>0</v>
      </c>
      <c r="V542" s="259">
        <f t="shared" si="113"/>
        <v>0</v>
      </c>
      <c r="W542" s="312">
        <f>'To &amp; from Work- trip % summary'!G547</f>
        <v>0</v>
      </c>
      <c r="X542" s="314">
        <f>'To &amp; from Work- trip % summary'!I547</f>
        <v>0</v>
      </c>
      <c r="Y542" s="260">
        <f t="shared" si="114"/>
        <v>0</v>
      </c>
      <c r="Z542" s="259">
        <f t="shared" si="115"/>
        <v>0</v>
      </c>
      <c r="AA542" s="312">
        <f>'To &amp; from Work- trip % summary'!L547</f>
        <v>0</v>
      </c>
      <c r="AB542" s="314">
        <f>'To &amp; from Work- trip % summary'!N547</f>
        <v>0</v>
      </c>
      <c r="AC542" s="260">
        <f t="shared" si="116"/>
        <v>0</v>
      </c>
      <c r="AD542" s="259">
        <f t="shared" si="117"/>
        <v>0</v>
      </c>
      <c r="AE542" s="312">
        <f>'To &amp; from Work- trip % summary'!Q547</f>
        <v>0</v>
      </c>
      <c r="AF542" s="314">
        <f>'To &amp; from Work- trip % summary'!S547</f>
        <v>0</v>
      </c>
      <c r="AG542" s="260">
        <f t="shared" si="118"/>
        <v>0</v>
      </c>
      <c r="AH542" s="259">
        <f t="shared" si="119"/>
        <v>0</v>
      </c>
      <c r="AI542" s="312">
        <f>'To &amp; from Work- trip % summary'!V547</f>
        <v>0</v>
      </c>
      <c r="AJ542" s="314">
        <f>'To &amp; from Work- trip % summary'!X547</f>
        <v>0</v>
      </c>
      <c r="AK542" s="260">
        <f t="shared" si="120"/>
        <v>0</v>
      </c>
      <c r="AL542" s="259">
        <f t="shared" si="121"/>
        <v>0</v>
      </c>
      <c r="AM542" s="312">
        <f>'To &amp; from Work- trip % summary'!AA547</f>
        <v>0</v>
      </c>
      <c r="AN542" s="314">
        <f>'To &amp; from Work- trip % summary'!AC547</f>
        <v>0</v>
      </c>
      <c r="AO542" s="260">
        <f t="shared" si="122"/>
        <v>0</v>
      </c>
      <c r="AP542" s="259">
        <f t="shared" si="123"/>
        <v>0</v>
      </c>
      <c r="AQ542" s="312">
        <f>'To &amp; from Work- trip % summary'!AF547</f>
        <v>0</v>
      </c>
      <c r="AR542" s="314">
        <f>'To &amp; from Work- trip % summary'!AH547</f>
        <v>0</v>
      </c>
      <c r="AS542" s="260">
        <f t="shared" si="124"/>
        <v>0</v>
      </c>
      <c r="AT542" s="259">
        <f t="shared" si="125"/>
        <v>0</v>
      </c>
      <c r="AU542" s="261"/>
      <c r="AV542" s="248"/>
      <c r="AW542" s="248"/>
      <c r="AX542" s="248"/>
      <c r="AY542" s="248"/>
    </row>
    <row r="543" spans="1:51" x14ac:dyDescent="0.2">
      <c r="A543" s="248"/>
      <c r="B543" s="248"/>
      <c r="C543" s="248"/>
      <c r="D543" s="248"/>
      <c r="E543" s="248"/>
      <c r="F543" s="248"/>
      <c r="G543" s="248"/>
      <c r="H543" s="248"/>
      <c r="I543" s="248"/>
      <c r="J543" s="248"/>
      <c r="K543" s="248"/>
      <c r="L543" s="248"/>
      <c r="M543" s="248"/>
      <c r="N543" s="248"/>
      <c r="O543" s="248"/>
      <c r="P543" s="248"/>
      <c r="Q543" s="296"/>
      <c r="R543" s="256">
        <f>'To &amp; from Work- trip % summary'!B548</f>
        <v>0</v>
      </c>
      <c r="S543" s="313">
        <f>'To &amp; from Work- trip % summary'!D548</f>
        <v>0</v>
      </c>
      <c r="T543" s="257">
        <f>'Non-survey input values'!$B$26</f>
        <v>220.3</v>
      </c>
      <c r="U543" s="258">
        <f t="shared" si="112"/>
        <v>0</v>
      </c>
      <c r="V543" s="259">
        <f t="shared" si="113"/>
        <v>0</v>
      </c>
      <c r="W543" s="312">
        <f>'To &amp; from Work- trip % summary'!G548</f>
        <v>0</v>
      </c>
      <c r="X543" s="314">
        <f>'To &amp; from Work- trip % summary'!I548</f>
        <v>0</v>
      </c>
      <c r="Y543" s="260">
        <f t="shared" si="114"/>
        <v>0</v>
      </c>
      <c r="Z543" s="259">
        <f t="shared" si="115"/>
        <v>0</v>
      </c>
      <c r="AA543" s="312">
        <f>'To &amp; from Work- trip % summary'!L548</f>
        <v>0</v>
      </c>
      <c r="AB543" s="314">
        <f>'To &amp; from Work- trip % summary'!N548</f>
        <v>0</v>
      </c>
      <c r="AC543" s="260">
        <f t="shared" si="116"/>
        <v>0</v>
      </c>
      <c r="AD543" s="259">
        <f t="shared" si="117"/>
        <v>0</v>
      </c>
      <c r="AE543" s="312">
        <f>'To &amp; from Work- trip % summary'!Q548</f>
        <v>0</v>
      </c>
      <c r="AF543" s="314">
        <f>'To &amp; from Work- trip % summary'!S548</f>
        <v>0</v>
      </c>
      <c r="AG543" s="260">
        <f t="shared" si="118"/>
        <v>0</v>
      </c>
      <c r="AH543" s="259">
        <f t="shared" si="119"/>
        <v>0</v>
      </c>
      <c r="AI543" s="312">
        <f>'To &amp; from Work- trip % summary'!V548</f>
        <v>0</v>
      </c>
      <c r="AJ543" s="314">
        <f>'To &amp; from Work- trip % summary'!X548</f>
        <v>0</v>
      </c>
      <c r="AK543" s="260">
        <f t="shared" si="120"/>
        <v>0</v>
      </c>
      <c r="AL543" s="259">
        <f t="shared" si="121"/>
        <v>0</v>
      </c>
      <c r="AM543" s="312">
        <f>'To &amp; from Work- trip % summary'!AA548</f>
        <v>0</v>
      </c>
      <c r="AN543" s="314">
        <f>'To &amp; from Work- trip % summary'!AC548</f>
        <v>0</v>
      </c>
      <c r="AO543" s="260">
        <f t="shared" si="122"/>
        <v>0</v>
      </c>
      <c r="AP543" s="259">
        <f t="shared" si="123"/>
        <v>0</v>
      </c>
      <c r="AQ543" s="312">
        <f>'To &amp; from Work- trip % summary'!AF548</f>
        <v>0</v>
      </c>
      <c r="AR543" s="314">
        <f>'To &amp; from Work- trip % summary'!AH548</f>
        <v>0</v>
      </c>
      <c r="AS543" s="260">
        <f t="shared" si="124"/>
        <v>0</v>
      </c>
      <c r="AT543" s="259">
        <f t="shared" si="125"/>
        <v>0</v>
      </c>
      <c r="AU543" s="261"/>
      <c r="AV543" s="248"/>
      <c r="AW543" s="248"/>
      <c r="AX543" s="248"/>
      <c r="AY543" s="248"/>
    </row>
    <row r="544" spans="1:51" x14ac:dyDescent="0.2">
      <c r="A544" s="248"/>
      <c r="B544" s="248"/>
      <c r="C544" s="248"/>
      <c r="D544" s="248"/>
      <c r="E544" s="248"/>
      <c r="F544" s="248"/>
      <c r="G544" s="248"/>
      <c r="H544" s="248"/>
      <c r="I544" s="248"/>
      <c r="J544" s="248"/>
      <c r="K544" s="248"/>
      <c r="L544" s="248"/>
      <c r="M544" s="248"/>
      <c r="N544" s="248"/>
      <c r="O544" s="248"/>
      <c r="P544" s="248"/>
      <c r="Q544" s="296"/>
      <c r="R544" s="256">
        <f>'To &amp; from Work- trip % summary'!B549</f>
        <v>0</v>
      </c>
      <c r="S544" s="313">
        <f>'To &amp; from Work- trip % summary'!D549</f>
        <v>0</v>
      </c>
      <c r="T544" s="257">
        <f>'Non-survey input values'!$B$26</f>
        <v>220.3</v>
      </c>
      <c r="U544" s="258">
        <f t="shared" si="112"/>
        <v>0</v>
      </c>
      <c r="V544" s="259">
        <f t="shared" si="113"/>
        <v>0</v>
      </c>
      <c r="W544" s="312">
        <f>'To &amp; from Work- trip % summary'!G549</f>
        <v>0</v>
      </c>
      <c r="X544" s="314">
        <f>'To &amp; from Work- trip % summary'!I549</f>
        <v>0</v>
      </c>
      <c r="Y544" s="260">
        <f t="shared" si="114"/>
        <v>0</v>
      </c>
      <c r="Z544" s="259">
        <f t="shared" si="115"/>
        <v>0</v>
      </c>
      <c r="AA544" s="312">
        <f>'To &amp; from Work- trip % summary'!L549</f>
        <v>0</v>
      </c>
      <c r="AB544" s="314">
        <f>'To &amp; from Work- trip % summary'!N549</f>
        <v>0</v>
      </c>
      <c r="AC544" s="260">
        <f t="shared" si="116"/>
        <v>0</v>
      </c>
      <c r="AD544" s="259">
        <f t="shared" si="117"/>
        <v>0</v>
      </c>
      <c r="AE544" s="312">
        <f>'To &amp; from Work- trip % summary'!Q549</f>
        <v>0</v>
      </c>
      <c r="AF544" s="314">
        <f>'To &amp; from Work- trip % summary'!S549</f>
        <v>0</v>
      </c>
      <c r="AG544" s="260">
        <f t="shared" si="118"/>
        <v>0</v>
      </c>
      <c r="AH544" s="259">
        <f t="shared" si="119"/>
        <v>0</v>
      </c>
      <c r="AI544" s="312">
        <f>'To &amp; from Work- trip % summary'!V549</f>
        <v>0</v>
      </c>
      <c r="AJ544" s="314">
        <f>'To &amp; from Work- trip % summary'!X549</f>
        <v>0</v>
      </c>
      <c r="AK544" s="260">
        <f t="shared" si="120"/>
        <v>0</v>
      </c>
      <c r="AL544" s="259">
        <f t="shared" si="121"/>
        <v>0</v>
      </c>
      <c r="AM544" s="312">
        <f>'To &amp; from Work- trip % summary'!AA549</f>
        <v>0</v>
      </c>
      <c r="AN544" s="314">
        <f>'To &amp; from Work- trip % summary'!AC549</f>
        <v>0</v>
      </c>
      <c r="AO544" s="260">
        <f t="shared" si="122"/>
        <v>0</v>
      </c>
      <c r="AP544" s="259">
        <f t="shared" si="123"/>
        <v>0</v>
      </c>
      <c r="AQ544" s="312">
        <f>'To &amp; from Work- trip % summary'!AF549</f>
        <v>0</v>
      </c>
      <c r="AR544" s="314">
        <f>'To &amp; from Work- trip % summary'!AH549</f>
        <v>0</v>
      </c>
      <c r="AS544" s="260">
        <f t="shared" si="124"/>
        <v>0</v>
      </c>
      <c r="AT544" s="259">
        <f t="shared" si="125"/>
        <v>0</v>
      </c>
      <c r="AU544" s="261"/>
      <c r="AV544" s="248"/>
      <c r="AW544" s="248"/>
      <c r="AX544" s="248"/>
      <c r="AY544" s="248"/>
    </row>
    <row r="545" spans="1:51" x14ac:dyDescent="0.2">
      <c r="A545" s="248"/>
      <c r="B545" s="248"/>
      <c r="C545" s="248"/>
      <c r="D545" s="248"/>
      <c r="E545" s="248"/>
      <c r="F545" s="248"/>
      <c r="G545" s="248"/>
      <c r="H545" s="248"/>
      <c r="I545" s="248"/>
      <c r="J545" s="248"/>
      <c r="K545" s="248"/>
      <c r="L545" s="248"/>
      <c r="M545" s="248"/>
      <c r="N545" s="248"/>
      <c r="O545" s="248"/>
      <c r="P545" s="248"/>
      <c r="Q545" s="296"/>
      <c r="R545" s="256">
        <f>'To &amp; from Work- trip % summary'!B550</f>
        <v>0</v>
      </c>
      <c r="S545" s="313">
        <f>'To &amp; from Work- trip % summary'!D550</f>
        <v>0</v>
      </c>
      <c r="T545" s="257">
        <f>'Non-survey input values'!$B$26</f>
        <v>220.3</v>
      </c>
      <c r="U545" s="258">
        <f t="shared" si="112"/>
        <v>0</v>
      </c>
      <c r="V545" s="259">
        <f t="shared" si="113"/>
        <v>0</v>
      </c>
      <c r="W545" s="312">
        <f>'To &amp; from Work- trip % summary'!G550</f>
        <v>0</v>
      </c>
      <c r="X545" s="314">
        <f>'To &amp; from Work- trip % summary'!I550</f>
        <v>0</v>
      </c>
      <c r="Y545" s="260">
        <f t="shared" si="114"/>
        <v>0</v>
      </c>
      <c r="Z545" s="259">
        <f t="shared" si="115"/>
        <v>0</v>
      </c>
      <c r="AA545" s="312">
        <f>'To &amp; from Work- trip % summary'!L550</f>
        <v>0</v>
      </c>
      <c r="AB545" s="314">
        <f>'To &amp; from Work- trip % summary'!N550</f>
        <v>0</v>
      </c>
      <c r="AC545" s="260">
        <f t="shared" si="116"/>
        <v>0</v>
      </c>
      <c r="AD545" s="259">
        <f t="shared" si="117"/>
        <v>0</v>
      </c>
      <c r="AE545" s="312">
        <f>'To &amp; from Work- trip % summary'!Q550</f>
        <v>0</v>
      </c>
      <c r="AF545" s="314">
        <f>'To &amp; from Work- trip % summary'!S550</f>
        <v>0</v>
      </c>
      <c r="AG545" s="260">
        <f t="shared" si="118"/>
        <v>0</v>
      </c>
      <c r="AH545" s="259">
        <f t="shared" si="119"/>
        <v>0</v>
      </c>
      <c r="AI545" s="312">
        <f>'To &amp; from Work- trip % summary'!V550</f>
        <v>0</v>
      </c>
      <c r="AJ545" s="314">
        <f>'To &amp; from Work- trip % summary'!X550</f>
        <v>0</v>
      </c>
      <c r="AK545" s="260">
        <f t="shared" si="120"/>
        <v>0</v>
      </c>
      <c r="AL545" s="259">
        <f t="shared" si="121"/>
        <v>0</v>
      </c>
      <c r="AM545" s="312">
        <f>'To &amp; from Work- trip % summary'!AA550</f>
        <v>0</v>
      </c>
      <c r="AN545" s="314">
        <f>'To &amp; from Work- trip % summary'!AC550</f>
        <v>0</v>
      </c>
      <c r="AO545" s="260">
        <f t="shared" si="122"/>
        <v>0</v>
      </c>
      <c r="AP545" s="259">
        <f t="shared" si="123"/>
        <v>0</v>
      </c>
      <c r="AQ545" s="312">
        <f>'To &amp; from Work- trip % summary'!AF550</f>
        <v>0</v>
      </c>
      <c r="AR545" s="314">
        <f>'To &amp; from Work- trip % summary'!AH550</f>
        <v>0</v>
      </c>
      <c r="AS545" s="260">
        <f t="shared" si="124"/>
        <v>0</v>
      </c>
      <c r="AT545" s="259">
        <f t="shared" si="125"/>
        <v>0</v>
      </c>
      <c r="AU545" s="261"/>
      <c r="AV545" s="248"/>
      <c r="AW545" s="248"/>
      <c r="AX545" s="248"/>
      <c r="AY545" s="248"/>
    </row>
    <row r="546" spans="1:51" x14ac:dyDescent="0.2">
      <c r="A546" s="248"/>
      <c r="B546" s="248"/>
      <c r="C546" s="248"/>
      <c r="D546" s="248"/>
      <c r="E546" s="248"/>
      <c r="F546" s="248"/>
      <c r="G546" s="248"/>
      <c r="H546" s="248"/>
      <c r="I546" s="248"/>
      <c r="J546" s="248"/>
      <c r="K546" s="248"/>
      <c r="L546" s="248"/>
      <c r="M546" s="248"/>
      <c r="N546" s="248"/>
      <c r="O546" s="248"/>
      <c r="P546" s="248"/>
      <c r="Q546" s="296"/>
      <c r="R546" s="256">
        <f>'To &amp; from Work- trip % summary'!B551</f>
        <v>0</v>
      </c>
      <c r="S546" s="313">
        <f>'To &amp; from Work- trip % summary'!D551</f>
        <v>0</v>
      </c>
      <c r="T546" s="257">
        <f>'Non-survey input values'!$B$26</f>
        <v>220.3</v>
      </c>
      <c r="U546" s="258">
        <f t="shared" si="112"/>
        <v>0</v>
      </c>
      <c r="V546" s="259">
        <f t="shared" si="113"/>
        <v>0</v>
      </c>
      <c r="W546" s="312">
        <f>'To &amp; from Work- trip % summary'!G551</f>
        <v>0</v>
      </c>
      <c r="X546" s="314">
        <f>'To &amp; from Work- trip % summary'!I551</f>
        <v>0</v>
      </c>
      <c r="Y546" s="260">
        <f t="shared" si="114"/>
        <v>0</v>
      </c>
      <c r="Z546" s="259">
        <f t="shared" si="115"/>
        <v>0</v>
      </c>
      <c r="AA546" s="312">
        <f>'To &amp; from Work- trip % summary'!L551</f>
        <v>0</v>
      </c>
      <c r="AB546" s="314">
        <f>'To &amp; from Work- trip % summary'!N551</f>
        <v>0</v>
      </c>
      <c r="AC546" s="260">
        <f t="shared" si="116"/>
        <v>0</v>
      </c>
      <c r="AD546" s="259">
        <f t="shared" si="117"/>
        <v>0</v>
      </c>
      <c r="AE546" s="312">
        <f>'To &amp; from Work- trip % summary'!Q551</f>
        <v>0</v>
      </c>
      <c r="AF546" s="314">
        <f>'To &amp; from Work- trip % summary'!S551</f>
        <v>0</v>
      </c>
      <c r="AG546" s="260">
        <f t="shared" si="118"/>
        <v>0</v>
      </c>
      <c r="AH546" s="259">
        <f t="shared" si="119"/>
        <v>0</v>
      </c>
      <c r="AI546" s="312">
        <f>'To &amp; from Work- trip % summary'!V551</f>
        <v>0</v>
      </c>
      <c r="AJ546" s="314">
        <f>'To &amp; from Work- trip % summary'!X551</f>
        <v>0</v>
      </c>
      <c r="AK546" s="260">
        <f t="shared" si="120"/>
        <v>0</v>
      </c>
      <c r="AL546" s="259">
        <f t="shared" si="121"/>
        <v>0</v>
      </c>
      <c r="AM546" s="312">
        <f>'To &amp; from Work- trip % summary'!AA551</f>
        <v>0</v>
      </c>
      <c r="AN546" s="314">
        <f>'To &amp; from Work- trip % summary'!AC551</f>
        <v>0</v>
      </c>
      <c r="AO546" s="260">
        <f t="shared" si="122"/>
        <v>0</v>
      </c>
      <c r="AP546" s="259">
        <f t="shared" si="123"/>
        <v>0</v>
      </c>
      <c r="AQ546" s="312">
        <f>'To &amp; from Work- trip % summary'!AF551</f>
        <v>0</v>
      </c>
      <c r="AR546" s="314">
        <f>'To &amp; from Work- trip % summary'!AH551</f>
        <v>0</v>
      </c>
      <c r="AS546" s="260">
        <f t="shared" si="124"/>
        <v>0</v>
      </c>
      <c r="AT546" s="259">
        <f t="shared" si="125"/>
        <v>0</v>
      </c>
      <c r="AU546" s="261"/>
      <c r="AV546" s="248"/>
      <c r="AW546" s="248"/>
      <c r="AX546" s="248"/>
      <c r="AY546" s="248"/>
    </row>
    <row r="547" spans="1:51" x14ac:dyDescent="0.2">
      <c r="A547" s="248"/>
      <c r="B547" s="248"/>
      <c r="C547" s="248"/>
      <c r="D547" s="248"/>
      <c r="E547" s="248"/>
      <c r="F547" s="248"/>
      <c r="G547" s="248"/>
      <c r="H547" s="248"/>
      <c r="I547" s="248"/>
      <c r="J547" s="248"/>
      <c r="K547" s="248"/>
      <c r="L547" s="248"/>
      <c r="M547" s="248"/>
      <c r="N547" s="248"/>
      <c r="O547" s="248"/>
      <c r="P547" s="248"/>
      <c r="Q547" s="296"/>
      <c r="R547" s="256">
        <f>'To &amp; from Work- trip % summary'!B552</f>
        <v>0</v>
      </c>
      <c r="S547" s="313">
        <f>'To &amp; from Work- trip % summary'!D552</f>
        <v>0</v>
      </c>
      <c r="T547" s="257">
        <f>'Non-survey input values'!$B$26</f>
        <v>220.3</v>
      </c>
      <c r="U547" s="258">
        <f t="shared" si="112"/>
        <v>0</v>
      </c>
      <c r="V547" s="259">
        <f t="shared" si="113"/>
        <v>0</v>
      </c>
      <c r="W547" s="312">
        <f>'To &amp; from Work- trip % summary'!G552</f>
        <v>0</v>
      </c>
      <c r="X547" s="314">
        <f>'To &amp; from Work- trip % summary'!I552</f>
        <v>0</v>
      </c>
      <c r="Y547" s="260">
        <f t="shared" si="114"/>
        <v>0</v>
      </c>
      <c r="Z547" s="259">
        <f t="shared" si="115"/>
        <v>0</v>
      </c>
      <c r="AA547" s="312">
        <f>'To &amp; from Work- trip % summary'!L552</f>
        <v>0</v>
      </c>
      <c r="AB547" s="314">
        <f>'To &amp; from Work- trip % summary'!N552</f>
        <v>0</v>
      </c>
      <c r="AC547" s="260">
        <f t="shared" si="116"/>
        <v>0</v>
      </c>
      <c r="AD547" s="259">
        <f t="shared" si="117"/>
        <v>0</v>
      </c>
      <c r="AE547" s="312">
        <f>'To &amp; from Work- trip % summary'!Q552</f>
        <v>0</v>
      </c>
      <c r="AF547" s="314">
        <f>'To &amp; from Work- trip % summary'!S552</f>
        <v>0</v>
      </c>
      <c r="AG547" s="260">
        <f t="shared" si="118"/>
        <v>0</v>
      </c>
      <c r="AH547" s="259">
        <f t="shared" si="119"/>
        <v>0</v>
      </c>
      <c r="AI547" s="312">
        <f>'To &amp; from Work- trip % summary'!V552</f>
        <v>0</v>
      </c>
      <c r="AJ547" s="314">
        <f>'To &amp; from Work- trip % summary'!X552</f>
        <v>0</v>
      </c>
      <c r="AK547" s="260">
        <f t="shared" si="120"/>
        <v>0</v>
      </c>
      <c r="AL547" s="259">
        <f t="shared" si="121"/>
        <v>0</v>
      </c>
      <c r="AM547" s="312">
        <f>'To &amp; from Work- trip % summary'!AA552</f>
        <v>0</v>
      </c>
      <c r="AN547" s="314">
        <f>'To &amp; from Work- trip % summary'!AC552</f>
        <v>0</v>
      </c>
      <c r="AO547" s="260">
        <f t="shared" si="122"/>
        <v>0</v>
      </c>
      <c r="AP547" s="259">
        <f t="shared" si="123"/>
        <v>0</v>
      </c>
      <c r="AQ547" s="312">
        <f>'To &amp; from Work- trip % summary'!AF552</f>
        <v>0</v>
      </c>
      <c r="AR547" s="314">
        <f>'To &amp; from Work- trip % summary'!AH552</f>
        <v>0</v>
      </c>
      <c r="AS547" s="260">
        <f t="shared" si="124"/>
        <v>0</v>
      </c>
      <c r="AT547" s="259">
        <f t="shared" si="125"/>
        <v>0</v>
      </c>
      <c r="AU547" s="261"/>
      <c r="AV547" s="248"/>
      <c r="AW547" s="248"/>
      <c r="AX547" s="248"/>
      <c r="AY547" s="248"/>
    </row>
    <row r="548" spans="1:51" x14ac:dyDescent="0.2">
      <c r="A548" s="248"/>
      <c r="B548" s="248"/>
      <c r="C548" s="248"/>
      <c r="D548" s="248"/>
      <c r="E548" s="248"/>
      <c r="F548" s="248"/>
      <c r="G548" s="248"/>
      <c r="H548" s="248"/>
      <c r="I548" s="248"/>
      <c r="J548" s="248"/>
      <c r="K548" s="248"/>
      <c r="L548" s="248"/>
      <c r="M548" s="248"/>
      <c r="N548" s="248"/>
      <c r="O548" s="248"/>
      <c r="P548" s="248"/>
      <c r="Q548" s="296"/>
      <c r="R548" s="256">
        <f>'To &amp; from Work- trip % summary'!B553</f>
        <v>0</v>
      </c>
      <c r="S548" s="313">
        <f>'To &amp; from Work- trip % summary'!D553</f>
        <v>0</v>
      </c>
      <c r="T548" s="257">
        <f>'Non-survey input values'!$B$26</f>
        <v>220.3</v>
      </c>
      <c r="U548" s="258">
        <f t="shared" si="112"/>
        <v>0</v>
      </c>
      <c r="V548" s="259">
        <f t="shared" si="113"/>
        <v>0</v>
      </c>
      <c r="W548" s="312">
        <f>'To &amp; from Work- trip % summary'!G553</f>
        <v>0</v>
      </c>
      <c r="X548" s="314">
        <f>'To &amp; from Work- trip % summary'!I553</f>
        <v>0</v>
      </c>
      <c r="Y548" s="260">
        <f t="shared" si="114"/>
        <v>0</v>
      </c>
      <c r="Z548" s="259">
        <f t="shared" si="115"/>
        <v>0</v>
      </c>
      <c r="AA548" s="312">
        <f>'To &amp; from Work- trip % summary'!L553</f>
        <v>0</v>
      </c>
      <c r="AB548" s="314">
        <f>'To &amp; from Work- trip % summary'!N553</f>
        <v>0</v>
      </c>
      <c r="AC548" s="260">
        <f t="shared" si="116"/>
        <v>0</v>
      </c>
      <c r="AD548" s="259">
        <f t="shared" si="117"/>
        <v>0</v>
      </c>
      <c r="AE548" s="312">
        <f>'To &amp; from Work- trip % summary'!Q553</f>
        <v>0</v>
      </c>
      <c r="AF548" s="314">
        <f>'To &amp; from Work- trip % summary'!S553</f>
        <v>0</v>
      </c>
      <c r="AG548" s="260">
        <f t="shared" si="118"/>
        <v>0</v>
      </c>
      <c r="AH548" s="259">
        <f t="shared" si="119"/>
        <v>0</v>
      </c>
      <c r="AI548" s="312">
        <f>'To &amp; from Work- trip % summary'!V553</f>
        <v>0</v>
      </c>
      <c r="AJ548" s="314">
        <f>'To &amp; from Work- trip % summary'!X553</f>
        <v>0</v>
      </c>
      <c r="AK548" s="260">
        <f t="shared" si="120"/>
        <v>0</v>
      </c>
      <c r="AL548" s="259">
        <f t="shared" si="121"/>
        <v>0</v>
      </c>
      <c r="AM548" s="312">
        <f>'To &amp; from Work- trip % summary'!AA553</f>
        <v>0</v>
      </c>
      <c r="AN548" s="314">
        <f>'To &amp; from Work- trip % summary'!AC553</f>
        <v>0</v>
      </c>
      <c r="AO548" s="260">
        <f t="shared" si="122"/>
        <v>0</v>
      </c>
      <c r="AP548" s="259">
        <f t="shared" si="123"/>
        <v>0</v>
      </c>
      <c r="AQ548" s="312">
        <f>'To &amp; from Work- trip % summary'!AF553</f>
        <v>0</v>
      </c>
      <c r="AR548" s="314">
        <f>'To &amp; from Work- trip % summary'!AH553</f>
        <v>0</v>
      </c>
      <c r="AS548" s="260">
        <f t="shared" si="124"/>
        <v>0</v>
      </c>
      <c r="AT548" s="259">
        <f t="shared" si="125"/>
        <v>0</v>
      </c>
      <c r="AU548" s="261"/>
      <c r="AV548" s="248"/>
      <c r="AW548" s="248"/>
      <c r="AX548" s="248"/>
      <c r="AY548" s="248"/>
    </row>
    <row r="549" spans="1:51" x14ac:dyDescent="0.2">
      <c r="A549" s="248"/>
      <c r="B549" s="248"/>
      <c r="C549" s="248"/>
      <c r="D549" s="248"/>
      <c r="E549" s="248"/>
      <c r="F549" s="248"/>
      <c r="G549" s="248"/>
      <c r="H549" s="248"/>
      <c r="I549" s="248"/>
      <c r="J549" s="248"/>
      <c r="K549" s="248"/>
      <c r="L549" s="248"/>
      <c r="M549" s="248"/>
      <c r="N549" s="248"/>
      <c r="O549" s="248"/>
      <c r="P549" s="248"/>
      <c r="Q549" s="296"/>
      <c r="R549" s="256">
        <f>'To &amp; from Work- trip % summary'!B554</f>
        <v>0</v>
      </c>
      <c r="S549" s="313">
        <f>'To &amp; from Work- trip % summary'!D554</f>
        <v>0</v>
      </c>
      <c r="T549" s="257">
        <f>'Non-survey input values'!$B$26</f>
        <v>220.3</v>
      </c>
      <c r="U549" s="258">
        <f t="shared" si="112"/>
        <v>0</v>
      </c>
      <c r="V549" s="259">
        <f t="shared" si="113"/>
        <v>0</v>
      </c>
      <c r="W549" s="312">
        <f>'To &amp; from Work- trip % summary'!G554</f>
        <v>0</v>
      </c>
      <c r="X549" s="314">
        <f>'To &amp; from Work- trip % summary'!I554</f>
        <v>0</v>
      </c>
      <c r="Y549" s="260">
        <f t="shared" si="114"/>
        <v>0</v>
      </c>
      <c r="Z549" s="259">
        <f t="shared" si="115"/>
        <v>0</v>
      </c>
      <c r="AA549" s="312">
        <f>'To &amp; from Work- trip % summary'!L554</f>
        <v>0</v>
      </c>
      <c r="AB549" s="314">
        <f>'To &amp; from Work- trip % summary'!N554</f>
        <v>0</v>
      </c>
      <c r="AC549" s="260">
        <f t="shared" si="116"/>
        <v>0</v>
      </c>
      <c r="AD549" s="259">
        <f t="shared" si="117"/>
        <v>0</v>
      </c>
      <c r="AE549" s="312">
        <f>'To &amp; from Work- trip % summary'!Q554</f>
        <v>0</v>
      </c>
      <c r="AF549" s="314">
        <f>'To &amp; from Work- trip % summary'!S554</f>
        <v>0</v>
      </c>
      <c r="AG549" s="260">
        <f t="shared" si="118"/>
        <v>0</v>
      </c>
      <c r="AH549" s="259">
        <f t="shared" si="119"/>
        <v>0</v>
      </c>
      <c r="AI549" s="312">
        <f>'To &amp; from Work- trip % summary'!V554</f>
        <v>0</v>
      </c>
      <c r="AJ549" s="314">
        <f>'To &amp; from Work- trip % summary'!X554</f>
        <v>0</v>
      </c>
      <c r="AK549" s="260">
        <f t="shared" si="120"/>
        <v>0</v>
      </c>
      <c r="AL549" s="259">
        <f t="shared" si="121"/>
        <v>0</v>
      </c>
      <c r="AM549" s="312">
        <f>'To &amp; from Work- trip % summary'!AA554</f>
        <v>0</v>
      </c>
      <c r="AN549" s="314">
        <f>'To &amp; from Work- trip % summary'!AC554</f>
        <v>0</v>
      </c>
      <c r="AO549" s="260">
        <f t="shared" si="122"/>
        <v>0</v>
      </c>
      <c r="AP549" s="259">
        <f t="shared" si="123"/>
        <v>0</v>
      </c>
      <c r="AQ549" s="312">
        <f>'To &amp; from Work- trip % summary'!AF554</f>
        <v>0</v>
      </c>
      <c r="AR549" s="314">
        <f>'To &amp; from Work- trip % summary'!AH554</f>
        <v>0</v>
      </c>
      <c r="AS549" s="260">
        <f t="shared" si="124"/>
        <v>0</v>
      </c>
      <c r="AT549" s="259">
        <f t="shared" si="125"/>
        <v>0</v>
      </c>
      <c r="AU549" s="261"/>
      <c r="AV549" s="248"/>
      <c r="AW549" s="248"/>
      <c r="AX549" s="248"/>
      <c r="AY549" s="248"/>
    </row>
    <row r="550" spans="1:51" x14ac:dyDescent="0.2">
      <c r="A550" s="248"/>
      <c r="B550" s="248"/>
      <c r="C550" s="248"/>
      <c r="D550" s="248"/>
      <c r="E550" s="248"/>
      <c r="F550" s="248"/>
      <c r="G550" s="248"/>
      <c r="H550" s="248"/>
      <c r="I550" s="248"/>
      <c r="J550" s="248"/>
      <c r="K550" s="248"/>
      <c r="L550" s="248"/>
      <c r="M550" s="248"/>
      <c r="N550" s="248"/>
      <c r="O550" s="248"/>
      <c r="P550" s="248"/>
      <c r="Q550" s="296"/>
      <c r="R550" s="256">
        <f>'To &amp; from Work- trip % summary'!B555</f>
        <v>0</v>
      </c>
      <c r="S550" s="313">
        <f>'To &amp; from Work- trip % summary'!D555</f>
        <v>0</v>
      </c>
      <c r="T550" s="257">
        <f>'Non-survey input values'!$B$26</f>
        <v>220.3</v>
      </c>
      <c r="U550" s="258">
        <f t="shared" si="112"/>
        <v>0</v>
      </c>
      <c r="V550" s="259">
        <f t="shared" si="113"/>
        <v>0</v>
      </c>
      <c r="W550" s="312">
        <f>'To &amp; from Work- trip % summary'!G555</f>
        <v>0</v>
      </c>
      <c r="X550" s="314">
        <f>'To &amp; from Work- trip % summary'!I555</f>
        <v>0</v>
      </c>
      <c r="Y550" s="260">
        <f t="shared" si="114"/>
        <v>0</v>
      </c>
      <c r="Z550" s="259">
        <f t="shared" si="115"/>
        <v>0</v>
      </c>
      <c r="AA550" s="312">
        <f>'To &amp; from Work- trip % summary'!L555</f>
        <v>0</v>
      </c>
      <c r="AB550" s="314">
        <f>'To &amp; from Work- trip % summary'!N555</f>
        <v>0</v>
      </c>
      <c r="AC550" s="260">
        <f t="shared" si="116"/>
        <v>0</v>
      </c>
      <c r="AD550" s="259">
        <f t="shared" si="117"/>
        <v>0</v>
      </c>
      <c r="AE550" s="312">
        <f>'To &amp; from Work- trip % summary'!Q555</f>
        <v>0</v>
      </c>
      <c r="AF550" s="314">
        <f>'To &amp; from Work- trip % summary'!S555</f>
        <v>0</v>
      </c>
      <c r="AG550" s="260">
        <f t="shared" si="118"/>
        <v>0</v>
      </c>
      <c r="AH550" s="259">
        <f t="shared" si="119"/>
        <v>0</v>
      </c>
      <c r="AI550" s="312">
        <f>'To &amp; from Work- trip % summary'!V555</f>
        <v>0</v>
      </c>
      <c r="AJ550" s="314">
        <f>'To &amp; from Work- trip % summary'!X555</f>
        <v>0</v>
      </c>
      <c r="AK550" s="260">
        <f t="shared" si="120"/>
        <v>0</v>
      </c>
      <c r="AL550" s="259">
        <f t="shared" si="121"/>
        <v>0</v>
      </c>
      <c r="AM550" s="312">
        <f>'To &amp; from Work- trip % summary'!AA555</f>
        <v>0</v>
      </c>
      <c r="AN550" s="314">
        <f>'To &amp; from Work- trip % summary'!AC555</f>
        <v>0</v>
      </c>
      <c r="AO550" s="260">
        <f t="shared" si="122"/>
        <v>0</v>
      </c>
      <c r="AP550" s="259">
        <f t="shared" si="123"/>
        <v>0</v>
      </c>
      <c r="AQ550" s="312">
        <f>'To &amp; from Work- trip % summary'!AF555</f>
        <v>0</v>
      </c>
      <c r="AR550" s="314">
        <f>'To &amp; from Work- trip % summary'!AH555</f>
        <v>0</v>
      </c>
      <c r="AS550" s="260">
        <f t="shared" si="124"/>
        <v>0</v>
      </c>
      <c r="AT550" s="259">
        <f t="shared" si="125"/>
        <v>0</v>
      </c>
      <c r="AU550" s="261"/>
      <c r="AV550" s="248"/>
      <c r="AW550" s="248"/>
      <c r="AX550" s="248"/>
      <c r="AY550" s="248"/>
    </row>
    <row r="551" spans="1:51" x14ac:dyDescent="0.2">
      <c r="A551" s="248"/>
      <c r="B551" s="248"/>
      <c r="C551" s="248"/>
      <c r="D551" s="248"/>
      <c r="E551" s="248"/>
      <c r="F551" s="248"/>
      <c r="G551" s="248"/>
      <c r="H551" s="248"/>
      <c r="I551" s="248"/>
      <c r="J551" s="248"/>
      <c r="K551" s="248"/>
      <c r="L551" s="248"/>
      <c r="M551" s="248"/>
      <c r="N551" s="248"/>
      <c r="O551" s="248"/>
      <c r="P551" s="248"/>
      <c r="Q551" s="296"/>
      <c r="R551" s="256">
        <f>'To &amp; from Work- trip % summary'!B556</f>
        <v>0</v>
      </c>
      <c r="S551" s="313">
        <f>'To &amp; from Work- trip % summary'!D556</f>
        <v>0</v>
      </c>
      <c r="T551" s="257">
        <f>'Non-survey input values'!$B$26</f>
        <v>220.3</v>
      </c>
      <c r="U551" s="258">
        <f t="shared" si="112"/>
        <v>0</v>
      </c>
      <c r="V551" s="259">
        <f t="shared" si="113"/>
        <v>0</v>
      </c>
      <c r="W551" s="312">
        <f>'To &amp; from Work- trip % summary'!G556</f>
        <v>0</v>
      </c>
      <c r="X551" s="314">
        <f>'To &amp; from Work- trip % summary'!I556</f>
        <v>0</v>
      </c>
      <c r="Y551" s="260">
        <f t="shared" si="114"/>
        <v>0</v>
      </c>
      <c r="Z551" s="259">
        <f t="shared" si="115"/>
        <v>0</v>
      </c>
      <c r="AA551" s="312">
        <f>'To &amp; from Work- trip % summary'!L556</f>
        <v>0</v>
      </c>
      <c r="AB551" s="314">
        <f>'To &amp; from Work- trip % summary'!N556</f>
        <v>0</v>
      </c>
      <c r="AC551" s="260">
        <f t="shared" si="116"/>
        <v>0</v>
      </c>
      <c r="AD551" s="259">
        <f t="shared" si="117"/>
        <v>0</v>
      </c>
      <c r="AE551" s="312">
        <f>'To &amp; from Work- trip % summary'!Q556</f>
        <v>0</v>
      </c>
      <c r="AF551" s="314">
        <f>'To &amp; from Work- trip % summary'!S556</f>
        <v>0</v>
      </c>
      <c r="AG551" s="260">
        <f t="shared" si="118"/>
        <v>0</v>
      </c>
      <c r="AH551" s="259">
        <f t="shared" si="119"/>
        <v>0</v>
      </c>
      <c r="AI551" s="312">
        <f>'To &amp; from Work- trip % summary'!V556</f>
        <v>0</v>
      </c>
      <c r="AJ551" s="314">
        <f>'To &amp; from Work- trip % summary'!X556</f>
        <v>0</v>
      </c>
      <c r="AK551" s="260">
        <f t="shared" si="120"/>
        <v>0</v>
      </c>
      <c r="AL551" s="259">
        <f t="shared" si="121"/>
        <v>0</v>
      </c>
      <c r="AM551" s="312">
        <f>'To &amp; from Work- trip % summary'!AA556</f>
        <v>0</v>
      </c>
      <c r="AN551" s="314">
        <f>'To &amp; from Work- trip % summary'!AC556</f>
        <v>0</v>
      </c>
      <c r="AO551" s="260">
        <f t="shared" si="122"/>
        <v>0</v>
      </c>
      <c r="AP551" s="259">
        <f t="shared" si="123"/>
        <v>0</v>
      </c>
      <c r="AQ551" s="312">
        <f>'To &amp; from Work- trip % summary'!AF556</f>
        <v>0</v>
      </c>
      <c r="AR551" s="314">
        <f>'To &amp; from Work- trip % summary'!AH556</f>
        <v>0</v>
      </c>
      <c r="AS551" s="260">
        <f t="shared" si="124"/>
        <v>0</v>
      </c>
      <c r="AT551" s="259">
        <f t="shared" si="125"/>
        <v>0</v>
      </c>
      <c r="AU551" s="261"/>
      <c r="AV551" s="248"/>
      <c r="AW551" s="248"/>
      <c r="AX551" s="248"/>
      <c r="AY551" s="248"/>
    </row>
    <row r="552" spans="1:51" x14ac:dyDescent="0.2">
      <c r="A552" s="248"/>
      <c r="B552" s="248"/>
      <c r="C552" s="248"/>
      <c r="D552" s="248"/>
      <c r="E552" s="248"/>
      <c r="F552" s="248"/>
      <c r="G552" s="248"/>
      <c r="H552" s="248"/>
      <c r="I552" s="248"/>
      <c r="J552" s="248"/>
      <c r="K552" s="248"/>
      <c r="L552" s="248"/>
      <c r="M552" s="248"/>
      <c r="N552" s="248"/>
      <c r="O552" s="248"/>
      <c r="P552" s="248"/>
      <c r="Q552" s="296"/>
      <c r="R552" s="256">
        <f>'To &amp; from Work- trip % summary'!B557</f>
        <v>0</v>
      </c>
      <c r="S552" s="313">
        <f>'To &amp; from Work- trip % summary'!D557</f>
        <v>0</v>
      </c>
      <c r="T552" s="257">
        <f>'Non-survey input values'!$B$26</f>
        <v>220.3</v>
      </c>
      <c r="U552" s="258">
        <f t="shared" si="112"/>
        <v>0</v>
      </c>
      <c r="V552" s="259">
        <f t="shared" si="113"/>
        <v>0</v>
      </c>
      <c r="W552" s="312">
        <f>'To &amp; from Work- trip % summary'!G557</f>
        <v>0</v>
      </c>
      <c r="X552" s="314">
        <f>'To &amp; from Work- trip % summary'!I557</f>
        <v>0</v>
      </c>
      <c r="Y552" s="260">
        <f t="shared" si="114"/>
        <v>0</v>
      </c>
      <c r="Z552" s="259">
        <f t="shared" si="115"/>
        <v>0</v>
      </c>
      <c r="AA552" s="312">
        <f>'To &amp; from Work- trip % summary'!L557</f>
        <v>0</v>
      </c>
      <c r="AB552" s="314">
        <f>'To &amp; from Work- trip % summary'!N557</f>
        <v>0</v>
      </c>
      <c r="AC552" s="260">
        <f t="shared" si="116"/>
        <v>0</v>
      </c>
      <c r="AD552" s="259">
        <f t="shared" si="117"/>
        <v>0</v>
      </c>
      <c r="AE552" s="312">
        <f>'To &amp; from Work- trip % summary'!Q557</f>
        <v>0</v>
      </c>
      <c r="AF552" s="314">
        <f>'To &amp; from Work- trip % summary'!S557</f>
        <v>0</v>
      </c>
      <c r="AG552" s="260">
        <f t="shared" si="118"/>
        <v>0</v>
      </c>
      <c r="AH552" s="259">
        <f t="shared" si="119"/>
        <v>0</v>
      </c>
      <c r="AI552" s="312">
        <f>'To &amp; from Work- trip % summary'!V557</f>
        <v>0</v>
      </c>
      <c r="AJ552" s="314">
        <f>'To &amp; from Work- trip % summary'!X557</f>
        <v>0</v>
      </c>
      <c r="AK552" s="260">
        <f t="shared" si="120"/>
        <v>0</v>
      </c>
      <c r="AL552" s="259">
        <f t="shared" si="121"/>
        <v>0</v>
      </c>
      <c r="AM552" s="312">
        <f>'To &amp; from Work- trip % summary'!AA557</f>
        <v>0</v>
      </c>
      <c r="AN552" s="314">
        <f>'To &amp; from Work- trip % summary'!AC557</f>
        <v>0</v>
      </c>
      <c r="AO552" s="260">
        <f t="shared" si="122"/>
        <v>0</v>
      </c>
      <c r="AP552" s="259">
        <f t="shared" si="123"/>
        <v>0</v>
      </c>
      <c r="AQ552" s="312">
        <f>'To &amp; from Work- trip % summary'!AF557</f>
        <v>0</v>
      </c>
      <c r="AR552" s="314">
        <f>'To &amp; from Work- trip % summary'!AH557</f>
        <v>0</v>
      </c>
      <c r="AS552" s="260">
        <f t="shared" si="124"/>
        <v>0</v>
      </c>
      <c r="AT552" s="259">
        <f t="shared" si="125"/>
        <v>0</v>
      </c>
      <c r="AU552" s="261"/>
      <c r="AV552" s="248"/>
      <c r="AW552" s="248"/>
      <c r="AX552" s="248"/>
      <c r="AY552" s="248"/>
    </row>
    <row r="553" spans="1:51" x14ac:dyDescent="0.2">
      <c r="A553" s="248"/>
      <c r="B553" s="248"/>
      <c r="C553" s="248"/>
      <c r="D553" s="248"/>
      <c r="E553" s="248"/>
      <c r="F553" s="248"/>
      <c r="G553" s="248"/>
      <c r="H553" s="248"/>
      <c r="I553" s="248"/>
      <c r="J553" s="248"/>
      <c r="K553" s="248"/>
      <c r="L553" s="248"/>
      <c r="M553" s="248"/>
      <c r="N553" s="248"/>
      <c r="O553" s="248"/>
      <c r="P553" s="248"/>
      <c r="Q553" s="296"/>
      <c r="R553" s="256">
        <f>'To &amp; from Work- trip % summary'!B558</f>
        <v>0</v>
      </c>
      <c r="S553" s="313">
        <f>'To &amp; from Work- trip % summary'!D558</f>
        <v>0</v>
      </c>
      <c r="T553" s="257">
        <f>'Non-survey input values'!$B$26</f>
        <v>220.3</v>
      </c>
      <c r="U553" s="258">
        <f t="shared" si="112"/>
        <v>0</v>
      </c>
      <c r="V553" s="259">
        <f t="shared" si="113"/>
        <v>0</v>
      </c>
      <c r="W553" s="312">
        <f>'To &amp; from Work- trip % summary'!G558</f>
        <v>0</v>
      </c>
      <c r="X553" s="314">
        <f>'To &amp; from Work- trip % summary'!I558</f>
        <v>0</v>
      </c>
      <c r="Y553" s="260">
        <f t="shared" si="114"/>
        <v>0</v>
      </c>
      <c r="Z553" s="259">
        <f t="shared" si="115"/>
        <v>0</v>
      </c>
      <c r="AA553" s="312">
        <f>'To &amp; from Work- trip % summary'!L558</f>
        <v>0</v>
      </c>
      <c r="AB553" s="314">
        <f>'To &amp; from Work- trip % summary'!N558</f>
        <v>0</v>
      </c>
      <c r="AC553" s="260">
        <f t="shared" si="116"/>
        <v>0</v>
      </c>
      <c r="AD553" s="259">
        <f t="shared" si="117"/>
        <v>0</v>
      </c>
      <c r="AE553" s="312">
        <f>'To &amp; from Work- trip % summary'!Q558</f>
        <v>0</v>
      </c>
      <c r="AF553" s="314">
        <f>'To &amp; from Work- trip % summary'!S558</f>
        <v>0</v>
      </c>
      <c r="AG553" s="260">
        <f t="shared" si="118"/>
        <v>0</v>
      </c>
      <c r="AH553" s="259">
        <f t="shared" si="119"/>
        <v>0</v>
      </c>
      <c r="AI553" s="312">
        <f>'To &amp; from Work- trip % summary'!V558</f>
        <v>0</v>
      </c>
      <c r="AJ553" s="314">
        <f>'To &amp; from Work- trip % summary'!X558</f>
        <v>0</v>
      </c>
      <c r="AK553" s="260">
        <f t="shared" si="120"/>
        <v>0</v>
      </c>
      <c r="AL553" s="259">
        <f t="shared" si="121"/>
        <v>0</v>
      </c>
      <c r="AM553" s="312">
        <f>'To &amp; from Work- trip % summary'!AA558</f>
        <v>0</v>
      </c>
      <c r="AN553" s="314">
        <f>'To &amp; from Work- trip % summary'!AC558</f>
        <v>0</v>
      </c>
      <c r="AO553" s="260">
        <f t="shared" si="122"/>
        <v>0</v>
      </c>
      <c r="AP553" s="259">
        <f t="shared" si="123"/>
        <v>0</v>
      </c>
      <c r="AQ553" s="312">
        <f>'To &amp; from Work- trip % summary'!AF558</f>
        <v>0</v>
      </c>
      <c r="AR553" s="314">
        <f>'To &amp; from Work- trip % summary'!AH558</f>
        <v>0</v>
      </c>
      <c r="AS553" s="260">
        <f t="shared" si="124"/>
        <v>0</v>
      </c>
      <c r="AT553" s="259">
        <f t="shared" si="125"/>
        <v>0</v>
      </c>
      <c r="AU553" s="261"/>
      <c r="AV553" s="248"/>
      <c r="AW553" s="248"/>
      <c r="AX553" s="248"/>
      <c r="AY553" s="248"/>
    </row>
    <row r="554" spans="1:51" x14ac:dyDescent="0.2">
      <c r="A554" s="248"/>
      <c r="B554" s="248"/>
      <c r="C554" s="248"/>
      <c r="D554" s="248"/>
      <c r="E554" s="248"/>
      <c r="F554" s="248"/>
      <c r="G554" s="248"/>
      <c r="H554" s="248"/>
      <c r="I554" s="248"/>
      <c r="J554" s="248"/>
      <c r="K554" s="248"/>
      <c r="L554" s="248"/>
      <c r="M554" s="248"/>
      <c r="N554" s="248"/>
      <c r="O554" s="248"/>
      <c r="P554" s="248"/>
      <c r="Q554" s="296"/>
      <c r="R554" s="256">
        <f>'To &amp; from Work- trip % summary'!B559</f>
        <v>0</v>
      </c>
      <c r="S554" s="313">
        <f>'To &amp; from Work- trip % summary'!D559</f>
        <v>0</v>
      </c>
      <c r="T554" s="257">
        <f>'Non-survey input values'!$B$26</f>
        <v>220.3</v>
      </c>
      <c r="U554" s="258">
        <f t="shared" si="112"/>
        <v>0</v>
      </c>
      <c r="V554" s="259">
        <f t="shared" si="113"/>
        <v>0</v>
      </c>
      <c r="W554" s="312">
        <f>'To &amp; from Work- trip % summary'!G559</f>
        <v>0</v>
      </c>
      <c r="X554" s="314">
        <f>'To &amp; from Work- trip % summary'!I559</f>
        <v>0</v>
      </c>
      <c r="Y554" s="260">
        <f t="shared" si="114"/>
        <v>0</v>
      </c>
      <c r="Z554" s="259">
        <f t="shared" si="115"/>
        <v>0</v>
      </c>
      <c r="AA554" s="312">
        <f>'To &amp; from Work- trip % summary'!L559</f>
        <v>0</v>
      </c>
      <c r="AB554" s="314">
        <f>'To &amp; from Work- trip % summary'!N559</f>
        <v>0</v>
      </c>
      <c r="AC554" s="260">
        <f t="shared" si="116"/>
        <v>0</v>
      </c>
      <c r="AD554" s="259">
        <f t="shared" si="117"/>
        <v>0</v>
      </c>
      <c r="AE554" s="312">
        <f>'To &amp; from Work- trip % summary'!Q559</f>
        <v>0</v>
      </c>
      <c r="AF554" s="314">
        <f>'To &amp; from Work- trip % summary'!S559</f>
        <v>0</v>
      </c>
      <c r="AG554" s="260">
        <f t="shared" si="118"/>
        <v>0</v>
      </c>
      <c r="AH554" s="259">
        <f t="shared" si="119"/>
        <v>0</v>
      </c>
      <c r="AI554" s="312">
        <f>'To &amp; from Work- trip % summary'!V559</f>
        <v>0</v>
      </c>
      <c r="AJ554" s="314">
        <f>'To &amp; from Work- trip % summary'!X559</f>
        <v>0</v>
      </c>
      <c r="AK554" s="260">
        <f t="shared" si="120"/>
        <v>0</v>
      </c>
      <c r="AL554" s="259">
        <f t="shared" si="121"/>
        <v>0</v>
      </c>
      <c r="AM554" s="312">
        <f>'To &amp; from Work- trip % summary'!AA559</f>
        <v>0</v>
      </c>
      <c r="AN554" s="314">
        <f>'To &amp; from Work- trip % summary'!AC559</f>
        <v>0</v>
      </c>
      <c r="AO554" s="260">
        <f t="shared" si="122"/>
        <v>0</v>
      </c>
      <c r="AP554" s="259">
        <f t="shared" si="123"/>
        <v>0</v>
      </c>
      <c r="AQ554" s="312">
        <f>'To &amp; from Work- trip % summary'!AF559</f>
        <v>0</v>
      </c>
      <c r="AR554" s="314">
        <f>'To &amp; from Work- trip % summary'!AH559</f>
        <v>0</v>
      </c>
      <c r="AS554" s="260">
        <f t="shared" si="124"/>
        <v>0</v>
      </c>
      <c r="AT554" s="259">
        <f t="shared" si="125"/>
        <v>0</v>
      </c>
      <c r="AU554" s="261"/>
      <c r="AV554" s="248"/>
      <c r="AW554" s="248"/>
      <c r="AX554" s="248"/>
      <c r="AY554" s="248"/>
    </row>
    <row r="555" spans="1:51" x14ac:dyDescent="0.2">
      <c r="A555" s="248"/>
      <c r="B555" s="248"/>
      <c r="C555" s="248"/>
      <c r="D555" s="248"/>
      <c r="E555" s="248"/>
      <c r="F555" s="248"/>
      <c r="G555" s="248"/>
      <c r="H555" s="248"/>
      <c r="I555" s="248"/>
      <c r="J555" s="248"/>
      <c r="K555" s="248"/>
      <c r="L555" s="248"/>
      <c r="M555" s="248"/>
      <c r="N555" s="248"/>
      <c r="O555" s="248"/>
      <c r="P555" s="248"/>
      <c r="Q555" s="296"/>
      <c r="R555" s="256">
        <f>'To &amp; from Work- trip % summary'!B560</f>
        <v>0</v>
      </c>
      <c r="S555" s="313">
        <f>'To &amp; from Work- trip % summary'!D560</f>
        <v>0</v>
      </c>
      <c r="T555" s="257">
        <f>'Non-survey input values'!$B$26</f>
        <v>220.3</v>
      </c>
      <c r="U555" s="258">
        <f t="shared" si="112"/>
        <v>0</v>
      </c>
      <c r="V555" s="259">
        <f t="shared" si="113"/>
        <v>0</v>
      </c>
      <c r="W555" s="312">
        <f>'To &amp; from Work- trip % summary'!G560</f>
        <v>0</v>
      </c>
      <c r="X555" s="314">
        <f>'To &amp; from Work- trip % summary'!I560</f>
        <v>0</v>
      </c>
      <c r="Y555" s="260">
        <f t="shared" si="114"/>
        <v>0</v>
      </c>
      <c r="Z555" s="259">
        <f t="shared" si="115"/>
        <v>0</v>
      </c>
      <c r="AA555" s="312">
        <f>'To &amp; from Work- trip % summary'!L560</f>
        <v>0</v>
      </c>
      <c r="AB555" s="314">
        <f>'To &amp; from Work- trip % summary'!N560</f>
        <v>0</v>
      </c>
      <c r="AC555" s="260">
        <f t="shared" si="116"/>
        <v>0</v>
      </c>
      <c r="AD555" s="259">
        <f t="shared" si="117"/>
        <v>0</v>
      </c>
      <c r="AE555" s="312">
        <f>'To &amp; from Work- trip % summary'!Q560</f>
        <v>0</v>
      </c>
      <c r="AF555" s="314">
        <f>'To &amp; from Work- trip % summary'!S560</f>
        <v>0</v>
      </c>
      <c r="AG555" s="260">
        <f t="shared" si="118"/>
        <v>0</v>
      </c>
      <c r="AH555" s="259">
        <f t="shared" si="119"/>
        <v>0</v>
      </c>
      <c r="AI555" s="312">
        <f>'To &amp; from Work- trip % summary'!V560</f>
        <v>0</v>
      </c>
      <c r="AJ555" s="314">
        <f>'To &amp; from Work- trip % summary'!X560</f>
        <v>0</v>
      </c>
      <c r="AK555" s="260">
        <f t="shared" si="120"/>
        <v>0</v>
      </c>
      <c r="AL555" s="259">
        <f t="shared" si="121"/>
        <v>0</v>
      </c>
      <c r="AM555" s="312">
        <f>'To &amp; from Work- trip % summary'!AA560</f>
        <v>0</v>
      </c>
      <c r="AN555" s="314">
        <f>'To &amp; from Work- trip % summary'!AC560</f>
        <v>0</v>
      </c>
      <c r="AO555" s="260">
        <f t="shared" si="122"/>
        <v>0</v>
      </c>
      <c r="AP555" s="259">
        <f t="shared" si="123"/>
        <v>0</v>
      </c>
      <c r="AQ555" s="312">
        <f>'To &amp; from Work- trip % summary'!AF560</f>
        <v>0</v>
      </c>
      <c r="AR555" s="314">
        <f>'To &amp; from Work- trip % summary'!AH560</f>
        <v>0</v>
      </c>
      <c r="AS555" s="260">
        <f t="shared" si="124"/>
        <v>0</v>
      </c>
      <c r="AT555" s="259">
        <f t="shared" si="125"/>
        <v>0</v>
      </c>
      <c r="AU555" s="261"/>
      <c r="AV555" s="248"/>
      <c r="AW555" s="248"/>
      <c r="AX555" s="248"/>
      <c r="AY555" s="248"/>
    </row>
    <row r="556" spans="1:51" x14ac:dyDescent="0.2">
      <c r="A556" s="248"/>
      <c r="B556" s="248"/>
      <c r="C556" s="248"/>
      <c r="D556" s="248"/>
      <c r="E556" s="248"/>
      <c r="F556" s="248"/>
      <c r="G556" s="248"/>
      <c r="H556" s="248"/>
      <c r="I556" s="248"/>
      <c r="J556" s="248"/>
      <c r="K556" s="248"/>
      <c r="L556" s="248"/>
      <c r="M556" s="248"/>
      <c r="N556" s="248"/>
      <c r="O556" s="248"/>
      <c r="P556" s="248"/>
      <c r="Q556" s="296"/>
      <c r="R556" s="256">
        <f>'To &amp; from Work- trip % summary'!B561</f>
        <v>0</v>
      </c>
      <c r="S556" s="313">
        <f>'To &amp; from Work- trip % summary'!D561</f>
        <v>0</v>
      </c>
      <c r="T556" s="257">
        <f>'Non-survey input values'!$B$26</f>
        <v>220.3</v>
      </c>
      <c r="U556" s="258">
        <f t="shared" si="112"/>
        <v>0</v>
      </c>
      <c r="V556" s="259">
        <f t="shared" si="113"/>
        <v>0</v>
      </c>
      <c r="W556" s="312">
        <f>'To &amp; from Work- trip % summary'!G561</f>
        <v>0</v>
      </c>
      <c r="X556" s="314">
        <f>'To &amp; from Work- trip % summary'!I561</f>
        <v>0</v>
      </c>
      <c r="Y556" s="260">
        <f t="shared" si="114"/>
        <v>0</v>
      </c>
      <c r="Z556" s="259">
        <f t="shared" si="115"/>
        <v>0</v>
      </c>
      <c r="AA556" s="312">
        <f>'To &amp; from Work- trip % summary'!L561</f>
        <v>0</v>
      </c>
      <c r="AB556" s="314">
        <f>'To &amp; from Work- trip % summary'!N561</f>
        <v>0</v>
      </c>
      <c r="AC556" s="260">
        <f t="shared" si="116"/>
        <v>0</v>
      </c>
      <c r="AD556" s="259">
        <f t="shared" si="117"/>
        <v>0</v>
      </c>
      <c r="AE556" s="312">
        <f>'To &amp; from Work- trip % summary'!Q561</f>
        <v>0</v>
      </c>
      <c r="AF556" s="314">
        <f>'To &amp; from Work- trip % summary'!S561</f>
        <v>0</v>
      </c>
      <c r="AG556" s="260">
        <f t="shared" si="118"/>
        <v>0</v>
      </c>
      <c r="AH556" s="259">
        <f t="shared" si="119"/>
        <v>0</v>
      </c>
      <c r="AI556" s="312">
        <f>'To &amp; from Work- trip % summary'!V561</f>
        <v>0</v>
      </c>
      <c r="AJ556" s="314">
        <f>'To &amp; from Work- trip % summary'!X561</f>
        <v>0</v>
      </c>
      <c r="AK556" s="260">
        <f t="shared" si="120"/>
        <v>0</v>
      </c>
      <c r="AL556" s="259">
        <f t="shared" si="121"/>
        <v>0</v>
      </c>
      <c r="AM556" s="312">
        <f>'To &amp; from Work- trip % summary'!AA561</f>
        <v>0</v>
      </c>
      <c r="AN556" s="314">
        <f>'To &amp; from Work- trip % summary'!AC561</f>
        <v>0</v>
      </c>
      <c r="AO556" s="260">
        <f t="shared" si="122"/>
        <v>0</v>
      </c>
      <c r="AP556" s="259">
        <f t="shared" si="123"/>
        <v>0</v>
      </c>
      <c r="AQ556" s="312">
        <f>'To &amp; from Work- trip % summary'!AF561</f>
        <v>0</v>
      </c>
      <c r="AR556" s="314">
        <f>'To &amp; from Work- trip % summary'!AH561</f>
        <v>0</v>
      </c>
      <c r="AS556" s="260">
        <f t="shared" si="124"/>
        <v>0</v>
      </c>
      <c r="AT556" s="259">
        <f t="shared" si="125"/>
        <v>0</v>
      </c>
      <c r="AU556" s="261"/>
      <c r="AV556" s="248"/>
      <c r="AW556" s="248"/>
      <c r="AX556" s="248"/>
      <c r="AY556" s="248"/>
    </row>
    <row r="557" spans="1:51" x14ac:dyDescent="0.2">
      <c r="A557" s="248"/>
      <c r="B557" s="248"/>
      <c r="C557" s="248"/>
      <c r="D557" s="248"/>
      <c r="E557" s="248"/>
      <c r="F557" s="248"/>
      <c r="G557" s="248"/>
      <c r="H557" s="248"/>
      <c r="I557" s="248"/>
      <c r="J557" s="248"/>
      <c r="K557" s="248"/>
      <c r="L557" s="248"/>
      <c r="M557" s="248"/>
      <c r="N557" s="248"/>
      <c r="O557" s="248"/>
      <c r="P557" s="248"/>
      <c r="Q557" s="296"/>
      <c r="R557" s="256">
        <f>'To &amp; from Work- trip % summary'!B562</f>
        <v>0</v>
      </c>
      <c r="S557" s="313">
        <f>'To &amp; from Work- trip % summary'!D562</f>
        <v>0</v>
      </c>
      <c r="T557" s="257">
        <f>'Non-survey input values'!$B$26</f>
        <v>220.3</v>
      </c>
      <c r="U557" s="258">
        <f t="shared" si="112"/>
        <v>0</v>
      </c>
      <c r="V557" s="259">
        <f t="shared" si="113"/>
        <v>0</v>
      </c>
      <c r="W557" s="312">
        <f>'To &amp; from Work- trip % summary'!G562</f>
        <v>0</v>
      </c>
      <c r="X557" s="314">
        <f>'To &amp; from Work- trip % summary'!I562</f>
        <v>0</v>
      </c>
      <c r="Y557" s="260">
        <f t="shared" si="114"/>
        <v>0</v>
      </c>
      <c r="Z557" s="259">
        <f t="shared" si="115"/>
        <v>0</v>
      </c>
      <c r="AA557" s="312">
        <f>'To &amp; from Work- trip % summary'!L562</f>
        <v>0</v>
      </c>
      <c r="AB557" s="314">
        <f>'To &amp; from Work- trip % summary'!N562</f>
        <v>0</v>
      </c>
      <c r="AC557" s="260">
        <f t="shared" si="116"/>
        <v>0</v>
      </c>
      <c r="AD557" s="259">
        <f t="shared" si="117"/>
        <v>0</v>
      </c>
      <c r="AE557" s="312">
        <f>'To &amp; from Work- trip % summary'!Q562</f>
        <v>0</v>
      </c>
      <c r="AF557" s="314">
        <f>'To &amp; from Work- trip % summary'!S562</f>
        <v>0</v>
      </c>
      <c r="AG557" s="260">
        <f t="shared" si="118"/>
        <v>0</v>
      </c>
      <c r="AH557" s="259">
        <f t="shared" si="119"/>
        <v>0</v>
      </c>
      <c r="AI557" s="312">
        <f>'To &amp; from Work- trip % summary'!V562</f>
        <v>0</v>
      </c>
      <c r="AJ557" s="314">
        <f>'To &amp; from Work- trip % summary'!X562</f>
        <v>0</v>
      </c>
      <c r="AK557" s="260">
        <f t="shared" si="120"/>
        <v>0</v>
      </c>
      <c r="AL557" s="259">
        <f t="shared" si="121"/>
        <v>0</v>
      </c>
      <c r="AM557" s="312">
        <f>'To &amp; from Work- trip % summary'!AA562</f>
        <v>0</v>
      </c>
      <c r="AN557" s="314">
        <f>'To &amp; from Work- trip % summary'!AC562</f>
        <v>0</v>
      </c>
      <c r="AO557" s="260">
        <f t="shared" si="122"/>
        <v>0</v>
      </c>
      <c r="AP557" s="259">
        <f t="shared" si="123"/>
        <v>0</v>
      </c>
      <c r="AQ557" s="312">
        <f>'To &amp; from Work- trip % summary'!AF562</f>
        <v>0</v>
      </c>
      <c r="AR557" s="314">
        <f>'To &amp; from Work- trip % summary'!AH562</f>
        <v>0</v>
      </c>
      <c r="AS557" s="260">
        <f t="shared" si="124"/>
        <v>0</v>
      </c>
      <c r="AT557" s="259">
        <f t="shared" si="125"/>
        <v>0</v>
      </c>
      <c r="AU557" s="261"/>
      <c r="AV557" s="248"/>
      <c r="AW557" s="248"/>
      <c r="AX557" s="248"/>
      <c r="AY557" s="248"/>
    </row>
    <row r="558" spans="1:51" x14ac:dyDescent="0.2">
      <c r="A558" s="248"/>
      <c r="B558" s="248"/>
      <c r="C558" s="248"/>
      <c r="D558" s="248"/>
      <c r="E558" s="248"/>
      <c r="F558" s="248"/>
      <c r="G558" s="248"/>
      <c r="H558" s="248"/>
      <c r="I558" s="248"/>
      <c r="J558" s="248"/>
      <c r="K558" s="248"/>
      <c r="L558" s="248"/>
      <c r="M558" s="248"/>
      <c r="N558" s="248"/>
      <c r="O558" s="248"/>
      <c r="P558" s="248"/>
      <c r="Q558" s="296"/>
      <c r="R558" s="256">
        <f>'To &amp; from Work- trip % summary'!B563</f>
        <v>0</v>
      </c>
      <c r="S558" s="313">
        <f>'To &amp; from Work- trip % summary'!D563</f>
        <v>0</v>
      </c>
      <c r="T558" s="257">
        <f>'Non-survey input values'!$B$26</f>
        <v>220.3</v>
      </c>
      <c r="U558" s="258">
        <f t="shared" si="112"/>
        <v>0</v>
      </c>
      <c r="V558" s="259">
        <f t="shared" si="113"/>
        <v>0</v>
      </c>
      <c r="W558" s="312">
        <f>'To &amp; from Work- trip % summary'!G563</f>
        <v>0</v>
      </c>
      <c r="X558" s="314">
        <f>'To &amp; from Work- trip % summary'!I563</f>
        <v>0</v>
      </c>
      <c r="Y558" s="260">
        <f t="shared" si="114"/>
        <v>0</v>
      </c>
      <c r="Z558" s="259">
        <f t="shared" si="115"/>
        <v>0</v>
      </c>
      <c r="AA558" s="312">
        <f>'To &amp; from Work- trip % summary'!L563</f>
        <v>0</v>
      </c>
      <c r="AB558" s="314">
        <f>'To &amp; from Work- trip % summary'!N563</f>
        <v>0</v>
      </c>
      <c r="AC558" s="260">
        <f t="shared" si="116"/>
        <v>0</v>
      </c>
      <c r="AD558" s="259">
        <f t="shared" si="117"/>
        <v>0</v>
      </c>
      <c r="AE558" s="312">
        <f>'To &amp; from Work- trip % summary'!Q563</f>
        <v>0</v>
      </c>
      <c r="AF558" s="314">
        <f>'To &amp; from Work- trip % summary'!S563</f>
        <v>0</v>
      </c>
      <c r="AG558" s="260">
        <f t="shared" si="118"/>
        <v>0</v>
      </c>
      <c r="AH558" s="259">
        <f t="shared" si="119"/>
        <v>0</v>
      </c>
      <c r="AI558" s="312">
        <f>'To &amp; from Work- trip % summary'!V563</f>
        <v>0</v>
      </c>
      <c r="AJ558" s="314">
        <f>'To &amp; from Work- trip % summary'!X563</f>
        <v>0</v>
      </c>
      <c r="AK558" s="260">
        <f t="shared" si="120"/>
        <v>0</v>
      </c>
      <c r="AL558" s="259">
        <f t="shared" si="121"/>
        <v>0</v>
      </c>
      <c r="AM558" s="312">
        <f>'To &amp; from Work- trip % summary'!AA563</f>
        <v>0</v>
      </c>
      <c r="AN558" s="314">
        <f>'To &amp; from Work- trip % summary'!AC563</f>
        <v>0</v>
      </c>
      <c r="AO558" s="260">
        <f t="shared" si="122"/>
        <v>0</v>
      </c>
      <c r="AP558" s="259">
        <f t="shared" si="123"/>
        <v>0</v>
      </c>
      <c r="AQ558" s="312">
        <f>'To &amp; from Work- trip % summary'!AF563</f>
        <v>0</v>
      </c>
      <c r="AR558" s="314">
        <f>'To &amp; from Work- trip % summary'!AH563</f>
        <v>0</v>
      </c>
      <c r="AS558" s="260">
        <f t="shared" si="124"/>
        <v>0</v>
      </c>
      <c r="AT558" s="259">
        <f t="shared" si="125"/>
        <v>0</v>
      </c>
      <c r="AU558" s="261"/>
      <c r="AV558" s="248"/>
      <c r="AW558" s="248"/>
      <c r="AX558" s="248"/>
      <c r="AY558" s="248"/>
    </row>
    <row r="559" spans="1:51" x14ac:dyDescent="0.2">
      <c r="A559" s="248"/>
      <c r="B559" s="248"/>
      <c r="C559" s="248"/>
      <c r="D559" s="248"/>
      <c r="E559" s="248"/>
      <c r="F559" s="248"/>
      <c r="G559" s="248"/>
      <c r="H559" s="248"/>
      <c r="I559" s="248"/>
      <c r="J559" s="248"/>
      <c r="K559" s="248"/>
      <c r="L559" s="248"/>
      <c r="M559" s="248"/>
      <c r="N559" s="248"/>
      <c r="O559" s="248"/>
      <c r="P559" s="248"/>
      <c r="Q559" s="296"/>
      <c r="R559" s="256">
        <f>'To &amp; from Work- trip % summary'!B564</f>
        <v>0</v>
      </c>
      <c r="S559" s="313">
        <f>'To &amp; from Work- trip % summary'!D564</f>
        <v>0</v>
      </c>
      <c r="T559" s="257">
        <f>'Non-survey input values'!$B$26</f>
        <v>220.3</v>
      </c>
      <c r="U559" s="258">
        <f t="shared" si="112"/>
        <v>0</v>
      </c>
      <c r="V559" s="259">
        <f t="shared" si="113"/>
        <v>0</v>
      </c>
      <c r="W559" s="312">
        <f>'To &amp; from Work- trip % summary'!G564</f>
        <v>0</v>
      </c>
      <c r="X559" s="314">
        <f>'To &amp; from Work- trip % summary'!I564</f>
        <v>0</v>
      </c>
      <c r="Y559" s="260">
        <f t="shared" si="114"/>
        <v>0</v>
      </c>
      <c r="Z559" s="259">
        <f t="shared" si="115"/>
        <v>0</v>
      </c>
      <c r="AA559" s="312">
        <f>'To &amp; from Work- trip % summary'!L564</f>
        <v>0</v>
      </c>
      <c r="AB559" s="314">
        <f>'To &amp; from Work- trip % summary'!N564</f>
        <v>0</v>
      </c>
      <c r="AC559" s="260">
        <f t="shared" si="116"/>
        <v>0</v>
      </c>
      <c r="AD559" s="259">
        <f t="shared" si="117"/>
        <v>0</v>
      </c>
      <c r="AE559" s="312">
        <f>'To &amp; from Work- trip % summary'!Q564</f>
        <v>0</v>
      </c>
      <c r="AF559" s="314">
        <f>'To &amp; from Work- trip % summary'!S564</f>
        <v>0</v>
      </c>
      <c r="AG559" s="260">
        <f t="shared" si="118"/>
        <v>0</v>
      </c>
      <c r="AH559" s="259">
        <f t="shared" si="119"/>
        <v>0</v>
      </c>
      <c r="AI559" s="312">
        <f>'To &amp; from Work- trip % summary'!V564</f>
        <v>0</v>
      </c>
      <c r="AJ559" s="314">
        <f>'To &amp; from Work- trip % summary'!X564</f>
        <v>0</v>
      </c>
      <c r="AK559" s="260">
        <f t="shared" si="120"/>
        <v>0</v>
      </c>
      <c r="AL559" s="259">
        <f t="shared" si="121"/>
        <v>0</v>
      </c>
      <c r="AM559" s="312">
        <f>'To &amp; from Work- trip % summary'!AA564</f>
        <v>0</v>
      </c>
      <c r="AN559" s="314">
        <f>'To &amp; from Work- trip % summary'!AC564</f>
        <v>0</v>
      </c>
      <c r="AO559" s="260">
        <f t="shared" si="122"/>
        <v>0</v>
      </c>
      <c r="AP559" s="259">
        <f t="shared" si="123"/>
        <v>0</v>
      </c>
      <c r="AQ559" s="312">
        <f>'To &amp; from Work- trip % summary'!AF564</f>
        <v>0</v>
      </c>
      <c r="AR559" s="314">
        <f>'To &amp; from Work- trip % summary'!AH564</f>
        <v>0</v>
      </c>
      <c r="AS559" s="260">
        <f t="shared" si="124"/>
        <v>0</v>
      </c>
      <c r="AT559" s="259">
        <f t="shared" si="125"/>
        <v>0</v>
      </c>
      <c r="AU559" s="261"/>
      <c r="AV559" s="248"/>
      <c r="AW559" s="248"/>
      <c r="AX559" s="248"/>
      <c r="AY559" s="248"/>
    </row>
    <row r="560" spans="1:51" x14ac:dyDescent="0.2">
      <c r="A560" s="248"/>
      <c r="B560" s="248"/>
      <c r="C560" s="248"/>
      <c r="D560" s="248"/>
      <c r="E560" s="248"/>
      <c r="F560" s="248"/>
      <c r="G560" s="248"/>
      <c r="H560" s="248"/>
      <c r="I560" s="248"/>
      <c r="J560" s="248"/>
      <c r="K560" s="248"/>
      <c r="L560" s="248"/>
      <c r="M560" s="248"/>
      <c r="N560" s="248"/>
      <c r="O560" s="248"/>
      <c r="P560" s="248"/>
      <c r="Q560" s="296"/>
      <c r="R560" s="256">
        <f>'To &amp; from Work- trip % summary'!B565</f>
        <v>0</v>
      </c>
      <c r="S560" s="313">
        <f>'To &amp; from Work- trip % summary'!D565</f>
        <v>0</v>
      </c>
      <c r="T560" s="257">
        <f>'Non-survey input values'!$B$26</f>
        <v>220.3</v>
      </c>
      <c r="U560" s="258">
        <f t="shared" si="112"/>
        <v>0</v>
      </c>
      <c r="V560" s="259">
        <f t="shared" si="113"/>
        <v>0</v>
      </c>
      <c r="W560" s="312">
        <f>'To &amp; from Work- trip % summary'!G565</f>
        <v>0</v>
      </c>
      <c r="X560" s="314">
        <f>'To &amp; from Work- trip % summary'!I565</f>
        <v>0</v>
      </c>
      <c r="Y560" s="260">
        <f t="shared" si="114"/>
        <v>0</v>
      </c>
      <c r="Z560" s="259">
        <f t="shared" si="115"/>
        <v>0</v>
      </c>
      <c r="AA560" s="312">
        <f>'To &amp; from Work- trip % summary'!L565</f>
        <v>0</v>
      </c>
      <c r="AB560" s="314">
        <f>'To &amp; from Work- trip % summary'!N565</f>
        <v>0</v>
      </c>
      <c r="AC560" s="260">
        <f t="shared" si="116"/>
        <v>0</v>
      </c>
      <c r="AD560" s="259">
        <f t="shared" si="117"/>
        <v>0</v>
      </c>
      <c r="AE560" s="312">
        <f>'To &amp; from Work- trip % summary'!Q565</f>
        <v>0</v>
      </c>
      <c r="AF560" s="314">
        <f>'To &amp; from Work- trip % summary'!S565</f>
        <v>0</v>
      </c>
      <c r="AG560" s="260">
        <f t="shared" si="118"/>
        <v>0</v>
      </c>
      <c r="AH560" s="259">
        <f t="shared" si="119"/>
        <v>0</v>
      </c>
      <c r="AI560" s="312">
        <f>'To &amp; from Work- trip % summary'!V565</f>
        <v>0</v>
      </c>
      <c r="AJ560" s="314">
        <f>'To &amp; from Work- trip % summary'!X565</f>
        <v>0</v>
      </c>
      <c r="AK560" s="260">
        <f t="shared" si="120"/>
        <v>0</v>
      </c>
      <c r="AL560" s="259">
        <f t="shared" si="121"/>
        <v>0</v>
      </c>
      <c r="AM560" s="312">
        <f>'To &amp; from Work- trip % summary'!AA565</f>
        <v>0</v>
      </c>
      <c r="AN560" s="314">
        <f>'To &amp; from Work- trip % summary'!AC565</f>
        <v>0</v>
      </c>
      <c r="AO560" s="260">
        <f t="shared" si="122"/>
        <v>0</v>
      </c>
      <c r="AP560" s="259">
        <f t="shared" si="123"/>
        <v>0</v>
      </c>
      <c r="AQ560" s="312">
        <f>'To &amp; from Work- trip % summary'!AF565</f>
        <v>0</v>
      </c>
      <c r="AR560" s="314">
        <f>'To &amp; from Work- trip % summary'!AH565</f>
        <v>0</v>
      </c>
      <c r="AS560" s="260">
        <f t="shared" si="124"/>
        <v>0</v>
      </c>
      <c r="AT560" s="259">
        <f t="shared" si="125"/>
        <v>0</v>
      </c>
      <c r="AU560" s="261"/>
      <c r="AV560" s="248"/>
      <c r="AW560" s="248"/>
      <c r="AX560" s="248"/>
      <c r="AY560" s="248"/>
    </row>
    <row r="561" spans="1:51" x14ac:dyDescent="0.2">
      <c r="A561" s="248"/>
      <c r="B561" s="248"/>
      <c r="C561" s="248"/>
      <c r="D561" s="248"/>
      <c r="E561" s="248"/>
      <c r="F561" s="248"/>
      <c r="G561" s="248"/>
      <c r="H561" s="248"/>
      <c r="I561" s="248"/>
      <c r="J561" s="248"/>
      <c r="K561" s="248"/>
      <c r="L561" s="248"/>
      <c r="M561" s="248"/>
      <c r="N561" s="248"/>
      <c r="O561" s="248"/>
      <c r="P561" s="248"/>
      <c r="Q561" s="296"/>
      <c r="R561" s="256">
        <f>'To &amp; from Work- trip % summary'!B566</f>
        <v>0</v>
      </c>
      <c r="S561" s="313">
        <f>'To &amp; from Work- trip % summary'!D566</f>
        <v>0</v>
      </c>
      <c r="T561" s="257">
        <f>'Non-survey input values'!$B$26</f>
        <v>220.3</v>
      </c>
      <c r="U561" s="258">
        <f t="shared" si="112"/>
        <v>0</v>
      </c>
      <c r="V561" s="259">
        <f t="shared" si="113"/>
        <v>0</v>
      </c>
      <c r="W561" s="312">
        <f>'To &amp; from Work- trip % summary'!G566</f>
        <v>0</v>
      </c>
      <c r="X561" s="314">
        <f>'To &amp; from Work- trip % summary'!I566</f>
        <v>0</v>
      </c>
      <c r="Y561" s="260">
        <f t="shared" si="114"/>
        <v>0</v>
      </c>
      <c r="Z561" s="259">
        <f t="shared" si="115"/>
        <v>0</v>
      </c>
      <c r="AA561" s="312">
        <f>'To &amp; from Work- trip % summary'!L566</f>
        <v>0</v>
      </c>
      <c r="AB561" s="314">
        <f>'To &amp; from Work- trip % summary'!N566</f>
        <v>0</v>
      </c>
      <c r="AC561" s="260">
        <f t="shared" si="116"/>
        <v>0</v>
      </c>
      <c r="AD561" s="259">
        <f t="shared" si="117"/>
        <v>0</v>
      </c>
      <c r="AE561" s="312">
        <f>'To &amp; from Work- trip % summary'!Q566</f>
        <v>0</v>
      </c>
      <c r="AF561" s="314">
        <f>'To &amp; from Work- trip % summary'!S566</f>
        <v>0</v>
      </c>
      <c r="AG561" s="260">
        <f t="shared" si="118"/>
        <v>0</v>
      </c>
      <c r="AH561" s="259">
        <f t="shared" si="119"/>
        <v>0</v>
      </c>
      <c r="AI561" s="312">
        <f>'To &amp; from Work- trip % summary'!V566</f>
        <v>0</v>
      </c>
      <c r="AJ561" s="314">
        <f>'To &amp; from Work- trip % summary'!X566</f>
        <v>0</v>
      </c>
      <c r="AK561" s="260">
        <f t="shared" si="120"/>
        <v>0</v>
      </c>
      <c r="AL561" s="259">
        <f t="shared" si="121"/>
        <v>0</v>
      </c>
      <c r="AM561" s="312">
        <f>'To &amp; from Work- trip % summary'!AA566</f>
        <v>0</v>
      </c>
      <c r="AN561" s="314">
        <f>'To &amp; from Work- trip % summary'!AC566</f>
        <v>0</v>
      </c>
      <c r="AO561" s="260">
        <f t="shared" si="122"/>
        <v>0</v>
      </c>
      <c r="AP561" s="259">
        <f t="shared" si="123"/>
        <v>0</v>
      </c>
      <c r="AQ561" s="312">
        <f>'To &amp; from Work- trip % summary'!AF566</f>
        <v>0</v>
      </c>
      <c r="AR561" s="314">
        <f>'To &amp; from Work- trip % summary'!AH566</f>
        <v>0</v>
      </c>
      <c r="AS561" s="260">
        <f t="shared" si="124"/>
        <v>0</v>
      </c>
      <c r="AT561" s="259">
        <f t="shared" si="125"/>
        <v>0</v>
      </c>
      <c r="AU561" s="261"/>
      <c r="AV561" s="248"/>
      <c r="AW561" s="248"/>
      <c r="AX561" s="248"/>
      <c r="AY561" s="248"/>
    </row>
    <row r="562" spans="1:51" x14ac:dyDescent="0.2">
      <c r="A562" s="248"/>
      <c r="B562" s="248"/>
      <c r="C562" s="248"/>
      <c r="D562" s="248"/>
      <c r="E562" s="248"/>
      <c r="F562" s="248"/>
      <c r="G562" s="248"/>
      <c r="H562" s="248"/>
      <c r="I562" s="248"/>
      <c r="J562" s="248"/>
      <c r="K562" s="248"/>
      <c r="L562" s="248"/>
      <c r="M562" s="248"/>
      <c r="N562" s="248"/>
      <c r="O562" s="248"/>
      <c r="P562" s="248"/>
      <c r="Q562" s="296"/>
      <c r="R562" s="256">
        <f>'To &amp; from Work- trip % summary'!B567</f>
        <v>0</v>
      </c>
      <c r="S562" s="313">
        <f>'To &amp; from Work- trip % summary'!D567</f>
        <v>0</v>
      </c>
      <c r="T562" s="257">
        <f>'Non-survey input values'!$B$26</f>
        <v>220.3</v>
      </c>
      <c r="U562" s="258">
        <f t="shared" si="112"/>
        <v>0</v>
      </c>
      <c r="V562" s="259">
        <f t="shared" si="113"/>
        <v>0</v>
      </c>
      <c r="W562" s="312">
        <f>'To &amp; from Work- trip % summary'!G567</f>
        <v>0</v>
      </c>
      <c r="X562" s="314">
        <f>'To &amp; from Work- trip % summary'!I567</f>
        <v>0</v>
      </c>
      <c r="Y562" s="260">
        <f t="shared" si="114"/>
        <v>0</v>
      </c>
      <c r="Z562" s="259">
        <f t="shared" si="115"/>
        <v>0</v>
      </c>
      <c r="AA562" s="312">
        <f>'To &amp; from Work- trip % summary'!L567</f>
        <v>0</v>
      </c>
      <c r="AB562" s="314">
        <f>'To &amp; from Work- trip % summary'!N567</f>
        <v>0</v>
      </c>
      <c r="AC562" s="260">
        <f t="shared" si="116"/>
        <v>0</v>
      </c>
      <c r="AD562" s="259">
        <f t="shared" si="117"/>
        <v>0</v>
      </c>
      <c r="AE562" s="312">
        <f>'To &amp; from Work- trip % summary'!Q567</f>
        <v>0</v>
      </c>
      <c r="AF562" s="314">
        <f>'To &amp; from Work- trip % summary'!S567</f>
        <v>0</v>
      </c>
      <c r="AG562" s="260">
        <f t="shared" si="118"/>
        <v>0</v>
      </c>
      <c r="AH562" s="259">
        <f t="shared" si="119"/>
        <v>0</v>
      </c>
      <c r="AI562" s="312">
        <f>'To &amp; from Work- trip % summary'!V567</f>
        <v>0</v>
      </c>
      <c r="AJ562" s="314">
        <f>'To &amp; from Work- trip % summary'!X567</f>
        <v>0</v>
      </c>
      <c r="AK562" s="260">
        <f t="shared" si="120"/>
        <v>0</v>
      </c>
      <c r="AL562" s="259">
        <f t="shared" si="121"/>
        <v>0</v>
      </c>
      <c r="AM562" s="312">
        <f>'To &amp; from Work- trip % summary'!AA567</f>
        <v>0</v>
      </c>
      <c r="AN562" s="314">
        <f>'To &amp; from Work- trip % summary'!AC567</f>
        <v>0</v>
      </c>
      <c r="AO562" s="260">
        <f t="shared" si="122"/>
        <v>0</v>
      </c>
      <c r="AP562" s="259">
        <f t="shared" si="123"/>
        <v>0</v>
      </c>
      <c r="AQ562" s="312">
        <f>'To &amp; from Work- trip % summary'!AF567</f>
        <v>0</v>
      </c>
      <c r="AR562" s="314">
        <f>'To &amp; from Work- trip % summary'!AH567</f>
        <v>0</v>
      </c>
      <c r="AS562" s="260">
        <f t="shared" si="124"/>
        <v>0</v>
      </c>
      <c r="AT562" s="259">
        <f t="shared" si="125"/>
        <v>0</v>
      </c>
      <c r="AU562" s="261"/>
      <c r="AV562" s="248"/>
      <c r="AW562" s="248"/>
      <c r="AX562" s="248"/>
      <c r="AY562" s="248"/>
    </row>
    <row r="563" spans="1:51" x14ac:dyDescent="0.2">
      <c r="A563" s="248"/>
      <c r="B563" s="248"/>
      <c r="C563" s="248"/>
      <c r="D563" s="248"/>
      <c r="E563" s="248"/>
      <c r="F563" s="248"/>
      <c r="G563" s="248"/>
      <c r="H563" s="248"/>
      <c r="I563" s="248"/>
      <c r="J563" s="248"/>
      <c r="K563" s="248"/>
      <c r="L563" s="248"/>
      <c r="M563" s="248"/>
      <c r="N563" s="248"/>
      <c r="O563" s="248"/>
      <c r="P563" s="248"/>
      <c r="Q563" s="296"/>
      <c r="R563" s="256">
        <f>'To &amp; from Work- trip % summary'!B568</f>
        <v>0</v>
      </c>
      <c r="S563" s="313">
        <f>'To &amp; from Work- trip % summary'!D568</f>
        <v>0</v>
      </c>
      <c r="T563" s="257">
        <f>'Non-survey input values'!$B$26</f>
        <v>220.3</v>
      </c>
      <c r="U563" s="258">
        <f t="shared" si="112"/>
        <v>0</v>
      </c>
      <c r="V563" s="259">
        <f t="shared" si="113"/>
        <v>0</v>
      </c>
      <c r="W563" s="312">
        <f>'To &amp; from Work- trip % summary'!G568</f>
        <v>0</v>
      </c>
      <c r="X563" s="314">
        <f>'To &amp; from Work- trip % summary'!I568</f>
        <v>0</v>
      </c>
      <c r="Y563" s="260">
        <f t="shared" si="114"/>
        <v>0</v>
      </c>
      <c r="Z563" s="259">
        <f t="shared" si="115"/>
        <v>0</v>
      </c>
      <c r="AA563" s="312">
        <f>'To &amp; from Work- trip % summary'!L568</f>
        <v>0</v>
      </c>
      <c r="AB563" s="314">
        <f>'To &amp; from Work- trip % summary'!N568</f>
        <v>0</v>
      </c>
      <c r="AC563" s="260">
        <f t="shared" si="116"/>
        <v>0</v>
      </c>
      <c r="AD563" s="259">
        <f t="shared" si="117"/>
        <v>0</v>
      </c>
      <c r="AE563" s="312">
        <f>'To &amp; from Work- trip % summary'!Q568</f>
        <v>0</v>
      </c>
      <c r="AF563" s="314">
        <f>'To &amp; from Work- trip % summary'!S568</f>
        <v>0</v>
      </c>
      <c r="AG563" s="260">
        <f t="shared" si="118"/>
        <v>0</v>
      </c>
      <c r="AH563" s="259">
        <f t="shared" si="119"/>
        <v>0</v>
      </c>
      <c r="AI563" s="312">
        <f>'To &amp; from Work- trip % summary'!V568</f>
        <v>0</v>
      </c>
      <c r="AJ563" s="314">
        <f>'To &amp; from Work- trip % summary'!X568</f>
        <v>0</v>
      </c>
      <c r="AK563" s="260">
        <f t="shared" si="120"/>
        <v>0</v>
      </c>
      <c r="AL563" s="259">
        <f t="shared" si="121"/>
        <v>0</v>
      </c>
      <c r="AM563" s="312">
        <f>'To &amp; from Work- trip % summary'!AA568</f>
        <v>0</v>
      </c>
      <c r="AN563" s="314">
        <f>'To &amp; from Work- trip % summary'!AC568</f>
        <v>0</v>
      </c>
      <c r="AO563" s="260">
        <f t="shared" si="122"/>
        <v>0</v>
      </c>
      <c r="AP563" s="259">
        <f t="shared" si="123"/>
        <v>0</v>
      </c>
      <c r="AQ563" s="312">
        <f>'To &amp; from Work- trip % summary'!AF568</f>
        <v>0</v>
      </c>
      <c r="AR563" s="314">
        <f>'To &amp; from Work- trip % summary'!AH568</f>
        <v>0</v>
      </c>
      <c r="AS563" s="260">
        <f t="shared" si="124"/>
        <v>0</v>
      </c>
      <c r="AT563" s="259">
        <f t="shared" si="125"/>
        <v>0</v>
      </c>
      <c r="AU563" s="261"/>
      <c r="AV563" s="248"/>
      <c r="AW563" s="248"/>
      <c r="AX563" s="248"/>
      <c r="AY563" s="248"/>
    </row>
    <row r="564" spans="1:51" x14ac:dyDescent="0.2">
      <c r="A564" s="248"/>
      <c r="B564" s="248"/>
      <c r="C564" s="248"/>
      <c r="D564" s="248"/>
      <c r="E564" s="248"/>
      <c r="F564" s="248"/>
      <c r="G564" s="248"/>
      <c r="H564" s="248"/>
      <c r="I564" s="248"/>
      <c r="J564" s="248"/>
      <c r="K564" s="248"/>
      <c r="L564" s="248"/>
      <c r="M564" s="248"/>
      <c r="N564" s="248"/>
      <c r="O564" s="248"/>
      <c r="P564" s="248"/>
      <c r="Q564" s="296"/>
      <c r="R564" s="256">
        <f>'To &amp; from Work- trip % summary'!B569</f>
        <v>0</v>
      </c>
      <c r="S564" s="313">
        <f>'To &amp; from Work- trip % summary'!D569</f>
        <v>0</v>
      </c>
      <c r="T564" s="257">
        <f>'Non-survey input values'!$B$26</f>
        <v>220.3</v>
      </c>
      <c r="U564" s="258">
        <f t="shared" si="112"/>
        <v>0</v>
      </c>
      <c r="V564" s="259">
        <f t="shared" si="113"/>
        <v>0</v>
      </c>
      <c r="W564" s="312">
        <f>'To &amp; from Work- trip % summary'!G569</f>
        <v>0</v>
      </c>
      <c r="X564" s="314">
        <f>'To &amp; from Work- trip % summary'!I569</f>
        <v>0</v>
      </c>
      <c r="Y564" s="260">
        <f t="shared" si="114"/>
        <v>0</v>
      </c>
      <c r="Z564" s="259">
        <f t="shared" si="115"/>
        <v>0</v>
      </c>
      <c r="AA564" s="312">
        <f>'To &amp; from Work- trip % summary'!L569</f>
        <v>0</v>
      </c>
      <c r="AB564" s="314">
        <f>'To &amp; from Work- trip % summary'!N569</f>
        <v>0</v>
      </c>
      <c r="AC564" s="260">
        <f t="shared" si="116"/>
        <v>0</v>
      </c>
      <c r="AD564" s="259">
        <f t="shared" si="117"/>
        <v>0</v>
      </c>
      <c r="AE564" s="312">
        <f>'To &amp; from Work- trip % summary'!Q569</f>
        <v>0</v>
      </c>
      <c r="AF564" s="314">
        <f>'To &amp; from Work- trip % summary'!S569</f>
        <v>0</v>
      </c>
      <c r="AG564" s="260">
        <f t="shared" si="118"/>
        <v>0</v>
      </c>
      <c r="AH564" s="259">
        <f t="shared" si="119"/>
        <v>0</v>
      </c>
      <c r="AI564" s="312">
        <f>'To &amp; from Work- trip % summary'!V569</f>
        <v>0</v>
      </c>
      <c r="AJ564" s="314">
        <f>'To &amp; from Work- trip % summary'!X569</f>
        <v>0</v>
      </c>
      <c r="AK564" s="260">
        <f t="shared" si="120"/>
        <v>0</v>
      </c>
      <c r="AL564" s="259">
        <f t="shared" si="121"/>
        <v>0</v>
      </c>
      <c r="AM564" s="312">
        <f>'To &amp; from Work- trip % summary'!AA569</f>
        <v>0</v>
      </c>
      <c r="AN564" s="314">
        <f>'To &amp; from Work- trip % summary'!AC569</f>
        <v>0</v>
      </c>
      <c r="AO564" s="260">
        <f t="shared" si="122"/>
        <v>0</v>
      </c>
      <c r="AP564" s="259">
        <f t="shared" si="123"/>
        <v>0</v>
      </c>
      <c r="AQ564" s="312">
        <f>'To &amp; from Work- trip % summary'!AF569</f>
        <v>0</v>
      </c>
      <c r="AR564" s="314">
        <f>'To &amp; from Work- trip % summary'!AH569</f>
        <v>0</v>
      </c>
      <c r="AS564" s="260">
        <f t="shared" si="124"/>
        <v>0</v>
      </c>
      <c r="AT564" s="259">
        <f t="shared" si="125"/>
        <v>0</v>
      </c>
      <c r="AU564" s="261"/>
      <c r="AV564" s="248"/>
      <c r="AW564" s="248"/>
      <c r="AX564" s="248"/>
      <c r="AY564" s="248"/>
    </row>
    <row r="565" spans="1:51" x14ac:dyDescent="0.2">
      <c r="A565" s="248"/>
      <c r="B565" s="248"/>
      <c r="C565" s="248"/>
      <c r="D565" s="248"/>
      <c r="E565" s="248"/>
      <c r="F565" s="248"/>
      <c r="G565" s="248"/>
      <c r="H565" s="248"/>
      <c r="I565" s="248"/>
      <c r="J565" s="248"/>
      <c r="K565" s="248"/>
      <c r="L565" s="248"/>
      <c r="M565" s="248"/>
      <c r="N565" s="248"/>
      <c r="O565" s="248"/>
      <c r="P565" s="248"/>
      <c r="Q565" s="296"/>
      <c r="R565" s="256">
        <f>'To &amp; from Work- trip % summary'!B570</f>
        <v>0</v>
      </c>
      <c r="S565" s="313">
        <f>'To &amp; from Work- trip % summary'!D570</f>
        <v>0</v>
      </c>
      <c r="T565" s="257">
        <f>'Non-survey input values'!$B$26</f>
        <v>220.3</v>
      </c>
      <c r="U565" s="258">
        <f t="shared" si="112"/>
        <v>0</v>
      </c>
      <c r="V565" s="259">
        <f t="shared" si="113"/>
        <v>0</v>
      </c>
      <c r="W565" s="312">
        <f>'To &amp; from Work- trip % summary'!G570</f>
        <v>0</v>
      </c>
      <c r="X565" s="314">
        <f>'To &amp; from Work- trip % summary'!I570</f>
        <v>0</v>
      </c>
      <c r="Y565" s="260">
        <f t="shared" si="114"/>
        <v>0</v>
      </c>
      <c r="Z565" s="259">
        <f t="shared" si="115"/>
        <v>0</v>
      </c>
      <c r="AA565" s="312">
        <f>'To &amp; from Work- trip % summary'!L570</f>
        <v>0</v>
      </c>
      <c r="AB565" s="314">
        <f>'To &amp; from Work- trip % summary'!N570</f>
        <v>0</v>
      </c>
      <c r="AC565" s="260">
        <f t="shared" si="116"/>
        <v>0</v>
      </c>
      <c r="AD565" s="259">
        <f t="shared" si="117"/>
        <v>0</v>
      </c>
      <c r="AE565" s="312">
        <f>'To &amp; from Work- trip % summary'!Q570</f>
        <v>0</v>
      </c>
      <c r="AF565" s="314">
        <f>'To &amp; from Work- trip % summary'!S570</f>
        <v>0</v>
      </c>
      <c r="AG565" s="260">
        <f t="shared" si="118"/>
        <v>0</v>
      </c>
      <c r="AH565" s="259">
        <f t="shared" si="119"/>
        <v>0</v>
      </c>
      <c r="AI565" s="312">
        <f>'To &amp; from Work- trip % summary'!V570</f>
        <v>0</v>
      </c>
      <c r="AJ565" s="314">
        <f>'To &amp; from Work- trip % summary'!X570</f>
        <v>0</v>
      </c>
      <c r="AK565" s="260">
        <f t="shared" si="120"/>
        <v>0</v>
      </c>
      <c r="AL565" s="259">
        <f t="shared" si="121"/>
        <v>0</v>
      </c>
      <c r="AM565" s="312">
        <f>'To &amp; from Work- trip % summary'!AA570</f>
        <v>0</v>
      </c>
      <c r="AN565" s="314">
        <f>'To &amp; from Work- trip % summary'!AC570</f>
        <v>0</v>
      </c>
      <c r="AO565" s="260">
        <f t="shared" si="122"/>
        <v>0</v>
      </c>
      <c r="AP565" s="259">
        <f t="shared" si="123"/>
        <v>0</v>
      </c>
      <c r="AQ565" s="312">
        <f>'To &amp; from Work- trip % summary'!AF570</f>
        <v>0</v>
      </c>
      <c r="AR565" s="314">
        <f>'To &amp; from Work- trip % summary'!AH570</f>
        <v>0</v>
      </c>
      <c r="AS565" s="260">
        <f t="shared" si="124"/>
        <v>0</v>
      </c>
      <c r="AT565" s="259">
        <f t="shared" si="125"/>
        <v>0</v>
      </c>
      <c r="AU565" s="261"/>
      <c r="AV565" s="248"/>
      <c r="AW565" s="248"/>
      <c r="AX565" s="248"/>
      <c r="AY565" s="248"/>
    </row>
    <row r="566" spans="1:51" x14ac:dyDescent="0.2">
      <c r="A566" s="248"/>
      <c r="B566" s="248"/>
      <c r="C566" s="248"/>
      <c r="D566" s="248"/>
      <c r="E566" s="248"/>
      <c r="F566" s="248"/>
      <c r="G566" s="248"/>
      <c r="H566" s="248"/>
      <c r="I566" s="248"/>
      <c r="J566" s="248"/>
      <c r="K566" s="248"/>
      <c r="L566" s="248"/>
      <c r="M566" s="248"/>
      <c r="N566" s="248"/>
      <c r="O566" s="248"/>
      <c r="P566" s="248"/>
      <c r="Q566" s="296"/>
      <c r="R566" s="256">
        <f>'To &amp; from Work- trip % summary'!B571</f>
        <v>0</v>
      </c>
      <c r="S566" s="313">
        <f>'To &amp; from Work- trip % summary'!D571</f>
        <v>0</v>
      </c>
      <c r="T566" s="257">
        <f>'Non-survey input values'!$B$26</f>
        <v>220.3</v>
      </c>
      <c r="U566" s="258">
        <f t="shared" si="112"/>
        <v>0</v>
      </c>
      <c r="V566" s="259">
        <f t="shared" si="113"/>
        <v>0</v>
      </c>
      <c r="W566" s="312">
        <f>'To &amp; from Work- trip % summary'!G571</f>
        <v>0</v>
      </c>
      <c r="X566" s="314">
        <f>'To &amp; from Work- trip % summary'!I571</f>
        <v>0</v>
      </c>
      <c r="Y566" s="260">
        <f t="shared" si="114"/>
        <v>0</v>
      </c>
      <c r="Z566" s="259">
        <f t="shared" si="115"/>
        <v>0</v>
      </c>
      <c r="AA566" s="312">
        <f>'To &amp; from Work- trip % summary'!L571</f>
        <v>0</v>
      </c>
      <c r="AB566" s="314">
        <f>'To &amp; from Work- trip % summary'!N571</f>
        <v>0</v>
      </c>
      <c r="AC566" s="260">
        <f t="shared" si="116"/>
        <v>0</v>
      </c>
      <c r="AD566" s="259">
        <f t="shared" si="117"/>
        <v>0</v>
      </c>
      <c r="AE566" s="312">
        <f>'To &amp; from Work- trip % summary'!Q571</f>
        <v>0</v>
      </c>
      <c r="AF566" s="314">
        <f>'To &amp; from Work- trip % summary'!S571</f>
        <v>0</v>
      </c>
      <c r="AG566" s="260">
        <f t="shared" si="118"/>
        <v>0</v>
      </c>
      <c r="AH566" s="259">
        <f t="shared" si="119"/>
        <v>0</v>
      </c>
      <c r="AI566" s="312">
        <f>'To &amp; from Work- trip % summary'!V571</f>
        <v>0</v>
      </c>
      <c r="AJ566" s="314">
        <f>'To &amp; from Work- trip % summary'!X571</f>
        <v>0</v>
      </c>
      <c r="AK566" s="260">
        <f t="shared" si="120"/>
        <v>0</v>
      </c>
      <c r="AL566" s="259">
        <f t="shared" si="121"/>
        <v>0</v>
      </c>
      <c r="AM566" s="312">
        <f>'To &amp; from Work- trip % summary'!AA571</f>
        <v>0</v>
      </c>
      <c r="AN566" s="314">
        <f>'To &amp; from Work- trip % summary'!AC571</f>
        <v>0</v>
      </c>
      <c r="AO566" s="260">
        <f t="shared" si="122"/>
        <v>0</v>
      </c>
      <c r="AP566" s="259">
        <f t="shared" si="123"/>
        <v>0</v>
      </c>
      <c r="AQ566" s="312">
        <f>'To &amp; from Work- trip % summary'!AF571</f>
        <v>0</v>
      </c>
      <c r="AR566" s="314">
        <f>'To &amp; from Work- trip % summary'!AH571</f>
        <v>0</v>
      </c>
      <c r="AS566" s="260">
        <f t="shared" si="124"/>
        <v>0</v>
      </c>
      <c r="AT566" s="259">
        <f t="shared" si="125"/>
        <v>0</v>
      </c>
      <c r="AU566" s="261"/>
      <c r="AV566" s="248"/>
      <c r="AW566" s="248"/>
      <c r="AX566" s="248"/>
      <c r="AY566" s="248"/>
    </row>
    <row r="567" spans="1:51" x14ac:dyDescent="0.2">
      <c r="A567" s="248"/>
      <c r="B567" s="248"/>
      <c r="C567" s="248"/>
      <c r="D567" s="248"/>
      <c r="E567" s="248"/>
      <c r="F567" s="248"/>
      <c r="G567" s="248"/>
      <c r="H567" s="248"/>
      <c r="I567" s="248"/>
      <c r="J567" s="248"/>
      <c r="K567" s="248"/>
      <c r="L567" s="248"/>
      <c r="M567" s="248"/>
      <c r="N567" s="248"/>
      <c r="O567" s="248"/>
      <c r="P567" s="248"/>
      <c r="Q567" s="296"/>
      <c r="R567" s="256">
        <f>'To &amp; from Work- trip % summary'!B572</f>
        <v>0</v>
      </c>
      <c r="S567" s="313">
        <f>'To &amp; from Work- trip % summary'!D572</f>
        <v>0</v>
      </c>
      <c r="T567" s="257">
        <f>'Non-survey input values'!$B$26</f>
        <v>220.3</v>
      </c>
      <c r="U567" s="258">
        <f t="shared" si="112"/>
        <v>0</v>
      </c>
      <c r="V567" s="259">
        <f t="shared" si="113"/>
        <v>0</v>
      </c>
      <c r="W567" s="312">
        <f>'To &amp; from Work- trip % summary'!G572</f>
        <v>0</v>
      </c>
      <c r="X567" s="314">
        <f>'To &amp; from Work- trip % summary'!I572</f>
        <v>0</v>
      </c>
      <c r="Y567" s="260">
        <f t="shared" si="114"/>
        <v>0</v>
      </c>
      <c r="Z567" s="259">
        <f t="shared" si="115"/>
        <v>0</v>
      </c>
      <c r="AA567" s="312">
        <f>'To &amp; from Work- trip % summary'!L572</f>
        <v>0</v>
      </c>
      <c r="AB567" s="314">
        <f>'To &amp; from Work- trip % summary'!N572</f>
        <v>0</v>
      </c>
      <c r="AC567" s="260">
        <f t="shared" si="116"/>
        <v>0</v>
      </c>
      <c r="AD567" s="259">
        <f t="shared" si="117"/>
        <v>0</v>
      </c>
      <c r="AE567" s="312">
        <f>'To &amp; from Work- trip % summary'!Q572</f>
        <v>0</v>
      </c>
      <c r="AF567" s="314">
        <f>'To &amp; from Work- trip % summary'!S572</f>
        <v>0</v>
      </c>
      <c r="AG567" s="260">
        <f t="shared" si="118"/>
        <v>0</v>
      </c>
      <c r="AH567" s="259">
        <f t="shared" si="119"/>
        <v>0</v>
      </c>
      <c r="AI567" s="312">
        <f>'To &amp; from Work- trip % summary'!V572</f>
        <v>0</v>
      </c>
      <c r="AJ567" s="314">
        <f>'To &amp; from Work- trip % summary'!X572</f>
        <v>0</v>
      </c>
      <c r="AK567" s="260">
        <f t="shared" si="120"/>
        <v>0</v>
      </c>
      <c r="AL567" s="259">
        <f t="shared" si="121"/>
        <v>0</v>
      </c>
      <c r="AM567" s="312">
        <f>'To &amp; from Work- trip % summary'!AA572</f>
        <v>0</v>
      </c>
      <c r="AN567" s="314">
        <f>'To &amp; from Work- trip % summary'!AC572</f>
        <v>0</v>
      </c>
      <c r="AO567" s="260">
        <f t="shared" si="122"/>
        <v>0</v>
      </c>
      <c r="AP567" s="259">
        <f t="shared" si="123"/>
        <v>0</v>
      </c>
      <c r="AQ567" s="312">
        <f>'To &amp; from Work- trip % summary'!AF572</f>
        <v>0</v>
      </c>
      <c r="AR567" s="314">
        <f>'To &amp; from Work- trip % summary'!AH572</f>
        <v>0</v>
      </c>
      <c r="AS567" s="260">
        <f t="shared" si="124"/>
        <v>0</v>
      </c>
      <c r="AT567" s="259">
        <f t="shared" si="125"/>
        <v>0</v>
      </c>
      <c r="AU567" s="261"/>
      <c r="AV567" s="248"/>
      <c r="AW567" s="248"/>
      <c r="AX567" s="248"/>
      <c r="AY567" s="248"/>
    </row>
    <row r="568" spans="1:51" x14ac:dyDescent="0.2">
      <c r="A568" s="248"/>
      <c r="B568" s="248"/>
      <c r="C568" s="248"/>
      <c r="D568" s="248"/>
      <c r="E568" s="248"/>
      <c r="F568" s="248"/>
      <c r="G568" s="248"/>
      <c r="H568" s="248"/>
      <c r="I568" s="248"/>
      <c r="J568" s="248"/>
      <c r="K568" s="248"/>
      <c r="L568" s="248"/>
      <c r="M568" s="248"/>
      <c r="N568" s="248"/>
      <c r="O568" s="248"/>
      <c r="P568" s="248"/>
      <c r="Q568" s="296"/>
      <c r="R568" s="256">
        <f>'To &amp; from Work- trip % summary'!B573</f>
        <v>0</v>
      </c>
      <c r="S568" s="313">
        <f>'To &amp; from Work- trip % summary'!D573</f>
        <v>0</v>
      </c>
      <c r="T568" s="257">
        <f>'Non-survey input values'!$B$26</f>
        <v>220.3</v>
      </c>
      <c r="U568" s="258">
        <f t="shared" si="112"/>
        <v>0</v>
      </c>
      <c r="V568" s="259">
        <f t="shared" si="113"/>
        <v>0</v>
      </c>
      <c r="W568" s="312">
        <f>'To &amp; from Work- trip % summary'!G573</f>
        <v>0</v>
      </c>
      <c r="X568" s="314">
        <f>'To &amp; from Work- trip % summary'!I573</f>
        <v>0</v>
      </c>
      <c r="Y568" s="260">
        <f t="shared" si="114"/>
        <v>0</v>
      </c>
      <c r="Z568" s="259">
        <f t="shared" si="115"/>
        <v>0</v>
      </c>
      <c r="AA568" s="312">
        <f>'To &amp; from Work- trip % summary'!L573</f>
        <v>0</v>
      </c>
      <c r="AB568" s="314">
        <f>'To &amp; from Work- trip % summary'!N573</f>
        <v>0</v>
      </c>
      <c r="AC568" s="260">
        <f t="shared" si="116"/>
        <v>0</v>
      </c>
      <c r="AD568" s="259">
        <f t="shared" si="117"/>
        <v>0</v>
      </c>
      <c r="AE568" s="312">
        <f>'To &amp; from Work- trip % summary'!Q573</f>
        <v>0</v>
      </c>
      <c r="AF568" s="314">
        <f>'To &amp; from Work- trip % summary'!S573</f>
        <v>0</v>
      </c>
      <c r="AG568" s="260">
        <f t="shared" si="118"/>
        <v>0</v>
      </c>
      <c r="AH568" s="259">
        <f t="shared" si="119"/>
        <v>0</v>
      </c>
      <c r="AI568" s="312">
        <f>'To &amp; from Work- trip % summary'!V573</f>
        <v>0</v>
      </c>
      <c r="AJ568" s="314">
        <f>'To &amp; from Work- trip % summary'!X573</f>
        <v>0</v>
      </c>
      <c r="AK568" s="260">
        <f t="shared" si="120"/>
        <v>0</v>
      </c>
      <c r="AL568" s="259">
        <f t="shared" si="121"/>
        <v>0</v>
      </c>
      <c r="AM568" s="312">
        <f>'To &amp; from Work- trip % summary'!AA573</f>
        <v>0</v>
      </c>
      <c r="AN568" s="314">
        <f>'To &amp; from Work- trip % summary'!AC573</f>
        <v>0</v>
      </c>
      <c r="AO568" s="260">
        <f t="shared" si="122"/>
        <v>0</v>
      </c>
      <c r="AP568" s="259">
        <f t="shared" si="123"/>
        <v>0</v>
      </c>
      <c r="AQ568" s="312">
        <f>'To &amp; from Work- trip % summary'!AF573</f>
        <v>0</v>
      </c>
      <c r="AR568" s="314">
        <f>'To &amp; from Work- trip % summary'!AH573</f>
        <v>0</v>
      </c>
      <c r="AS568" s="260">
        <f t="shared" si="124"/>
        <v>0</v>
      </c>
      <c r="AT568" s="259">
        <f t="shared" si="125"/>
        <v>0</v>
      </c>
      <c r="AU568" s="261"/>
      <c r="AV568" s="248"/>
      <c r="AW568" s="248"/>
      <c r="AX568" s="248"/>
      <c r="AY568" s="248"/>
    </row>
    <row r="569" spans="1:51" x14ac:dyDescent="0.2">
      <c r="A569" s="248"/>
      <c r="B569" s="248"/>
      <c r="C569" s="248"/>
      <c r="D569" s="248"/>
      <c r="E569" s="248"/>
      <c r="F569" s="248"/>
      <c r="G569" s="248"/>
      <c r="H569" s="248"/>
      <c r="I569" s="248"/>
      <c r="J569" s="248"/>
      <c r="K569" s="248"/>
      <c r="L569" s="248"/>
      <c r="M569" s="248"/>
      <c r="N569" s="248"/>
      <c r="O569" s="248"/>
      <c r="P569" s="248"/>
      <c r="Q569" s="296"/>
      <c r="R569" s="256">
        <f>'To &amp; from Work- trip % summary'!B574</f>
        <v>0</v>
      </c>
      <c r="S569" s="313">
        <f>'To &amp; from Work- trip % summary'!D574</f>
        <v>0</v>
      </c>
      <c r="T569" s="257">
        <f>'Non-survey input values'!$B$26</f>
        <v>220.3</v>
      </c>
      <c r="U569" s="258">
        <f t="shared" si="112"/>
        <v>0</v>
      </c>
      <c r="V569" s="259">
        <f t="shared" si="113"/>
        <v>0</v>
      </c>
      <c r="W569" s="312">
        <f>'To &amp; from Work- trip % summary'!G574</f>
        <v>0</v>
      </c>
      <c r="X569" s="314">
        <f>'To &amp; from Work- trip % summary'!I574</f>
        <v>0</v>
      </c>
      <c r="Y569" s="260">
        <f t="shared" si="114"/>
        <v>0</v>
      </c>
      <c r="Z569" s="259">
        <f t="shared" si="115"/>
        <v>0</v>
      </c>
      <c r="AA569" s="312">
        <f>'To &amp; from Work- trip % summary'!L574</f>
        <v>0</v>
      </c>
      <c r="AB569" s="314">
        <f>'To &amp; from Work- trip % summary'!N574</f>
        <v>0</v>
      </c>
      <c r="AC569" s="260">
        <f t="shared" si="116"/>
        <v>0</v>
      </c>
      <c r="AD569" s="259">
        <f t="shared" si="117"/>
        <v>0</v>
      </c>
      <c r="AE569" s="312">
        <f>'To &amp; from Work- trip % summary'!Q574</f>
        <v>0</v>
      </c>
      <c r="AF569" s="314">
        <f>'To &amp; from Work- trip % summary'!S574</f>
        <v>0</v>
      </c>
      <c r="AG569" s="260">
        <f t="shared" si="118"/>
        <v>0</v>
      </c>
      <c r="AH569" s="259">
        <f t="shared" si="119"/>
        <v>0</v>
      </c>
      <c r="AI569" s="312">
        <f>'To &amp; from Work- trip % summary'!V574</f>
        <v>0</v>
      </c>
      <c r="AJ569" s="314">
        <f>'To &amp; from Work- trip % summary'!X574</f>
        <v>0</v>
      </c>
      <c r="AK569" s="260">
        <f t="shared" si="120"/>
        <v>0</v>
      </c>
      <c r="AL569" s="259">
        <f t="shared" si="121"/>
        <v>0</v>
      </c>
      <c r="AM569" s="312">
        <f>'To &amp; from Work- trip % summary'!AA574</f>
        <v>0</v>
      </c>
      <c r="AN569" s="314">
        <f>'To &amp; from Work- trip % summary'!AC574</f>
        <v>0</v>
      </c>
      <c r="AO569" s="260">
        <f t="shared" si="122"/>
        <v>0</v>
      </c>
      <c r="AP569" s="259">
        <f t="shared" si="123"/>
        <v>0</v>
      </c>
      <c r="AQ569" s="312">
        <f>'To &amp; from Work- trip % summary'!AF574</f>
        <v>0</v>
      </c>
      <c r="AR569" s="314">
        <f>'To &amp; from Work- trip % summary'!AH574</f>
        <v>0</v>
      </c>
      <c r="AS569" s="260">
        <f t="shared" si="124"/>
        <v>0</v>
      </c>
      <c r="AT569" s="259">
        <f t="shared" si="125"/>
        <v>0</v>
      </c>
      <c r="AU569" s="261"/>
      <c r="AV569" s="248"/>
      <c r="AW569" s="248"/>
      <c r="AX569" s="248"/>
      <c r="AY569" s="248"/>
    </row>
    <row r="570" spans="1:51" x14ac:dyDescent="0.2">
      <c r="A570" s="248"/>
      <c r="B570" s="248"/>
      <c r="C570" s="248"/>
      <c r="D570" s="248"/>
      <c r="E570" s="248"/>
      <c r="F570" s="248"/>
      <c r="G570" s="248"/>
      <c r="H570" s="248"/>
      <c r="I570" s="248"/>
      <c r="J570" s="248"/>
      <c r="K570" s="248"/>
      <c r="L570" s="248"/>
      <c r="M570" s="248"/>
      <c r="N570" s="248"/>
      <c r="O570" s="248"/>
      <c r="P570" s="248"/>
      <c r="Q570" s="296"/>
      <c r="R570" s="256">
        <f>'To &amp; from Work- trip % summary'!B575</f>
        <v>0</v>
      </c>
      <c r="S570" s="313">
        <f>'To &amp; from Work- trip % summary'!D575</f>
        <v>0</v>
      </c>
      <c r="T570" s="257">
        <f>'Non-survey input values'!$B$26</f>
        <v>220.3</v>
      </c>
      <c r="U570" s="258">
        <f t="shared" si="112"/>
        <v>0</v>
      </c>
      <c r="V570" s="259">
        <f t="shared" si="113"/>
        <v>0</v>
      </c>
      <c r="W570" s="312">
        <f>'To &amp; from Work- trip % summary'!G575</f>
        <v>0</v>
      </c>
      <c r="X570" s="314">
        <f>'To &amp; from Work- trip % summary'!I575</f>
        <v>0</v>
      </c>
      <c r="Y570" s="260">
        <f t="shared" si="114"/>
        <v>0</v>
      </c>
      <c r="Z570" s="259">
        <f t="shared" si="115"/>
        <v>0</v>
      </c>
      <c r="AA570" s="312">
        <f>'To &amp; from Work- trip % summary'!L575</f>
        <v>0</v>
      </c>
      <c r="AB570" s="314">
        <f>'To &amp; from Work- trip % summary'!N575</f>
        <v>0</v>
      </c>
      <c r="AC570" s="260">
        <f t="shared" si="116"/>
        <v>0</v>
      </c>
      <c r="AD570" s="259">
        <f t="shared" si="117"/>
        <v>0</v>
      </c>
      <c r="AE570" s="312">
        <f>'To &amp; from Work- trip % summary'!Q575</f>
        <v>0</v>
      </c>
      <c r="AF570" s="314">
        <f>'To &amp; from Work- trip % summary'!S575</f>
        <v>0</v>
      </c>
      <c r="AG570" s="260">
        <f t="shared" si="118"/>
        <v>0</v>
      </c>
      <c r="AH570" s="259">
        <f t="shared" si="119"/>
        <v>0</v>
      </c>
      <c r="AI570" s="312">
        <f>'To &amp; from Work- trip % summary'!V575</f>
        <v>0</v>
      </c>
      <c r="AJ570" s="314">
        <f>'To &amp; from Work- trip % summary'!X575</f>
        <v>0</v>
      </c>
      <c r="AK570" s="260">
        <f t="shared" si="120"/>
        <v>0</v>
      </c>
      <c r="AL570" s="259">
        <f t="shared" si="121"/>
        <v>0</v>
      </c>
      <c r="AM570" s="312">
        <f>'To &amp; from Work- trip % summary'!AA575</f>
        <v>0</v>
      </c>
      <c r="AN570" s="314">
        <f>'To &amp; from Work- trip % summary'!AC575</f>
        <v>0</v>
      </c>
      <c r="AO570" s="260">
        <f t="shared" si="122"/>
        <v>0</v>
      </c>
      <c r="AP570" s="259">
        <f t="shared" si="123"/>
        <v>0</v>
      </c>
      <c r="AQ570" s="312">
        <f>'To &amp; from Work- trip % summary'!AF575</f>
        <v>0</v>
      </c>
      <c r="AR570" s="314">
        <f>'To &amp; from Work- trip % summary'!AH575</f>
        <v>0</v>
      </c>
      <c r="AS570" s="260">
        <f t="shared" si="124"/>
        <v>0</v>
      </c>
      <c r="AT570" s="259">
        <f t="shared" si="125"/>
        <v>0</v>
      </c>
      <c r="AU570" s="261"/>
      <c r="AV570" s="248"/>
      <c r="AW570" s="248"/>
      <c r="AX570" s="248"/>
      <c r="AY570" s="248"/>
    </row>
    <row r="571" spans="1:51" x14ac:dyDescent="0.2">
      <c r="A571" s="248"/>
      <c r="B571" s="248"/>
      <c r="C571" s="248"/>
      <c r="D571" s="248"/>
      <c r="E571" s="248"/>
      <c r="F571" s="248"/>
      <c r="G571" s="248"/>
      <c r="H571" s="248"/>
      <c r="I571" s="248"/>
      <c r="J571" s="248"/>
      <c r="K571" s="248"/>
      <c r="L571" s="248"/>
      <c r="M571" s="248"/>
      <c r="N571" s="248"/>
      <c r="O571" s="248"/>
      <c r="P571" s="248"/>
      <c r="Q571" s="296"/>
      <c r="R571" s="256">
        <f>'To &amp; from Work- trip % summary'!B576</f>
        <v>0</v>
      </c>
      <c r="S571" s="313">
        <f>'To &amp; from Work- trip % summary'!D576</f>
        <v>0</v>
      </c>
      <c r="T571" s="257">
        <f>'Non-survey input values'!$B$26</f>
        <v>220.3</v>
      </c>
      <c r="U571" s="258">
        <f t="shared" si="112"/>
        <v>0</v>
      </c>
      <c r="V571" s="259">
        <f t="shared" si="113"/>
        <v>0</v>
      </c>
      <c r="W571" s="312">
        <f>'To &amp; from Work- trip % summary'!G576</f>
        <v>0</v>
      </c>
      <c r="X571" s="314">
        <f>'To &amp; from Work- trip % summary'!I576</f>
        <v>0</v>
      </c>
      <c r="Y571" s="260">
        <f t="shared" si="114"/>
        <v>0</v>
      </c>
      <c r="Z571" s="259">
        <f t="shared" si="115"/>
        <v>0</v>
      </c>
      <c r="AA571" s="312">
        <f>'To &amp; from Work- trip % summary'!L576</f>
        <v>0</v>
      </c>
      <c r="AB571" s="314">
        <f>'To &amp; from Work- trip % summary'!N576</f>
        <v>0</v>
      </c>
      <c r="AC571" s="260">
        <f t="shared" si="116"/>
        <v>0</v>
      </c>
      <c r="AD571" s="259">
        <f t="shared" si="117"/>
        <v>0</v>
      </c>
      <c r="AE571" s="312">
        <f>'To &amp; from Work- trip % summary'!Q576</f>
        <v>0</v>
      </c>
      <c r="AF571" s="314">
        <f>'To &amp; from Work- trip % summary'!S576</f>
        <v>0</v>
      </c>
      <c r="AG571" s="260">
        <f t="shared" si="118"/>
        <v>0</v>
      </c>
      <c r="AH571" s="259">
        <f t="shared" si="119"/>
        <v>0</v>
      </c>
      <c r="AI571" s="312">
        <f>'To &amp; from Work- trip % summary'!V576</f>
        <v>0</v>
      </c>
      <c r="AJ571" s="314">
        <f>'To &amp; from Work- trip % summary'!X576</f>
        <v>0</v>
      </c>
      <c r="AK571" s="260">
        <f t="shared" si="120"/>
        <v>0</v>
      </c>
      <c r="AL571" s="259">
        <f t="shared" si="121"/>
        <v>0</v>
      </c>
      <c r="AM571" s="312">
        <f>'To &amp; from Work- trip % summary'!AA576</f>
        <v>0</v>
      </c>
      <c r="AN571" s="314">
        <f>'To &amp; from Work- trip % summary'!AC576</f>
        <v>0</v>
      </c>
      <c r="AO571" s="260">
        <f t="shared" si="122"/>
        <v>0</v>
      </c>
      <c r="AP571" s="259">
        <f t="shared" si="123"/>
        <v>0</v>
      </c>
      <c r="AQ571" s="312">
        <f>'To &amp; from Work- trip % summary'!AF576</f>
        <v>0</v>
      </c>
      <c r="AR571" s="314">
        <f>'To &amp; from Work- trip % summary'!AH576</f>
        <v>0</v>
      </c>
      <c r="AS571" s="260">
        <f t="shared" si="124"/>
        <v>0</v>
      </c>
      <c r="AT571" s="259">
        <f t="shared" si="125"/>
        <v>0</v>
      </c>
      <c r="AU571" s="261"/>
      <c r="AV571" s="248"/>
      <c r="AW571" s="248"/>
      <c r="AX571" s="248"/>
      <c r="AY571" s="248"/>
    </row>
    <row r="572" spans="1:51" x14ac:dyDescent="0.2">
      <c r="A572" s="248"/>
      <c r="B572" s="248"/>
      <c r="C572" s="248"/>
      <c r="D572" s="248"/>
      <c r="E572" s="248"/>
      <c r="F572" s="248"/>
      <c r="G572" s="248"/>
      <c r="H572" s="248"/>
      <c r="I572" s="248"/>
      <c r="J572" s="248"/>
      <c r="K572" s="248"/>
      <c r="L572" s="248"/>
      <c r="M572" s="248"/>
      <c r="N572" s="248"/>
      <c r="O572" s="248"/>
      <c r="P572" s="248"/>
      <c r="Q572" s="296"/>
      <c r="R572" s="256">
        <f>'To &amp; from Work- trip % summary'!B577</f>
        <v>0</v>
      </c>
      <c r="S572" s="313">
        <f>'To &amp; from Work- trip % summary'!D577</f>
        <v>0</v>
      </c>
      <c r="T572" s="257">
        <f>'Non-survey input values'!$B$26</f>
        <v>220.3</v>
      </c>
      <c r="U572" s="258">
        <f t="shared" si="112"/>
        <v>0</v>
      </c>
      <c r="V572" s="259">
        <f t="shared" si="113"/>
        <v>0</v>
      </c>
      <c r="W572" s="312">
        <f>'To &amp; from Work- trip % summary'!G577</f>
        <v>0</v>
      </c>
      <c r="X572" s="314">
        <f>'To &amp; from Work- trip % summary'!I577</f>
        <v>0</v>
      </c>
      <c r="Y572" s="260">
        <f t="shared" si="114"/>
        <v>0</v>
      </c>
      <c r="Z572" s="259">
        <f t="shared" si="115"/>
        <v>0</v>
      </c>
      <c r="AA572" s="312">
        <f>'To &amp; from Work- trip % summary'!L577</f>
        <v>0</v>
      </c>
      <c r="AB572" s="314">
        <f>'To &amp; from Work- trip % summary'!N577</f>
        <v>0</v>
      </c>
      <c r="AC572" s="260">
        <f t="shared" si="116"/>
        <v>0</v>
      </c>
      <c r="AD572" s="259">
        <f t="shared" si="117"/>
        <v>0</v>
      </c>
      <c r="AE572" s="312">
        <f>'To &amp; from Work- trip % summary'!Q577</f>
        <v>0</v>
      </c>
      <c r="AF572" s="314">
        <f>'To &amp; from Work- trip % summary'!S577</f>
        <v>0</v>
      </c>
      <c r="AG572" s="260">
        <f t="shared" si="118"/>
        <v>0</v>
      </c>
      <c r="AH572" s="259">
        <f t="shared" si="119"/>
        <v>0</v>
      </c>
      <c r="AI572" s="312">
        <f>'To &amp; from Work- trip % summary'!V577</f>
        <v>0</v>
      </c>
      <c r="AJ572" s="314">
        <f>'To &amp; from Work- trip % summary'!X577</f>
        <v>0</v>
      </c>
      <c r="AK572" s="260">
        <f t="shared" si="120"/>
        <v>0</v>
      </c>
      <c r="AL572" s="259">
        <f t="shared" si="121"/>
        <v>0</v>
      </c>
      <c r="AM572" s="312">
        <f>'To &amp; from Work- trip % summary'!AA577</f>
        <v>0</v>
      </c>
      <c r="AN572" s="314">
        <f>'To &amp; from Work- trip % summary'!AC577</f>
        <v>0</v>
      </c>
      <c r="AO572" s="260">
        <f t="shared" si="122"/>
        <v>0</v>
      </c>
      <c r="AP572" s="259">
        <f t="shared" si="123"/>
        <v>0</v>
      </c>
      <c r="AQ572" s="312">
        <f>'To &amp; from Work- trip % summary'!AF577</f>
        <v>0</v>
      </c>
      <c r="AR572" s="314">
        <f>'To &amp; from Work- trip % summary'!AH577</f>
        <v>0</v>
      </c>
      <c r="AS572" s="260">
        <f t="shared" si="124"/>
        <v>0</v>
      </c>
      <c r="AT572" s="259">
        <f t="shared" si="125"/>
        <v>0</v>
      </c>
      <c r="AU572" s="261"/>
      <c r="AV572" s="248"/>
      <c r="AW572" s="248"/>
      <c r="AX572" s="248"/>
      <c r="AY572" s="248"/>
    </row>
    <row r="573" spans="1:51" x14ac:dyDescent="0.2">
      <c r="A573" s="248"/>
      <c r="B573" s="248"/>
      <c r="C573" s="248"/>
      <c r="D573" s="248"/>
      <c r="E573" s="248"/>
      <c r="F573" s="248"/>
      <c r="G573" s="248"/>
      <c r="H573" s="248"/>
      <c r="I573" s="248"/>
      <c r="J573" s="248"/>
      <c r="K573" s="248"/>
      <c r="L573" s="248"/>
      <c r="M573" s="248"/>
      <c r="N573" s="248"/>
      <c r="O573" s="248"/>
      <c r="P573" s="248"/>
      <c r="Q573" s="296"/>
      <c r="R573" s="256">
        <f>'To &amp; from Work- trip % summary'!B578</f>
        <v>0</v>
      </c>
      <c r="S573" s="313">
        <f>'To &amp; from Work- trip % summary'!D578</f>
        <v>0</v>
      </c>
      <c r="T573" s="257">
        <f>'Non-survey input values'!$B$26</f>
        <v>220.3</v>
      </c>
      <c r="U573" s="258">
        <f t="shared" si="112"/>
        <v>0</v>
      </c>
      <c r="V573" s="259">
        <f t="shared" si="113"/>
        <v>0</v>
      </c>
      <c r="W573" s="312">
        <f>'To &amp; from Work- trip % summary'!G578</f>
        <v>0</v>
      </c>
      <c r="X573" s="314">
        <f>'To &amp; from Work- trip % summary'!I578</f>
        <v>0</v>
      </c>
      <c r="Y573" s="260">
        <f t="shared" si="114"/>
        <v>0</v>
      </c>
      <c r="Z573" s="259">
        <f t="shared" si="115"/>
        <v>0</v>
      </c>
      <c r="AA573" s="312">
        <f>'To &amp; from Work- trip % summary'!L578</f>
        <v>0</v>
      </c>
      <c r="AB573" s="314">
        <f>'To &amp; from Work- trip % summary'!N578</f>
        <v>0</v>
      </c>
      <c r="AC573" s="260">
        <f t="shared" si="116"/>
        <v>0</v>
      </c>
      <c r="AD573" s="259">
        <f t="shared" si="117"/>
        <v>0</v>
      </c>
      <c r="AE573" s="312">
        <f>'To &amp; from Work- trip % summary'!Q578</f>
        <v>0</v>
      </c>
      <c r="AF573" s="314">
        <f>'To &amp; from Work- trip % summary'!S578</f>
        <v>0</v>
      </c>
      <c r="AG573" s="260">
        <f t="shared" si="118"/>
        <v>0</v>
      </c>
      <c r="AH573" s="259">
        <f t="shared" si="119"/>
        <v>0</v>
      </c>
      <c r="AI573" s="312">
        <f>'To &amp; from Work- trip % summary'!V578</f>
        <v>0</v>
      </c>
      <c r="AJ573" s="314">
        <f>'To &amp; from Work- trip % summary'!X578</f>
        <v>0</v>
      </c>
      <c r="AK573" s="260">
        <f t="shared" si="120"/>
        <v>0</v>
      </c>
      <c r="AL573" s="259">
        <f t="shared" si="121"/>
        <v>0</v>
      </c>
      <c r="AM573" s="312">
        <f>'To &amp; from Work- trip % summary'!AA578</f>
        <v>0</v>
      </c>
      <c r="AN573" s="314">
        <f>'To &amp; from Work- trip % summary'!AC578</f>
        <v>0</v>
      </c>
      <c r="AO573" s="260">
        <f t="shared" si="122"/>
        <v>0</v>
      </c>
      <c r="AP573" s="259">
        <f t="shared" si="123"/>
        <v>0</v>
      </c>
      <c r="AQ573" s="312">
        <f>'To &amp; from Work- trip % summary'!AF578</f>
        <v>0</v>
      </c>
      <c r="AR573" s="314">
        <f>'To &amp; from Work- trip % summary'!AH578</f>
        <v>0</v>
      </c>
      <c r="AS573" s="260">
        <f t="shared" si="124"/>
        <v>0</v>
      </c>
      <c r="AT573" s="259">
        <f t="shared" si="125"/>
        <v>0</v>
      </c>
      <c r="AU573" s="261"/>
      <c r="AV573" s="248"/>
      <c r="AW573" s="248"/>
      <c r="AX573" s="248"/>
      <c r="AY573" s="248"/>
    </row>
    <row r="574" spans="1:51" x14ac:dyDescent="0.2">
      <c r="A574" s="248"/>
      <c r="B574" s="248"/>
      <c r="C574" s="248"/>
      <c r="D574" s="248"/>
      <c r="E574" s="248"/>
      <c r="F574" s="248"/>
      <c r="G574" s="248"/>
      <c r="H574" s="248"/>
      <c r="I574" s="248"/>
      <c r="J574" s="248"/>
      <c r="K574" s="248"/>
      <c r="L574" s="248"/>
      <c r="M574" s="248"/>
      <c r="N574" s="248"/>
      <c r="O574" s="248"/>
      <c r="P574" s="248"/>
      <c r="Q574" s="296"/>
      <c r="R574" s="256">
        <f>'To &amp; from Work- trip % summary'!B579</f>
        <v>0</v>
      </c>
      <c r="S574" s="313">
        <f>'To &amp; from Work- trip % summary'!D579</f>
        <v>0</v>
      </c>
      <c r="T574" s="257">
        <f>'Non-survey input values'!$B$26</f>
        <v>220.3</v>
      </c>
      <c r="U574" s="258">
        <f t="shared" si="112"/>
        <v>0</v>
      </c>
      <c r="V574" s="259">
        <f t="shared" si="113"/>
        <v>0</v>
      </c>
      <c r="W574" s="312">
        <f>'To &amp; from Work- trip % summary'!G579</f>
        <v>0</v>
      </c>
      <c r="X574" s="314">
        <f>'To &amp; from Work- trip % summary'!I579</f>
        <v>0</v>
      </c>
      <c r="Y574" s="260">
        <f t="shared" si="114"/>
        <v>0</v>
      </c>
      <c r="Z574" s="259">
        <f t="shared" si="115"/>
        <v>0</v>
      </c>
      <c r="AA574" s="312">
        <f>'To &amp; from Work- trip % summary'!L579</f>
        <v>0</v>
      </c>
      <c r="AB574" s="314">
        <f>'To &amp; from Work- trip % summary'!N579</f>
        <v>0</v>
      </c>
      <c r="AC574" s="260">
        <f t="shared" si="116"/>
        <v>0</v>
      </c>
      <c r="AD574" s="259">
        <f t="shared" si="117"/>
        <v>0</v>
      </c>
      <c r="AE574" s="312">
        <f>'To &amp; from Work- trip % summary'!Q579</f>
        <v>0</v>
      </c>
      <c r="AF574" s="314">
        <f>'To &amp; from Work- trip % summary'!S579</f>
        <v>0</v>
      </c>
      <c r="AG574" s="260">
        <f t="shared" si="118"/>
        <v>0</v>
      </c>
      <c r="AH574" s="259">
        <f t="shared" si="119"/>
        <v>0</v>
      </c>
      <c r="AI574" s="312">
        <f>'To &amp; from Work- trip % summary'!V579</f>
        <v>0</v>
      </c>
      <c r="AJ574" s="314">
        <f>'To &amp; from Work- trip % summary'!X579</f>
        <v>0</v>
      </c>
      <c r="AK574" s="260">
        <f t="shared" si="120"/>
        <v>0</v>
      </c>
      <c r="AL574" s="259">
        <f t="shared" si="121"/>
        <v>0</v>
      </c>
      <c r="AM574" s="312">
        <f>'To &amp; from Work- trip % summary'!AA579</f>
        <v>0</v>
      </c>
      <c r="AN574" s="314">
        <f>'To &amp; from Work- trip % summary'!AC579</f>
        <v>0</v>
      </c>
      <c r="AO574" s="260">
        <f t="shared" si="122"/>
        <v>0</v>
      </c>
      <c r="AP574" s="259">
        <f t="shared" si="123"/>
        <v>0</v>
      </c>
      <c r="AQ574" s="312">
        <f>'To &amp; from Work- trip % summary'!AF579</f>
        <v>0</v>
      </c>
      <c r="AR574" s="314">
        <f>'To &amp; from Work- trip % summary'!AH579</f>
        <v>0</v>
      </c>
      <c r="AS574" s="260">
        <f t="shared" si="124"/>
        <v>0</v>
      </c>
      <c r="AT574" s="259">
        <f t="shared" si="125"/>
        <v>0</v>
      </c>
      <c r="AU574" s="261"/>
      <c r="AV574" s="248"/>
      <c r="AW574" s="248"/>
      <c r="AX574" s="248"/>
      <c r="AY574" s="248"/>
    </row>
    <row r="575" spans="1:51" x14ac:dyDescent="0.2">
      <c r="A575" s="248"/>
      <c r="B575" s="248"/>
      <c r="C575" s="248"/>
      <c r="D575" s="248"/>
      <c r="E575" s="248"/>
      <c r="F575" s="248"/>
      <c r="G575" s="248"/>
      <c r="H575" s="248"/>
      <c r="I575" s="248"/>
      <c r="J575" s="248"/>
      <c r="K575" s="248"/>
      <c r="L575" s="248"/>
      <c r="M575" s="248"/>
      <c r="N575" s="248"/>
      <c r="O575" s="248"/>
      <c r="P575" s="248"/>
      <c r="Q575" s="296"/>
      <c r="R575" s="256">
        <f>'To &amp; from Work- trip % summary'!B580</f>
        <v>0</v>
      </c>
      <c r="S575" s="313">
        <f>'To &amp; from Work- trip % summary'!D580</f>
        <v>0</v>
      </c>
      <c r="T575" s="257">
        <f>'Non-survey input values'!$B$26</f>
        <v>220.3</v>
      </c>
      <c r="U575" s="258">
        <f t="shared" si="112"/>
        <v>0</v>
      </c>
      <c r="V575" s="259">
        <f t="shared" si="113"/>
        <v>0</v>
      </c>
      <c r="W575" s="312">
        <f>'To &amp; from Work- trip % summary'!G580</f>
        <v>0</v>
      </c>
      <c r="X575" s="314">
        <f>'To &amp; from Work- trip % summary'!I580</f>
        <v>0</v>
      </c>
      <c r="Y575" s="260">
        <f t="shared" si="114"/>
        <v>0</v>
      </c>
      <c r="Z575" s="259">
        <f t="shared" si="115"/>
        <v>0</v>
      </c>
      <c r="AA575" s="312">
        <f>'To &amp; from Work- trip % summary'!L580</f>
        <v>0</v>
      </c>
      <c r="AB575" s="314">
        <f>'To &amp; from Work- trip % summary'!N580</f>
        <v>0</v>
      </c>
      <c r="AC575" s="260">
        <f t="shared" si="116"/>
        <v>0</v>
      </c>
      <c r="AD575" s="259">
        <f t="shared" si="117"/>
        <v>0</v>
      </c>
      <c r="AE575" s="312">
        <f>'To &amp; from Work- trip % summary'!Q580</f>
        <v>0</v>
      </c>
      <c r="AF575" s="314">
        <f>'To &amp; from Work- trip % summary'!S580</f>
        <v>0</v>
      </c>
      <c r="AG575" s="260">
        <f t="shared" si="118"/>
        <v>0</v>
      </c>
      <c r="AH575" s="259">
        <f t="shared" si="119"/>
        <v>0</v>
      </c>
      <c r="AI575" s="312">
        <f>'To &amp; from Work- trip % summary'!V580</f>
        <v>0</v>
      </c>
      <c r="AJ575" s="314">
        <f>'To &amp; from Work- trip % summary'!X580</f>
        <v>0</v>
      </c>
      <c r="AK575" s="260">
        <f t="shared" si="120"/>
        <v>0</v>
      </c>
      <c r="AL575" s="259">
        <f t="shared" si="121"/>
        <v>0</v>
      </c>
      <c r="AM575" s="312">
        <f>'To &amp; from Work- trip % summary'!AA580</f>
        <v>0</v>
      </c>
      <c r="AN575" s="314">
        <f>'To &amp; from Work- trip % summary'!AC580</f>
        <v>0</v>
      </c>
      <c r="AO575" s="260">
        <f t="shared" si="122"/>
        <v>0</v>
      </c>
      <c r="AP575" s="259">
        <f t="shared" si="123"/>
        <v>0</v>
      </c>
      <c r="AQ575" s="312">
        <f>'To &amp; from Work- trip % summary'!AF580</f>
        <v>0</v>
      </c>
      <c r="AR575" s="314">
        <f>'To &amp; from Work- trip % summary'!AH580</f>
        <v>0</v>
      </c>
      <c r="AS575" s="260">
        <f t="shared" si="124"/>
        <v>0</v>
      </c>
      <c r="AT575" s="259">
        <f t="shared" si="125"/>
        <v>0</v>
      </c>
      <c r="AU575" s="261"/>
      <c r="AV575" s="248"/>
      <c r="AW575" s="248"/>
      <c r="AX575" s="248"/>
      <c r="AY575" s="248"/>
    </row>
    <row r="576" spans="1:51" x14ac:dyDescent="0.2">
      <c r="A576" s="248"/>
      <c r="B576" s="248"/>
      <c r="C576" s="248"/>
      <c r="D576" s="248"/>
      <c r="E576" s="248"/>
      <c r="F576" s="248"/>
      <c r="G576" s="248"/>
      <c r="H576" s="248"/>
      <c r="I576" s="248"/>
      <c r="J576" s="248"/>
      <c r="K576" s="248"/>
      <c r="L576" s="248"/>
      <c r="M576" s="248"/>
      <c r="N576" s="248"/>
      <c r="O576" s="248"/>
      <c r="P576" s="248"/>
      <c r="Q576" s="296"/>
      <c r="R576" s="256">
        <f>'To &amp; from Work- trip % summary'!B581</f>
        <v>0</v>
      </c>
      <c r="S576" s="313">
        <f>'To &amp; from Work- trip % summary'!D581</f>
        <v>0</v>
      </c>
      <c r="T576" s="257">
        <f>'Non-survey input values'!$B$26</f>
        <v>220.3</v>
      </c>
      <c r="U576" s="258">
        <f t="shared" si="112"/>
        <v>0</v>
      </c>
      <c r="V576" s="259">
        <f t="shared" si="113"/>
        <v>0</v>
      </c>
      <c r="W576" s="312">
        <f>'To &amp; from Work- trip % summary'!G581</f>
        <v>0</v>
      </c>
      <c r="X576" s="314">
        <f>'To &amp; from Work- trip % summary'!I581</f>
        <v>0</v>
      </c>
      <c r="Y576" s="260">
        <f t="shared" si="114"/>
        <v>0</v>
      </c>
      <c r="Z576" s="259">
        <f t="shared" si="115"/>
        <v>0</v>
      </c>
      <c r="AA576" s="312">
        <f>'To &amp; from Work- trip % summary'!L581</f>
        <v>0</v>
      </c>
      <c r="AB576" s="314">
        <f>'To &amp; from Work- trip % summary'!N581</f>
        <v>0</v>
      </c>
      <c r="AC576" s="260">
        <f t="shared" si="116"/>
        <v>0</v>
      </c>
      <c r="AD576" s="259">
        <f t="shared" si="117"/>
        <v>0</v>
      </c>
      <c r="AE576" s="312">
        <f>'To &amp; from Work- trip % summary'!Q581</f>
        <v>0</v>
      </c>
      <c r="AF576" s="314">
        <f>'To &amp; from Work- trip % summary'!S581</f>
        <v>0</v>
      </c>
      <c r="AG576" s="260">
        <f t="shared" si="118"/>
        <v>0</v>
      </c>
      <c r="AH576" s="259">
        <f t="shared" si="119"/>
        <v>0</v>
      </c>
      <c r="AI576" s="312">
        <f>'To &amp; from Work- trip % summary'!V581</f>
        <v>0</v>
      </c>
      <c r="AJ576" s="314">
        <f>'To &amp; from Work- trip % summary'!X581</f>
        <v>0</v>
      </c>
      <c r="AK576" s="260">
        <f t="shared" si="120"/>
        <v>0</v>
      </c>
      <c r="AL576" s="259">
        <f t="shared" si="121"/>
        <v>0</v>
      </c>
      <c r="AM576" s="312">
        <f>'To &amp; from Work- trip % summary'!AA581</f>
        <v>0</v>
      </c>
      <c r="AN576" s="314">
        <f>'To &amp; from Work- trip % summary'!AC581</f>
        <v>0</v>
      </c>
      <c r="AO576" s="260">
        <f t="shared" si="122"/>
        <v>0</v>
      </c>
      <c r="AP576" s="259">
        <f t="shared" si="123"/>
        <v>0</v>
      </c>
      <c r="AQ576" s="312">
        <f>'To &amp; from Work- trip % summary'!AF581</f>
        <v>0</v>
      </c>
      <c r="AR576" s="314">
        <f>'To &amp; from Work- trip % summary'!AH581</f>
        <v>0</v>
      </c>
      <c r="AS576" s="260">
        <f t="shared" si="124"/>
        <v>0</v>
      </c>
      <c r="AT576" s="259">
        <f t="shared" si="125"/>
        <v>0</v>
      </c>
      <c r="AU576" s="261"/>
      <c r="AV576" s="248"/>
      <c r="AW576" s="248"/>
      <c r="AX576" s="248"/>
      <c r="AY576" s="248"/>
    </row>
    <row r="577" spans="1:51" x14ac:dyDescent="0.2">
      <c r="A577" s="248"/>
      <c r="B577" s="248"/>
      <c r="C577" s="248"/>
      <c r="D577" s="248"/>
      <c r="E577" s="248"/>
      <c r="F577" s="248"/>
      <c r="G577" s="248"/>
      <c r="H577" s="248"/>
      <c r="I577" s="248"/>
      <c r="J577" s="248"/>
      <c r="K577" s="248"/>
      <c r="L577" s="248"/>
      <c r="M577" s="248"/>
      <c r="N577" s="248"/>
      <c r="O577" s="248"/>
      <c r="P577" s="248"/>
      <c r="Q577" s="296"/>
      <c r="R577" s="256">
        <f>'To &amp; from Work- trip % summary'!B582</f>
        <v>0</v>
      </c>
      <c r="S577" s="313">
        <f>'To &amp; from Work- trip % summary'!D582</f>
        <v>0</v>
      </c>
      <c r="T577" s="257">
        <f>'Non-survey input values'!$B$26</f>
        <v>220.3</v>
      </c>
      <c r="U577" s="258">
        <f t="shared" si="112"/>
        <v>0</v>
      </c>
      <c r="V577" s="259">
        <f t="shared" si="113"/>
        <v>0</v>
      </c>
      <c r="W577" s="312">
        <f>'To &amp; from Work- trip % summary'!G582</f>
        <v>0</v>
      </c>
      <c r="X577" s="314">
        <f>'To &amp; from Work- trip % summary'!I582</f>
        <v>0</v>
      </c>
      <c r="Y577" s="260">
        <f t="shared" si="114"/>
        <v>0</v>
      </c>
      <c r="Z577" s="259">
        <f t="shared" si="115"/>
        <v>0</v>
      </c>
      <c r="AA577" s="312">
        <f>'To &amp; from Work- trip % summary'!L582</f>
        <v>0</v>
      </c>
      <c r="AB577" s="314">
        <f>'To &amp; from Work- trip % summary'!N582</f>
        <v>0</v>
      </c>
      <c r="AC577" s="260">
        <f t="shared" si="116"/>
        <v>0</v>
      </c>
      <c r="AD577" s="259">
        <f t="shared" si="117"/>
        <v>0</v>
      </c>
      <c r="AE577" s="312">
        <f>'To &amp; from Work- trip % summary'!Q582</f>
        <v>0</v>
      </c>
      <c r="AF577" s="314">
        <f>'To &amp; from Work- trip % summary'!S582</f>
        <v>0</v>
      </c>
      <c r="AG577" s="260">
        <f t="shared" si="118"/>
        <v>0</v>
      </c>
      <c r="AH577" s="259">
        <f t="shared" si="119"/>
        <v>0</v>
      </c>
      <c r="AI577" s="312">
        <f>'To &amp; from Work- trip % summary'!V582</f>
        <v>0</v>
      </c>
      <c r="AJ577" s="314">
        <f>'To &amp; from Work- trip % summary'!X582</f>
        <v>0</v>
      </c>
      <c r="AK577" s="260">
        <f t="shared" si="120"/>
        <v>0</v>
      </c>
      <c r="AL577" s="259">
        <f t="shared" si="121"/>
        <v>0</v>
      </c>
      <c r="AM577" s="312">
        <f>'To &amp; from Work- trip % summary'!AA582</f>
        <v>0</v>
      </c>
      <c r="AN577" s="314">
        <f>'To &amp; from Work- trip % summary'!AC582</f>
        <v>0</v>
      </c>
      <c r="AO577" s="260">
        <f t="shared" si="122"/>
        <v>0</v>
      </c>
      <c r="AP577" s="259">
        <f t="shared" si="123"/>
        <v>0</v>
      </c>
      <c r="AQ577" s="312">
        <f>'To &amp; from Work- trip % summary'!AF582</f>
        <v>0</v>
      </c>
      <c r="AR577" s="314">
        <f>'To &amp; from Work- trip % summary'!AH582</f>
        <v>0</v>
      </c>
      <c r="AS577" s="260">
        <f t="shared" si="124"/>
        <v>0</v>
      </c>
      <c r="AT577" s="259">
        <f t="shared" si="125"/>
        <v>0</v>
      </c>
      <c r="AU577" s="261"/>
      <c r="AV577" s="248"/>
      <c r="AW577" s="248"/>
      <c r="AX577" s="248"/>
      <c r="AY577" s="248"/>
    </row>
    <row r="578" spans="1:51" x14ac:dyDescent="0.2">
      <c r="A578" s="248"/>
      <c r="B578" s="248"/>
      <c r="C578" s="248"/>
      <c r="D578" s="248"/>
      <c r="E578" s="248"/>
      <c r="F578" s="248"/>
      <c r="G578" s="248"/>
      <c r="H578" s="248"/>
      <c r="I578" s="248"/>
      <c r="J578" s="248"/>
      <c r="K578" s="248"/>
      <c r="L578" s="248"/>
      <c r="M578" s="248"/>
      <c r="N578" s="248"/>
      <c r="O578" s="248"/>
      <c r="P578" s="248"/>
      <c r="Q578" s="296"/>
      <c r="R578" s="256">
        <f>'To &amp; from Work- trip % summary'!B583</f>
        <v>0</v>
      </c>
      <c r="S578" s="313">
        <f>'To &amp; from Work- trip % summary'!D583</f>
        <v>0</v>
      </c>
      <c r="T578" s="257">
        <f>'Non-survey input values'!$B$26</f>
        <v>220.3</v>
      </c>
      <c r="U578" s="258">
        <f t="shared" si="112"/>
        <v>0</v>
      </c>
      <c r="V578" s="259">
        <f t="shared" si="113"/>
        <v>0</v>
      </c>
      <c r="W578" s="312">
        <f>'To &amp; from Work- trip % summary'!G583</f>
        <v>0</v>
      </c>
      <c r="X578" s="314">
        <f>'To &amp; from Work- trip % summary'!I583</f>
        <v>0</v>
      </c>
      <c r="Y578" s="260">
        <f t="shared" si="114"/>
        <v>0</v>
      </c>
      <c r="Z578" s="259">
        <f t="shared" si="115"/>
        <v>0</v>
      </c>
      <c r="AA578" s="312">
        <f>'To &amp; from Work- trip % summary'!L583</f>
        <v>0</v>
      </c>
      <c r="AB578" s="314">
        <f>'To &amp; from Work- trip % summary'!N583</f>
        <v>0</v>
      </c>
      <c r="AC578" s="260">
        <f t="shared" si="116"/>
        <v>0</v>
      </c>
      <c r="AD578" s="259">
        <f t="shared" si="117"/>
        <v>0</v>
      </c>
      <c r="AE578" s="312">
        <f>'To &amp; from Work- trip % summary'!Q583</f>
        <v>0</v>
      </c>
      <c r="AF578" s="314">
        <f>'To &amp; from Work- trip % summary'!S583</f>
        <v>0</v>
      </c>
      <c r="AG578" s="260">
        <f t="shared" si="118"/>
        <v>0</v>
      </c>
      <c r="AH578" s="259">
        <f t="shared" si="119"/>
        <v>0</v>
      </c>
      <c r="AI578" s="312">
        <f>'To &amp; from Work- trip % summary'!V583</f>
        <v>0</v>
      </c>
      <c r="AJ578" s="314">
        <f>'To &amp; from Work- trip % summary'!X583</f>
        <v>0</v>
      </c>
      <c r="AK578" s="260">
        <f t="shared" si="120"/>
        <v>0</v>
      </c>
      <c r="AL578" s="259">
        <f t="shared" si="121"/>
        <v>0</v>
      </c>
      <c r="AM578" s="312">
        <f>'To &amp; from Work- trip % summary'!AA583</f>
        <v>0</v>
      </c>
      <c r="AN578" s="314">
        <f>'To &amp; from Work- trip % summary'!AC583</f>
        <v>0</v>
      </c>
      <c r="AO578" s="260">
        <f t="shared" si="122"/>
        <v>0</v>
      </c>
      <c r="AP578" s="259">
        <f t="shared" si="123"/>
        <v>0</v>
      </c>
      <c r="AQ578" s="312">
        <f>'To &amp; from Work- trip % summary'!AF583</f>
        <v>0</v>
      </c>
      <c r="AR578" s="314">
        <f>'To &amp; from Work- trip % summary'!AH583</f>
        <v>0</v>
      </c>
      <c r="AS578" s="260">
        <f t="shared" si="124"/>
        <v>0</v>
      </c>
      <c r="AT578" s="259">
        <f t="shared" si="125"/>
        <v>0</v>
      </c>
      <c r="AU578" s="261"/>
      <c r="AV578" s="248"/>
      <c r="AW578" s="248"/>
      <c r="AX578" s="248"/>
      <c r="AY578" s="248"/>
    </row>
    <row r="579" spans="1:51" x14ac:dyDescent="0.2">
      <c r="A579" s="248"/>
      <c r="B579" s="248"/>
      <c r="C579" s="248"/>
      <c r="D579" s="248"/>
      <c r="E579" s="248"/>
      <c r="F579" s="248"/>
      <c r="G579" s="248"/>
      <c r="H579" s="248"/>
      <c r="I579" s="248"/>
      <c r="J579" s="248"/>
      <c r="K579" s="248"/>
      <c r="L579" s="248"/>
      <c r="M579" s="248"/>
      <c r="N579" s="248"/>
      <c r="O579" s="248"/>
      <c r="P579" s="248"/>
      <c r="Q579" s="296"/>
      <c r="R579" s="256">
        <f>'To &amp; from Work- trip % summary'!B584</f>
        <v>0</v>
      </c>
      <c r="S579" s="313">
        <f>'To &amp; from Work- trip % summary'!D584</f>
        <v>0</v>
      </c>
      <c r="T579" s="257">
        <f>'Non-survey input values'!$B$26</f>
        <v>220.3</v>
      </c>
      <c r="U579" s="258">
        <f t="shared" si="112"/>
        <v>0</v>
      </c>
      <c r="V579" s="259">
        <f t="shared" si="113"/>
        <v>0</v>
      </c>
      <c r="W579" s="312">
        <f>'To &amp; from Work- trip % summary'!G584</f>
        <v>0</v>
      </c>
      <c r="X579" s="314">
        <f>'To &amp; from Work- trip % summary'!I584</f>
        <v>0</v>
      </c>
      <c r="Y579" s="260">
        <f t="shared" si="114"/>
        <v>0</v>
      </c>
      <c r="Z579" s="259">
        <f t="shared" si="115"/>
        <v>0</v>
      </c>
      <c r="AA579" s="312">
        <f>'To &amp; from Work- trip % summary'!L584</f>
        <v>0</v>
      </c>
      <c r="AB579" s="314">
        <f>'To &amp; from Work- trip % summary'!N584</f>
        <v>0</v>
      </c>
      <c r="AC579" s="260">
        <f t="shared" si="116"/>
        <v>0</v>
      </c>
      <c r="AD579" s="259">
        <f t="shared" si="117"/>
        <v>0</v>
      </c>
      <c r="AE579" s="312">
        <f>'To &amp; from Work- trip % summary'!Q584</f>
        <v>0</v>
      </c>
      <c r="AF579" s="314">
        <f>'To &amp; from Work- trip % summary'!S584</f>
        <v>0</v>
      </c>
      <c r="AG579" s="260">
        <f t="shared" si="118"/>
        <v>0</v>
      </c>
      <c r="AH579" s="259">
        <f t="shared" si="119"/>
        <v>0</v>
      </c>
      <c r="AI579" s="312">
        <f>'To &amp; from Work- trip % summary'!V584</f>
        <v>0</v>
      </c>
      <c r="AJ579" s="314">
        <f>'To &amp; from Work- trip % summary'!X584</f>
        <v>0</v>
      </c>
      <c r="AK579" s="260">
        <f t="shared" si="120"/>
        <v>0</v>
      </c>
      <c r="AL579" s="259">
        <f t="shared" si="121"/>
        <v>0</v>
      </c>
      <c r="AM579" s="312">
        <f>'To &amp; from Work- trip % summary'!AA584</f>
        <v>0</v>
      </c>
      <c r="AN579" s="314">
        <f>'To &amp; from Work- trip % summary'!AC584</f>
        <v>0</v>
      </c>
      <c r="AO579" s="260">
        <f t="shared" si="122"/>
        <v>0</v>
      </c>
      <c r="AP579" s="259">
        <f t="shared" si="123"/>
        <v>0</v>
      </c>
      <c r="AQ579" s="312">
        <f>'To &amp; from Work- trip % summary'!AF584</f>
        <v>0</v>
      </c>
      <c r="AR579" s="314">
        <f>'To &amp; from Work- trip % summary'!AH584</f>
        <v>0</v>
      </c>
      <c r="AS579" s="260">
        <f t="shared" si="124"/>
        <v>0</v>
      </c>
      <c r="AT579" s="259">
        <f t="shared" si="125"/>
        <v>0</v>
      </c>
      <c r="AU579" s="261"/>
      <c r="AV579" s="248"/>
      <c r="AW579" s="248"/>
      <c r="AX579" s="248"/>
      <c r="AY579" s="248"/>
    </row>
    <row r="580" spans="1:51" x14ac:dyDescent="0.2">
      <c r="A580" s="248"/>
      <c r="B580" s="248"/>
      <c r="C580" s="248"/>
      <c r="D580" s="248"/>
      <c r="E580" s="248"/>
      <c r="F580" s="248"/>
      <c r="G580" s="248"/>
      <c r="H580" s="248"/>
      <c r="I580" s="248"/>
      <c r="J580" s="248"/>
      <c r="K580" s="248"/>
      <c r="L580" s="248"/>
      <c r="M580" s="248"/>
      <c r="N580" s="248"/>
      <c r="O580" s="248"/>
      <c r="P580" s="248"/>
      <c r="Q580" s="296"/>
      <c r="R580" s="256">
        <f>'To &amp; from Work- trip % summary'!B585</f>
        <v>0</v>
      </c>
      <c r="S580" s="313">
        <f>'To &amp; from Work- trip % summary'!D585</f>
        <v>0</v>
      </c>
      <c r="T580" s="257">
        <f>'Non-survey input values'!$B$26</f>
        <v>220.3</v>
      </c>
      <c r="U580" s="258">
        <f t="shared" si="112"/>
        <v>0</v>
      </c>
      <c r="V580" s="259">
        <f t="shared" si="113"/>
        <v>0</v>
      </c>
      <c r="W580" s="312">
        <f>'To &amp; from Work- trip % summary'!G585</f>
        <v>0</v>
      </c>
      <c r="X580" s="314">
        <f>'To &amp; from Work- trip % summary'!I585</f>
        <v>0</v>
      </c>
      <c r="Y580" s="260">
        <f t="shared" si="114"/>
        <v>0</v>
      </c>
      <c r="Z580" s="259">
        <f t="shared" si="115"/>
        <v>0</v>
      </c>
      <c r="AA580" s="312">
        <f>'To &amp; from Work- trip % summary'!L585</f>
        <v>0</v>
      </c>
      <c r="AB580" s="314">
        <f>'To &amp; from Work- trip % summary'!N585</f>
        <v>0</v>
      </c>
      <c r="AC580" s="260">
        <f t="shared" si="116"/>
        <v>0</v>
      </c>
      <c r="AD580" s="259">
        <f t="shared" si="117"/>
        <v>0</v>
      </c>
      <c r="AE580" s="312">
        <f>'To &amp; from Work- trip % summary'!Q585</f>
        <v>0</v>
      </c>
      <c r="AF580" s="314">
        <f>'To &amp; from Work- trip % summary'!S585</f>
        <v>0</v>
      </c>
      <c r="AG580" s="260">
        <f t="shared" si="118"/>
        <v>0</v>
      </c>
      <c r="AH580" s="259">
        <f t="shared" si="119"/>
        <v>0</v>
      </c>
      <c r="AI580" s="312">
        <f>'To &amp; from Work- trip % summary'!V585</f>
        <v>0</v>
      </c>
      <c r="AJ580" s="314">
        <f>'To &amp; from Work- trip % summary'!X585</f>
        <v>0</v>
      </c>
      <c r="AK580" s="260">
        <f t="shared" si="120"/>
        <v>0</v>
      </c>
      <c r="AL580" s="259">
        <f t="shared" si="121"/>
        <v>0</v>
      </c>
      <c r="AM580" s="312">
        <f>'To &amp; from Work- trip % summary'!AA585</f>
        <v>0</v>
      </c>
      <c r="AN580" s="314">
        <f>'To &amp; from Work- trip % summary'!AC585</f>
        <v>0</v>
      </c>
      <c r="AO580" s="260">
        <f t="shared" si="122"/>
        <v>0</v>
      </c>
      <c r="AP580" s="259">
        <f t="shared" si="123"/>
        <v>0</v>
      </c>
      <c r="AQ580" s="312">
        <f>'To &amp; from Work- trip % summary'!AF585</f>
        <v>0</v>
      </c>
      <c r="AR580" s="314">
        <f>'To &amp; from Work- trip % summary'!AH585</f>
        <v>0</v>
      </c>
      <c r="AS580" s="260">
        <f t="shared" si="124"/>
        <v>0</v>
      </c>
      <c r="AT580" s="259">
        <f t="shared" si="125"/>
        <v>0</v>
      </c>
      <c r="AU580" s="261"/>
      <c r="AV580" s="248"/>
      <c r="AW580" s="248"/>
      <c r="AX580" s="248"/>
      <c r="AY580" s="248"/>
    </row>
    <row r="581" spans="1:51" x14ac:dyDescent="0.2">
      <c r="A581" s="248"/>
      <c r="B581" s="248"/>
      <c r="C581" s="248"/>
      <c r="D581" s="248"/>
      <c r="E581" s="248"/>
      <c r="F581" s="248"/>
      <c r="G581" s="248"/>
      <c r="H581" s="248"/>
      <c r="I581" s="248"/>
      <c r="J581" s="248"/>
      <c r="K581" s="248"/>
      <c r="L581" s="248"/>
      <c r="M581" s="248"/>
      <c r="N581" s="248"/>
      <c r="O581" s="248"/>
      <c r="P581" s="248"/>
      <c r="Q581" s="296"/>
      <c r="R581" s="256">
        <f>'To &amp; from Work- trip % summary'!B586</f>
        <v>0</v>
      </c>
      <c r="S581" s="313">
        <f>'To &amp; from Work- trip % summary'!D586</f>
        <v>0</v>
      </c>
      <c r="T581" s="257">
        <f>'Non-survey input values'!$B$26</f>
        <v>220.3</v>
      </c>
      <c r="U581" s="258">
        <f t="shared" si="112"/>
        <v>0</v>
      </c>
      <c r="V581" s="259">
        <f t="shared" si="113"/>
        <v>0</v>
      </c>
      <c r="W581" s="312">
        <f>'To &amp; from Work- trip % summary'!G586</f>
        <v>0</v>
      </c>
      <c r="X581" s="314">
        <f>'To &amp; from Work- trip % summary'!I586</f>
        <v>0</v>
      </c>
      <c r="Y581" s="260">
        <f t="shared" si="114"/>
        <v>0</v>
      </c>
      <c r="Z581" s="259">
        <f t="shared" si="115"/>
        <v>0</v>
      </c>
      <c r="AA581" s="312">
        <f>'To &amp; from Work- trip % summary'!L586</f>
        <v>0</v>
      </c>
      <c r="AB581" s="314">
        <f>'To &amp; from Work- trip % summary'!N586</f>
        <v>0</v>
      </c>
      <c r="AC581" s="260">
        <f t="shared" si="116"/>
        <v>0</v>
      </c>
      <c r="AD581" s="259">
        <f t="shared" si="117"/>
        <v>0</v>
      </c>
      <c r="AE581" s="312">
        <f>'To &amp; from Work- trip % summary'!Q586</f>
        <v>0</v>
      </c>
      <c r="AF581" s="314">
        <f>'To &amp; from Work- trip % summary'!S586</f>
        <v>0</v>
      </c>
      <c r="AG581" s="260">
        <f t="shared" si="118"/>
        <v>0</v>
      </c>
      <c r="AH581" s="259">
        <f t="shared" si="119"/>
        <v>0</v>
      </c>
      <c r="AI581" s="312">
        <f>'To &amp; from Work- trip % summary'!V586</f>
        <v>0</v>
      </c>
      <c r="AJ581" s="314">
        <f>'To &amp; from Work- trip % summary'!X586</f>
        <v>0</v>
      </c>
      <c r="AK581" s="260">
        <f t="shared" si="120"/>
        <v>0</v>
      </c>
      <c r="AL581" s="259">
        <f t="shared" si="121"/>
        <v>0</v>
      </c>
      <c r="AM581" s="312">
        <f>'To &amp; from Work- trip % summary'!AA586</f>
        <v>0</v>
      </c>
      <c r="AN581" s="314">
        <f>'To &amp; from Work- trip % summary'!AC586</f>
        <v>0</v>
      </c>
      <c r="AO581" s="260">
        <f t="shared" si="122"/>
        <v>0</v>
      </c>
      <c r="AP581" s="259">
        <f t="shared" si="123"/>
        <v>0</v>
      </c>
      <c r="AQ581" s="312">
        <f>'To &amp; from Work- trip % summary'!AF586</f>
        <v>0</v>
      </c>
      <c r="AR581" s="314">
        <f>'To &amp; from Work- trip % summary'!AH586</f>
        <v>0</v>
      </c>
      <c r="AS581" s="260">
        <f t="shared" si="124"/>
        <v>0</v>
      </c>
      <c r="AT581" s="259">
        <f t="shared" si="125"/>
        <v>0</v>
      </c>
      <c r="AU581" s="261"/>
      <c r="AV581" s="248"/>
      <c r="AW581" s="248"/>
      <c r="AX581" s="248"/>
      <c r="AY581" s="248"/>
    </row>
    <row r="582" spans="1:51" x14ac:dyDescent="0.2">
      <c r="A582" s="248"/>
      <c r="B582" s="248"/>
      <c r="C582" s="248"/>
      <c r="D582" s="248"/>
      <c r="E582" s="248"/>
      <c r="F582" s="248"/>
      <c r="G582" s="248"/>
      <c r="H582" s="248"/>
      <c r="I582" s="248"/>
      <c r="J582" s="248"/>
      <c r="K582" s="248"/>
      <c r="L582" s="248"/>
      <c r="M582" s="248"/>
      <c r="N582" s="248"/>
      <c r="O582" s="248"/>
      <c r="P582" s="248"/>
      <c r="Q582" s="296"/>
      <c r="R582" s="256">
        <f>'To &amp; from Work- trip % summary'!B587</f>
        <v>0</v>
      </c>
      <c r="S582" s="313">
        <f>'To &amp; from Work- trip % summary'!D587</f>
        <v>0</v>
      </c>
      <c r="T582" s="257">
        <f>'Non-survey input values'!$B$26</f>
        <v>220.3</v>
      </c>
      <c r="U582" s="258">
        <f t="shared" si="112"/>
        <v>0</v>
      </c>
      <c r="V582" s="259">
        <f t="shared" si="113"/>
        <v>0</v>
      </c>
      <c r="W582" s="312">
        <f>'To &amp; from Work- trip % summary'!G587</f>
        <v>0</v>
      </c>
      <c r="X582" s="314">
        <f>'To &amp; from Work- trip % summary'!I587</f>
        <v>0</v>
      </c>
      <c r="Y582" s="260">
        <f t="shared" si="114"/>
        <v>0</v>
      </c>
      <c r="Z582" s="259">
        <f t="shared" si="115"/>
        <v>0</v>
      </c>
      <c r="AA582" s="312">
        <f>'To &amp; from Work- trip % summary'!L587</f>
        <v>0</v>
      </c>
      <c r="AB582" s="314">
        <f>'To &amp; from Work- trip % summary'!N587</f>
        <v>0</v>
      </c>
      <c r="AC582" s="260">
        <f t="shared" si="116"/>
        <v>0</v>
      </c>
      <c r="AD582" s="259">
        <f t="shared" si="117"/>
        <v>0</v>
      </c>
      <c r="AE582" s="312">
        <f>'To &amp; from Work- trip % summary'!Q587</f>
        <v>0</v>
      </c>
      <c r="AF582" s="314">
        <f>'To &amp; from Work- trip % summary'!S587</f>
        <v>0</v>
      </c>
      <c r="AG582" s="260">
        <f t="shared" si="118"/>
        <v>0</v>
      </c>
      <c r="AH582" s="259">
        <f t="shared" si="119"/>
        <v>0</v>
      </c>
      <c r="AI582" s="312">
        <f>'To &amp; from Work- trip % summary'!V587</f>
        <v>0</v>
      </c>
      <c r="AJ582" s="314">
        <f>'To &amp; from Work- trip % summary'!X587</f>
        <v>0</v>
      </c>
      <c r="AK582" s="260">
        <f t="shared" si="120"/>
        <v>0</v>
      </c>
      <c r="AL582" s="259">
        <f t="shared" si="121"/>
        <v>0</v>
      </c>
      <c r="AM582" s="312">
        <f>'To &amp; from Work- trip % summary'!AA587</f>
        <v>0</v>
      </c>
      <c r="AN582" s="314">
        <f>'To &amp; from Work- trip % summary'!AC587</f>
        <v>0</v>
      </c>
      <c r="AO582" s="260">
        <f t="shared" si="122"/>
        <v>0</v>
      </c>
      <c r="AP582" s="259">
        <f t="shared" si="123"/>
        <v>0</v>
      </c>
      <c r="AQ582" s="312">
        <f>'To &amp; from Work- trip % summary'!AF587</f>
        <v>0</v>
      </c>
      <c r="AR582" s="314">
        <f>'To &amp; from Work- trip % summary'!AH587</f>
        <v>0</v>
      </c>
      <c r="AS582" s="260">
        <f t="shared" si="124"/>
        <v>0</v>
      </c>
      <c r="AT582" s="259">
        <f t="shared" si="125"/>
        <v>0</v>
      </c>
      <c r="AU582" s="261"/>
      <c r="AV582" s="248"/>
      <c r="AW582" s="248"/>
      <c r="AX582" s="248"/>
      <c r="AY582" s="248"/>
    </row>
    <row r="583" spans="1:51" x14ac:dyDescent="0.2">
      <c r="A583" s="248"/>
      <c r="B583" s="248"/>
      <c r="C583" s="248"/>
      <c r="D583" s="248"/>
      <c r="E583" s="248"/>
      <c r="F583" s="248"/>
      <c r="G583" s="248"/>
      <c r="H583" s="248"/>
      <c r="I583" s="248"/>
      <c r="J583" s="248"/>
      <c r="K583" s="248"/>
      <c r="L583" s="248"/>
      <c r="M583" s="248"/>
      <c r="N583" s="248"/>
      <c r="O583" s="248"/>
      <c r="P583" s="248"/>
      <c r="Q583" s="296"/>
      <c r="R583" s="256">
        <f>'To &amp; from Work- trip % summary'!B588</f>
        <v>0</v>
      </c>
      <c r="S583" s="313">
        <f>'To &amp; from Work- trip % summary'!D588</f>
        <v>0</v>
      </c>
      <c r="T583" s="257">
        <f>'Non-survey input values'!$B$26</f>
        <v>220.3</v>
      </c>
      <c r="U583" s="258">
        <f t="shared" si="112"/>
        <v>0</v>
      </c>
      <c r="V583" s="259">
        <f t="shared" si="113"/>
        <v>0</v>
      </c>
      <c r="W583" s="312">
        <f>'To &amp; from Work- trip % summary'!G588</f>
        <v>0</v>
      </c>
      <c r="X583" s="314">
        <f>'To &amp; from Work- trip % summary'!I588</f>
        <v>0</v>
      </c>
      <c r="Y583" s="260">
        <f t="shared" si="114"/>
        <v>0</v>
      </c>
      <c r="Z583" s="259">
        <f t="shared" si="115"/>
        <v>0</v>
      </c>
      <c r="AA583" s="312">
        <f>'To &amp; from Work- trip % summary'!L588</f>
        <v>0</v>
      </c>
      <c r="AB583" s="314">
        <f>'To &amp; from Work- trip % summary'!N588</f>
        <v>0</v>
      </c>
      <c r="AC583" s="260">
        <f t="shared" si="116"/>
        <v>0</v>
      </c>
      <c r="AD583" s="259">
        <f t="shared" si="117"/>
        <v>0</v>
      </c>
      <c r="AE583" s="312">
        <f>'To &amp; from Work- trip % summary'!Q588</f>
        <v>0</v>
      </c>
      <c r="AF583" s="314">
        <f>'To &amp; from Work- trip % summary'!S588</f>
        <v>0</v>
      </c>
      <c r="AG583" s="260">
        <f t="shared" si="118"/>
        <v>0</v>
      </c>
      <c r="AH583" s="259">
        <f t="shared" si="119"/>
        <v>0</v>
      </c>
      <c r="AI583" s="312">
        <f>'To &amp; from Work- trip % summary'!V588</f>
        <v>0</v>
      </c>
      <c r="AJ583" s="314">
        <f>'To &amp; from Work- trip % summary'!X588</f>
        <v>0</v>
      </c>
      <c r="AK583" s="260">
        <f t="shared" si="120"/>
        <v>0</v>
      </c>
      <c r="AL583" s="259">
        <f t="shared" si="121"/>
        <v>0</v>
      </c>
      <c r="AM583" s="312">
        <f>'To &amp; from Work- trip % summary'!AA588</f>
        <v>0</v>
      </c>
      <c r="AN583" s="314">
        <f>'To &amp; from Work- trip % summary'!AC588</f>
        <v>0</v>
      </c>
      <c r="AO583" s="260">
        <f t="shared" si="122"/>
        <v>0</v>
      </c>
      <c r="AP583" s="259">
        <f t="shared" si="123"/>
        <v>0</v>
      </c>
      <c r="AQ583" s="312">
        <f>'To &amp; from Work- trip % summary'!AF588</f>
        <v>0</v>
      </c>
      <c r="AR583" s="314">
        <f>'To &amp; from Work- trip % summary'!AH588</f>
        <v>0</v>
      </c>
      <c r="AS583" s="260">
        <f t="shared" si="124"/>
        <v>0</v>
      </c>
      <c r="AT583" s="259">
        <f t="shared" si="125"/>
        <v>0</v>
      </c>
      <c r="AU583" s="261"/>
      <c r="AV583" s="248"/>
      <c r="AW583" s="248"/>
      <c r="AX583" s="248"/>
      <c r="AY583" s="248"/>
    </row>
    <row r="584" spans="1:51" x14ac:dyDescent="0.2">
      <c r="A584" s="248"/>
      <c r="B584" s="248"/>
      <c r="C584" s="248"/>
      <c r="D584" s="248"/>
      <c r="E584" s="248"/>
      <c r="F584" s="248"/>
      <c r="G584" s="248"/>
      <c r="H584" s="248"/>
      <c r="I584" s="248"/>
      <c r="J584" s="248"/>
      <c r="K584" s="248"/>
      <c r="L584" s="248"/>
      <c r="M584" s="248"/>
      <c r="N584" s="248"/>
      <c r="O584" s="248"/>
      <c r="P584" s="248"/>
      <c r="Q584" s="296"/>
      <c r="R584" s="256">
        <f>'To &amp; from Work- trip % summary'!B589</f>
        <v>0</v>
      </c>
      <c r="S584" s="313">
        <f>'To &amp; from Work- trip % summary'!D589</f>
        <v>0</v>
      </c>
      <c r="T584" s="257">
        <f>'Non-survey input values'!$B$26</f>
        <v>220.3</v>
      </c>
      <c r="U584" s="258">
        <f t="shared" si="112"/>
        <v>0</v>
      </c>
      <c r="V584" s="259">
        <f t="shared" si="113"/>
        <v>0</v>
      </c>
      <c r="W584" s="312">
        <f>'To &amp; from Work- trip % summary'!G589</f>
        <v>0</v>
      </c>
      <c r="X584" s="314">
        <f>'To &amp; from Work- trip % summary'!I589</f>
        <v>0</v>
      </c>
      <c r="Y584" s="260">
        <f t="shared" si="114"/>
        <v>0</v>
      </c>
      <c r="Z584" s="259">
        <f t="shared" si="115"/>
        <v>0</v>
      </c>
      <c r="AA584" s="312">
        <f>'To &amp; from Work- trip % summary'!L589</f>
        <v>0</v>
      </c>
      <c r="AB584" s="314">
        <f>'To &amp; from Work- trip % summary'!N589</f>
        <v>0</v>
      </c>
      <c r="AC584" s="260">
        <f t="shared" si="116"/>
        <v>0</v>
      </c>
      <c r="AD584" s="259">
        <f t="shared" si="117"/>
        <v>0</v>
      </c>
      <c r="AE584" s="312">
        <f>'To &amp; from Work- trip % summary'!Q589</f>
        <v>0</v>
      </c>
      <c r="AF584" s="314">
        <f>'To &amp; from Work- trip % summary'!S589</f>
        <v>0</v>
      </c>
      <c r="AG584" s="260">
        <f t="shared" si="118"/>
        <v>0</v>
      </c>
      <c r="AH584" s="259">
        <f t="shared" si="119"/>
        <v>0</v>
      </c>
      <c r="AI584" s="312">
        <f>'To &amp; from Work- trip % summary'!V589</f>
        <v>0</v>
      </c>
      <c r="AJ584" s="314">
        <f>'To &amp; from Work- trip % summary'!X589</f>
        <v>0</v>
      </c>
      <c r="AK584" s="260">
        <f t="shared" si="120"/>
        <v>0</v>
      </c>
      <c r="AL584" s="259">
        <f t="shared" si="121"/>
        <v>0</v>
      </c>
      <c r="AM584" s="312">
        <f>'To &amp; from Work- trip % summary'!AA589</f>
        <v>0</v>
      </c>
      <c r="AN584" s="314">
        <f>'To &amp; from Work- trip % summary'!AC589</f>
        <v>0</v>
      </c>
      <c r="AO584" s="260">
        <f t="shared" si="122"/>
        <v>0</v>
      </c>
      <c r="AP584" s="259">
        <f t="shared" si="123"/>
        <v>0</v>
      </c>
      <c r="AQ584" s="312">
        <f>'To &amp; from Work- trip % summary'!AF589</f>
        <v>0</v>
      </c>
      <c r="AR584" s="314">
        <f>'To &amp; from Work- trip % summary'!AH589</f>
        <v>0</v>
      </c>
      <c r="AS584" s="260">
        <f t="shared" si="124"/>
        <v>0</v>
      </c>
      <c r="AT584" s="259">
        <f t="shared" si="125"/>
        <v>0</v>
      </c>
      <c r="AU584" s="261"/>
      <c r="AV584" s="248"/>
      <c r="AW584" s="248"/>
      <c r="AX584" s="248"/>
      <c r="AY584" s="248"/>
    </row>
    <row r="585" spans="1:51" x14ac:dyDescent="0.2">
      <c r="A585" s="248"/>
      <c r="B585" s="248"/>
      <c r="C585" s="248"/>
      <c r="D585" s="248"/>
      <c r="E585" s="248"/>
      <c r="F585" s="248"/>
      <c r="G585" s="248"/>
      <c r="H585" s="248"/>
      <c r="I585" s="248"/>
      <c r="J585" s="248"/>
      <c r="K585" s="248"/>
      <c r="L585" s="248"/>
      <c r="M585" s="248"/>
      <c r="N585" s="248"/>
      <c r="O585" s="248"/>
      <c r="P585" s="248"/>
      <c r="Q585" s="296"/>
      <c r="R585" s="256">
        <f>'To &amp; from Work- trip % summary'!B590</f>
        <v>0</v>
      </c>
      <c r="S585" s="313">
        <f>'To &amp; from Work- trip % summary'!D590</f>
        <v>0</v>
      </c>
      <c r="T585" s="257">
        <f>'Non-survey input values'!$B$26</f>
        <v>220.3</v>
      </c>
      <c r="U585" s="258">
        <f t="shared" si="112"/>
        <v>0</v>
      </c>
      <c r="V585" s="259">
        <f t="shared" si="113"/>
        <v>0</v>
      </c>
      <c r="W585" s="312">
        <f>'To &amp; from Work- trip % summary'!G590</f>
        <v>0</v>
      </c>
      <c r="X585" s="314">
        <f>'To &amp; from Work- trip % summary'!I590</f>
        <v>0</v>
      </c>
      <c r="Y585" s="260">
        <f t="shared" si="114"/>
        <v>0</v>
      </c>
      <c r="Z585" s="259">
        <f t="shared" si="115"/>
        <v>0</v>
      </c>
      <c r="AA585" s="312">
        <f>'To &amp; from Work- trip % summary'!L590</f>
        <v>0</v>
      </c>
      <c r="AB585" s="314">
        <f>'To &amp; from Work- trip % summary'!N590</f>
        <v>0</v>
      </c>
      <c r="AC585" s="260">
        <f t="shared" si="116"/>
        <v>0</v>
      </c>
      <c r="AD585" s="259">
        <f t="shared" si="117"/>
        <v>0</v>
      </c>
      <c r="AE585" s="312">
        <f>'To &amp; from Work- trip % summary'!Q590</f>
        <v>0</v>
      </c>
      <c r="AF585" s="314">
        <f>'To &amp; from Work- trip % summary'!S590</f>
        <v>0</v>
      </c>
      <c r="AG585" s="260">
        <f t="shared" si="118"/>
        <v>0</v>
      </c>
      <c r="AH585" s="259">
        <f t="shared" si="119"/>
        <v>0</v>
      </c>
      <c r="AI585" s="312">
        <f>'To &amp; from Work- trip % summary'!V590</f>
        <v>0</v>
      </c>
      <c r="AJ585" s="314">
        <f>'To &amp; from Work- trip % summary'!X590</f>
        <v>0</v>
      </c>
      <c r="AK585" s="260">
        <f t="shared" si="120"/>
        <v>0</v>
      </c>
      <c r="AL585" s="259">
        <f t="shared" si="121"/>
        <v>0</v>
      </c>
      <c r="AM585" s="312">
        <f>'To &amp; from Work- trip % summary'!AA590</f>
        <v>0</v>
      </c>
      <c r="AN585" s="314">
        <f>'To &amp; from Work- trip % summary'!AC590</f>
        <v>0</v>
      </c>
      <c r="AO585" s="260">
        <f t="shared" si="122"/>
        <v>0</v>
      </c>
      <c r="AP585" s="259">
        <f t="shared" si="123"/>
        <v>0</v>
      </c>
      <c r="AQ585" s="312">
        <f>'To &amp; from Work- trip % summary'!AF590</f>
        <v>0</v>
      </c>
      <c r="AR585" s="314">
        <f>'To &amp; from Work- trip % summary'!AH590</f>
        <v>0</v>
      </c>
      <c r="AS585" s="260">
        <f t="shared" si="124"/>
        <v>0</v>
      </c>
      <c r="AT585" s="259">
        <f t="shared" si="125"/>
        <v>0</v>
      </c>
      <c r="AU585" s="261"/>
      <c r="AV585" s="248"/>
      <c r="AW585" s="248"/>
      <c r="AX585" s="248"/>
      <c r="AY585" s="248"/>
    </row>
    <row r="586" spans="1:51" x14ac:dyDescent="0.2">
      <c r="A586" s="248"/>
      <c r="B586" s="248"/>
      <c r="C586" s="248"/>
      <c r="D586" s="248"/>
      <c r="E586" s="248"/>
      <c r="F586" s="248"/>
      <c r="G586" s="248"/>
      <c r="H586" s="248"/>
      <c r="I586" s="248"/>
      <c r="J586" s="248"/>
      <c r="K586" s="248"/>
      <c r="L586" s="248"/>
      <c r="M586" s="248"/>
      <c r="N586" s="248"/>
      <c r="O586" s="248"/>
      <c r="P586" s="248"/>
      <c r="Q586" s="296"/>
      <c r="R586" s="256">
        <f>'To &amp; from Work- trip % summary'!B591</f>
        <v>0</v>
      </c>
      <c r="S586" s="313">
        <f>'To &amp; from Work- trip % summary'!D591</f>
        <v>0</v>
      </c>
      <c r="T586" s="257">
        <f>'Non-survey input values'!$B$26</f>
        <v>220.3</v>
      </c>
      <c r="U586" s="258">
        <f t="shared" si="112"/>
        <v>0</v>
      </c>
      <c r="V586" s="259">
        <f t="shared" si="113"/>
        <v>0</v>
      </c>
      <c r="W586" s="312">
        <f>'To &amp; from Work- trip % summary'!G591</f>
        <v>0</v>
      </c>
      <c r="X586" s="314">
        <f>'To &amp; from Work- trip % summary'!I591</f>
        <v>0</v>
      </c>
      <c r="Y586" s="260">
        <f t="shared" si="114"/>
        <v>0</v>
      </c>
      <c r="Z586" s="259">
        <f t="shared" si="115"/>
        <v>0</v>
      </c>
      <c r="AA586" s="312">
        <f>'To &amp; from Work- trip % summary'!L591</f>
        <v>0</v>
      </c>
      <c r="AB586" s="314">
        <f>'To &amp; from Work- trip % summary'!N591</f>
        <v>0</v>
      </c>
      <c r="AC586" s="260">
        <f t="shared" si="116"/>
        <v>0</v>
      </c>
      <c r="AD586" s="259">
        <f t="shared" si="117"/>
        <v>0</v>
      </c>
      <c r="AE586" s="312">
        <f>'To &amp; from Work- trip % summary'!Q591</f>
        <v>0</v>
      </c>
      <c r="AF586" s="314">
        <f>'To &amp; from Work- trip % summary'!S591</f>
        <v>0</v>
      </c>
      <c r="AG586" s="260">
        <f t="shared" si="118"/>
        <v>0</v>
      </c>
      <c r="AH586" s="259">
        <f t="shared" si="119"/>
        <v>0</v>
      </c>
      <c r="AI586" s="312">
        <f>'To &amp; from Work- trip % summary'!V591</f>
        <v>0</v>
      </c>
      <c r="AJ586" s="314">
        <f>'To &amp; from Work- trip % summary'!X591</f>
        <v>0</v>
      </c>
      <c r="AK586" s="260">
        <f t="shared" si="120"/>
        <v>0</v>
      </c>
      <c r="AL586" s="259">
        <f t="shared" si="121"/>
        <v>0</v>
      </c>
      <c r="AM586" s="312">
        <f>'To &amp; from Work- trip % summary'!AA591</f>
        <v>0</v>
      </c>
      <c r="AN586" s="314">
        <f>'To &amp; from Work- trip % summary'!AC591</f>
        <v>0</v>
      </c>
      <c r="AO586" s="260">
        <f t="shared" si="122"/>
        <v>0</v>
      </c>
      <c r="AP586" s="259">
        <f t="shared" si="123"/>
        <v>0</v>
      </c>
      <c r="AQ586" s="312">
        <f>'To &amp; from Work- trip % summary'!AF591</f>
        <v>0</v>
      </c>
      <c r="AR586" s="314">
        <f>'To &amp; from Work- trip % summary'!AH591</f>
        <v>0</v>
      </c>
      <c r="AS586" s="260">
        <f t="shared" si="124"/>
        <v>0</v>
      </c>
      <c r="AT586" s="259">
        <f t="shared" si="125"/>
        <v>0</v>
      </c>
      <c r="AU586" s="261"/>
      <c r="AV586" s="248"/>
      <c r="AW586" s="248"/>
      <c r="AX586" s="248"/>
      <c r="AY586" s="248"/>
    </row>
    <row r="587" spans="1:51" x14ac:dyDescent="0.2">
      <c r="A587" s="248"/>
      <c r="B587" s="248"/>
      <c r="C587" s="248"/>
      <c r="D587" s="248"/>
      <c r="E587" s="248"/>
      <c r="F587" s="248"/>
      <c r="G587" s="248"/>
      <c r="H587" s="248"/>
      <c r="I587" s="248"/>
      <c r="J587" s="248"/>
      <c r="K587" s="248"/>
      <c r="L587" s="248"/>
      <c r="M587" s="248"/>
      <c r="N587" s="248"/>
      <c r="O587" s="248"/>
      <c r="P587" s="248"/>
      <c r="Q587" s="296"/>
      <c r="R587" s="256">
        <f>'To &amp; from Work- trip % summary'!B592</f>
        <v>0</v>
      </c>
      <c r="S587" s="313">
        <f>'To &amp; from Work- trip % summary'!D592</f>
        <v>0</v>
      </c>
      <c r="T587" s="257">
        <f>'Non-survey input values'!$B$26</f>
        <v>220.3</v>
      </c>
      <c r="U587" s="258">
        <f t="shared" si="112"/>
        <v>0</v>
      </c>
      <c r="V587" s="259">
        <f t="shared" si="113"/>
        <v>0</v>
      </c>
      <c r="W587" s="312">
        <f>'To &amp; from Work- trip % summary'!G592</f>
        <v>0</v>
      </c>
      <c r="X587" s="314">
        <f>'To &amp; from Work- trip % summary'!I592</f>
        <v>0</v>
      </c>
      <c r="Y587" s="260">
        <f t="shared" si="114"/>
        <v>0</v>
      </c>
      <c r="Z587" s="259">
        <f t="shared" si="115"/>
        <v>0</v>
      </c>
      <c r="AA587" s="312">
        <f>'To &amp; from Work- trip % summary'!L592</f>
        <v>0</v>
      </c>
      <c r="AB587" s="314">
        <f>'To &amp; from Work- trip % summary'!N592</f>
        <v>0</v>
      </c>
      <c r="AC587" s="260">
        <f t="shared" si="116"/>
        <v>0</v>
      </c>
      <c r="AD587" s="259">
        <f t="shared" si="117"/>
        <v>0</v>
      </c>
      <c r="AE587" s="312">
        <f>'To &amp; from Work- trip % summary'!Q592</f>
        <v>0</v>
      </c>
      <c r="AF587" s="314">
        <f>'To &amp; from Work- trip % summary'!S592</f>
        <v>0</v>
      </c>
      <c r="AG587" s="260">
        <f t="shared" si="118"/>
        <v>0</v>
      </c>
      <c r="AH587" s="259">
        <f t="shared" si="119"/>
        <v>0</v>
      </c>
      <c r="AI587" s="312">
        <f>'To &amp; from Work- trip % summary'!V592</f>
        <v>0</v>
      </c>
      <c r="AJ587" s="314">
        <f>'To &amp; from Work- trip % summary'!X592</f>
        <v>0</v>
      </c>
      <c r="AK587" s="260">
        <f t="shared" si="120"/>
        <v>0</v>
      </c>
      <c r="AL587" s="259">
        <f t="shared" si="121"/>
        <v>0</v>
      </c>
      <c r="AM587" s="312">
        <f>'To &amp; from Work- trip % summary'!AA592</f>
        <v>0</v>
      </c>
      <c r="AN587" s="314">
        <f>'To &amp; from Work- trip % summary'!AC592</f>
        <v>0</v>
      </c>
      <c r="AO587" s="260">
        <f t="shared" si="122"/>
        <v>0</v>
      </c>
      <c r="AP587" s="259">
        <f t="shared" si="123"/>
        <v>0</v>
      </c>
      <c r="AQ587" s="312">
        <f>'To &amp; from Work- trip % summary'!AF592</f>
        <v>0</v>
      </c>
      <c r="AR587" s="314">
        <f>'To &amp; from Work- trip % summary'!AH592</f>
        <v>0</v>
      </c>
      <c r="AS587" s="260">
        <f t="shared" si="124"/>
        <v>0</v>
      </c>
      <c r="AT587" s="259">
        <f t="shared" si="125"/>
        <v>0</v>
      </c>
      <c r="AU587" s="261"/>
      <c r="AV587" s="248"/>
      <c r="AW587" s="248"/>
      <c r="AX587" s="248"/>
      <c r="AY587" s="248"/>
    </row>
    <row r="588" spans="1:51" x14ac:dyDescent="0.2">
      <c r="A588" s="248"/>
      <c r="B588" s="248"/>
      <c r="C588" s="248"/>
      <c r="D588" s="248"/>
      <c r="E588" s="248"/>
      <c r="F588" s="248"/>
      <c r="G588" s="248"/>
      <c r="H588" s="248"/>
      <c r="I588" s="248"/>
      <c r="J588" s="248"/>
      <c r="K588" s="248"/>
      <c r="L588" s="248"/>
      <c r="M588" s="248"/>
      <c r="N588" s="248"/>
      <c r="O588" s="248"/>
      <c r="P588" s="248"/>
      <c r="Q588" s="296"/>
      <c r="R588" s="256">
        <f>'To &amp; from Work- trip % summary'!B593</f>
        <v>0</v>
      </c>
      <c r="S588" s="313">
        <f>'To &amp; from Work- trip % summary'!D593</f>
        <v>0</v>
      </c>
      <c r="T588" s="257">
        <f>'Non-survey input values'!$B$26</f>
        <v>220.3</v>
      </c>
      <c r="U588" s="258">
        <f t="shared" ref="U588:U651" si="126">R588/5</f>
        <v>0</v>
      </c>
      <c r="V588" s="259">
        <f t="shared" ref="V588:V651" si="127">$B$5*$S588*$T588*U588</f>
        <v>0</v>
      </c>
      <c r="W588" s="312">
        <f>'To &amp; from Work- trip % summary'!G593</f>
        <v>0</v>
      </c>
      <c r="X588" s="314">
        <f>'To &amp; from Work- trip % summary'!I593</f>
        <v>0</v>
      </c>
      <c r="Y588" s="260">
        <f t="shared" ref="Y588:Y651" si="128">W588/5</f>
        <v>0</v>
      </c>
      <c r="Z588" s="259">
        <f t="shared" ref="Z588:Z651" si="129">$B$5*$X588*$T588*Y588</f>
        <v>0</v>
      </c>
      <c r="AA588" s="312">
        <f>'To &amp; from Work- trip % summary'!L593</f>
        <v>0</v>
      </c>
      <c r="AB588" s="314">
        <f>'To &amp; from Work- trip % summary'!N593</f>
        <v>0</v>
      </c>
      <c r="AC588" s="260">
        <f t="shared" ref="AC588:AC651" si="130">AA588/5</f>
        <v>0</v>
      </c>
      <c r="AD588" s="259">
        <f t="shared" ref="AD588:AD651" si="131">$B$5*$AB588*$T588*AC588</f>
        <v>0</v>
      </c>
      <c r="AE588" s="312">
        <f>'To &amp; from Work- trip % summary'!Q593</f>
        <v>0</v>
      </c>
      <c r="AF588" s="314">
        <f>'To &amp; from Work- trip % summary'!S593</f>
        <v>0</v>
      </c>
      <c r="AG588" s="260">
        <f t="shared" ref="AG588:AG651" si="132">AE588/5</f>
        <v>0</v>
      </c>
      <c r="AH588" s="259">
        <f t="shared" ref="AH588:AH651" si="133">$B$5*$AF588*$T588*AG588</f>
        <v>0</v>
      </c>
      <c r="AI588" s="312">
        <f>'To &amp; from Work- trip % summary'!V593</f>
        <v>0</v>
      </c>
      <c r="AJ588" s="314">
        <f>'To &amp; from Work- trip % summary'!X593</f>
        <v>0</v>
      </c>
      <c r="AK588" s="260">
        <f t="shared" ref="AK588:AK651" si="134">AI588/5</f>
        <v>0</v>
      </c>
      <c r="AL588" s="259">
        <f t="shared" ref="AL588:AL651" si="135">$B$5*$AJ588*$T588*AK588</f>
        <v>0</v>
      </c>
      <c r="AM588" s="312">
        <f>'To &amp; from Work- trip % summary'!AA593</f>
        <v>0</v>
      </c>
      <c r="AN588" s="314">
        <f>'To &amp; from Work- trip % summary'!AC593</f>
        <v>0</v>
      </c>
      <c r="AO588" s="260">
        <f t="shared" ref="AO588:AO651" si="136">AM588/5</f>
        <v>0</v>
      </c>
      <c r="AP588" s="259">
        <f t="shared" ref="AP588:AP651" si="137">$B$5*$AN588*$T588*AO588</f>
        <v>0</v>
      </c>
      <c r="AQ588" s="312">
        <f>'To &amp; from Work- trip % summary'!AF593</f>
        <v>0</v>
      </c>
      <c r="AR588" s="314">
        <f>'To &amp; from Work- trip % summary'!AH593</f>
        <v>0</v>
      </c>
      <c r="AS588" s="260">
        <f t="shared" ref="AS588:AS651" si="138">AQ588/5</f>
        <v>0</v>
      </c>
      <c r="AT588" s="259">
        <f t="shared" ref="AT588:AT651" si="139">$B$5*$AR588*$T588*AS588</f>
        <v>0</v>
      </c>
      <c r="AU588" s="261"/>
      <c r="AV588" s="248"/>
      <c r="AW588" s="248"/>
      <c r="AX588" s="248"/>
      <c r="AY588" s="248"/>
    </row>
    <row r="589" spans="1:51" x14ac:dyDescent="0.2">
      <c r="A589" s="248"/>
      <c r="B589" s="248"/>
      <c r="C589" s="248"/>
      <c r="D589" s="248"/>
      <c r="E589" s="248"/>
      <c r="F589" s="248"/>
      <c r="G589" s="248"/>
      <c r="H589" s="248"/>
      <c r="I589" s="248"/>
      <c r="J589" s="248"/>
      <c r="K589" s="248"/>
      <c r="L589" s="248"/>
      <c r="M589" s="248"/>
      <c r="N589" s="248"/>
      <c r="O589" s="248"/>
      <c r="P589" s="248"/>
      <c r="Q589" s="296"/>
      <c r="R589" s="256">
        <f>'To &amp; from Work- trip % summary'!B594</f>
        <v>0</v>
      </c>
      <c r="S589" s="313">
        <f>'To &amp; from Work- trip % summary'!D594</f>
        <v>0</v>
      </c>
      <c r="T589" s="257">
        <f>'Non-survey input values'!$B$26</f>
        <v>220.3</v>
      </c>
      <c r="U589" s="258">
        <f t="shared" si="126"/>
        <v>0</v>
      </c>
      <c r="V589" s="259">
        <f t="shared" si="127"/>
        <v>0</v>
      </c>
      <c r="W589" s="312">
        <f>'To &amp; from Work- trip % summary'!G594</f>
        <v>0</v>
      </c>
      <c r="X589" s="314">
        <f>'To &amp; from Work- trip % summary'!I594</f>
        <v>0</v>
      </c>
      <c r="Y589" s="260">
        <f t="shared" si="128"/>
        <v>0</v>
      </c>
      <c r="Z589" s="259">
        <f t="shared" si="129"/>
        <v>0</v>
      </c>
      <c r="AA589" s="312">
        <f>'To &amp; from Work- trip % summary'!L594</f>
        <v>0</v>
      </c>
      <c r="AB589" s="314">
        <f>'To &amp; from Work- trip % summary'!N594</f>
        <v>0</v>
      </c>
      <c r="AC589" s="260">
        <f t="shared" si="130"/>
        <v>0</v>
      </c>
      <c r="AD589" s="259">
        <f t="shared" si="131"/>
        <v>0</v>
      </c>
      <c r="AE589" s="312">
        <f>'To &amp; from Work- trip % summary'!Q594</f>
        <v>0</v>
      </c>
      <c r="AF589" s="314">
        <f>'To &amp; from Work- trip % summary'!S594</f>
        <v>0</v>
      </c>
      <c r="AG589" s="260">
        <f t="shared" si="132"/>
        <v>0</v>
      </c>
      <c r="AH589" s="259">
        <f t="shared" si="133"/>
        <v>0</v>
      </c>
      <c r="AI589" s="312">
        <f>'To &amp; from Work- trip % summary'!V594</f>
        <v>0</v>
      </c>
      <c r="AJ589" s="314">
        <f>'To &amp; from Work- trip % summary'!X594</f>
        <v>0</v>
      </c>
      <c r="AK589" s="260">
        <f t="shared" si="134"/>
        <v>0</v>
      </c>
      <c r="AL589" s="259">
        <f t="shared" si="135"/>
        <v>0</v>
      </c>
      <c r="AM589" s="312">
        <f>'To &amp; from Work- trip % summary'!AA594</f>
        <v>0</v>
      </c>
      <c r="AN589" s="314">
        <f>'To &amp; from Work- trip % summary'!AC594</f>
        <v>0</v>
      </c>
      <c r="AO589" s="260">
        <f t="shared" si="136"/>
        <v>0</v>
      </c>
      <c r="AP589" s="259">
        <f t="shared" si="137"/>
        <v>0</v>
      </c>
      <c r="AQ589" s="312">
        <f>'To &amp; from Work- trip % summary'!AF594</f>
        <v>0</v>
      </c>
      <c r="AR589" s="314">
        <f>'To &amp; from Work- trip % summary'!AH594</f>
        <v>0</v>
      </c>
      <c r="AS589" s="260">
        <f t="shared" si="138"/>
        <v>0</v>
      </c>
      <c r="AT589" s="259">
        <f t="shared" si="139"/>
        <v>0</v>
      </c>
      <c r="AU589" s="261"/>
      <c r="AV589" s="248"/>
      <c r="AW589" s="248"/>
      <c r="AX589" s="248"/>
      <c r="AY589" s="248"/>
    </row>
    <row r="590" spans="1:51" x14ac:dyDescent="0.2">
      <c r="A590" s="248"/>
      <c r="B590" s="248"/>
      <c r="C590" s="248"/>
      <c r="D590" s="248"/>
      <c r="E590" s="248"/>
      <c r="F590" s="248"/>
      <c r="G590" s="248"/>
      <c r="H590" s="248"/>
      <c r="I590" s="248"/>
      <c r="J590" s="248"/>
      <c r="K590" s="248"/>
      <c r="L590" s="248"/>
      <c r="M590" s="248"/>
      <c r="N590" s="248"/>
      <c r="O590" s="248"/>
      <c r="P590" s="248"/>
      <c r="Q590" s="296"/>
      <c r="R590" s="256">
        <f>'To &amp; from Work- trip % summary'!B595</f>
        <v>0</v>
      </c>
      <c r="S590" s="313">
        <f>'To &amp; from Work- trip % summary'!D595</f>
        <v>0</v>
      </c>
      <c r="T590" s="257">
        <f>'Non-survey input values'!$B$26</f>
        <v>220.3</v>
      </c>
      <c r="U590" s="258">
        <f t="shared" si="126"/>
        <v>0</v>
      </c>
      <c r="V590" s="259">
        <f t="shared" si="127"/>
        <v>0</v>
      </c>
      <c r="W590" s="312">
        <f>'To &amp; from Work- trip % summary'!G595</f>
        <v>0</v>
      </c>
      <c r="X590" s="314">
        <f>'To &amp; from Work- trip % summary'!I595</f>
        <v>0</v>
      </c>
      <c r="Y590" s="260">
        <f t="shared" si="128"/>
        <v>0</v>
      </c>
      <c r="Z590" s="259">
        <f t="shared" si="129"/>
        <v>0</v>
      </c>
      <c r="AA590" s="312">
        <f>'To &amp; from Work- trip % summary'!L595</f>
        <v>0</v>
      </c>
      <c r="AB590" s="314">
        <f>'To &amp; from Work- trip % summary'!N595</f>
        <v>0</v>
      </c>
      <c r="AC590" s="260">
        <f t="shared" si="130"/>
        <v>0</v>
      </c>
      <c r="AD590" s="259">
        <f t="shared" si="131"/>
        <v>0</v>
      </c>
      <c r="AE590" s="312">
        <f>'To &amp; from Work- trip % summary'!Q595</f>
        <v>0</v>
      </c>
      <c r="AF590" s="314">
        <f>'To &amp; from Work- trip % summary'!S595</f>
        <v>0</v>
      </c>
      <c r="AG590" s="260">
        <f t="shared" si="132"/>
        <v>0</v>
      </c>
      <c r="AH590" s="259">
        <f t="shared" si="133"/>
        <v>0</v>
      </c>
      <c r="AI590" s="312">
        <f>'To &amp; from Work- trip % summary'!V595</f>
        <v>0</v>
      </c>
      <c r="AJ590" s="314">
        <f>'To &amp; from Work- trip % summary'!X595</f>
        <v>0</v>
      </c>
      <c r="AK590" s="260">
        <f t="shared" si="134"/>
        <v>0</v>
      </c>
      <c r="AL590" s="259">
        <f t="shared" si="135"/>
        <v>0</v>
      </c>
      <c r="AM590" s="312">
        <f>'To &amp; from Work- trip % summary'!AA595</f>
        <v>0</v>
      </c>
      <c r="AN590" s="314">
        <f>'To &amp; from Work- trip % summary'!AC595</f>
        <v>0</v>
      </c>
      <c r="AO590" s="260">
        <f t="shared" si="136"/>
        <v>0</v>
      </c>
      <c r="AP590" s="259">
        <f t="shared" si="137"/>
        <v>0</v>
      </c>
      <c r="AQ590" s="312">
        <f>'To &amp; from Work- trip % summary'!AF595</f>
        <v>0</v>
      </c>
      <c r="AR590" s="314">
        <f>'To &amp; from Work- trip % summary'!AH595</f>
        <v>0</v>
      </c>
      <c r="AS590" s="260">
        <f t="shared" si="138"/>
        <v>0</v>
      </c>
      <c r="AT590" s="259">
        <f t="shared" si="139"/>
        <v>0</v>
      </c>
      <c r="AU590" s="261"/>
      <c r="AV590" s="248"/>
      <c r="AW590" s="248"/>
      <c r="AX590" s="248"/>
      <c r="AY590" s="248"/>
    </row>
    <row r="591" spans="1:51" x14ac:dyDescent="0.2">
      <c r="A591" s="248"/>
      <c r="B591" s="248"/>
      <c r="C591" s="248"/>
      <c r="D591" s="248"/>
      <c r="E591" s="248"/>
      <c r="F591" s="248"/>
      <c r="G591" s="248"/>
      <c r="H591" s="248"/>
      <c r="I591" s="248"/>
      <c r="J591" s="248"/>
      <c r="K591" s="248"/>
      <c r="L591" s="248"/>
      <c r="M591" s="248"/>
      <c r="N591" s="248"/>
      <c r="O591" s="248"/>
      <c r="P591" s="248"/>
      <c r="Q591" s="296"/>
      <c r="R591" s="256">
        <f>'To &amp; from Work- trip % summary'!B596</f>
        <v>0</v>
      </c>
      <c r="S591" s="313">
        <f>'To &amp; from Work- trip % summary'!D596</f>
        <v>0</v>
      </c>
      <c r="T591" s="257">
        <f>'Non-survey input values'!$B$26</f>
        <v>220.3</v>
      </c>
      <c r="U591" s="258">
        <f t="shared" si="126"/>
        <v>0</v>
      </c>
      <c r="V591" s="259">
        <f t="shared" si="127"/>
        <v>0</v>
      </c>
      <c r="W591" s="312">
        <f>'To &amp; from Work- trip % summary'!G596</f>
        <v>0</v>
      </c>
      <c r="X591" s="314">
        <f>'To &amp; from Work- trip % summary'!I596</f>
        <v>0</v>
      </c>
      <c r="Y591" s="260">
        <f t="shared" si="128"/>
        <v>0</v>
      </c>
      <c r="Z591" s="259">
        <f t="shared" si="129"/>
        <v>0</v>
      </c>
      <c r="AA591" s="312">
        <f>'To &amp; from Work- trip % summary'!L596</f>
        <v>0</v>
      </c>
      <c r="AB591" s="314">
        <f>'To &amp; from Work- trip % summary'!N596</f>
        <v>0</v>
      </c>
      <c r="AC591" s="260">
        <f t="shared" si="130"/>
        <v>0</v>
      </c>
      <c r="AD591" s="259">
        <f t="shared" si="131"/>
        <v>0</v>
      </c>
      <c r="AE591" s="312">
        <f>'To &amp; from Work- trip % summary'!Q596</f>
        <v>0</v>
      </c>
      <c r="AF591" s="314">
        <f>'To &amp; from Work- trip % summary'!S596</f>
        <v>0</v>
      </c>
      <c r="AG591" s="260">
        <f t="shared" si="132"/>
        <v>0</v>
      </c>
      <c r="AH591" s="259">
        <f t="shared" si="133"/>
        <v>0</v>
      </c>
      <c r="AI591" s="312">
        <f>'To &amp; from Work- trip % summary'!V596</f>
        <v>0</v>
      </c>
      <c r="AJ591" s="314">
        <f>'To &amp; from Work- trip % summary'!X596</f>
        <v>0</v>
      </c>
      <c r="AK591" s="260">
        <f t="shared" si="134"/>
        <v>0</v>
      </c>
      <c r="AL591" s="259">
        <f t="shared" si="135"/>
        <v>0</v>
      </c>
      <c r="AM591" s="312">
        <f>'To &amp; from Work- trip % summary'!AA596</f>
        <v>0</v>
      </c>
      <c r="AN591" s="314">
        <f>'To &amp; from Work- trip % summary'!AC596</f>
        <v>0</v>
      </c>
      <c r="AO591" s="260">
        <f t="shared" si="136"/>
        <v>0</v>
      </c>
      <c r="AP591" s="259">
        <f t="shared" si="137"/>
        <v>0</v>
      </c>
      <c r="AQ591" s="312">
        <f>'To &amp; from Work- trip % summary'!AF596</f>
        <v>0</v>
      </c>
      <c r="AR591" s="314">
        <f>'To &amp; from Work- trip % summary'!AH596</f>
        <v>0</v>
      </c>
      <c r="AS591" s="260">
        <f t="shared" si="138"/>
        <v>0</v>
      </c>
      <c r="AT591" s="259">
        <f t="shared" si="139"/>
        <v>0</v>
      </c>
      <c r="AU591" s="261"/>
      <c r="AV591" s="248"/>
      <c r="AW591" s="248"/>
      <c r="AX591" s="248"/>
      <c r="AY591" s="248"/>
    </row>
    <row r="592" spans="1:51" x14ac:dyDescent="0.2">
      <c r="A592" s="248"/>
      <c r="B592" s="248"/>
      <c r="C592" s="248"/>
      <c r="D592" s="248"/>
      <c r="E592" s="248"/>
      <c r="F592" s="248"/>
      <c r="G592" s="248"/>
      <c r="H592" s="248"/>
      <c r="I592" s="248"/>
      <c r="J592" s="248"/>
      <c r="K592" s="248"/>
      <c r="L592" s="248"/>
      <c r="M592" s="248"/>
      <c r="N592" s="248"/>
      <c r="O592" s="248"/>
      <c r="P592" s="248"/>
      <c r="Q592" s="296"/>
      <c r="R592" s="256">
        <f>'To &amp; from Work- trip % summary'!B597</f>
        <v>0</v>
      </c>
      <c r="S592" s="313">
        <f>'To &amp; from Work- trip % summary'!D597</f>
        <v>0</v>
      </c>
      <c r="T592" s="257">
        <f>'Non-survey input values'!$B$26</f>
        <v>220.3</v>
      </c>
      <c r="U592" s="258">
        <f t="shared" si="126"/>
        <v>0</v>
      </c>
      <c r="V592" s="259">
        <f t="shared" si="127"/>
        <v>0</v>
      </c>
      <c r="W592" s="312">
        <f>'To &amp; from Work- trip % summary'!G597</f>
        <v>0</v>
      </c>
      <c r="X592" s="314">
        <f>'To &amp; from Work- trip % summary'!I597</f>
        <v>0</v>
      </c>
      <c r="Y592" s="260">
        <f t="shared" si="128"/>
        <v>0</v>
      </c>
      <c r="Z592" s="259">
        <f t="shared" si="129"/>
        <v>0</v>
      </c>
      <c r="AA592" s="312">
        <f>'To &amp; from Work- trip % summary'!L597</f>
        <v>0</v>
      </c>
      <c r="AB592" s="314">
        <f>'To &amp; from Work- trip % summary'!N597</f>
        <v>0</v>
      </c>
      <c r="AC592" s="260">
        <f t="shared" si="130"/>
        <v>0</v>
      </c>
      <c r="AD592" s="259">
        <f t="shared" si="131"/>
        <v>0</v>
      </c>
      <c r="AE592" s="312">
        <f>'To &amp; from Work- trip % summary'!Q597</f>
        <v>0</v>
      </c>
      <c r="AF592" s="314">
        <f>'To &amp; from Work- trip % summary'!S597</f>
        <v>0</v>
      </c>
      <c r="AG592" s="260">
        <f t="shared" si="132"/>
        <v>0</v>
      </c>
      <c r="AH592" s="259">
        <f t="shared" si="133"/>
        <v>0</v>
      </c>
      <c r="AI592" s="312">
        <f>'To &amp; from Work- trip % summary'!V597</f>
        <v>0</v>
      </c>
      <c r="AJ592" s="314">
        <f>'To &amp; from Work- trip % summary'!X597</f>
        <v>0</v>
      </c>
      <c r="AK592" s="260">
        <f t="shared" si="134"/>
        <v>0</v>
      </c>
      <c r="AL592" s="259">
        <f t="shared" si="135"/>
        <v>0</v>
      </c>
      <c r="AM592" s="312">
        <f>'To &amp; from Work- trip % summary'!AA597</f>
        <v>0</v>
      </c>
      <c r="AN592" s="314">
        <f>'To &amp; from Work- trip % summary'!AC597</f>
        <v>0</v>
      </c>
      <c r="AO592" s="260">
        <f t="shared" si="136"/>
        <v>0</v>
      </c>
      <c r="AP592" s="259">
        <f t="shared" si="137"/>
        <v>0</v>
      </c>
      <c r="AQ592" s="312">
        <f>'To &amp; from Work- trip % summary'!AF597</f>
        <v>0</v>
      </c>
      <c r="AR592" s="314">
        <f>'To &amp; from Work- trip % summary'!AH597</f>
        <v>0</v>
      </c>
      <c r="AS592" s="260">
        <f t="shared" si="138"/>
        <v>0</v>
      </c>
      <c r="AT592" s="259">
        <f t="shared" si="139"/>
        <v>0</v>
      </c>
      <c r="AU592" s="261"/>
      <c r="AV592" s="248"/>
      <c r="AW592" s="248"/>
      <c r="AX592" s="248"/>
      <c r="AY592" s="248"/>
    </row>
    <row r="593" spans="1:51" x14ac:dyDescent="0.2">
      <c r="A593" s="248"/>
      <c r="B593" s="248"/>
      <c r="C593" s="248"/>
      <c r="D593" s="248"/>
      <c r="E593" s="248"/>
      <c r="F593" s="248"/>
      <c r="G593" s="248"/>
      <c r="H593" s="248"/>
      <c r="I593" s="248"/>
      <c r="J593" s="248"/>
      <c r="K593" s="248"/>
      <c r="L593" s="248"/>
      <c r="M593" s="248"/>
      <c r="N593" s="248"/>
      <c r="O593" s="248"/>
      <c r="P593" s="248"/>
      <c r="Q593" s="296"/>
      <c r="R593" s="256">
        <f>'To &amp; from Work- trip % summary'!B598</f>
        <v>0</v>
      </c>
      <c r="S593" s="313">
        <f>'To &amp; from Work- trip % summary'!D598</f>
        <v>0</v>
      </c>
      <c r="T593" s="257">
        <f>'Non-survey input values'!$B$26</f>
        <v>220.3</v>
      </c>
      <c r="U593" s="258">
        <f t="shared" si="126"/>
        <v>0</v>
      </c>
      <c r="V593" s="259">
        <f t="shared" si="127"/>
        <v>0</v>
      </c>
      <c r="W593" s="312">
        <f>'To &amp; from Work- trip % summary'!G598</f>
        <v>0</v>
      </c>
      <c r="X593" s="314">
        <f>'To &amp; from Work- trip % summary'!I598</f>
        <v>0</v>
      </c>
      <c r="Y593" s="260">
        <f t="shared" si="128"/>
        <v>0</v>
      </c>
      <c r="Z593" s="259">
        <f t="shared" si="129"/>
        <v>0</v>
      </c>
      <c r="AA593" s="312">
        <f>'To &amp; from Work- trip % summary'!L598</f>
        <v>0</v>
      </c>
      <c r="AB593" s="314">
        <f>'To &amp; from Work- trip % summary'!N598</f>
        <v>0</v>
      </c>
      <c r="AC593" s="260">
        <f t="shared" si="130"/>
        <v>0</v>
      </c>
      <c r="AD593" s="259">
        <f t="shared" si="131"/>
        <v>0</v>
      </c>
      <c r="AE593" s="312">
        <f>'To &amp; from Work- trip % summary'!Q598</f>
        <v>0</v>
      </c>
      <c r="AF593" s="314">
        <f>'To &amp; from Work- trip % summary'!S598</f>
        <v>0</v>
      </c>
      <c r="AG593" s="260">
        <f t="shared" si="132"/>
        <v>0</v>
      </c>
      <c r="AH593" s="259">
        <f t="shared" si="133"/>
        <v>0</v>
      </c>
      <c r="AI593" s="312">
        <f>'To &amp; from Work- trip % summary'!V598</f>
        <v>0</v>
      </c>
      <c r="AJ593" s="314">
        <f>'To &amp; from Work- trip % summary'!X598</f>
        <v>0</v>
      </c>
      <c r="AK593" s="260">
        <f t="shared" si="134"/>
        <v>0</v>
      </c>
      <c r="AL593" s="259">
        <f t="shared" si="135"/>
        <v>0</v>
      </c>
      <c r="AM593" s="312">
        <f>'To &amp; from Work- trip % summary'!AA598</f>
        <v>0</v>
      </c>
      <c r="AN593" s="314">
        <f>'To &amp; from Work- trip % summary'!AC598</f>
        <v>0</v>
      </c>
      <c r="AO593" s="260">
        <f t="shared" si="136"/>
        <v>0</v>
      </c>
      <c r="AP593" s="259">
        <f t="shared" si="137"/>
        <v>0</v>
      </c>
      <c r="AQ593" s="312">
        <f>'To &amp; from Work- trip % summary'!AF598</f>
        <v>0</v>
      </c>
      <c r="AR593" s="314">
        <f>'To &amp; from Work- trip % summary'!AH598</f>
        <v>0</v>
      </c>
      <c r="AS593" s="260">
        <f t="shared" si="138"/>
        <v>0</v>
      </c>
      <c r="AT593" s="259">
        <f t="shared" si="139"/>
        <v>0</v>
      </c>
      <c r="AU593" s="261"/>
      <c r="AV593" s="248"/>
      <c r="AW593" s="248"/>
      <c r="AX593" s="248"/>
      <c r="AY593" s="248"/>
    </row>
    <row r="594" spans="1:51" x14ac:dyDescent="0.2">
      <c r="A594" s="248"/>
      <c r="B594" s="248"/>
      <c r="C594" s="248"/>
      <c r="D594" s="248"/>
      <c r="E594" s="248"/>
      <c r="F594" s="248"/>
      <c r="G594" s="248"/>
      <c r="H594" s="248"/>
      <c r="I594" s="248"/>
      <c r="J594" s="248"/>
      <c r="K594" s="248"/>
      <c r="L594" s="248"/>
      <c r="M594" s="248"/>
      <c r="N594" s="248"/>
      <c r="O594" s="248"/>
      <c r="P594" s="248"/>
      <c r="Q594" s="296"/>
      <c r="R594" s="256">
        <f>'To &amp; from Work- trip % summary'!B599</f>
        <v>0</v>
      </c>
      <c r="S594" s="313">
        <f>'To &amp; from Work- trip % summary'!D599</f>
        <v>0</v>
      </c>
      <c r="T594" s="257">
        <f>'Non-survey input values'!$B$26</f>
        <v>220.3</v>
      </c>
      <c r="U594" s="258">
        <f t="shared" si="126"/>
        <v>0</v>
      </c>
      <c r="V594" s="259">
        <f t="shared" si="127"/>
        <v>0</v>
      </c>
      <c r="W594" s="312">
        <f>'To &amp; from Work- trip % summary'!G599</f>
        <v>0</v>
      </c>
      <c r="X594" s="314">
        <f>'To &amp; from Work- trip % summary'!I599</f>
        <v>0</v>
      </c>
      <c r="Y594" s="260">
        <f t="shared" si="128"/>
        <v>0</v>
      </c>
      <c r="Z594" s="259">
        <f t="shared" si="129"/>
        <v>0</v>
      </c>
      <c r="AA594" s="312">
        <f>'To &amp; from Work- trip % summary'!L599</f>
        <v>0</v>
      </c>
      <c r="AB594" s="314">
        <f>'To &amp; from Work- trip % summary'!N599</f>
        <v>0</v>
      </c>
      <c r="AC594" s="260">
        <f t="shared" si="130"/>
        <v>0</v>
      </c>
      <c r="AD594" s="259">
        <f t="shared" si="131"/>
        <v>0</v>
      </c>
      <c r="AE594" s="312">
        <f>'To &amp; from Work- trip % summary'!Q599</f>
        <v>0</v>
      </c>
      <c r="AF594" s="314">
        <f>'To &amp; from Work- trip % summary'!S599</f>
        <v>0</v>
      </c>
      <c r="AG594" s="260">
        <f t="shared" si="132"/>
        <v>0</v>
      </c>
      <c r="AH594" s="259">
        <f t="shared" si="133"/>
        <v>0</v>
      </c>
      <c r="AI594" s="312">
        <f>'To &amp; from Work- trip % summary'!V599</f>
        <v>0</v>
      </c>
      <c r="AJ594" s="314">
        <f>'To &amp; from Work- trip % summary'!X599</f>
        <v>0</v>
      </c>
      <c r="AK594" s="260">
        <f t="shared" si="134"/>
        <v>0</v>
      </c>
      <c r="AL594" s="259">
        <f t="shared" si="135"/>
        <v>0</v>
      </c>
      <c r="AM594" s="312">
        <f>'To &amp; from Work- trip % summary'!AA599</f>
        <v>0</v>
      </c>
      <c r="AN594" s="314">
        <f>'To &amp; from Work- trip % summary'!AC599</f>
        <v>0</v>
      </c>
      <c r="AO594" s="260">
        <f t="shared" si="136"/>
        <v>0</v>
      </c>
      <c r="AP594" s="259">
        <f t="shared" si="137"/>
        <v>0</v>
      </c>
      <c r="AQ594" s="312">
        <f>'To &amp; from Work- trip % summary'!AF599</f>
        <v>0</v>
      </c>
      <c r="AR594" s="314">
        <f>'To &amp; from Work- trip % summary'!AH599</f>
        <v>0</v>
      </c>
      <c r="AS594" s="260">
        <f t="shared" si="138"/>
        <v>0</v>
      </c>
      <c r="AT594" s="259">
        <f t="shared" si="139"/>
        <v>0</v>
      </c>
      <c r="AU594" s="261"/>
      <c r="AV594" s="248"/>
      <c r="AW594" s="248"/>
      <c r="AX594" s="248"/>
      <c r="AY594" s="248"/>
    </row>
    <row r="595" spans="1:51" x14ac:dyDescent="0.2">
      <c r="A595" s="248"/>
      <c r="B595" s="248"/>
      <c r="C595" s="248"/>
      <c r="D595" s="248"/>
      <c r="E595" s="248"/>
      <c r="F595" s="248"/>
      <c r="G595" s="248"/>
      <c r="H595" s="248"/>
      <c r="I595" s="248"/>
      <c r="J595" s="248"/>
      <c r="K595" s="248"/>
      <c r="L595" s="248"/>
      <c r="M595" s="248"/>
      <c r="N595" s="248"/>
      <c r="O595" s="248"/>
      <c r="P595" s="248"/>
      <c r="Q595" s="296"/>
      <c r="R595" s="256">
        <f>'To &amp; from Work- trip % summary'!B600</f>
        <v>0</v>
      </c>
      <c r="S595" s="313">
        <f>'To &amp; from Work- trip % summary'!D600</f>
        <v>0</v>
      </c>
      <c r="T595" s="257">
        <f>'Non-survey input values'!$B$26</f>
        <v>220.3</v>
      </c>
      <c r="U595" s="258">
        <f t="shared" si="126"/>
        <v>0</v>
      </c>
      <c r="V595" s="259">
        <f t="shared" si="127"/>
        <v>0</v>
      </c>
      <c r="W595" s="312">
        <f>'To &amp; from Work- trip % summary'!G600</f>
        <v>0</v>
      </c>
      <c r="X595" s="314">
        <f>'To &amp; from Work- trip % summary'!I600</f>
        <v>0</v>
      </c>
      <c r="Y595" s="260">
        <f t="shared" si="128"/>
        <v>0</v>
      </c>
      <c r="Z595" s="259">
        <f t="shared" si="129"/>
        <v>0</v>
      </c>
      <c r="AA595" s="312">
        <f>'To &amp; from Work- trip % summary'!L600</f>
        <v>0</v>
      </c>
      <c r="AB595" s="314">
        <f>'To &amp; from Work- trip % summary'!N600</f>
        <v>0</v>
      </c>
      <c r="AC595" s="260">
        <f t="shared" si="130"/>
        <v>0</v>
      </c>
      <c r="AD595" s="259">
        <f t="shared" si="131"/>
        <v>0</v>
      </c>
      <c r="AE595" s="312">
        <f>'To &amp; from Work- trip % summary'!Q600</f>
        <v>0</v>
      </c>
      <c r="AF595" s="314">
        <f>'To &amp; from Work- trip % summary'!S600</f>
        <v>0</v>
      </c>
      <c r="AG595" s="260">
        <f t="shared" si="132"/>
        <v>0</v>
      </c>
      <c r="AH595" s="259">
        <f t="shared" si="133"/>
        <v>0</v>
      </c>
      <c r="AI595" s="312">
        <f>'To &amp; from Work- trip % summary'!V600</f>
        <v>0</v>
      </c>
      <c r="AJ595" s="314">
        <f>'To &amp; from Work- trip % summary'!X600</f>
        <v>0</v>
      </c>
      <c r="AK595" s="260">
        <f t="shared" si="134"/>
        <v>0</v>
      </c>
      <c r="AL595" s="259">
        <f t="shared" si="135"/>
        <v>0</v>
      </c>
      <c r="AM595" s="312">
        <f>'To &amp; from Work- trip % summary'!AA600</f>
        <v>0</v>
      </c>
      <c r="AN595" s="314">
        <f>'To &amp; from Work- trip % summary'!AC600</f>
        <v>0</v>
      </c>
      <c r="AO595" s="260">
        <f t="shared" si="136"/>
        <v>0</v>
      </c>
      <c r="AP595" s="259">
        <f t="shared" si="137"/>
        <v>0</v>
      </c>
      <c r="AQ595" s="312">
        <f>'To &amp; from Work- trip % summary'!AF600</f>
        <v>0</v>
      </c>
      <c r="AR595" s="314">
        <f>'To &amp; from Work- trip % summary'!AH600</f>
        <v>0</v>
      </c>
      <c r="AS595" s="260">
        <f t="shared" si="138"/>
        <v>0</v>
      </c>
      <c r="AT595" s="259">
        <f t="shared" si="139"/>
        <v>0</v>
      </c>
      <c r="AU595" s="261"/>
      <c r="AV595" s="248"/>
      <c r="AW595" s="248"/>
      <c r="AX595" s="248"/>
      <c r="AY595" s="248"/>
    </row>
    <row r="596" spans="1:51" x14ac:dyDescent="0.2">
      <c r="A596" s="248"/>
      <c r="B596" s="248"/>
      <c r="C596" s="248"/>
      <c r="D596" s="248"/>
      <c r="E596" s="248"/>
      <c r="F596" s="248"/>
      <c r="G596" s="248"/>
      <c r="H596" s="248"/>
      <c r="I596" s="248"/>
      <c r="J596" s="248"/>
      <c r="K596" s="248"/>
      <c r="L596" s="248"/>
      <c r="M596" s="248"/>
      <c r="N596" s="248"/>
      <c r="O596" s="248"/>
      <c r="P596" s="248"/>
      <c r="Q596" s="296"/>
      <c r="R596" s="256">
        <f>'To &amp; from Work- trip % summary'!B601</f>
        <v>0</v>
      </c>
      <c r="S596" s="313">
        <f>'To &amp; from Work- trip % summary'!D601</f>
        <v>0</v>
      </c>
      <c r="T596" s="257">
        <f>'Non-survey input values'!$B$26</f>
        <v>220.3</v>
      </c>
      <c r="U596" s="258">
        <f t="shared" si="126"/>
        <v>0</v>
      </c>
      <c r="V596" s="259">
        <f t="shared" si="127"/>
        <v>0</v>
      </c>
      <c r="W596" s="312">
        <f>'To &amp; from Work- trip % summary'!G601</f>
        <v>0</v>
      </c>
      <c r="X596" s="314">
        <f>'To &amp; from Work- trip % summary'!I601</f>
        <v>0</v>
      </c>
      <c r="Y596" s="260">
        <f t="shared" si="128"/>
        <v>0</v>
      </c>
      <c r="Z596" s="259">
        <f t="shared" si="129"/>
        <v>0</v>
      </c>
      <c r="AA596" s="312">
        <f>'To &amp; from Work- trip % summary'!L601</f>
        <v>0</v>
      </c>
      <c r="AB596" s="314">
        <f>'To &amp; from Work- trip % summary'!N601</f>
        <v>0</v>
      </c>
      <c r="AC596" s="260">
        <f t="shared" si="130"/>
        <v>0</v>
      </c>
      <c r="AD596" s="259">
        <f t="shared" si="131"/>
        <v>0</v>
      </c>
      <c r="AE596" s="312">
        <f>'To &amp; from Work- trip % summary'!Q601</f>
        <v>0</v>
      </c>
      <c r="AF596" s="314">
        <f>'To &amp; from Work- trip % summary'!S601</f>
        <v>0</v>
      </c>
      <c r="AG596" s="260">
        <f t="shared" si="132"/>
        <v>0</v>
      </c>
      <c r="AH596" s="259">
        <f t="shared" si="133"/>
        <v>0</v>
      </c>
      <c r="AI596" s="312">
        <f>'To &amp; from Work- trip % summary'!V601</f>
        <v>0</v>
      </c>
      <c r="AJ596" s="314">
        <f>'To &amp; from Work- trip % summary'!X601</f>
        <v>0</v>
      </c>
      <c r="AK596" s="260">
        <f t="shared" si="134"/>
        <v>0</v>
      </c>
      <c r="AL596" s="259">
        <f t="shared" si="135"/>
        <v>0</v>
      </c>
      <c r="AM596" s="312">
        <f>'To &amp; from Work- trip % summary'!AA601</f>
        <v>0</v>
      </c>
      <c r="AN596" s="314">
        <f>'To &amp; from Work- trip % summary'!AC601</f>
        <v>0</v>
      </c>
      <c r="AO596" s="260">
        <f t="shared" si="136"/>
        <v>0</v>
      </c>
      <c r="AP596" s="259">
        <f t="shared" si="137"/>
        <v>0</v>
      </c>
      <c r="AQ596" s="312">
        <f>'To &amp; from Work- trip % summary'!AF601</f>
        <v>0</v>
      </c>
      <c r="AR596" s="314">
        <f>'To &amp; from Work- trip % summary'!AH601</f>
        <v>0</v>
      </c>
      <c r="AS596" s="260">
        <f t="shared" si="138"/>
        <v>0</v>
      </c>
      <c r="AT596" s="259">
        <f t="shared" si="139"/>
        <v>0</v>
      </c>
      <c r="AU596" s="261"/>
      <c r="AV596" s="248"/>
      <c r="AW596" s="248"/>
      <c r="AX596" s="248"/>
      <c r="AY596" s="248"/>
    </row>
    <row r="597" spans="1:51" x14ac:dyDescent="0.2">
      <c r="A597" s="248"/>
      <c r="B597" s="248"/>
      <c r="C597" s="248"/>
      <c r="D597" s="248"/>
      <c r="E597" s="248"/>
      <c r="F597" s="248"/>
      <c r="G597" s="248"/>
      <c r="H597" s="248"/>
      <c r="I597" s="248"/>
      <c r="J597" s="248"/>
      <c r="K597" s="248"/>
      <c r="L597" s="248"/>
      <c r="M597" s="248"/>
      <c r="N597" s="248"/>
      <c r="O597" s="248"/>
      <c r="P597" s="248"/>
      <c r="Q597" s="296"/>
      <c r="R597" s="256">
        <f>'To &amp; from Work- trip % summary'!B602</f>
        <v>0</v>
      </c>
      <c r="S597" s="313">
        <f>'To &amp; from Work- trip % summary'!D602</f>
        <v>0</v>
      </c>
      <c r="T597" s="257">
        <f>'Non-survey input values'!$B$26</f>
        <v>220.3</v>
      </c>
      <c r="U597" s="258">
        <f t="shared" si="126"/>
        <v>0</v>
      </c>
      <c r="V597" s="259">
        <f t="shared" si="127"/>
        <v>0</v>
      </c>
      <c r="W597" s="312">
        <f>'To &amp; from Work- trip % summary'!G602</f>
        <v>0</v>
      </c>
      <c r="X597" s="314">
        <f>'To &amp; from Work- trip % summary'!I602</f>
        <v>0</v>
      </c>
      <c r="Y597" s="260">
        <f t="shared" si="128"/>
        <v>0</v>
      </c>
      <c r="Z597" s="259">
        <f t="shared" si="129"/>
        <v>0</v>
      </c>
      <c r="AA597" s="312">
        <f>'To &amp; from Work- trip % summary'!L602</f>
        <v>0</v>
      </c>
      <c r="AB597" s="314">
        <f>'To &amp; from Work- trip % summary'!N602</f>
        <v>0</v>
      </c>
      <c r="AC597" s="260">
        <f t="shared" si="130"/>
        <v>0</v>
      </c>
      <c r="AD597" s="259">
        <f t="shared" si="131"/>
        <v>0</v>
      </c>
      <c r="AE597" s="312">
        <f>'To &amp; from Work- trip % summary'!Q602</f>
        <v>0</v>
      </c>
      <c r="AF597" s="314">
        <f>'To &amp; from Work- trip % summary'!S602</f>
        <v>0</v>
      </c>
      <c r="AG597" s="260">
        <f t="shared" si="132"/>
        <v>0</v>
      </c>
      <c r="AH597" s="259">
        <f t="shared" si="133"/>
        <v>0</v>
      </c>
      <c r="AI597" s="312">
        <f>'To &amp; from Work- trip % summary'!V602</f>
        <v>0</v>
      </c>
      <c r="AJ597" s="314">
        <f>'To &amp; from Work- trip % summary'!X602</f>
        <v>0</v>
      </c>
      <c r="AK597" s="260">
        <f t="shared" si="134"/>
        <v>0</v>
      </c>
      <c r="AL597" s="259">
        <f t="shared" si="135"/>
        <v>0</v>
      </c>
      <c r="AM597" s="312">
        <f>'To &amp; from Work- trip % summary'!AA602</f>
        <v>0</v>
      </c>
      <c r="AN597" s="314">
        <f>'To &amp; from Work- trip % summary'!AC602</f>
        <v>0</v>
      </c>
      <c r="AO597" s="260">
        <f t="shared" si="136"/>
        <v>0</v>
      </c>
      <c r="AP597" s="259">
        <f t="shared" si="137"/>
        <v>0</v>
      </c>
      <c r="AQ597" s="312">
        <f>'To &amp; from Work- trip % summary'!AF602</f>
        <v>0</v>
      </c>
      <c r="AR597" s="314">
        <f>'To &amp; from Work- trip % summary'!AH602</f>
        <v>0</v>
      </c>
      <c r="AS597" s="260">
        <f t="shared" si="138"/>
        <v>0</v>
      </c>
      <c r="AT597" s="259">
        <f t="shared" si="139"/>
        <v>0</v>
      </c>
      <c r="AU597" s="261"/>
      <c r="AV597" s="248"/>
      <c r="AW597" s="248"/>
      <c r="AX597" s="248"/>
      <c r="AY597" s="248"/>
    </row>
    <row r="598" spans="1:51" x14ac:dyDescent="0.2">
      <c r="A598" s="248"/>
      <c r="B598" s="248"/>
      <c r="C598" s="248"/>
      <c r="D598" s="248"/>
      <c r="E598" s="248"/>
      <c r="F598" s="248"/>
      <c r="G598" s="248"/>
      <c r="H598" s="248"/>
      <c r="I598" s="248"/>
      <c r="J598" s="248"/>
      <c r="K598" s="248"/>
      <c r="L598" s="248"/>
      <c r="M598" s="248"/>
      <c r="N598" s="248"/>
      <c r="O598" s="248"/>
      <c r="P598" s="248"/>
      <c r="Q598" s="296"/>
      <c r="R598" s="256">
        <f>'To &amp; from Work- trip % summary'!B603</f>
        <v>0</v>
      </c>
      <c r="S598" s="313">
        <f>'To &amp; from Work- trip % summary'!D603</f>
        <v>0</v>
      </c>
      <c r="T598" s="257">
        <f>'Non-survey input values'!$B$26</f>
        <v>220.3</v>
      </c>
      <c r="U598" s="258">
        <f t="shared" si="126"/>
        <v>0</v>
      </c>
      <c r="V598" s="259">
        <f t="shared" si="127"/>
        <v>0</v>
      </c>
      <c r="W598" s="312">
        <f>'To &amp; from Work- trip % summary'!G603</f>
        <v>0</v>
      </c>
      <c r="X598" s="314">
        <f>'To &amp; from Work- trip % summary'!I603</f>
        <v>0</v>
      </c>
      <c r="Y598" s="260">
        <f t="shared" si="128"/>
        <v>0</v>
      </c>
      <c r="Z598" s="259">
        <f t="shared" si="129"/>
        <v>0</v>
      </c>
      <c r="AA598" s="312">
        <f>'To &amp; from Work- trip % summary'!L603</f>
        <v>0</v>
      </c>
      <c r="AB598" s="314">
        <f>'To &amp; from Work- trip % summary'!N603</f>
        <v>0</v>
      </c>
      <c r="AC598" s="260">
        <f t="shared" si="130"/>
        <v>0</v>
      </c>
      <c r="AD598" s="259">
        <f t="shared" si="131"/>
        <v>0</v>
      </c>
      <c r="AE598" s="312">
        <f>'To &amp; from Work- trip % summary'!Q603</f>
        <v>0</v>
      </c>
      <c r="AF598" s="314">
        <f>'To &amp; from Work- trip % summary'!S603</f>
        <v>0</v>
      </c>
      <c r="AG598" s="260">
        <f t="shared" si="132"/>
        <v>0</v>
      </c>
      <c r="AH598" s="259">
        <f t="shared" si="133"/>
        <v>0</v>
      </c>
      <c r="AI598" s="312">
        <f>'To &amp; from Work- trip % summary'!V603</f>
        <v>0</v>
      </c>
      <c r="AJ598" s="314">
        <f>'To &amp; from Work- trip % summary'!X603</f>
        <v>0</v>
      </c>
      <c r="AK598" s="260">
        <f t="shared" si="134"/>
        <v>0</v>
      </c>
      <c r="AL598" s="259">
        <f t="shared" si="135"/>
        <v>0</v>
      </c>
      <c r="AM598" s="312">
        <f>'To &amp; from Work- trip % summary'!AA603</f>
        <v>0</v>
      </c>
      <c r="AN598" s="314">
        <f>'To &amp; from Work- trip % summary'!AC603</f>
        <v>0</v>
      </c>
      <c r="AO598" s="260">
        <f t="shared" si="136"/>
        <v>0</v>
      </c>
      <c r="AP598" s="259">
        <f t="shared" si="137"/>
        <v>0</v>
      </c>
      <c r="AQ598" s="312">
        <f>'To &amp; from Work- trip % summary'!AF603</f>
        <v>0</v>
      </c>
      <c r="AR598" s="314">
        <f>'To &amp; from Work- trip % summary'!AH603</f>
        <v>0</v>
      </c>
      <c r="AS598" s="260">
        <f t="shared" si="138"/>
        <v>0</v>
      </c>
      <c r="AT598" s="259">
        <f t="shared" si="139"/>
        <v>0</v>
      </c>
      <c r="AU598" s="261"/>
      <c r="AV598" s="248"/>
      <c r="AW598" s="248"/>
      <c r="AX598" s="248"/>
      <c r="AY598" s="248"/>
    </row>
    <row r="599" spans="1:51" x14ac:dyDescent="0.2">
      <c r="A599" s="248"/>
      <c r="B599" s="248"/>
      <c r="C599" s="248"/>
      <c r="D599" s="248"/>
      <c r="E599" s="248"/>
      <c r="F599" s="248"/>
      <c r="G599" s="248"/>
      <c r="H599" s="248"/>
      <c r="I599" s="248"/>
      <c r="J599" s="248"/>
      <c r="K599" s="248"/>
      <c r="L599" s="248"/>
      <c r="M599" s="248"/>
      <c r="N599" s="248"/>
      <c r="O599" s="248"/>
      <c r="P599" s="248"/>
      <c r="Q599" s="296"/>
      <c r="R599" s="256">
        <f>'To &amp; from Work- trip % summary'!B604</f>
        <v>0</v>
      </c>
      <c r="S599" s="313">
        <f>'To &amp; from Work- trip % summary'!D604</f>
        <v>0</v>
      </c>
      <c r="T599" s="257">
        <f>'Non-survey input values'!$B$26</f>
        <v>220.3</v>
      </c>
      <c r="U599" s="258">
        <f t="shared" si="126"/>
        <v>0</v>
      </c>
      <c r="V599" s="259">
        <f t="shared" si="127"/>
        <v>0</v>
      </c>
      <c r="W599" s="312">
        <f>'To &amp; from Work- trip % summary'!G604</f>
        <v>0</v>
      </c>
      <c r="X599" s="314">
        <f>'To &amp; from Work- trip % summary'!I604</f>
        <v>0</v>
      </c>
      <c r="Y599" s="260">
        <f t="shared" si="128"/>
        <v>0</v>
      </c>
      <c r="Z599" s="259">
        <f t="shared" si="129"/>
        <v>0</v>
      </c>
      <c r="AA599" s="312">
        <f>'To &amp; from Work- trip % summary'!L604</f>
        <v>0</v>
      </c>
      <c r="AB599" s="314">
        <f>'To &amp; from Work- trip % summary'!N604</f>
        <v>0</v>
      </c>
      <c r="AC599" s="260">
        <f t="shared" si="130"/>
        <v>0</v>
      </c>
      <c r="AD599" s="259">
        <f t="shared" si="131"/>
        <v>0</v>
      </c>
      <c r="AE599" s="312">
        <f>'To &amp; from Work- trip % summary'!Q604</f>
        <v>0</v>
      </c>
      <c r="AF599" s="314">
        <f>'To &amp; from Work- trip % summary'!S604</f>
        <v>0</v>
      </c>
      <c r="AG599" s="260">
        <f t="shared" si="132"/>
        <v>0</v>
      </c>
      <c r="AH599" s="259">
        <f t="shared" si="133"/>
        <v>0</v>
      </c>
      <c r="AI599" s="312">
        <f>'To &amp; from Work- trip % summary'!V604</f>
        <v>0</v>
      </c>
      <c r="AJ599" s="314">
        <f>'To &amp; from Work- trip % summary'!X604</f>
        <v>0</v>
      </c>
      <c r="AK599" s="260">
        <f t="shared" si="134"/>
        <v>0</v>
      </c>
      <c r="AL599" s="259">
        <f t="shared" si="135"/>
        <v>0</v>
      </c>
      <c r="AM599" s="312">
        <f>'To &amp; from Work- trip % summary'!AA604</f>
        <v>0</v>
      </c>
      <c r="AN599" s="314">
        <f>'To &amp; from Work- trip % summary'!AC604</f>
        <v>0</v>
      </c>
      <c r="AO599" s="260">
        <f t="shared" si="136"/>
        <v>0</v>
      </c>
      <c r="AP599" s="259">
        <f t="shared" si="137"/>
        <v>0</v>
      </c>
      <c r="AQ599" s="312">
        <f>'To &amp; from Work- trip % summary'!AF604</f>
        <v>0</v>
      </c>
      <c r="AR599" s="314">
        <f>'To &amp; from Work- trip % summary'!AH604</f>
        <v>0</v>
      </c>
      <c r="AS599" s="260">
        <f t="shared" si="138"/>
        <v>0</v>
      </c>
      <c r="AT599" s="259">
        <f t="shared" si="139"/>
        <v>0</v>
      </c>
      <c r="AU599" s="261"/>
      <c r="AV599" s="248"/>
      <c r="AW599" s="248"/>
      <c r="AX599" s="248"/>
      <c r="AY599" s="248"/>
    </row>
    <row r="600" spans="1:51" x14ac:dyDescent="0.2">
      <c r="A600" s="248"/>
      <c r="B600" s="248"/>
      <c r="C600" s="248"/>
      <c r="D600" s="248"/>
      <c r="E600" s="248"/>
      <c r="F600" s="248"/>
      <c r="G600" s="248"/>
      <c r="H600" s="248"/>
      <c r="I600" s="248"/>
      <c r="J600" s="248"/>
      <c r="K600" s="248"/>
      <c r="L600" s="248"/>
      <c r="M600" s="248"/>
      <c r="N600" s="248"/>
      <c r="O600" s="248"/>
      <c r="P600" s="248"/>
      <c r="Q600" s="296"/>
      <c r="R600" s="256">
        <f>'To &amp; from Work- trip % summary'!B605</f>
        <v>0</v>
      </c>
      <c r="S600" s="313">
        <f>'To &amp; from Work- trip % summary'!D605</f>
        <v>0</v>
      </c>
      <c r="T600" s="257">
        <f>'Non-survey input values'!$B$26</f>
        <v>220.3</v>
      </c>
      <c r="U600" s="258">
        <f t="shared" si="126"/>
        <v>0</v>
      </c>
      <c r="V600" s="259">
        <f t="shared" si="127"/>
        <v>0</v>
      </c>
      <c r="W600" s="312">
        <f>'To &amp; from Work- trip % summary'!G605</f>
        <v>0</v>
      </c>
      <c r="X600" s="314">
        <f>'To &amp; from Work- trip % summary'!I605</f>
        <v>0</v>
      </c>
      <c r="Y600" s="260">
        <f t="shared" si="128"/>
        <v>0</v>
      </c>
      <c r="Z600" s="259">
        <f t="shared" si="129"/>
        <v>0</v>
      </c>
      <c r="AA600" s="312">
        <f>'To &amp; from Work- trip % summary'!L605</f>
        <v>0</v>
      </c>
      <c r="AB600" s="314">
        <f>'To &amp; from Work- trip % summary'!N605</f>
        <v>0</v>
      </c>
      <c r="AC600" s="260">
        <f t="shared" si="130"/>
        <v>0</v>
      </c>
      <c r="AD600" s="259">
        <f t="shared" si="131"/>
        <v>0</v>
      </c>
      <c r="AE600" s="312">
        <f>'To &amp; from Work- trip % summary'!Q605</f>
        <v>0</v>
      </c>
      <c r="AF600" s="314">
        <f>'To &amp; from Work- trip % summary'!S605</f>
        <v>0</v>
      </c>
      <c r="AG600" s="260">
        <f t="shared" si="132"/>
        <v>0</v>
      </c>
      <c r="AH600" s="259">
        <f t="shared" si="133"/>
        <v>0</v>
      </c>
      <c r="AI600" s="312">
        <f>'To &amp; from Work- trip % summary'!V605</f>
        <v>0</v>
      </c>
      <c r="AJ600" s="314">
        <f>'To &amp; from Work- trip % summary'!X605</f>
        <v>0</v>
      </c>
      <c r="AK600" s="260">
        <f t="shared" si="134"/>
        <v>0</v>
      </c>
      <c r="AL600" s="259">
        <f t="shared" si="135"/>
        <v>0</v>
      </c>
      <c r="AM600" s="312">
        <f>'To &amp; from Work- trip % summary'!AA605</f>
        <v>0</v>
      </c>
      <c r="AN600" s="314">
        <f>'To &amp; from Work- trip % summary'!AC605</f>
        <v>0</v>
      </c>
      <c r="AO600" s="260">
        <f t="shared" si="136"/>
        <v>0</v>
      </c>
      <c r="AP600" s="259">
        <f t="shared" si="137"/>
        <v>0</v>
      </c>
      <c r="AQ600" s="312">
        <f>'To &amp; from Work- trip % summary'!AF605</f>
        <v>0</v>
      </c>
      <c r="AR600" s="314">
        <f>'To &amp; from Work- trip % summary'!AH605</f>
        <v>0</v>
      </c>
      <c r="AS600" s="260">
        <f t="shared" si="138"/>
        <v>0</v>
      </c>
      <c r="AT600" s="259">
        <f t="shared" si="139"/>
        <v>0</v>
      </c>
      <c r="AU600" s="261"/>
      <c r="AV600" s="248"/>
      <c r="AW600" s="248"/>
      <c r="AX600" s="248"/>
      <c r="AY600" s="248"/>
    </row>
    <row r="601" spans="1:51" x14ac:dyDescent="0.2">
      <c r="A601" s="248"/>
      <c r="B601" s="248"/>
      <c r="C601" s="248"/>
      <c r="D601" s="248"/>
      <c r="E601" s="248"/>
      <c r="F601" s="248"/>
      <c r="G601" s="248"/>
      <c r="H601" s="248"/>
      <c r="I601" s="248"/>
      <c r="J601" s="248"/>
      <c r="K601" s="248"/>
      <c r="L601" s="248"/>
      <c r="M601" s="248"/>
      <c r="N601" s="248"/>
      <c r="O601" s="248"/>
      <c r="P601" s="248"/>
      <c r="Q601" s="296"/>
      <c r="R601" s="256">
        <f>'To &amp; from Work- trip % summary'!B606</f>
        <v>0</v>
      </c>
      <c r="S601" s="313">
        <f>'To &amp; from Work- trip % summary'!D606</f>
        <v>0</v>
      </c>
      <c r="T601" s="257">
        <f>'Non-survey input values'!$B$26</f>
        <v>220.3</v>
      </c>
      <c r="U601" s="258">
        <f t="shared" si="126"/>
        <v>0</v>
      </c>
      <c r="V601" s="259">
        <f t="shared" si="127"/>
        <v>0</v>
      </c>
      <c r="W601" s="312">
        <f>'To &amp; from Work- trip % summary'!G606</f>
        <v>0</v>
      </c>
      <c r="X601" s="314">
        <f>'To &amp; from Work- trip % summary'!I606</f>
        <v>0</v>
      </c>
      <c r="Y601" s="260">
        <f t="shared" si="128"/>
        <v>0</v>
      </c>
      <c r="Z601" s="259">
        <f t="shared" si="129"/>
        <v>0</v>
      </c>
      <c r="AA601" s="312">
        <f>'To &amp; from Work- trip % summary'!L606</f>
        <v>0</v>
      </c>
      <c r="AB601" s="314">
        <f>'To &amp; from Work- trip % summary'!N606</f>
        <v>0</v>
      </c>
      <c r="AC601" s="260">
        <f t="shared" si="130"/>
        <v>0</v>
      </c>
      <c r="AD601" s="259">
        <f t="shared" si="131"/>
        <v>0</v>
      </c>
      <c r="AE601" s="312">
        <f>'To &amp; from Work- trip % summary'!Q606</f>
        <v>0</v>
      </c>
      <c r="AF601" s="314">
        <f>'To &amp; from Work- trip % summary'!S606</f>
        <v>0</v>
      </c>
      <c r="AG601" s="260">
        <f t="shared" si="132"/>
        <v>0</v>
      </c>
      <c r="AH601" s="259">
        <f t="shared" si="133"/>
        <v>0</v>
      </c>
      <c r="AI601" s="312">
        <f>'To &amp; from Work- trip % summary'!V606</f>
        <v>0</v>
      </c>
      <c r="AJ601" s="314">
        <f>'To &amp; from Work- trip % summary'!X606</f>
        <v>0</v>
      </c>
      <c r="AK601" s="260">
        <f t="shared" si="134"/>
        <v>0</v>
      </c>
      <c r="AL601" s="259">
        <f t="shared" si="135"/>
        <v>0</v>
      </c>
      <c r="AM601" s="312">
        <f>'To &amp; from Work- trip % summary'!AA606</f>
        <v>0</v>
      </c>
      <c r="AN601" s="314">
        <f>'To &amp; from Work- trip % summary'!AC606</f>
        <v>0</v>
      </c>
      <c r="AO601" s="260">
        <f t="shared" si="136"/>
        <v>0</v>
      </c>
      <c r="AP601" s="259">
        <f t="shared" si="137"/>
        <v>0</v>
      </c>
      <c r="AQ601" s="312">
        <f>'To &amp; from Work- trip % summary'!AF606</f>
        <v>0</v>
      </c>
      <c r="AR601" s="314">
        <f>'To &amp; from Work- trip % summary'!AH606</f>
        <v>0</v>
      </c>
      <c r="AS601" s="260">
        <f t="shared" si="138"/>
        <v>0</v>
      </c>
      <c r="AT601" s="259">
        <f t="shared" si="139"/>
        <v>0</v>
      </c>
      <c r="AU601" s="261"/>
      <c r="AV601" s="248"/>
      <c r="AW601" s="248"/>
      <c r="AX601" s="248"/>
      <c r="AY601" s="248"/>
    </row>
    <row r="602" spans="1:51" x14ac:dyDescent="0.2">
      <c r="A602" s="248"/>
      <c r="B602" s="248"/>
      <c r="C602" s="248"/>
      <c r="D602" s="248"/>
      <c r="E602" s="248"/>
      <c r="F602" s="248"/>
      <c r="G602" s="248"/>
      <c r="H602" s="248"/>
      <c r="I602" s="248"/>
      <c r="J602" s="248"/>
      <c r="K602" s="248"/>
      <c r="L602" s="248"/>
      <c r="M602" s="248"/>
      <c r="N602" s="248"/>
      <c r="O602" s="248"/>
      <c r="P602" s="248"/>
      <c r="Q602" s="296"/>
      <c r="R602" s="256">
        <f>'To &amp; from Work- trip % summary'!B607</f>
        <v>0</v>
      </c>
      <c r="S602" s="313">
        <f>'To &amp; from Work- trip % summary'!D607</f>
        <v>0</v>
      </c>
      <c r="T602" s="257">
        <f>'Non-survey input values'!$B$26</f>
        <v>220.3</v>
      </c>
      <c r="U602" s="258">
        <f t="shared" si="126"/>
        <v>0</v>
      </c>
      <c r="V602" s="259">
        <f t="shared" si="127"/>
        <v>0</v>
      </c>
      <c r="W602" s="312">
        <f>'To &amp; from Work- trip % summary'!G607</f>
        <v>0</v>
      </c>
      <c r="X602" s="314">
        <f>'To &amp; from Work- trip % summary'!I607</f>
        <v>0</v>
      </c>
      <c r="Y602" s="260">
        <f t="shared" si="128"/>
        <v>0</v>
      </c>
      <c r="Z602" s="259">
        <f t="shared" si="129"/>
        <v>0</v>
      </c>
      <c r="AA602" s="312">
        <f>'To &amp; from Work- trip % summary'!L607</f>
        <v>0</v>
      </c>
      <c r="AB602" s="314">
        <f>'To &amp; from Work- trip % summary'!N607</f>
        <v>0</v>
      </c>
      <c r="AC602" s="260">
        <f t="shared" si="130"/>
        <v>0</v>
      </c>
      <c r="AD602" s="259">
        <f t="shared" si="131"/>
        <v>0</v>
      </c>
      <c r="AE602" s="312">
        <f>'To &amp; from Work- trip % summary'!Q607</f>
        <v>0</v>
      </c>
      <c r="AF602" s="314">
        <f>'To &amp; from Work- trip % summary'!S607</f>
        <v>0</v>
      </c>
      <c r="AG602" s="260">
        <f t="shared" si="132"/>
        <v>0</v>
      </c>
      <c r="AH602" s="259">
        <f t="shared" si="133"/>
        <v>0</v>
      </c>
      <c r="AI602" s="312">
        <f>'To &amp; from Work- trip % summary'!V607</f>
        <v>0</v>
      </c>
      <c r="AJ602" s="314">
        <f>'To &amp; from Work- trip % summary'!X607</f>
        <v>0</v>
      </c>
      <c r="AK602" s="260">
        <f t="shared" si="134"/>
        <v>0</v>
      </c>
      <c r="AL602" s="259">
        <f t="shared" si="135"/>
        <v>0</v>
      </c>
      <c r="AM602" s="312">
        <f>'To &amp; from Work- trip % summary'!AA607</f>
        <v>0</v>
      </c>
      <c r="AN602" s="314">
        <f>'To &amp; from Work- trip % summary'!AC607</f>
        <v>0</v>
      </c>
      <c r="AO602" s="260">
        <f t="shared" si="136"/>
        <v>0</v>
      </c>
      <c r="AP602" s="259">
        <f t="shared" si="137"/>
        <v>0</v>
      </c>
      <c r="AQ602" s="312">
        <f>'To &amp; from Work- trip % summary'!AF607</f>
        <v>0</v>
      </c>
      <c r="AR602" s="314">
        <f>'To &amp; from Work- trip % summary'!AH607</f>
        <v>0</v>
      </c>
      <c r="AS602" s="260">
        <f t="shared" si="138"/>
        <v>0</v>
      </c>
      <c r="AT602" s="259">
        <f t="shared" si="139"/>
        <v>0</v>
      </c>
      <c r="AU602" s="261"/>
      <c r="AV602" s="248"/>
      <c r="AW602" s="248"/>
      <c r="AX602" s="248"/>
      <c r="AY602" s="248"/>
    </row>
    <row r="603" spans="1:51" x14ac:dyDescent="0.2">
      <c r="A603" s="248"/>
      <c r="B603" s="248"/>
      <c r="C603" s="248"/>
      <c r="D603" s="248"/>
      <c r="E603" s="248"/>
      <c r="F603" s="248"/>
      <c r="G603" s="248"/>
      <c r="H603" s="248"/>
      <c r="I603" s="248"/>
      <c r="J603" s="248"/>
      <c r="K603" s="248"/>
      <c r="L603" s="248"/>
      <c r="M603" s="248"/>
      <c r="N603" s="248"/>
      <c r="O603" s="248"/>
      <c r="P603" s="248"/>
      <c r="Q603" s="296"/>
      <c r="R603" s="256">
        <f>'To &amp; from Work- trip % summary'!B608</f>
        <v>0</v>
      </c>
      <c r="S603" s="313">
        <f>'To &amp; from Work- trip % summary'!D608</f>
        <v>0</v>
      </c>
      <c r="T603" s="257">
        <f>'Non-survey input values'!$B$26</f>
        <v>220.3</v>
      </c>
      <c r="U603" s="258">
        <f t="shared" si="126"/>
        <v>0</v>
      </c>
      <c r="V603" s="259">
        <f t="shared" si="127"/>
        <v>0</v>
      </c>
      <c r="W603" s="312">
        <f>'To &amp; from Work- trip % summary'!G608</f>
        <v>0</v>
      </c>
      <c r="X603" s="314">
        <f>'To &amp; from Work- trip % summary'!I608</f>
        <v>0</v>
      </c>
      <c r="Y603" s="260">
        <f t="shared" si="128"/>
        <v>0</v>
      </c>
      <c r="Z603" s="259">
        <f t="shared" si="129"/>
        <v>0</v>
      </c>
      <c r="AA603" s="312">
        <f>'To &amp; from Work- trip % summary'!L608</f>
        <v>0</v>
      </c>
      <c r="AB603" s="314">
        <f>'To &amp; from Work- trip % summary'!N608</f>
        <v>0</v>
      </c>
      <c r="AC603" s="260">
        <f t="shared" si="130"/>
        <v>0</v>
      </c>
      <c r="AD603" s="259">
        <f t="shared" si="131"/>
        <v>0</v>
      </c>
      <c r="AE603" s="312">
        <f>'To &amp; from Work- trip % summary'!Q608</f>
        <v>0</v>
      </c>
      <c r="AF603" s="314">
        <f>'To &amp; from Work- trip % summary'!S608</f>
        <v>0</v>
      </c>
      <c r="AG603" s="260">
        <f t="shared" si="132"/>
        <v>0</v>
      </c>
      <c r="AH603" s="259">
        <f t="shared" si="133"/>
        <v>0</v>
      </c>
      <c r="AI603" s="312">
        <f>'To &amp; from Work- trip % summary'!V608</f>
        <v>0</v>
      </c>
      <c r="AJ603" s="314">
        <f>'To &amp; from Work- trip % summary'!X608</f>
        <v>0</v>
      </c>
      <c r="AK603" s="260">
        <f t="shared" si="134"/>
        <v>0</v>
      </c>
      <c r="AL603" s="259">
        <f t="shared" si="135"/>
        <v>0</v>
      </c>
      <c r="AM603" s="312">
        <f>'To &amp; from Work- trip % summary'!AA608</f>
        <v>0</v>
      </c>
      <c r="AN603" s="314">
        <f>'To &amp; from Work- trip % summary'!AC608</f>
        <v>0</v>
      </c>
      <c r="AO603" s="260">
        <f t="shared" si="136"/>
        <v>0</v>
      </c>
      <c r="AP603" s="259">
        <f t="shared" si="137"/>
        <v>0</v>
      </c>
      <c r="AQ603" s="312">
        <f>'To &amp; from Work- trip % summary'!AF608</f>
        <v>0</v>
      </c>
      <c r="AR603" s="314">
        <f>'To &amp; from Work- trip % summary'!AH608</f>
        <v>0</v>
      </c>
      <c r="AS603" s="260">
        <f t="shared" si="138"/>
        <v>0</v>
      </c>
      <c r="AT603" s="259">
        <f t="shared" si="139"/>
        <v>0</v>
      </c>
      <c r="AU603" s="261"/>
      <c r="AV603" s="248"/>
      <c r="AW603" s="248"/>
      <c r="AX603" s="248"/>
      <c r="AY603" s="248"/>
    </row>
    <row r="604" spans="1:51" x14ac:dyDescent="0.2">
      <c r="A604" s="248"/>
      <c r="B604" s="248"/>
      <c r="C604" s="248"/>
      <c r="D604" s="248"/>
      <c r="E604" s="248"/>
      <c r="F604" s="248"/>
      <c r="G604" s="248"/>
      <c r="H604" s="248"/>
      <c r="I604" s="248"/>
      <c r="J604" s="248"/>
      <c r="K604" s="248"/>
      <c r="L604" s="248"/>
      <c r="M604" s="248"/>
      <c r="N604" s="248"/>
      <c r="O604" s="248"/>
      <c r="P604" s="248"/>
      <c r="Q604" s="296"/>
      <c r="R604" s="256">
        <f>'To &amp; from Work- trip % summary'!B609</f>
        <v>0</v>
      </c>
      <c r="S604" s="313">
        <f>'To &amp; from Work- trip % summary'!D609</f>
        <v>0</v>
      </c>
      <c r="T604" s="257">
        <f>'Non-survey input values'!$B$26</f>
        <v>220.3</v>
      </c>
      <c r="U604" s="258">
        <f t="shared" si="126"/>
        <v>0</v>
      </c>
      <c r="V604" s="259">
        <f t="shared" si="127"/>
        <v>0</v>
      </c>
      <c r="W604" s="312">
        <f>'To &amp; from Work- trip % summary'!G609</f>
        <v>0</v>
      </c>
      <c r="X604" s="314">
        <f>'To &amp; from Work- trip % summary'!I609</f>
        <v>0</v>
      </c>
      <c r="Y604" s="260">
        <f t="shared" si="128"/>
        <v>0</v>
      </c>
      <c r="Z604" s="259">
        <f t="shared" si="129"/>
        <v>0</v>
      </c>
      <c r="AA604" s="312">
        <f>'To &amp; from Work- trip % summary'!L609</f>
        <v>0</v>
      </c>
      <c r="AB604" s="314">
        <f>'To &amp; from Work- trip % summary'!N609</f>
        <v>0</v>
      </c>
      <c r="AC604" s="260">
        <f t="shared" si="130"/>
        <v>0</v>
      </c>
      <c r="AD604" s="259">
        <f t="shared" si="131"/>
        <v>0</v>
      </c>
      <c r="AE604" s="312">
        <f>'To &amp; from Work- trip % summary'!Q609</f>
        <v>0</v>
      </c>
      <c r="AF604" s="314">
        <f>'To &amp; from Work- trip % summary'!S609</f>
        <v>0</v>
      </c>
      <c r="AG604" s="260">
        <f t="shared" si="132"/>
        <v>0</v>
      </c>
      <c r="AH604" s="259">
        <f t="shared" si="133"/>
        <v>0</v>
      </c>
      <c r="AI604" s="312">
        <f>'To &amp; from Work- trip % summary'!V609</f>
        <v>0</v>
      </c>
      <c r="AJ604" s="314">
        <f>'To &amp; from Work- trip % summary'!X609</f>
        <v>0</v>
      </c>
      <c r="AK604" s="260">
        <f t="shared" si="134"/>
        <v>0</v>
      </c>
      <c r="AL604" s="259">
        <f t="shared" si="135"/>
        <v>0</v>
      </c>
      <c r="AM604" s="312">
        <f>'To &amp; from Work- trip % summary'!AA609</f>
        <v>0</v>
      </c>
      <c r="AN604" s="314">
        <f>'To &amp; from Work- trip % summary'!AC609</f>
        <v>0</v>
      </c>
      <c r="AO604" s="260">
        <f t="shared" si="136"/>
        <v>0</v>
      </c>
      <c r="AP604" s="259">
        <f t="shared" si="137"/>
        <v>0</v>
      </c>
      <c r="AQ604" s="312">
        <f>'To &amp; from Work- trip % summary'!AF609</f>
        <v>0</v>
      </c>
      <c r="AR604" s="314">
        <f>'To &amp; from Work- trip % summary'!AH609</f>
        <v>0</v>
      </c>
      <c r="AS604" s="260">
        <f t="shared" si="138"/>
        <v>0</v>
      </c>
      <c r="AT604" s="259">
        <f t="shared" si="139"/>
        <v>0</v>
      </c>
      <c r="AU604" s="261"/>
      <c r="AV604" s="248"/>
      <c r="AW604" s="248"/>
      <c r="AX604" s="248"/>
      <c r="AY604" s="248"/>
    </row>
    <row r="605" spans="1:51" x14ac:dyDescent="0.2">
      <c r="A605" s="248"/>
      <c r="B605" s="248"/>
      <c r="C605" s="248"/>
      <c r="D605" s="248"/>
      <c r="E605" s="248"/>
      <c r="F605" s="248"/>
      <c r="G605" s="248"/>
      <c r="H605" s="248"/>
      <c r="I605" s="248"/>
      <c r="J605" s="248"/>
      <c r="K605" s="248"/>
      <c r="L605" s="248"/>
      <c r="M605" s="248"/>
      <c r="N605" s="248"/>
      <c r="O605" s="248"/>
      <c r="P605" s="248"/>
      <c r="Q605" s="296"/>
      <c r="R605" s="256">
        <f>'To &amp; from Work- trip % summary'!B610</f>
        <v>0</v>
      </c>
      <c r="S605" s="313">
        <f>'To &amp; from Work- trip % summary'!D610</f>
        <v>0</v>
      </c>
      <c r="T605" s="257">
        <f>'Non-survey input values'!$B$26</f>
        <v>220.3</v>
      </c>
      <c r="U605" s="258">
        <f t="shared" si="126"/>
        <v>0</v>
      </c>
      <c r="V605" s="259">
        <f t="shared" si="127"/>
        <v>0</v>
      </c>
      <c r="W605" s="312">
        <f>'To &amp; from Work- trip % summary'!G610</f>
        <v>0</v>
      </c>
      <c r="X605" s="314">
        <f>'To &amp; from Work- trip % summary'!I610</f>
        <v>0</v>
      </c>
      <c r="Y605" s="260">
        <f t="shared" si="128"/>
        <v>0</v>
      </c>
      <c r="Z605" s="259">
        <f t="shared" si="129"/>
        <v>0</v>
      </c>
      <c r="AA605" s="312">
        <f>'To &amp; from Work- trip % summary'!L610</f>
        <v>0</v>
      </c>
      <c r="AB605" s="314">
        <f>'To &amp; from Work- trip % summary'!N610</f>
        <v>0</v>
      </c>
      <c r="AC605" s="260">
        <f t="shared" si="130"/>
        <v>0</v>
      </c>
      <c r="AD605" s="259">
        <f t="shared" si="131"/>
        <v>0</v>
      </c>
      <c r="AE605" s="312">
        <f>'To &amp; from Work- trip % summary'!Q610</f>
        <v>0</v>
      </c>
      <c r="AF605" s="314">
        <f>'To &amp; from Work- trip % summary'!S610</f>
        <v>0</v>
      </c>
      <c r="AG605" s="260">
        <f t="shared" si="132"/>
        <v>0</v>
      </c>
      <c r="AH605" s="259">
        <f t="shared" si="133"/>
        <v>0</v>
      </c>
      <c r="AI605" s="312">
        <f>'To &amp; from Work- trip % summary'!V610</f>
        <v>0</v>
      </c>
      <c r="AJ605" s="314">
        <f>'To &amp; from Work- trip % summary'!X610</f>
        <v>0</v>
      </c>
      <c r="AK605" s="260">
        <f t="shared" si="134"/>
        <v>0</v>
      </c>
      <c r="AL605" s="259">
        <f t="shared" si="135"/>
        <v>0</v>
      </c>
      <c r="AM605" s="312">
        <f>'To &amp; from Work- trip % summary'!AA610</f>
        <v>0</v>
      </c>
      <c r="AN605" s="314">
        <f>'To &amp; from Work- trip % summary'!AC610</f>
        <v>0</v>
      </c>
      <c r="AO605" s="260">
        <f t="shared" si="136"/>
        <v>0</v>
      </c>
      <c r="AP605" s="259">
        <f t="shared" si="137"/>
        <v>0</v>
      </c>
      <c r="AQ605" s="312">
        <f>'To &amp; from Work- trip % summary'!AF610</f>
        <v>0</v>
      </c>
      <c r="AR605" s="314">
        <f>'To &amp; from Work- trip % summary'!AH610</f>
        <v>0</v>
      </c>
      <c r="AS605" s="260">
        <f t="shared" si="138"/>
        <v>0</v>
      </c>
      <c r="AT605" s="259">
        <f t="shared" si="139"/>
        <v>0</v>
      </c>
      <c r="AU605" s="261"/>
      <c r="AV605" s="248"/>
      <c r="AW605" s="248"/>
      <c r="AX605" s="248"/>
      <c r="AY605" s="248"/>
    </row>
    <row r="606" spans="1:51" x14ac:dyDescent="0.2">
      <c r="A606" s="248"/>
      <c r="B606" s="248"/>
      <c r="C606" s="248"/>
      <c r="D606" s="248"/>
      <c r="E606" s="248"/>
      <c r="F606" s="248"/>
      <c r="G606" s="248"/>
      <c r="H606" s="248"/>
      <c r="I606" s="248"/>
      <c r="J606" s="248"/>
      <c r="K606" s="248"/>
      <c r="L606" s="248"/>
      <c r="M606" s="248"/>
      <c r="N606" s="248"/>
      <c r="O606" s="248"/>
      <c r="P606" s="248"/>
      <c r="Q606" s="296"/>
      <c r="R606" s="256">
        <f>'To &amp; from Work- trip % summary'!B611</f>
        <v>0</v>
      </c>
      <c r="S606" s="313">
        <f>'To &amp; from Work- trip % summary'!D611</f>
        <v>0</v>
      </c>
      <c r="T606" s="257">
        <f>'Non-survey input values'!$B$26</f>
        <v>220.3</v>
      </c>
      <c r="U606" s="258">
        <f t="shared" si="126"/>
        <v>0</v>
      </c>
      <c r="V606" s="259">
        <f t="shared" si="127"/>
        <v>0</v>
      </c>
      <c r="W606" s="312">
        <f>'To &amp; from Work- trip % summary'!G611</f>
        <v>0</v>
      </c>
      <c r="X606" s="314">
        <f>'To &amp; from Work- trip % summary'!I611</f>
        <v>0</v>
      </c>
      <c r="Y606" s="260">
        <f t="shared" si="128"/>
        <v>0</v>
      </c>
      <c r="Z606" s="259">
        <f t="shared" si="129"/>
        <v>0</v>
      </c>
      <c r="AA606" s="312">
        <f>'To &amp; from Work- trip % summary'!L611</f>
        <v>0</v>
      </c>
      <c r="AB606" s="314">
        <f>'To &amp; from Work- trip % summary'!N611</f>
        <v>0</v>
      </c>
      <c r="AC606" s="260">
        <f t="shared" si="130"/>
        <v>0</v>
      </c>
      <c r="AD606" s="259">
        <f t="shared" si="131"/>
        <v>0</v>
      </c>
      <c r="AE606" s="312">
        <f>'To &amp; from Work- trip % summary'!Q611</f>
        <v>0</v>
      </c>
      <c r="AF606" s="314">
        <f>'To &amp; from Work- trip % summary'!S611</f>
        <v>0</v>
      </c>
      <c r="AG606" s="260">
        <f t="shared" si="132"/>
        <v>0</v>
      </c>
      <c r="AH606" s="259">
        <f t="shared" si="133"/>
        <v>0</v>
      </c>
      <c r="AI606" s="312">
        <f>'To &amp; from Work- trip % summary'!V611</f>
        <v>0</v>
      </c>
      <c r="AJ606" s="314">
        <f>'To &amp; from Work- trip % summary'!X611</f>
        <v>0</v>
      </c>
      <c r="AK606" s="260">
        <f t="shared" si="134"/>
        <v>0</v>
      </c>
      <c r="AL606" s="259">
        <f t="shared" si="135"/>
        <v>0</v>
      </c>
      <c r="AM606" s="312">
        <f>'To &amp; from Work- trip % summary'!AA611</f>
        <v>0</v>
      </c>
      <c r="AN606" s="314">
        <f>'To &amp; from Work- trip % summary'!AC611</f>
        <v>0</v>
      </c>
      <c r="AO606" s="260">
        <f t="shared" si="136"/>
        <v>0</v>
      </c>
      <c r="AP606" s="259">
        <f t="shared" si="137"/>
        <v>0</v>
      </c>
      <c r="AQ606" s="312">
        <f>'To &amp; from Work- trip % summary'!AF611</f>
        <v>0</v>
      </c>
      <c r="AR606" s="314">
        <f>'To &amp; from Work- trip % summary'!AH611</f>
        <v>0</v>
      </c>
      <c r="AS606" s="260">
        <f t="shared" si="138"/>
        <v>0</v>
      </c>
      <c r="AT606" s="259">
        <f t="shared" si="139"/>
        <v>0</v>
      </c>
      <c r="AU606" s="261"/>
      <c r="AV606" s="248"/>
      <c r="AW606" s="248"/>
      <c r="AX606" s="248"/>
      <c r="AY606" s="248"/>
    </row>
    <row r="607" spans="1:51" x14ac:dyDescent="0.2">
      <c r="A607" s="248"/>
      <c r="B607" s="248"/>
      <c r="C607" s="248"/>
      <c r="D607" s="248"/>
      <c r="E607" s="248"/>
      <c r="F607" s="248"/>
      <c r="G607" s="248"/>
      <c r="H607" s="248"/>
      <c r="I607" s="248"/>
      <c r="J607" s="248"/>
      <c r="K607" s="248"/>
      <c r="L607" s="248"/>
      <c r="M607" s="248"/>
      <c r="N607" s="248"/>
      <c r="O607" s="248"/>
      <c r="P607" s="248"/>
      <c r="Q607" s="296"/>
      <c r="R607" s="256">
        <f>'To &amp; from Work- trip % summary'!B612</f>
        <v>0</v>
      </c>
      <c r="S607" s="313">
        <f>'To &amp; from Work- trip % summary'!D612</f>
        <v>0</v>
      </c>
      <c r="T607" s="257">
        <f>'Non-survey input values'!$B$26</f>
        <v>220.3</v>
      </c>
      <c r="U607" s="258">
        <f t="shared" si="126"/>
        <v>0</v>
      </c>
      <c r="V607" s="259">
        <f t="shared" si="127"/>
        <v>0</v>
      </c>
      <c r="W607" s="312">
        <f>'To &amp; from Work- trip % summary'!G612</f>
        <v>0</v>
      </c>
      <c r="X607" s="314">
        <f>'To &amp; from Work- trip % summary'!I612</f>
        <v>0</v>
      </c>
      <c r="Y607" s="260">
        <f t="shared" si="128"/>
        <v>0</v>
      </c>
      <c r="Z607" s="259">
        <f t="shared" si="129"/>
        <v>0</v>
      </c>
      <c r="AA607" s="312">
        <f>'To &amp; from Work- trip % summary'!L612</f>
        <v>0</v>
      </c>
      <c r="AB607" s="314">
        <f>'To &amp; from Work- trip % summary'!N612</f>
        <v>0</v>
      </c>
      <c r="AC607" s="260">
        <f t="shared" si="130"/>
        <v>0</v>
      </c>
      <c r="AD607" s="259">
        <f t="shared" si="131"/>
        <v>0</v>
      </c>
      <c r="AE607" s="312">
        <f>'To &amp; from Work- trip % summary'!Q612</f>
        <v>0</v>
      </c>
      <c r="AF607" s="314">
        <f>'To &amp; from Work- trip % summary'!S612</f>
        <v>0</v>
      </c>
      <c r="AG607" s="260">
        <f t="shared" si="132"/>
        <v>0</v>
      </c>
      <c r="AH607" s="259">
        <f t="shared" si="133"/>
        <v>0</v>
      </c>
      <c r="AI607" s="312">
        <f>'To &amp; from Work- trip % summary'!V612</f>
        <v>0</v>
      </c>
      <c r="AJ607" s="314">
        <f>'To &amp; from Work- trip % summary'!X612</f>
        <v>0</v>
      </c>
      <c r="AK607" s="260">
        <f t="shared" si="134"/>
        <v>0</v>
      </c>
      <c r="AL607" s="259">
        <f t="shared" si="135"/>
        <v>0</v>
      </c>
      <c r="AM607" s="312">
        <f>'To &amp; from Work- trip % summary'!AA612</f>
        <v>0</v>
      </c>
      <c r="AN607" s="314">
        <f>'To &amp; from Work- trip % summary'!AC612</f>
        <v>0</v>
      </c>
      <c r="AO607" s="260">
        <f t="shared" si="136"/>
        <v>0</v>
      </c>
      <c r="AP607" s="259">
        <f t="shared" si="137"/>
        <v>0</v>
      </c>
      <c r="AQ607" s="312">
        <f>'To &amp; from Work- trip % summary'!AF612</f>
        <v>0</v>
      </c>
      <c r="AR607" s="314">
        <f>'To &amp; from Work- trip % summary'!AH612</f>
        <v>0</v>
      </c>
      <c r="AS607" s="260">
        <f t="shared" si="138"/>
        <v>0</v>
      </c>
      <c r="AT607" s="259">
        <f t="shared" si="139"/>
        <v>0</v>
      </c>
      <c r="AU607" s="261"/>
      <c r="AV607" s="248"/>
      <c r="AW607" s="248"/>
      <c r="AX607" s="248"/>
      <c r="AY607" s="248"/>
    </row>
    <row r="608" spans="1:51" x14ac:dyDescent="0.2">
      <c r="A608" s="248"/>
      <c r="B608" s="248"/>
      <c r="C608" s="248"/>
      <c r="D608" s="248"/>
      <c r="E608" s="248"/>
      <c r="F608" s="248"/>
      <c r="G608" s="248"/>
      <c r="H608" s="248"/>
      <c r="I608" s="248"/>
      <c r="J608" s="248"/>
      <c r="K608" s="248"/>
      <c r="L608" s="248"/>
      <c r="M608" s="248"/>
      <c r="N608" s="248"/>
      <c r="O608" s="248"/>
      <c r="P608" s="248"/>
      <c r="Q608" s="296"/>
      <c r="R608" s="256">
        <f>'To &amp; from Work- trip % summary'!B613</f>
        <v>0</v>
      </c>
      <c r="S608" s="313">
        <f>'To &amp; from Work- trip % summary'!D613</f>
        <v>0</v>
      </c>
      <c r="T608" s="257">
        <f>'Non-survey input values'!$B$26</f>
        <v>220.3</v>
      </c>
      <c r="U608" s="258">
        <f t="shared" si="126"/>
        <v>0</v>
      </c>
      <c r="V608" s="259">
        <f t="shared" si="127"/>
        <v>0</v>
      </c>
      <c r="W608" s="312">
        <f>'To &amp; from Work- trip % summary'!G613</f>
        <v>0</v>
      </c>
      <c r="X608" s="314">
        <f>'To &amp; from Work- trip % summary'!I613</f>
        <v>0</v>
      </c>
      <c r="Y608" s="260">
        <f t="shared" si="128"/>
        <v>0</v>
      </c>
      <c r="Z608" s="259">
        <f t="shared" si="129"/>
        <v>0</v>
      </c>
      <c r="AA608" s="312">
        <f>'To &amp; from Work- trip % summary'!L613</f>
        <v>0</v>
      </c>
      <c r="AB608" s="314">
        <f>'To &amp; from Work- trip % summary'!N613</f>
        <v>0</v>
      </c>
      <c r="AC608" s="260">
        <f t="shared" si="130"/>
        <v>0</v>
      </c>
      <c r="AD608" s="259">
        <f t="shared" si="131"/>
        <v>0</v>
      </c>
      <c r="AE608" s="312">
        <f>'To &amp; from Work- trip % summary'!Q613</f>
        <v>0</v>
      </c>
      <c r="AF608" s="314">
        <f>'To &amp; from Work- trip % summary'!S613</f>
        <v>0</v>
      </c>
      <c r="AG608" s="260">
        <f t="shared" si="132"/>
        <v>0</v>
      </c>
      <c r="AH608" s="259">
        <f t="shared" si="133"/>
        <v>0</v>
      </c>
      <c r="AI608" s="312">
        <f>'To &amp; from Work- trip % summary'!V613</f>
        <v>0</v>
      </c>
      <c r="AJ608" s="314">
        <f>'To &amp; from Work- trip % summary'!X613</f>
        <v>0</v>
      </c>
      <c r="AK608" s="260">
        <f t="shared" si="134"/>
        <v>0</v>
      </c>
      <c r="AL608" s="259">
        <f t="shared" si="135"/>
        <v>0</v>
      </c>
      <c r="AM608" s="312">
        <f>'To &amp; from Work- trip % summary'!AA613</f>
        <v>0</v>
      </c>
      <c r="AN608" s="314">
        <f>'To &amp; from Work- trip % summary'!AC613</f>
        <v>0</v>
      </c>
      <c r="AO608" s="260">
        <f t="shared" si="136"/>
        <v>0</v>
      </c>
      <c r="AP608" s="259">
        <f t="shared" si="137"/>
        <v>0</v>
      </c>
      <c r="AQ608" s="312">
        <f>'To &amp; from Work- trip % summary'!AF613</f>
        <v>0</v>
      </c>
      <c r="AR608" s="314">
        <f>'To &amp; from Work- trip % summary'!AH613</f>
        <v>0</v>
      </c>
      <c r="AS608" s="260">
        <f t="shared" si="138"/>
        <v>0</v>
      </c>
      <c r="AT608" s="259">
        <f t="shared" si="139"/>
        <v>0</v>
      </c>
      <c r="AU608" s="261"/>
      <c r="AV608" s="248"/>
      <c r="AW608" s="248"/>
      <c r="AX608" s="248"/>
      <c r="AY608" s="248"/>
    </row>
    <row r="609" spans="1:51" x14ac:dyDescent="0.2">
      <c r="A609" s="248"/>
      <c r="B609" s="248"/>
      <c r="C609" s="248"/>
      <c r="D609" s="248"/>
      <c r="E609" s="248"/>
      <c r="F609" s="248"/>
      <c r="G609" s="248"/>
      <c r="H609" s="248"/>
      <c r="I609" s="248"/>
      <c r="J609" s="248"/>
      <c r="K609" s="248"/>
      <c r="L609" s="248"/>
      <c r="M609" s="248"/>
      <c r="N609" s="248"/>
      <c r="O609" s="248"/>
      <c r="P609" s="248"/>
      <c r="Q609" s="296"/>
      <c r="R609" s="256">
        <f>'To &amp; from Work- trip % summary'!B614</f>
        <v>0</v>
      </c>
      <c r="S609" s="313">
        <f>'To &amp; from Work- trip % summary'!D614</f>
        <v>0</v>
      </c>
      <c r="T609" s="257">
        <f>'Non-survey input values'!$B$26</f>
        <v>220.3</v>
      </c>
      <c r="U609" s="258">
        <f t="shared" si="126"/>
        <v>0</v>
      </c>
      <c r="V609" s="259">
        <f t="shared" si="127"/>
        <v>0</v>
      </c>
      <c r="W609" s="312">
        <f>'To &amp; from Work- trip % summary'!G614</f>
        <v>0</v>
      </c>
      <c r="X609" s="314">
        <f>'To &amp; from Work- trip % summary'!I614</f>
        <v>0</v>
      </c>
      <c r="Y609" s="260">
        <f t="shared" si="128"/>
        <v>0</v>
      </c>
      <c r="Z609" s="259">
        <f t="shared" si="129"/>
        <v>0</v>
      </c>
      <c r="AA609" s="312">
        <f>'To &amp; from Work- trip % summary'!L614</f>
        <v>0</v>
      </c>
      <c r="AB609" s="314">
        <f>'To &amp; from Work- trip % summary'!N614</f>
        <v>0</v>
      </c>
      <c r="AC609" s="260">
        <f t="shared" si="130"/>
        <v>0</v>
      </c>
      <c r="AD609" s="259">
        <f t="shared" si="131"/>
        <v>0</v>
      </c>
      <c r="AE609" s="312">
        <f>'To &amp; from Work- trip % summary'!Q614</f>
        <v>0</v>
      </c>
      <c r="AF609" s="314">
        <f>'To &amp; from Work- trip % summary'!S614</f>
        <v>0</v>
      </c>
      <c r="AG609" s="260">
        <f t="shared" si="132"/>
        <v>0</v>
      </c>
      <c r="AH609" s="259">
        <f t="shared" si="133"/>
        <v>0</v>
      </c>
      <c r="AI609" s="312">
        <f>'To &amp; from Work- trip % summary'!V614</f>
        <v>0</v>
      </c>
      <c r="AJ609" s="314">
        <f>'To &amp; from Work- trip % summary'!X614</f>
        <v>0</v>
      </c>
      <c r="AK609" s="260">
        <f t="shared" si="134"/>
        <v>0</v>
      </c>
      <c r="AL609" s="259">
        <f t="shared" si="135"/>
        <v>0</v>
      </c>
      <c r="AM609" s="312">
        <f>'To &amp; from Work- trip % summary'!AA614</f>
        <v>0</v>
      </c>
      <c r="AN609" s="314">
        <f>'To &amp; from Work- trip % summary'!AC614</f>
        <v>0</v>
      </c>
      <c r="AO609" s="260">
        <f t="shared" si="136"/>
        <v>0</v>
      </c>
      <c r="AP609" s="259">
        <f t="shared" si="137"/>
        <v>0</v>
      </c>
      <c r="AQ609" s="312">
        <f>'To &amp; from Work- trip % summary'!AF614</f>
        <v>0</v>
      </c>
      <c r="AR609" s="314">
        <f>'To &amp; from Work- trip % summary'!AH614</f>
        <v>0</v>
      </c>
      <c r="AS609" s="260">
        <f t="shared" si="138"/>
        <v>0</v>
      </c>
      <c r="AT609" s="259">
        <f t="shared" si="139"/>
        <v>0</v>
      </c>
      <c r="AU609" s="261"/>
      <c r="AV609" s="248"/>
      <c r="AW609" s="248"/>
      <c r="AX609" s="248"/>
      <c r="AY609" s="248"/>
    </row>
    <row r="610" spans="1:51" x14ac:dyDescent="0.2">
      <c r="A610" s="248"/>
      <c r="B610" s="248"/>
      <c r="C610" s="248"/>
      <c r="D610" s="248"/>
      <c r="E610" s="248"/>
      <c r="F610" s="248"/>
      <c r="G610" s="248"/>
      <c r="H610" s="248"/>
      <c r="I610" s="248"/>
      <c r="J610" s="248"/>
      <c r="K610" s="248"/>
      <c r="L610" s="248"/>
      <c r="M610" s="248"/>
      <c r="N610" s="248"/>
      <c r="O610" s="248"/>
      <c r="P610" s="248"/>
      <c r="Q610" s="296"/>
      <c r="R610" s="256">
        <f>'To &amp; from Work- trip % summary'!B615</f>
        <v>0</v>
      </c>
      <c r="S610" s="313">
        <f>'To &amp; from Work- trip % summary'!D615</f>
        <v>0</v>
      </c>
      <c r="T610" s="257">
        <f>'Non-survey input values'!$B$26</f>
        <v>220.3</v>
      </c>
      <c r="U610" s="258">
        <f t="shared" si="126"/>
        <v>0</v>
      </c>
      <c r="V610" s="259">
        <f t="shared" si="127"/>
        <v>0</v>
      </c>
      <c r="W610" s="312">
        <f>'To &amp; from Work- trip % summary'!G615</f>
        <v>0</v>
      </c>
      <c r="X610" s="314">
        <f>'To &amp; from Work- trip % summary'!I615</f>
        <v>0</v>
      </c>
      <c r="Y610" s="260">
        <f t="shared" si="128"/>
        <v>0</v>
      </c>
      <c r="Z610" s="259">
        <f t="shared" si="129"/>
        <v>0</v>
      </c>
      <c r="AA610" s="312">
        <f>'To &amp; from Work- trip % summary'!L615</f>
        <v>0</v>
      </c>
      <c r="AB610" s="314">
        <f>'To &amp; from Work- trip % summary'!N615</f>
        <v>0</v>
      </c>
      <c r="AC610" s="260">
        <f t="shared" si="130"/>
        <v>0</v>
      </c>
      <c r="AD610" s="259">
        <f t="shared" si="131"/>
        <v>0</v>
      </c>
      <c r="AE610" s="312">
        <f>'To &amp; from Work- trip % summary'!Q615</f>
        <v>0</v>
      </c>
      <c r="AF610" s="314">
        <f>'To &amp; from Work- trip % summary'!S615</f>
        <v>0</v>
      </c>
      <c r="AG610" s="260">
        <f t="shared" si="132"/>
        <v>0</v>
      </c>
      <c r="AH610" s="259">
        <f t="shared" si="133"/>
        <v>0</v>
      </c>
      <c r="AI610" s="312">
        <f>'To &amp; from Work- trip % summary'!V615</f>
        <v>0</v>
      </c>
      <c r="AJ610" s="314">
        <f>'To &amp; from Work- trip % summary'!X615</f>
        <v>0</v>
      </c>
      <c r="AK610" s="260">
        <f t="shared" si="134"/>
        <v>0</v>
      </c>
      <c r="AL610" s="259">
        <f t="shared" si="135"/>
        <v>0</v>
      </c>
      <c r="AM610" s="312">
        <f>'To &amp; from Work- trip % summary'!AA615</f>
        <v>0</v>
      </c>
      <c r="AN610" s="314">
        <f>'To &amp; from Work- trip % summary'!AC615</f>
        <v>0</v>
      </c>
      <c r="AO610" s="260">
        <f t="shared" si="136"/>
        <v>0</v>
      </c>
      <c r="AP610" s="259">
        <f t="shared" si="137"/>
        <v>0</v>
      </c>
      <c r="AQ610" s="312">
        <f>'To &amp; from Work- trip % summary'!AF615</f>
        <v>0</v>
      </c>
      <c r="AR610" s="314">
        <f>'To &amp; from Work- trip % summary'!AH615</f>
        <v>0</v>
      </c>
      <c r="AS610" s="260">
        <f t="shared" si="138"/>
        <v>0</v>
      </c>
      <c r="AT610" s="259">
        <f t="shared" si="139"/>
        <v>0</v>
      </c>
      <c r="AU610" s="261"/>
      <c r="AV610" s="248"/>
      <c r="AW610" s="248"/>
      <c r="AX610" s="248"/>
      <c r="AY610" s="248"/>
    </row>
    <row r="611" spans="1:51" x14ac:dyDescent="0.2">
      <c r="A611" s="248"/>
      <c r="B611" s="248"/>
      <c r="C611" s="248"/>
      <c r="D611" s="248"/>
      <c r="E611" s="248"/>
      <c r="F611" s="248"/>
      <c r="G611" s="248"/>
      <c r="H611" s="248"/>
      <c r="I611" s="248"/>
      <c r="J611" s="248"/>
      <c r="K611" s="248"/>
      <c r="L611" s="248"/>
      <c r="M611" s="248"/>
      <c r="N611" s="248"/>
      <c r="O611" s="248"/>
      <c r="P611" s="248"/>
      <c r="Q611" s="296"/>
      <c r="R611" s="256">
        <f>'To &amp; from Work- trip % summary'!B616</f>
        <v>0</v>
      </c>
      <c r="S611" s="313">
        <f>'To &amp; from Work- trip % summary'!D616</f>
        <v>0</v>
      </c>
      <c r="T611" s="257">
        <f>'Non-survey input values'!$B$26</f>
        <v>220.3</v>
      </c>
      <c r="U611" s="258">
        <f t="shared" si="126"/>
        <v>0</v>
      </c>
      <c r="V611" s="259">
        <f t="shared" si="127"/>
        <v>0</v>
      </c>
      <c r="W611" s="312">
        <f>'To &amp; from Work- trip % summary'!G616</f>
        <v>0</v>
      </c>
      <c r="X611" s="314">
        <f>'To &amp; from Work- trip % summary'!I616</f>
        <v>0</v>
      </c>
      <c r="Y611" s="260">
        <f t="shared" si="128"/>
        <v>0</v>
      </c>
      <c r="Z611" s="259">
        <f t="shared" si="129"/>
        <v>0</v>
      </c>
      <c r="AA611" s="312">
        <f>'To &amp; from Work- trip % summary'!L616</f>
        <v>0</v>
      </c>
      <c r="AB611" s="314">
        <f>'To &amp; from Work- trip % summary'!N616</f>
        <v>0</v>
      </c>
      <c r="AC611" s="260">
        <f t="shared" si="130"/>
        <v>0</v>
      </c>
      <c r="AD611" s="259">
        <f t="shared" si="131"/>
        <v>0</v>
      </c>
      <c r="AE611" s="312">
        <f>'To &amp; from Work- trip % summary'!Q616</f>
        <v>0</v>
      </c>
      <c r="AF611" s="314">
        <f>'To &amp; from Work- trip % summary'!S616</f>
        <v>0</v>
      </c>
      <c r="AG611" s="260">
        <f t="shared" si="132"/>
        <v>0</v>
      </c>
      <c r="AH611" s="259">
        <f t="shared" si="133"/>
        <v>0</v>
      </c>
      <c r="AI611" s="312">
        <f>'To &amp; from Work- trip % summary'!V616</f>
        <v>0</v>
      </c>
      <c r="AJ611" s="314">
        <f>'To &amp; from Work- trip % summary'!X616</f>
        <v>0</v>
      </c>
      <c r="AK611" s="260">
        <f t="shared" si="134"/>
        <v>0</v>
      </c>
      <c r="AL611" s="259">
        <f t="shared" si="135"/>
        <v>0</v>
      </c>
      <c r="AM611" s="312">
        <f>'To &amp; from Work- trip % summary'!AA616</f>
        <v>0</v>
      </c>
      <c r="AN611" s="314">
        <f>'To &amp; from Work- trip % summary'!AC616</f>
        <v>0</v>
      </c>
      <c r="AO611" s="260">
        <f t="shared" si="136"/>
        <v>0</v>
      </c>
      <c r="AP611" s="259">
        <f t="shared" si="137"/>
        <v>0</v>
      </c>
      <c r="AQ611" s="312">
        <f>'To &amp; from Work- trip % summary'!AF616</f>
        <v>0</v>
      </c>
      <c r="AR611" s="314">
        <f>'To &amp; from Work- trip % summary'!AH616</f>
        <v>0</v>
      </c>
      <c r="AS611" s="260">
        <f t="shared" si="138"/>
        <v>0</v>
      </c>
      <c r="AT611" s="259">
        <f t="shared" si="139"/>
        <v>0</v>
      </c>
      <c r="AU611" s="261"/>
      <c r="AV611" s="248"/>
      <c r="AW611" s="248"/>
      <c r="AX611" s="248"/>
      <c r="AY611" s="248"/>
    </row>
    <row r="612" spans="1:51" x14ac:dyDescent="0.2">
      <c r="A612" s="248"/>
      <c r="B612" s="248"/>
      <c r="C612" s="248"/>
      <c r="D612" s="248"/>
      <c r="E612" s="248"/>
      <c r="F612" s="248"/>
      <c r="G612" s="248"/>
      <c r="H612" s="248"/>
      <c r="I612" s="248"/>
      <c r="J612" s="248"/>
      <c r="K612" s="248"/>
      <c r="L612" s="248"/>
      <c r="M612" s="248"/>
      <c r="N612" s="248"/>
      <c r="O612" s="248"/>
      <c r="P612" s="248"/>
      <c r="Q612" s="296"/>
      <c r="R612" s="256">
        <f>'To &amp; from Work- trip % summary'!B617</f>
        <v>0</v>
      </c>
      <c r="S612" s="313">
        <f>'To &amp; from Work- trip % summary'!D617</f>
        <v>0</v>
      </c>
      <c r="T612" s="257">
        <f>'Non-survey input values'!$B$26</f>
        <v>220.3</v>
      </c>
      <c r="U612" s="258">
        <f t="shared" si="126"/>
        <v>0</v>
      </c>
      <c r="V612" s="259">
        <f t="shared" si="127"/>
        <v>0</v>
      </c>
      <c r="W612" s="312">
        <f>'To &amp; from Work- trip % summary'!G617</f>
        <v>0</v>
      </c>
      <c r="X612" s="314">
        <f>'To &amp; from Work- trip % summary'!I617</f>
        <v>0</v>
      </c>
      <c r="Y612" s="260">
        <f t="shared" si="128"/>
        <v>0</v>
      </c>
      <c r="Z612" s="259">
        <f t="shared" si="129"/>
        <v>0</v>
      </c>
      <c r="AA612" s="312">
        <f>'To &amp; from Work- trip % summary'!L617</f>
        <v>0</v>
      </c>
      <c r="AB612" s="314">
        <f>'To &amp; from Work- trip % summary'!N617</f>
        <v>0</v>
      </c>
      <c r="AC612" s="260">
        <f t="shared" si="130"/>
        <v>0</v>
      </c>
      <c r="AD612" s="259">
        <f t="shared" si="131"/>
        <v>0</v>
      </c>
      <c r="AE612" s="312">
        <f>'To &amp; from Work- trip % summary'!Q617</f>
        <v>0</v>
      </c>
      <c r="AF612" s="314">
        <f>'To &amp; from Work- trip % summary'!S617</f>
        <v>0</v>
      </c>
      <c r="AG612" s="260">
        <f t="shared" si="132"/>
        <v>0</v>
      </c>
      <c r="AH612" s="259">
        <f t="shared" si="133"/>
        <v>0</v>
      </c>
      <c r="AI612" s="312">
        <f>'To &amp; from Work- trip % summary'!V617</f>
        <v>0</v>
      </c>
      <c r="AJ612" s="314">
        <f>'To &amp; from Work- trip % summary'!X617</f>
        <v>0</v>
      </c>
      <c r="AK612" s="260">
        <f t="shared" si="134"/>
        <v>0</v>
      </c>
      <c r="AL612" s="259">
        <f t="shared" si="135"/>
        <v>0</v>
      </c>
      <c r="AM612" s="312">
        <f>'To &amp; from Work- trip % summary'!AA617</f>
        <v>0</v>
      </c>
      <c r="AN612" s="314">
        <f>'To &amp; from Work- trip % summary'!AC617</f>
        <v>0</v>
      </c>
      <c r="AO612" s="260">
        <f t="shared" si="136"/>
        <v>0</v>
      </c>
      <c r="AP612" s="259">
        <f t="shared" si="137"/>
        <v>0</v>
      </c>
      <c r="AQ612" s="312">
        <f>'To &amp; from Work- trip % summary'!AF617</f>
        <v>0</v>
      </c>
      <c r="AR612" s="314">
        <f>'To &amp; from Work- trip % summary'!AH617</f>
        <v>0</v>
      </c>
      <c r="AS612" s="260">
        <f t="shared" si="138"/>
        <v>0</v>
      </c>
      <c r="AT612" s="259">
        <f t="shared" si="139"/>
        <v>0</v>
      </c>
      <c r="AU612" s="261"/>
      <c r="AV612" s="248"/>
      <c r="AW612" s="248"/>
      <c r="AX612" s="248"/>
      <c r="AY612" s="248"/>
    </row>
    <row r="613" spans="1:51" x14ac:dyDescent="0.2">
      <c r="A613" s="248"/>
      <c r="B613" s="248"/>
      <c r="C613" s="248"/>
      <c r="D613" s="248"/>
      <c r="E613" s="248"/>
      <c r="F613" s="248"/>
      <c r="G613" s="248"/>
      <c r="H613" s="248"/>
      <c r="I613" s="248"/>
      <c r="J613" s="248"/>
      <c r="K613" s="248"/>
      <c r="L613" s="248"/>
      <c r="M613" s="248"/>
      <c r="N613" s="248"/>
      <c r="O613" s="248"/>
      <c r="P613" s="248"/>
      <c r="Q613" s="296"/>
      <c r="R613" s="256">
        <f>'To &amp; from Work- trip % summary'!B618</f>
        <v>0</v>
      </c>
      <c r="S613" s="313">
        <f>'To &amp; from Work- trip % summary'!D618</f>
        <v>0</v>
      </c>
      <c r="T613" s="257">
        <f>'Non-survey input values'!$B$26</f>
        <v>220.3</v>
      </c>
      <c r="U613" s="258">
        <f t="shared" si="126"/>
        <v>0</v>
      </c>
      <c r="V613" s="259">
        <f t="shared" si="127"/>
        <v>0</v>
      </c>
      <c r="W613" s="312">
        <f>'To &amp; from Work- trip % summary'!G618</f>
        <v>0</v>
      </c>
      <c r="X613" s="314">
        <f>'To &amp; from Work- trip % summary'!I618</f>
        <v>0</v>
      </c>
      <c r="Y613" s="260">
        <f t="shared" si="128"/>
        <v>0</v>
      </c>
      <c r="Z613" s="259">
        <f t="shared" si="129"/>
        <v>0</v>
      </c>
      <c r="AA613" s="312">
        <f>'To &amp; from Work- trip % summary'!L618</f>
        <v>0</v>
      </c>
      <c r="AB613" s="314">
        <f>'To &amp; from Work- trip % summary'!N618</f>
        <v>0</v>
      </c>
      <c r="AC613" s="260">
        <f t="shared" si="130"/>
        <v>0</v>
      </c>
      <c r="AD613" s="259">
        <f t="shared" si="131"/>
        <v>0</v>
      </c>
      <c r="AE613" s="312">
        <f>'To &amp; from Work- trip % summary'!Q618</f>
        <v>0</v>
      </c>
      <c r="AF613" s="314">
        <f>'To &amp; from Work- trip % summary'!S618</f>
        <v>0</v>
      </c>
      <c r="AG613" s="260">
        <f t="shared" si="132"/>
        <v>0</v>
      </c>
      <c r="AH613" s="259">
        <f t="shared" si="133"/>
        <v>0</v>
      </c>
      <c r="AI613" s="312">
        <f>'To &amp; from Work- trip % summary'!V618</f>
        <v>0</v>
      </c>
      <c r="AJ613" s="314">
        <f>'To &amp; from Work- trip % summary'!X618</f>
        <v>0</v>
      </c>
      <c r="AK613" s="260">
        <f t="shared" si="134"/>
        <v>0</v>
      </c>
      <c r="AL613" s="259">
        <f t="shared" si="135"/>
        <v>0</v>
      </c>
      <c r="AM613" s="312">
        <f>'To &amp; from Work- trip % summary'!AA618</f>
        <v>0</v>
      </c>
      <c r="AN613" s="314">
        <f>'To &amp; from Work- trip % summary'!AC618</f>
        <v>0</v>
      </c>
      <c r="AO613" s="260">
        <f t="shared" si="136"/>
        <v>0</v>
      </c>
      <c r="AP613" s="259">
        <f t="shared" si="137"/>
        <v>0</v>
      </c>
      <c r="AQ613" s="312">
        <f>'To &amp; from Work- trip % summary'!AF618</f>
        <v>0</v>
      </c>
      <c r="AR613" s="314">
        <f>'To &amp; from Work- trip % summary'!AH618</f>
        <v>0</v>
      </c>
      <c r="AS613" s="260">
        <f t="shared" si="138"/>
        <v>0</v>
      </c>
      <c r="AT613" s="259">
        <f t="shared" si="139"/>
        <v>0</v>
      </c>
      <c r="AU613" s="261"/>
      <c r="AV613" s="248"/>
      <c r="AW613" s="248"/>
      <c r="AX613" s="248"/>
      <c r="AY613" s="248"/>
    </row>
    <row r="614" spans="1:51" x14ac:dyDescent="0.2">
      <c r="A614" s="248"/>
      <c r="B614" s="248"/>
      <c r="C614" s="248"/>
      <c r="D614" s="248"/>
      <c r="E614" s="248"/>
      <c r="F614" s="248"/>
      <c r="G614" s="248"/>
      <c r="H614" s="248"/>
      <c r="I614" s="248"/>
      <c r="J614" s="248"/>
      <c r="K614" s="248"/>
      <c r="L614" s="248"/>
      <c r="M614" s="248"/>
      <c r="N614" s="248"/>
      <c r="O614" s="248"/>
      <c r="P614" s="248"/>
      <c r="Q614" s="296"/>
      <c r="R614" s="256">
        <f>'To &amp; from Work- trip % summary'!B619</f>
        <v>0</v>
      </c>
      <c r="S614" s="313">
        <f>'To &amp; from Work- trip % summary'!D619</f>
        <v>0</v>
      </c>
      <c r="T614" s="257">
        <f>'Non-survey input values'!$B$26</f>
        <v>220.3</v>
      </c>
      <c r="U614" s="258">
        <f t="shared" si="126"/>
        <v>0</v>
      </c>
      <c r="V614" s="259">
        <f t="shared" si="127"/>
        <v>0</v>
      </c>
      <c r="W614" s="312">
        <f>'To &amp; from Work- trip % summary'!G619</f>
        <v>0</v>
      </c>
      <c r="X614" s="314">
        <f>'To &amp; from Work- trip % summary'!I619</f>
        <v>0</v>
      </c>
      <c r="Y614" s="260">
        <f t="shared" si="128"/>
        <v>0</v>
      </c>
      <c r="Z614" s="259">
        <f t="shared" si="129"/>
        <v>0</v>
      </c>
      <c r="AA614" s="312">
        <f>'To &amp; from Work- trip % summary'!L619</f>
        <v>0</v>
      </c>
      <c r="AB614" s="314">
        <f>'To &amp; from Work- trip % summary'!N619</f>
        <v>0</v>
      </c>
      <c r="AC614" s="260">
        <f t="shared" si="130"/>
        <v>0</v>
      </c>
      <c r="AD614" s="259">
        <f t="shared" si="131"/>
        <v>0</v>
      </c>
      <c r="AE614" s="312">
        <f>'To &amp; from Work- trip % summary'!Q619</f>
        <v>0</v>
      </c>
      <c r="AF614" s="314">
        <f>'To &amp; from Work- trip % summary'!S619</f>
        <v>0</v>
      </c>
      <c r="AG614" s="260">
        <f t="shared" si="132"/>
        <v>0</v>
      </c>
      <c r="AH614" s="259">
        <f t="shared" si="133"/>
        <v>0</v>
      </c>
      <c r="AI614" s="312">
        <f>'To &amp; from Work- trip % summary'!V619</f>
        <v>0</v>
      </c>
      <c r="AJ614" s="314">
        <f>'To &amp; from Work- trip % summary'!X619</f>
        <v>0</v>
      </c>
      <c r="AK614" s="260">
        <f t="shared" si="134"/>
        <v>0</v>
      </c>
      <c r="AL614" s="259">
        <f t="shared" si="135"/>
        <v>0</v>
      </c>
      <c r="AM614" s="312">
        <f>'To &amp; from Work- trip % summary'!AA619</f>
        <v>0</v>
      </c>
      <c r="AN614" s="314">
        <f>'To &amp; from Work- trip % summary'!AC619</f>
        <v>0</v>
      </c>
      <c r="AO614" s="260">
        <f t="shared" si="136"/>
        <v>0</v>
      </c>
      <c r="AP614" s="259">
        <f t="shared" si="137"/>
        <v>0</v>
      </c>
      <c r="AQ614" s="312">
        <f>'To &amp; from Work- trip % summary'!AF619</f>
        <v>0</v>
      </c>
      <c r="AR614" s="314">
        <f>'To &amp; from Work- trip % summary'!AH619</f>
        <v>0</v>
      </c>
      <c r="AS614" s="260">
        <f t="shared" si="138"/>
        <v>0</v>
      </c>
      <c r="AT614" s="259">
        <f t="shared" si="139"/>
        <v>0</v>
      </c>
      <c r="AU614" s="261"/>
      <c r="AV614" s="248"/>
      <c r="AW614" s="248"/>
      <c r="AX614" s="248"/>
      <c r="AY614" s="248"/>
    </row>
    <row r="615" spans="1:51" x14ac:dyDescent="0.2">
      <c r="A615" s="248"/>
      <c r="B615" s="248"/>
      <c r="C615" s="248"/>
      <c r="D615" s="248"/>
      <c r="E615" s="248"/>
      <c r="F615" s="248"/>
      <c r="G615" s="248"/>
      <c r="H615" s="248"/>
      <c r="I615" s="248"/>
      <c r="J615" s="248"/>
      <c r="K615" s="248"/>
      <c r="L615" s="248"/>
      <c r="M615" s="248"/>
      <c r="N615" s="248"/>
      <c r="O615" s="248"/>
      <c r="P615" s="248"/>
      <c r="Q615" s="296"/>
      <c r="R615" s="256">
        <f>'To &amp; from Work- trip % summary'!B620</f>
        <v>0</v>
      </c>
      <c r="S615" s="313">
        <f>'To &amp; from Work- trip % summary'!D620</f>
        <v>0</v>
      </c>
      <c r="T615" s="257">
        <f>'Non-survey input values'!$B$26</f>
        <v>220.3</v>
      </c>
      <c r="U615" s="258">
        <f t="shared" si="126"/>
        <v>0</v>
      </c>
      <c r="V615" s="259">
        <f t="shared" si="127"/>
        <v>0</v>
      </c>
      <c r="W615" s="312">
        <f>'To &amp; from Work- trip % summary'!G620</f>
        <v>0</v>
      </c>
      <c r="X615" s="314">
        <f>'To &amp; from Work- trip % summary'!I620</f>
        <v>0</v>
      </c>
      <c r="Y615" s="260">
        <f t="shared" si="128"/>
        <v>0</v>
      </c>
      <c r="Z615" s="259">
        <f t="shared" si="129"/>
        <v>0</v>
      </c>
      <c r="AA615" s="312">
        <f>'To &amp; from Work- trip % summary'!L620</f>
        <v>0</v>
      </c>
      <c r="AB615" s="314">
        <f>'To &amp; from Work- trip % summary'!N620</f>
        <v>0</v>
      </c>
      <c r="AC615" s="260">
        <f t="shared" si="130"/>
        <v>0</v>
      </c>
      <c r="AD615" s="259">
        <f t="shared" si="131"/>
        <v>0</v>
      </c>
      <c r="AE615" s="312">
        <f>'To &amp; from Work- trip % summary'!Q620</f>
        <v>0</v>
      </c>
      <c r="AF615" s="314">
        <f>'To &amp; from Work- trip % summary'!S620</f>
        <v>0</v>
      </c>
      <c r="AG615" s="260">
        <f t="shared" si="132"/>
        <v>0</v>
      </c>
      <c r="AH615" s="259">
        <f t="shared" si="133"/>
        <v>0</v>
      </c>
      <c r="AI615" s="312">
        <f>'To &amp; from Work- trip % summary'!V620</f>
        <v>0</v>
      </c>
      <c r="AJ615" s="314">
        <f>'To &amp; from Work- trip % summary'!X620</f>
        <v>0</v>
      </c>
      <c r="AK615" s="260">
        <f t="shared" si="134"/>
        <v>0</v>
      </c>
      <c r="AL615" s="259">
        <f t="shared" si="135"/>
        <v>0</v>
      </c>
      <c r="AM615" s="312">
        <f>'To &amp; from Work- trip % summary'!AA620</f>
        <v>0</v>
      </c>
      <c r="AN615" s="314">
        <f>'To &amp; from Work- trip % summary'!AC620</f>
        <v>0</v>
      </c>
      <c r="AO615" s="260">
        <f t="shared" si="136"/>
        <v>0</v>
      </c>
      <c r="AP615" s="259">
        <f t="shared" si="137"/>
        <v>0</v>
      </c>
      <c r="AQ615" s="312">
        <f>'To &amp; from Work- trip % summary'!AF620</f>
        <v>0</v>
      </c>
      <c r="AR615" s="314">
        <f>'To &amp; from Work- trip % summary'!AH620</f>
        <v>0</v>
      </c>
      <c r="AS615" s="260">
        <f t="shared" si="138"/>
        <v>0</v>
      </c>
      <c r="AT615" s="259">
        <f t="shared" si="139"/>
        <v>0</v>
      </c>
      <c r="AU615" s="261"/>
      <c r="AV615" s="248"/>
      <c r="AW615" s="248"/>
      <c r="AX615" s="248"/>
      <c r="AY615" s="248"/>
    </row>
    <row r="616" spans="1:51" x14ac:dyDescent="0.2">
      <c r="A616" s="248"/>
      <c r="B616" s="248"/>
      <c r="C616" s="248"/>
      <c r="D616" s="248"/>
      <c r="E616" s="248"/>
      <c r="F616" s="248"/>
      <c r="G616" s="248"/>
      <c r="H616" s="248"/>
      <c r="I616" s="248"/>
      <c r="J616" s="248"/>
      <c r="K616" s="248"/>
      <c r="L616" s="248"/>
      <c r="M616" s="248"/>
      <c r="N616" s="248"/>
      <c r="O616" s="248"/>
      <c r="P616" s="248"/>
      <c r="Q616" s="296"/>
      <c r="R616" s="256">
        <f>'To &amp; from Work- trip % summary'!B621</f>
        <v>0</v>
      </c>
      <c r="S616" s="313">
        <f>'To &amp; from Work- trip % summary'!D621</f>
        <v>0</v>
      </c>
      <c r="T616" s="257">
        <f>'Non-survey input values'!$B$26</f>
        <v>220.3</v>
      </c>
      <c r="U616" s="258">
        <f t="shared" si="126"/>
        <v>0</v>
      </c>
      <c r="V616" s="259">
        <f t="shared" si="127"/>
        <v>0</v>
      </c>
      <c r="W616" s="312">
        <f>'To &amp; from Work- trip % summary'!G621</f>
        <v>0</v>
      </c>
      <c r="X616" s="314">
        <f>'To &amp; from Work- trip % summary'!I621</f>
        <v>0</v>
      </c>
      <c r="Y616" s="260">
        <f t="shared" si="128"/>
        <v>0</v>
      </c>
      <c r="Z616" s="259">
        <f t="shared" si="129"/>
        <v>0</v>
      </c>
      <c r="AA616" s="312">
        <f>'To &amp; from Work- trip % summary'!L621</f>
        <v>0</v>
      </c>
      <c r="AB616" s="314">
        <f>'To &amp; from Work- trip % summary'!N621</f>
        <v>0</v>
      </c>
      <c r="AC616" s="260">
        <f t="shared" si="130"/>
        <v>0</v>
      </c>
      <c r="AD616" s="259">
        <f t="shared" si="131"/>
        <v>0</v>
      </c>
      <c r="AE616" s="312">
        <f>'To &amp; from Work- trip % summary'!Q621</f>
        <v>0</v>
      </c>
      <c r="AF616" s="314">
        <f>'To &amp; from Work- trip % summary'!S621</f>
        <v>0</v>
      </c>
      <c r="AG616" s="260">
        <f t="shared" si="132"/>
        <v>0</v>
      </c>
      <c r="AH616" s="259">
        <f t="shared" si="133"/>
        <v>0</v>
      </c>
      <c r="AI616" s="312">
        <f>'To &amp; from Work- trip % summary'!V621</f>
        <v>0</v>
      </c>
      <c r="AJ616" s="314">
        <f>'To &amp; from Work- trip % summary'!X621</f>
        <v>0</v>
      </c>
      <c r="AK616" s="260">
        <f t="shared" si="134"/>
        <v>0</v>
      </c>
      <c r="AL616" s="259">
        <f t="shared" si="135"/>
        <v>0</v>
      </c>
      <c r="AM616" s="312">
        <f>'To &amp; from Work- trip % summary'!AA621</f>
        <v>0</v>
      </c>
      <c r="AN616" s="314">
        <f>'To &amp; from Work- trip % summary'!AC621</f>
        <v>0</v>
      </c>
      <c r="AO616" s="260">
        <f t="shared" si="136"/>
        <v>0</v>
      </c>
      <c r="AP616" s="259">
        <f t="shared" si="137"/>
        <v>0</v>
      </c>
      <c r="AQ616" s="312">
        <f>'To &amp; from Work- trip % summary'!AF621</f>
        <v>0</v>
      </c>
      <c r="AR616" s="314">
        <f>'To &amp; from Work- trip % summary'!AH621</f>
        <v>0</v>
      </c>
      <c r="AS616" s="260">
        <f t="shared" si="138"/>
        <v>0</v>
      </c>
      <c r="AT616" s="259">
        <f t="shared" si="139"/>
        <v>0</v>
      </c>
      <c r="AU616" s="261"/>
      <c r="AV616" s="248"/>
      <c r="AW616" s="248"/>
      <c r="AX616" s="248"/>
      <c r="AY616" s="248"/>
    </row>
    <row r="617" spans="1:51" x14ac:dyDescent="0.2">
      <c r="A617" s="248"/>
      <c r="B617" s="248"/>
      <c r="C617" s="248"/>
      <c r="D617" s="248"/>
      <c r="E617" s="248"/>
      <c r="F617" s="248"/>
      <c r="G617" s="248"/>
      <c r="H617" s="248"/>
      <c r="I617" s="248"/>
      <c r="J617" s="248"/>
      <c r="K617" s="248"/>
      <c r="L617" s="248"/>
      <c r="M617" s="248"/>
      <c r="N617" s="248"/>
      <c r="O617" s="248"/>
      <c r="P617" s="248"/>
      <c r="Q617" s="296"/>
      <c r="R617" s="256">
        <f>'To &amp; from Work- trip % summary'!B622</f>
        <v>0</v>
      </c>
      <c r="S617" s="313">
        <f>'To &amp; from Work- trip % summary'!D622</f>
        <v>0</v>
      </c>
      <c r="T617" s="257">
        <f>'Non-survey input values'!$B$26</f>
        <v>220.3</v>
      </c>
      <c r="U617" s="258">
        <f t="shared" si="126"/>
        <v>0</v>
      </c>
      <c r="V617" s="259">
        <f t="shared" si="127"/>
        <v>0</v>
      </c>
      <c r="W617" s="312">
        <f>'To &amp; from Work- trip % summary'!G622</f>
        <v>0</v>
      </c>
      <c r="X617" s="314">
        <f>'To &amp; from Work- trip % summary'!I622</f>
        <v>0</v>
      </c>
      <c r="Y617" s="260">
        <f t="shared" si="128"/>
        <v>0</v>
      </c>
      <c r="Z617" s="259">
        <f t="shared" si="129"/>
        <v>0</v>
      </c>
      <c r="AA617" s="312">
        <f>'To &amp; from Work- trip % summary'!L622</f>
        <v>0</v>
      </c>
      <c r="AB617" s="314">
        <f>'To &amp; from Work- trip % summary'!N622</f>
        <v>0</v>
      </c>
      <c r="AC617" s="260">
        <f t="shared" si="130"/>
        <v>0</v>
      </c>
      <c r="AD617" s="259">
        <f t="shared" si="131"/>
        <v>0</v>
      </c>
      <c r="AE617" s="312">
        <f>'To &amp; from Work- trip % summary'!Q622</f>
        <v>0</v>
      </c>
      <c r="AF617" s="314">
        <f>'To &amp; from Work- trip % summary'!S622</f>
        <v>0</v>
      </c>
      <c r="AG617" s="260">
        <f t="shared" si="132"/>
        <v>0</v>
      </c>
      <c r="AH617" s="259">
        <f t="shared" si="133"/>
        <v>0</v>
      </c>
      <c r="AI617" s="312">
        <f>'To &amp; from Work- trip % summary'!V622</f>
        <v>0</v>
      </c>
      <c r="AJ617" s="314">
        <f>'To &amp; from Work- trip % summary'!X622</f>
        <v>0</v>
      </c>
      <c r="AK617" s="260">
        <f t="shared" si="134"/>
        <v>0</v>
      </c>
      <c r="AL617" s="259">
        <f t="shared" si="135"/>
        <v>0</v>
      </c>
      <c r="AM617" s="312">
        <f>'To &amp; from Work- trip % summary'!AA622</f>
        <v>0</v>
      </c>
      <c r="AN617" s="314">
        <f>'To &amp; from Work- trip % summary'!AC622</f>
        <v>0</v>
      </c>
      <c r="AO617" s="260">
        <f t="shared" si="136"/>
        <v>0</v>
      </c>
      <c r="AP617" s="259">
        <f t="shared" si="137"/>
        <v>0</v>
      </c>
      <c r="AQ617" s="312">
        <f>'To &amp; from Work- trip % summary'!AF622</f>
        <v>0</v>
      </c>
      <c r="AR617" s="314">
        <f>'To &amp; from Work- trip % summary'!AH622</f>
        <v>0</v>
      </c>
      <c r="AS617" s="260">
        <f t="shared" si="138"/>
        <v>0</v>
      </c>
      <c r="AT617" s="259">
        <f t="shared" si="139"/>
        <v>0</v>
      </c>
      <c r="AU617" s="261"/>
      <c r="AV617" s="248"/>
      <c r="AW617" s="248"/>
      <c r="AX617" s="248"/>
      <c r="AY617" s="248"/>
    </row>
    <row r="618" spans="1:51" x14ac:dyDescent="0.2">
      <c r="A618" s="248"/>
      <c r="B618" s="248"/>
      <c r="C618" s="248"/>
      <c r="D618" s="248"/>
      <c r="E618" s="248"/>
      <c r="F618" s="248"/>
      <c r="G618" s="248"/>
      <c r="H618" s="248"/>
      <c r="I618" s="248"/>
      <c r="J618" s="248"/>
      <c r="K618" s="248"/>
      <c r="L618" s="248"/>
      <c r="M618" s="248"/>
      <c r="N618" s="248"/>
      <c r="O618" s="248"/>
      <c r="P618" s="248"/>
      <c r="Q618" s="296"/>
      <c r="R618" s="256">
        <f>'To &amp; from Work- trip % summary'!B623</f>
        <v>0</v>
      </c>
      <c r="S618" s="313">
        <f>'To &amp; from Work- trip % summary'!D623</f>
        <v>0</v>
      </c>
      <c r="T618" s="257">
        <f>'Non-survey input values'!$B$26</f>
        <v>220.3</v>
      </c>
      <c r="U618" s="258">
        <f t="shared" si="126"/>
        <v>0</v>
      </c>
      <c r="V618" s="259">
        <f t="shared" si="127"/>
        <v>0</v>
      </c>
      <c r="W618" s="312">
        <f>'To &amp; from Work- trip % summary'!G623</f>
        <v>0</v>
      </c>
      <c r="X618" s="314">
        <f>'To &amp; from Work- trip % summary'!I623</f>
        <v>0</v>
      </c>
      <c r="Y618" s="260">
        <f t="shared" si="128"/>
        <v>0</v>
      </c>
      <c r="Z618" s="259">
        <f t="shared" si="129"/>
        <v>0</v>
      </c>
      <c r="AA618" s="312">
        <f>'To &amp; from Work- trip % summary'!L623</f>
        <v>0</v>
      </c>
      <c r="AB618" s="314">
        <f>'To &amp; from Work- trip % summary'!N623</f>
        <v>0</v>
      </c>
      <c r="AC618" s="260">
        <f t="shared" si="130"/>
        <v>0</v>
      </c>
      <c r="AD618" s="259">
        <f t="shared" si="131"/>
        <v>0</v>
      </c>
      <c r="AE618" s="312">
        <f>'To &amp; from Work- trip % summary'!Q623</f>
        <v>0</v>
      </c>
      <c r="AF618" s="314">
        <f>'To &amp; from Work- trip % summary'!S623</f>
        <v>0</v>
      </c>
      <c r="AG618" s="260">
        <f t="shared" si="132"/>
        <v>0</v>
      </c>
      <c r="AH618" s="259">
        <f t="shared" si="133"/>
        <v>0</v>
      </c>
      <c r="AI618" s="312">
        <f>'To &amp; from Work- trip % summary'!V623</f>
        <v>0</v>
      </c>
      <c r="AJ618" s="314">
        <f>'To &amp; from Work- trip % summary'!X623</f>
        <v>0</v>
      </c>
      <c r="AK618" s="260">
        <f t="shared" si="134"/>
        <v>0</v>
      </c>
      <c r="AL618" s="259">
        <f t="shared" si="135"/>
        <v>0</v>
      </c>
      <c r="AM618" s="312">
        <f>'To &amp; from Work- trip % summary'!AA623</f>
        <v>0</v>
      </c>
      <c r="AN618" s="314">
        <f>'To &amp; from Work- trip % summary'!AC623</f>
        <v>0</v>
      </c>
      <c r="AO618" s="260">
        <f t="shared" si="136"/>
        <v>0</v>
      </c>
      <c r="AP618" s="259">
        <f t="shared" si="137"/>
        <v>0</v>
      </c>
      <c r="AQ618" s="312">
        <f>'To &amp; from Work- trip % summary'!AF623</f>
        <v>0</v>
      </c>
      <c r="AR618" s="314">
        <f>'To &amp; from Work- trip % summary'!AH623</f>
        <v>0</v>
      </c>
      <c r="AS618" s="260">
        <f t="shared" si="138"/>
        <v>0</v>
      </c>
      <c r="AT618" s="259">
        <f t="shared" si="139"/>
        <v>0</v>
      </c>
      <c r="AU618" s="261"/>
      <c r="AV618" s="248"/>
      <c r="AW618" s="248"/>
      <c r="AX618" s="248"/>
      <c r="AY618" s="248"/>
    </row>
    <row r="619" spans="1:51" x14ac:dyDescent="0.2">
      <c r="A619" s="248"/>
      <c r="B619" s="248"/>
      <c r="C619" s="248"/>
      <c r="D619" s="248"/>
      <c r="E619" s="248"/>
      <c r="F619" s="248"/>
      <c r="G619" s="248"/>
      <c r="H619" s="248"/>
      <c r="I619" s="248"/>
      <c r="J619" s="248"/>
      <c r="K619" s="248"/>
      <c r="L619" s="248"/>
      <c r="M619" s="248"/>
      <c r="N619" s="248"/>
      <c r="O619" s="248"/>
      <c r="P619" s="248"/>
      <c r="Q619" s="296"/>
      <c r="R619" s="256">
        <f>'To &amp; from Work- trip % summary'!B624</f>
        <v>0</v>
      </c>
      <c r="S619" s="313">
        <f>'To &amp; from Work- trip % summary'!D624</f>
        <v>0</v>
      </c>
      <c r="T619" s="257">
        <f>'Non-survey input values'!$B$26</f>
        <v>220.3</v>
      </c>
      <c r="U619" s="258">
        <f t="shared" si="126"/>
        <v>0</v>
      </c>
      <c r="V619" s="259">
        <f t="shared" si="127"/>
        <v>0</v>
      </c>
      <c r="W619" s="312">
        <f>'To &amp; from Work- trip % summary'!G624</f>
        <v>0</v>
      </c>
      <c r="X619" s="314">
        <f>'To &amp; from Work- trip % summary'!I624</f>
        <v>0</v>
      </c>
      <c r="Y619" s="260">
        <f t="shared" si="128"/>
        <v>0</v>
      </c>
      <c r="Z619" s="259">
        <f t="shared" si="129"/>
        <v>0</v>
      </c>
      <c r="AA619" s="312">
        <f>'To &amp; from Work- trip % summary'!L624</f>
        <v>0</v>
      </c>
      <c r="AB619" s="314">
        <f>'To &amp; from Work- trip % summary'!N624</f>
        <v>0</v>
      </c>
      <c r="AC619" s="260">
        <f t="shared" si="130"/>
        <v>0</v>
      </c>
      <c r="AD619" s="259">
        <f t="shared" si="131"/>
        <v>0</v>
      </c>
      <c r="AE619" s="312">
        <f>'To &amp; from Work- trip % summary'!Q624</f>
        <v>0</v>
      </c>
      <c r="AF619" s="314">
        <f>'To &amp; from Work- trip % summary'!S624</f>
        <v>0</v>
      </c>
      <c r="AG619" s="260">
        <f t="shared" si="132"/>
        <v>0</v>
      </c>
      <c r="AH619" s="259">
        <f t="shared" si="133"/>
        <v>0</v>
      </c>
      <c r="AI619" s="312">
        <f>'To &amp; from Work- trip % summary'!V624</f>
        <v>0</v>
      </c>
      <c r="AJ619" s="314">
        <f>'To &amp; from Work- trip % summary'!X624</f>
        <v>0</v>
      </c>
      <c r="AK619" s="260">
        <f t="shared" si="134"/>
        <v>0</v>
      </c>
      <c r="AL619" s="259">
        <f t="shared" si="135"/>
        <v>0</v>
      </c>
      <c r="AM619" s="312">
        <f>'To &amp; from Work- trip % summary'!AA624</f>
        <v>0</v>
      </c>
      <c r="AN619" s="314">
        <f>'To &amp; from Work- trip % summary'!AC624</f>
        <v>0</v>
      </c>
      <c r="AO619" s="260">
        <f t="shared" si="136"/>
        <v>0</v>
      </c>
      <c r="AP619" s="259">
        <f t="shared" si="137"/>
        <v>0</v>
      </c>
      <c r="AQ619" s="312">
        <f>'To &amp; from Work- trip % summary'!AF624</f>
        <v>0</v>
      </c>
      <c r="AR619" s="314">
        <f>'To &amp; from Work- trip % summary'!AH624</f>
        <v>0</v>
      </c>
      <c r="AS619" s="260">
        <f t="shared" si="138"/>
        <v>0</v>
      </c>
      <c r="AT619" s="259">
        <f t="shared" si="139"/>
        <v>0</v>
      </c>
      <c r="AU619" s="261"/>
      <c r="AV619" s="248"/>
      <c r="AW619" s="248"/>
      <c r="AX619" s="248"/>
      <c r="AY619" s="248"/>
    </row>
    <row r="620" spans="1:51" x14ac:dyDescent="0.2">
      <c r="A620" s="248"/>
      <c r="B620" s="248"/>
      <c r="C620" s="248"/>
      <c r="D620" s="248"/>
      <c r="E620" s="248"/>
      <c r="F620" s="248"/>
      <c r="G620" s="248"/>
      <c r="H620" s="248"/>
      <c r="I620" s="248"/>
      <c r="J620" s="248"/>
      <c r="K620" s="248"/>
      <c r="L620" s="248"/>
      <c r="M620" s="248"/>
      <c r="N620" s="248"/>
      <c r="O620" s="248"/>
      <c r="P620" s="248"/>
      <c r="Q620" s="296"/>
      <c r="R620" s="256">
        <f>'To &amp; from Work- trip % summary'!B625</f>
        <v>0</v>
      </c>
      <c r="S620" s="313">
        <f>'To &amp; from Work- trip % summary'!D625</f>
        <v>0</v>
      </c>
      <c r="T620" s="257">
        <f>'Non-survey input values'!$B$26</f>
        <v>220.3</v>
      </c>
      <c r="U620" s="258">
        <f t="shared" si="126"/>
        <v>0</v>
      </c>
      <c r="V620" s="259">
        <f t="shared" si="127"/>
        <v>0</v>
      </c>
      <c r="W620" s="312">
        <f>'To &amp; from Work- trip % summary'!G625</f>
        <v>0</v>
      </c>
      <c r="X620" s="314">
        <f>'To &amp; from Work- trip % summary'!I625</f>
        <v>0</v>
      </c>
      <c r="Y620" s="260">
        <f t="shared" si="128"/>
        <v>0</v>
      </c>
      <c r="Z620" s="259">
        <f t="shared" si="129"/>
        <v>0</v>
      </c>
      <c r="AA620" s="312">
        <f>'To &amp; from Work- trip % summary'!L625</f>
        <v>0</v>
      </c>
      <c r="AB620" s="314">
        <f>'To &amp; from Work- trip % summary'!N625</f>
        <v>0</v>
      </c>
      <c r="AC620" s="260">
        <f t="shared" si="130"/>
        <v>0</v>
      </c>
      <c r="AD620" s="259">
        <f t="shared" si="131"/>
        <v>0</v>
      </c>
      <c r="AE620" s="312">
        <f>'To &amp; from Work- trip % summary'!Q625</f>
        <v>0</v>
      </c>
      <c r="AF620" s="314">
        <f>'To &amp; from Work- trip % summary'!S625</f>
        <v>0</v>
      </c>
      <c r="AG620" s="260">
        <f t="shared" si="132"/>
        <v>0</v>
      </c>
      <c r="AH620" s="259">
        <f t="shared" si="133"/>
        <v>0</v>
      </c>
      <c r="AI620" s="312">
        <f>'To &amp; from Work- trip % summary'!V625</f>
        <v>0</v>
      </c>
      <c r="AJ620" s="314">
        <f>'To &amp; from Work- trip % summary'!X625</f>
        <v>0</v>
      </c>
      <c r="AK620" s="260">
        <f t="shared" si="134"/>
        <v>0</v>
      </c>
      <c r="AL620" s="259">
        <f t="shared" si="135"/>
        <v>0</v>
      </c>
      <c r="AM620" s="312">
        <f>'To &amp; from Work- trip % summary'!AA625</f>
        <v>0</v>
      </c>
      <c r="AN620" s="314">
        <f>'To &amp; from Work- trip % summary'!AC625</f>
        <v>0</v>
      </c>
      <c r="AO620" s="260">
        <f t="shared" si="136"/>
        <v>0</v>
      </c>
      <c r="AP620" s="259">
        <f t="shared" si="137"/>
        <v>0</v>
      </c>
      <c r="AQ620" s="312">
        <f>'To &amp; from Work- trip % summary'!AF625</f>
        <v>0</v>
      </c>
      <c r="AR620" s="314">
        <f>'To &amp; from Work- trip % summary'!AH625</f>
        <v>0</v>
      </c>
      <c r="AS620" s="260">
        <f t="shared" si="138"/>
        <v>0</v>
      </c>
      <c r="AT620" s="259">
        <f t="shared" si="139"/>
        <v>0</v>
      </c>
      <c r="AU620" s="261"/>
      <c r="AV620" s="248"/>
      <c r="AW620" s="248"/>
      <c r="AX620" s="248"/>
      <c r="AY620" s="248"/>
    </row>
    <row r="621" spans="1:51" x14ac:dyDescent="0.2">
      <c r="A621" s="248"/>
      <c r="B621" s="248"/>
      <c r="C621" s="248"/>
      <c r="D621" s="248"/>
      <c r="E621" s="248"/>
      <c r="F621" s="248"/>
      <c r="G621" s="248"/>
      <c r="H621" s="248"/>
      <c r="I621" s="248"/>
      <c r="J621" s="248"/>
      <c r="K621" s="248"/>
      <c r="L621" s="248"/>
      <c r="M621" s="248"/>
      <c r="N621" s="248"/>
      <c r="O621" s="248"/>
      <c r="P621" s="248"/>
      <c r="Q621" s="296"/>
      <c r="R621" s="256">
        <f>'To &amp; from Work- trip % summary'!B626</f>
        <v>0</v>
      </c>
      <c r="S621" s="313">
        <f>'To &amp; from Work- trip % summary'!D626</f>
        <v>0</v>
      </c>
      <c r="T621" s="257">
        <f>'Non-survey input values'!$B$26</f>
        <v>220.3</v>
      </c>
      <c r="U621" s="258">
        <f t="shared" si="126"/>
        <v>0</v>
      </c>
      <c r="V621" s="259">
        <f t="shared" si="127"/>
        <v>0</v>
      </c>
      <c r="W621" s="312">
        <f>'To &amp; from Work- trip % summary'!G626</f>
        <v>0</v>
      </c>
      <c r="X621" s="314">
        <f>'To &amp; from Work- trip % summary'!I626</f>
        <v>0</v>
      </c>
      <c r="Y621" s="260">
        <f t="shared" si="128"/>
        <v>0</v>
      </c>
      <c r="Z621" s="259">
        <f t="shared" si="129"/>
        <v>0</v>
      </c>
      <c r="AA621" s="312">
        <f>'To &amp; from Work- trip % summary'!L626</f>
        <v>0</v>
      </c>
      <c r="AB621" s="314">
        <f>'To &amp; from Work- trip % summary'!N626</f>
        <v>0</v>
      </c>
      <c r="AC621" s="260">
        <f t="shared" si="130"/>
        <v>0</v>
      </c>
      <c r="AD621" s="259">
        <f t="shared" si="131"/>
        <v>0</v>
      </c>
      <c r="AE621" s="312">
        <f>'To &amp; from Work- trip % summary'!Q626</f>
        <v>0</v>
      </c>
      <c r="AF621" s="314">
        <f>'To &amp; from Work- trip % summary'!S626</f>
        <v>0</v>
      </c>
      <c r="AG621" s="260">
        <f t="shared" si="132"/>
        <v>0</v>
      </c>
      <c r="AH621" s="259">
        <f t="shared" si="133"/>
        <v>0</v>
      </c>
      <c r="AI621" s="312">
        <f>'To &amp; from Work- trip % summary'!V626</f>
        <v>0</v>
      </c>
      <c r="AJ621" s="314">
        <f>'To &amp; from Work- trip % summary'!X626</f>
        <v>0</v>
      </c>
      <c r="AK621" s="260">
        <f t="shared" si="134"/>
        <v>0</v>
      </c>
      <c r="AL621" s="259">
        <f t="shared" si="135"/>
        <v>0</v>
      </c>
      <c r="AM621" s="312">
        <f>'To &amp; from Work- trip % summary'!AA626</f>
        <v>0</v>
      </c>
      <c r="AN621" s="314">
        <f>'To &amp; from Work- trip % summary'!AC626</f>
        <v>0</v>
      </c>
      <c r="AO621" s="260">
        <f t="shared" si="136"/>
        <v>0</v>
      </c>
      <c r="AP621" s="259">
        <f t="shared" si="137"/>
        <v>0</v>
      </c>
      <c r="AQ621" s="312">
        <f>'To &amp; from Work- trip % summary'!AF626</f>
        <v>0</v>
      </c>
      <c r="AR621" s="314">
        <f>'To &amp; from Work- trip % summary'!AH626</f>
        <v>0</v>
      </c>
      <c r="AS621" s="260">
        <f t="shared" si="138"/>
        <v>0</v>
      </c>
      <c r="AT621" s="259">
        <f t="shared" si="139"/>
        <v>0</v>
      </c>
      <c r="AU621" s="261"/>
      <c r="AV621" s="248"/>
      <c r="AW621" s="248"/>
      <c r="AX621" s="248"/>
      <c r="AY621" s="248"/>
    </row>
    <row r="622" spans="1:51" x14ac:dyDescent="0.2">
      <c r="A622" s="248"/>
      <c r="B622" s="248"/>
      <c r="C622" s="248"/>
      <c r="D622" s="248"/>
      <c r="E622" s="248"/>
      <c r="F622" s="248"/>
      <c r="G622" s="248"/>
      <c r="H622" s="248"/>
      <c r="I622" s="248"/>
      <c r="J622" s="248"/>
      <c r="K622" s="248"/>
      <c r="L622" s="248"/>
      <c r="M622" s="248"/>
      <c r="N622" s="248"/>
      <c r="O622" s="248"/>
      <c r="P622" s="248"/>
      <c r="Q622" s="296"/>
      <c r="R622" s="256">
        <f>'To &amp; from Work- trip % summary'!B627</f>
        <v>0</v>
      </c>
      <c r="S622" s="313">
        <f>'To &amp; from Work- trip % summary'!D627</f>
        <v>0</v>
      </c>
      <c r="T622" s="257">
        <f>'Non-survey input values'!$B$26</f>
        <v>220.3</v>
      </c>
      <c r="U622" s="258">
        <f t="shared" si="126"/>
        <v>0</v>
      </c>
      <c r="V622" s="259">
        <f t="shared" si="127"/>
        <v>0</v>
      </c>
      <c r="W622" s="312">
        <f>'To &amp; from Work- trip % summary'!G627</f>
        <v>0</v>
      </c>
      <c r="X622" s="314">
        <f>'To &amp; from Work- trip % summary'!I627</f>
        <v>0</v>
      </c>
      <c r="Y622" s="260">
        <f t="shared" si="128"/>
        <v>0</v>
      </c>
      <c r="Z622" s="259">
        <f t="shared" si="129"/>
        <v>0</v>
      </c>
      <c r="AA622" s="312">
        <f>'To &amp; from Work- trip % summary'!L627</f>
        <v>0</v>
      </c>
      <c r="AB622" s="314">
        <f>'To &amp; from Work- trip % summary'!N627</f>
        <v>0</v>
      </c>
      <c r="AC622" s="260">
        <f t="shared" si="130"/>
        <v>0</v>
      </c>
      <c r="AD622" s="259">
        <f t="shared" si="131"/>
        <v>0</v>
      </c>
      <c r="AE622" s="312">
        <f>'To &amp; from Work- trip % summary'!Q627</f>
        <v>0</v>
      </c>
      <c r="AF622" s="314">
        <f>'To &amp; from Work- trip % summary'!S627</f>
        <v>0</v>
      </c>
      <c r="AG622" s="260">
        <f t="shared" si="132"/>
        <v>0</v>
      </c>
      <c r="AH622" s="259">
        <f t="shared" si="133"/>
        <v>0</v>
      </c>
      <c r="AI622" s="312">
        <f>'To &amp; from Work- trip % summary'!V627</f>
        <v>0</v>
      </c>
      <c r="AJ622" s="314">
        <f>'To &amp; from Work- trip % summary'!X627</f>
        <v>0</v>
      </c>
      <c r="AK622" s="260">
        <f t="shared" si="134"/>
        <v>0</v>
      </c>
      <c r="AL622" s="259">
        <f t="shared" si="135"/>
        <v>0</v>
      </c>
      <c r="AM622" s="312">
        <f>'To &amp; from Work- trip % summary'!AA627</f>
        <v>0</v>
      </c>
      <c r="AN622" s="314">
        <f>'To &amp; from Work- trip % summary'!AC627</f>
        <v>0</v>
      </c>
      <c r="AO622" s="260">
        <f t="shared" si="136"/>
        <v>0</v>
      </c>
      <c r="AP622" s="259">
        <f t="shared" si="137"/>
        <v>0</v>
      </c>
      <c r="AQ622" s="312">
        <f>'To &amp; from Work- trip % summary'!AF627</f>
        <v>0</v>
      </c>
      <c r="AR622" s="314">
        <f>'To &amp; from Work- trip % summary'!AH627</f>
        <v>0</v>
      </c>
      <c r="AS622" s="260">
        <f t="shared" si="138"/>
        <v>0</v>
      </c>
      <c r="AT622" s="259">
        <f t="shared" si="139"/>
        <v>0</v>
      </c>
      <c r="AU622" s="261"/>
      <c r="AV622" s="248"/>
      <c r="AW622" s="248"/>
      <c r="AX622" s="248"/>
      <c r="AY622" s="248"/>
    </row>
    <row r="623" spans="1:51" x14ac:dyDescent="0.2">
      <c r="A623" s="248"/>
      <c r="B623" s="248"/>
      <c r="C623" s="248"/>
      <c r="D623" s="248"/>
      <c r="E623" s="248"/>
      <c r="F623" s="248"/>
      <c r="G623" s="248"/>
      <c r="H623" s="248"/>
      <c r="I623" s="248"/>
      <c r="J623" s="248"/>
      <c r="K623" s="248"/>
      <c r="L623" s="248"/>
      <c r="M623" s="248"/>
      <c r="N623" s="248"/>
      <c r="O623" s="248"/>
      <c r="P623" s="248"/>
      <c r="Q623" s="296"/>
      <c r="R623" s="256">
        <f>'To &amp; from Work- trip % summary'!B628</f>
        <v>0</v>
      </c>
      <c r="S623" s="313">
        <f>'To &amp; from Work- trip % summary'!D628</f>
        <v>0</v>
      </c>
      <c r="T623" s="257">
        <f>'Non-survey input values'!$B$26</f>
        <v>220.3</v>
      </c>
      <c r="U623" s="258">
        <f t="shared" si="126"/>
        <v>0</v>
      </c>
      <c r="V623" s="259">
        <f t="shared" si="127"/>
        <v>0</v>
      </c>
      <c r="W623" s="312">
        <f>'To &amp; from Work- trip % summary'!G628</f>
        <v>0</v>
      </c>
      <c r="X623" s="314">
        <f>'To &amp; from Work- trip % summary'!I628</f>
        <v>0</v>
      </c>
      <c r="Y623" s="260">
        <f t="shared" si="128"/>
        <v>0</v>
      </c>
      <c r="Z623" s="259">
        <f t="shared" si="129"/>
        <v>0</v>
      </c>
      <c r="AA623" s="312">
        <f>'To &amp; from Work- trip % summary'!L628</f>
        <v>0</v>
      </c>
      <c r="AB623" s="314">
        <f>'To &amp; from Work- trip % summary'!N628</f>
        <v>0</v>
      </c>
      <c r="AC623" s="260">
        <f t="shared" si="130"/>
        <v>0</v>
      </c>
      <c r="AD623" s="259">
        <f t="shared" si="131"/>
        <v>0</v>
      </c>
      <c r="AE623" s="312">
        <f>'To &amp; from Work- trip % summary'!Q628</f>
        <v>0</v>
      </c>
      <c r="AF623" s="314">
        <f>'To &amp; from Work- trip % summary'!S628</f>
        <v>0</v>
      </c>
      <c r="AG623" s="260">
        <f t="shared" si="132"/>
        <v>0</v>
      </c>
      <c r="AH623" s="259">
        <f t="shared" si="133"/>
        <v>0</v>
      </c>
      <c r="AI623" s="312">
        <f>'To &amp; from Work- trip % summary'!V628</f>
        <v>0</v>
      </c>
      <c r="AJ623" s="314">
        <f>'To &amp; from Work- trip % summary'!X628</f>
        <v>0</v>
      </c>
      <c r="AK623" s="260">
        <f t="shared" si="134"/>
        <v>0</v>
      </c>
      <c r="AL623" s="259">
        <f t="shared" si="135"/>
        <v>0</v>
      </c>
      <c r="AM623" s="312">
        <f>'To &amp; from Work- trip % summary'!AA628</f>
        <v>0</v>
      </c>
      <c r="AN623" s="314">
        <f>'To &amp; from Work- trip % summary'!AC628</f>
        <v>0</v>
      </c>
      <c r="AO623" s="260">
        <f t="shared" si="136"/>
        <v>0</v>
      </c>
      <c r="AP623" s="259">
        <f t="shared" si="137"/>
        <v>0</v>
      </c>
      <c r="AQ623" s="312">
        <f>'To &amp; from Work- trip % summary'!AF628</f>
        <v>0</v>
      </c>
      <c r="AR623" s="314">
        <f>'To &amp; from Work- trip % summary'!AH628</f>
        <v>0</v>
      </c>
      <c r="AS623" s="260">
        <f t="shared" si="138"/>
        <v>0</v>
      </c>
      <c r="AT623" s="259">
        <f t="shared" si="139"/>
        <v>0</v>
      </c>
      <c r="AU623" s="261"/>
      <c r="AV623" s="248"/>
      <c r="AW623" s="248"/>
      <c r="AX623" s="248"/>
      <c r="AY623" s="248"/>
    </row>
    <row r="624" spans="1:51" x14ac:dyDescent="0.2">
      <c r="A624" s="248"/>
      <c r="B624" s="248"/>
      <c r="C624" s="248"/>
      <c r="D624" s="248"/>
      <c r="E624" s="248"/>
      <c r="F624" s="248"/>
      <c r="G624" s="248"/>
      <c r="H624" s="248"/>
      <c r="I624" s="248"/>
      <c r="J624" s="248"/>
      <c r="K624" s="248"/>
      <c r="L624" s="248"/>
      <c r="M624" s="248"/>
      <c r="N624" s="248"/>
      <c r="O624" s="248"/>
      <c r="P624" s="248"/>
      <c r="Q624" s="296"/>
      <c r="R624" s="256">
        <f>'To &amp; from Work- trip % summary'!B629</f>
        <v>0</v>
      </c>
      <c r="S624" s="313">
        <f>'To &amp; from Work- trip % summary'!D629</f>
        <v>0</v>
      </c>
      <c r="T624" s="257">
        <f>'Non-survey input values'!$B$26</f>
        <v>220.3</v>
      </c>
      <c r="U624" s="258">
        <f t="shared" si="126"/>
        <v>0</v>
      </c>
      <c r="V624" s="259">
        <f t="shared" si="127"/>
        <v>0</v>
      </c>
      <c r="W624" s="312">
        <f>'To &amp; from Work- trip % summary'!G629</f>
        <v>0</v>
      </c>
      <c r="X624" s="314">
        <f>'To &amp; from Work- trip % summary'!I629</f>
        <v>0</v>
      </c>
      <c r="Y624" s="260">
        <f t="shared" si="128"/>
        <v>0</v>
      </c>
      <c r="Z624" s="259">
        <f t="shared" si="129"/>
        <v>0</v>
      </c>
      <c r="AA624" s="312">
        <f>'To &amp; from Work- trip % summary'!L629</f>
        <v>0</v>
      </c>
      <c r="AB624" s="314">
        <f>'To &amp; from Work- trip % summary'!N629</f>
        <v>0</v>
      </c>
      <c r="AC624" s="260">
        <f t="shared" si="130"/>
        <v>0</v>
      </c>
      <c r="AD624" s="259">
        <f t="shared" si="131"/>
        <v>0</v>
      </c>
      <c r="AE624" s="312">
        <f>'To &amp; from Work- trip % summary'!Q629</f>
        <v>0</v>
      </c>
      <c r="AF624" s="314">
        <f>'To &amp; from Work- trip % summary'!S629</f>
        <v>0</v>
      </c>
      <c r="AG624" s="260">
        <f t="shared" si="132"/>
        <v>0</v>
      </c>
      <c r="AH624" s="259">
        <f t="shared" si="133"/>
        <v>0</v>
      </c>
      <c r="AI624" s="312">
        <f>'To &amp; from Work- trip % summary'!V629</f>
        <v>0</v>
      </c>
      <c r="AJ624" s="314">
        <f>'To &amp; from Work- trip % summary'!X629</f>
        <v>0</v>
      </c>
      <c r="AK624" s="260">
        <f t="shared" si="134"/>
        <v>0</v>
      </c>
      <c r="AL624" s="259">
        <f t="shared" si="135"/>
        <v>0</v>
      </c>
      <c r="AM624" s="312">
        <f>'To &amp; from Work- trip % summary'!AA629</f>
        <v>0</v>
      </c>
      <c r="AN624" s="314">
        <f>'To &amp; from Work- trip % summary'!AC629</f>
        <v>0</v>
      </c>
      <c r="AO624" s="260">
        <f t="shared" si="136"/>
        <v>0</v>
      </c>
      <c r="AP624" s="259">
        <f t="shared" si="137"/>
        <v>0</v>
      </c>
      <c r="AQ624" s="312">
        <f>'To &amp; from Work- trip % summary'!AF629</f>
        <v>0</v>
      </c>
      <c r="AR624" s="314">
        <f>'To &amp; from Work- trip % summary'!AH629</f>
        <v>0</v>
      </c>
      <c r="AS624" s="260">
        <f t="shared" si="138"/>
        <v>0</v>
      </c>
      <c r="AT624" s="259">
        <f t="shared" si="139"/>
        <v>0</v>
      </c>
      <c r="AU624" s="261"/>
      <c r="AV624" s="248"/>
      <c r="AW624" s="248"/>
      <c r="AX624" s="248"/>
      <c r="AY624" s="248"/>
    </row>
    <row r="625" spans="1:51" x14ac:dyDescent="0.2">
      <c r="A625" s="248"/>
      <c r="B625" s="248"/>
      <c r="C625" s="248"/>
      <c r="D625" s="248"/>
      <c r="E625" s="248"/>
      <c r="F625" s="248"/>
      <c r="G625" s="248"/>
      <c r="H625" s="248"/>
      <c r="I625" s="248"/>
      <c r="J625" s="248"/>
      <c r="K625" s="248"/>
      <c r="L625" s="248"/>
      <c r="M625" s="248"/>
      <c r="N625" s="248"/>
      <c r="O625" s="248"/>
      <c r="P625" s="248"/>
      <c r="Q625" s="296"/>
      <c r="R625" s="256">
        <f>'To &amp; from Work- trip % summary'!B630</f>
        <v>0</v>
      </c>
      <c r="S625" s="313">
        <f>'To &amp; from Work- trip % summary'!D630</f>
        <v>0</v>
      </c>
      <c r="T625" s="257">
        <f>'Non-survey input values'!$B$26</f>
        <v>220.3</v>
      </c>
      <c r="U625" s="258">
        <f t="shared" si="126"/>
        <v>0</v>
      </c>
      <c r="V625" s="259">
        <f t="shared" si="127"/>
        <v>0</v>
      </c>
      <c r="W625" s="312">
        <f>'To &amp; from Work- trip % summary'!G630</f>
        <v>0</v>
      </c>
      <c r="X625" s="314">
        <f>'To &amp; from Work- trip % summary'!I630</f>
        <v>0</v>
      </c>
      <c r="Y625" s="260">
        <f t="shared" si="128"/>
        <v>0</v>
      </c>
      <c r="Z625" s="259">
        <f t="shared" si="129"/>
        <v>0</v>
      </c>
      <c r="AA625" s="312">
        <f>'To &amp; from Work- trip % summary'!L630</f>
        <v>0</v>
      </c>
      <c r="AB625" s="314">
        <f>'To &amp; from Work- trip % summary'!N630</f>
        <v>0</v>
      </c>
      <c r="AC625" s="260">
        <f t="shared" si="130"/>
        <v>0</v>
      </c>
      <c r="AD625" s="259">
        <f t="shared" si="131"/>
        <v>0</v>
      </c>
      <c r="AE625" s="312">
        <f>'To &amp; from Work- trip % summary'!Q630</f>
        <v>0</v>
      </c>
      <c r="AF625" s="314">
        <f>'To &amp; from Work- trip % summary'!S630</f>
        <v>0</v>
      </c>
      <c r="AG625" s="260">
        <f t="shared" si="132"/>
        <v>0</v>
      </c>
      <c r="AH625" s="259">
        <f t="shared" si="133"/>
        <v>0</v>
      </c>
      <c r="AI625" s="312">
        <f>'To &amp; from Work- trip % summary'!V630</f>
        <v>0</v>
      </c>
      <c r="AJ625" s="314">
        <f>'To &amp; from Work- trip % summary'!X630</f>
        <v>0</v>
      </c>
      <c r="AK625" s="260">
        <f t="shared" si="134"/>
        <v>0</v>
      </c>
      <c r="AL625" s="259">
        <f t="shared" si="135"/>
        <v>0</v>
      </c>
      <c r="AM625" s="312">
        <f>'To &amp; from Work- trip % summary'!AA630</f>
        <v>0</v>
      </c>
      <c r="AN625" s="314">
        <f>'To &amp; from Work- trip % summary'!AC630</f>
        <v>0</v>
      </c>
      <c r="AO625" s="260">
        <f t="shared" si="136"/>
        <v>0</v>
      </c>
      <c r="AP625" s="259">
        <f t="shared" si="137"/>
        <v>0</v>
      </c>
      <c r="AQ625" s="312">
        <f>'To &amp; from Work- trip % summary'!AF630</f>
        <v>0</v>
      </c>
      <c r="AR625" s="314">
        <f>'To &amp; from Work- trip % summary'!AH630</f>
        <v>0</v>
      </c>
      <c r="AS625" s="260">
        <f t="shared" si="138"/>
        <v>0</v>
      </c>
      <c r="AT625" s="259">
        <f t="shared" si="139"/>
        <v>0</v>
      </c>
      <c r="AU625" s="261"/>
      <c r="AV625" s="248"/>
      <c r="AW625" s="248"/>
      <c r="AX625" s="248"/>
      <c r="AY625" s="248"/>
    </row>
    <row r="626" spans="1:51" x14ac:dyDescent="0.2">
      <c r="A626" s="248"/>
      <c r="B626" s="248"/>
      <c r="C626" s="248"/>
      <c r="D626" s="248"/>
      <c r="E626" s="248"/>
      <c r="F626" s="248"/>
      <c r="G626" s="248"/>
      <c r="H626" s="248"/>
      <c r="I626" s="248"/>
      <c r="J626" s="248"/>
      <c r="K626" s="248"/>
      <c r="L626" s="248"/>
      <c r="M626" s="248"/>
      <c r="N626" s="248"/>
      <c r="O626" s="248"/>
      <c r="P626" s="248"/>
      <c r="Q626" s="296"/>
      <c r="R626" s="256">
        <f>'To &amp; from Work- trip % summary'!B631</f>
        <v>0</v>
      </c>
      <c r="S626" s="313">
        <f>'To &amp; from Work- trip % summary'!D631</f>
        <v>0</v>
      </c>
      <c r="T626" s="257">
        <f>'Non-survey input values'!$B$26</f>
        <v>220.3</v>
      </c>
      <c r="U626" s="258">
        <f t="shared" si="126"/>
        <v>0</v>
      </c>
      <c r="V626" s="259">
        <f t="shared" si="127"/>
        <v>0</v>
      </c>
      <c r="W626" s="312">
        <f>'To &amp; from Work- trip % summary'!G631</f>
        <v>0</v>
      </c>
      <c r="X626" s="314">
        <f>'To &amp; from Work- trip % summary'!I631</f>
        <v>0</v>
      </c>
      <c r="Y626" s="260">
        <f t="shared" si="128"/>
        <v>0</v>
      </c>
      <c r="Z626" s="259">
        <f t="shared" si="129"/>
        <v>0</v>
      </c>
      <c r="AA626" s="312">
        <f>'To &amp; from Work- trip % summary'!L631</f>
        <v>0</v>
      </c>
      <c r="AB626" s="314">
        <f>'To &amp; from Work- trip % summary'!N631</f>
        <v>0</v>
      </c>
      <c r="AC626" s="260">
        <f t="shared" si="130"/>
        <v>0</v>
      </c>
      <c r="AD626" s="259">
        <f t="shared" si="131"/>
        <v>0</v>
      </c>
      <c r="AE626" s="312">
        <f>'To &amp; from Work- trip % summary'!Q631</f>
        <v>0</v>
      </c>
      <c r="AF626" s="314">
        <f>'To &amp; from Work- trip % summary'!S631</f>
        <v>0</v>
      </c>
      <c r="AG626" s="260">
        <f t="shared" si="132"/>
        <v>0</v>
      </c>
      <c r="AH626" s="259">
        <f t="shared" si="133"/>
        <v>0</v>
      </c>
      <c r="AI626" s="312">
        <f>'To &amp; from Work- trip % summary'!V631</f>
        <v>0</v>
      </c>
      <c r="AJ626" s="314">
        <f>'To &amp; from Work- trip % summary'!X631</f>
        <v>0</v>
      </c>
      <c r="AK626" s="260">
        <f t="shared" si="134"/>
        <v>0</v>
      </c>
      <c r="AL626" s="259">
        <f t="shared" si="135"/>
        <v>0</v>
      </c>
      <c r="AM626" s="312">
        <f>'To &amp; from Work- trip % summary'!AA631</f>
        <v>0</v>
      </c>
      <c r="AN626" s="314">
        <f>'To &amp; from Work- trip % summary'!AC631</f>
        <v>0</v>
      </c>
      <c r="AO626" s="260">
        <f t="shared" si="136"/>
        <v>0</v>
      </c>
      <c r="AP626" s="259">
        <f t="shared" si="137"/>
        <v>0</v>
      </c>
      <c r="AQ626" s="312">
        <f>'To &amp; from Work- trip % summary'!AF631</f>
        <v>0</v>
      </c>
      <c r="AR626" s="314">
        <f>'To &amp; from Work- trip % summary'!AH631</f>
        <v>0</v>
      </c>
      <c r="AS626" s="260">
        <f t="shared" si="138"/>
        <v>0</v>
      </c>
      <c r="AT626" s="259">
        <f t="shared" si="139"/>
        <v>0</v>
      </c>
      <c r="AU626" s="261"/>
      <c r="AV626" s="248"/>
      <c r="AW626" s="248"/>
      <c r="AX626" s="248"/>
      <c r="AY626" s="248"/>
    </row>
    <row r="627" spans="1:51" x14ac:dyDescent="0.2">
      <c r="A627" s="248"/>
      <c r="B627" s="248"/>
      <c r="C627" s="248"/>
      <c r="D627" s="248"/>
      <c r="E627" s="248"/>
      <c r="F627" s="248"/>
      <c r="G627" s="248"/>
      <c r="H627" s="248"/>
      <c r="I627" s="248"/>
      <c r="J627" s="248"/>
      <c r="K627" s="248"/>
      <c r="L627" s="248"/>
      <c r="M627" s="248"/>
      <c r="N627" s="248"/>
      <c r="O627" s="248"/>
      <c r="P627" s="248"/>
      <c r="Q627" s="296"/>
      <c r="R627" s="256">
        <f>'To &amp; from Work- trip % summary'!B632</f>
        <v>0</v>
      </c>
      <c r="S627" s="313">
        <f>'To &amp; from Work- trip % summary'!D632</f>
        <v>0</v>
      </c>
      <c r="T627" s="257">
        <f>'Non-survey input values'!$B$26</f>
        <v>220.3</v>
      </c>
      <c r="U627" s="258">
        <f t="shared" si="126"/>
        <v>0</v>
      </c>
      <c r="V627" s="259">
        <f t="shared" si="127"/>
        <v>0</v>
      </c>
      <c r="W627" s="312">
        <f>'To &amp; from Work- trip % summary'!G632</f>
        <v>0</v>
      </c>
      <c r="X627" s="314">
        <f>'To &amp; from Work- trip % summary'!I632</f>
        <v>0</v>
      </c>
      <c r="Y627" s="260">
        <f t="shared" si="128"/>
        <v>0</v>
      </c>
      <c r="Z627" s="259">
        <f t="shared" si="129"/>
        <v>0</v>
      </c>
      <c r="AA627" s="312">
        <f>'To &amp; from Work- trip % summary'!L632</f>
        <v>0</v>
      </c>
      <c r="AB627" s="314">
        <f>'To &amp; from Work- trip % summary'!N632</f>
        <v>0</v>
      </c>
      <c r="AC627" s="260">
        <f t="shared" si="130"/>
        <v>0</v>
      </c>
      <c r="AD627" s="259">
        <f t="shared" si="131"/>
        <v>0</v>
      </c>
      <c r="AE627" s="312">
        <f>'To &amp; from Work- trip % summary'!Q632</f>
        <v>0</v>
      </c>
      <c r="AF627" s="314">
        <f>'To &amp; from Work- trip % summary'!S632</f>
        <v>0</v>
      </c>
      <c r="AG627" s="260">
        <f t="shared" si="132"/>
        <v>0</v>
      </c>
      <c r="AH627" s="259">
        <f t="shared" si="133"/>
        <v>0</v>
      </c>
      <c r="AI627" s="312">
        <f>'To &amp; from Work- trip % summary'!V632</f>
        <v>0</v>
      </c>
      <c r="AJ627" s="314">
        <f>'To &amp; from Work- trip % summary'!X632</f>
        <v>0</v>
      </c>
      <c r="AK627" s="260">
        <f t="shared" si="134"/>
        <v>0</v>
      </c>
      <c r="AL627" s="259">
        <f t="shared" si="135"/>
        <v>0</v>
      </c>
      <c r="AM627" s="312">
        <f>'To &amp; from Work- trip % summary'!AA632</f>
        <v>0</v>
      </c>
      <c r="AN627" s="314">
        <f>'To &amp; from Work- trip % summary'!AC632</f>
        <v>0</v>
      </c>
      <c r="AO627" s="260">
        <f t="shared" si="136"/>
        <v>0</v>
      </c>
      <c r="AP627" s="259">
        <f t="shared" si="137"/>
        <v>0</v>
      </c>
      <c r="AQ627" s="312">
        <f>'To &amp; from Work- trip % summary'!AF632</f>
        <v>0</v>
      </c>
      <c r="AR627" s="314">
        <f>'To &amp; from Work- trip % summary'!AH632</f>
        <v>0</v>
      </c>
      <c r="AS627" s="260">
        <f t="shared" si="138"/>
        <v>0</v>
      </c>
      <c r="AT627" s="259">
        <f t="shared" si="139"/>
        <v>0</v>
      </c>
      <c r="AU627" s="261"/>
      <c r="AV627" s="248"/>
      <c r="AW627" s="248"/>
      <c r="AX627" s="248"/>
      <c r="AY627" s="248"/>
    </row>
    <row r="628" spans="1:51" x14ac:dyDescent="0.2">
      <c r="A628" s="248"/>
      <c r="B628" s="248"/>
      <c r="C628" s="248"/>
      <c r="D628" s="248"/>
      <c r="E628" s="248"/>
      <c r="F628" s="248"/>
      <c r="G628" s="248"/>
      <c r="H628" s="248"/>
      <c r="I628" s="248"/>
      <c r="J628" s="248"/>
      <c r="K628" s="248"/>
      <c r="L628" s="248"/>
      <c r="M628" s="248"/>
      <c r="N628" s="248"/>
      <c r="O628" s="248"/>
      <c r="P628" s="248"/>
      <c r="Q628" s="296"/>
      <c r="R628" s="256">
        <f>'To &amp; from Work- trip % summary'!B633</f>
        <v>0</v>
      </c>
      <c r="S628" s="313">
        <f>'To &amp; from Work- trip % summary'!D633</f>
        <v>0</v>
      </c>
      <c r="T628" s="257">
        <f>'Non-survey input values'!$B$26</f>
        <v>220.3</v>
      </c>
      <c r="U628" s="258">
        <f t="shared" si="126"/>
        <v>0</v>
      </c>
      <c r="V628" s="259">
        <f t="shared" si="127"/>
        <v>0</v>
      </c>
      <c r="W628" s="312">
        <f>'To &amp; from Work- trip % summary'!G633</f>
        <v>0</v>
      </c>
      <c r="X628" s="314">
        <f>'To &amp; from Work- trip % summary'!I633</f>
        <v>0</v>
      </c>
      <c r="Y628" s="260">
        <f t="shared" si="128"/>
        <v>0</v>
      </c>
      <c r="Z628" s="259">
        <f t="shared" si="129"/>
        <v>0</v>
      </c>
      <c r="AA628" s="312">
        <f>'To &amp; from Work- trip % summary'!L633</f>
        <v>0</v>
      </c>
      <c r="AB628" s="314">
        <f>'To &amp; from Work- trip % summary'!N633</f>
        <v>0</v>
      </c>
      <c r="AC628" s="260">
        <f t="shared" si="130"/>
        <v>0</v>
      </c>
      <c r="AD628" s="259">
        <f t="shared" si="131"/>
        <v>0</v>
      </c>
      <c r="AE628" s="312">
        <f>'To &amp; from Work- trip % summary'!Q633</f>
        <v>0</v>
      </c>
      <c r="AF628" s="314">
        <f>'To &amp; from Work- trip % summary'!S633</f>
        <v>0</v>
      </c>
      <c r="AG628" s="260">
        <f t="shared" si="132"/>
        <v>0</v>
      </c>
      <c r="AH628" s="259">
        <f t="shared" si="133"/>
        <v>0</v>
      </c>
      <c r="AI628" s="312">
        <f>'To &amp; from Work- trip % summary'!V633</f>
        <v>0</v>
      </c>
      <c r="AJ628" s="314">
        <f>'To &amp; from Work- trip % summary'!X633</f>
        <v>0</v>
      </c>
      <c r="AK628" s="260">
        <f t="shared" si="134"/>
        <v>0</v>
      </c>
      <c r="AL628" s="259">
        <f t="shared" si="135"/>
        <v>0</v>
      </c>
      <c r="AM628" s="312">
        <f>'To &amp; from Work- trip % summary'!AA633</f>
        <v>0</v>
      </c>
      <c r="AN628" s="314">
        <f>'To &amp; from Work- trip % summary'!AC633</f>
        <v>0</v>
      </c>
      <c r="AO628" s="260">
        <f t="shared" si="136"/>
        <v>0</v>
      </c>
      <c r="AP628" s="259">
        <f t="shared" si="137"/>
        <v>0</v>
      </c>
      <c r="AQ628" s="312">
        <f>'To &amp; from Work- trip % summary'!AF633</f>
        <v>0</v>
      </c>
      <c r="AR628" s="314">
        <f>'To &amp; from Work- trip % summary'!AH633</f>
        <v>0</v>
      </c>
      <c r="AS628" s="260">
        <f t="shared" si="138"/>
        <v>0</v>
      </c>
      <c r="AT628" s="259">
        <f t="shared" si="139"/>
        <v>0</v>
      </c>
      <c r="AU628" s="261"/>
      <c r="AV628" s="248"/>
      <c r="AW628" s="248"/>
      <c r="AX628" s="248"/>
      <c r="AY628" s="248"/>
    </row>
    <row r="629" spans="1:51" x14ac:dyDescent="0.2">
      <c r="A629" s="248"/>
      <c r="B629" s="248"/>
      <c r="C629" s="248"/>
      <c r="D629" s="248"/>
      <c r="E629" s="248"/>
      <c r="F629" s="248"/>
      <c r="G629" s="248"/>
      <c r="H629" s="248"/>
      <c r="I629" s="248"/>
      <c r="J629" s="248"/>
      <c r="K629" s="248"/>
      <c r="L629" s="248"/>
      <c r="M629" s="248"/>
      <c r="N629" s="248"/>
      <c r="O629" s="248"/>
      <c r="P629" s="248"/>
      <c r="Q629" s="296"/>
      <c r="R629" s="256">
        <f>'To &amp; from Work- trip % summary'!B634</f>
        <v>0</v>
      </c>
      <c r="S629" s="313">
        <f>'To &amp; from Work- trip % summary'!D634</f>
        <v>0</v>
      </c>
      <c r="T629" s="257">
        <f>'Non-survey input values'!$B$26</f>
        <v>220.3</v>
      </c>
      <c r="U629" s="258">
        <f t="shared" si="126"/>
        <v>0</v>
      </c>
      <c r="V629" s="259">
        <f t="shared" si="127"/>
        <v>0</v>
      </c>
      <c r="W629" s="312">
        <f>'To &amp; from Work- trip % summary'!G634</f>
        <v>0</v>
      </c>
      <c r="X629" s="314">
        <f>'To &amp; from Work- trip % summary'!I634</f>
        <v>0</v>
      </c>
      <c r="Y629" s="260">
        <f t="shared" si="128"/>
        <v>0</v>
      </c>
      <c r="Z629" s="259">
        <f t="shared" si="129"/>
        <v>0</v>
      </c>
      <c r="AA629" s="312">
        <f>'To &amp; from Work- trip % summary'!L634</f>
        <v>0</v>
      </c>
      <c r="AB629" s="314">
        <f>'To &amp; from Work- trip % summary'!N634</f>
        <v>0</v>
      </c>
      <c r="AC629" s="260">
        <f t="shared" si="130"/>
        <v>0</v>
      </c>
      <c r="AD629" s="259">
        <f t="shared" si="131"/>
        <v>0</v>
      </c>
      <c r="AE629" s="312">
        <f>'To &amp; from Work- trip % summary'!Q634</f>
        <v>0</v>
      </c>
      <c r="AF629" s="314">
        <f>'To &amp; from Work- trip % summary'!S634</f>
        <v>0</v>
      </c>
      <c r="AG629" s="260">
        <f t="shared" si="132"/>
        <v>0</v>
      </c>
      <c r="AH629" s="259">
        <f t="shared" si="133"/>
        <v>0</v>
      </c>
      <c r="AI629" s="312">
        <f>'To &amp; from Work- trip % summary'!V634</f>
        <v>0</v>
      </c>
      <c r="AJ629" s="314">
        <f>'To &amp; from Work- trip % summary'!X634</f>
        <v>0</v>
      </c>
      <c r="AK629" s="260">
        <f t="shared" si="134"/>
        <v>0</v>
      </c>
      <c r="AL629" s="259">
        <f t="shared" si="135"/>
        <v>0</v>
      </c>
      <c r="AM629" s="312">
        <f>'To &amp; from Work- trip % summary'!AA634</f>
        <v>0</v>
      </c>
      <c r="AN629" s="314">
        <f>'To &amp; from Work- trip % summary'!AC634</f>
        <v>0</v>
      </c>
      <c r="AO629" s="260">
        <f t="shared" si="136"/>
        <v>0</v>
      </c>
      <c r="AP629" s="259">
        <f t="shared" si="137"/>
        <v>0</v>
      </c>
      <c r="AQ629" s="312">
        <f>'To &amp; from Work- trip % summary'!AF634</f>
        <v>0</v>
      </c>
      <c r="AR629" s="314">
        <f>'To &amp; from Work- trip % summary'!AH634</f>
        <v>0</v>
      </c>
      <c r="AS629" s="260">
        <f t="shared" si="138"/>
        <v>0</v>
      </c>
      <c r="AT629" s="259">
        <f t="shared" si="139"/>
        <v>0</v>
      </c>
      <c r="AU629" s="261"/>
      <c r="AV629" s="248"/>
      <c r="AW629" s="248"/>
      <c r="AX629" s="248"/>
      <c r="AY629" s="248"/>
    </row>
    <row r="630" spans="1:51" x14ac:dyDescent="0.2">
      <c r="A630" s="248"/>
      <c r="B630" s="248"/>
      <c r="C630" s="248"/>
      <c r="D630" s="248"/>
      <c r="E630" s="248"/>
      <c r="F630" s="248"/>
      <c r="G630" s="248"/>
      <c r="H630" s="248"/>
      <c r="I630" s="248"/>
      <c r="J630" s="248"/>
      <c r="K630" s="248"/>
      <c r="L630" s="248"/>
      <c r="M630" s="248"/>
      <c r="N630" s="248"/>
      <c r="O630" s="248"/>
      <c r="P630" s="248"/>
      <c r="Q630" s="296"/>
      <c r="R630" s="256">
        <f>'To &amp; from Work- trip % summary'!B635</f>
        <v>0</v>
      </c>
      <c r="S630" s="313">
        <f>'To &amp; from Work- trip % summary'!D635</f>
        <v>0</v>
      </c>
      <c r="T630" s="257">
        <f>'Non-survey input values'!$B$26</f>
        <v>220.3</v>
      </c>
      <c r="U630" s="258">
        <f t="shared" si="126"/>
        <v>0</v>
      </c>
      <c r="V630" s="259">
        <f t="shared" si="127"/>
        <v>0</v>
      </c>
      <c r="W630" s="312">
        <f>'To &amp; from Work- trip % summary'!G635</f>
        <v>0</v>
      </c>
      <c r="X630" s="314">
        <f>'To &amp; from Work- trip % summary'!I635</f>
        <v>0</v>
      </c>
      <c r="Y630" s="260">
        <f t="shared" si="128"/>
        <v>0</v>
      </c>
      <c r="Z630" s="259">
        <f t="shared" si="129"/>
        <v>0</v>
      </c>
      <c r="AA630" s="312">
        <f>'To &amp; from Work- trip % summary'!L635</f>
        <v>0</v>
      </c>
      <c r="AB630" s="314">
        <f>'To &amp; from Work- trip % summary'!N635</f>
        <v>0</v>
      </c>
      <c r="AC630" s="260">
        <f t="shared" si="130"/>
        <v>0</v>
      </c>
      <c r="AD630" s="259">
        <f t="shared" si="131"/>
        <v>0</v>
      </c>
      <c r="AE630" s="312">
        <f>'To &amp; from Work- trip % summary'!Q635</f>
        <v>0</v>
      </c>
      <c r="AF630" s="314">
        <f>'To &amp; from Work- trip % summary'!S635</f>
        <v>0</v>
      </c>
      <c r="AG630" s="260">
        <f t="shared" si="132"/>
        <v>0</v>
      </c>
      <c r="AH630" s="259">
        <f t="shared" si="133"/>
        <v>0</v>
      </c>
      <c r="AI630" s="312">
        <f>'To &amp; from Work- trip % summary'!V635</f>
        <v>0</v>
      </c>
      <c r="AJ630" s="314">
        <f>'To &amp; from Work- trip % summary'!X635</f>
        <v>0</v>
      </c>
      <c r="AK630" s="260">
        <f t="shared" si="134"/>
        <v>0</v>
      </c>
      <c r="AL630" s="259">
        <f t="shared" si="135"/>
        <v>0</v>
      </c>
      <c r="AM630" s="312">
        <f>'To &amp; from Work- trip % summary'!AA635</f>
        <v>0</v>
      </c>
      <c r="AN630" s="314">
        <f>'To &amp; from Work- trip % summary'!AC635</f>
        <v>0</v>
      </c>
      <c r="AO630" s="260">
        <f t="shared" si="136"/>
        <v>0</v>
      </c>
      <c r="AP630" s="259">
        <f t="shared" si="137"/>
        <v>0</v>
      </c>
      <c r="AQ630" s="312">
        <f>'To &amp; from Work- trip % summary'!AF635</f>
        <v>0</v>
      </c>
      <c r="AR630" s="314">
        <f>'To &amp; from Work- trip % summary'!AH635</f>
        <v>0</v>
      </c>
      <c r="AS630" s="260">
        <f t="shared" si="138"/>
        <v>0</v>
      </c>
      <c r="AT630" s="259">
        <f t="shared" si="139"/>
        <v>0</v>
      </c>
      <c r="AU630" s="261"/>
      <c r="AV630" s="248"/>
      <c r="AW630" s="248"/>
      <c r="AX630" s="248"/>
      <c r="AY630" s="248"/>
    </row>
    <row r="631" spans="1:51" x14ac:dyDescent="0.2">
      <c r="A631" s="248"/>
      <c r="B631" s="248"/>
      <c r="C631" s="248"/>
      <c r="D631" s="248"/>
      <c r="E631" s="248"/>
      <c r="F631" s="248"/>
      <c r="G631" s="248"/>
      <c r="H631" s="248"/>
      <c r="I631" s="248"/>
      <c r="J631" s="248"/>
      <c r="K631" s="248"/>
      <c r="L631" s="248"/>
      <c r="M631" s="248"/>
      <c r="N631" s="248"/>
      <c r="O631" s="248"/>
      <c r="P631" s="248"/>
      <c r="Q631" s="296"/>
      <c r="R631" s="256">
        <f>'To &amp; from Work- trip % summary'!B636</f>
        <v>0</v>
      </c>
      <c r="S631" s="313">
        <f>'To &amp; from Work- trip % summary'!D636</f>
        <v>0</v>
      </c>
      <c r="T631" s="257">
        <f>'Non-survey input values'!$B$26</f>
        <v>220.3</v>
      </c>
      <c r="U631" s="258">
        <f t="shared" si="126"/>
        <v>0</v>
      </c>
      <c r="V631" s="259">
        <f t="shared" si="127"/>
        <v>0</v>
      </c>
      <c r="W631" s="312">
        <f>'To &amp; from Work- trip % summary'!G636</f>
        <v>0</v>
      </c>
      <c r="X631" s="314">
        <f>'To &amp; from Work- trip % summary'!I636</f>
        <v>0</v>
      </c>
      <c r="Y631" s="260">
        <f t="shared" si="128"/>
        <v>0</v>
      </c>
      <c r="Z631" s="259">
        <f t="shared" si="129"/>
        <v>0</v>
      </c>
      <c r="AA631" s="312">
        <f>'To &amp; from Work- trip % summary'!L636</f>
        <v>0</v>
      </c>
      <c r="AB631" s="314">
        <f>'To &amp; from Work- trip % summary'!N636</f>
        <v>0</v>
      </c>
      <c r="AC631" s="260">
        <f t="shared" si="130"/>
        <v>0</v>
      </c>
      <c r="AD631" s="259">
        <f t="shared" si="131"/>
        <v>0</v>
      </c>
      <c r="AE631" s="312">
        <f>'To &amp; from Work- trip % summary'!Q636</f>
        <v>0</v>
      </c>
      <c r="AF631" s="314">
        <f>'To &amp; from Work- trip % summary'!S636</f>
        <v>0</v>
      </c>
      <c r="AG631" s="260">
        <f t="shared" si="132"/>
        <v>0</v>
      </c>
      <c r="AH631" s="259">
        <f t="shared" si="133"/>
        <v>0</v>
      </c>
      <c r="AI631" s="312">
        <f>'To &amp; from Work- trip % summary'!V636</f>
        <v>0</v>
      </c>
      <c r="AJ631" s="314">
        <f>'To &amp; from Work- trip % summary'!X636</f>
        <v>0</v>
      </c>
      <c r="AK631" s="260">
        <f t="shared" si="134"/>
        <v>0</v>
      </c>
      <c r="AL631" s="259">
        <f t="shared" si="135"/>
        <v>0</v>
      </c>
      <c r="AM631" s="312">
        <f>'To &amp; from Work- trip % summary'!AA636</f>
        <v>0</v>
      </c>
      <c r="AN631" s="314">
        <f>'To &amp; from Work- trip % summary'!AC636</f>
        <v>0</v>
      </c>
      <c r="AO631" s="260">
        <f t="shared" si="136"/>
        <v>0</v>
      </c>
      <c r="AP631" s="259">
        <f t="shared" si="137"/>
        <v>0</v>
      </c>
      <c r="AQ631" s="312">
        <f>'To &amp; from Work- trip % summary'!AF636</f>
        <v>0</v>
      </c>
      <c r="AR631" s="314">
        <f>'To &amp; from Work- trip % summary'!AH636</f>
        <v>0</v>
      </c>
      <c r="AS631" s="260">
        <f t="shared" si="138"/>
        <v>0</v>
      </c>
      <c r="AT631" s="259">
        <f t="shared" si="139"/>
        <v>0</v>
      </c>
      <c r="AU631" s="261"/>
      <c r="AV631" s="248"/>
      <c r="AW631" s="248"/>
      <c r="AX631" s="248"/>
      <c r="AY631" s="248"/>
    </row>
    <row r="632" spans="1:51" x14ac:dyDescent="0.2">
      <c r="A632" s="248"/>
      <c r="B632" s="248"/>
      <c r="C632" s="248"/>
      <c r="D632" s="248"/>
      <c r="E632" s="248"/>
      <c r="F632" s="248"/>
      <c r="G632" s="248"/>
      <c r="H632" s="248"/>
      <c r="I632" s="248"/>
      <c r="J632" s="248"/>
      <c r="K632" s="248"/>
      <c r="L632" s="248"/>
      <c r="M632" s="248"/>
      <c r="N632" s="248"/>
      <c r="O632" s="248"/>
      <c r="P632" s="248"/>
      <c r="Q632" s="296"/>
      <c r="R632" s="256">
        <f>'To &amp; from Work- trip % summary'!B637</f>
        <v>0</v>
      </c>
      <c r="S632" s="313">
        <f>'To &amp; from Work- trip % summary'!D637</f>
        <v>0</v>
      </c>
      <c r="T632" s="257">
        <f>'Non-survey input values'!$B$26</f>
        <v>220.3</v>
      </c>
      <c r="U632" s="258">
        <f t="shared" si="126"/>
        <v>0</v>
      </c>
      <c r="V632" s="259">
        <f t="shared" si="127"/>
        <v>0</v>
      </c>
      <c r="W632" s="312">
        <f>'To &amp; from Work- trip % summary'!G637</f>
        <v>0</v>
      </c>
      <c r="X632" s="314">
        <f>'To &amp; from Work- trip % summary'!I637</f>
        <v>0</v>
      </c>
      <c r="Y632" s="260">
        <f t="shared" si="128"/>
        <v>0</v>
      </c>
      <c r="Z632" s="259">
        <f t="shared" si="129"/>
        <v>0</v>
      </c>
      <c r="AA632" s="312">
        <f>'To &amp; from Work- trip % summary'!L637</f>
        <v>0</v>
      </c>
      <c r="AB632" s="314">
        <f>'To &amp; from Work- trip % summary'!N637</f>
        <v>0</v>
      </c>
      <c r="AC632" s="260">
        <f t="shared" si="130"/>
        <v>0</v>
      </c>
      <c r="AD632" s="259">
        <f t="shared" si="131"/>
        <v>0</v>
      </c>
      <c r="AE632" s="312">
        <f>'To &amp; from Work- trip % summary'!Q637</f>
        <v>0</v>
      </c>
      <c r="AF632" s="314">
        <f>'To &amp; from Work- trip % summary'!S637</f>
        <v>0</v>
      </c>
      <c r="AG632" s="260">
        <f t="shared" si="132"/>
        <v>0</v>
      </c>
      <c r="AH632" s="259">
        <f t="shared" si="133"/>
        <v>0</v>
      </c>
      <c r="AI632" s="312">
        <f>'To &amp; from Work- trip % summary'!V637</f>
        <v>0</v>
      </c>
      <c r="AJ632" s="314">
        <f>'To &amp; from Work- trip % summary'!X637</f>
        <v>0</v>
      </c>
      <c r="AK632" s="260">
        <f t="shared" si="134"/>
        <v>0</v>
      </c>
      <c r="AL632" s="259">
        <f t="shared" si="135"/>
        <v>0</v>
      </c>
      <c r="AM632" s="312">
        <f>'To &amp; from Work- trip % summary'!AA637</f>
        <v>0</v>
      </c>
      <c r="AN632" s="314">
        <f>'To &amp; from Work- trip % summary'!AC637</f>
        <v>0</v>
      </c>
      <c r="AO632" s="260">
        <f t="shared" si="136"/>
        <v>0</v>
      </c>
      <c r="AP632" s="259">
        <f t="shared" si="137"/>
        <v>0</v>
      </c>
      <c r="AQ632" s="312">
        <f>'To &amp; from Work- trip % summary'!AF637</f>
        <v>0</v>
      </c>
      <c r="AR632" s="314">
        <f>'To &amp; from Work- trip % summary'!AH637</f>
        <v>0</v>
      </c>
      <c r="AS632" s="260">
        <f t="shared" si="138"/>
        <v>0</v>
      </c>
      <c r="AT632" s="259">
        <f t="shared" si="139"/>
        <v>0</v>
      </c>
      <c r="AU632" s="261"/>
      <c r="AV632" s="248"/>
      <c r="AW632" s="248"/>
      <c r="AX632" s="248"/>
      <c r="AY632" s="248"/>
    </row>
    <row r="633" spans="1:51" x14ac:dyDescent="0.2">
      <c r="A633" s="248"/>
      <c r="B633" s="248"/>
      <c r="C633" s="248"/>
      <c r="D633" s="248"/>
      <c r="E633" s="248"/>
      <c r="F633" s="248"/>
      <c r="G633" s="248"/>
      <c r="H633" s="248"/>
      <c r="I633" s="248"/>
      <c r="J633" s="248"/>
      <c r="K633" s="248"/>
      <c r="L633" s="248"/>
      <c r="M633" s="248"/>
      <c r="N633" s="248"/>
      <c r="O633" s="248"/>
      <c r="P633" s="248"/>
      <c r="Q633" s="296"/>
      <c r="R633" s="256">
        <f>'To &amp; from Work- trip % summary'!B638</f>
        <v>0</v>
      </c>
      <c r="S633" s="313">
        <f>'To &amp; from Work- trip % summary'!D638</f>
        <v>0</v>
      </c>
      <c r="T633" s="257">
        <f>'Non-survey input values'!$B$26</f>
        <v>220.3</v>
      </c>
      <c r="U633" s="258">
        <f t="shared" si="126"/>
        <v>0</v>
      </c>
      <c r="V633" s="259">
        <f t="shared" si="127"/>
        <v>0</v>
      </c>
      <c r="W633" s="312">
        <f>'To &amp; from Work- trip % summary'!G638</f>
        <v>0</v>
      </c>
      <c r="X633" s="314">
        <f>'To &amp; from Work- trip % summary'!I638</f>
        <v>0</v>
      </c>
      <c r="Y633" s="260">
        <f t="shared" si="128"/>
        <v>0</v>
      </c>
      <c r="Z633" s="259">
        <f t="shared" si="129"/>
        <v>0</v>
      </c>
      <c r="AA633" s="312">
        <f>'To &amp; from Work- trip % summary'!L638</f>
        <v>0</v>
      </c>
      <c r="AB633" s="314">
        <f>'To &amp; from Work- trip % summary'!N638</f>
        <v>0</v>
      </c>
      <c r="AC633" s="260">
        <f t="shared" si="130"/>
        <v>0</v>
      </c>
      <c r="AD633" s="259">
        <f t="shared" si="131"/>
        <v>0</v>
      </c>
      <c r="AE633" s="312">
        <f>'To &amp; from Work- trip % summary'!Q638</f>
        <v>0</v>
      </c>
      <c r="AF633" s="314">
        <f>'To &amp; from Work- trip % summary'!S638</f>
        <v>0</v>
      </c>
      <c r="AG633" s="260">
        <f t="shared" si="132"/>
        <v>0</v>
      </c>
      <c r="AH633" s="259">
        <f t="shared" si="133"/>
        <v>0</v>
      </c>
      <c r="AI633" s="312">
        <f>'To &amp; from Work- trip % summary'!V638</f>
        <v>0</v>
      </c>
      <c r="AJ633" s="314">
        <f>'To &amp; from Work- trip % summary'!X638</f>
        <v>0</v>
      </c>
      <c r="AK633" s="260">
        <f t="shared" si="134"/>
        <v>0</v>
      </c>
      <c r="AL633" s="259">
        <f t="shared" si="135"/>
        <v>0</v>
      </c>
      <c r="AM633" s="312">
        <f>'To &amp; from Work- trip % summary'!AA638</f>
        <v>0</v>
      </c>
      <c r="AN633" s="314">
        <f>'To &amp; from Work- trip % summary'!AC638</f>
        <v>0</v>
      </c>
      <c r="AO633" s="260">
        <f t="shared" si="136"/>
        <v>0</v>
      </c>
      <c r="AP633" s="259">
        <f t="shared" si="137"/>
        <v>0</v>
      </c>
      <c r="AQ633" s="312">
        <f>'To &amp; from Work- trip % summary'!AF638</f>
        <v>0</v>
      </c>
      <c r="AR633" s="314">
        <f>'To &amp; from Work- trip % summary'!AH638</f>
        <v>0</v>
      </c>
      <c r="AS633" s="260">
        <f t="shared" si="138"/>
        <v>0</v>
      </c>
      <c r="AT633" s="259">
        <f t="shared" si="139"/>
        <v>0</v>
      </c>
      <c r="AU633" s="261"/>
      <c r="AV633" s="248"/>
      <c r="AW633" s="248"/>
      <c r="AX633" s="248"/>
      <c r="AY633" s="248"/>
    </row>
    <row r="634" spans="1:51" x14ac:dyDescent="0.2">
      <c r="A634" s="248"/>
      <c r="B634" s="248"/>
      <c r="C634" s="248"/>
      <c r="D634" s="248"/>
      <c r="E634" s="248"/>
      <c r="F634" s="248"/>
      <c r="G634" s="248"/>
      <c r="H634" s="248"/>
      <c r="I634" s="248"/>
      <c r="J634" s="248"/>
      <c r="K634" s="248"/>
      <c r="L634" s="248"/>
      <c r="M634" s="248"/>
      <c r="N634" s="248"/>
      <c r="O634" s="248"/>
      <c r="P634" s="248"/>
      <c r="Q634" s="296"/>
      <c r="R634" s="256">
        <f>'To &amp; from Work- trip % summary'!B639</f>
        <v>0</v>
      </c>
      <c r="S634" s="313">
        <f>'To &amp; from Work- trip % summary'!D639</f>
        <v>0</v>
      </c>
      <c r="T634" s="257">
        <f>'Non-survey input values'!$B$26</f>
        <v>220.3</v>
      </c>
      <c r="U634" s="258">
        <f t="shared" si="126"/>
        <v>0</v>
      </c>
      <c r="V634" s="259">
        <f t="shared" si="127"/>
        <v>0</v>
      </c>
      <c r="W634" s="312">
        <f>'To &amp; from Work- trip % summary'!G639</f>
        <v>0</v>
      </c>
      <c r="X634" s="314">
        <f>'To &amp; from Work- trip % summary'!I639</f>
        <v>0</v>
      </c>
      <c r="Y634" s="260">
        <f t="shared" si="128"/>
        <v>0</v>
      </c>
      <c r="Z634" s="259">
        <f t="shared" si="129"/>
        <v>0</v>
      </c>
      <c r="AA634" s="312">
        <f>'To &amp; from Work- trip % summary'!L639</f>
        <v>0</v>
      </c>
      <c r="AB634" s="314">
        <f>'To &amp; from Work- trip % summary'!N639</f>
        <v>0</v>
      </c>
      <c r="AC634" s="260">
        <f t="shared" si="130"/>
        <v>0</v>
      </c>
      <c r="AD634" s="259">
        <f t="shared" si="131"/>
        <v>0</v>
      </c>
      <c r="AE634" s="312">
        <f>'To &amp; from Work- trip % summary'!Q639</f>
        <v>0</v>
      </c>
      <c r="AF634" s="314">
        <f>'To &amp; from Work- trip % summary'!S639</f>
        <v>0</v>
      </c>
      <c r="AG634" s="260">
        <f t="shared" si="132"/>
        <v>0</v>
      </c>
      <c r="AH634" s="259">
        <f t="shared" si="133"/>
        <v>0</v>
      </c>
      <c r="AI634" s="312">
        <f>'To &amp; from Work- trip % summary'!V639</f>
        <v>0</v>
      </c>
      <c r="AJ634" s="314">
        <f>'To &amp; from Work- trip % summary'!X639</f>
        <v>0</v>
      </c>
      <c r="AK634" s="260">
        <f t="shared" si="134"/>
        <v>0</v>
      </c>
      <c r="AL634" s="259">
        <f t="shared" si="135"/>
        <v>0</v>
      </c>
      <c r="AM634" s="312">
        <f>'To &amp; from Work- trip % summary'!AA639</f>
        <v>0</v>
      </c>
      <c r="AN634" s="314">
        <f>'To &amp; from Work- trip % summary'!AC639</f>
        <v>0</v>
      </c>
      <c r="AO634" s="260">
        <f t="shared" si="136"/>
        <v>0</v>
      </c>
      <c r="AP634" s="259">
        <f t="shared" si="137"/>
        <v>0</v>
      </c>
      <c r="AQ634" s="312">
        <f>'To &amp; from Work- trip % summary'!AF639</f>
        <v>0</v>
      </c>
      <c r="AR634" s="314">
        <f>'To &amp; from Work- trip % summary'!AH639</f>
        <v>0</v>
      </c>
      <c r="AS634" s="260">
        <f t="shared" si="138"/>
        <v>0</v>
      </c>
      <c r="AT634" s="259">
        <f t="shared" si="139"/>
        <v>0</v>
      </c>
      <c r="AU634" s="261"/>
      <c r="AV634" s="248"/>
      <c r="AW634" s="248"/>
      <c r="AX634" s="248"/>
      <c r="AY634" s="248"/>
    </row>
    <row r="635" spans="1:51" x14ac:dyDescent="0.2">
      <c r="A635" s="248"/>
      <c r="B635" s="248"/>
      <c r="C635" s="248"/>
      <c r="D635" s="248"/>
      <c r="E635" s="248"/>
      <c r="F635" s="248"/>
      <c r="G635" s="248"/>
      <c r="H635" s="248"/>
      <c r="I635" s="248"/>
      <c r="J635" s="248"/>
      <c r="K635" s="248"/>
      <c r="L635" s="248"/>
      <c r="M635" s="248"/>
      <c r="N635" s="248"/>
      <c r="O635" s="248"/>
      <c r="P635" s="248"/>
      <c r="Q635" s="296"/>
      <c r="R635" s="256">
        <f>'To &amp; from Work- trip % summary'!B640</f>
        <v>0</v>
      </c>
      <c r="S635" s="313">
        <f>'To &amp; from Work- trip % summary'!D640</f>
        <v>0</v>
      </c>
      <c r="T635" s="257">
        <f>'Non-survey input values'!$B$26</f>
        <v>220.3</v>
      </c>
      <c r="U635" s="258">
        <f t="shared" si="126"/>
        <v>0</v>
      </c>
      <c r="V635" s="259">
        <f t="shared" si="127"/>
        <v>0</v>
      </c>
      <c r="W635" s="312">
        <f>'To &amp; from Work- trip % summary'!G640</f>
        <v>0</v>
      </c>
      <c r="X635" s="314">
        <f>'To &amp; from Work- trip % summary'!I640</f>
        <v>0</v>
      </c>
      <c r="Y635" s="260">
        <f t="shared" si="128"/>
        <v>0</v>
      </c>
      <c r="Z635" s="259">
        <f t="shared" si="129"/>
        <v>0</v>
      </c>
      <c r="AA635" s="312">
        <f>'To &amp; from Work- trip % summary'!L640</f>
        <v>0</v>
      </c>
      <c r="AB635" s="314">
        <f>'To &amp; from Work- trip % summary'!N640</f>
        <v>0</v>
      </c>
      <c r="AC635" s="260">
        <f t="shared" si="130"/>
        <v>0</v>
      </c>
      <c r="AD635" s="259">
        <f t="shared" si="131"/>
        <v>0</v>
      </c>
      <c r="AE635" s="312">
        <f>'To &amp; from Work- trip % summary'!Q640</f>
        <v>0</v>
      </c>
      <c r="AF635" s="314">
        <f>'To &amp; from Work- trip % summary'!S640</f>
        <v>0</v>
      </c>
      <c r="AG635" s="260">
        <f t="shared" si="132"/>
        <v>0</v>
      </c>
      <c r="AH635" s="259">
        <f t="shared" si="133"/>
        <v>0</v>
      </c>
      <c r="AI635" s="312">
        <f>'To &amp; from Work- trip % summary'!V640</f>
        <v>0</v>
      </c>
      <c r="AJ635" s="314">
        <f>'To &amp; from Work- trip % summary'!X640</f>
        <v>0</v>
      </c>
      <c r="AK635" s="260">
        <f t="shared" si="134"/>
        <v>0</v>
      </c>
      <c r="AL635" s="259">
        <f t="shared" si="135"/>
        <v>0</v>
      </c>
      <c r="AM635" s="312">
        <f>'To &amp; from Work- trip % summary'!AA640</f>
        <v>0</v>
      </c>
      <c r="AN635" s="314">
        <f>'To &amp; from Work- trip % summary'!AC640</f>
        <v>0</v>
      </c>
      <c r="AO635" s="260">
        <f t="shared" si="136"/>
        <v>0</v>
      </c>
      <c r="AP635" s="259">
        <f t="shared" si="137"/>
        <v>0</v>
      </c>
      <c r="AQ635" s="312">
        <f>'To &amp; from Work- trip % summary'!AF640</f>
        <v>0</v>
      </c>
      <c r="AR635" s="314">
        <f>'To &amp; from Work- trip % summary'!AH640</f>
        <v>0</v>
      </c>
      <c r="AS635" s="260">
        <f t="shared" si="138"/>
        <v>0</v>
      </c>
      <c r="AT635" s="259">
        <f t="shared" si="139"/>
        <v>0</v>
      </c>
      <c r="AU635" s="261"/>
      <c r="AV635" s="248"/>
      <c r="AW635" s="248"/>
      <c r="AX635" s="248"/>
      <c r="AY635" s="248"/>
    </row>
    <row r="636" spans="1:51" x14ac:dyDescent="0.2">
      <c r="A636" s="248"/>
      <c r="B636" s="248"/>
      <c r="C636" s="248"/>
      <c r="D636" s="248"/>
      <c r="E636" s="248"/>
      <c r="F636" s="248"/>
      <c r="G636" s="248"/>
      <c r="H636" s="248"/>
      <c r="I636" s="248"/>
      <c r="J636" s="248"/>
      <c r="K636" s="248"/>
      <c r="L636" s="248"/>
      <c r="M636" s="248"/>
      <c r="N636" s="248"/>
      <c r="O636" s="248"/>
      <c r="P636" s="248"/>
      <c r="Q636" s="296"/>
      <c r="R636" s="256">
        <f>'To &amp; from Work- trip % summary'!B641</f>
        <v>0</v>
      </c>
      <c r="S636" s="313">
        <f>'To &amp; from Work- trip % summary'!D641</f>
        <v>0</v>
      </c>
      <c r="T636" s="257">
        <f>'Non-survey input values'!$B$26</f>
        <v>220.3</v>
      </c>
      <c r="U636" s="258">
        <f t="shared" si="126"/>
        <v>0</v>
      </c>
      <c r="V636" s="259">
        <f t="shared" si="127"/>
        <v>0</v>
      </c>
      <c r="W636" s="312">
        <f>'To &amp; from Work- trip % summary'!G641</f>
        <v>0</v>
      </c>
      <c r="X636" s="314">
        <f>'To &amp; from Work- trip % summary'!I641</f>
        <v>0</v>
      </c>
      <c r="Y636" s="260">
        <f t="shared" si="128"/>
        <v>0</v>
      </c>
      <c r="Z636" s="259">
        <f t="shared" si="129"/>
        <v>0</v>
      </c>
      <c r="AA636" s="312">
        <f>'To &amp; from Work- trip % summary'!L641</f>
        <v>0</v>
      </c>
      <c r="AB636" s="314">
        <f>'To &amp; from Work- trip % summary'!N641</f>
        <v>0</v>
      </c>
      <c r="AC636" s="260">
        <f t="shared" si="130"/>
        <v>0</v>
      </c>
      <c r="AD636" s="259">
        <f t="shared" si="131"/>
        <v>0</v>
      </c>
      <c r="AE636" s="312">
        <f>'To &amp; from Work- trip % summary'!Q641</f>
        <v>0</v>
      </c>
      <c r="AF636" s="314">
        <f>'To &amp; from Work- trip % summary'!S641</f>
        <v>0</v>
      </c>
      <c r="AG636" s="260">
        <f t="shared" si="132"/>
        <v>0</v>
      </c>
      <c r="AH636" s="259">
        <f t="shared" si="133"/>
        <v>0</v>
      </c>
      <c r="AI636" s="312">
        <f>'To &amp; from Work- trip % summary'!V641</f>
        <v>0</v>
      </c>
      <c r="AJ636" s="314">
        <f>'To &amp; from Work- trip % summary'!X641</f>
        <v>0</v>
      </c>
      <c r="AK636" s="260">
        <f t="shared" si="134"/>
        <v>0</v>
      </c>
      <c r="AL636" s="259">
        <f t="shared" si="135"/>
        <v>0</v>
      </c>
      <c r="AM636" s="312">
        <f>'To &amp; from Work- trip % summary'!AA641</f>
        <v>0</v>
      </c>
      <c r="AN636" s="314">
        <f>'To &amp; from Work- trip % summary'!AC641</f>
        <v>0</v>
      </c>
      <c r="AO636" s="260">
        <f t="shared" si="136"/>
        <v>0</v>
      </c>
      <c r="AP636" s="259">
        <f t="shared" si="137"/>
        <v>0</v>
      </c>
      <c r="AQ636" s="312">
        <f>'To &amp; from Work- trip % summary'!AF641</f>
        <v>0</v>
      </c>
      <c r="AR636" s="314">
        <f>'To &amp; from Work- trip % summary'!AH641</f>
        <v>0</v>
      </c>
      <c r="AS636" s="260">
        <f t="shared" si="138"/>
        <v>0</v>
      </c>
      <c r="AT636" s="259">
        <f t="shared" si="139"/>
        <v>0</v>
      </c>
      <c r="AU636" s="261"/>
      <c r="AV636" s="248"/>
      <c r="AW636" s="248"/>
      <c r="AX636" s="248"/>
      <c r="AY636" s="248"/>
    </row>
    <row r="637" spans="1:51" x14ac:dyDescent="0.2">
      <c r="A637" s="248"/>
      <c r="B637" s="248"/>
      <c r="C637" s="248"/>
      <c r="D637" s="248"/>
      <c r="E637" s="248"/>
      <c r="F637" s="248"/>
      <c r="G637" s="248"/>
      <c r="H637" s="248"/>
      <c r="I637" s="248"/>
      <c r="J637" s="248"/>
      <c r="K637" s="248"/>
      <c r="L637" s="248"/>
      <c r="M637" s="248"/>
      <c r="N637" s="248"/>
      <c r="O637" s="248"/>
      <c r="P637" s="248"/>
      <c r="Q637" s="296"/>
      <c r="R637" s="256">
        <f>'To &amp; from Work- trip % summary'!B642</f>
        <v>0</v>
      </c>
      <c r="S637" s="313">
        <f>'To &amp; from Work- trip % summary'!D642</f>
        <v>0</v>
      </c>
      <c r="T637" s="257">
        <f>'Non-survey input values'!$B$26</f>
        <v>220.3</v>
      </c>
      <c r="U637" s="258">
        <f t="shared" si="126"/>
        <v>0</v>
      </c>
      <c r="V637" s="259">
        <f t="shared" si="127"/>
        <v>0</v>
      </c>
      <c r="W637" s="312">
        <f>'To &amp; from Work- trip % summary'!G642</f>
        <v>0</v>
      </c>
      <c r="X637" s="314">
        <f>'To &amp; from Work- trip % summary'!I642</f>
        <v>0</v>
      </c>
      <c r="Y637" s="260">
        <f t="shared" si="128"/>
        <v>0</v>
      </c>
      <c r="Z637" s="259">
        <f t="shared" si="129"/>
        <v>0</v>
      </c>
      <c r="AA637" s="312">
        <f>'To &amp; from Work- trip % summary'!L642</f>
        <v>0</v>
      </c>
      <c r="AB637" s="314">
        <f>'To &amp; from Work- trip % summary'!N642</f>
        <v>0</v>
      </c>
      <c r="AC637" s="260">
        <f t="shared" si="130"/>
        <v>0</v>
      </c>
      <c r="AD637" s="259">
        <f t="shared" si="131"/>
        <v>0</v>
      </c>
      <c r="AE637" s="312">
        <f>'To &amp; from Work- trip % summary'!Q642</f>
        <v>0</v>
      </c>
      <c r="AF637" s="314">
        <f>'To &amp; from Work- trip % summary'!S642</f>
        <v>0</v>
      </c>
      <c r="AG637" s="260">
        <f t="shared" si="132"/>
        <v>0</v>
      </c>
      <c r="AH637" s="259">
        <f t="shared" si="133"/>
        <v>0</v>
      </c>
      <c r="AI637" s="312">
        <f>'To &amp; from Work- trip % summary'!V642</f>
        <v>0</v>
      </c>
      <c r="AJ637" s="314">
        <f>'To &amp; from Work- trip % summary'!X642</f>
        <v>0</v>
      </c>
      <c r="AK637" s="260">
        <f t="shared" si="134"/>
        <v>0</v>
      </c>
      <c r="AL637" s="259">
        <f t="shared" si="135"/>
        <v>0</v>
      </c>
      <c r="AM637" s="312">
        <f>'To &amp; from Work- trip % summary'!AA642</f>
        <v>0</v>
      </c>
      <c r="AN637" s="314">
        <f>'To &amp; from Work- trip % summary'!AC642</f>
        <v>0</v>
      </c>
      <c r="AO637" s="260">
        <f t="shared" si="136"/>
        <v>0</v>
      </c>
      <c r="AP637" s="259">
        <f t="shared" si="137"/>
        <v>0</v>
      </c>
      <c r="AQ637" s="312">
        <f>'To &amp; from Work- trip % summary'!AF642</f>
        <v>0</v>
      </c>
      <c r="AR637" s="314">
        <f>'To &amp; from Work- trip % summary'!AH642</f>
        <v>0</v>
      </c>
      <c r="AS637" s="260">
        <f t="shared" si="138"/>
        <v>0</v>
      </c>
      <c r="AT637" s="259">
        <f t="shared" si="139"/>
        <v>0</v>
      </c>
      <c r="AU637" s="261"/>
      <c r="AV637" s="248"/>
      <c r="AW637" s="248"/>
      <c r="AX637" s="248"/>
      <c r="AY637" s="248"/>
    </row>
    <row r="638" spans="1:51" x14ac:dyDescent="0.2">
      <c r="A638" s="248"/>
      <c r="B638" s="248"/>
      <c r="C638" s="248"/>
      <c r="D638" s="248"/>
      <c r="E638" s="248"/>
      <c r="F638" s="248"/>
      <c r="G638" s="248"/>
      <c r="H638" s="248"/>
      <c r="I638" s="248"/>
      <c r="J638" s="248"/>
      <c r="K638" s="248"/>
      <c r="L638" s="248"/>
      <c r="M638" s="248"/>
      <c r="N638" s="248"/>
      <c r="O638" s="248"/>
      <c r="P638" s="248"/>
      <c r="Q638" s="296"/>
      <c r="R638" s="256">
        <f>'To &amp; from Work- trip % summary'!B643</f>
        <v>0</v>
      </c>
      <c r="S638" s="313">
        <f>'To &amp; from Work- trip % summary'!D643</f>
        <v>0</v>
      </c>
      <c r="T638" s="257">
        <f>'Non-survey input values'!$B$26</f>
        <v>220.3</v>
      </c>
      <c r="U638" s="258">
        <f t="shared" si="126"/>
        <v>0</v>
      </c>
      <c r="V638" s="259">
        <f t="shared" si="127"/>
        <v>0</v>
      </c>
      <c r="W638" s="312">
        <f>'To &amp; from Work- trip % summary'!G643</f>
        <v>0</v>
      </c>
      <c r="X638" s="314">
        <f>'To &amp; from Work- trip % summary'!I643</f>
        <v>0</v>
      </c>
      <c r="Y638" s="260">
        <f t="shared" si="128"/>
        <v>0</v>
      </c>
      <c r="Z638" s="259">
        <f t="shared" si="129"/>
        <v>0</v>
      </c>
      <c r="AA638" s="312">
        <f>'To &amp; from Work- trip % summary'!L643</f>
        <v>0</v>
      </c>
      <c r="AB638" s="314">
        <f>'To &amp; from Work- trip % summary'!N643</f>
        <v>0</v>
      </c>
      <c r="AC638" s="260">
        <f t="shared" si="130"/>
        <v>0</v>
      </c>
      <c r="AD638" s="259">
        <f t="shared" si="131"/>
        <v>0</v>
      </c>
      <c r="AE638" s="312">
        <f>'To &amp; from Work- trip % summary'!Q643</f>
        <v>0</v>
      </c>
      <c r="AF638" s="314">
        <f>'To &amp; from Work- trip % summary'!S643</f>
        <v>0</v>
      </c>
      <c r="AG638" s="260">
        <f t="shared" si="132"/>
        <v>0</v>
      </c>
      <c r="AH638" s="259">
        <f t="shared" si="133"/>
        <v>0</v>
      </c>
      <c r="AI638" s="312">
        <f>'To &amp; from Work- trip % summary'!V643</f>
        <v>0</v>
      </c>
      <c r="AJ638" s="314">
        <f>'To &amp; from Work- trip % summary'!X643</f>
        <v>0</v>
      </c>
      <c r="AK638" s="260">
        <f t="shared" si="134"/>
        <v>0</v>
      </c>
      <c r="AL638" s="259">
        <f t="shared" si="135"/>
        <v>0</v>
      </c>
      <c r="AM638" s="312">
        <f>'To &amp; from Work- trip % summary'!AA643</f>
        <v>0</v>
      </c>
      <c r="AN638" s="314">
        <f>'To &amp; from Work- trip % summary'!AC643</f>
        <v>0</v>
      </c>
      <c r="AO638" s="260">
        <f t="shared" si="136"/>
        <v>0</v>
      </c>
      <c r="AP638" s="259">
        <f t="shared" si="137"/>
        <v>0</v>
      </c>
      <c r="AQ638" s="312">
        <f>'To &amp; from Work- trip % summary'!AF643</f>
        <v>0</v>
      </c>
      <c r="AR638" s="314">
        <f>'To &amp; from Work- trip % summary'!AH643</f>
        <v>0</v>
      </c>
      <c r="AS638" s="260">
        <f t="shared" si="138"/>
        <v>0</v>
      </c>
      <c r="AT638" s="259">
        <f t="shared" si="139"/>
        <v>0</v>
      </c>
      <c r="AU638" s="261"/>
      <c r="AV638" s="248"/>
      <c r="AW638" s="248"/>
      <c r="AX638" s="248"/>
      <c r="AY638" s="248"/>
    </row>
    <row r="639" spans="1:51" x14ac:dyDescent="0.2">
      <c r="A639" s="248"/>
      <c r="B639" s="248"/>
      <c r="C639" s="248"/>
      <c r="D639" s="248"/>
      <c r="E639" s="248"/>
      <c r="F639" s="248"/>
      <c r="G639" s="248"/>
      <c r="H639" s="248"/>
      <c r="I639" s="248"/>
      <c r="J639" s="248"/>
      <c r="K639" s="248"/>
      <c r="L639" s="248"/>
      <c r="M639" s="248"/>
      <c r="N639" s="248"/>
      <c r="O639" s="248"/>
      <c r="P639" s="248"/>
      <c r="Q639" s="296"/>
      <c r="R639" s="256">
        <f>'To &amp; from Work- trip % summary'!B644</f>
        <v>0</v>
      </c>
      <c r="S639" s="313">
        <f>'To &amp; from Work- trip % summary'!D644</f>
        <v>0</v>
      </c>
      <c r="T639" s="257">
        <f>'Non-survey input values'!$B$26</f>
        <v>220.3</v>
      </c>
      <c r="U639" s="258">
        <f t="shared" si="126"/>
        <v>0</v>
      </c>
      <c r="V639" s="259">
        <f t="shared" si="127"/>
        <v>0</v>
      </c>
      <c r="W639" s="312">
        <f>'To &amp; from Work- trip % summary'!G644</f>
        <v>0</v>
      </c>
      <c r="X639" s="314">
        <f>'To &amp; from Work- trip % summary'!I644</f>
        <v>0</v>
      </c>
      <c r="Y639" s="260">
        <f t="shared" si="128"/>
        <v>0</v>
      </c>
      <c r="Z639" s="259">
        <f t="shared" si="129"/>
        <v>0</v>
      </c>
      <c r="AA639" s="312">
        <f>'To &amp; from Work- trip % summary'!L644</f>
        <v>0</v>
      </c>
      <c r="AB639" s="314">
        <f>'To &amp; from Work- trip % summary'!N644</f>
        <v>0</v>
      </c>
      <c r="AC639" s="260">
        <f t="shared" si="130"/>
        <v>0</v>
      </c>
      <c r="AD639" s="259">
        <f t="shared" si="131"/>
        <v>0</v>
      </c>
      <c r="AE639" s="312">
        <f>'To &amp; from Work- trip % summary'!Q644</f>
        <v>0</v>
      </c>
      <c r="AF639" s="314">
        <f>'To &amp; from Work- trip % summary'!S644</f>
        <v>0</v>
      </c>
      <c r="AG639" s="260">
        <f t="shared" si="132"/>
        <v>0</v>
      </c>
      <c r="AH639" s="259">
        <f t="shared" si="133"/>
        <v>0</v>
      </c>
      <c r="AI639" s="312">
        <f>'To &amp; from Work- trip % summary'!V644</f>
        <v>0</v>
      </c>
      <c r="AJ639" s="314">
        <f>'To &amp; from Work- trip % summary'!X644</f>
        <v>0</v>
      </c>
      <c r="AK639" s="260">
        <f t="shared" si="134"/>
        <v>0</v>
      </c>
      <c r="AL639" s="259">
        <f t="shared" si="135"/>
        <v>0</v>
      </c>
      <c r="AM639" s="312">
        <f>'To &amp; from Work- trip % summary'!AA644</f>
        <v>0</v>
      </c>
      <c r="AN639" s="314">
        <f>'To &amp; from Work- trip % summary'!AC644</f>
        <v>0</v>
      </c>
      <c r="AO639" s="260">
        <f t="shared" si="136"/>
        <v>0</v>
      </c>
      <c r="AP639" s="259">
        <f t="shared" si="137"/>
        <v>0</v>
      </c>
      <c r="AQ639" s="312">
        <f>'To &amp; from Work- trip % summary'!AF644</f>
        <v>0</v>
      </c>
      <c r="AR639" s="314">
        <f>'To &amp; from Work- trip % summary'!AH644</f>
        <v>0</v>
      </c>
      <c r="AS639" s="260">
        <f t="shared" si="138"/>
        <v>0</v>
      </c>
      <c r="AT639" s="259">
        <f t="shared" si="139"/>
        <v>0</v>
      </c>
      <c r="AU639" s="261"/>
      <c r="AV639" s="248"/>
      <c r="AW639" s="248"/>
      <c r="AX639" s="248"/>
      <c r="AY639" s="248"/>
    </row>
    <row r="640" spans="1:51" x14ac:dyDescent="0.2">
      <c r="A640" s="248"/>
      <c r="B640" s="248"/>
      <c r="C640" s="248"/>
      <c r="D640" s="248"/>
      <c r="E640" s="248"/>
      <c r="F640" s="248"/>
      <c r="G640" s="248"/>
      <c r="H640" s="248"/>
      <c r="I640" s="248"/>
      <c r="J640" s="248"/>
      <c r="K640" s="248"/>
      <c r="L640" s="248"/>
      <c r="M640" s="248"/>
      <c r="N640" s="248"/>
      <c r="O640" s="248"/>
      <c r="P640" s="248"/>
      <c r="Q640" s="296"/>
      <c r="R640" s="256">
        <f>'To &amp; from Work- trip % summary'!B645</f>
        <v>0</v>
      </c>
      <c r="S640" s="313">
        <f>'To &amp; from Work- trip % summary'!D645</f>
        <v>0</v>
      </c>
      <c r="T640" s="257">
        <f>'Non-survey input values'!$B$26</f>
        <v>220.3</v>
      </c>
      <c r="U640" s="258">
        <f t="shared" si="126"/>
        <v>0</v>
      </c>
      <c r="V640" s="259">
        <f t="shared" si="127"/>
        <v>0</v>
      </c>
      <c r="W640" s="312">
        <f>'To &amp; from Work- trip % summary'!G645</f>
        <v>0</v>
      </c>
      <c r="X640" s="314">
        <f>'To &amp; from Work- trip % summary'!I645</f>
        <v>0</v>
      </c>
      <c r="Y640" s="260">
        <f t="shared" si="128"/>
        <v>0</v>
      </c>
      <c r="Z640" s="259">
        <f t="shared" si="129"/>
        <v>0</v>
      </c>
      <c r="AA640" s="312">
        <f>'To &amp; from Work- trip % summary'!L645</f>
        <v>0</v>
      </c>
      <c r="AB640" s="314">
        <f>'To &amp; from Work- trip % summary'!N645</f>
        <v>0</v>
      </c>
      <c r="AC640" s="260">
        <f t="shared" si="130"/>
        <v>0</v>
      </c>
      <c r="AD640" s="259">
        <f t="shared" si="131"/>
        <v>0</v>
      </c>
      <c r="AE640" s="312">
        <f>'To &amp; from Work- trip % summary'!Q645</f>
        <v>0</v>
      </c>
      <c r="AF640" s="314">
        <f>'To &amp; from Work- trip % summary'!S645</f>
        <v>0</v>
      </c>
      <c r="AG640" s="260">
        <f t="shared" si="132"/>
        <v>0</v>
      </c>
      <c r="AH640" s="259">
        <f t="shared" si="133"/>
        <v>0</v>
      </c>
      <c r="AI640" s="312">
        <f>'To &amp; from Work- trip % summary'!V645</f>
        <v>0</v>
      </c>
      <c r="AJ640" s="314">
        <f>'To &amp; from Work- trip % summary'!X645</f>
        <v>0</v>
      </c>
      <c r="AK640" s="260">
        <f t="shared" si="134"/>
        <v>0</v>
      </c>
      <c r="AL640" s="259">
        <f t="shared" si="135"/>
        <v>0</v>
      </c>
      <c r="AM640" s="312">
        <f>'To &amp; from Work- trip % summary'!AA645</f>
        <v>0</v>
      </c>
      <c r="AN640" s="314">
        <f>'To &amp; from Work- trip % summary'!AC645</f>
        <v>0</v>
      </c>
      <c r="AO640" s="260">
        <f t="shared" si="136"/>
        <v>0</v>
      </c>
      <c r="AP640" s="259">
        <f t="shared" si="137"/>
        <v>0</v>
      </c>
      <c r="AQ640" s="312">
        <f>'To &amp; from Work- trip % summary'!AF645</f>
        <v>0</v>
      </c>
      <c r="AR640" s="314">
        <f>'To &amp; from Work- trip % summary'!AH645</f>
        <v>0</v>
      </c>
      <c r="AS640" s="260">
        <f t="shared" si="138"/>
        <v>0</v>
      </c>
      <c r="AT640" s="259">
        <f t="shared" si="139"/>
        <v>0</v>
      </c>
      <c r="AU640" s="261"/>
      <c r="AV640" s="248"/>
      <c r="AW640" s="248"/>
      <c r="AX640" s="248"/>
      <c r="AY640" s="248"/>
    </row>
    <row r="641" spans="1:51" x14ac:dyDescent="0.2">
      <c r="A641" s="248"/>
      <c r="B641" s="248"/>
      <c r="C641" s="248"/>
      <c r="D641" s="248"/>
      <c r="E641" s="248"/>
      <c r="F641" s="248"/>
      <c r="G641" s="248"/>
      <c r="H641" s="248"/>
      <c r="I641" s="248"/>
      <c r="J641" s="248"/>
      <c r="K641" s="248"/>
      <c r="L641" s="248"/>
      <c r="M641" s="248"/>
      <c r="N641" s="248"/>
      <c r="O641" s="248"/>
      <c r="P641" s="248"/>
      <c r="Q641" s="296"/>
      <c r="R641" s="256">
        <f>'To &amp; from Work- trip % summary'!B646</f>
        <v>0</v>
      </c>
      <c r="S641" s="313">
        <f>'To &amp; from Work- trip % summary'!D646</f>
        <v>0</v>
      </c>
      <c r="T641" s="257">
        <f>'Non-survey input values'!$B$26</f>
        <v>220.3</v>
      </c>
      <c r="U641" s="258">
        <f t="shared" si="126"/>
        <v>0</v>
      </c>
      <c r="V641" s="259">
        <f t="shared" si="127"/>
        <v>0</v>
      </c>
      <c r="W641" s="312">
        <f>'To &amp; from Work- trip % summary'!G646</f>
        <v>0</v>
      </c>
      <c r="X641" s="314">
        <f>'To &amp; from Work- trip % summary'!I646</f>
        <v>0</v>
      </c>
      <c r="Y641" s="260">
        <f t="shared" si="128"/>
        <v>0</v>
      </c>
      <c r="Z641" s="259">
        <f t="shared" si="129"/>
        <v>0</v>
      </c>
      <c r="AA641" s="312">
        <f>'To &amp; from Work- trip % summary'!L646</f>
        <v>0</v>
      </c>
      <c r="AB641" s="314">
        <f>'To &amp; from Work- trip % summary'!N646</f>
        <v>0</v>
      </c>
      <c r="AC641" s="260">
        <f t="shared" si="130"/>
        <v>0</v>
      </c>
      <c r="AD641" s="259">
        <f t="shared" si="131"/>
        <v>0</v>
      </c>
      <c r="AE641" s="312">
        <f>'To &amp; from Work- trip % summary'!Q646</f>
        <v>0</v>
      </c>
      <c r="AF641" s="314">
        <f>'To &amp; from Work- trip % summary'!S646</f>
        <v>0</v>
      </c>
      <c r="AG641" s="260">
        <f t="shared" si="132"/>
        <v>0</v>
      </c>
      <c r="AH641" s="259">
        <f t="shared" si="133"/>
        <v>0</v>
      </c>
      <c r="AI641" s="312">
        <f>'To &amp; from Work- trip % summary'!V646</f>
        <v>0</v>
      </c>
      <c r="AJ641" s="314">
        <f>'To &amp; from Work- trip % summary'!X646</f>
        <v>0</v>
      </c>
      <c r="AK641" s="260">
        <f t="shared" si="134"/>
        <v>0</v>
      </c>
      <c r="AL641" s="259">
        <f t="shared" si="135"/>
        <v>0</v>
      </c>
      <c r="AM641" s="312">
        <f>'To &amp; from Work- trip % summary'!AA646</f>
        <v>0</v>
      </c>
      <c r="AN641" s="314">
        <f>'To &amp; from Work- trip % summary'!AC646</f>
        <v>0</v>
      </c>
      <c r="AO641" s="260">
        <f t="shared" si="136"/>
        <v>0</v>
      </c>
      <c r="AP641" s="259">
        <f t="shared" si="137"/>
        <v>0</v>
      </c>
      <c r="AQ641" s="312">
        <f>'To &amp; from Work- trip % summary'!AF646</f>
        <v>0</v>
      </c>
      <c r="AR641" s="314">
        <f>'To &amp; from Work- trip % summary'!AH646</f>
        <v>0</v>
      </c>
      <c r="AS641" s="260">
        <f t="shared" si="138"/>
        <v>0</v>
      </c>
      <c r="AT641" s="259">
        <f t="shared" si="139"/>
        <v>0</v>
      </c>
      <c r="AU641" s="261"/>
      <c r="AV641" s="248"/>
      <c r="AW641" s="248"/>
      <c r="AX641" s="248"/>
      <c r="AY641" s="248"/>
    </row>
    <row r="642" spans="1:51" x14ac:dyDescent="0.2">
      <c r="A642" s="248"/>
      <c r="B642" s="248"/>
      <c r="C642" s="248"/>
      <c r="D642" s="248"/>
      <c r="E642" s="248"/>
      <c r="F642" s="248"/>
      <c r="G642" s="248"/>
      <c r="H642" s="248"/>
      <c r="I642" s="248"/>
      <c r="J642" s="248"/>
      <c r="K642" s="248"/>
      <c r="L642" s="248"/>
      <c r="M642" s="248"/>
      <c r="N642" s="248"/>
      <c r="O642" s="248"/>
      <c r="P642" s="248"/>
      <c r="Q642" s="296"/>
      <c r="R642" s="256">
        <f>'To &amp; from Work- trip % summary'!B647</f>
        <v>0</v>
      </c>
      <c r="S642" s="313">
        <f>'To &amp; from Work- trip % summary'!D647</f>
        <v>0</v>
      </c>
      <c r="T642" s="257">
        <f>'Non-survey input values'!$B$26</f>
        <v>220.3</v>
      </c>
      <c r="U642" s="258">
        <f t="shared" si="126"/>
        <v>0</v>
      </c>
      <c r="V642" s="259">
        <f t="shared" si="127"/>
        <v>0</v>
      </c>
      <c r="W642" s="312">
        <f>'To &amp; from Work- trip % summary'!G647</f>
        <v>0</v>
      </c>
      <c r="X642" s="314">
        <f>'To &amp; from Work- trip % summary'!I647</f>
        <v>0</v>
      </c>
      <c r="Y642" s="260">
        <f t="shared" si="128"/>
        <v>0</v>
      </c>
      <c r="Z642" s="259">
        <f t="shared" si="129"/>
        <v>0</v>
      </c>
      <c r="AA642" s="312">
        <f>'To &amp; from Work- trip % summary'!L647</f>
        <v>0</v>
      </c>
      <c r="AB642" s="314">
        <f>'To &amp; from Work- trip % summary'!N647</f>
        <v>0</v>
      </c>
      <c r="AC642" s="260">
        <f t="shared" si="130"/>
        <v>0</v>
      </c>
      <c r="AD642" s="259">
        <f t="shared" si="131"/>
        <v>0</v>
      </c>
      <c r="AE642" s="312">
        <f>'To &amp; from Work- trip % summary'!Q647</f>
        <v>0</v>
      </c>
      <c r="AF642" s="314">
        <f>'To &amp; from Work- trip % summary'!S647</f>
        <v>0</v>
      </c>
      <c r="AG642" s="260">
        <f t="shared" si="132"/>
        <v>0</v>
      </c>
      <c r="AH642" s="259">
        <f t="shared" si="133"/>
        <v>0</v>
      </c>
      <c r="AI642" s="312">
        <f>'To &amp; from Work- trip % summary'!V647</f>
        <v>0</v>
      </c>
      <c r="AJ642" s="314">
        <f>'To &amp; from Work- trip % summary'!X647</f>
        <v>0</v>
      </c>
      <c r="AK642" s="260">
        <f t="shared" si="134"/>
        <v>0</v>
      </c>
      <c r="AL642" s="259">
        <f t="shared" si="135"/>
        <v>0</v>
      </c>
      <c r="AM642" s="312">
        <f>'To &amp; from Work- trip % summary'!AA647</f>
        <v>0</v>
      </c>
      <c r="AN642" s="314">
        <f>'To &amp; from Work- trip % summary'!AC647</f>
        <v>0</v>
      </c>
      <c r="AO642" s="260">
        <f t="shared" si="136"/>
        <v>0</v>
      </c>
      <c r="AP642" s="259">
        <f t="shared" si="137"/>
        <v>0</v>
      </c>
      <c r="AQ642" s="312">
        <f>'To &amp; from Work- trip % summary'!AF647</f>
        <v>0</v>
      </c>
      <c r="AR642" s="314">
        <f>'To &amp; from Work- trip % summary'!AH647</f>
        <v>0</v>
      </c>
      <c r="AS642" s="260">
        <f t="shared" si="138"/>
        <v>0</v>
      </c>
      <c r="AT642" s="259">
        <f t="shared" si="139"/>
        <v>0</v>
      </c>
      <c r="AU642" s="261"/>
      <c r="AV642" s="248"/>
      <c r="AW642" s="248"/>
      <c r="AX642" s="248"/>
      <c r="AY642" s="248"/>
    </row>
    <row r="643" spans="1:51" x14ac:dyDescent="0.2">
      <c r="A643" s="248"/>
      <c r="B643" s="248"/>
      <c r="C643" s="248"/>
      <c r="D643" s="248"/>
      <c r="E643" s="248"/>
      <c r="F643" s="248"/>
      <c r="G643" s="248"/>
      <c r="H643" s="248"/>
      <c r="I643" s="248"/>
      <c r="J643" s="248"/>
      <c r="K643" s="248"/>
      <c r="L643" s="248"/>
      <c r="M643" s="248"/>
      <c r="N643" s="248"/>
      <c r="O643" s="248"/>
      <c r="P643" s="248"/>
      <c r="Q643" s="296"/>
      <c r="R643" s="256">
        <f>'To &amp; from Work- trip % summary'!B648</f>
        <v>0</v>
      </c>
      <c r="S643" s="313">
        <f>'To &amp; from Work- trip % summary'!D648</f>
        <v>0</v>
      </c>
      <c r="T643" s="257">
        <f>'Non-survey input values'!$B$26</f>
        <v>220.3</v>
      </c>
      <c r="U643" s="258">
        <f t="shared" si="126"/>
        <v>0</v>
      </c>
      <c r="V643" s="259">
        <f t="shared" si="127"/>
        <v>0</v>
      </c>
      <c r="W643" s="312">
        <f>'To &amp; from Work- trip % summary'!G648</f>
        <v>0</v>
      </c>
      <c r="X643" s="314">
        <f>'To &amp; from Work- trip % summary'!I648</f>
        <v>0</v>
      </c>
      <c r="Y643" s="260">
        <f t="shared" si="128"/>
        <v>0</v>
      </c>
      <c r="Z643" s="259">
        <f t="shared" si="129"/>
        <v>0</v>
      </c>
      <c r="AA643" s="312">
        <f>'To &amp; from Work- trip % summary'!L648</f>
        <v>0</v>
      </c>
      <c r="AB643" s="314">
        <f>'To &amp; from Work- trip % summary'!N648</f>
        <v>0</v>
      </c>
      <c r="AC643" s="260">
        <f t="shared" si="130"/>
        <v>0</v>
      </c>
      <c r="AD643" s="259">
        <f t="shared" si="131"/>
        <v>0</v>
      </c>
      <c r="AE643" s="312">
        <f>'To &amp; from Work- trip % summary'!Q648</f>
        <v>0</v>
      </c>
      <c r="AF643" s="314">
        <f>'To &amp; from Work- trip % summary'!S648</f>
        <v>0</v>
      </c>
      <c r="AG643" s="260">
        <f t="shared" si="132"/>
        <v>0</v>
      </c>
      <c r="AH643" s="259">
        <f t="shared" si="133"/>
        <v>0</v>
      </c>
      <c r="AI643" s="312">
        <f>'To &amp; from Work- trip % summary'!V648</f>
        <v>0</v>
      </c>
      <c r="AJ643" s="314">
        <f>'To &amp; from Work- trip % summary'!X648</f>
        <v>0</v>
      </c>
      <c r="AK643" s="260">
        <f t="shared" si="134"/>
        <v>0</v>
      </c>
      <c r="AL643" s="259">
        <f t="shared" si="135"/>
        <v>0</v>
      </c>
      <c r="AM643" s="312">
        <f>'To &amp; from Work- trip % summary'!AA648</f>
        <v>0</v>
      </c>
      <c r="AN643" s="314">
        <f>'To &amp; from Work- trip % summary'!AC648</f>
        <v>0</v>
      </c>
      <c r="AO643" s="260">
        <f t="shared" si="136"/>
        <v>0</v>
      </c>
      <c r="AP643" s="259">
        <f t="shared" si="137"/>
        <v>0</v>
      </c>
      <c r="AQ643" s="312">
        <f>'To &amp; from Work- trip % summary'!AF648</f>
        <v>0</v>
      </c>
      <c r="AR643" s="314">
        <f>'To &amp; from Work- trip % summary'!AH648</f>
        <v>0</v>
      </c>
      <c r="AS643" s="260">
        <f t="shared" si="138"/>
        <v>0</v>
      </c>
      <c r="AT643" s="259">
        <f t="shared" si="139"/>
        <v>0</v>
      </c>
      <c r="AU643" s="261"/>
      <c r="AV643" s="248"/>
      <c r="AW643" s="248"/>
      <c r="AX643" s="248"/>
      <c r="AY643" s="248"/>
    </row>
    <row r="644" spans="1:51" x14ac:dyDescent="0.2">
      <c r="A644" s="248"/>
      <c r="B644" s="248"/>
      <c r="C644" s="248"/>
      <c r="D644" s="248"/>
      <c r="E644" s="248"/>
      <c r="F644" s="248"/>
      <c r="G644" s="248"/>
      <c r="H644" s="248"/>
      <c r="I644" s="248"/>
      <c r="J644" s="248"/>
      <c r="K644" s="248"/>
      <c r="L644" s="248"/>
      <c r="M644" s="248"/>
      <c r="N644" s="248"/>
      <c r="O644" s="248"/>
      <c r="P644" s="248"/>
      <c r="Q644" s="296"/>
      <c r="R644" s="256">
        <f>'To &amp; from Work- trip % summary'!B649</f>
        <v>0</v>
      </c>
      <c r="S644" s="313">
        <f>'To &amp; from Work- trip % summary'!D649</f>
        <v>0</v>
      </c>
      <c r="T644" s="257">
        <f>'Non-survey input values'!$B$26</f>
        <v>220.3</v>
      </c>
      <c r="U644" s="258">
        <f t="shared" si="126"/>
        <v>0</v>
      </c>
      <c r="V644" s="259">
        <f t="shared" si="127"/>
        <v>0</v>
      </c>
      <c r="W644" s="312">
        <f>'To &amp; from Work- trip % summary'!G649</f>
        <v>0</v>
      </c>
      <c r="X644" s="314">
        <f>'To &amp; from Work- trip % summary'!I649</f>
        <v>0</v>
      </c>
      <c r="Y644" s="260">
        <f t="shared" si="128"/>
        <v>0</v>
      </c>
      <c r="Z644" s="259">
        <f t="shared" si="129"/>
        <v>0</v>
      </c>
      <c r="AA644" s="312">
        <f>'To &amp; from Work- trip % summary'!L649</f>
        <v>0</v>
      </c>
      <c r="AB644" s="314">
        <f>'To &amp; from Work- trip % summary'!N649</f>
        <v>0</v>
      </c>
      <c r="AC644" s="260">
        <f t="shared" si="130"/>
        <v>0</v>
      </c>
      <c r="AD644" s="259">
        <f t="shared" si="131"/>
        <v>0</v>
      </c>
      <c r="AE644" s="312">
        <f>'To &amp; from Work- trip % summary'!Q649</f>
        <v>0</v>
      </c>
      <c r="AF644" s="314">
        <f>'To &amp; from Work- trip % summary'!S649</f>
        <v>0</v>
      </c>
      <c r="AG644" s="260">
        <f t="shared" si="132"/>
        <v>0</v>
      </c>
      <c r="AH644" s="259">
        <f t="shared" si="133"/>
        <v>0</v>
      </c>
      <c r="AI644" s="312">
        <f>'To &amp; from Work- trip % summary'!V649</f>
        <v>0</v>
      </c>
      <c r="AJ644" s="314">
        <f>'To &amp; from Work- trip % summary'!X649</f>
        <v>0</v>
      </c>
      <c r="AK644" s="260">
        <f t="shared" si="134"/>
        <v>0</v>
      </c>
      <c r="AL644" s="259">
        <f t="shared" si="135"/>
        <v>0</v>
      </c>
      <c r="AM644" s="312">
        <f>'To &amp; from Work- trip % summary'!AA649</f>
        <v>0</v>
      </c>
      <c r="AN644" s="314">
        <f>'To &amp; from Work- trip % summary'!AC649</f>
        <v>0</v>
      </c>
      <c r="AO644" s="260">
        <f t="shared" si="136"/>
        <v>0</v>
      </c>
      <c r="AP644" s="259">
        <f t="shared" si="137"/>
        <v>0</v>
      </c>
      <c r="AQ644" s="312">
        <f>'To &amp; from Work- trip % summary'!AF649</f>
        <v>0</v>
      </c>
      <c r="AR644" s="314">
        <f>'To &amp; from Work- trip % summary'!AH649</f>
        <v>0</v>
      </c>
      <c r="AS644" s="260">
        <f t="shared" si="138"/>
        <v>0</v>
      </c>
      <c r="AT644" s="259">
        <f t="shared" si="139"/>
        <v>0</v>
      </c>
      <c r="AU644" s="261"/>
      <c r="AV644" s="248"/>
      <c r="AW644" s="248"/>
      <c r="AX644" s="248"/>
      <c r="AY644" s="248"/>
    </row>
    <row r="645" spans="1:51" x14ac:dyDescent="0.2">
      <c r="A645" s="248"/>
      <c r="B645" s="248"/>
      <c r="C645" s="248"/>
      <c r="D645" s="248"/>
      <c r="E645" s="248"/>
      <c r="F645" s="248"/>
      <c r="G645" s="248"/>
      <c r="H645" s="248"/>
      <c r="I645" s="248"/>
      <c r="J645" s="248"/>
      <c r="K645" s="248"/>
      <c r="L645" s="248"/>
      <c r="M645" s="248"/>
      <c r="N645" s="248"/>
      <c r="O645" s="248"/>
      <c r="P645" s="248"/>
      <c r="Q645" s="296"/>
      <c r="R645" s="256">
        <f>'To &amp; from Work- trip % summary'!B650</f>
        <v>0</v>
      </c>
      <c r="S645" s="313">
        <f>'To &amp; from Work- trip % summary'!D650</f>
        <v>0</v>
      </c>
      <c r="T645" s="257">
        <f>'Non-survey input values'!$B$26</f>
        <v>220.3</v>
      </c>
      <c r="U645" s="258">
        <f t="shared" si="126"/>
        <v>0</v>
      </c>
      <c r="V645" s="259">
        <f t="shared" si="127"/>
        <v>0</v>
      </c>
      <c r="W645" s="312">
        <f>'To &amp; from Work- trip % summary'!G650</f>
        <v>0</v>
      </c>
      <c r="X645" s="314">
        <f>'To &amp; from Work- trip % summary'!I650</f>
        <v>0</v>
      </c>
      <c r="Y645" s="260">
        <f t="shared" si="128"/>
        <v>0</v>
      </c>
      <c r="Z645" s="259">
        <f t="shared" si="129"/>
        <v>0</v>
      </c>
      <c r="AA645" s="312">
        <f>'To &amp; from Work- trip % summary'!L650</f>
        <v>0</v>
      </c>
      <c r="AB645" s="314">
        <f>'To &amp; from Work- trip % summary'!N650</f>
        <v>0</v>
      </c>
      <c r="AC645" s="260">
        <f t="shared" si="130"/>
        <v>0</v>
      </c>
      <c r="AD645" s="259">
        <f t="shared" si="131"/>
        <v>0</v>
      </c>
      <c r="AE645" s="312">
        <f>'To &amp; from Work- trip % summary'!Q650</f>
        <v>0</v>
      </c>
      <c r="AF645" s="314">
        <f>'To &amp; from Work- trip % summary'!S650</f>
        <v>0</v>
      </c>
      <c r="AG645" s="260">
        <f t="shared" si="132"/>
        <v>0</v>
      </c>
      <c r="AH645" s="259">
        <f t="shared" si="133"/>
        <v>0</v>
      </c>
      <c r="AI645" s="312">
        <f>'To &amp; from Work- trip % summary'!V650</f>
        <v>0</v>
      </c>
      <c r="AJ645" s="314">
        <f>'To &amp; from Work- trip % summary'!X650</f>
        <v>0</v>
      </c>
      <c r="AK645" s="260">
        <f t="shared" si="134"/>
        <v>0</v>
      </c>
      <c r="AL645" s="259">
        <f t="shared" si="135"/>
        <v>0</v>
      </c>
      <c r="AM645" s="312">
        <f>'To &amp; from Work- trip % summary'!AA650</f>
        <v>0</v>
      </c>
      <c r="AN645" s="314">
        <f>'To &amp; from Work- trip % summary'!AC650</f>
        <v>0</v>
      </c>
      <c r="AO645" s="260">
        <f t="shared" si="136"/>
        <v>0</v>
      </c>
      <c r="AP645" s="259">
        <f t="shared" si="137"/>
        <v>0</v>
      </c>
      <c r="AQ645" s="312">
        <f>'To &amp; from Work- trip % summary'!AF650</f>
        <v>0</v>
      </c>
      <c r="AR645" s="314">
        <f>'To &amp; from Work- trip % summary'!AH650</f>
        <v>0</v>
      </c>
      <c r="AS645" s="260">
        <f t="shared" si="138"/>
        <v>0</v>
      </c>
      <c r="AT645" s="259">
        <f t="shared" si="139"/>
        <v>0</v>
      </c>
      <c r="AU645" s="261"/>
      <c r="AV645" s="248"/>
      <c r="AW645" s="248"/>
      <c r="AX645" s="248"/>
      <c r="AY645" s="248"/>
    </row>
    <row r="646" spans="1:51" x14ac:dyDescent="0.2">
      <c r="A646" s="248"/>
      <c r="B646" s="248"/>
      <c r="C646" s="248"/>
      <c r="D646" s="248"/>
      <c r="E646" s="248"/>
      <c r="F646" s="248"/>
      <c r="G646" s="248"/>
      <c r="H646" s="248"/>
      <c r="I646" s="248"/>
      <c r="J646" s="248"/>
      <c r="K646" s="248"/>
      <c r="L646" s="248"/>
      <c r="M646" s="248"/>
      <c r="N646" s="248"/>
      <c r="O646" s="248"/>
      <c r="P646" s="248"/>
      <c r="Q646" s="296"/>
      <c r="R646" s="256">
        <f>'To &amp; from Work- trip % summary'!B651</f>
        <v>0</v>
      </c>
      <c r="S646" s="313">
        <f>'To &amp; from Work- trip % summary'!D651</f>
        <v>0</v>
      </c>
      <c r="T646" s="257">
        <f>'Non-survey input values'!$B$26</f>
        <v>220.3</v>
      </c>
      <c r="U646" s="258">
        <f t="shared" si="126"/>
        <v>0</v>
      </c>
      <c r="V646" s="259">
        <f t="shared" si="127"/>
        <v>0</v>
      </c>
      <c r="W646" s="312">
        <f>'To &amp; from Work- trip % summary'!G651</f>
        <v>0</v>
      </c>
      <c r="X646" s="314">
        <f>'To &amp; from Work- trip % summary'!I651</f>
        <v>0</v>
      </c>
      <c r="Y646" s="260">
        <f t="shared" si="128"/>
        <v>0</v>
      </c>
      <c r="Z646" s="259">
        <f t="shared" si="129"/>
        <v>0</v>
      </c>
      <c r="AA646" s="312">
        <f>'To &amp; from Work- trip % summary'!L651</f>
        <v>0</v>
      </c>
      <c r="AB646" s="314">
        <f>'To &amp; from Work- trip % summary'!N651</f>
        <v>0</v>
      </c>
      <c r="AC646" s="260">
        <f t="shared" si="130"/>
        <v>0</v>
      </c>
      <c r="AD646" s="259">
        <f t="shared" si="131"/>
        <v>0</v>
      </c>
      <c r="AE646" s="312">
        <f>'To &amp; from Work- trip % summary'!Q651</f>
        <v>0</v>
      </c>
      <c r="AF646" s="314">
        <f>'To &amp; from Work- trip % summary'!S651</f>
        <v>0</v>
      </c>
      <c r="AG646" s="260">
        <f t="shared" si="132"/>
        <v>0</v>
      </c>
      <c r="AH646" s="259">
        <f t="shared" si="133"/>
        <v>0</v>
      </c>
      <c r="AI646" s="312">
        <f>'To &amp; from Work- trip % summary'!V651</f>
        <v>0</v>
      </c>
      <c r="AJ646" s="314">
        <f>'To &amp; from Work- trip % summary'!X651</f>
        <v>0</v>
      </c>
      <c r="AK646" s="260">
        <f t="shared" si="134"/>
        <v>0</v>
      </c>
      <c r="AL646" s="259">
        <f t="shared" si="135"/>
        <v>0</v>
      </c>
      <c r="AM646" s="312">
        <f>'To &amp; from Work- trip % summary'!AA651</f>
        <v>0</v>
      </c>
      <c r="AN646" s="314">
        <f>'To &amp; from Work- trip % summary'!AC651</f>
        <v>0</v>
      </c>
      <c r="AO646" s="260">
        <f t="shared" si="136"/>
        <v>0</v>
      </c>
      <c r="AP646" s="259">
        <f t="shared" si="137"/>
        <v>0</v>
      </c>
      <c r="AQ646" s="312">
        <f>'To &amp; from Work- trip % summary'!AF651</f>
        <v>0</v>
      </c>
      <c r="AR646" s="314">
        <f>'To &amp; from Work- trip % summary'!AH651</f>
        <v>0</v>
      </c>
      <c r="AS646" s="260">
        <f t="shared" si="138"/>
        <v>0</v>
      </c>
      <c r="AT646" s="259">
        <f t="shared" si="139"/>
        <v>0</v>
      </c>
      <c r="AU646" s="261"/>
      <c r="AV646" s="248"/>
      <c r="AW646" s="248"/>
      <c r="AX646" s="248"/>
      <c r="AY646" s="248"/>
    </row>
    <row r="647" spans="1:51" x14ac:dyDescent="0.2">
      <c r="A647" s="248"/>
      <c r="B647" s="248"/>
      <c r="C647" s="248"/>
      <c r="D647" s="248"/>
      <c r="E647" s="248"/>
      <c r="F647" s="248"/>
      <c r="G647" s="248"/>
      <c r="H647" s="248"/>
      <c r="I647" s="248"/>
      <c r="J647" s="248"/>
      <c r="K647" s="248"/>
      <c r="L647" s="248"/>
      <c r="M647" s="248"/>
      <c r="N647" s="248"/>
      <c r="O647" s="248"/>
      <c r="P647" s="248"/>
      <c r="Q647" s="296"/>
      <c r="R647" s="256">
        <f>'To &amp; from Work- trip % summary'!B652</f>
        <v>0</v>
      </c>
      <c r="S647" s="313">
        <f>'To &amp; from Work- trip % summary'!D652</f>
        <v>0</v>
      </c>
      <c r="T647" s="257">
        <f>'Non-survey input values'!$B$26</f>
        <v>220.3</v>
      </c>
      <c r="U647" s="258">
        <f t="shared" si="126"/>
        <v>0</v>
      </c>
      <c r="V647" s="259">
        <f t="shared" si="127"/>
        <v>0</v>
      </c>
      <c r="W647" s="312">
        <f>'To &amp; from Work- trip % summary'!G652</f>
        <v>0</v>
      </c>
      <c r="X647" s="314">
        <f>'To &amp; from Work- trip % summary'!I652</f>
        <v>0</v>
      </c>
      <c r="Y647" s="260">
        <f t="shared" si="128"/>
        <v>0</v>
      </c>
      <c r="Z647" s="259">
        <f t="shared" si="129"/>
        <v>0</v>
      </c>
      <c r="AA647" s="312">
        <f>'To &amp; from Work- trip % summary'!L652</f>
        <v>0</v>
      </c>
      <c r="AB647" s="314">
        <f>'To &amp; from Work- trip % summary'!N652</f>
        <v>0</v>
      </c>
      <c r="AC647" s="260">
        <f t="shared" si="130"/>
        <v>0</v>
      </c>
      <c r="AD647" s="259">
        <f t="shared" si="131"/>
        <v>0</v>
      </c>
      <c r="AE647" s="312">
        <f>'To &amp; from Work- trip % summary'!Q652</f>
        <v>0</v>
      </c>
      <c r="AF647" s="314">
        <f>'To &amp; from Work- trip % summary'!S652</f>
        <v>0</v>
      </c>
      <c r="AG647" s="260">
        <f t="shared" si="132"/>
        <v>0</v>
      </c>
      <c r="AH647" s="259">
        <f t="shared" si="133"/>
        <v>0</v>
      </c>
      <c r="AI647" s="312">
        <f>'To &amp; from Work- trip % summary'!V652</f>
        <v>0</v>
      </c>
      <c r="AJ647" s="314">
        <f>'To &amp; from Work- trip % summary'!X652</f>
        <v>0</v>
      </c>
      <c r="AK647" s="260">
        <f t="shared" si="134"/>
        <v>0</v>
      </c>
      <c r="AL647" s="259">
        <f t="shared" si="135"/>
        <v>0</v>
      </c>
      <c r="AM647" s="312">
        <f>'To &amp; from Work- trip % summary'!AA652</f>
        <v>0</v>
      </c>
      <c r="AN647" s="314">
        <f>'To &amp; from Work- trip % summary'!AC652</f>
        <v>0</v>
      </c>
      <c r="AO647" s="260">
        <f t="shared" si="136"/>
        <v>0</v>
      </c>
      <c r="AP647" s="259">
        <f t="shared" si="137"/>
        <v>0</v>
      </c>
      <c r="AQ647" s="312">
        <f>'To &amp; from Work- trip % summary'!AF652</f>
        <v>0</v>
      </c>
      <c r="AR647" s="314">
        <f>'To &amp; from Work- trip % summary'!AH652</f>
        <v>0</v>
      </c>
      <c r="AS647" s="260">
        <f t="shared" si="138"/>
        <v>0</v>
      </c>
      <c r="AT647" s="259">
        <f t="shared" si="139"/>
        <v>0</v>
      </c>
      <c r="AU647" s="261"/>
      <c r="AV647" s="248"/>
      <c r="AW647" s="248"/>
      <c r="AX647" s="248"/>
      <c r="AY647" s="248"/>
    </row>
    <row r="648" spans="1:51" x14ac:dyDescent="0.2">
      <c r="A648" s="248"/>
      <c r="B648" s="248"/>
      <c r="C648" s="248"/>
      <c r="D648" s="248"/>
      <c r="E648" s="248"/>
      <c r="F648" s="248"/>
      <c r="G648" s="248"/>
      <c r="H648" s="248"/>
      <c r="I648" s="248"/>
      <c r="J648" s="248"/>
      <c r="K648" s="248"/>
      <c r="L648" s="248"/>
      <c r="M648" s="248"/>
      <c r="N648" s="248"/>
      <c r="O648" s="248"/>
      <c r="P648" s="248"/>
      <c r="Q648" s="296"/>
      <c r="R648" s="256">
        <f>'To &amp; from Work- trip % summary'!B653</f>
        <v>0</v>
      </c>
      <c r="S648" s="313">
        <f>'To &amp; from Work- trip % summary'!D653</f>
        <v>0</v>
      </c>
      <c r="T648" s="257">
        <f>'Non-survey input values'!$B$26</f>
        <v>220.3</v>
      </c>
      <c r="U648" s="258">
        <f t="shared" si="126"/>
        <v>0</v>
      </c>
      <c r="V648" s="259">
        <f t="shared" si="127"/>
        <v>0</v>
      </c>
      <c r="W648" s="312">
        <f>'To &amp; from Work- trip % summary'!G653</f>
        <v>0</v>
      </c>
      <c r="X648" s="314">
        <f>'To &amp; from Work- trip % summary'!I653</f>
        <v>0</v>
      </c>
      <c r="Y648" s="260">
        <f t="shared" si="128"/>
        <v>0</v>
      </c>
      <c r="Z648" s="259">
        <f t="shared" si="129"/>
        <v>0</v>
      </c>
      <c r="AA648" s="312">
        <f>'To &amp; from Work- trip % summary'!L653</f>
        <v>0</v>
      </c>
      <c r="AB648" s="314">
        <f>'To &amp; from Work- trip % summary'!N653</f>
        <v>0</v>
      </c>
      <c r="AC648" s="260">
        <f t="shared" si="130"/>
        <v>0</v>
      </c>
      <c r="AD648" s="259">
        <f t="shared" si="131"/>
        <v>0</v>
      </c>
      <c r="AE648" s="312">
        <f>'To &amp; from Work- trip % summary'!Q653</f>
        <v>0</v>
      </c>
      <c r="AF648" s="314">
        <f>'To &amp; from Work- trip % summary'!S653</f>
        <v>0</v>
      </c>
      <c r="AG648" s="260">
        <f t="shared" si="132"/>
        <v>0</v>
      </c>
      <c r="AH648" s="259">
        <f t="shared" si="133"/>
        <v>0</v>
      </c>
      <c r="AI648" s="312">
        <f>'To &amp; from Work- trip % summary'!V653</f>
        <v>0</v>
      </c>
      <c r="AJ648" s="314">
        <f>'To &amp; from Work- trip % summary'!X653</f>
        <v>0</v>
      </c>
      <c r="AK648" s="260">
        <f t="shared" si="134"/>
        <v>0</v>
      </c>
      <c r="AL648" s="259">
        <f t="shared" si="135"/>
        <v>0</v>
      </c>
      <c r="AM648" s="312">
        <f>'To &amp; from Work- trip % summary'!AA653</f>
        <v>0</v>
      </c>
      <c r="AN648" s="314">
        <f>'To &amp; from Work- trip % summary'!AC653</f>
        <v>0</v>
      </c>
      <c r="AO648" s="260">
        <f t="shared" si="136"/>
        <v>0</v>
      </c>
      <c r="AP648" s="259">
        <f t="shared" si="137"/>
        <v>0</v>
      </c>
      <c r="AQ648" s="312">
        <f>'To &amp; from Work- trip % summary'!AF653</f>
        <v>0</v>
      </c>
      <c r="AR648" s="314">
        <f>'To &amp; from Work- trip % summary'!AH653</f>
        <v>0</v>
      </c>
      <c r="AS648" s="260">
        <f t="shared" si="138"/>
        <v>0</v>
      </c>
      <c r="AT648" s="259">
        <f t="shared" si="139"/>
        <v>0</v>
      </c>
      <c r="AU648" s="261"/>
      <c r="AV648" s="248"/>
      <c r="AW648" s="248"/>
      <c r="AX648" s="248"/>
      <c r="AY648" s="248"/>
    </row>
    <row r="649" spans="1:51" x14ac:dyDescent="0.2">
      <c r="A649" s="248"/>
      <c r="B649" s="248"/>
      <c r="C649" s="248"/>
      <c r="D649" s="248"/>
      <c r="E649" s="248"/>
      <c r="F649" s="248"/>
      <c r="G649" s="248"/>
      <c r="H649" s="248"/>
      <c r="I649" s="248"/>
      <c r="J649" s="248"/>
      <c r="K649" s="248"/>
      <c r="L649" s="248"/>
      <c r="M649" s="248"/>
      <c r="N649" s="248"/>
      <c r="O649" s="248"/>
      <c r="P649" s="248"/>
      <c r="Q649" s="296"/>
      <c r="R649" s="256">
        <f>'To &amp; from Work- trip % summary'!B654</f>
        <v>0</v>
      </c>
      <c r="S649" s="313">
        <f>'To &amp; from Work- trip % summary'!D654</f>
        <v>0</v>
      </c>
      <c r="T649" s="257">
        <f>'Non-survey input values'!$B$26</f>
        <v>220.3</v>
      </c>
      <c r="U649" s="258">
        <f t="shared" si="126"/>
        <v>0</v>
      </c>
      <c r="V649" s="259">
        <f t="shared" si="127"/>
        <v>0</v>
      </c>
      <c r="W649" s="312">
        <f>'To &amp; from Work- trip % summary'!G654</f>
        <v>0</v>
      </c>
      <c r="X649" s="314">
        <f>'To &amp; from Work- trip % summary'!I654</f>
        <v>0</v>
      </c>
      <c r="Y649" s="260">
        <f t="shared" si="128"/>
        <v>0</v>
      </c>
      <c r="Z649" s="259">
        <f t="shared" si="129"/>
        <v>0</v>
      </c>
      <c r="AA649" s="312">
        <f>'To &amp; from Work- trip % summary'!L654</f>
        <v>0</v>
      </c>
      <c r="AB649" s="314">
        <f>'To &amp; from Work- trip % summary'!N654</f>
        <v>0</v>
      </c>
      <c r="AC649" s="260">
        <f t="shared" si="130"/>
        <v>0</v>
      </c>
      <c r="AD649" s="259">
        <f t="shared" si="131"/>
        <v>0</v>
      </c>
      <c r="AE649" s="312">
        <f>'To &amp; from Work- trip % summary'!Q654</f>
        <v>0</v>
      </c>
      <c r="AF649" s="314">
        <f>'To &amp; from Work- trip % summary'!S654</f>
        <v>0</v>
      </c>
      <c r="AG649" s="260">
        <f t="shared" si="132"/>
        <v>0</v>
      </c>
      <c r="AH649" s="259">
        <f t="shared" si="133"/>
        <v>0</v>
      </c>
      <c r="AI649" s="312">
        <f>'To &amp; from Work- trip % summary'!V654</f>
        <v>0</v>
      </c>
      <c r="AJ649" s="314">
        <f>'To &amp; from Work- trip % summary'!X654</f>
        <v>0</v>
      </c>
      <c r="AK649" s="260">
        <f t="shared" si="134"/>
        <v>0</v>
      </c>
      <c r="AL649" s="259">
        <f t="shared" si="135"/>
        <v>0</v>
      </c>
      <c r="AM649" s="312">
        <f>'To &amp; from Work- trip % summary'!AA654</f>
        <v>0</v>
      </c>
      <c r="AN649" s="314">
        <f>'To &amp; from Work- trip % summary'!AC654</f>
        <v>0</v>
      </c>
      <c r="AO649" s="260">
        <f t="shared" si="136"/>
        <v>0</v>
      </c>
      <c r="AP649" s="259">
        <f t="shared" si="137"/>
        <v>0</v>
      </c>
      <c r="AQ649" s="312">
        <f>'To &amp; from Work- trip % summary'!AF654</f>
        <v>0</v>
      </c>
      <c r="AR649" s="314">
        <f>'To &amp; from Work- trip % summary'!AH654</f>
        <v>0</v>
      </c>
      <c r="AS649" s="260">
        <f t="shared" si="138"/>
        <v>0</v>
      </c>
      <c r="AT649" s="259">
        <f t="shared" si="139"/>
        <v>0</v>
      </c>
      <c r="AU649" s="261"/>
      <c r="AV649" s="248"/>
      <c r="AW649" s="248"/>
      <c r="AX649" s="248"/>
      <c r="AY649" s="248"/>
    </row>
    <row r="650" spans="1:51" x14ac:dyDescent="0.2">
      <c r="A650" s="248"/>
      <c r="B650" s="248"/>
      <c r="C650" s="248"/>
      <c r="D650" s="248"/>
      <c r="E650" s="248"/>
      <c r="F650" s="248"/>
      <c r="G650" s="248"/>
      <c r="H650" s="248"/>
      <c r="I650" s="248"/>
      <c r="J650" s="248"/>
      <c r="K650" s="248"/>
      <c r="L650" s="248"/>
      <c r="M650" s="248"/>
      <c r="N650" s="248"/>
      <c r="O650" s="248"/>
      <c r="P650" s="248"/>
      <c r="Q650" s="296"/>
      <c r="R650" s="256">
        <f>'To &amp; from Work- trip % summary'!B655</f>
        <v>0</v>
      </c>
      <c r="S650" s="313">
        <f>'To &amp; from Work- trip % summary'!D655</f>
        <v>0</v>
      </c>
      <c r="T650" s="257">
        <f>'Non-survey input values'!$B$26</f>
        <v>220.3</v>
      </c>
      <c r="U650" s="258">
        <f t="shared" si="126"/>
        <v>0</v>
      </c>
      <c r="V650" s="259">
        <f t="shared" si="127"/>
        <v>0</v>
      </c>
      <c r="W650" s="312">
        <f>'To &amp; from Work- trip % summary'!G655</f>
        <v>0</v>
      </c>
      <c r="X650" s="314">
        <f>'To &amp; from Work- trip % summary'!I655</f>
        <v>0</v>
      </c>
      <c r="Y650" s="260">
        <f t="shared" si="128"/>
        <v>0</v>
      </c>
      <c r="Z650" s="259">
        <f t="shared" si="129"/>
        <v>0</v>
      </c>
      <c r="AA650" s="312">
        <f>'To &amp; from Work- trip % summary'!L655</f>
        <v>0</v>
      </c>
      <c r="AB650" s="314">
        <f>'To &amp; from Work- trip % summary'!N655</f>
        <v>0</v>
      </c>
      <c r="AC650" s="260">
        <f t="shared" si="130"/>
        <v>0</v>
      </c>
      <c r="AD650" s="259">
        <f t="shared" si="131"/>
        <v>0</v>
      </c>
      <c r="AE650" s="312">
        <f>'To &amp; from Work- trip % summary'!Q655</f>
        <v>0</v>
      </c>
      <c r="AF650" s="314">
        <f>'To &amp; from Work- trip % summary'!S655</f>
        <v>0</v>
      </c>
      <c r="AG650" s="260">
        <f t="shared" si="132"/>
        <v>0</v>
      </c>
      <c r="AH650" s="259">
        <f t="shared" si="133"/>
        <v>0</v>
      </c>
      <c r="AI650" s="312">
        <f>'To &amp; from Work- trip % summary'!V655</f>
        <v>0</v>
      </c>
      <c r="AJ650" s="314">
        <f>'To &amp; from Work- trip % summary'!X655</f>
        <v>0</v>
      </c>
      <c r="AK650" s="260">
        <f t="shared" si="134"/>
        <v>0</v>
      </c>
      <c r="AL650" s="259">
        <f t="shared" si="135"/>
        <v>0</v>
      </c>
      <c r="AM650" s="312">
        <f>'To &amp; from Work- trip % summary'!AA655</f>
        <v>0</v>
      </c>
      <c r="AN650" s="314">
        <f>'To &amp; from Work- trip % summary'!AC655</f>
        <v>0</v>
      </c>
      <c r="AO650" s="260">
        <f t="shared" si="136"/>
        <v>0</v>
      </c>
      <c r="AP650" s="259">
        <f t="shared" si="137"/>
        <v>0</v>
      </c>
      <c r="AQ650" s="312">
        <f>'To &amp; from Work- trip % summary'!AF655</f>
        <v>0</v>
      </c>
      <c r="AR650" s="314">
        <f>'To &amp; from Work- trip % summary'!AH655</f>
        <v>0</v>
      </c>
      <c r="AS650" s="260">
        <f t="shared" si="138"/>
        <v>0</v>
      </c>
      <c r="AT650" s="259">
        <f t="shared" si="139"/>
        <v>0</v>
      </c>
      <c r="AU650" s="261"/>
      <c r="AV650" s="248"/>
      <c r="AW650" s="248"/>
      <c r="AX650" s="248"/>
      <c r="AY650" s="248"/>
    </row>
    <row r="651" spans="1:51" x14ac:dyDescent="0.2">
      <c r="A651" s="248"/>
      <c r="B651" s="248"/>
      <c r="C651" s="248"/>
      <c r="D651" s="248"/>
      <c r="E651" s="248"/>
      <c r="F651" s="248"/>
      <c r="G651" s="248"/>
      <c r="H651" s="248"/>
      <c r="I651" s="248"/>
      <c r="J651" s="248"/>
      <c r="K651" s="248"/>
      <c r="L651" s="248"/>
      <c r="M651" s="248"/>
      <c r="N651" s="248"/>
      <c r="O651" s="248"/>
      <c r="P651" s="248"/>
      <c r="Q651" s="296"/>
      <c r="R651" s="256">
        <f>'To &amp; from Work- trip % summary'!B656</f>
        <v>0</v>
      </c>
      <c r="S651" s="313">
        <f>'To &amp; from Work- trip % summary'!D656</f>
        <v>0</v>
      </c>
      <c r="T651" s="257">
        <f>'Non-survey input values'!$B$26</f>
        <v>220.3</v>
      </c>
      <c r="U651" s="258">
        <f t="shared" si="126"/>
        <v>0</v>
      </c>
      <c r="V651" s="259">
        <f t="shared" si="127"/>
        <v>0</v>
      </c>
      <c r="W651" s="312">
        <f>'To &amp; from Work- trip % summary'!G656</f>
        <v>0</v>
      </c>
      <c r="X651" s="314">
        <f>'To &amp; from Work- trip % summary'!I656</f>
        <v>0</v>
      </c>
      <c r="Y651" s="260">
        <f t="shared" si="128"/>
        <v>0</v>
      </c>
      <c r="Z651" s="259">
        <f t="shared" si="129"/>
        <v>0</v>
      </c>
      <c r="AA651" s="312">
        <f>'To &amp; from Work- trip % summary'!L656</f>
        <v>0</v>
      </c>
      <c r="AB651" s="314">
        <f>'To &amp; from Work- trip % summary'!N656</f>
        <v>0</v>
      </c>
      <c r="AC651" s="260">
        <f t="shared" si="130"/>
        <v>0</v>
      </c>
      <c r="AD651" s="259">
        <f t="shared" si="131"/>
        <v>0</v>
      </c>
      <c r="AE651" s="312">
        <f>'To &amp; from Work- trip % summary'!Q656</f>
        <v>0</v>
      </c>
      <c r="AF651" s="314">
        <f>'To &amp; from Work- trip % summary'!S656</f>
        <v>0</v>
      </c>
      <c r="AG651" s="260">
        <f t="shared" si="132"/>
        <v>0</v>
      </c>
      <c r="AH651" s="259">
        <f t="shared" si="133"/>
        <v>0</v>
      </c>
      <c r="AI651" s="312">
        <f>'To &amp; from Work- trip % summary'!V656</f>
        <v>0</v>
      </c>
      <c r="AJ651" s="314">
        <f>'To &amp; from Work- trip % summary'!X656</f>
        <v>0</v>
      </c>
      <c r="AK651" s="260">
        <f t="shared" si="134"/>
        <v>0</v>
      </c>
      <c r="AL651" s="259">
        <f t="shared" si="135"/>
        <v>0</v>
      </c>
      <c r="AM651" s="312">
        <f>'To &amp; from Work- trip % summary'!AA656</f>
        <v>0</v>
      </c>
      <c r="AN651" s="314">
        <f>'To &amp; from Work- trip % summary'!AC656</f>
        <v>0</v>
      </c>
      <c r="AO651" s="260">
        <f t="shared" si="136"/>
        <v>0</v>
      </c>
      <c r="AP651" s="259">
        <f t="shared" si="137"/>
        <v>0</v>
      </c>
      <c r="AQ651" s="312">
        <f>'To &amp; from Work- trip % summary'!AF656</f>
        <v>0</v>
      </c>
      <c r="AR651" s="314">
        <f>'To &amp; from Work- trip % summary'!AH656</f>
        <v>0</v>
      </c>
      <c r="AS651" s="260">
        <f t="shared" si="138"/>
        <v>0</v>
      </c>
      <c r="AT651" s="259">
        <f t="shared" si="139"/>
        <v>0</v>
      </c>
      <c r="AU651" s="261"/>
      <c r="AV651" s="248"/>
      <c r="AW651" s="248"/>
      <c r="AX651" s="248"/>
      <c r="AY651" s="248"/>
    </row>
    <row r="652" spans="1:51" x14ac:dyDescent="0.2">
      <c r="A652" s="248"/>
      <c r="B652" s="248"/>
      <c r="C652" s="248"/>
      <c r="D652" s="248"/>
      <c r="E652" s="248"/>
      <c r="F652" s="248"/>
      <c r="G652" s="248"/>
      <c r="H652" s="248"/>
      <c r="I652" s="248"/>
      <c r="J652" s="248"/>
      <c r="K652" s="248"/>
      <c r="L652" s="248"/>
      <c r="M652" s="248"/>
      <c r="N652" s="248"/>
      <c r="O652" s="248"/>
      <c r="P652" s="248"/>
      <c r="Q652" s="296"/>
      <c r="R652" s="256">
        <f>'To &amp; from Work- trip % summary'!B657</f>
        <v>0</v>
      </c>
      <c r="S652" s="313">
        <f>'To &amp; from Work- trip % summary'!D657</f>
        <v>0</v>
      </c>
      <c r="T652" s="257">
        <f>'Non-survey input values'!$B$26</f>
        <v>220.3</v>
      </c>
      <c r="U652" s="258">
        <f t="shared" ref="U652:U700" si="140">R652/5</f>
        <v>0</v>
      </c>
      <c r="V652" s="259">
        <f t="shared" ref="V652:V700" si="141">$B$5*$S652*$T652*U652</f>
        <v>0</v>
      </c>
      <c r="W652" s="312">
        <f>'To &amp; from Work- trip % summary'!G657</f>
        <v>0</v>
      </c>
      <c r="X652" s="314">
        <f>'To &amp; from Work- trip % summary'!I657</f>
        <v>0</v>
      </c>
      <c r="Y652" s="260">
        <f t="shared" ref="Y652:Y700" si="142">W652/5</f>
        <v>0</v>
      </c>
      <c r="Z652" s="259">
        <f t="shared" ref="Z652:Z700" si="143">$B$5*$X652*$T652*Y652</f>
        <v>0</v>
      </c>
      <c r="AA652" s="312">
        <f>'To &amp; from Work- trip % summary'!L657</f>
        <v>0</v>
      </c>
      <c r="AB652" s="314">
        <f>'To &amp; from Work- trip % summary'!N657</f>
        <v>0</v>
      </c>
      <c r="AC652" s="260">
        <f t="shared" ref="AC652:AC700" si="144">AA652/5</f>
        <v>0</v>
      </c>
      <c r="AD652" s="259">
        <f t="shared" ref="AD652:AD700" si="145">$B$5*$AB652*$T652*AC652</f>
        <v>0</v>
      </c>
      <c r="AE652" s="312">
        <f>'To &amp; from Work- trip % summary'!Q657</f>
        <v>0</v>
      </c>
      <c r="AF652" s="314">
        <f>'To &amp; from Work- trip % summary'!S657</f>
        <v>0</v>
      </c>
      <c r="AG652" s="260">
        <f t="shared" ref="AG652:AG700" si="146">AE652/5</f>
        <v>0</v>
      </c>
      <c r="AH652" s="259">
        <f t="shared" ref="AH652:AH700" si="147">$B$5*$AF652*$T652*AG652</f>
        <v>0</v>
      </c>
      <c r="AI652" s="312">
        <f>'To &amp; from Work- trip % summary'!V657</f>
        <v>0</v>
      </c>
      <c r="AJ652" s="314">
        <f>'To &amp; from Work- trip % summary'!X657</f>
        <v>0</v>
      </c>
      <c r="AK652" s="260">
        <f t="shared" ref="AK652:AK700" si="148">AI652/5</f>
        <v>0</v>
      </c>
      <c r="AL652" s="259">
        <f t="shared" ref="AL652:AL700" si="149">$B$5*$AJ652*$T652*AK652</f>
        <v>0</v>
      </c>
      <c r="AM652" s="312">
        <f>'To &amp; from Work- trip % summary'!AA657</f>
        <v>0</v>
      </c>
      <c r="AN652" s="314">
        <f>'To &amp; from Work- trip % summary'!AC657</f>
        <v>0</v>
      </c>
      <c r="AO652" s="260">
        <f t="shared" ref="AO652:AO700" si="150">AM652/5</f>
        <v>0</v>
      </c>
      <c r="AP652" s="259">
        <f t="shared" ref="AP652:AP700" si="151">$B$5*$AN652*$T652*AO652</f>
        <v>0</v>
      </c>
      <c r="AQ652" s="312">
        <f>'To &amp; from Work- trip % summary'!AF657</f>
        <v>0</v>
      </c>
      <c r="AR652" s="314">
        <f>'To &amp; from Work- trip % summary'!AH657</f>
        <v>0</v>
      </c>
      <c r="AS652" s="260">
        <f t="shared" ref="AS652:AS700" si="152">AQ652/5</f>
        <v>0</v>
      </c>
      <c r="AT652" s="259">
        <f t="shared" ref="AT652:AT700" si="153">$B$5*$AR652*$T652*AS652</f>
        <v>0</v>
      </c>
      <c r="AU652" s="261"/>
      <c r="AV652" s="248"/>
      <c r="AW652" s="248"/>
      <c r="AX652" s="248"/>
      <c r="AY652" s="248"/>
    </row>
    <row r="653" spans="1:51" x14ac:dyDescent="0.2">
      <c r="A653" s="248"/>
      <c r="B653" s="248"/>
      <c r="C653" s="248"/>
      <c r="D653" s="248"/>
      <c r="E653" s="248"/>
      <c r="F653" s="248"/>
      <c r="G653" s="248"/>
      <c r="H653" s="248"/>
      <c r="I653" s="248"/>
      <c r="J653" s="248"/>
      <c r="K653" s="248"/>
      <c r="L653" s="248"/>
      <c r="M653" s="248"/>
      <c r="N653" s="248"/>
      <c r="O653" s="248"/>
      <c r="P653" s="248"/>
      <c r="Q653" s="296"/>
      <c r="R653" s="256">
        <f>'To &amp; from Work- trip % summary'!B658</f>
        <v>0</v>
      </c>
      <c r="S653" s="313">
        <f>'To &amp; from Work- trip % summary'!D658</f>
        <v>0</v>
      </c>
      <c r="T653" s="257">
        <f>'Non-survey input values'!$B$26</f>
        <v>220.3</v>
      </c>
      <c r="U653" s="258">
        <f t="shared" si="140"/>
        <v>0</v>
      </c>
      <c r="V653" s="259">
        <f t="shared" si="141"/>
        <v>0</v>
      </c>
      <c r="W653" s="312">
        <f>'To &amp; from Work- trip % summary'!G658</f>
        <v>0</v>
      </c>
      <c r="X653" s="314">
        <f>'To &amp; from Work- trip % summary'!I658</f>
        <v>0</v>
      </c>
      <c r="Y653" s="260">
        <f t="shared" si="142"/>
        <v>0</v>
      </c>
      <c r="Z653" s="259">
        <f t="shared" si="143"/>
        <v>0</v>
      </c>
      <c r="AA653" s="312">
        <f>'To &amp; from Work- trip % summary'!L658</f>
        <v>0</v>
      </c>
      <c r="AB653" s="314">
        <f>'To &amp; from Work- trip % summary'!N658</f>
        <v>0</v>
      </c>
      <c r="AC653" s="260">
        <f t="shared" si="144"/>
        <v>0</v>
      </c>
      <c r="AD653" s="259">
        <f t="shared" si="145"/>
        <v>0</v>
      </c>
      <c r="AE653" s="312">
        <f>'To &amp; from Work- trip % summary'!Q658</f>
        <v>0</v>
      </c>
      <c r="AF653" s="314">
        <f>'To &amp; from Work- trip % summary'!S658</f>
        <v>0</v>
      </c>
      <c r="AG653" s="260">
        <f t="shared" si="146"/>
        <v>0</v>
      </c>
      <c r="AH653" s="259">
        <f t="shared" si="147"/>
        <v>0</v>
      </c>
      <c r="AI653" s="312">
        <f>'To &amp; from Work- trip % summary'!V658</f>
        <v>0</v>
      </c>
      <c r="AJ653" s="314">
        <f>'To &amp; from Work- trip % summary'!X658</f>
        <v>0</v>
      </c>
      <c r="AK653" s="260">
        <f t="shared" si="148"/>
        <v>0</v>
      </c>
      <c r="AL653" s="259">
        <f t="shared" si="149"/>
        <v>0</v>
      </c>
      <c r="AM653" s="312">
        <f>'To &amp; from Work- trip % summary'!AA658</f>
        <v>0</v>
      </c>
      <c r="AN653" s="314">
        <f>'To &amp; from Work- trip % summary'!AC658</f>
        <v>0</v>
      </c>
      <c r="AO653" s="260">
        <f t="shared" si="150"/>
        <v>0</v>
      </c>
      <c r="AP653" s="259">
        <f t="shared" si="151"/>
        <v>0</v>
      </c>
      <c r="AQ653" s="312">
        <f>'To &amp; from Work- trip % summary'!AF658</f>
        <v>0</v>
      </c>
      <c r="AR653" s="314">
        <f>'To &amp; from Work- trip % summary'!AH658</f>
        <v>0</v>
      </c>
      <c r="AS653" s="260">
        <f t="shared" si="152"/>
        <v>0</v>
      </c>
      <c r="AT653" s="259">
        <f t="shared" si="153"/>
        <v>0</v>
      </c>
      <c r="AU653" s="261"/>
      <c r="AV653" s="248"/>
      <c r="AW653" s="248"/>
      <c r="AX653" s="248"/>
      <c r="AY653" s="248"/>
    </row>
    <row r="654" spans="1:51" x14ac:dyDescent="0.2">
      <c r="A654" s="248"/>
      <c r="B654" s="248"/>
      <c r="C654" s="248"/>
      <c r="D654" s="248"/>
      <c r="E654" s="248"/>
      <c r="F654" s="248"/>
      <c r="G654" s="248"/>
      <c r="H654" s="248"/>
      <c r="I654" s="248"/>
      <c r="J654" s="248"/>
      <c r="K654" s="248"/>
      <c r="L654" s="248"/>
      <c r="M654" s="248"/>
      <c r="N654" s="248"/>
      <c r="O654" s="248"/>
      <c r="P654" s="248"/>
      <c r="Q654" s="296"/>
      <c r="R654" s="256">
        <f>'To &amp; from Work- trip % summary'!B659</f>
        <v>0</v>
      </c>
      <c r="S654" s="313">
        <f>'To &amp; from Work- trip % summary'!D659</f>
        <v>0</v>
      </c>
      <c r="T654" s="257">
        <f>'Non-survey input values'!$B$26</f>
        <v>220.3</v>
      </c>
      <c r="U654" s="258">
        <f t="shared" si="140"/>
        <v>0</v>
      </c>
      <c r="V654" s="259">
        <f t="shared" si="141"/>
        <v>0</v>
      </c>
      <c r="W654" s="312">
        <f>'To &amp; from Work- trip % summary'!G659</f>
        <v>0</v>
      </c>
      <c r="X654" s="314">
        <f>'To &amp; from Work- trip % summary'!I659</f>
        <v>0</v>
      </c>
      <c r="Y654" s="260">
        <f t="shared" si="142"/>
        <v>0</v>
      </c>
      <c r="Z654" s="259">
        <f t="shared" si="143"/>
        <v>0</v>
      </c>
      <c r="AA654" s="312">
        <f>'To &amp; from Work- trip % summary'!L659</f>
        <v>0</v>
      </c>
      <c r="AB654" s="314">
        <f>'To &amp; from Work- trip % summary'!N659</f>
        <v>0</v>
      </c>
      <c r="AC654" s="260">
        <f t="shared" si="144"/>
        <v>0</v>
      </c>
      <c r="AD654" s="259">
        <f t="shared" si="145"/>
        <v>0</v>
      </c>
      <c r="AE654" s="312">
        <f>'To &amp; from Work- trip % summary'!Q659</f>
        <v>0</v>
      </c>
      <c r="AF654" s="314">
        <f>'To &amp; from Work- trip % summary'!S659</f>
        <v>0</v>
      </c>
      <c r="AG654" s="260">
        <f t="shared" si="146"/>
        <v>0</v>
      </c>
      <c r="AH654" s="259">
        <f t="shared" si="147"/>
        <v>0</v>
      </c>
      <c r="AI654" s="312">
        <f>'To &amp; from Work- trip % summary'!V659</f>
        <v>0</v>
      </c>
      <c r="AJ654" s="314">
        <f>'To &amp; from Work- trip % summary'!X659</f>
        <v>0</v>
      </c>
      <c r="AK654" s="260">
        <f t="shared" si="148"/>
        <v>0</v>
      </c>
      <c r="AL654" s="259">
        <f t="shared" si="149"/>
        <v>0</v>
      </c>
      <c r="AM654" s="312">
        <f>'To &amp; from Work- trip % summary'!AA659</f>
        <v>0</v>
      </c>
      <c r="AN654" s="314">
        <f>'To &amp; from Work- trip % summary'!AC659</f>
        <v>0</v>
      </c>
      <c r="AO654" s="260">
        <f t="shared" si="150"/>
        <v>0</v>
      </c>
      <c r="AP654" s="259">
        <f t="shared" si="151"/>
        <v>0</v>
      </c>
      <c r="AQ654" s="312">
        <f>'To &amp; from Work- trip % summary'!AF659</f>
        <v>0</v>
      </c>
      <c r="AR654" s="314">
        <f>'To &amp; from Work- trip % summary'!AH659</f>
        <v>0</v>
      </c>
      <c r="AS654" s="260">
        <f t="shared" si="152"/>
        <v>0</v>
      </c>
      <c r="AT654" s="259">
        <f t="shared" si="153"/>
        <v>0</v>
      </c>
      <c r="AU654" s="261"/>
      <c r="AV654" s="248"/>
      <c r="AW654" s="248"/>
      <c r="AX654" s="248"/>
      <c r="AY654" s="248"/>
    </row>
    <row r="655" spans="1:51" x14ac:dyDescent="0.2">
      <c r="A655" s="248"/>
      <c r="B655" s="248"/>
      <c r="C655" s="248"/>
      <c r="D655" s="248"/>
      <c r="E655" s="248"/>
      <c r="F655" s="248"/>
      <c r="G655" s="248"/>
      <c r="H655" s="248"/>
      <c r="I655" s="248"/>
      <c r="J655" s="248"/>
      <c r="K655" s="248"/>
      <c r="L655" s="248"/>
      <c r="M655" s="248"/>
      <c r="N655" s="248"/>
      <c r="O655" s="248"/>
      <c r="P655" s="248"/>
      <c r="Q655" s="296"/>
      <c r="R655" s="256">
        <f>'To &amp; from Work- trip % summary'!B660</f>
        <v>0</v>
      </c>
      <c r="S655" s="313">
        <f>'To &amp; from Work- trip % summary'!D660</f>
        <v>0</v>
      </c>
      <c r="T655" s="257">
        <f>'Non-survey input values'!$B$26</f>
        <v>220.3</v>
      </c>
      <c r="U655" s="258">
        <f t="shared" si="140"/>
        <v>0</v>
      </c>
      <c r="V655" s="259">
        <f t="shared" si="141"/>
        <v>0</v>
      </c>
      <c r="W655" s="312">
        <f>'To &amp; from Work- trip % summary'!G660</f>
        <v>0</v>
      </c>
      <c r="X655" s="314">
        <f>'To &amp; from Work- trip % summary'!I660</f>
        <v>0</v>
      </c>
      <c r="Y655" s="260">
        <f t="shared" si="142"/>
        <v>0</v>
      </c>
      <c r="Z655" s="259">
        <f t="shared" si="143"/>
        <v>0</v>
      </c>
      <c r="AA655" s="312">
        <f>'To &amp; from Work- trip % summary'!L660</f>
        <v>0</v>
      </c>
      <c r="AB655" s="314">
        <f>'To &amp; from Work- trip % summary'!N660</f>
        <v>0</v>
      </c>
      <c r="AC655" s="260">
        <f t="shared" si="144"/>
        <v>0</v>
      </c>
      <c r="AD655" s="259">
        <f t="shared" si="145"/>
        <v>0</v>
      </c>
      <c r="AE655" s="312">
        <f>'To &amp; from Work- trip % summary'!Q660</f>
        <v>0</v>
      </c>
      <c r="AF655" s="314">
        <f>'To &amp; from Work- trip % summary'!S660</f>
        <v>0</v>
      </c>
      <c r="AG655" s="260">
        <f t="shared" si="146"/>
        <v>0</v>
      </c>
      <c r="AH655" s="259">
        <f t="shared" si="147"/>
        <v>0</v>
      </c>
      <c r="AI655" s="312">
        <f>'To &amp; from Work- trip % summary'!V660</f>
        <v>0</v>
      </c>
      <c r="AJ655" s="314">
        <f>'To &amp; from Work- trip % summary'!X660</f>
        <v>0</v>
      </c>
      <c r="AK655" s="260">
        <f t="shared" si="148"/>
        <v>0</v>
      </c>
      <c r="AL655" s="259">
        <f t="shared" si="149"/>
        <v>0</v>
      </c>
      <c r="AM655" s="312">
        <f>'To &amp; from Work- trip % summary'!AA660</f>
        <v>0</v>
      </c>
      <c r="AN655" s="314">
        <f>'To &amp; from Work- trip % summary'!AC660</f>
        <v>0</v>
      </c>
      <c r="AO655" s="260">
        <f t="shared" si="150"/>
        <v>0</v>
      </c>
      <c r="AP655" s="259">
        <f t="shared" si="151"/>
        <v>0</v>
      </c>
      <c r="AQ655" s="312">
        <f>'To &amp; from Work- trip % summary'!AF660</f>
        <v>0</v>
      </c>
      <c r="AR655" s="314">
        <f>'To &amp; from Work- trip % summary'!AH660</f>
        <v>0</v>
      </c>
      <c r="AS655" s="260">
        <f t="shared" si="152"/>
        <v>0</v>
      </c>
      <c r="AT655" s="259">
        <f t="shared" si="153"/>
        <v>0</v>
      </c>
      <c r="AU655" s="261"/>
      <c r="AV655" s="248"/>
      <c r="AW655" s="248"/>
      <c r="AX655" s="248"/>
      <c r="AY655" s="248"/>
    </row>
    <row r="656" spans="1:51" x14ac:dyDescent="0.2">
      <c r="A656" s="248"/>
      <c r="B656" s="248"/>
      <c r="C656" s="248"/>
      <c r="D656" s="248"/>
      <c r="E656" s="248"/>
      <c r="F656" s="248"/>
      <c r="G656" s="248"/>
      <c r="H656" s="248"/>
      <c r="I656" s="248"/>
      <c r="J656" s="248"/>
      <c r="K656" s="248"/>
      <c r="L656" s="248"/>
      <c r="M656" s="248"/>
      <c r="N656" s="248"/>
      <c r="O656" s="248"/>
      <c r="P656" s="248"/>
      <c r="Q656" s="296"/>
      <c r="R656" s="256">
        <f>'To &amp; from Work- trip % summary'!B661</f>
        <v>0</v>
      </c>
      <c r="S656" s="313">
        <f>'To &amp; from Work- trip % summary'!D661</f>
        <v>0</v>
      </c>
      <c r="T656" s="257">
        <f>'Non-survey input values'!$B$26</f>
        <v>220.3</v>
      </c>
      <c r="U656" s="258">
        <f t="shared" si="140"/>
        <v>0</v>
      </c>
      <c r="V656" s="259">
        <f t="shared" si="141"/>
        <v>0</v>
      </c>
      <c r="W656" s="312">
        <f>'To &amp; from Work- trip % summary'!G661</f>
        <v>0</v>
      </c>
      <c r="X656" s="314">
        <f>'To &amp; from Work- trip % summary'!I661</f>
        <v>0</v>
      </c>
      <c r="Y656" s="260">
        <f t="shared" si="142"/>
        <v>0</v>
      </c>
      <c r="Z656" s="259">
        <f t="shared" si="143"/>
        <v>0</v>
      </c>
      <c r="AA656" s="312">
        <f>'To &amp; from Work- trip % summary'!L661</f>
        <v>0</v>
      </c>
      <c r="AB656" s="314">
        <f>'To &amp; from Work- trip % summary'!N661</f>
        <v>0</v>
      </c>
      <c r="AC656" s="260">
        <f t="shared" si="144"/>
        <v>0</v>
      </c>
      <c r="AD656" s="259">
        <f t="shared" si="145"/>
        <v>0</v>
      </c>
      <c r="AE656" s="312">
        <f>'To &amp; from Work- trip % summary'!Q661</f>
        <v>0</v>
      </c>
      <c r="AF656" s="314">
        <f>'To &amp; from Work- trip % summary'!S661</f>
        <v>0</v>
      </c>
      <c r="AG656" s="260">
        <f t="shared" si="146"/>
        <v>0</v>
      </c>
      <c r="AH656" s="259">
        <f t="shared" si="147"/>
        <v>0</v>
      </c>
      <c r="AI656" s="312">
        <f>'To &amp; from Work- trip % summary'!V661</f>
        <v>0</v>
      </c>
      <c r="AJ656" s="314">
        <f>'To &amp; from Work- trip % summary'!X661</f>
        <v>0</v>
      </c>
      <c r="AK656" s="260">
        <f t="shared" si="148"/>
        <v>0</v>
      </c>
      <c r="AL656" s="259">
        <f t="shared" si="149"/>
        <v>0</v>
      </c>
      <c r="AM656" s="312">
        <f>'To &amp; from Work- trip % summary'!AA661</f>
        <v>0</v>
      </c>
      <c r="AN656" s="314">
        <f>'To &amp; from Work- trip % summary'!AC661</f>
        <v>0</v>
      </c>
      <c r="AO656" s="260">
        <f t="shared" si="150"/>
        <v>0</v>
      </c>
      <c r="AP656" s="259">
        <f t="shared" si="151"/>
        <v>0</v>
      </c>
      <c r="AQ656" s="312">
        <f>'To &amp; from Work- trip % summary'!AF661</f>
        <v>0</v>
      </c>
      <c r="AR656" s="314">
        <f>'To &amp; from Work- trip % summary'!AH661</f>
        <v>0</v>
      </c>
      <c r="AS656" s="260">
        <f t="shared" si="152"/>
        <v>0</v>
      </c>
      <c r="AT656" s="259">
        <f t="shared" si="153"/>
        <v>0</v>
      </c>
      <c r="AU656" s="261"/>
      <c r="AV656" s="248"/>
      <c r="AW656" s="248"/>
      <c r="AX656" s="248"/>
      <c r="AY656" s="248"/>
    </row>
    <row r="657" spans="1:51" x14ac:dyDescent="0.2">
      <c r="A657" s="248"/>
      <c r="B657" s="248"/>
      <c r="C657" s="248"/>
      <c r="D657" s="248"/>
      <c r="E657" s="248"/>
      <c r="F657" s="248"/>
      <c r="G657" s="248"/>
      <c r="H657" s="248"/>
      <c r="I657" s="248"/>
      <c r="J657" s="248"/>
      <c r="K657" s="248"/>
      <c r="L657" s="248"/>
      <c r="M657" s="248"/>
      <c r="N657" s="248"/>
      <c r="O657" s="248"/>
      <c r="P657" s="248"/>
      <c r="Q657" s="296"/>
      <c r="R657" s="256">
        <f>'To &amp; from Work- trip % summary'!B662</f>
        <v>0</v>
      </c>
      <c r="S657" s="313">
        <f>'To &amp; from Work- trip % summary'!D662</f>
        <v>0</v>
      </c>
      <c r="T657" s="257">
        <f>'Non-survey input values'!$B$26</f>
        <v>220.3</v>
      </c>
      <c r="U657" s="258">
        <f t="shared" si="140"/>
        <v>0</v>
      </c>
      <c r="V657" s="259">
        <f t="shared" si="141"/>
        <v>0</v>
      </c>
      <c r="W657" s="312">
        <f>'To &amp; from Work- trip % summary'!G662</f>
        <v>0</v>
      </c>
      <c r="X657" s="314">
        <f>'To &amp; from Work- trip % summary'!I662</f>
        <v>0</v>
      </c>
      <c r="Y657" s="260">
        <f t="shared" si="142"/>
        <v>0</v>
      </c>
      <c r="Z657" s="259">
        <f t="shared" si="143"/>
        <v>0</v>
      </c>
      <c r="AA657" s="312">
        <f>'To &amp; from Work- trip % summary'!L662</f>
        <v>0</v>
      </c>
      <c r="AB657" s="314">
        <f>'To &amp; from Work- trip % summary'!N662</f>
        <v>0</v>
      </c>
      <c r="AC657" s="260">
        <f t="shared" si="144"/>
        <v>0</v>
      </c>
      <c r="AD657" s="259">
        <f t="shared" si="145"/>
        <v>0</v>
      </c>
      <c r="AE657" s="312">
        <f>'To &amp; from Work- trip % summary'!Q662</f>
        <v>0</v>
      </c>
      <c r="AF657" s="314">
        <f>'To &amp; from Work- trip % summary'!S662</f>
        <v>0</v>
      </c>
      <c r="AG657" s="260">
        <f t="shared" si="146"/>
        <v>0</v>
      </c>
      <c r="AH657" s="259">
        <f t="shared" si="147"/>
        <v>0</v>
      </c>
      <c r="AI657" s="312">
        <f>'To &amp; from Work- trip % summary'!V662</f>
        <v>0</v>
      </c>
      <c r="AJ657" s="314">
        <f>'To &amp; from Work- trip % summary'!X662</f>
        <v>0</v>
      </c>
      <c r="AK657" s="260">
        <f t="shared" si="148"/>
        <v>0</v>
      </c>
      <c r="AL657" s="259">
        <f t="shared" si="149"/>
        <v>0</v>
      </c>
      <c r="AM657" s="312">
        <f>'To &amp; from Work- trip % summary'!AA662</f>
        <v>0</v>
      </c>
      <c r="AN657" s="314">
        <f>'To &amp; from Work- trip % summary'!AC662</f>
        <v>0</v>
      </c>
      <c r="AO657" s="260">
        <f t="shared" si="150"/>
        <v>0</v>
      </c>
      <c r="AP657" s="259">
        <f t="shared" si="151"/>
        <v>0</v>
      </c>
      <c r="AQ657" s="312">
        <f>'To &amp; from Work- trip % summary'!AF662</f>
        <v>0</v>
      </c>
      <c r="AR657" s="314">
        <f>'To &amp; from Work- trip % summary'!AH662</f>
        <v>0</v>
      </c>
      <c r="AS657" s="260">
        <f t="shared" si="152"/>
        <v>0</v>
      </c>
      <c r="AT657" s="259">
        <f t="shared" si="153"/>
        <v>0</v>
      </c>
      <c r="AU657" s="261"/>
      <c r="AV657" s="248"/>
      <c r="AW657" s="248"/>
      <c r="AX657" s="248"/>
      <c r="AY657" s="248"/>
    </row>
    <row r="658" spans="1:51" x14ac:dyDescent="0.2">
      <c r="A658" s="248"/>
      <c r="B658" s="248"/>
      <c r="C658" s="248"/>
      <c r="D658" s="248"/>
      <c r="E658" s="248"/>
      <c r="F658" s="248"/>
      <c r="G658" s="248"/>
      <c r="H658" s="248"/>
      <c r="I658" s="248"/>
      <c r="J658" s="248"/>
      <c r="K658" s="248"/>
      <c r="L658" s="248"/>
      <c r="M658" s="248"/>
      <c r="N658" s="248"/>
      <c r="O658" s="248"/>
      <c r="P658" s="248"/>
      <c r="Q658" s="296"/>
      <c r="R658" s="256">
        <f>'To &amp; from Work- trip % summary'!B663</f>
        <v>0</v>
      </c>
      <c r="S658" s="313">
        <f>'To &amp; from Work- trip % summary'!D663</f>
        <v>0</v>
      </c>
      <c r="T658" s="257">
        <f>'Non-survey input values'!$B$26</f>
        <v>220.3</v>
      </c>
      <c r="U658" s="258">
        <f t="shared" si="140"/>
        <v>0</v>
      </c>
      <c r="V658" s="259">
        <f t="shared" si="141"/>
        <v>0</v>
      </c>
      <c r="W658" s="312">
        <f>'To &amp; from Work- trip % summary'!G663</f>
        <v>0</v>
      </c>
      <c r="X658" s="314">
        <f>'To &amp; from Work- trip % summary'!I663</f>
        <v>0</v>
      </c>
      <c r="Y658" s="260">
        <f t="shared" si="142"/>
        <v>0</v>
      </c>
      <c r="Z658" s="259">
        <f t="shared" si="143"/>
        <v>0</v>
      </c>
      <c r="AA658" s="312">
        <f>'To &amp; from Work- trip % summary'!L663</f>
        <v>0</v>
      </c>
      <c r="AB658" s="314">
        <f>'To &amp; from Work- trip % summary'!N663</f>
        <v>0</v>
      </c>
      <c r="AC658" s="260">
        <f t="shared" si="144"/>
        <v>0</v>
      </c>
      <c r="AD658" s="259">
        <f t="shared" si="145"/>
        <v>0</v>
      </c>
      <c r="AE658" s="312">
        <f>'To &amp; from Work- trip % summary'!Q663</f>
        <v>0</v>
      </c>
      <c r="AF658" s="314">
        <f>'To &amp; from Work- trip % summary'!S663</f>
        <v>0</v>
      </c>
      <c r="AG658" s="260">
        <f t="shared" si="146"/>
        <v>0</v>
      </c>
      <c r="AH658" s="259">
        <f t="shared" si="147"/>
        <v>0</v>
      </c>
      <c r="AI658" s="312">
        <f>'To &amp; from Work- trip % summary'!V663</f>
        <v>0</v>
      </c>
      <c r="AJ658" s="314">
        <f>'To &amp; from Work- trip % summary'!X663</f>
        <v>0</v>
      </c>
      <c r="AK658" s="260">
        <f t="shared" si="148"/>
        <v>0</v>
      </c>
      <c r="AL658" s="259">
        <f t="shared" si="149"/>
        <v>0</v>
      </c>
      <c r="AM658" s="312">
        <f>'To &amp; from Work- trip % summary'!AA663</f>
        <v>0</v>
      </c>
      <c r="AN658" s="314">
        <f>'To &amp; from Work- trip % summary'!AC663</f>
        <v>0</v>
      </c>
      <c r="AO658" s="260">
        <f t="shared" si="150"/>
        <v>0</v>
      </c>
      <c r="AP658" s="259">
        <f t="shared" si="151"/>
        <v>0</v>
      </c>
      <c r="AQ658" s="312">
        <f>'To &amp; from Work- trip % summary'!AF663</f>
        <v>0</v>
      </c>
      <c r="AR658" s="314">
        <f>'To &amp; from Work- trip % summary'!AH663</f>
        <v>0</v>
      </c>
      <c r="AS658" s="260">
        <f t="shared" si="152"/>
        <v>0</v>
      </c>
      <c r="AT658" s="259">
        <f t="shared" si="153"/>
        <v>0</v>
      </c>
      <c r="AU658" s="261"/>
      <c r="AV658" s="248"/>
      <c r="AW658" s="248"/>
      <c r="AX658" s="248"/>
      <c r="AY658" s="248"/>
    </row>
    <row r="659" spans="1:51" x14ac:dyDescent="0.2">
      <c r="A659" s="248"/>
      <c r="B659" s="248"/>
      <c r="C659" s="248"/>
      <c r="D659" s="248"/>
      <c r="E659" s="248"/>
      <c r="F659" s="248"/>
      <c r="G659" s="248"/>
      <c r="H659" s="248"/>
      <c r="I659" s="248"/>
      <c r="J659" s="248"/>
      <c r="K659" s="248"/>
      <c r="L659" s="248"/>
      <c r="M659" s="248"/>
      <c r="N659" s="248"/>
      <c r="O659" s="248"/>
      <c r="P659" s="248"/>
      <c r="Q659" s="296"/>
      <c r="R659" s="256">
        <f>'To &amp; from Work- trip % summary'!B664</f>
        <v>0</v>
      </c>
      <c r="S659" s="313">
        <f>'To &amp; from Work- trip % summary'!D664</f>
        <v>0</v>
      </c>
      <c r="T659" s="257">
        <f>'Non-survey input values'!$B$26</f>
        <v>220.3</v>
      </c>
      <c r="U659" s="258">
        <f t="shared" si="140"/>
        <v>0</v>
      </c>
      <c r="V659" s="259">
        <f t="shared" si="141"/>
        <v>0</v>
      </c>
      <c r="W659" s="312">
        <f>'To &amp; from Work- trip % summary'!G664</f>
        <v>0</v>
      </c>
      <c r="X659" s="314">
        <f>'To &amp; from Work- trip % summary'!I664</f>
        <v>0</v>
      </c>
      <c r="Y659" s="260">
        <f t="shared" si="142"/>
        <v>0</v>
      </c>
      <c r="Z659" s="259">
        <f t="shared" si="143"/>
        <v>0</v>
      </c>
      <c r="AA659" s="312">
        <f>'To &amp; from Work- trip % summary'!L664</f>
        <v>0</v>
      </c>
      <c r="AB659" s="314">
        <f>'To &amp; from Work- trip % summary'!N664</f>
        <v>0</v>
      </c>
      <c r="AC659" s="260">
        <f t="shared" si="144"/>
        <v>0</v>
      </c>
      <c r="AD659" s="259">
        <f t="shared" si="145"/>
        <v>0</v>
      </c>
      <c r="AE659" s="312">
        <f>'To &amp; from Work- trip % summary'!Q664</f>
        <v>0</v>
      </c>
      <c r="AF659" s="314">
        <f>'To &amp; from Work- trip % summary'!S664</f>
        <v>0</v>
      </c>
      <c r="AG659" s="260">
        <f t="shared" si="146"/>
        <v>0</v>
      </c>
      <c r="AH659" s="259">
        <f t="shared" si="147"/>
        <v>0</v>
      </c>
      <c r="AI659" s="312">
        <f>'To &amp; from Work- trip % summary'!V664</f>
        <v>0</v>
      </c>
      <c r="AJ659" s="314">
        <f>'To &amp; from Work- trip % summary'!X664</f>
        <v>0</v>
      </c>
      <c r="AK659" s="260">
        <f t="shared" si="148"/>
        <v>0</v>
      </c>
      <c r="AL659" s="259">
        <f t="shared" si="149"/>
        <v>0</v>
      </c>
      <c r="AM659" s="312">
        <f>'To &amp; from Work- trip % summary'!AA664</f>
        <v>0</v>
      </c>
      <c r="AN659" s="314">
        <f>'To &amp; from Work- trip % summary'!AC664</f>
        <v>0</v>
      </c>
      <c r="AO659" s="260">
        <f t="shared" si="150"/>
        <v>0</v>
      </c>
      <c r="AP659" s="259">
        <f t="shared" si="151"/>
        <v>0</v>
      </c>
      <c r="AQ659" s="312">
        <f>'To &amp; from Work- trip % summary'!AF664</f>
        <v>0</v>
      </c>
      <c r="AR659" s="314">
        <f>'To &amp; from Work- trip % summary'!AH664</f>
        <v>0</v>
      </c>
      <c r="AS659" s="260">
        <f t="shared" si="152"/>
        <v>0</v>
      </c>
      <c r="AT659" s="259">
        <f t="shared" si="153"/>
        <v>0</v>
      </c>
      <c r="AU659" s="261"/>
      <c r="AV659" s="248"/>
      <c r="AW659" s="248"/>
      <c r="AX659" s="248"/>
      <c r="AY659" s="248"/>
    </row>
    <row r="660" spans="1:51" x14ac:dyDescent="0.2">
      <c r="A660" s="248"/>
      <c r="B660" s="248"/>
      <c r="C660" s="248"/>
      <c r="D660" s="248"/>
      <c r="E660" s="248"/>
      <c r="F660" s="248"/>
      <c r="G660" s="248"/>
      <c r="H660" s="248"/>
      <c r="I660" s="248"/>
      <c r="J660" s="248"/>
      <c r="K660" s="248"/>
      <c r="L660" s="248"/>
      <c r="M660" s="248"/>
      <c r="N660" s="248"/>
      <c r="O660" s="248"/>
      <c r="P660" s="248"/>
      <c r="Q660" s="296"/>
      <c r="R660" s="256">
        <f>'To &amp; from Work- trip % summary'!B665</f>
        <v>0</v>
      </c>
      <c r="S660" s="313">
        <f>'To &amp; from Work- trip % summary'!D665</f>
        <v>0</v>
      </c>
      <c r="T660" s="257">
        <f>'Non-survey input values'!$B$26</f>
        <v>220.3</v>
      </c>
      <c r="U660" s="258">
        <f t="shared" si="140"/>
        <v>0</v>
      </c>
      <c r="V660" s="259">
        <f t="shared" si="141"/>
        <v>0</v>
      </c>
      <c r="W660" s="312">
        <f>'To &amp; from Work- trip % summary'!G665</f>
        <v>0</v>
      </c>
      <c r="X660" s="314">
        <f>'To &amp; from Work- trip % summary'!I665</f>
        <v>0</v>
      </c>
      <c r="Y660" s="260">
        <f t="shared" si="142"/>
        <v>0</v>
      </c>
      <c r="Z660" s="259">
        <f t="shared" si="143"/>
        <v>0</v>
      </c>
      <c r="AA660" s="312">
        <f>'To &amp; from Work- trip % summary'!L665</f>
        <v>0</v>
      </c>
      <c r="AB660" s="314">
        <f>'To &amp; from Work- trip % summary'!N665</f>
        <v>0</v>
      </c>
      <c r="AC660" s="260">
        <f t="shared" si="144"/>
        <v>0</v>
      </c>
      <c r="AD660" s="259">
        <f t="shared" si="145"/>
        <v>0</v>
      </c>
      <c r="AE660" s="312">
        <f>'To &amp; from Work- trip % summary'!Q665</f>
        <v>0</v>
      </c>
      <c r="AF660" s="314">
        <f>'To &amp; from Work- trip % summary'!S665</f>
        <v>0</v>
      </c>
      <c r="AG660" s="260">
        <f t="shared" si="146"/>
        <v>0</v>
      </c>
      <c r="AH660" s="259">
        <f t="shared" si="147"/>
        <v>0</v>
      </c>
      <c r="AI660" s="312">
        <f>'To &amp; from Work- trip % summary'!V665</f>
        <v>0</v>
      </c>
      <c r="AJ660" s="314">
        <f>'To &amp; from Work- trip % summary'!X665</f>
        <v>0</v>
      </c>
      <c r="AK660" s="260">
        <f t="shared" si="148"/>
        <v>0</v>
      </c>
      <c r="AL660" s="259">
        <f t="shared" si="149"/>
        <v>0</v>
      </c>
      <c r="AM660" s="312">
        <f>'To &amp; from Work- trip % summary'!AA665</f>
        <v>0</v>
      </c>
      <c r="AN660" s="314">
        <f>'To &amp; from Work- trip % summary'!AC665</f>
        <v>0</v>
      </c>
      <c r="AO660" s="260">
        <f t="shared" si="150"/>
        <v>0</v>
      </c>
      <c r="AP660" s="259">
        <f t="shared" si="151"/>
        <v>0</v>
      </c>
      <c r="AQ660" s="312">
        <f>'To &amp; from Work- trip % summary'!AF665</f>
        <v>0</v>
      </c>
      <c r="AR660" s="314">
        <f>'To &amp; from Work- trip % summary'!AH665</f>
        <v>0</v>
      </c>
      <c r="AS660" s="260">
        <f t="shared" si="152"/>
        <v>0</v>
      </c>
      <c r="AT660" s="259">
        <f t="shared" si="153"/>
        <v>0</v>
      </c>
      <c r="AU660" s="261"/>
      <c r="AV660" s="248"/>
      <c r="AW660" s="248"/>
      <c r="AX660" s="248"/>
      <c r="AY660" s="248"/>
    </row>
    <row r="661" spans="1:51" x14ac:dyDescent="0.2">
      <c r="A661" s="248"/>
      <c r="B661" s="248"/>
      <c r="C661" s="248"/>
      <c r="D661" s="248"/>
      <c r="E661" s="248"/>
      <c r="F661" s="248"/>
      <c r="G661" s="248"/>
      <c r="H661" s="248"/>
      <c r="I661" s="248"/>
      <c r="J661" s="248"/>
      <c r="K661" s="248"/>
      <c r="L661" s="248"/>
      <c r="M661" s="248"/>
      <c r="N661" s="248"/>
      <c r="O661" s="248"/>
      <c r="P661" s="248"/>
      <c r="Q661" s="296"/>
      <c r="R661" s="256">
        <f>'To &amp; from Work- trip % summary'!B666</f>
        <v>0</v>
      </c>
      <c r="S661" s="313">
        <f>'To &amp; from Work- trip % summary'!D666</f>
        <v>0</v>
      </c>
      <c r="T661" s="257">
        <f>'Non-survey input values'!$B$26</f>
        <v>220.3</v>
      </c>
      <c r="U661" s="258">
        <f t="shared" si="140"/>
        <v>0</v>
      </c>
      <c r="V661" s="259">
        <f t="shared" si="141"/>
        <v>0</v>
      </c>
      <c r="W661" s="312">
        <f>'To &amp; from Work- trip % summary'!G666</f>
        <v>0</v>
      </c>
      <c r="X661" s="314">
        <f>'To &amp; from Work- trip % summary'!I666</f>
        <v>0</v>
      </c>
      <c r="Y661" s="260">
        <f t="shared" si="142"/>
        <v>0</v>
      </c>
      <c r="Z661" s="259">
        <f t="shared" si="143"/>
        <v>0</v>
      </c>
      <c r="AA661" s="312">
        <f>'To &amp; from Work- trip % summary'!L666</f>
        <v>0</v>
      </c>
      <c r="AB661" s="314">
        <f>'To &amp; from Work- trip % summary'!N666</f>
        <v>0</v>
      </c>
      <c r="AC661" s="260">
        <f t="shared" si="144"/>
        <v>0</v>
      </c>
      <c r="AD661" s="259">
        <f t="shared" si="145"/>
        <v>0</v>
      </c>
      <c r="AE661" s="312">
        <f>'To &amp; from Work- trip % summary'!Q666</f>
        <v>0</v>
      </c>
      <c r="AF661" s="314">
        <f>'To &amp; from Work- trip % summary'!S666</f>
        <v>0</v>
      </c>
      <c r="AG661" s="260">
        <f t="shared" si="146"/>
        <v>0</v>
      </c>
      <c r="AH661" s="259">
        <f t="shared" si="147"/>
        <v>0</v>
      </c>
      <c r="AI661" s="312">
        <f>'To &amp; from Work- trip % summary'!V666</f>
        <v>0</v>
      </c>
      <c r="AJ661" s="314">
        <f>'To &amp; from Work- trip % summary'!X666</f>
        <v>0</v>
      </c>
      <c r="AK661" s="260">
        <f t="shared" si="148"/>
        <v>0</v>
      </c>
      <c r="AL661" s="259">
        <f t="shared" si="149"/>
        <v>0</v>
      </c>
      <c r="AM661" s="312">
        <f>'To &amp; from Work- trip % summary'!AA666</f>
        <v>0</v>
      </c>
      <c r="AN661" s="314">
        <f>'To &amp; from Work- trip % summary'!AC666</f>
        <v>0</v>
      </c>
      <c r="AO661" s="260">
        <f t="shared" si="150"/>
        <v>0</v>
      </c>
      <c r="AP661" s="259">
        <f t="shared" si="151"/>
        <v>0</v>
      </c>
      <c r="AQ661" s="312">
        <f>'To &amp; from Work- trip % summary'!AF666</f>
        <v>0</v>
      </c>
      <c r="AR661" s="314">
        <f>'To &amp; from Work- trip % summary'!AH666</f>
        <v>0</v>
      </c>
      <c r="AS661" s="260">
        <f t="shared" si="152"/>
        <v>0</v>
      </c>
      <c r="AT661" s="259">
        <f t="shared" si="153"/>
        <v>0</v>
      </c>
      <c r="AU661" s="261"/>
      <c r="AV661" s="248"/>
      <c r="AW661" s="248"/>
      <c r="AX661" s="248"/>
      <c r="AY661" s="248"/>
    </row>
    <row r="662" spans="1:51" x14ac:dyDescent="0.2">
      <c r="A662" s="248"/>
      <c r="B662" s="248"/>
      <c r="C662" s="248"/>
      <c r="D662" s="248"/>
      <c r="E662" s="248"/>
      <c r="F662" s="248"/>
      <c r="G662" s="248"/>
      <c r="H662" s="248"/>
      <c r="I662" s="248"/>
      <c r="J662" s="248"/>
      <c r="K662" s="248"/>
      <c r="L662" s="248"/>
      <c r="M662" s="248"/>
      <c r="N662" s="248"/>
      <c r="O662" s="248"/>
      <c r="P662" s="248"/>
      <c r="Q662" s="296"/>
      <c r="R662" s="256">
        <f>'To &amp; from Work- trip % summary'!B667</f>
        <v>0</v>
      </c>
      <c r="S662" s="313">
        <f>'To &amp; from Work- trip % summary'!D667</f>
        <v>0</v>
      </c>
      <c r="T662" s="257">
        <f>'Non-survey input values'!$B$26</f>
        <v>220.3</v>
      </c>
      <c r="U662" s="258">
        <f t="shared" si="140"/>
        <v>0</v>
      </c>
      <c r="V662" s="259">
        <f t="shared" si="141"/>
        <v>0</v>
      </c>
      <c r="W662" s="312">
        <f>'To &amp; from Work- trip % summary'!G667</f>
        <v>0</v>
      </c>
      <c r="X662" s="314">
        <f>'To &amp; from Work- trip % summary'!I667</f>
        <v>0</v>
      </c>
      <c r="Y662" s="260">
        <f t="shared" si="142"/>
        <v>0</v>
      </c>
      <c r="Z662" s="259">
        <f t="shared" si="143"/>
        <v>0</v>
      </c>
      <c r="AA662" s="312">
        <f>'To &amp; from Work- trip % summary'!L667</f>
        <v>0</v>
      </c>
      <c r="AB662" s="314">
        <f>'To &amp; from Work- trip % summary'!N667</f>
        <v>0</v>
      </c>
      <c r="AC662" s="260">
        <f t="shared" si="144"/>
        <v>0</v>
      </c>
      <c r="AD662" s="259">
        <f t="shared" si="145"/>
        <v>0</v>
      </c>
      <c r="AE662" s="312">
        <f>'To &amp; from Work- trip % summary'!Q667</f>
        <v>0</v>
      </c>
      <c r="AF662" s="314">
        <f>'To &amp; from Work- trip % summary'!S667</f>
        <v>0</v>
      </c>
      <c r="AG662" s="260">
        <f t="shared" si="146"/>
        <v>0</v>
      </c>
      <c r="AH662" s="259">
        <f t="shared" si="147"/>
        <v>0</v>
      </c>
      <c r="AI662" s="312">
        <f>'To &amp; from Work- trip % summary'!V667</f>
        <v>0</v>
      </c>
      <c r="AJ662" s="314">
        <f>'To &amp; from Work- trip % summary'!X667</f>
        <v>0</v>
      </c>
      <c r="AK662" s="260">
        <f t="shared" si="148"/>
        <v>0</v>
      </c>
      <c r="AL662" s="259">
        <f t="shared" si="149"/>
        <v>0</v>
      </c>
      <c r="AM662" s="312">
        <f>'To &amp; from Work- trip % summary'!AA667</f>
        <v>0</v>
      </c>
      <c r="AN662" s="314">
        <f>'To &amp; from Work- trip % summary'!AC667</f>
        <v>0</v>
      </c>
      <c r="AO662" s="260">
        <f t="shared" si="150"/>
        <v>0</v>
      </c>
      <c r="AP662" s="259">
        <f t="shared" si="151"/>
        <v>0</v>
      </c>
      <c r="AQ662" s="312">
        <f>'To &amp; from Work- trip % summary'!AF667</f>
        <v>0</v>
      </c>
      <c r="AR662" s="314">
        <f>'To &amp; from Work- trip % summary'!AH667</f>
        <v>0</v>
      </c>
      <c r="AS662" s="260">
        <f t="shared" si="152"/>
        <v>0</v>
      </c>
      <c r="AT662" s="259">
        <f t="shared" si="153"/>
        <v>0</v>
      </c>
      <c r="AU662" s="261"/>
      <c r="AV662" s="248"/>
      <c r="AW662" s="248"/>
      <c r="AX662" s="248"/>
      <c r="AY662" s="248"/>
    </row>
    <row r="663" spans="1:51" x14ac:dyDescent="0.2">
      <c r="A663" s="248"/>
      <c r="B663" s="248"/>
      <c r="C663" s="248"/>
      <c r="D663" s="248"/>
      <c r="E663" s="248"/>
      <c r="F663" s="248"/>
      <c r="G663" s="248"/>
      <c r="H663" s="248"/>
      <c r="I663" s="248"/>
      <c r="J663" s="248"/>
      <c r="K663" s="248"/>
      <c r="L663" s="248"/>
      <c r="M663" s="248"/>
      <c r="N663" s="248"/>
      <c r="O663" s="248"/>
      <c r="P663" s="248"/>
      <c r="Q663" s="296"/>
      <c r="R663" s="256">
        <f>'To &amp; from Work- trip % summary'!B668</f>
        <v>0</v>
      </c>
      <c r="S663" s="313">
        <f>'To &amp; from Work- trip % summary'!D668</f>
        <v>0</v>
      </c>
      <c r="T663" s="257">
        <f>'Non-survey input values'!$B$26</f>
        <v>220.3</v>
      </c>
      <c r="U663" s="258">
        <f t="shared" si="140"/>
        <v>0</v>
      </c>
      <c r="V663" s="259">
        <f t="shared" si="141"/>
        <v>0</v>
      </c>
      <c r="W663" s="312">
        <f>'To &amp; from Work- trip % summary'!G668</f>
        <v>0</v>
      </c>
      <c r="X663" s="314">
        <f>'To &amp; from Work- trip % summary'!I668</f>
        <v>0</v>
      </c>
      <c r="Y663" s="260">
        <f t="shared" si="142"/>
        <v>0</v>
      </c>
      <c r="Z663" s="259">
        <f t="shared" si="143"/>
        <v>0</v>
      </c>
      <c r="AA663" s="312">
        <f>'To &amp; from Work- trip % summary'!L668</f>
        <v>0</v>
      </c>
      <c r="AB663" s="314">
        <f>'To &amp; from Work- trip % summary'!N668</f>
        <v>0</v>
      </c>
      <c r="AC663" s="260">
        <f t="shared" si="144"/>
        <v>0</v>
      </c>
      <c r="AD663" s="259">
        <f t="shared" si="145"/>
        <v>0</v>
      </c>
      <c r="AE663" s="312">
        <f>'To &amp; from Work- trip % summary'!Q668</f>
        <v>0</v>
      </c>
      <c r="AF663" s="314">
        <f>'To &amp; from Work- trip % summary'!S668</f>
        <v>0</v>
      </c>
      <c r="AG663" s="260">
        <f t="shared" si="146"/>
        <v>0</v>
      </c>
      <c r="AH663" s="259">
        <f t="shared" si="147"/>
        <v>0</v>
      </c>
      <c r="AI663" s="312">
        <f>'To &amp; from Work- trip % summary'!V668</f>
        <v>0</v>
      </c>
      <c r="AJ663" s="314">
        <f>'To &amp; from Work- trip % summary'!X668</f>
        <v>0</v>
      </c>
      <c r="AK663" s="260">
        <f t="shared" si="148"/>
        <v>0</v>
      </c>
      <c r="AL663" s="259">
        <f t="shared" si="149"/>
        <v>0</v>
      </c>
      <c r="AM663" s="312">
        <f>'To &amp; from Work- trip % summary'!AA668</f>
        <v>0</v>
      </c>
      <c r="AN663" s="314">
        <f>'To &amp; from Work- trip % summary'!AC668</f>
        <v>0</v>
      </c>
      <c r="AO663" s="260">
        <f t="shared" si="150"/>
        <v>0</v>
      </c>
      <c r="AP663" s="259">
        <f t="shared" si="151"/>
        <v>0</v>
      </c>
      <c r="AQ663" s="312">
        <f>'To &amp; from Work- trip % summary'!AF668</f>
        <v>0</v>
      </c>
      <c r="AR663" s="314">
        <f>'To &amp; from Work- trip % summary'!AH668</f>
        <v>0</v>
      </c>
      <c r="AS663" s="260">
        <f t="shared" si="152"/>
        <v>0</v>
      </c>
      <c r="AT663" s="259">
        <f t="shared" si="153"/>
        <v>0</v>
      </c>
      <c r="AU663" s="261"/>
      <c r="AV663" s="248"/>
      <c r="AW663" s="248"/>
      <c r="AX663" s="248"/>
      <c r="AY663" s="248"/>
    </row>
    <row r="664" spans="1:51" x14ac:dyDescent="0.2">
      <c r="A664" s="248"/>
      <c r="B664" s="248"/>
      <c r="C664" s="248"/>
      <c r="D664" s="248"/>
      <c r="E664" s="248"/>
      <c r="F664" s="248"/>
      <c r="G664" s="248"/>
      <c r="H664" s="248"/>
      <c r="I664" s="248"/>
      <c r="J664" s="248"/>
      <c r="K664" s="248"/>
      <c r="L664" s="248"/>
      <c r="M664" s="248"/>
      <c r="N664" s="248"/>
      <c r="O664" s="248"/>
      <c r="P664" s="248"/>
      <c r="Q664" s="296"/>
      <c r="R664" s="256">
        <f>'To &amp; from Work- trip % summary'!B669</f>
        <v>0</v>
      </c>
      <c r="S664" s="313">
        <f>'To &amp; from Work- trip % summary'!D669</f>
        <v>0</v>
      </c>
      <c r="T664" s="257">
        <f>'Non-survey input values'!$B$26</f>
        <v>220.3</v>
      </c>
      <c r="U664" s="258">
        <f t="shared" si="140"/>
        <v>0</v>
      </c>
      <c r="V664" s="259">
        <f t="shared" si="141"/>
        <v>0</v>
      </c>
      <c r="W664" s="312">
        <f>'To &amp; from Work- trip % summary'!G669</f>
        <v>0</v>
      </c>
      <c r="X664" s="314">
        <f>'To &amp; from Work- trip % summary'!I669</f>
        <v>0</v>
      </c>
      <c r="Y664" s="260">
        <f t="shared" si="142"/>
        <v>0</v>
      </c>
      <c r="Z664" s="259">
        <f t="shared" si="143"/>
        <v>0</v>
      </c>
      <c r="AA664" s="312">
        <f>'To &amp; from Work- trip % summary'!L669</f>
        <v>0</v>
      </c>
      <c r="AB664" s="314">
        <f>'To &amp; from Work- trip % summary'!N669</f>
        <v>0</v>
      </c>
      <c r="AC664" s="260">
        <f t="shared" si="144"/>
        <v>0</v>
      </c>
      <c r="AD664" s="259">
        <f t="shared" si="145"/>
        <v>0</v>
      </c>
      <c r="AE664" s="312">
        <f>'To &amp; from Work- trip % summary'!Q669</f>
        <v>0</v>
      </c>
      <c r="AF664" s="314">
        <f>'To &amp; from Work- trip % summary'!S669</f>
        <v>0</v>
      </c>
      <c r="AG664" s="260">
        <f t="shared" si="146"/>
        <v>0</v>
      </c>
      <c r="AH664" s="259">
        <f t="shared" si="147"/>
        <v>0</v>
      </c>
      <c r="AI664" s="312">
        <f>'To &amp; from Work- trip % summary'!V669</f>
        <v>0</v>
      </c>
      <c r="AJ664" s="314">
        <f>'To &amp; from Work- trip % summary'!X669</f>
        <v>0</v>
      </c>
      <c r="AK664" s="260">
        <f t="shared" si="148"/>
        <v>0</v>
      </c>
      <c r="AL664" s="259">
        <f t="shared" si="149"/>
        <v>0</v>
      </c>
      <c r="AM664" s="312">
        <f>'To &amp; from Work- trip % summary'!AA669</f>
        <v>0</v>
      </c>
      <c r="AN664" s="314">
        <f>'To &amp; from Work- trip % summary'!AC669</f>
        <v>0</v>
      </c>
      <c r="AO664" s="260">
        <f t="shared" si="150"/>
        <v>0</v>
      </c>
      <c r="AP664" s="259">
        <f t="shared" si="151"/>
        <v>0</v>
      </c>
      <c r="AQ664" s="312">
        <f>'To &amp; from Work- trip % summary'!AF669</f>
        <v>0</v>
      </c>
      <c r="AR664" s="314">
        <f>'To &amp; from Work- trip % summary'!AH669</f>
        <v>0</v>
      </c>
      <c r="AS664" s="260">
        <f t="shared" si="152"/>
        <v>0</v>
      </c>
      <c r="AT664" s="259">
        <f t="shared" si="153"/>
        <v>0</v>
      </c>
      <c r="AU664" s="261"/>
      <c r="AV664" s="248"/>
      <c r="AW664" s="248"/>
      <c r="AX664" s="248"/>
      <c r="AY664" s="248"/>
    </row>
    <row r="665" spans="1:51" x14ac:dyDescent="0.2">
      <c r="A665" s="248"/>
      <c r="B665" s="248"/>
      <c r="C665" s="248"/>
      <c r="D665" s="248"/>
      <c r="E665" s="248"/>
      <c r="F665" s="248"/>
      <c r="G665" s="248"/>
      <c r="H665" s="248"/>
      <c r="I665" s="248"/>
      <c r="J665" s="248"/>
      <c r="K665" s="248"/>
      <c r="L665" s="248"/>
      <c r="M665" s="248"/>
      <c r="N665" s="248"/>
      <c r="O665" s="248"/>
      <c r="P665" s="248"/>
      <c r="Q665" s="296"/>
      <c r="R665" s="256">
        <f>'To &amp; from Work- trip % summary'!B670</f>
        <v>0</v>
      </c>
      <c r="S665" s="313">
        <f>'To &amp; from Work- trip % summary'!D670</f>
        <v>0</v>
      </c>
      <c r="T665" s="257">
        <f>'Non-survey input values'!$B$26</f>
        <v>220.3</v>
      </c>
      <c r="U665" s="258">
        <f t="shared" si="140"/>
        <v>0</v>
      </c>
      <c r="V665" s="259">
        <f t="shared" si="141"/>
        <v>0</v>
      </c>
      <c r="W665" s="312">
        <f>'To &amp; from Work- trip % summary'!G670</f>
        <v>0</v>
      </c>
      <c r="X665" s="314">
        <f>'To &amp; from Work- trip % summary'!I670</f>
        <v>0</v>
      </c>
      <c r="Y665" s="260">
        <f t="shared" si="142"/>
        <v>0</v>
      </c>
      <c r="Z665" s="259">
        <f t="shared" si="143"/>
        <v>0</v>
      </c>
      <c r="AA665" s="312">
        <f>'To &amp; from Work- trip % summary'!L670</f>
        <v>0</v>
      </c>
      <c r="AB665" s="314">
        <f>'To &amp; from Work- trip % summary'!N670</f>
        <v>0</v>
      </c>
      <c r="AC665" s="260">
        <f t="shared" si="144"/>
        <v>0</v>
      </c>
      <c r="AD665" s="259">
        <f t="shared" si="145"/>
        <v>0</v>
      </c>
      <c r="AE665" s="312">
        <f>'To &amp; from Work- trip % summary'!Q670</f>
        <v>0</v>
      </c>
      <c r="AF665" s="314">
        <f>'To &amp; from Work- trip % summary'!S670</f>
        <v>0</v>
      </c>
      <c r="AG665" s="260">
        <f t="shared" si="146"/>
        <v>0</v>
      </c>
      <c r="AH665" s="259">
        <f t="shared" si="147"/>
        <v>0</v>
      </c>
      <c r="AI665" s="312">
        <f>'To &amp; from Work- trip % summary'!V670</f>
        <v>0</v>
      </c>
      <c r="AJ665" s="314">
        <f>'To &amp; from Work- trip % summary'!X670</f>
        <v>0</v>
      </c>
      <c r="AK665" s="260">
        <f t="shared" si="148"/>
        <v>0</v>
      </c>
      <c r="AL665" s="259">
        <f t="shared" si="149"/>
        <v>0</v>
      </c>
      <c r="AM665" s="312">
        <f>'To &amp; from Work- trip % summary'!AA670</f>
        <v>0</v>
      </c>
      <c r="AN665" s="314">
        <f>'To &amp; from Work- trip % summary'!AC670</f>
        <v>0</v>
      </c>
      <c r="AO665" s="260">
        <f t="shared" si="150"/>
        <v>0</v>
      </c>
      <c r="AP665" s="259">
        <f t="shared" si="151"/>
        <v>0</v>
      </c>
      <c r="AQ665" s="312">
        <f>'To &amp; from Work- trip % summary'!AF670</f>
        <v>0</v>
      </c>
      <c r="AR665" s="314">
        <f>'To &amp; from Work- trip % summary'!AH670</f>
        <v>0</v>
      </c>
      <c r="AS665" s="260">
        <f t="shared" si="152"/>
        <v>0</v>
      </c>
      <c r="AT665" s="259">
        <f t="shared" si="153"/>
        <v>0</v>
      </c>
      <c r="AU665" s="261"/>
      <c r="AV665" s="248"/>
      <c r="AW665" s="248"/>
      <c r="AX665" s="248"/>
      <c r="AY665" s="248"/>
    </row>
    <row r="666" spans="1:51" x14ac:dyDescent="0.2">
      <c r="A666" s="248"/>
      <c r="B666" s="248"/>
      <c r="C666" s="248"/>
      <c r="D666" s="248"/>
      <c r="E666" s="248"/>
      <c r="F666" s="248"/>
      <c r="G666" s="248"/>
      <c r="H666" s="248"/>
      <c r="I666" s="248"/>
      <c r="J666" s="248"/>
      <c r="K666" s="248"/>
      <c r="L666" s="248"/>
      <c r="M666" s="248"/>
      <c r="N666" s="248"/>
      <c r="O666" s="248"/>
      <c r="P666" s="248"/>
      <c r="Q666" s="296"/>
      <c r="R666" s="256">
        <f>'To &amp; from Work- trip % summary'!B671</f>
        <v>0</v>
      </c>
      <c r="S666" s="313">
        <f>'To &amp; from Work- trip % summary'!D671</f>
        <v>0</v>
      </c>
      <c r="T666" s="257">
        <f>'Non-survey input values'!$B$26</f>
        <v>220.3</v>
      </c>
      <c r="U666" s="258">
        <f t="shared" si="140"/>
        <v>0</v>
      </c>
      <c r="V666" s="259">
        <f t="shared" si="141"/>
        <v>0</v>
      </c>
      <c r="W666" s="312">
        <f>'To &amp; from Work- trip % summary'!G671</f>
        <v>0</v>
      </c>
      <c r="X666" s="314">
        <f>'To &amp; from Work- trip % summary'!I671</f>
        <v>0</v>
      </c>
      <c r="Y666" s="260">
        <f t="shared" si="142"/>
        <v>0</v>
      </c>
      <c r="Z666" s="259">
        <f t="shared" si="143"/>
        <v>0</v>
      </c>
      <c r="AA666" s="312">
        <f>'To &amp; from Work- trip % summary'!L671</f>
        <v>0</v>
      </c>
      <c r="AB666" s="314">
        <f>'To &amp; from Work- trip % summary'!N671</f>
        <v>0</v>
      </c>
      <c r="AC666" s="260">
        <f t="shared" si="144"/>
        <v>0</v>
      </c>
      <c r="AD666" s="259">
        <f t="shared" si="145"/>
        <v>0</v>
      </c>
      <c r="AE666" s="312">
        <f>'To &amp; from Work- trip % summary'!Q671</f>
        <v>0</v>
      </c>
      <c r="AF666" s="314">
        <f>'To &amp; from Work- trip % summary'!S671</f>
        <v>0</v>
      </c>
      <c r="AG666" s="260">
        <f t="shared" si="146"/>
        <v>0</v>
      </c>
      <c r="AH666" s="259">
        <f t="shared" si="147"/>
        <v>0</v>
      </c>
      <c r="AI666" s="312">
        <f>'To &amp; from Work- trip % summary'!V671</f>
        <v>0</v>
      </c>
      <c r="AJ666" s="314">
        <f>'To &amp; from Work- trip % summary'!X671</f>
        <v>0</v>
      </c>
      <c r="AK666" s="260">
        <f t="shared" si="148"/>
        <v>0</v>
      </c>
      <c r="AL666" s="259">
        <f t="shared" si="149"/>
        <v>0</v>
      </c>
      <c r="AM666" s="312">
        <f>'To &amp; from Work- trip % summary'!AA671</f>
        <v>0</v>
      </c>
      <c r="AN666" s="314">
        <f>'To &amp; from Work- trip % summary'!AC671</f>
        <v>0</v>
      </c>
      <c r="AO666" s="260">
        <f t="shared" si="150"/>
        <v>0</v>
      </c>
      <c r="AP666" s="259">
        <f t="shared" si="151"/>
        <v>0</v>
      </c>
      <c r="AQ666" s="312">
        <f>'To &amp; from Work- trip % summary'!AF671</f>
        <v>0</v>
      </c>
      <c r="AR666" s="314">
        <f>'To &amp; from Work- trip % summary'!AH671</f>
        <v>0</v>
      </c>
      <c r="AS666" s="260">
        <f t="shared" si="152"/>
        <v>0</v>
      </c>
      <c r="AT666" s="259">
        <f t="shared" si="153"/>
        <v>0</v>
      </c>
      <c r="AU666" s="261"/>
      <c r="AV666" s="248"/>
      <c r="AW666" s="248"/>
      <c r="AX666" s="248"/>
      <c r="AY666" s="248"/>
    </row>
    <row r="667" spans="1:51" x14ac:dyDescent="0.2">
      <c r="A667" s="248"/>
      <c r="B667" s="248"/>
      <c r="C667" s="248"/>
      <c r="D667" s="248"/>
      <c r="E667" s="248"/>
      <c r="F667" s="248"/>
      <c r="G667" s="248"/>
      <c r="H667" s="248"/>
      <c r="I667" s="248"/>
      <c r="J667" s="248"/>
      <c r="K667" s="248"/>
      <c r="L667" s="248"/>
      <c r="M667" s="248"/>
      <c r="N667" s="248"/>
      <c r="O667" s="248"/>
      <c r="P667" s="248"/>
      <c r="Q667" s="296"/>
      <c r="R667" s="256">
        <f>'To &amp; from Work- trip % summary'!B672</f>
        <v>0</v>
      </c>
      <c r="S667" s="313">
        <f>'To &amp; from Work- trip % summary'!D672</f>
        <v>0</v>
      </c>
      <c r="T667" s="257">
        <f>'Non-survey input values'!$B$26</f>
        <v>220.3</v>
      </c>
      <c r="U667" s="258">
        <f t="shared" si="140"/>
        <v>0</v>
      </c>
      <c r="V667" s="259">
        <f t="shared" si="141"/>
        <v>0</v>
      </c>
      <c r="W667" s="312">
        <f>'To &amp; from Work- trip % summary'!G672</f>
        <v>0</v>
      </c>
      <c r="X667" s="314">
        <f>'To &amp; from Work- trip % summary'!I672</f>
        <v>0</v>
      </c>
      <c r="Y667" s="260">
        <f t="shared" si="142"/>
        <v>0</v>
      </c>
      <c r="Z667" s="259">
        <f t="shared" si="143"/>
        <v>0</v>
      </c>
      <c r="AA667" s="312">
        <f>'To &amp; from Work- trip % summary'!L672</f>
        <v>0</v>
      </c>
      <c r="AB667" s="314">
        <f>'To &amp; from Work- trip % summary'!N672</f>
        <v>0</v>
      </c>
      <c r="AC667" s="260">
        <f t="shared" si="144"/>
        <v>0</v>
      </c>
      <c r="AD667" s="259">
        <f t="shared" si="145"/>
        <v>0</v>
      </c>
      <c r="AE667" s="312">
        <f>'To &amp; from Work- trip % summary'!Q672</f>
        <v>0</v>
      </c>
      <c r="AF667" s="314">
        <f>'To &amp; from Work- trip % summary'!S672</f>
        <v>0</v>
      </c>
      <c r="AG667" s="260">
        <f t="shared" si="146"/>
        <v>0</v>
      </c>
      <c r="AH667" s="259">
        <f t="shared" si="147"/>
        <v>0</v>
      </c>
      <c r="AI667" s="312">
        <f>'To &amp; from Work- trip % summary'!V672</f>
        <v>0</v>
      </c>
      <c r="AJ667" s="314">
        <f>'To &amp; from Work- trip % summary'!X672</f>
        <v>0</v>
      </c>
      <c r="AK667" s="260">
        <f t="shared" si="148"/>
        <v>0</v>
      </c>
      <c r="AL667" s="259">
        <f t="shared" si="149"/>
        <v>0</v>
      </c>
      <c r="AM667" s="312">
        <f>'To &amp; from Work- trip % summary'!AA672</f>
        <v>0</v>
      </c>
      <c r="AN667" s="314">
        <f>'To &amp; from Work- trip % summary'!AC672</f>
        <v>0</v>
      </c>
      <c r="AO667" s="260">
        <f t="shared" si="150"/>
        <v>0</v>
      </c>
      <c r="AP667" s="259">
        <f t="shared" si="151"/>
        <v>0</v>
      </c>
      <c r="AQ667" s="312">
        <f>'To &amp; from Work- trip % summary'!AF672</f>
        <v>0</v>
      </c>
      <c r="AR667" s="314">
        <f>'To &amp; from Work- trip % summary'!AH672</f>
        <v>0</v>
      </c>
      <c r="AS667" s="260">
        <f t="shared" si="152"/>
        <v>0</v>
      </c>
      <c r="AT667" s="259">
        <f t="shared" si="153"/>
        <v>0</v>
      </c>
      <c r="AU667" s="261"/>
      <c r="AV667" s="248"/>
      <c r="AW667" s="248"/>
      <c r="AX667" s="248"/>
      <c r="AY667" s="248"/>
    </row>
    <row r="668" spans="1:51" x14ac:dyDescent="0.2">
      <c r="A668" s="248"/>
      <c r="B668" s="248"/>
      <c r="C668" s="248"/>
      <c r="D668" s="248"/>
      <c r="E668" s="248"/>
      <c r="F668" s="248"/>
      <c r="G668" s="248"/>
      <c r="H668" s="248"/>
      <c r="I668" s="248"/>
      <c r="J668" s="248"/>
      <c r="K668" s="248"/>
      <c r="L668" s="248"/>
      <c r="M668" s="248"/>
      <c r="N668" s="248"/>
      <c r="O668" s="248"/>
      <c r="P668" s="248"/>
      <c r="Q668" s="296"/>
      <c r="R668" s="256">
        <f>'To &amp; from Work- trip % summary'!B673</f>
        <v>0</v>
      </c>
      <c r="S668" s="313">
        <f>'To &amp; from Work- trip % summary'!D673</f>
        <v>0</v>
      </c>
      <c r="T668" s="257">
        <f>'Non-survey input values'!$B$26</f>
        <v>220.3</v>
      </c>
      <c r="U668" s="258">
        <f t="shared" si="140"/>
        <v>0</v>
      </c>
      <c r="V668" s="259">
        <f t="shared" si="141"/>
        <v>0</v>
      </c>
      <c r="W668" s="312">
        <f>'To &amp; from Work- trip % summary'!G673</f>
        <v>0</v>
      </c>
      <c r="X668" s="314">
        <f>'To &amp; from Work- trip % summary'!I673</f>
        <v>0</v>
      </c>
      <c r="Y668" s="260">
        <f t="shared" si="142"/>
        <v>0</v>
      </c>
      <c r="Z668" s="259">
        <f t="shared" si="143"/>
        <v>0</v>
      </c>
      <c r="AA668" s="312">
        <f>'To &amp; from Work- trip % summary'!L673</f>
        <v>0</v>
      </c>
      <c r="AB668" s="314">
        <f>'To &amp; from Work- trip % summary'!N673</f>
        <v>0</v>
      </c>
      <c r="AC668" s="260">
        <f t="shared" si="144"/>
        <v>0</v>
      </c>
      <c r="AD668" s="259">
        <f t="shared" si="145"/>
        <v>0</v>
      </c>
      <c r="AE668" s="312">
        <f>'To &amp; from Work- trip % summary'!Q673</f>
        <v>0</v>
      </c>
      <c r="AF668" s="314">
        <f>'To &amp; from Work- trip % summary'!S673</f>
        <v>0</v>
      </c>
      <c r="AG668" s="260">
        <f t="shared" si="146"/>
        <v>0</v>
      </c>
      <c r="AH668" s="259">
        <f t="shared" si="147"/>
        <v>0</v>
      </c>
      <c r="AI668" s="312">
        <f>'To &amp; from Work- trip % summary'!V673</f>
        <v>0</v>
      </c>
      <c r="AJ668" s="314">
        <f>'To &amp; from Work- trip % summary'!X673</f>
        <v>0</v>
      </c>
      <c r="AK668" s="260">
        <f t="shared" si="148"/>
        <v>0</v>
      </c>
      <c r="AL668" s="259">
        <f t="shared" si="149"/>
        <v>0</v>
      </c>
      <c r="AM668" s="312">
        <f>'To &amp; from Work- trip % summary'!AA673</f>
        <v>0</v>
      </c>
      <c r="AN668" s="314">
        <f>'To &amp; from Work- trip % summary'!AC673</f>
        <v>0</v>
      </c>
      <c r="AO668" s="260">
        <f t="shared" si="150"/>
        <v>0</v>
      </c>
      <c r="AP668" s="259">
        <f t="shared" si="151"/>
        <v>0</v>
      </c>
      <c r="AQ668" s="312">
        <f>'To &amp; from Work- trip % summary'!AF673</f>
        <v>0</v>
      </c>
      <c r="AR668" s="314">
        <f>'To &amp; from Work- trip % summary'!AH673</f>
        <v>0</v>
      </c>
      <c r="AS668" s="260">
        <f t="shared" si="152"/>
        <v>0</v>
      </c>
      <c r="AT668" s="259">
        <f t="shared" si="153"/>
        <v>0</v>
      </c>
      <c r="AU668" s="261"/>
      <c r="AV668" s="248"/>
      <c r="AW668" s="248"/>
      <c r="AX668" s="248"/>
      <c r="AY668" s="248"/>
    </row>
    <row r="669" spans="1:51" x14ac:dyDescent="0.2">
      <c r="A669" s="248"/>
      <c r="B669" s="248"/>
      <c r="C669" s="248"/>
      <c r="D669" s="248"/>
      <c r="E669" s="248"/>
      <c r="F669" s="248"/>
      <c r="G669" s="248"/>
      <c r="H669" s="248"/>
      <c r="I669" s="248"/>
      <c r="J669" s="248"/>
      <c r="K669" s="248"/>
      <c r="L669" s="248"/>
      <c r="M669" s="248"/>
      <c r="N669" s="248"/>
      <c r="O669" s="248"/>
      <c r="P669" s="248"/>
      <c r="Q669" s="296"/>
      <c r="R669" s="256">
        <f>'To &amp; from Work- trip % summary'!B674</f>
        <v>0</v>
      </c>
      <c r="S669" s="313">
        <f>'To &amp; from Work- trip % summary'!D674</f>
        <v>0</v>
      </c>
      <c r="T669" s="257">
        <f>'Non-survey input values'!$B$26</f>
        <v>220.3</v>
      </c>
      <c r="U669" s="258">
        <f t="shared" si="140"/>
        <v>0</v>
      </c>
      <c r="V669" s="259">
        <f t="shared" si="141"/>
        <v>0</v>
      </c>
      <c r="W669" s="312">
        <f>'To &amp; from Work- trip % summary'!G674</f>
        <v>0</v>
      </c>
      <c r="X669" s="314">
        <f>'To &amp; from Work- trip % summary'!I674</f>
        <v>0</v>
      </c>
      <c r="Y669" s="260">
        <f t="shared" si="142"/>
        <v>0</v>
      </c>
      <c r="Z669" s="259">
        <f t="shared" si="143"/>
        <v>0</v>
      </c>
      <c r="AA669" s="312">
        <f>'To &amp; from Work- trip % summary'!L674</f>
        <v>0</v>
      </c>
      <c r="AB669" s="314">
        <f>'To &amp; from Work- trip % summary'!N674</f>
        <v>0</v>
      </c>
      <c r="AC669" s="260">
        <f t="shared" si="144"/>
        <v>0</v>
      </c>
      <c r="AD669" s="259">
        <f t="shared" si="145"/>
        <v>0</v>
      </c>
      <c r="AE669" s="312">
        <f>'To &amp; from Work- trip % summary'!Q674</f>
        <v>0</v>
      </c>
      <c r="AF669" s="314">
        <f>'To &amp; from Work- trip % summary'!S674</f>
        <v>0</v>
      </c>
      <c r="AG669" s="260">
        <f t="shared" si="146"/>
        <v>0</v>
      </c>
      <c r="AH669" s="259">
        <f t="shared" si="147"/>
        <v>0</v>
      </c>
      <c r="AI669" s="312">
        <f>'To &amp; from Work- trip % summary'!V674</f>
        <v>0</v>
      </c>
      <c r="AJ669" s="314">
        <f>'To &amp; from Work- trip % summary'!X674</f>
        <v>0</v>
      </c>
      <c r="AK669" s="260">
        <f t="shared" si="148"/>
        <v>0</v>
      </c>
      <c r="AL669" s="259">
        <f t="shared" si="149"/>
        <v>0</v>
      </c>
      <c r="AM669" s="312">
        <f>'To &amp; from Work- trip % summary'!AA674</f>
        <v>0</v>
      </c>
      <c r="AN669" s="314">
        <f>'To &amp; from Work- trip % summary'!AC674</f>
        <v>0</v>
      </c>
      <c r="AO669" s="260">
        <f t="shared" si="150"/>
        <v>0</v>
      </c>
      <c r="AP669" s="259">
        <f t="shared" si="151"/>
        <v>0</v>
      </c>
      <c r="AQ669" s="312">
        <f>'To &amp; from Work- trip % summary'!AF674</f>
        <v>0</v>
      </c>
      <c r="AR669" s="314">
        <f>'To &amp; from Work- trip % summary'!AH674</f>
        <v>0</v>
      </c>
      <c r="AS669" s="260">
        <f t="shared" si="152"/>
        <v>0</v>
      </c>
      <c r="AT669" s="259">
        <f t="shared" si="153"/>
        <v>0</v>
      </c>
      <c r="AU669" s="261"/>
      <c r="AV669" s="248"/>
      <c r="AW669" s="248"/>
      <c r="AX669" s="248"/>
      <c r="AY669" s="248"/>
    </row>
    <row r="670" spans="1:51" x14ac:dyDescent="0.2">
      <c r="A670" s="248"/>
      <c r="B670" s="248"/>
      <c r="C670" s="248"/>
      <c r="D670" s="248"/>
      <c r="E670" s="248"/>
      <c r="F670" s="248"/>
      <c r="G670" s="248"/>
      <c r="H670" s="248"/>
      <c r="I670" s="248"/>
      <c r="J670" s="248"/>
      <c r="K670" s="248"/>
      <c r="L670" s="248"/>
      <c r="M670" s="248"/>
      <c r="N670" s="248"/>
      <c r="O670" s="248"/>
      <c r="P670" s="248"/>
      <c r="Q670" s="296"/>
      <c r="R670" s="256">
        <f>'To &amp; from Work- trip % summary'!B675</f>
        <v>0</v>
      </c>
      <c r="S670" s="313">
        <f>'To &amp; from Work- trip % summary'!D675</f>
        <v>0</v>
      </c>
      <c r="T670" s="257">
        <f>'Non-survey input values'!$B$26</f>
        <v>220.3</v>
      </c>
      <c r="U670" s="258">
        <f t="shared" si="140"/>
        <v>0</v>
      </c>
      <c r="V670" s="259">
        <f t="shared" si="141"/>
        <v>0</v>
      </c>
      <c r="W670" s="312">
        <f>'To &amp; from Work- trip % summary'!G675</f>
        <v>0</v>
      </c>
      <c r="X670" s="314">
        <f>'To &amp; from Work- trip % summary'!I675</f>
        <v>0</v>
      </c>
      <c r="Y670" s="260">
        <f t="shared" si="142"/>
        <v>0</v>
      </c>
      <c r="Z670" s="259">
        <f t="shared" si="143"/>
        <v>0</v>
      </c>
      <c r="AA670" s="312">
        <f>'To &amp; from Work- trip % summary'!L675</f>
        <v>0</v>
      </c>
      <c r="AB670" s="314">
        <f>'To &amp; from Work- trip % summary'!N675</f>
        <v>0</v>
      </c>
      <c r="AC670" s="260">
        <f t="shared" si="144"/>
        <v>0</v>
      </c>
      <c r="AD670" s="259">
        <f t="shared" si="145"/>
        <v>0</v>
      </c>
      <c r="AE670" s="312">
        <f>'To &amp; from Work- trip % summary'!Q675</f>
        <v>0</v>
      </c>
      <c r="AF670" s="314">
        <f>'To &amp; from Work- trip % summary'!S675</f>
        <v>0</v>
      </c>
      <c r="AG670" s="260">
        <f t="shared" si="146"/>
        <v>0</v>
      </c>
      <c r="AH670" s="259">
        <f t="shared" si="147"/>
        <v>0</v>
      </c>
      <c r="AI670" s="312">
        <f>'To &amp; from Work- trip % summary'!V675</f>
        <v>0</v>
      </c>
      <c r="AJ670" s="314">
        <f>'To &amp; from Work- trip % summary'!X675</f>
        <v>0</v>
      </c>
      <c r="AK670" s="260">
        <f t="shared" si="148"/>
        <v>0</v>
      </c>
      <c r="AL670" s="259">
        <f t="shared" si="149"/>
        <v>0</v>
      </c>
      <c r="AM670" s="312">
        <f>'To &amp; from Work- trip % summary'!AA675</f>
        <v>0</v>
      </c>
      <c r="AN670" s="314">
        <f>'To &amp; from Work- trip % summary'!AC675</f>
        <v>0</v>
      </c>
      <c r="AO670" s="260">
        <f t="shared" si="150"/>
        <v>0</v>
      </c>
      <c r="AP670" s="259">
        <f t="shared" si="151"/>
        <v>0</v>
      </c>
      <c r="AQ670" s="312">
        <f>'To &amp; from Work- trip % summary'!AF675</f>
        <v>0</v>
      </c>
      <c r="AR670" s="314">
        <f>'To &amp; from Work- trip % summary'!AH675</f>
        <v>0</v>
      </c>
      <c r="AS670" s="260">
        <f t="shared" si="152"/>
        <v>0</v>
      </c>
      <c r="AT670" s="259">
        <f t="shared" si="153"/>
        <v>0</v>
      </c>
      <c r="AU670" s="261"/>
      <c r="AV670" s="248"/>
      <c r="AW670" s="248"/>
      <c r="AX670" s="248"/>
      <c r="AY670" s="248"/>
    </row>
    <row r="671" spans="1:51" x14ac:dyDescent="0.2">
      <c r="A671" s="248"/>
      <c r="B671" s="248"/>
      <c r="C671" s="248"/>
      <c r="D671" s="248"/>
      <c r="E671" s="248"/>
      <c r="F671" s="248"/>
      <c r="G671" s="248"/>
      <c r="H671" s="248"/>
      <c r="I671" s="248"/>
      <c r="J671" s="248"/>
      <c r="K671" s="248"/>
      <c r="L671" s="248"/>
      <c r="M671" s="248"/>
      <c r="N671" s="248"/>
      <c r="O671" s="248"/>
      <c r="P671" s="248"/>
      <c r="Q671" s="296"/>
      <c r="R671" s="256">
        <f>'To &amp; from Work- trip % summary'!B676</f>
        <v>0</v>
      </c>
      <c r="S671" s="313">
        <f>'To &amp; from Work- trip % summary'!D676</f>
        <v>0</v>
      </c>
      <c r="T671" s="257">
        <f>'Non-survey input values'!$B$26</f>
        <v>220.3</v>
      </c>
      <c r="U671" s="258">
        <f t="shared" si="140"/>
        <v>0</v>
      </c>
      <c r="V671" s="259">
        <f t="shared" si="141"/>
        <v>0</v>
      </c>
      <c r="W671" s="312">
        <f>'To &amp; from Work- trip % summary'!G676</f>
        <v>0</v>
      </c>
      <c r="X671" s="314">
        <f>'To &amp; from Work- trip % summary'!I676</f>
        <v>0</v>
      </c>
      <c r="Y671" s="260">
        <f t="shared" si="142"/>
        <v>0</v>
      </c>
      <c r="Z671" s="259">
        <f t="shared" si="143"/>
        <v>0</v>
      </c>
      <c r="AA671" s="312">
        <f>'To &amp; from Work- trip % summary'!L676</f>
        <v>0</v>
      </c>
      <c r="AB671" s="314">
        <f>'To &amp; from Work- trip % summary'!N676</f>
        <v>0</v>
      </c>
      <c r="AC671" s="260">
        <f t="shared" si="144"/>
        <v>0</v>
      </c>
      <c r="AD671" s="259">
        <f t="shared" si="145"/>
        <v>0</v>
      </c>
      <c r="AE671" s="312">
        <f>'To &amp; from Work- trip % summary'!Q676</f>
        <v>0</v>
      </c>
      <c r="AF671" s="314">
        <f>'To &amp; from Work- trip % summary'!S676</f>
        <v>0</v>
      </c>
      <c r="AG671" s="260">
        <f t="shared" si="146"/>
        <v>0</v>
      </c>
      <c r="AH671" s="259">
        <f t="shared" si="147"/>
        <v>0</v>
      </c>
      <c r="AI671" s="312">
        <f>'To &amp; from Work- trip % summary'!V676</f>
        <v>0</v>
      </c>
      <c r="AJ671" s="314">
        <f>'To &amp; from Work- trip % summary'!X676</f>
        <v>0</v>
      </c>
      <c r="AK671" s="260">
        <f t="shared" si="148"/>
        <v>0</v>
      </c>
      <c r="AL671" s="259">
        <f t="shared" si="149"/>
        <v>0</v>
      </c>
      <c r="AM671" s="312">
        <f>'To &amp; from Work- trip % summary'!AA676</f>
        <v>0</v>
      </c>
      <c r="AN671" s="314">
        <f>'To &amp; from Work- trip % summary'!AC676</f>
        <v>0</v>
      </c>
      <c r="AO671" s="260">
        <f t="shared" si="150"/>
        <v>0</v>
      </c>
      <c r="AP671" s="259">
        <f t="shared" si="151"/>
        <v>0</v>
      </c>
      <c r="AQ671" s="312">
        <f>'To &amp; from Work- trip % summary'!AF676</f>
        <v>0</v>
      </c>
      <c r="AR671" s="314">
        <f>'To &amp; from Work- trip % summary'!AH676</f>
        <v>0</v>
      </c>
      <c r="AS671" s="260">
        <f t="shared" si="152"/>
        <v>0</v>
      </c>
      <c r="AT671" s="259">
        <f t="shared" si="153"/>
        <v>0</v>
      </c>
      <c r="AU671" s="261"/>
      <c r="AV671" s="248"/>
      <c r="AW671" s="248"/>
      <c r="AX671" s="248"/>
      <c r="AY671" s="248"/>
    </row>
    <row r="672" spans="1:51" x14ac:dyDescent="0.2">
      <c r="A672" s="248"/>
      <c r="B672" s="248"/>
      <c r="C672" s="248"/>
      <c r="D672" s="248"/>
      <c r="E672" s="248"/>
      <c r="F672" s="248"/>
      <c r="G672" s="248"/>
      <c r="H672" s="248"/>
      <c r="I672" s="248"/>
      <c r="J672" s="248"/>
      <c r="K672" s="248"/>
      <c r="L672" s="248"/>
      <c r="M672" s="248"/>
      <c r="N672" s="248"/>
      <c r="O672" s="248"/>
      <c r="P672" s="248"/>
      <c r="Q672" s="296"/>
      <c r="R672" s="256">
        <f>'To &amp; from Work- trip % summary'!B677</f>
        <v>0</v>
      </c>
      <c r="S672" s="313">
        <f>'To &amp; from Work- trip % summary'!D677</f>
        <v>0</v>
      </c>
      <c r="T672" s="257">
        <f>'Non-survey input values'!$B$26</f>
        <v>220.3</v>
      </c>
      <c r="U672" s="258">
        <f t="shared" si="140"/>
        <v>0</v>
      </c>
      <c r="V672" s="259">
        <f t="shared" si="141"/>
        <v>0</v>
      </c>
      <c r="W672" s="312">
        <f>'To &amp; from Work- trip % summary'!G677</f>
        <v>0</v>
      </c>
      <c r="X672" s="314">
        <f>'To &amp; from Work- trip % summary'!I677</f>
        <v>0</v>
      </c>
      <c r="Y672" s="260">
        <f t="shared" si="142"/>
        <v>0</v>
      </c>
      <c r="Z672" s="259">
        <f t="shared" si="143"/>
        <v>0</v>
      </c>
      <c r="AA672" s="312">
        <f>'To &amp; from Work- trip % summary'!L677</f>
        <v>0</v>
      </c>
      <c r="AB672" s="314">
        <f>'To &amp; from Work- trip % summary'!N677</f>
        <v>0</v>
      </c>
      <c r="AC672" s="260">
        <f t="shared" si="144"/>
        <v>0</v>
      </c>
      <c r="AD672" s="259">
        <f t="shared" si="145"/>
        <v>0</v>
      </c>
      <c r="AE672" s="312">
        <f>'To &amp; from Work- trip % summary'!Q677</f>
        <v>0</v>
      </c>
      <c r="AF672" s="314">
        <f>'To &amp; from Work- trip % summary'!S677</f>
        <v>0</v>
      </c>
      <c r="AG672" s="260">
        <f t="shared" si="146"/>
        <v>0</v>
      </c>
      <c r="AH672" s="259">
        <f t="shared" si="147"/>
        <v>0</v>
      </c>
      <c r="AI672" s="312">
        <f>'To &amp; from Work- trip % summary'!V677</f>
        <v>0</v>
      </c>
      <c r="AJ672" s="314">
        <f>'To &amp; from Work- trip % summary'!X677</f>
        <v>0</v>
      </c>
      <c r="AK672" s="260">
        <f t="shared" si="148"/>
        <v>0</v>
      </c>
      <c r="AL672" s="259">
        <f t="shared" si="149"/>
        <v>0</v>
      </c>
      <c r="AM672" s="312">
        <f>'To &amp; from Work- trip % summary'!AA677</f>
        <v>0</v>
      </c>
      <c r="AN672" s="314">
        <f>'To &amp; from Work- trip % summary'!AC677</f>
        <v>0</v>
      </c>
      <c r="AO672" s="260">
        <f t="shared" si="150"/>
        <v>0</v>
      </c>
      <c r="AP672" s="259">
        <f t="shared" si="151"/>
        <v>0</v>
      </c>
      <c r="AQ672" s="312">
        <f>'To &amp; from Work- trip % summary'!AF677</f>
        <v>0</v>
      </c>
      <c r="AR672" s="314">
        <f>'To &amp; from Work- trip % summary'!AH677</f>
        <v>0</v>
      </c>
      <c r="AS672" s="260">
        <f t="shared" si="152"/>
        <v>0</v>
      </c>
      <c r="AT672" s="259">
        <f t="shared" si="153"/>
        <v>0</v>
      </c>
      <c r="AU672" s="261"/>
      <c r="AV672" s="248"/>
      <c r="AW672" s="248"/>
      <c r="AX672" s="248"/>
      <c r="AY672" s="248"/>
    </row>
    <row r="673" spans="1:51" x14ac:dyDescent="0.2">
      <c r="A673" s="248"/>
      <c r="B673" s="248"/>
      <c r="C673" s="248"/>
      <c r="D673" s="248"/>
      <c r="E673" s="248"/>
      <c r="F673" s="248"/>
      <c r="G673" s="248"/>
      <c r="H673" s="248"/>
      <c r="I673" s="248"/>
      <c r="J673" s="248"/>
      <c r="K673" s="248"/>
      <c r="L673" s="248"/>
      <c r="M673" s="248"/>
      <c r="N673" s="248"/>
      <c r="O673" s="248"/>
      <c r="P673" s="248"/>
      <c r="Q673" s="296"/>
      <c r="R673" s="256">
        <f>'To &amp; from Work- trip % summary'!B678</f>
        <v>0</v>
      </c>
      <c r="S673" s="313">
        <f>'To &amp; from Work- trip % summary'!D678</f>
        <v>0</v>
      </c>
      <c r="T673" s="257">
        <f>'Non-survey input values'!$B$26</f>
        <v>220.3</v>
      </c>
      <c r="U673" s="258">
        <f t="shared" si="140"/>
        <v>0</v>
      </c>
      <c r="V673" s="259">
        <f t="shared" si="141"/>
        <v>0</v>
      </c>
      <c r="W673" s="312">
        <f>'To &amp; from Work- trip % summary'!G678</f>
        <v>0</v>
      </c>
      <c r="X673" s="314">
        <f>'To &amp; from Work- trip % summary'!I678</f>
        <v>0</v>
      </c>
      <c r="Y673" s="260">
        <f t="shared" si="142"/>
        <v>0</v>
      </c>
      <c r="Z673" s="259">
        <f t="shared" si="143"/>
        <v>0</v>
      </c>
      <c r="AA673" s="312">
        <f>'To &amp; from Work- trip % summary'!L678</f>
        <v>0</v>
      </c>
      <c r="AB673" s="314">
        <f>'To &amp; from Work- trip % summary'!N678</f>
        <v>0</v>
      </c>
      <c r="AC673" s="260">
        <f t="shared" si="144"/>
        <v>0</v>
      </c>
      <c r="AD673" s="259">
        <f t="shared" si="145"/>
        <v>0</v>
      </c>
      <c r="AE673" s="312">
        <f>'To &amp; from Work- trip % summary'!Q678</f>
        <v>0</v>
      </c>
      <c r="AF673" s="314">
        <f>'To &amp; from Work- trip % summary'!S678</f>
        <v>0</v>
      </c>
      <c r="AG673" s="260">
        <f t="shared" si="146"/>
        <v>0</v>
      </c>
      <c r="AH673" s="259">
        <f t="shared" si="147"/>
        <v>0</v>
      </c>
      <c r="AI673" s="312">
        <f>'To &amp; from Work- trip % summary'!V678</f>
        <v>0</v>
      </c>
      <c r="AJ673" s="314">
        <f>'To &amp; from Work- trip % summary'!X678</f>
        <v>0</v>
      </c>
      <c r="AK673" s="260">
        <f t="shared" si="148"/>
        <v>0</v>
      </c>
      <c r="AL673" s="259">
        <f t="shared" si="149"/>
        <v>0</v>
      </c>
      <c r="AM673" s="312">
        <f>'To &amp; from Work- trip % summary'!AA678</f>
        <v>0</v>
      </c>
      <c r="AN673" s="314">
        <f>'To &amp; from Work- trip % summary'!AC678</f>
        <v>0</v>
      </c>
      <c r="AO673" s="260">
        <f t="shared" si="150"/>
        <v>0</v>
      </c>
      <c r="AP673" s="259">
        <f t="shared" si="151"/>
        <v>0</v>
      </c>
      <c r="AQ673" s="312">
        <f>'To &amp; from Work- trip % summary'!AF678</f>
        <v>0</v>
      </c>
      <c r="AR673" s="314">
        <f>'To &amp; from Work- trip % summary'!AH678</f>
        <v>0</v>
      </c>
      <c r="AS673" s="260">
        <f t="shared" si="152"/>
        <v>0</v>
      </c>
      <c r="AT673" s="259">
        <f t="shared" si="153"/>
        <v>0</v>
      </c>
      <c r="AU673" s="261"/>
      <c r="AV673" s="248"/>
      <c r="AW673" s="248"/>
      <c r="AX673" s="248"/>
      <c r="AY673" s="248"/>
    </row>
    <row r="674" spans="1:51" x14ac:dyDescent="0.2">
      <c r="A674" s="248"/>
      <c r="B674" s="248"/>
      <c r="C674" s="248"/>
      <c r="D674" s="248"/>
      <c r="E674" s="248"/>
      <c r="F674" s="248"/>
      <c r="G674" s="248"/>
      <c r="H674" s="248"/>
      <c r="I674" s="248"/>
      <c r="J674" s="248"/>
      <c r="K674" s="248"/>
      <c r="L674" s="248"/>
      <c r="M674" s="248"/>
      <c r="N674" s="248"/>
      <c r="O674" s="248"/>
      <c r="P674" s="248"/>
      <c r="Q674" s="296"/>
      <c r="R674" s="256">
        <f>'To &amp; from Work- trip % summary'!B679</f>
        <v>0</v>
      </c>
      <c r="S674" s="313">
        <f>'To &amp; from Work- trip % summary'!D679</f>
        <v>0</v>
      </c>
      <c r="T674" s="257">
        <f>'Non-survey input values'!$B$26</f>
        <v>220.3</v>
      </c>
      <c r="U674" s="258">
        <f t="shared" si="140"/>
        <v>0</v>
      </c>
      <c r="V674" s="259">
        <f t="shared" si="141"/>
        <v>0</v>
      </c>
      <c r="W674" s="312">
        <f>'To &amp; from Work- trip % summary'!G679</f>
        <v>0</v>
      </c>
      <c r="X674" s="314">
        <f>'To &amp; from Work- trip % summary'!I679</f>
        <v>0</v>
      </c>
      <c r="Y674" s="260">
        <f t="shared" si="142"/>
        <v>0</v>
      </c>
      <c r="Z674" s="259">
        <f t="shared" si="143"/>
        <v>0</v>
      </c>
      <c r="AA674" s="312">
        <f>'To &amp; from Work- trip % summary'!L679</f>
        <v>0</v>
      </c>
      <c r="AB674" s="314">
        <f>'To &amp; from Work- trip % summary'!N679</f>
        <v>0</v>
      </c>
      <c r="AC674" s="260">
        <f t="shared" si="144"/>
        <v>0</v>
      </c>
      <c r="AD674" s="259">
        <f t="shared" si="145"/>
        <v>0</v>
      </c>
      <c r="AE674" s="312">
        <f>'To &amp; from Work- trip % summary'!Q679</f>
        <v>0</v>
      </c>
      <c r="AF674" s="314">
        <f>'To &amp; from Work- trip % summary'!S679</f>
        <v>0</v>
      </c>
      <c r="AG674" s="260">
        <f t="shared" si="146"/>
        <v>0</v>
      </c>
      <c r="AH674" s="259">
        <f t="shared" si="147"/>
        <v>0</v>
      </c>
      <c r="AI674" s="312">
        <f>'To &amp; from Work- trip % summary'!V679</f>
        <v>0</v>
      </c>
      <c r="AJ674" s="314">
        <f>'To &amp; from Work- trip % summary'!X679</f>
        <v>0</v>
      </c>
      <c r="AK674" s="260">
        <f t="shared" si="148"/>
        <v>0</v>
      </c>
      <c r="AL674" s="259">
        <f t="shared" si="149"/>
        <v>0</v>
      </c>
      <c r="AM674" s="312">
        <f>'To &amp; from Work- trip % summary'!AA679</f>
        <v>0</v>
      </c>
      <c r="AN674" s="314">
        <f>'To &amp; from Work- trip % summary'!AC679</f>
        <v>0</v>
      </c>
      <c r="AO674" s="260">
        <f t="shared" si="150"/>
        <v>0</v>
      </c>
      <c r="AP674" s="259">
        <f t="shared" si="151"/>
        <v>0</v>
      </c>
      <c r="AQ674" s="312">
        <f>'To &amp; from Work- trip % summary'!AF679</f>
        <v>0</v>
      </c>
      <c r="AR674" s="314">
        <f>'To &amp; from Work- trip % summary'!AH679</f>
        <v>0</v>
      </c>
      <c r="AS674" s="260">
        <f t="shared" si="152"/>
        <v>0</v>
      </c>
      <c r="AT674" s="259">
        <f t="shared" si="153"/>
        <v>0</v>
      </c>
      <c r="AU674" s="261"/>
      <c r="AV674" s="248"/>
      <c r="AW674" s="248"/>
      <c r="AX674" s="248"/>
      <c r="AY674" s="248"/>
    </row>
    <row r="675" spans="1:51" x14ac:dyDescent="0.2">
      <c r="A675" s="248"/>
      <c r="B675" s="248"/>
      <c r="C675" s="248"/>
      <c r="D675" s="248"/>
      <c r="E675" s="248"/>
      <c r="F675" s="248"/>
      <c r="G675" s="248"/>
      <c r="H675" s="248"/>
      <c r="I675" s="248"/>
      <c r="J675" s="248"/>
      <c r="K675" s="248"/>
      <c r="L675" s="248"/>
      <c r="M675" s="248"/>
      <c r="N675" s="248"/>
      <c r="O675" s="248"/>
      <c r="P675" s="248"/>
      <c r="Q675" s="296"/>
      <c r="R675" s="256">
        <f>'To &amp; from Work- trip % summary'!B680</f>
        <v>0</v>
      </c>
      <c r="S675" s="313">
        <f>'To &amp; from Work- trip % summary'!D680</f>
        <v>0</v>
      </c>
      <c r="T675" s="257">
        <f>'Non-survey input values'!$B$26</f>
        <v>220.3</v>
      </c>
      <c r="U675" s="258">
        <f t="shared" si="140"/>
        <v>0</v>
      </c>
      <c r="V675" s="259">
        <f t="shared" si="141"/>
        <v>0</v>
      </c>
      <c r="W675" s="312">
        <f>'To &amp; from Work- trip % summary'!G680</f>
        <v>0</v>
      </c>
      <c r="X675" s="314">
        <f>'To &amp; from Work- trip % summary'!I680</f>
        <v>0</v>
      </c>
      <c r="Y675" s="260">
        <f t="shared" si="142"/>
        <v>0</v>
      </c>
      <c r="Z675" s="259">
        <f t="shared" si="143"/>
        <v>0</v>
      </c>
      <c r="AA675" s="312">
        <f>'To &amp; from Work- trip % summary'!L680</f>
        <v>0</v>
      </c>
      <c r="AB675" s="314">
        <f>'To &amp; from Work- trip % summary'!N680</f>
        <v>0</v>
      </c>
      <c r="AC675" s="260">
        <f t="shared" si="144"/>
        <v>0</v>
      </c>
      <c r="AD675" s="259">
        <f t="shared" si="145"/>
        <v>0</v>
      </c>
      <c r="AE675" s="312">
        <f>'To &amp; from Work- trip % summary'!Q680</f>
        <v>0</v>
      </c>
      <c r="AF675" s="314">
        <f>'To &amp; from Work- trip % summary'!S680</f>
        <v>0</v>
      </c>
      <c r="AG675" s="260">
        <f t="shared" si="146"/>
        <v>0</v>
      </c>
      <c r="AH675" s="259">
        <f t="shared" si="147"/>
        <v>0</v>
      </c>
      <c r="AI675" s="312">
        <f>'To &amp; from Work- trip % summary'!V680</f>
        <v>0</v>
      </c>
      <c r="AJ675" s="314">
        <f>'To &amp; from Work- trip % summary'!X680</f>
        <v>0</v>
      </c>
      <c r="AK675" s="260">
        <f t="shared" si="148"/>
        <v>0</v>
      </c>
      <c r="AL675" s="259">
        <f t="shared" si="149"/>
        <v>0</v>
      </c>
      <c r="AM675" s="312">
        <f>'To &amp; from Work- trip % summary'!AA680</f>
        <v>0</v>
      </c>
      <c r="AN675" s="314">
        <f>'To &amp; from Work- trip % summary'!AC680</f>
        <v>0</v>
      </c>
      <c r="AO675" s="260">
        <f t="shared" si="150"/>
        <v>0</v>
      </c>
      <c r="AP675" s="259">
        <f t="shared" si="151"/>
        <v>0</v>
      </c>
      <c r="AQ675" s="312">
        <f>'To &amp; from Work- trip % summary'!AF680</f>
        <v>0</v>
      </c>
      <c r="AR675" s="314">
        <f>'To &amp; from Work- trip % summary'!AH680</f>
        <v>0</v>
      </c>
      <c r="AS675" s="260">
        <f t="shared" si="152"/>
        <v>0</v>
      </c>
      <c r="AT675" s="259">
        <f t="shared" si="153"/>
        <v>0</v>
      </c>
      <c r="AU675" s="261"/>
      <c r="AV675" s="248"/>
      <c r="AW675" s="248"/>
      <c r="AX675" s="248"/>
      <c r="AY675" s="248"/>
    </row>
    <row r="676" spans="1:51" x14ac:dyDescent="0.2">
      <c r="A676" s="248"/>
      <c r="B676" s="248"/>
      <c r="C676" s="248"/>
      <c r="D676" s="248"/>
      <c r="E676" s="248"/>
      <c r="F676" s="248"/>
      <c r="G676" s="248"/>
      <c r="H676" s="248"/>
      <c r="I676" s="248"/>
      <c r="J676" s="248"/>
      <c r="K676" s="248"/>
      <c r="L676" s="248"/>
      <c r="M676" s="248"/>
      <c r="N676" s="248"/>
      <c r="O676" s="248"/>
      <c r="P676" s="248"/>
      <c r="Q676" s="296"/>
      <c r="R676" s="256">
        <f>'To &amp; from Work- trip % summary'!B681</f>
        <v>0</v>
      </c>
      <c r="S676" s="313">
        <f>'To &amp; from Work- trip % summary'!D681</f>
        <v>0</v>
      </c>
      <c r="T676" s="257">
        <f>'Non-survey input values'!$B$26</f>
        <v>220.3</v>
      </c>
      <c r="U676" s="258">
        <f t="shared" si="140"/>
        <v>0</v>
      </c>
      <c r="V676" s="259">
        <f t="shared" si="141"/>
        <v>0</v>
      </c>
      <c r="W676" s="312">
        <f>'To &amp; from Work- trip % summary'!G681</f>
        <v>0</v>
      </c>
      <c r="X676" s="314">
        <f>'To &amp; from Work- trip % summary'!I681</f>
        <v>0</v>
      </c>
      <c r="Y676" s="260">
        <f t="shared" si="142"/>
        <v>0</v>
      </c>
      <c r="Z676" s="259">
        <f t="shared" si="143"/>
        <v>0</v>
      </c>
      <c r="AA676" s="312">
        <f>'To &amp; from Work- trip % summary'!L681</f>
        <v>0</v>
      </c>
      <c r="AB676" s="314">
        <f>'To &amp; from Work- trip % summary'!N681</f>
        <v>0</v>
      </c>
      <c r="AC676" s="260">
        <f t="shared" si="144"/>
        <v>0</v>
      </c>
      <c r="AD676" s="259">
        <f t="shared" si="145"/>
        <v>0</v>
      </c>
      <c r="AE676" s="312">
        <f>'To &amp; from Work- trip % summary'!Q681</f>
        <v>0</v>
      </c>
      <c r="AF676" s="314">
        <f>'To &amp; from Work- trip % summary'!S681</f>
        <v>0</v>
      </c>
      <c r="AG676" s="260">
        <f t="shared" si="146"/>
        <v>0</v>
      </c>
      <c r="AH676" s="259">
        <f t="shared" si="147"/>
        <v>0</v>
      </c>
      <c r="AI676" s="312">
        <f>'To &amp; from Work- trip % summary'!V681</f>
        <v>0</v>
      </c>
      <c r="AJ676" s="314">
        <f>'To &amp; from Work- trip % summary'!X681</f>
        <v>0</v>
      </c>
      <c r="AK676" s="260">
        <f t="shared" si="148"/>
        <v>0</v>
      </c>
      <c r="AL676" s="259">
        <f t="shared" si="149"/>
        <v>0</v>
      </c>
      <c r="AM676" s="312">
        <f>'To &amp; from Work- trip % summary'!AA681</f>
        <v>0</v>
      </c>
      <c r="AN676" s="314">
        <f>'To &amp; from Work- trip % summary'!AC681</f>
        <v>0</v>
      </c>
      <c r="AO676" s="260">
        <f t="shared" si="150"/>
        <v>0</v>
      </c>
      <c r="AP676" s="259">
        <f t="shared" si="151"/>
        <v>0</v>
      </c>
      <c r="AQ676" s="312">
        <f>'To &amp; from Work- trip % summary'!AF681</f>
        <v>0</v>
      </c>
      <c r="AR676" s="314">
        <f>'To &amp; from Work- trip % summary'!AH681</f>
        <v>0</v>
      </c>
      <c r="AS676" s="260">
        <f t="shared" si="152"/>
        <v>0</v>
      </c>
      <c r="AT676" s="259">
        <f t="shared" si="153"/>
        <v>0</v>
      </c>
      <c r="AU676" s="261"/>
      <c r="AV676" s="248"/>
      <c r="AW676" s="248"/>
      <c r="AX676" s="248"/>
      <c r="AY676" s="248"/>
    </row>
    <row r="677" spans="1:51" x14ac:dyDescent="0.2">
      <c r="A677" s="248"/>
      <c r="B677" s="248"/>
      <c r="C677" s="248"/>
      <c r="D677" s="248"/>
      <c r="E677" s="248"/>
      <c r="F677" s="248"/>
      <c r="G677" s="248"/>
      <c r="H677" s="248"/>
      <c r="I677" s="248"/>
      <c r="J677" s="248"/>
      <c r="K677" s="248"/>
      <c r="L677" s="248"/>
      <c r="M677" s="248"/>
      <c r="N677" s="248"/>
      <c r="O677" s="248"/>
      <c r="P677" s="248"/>
      <c r="Q677" s="296"/>
      <c r="R677" s="256">
        <f>'To &amp; from Work- trip % summary'!B682</f>
        <v>0</v>
      </c>
      <c r="S677" s="313">
        <f>'To &amp; from Work- trip % summary'!D682</f>
        <v>0</v>
      </c>
      <c r="T677" s="257">
        <f>'Non-survey input values'!$B$26</f>
        <v>220.3</v>
      </c>
      <c r="U677" s="258">
        <f t="shared" si="140"/>
        <v>0</v>
      </c>
      <c r="V677" s="259">
        <f t="shared" si="141"/>
        <v>0</v>
      </c>
      <c r="W677" s="312">
        <f>'To &amp; from Work- trip % summary'!G682</f>
        <v>0</v>
      </c>
      <c r="X677" s="314">
        <f>'To &amp; from Work- trip % summary'!I682</f>
        <v>0</v>
      </c>
      <c r="Y677" s="260">
        <f t="shared" si="142"/>
        <v>0</v>
      </c>
      <c r="Z677" s="259">
        <f t="shared" si="143"/>
        <v>0</v>
      </c>
      <c r="AA677" s="312">
        <f>'To &amp; from Work- trip % summary'!L682</f>
        <v>0</v>
      </c>
      <c r="AB677" s="314">
        <f>'To &amp; from Work- trip % summary'!N682</f>
        <v>0</v>
      </c>
      <c r="AC677" s="260">
        <f t="shared" si="144"/>
        <v>0</v>
      </c>
      <c r="AD677" s="259">
        <f t="shared" si="145"/>
        <v>0</v>
      </c>
      <c r="AE677" s="312">
        <f>'To &amp; from Work- trip % summary'!Q682</f>
        <v>0</v>
      </c>
      <c r="AF677" s="314">
        <f>'To &amp; from Work- trip % summary'!S682</f>
        <v>0</v>
      </c>
      <c r="AG677" s="260">
        <f t="shared" si="146"/>
        <v>0</v>
      </c>
      <c r="AH677" s="259">
        <f t="shared" si="147"/>
        <v>0</v>
      </c>
      <c r="AI677" s="312">
        <f>'To &amp; from Work- trip % summary'!V682</f>
        <v>0</v>
      </c>
      <c r="AJ677" s="314">
        <f>'To &amp; from Work- trip % summary'!X682</f>
        <v>0</v>
      </c>
      <c r="AK677" s="260">
        <f t="shared" si="148"/>
        <v>0</v>
      </c>
      <c r="AL677" s="259">
        <f t="shared" si="149"/>
        <v>0</v>
      </c>
      <c r="AM677" s="312">
        <f>'To &amp; from Work- trip % summary'!AA682</f>
        <v>0</v>
      </c>
      <c r="AN677" s="314">
        <f>'To &amp; from Work- trip % summary'!AC682</f>
        <v>0</v>
      </c>
      <c r="AO677" s="260">
        <f t="shared" si="150"/>
        <v>0</v>
      </c>
      <c r="AP677" s="259">
        <f t="shared" si="151"/>
        <v>0</v>
      </c>
      <c r="AQ677" s="312">
        <f>'To &amp; from Work- trip % summary'!AF682</f>
        <v>0</v>
      </c>
      <c r="AR677" s="314">
        <f>'To &amp; from Work- trip % summary'!AH682</f>
        <v>0</v>
      </c>
      <c r="AS677" s="260">
        <f t="shared" si="152"/>
        <v>0</v>
      </c>
      <c r="AT677" s="259">
        <f t="shared" si="153"/>
        <v>0</v>
      </c>
      <c r="AU677" s="261"/>
      <c r="AV677" s="248"/>
      <c r="AW677" s="248"/>
      <c r="AX677" s="248"/>
      <c r="AY677" s="248"/>
    </row>
    <row r="678" spans="1:51" x14ac:dyDescent="0.2">
      <c r="A678" s="248"/>
      <c r="B678" s="248"/>
      <c r="C678" s="248"/>
      <c r="D678" s="248"/>
      <c r="E678" s="248"/>
      <c r="F678" s="248"/>
      <c r="G678" s="248"/>
      <c r="H678" s="248"/>
      <c r="I678" s="248"/>
      <c r="J678" s="248"/>
      <c r="K678" s="248"/>
      <c r="L678" s="248"/>
      <c r="M678" s="248"/>
      <c r="N678" s="248"/>
      <c r="O678" s="248"/>
      <c r="P678" s="248"/>
      <c r="Q678" s="296"/>
      <c r="R678" s="256">
        <f>'To &amp; from Work- trip % summary'!B683</f>
        <v>0</v>
      </c>
      <c r="S678" s="313">
        <f>'To &amp; from Work- trip % summary'!D683</f>
        <v>0</v>
      </c>
      <c r="T678" s="257">
        <f>'Non-survey input values'!$B$26</f>
        <v>220.3</v>
      </c>
      <c r="U678" s="258">
        <f t="shared" si="140"/>
        <v>0</v>
      </c>
      <c r="V678" s="259">
        <f t="shared" si="141"/>
        <v>0</v>
      </c>
      <c r="W678" s="312">
        <f>'To &amp; from Work- trip % summary'!G683</f>
        <v>0</v>
      </c>
      <c r="X678" s="314">
        <f>'To &amp; from Work- trip % summary'!I683</f>
        <v>0</v>
      </c>
      <c r="Y678" s="260">
        <f t="shared" si="142"/>
        <v>0</v>
      </c>
      <c r="Z678" s="259">
        <f t="shared" si="143"/>
        <v>0</v>
      </c>
      <c r="AA678" s="312">
        <f>'To &amp; from Work- trip % summary'!L683</f>
        <v>0</v>
      </c>
      <c r="AB678" s="314">
        <f>'To &amp; from Work- trip % summary'!N683</f>
        <v>0</v>
      </c>
      <c r="AC678" s="260">
        <f t="shared" si="144"/>
        <v>0</v>
      </c>
      <c r="AD678" s="259">
        <f t="shared" si="145"/>
        <v>0</v>
      </c>
      <c r="AE678" s="312">
        <f>'To &amp; from Work- trip % summary'!Q683</f>
        <v>0</v>
      </c>
      <c r="AF678" s="314">
        <f>'To &amp; from Work- trip % summary'!S683</f>
        <v>0</v>
      </c>
      <c r="AG678" s="260">
        <f t="shared" si="146"/>
        <v>0</v>
      </c>
      <c r="AH678" s="259">
        <f t="shared" si="147"/>
        <v>0</v>
      </c>
      <c r="AI678" s="312">
        <f>'To &amp; from Work- trip % summary'!V683</f>
        <v>0</v>
      </c>
      <c r="AJ678" s="314">
        <f>'To &amp; from Work- trip % summary'!X683</f>
        <v>0</v>
      </c>
      <c r="AK678" s="260">
        <f t="shared" si="148"/>
        <v>0</v>
      </c>
      <c r="AL678" s="259">
        <f t="shared" si="149"/>
        <v>0</v>
      </c>
      <c r="AM678" s="312">
        <f>'To &amp; from Work- trip % summary'!AA683</f>
        <v>0</v>
      </c>
      <c r="AN678" s="314">
        <f>'To &amp; from Work- trip % summary'!AC683</f>
        <v>0</v>
      </c>
      <c r="AO678" s="260">
        <f t="shared" si="150"/>
        <v>0</v>
      </c>
      <c r="AP678" s="259">
        <f t="shared" si="151"/>
        <v>0</v>
      </c>
      <c r="AQ678" s="312">
        <f>'To &amp; from Work- trip % summary'!AF683</f>
        <v>0</v>
      </c>
      <c r="AR678" s="314">
        <f>'To &amp; from Work- trip % summary'!AH683</f>
        <v>0</v>
      </c>
      <c r="AS678" s="260">
        <f t="shared" si="152"/>
        <v>0</v>
      </c>
      <c r="AT678" s="259">
        <f t="shared" si="153"/>
        <v>0</v>
      </c>
      <c r="AU678" s="261"/>
      <c r="AV678" s="248"/>
      <c r="AW678" s="248"/>
      <c r="AX678" s="248"/>
      <c r="AY678" s="248"/>
    </row>
    <row r="679" spans="1:51" x14ac:dyDescent="0.2">
      <c r="A679" s="248"/>
      <c r="B679" s="248"/>
      <c r="C679" s="248"/>
      <c r="D679" s="248"/>
      <c r="E679" s="248"/>
      <c r="F679" s="248"/>
      <c r="G679" s="248"/>
      <c r="H679" s="248"/>
      <c r="I679" s="248"/>
      <c r="J679" s="248"/>
      <c r="K679" s="248"/>
      <c r="L679" s="248"/>
      <c r="M679" s="248"/>
      <c r="N679" s="248"/>
      <c r="O679" s="248"/>
      <c r="P679" s="248"/>
      <c r="Q679" s="296"/>
      <c r="R679" s="256">
        <f>'To &amp; from Work- trip % summary'!B684</f>
        <v>0</v>
      </c>
      <c r="S679" s="313">
        <f>'To &amp; from Work- trip % summary'!D684</f>
        <v>0</v>
      </c>
      <c r="T679" s="257">
        <f>'Non-survey input values'!$B$26</f>
        <v>220.3</v>
      </c>
      <c r="U679" s="258">
        <f t="shared" si="140"/>
        <v>0</v>
      </c>
      <c r="V679" s="259">
        <f t="shared" si="141"/>
        <v>0</v>
      </c>
      <c r="W679" s="312">
        <f>'To &amp; from Work- trip % summary'!G684</f>
        <v>0</v>
      </c>
      <c r="X679" s="314">
        <f>'To &amp; from Work- trip % summary'!I684</f>
        <v>0</v>
      </c>
      <c r="Y679" s="260">
        <f t="shared" si="142"/>
        <v>0</v>
      </c>
      <c r="Z679" s="259">
        <f t="shared" si="143"/>
        <v>0</v>
      </c>
      <c r="AA679" s="312">
        <f>'To &amp; from Work- trip % summary'!L684</f>
        <v>0</v>
      </c>
      <c r="AB679" s="314">
        <f>'To &amp; from Work- trip % summary'!N684</f>
        <v>0</v>
      </c>
      <c r="AC679" s="260">
        <f t="shared" si="144"/>
        <v>0</v>
      </c>
      <c r="AD679" s="259">
        <f t="shared" si="145"/>
        <v>0</v>
      </c>
      <c r="AE679" s="312">
        <f>'To &amp; from Work- trip % summary'!Q684</f>
        <v>0</v>
      </c>
      <c r="AF679" s="314">
        <f>'To &amp; from Work- trip % summary'!S684</f>
        <v>0</v>
      </c>
      <c r="AG679" s="260">
        <f t="shared" si="146"/>
        <v>0</v>
      </c>
      <c r="AH679" s="259">
        <f t="shared" si="147"/>
        <v>0</v>
      </c>
      <c r="AI679" s="312">
        <f>'To &amp; from Work- trip % summary'!V684</f>
        <v>0</v>
      </c>
      <c r="AJ679" s="314">
        <f>'To &amp; from Work- trip % summary'!X684</f>
        <v>0</v>
      </c>
      <c r="AK679" s="260">
        <f t="shared" si="148"/>
        <v>0</v>
      </c>
      <c r="AL679" s="259">
        <f t="shared" si="149"/>
        <v>0</v>
      </c>
      <c r="AM679" s="312">
        <f>'To &amp; from Work- trip % summary'!AA684</f>
        <v>0</v>
      </c>
      <c r="AN679" s="314">
        <f>'To &amp; from Work- trip % summary'!AC684</f>
        <v>0</v>
      </c>
      <c r="AO679" s="260">
        <f t="shared" si="150"/>
        <v>0</v>
      </c>
      <c r="AP679" s="259">
        <f t="shared" si="151"/>
        <v>0</v>
      </c>
      <c r="AQ679" s="312">
        <f>'To &amp; from Work- trip % summary'!AF684</f>
        <v>0</v>
      </c>
      <c r="AR679" s="314">
        <f>'To &amp; from Work- trip % summary'!AH684</f>
        <v>0</v>
      </c>
      <c r="AS679" s="260">
        <f t="shared" si="152"/>
        <v>0</v>
      </c>
      <c r="AT679" s="259">
        <f t="shared" si="153"/>
        <v>0</v>
      </c>
      <c r="AU679" s="261"/>
      <c r="AV679" s="248"/>
      <c r="AW679" s="248"/>
      <c r="AX679" s="248"/>
      <c r="AY679" s="248"/>
    </row>
    <row r="680" spans="1:51" x14ac:dyDescent="0.2">
      <c r="A680" s="248"/>
      <c r="B680" s="248"/>
      <c r="C680" s="248"/>
      <c r="D680" s="248"/>
      <c r="E680" s="248"/>
      <c r="F680" s="248"/>
      <c r="G680" s="248"/>
      <c r="H680" s="248"/>
      <c r="I680" s="248"/>
      <c r="J680" s="248"/>
      <c r="K680" s="248"/>
      <c r="L680" s="248"/>
      <c r="M680" s="248"/>
      <c r="N680" s="248"/>
      <c r="O680" s="248"/>
      <c r="P680" s="248"/>
      <c r="Q680" s="296"/>
      <c r="R680" s="256">
        <f>'To &amp; from Work- trip % summary'!B685</f>
        <v>0</v>
      </c>
      <c r="S680" s="313">
        <f>'To &amp; from Work- trip % summary'!D685</f>
        <v>0</v>
      </c>
      <c r="T680" s="257">
        <f>'Non-survey input values'!$B$26</f>
        <v>220.3</v>
      </c>
      <c r="U680" s="258">
        <f t="shared" si="140"/>
        <v>0</v>
      </c>
      <c r="V680" s="259">
        <f t="shared" si="141"/>
        <v>0</v>
      </c>
      <c r="W680" s="312">
        <f>'To &amp; from Work- trip % summary'!G685</f>
        <v>0</v>
      </c>
      <c r="X680" s="314">
        <f>'To &amp; from Work- trip % summary'!I685</f>
        <v>0</v>
      </c>
      <c r="Y680" s="260">
        <f t="shared" si="142"/>
        <v>0</v>
      </c>
      <c r="Z680" s="259">
        <f t="shared" si="143"/>
        <v>0</v>
      </c>
      <c r="AA680" s="312">
        <f>'To &amp; from Work- trip % summary'!L685</f>
        <v>0</v>
      </c>
      <c r="AB680" s="314">
        <f>'To &amp; from Work- trip % summary'!N685</f>
        <v>0</v>
      </c>
      <c r="AC680" s="260">
        <f t="shared" si="144"/>
        <v>0</v>
      </c>
      <c r="AD680" s="259">
        <f t="shared" si="145"/>
        <v>0</v>
      </c>
      <c r="AE680" s="312">
        <f>'To &amp; from Work- trip % summary'!Q685</f>
        <v>0</v>
      </c>
      <c r="AF680" s="314">
        <f>'To &amp; from Work- trip % summary'!S685</f>
        <v>0</v>
      </c>
      <c r="AG680" s="260">
        <f t="shared" si="146"/>
        <v>0</v>
      </c>
      <c r="AH680" s="259">
        <f t="shared" si="147"/>
        <v>0</v>
      </c>
      <c r="AI680" s="312">
        <f>'To &amp; from Work- trip % summary'!V685</f>
        <v>0</v>
      </c>
      <c r="AJ680" s="314">
        <f>'To &amp; from Work- trip % summary'!X685</f>
        <v>0</v>
      </c>
      <c r="AK680" s="260">
        <f t="shared" si="148"/>
        <v>0</v>
      </c>
      <c r="AL680" s="259">
        <f t="shared" si="149"/>
        <v>0</v>
      </c>
      <c r="AM680" s="312">
        <f>'To &amp; from Work- trip % summary'!AA685</f>
        <v>0</v>
      </c>
      <c r="AN680" s="314">
        <f>'To &amp; from Work- trip % summary'!AC685</f>
        <v>0</v>
      </c>
      <c r="AO680" s="260">
        <f t="shared" si="150"/>
        <v>0</v>
      </c>
      <c r="AP680" s="259">
        <f t="shared" si="151"/>
        <v>0</v>
      </c>
      <c r="AQ680" s="312">
        <f>'To &amp; from Work- trip % summary'!AF685</f>
        <v>0</v>
      </c>
      <c r="AR680" s="314">
        <f>'To &amp; from Work- trip % summary'!AH685</f>
        <v>0</v>
      </c>
      <c r="AS680" s="260">
        <f t="shared" si="152"/>
        <v>0</v>
      </c>
      <c r="AT680" s="259">
        <f t="shared" si="153"/>
        <v>0</v>
      </c>
      <c r="AU680" s="261"/>
      <c r="AV680" s="248"/>
      <c r="AW680" s="248"/>
      <c r="AX680" s="248"/>
      <c r="AY680" s="248"/>
    </row>
    <row r="681" spans="1:51" x14ac:dyDescent="0.2">
      <c r="A681" s="248"/>
      <c r="B681" s="248"/>
      <c r="C681" s="248"/>
      <c r="D681" s="248"/>
      <c r="E681" s="248"/>
      <c r="F681" s="248"/>
      <c r="G681" s="248"/>
      <c r="H681" s="248"/>
      <c r="I681" s="248"/>
      <c r="J681" s="248"/>
      <c r="K681" s="248"/>
      <c r="L681" s="248"/>
      <c r="M681" s="248"/>
      <c r="N681" s="248"/>
      <c r="O681" s="248"/>
      <c r="P681" s="248"/>
      <c r="Q681" s="296"/>
      <c r="R681" s="256">
        <f>'To &amp; from Work- trip % summary'!B686</f>
        <v>0</v>
      </c>
      <c r="S681" s="313">
        <f>'To &amp; from Work- trip % summary'!D686</f>
        <v>0</v>
      </c>
      <c r="T681" s="257">
        <f>'Non-survey input values'!$B$26</f>
        <v>220.3</v>
      </c>
      <c r="U681" s="258">
        <f t="shared" si="140"/>
        <v>0</v>
      </c>
      <c r="V681" s="259">
        <f t="shared" si="141"/>
        <v>0</v>
      </c>
      <c r="W681" s="312">
        <f>'To &amp; from Work- trip % summary'!G686</f>
        <v>0</v>
      </c>
      <c r="X681" s="314">
        <f>'To &amp; from Work- trip % summary'!I686</f>
        <v>0</v>
      </c>
      <c r="Y681" s="260">
        <f t="shared" si="142"/>
        <v>0</v>
      </c>
      <c r="Z681" s="259">
        <f t="shared" si="143"/>
        <v>0</v>
      </c>
      <c r="AA681" s="312">
        <f>'To &amp; from Work- trip % summary'!L686</f>
        <v>0</v>
      </c>
      <c r="AB681" s="314">
        <f>'To &amp; from Work- trip % summary'!N686</f>
        <v>0</v>
      </c>
      <c r="AC681" s="260">
        <f t="shared" si="144"/>
        <v>0</v>
      </c>
      <c r="AD681" s="259">
        <f t="shared" si="145"/>
        <v>0</v>
      </c>
      <c r="AE681" s="312">
        <f>'To &amp; from Work- trip % summary'!Q686</f>
        <v>0</v>
      </c>
      <c r="AF681" s="314">
        <f>'To &amp; from Work- trip % summary'!S686</f>
        <v>0</v>
      </c>
      <c r="AG681" s="260">
        <f t="shared" si="146"/>
        <v>0</v>
      </c>
      <c r="AH681" s="259">
        <f t="shared" si="147"/>
        <v>0</v>
      </c>
      <c r="AI681" s="312">
        <f>'To &amp; from Work- trip % summary'!V686</f>
        <v>0</v>
      </c>
      <c r="AJ681" s="314">
        <f>'To &amp; from Work- trip % summary'!X686</f>
        <v>0</v>
      </c>
      <c r="AK681" s="260">
        <f t="shared" si="148"/>
        <v>0</v>
      </c>
      <c r="AL681" s="259">
        <f t="shared" si="149"/>
        <v>0</v>
      </c>
      <c r="AM681" s="312">
        <f>'To &amp; from Work- trip % summary'!AA686</f>
        <v>0</v>
      </c>
      <c r="AN681" s="314">
        <f>'To &amp; from Work- trip % summary'!AC686</f>
        <v>0</v>
      </c>
      <c r="AO681" s="260">
        <f t="shared" si="150"/>
        <v>0</v>
      </c>
      <c r="AP681" s="259">
        <f t="shared" si="151"/>
        <v>0</v>
      </c>
      <c r="AQ681" s="312">
        <f>'To &amp; from Work- trip % summary'!AF686</f>
        <v>0</v>
      </c>
      <c r="AR681" s="314">
        <f>'To &amp; from Work- trip % summary'!AH686</f>
        <v>0</v>
      </c>
      <c r="AS681" s="260">
        <f t="shared" si="152"/>
        <v>0</v>
      </c>
      <c r="AT681" s="259">
        <f t="shared" si="153"/>
        <v>0</v>
      </c>
      <c r="AU681" s="261"/>
      <c r="AV681" s="248"/>
      <c r="AW681" s="248"/>
      <c r="AX681" s="248"/>
      <c r="AY681" s="248"/>
    </row>
    <row r="682" spans="1:51" x14ac:dyDescent="0.2">
      <c r="A682" s="248"/>
      <c r="B682" s="248"/>
      <c r="C682" s="248"/>
      <c r="D682" s="248"/>
      <c r="E682" s="248"/>
      <c r="F682" s="248"/>
      <c r="G682" s="248"/>
      <c r="H682" s="248"/>
      <c r="I682" s="248"/>
      <c r="J682" s="248"/>
      <c r="K682" s="248"/>
      <c r="L682" s="248"/>
      <c r="M682" s="248"/>
      <c r="N682" s="248"/>
      <c r="O682" s="248"/>
      <c r="P682" s="248"/>
      <c r="Q682" s="296"/>
      <c r="R682" s="256">
        <f>'To &amp; from Work- trip % summary'!B687</f>
        <v>0</v>
      </c>
      <c r="S682" s="313">
        <f>'To &amp; from Work- trip % summary'!D687</f>
        <v>0</v>
      </c>
      <c r="T682" s="257">
        <f>'Non-survey input values'!$B$26</f>
        <v>220.3</v>
      </c>
      <c r="U682" s="258">
        <f t="shared" si="140"/>
        <v>0</v>
      </c>
      <c r="V682" s="259">
        <f t="shared" si="141"/>
        <v>0</v>
      </c>
      <c r="W682" s="312">
        <f>'To &amp; from Work- trip % summary'!G687</f>
        <v>0</v>
      </c>
      <c r="X682" s="314">
        <f>'To &amp; from Work- trip % summary'!I687</f>
        <v>0</v>
      </c>
      <c r="Y682" s="260">
        <f t="shared" si="142"/>
        <v>0</v>
      </c>
      <c r="Z682" s="259">
        <f t="shared" si="143"/>
        <v>0</v>
      </c>
      <c r="AA682" s="312">
        <f>'To &amp; from Work- trip % summary'!L687</f>
        <v>0</v>
      </c>
      <c r="AB682" s="314">
        <f>'To &amp; from Work- trip % summary'!N687</f>
        <v>0</v>
      </c>
      <c r="AC682" s="260">
        <f t="shared" si="144"/>
        <v>0</v>
      </c>
      <c r="AD682" s="259">
        <f t="shared" si="145"/>
        <v>0</v>
      </c>
      <c r="AE682" s="312">
        <f>'To &amp; from Work- trip % summary'!Q687</f>
        <v>0</v>
      </c>
      <c r="AF682" s="314">
        <f>'To &amp; from Work- trip % summary'!S687</f>
        <v>0</v>
      </c>
      <c r="AG682" s="260">
        <f t="shared" si="146"/>
        <v>0</v>
      </c>
      <c r="AH682" s="259">
        <f t="shared" si="147"/>
        <v>0</v>
      </c>
      <c r="AI682" s="312">
        <f>'To &amp; from Work- trip % summary'!V687</f>
        <v>0</v>
      </c>
      <c r="AJ682" s="314">
        <f>'To &amp; from Work- trip % summary'!X687</f>
        <v>0</v>
      </c>
      <c r="AK682" s="260">
        <f t="shared" si="148"/>
        <v>0</v>
      </c>
      <c r="AL682" s="259">
        <f t="shared" si="149"/>
        <v>0</v>
      </c>
      <c r="AM682" s="312">
        <f>'To &amp; from Work- trip % summary'!AA687</f>
        <v>0</v>
      </c>
      <c r="AN682" s="314">
        <f>'To &amp; from Work- trip % summary'!AC687</f>
        <v>0</v>
      </c>
      <c r="AO682" s="260">
        <f t="shared" si="150"/>
        <v>0</v>
      </c>
      <c r="AP682" s="259">
        <f t="shared" si="151"/>
        <v>0</v>
      </c>
      <c r="AQ682" s="312">
        <f>'To &amp; from Work- trip % summary'!AF687</f>
        <v>0</v>
      </c>
      <c r="AR682" s="314">
        <f>'To &amp; from Work- trip % summary'!AH687</f>
        <v>0</v>
      </c>
      <c r="AS682" s="260">
        <f t="shared" si="152"/>
        <v>0</v>
      </c>
      <c r="AT682" s="259">
        <f t="shared" si="153"/>
        <v>0</v>
      </c>
      <c r="AU682" s="261"/>
      <c r="AV682" s="248"/>
      <c r="AW682" s="248"/>
      <c r="AX682" s="248"/>
      <c r="AY682" s="248"/>
    </row>
    <row r="683" spans="1:51" x14ac:dyDescent="0.2">
      <c r="A683" s="248"/>
      <c r="B683" s="248"/>
      <c r="C683" s="248"/>
      <c r="D683" s="248"/>
      <c r="E683" s="248"/>
      <c r="F683" s="248"/>
      <c r="G683" s="248"/>
      <c r="H683" s="248"/>
      <c r="I683" s="248"/>
      <c r="J683" s="248"/>
      <c r="K683" s="248"/>
      <c r="L683" s="248"/>
      <c r="M683" s="248"/>
      <c r="N683" s="248"/>
      <c r="O683" s="248"/>
      <c r="P683" s="248"/>
      <c r="Q683" s="296"/>
      <c r="R683" s="256">
        <f>'To &amp; from Work- trip % summary'!B688</f>
        <v>0</v>
      </c>
      <c r="S683" s="313">
        <f>'To &amp; from Work- trip % summary'!D688</f>
        <v>0</v>
      </c>
      <c r="T683" s="257">
        <f>'Non-survey input values'!$B$26</f>
        <v>220.3</v>
      </c>
      <c r="U683" s="258">
        <f t="shared" si="140"/>
        <v>0</v>
      </c>
      <c r="V683" s="259">
        <f t="shared" si="141"/>
        <v>0</v>
      </c>
      <c r="W683" s="312">
        <f>'To &amp; from Work- trip % summary'!G688</f>
        <v>0</v>
      </c>
      <c r="X683" s="314">
        <f>'To &amp; from Work- trip % summary'!I688</f>
        <v>0</v>
      </c>
      <c r="Y683" s="260">
        <f t="shared" si="142"/>
        <v>0</v>
      </c>
      <c r="Z683" s="259">
        <f t="shared" si="143"/>
        <v>0</v>
      </c>
      <c r="AA683" s="312">
        <f>'To &amp; from Work- trip % summary'!L688</f>
        <v>0</v>
      </c>
      <c r="AB683" s="314">
        <f>'To &amp; from Work- trip % summary'!N688</f>
        <v>0</v>
      </c>
      <c r="AC683" s="260">
        <f t="shared" si="144"/>
        <v>0</v>
      </c>
      <c r="AD683" s="259">
        <f t="shared" si="145"/>
        <v>0</v>
      </c>
      <c r="AE683" s="312">
        <f>'To &amp; from Work- trip % summary'!Q688</f>
        <v>0</v>
      </c>
      <c r="AF683" s="314">
        <f>'To &amp; from Work- trip % summary'!S688</f>
        <v>0</v>
      </c>
      <c r="AG683" s="260">
        <f t="shared" si="146"/>
        <v>0</v>
      </c>
      <c r="AH683" s="259">
        <f t="shared" si="147"/>
        <v>0</v>
      </c>
      <c r="AI683" s="312">
        <f>'To &amp; from Work- trip % summary'!V688</f>
        <v>0</v>
      </c>
      <c r="AJ683" s="314">
        <f>'To &amp; from Work- trip % summary'!X688</f>
        <v>0</v>
      </c>
      <c r="AK683" s="260">
        <f t="shared" si="148"/>
        <v>0</v>
      </c>
      <c r="AL683" s="259">
        <f t="shared" si="149"/>
        <v>0</v>
      </c>
      <c r="AM683" s="312">
        <f>'To &amp; from Work- trip % summary'!AA688</f>
        <v>0</v>
      </c>
      <c r="AN683" s="314">
        <f>'To &amp; from Work- trip % summary'!AC688</f>
        <v>0</v>
      </c>
      <c r="AO683" s="260">
        <f t="shared" si="150"/>
        <v>0</v>
      </c>
      <c r="AP683" s="259">
        <f t="shared" si="151"/>
        <v>0</v>
      </c>
      <c r="AQ683" s="312">
        <f>'To &amp; from Work- trip % summary'!AF688</f>
        <v>0</v>
      </c>
      <c r="AR683" s="314">
        <f>'To &amp; from Work- trip % summary'!AH688</f>
        <v>0</v>
      </c>
      <c r="AS683" s="260">
        <f t="shared" si="152"/>
        <v>0</v>
      </c>
      <c r="AT683" s="259">
        <f t="shared" si="153"/>
        <v>0</v>
      </c>
      <c r="AU683" s="261"/>
      <c r="AV683" s="248"/>
      <c r="AW683" s="248"/>
      <c r="AX683" s="248"/>
      <c r="AY683" s="248"/>
    </row>
    <row r="684" spans="1:51" x14ac:dyDescent="0.2">
      <c r="A684" s="248"/>
      <c r="B684" s="248"/>
      <c r="C684" s="248"/>
      <c r="D684" s="248"/>
      <c r="E684" s="248"/>
      <c r="F684" s="248"/>
      <c r="G684" s="248"/>
      <c r="H684" s="248"/>
      <c r="I684" s="248"/>
      <c r="J684" s="248"/>
      <c r="K684" s="248"/>
      <c r="L684" s="248"/>
      <c r="M684" s="248"/>
      <c r="N684" s="248"/>
      <c r="O684" s="248"/>
      <c r="P684" s="248"/>
      <c r="Q684" s="296"/>
      <c r="R684" s="256">
        <f>'To &amp; from Work- trip % summary'!B689</f>
        <v>0</v>
      </c>
      <c r="S684" s="313">
        <f>'To &amp; from Work- trip % summary'!D689</f>
        <v>0</v>
      </c>
      <c r="T684" s="257">
        <f>'Non-survey input values'!$B$26</f>
        <v>220.3</v>
      </c>
      <c r="U684" s="258">
        <f t="shared" si="140"/>
        <v>0</v>
      </c>
      <c r="V684" s="259">
        <f t="shared" si="141"/>
        <v>0</v>
      </c>
      <c r="W684" s="312">
        <f>'To &amp; from Work- trip % summary'!G689</f>
        <v>0</v>
      </c>
      <c r="X684" s="314">
        <f>'To &amp; from Work- trip % summary'!I689</f>
        <v>0</v>
      </c>
      <c r="Y684" s="260">
        <f t="shared" si="142"/>
        <v>0</v>
      </c>
      <c r="Z684" s="259">
        <f t="shared" si="143"/>
        <v>0</v>
      </c>
      <c r="AA684" s="312">
        <f>'To &amp; from Work- trip % summary'!L689</f>
        <v>0</v>
      </c>
      <c r="AB684" s="314">
        <f>'To &amp; from Work- trip % summary'!N689</f>
        <v>0</v>
      </c>
      <c r="AC684" s="260">
        <f t="shared" si="144"/>
        <v>0</v>
      </c>
      <c r="AD684" s="259">
        <f t="shared" si="145"/>
        <v>0</v>
      </c>
      <c r="AE684" s="312">
        <f>'To &amp; from Work- trip % summary'!Q689</f>
        <v>0</v>
      </c>
      <c r="AF684" s="314">
        <f>'To &amp; from Work- trip % summary'!S689</f>
        <v>0</v>
      </c>
      <c r="AG684" s="260">
        <f t="shared" si="146"/>
        <v>0</v>
      </c>
      <c r="AH684" s="259">
        <f t="shared" si="147"/>
        <v>0</v>
      </c>
      <c r="AI684" s="312">
        <f>'To &amp; from Work- trip % summary'!V689</f>
        <v>0</v>
      </c>
      <c r="AJ684" s="314">
        <f>'To &amp; from Work- trip % summary'!X689</f>
        <v>0</v>
      </c>
      <c r="AK684" s="260">
        <f t="shared" si="148"/>
        <v>0</v>
      </c>
      <c r="AL684" s="259">
        <f t="shared" si="149"/>
        <v>0</v>
      </c>
      <c r="AM684" s="312">
        <f>'To &amp; from Work- trip % summary'!AA689</f>
        <v>0</v>
      </c>
      <c r="AN684" s="314">
        <f>'To &amp; from Work- trip % summary'!AC689</f>
        <v>0</v>
      </c>
      <c r="AO684" s="260">
        <f t="shared" si="150"/>
        <v>0</v>
      </c>
      <c r="AP684" s="259">
        <f t="shared" si="151"/>
        <v>0</v>
      </c>
      <c r="AQ684" s="312">
        <f>'To &amp; from Work- trip % summary'!AF689</f>
        <v>0</v>
      </c>
      <c r="AR684" s="314">
        <f>'To &amp; from Work- trip % summary'!AH689</f>
        <v>0</v>
      </c>
      <c r="AS684" s="260">
        <f t="shared" si="152"/>
        <v>0</v>
      </c>
      <c r="AT684" s="259">
        <f t="shared" si="153"/>
        <v>0</v>
      </c>
      <c r="AU684" s="261"/>
      <c r="AV684" s="248"/>
      <c r="AW684" s="248"/>
      <c r="AX684" s="248"/>
      <c r="AY684" s="248"/>
    </row>
    <row r="685" spans="1:51" x14ac:dyDescent="0.2">
      <c r="A685" s="248"/>
      <c r="B685" s="248"/>
      <c r="C685" s="248"/>
      <c r="D685" s="248"/>
      <c r="E685" s="248"/>
      <c r="F685" s="248"/>
      <c r="G685" s="248"/>
      <c r="H685" s="248"/>
      <c r="I685" s="248"/>
      <c r="J685" s="248"/>
      <c r="K685" s="248"/>
      <c r="L685" s="248"/>
      <c r="M685" s="248"/>
      <c r="N685" s="248"/>
      <c r="O685" s="248"/>
      <c r="P685" s="248"/>
      <c r="Q685" s="296"/>
      <c r="R685" s="256">
        <f>'To &amp; from Work- trip % summary'!B690</f>
        <v>0</v>
      </c>
      <c r="S685" s="313">
        <f>'To &amp; from Work- trip % summary'!D690</f>
        <v>0</v>
      </c>
      <c r="T685" s="257">
        <f>'Non-survey input values'!$B$26</f>
        <v>220.3</v>
      </c>
      <c r="U685" s="258">
        <f t="shared" si="140"/>
        <v>0</v>
      </c>
      <c r="V685" s="259">
        <f t="shared" si="141"/>
        <v>0</v>
      </c>
      <c r="W685" s="312">
        <f>'To &amp; from Work- trip % summary'!G690</f>
        <v>0</v>
      </c>
      <c r="X685" s="314">
        <f>'To &amp; from Work- trip % summary'!I690</f>
        <v>0</v>
      </c>
      <c r="Y685" s="260">
        <f t="shared" si="142"/>
        <v>0</v>
      </c>
      <c r="Z685" s="259">
        <f t="shared" si="143"/>
        <v>0</v>
      </c>
      <c r="AA685" s="312">
        <f>'To &amp; from Work- trip % summary'!L690</f>
        <v>0</v>
      </c>
      <c r="AB685" s="314">
        <f>'To &amp; from Work- trip % summary'!N690</f>
        <v>0</v>
      </c>
      <c r="AC685" s="260">
        <f t="shared" si="144"/>
        <v>0</v>
      </c>
      <c r="AD685" s="259">
        <f t="shared" si="145"/>
        <v>0</v>
      </c>
      <c r="AE685" s="312">
        <f>'To &amp; from Work- trip % summary'!Q690</f>
        <v>0</v>
      </c>
      <c r="AF685" s="314">
        <f>'To &amp; from Work- trip % summary'!S690</f>
        <v>0</v>
      </c>
      <c r="AG685" s="260">
        <f t="shared" si="146"/>
        <v>0</v>
      </c>
      <c r="AH685" s="259">
        <f t="shared" si="147"/>
        <v>0</v>
      </c>
      <c r="AI685" s="312">
        <f>'To &amp; from Work- trip % summary'!V690</f>
        <v>0</v>
      </c>
      <c r="AJ685" s="314">
        <f>'To &amp; from Work- trip % summary'!X690</f>
        <v>0</v>
      </c>
      <c r="AK685" s="260">
        <f t="shared" si="148"/>
        <v>0</v>
      </c>
      <c r="AL685" s="259">
        <f t="shared" si="149"/>
        <v>0</v>
      </c>
      <c r="AM685" s="312">
        <f>'To &amp; from Work- trip % summary'!AA690</f>
        <v>0</v>
      </c>
      <c r="AN685" s="314">
        <f>'To &amp; from Work- trip % summary'!AC690</f>
        <v>0</v>
      </c>
      <c r="AO685" s="260">
        <f t="shared" si="150"/>
        <v>0</v>
      </c>
      <c r="AP685" s="259">
        <f t="shared" si="151"/>
        <v>0</v>
      </c>
      <c r="AQ685" s="312">
        <f>'To &amp; from Work- trip % summary'!AF690</f>
        <v>0</v>
      </c>
      <c r="AR685" s="314">
        <f>'To &amp; from Work- trip % summary'!AH690</f>
        <v>0</v>
      </c>
      <c r="AS685" s="260">
        <f t="shared" si="152"/>
        <v>0</v>
      </c>
      <c r="AT685" s="259">
        <f t="shared" si="153"/>
        <v>0</v>
      </c>
      <c r="AU685" s="261"/>
      <c r="AV685" s="248"/>
      <c r="AW685" s="248"/>
      <c r="AX685" s="248"/>
      <c r="AY685" s="248"/>
    </row>
    <row r="686" spans="1:51" x14ac:dyDescent="0.2">
      <c r="A686" s="248"/>
      <c r="B686" s="248"/>
      <c r="C686" s="248"/>
      <c r="D686" s="248"/>
      <c r="E686" s="248"/>
      <c r="F686" s="248"/>
      <c r="G686" s="248"/>
      <c r="H686" s="248"/>
      <c r="I686" s="248"/>
      <c r="J686" s="248"/>
      <c r="K686" s="248"/>
      <c r="L686" s="248"/>
      <c r="M686" s="248"/>
      <c r="N686" s="248"/>
      <c r="O686" s="248"/>
      <c r="P686" s="248"/>
      <c r="Q686" s="296"/>
      <c r="R686" s="256">
        <f>'To &amp; from Work- trip % summary'!B691</f>
        <v>0</v>
      </c>
      <c r="S686" s="313">
        <f>'To &amp; from Work- trip % summary'!D691</f>
        <v>0</v>
      </c>
      <c r="T686" s="257">
        <f>'Non-survey input values'!$B$26</f>
        <v>220.3</v>
      </c>
      <c r="U686" s="258">
        <f t="shared" si="140"/>
        <v>0</v>
      </c>
      <c r="V686" s="259">
        <f t="shared" si="141"/>
        <v>0</v>
      </c>
      <c r="W686" s="312">
        <f>'To &amp; from Work- trip % summary'!G691</f>
        <v>0</v>
      </c>
      <c r="X686" s="314">
        <f>'To &amp; from Work- trip % summary'!I691</f>
        <v>0</v>
      </c>
      <c r="Y686" s="260">
        <f t="shared" si="142"/>
        <v>0</v>
      </c>
      <c r="Z686" s="259">
        <f t="shared" si="143"/>
        <v>0</v>
      </c>
      <c r="AA686" s="312">
        <f>'To &amp; from Work- trip % summary'!L691</f>
        <v>0</v>
      </c>
      <c r="AB686" s="314">
        <f>'To &amp; from Work- trip % summary'!N691</f>
        <v>0</v>
      </c>
      <c r="AC686" s="260">
        <f t="shared" si="144"/>
        <v>0</v>
      </c>
      <c r="AD686" s="259">
        <f t="shared" si="145"/>
        <v>0</v>
      </c>
      <c r="AE686" s="312">
        <f>'To &amp; from Work- trip % summary'!Q691</f>
        <v>0</v>
      </c>
      <c r="AF686" s="314">
        <f>'To &amp; from Work- trip % summary'!S691</f>
        <v>0</v>
      </c>
      <c r="AG686" s="260">
        <f t="shared" si="146"/>
        <v>0</v>
      </c>
      <c r="AH686" s="259">
        <f t="shared" si="147"/>
        <v>0</v>
      </c>
      <c r="AI686" s="312">
        <f>'To &amp; from Work- trip % summary'!V691</f>
        <v>0</v>
      </c>
      <c r="AJ686" s="314">
        <f>'To &amp; from Work- trip % summary'!X691</f>
        <v>0</v>
      </c>
      <c r="AK686" s="260">
        <f t="shared" si="148"/>
        <v>0</v>
      </c>
      <c r="AL686" s="259">
        <f t="shared" si="149"/>
        <v>0</v>
      </c>
      <c r="AM686" s="312">
        <f>'To &amp; from Work- trip % summary'!AA691</f>
        <v>0</v>
      </c>
      <c r="AN686" s="314">
        <f>'To &amp; from Work- trip % summary'!AC691</f>
        <v>0</v>
      </c>
      <c r="AO686" s="260">
        <f t="shared" si="150"/>
        <v>0</v>
      </c>
      <c r="AP686" s="259">
        <f t="shared" si="151"/>
        <v>0</v>
      </c>
      <c r="AQ686" s="312">
        <f>'To &amp; from Work- trip % summary'!AF691</f>
        <v>0</v>
      </c>
      <c r="AR686" s="314">
        <f>'To &amp; from Work- trip % summary'!AH691</f>
        <v>0</v>
      </c>
      <c r="AS686" s="260">
        <f t="shared" si="152"/>
        <v>0</v>
      </c>
      <c r="AT686" s="259">
        <f t="shared" si="153"/>
        <v>0</v>
      </c>
      <c r="AU686" s="261"/>
      <c r="AV686" s="248"/>
      <c r="AW686" s="248"/>
      <c r="AX686" s="248"/>
      <c r="AY686" s="248"/>
    </row>
    <row r="687" spans="1:51" x14ac:dyDescent="0.2">
      <c r="A687" s="248"/>
      <c r="B687" s="248"/>
      <c r="C687" s="248"/>
      <c r="D687" s="248"/>
      <c r="E687" s="248"/>
      <c r="F687" s="248"/>
      <c r="G687" s="248"/>
      <c r="H687" s="248"/>
      <c r="I687" s="248"/>
      <c r="J687" s="248"/>
      <c r="K687" s="248"/>
      <c r="L687" s="248"/>
      <c r="M687" s="248"/>
      <c r="N687" s="248"/>
      <c r="O687" s="248"/>
      <c r="P687" s="248"/>
      <c r="Q687" s="296"/>
      <c r="R687" s="256">
        <f>'To &amp; from Work- trip % summary'!B692</f>
        <v>0</v>
      </c>
      <c r="S687" s="313">
        <f>'To &amp; from Work- trip % summary'!D692</f>
        <v>0</v>
      </c>
      <c r="T687" s="257">
        <f>'Non-survey input values'!$B$26</f>
        <v>220.3</v>
      </c>
      <c r="U687" s="258">
        <f t="shared" si="140"/>
        <v>0</v>
      </c>
      <c r="V687" s="259">
        <f t="shared" si="141"/>
        <v>0</v>
      </c>
      <c r="W687" s="312">
        <f>'To &amp; from Work- trip % summary'!G692</f>
        <v>0</v>
      </c>
      <c r="X687" s="314">
        <f>'To &amp; from Work- trip % summary'!I692</f>
        <v>0</v>
      </c>
      <c r="Y687" s="260">
        <f t="shared" si="142"/>
        <v>0</v>
      </c>
      <c r="Z687" s="259">
        <f t="shared" si="143"/>
        <v>0</v>
      </c>
      <c r="AA687" s="312">
        <f>'To &amp; from Work- trip % summary'!L692</f>
        <v>0</v>
      </c>
      <c r="AB687" s="314">
        <f>'To &amp; from Work- trip % summary'!N692</f>
        <v>0</v>
      </c>
      <c r="AC687" s="260">
        <f t="shared" si="144"/>
        <v>0</v>
      </c>
      <c r="AD687" s="259">
        <f t="shared" si="145"/>
        <v>0</v>
      </c>
      <c r="AE687" s="312">
        <f>'To &amp; from Work- trip % summary'!Q692</f>
        <v>0</v>
      </c>
      <c r="AF687" s="314">
        <f>'To &amp; from Work- trip % summary'!S692</f>
        <v>0</v>
      </c>
      <c r="AG687" s="260">
        <f t="shared" si="146"/>
        <v>0</v>
      </c>
      <c r="AH687" s="259">
        <f t="shared" si="147"/>
        <v>0</v>
      </c>
      <c r="AI687" s="312">
        <f>'To &amp; from Work- trip % summary'!V692</f>
        <v>0</v>
      </c>
      <c r="AJ687" s="314">
        <f>'To &amp; from Work- trip % summary'!X692</f>
        <v>0</v>
      </c>
      <c r="AK687" s="260">
        <f t="shared" si="148"/>
        <v>0</v>
      </c>
      <c r="AL687" s="259">
        <f t="shared" si="149"/>
        <v>0</v>
      </c>
      <c r="AM687" s="312">
        <f>'To &amp; from Work- trip % summary'!AA692</f>
        <v>0</v>
      </c>
      <c r="AN687" s="314">
        <f>'To &amp; from Work- trip % summary'!AC692</f>
        <v>0</v>
      </c>
      <c r="AO687" s="260">
        <f t="shared" si="150"/>
        <v>0</v>
      </c>
      <c r="AP687" s="259">
        <f t="shared" si="151"/>
        <v>0</v>
      </c>
      <c r="AQ687" s="312">
        <f>'To &amp; from Work- trip % summary'!AF692</f>
        <v>0</v>
      </c>
      <c r="AR687" s="314">
        <f>'To &amp; from Work- trip % summary'!AH692</f>
        <v>0</v>
      </c>
      <c r="AS687" s="260">
        <f t="shared" si="152"/>
        <v>0</v>
      </c>
      <c r="AT687" s="259">
        <f t="shared" si="153"/>
        <v>0</v>
      </c>
      <c r="AU687" s="261"/>
      <c r="AV687" s="248"/>
      <c r="AW687" s="248"/>
      <c r="AX687" s="248"/>
      <c r="AY687" s="248"/>
    </row>
    <row r="688" spans="1:51" x14ac:dyDescent="0.2">
      <c r="A688" s="248"/>
      <c r="B688" s="248"/>
      <c r="C688" s="248"/>
      <c r="D688" s="248"/>
      <c r="E688" s="248"/>
      <c r="F688" s="248"/>
      <c r="G688" s="248"/>
      <c r="H688" s="248"/>
      <c r="I688" s="248"/>
      <c r="J688" s="248"/>
      <c r="K688" s="248"/>
      <c r="L688" s="248"/>
      <c r="M688" s="248"/>
      <c r="N688" s="248"/>
      <c r="O688" s="248"/>
      <c r="P688" s="248"/>
      <c r="Q688" s="296"/>
      <c r="R688" s="256">
        <f>'To &amp; from Work- trip % summary'!B693</f>
        <v>0</v>
      </c>
      <c r="S688" s="313">
        <f>'To &amp; from Work- trip % summary'!D693</f>
        <v>0</v>
      </c>
      <c r="T688" s="257">
        <f>'Non-survey input values'!$B$26</f>
        <v>220.3</v>
      </c>
      <c r="U688" s="258">
        <f t="shared" si="140"/>
        <v>0</v>
      </c>
      <c r="V688" s="259">
        <f t="shared" si="141"/>
        <v>0</v>
      </c>
      <c r="W688" s="312">
        <f>'To &amp; from Work- trip % summary'!G693</f>
        <v>0</v>
      </c>
      <c r="X688" s="314">
        <f>'To &amp; from Work- trip % summary'!I693</f>
        <v>0</v>
      </c>
      <c r="Y688" s="260">
        <f t="shared" si="142"/>
        <v>0</v>
      </c>
      <c r="Z688" s="259">
        <f t="shared" si="143"/>
        <v>0</v>
      </c>
      <c r="AA688" s="312">
        <f>'To &amp; from Work- trip % summary'!L693</f>
        <v>0</v>
      </c>
      <c r="AB688" s="314">
        <f>'To &amp; from Work- trip % summary'!N693</f>
        <v>0</v>
      </c>
      <c r="AC688" s="260">
        <f t="shared" si="144"/>
        <v>0</v>
      </c>
      <c r="AD688" s="259">
        <f t="shared" si="145"/>
        <v>0</v>
      </c>
      <c r="AE688" s="312">
        <f>'To &amp; from Work- trip % summary'!Q693</f>
        <v>0</v>
      </c>
      <c r="AF688" s="314">
        <f>'To &amp; from Work- trip % summary'!S693</f>
        <v>0</v>
      </c>
      <c r="AG688" s="260">
        <f t="shared" si="146"/>
        <v>0</v>
      </c>
      <c r="AH688" s="259">
        <f t="shared" si="147"/>
        <v>0</v>
      </c>
      <c r="AI688" s="312">
        <f>'To &amp; from Work- trip % summary'!V693</f>
        <v>0</v>
      </c>
      <c r="AJ688" s="314">
        <f>'To &amp; from Work- trip % summary'!X693</f>
        <v>0</v>
      </c>
      <c r="AK688" s="260">
        <f t="shared" si="148"/>
        <v>0</v>
      </c>
      <c r="AL688" s="259">
        <f t="shared" si="149"/>
        <v>0</v>
      </c>
      <c r="AM688" s="312">
        <f>'To &amp; from Work- trip % summary'!AA693</f>
        <v>0</v>
      </c>
      <c r="AN688" s="314">
        <f>'To &amp; from Work- trip % summary'!AC693</f>
        <v>0</v>
      </c>
      <c r="AO688" s="260">
        <f t="shared" si="150"/>
        <v>0</v>
      </c>
      <c r="AP688" s="259">
        <f t="shared" si="151"/>
        <v>0</v>
      </c>
      <c r="AQ688" s="312">
        <f>'To &amp; from Work- trip % summary'!AF693</f>
        <v>0</v>
      </c>
      <c r="AR688" s="314">
        <f>'To &amp; from Work- trip % summary'!AH693</f>
        <v>0</v>
      </c>
      <c r="AS688" s="260">
        <f t="shared" si="152"/>
        <v>0</v>
      </c>
      <c r="AT688" s="259">
        <f t="shared" si="153"/>
        <v>0</v>
      </c>
      <c r="AU688" s="261"/>
      <c r="AV688" s="248"/>
      <c r="AW688" s="248"/>
      <c r="AX688" s="248"/>
      <c r="AY688" s="248"/>
    </row>
    <row r="689" spans="1:51" x14ac:dyDescent="0.2">
      <c r="A689" s="248"/>
      <c r="B689" s="248"/>
      <c r="C689" s="248"/>
      <c r="D689" s="248"/>
      <c r="E689" s="248"/>
      <c r="F689" s="248"/>
      <c r="G689" s="248"/>
      <c r="H689" s="248"/>
      <c r="I689" s="248"/>
      <c r="J689" s="248"/>
      <c r="K689" s="248"/>
      <c r="L689" s="248"/>
      <c r="M689" s="248"/>
      <c r="N689" s="248"/>
      <c r="O689" s="248"/>
      <c r="P689" s="248"/>
      <c r="Q689" s="296"/>
      <c r="R689" s="256">
        <f>'To &amp; from Work- trip % summary'!B694</f>
        <v>0</v>
      </c>
      <c r="S689" s="313">
        <f>'To &amp; from Work- trip % summary'!D694</f>
        <v>0</v>
      </c>
      <c r="T689" s="257">
        <f>'Non-survey input values'!$B$26</f>
        <v>220.3</v>
      </c>
      <c r="U689" s="258">
        <f t="shared" si="140"/>
        <v>0</v>
      </c>
      <c r="V689" s="259">
        <f t="shared" si="141"/>
        <v>0</v>
      </c>
      <c r="W689" s="312">
        <f>'To &amp; from Work- trip % summary'!G694</f>
        <v>0</v>
      </c>
      <c r="X689" s="314">
        <f>'To &amp; from Work- trip % summary'!I694</f>
        <v>0</v>
      </c>
      <c r="Y689" s="260">
        <f t="shared" si="142"/>
        <v>0</v>
      </c>
      <c r="Z689" s="259">
        <f t="shared" si="143"/>
        <v>0</v>
      </c>
      <c r="AA689" s="312">
        <f>'To &amp; from Work- trip % summary'!L694</f>
        <v>0</v>
      </c>
      <c r="AB689" s="314">
        <f>'To &amp; from Work- trip % summary'!N694</f>
        <v>0</v>
      </c>
      <c r="AC689" s="260">
        <f t="shared" si="144"/>
        <v>0</v>
      </c>
      <c r="AD689" s="259">
        <f t="shared" si="145"/>
        <v>0</v>
      </c>
      <c r="AE689" s="312">
        <f>'To &amp; from Work- trip % summary'!Q694</f>
        <v>0</v>
      </c>
      <c r="AF689" s="314">
        <f>'To &amp; from Work- trip % summary'!S694</f>
        <v>0</v>
      </c>
      <c r="AG689" s="260">
        <f t="shared" si="146"/>
        <v>0</v>
      </c>
      <c r="AH689" s="259">
        <f t="shared" si="147"/>
        <v>0</v>
      </c>
      <c r="AI689" s="312">
        <f>'To &amp; from Work- trip % summary'!V694</f>
        <v>0</v>
      </c>
      <c r="AJ689" s="314">
        <f>'To &amp; from Work- trip % summary'!X694</f>
        <v>0</v>
      </c>
      <c r="AK689" s="260">
        <f t="shared" si="148"/>
        <v>0</v>
      </c>
      <c r="AL689" s="259">
        <f t="shared" si="149"/>
        <v>0</v>
      </c>
      <c r="AM689" s="312">
        <f>'To &amp; from Work- trip % summary'!AA694</f>
        <v>0</v>
      </c>
      <c r="AN689" s="314">
        <f>'To &amp; from Work- trip % summary'!AC694</f>
        <v>0</v>
      </c>
      <c r="AO689" s="260">
        <f t="shared" si="150"/>
        <v>0</v>
      </c>
      <c r="AP689" s="259">
        <f t="shared" si="151"/>
        <v>0</v>
      </c>
      <c r="AQ689" s="312">
        <f>'To &amp; from Work- trip % summary'!AF694</f>
        <v>0</v>
      </c>
      <c r="AR689" s="314">
        <f>'To &amp; from Work- trip % summary'!AH694</f>
        <v>0</v>
      </c>
      <c r="AS689" s="260">
        <f t="shared" si="152"/>
        <v>0</v>
      </c>
      <c r="AT689" s="259">
        <f t="shared" si="153"/>
        <v>0</v>
      </c>
      <c r="AU689" s="261"/>
      <c r="AV689" s="248"/>
      <c r="AW689" s="248"/>
      <c r="AX689" s="248"/>
      <c r="AY689" s="248"/>
    </row>
    <row r="690" spans="1:51" x14ac:dyDescent="0.2">
      <c r="A690" s="248"/>
      <c r="B690" s="248"/>
      <c r="C690" s="248"/>
      <c r="D690" s="248"/>
      <c r="E690" s="248"/>
      <c r="F690" s="248"/>
      <c r="G690" s="248"/>
      <c r="H690" s="248"/>
      <c r="I690" s="248"/>
      <c r="J690" s="248"/>
      <c r="K690" s="248"/>
      <c r="L690" s="248"/>
      <c r="M690" s="248"/>
      <c r="N690" s="248"/>
      <c r="O690" s="248"/>
      <c r="P690" s="248"/>
      <c r="Q690" s="296"/>
      <c r="R690" s="256">
        <f>'To &amp; from Work- trip % summary'!B695</f>
        <v>0</v>
      </c>
      <c r="S690" s="313">
        <f>'To &amp; from Work- trip % summary'!D695</f>
        <v>0</v>
      </c>
      <c r="T690" s="257">
        <f>'Non-survey input values'!$B$26</f>
        <v>220.3</v>
      </c>
      <c r="U690" s="258">
        <f t="shared" si="140"/>
        <v>0</v>
      </c>
      <c r="V690" s="259">
        <f t="shared" si="141"/>
        <v>0</v>
      </c>
      <c r="W690" s="312">
        <f>'To &amp; from Work- trip % summary'!G695</f>
        <v>0</v>
      </c>
      <c r="X690" s="314">
        <f>'To &amp; from Work- trip % summary'!I695</f>
        <v>0</v>
      </c>
      <c r="Y690" s="260">
        <f t="shared" si="142"/>
        <v>0</v>
      </c>
      <c r="Z690" s="259">
        <f t="shared" si="143"/>
        <v>0</v>
      </c>
      <c r="AA690" s="312">
        <f>'To &amp; from Work- trip % summary'!L695</f>
        <v>0</v>
      </c>
      <c r="AB690" s="314">
        <f>'To &amp; from Work- trip % summary'!N695</f>
        <v>0</v>
      </c>
      <c r="AC690" s="260">
        <f t="shared" si="144"/>
        <v>0</v>
      </c>
      <c r="AD690" s="259">
        <f t="shared" si="145"/>
        <v>0</v>
      </c>
      <c r="AE690" s="312">
        <f>'To &amp; from Work- trip % summary'!Q695</f>
        <v>0</v>
      </c>
      <c r="AF690" s="314">
        <f>'To &amp; from Work- trip % summary'!S695</f>
        <v>0</v>
      </c>
      <c r="AG690" s="260">
        <f t="shared" si="146"/>
        <v>0</v>
      </c>
      <c r="AH690" s="259">
        <f t="shared" si="147"/>
        <v>0</v>
      </c>
      <c r="AI690" s="312">
        <f>'To &amp; from Work- trip % summary'!V695</f>
        <v>0</v>
      </c>
      <c r="AJ690" s="314">
        <f>'To &amp; from Work- trip % summary'!X695</f>
        <v>0</v>
      </c>
      <c r="AK690" s="260">
        <f t="shared" si="148"/>
        <v>0</v>
      </c>
      <c r="AL690" s="259">
        <f t="shared" si="149"/>
        <v>0</v>
      </c>
      <c r="AM690" s="312">
        <f>'To &amp; from Work- trip % summary'!AA695</f>
        <v>0</v>
      </c>
      <c r="AN690" s="314">
        <f>'To &amp; from Work- trip % summary'!AC695</f>
        <v>0</v>
      </c>
      <c r="AO690" s="260">
        <f t="shared" si="150"/>
        <v>0</v>
      </c>
      <c r="AP690" s="259">
        <f t="shared" si="151"/>
        <v>0</v>
      </c>
      <c r="AQ690" s="312">
        <f>'To &amp; from Work- trip % summary'!AF695</f>
        <v>0</v>
      </c>
      <c r="AR690" s="314">
        <f>'To &amp; from Work- trip % summary'!AH695</f>
        <v>0</v>
      </c>
      <c r="AS690" s="260">
        <f t="shared" si="152"/>
        <v>0</v>
      </c>
      <c r="AT690" s="259">
        <f t="shared" si="153"/>
        <v>0</v>
      </c>
      <c r="AU690" s="261"/>
      <c r="AV690" s="248"/>
      <c r="AW690" s="248"/>
      <c r="AX690" s="248"/>
      <c r="AY690" s="248"/>
    </row>
    <row r="691" spans="1:51" x14ac:dyDescent="0.2">
      <c r="A691" s="248"/>
      <c r="B691" s="248"/>
      <c r="C691" s="248"/>
      <c r="D691" s="248"/>
      <c r="E691" s="248"/>
      <c r="F691" s="248"/>
      <c r="G691" s="248"/>
      <c r="H691" s="248"/>
      <c r="I691" s="248"/>
      <c r="J691" s="248"/>
      <c r="K691" s="248"/>
      <c r="L691" s="248"/>
      <c r="M691" s="248"/>
      <c r="N691" s="248"/>
      <c r="O691" s="248"/>
      <c r="P691" s="248"/>
      <c r="Q691" s="296"/>
      <c r="R691" s="256">
        <f>'To &amp; from Work- trip % summary'!B696</f>
        <v>0</v>
      </c>
      <c r="S691" s="313">
        <f>'To &amp; from Work- trip % summary'!D696</f>
        <v>0</v>
      </c>
      <c r="T691" s="257">
        <f>'Non-survey input values'!$B$26</f>
        <v>220.3</v>
      </c>
      <c r="U691" s="258">
        <f t="shared" si="140"/>
        <v>0</v>
      </c>
      <c r="V691" s="259">
        <f t="shared" si="141"/>
        <v>0</v>
      </c>
      <c r="W691" s="312">
        <f>'To &amp; from Work- trip % summary'!G696</f>
        <v>0</v>
      </c>
      <c r="X691" s="314">
        <f>'To &amp; from Work- trip % summary'!I696</f>
        <v>0</v>
      </c>
      <c r="Y691" s="260">
        <f t="shared" si="142"/>
        <v>0</v>
      </c>
      <c r="Z691" s="259">
        <f t="shared" si="143"/>
        <v>0</v>
      </c>
      <c r="AA691" s="312">
        <f>'To &amp; from Work- trip % summary'!L696</f>
        <v>0</v>
      </c>
      <c r="AB691" s="314">
        <f>'To &amp; from Work- trip % summary'!N696</f>
        <v>0</v>
      </c>
      <c r="AC691" s="260">
        <f t="shared" si="144"/>
        <v>0</v>
      </c>
      <c r="AD691" s="259">
        <f t="shared" si="145"/>
        <v>0</v>
      </c>
      <c r="AE691" s="312">
        <f>'To &amp; from Work- trip % summary'!Q696</f>
        <v>0</v>
      </c>
      <c r="AF691" s="314">
        <f>'To &amp; from Work- trip % summary'!S696</f>
        <v>0</v>
      </c>
      <c r="AG691" s="260">
        <f t="shared" si="146"/>
        <v>0</v>
      </c>
      <c r="AH691" s="259">
        <f t="shared" si="147"/>
        <v>0</v>
      </c>
      <c r="AI691" s="312">
        <f>'To &amp; from Work- trip % summary'!V696</f>
        <v>0</v>
      </c>
      <c r="AJ691" s="314">
        <f>'To &amp; from Work- trip % summary'!X696</f>
        <v>0</v>
      </c>
      <c r="AK691" s="260">
        <f t="shared" si="148"/>
        <v>0</v>
      </c>
      <c r="AL691" s="259">
        <f t="shared" si="149"/>
        <v>0</v>
      </c>
      <c r="AM691" s="312">
        <f>'To &amp; from Work- trip % summary'!AA696</f>
        <v>0</v>
      </c>
      <c r="AN691" s="314">
        <f>'To &amp; from Work- trip % summary'!AC696</f>
        <v>0</v>
      </c>
      <c r="AO691" s="260">
        <f t="shared" si="150"/>
        <v>0</v>
      </c>
      <c r="AP691" s="259">
        <f t="shared" si="151"/>
        <v>0</v>
      </c>
      <c r="AQ691" s="312">
        <f>'To &amp; from Work- trip % summary'!AF696</f>
        <v>0</v>
      </c>
      <c r="AR691" s="314">
        <f>'To &amp; from Work- trip % summary'!AH696</f>
        <v>0</v>
      </c>
      <c r="AS691" s="260">
        <f t="shared" si="152"/>
        <v>0</v>
      </c>
      <c r="AT691" s="259">
        <f t="shared" si="153"/>
        <v>0</v>
      </c>
      <c r="AU691" s="261"/>
      <c r="AV691" s="248"/>
      <c r="AW691" s="248"/>
      <c r="AX691" s="248"/>
      <c r="AY691" s="248"/>
    </row>
    <row r="692" spans="1:51" x14ac:dyDescent="0.2">
      <c r="A692" s="248"/>
      <c r="B692" s="248"/>
      <c r="C692" s="248"/>
      <c r="D692" s="248"/>
      <c r="E692" s="248"/>
      <c r="F692" s="248"/>
      <c r="G692" s="248"/>
      <c r="H692" s="248"/>
      <c r="I692" s="248"/>
      <c r="J692" s="248"/>
      <c r="K692" s="248"/>
      <c r="L692" s="248"/>
      <c r="M692" s="248"/>
      <c r="N692" s="248"/>
      <c r="O692" s="248"/>
      <c r="P692" s="248"/>
      <c r="Q692" s="296"/>
      <c r="R692" s="256">
        <f>'To &amp; from Work- trip % summary'!B697</f>
        <v>0</v>
      </c>
      <c r="S692" s="313">
        <f>'To &amp; from Work- trip % summary'!D697</f>
        <v>0</v>
      </c>
      <c r="T692" s="257">
        <f>'Non-survey input values'!$B$26</f>
        <v>220.3</v>
      </c>
      <c r="U692" s="258">
        <f t="shared" si="140"/>
        <v>0</v>
      </c>
      <c r="V692" s="259">
        <f t="shared" si="141"/>
        <v>0</v>
      </c>
      <c r="W692" s="312">
        <f>'To &amp; from Work- trip % summary'!G697</f>
        <v>0</v>
      </c>
      <c r="X692" s="314">
        <f>'To &amp; from Work- trip % summary'!I697</f>
        <v>0</v>
      </c>
      <c r="Y692" s="260">
        <f t="shared" si="142"/>
        <v>0</v>
      </c>
      <c r="Z692" s="259">
        <f t="shared" si="143"/>
        <v>0</v>
      </c>
      <c r="AA692" s="312">
        <f>'To &amp; from Work- trip % summary'!L697</f>
        <v>0</v>
      </c>
      <c r="AB692" s="314">
        <f>'To &amp; from Work- trip % summary'!N697</f>
        <v>0</v>
      </c>
      <c r="AC692" s="260">
        <f t="shared" si="144"/>
        <v>0</v>
      </c>
      <c r="AD692" s="259">
        <f t="shared" si="145"/>
        <v>0</v>
      </c>
      <c r="AE692" s="312">
        <f>'To &amp; from Work- trip % summary'!Q697</f>
        <v>0</v>
      </c>
      <c r="AF692" s="314">
        <f>'To &amp; from Work- trip % summary'!S697</f>
        <v>0</v>
      </c>
      <c r="AG692" s="260">
        <f t="shared" si="146"/>
        <v>0</v>
      </c>
      <c r="AH692" s="259">
        <f t="shared" si="147"/>
        <v>0</v>
      </c>
      <c r="AI692" s="312">
        <f>'To &amp; from Work- trip % summary'!V697</f>
        <v>0</v>
      </c>
      <c r="AJ692" s="314">
        <f>'To &amp; from Work- trip % summary'!X697</f>
        <v>0</v>
      </c>
      <c r="AK692" s="260">
        <f t="shared" si="148"/>
        <v>0</v>
      </c>
      <c r="AL692" s="259">
        <f t="shared" si="149"/>
        <v>0</v>
      </c>
      <c r="AM692" s="312">
        <f>'To &amp; from Work- trip % summary'!AA697</f>
        <v>0</v>
      </c>
      <c r="AN692" s="314">
        <f>'To &amp; from Work- trip % summary'!AC697</f>
        <v>0</v>
      </c>
      <c r="AO692" s="260">
        <f t="shared" si="150"/>
        <v>0</v>
      </c>
      <c r="AP692" s="259">
        <f t="shared" si="151"/>
        <v>0</v>
      </c>
      <c r="AQ692" s="312">
        <f>'To &amp; from Work- trip % summary'!AF697</f>
        <v>0</v>
      </c>
      <c r="AR692" s="314">
        <f>'To &amp; from Work- trip % summary'!AH697</f>
        <v>0</v>
      </c>
      <c r="AS692" s="260">
        <f t="shared" si="152"/>
        <v>0</v>
      </c>
      <c r="AT692" s="259">
        <f t="shared" si="153"/>
        <v>0</v>
      </c>
      <c r="AU692" s="261"/>
      <c r="AV692" s="248"/>
      <c r="AW692" s="248"/>
      <c r="AX692" s="248"/>
      <c r="AY692" s="248"/>
    </row>
    <row r="693" spans="1:51" x14ac:dyDescent="0.2">
      <c r="A693" s="248"/>
      <c r="B693" s="248"/>
      <c r="C693" s="248"/>
      <c r="D693" s="248"/>
      <c r="E693" s="248"/>
      <c r="F693" s="248"/>
      <c r="G693" s="248"/>
      <c r="H693" s="248"/>
      <c r="I693" s="248"/>
      <c r="J693" s="248"/>
      <c r="K693" s="248"/>
      <c r="L693" s="248"/>
      <c r="M693" s="248"/>
      <c r="N693" s="248"/>
      <c r="O693" s="248"/>
      <c r="P693" s="248"/>
      <c r="Q693" s="296"/>
      <c r="R693" s="256">
        <f>'To &amp; from Work- trip % summary'!B698</f>
        <v>0</v>
      </c>
      <c r="S693" s="313">
        <f>'To &amp; from Work- trip % summary'!D698</f>
        <v>0</v>
      </c>
      <c r="T693" s="257">
        <f>'Non-survey input values'!$B$26</f>
        <v>220.3</v>
      </c>
      <c r="U693" s="258">
        <f t="shared" si="140"/>
        <v>0</v>
      </c>
      <c r="V693" s="259">
        <f t="shared" si="141"/>
        <v>0</v>
      </c>
      <c r="W693" s="312">
        <f>'To &amp; from Work- trip % summary'!G698</f>
        <v>0</v>
      </c>
      <c r="X693" s="314">
        <f>'To &amp; from Work- trip % summary'!I698</f>
        <v>0</v>
      </c>
      <c r="Y693" s="260">
        <f t="shared" si="142"/>
        <v>0</v>
      </c>
      <c r="Z693" s="259">
        <f t="shared" si="143"/>
        <v>0</v>
      </c>
      <c r="AA693" s="312">
        <f>'To &amp; from Work- trip % summary'!L698</f>
        <v>0</v>
      </c>
      <c r="AB693" s="314">
        <f>'To &amp; from Work- trip % summary'!N698</f>
        <v>0</v>
      </c>
      <c r="AC693" s="260">
        <f t="shared" si="144"/>
        <v>0</v>
      </c>
      <c r="AD693" s="259">
        <f t="shared" si="145"/>
        <v>0</v>
      </c>
      <c r="AE693" s="312">
        <f>'To &amp; from Work- trip % summary'!Q698</f>
        <v>0</v>
      </c>
      <c r="AF693" s="314">
        <f>'To &amp; from Work- trip % summary'!S698</f>
        <v>0</v>
      </c>
      <c r="AG693" s="260">
        <f t="shared" si="146"/>
        <v>0</v>
      </c>
      <c r="AH693" s="259">
        <f t="shared" si="147"/>
        <v>0</v>
      </c>
      <c r="AI693" s="312">
        <f>'To &amp; from Work- trip % summary'!V698</f>
        <v>0</v>
      </c>
      <c r="AJ693" s="314">
        <f>'To &amp; from Work- trip % summary'!X698</f>
        <v>0</v>
      </c>
      <c r="AK693" s="260">
        <f t="shared" si="148"/>
        <v>0</v>
      </c>
      <c r="AL693" s="259">
        <f t="shared" si="149"/>
        <v>0</v>
      </c>
      <c r="AM693" s="312">
        <f>'To &amp; from Work- trip % summary'!AA698</f>
        <v>0</v>
      </c>
      <c r="AN693" s="314">
        <f>'To &amp; from Work- trip % summary'!AC698</f>
        <v>0</v>
      </c>
      <c r="AO693" s="260">
        <f t="shared" si="150"/>
        <v>0</v>
      </c>
      <c r="AP693" s="259">
        <f t="shared" si="151"/>
        <v>0</v>
      </c>
      <c r="AQ693" s="312">
        <f>'To &amp; from Work- trip % summary'!AF698</f>
        <v>0</v>
      </c>
      <c r="AR693" s="314">
        <f>'To &amp; from Work- trip % summary'!AH698</f>
        <v>0</v>
      </c>
      <c r="AS693" s="260">
        <f t="shared" si="152"/>
        <v>0</v>
      </c>
      <c r="AT693" s="259">
        <f t="shared" si="153"/>
        <v>0</v>
      </c>
      <c r="AU693" s="261"/>
      <c r="AV693" s="248"/>
      <c r="AW693" s="248"/>
      <c r="AX693" s="248"/>
      <c r="AY693" s="248"/>
    </row>
    <row r="694" spans="1:51" x14ac:dyDescent="0.2">
      <c r="A694" s="248"/>
      <c r="B694" s="248"/>
      <c r="C694" s="248"/>
      <c r="D694" s="248"/>
      <c r="E694" s="248"/>
      <c r="F694" s="248"/>
      <c r="G694" s="248"/>
      <c r="H694" s="248"/>
      <c r="I694" s="248"/>
      <c r="J694" s="248"/>
      <c r="K694" s="248"/>
      <c r="L694" s="248"/>
      <c r="M694" s="248"/>
      <c r="N694" s="248"/>
      <c r="O694" s="248"/>
      <c r="P694" s="248"/>
      <c r="Q694" s="296"/>
      <c r="R694" s="256">
        <f>'To &amp; from Work- trip % summary'!B699</f>
        <v>0</v>
      </c>
      <c r="S694" s="313">
        <f>'To &amp; from Work- trip % summary'!D699</f>
        <v>0</v>
      </c>
      <c r="T694" s="257">
        <f>'Non-survey input values'!$B$26</f>
        <v>220.3</v>
      </c>
      <c r="U694" s="258">
        <f t="shared" si="140"/>
        <v>0</v>
      </c>
      <c r="V694" s="259">
        <f t="shared" si="141"/>
        <v>0</v>
      </c>
      <c r="W694" s="312">
        <f>'To &amp; from Work- trip % summary'!G699</f>
        <v>0</v>
      </c>
      <c r="X694" s="314">
        <f>'To &amp; from Work- trip % summary'!I699</f>
        <v>0</v>
      </c>
      <c r="Y694" s="260">
        <f t="shared" si="142"/>
        <v>0</v>
      </c>
      <c r="Z694" s="259">
        <f t="shared" si="143"/>
        <v>0</v>
      </c>
      <c r="AA694" s="312">
        <f>'To &amp; from Work- trip % summary'!L699</f>
        <v>0</v>
      </c>
      <c r="AB694" s="314">
        <f>'To &amp; from Work- trip % summary'!N699</f>
        <v>0</v>
      </c>
      <c r="AC694" s="260">
        <f t="shared" si="144"/>
        <v>0</v>
      </c>
      <c r="AD694" s="259">
        <f t="shared" si="145"/>
        <v>0</v>
      </c>
      <c r="AE694" s="312">
        <f>'To &amp; from Work- trip % summary'!Q699</f>
        <v>0</v>
      </c>
      <c r="AF694" s="314">
        <f>'To &amp; from Work- trip % summary'!S699</f>
        <v>0</v>
      </c>
      <c r="AG694" s="260">
        <f t="shared" si="146"/>
        <v>0</v>
      </c>
      <c r="AH694" s="259">
        <f t="shared" si="147"/>
        <v>0</v>
      </c>
      <c r="AI694" s="312">
        <f>'To &amp; from Work- trip % summary'!V699</f>
        <v>0</v>
      </c>
      <c r="AJ694" s="314">
        <f>'To &amp; from Work- trip % summary'!X699</f>
        <v>0</v>
      </c>
      <c r="AK694" s="260">
        <f t="shared" si="148"/>
        <v>0</v>
      </c>
      <c r="AL694" s="259">
        <f t="shared" si="149"/>
        <v>0</v>
      </c>
      <c r="AM694" s="312">
        <f>'To &amp; from Work- trip % summary'!AA699</f>
        <v>0</v>
      </c>
      <c r="AN694" s="314">
        <f>'To &amp; from Work- trip % summary'!AC699</f>
        <v>0</v>
      </c>
      <c r="AO694" s="260">
        <f t="shared" si="150"/>
        <v>0</v>
      </c>
      <c r="AP694" s="259">
        <f t="shared" si="151"/>
        <v>0</v>
      </c>
      <c r="AQ694" s="312">
        <f>'To &amp; from Work- trip % summary'!AF699</f>
        <v>0</v>
      </c>
      <c r="AR694" s="314">
        <f>'To &amp; from Work- trip % summary'!AH699</f>
        <v>0</v>
      </c>
      <c r="AS694" s="260">
        <f t="shared" si="152"/>
        <v>0</v>
      </c>
      <c r="AT694" s="259">
        <f t="shared" si="153"/>
        <v>0</v>
      </c>
      <c r="AU694" s="261"/>
      <c r="AV694" s="248"/>
      <c r="AW694" s="248"/>
      <c r="AX694" s="248"/>
      <c r="AY694" s="248"/>
    </row>
    <row r="695" spans="1:51" x14ac:dyDescent="0.2">
      <c r="A695" s="248"/>
      <c r="B695" s="248"/>
      <c r="C695" s="248"/>
      <c r="D695" s="248"/>
      <c r="E695" s="248"/>
      <c r="F695" s="248"/>
      <c r="G695" s="248"/>
      <c r="H695" s="248"/>
      <c r="I695" s="248"/>
      <c r="J695" s="248"/>
      <c r="K695" s="248"/>
      <c r="L695" s="248"/>
      <c r="M695" s="248"/>
      <c r="N695" s="248"/>
      <c r="O695" s="248"/>
      <c r="P695" s="248"/>
      <c r="Q695" s="296"/>
      <c r="R695" s="256">
        <f>'To &amp; from Work- trip % summary'!B700</f>
        <v>0</v>
      </c>
      <c r="S695" s="313">
        <f>'To &amp; from Work- trip % summary'!D700</f>
        <v>0</v>
      </c>
      <c r="T695" s="257">
        <f>'Non-survey input values'!$B$26</f>
        <v>220.3</v>
      </c>
      <c r="U695" s="258">
        <f t="shared" si="140"/>
        <v>0</v>
      </c>
      <c r="V695" s="259">
        <f t="shared" si="141"/>
        <v>0</v>
      </c>
      <c r="W695" s="312">
        <f>'To &amp; from Work- trip % summary'!G700</f>
        <v>0</v>
      </c>
      <c r="X695" s="314">
        <f>'To &amp; from Work- trip % summary'!I700</f>
        <v>0</v>
      </c>
      <c r="Y695" s="260">
        <f t="shared" si="142"/>
        <v>0</v>
      </c>
      <c r="Z695" s="259">
        <f t="shared" si="143"/>
        <v>0</v>
      </c>
      <c r="AA695" s="312">
        <f>'To &amp; from Work- trip % summary'!L700</f>
        <v>0</v>
      </c>
      <c r="AB695" s="314">
        <f>'To &amp; from Work- trip % summary'!N700</f>
        <v>0</v>
      </c>
      <c r="AC695" s="260">
        <f t="shared" si="144"/>
        <v>0</v>
      </c>
      <c r="AD695" s="259">
        <f t="shared" si="145"/>
        <v>0</v>
      </c>
      <c r="AE695" s="312">
        <f>'To &amp; from Work- trip % summary'!Q700</f>
        <v>0</v>
      </c>
      <c r="AF695" s="314">
        <f>'To &amp; from Work- trip % summary'!S700</f>
        <v>0</v>
      </c>
      <c r="AG695" s="260">
        <f t="shared" si="146"/>
        <v>0</v>
      </c>
      <c r="AH695" s="259">
        <f t="shared" si="147"/>
        <v>0</v>
      </c>
      <c r="AI695" s="312">
        <f>'To &amp; from Work- trip % summary'!V700</f>
        <v>0</v>
      </c>
      <c r="AJ695" s="314">
        <f>'To &amp; from Work- trip % summary'!X700</f>
        <v>0</v>
      </c>
      <c r="AK695" s="260">
        <f t="shared" si="148"/>
        <v>0</v>
      </c>
      <c r="AL695" s="259">
        <f t="shared" si="149"/>
        <v>0</v>
      </c>
      <c r="AM695" s="312">
        <f>'To &amp; from Work- trip % summary'!AA700</f>
        <v>0</v>
      </c>
      <c r="AN695" s="314">
        <f>'To &amp; from Work- trip % summary'!AC700</f>
        <v>0</v>
      </c>
      <c r="AO695" s="260">
        <f t="shared" si="150"/>
        <v>0</v>
      </c>
      <c r="AP695" s="259">
        <f t="shared" si="151"/>
        <v>0</v>
      </c>
      <c r="AQ695" s="312">
        <f>'To &amp; from Work- trip % summary'!AF700</f>
        <v>0</v>
      </c>
      <c r="AR695" s="314">
        <f>'To &amp; from Work- trip % summary'!AH700</f>
        <v>0</v>
      </c>
      <c r="AS695" s="260">
        <f t="shared" si="152"/>
        <v>0</v>
      </c>
      <c r="AT695" s="259">
        <f t="shared" si="153"/>
        <v>0</v>
      </c>
      <c r="AU695" s="261"/>
      <c r="AV695" s="248"/>
      <c r="AW695" s="248"/>
      <c r="AX695" s="248"/>
      <c r="AY695" s="248"/>
    </row>
    <row r="696" spans="1:51" x14ac:dyDescent="0.2">
      <c r="A696" s="248"/>
      <c r="B696" s="248"/>
      <c r="C696" s="248"/>
      <c r="D696" s="248"/>
      <c r="E696" s="248"/>
      <c r="F696" s="248"/>
      <c r="G696" s="248"/>
      <c r="H696" s="248"/>
      <c r="I696" s="248"/>
      <c r="J696" s="248"/>
      <c r="K696" s="248"/>
      <c r="L696" s="248"/>
      <c r="M696" s="248"/>
      <c r="N696" s="248"/>
      <c r="O696" s="248"/>
      <c r="P696" s="248"/>
      <c r="Q696" s="296"/>
      <c r="R696" s="256">
        <f>'To &amp; from Work- trip % summary'!B701</f>
        <v>0</v>
      </c>
      <c r="S696" s="313">
        <f>'To &amp; from Work- trip % summary'!D701</f>
        <v>0</v>
      </c>
      <c r="T696" s="257">
        <f>'Non-survey input values'!$B$26</f>
        <v>220.3</v>
      </c>
      <c r="U696" s="258">
        <f t="shared" si="140"/>
        <v>0</v>
      </c>
      <c r="V696" s="259">
        <f t="shared" si="141"/>
        <v>0</v>
      </c>
      <c r="W696" s="312">
        <f>'To &amp; from Work- trip % summary'!G701</f>
        <v>0</v>
      </c>
      <c r="X696" s="314">
        <f>'To &amp; from Work- trip % summary'!I701</f>
        <v>0</v>
      </c>
      <c r="Y696" s="260">
        <f t="shared" si="142"/>
        <v>0</v>
      </c>
      <c r="Z696" s="259">
        <f t="shared" si="143"/>
        <v>0</v>
      </c>
      <c r="AA696" s="312">
        <f>'To &amp; from Work- trip % summary'!L701</f>
        <v>0</v>
      </c>
      <c r="AB696" s="314">
        <f>'To &amp; from Work- trip % summary'!N701</f>
        <v>0</v>
      </c>
      <c r="AC696" s="260">
        <f t="shared" si="144"/>
        <v>0</v>
      </c>
      <c r="AD696" s="259">
        <f t="shared" si="145"/>
        <v>0</v>
      </c>
      <c r="AE696" s="312">
        <f>'To &amp; from Work- trip % summary'!Q701</f>
        <v>0</v>
      </c>
      <c r="AF696" s="314">
        <f>'To &amp; from Work- trip % summary'!S701</f>
        <v>0</v>
      </c>
      <c r="AG696" s="260">
        <f t="shared" si="146"/>
        <v>0</v>
      </c>
      <c r="AH696" s="259">
        <f t="shared" si="147"/>
        <v>0</v>
      </c>
      <c r="AI696" s="312">
        <f>'To &amp; from Work- trip % summary'!V701</f>
        <v>0</v>
      </c>
      <c r="AJ696" s="314">
        <f>'To &amp; from Work- trip % summary'!X701</f>
        <v>0</v>
      </c>
      <c r="AK696" s="260">
        <f t="shared" si="148"/>
        <v>0</v>
      </c>
      <c r="AL696" s="259">
        <f t="shared" si="149"/>
        <v>0</v>
      </c>
      <c r="AM696" s="312">
        <f>'To &amp; from Work- trip % summary'!AA701</f>
        <v>0</v>
      </c>
      <c r="AN696" s="314">
        <f>'To &amp; from Work- trip % summary'!AC701</f>
        <v>0</v>
      </c>
      <c r="AO696" s="260">
        <f t="shared" si="150"/>
        <v>0</v>
      </c>
      <c r="AP696" s="259">
        <f t="shared" si="151"/>
        <v>0</v>
      </c>
      <c r="AQ696" s="312">
        <f>'To &amp; from Work- trip % summary'!AF701</f>
        <v>0</v>
      </c>
      <c r="AR696" s="314">
        <f>'To &amp; from Work- trip % summary'!AH701</f>
        <v>0</v>
      </c>
      <c r="AS696" s="260">
        <f t="shared" si="152"/>
        <v>0</v>
      </c>
      <c r="AT696" s="259">
        <f t="shared" si="153"/>
        <v>0</v>
      </c>
      <c r="AU696" s="261"/>
      <c r="AV696" s="248"/>
      <c r="AW696" s="248"/>
      <c r="AX696" s="248"/>
      <c r="AY696" s="248"/>
    </row>
    <row r="697" spans="1:51" x14ac:dyDescent="0.2">
      <c r="A697" s="248"/>
      <c r="B697" s="248"/>
      <c r="C697" s="248"/>
      <c r="D697" s="248"/>
      <c r="E697" s="248"/>
      <c r="F697" s="248"/>
      <c r="G697" s="248"/>
      <c r="H697" s="248"/>
      <c r="I697" s="248"/>
      <c r="J697" s="248"/>
      <c r="K697" s="248"/>
      <c r="L697" s="248"/>
      <c r="M697" s="248"/>
      <c r="N697" s="248"/>
      <c r="O697" s="248"/>
      <c r="P697" s="248"/>
      <c r="Q697" s="296"/>
      <c r="R697" s="256">
        <f>'To &amp; from Work- trip % summary'!B702</f>
        <v>0</v>
      </c>
      <c r="S697" s="313">
        <f>'To &amp; from Work- trip % summary'!D702</f>
        <v>0</v>
      </c>
      <c r="T697" s="257">
        <f>'Non-survey input values'!$B$26</f>
        <v>220.3</v>
      </c>
      <c r="U697" s="258">
        <f t="shared" si="140"/>
        <v>0</v>
      </c>
      <c r="V697" s="259">
        <f t="shared" si="141"/>
        <v>0</v>
      </c>
      <c r="W697" s="312">
        <f>'To &amp; from Work- trip % summary'!G702</f>
        <v>0</v>
      </c>
      <c r="X697" s="314">
        <f>'To &amp; from Work- trip % summary'!I702</f>
        <v>0</v>
      </c>
      <c r="Y697" s="260">
        <f t="shared" si="142"/>
        <v>0</v>
      </c>
      <c r="Z697" s="259">
        <f t="shared" si="143"/>
        <v>0</v>
      </c>
      <c r="AA697" s="312">
        <f>'To &amp; from Work- trip % summary'!L702</f>
        <v>0</v>
      </c>
      <c r="AB697" s="314">
        <f>'To &amp; from Work- trip % summary'!N702</f>
        <v>0</v>
      </c>
      <c r="AC697" s="260">
        <f t="shared" si="144"/>
        <v>0</v>
      </c>
      <c r="AD697" s="259">
        <f t="shared" si="145"/>
        <v>0</v>
      </c>
      <c r="AE697" s="312">
        <f>'To &amp; from Work- trip % summary'!Q702</f>
        <v>0</v>
      </c>
      <c r="AF697" s="314">
        <f>'To &amp; from Work- trip % summary'!S702</f>
        <v>0</v>
      </c>
      <c r="AG697" s="260">
        <f t="shared" si="146"/>
        <v>0</v>
      </c>
      <c r="AH697" s="259">
        <f t="shared" si="147"/>
        <v>0</v>
      </c>
      <c r="AI697" s="312">
        <f>'To &amp; from Work- trip % summary'!V702</f>
        <v>0</v>
      </c>
      <c r="AJ697" s="314">
        <f>'To &amp; from Work- trip % summary'!X702</f>
        <v>0</v>
      </c>
      <c r="AK697" s="260">
        <f t="shared" si="148"/>
        <v>0</v>
      </c>
      <c r="AL697" s="259">
        <f t="shared" si="149"/>
        <v>0</v>
      </c>
      <c r="AM697" s="312">
        <f>'To &amp; from Work- trip % summary'!AA702</f>
        <v>0</v>
      </c>
      <c r="AN697" s="314">
        <f>'To &amp; from Work- trip % summary'!AC702</f>
        <v>0</v>
      </c>
      <c r="AO697" s="260">
        <f t="shared" si="150"/>
        <v>0</v>
      </c>
      <c r="AP697" s="259">
        <f t="shared" si="151"/>
        <v>0</v>
      </c>
      <c r="AQ697" s="312">
        <f>'To &amp; from Work- trip % summary'!AF702</f>
        <v>0</v>
      </c>
      <c r="AR697" s="314">
        <f>'To &amp; from Work- trip % summary'!AH702</f>
        <v>0</v>
      </c>
      <c r="AS697" s="260">
        <f t="shared" si="152"/>
        <v>0</v>
      </c>
      <c r="AT697" s="259">
        <f t="shared" si="153"/>
        <v>0</v>
      </c>
      <c r="AU697" s="261"/>
      <c r="AV697" s="248"/>
      <c r="AW697" s="248"/>
      <c r="AX697" s="248"/>
      <c r="AY697" s="248"/>
    </row>
    <row r="698" spans="1:51" x14ac:dyDescent="0.2">
      <c r="A698" s="248"/>
      <c r="B698" s="248"/>
      <c r="C698" s="248"/>
      <c r="D698" s="248"/>
      <c r="E698" s="248"/>
      <c r="F698" s="248"/>
      <c r="G698" s="248"/>
      <c r="H698" s="248"/>
      <c r="I698" s="248"/>
      <c r="J698" s="248"/>
      <c r="K698" s="248"/>
      <c r="L698" s="248"/>
      <c r="M698" s="248"/>
      <c r="N698" s="248"/>
      <c r="O698" s="248"/>
      <c r="P698" s="248"/>
      <c r="Q698" s="296"/>
      <c r="R698" s="256">
        <f>'To &amp; from Work- trip % summary'!B703</f>
        <v>0</v>
      </c>
      <c r="S698" s="313">
        <f>'To &amp; from Work- trip % summary'!D703</f>
        <v>0</v>
      </c>
      <c r="T698" s="257">
        <f>'Non-survey input values'!$B$26</f>
        <v>220.3</v>
      </c>
      <c r="U698" s="258">
        <f t="shared" si="140"/>
        <v>0</v>
      </c>
      <c r="V698" s="259">
        <f t="shared" si="141"/>
        <v>0</v>
      </c>
      <c r="W698" s="312">
        <f>'To &amp; from Work- trip % summary'!G703</f>
        <v>0</v>
      </c>
      <c r="X698" s="314">
        <f>'To &amp; from Work- trip % summary'!I703</f>
        <v>0</v>
      </c>
      <c r="Y698" s="260">
        <f t="shared" si="142"/>
        <v>0</v>
      </c>
      <c r="Z698" s="259">
        <f t="shared" si="143"/>
        <v>0</v>
      </c>
      <c r="AA698" s="312">
        <f>'To &amp; from Work- trip % summary'!L703</f>
        <v>0</v>
      </c>
      <c r="AB698" s="314">
        <f>'To &amp; from Work- trip % summary'!N703</f>
        <v>0</v>
      </c>
      <c r="AC698" s="260">
        <f t="shared" si="144"/>
        <v>0</v>
      </c>
      <c r="AD698" s="259">
        <f t="shared" si="145"/>
        <v>0</v>
      </c>
      <c r="AE698" s="312">
        <f>'To &amp; from Work- trip % summary'!Q703</f>
        <v>0</v>
      </c>
      <c r="AF698" s="314">
        <f>'To &amp; from Work- trip % summary'!S703</f>
        <v>0</v>
      </c>
      <c r="AG698" s="260">
        <f t="shared" si="146"/>
        <v>0</v>
      </c>
      <c r="AH698" s="259">
        <f t="shared" si="147"/>
        <v>0</v>
      </c>
      <c r="AI698" s="312">
        <f>'To &amp; from Work- trip % summary'!V703</f>
        <v>0</v>
      </c>
      <c r="AJ698" s="314">
        <f>'To &amp; from Work- trip % summary'!X703</f>
        <v>0</v>
      </c>
      <c r="AK698" s="260">
        <f t="shared" si="148"/>
        <v>0</v>
      </c>
      <c r="AL698" s="259">
        <f t="shared" si="149"/>
        <v>0</v>
      </c>
      <c r="AM698" s="312">
        <f>'To &amp; from Work- trip % summary'!AA703</f>
        <v>0</v>
      </c>
      <c r="AN698" s="314">
        <f>'To &amp; from Work- trip % summary'!AC703</f>
        <v>0</v>
      </c>
      <c r="AO698" s="260">
        <f t="shared" si="150"/>
        <v>0</v>
      </c>
      <c r="AP698" s="259">
        <f t="shared" si="151"/>
        <v>0</v>
      </c>
      <c r="AQ698" s="312">
        <f>'To &amp; from Work- trip % summary'!AF703</f>
        <v>0</v>
      </c>
      <c r="AR698" s="314">
        <f>'To &amp; from Work- trip % summary'!AH703</f>
        <v>0</v>
      </c>
      <c r="AS698" s="260">
        <f t="shared" si="152"/>
        <v>0</v>
      </c>
      <c r="AT698" s="259">
        <f t="shared" si="153"/>
        <v>0</v>
      </c>
      <c r="AU698" s="261"/>
      <c r="AV698" s="248"/>
      <c r="AW698" s="248"/>
      <c r="AX698" s="248"/>
      <c r="AY698" s="248"/>
    </row>
    <row r="699" spans="1:51" x14ac:dyDescent="0.2">
      <c r="A699" s="248"/>
      <c r="B699" s="248"/>
      <c r="C699" s="248"/>
      <c r="D699" s="248"/>
      <c r="E699" s="248"/>
      <c r="F699" s="248"/>
      <c r="G699" s="248"/>
      <c r="H699" s="248"/>
      <c r="I699" s="248"/>
      <c r="J699" s="248"/>
      <c r="K699" s="248"/>
      <c r="L699" s="248"/>
      <c r="M699" s="248"/>
      <c r="N699" s="248"/>
      <c r="O699" s="248"/>
      <c r="P699" s="248"/>
      <c r="Q699" s="296"/>
      <c r="R699" s="256">
        <f>'To &amp; from Work- trip % summary'!B704</f>
        <v>0</v>
      </c>
      <c r="S699" s="313">
        <f>'To &amp; from Work- trip % summary'!D704</f>
        <v>0</v>
      </c>
      <c r="T699" s="257">
        <f>'Non-survey input values'!$B$26</f>
        <v>220.3</v>
      </c>
      <c r="U699" s="258">
        <f t="shared" si="140"/>
        <v>0</v>
      </c>
      <c r="V699" s="259">
        <f t="shared" si="141"/>
        <v>0</v>
      </c>
      <c r="W699" s="312">
        <f>'To &amp; from Work- trip % summary'!G704</f>
        <v>0</v>
      </c>
      <c r="X699" s="314">
        <f>'To &amp; from Work- trip % summary'!I704</f>
        <v>0</v>
      </c>
      <c r="Y699" s="260">
        <f t="shared" si="142"/>
        <v>0</v>
      </c>
      <c r="Z699" s="259">
        <f t="shared" si="143"/>
        <v>0</v>
      </c>
      <c r="AA699" s="312">
        <f>'To &amp; from Work- trip % summary'!L704</f>
        <v>0</v>
      </c>
      <c r="AB699" s="314">
        <f>'To &amp; from Work- trip % summary'!N704</f>
        <v>0</v>
      </c>
      <c r="AC699" s="260">
        <f t="shared" si="144"/>
        <v>0</v>
      </c>
      <c r="AD699" s="259">
        <f t="shared" si="145"/>
        <v>0</v>
      </c>
      <c r="AE699" s="312">
        <f>'To &amp; from Work- trip % summary'!Q704</f>
        <v>0</v>
      </c>
      <c r="AF699" s="314">
        <f>'To &amp; from Work- trip % summary'!S704</f>
        <v>0</v>
      </c>
      <c r="AG699" s="260">
        <f t="shared" si="146"/>
        <v>0</v>
      </c>
      <c r="AH699" s="259">
        <f t="shared" si="147"/>
        <v>0</v>
      </c>
      <c r="AI699" s="312">
        <f>'To &amp; from Work- trip % summary'!V704</f>
        <v>0</v>
      </c>
      <c r="AJ699" s="314">
        <f>'To &amp; from Work- trip % summary'!X704</f>
        <v>0</v>
      </c>
      <c r="AK699" s="260">
        <f t="shared" si="148"/>
        <v>0</v>
      </c>
      <c r="AL699" s="259">
        <f t="shared" si="149"/>
        <v>0</v>
      </c>
      <c r="AM699" s="312">
        <f>'To &amp; from Work- trip % summary'!AA704</f>
        <v>0</v>
      </c>
      <c r="AN699" s="314">
        <f>'To &amp; from Work- trip % summary'!AC704</f>
        <v>0</v>
      </c>
      <c r="AO699" s="260">
        <f t="shared" si="150"/>
        <v>0</v>
      </c>
      <c r="AP699" s="259">
        <f t="shared" si="151"/>
        <v>0</v>
      </c>
      <c r="AQ699" s="312">
        <f>'To &amp; from Work- trip % summary'!AF704</f>
        <v>0</v>
      </c>
      <c r="AR699" s="314">
        <f>'To &amp; from Work- trip % summary'!AH704</f>
        <v>0</v>
      </c>
      <c r="AS699" s="260">
        <f t="shared" si="152"/>
        <v>0</v>
      </c>
      <c r="AT699" s="259">
        <f t="shared" si="153"/>
        <v>0</v>
      </c>
      <c r="AU699" s="261"/>
      <c r="AV699" s="248"/>
      <c r="AW699" s="248"/>
      <c r="AX699" s="248"/>
      <c r="AY699" s="248"/>
    </row>
    <row r="700" spans="1:51" x14ac:dyDescent="0.2">
      <c r="A700" s="248"/>
      <c r="B700" s="248"/>
      <c r="C700" s="248"/>
      <c r="D700" s="248"/>
      <c r="E700" s="248"/>
      <c r="F700" s="248"/>
      <c r="G700" s="248"/>
      <c r="H700" s="248"/>
      <c r="I700" s="248"/>
      <c r="J700" s="248"/>
      <c r="K700" s="248"/>
      <c r="L700" s="248"/>
      <c r="M700" s="248"/>
      <c r="N700" s="248"/>
      <c r="O700" s="248"/>
      <c r="P700" s="248"/>
      <c r="Q700" s="296"/>
      <c r="R700" s="256">
        <f>'To &amp; from Work- trip % summary'!B705</f>
        <v>0</v>
      </c>
      <c r="S700" s="313">
        <f>'To &amp; from Work- trip % summary'!D705</f>
        <v>0</v>
      </c>
      <c r="T700" s="257">
        <f>'Non-survey input values'!$B$26</f>
        <v>220.3</v>
      </c>
      <c r="U700" s="258">
        <f t="shared" si="140"/>
        <v>0</v>
      </c>
      <c r="V700" s="259">
        <f t="shared" si="141"/>
        <v>0</v>
      </c>
      <c r="W700" s="312">
        <f>'To &amp; from Work- trip % summary'!G705</f>
        <v>0</v>
      </c>
      <c r="X700" s="314">
        <f>'To &amp; from Work- trip % summary'!I705</f>
        <v>0</v>
      </c>
      <c r="Y700" s="260">
        <f t="shared" si="142"/>
        <v>0</v>
      </c>
      <c r="Z700" s="259">
        <f t="shared" si="143"/>
        <v>0</v>
      </c>
      <c r="AA700" s="312">
        <f>'To &amp; from Work- trip % summary'!L705</f>
        <v>0</v>
      </c>
      <c r="AB700" s="314">
        <f>'To &amp; from Work- trip % summary'!N705</f>
        <v>0</v>
      </c>
      <c r="AC700" s="260">
        <f t="shared" si="144"/>
        <v>0</v>
      </c>
      <c r="AD700" s="259">
        <f t="shared" si="145"/>
        <v>0</v>
      </c>
      <c r="AE700" s="312">
        <f>'To &amp; from Work- trip % summary'!Q705</f>
        <v>0</v>
      </c>
      <c r="AF700" s="314">
        <f>'To &amp; from Work- trip % summary'!S705</f>
        <v>0</v>
      </c>
      <c r="AG700" s="260">
        <f t="shared" si="146"/>
        <v>0</v>
      </c>
      <c r="AH700" s="259">
        <f t="shared" si="147"/>
        <v>0</v>
      </c>
      <c r="AI700" s="312">
        <f>'To &amp; from Work- trip % summary'!V705</f>
        <v>0</v>
      </c>
      <c r="AJ700" s="314">
        <f>'To &amp; from Work- trip % summary'!X705</f>
        <v>0</v>
      </c>
      <c r="AK700" s="260">
        <f t="shared" si="148"/>
        <v>0</v>
      </c>
      <c r="AL700" s="259">
        <f t="shared" si="149"/>
        <v>0</v>
      </c>
      <c r="AM700" s="312">
        <f>'To &amp; from Work- trip % summary'!AA705</f>
        <v>0</v>
      </c>
      <c r="AN700" s="314">
        <f>'To &amp; from Work- trip % summary'!AC705</f>
        <v>0</v>
      </c>
      <c r="AO700" s="260">
        <f t="shared" si="150"/>
        <v>0</v>
      </c>
      <c r="AP700" s="259">
        <f t="shared" si="151"/>
        <v>0</v>
      </c>
      <c r="AQ700" s="312">
        <f>'To &amp; from Work- trip % summary'!AF705</f>
        <v>0</v>
      </c>
      <c r="AR700" s="314">
        <f>'To &amp; from Work- trip % summary'!AH705</f>
        <v>0</v>
      </c>
      <c r="AS700" s="260">
        <f t="shared" si="152"/>
        <v>0</v>
      </c>
      <c r="AT700" s="259">
        <f t="shared" si="153"/>
        <v>0</v>
      </c>
      <c r="AU700" s="261"/>
      <c r="AV700" s="248"/>
      <c r="AW700" s="248"/>
      <c r="AX700" s="248"/>
      <c r="AY700" s="248"/>
    </row>
    <row r="701" spans="1:51" x14ac:dyDescent="0.2">
      <c r="A701" s="248"/>
      <c r="B701" s="248"/>
      <c r="C701" s="248"/>
      <c r="D701" s="248"/>
      <c r="E701" s="248"/>
      <c r="F701" s="248"/>
      <c r="G701" s="248"/>
      <c r="H701" s="248"/>
      <c r="I701" s="248"/>
      <c r="J701" s="248"/>
      <c r="K701" s="248"/>
      <c r="L701" s="248"/>
      <c r="M701" s="248"/>
      <c r="N701" s="248"/>
      <c r="O701" s="248"/>
      <c r="P701" s="283"/>
      <c r="Q701" s="248"/>
      <c r="R701" s="248"/>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83"/>
      <c r="AV701" s="248"/>
      <c r="AW701" s="248"/>
      <c r="AX701" s="248"/>
      <c r="AY701" s="248"/>
    </row>
    <row r="702" spans="1:51" x14ac:dyDescent="0.2">
      <c r="A702" s="248"/>
      <c r="B702" s="248"/>
      <c r="C702" s="248"/>
      <c r="D702" s="248"/>
      <c r="E702" s="248"/>
      <c r="F702" s="248"/>
      <c r="G702" s="248"/>
      <c r="H702" s="248"/>
      <c r="I702" s="248"/>
      <c r="J702" s="248"/>
      <c r="K702" s="248"/>
      <c r="L702" s="248"/>
      <c r="M702" s="248"/>
      <c r="N702" s="248"/>
      <c r="O702" s="248"/>
      <c r="P702" s="283"/>
      <c r="Q702" s="248"/>
      <c r="R702" s="248"/>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83"/>
      <c r="AV702" s="248"/>
      <c r="AW702" s="248"/>
      <c r="AX702" s="248"/>
      <c r="AY702" s="248"/>
    </row>
    <row r="703" spans="1:51" ht="15" thickBot="1" x14ac:dyDescent="0.25">
      <c r="A703" s="485"/>
      <c r="B703" s="485"/>
      <c r="C703" s="485"/>
      <c r="D703" s="485"/>
      <c r="E703" s="485"/>
      <c r="F703" s="485"/>
      <c r="G703" s="485"/>
      <c r="H703" s="485"/>
      <c r="I703" s="485"/>
      <c r="J703" s="485"/>
      <c r="K703" s="485"/>
      <c r="L703" s="485"/>
      <c r="M703" s="485"/>
      <c r="N703" s="485"/>
      <c r="O703" s="485"/>
      <c r="P703" s="488"/>
      <c r="Q703" s="485"/>
      <c r="R703" s="485"/>
      <c r="S703" s="485"/>
      <c r="T703" s="485"/>
      <c r="U703" s="485"/>
      <c r="V703" s="485"/>
      <c r="W703" s="485"/>
      <c r="X703" s="485"/>
      <c r="Y703" s="485"/>
      <c r="Z703" s="485"/>
      <c r="AA703" s="485"/>
      <c r="AB703" s="485"/>
      <c r="AC703" s="485"/>
      <c r="AD703" s="485"/>
      <c r="AE703" s="485"/>
      <c r="AF703" s="485"/>
      <c r="AG703" s="485"/>
      <c r="AH703" s="485"/>
      <c r="AI703" s="485"/>
      <c r="AJ703" s="485"/>
      <c r="AK703" s="485"/>
      <c r="AL703" s="485"/>
      <c r="AM703" s="485"/>
      <c r="AN703" s="485"/>
      <c r="AO703" s="485"/>
      <c r="AP703" s="485"/>
      <c r="AQ703" s="485"/>
      <c r="AR703" s="485"/>
      <c r="AS703" s="485"/>
      <c r="AT703" s="485"/>
      <c r="AU703" s="488"/>
      <c r="AV703" s="248"/>
      <c r="AW703" s="248"/>
      <c r="AX703" s="248"/>
      <c r="AY703" s="248"/>
    </row>
    <row r="704" spans="1:51" x14ac:dyDescent="0.2">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row>
    <row r="705" spans="1:51" x14ac:dyDescent="0.2">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row>
    <row r="706" spans="1:51" x14ac:dyDescent="0.2">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row>
    <row r="707" spans="1:51" x14ac:dyDescent="0.2">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row>
  </sheetData>
  <mergeCells count="5">
    <mergeCell ref="D5:P5"/>
    <mergeCell ref="A6:P6"/>
    <mergeCell ref="A7:P7"/>
    <mergeCell ref="A8:P8"/>
    <mergeCell ref="A9:P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b8dbbb7-6de1-4957-84dd-88d235fe7bc5" xsi:nil="true"/>
    <fca9d648a43b46669eacfabf60a2fbe9 xmlns="eb8dbbb7-6de1-4957-84dd-88d235fe7bc5">
      <Terms xmlns="http://schemas.microsoft.com/office/infopath/2007/PartnerControls"/>
    </fca9d648a43b46669eacfabf60a2fbe9>
    <g98fcb1e41c24d22b7a50d9b68ff167a xmlns="eb8dbbb7-6de1-4957-84dd-88d235fe7bc5">
      <Terms xmlns="http://schemas.microsoft.com/office/infopath/2007/PartnerControls"/>
    </g98fcb1e41c24d22b7a50d9b68ff167a>
    <Project_x0020_ID xmlns="eb8dbbb7-6de1-4957-84dd-88d235fe7bc5" xsi:nil="true"/>
    <lcf76f155ced4ddcb4097134ff3c332f xmlns="f917c584-929f-43e3-ac18-152c6a911a9d">
      <Terms xmlns="http://schemas.microsoft.com/office/infopath/2007/PartnerControls"/>
    </lcf76f155ced4ddcb4097134ff3c332f>
    <SharedWithUsers xmlns="a158f8fd-1a16-459d-b11e-b73c8f354f56">
      <UserInfo>
        <DisplayName>Katy Spencer</DisplayName>
        <AccountId>285</AccountId>
        <AccountType/>
      </UserInfo>
      <UserInfo>
        <DisplayName>Arthur Girling</DisplayName>
        <AccountId>288</AccountId>
        <AccountType/>
      </UserInfo>
      <UserInfo>
        <DisplayName>Tim Burns</DisplayName>
        <AccountId>17</AccountId>
        <AccountType/>
      </UserInfo>
      <UserInfo>
        <DisplayName>Matthew Pearce</DisplayName>
        <AccountId>21</AccountId>
        <AccountType/>
      </UserInfo>
      <UserInfo>
        <DisplayName>Tim Woodhead</DisplayName>
        <AccountId>56</AccountId>
        <AccountType/>
      </UserInfo>
      <UserInfo>
        <DisplayName>Dunja Reed</DisplayName>
        <AccountId>13</AccountId>
        <AccountType/>
      </UserInfo>
      <UserInfo>
        <DisplayName>George Macklon</DisplayName>
        <AccountId>139</AccountId>
        <AccountType/>
      </UserInfo>
      <UserInfo>
        <DisplayName>Holly Musgrove</DisplayName>
        <AccountId>55</AccountId>
        <AccountType/>
      </UserInfo>
    </SharedWithUsers>
  </documentManagement>
</p:properties>
</file>

<file path=customXml/item2.xml>��< ? x m l   v e r s i o n = " 1 . 0 "   e n c o d i n g = " u t f - 1 6 " ? > < D a t a M a s h u p   x m l n s = " h t t p : / / s c h e m a s . m i c r o s o f t . c o m / D a t a M a s h u p " > A A A A A O 8 L A A B Q S w M E F A A C A A g A N H L 2 W K W E g O C m A A A A 9 g A A A B I A H A B D b 2 5 m a W c v U G F j a 2 F n Z S 5 4 b W w g o h g A K K A U A A A A A A A A A A A A A A A A A A A A A A A A A A A A h Y + x C s I w G I R f p W R v k q a I U v 6 m o I O L B U E Q 1 5 D G N t i m 0 q S m 7 + b g I / k K V r T q 5 n h 3 3 8 H d / X q D b G j q 4 K I 6 q 1 u T o g h T F C g j 2 0 K b M k W 9 O 4 Y L l H H Y C n k S p Q p G 2 N h k s D p F l X P n h B D v P f Y x b r u S M E o j c s g 3 O 1 m p R o T a W C e M V O j T K v 6 3 E I f 9 a w x n O I o p n r E 5 p k A m E 3 J t v g A b 9 z 7 T H x N W f e 3 6 T n F l w v U S y C S B v D / w B 1 B L A w Q U A A I A C A A 0 c v 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H L 2 W L r w l c r n C A A A 6 l w A A B M A H A B G b 3 J t d W x h c y 9 T Z W N 0 a W 9 u M S 5 t I K I Y A C i g F A A A A A A A A A A A A A A A A A A A A A A A A A A A A O 1 b 3 W 7 c N h a + D 5 B 3 E K Y I 4 A B J Y J G a c Y x F L 7 L p L 1 C 0 n S b t X g S B I F G 0 R 7 C G M v R j Z z Y I s K / R 6 3 2 T f Z Q + S U n 9 z O j n I y 2 N X L f F K j e x e c 4 h e c 7 h x 0 N + l F P O s j A W 1 p v y f / s f j x 8 9 f p R u v I Q H 1 l v P j 7 h t f W 5 F P H v 8 y J L / 3 s R 5 w r h s + f I D 4 9 G L 1 3 m S c J H 9 K 0 6 u / D i + O n n 6 8 d 3 3 3 p Z / v i g t F + 8 / v X s d i 0 y q v H 9 W d v D Z 4 v X G E 5 e q 8 9 0 1 X 8 i e C t U X b x N P p B d x s n 0 d R / l W K G F 6 U o 7 2 7 O P H x U + c x U n w f b x 4 Z n 0 r s p X z Q i l 8 e m Z 9 X K y J a 8 v W T P 5 u Z f x D V j c S 1 E h R o 9 N v p K h P i v q k q E + K + 1 y i x h V q P E O N L 1 H j O Z z 8 K W y F P t n Q K R t 6 Z e N Q w Y n Z 0 F s b e m b D I M T Z h i d 9 g Y N y 4 6 D c O C g 3 D s q N g 3 L j o N w 4 K D c O y o 2 D c u P A 3 D g w N w 7 M z R K 5 v 0 T u L 5 H 7 S + T + E r m / R O 4 v k f s r N K U V m t I K T W m F p r T y U N t z i 2 0 4 u 7 L i C 4 v t W M Q L D a D o w x n 5 c E o + n J M P J + W j Q M l W E C n Z i k L l o 6 W i 5 o s n D J a Q U g Z r S D Z r A L N i M B o M R o P B a D A Y D Q a j w W A 0 G I w G g 9 F g 0 G 2 m 8 c 8 P i 6 X g n n n 9 4 s A j W d W S k L k m J R E L N 8 0 8 E X h J 4 O r V m J d c x g b 5 + s w t F q c b C y 7 H u + L y h 2 j X 1 / s u Z l c p 7 O G 7 8 H K T Y d E 3 P N r y D I r 2 r v l D / A d K y H + g 1 v I f y N d n v n u 7 C d m m 0 l F Z c r P Y z d M + Q g / T c d N Q X M q f G j Y 3 X p T v T T y x 0 3 l i M B 3 i 4 d C R 2 3 4 P t a q y D O J U Z x m I 6 i y j 6 K 4 8 d 0 y E 1 2 e e K x 0 u b F i 8 9 U P B g z p 2 3 b l C 3 W 7 A B x m 1 A j 3 G s B H k Q f p F e I d p F u E e p F q G 3 6 T 6 T w V r F q e Z e x t G k V w J W X z t 7 W Q O M i 8 a N E S t 2 c n u K 8 Z 4 m s b J z r 2 W I e c y j l W K i 1 9 7 y X 0 V R W 4 Q p t 5 l w r n r X c h j c 6 A O 0 S 7 / w K I 8 4 G 6 Q F + v C 5 3 K G b n z D E 3 f r f Q i 3 + b b X 0 5 s s i e V 6 3 h 2 6 U 5 v W t D 6 P n h 2 q a / c w Q d T t l 8 g o F 4 G y C g V 0 q z b h o S p D b W U 3 T s o h d b 6 r h T B s Z m t Q E V + C w 9 B L H 7 Q x 0 B a A N j e J 8 0 z N p q h Y Y L c 5 B y O e g x H P w Y j n / R F / 4 c n O i i R 4 o p 1 1 E + d y 1 M T S 7 N V f h c K L e k o t Z D V 7 k 8 F m c S 4 y 6 0 l b V + R b n y e N H p 8 c V G G n b x U y L Y V t 6 1 Z m W M b n Y H B S T e f p K K P D i D 2 7 9 f m d G X j p S q V c h P L 2 n P A 0 k 3 t H K O Q y 2 q F s d j X l a g z k t d u 9 E v G t 1 k w W l O q 8 c t G s J 3 9 I d y p j b p k x N P + B b t 7 n p O 6 z r z u 8 a 4 h 1 B 5 S h q b 7 P x N x v X 8 Y Y n M M Y / M g T x k X m X f J D I J p 6 N X r K M d S p u v w h c X 1 5 E 0 C b A r a s j k x F C f Y U x 9 U / D d i n 6 I o k W 8 E V S b a C K 5 J s B V c k 2 Q q u S L I V X J F s G 1 0 q Z O t z P / K E P E x 6 q f t v n s T N N K V u I e v 7 Y 8 M b s G p G H t n w D q y a k U 8 2 v A W r Z u i V v J d e c 2 F D 3 0 o Z M c i o Q e Y Y Z E u D b G W Q 2 W W 0 V W j 1 w d Y 6 M s W Y T j F 2 p h g v p x i v j j M u T 8 J u J I + 9 b r b x h N x y g v A m D P L D Q b q 5 i P b H j E Z d X 9 t w 4 Z B j 8 E I g 9 s h R 2 C M Y e w R j j 2 D s E Y w 9 g r F H M P a I A X v E g D 1 i w B 4 x Y I 8 Y s E c M 2 C N T s E e m Y I 9 M w R 6 Z g j 0 y B X t k C v b I O O w R j D 0 K E U O 9 I V P q A I Z i w F A M G I o B Q z F g K A Y M x Y C h B s B Q A 2 C o A T D U A B h q A A w 1 A I Z O A Q y d A h g 6 B T B 0 C m D o F M D Q K Y C h 4 w B D M W A c C B j H e y 4 n 8 d t / f q 3 m k f B t f K O o u l b d 6 W P G w Z h x M G Y c w 7 p 2 D O v a m b L O n C n r z B k X c w f F / E D 6 u 0 G f u w B v A 0 g N v g 4 g x f b 7 A N K o m X 8 o q 7 l / J N y z / 0 j Y I M Q H e Q n V M E N + l 5 d Q o 2 a + T V 5 C 4 Z 7 9 R k I T n z 1 Y v x e M o Y a I 1 x 5 s 3 A z Z U J s y i I O 1 y 7 A O V a 8 C j d T l d V P T X u 0 E D W n r t l k g 3 S S k J q F j E i 5 L o f Y C o h M z 7 A n R N G s c J y 3 H t a d P 6 A B p u a 4 9 P 5 p s l y a h z n W i c Z 1 q f K S m 5 F K T h 9 S U X G r y j 5 r 8 o y 3 / u k K N d 4 7 G O 8 f k n W P y z o E j X S f x R S i x f M n V E 0 B P 7 F 1 y l + m t v v 7 h J y k G x b u j 0 C / j H Y X + I b i j 0 D 8 O d x T 6 B + O O Q v + I 3 F H o v + l 3 F P q P G R 2 F / k t / N 1 D 9 J 5 K u x p 2 x B N / R 9 E Y 5 7 Y + j H n L 8 M A q z H c 5 Y W 9 4 f o y 3 v 5 6 v T P 5 r C W m 5 y c O x K g A 5 7 P h 6 t E q B L k o 9 X Q y V A F y U f Z 7 8 S g C e s U n C u N T F 6 f 3 q K A l B Q w p 5 I b 3 l S P g r q n l J k J Q C A 5 N l G h E w F X / B b p L B e a U K / 0 k R + p Q n 8 C s f 9 l q u y 3 T m 3 f n r 6 + F E o 4 L e S / S 8 z K T n + 2 0 x K H u L r z A d 6 N J 1 C / j d e E 5 9 b / / v v 8 t Q 6 Y f k 2 j 6 T 2 D V c v d 2 U g 2 a 7 9 S t E w k e t z v M 0 R 4 5 D R 4 5 D T J 1 0 L 3 a v L 3 o Y e Y e M c Y b M c Z j P h B W T m 8 x + O z 9 c Q 9 M d x 8 U e y 7 j O H / H A c s o 4 U P o 7 + n c n M h y M z d e z k 0 T z k n 8 U Q I k c 0 Z 6 r 9 8 e Z n c R 3 e x J k 8 4 J Q n m f R w x q l E P 6 i D S i U 8 6 Z y H 1 A i N s 8 4 f d 7 o Z e 6 A Z X i V H V s a R t X B k 9 R t Z 7 0 Z W u J E 1 r a 5 i g 8 v W 8 F I 1 s j y N L E g j S 9 D I o j O y z I w s L H U p G V w 7 R t a L k R V i Z E 0 Y W Q V G 7 v s j d / p 6 b x + z m Y / c w E d u 2 f U m X e / K c o d e v M q y J P T z j B e 7 X P E l 2 G F 3 f h U E x c 4 s g l D t b F 5 U 7 d K H T V p q l E 0 n a C + X X X 5 R f 3 4 Z 8 R u u X o q 4 x z Z W e G G 9 K w Z 7 L 3 u S N y + 5 X Q t r o S 5 7 C 4 t H K W 8 r q P t c r S F / h i q N T m z c C 2 n 0 Q n A v p y 9 I p S I v a l i B V g p U p + B U C o 5 O Y V k p L P c K I o + i F s 2 g j X u T c v h s T x x Y J + T p Y m Y e Z u Z h Z h 5 m 5 u H P Z x 4 U q v O 0 / D u Q t I m z m Y r 4 / 6 A i h i 2 A m Z v 4 G 3 A T w 1 L 5 d y Q r h n g 2 s x c z e z G F v U B r b K Y z H p r O 0 G R h 5 j f u g d / Q x P a v R H j A K f 6 F G Z D 9 X 6 k O o E L M u m 1 O x K j b I U e M u k 2 W x L o u L 2 p 3 G B x Y k 4 E G B x Z l o M G B V d E Z T G d Z 6 M y y z C z L z L L M L M v M s s w s y 8 y y z C z L z L L M L M v M s s w s y 8 y y z C z L z L L M L M v M s o x h W X 4 H U E s B A i 0 A F A A C A A g A N H L 2 W K W E g O C m A A A A 9 g A A A B I A A A A A A A A A A A A A A A A A A A A A A E N v b m Z p Z y 9 Q Y W N r Y W d l L n h t b F B L A Q I t A B Q A A g A I A D R y 9 l g P y u m r p A A A A O k A A A A T A A A A A A A A A A A A A A A A A P I A A A B b Q 2 9 u d G V u d F 9 U e X B l c 1 0 u e G 1 s U E s B A i 0 A F A A C A A g A N H L 2 W L r w l c r n C A A A 6 l w A A B M A A A A A A A A A A A A A A A A A 4 w E A A E Z v c m 1 1 b G F z L 1 N l Y 3 R p b 2 4 x L m 1 Q S w U G A A A A A A M A A w D C A A A A F w s 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X 0 A A A A A A A A 3 f 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F 1 Z X J 5 S U Q i I F Z h b H V l P S J z Z G F k O W N m O W Q t Z G I 3 N i 0 0 M 2 Q 4 L W J l O W E t M m U x Y z I x M D Q 5 Z m E w I i A v P j x F b n R y e S B U e X B l P S J C d W Z m Z X J O Z X h 0 U m V m c m V z a C I g V m F s d W U 9 I m w x I i A v P j x F b n R y e S B U e X B l P S J S Z X N 1 b H R U e X B l I i B W Y W x 1 Z T 0 i c 0 V 4 Y 2 V w d G l v b i I g L z 4 8 R W 5 0 c n k g V H l w Z T 0 i T m F 2 a W d h d G l v b l N 0 Z X B O Y W 1 l I i B W Y W x 1 Z T 0 i c 0 5 h d m l n Y X R p b 2 4 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T M y P C 9 J d G V t U G F 0 a D 4 8 L 0 l 0 Z W 1 M b 2 N h d G l v b j 4 8 U 3 R h Y m x l R W 5 0 c m l l c z 4 8 R W 5 0 c n k g V H l w Z T 0 i S X N Q c m l 2 Y X R l I i B W Y W x 1 Z T 0 i b D A i I C 8 + P E V u d H J 5 I F R 5 c G U 9 I l F 1 Z X J 5 S U Q i I F Z h b H V l P S J z N z E x N W M x N 2 M t N z I 5 M y 0 0 M G R j L W E 1 N D E t Z W M 4 N j A y M D A x O W Q z 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R m l s b E V y c m 9 y Q 2 9 1 b n Q i I F Z h b H V l P S J s M C I g L z 4 8 R W 5 0 c n k g V H l w Z T 0 i R m l s b F R v R G F 0 Y U 1 v Z G V s R W 5 h Y m x l Z C I g V m F s d W U 9 I m w w I i A v P j x F b n R y e S B U e X B l P S J G a W x s T 2 J q Z W N 0 V H l w Z S I g V m F s d W U 9 I n N D b 2 5 u Z W N 0 a W 9 u T 2 5 s e S I g L z 4 8 R W 5 0 c n k g V H l w Z T 0 i R m l s b E V u Y W J s Z W Q i I F Z h b H V l P S J s M C I g L z 4 8 R W 5 0 c n k g V H l w Z T 0 i R m l s b E x h c 3 R V c G R h d G V k I i B W Y W x 1 Z T 0 i Z D I w M j Q t M D c t M j J U M T M 6 M T c 6 M z k u N j U 5 O T M 3 M 1 o i I C 8 + P E V u d H J 5 I F R 5 c G U 9 I k Z p b G x D b 2 x 1 b W 5 U e X B l c y I g V m F s d W U 9 I n N B d 1 l B Q U F N R E F 3 T U R B d 1 V B Q U F N R E F 3 T U R B d 1 V B Q X d N R E F 3 T U R C U U F E Q X d V R k J n V U E i I C 8 + P E V u d H J 5 I F R 5 c G U 9 I k Z p b G x D b 2 x 1 b W 5 O Y W 1 l c y I g V m F s d W U 9 I n N b J n F 1 b 3 Q 7 U m V j b 3 J k T m 8 m c X V v d D s s J n F 1 b 3 Q 7 R X h j b H V k Z V 9 l a X R o Z X J f d W 5 k Z X J f b W l u a W 1 1 b V 9 v c l 9 v d m V y X 0 F s b F 9 k a X N h Z 3 J l Z V 9 h Z m Z v c m R h Y m x l X 2 F u Z F 9 i Z W l u Z 1 9 v d m V y X 2 1 h e G l t d W 1 f M T A m c X V v d D s s J n F 1 b 3 Q 7 V m V y e V 9 s a W t l b H l f Z G l z Y 2 9 1 b n R f d H l w Z V 9 3 a G l j a F 9 j b 2 1 i a W 5 h d G l v b n M m c X V v d D s s J n F 1 b 3 Q 7 U T E x Y S 1 i b G F u a 3 N f Y X N f e m V y b 1 9 k b 2 5 0 X 2 t u b 3 d f a X N f Y m x h b m s m c X V v d D s s J n F 1 b 3 Q 7 U T E x Y l 9 v c G V u M S 1 i b G F u a 1 9 p c 1 9 6 Z X J v X 2 R v b n R f a 2 5 v d 1 9 p c 1 9 i b G F u a y Z x d W 9 0 O y w m c X V v d D t R M T F i X 2 9 w Z W 4 y L W J s Y W 5 r X 2 l z X 3 p l c m 9 f Z G 9 u d F 9 r b m 9 3 X 2 l z X 2 J s Y W 5 r J n F 1 b 3 Q 7 L C Z x d W 9 0 O 1 E x M W J f b 3 B l b j M t Y m x h b m t f a X N f e m V y b 1 9 k b 2 5 0 X 2 t u b 3 d f a X N f Y m x h b m s m c X V v d D s s J n F 1 b 3 Q 7 U T E x Y l 9 v c G V u N C 1 i b G F u a 1 9 p c 1 9 6 Z X J v X 2 R v b n R f a 2 5 v d 1 9 p c 1 9 i b G F u a y Z x d W 9 0 O y w m c X V v d D t R M T F i X 2 9 w Z W 4 1 L W J s Y W 5 r X 2 l z X 3 p l c m 9 f Z G 9 u d F 9 r b m 9 3 X 2 l z X 2 J s Y W 5 r J n F 1 b 3 Q 7 L C Z x d W 9 0 O 1 E x M W J f b 3 B l b j Y t Y m x h b m t f a X N f e m V y b 1 9 k b 2 5 0 X 2 t u b 3 d f a X N f Y m x h b m s m c X V v d D s s J n F 1 b 3 Q 7 U T E x Y y Z x d W 9 0 O y w m c X V v d D t R M T I t Y m x h b m t z X 2 F z X 3 p l c m 9 f Z G 9 u d F 9 r b m 9 3 X 2 l z X 2 J s Y W 5 r J n F 1 b 3 Q 7 L C Z x d W 9 0 O 1 E x M m E t Y m x h b m t z X 2 F z X 3 p l c m 9 f Z G 9 u d F 9 r b m 9 3 X 2 l z X 2 J s Y W 5 r J n F 1 b 3 Q 7 L C Z x d W 9 0 O 1 E x M m J f b 3 B l b j E t Y m x h b m t f a X N f e m V y b 1 9 k b 2 5 0 X 2 t u b 3 d f a X N f Y m x h b m s m c X V v d D s s J n F 1 b 3 Q 7 U T E y Y l 9 v c G V u M i 1 i b G F u a 1 9 p c 1 9 6 Z X J v X 2 R v b n R f a 2 5 v d 1 9 p c 1 9 i b G F u a y Z x d W 9 0 O y w m c X V v d D t R M T J i X 2 9 w Z W 4 z L W J s Y W 5 r X 2 l z X 3 p l c m 9 f Z G 9 u d F 9 r b m 9 3 X 2 l z X 2 J s Y W 5 r J n F 1 b 3 Q 7 L C Z x d W 9 0 O 1 E x M m J f b 3 B l b j Q t Y m x h b m t f a X N f e m V y b 1 9 k b 2 5 0 X 2 t u b 3 d f a X N f Y m x h b m s m c X V v d D s s J n F 1 b 3 Q 7 U T E y Y l 9 v c G V u N S 1 i b G F u a 1 9 p c 1 9 6 Z X J v X 2 R v b n R f a 2 5 v d 1 9 p c 1 9 i b G F u a y Z x d W 9 0 O y w m c X V v d D t R M T J i X 2 9 w Z W 4 2 L W J s Y W 5 r X 2 l z X 3 p l c m 9 f Z G 9 u d F 9 r b m 9 3 X 2 l z X 2 J s Y W 5 r J n F 1 b 3 Q 7 L C Z x d W 9 0 O 1 E x M m M m c X V v d D s s J n F 1 b 3 Q 7 U T E z Y S 1 i b G F u a 1 9 p c 1 9 6 Z X J v X 2 R v b n R f a 2 5 v d 1 9 p c 1 9 i b G F u a y Z x d W 9 0 O y w m c X V v d D t R M T N i X 2 9 w Z W 4 x L W J s Y W 5 r X 2 l z X 3 p l c m 9 f Z G 9 u d F 9 r b m 9 3 X 2 l z X 2 J s Y W 5 r J n F 1 b 3 Q 7 L C Z x d W 9 0 O 1 E x M 2 J f b 3 B l b j I t Y m x h b m t f a X N f e m V y b 1 9 k b 2 5 0 X 2 t u b 3 d f a X N f Y m x h b m s m c X V v d D s s J n F 1 b 3 Q 7 U T E z Y l 9 v c G V u M y 1 i b G F u a 1 9 p c 1 9 6 Z X J v X 2 R v b n R f a 2 5 v d 1 9 p c 1 9 i b G F u a y Z x d W 9 0 O y w m c X V v d D t R M T N i X 2 9 w Z W 4 0 L W J s Y W 5 r X 2 l z X 3 p l c m 9 f Z G 9 u d F 9 r b m 9 3 X 2 l z X 2 J s Y W 5 r J n F 1 b 3 Q 7 L C Z x d W 9 0 O 1 E x M 2 J f b 3 B l b j U t Y m x h b m t f a X N f e m V y b 1 9 k b 2 5 0 X 2 t u b 3 d f a X N f Y m x h b m s m c X V v d D s s J n F 1 b 3 Q 7 U T E z Y l 9 v c G V u N i 1 i b G F u a 1 9 p c 1 9 6 Z X J v X 2 R v b n R f a 2 5 v d 1 9 p c 1 9 i b G F u a y Z x d W 9 0 O y w m c X V v d D t R M T N j J n F 1 b 3 Q 7 L C Z x d W 9 0 O 1 E x N G E t Z G 9 u 4 o C Z d F 9 r b m 9 3 X 3 J l b W 9 2 Z W R f Y m x h b m t z X 2 F z X 3 p l c m 8 m c X V v d D s s J n F 1 b 3 Q 7 U T E 0 Y l 9 v c G V u M S 1 i b G F u a 1 9 p c 1 9 6 Z X J v X 2 R v b n R f a 2 5 v d 1 9 p c 1 9 i b G F u a y Z x d W 9 0 O y w m c X V v d D t R M T R i X 2 9 w Z W 4 y L W J s Y W 5 r X 2 l z X 3 p l c m 9 f Z G 9 u d F 9 r b m 9 3 X 2 l z X 2 J s Y W 5 r J n F 1 b 3 Q 7 L C Z x d W 9 0 O 1 E x N G M m c X V v d D s s J n F 1 b 3 Q 7 d 2 V p Z 2 h 0 J n F 1 b 3 Q 7 L C Z x d W 9 0 O 0 F 0 d H J p Y n V 0 Z S Z x d W 9 0 O y w m c X V v d D t W Y W x 1 Z S Z x d W 9 0 O y w m c X V v d D t E a X N j b 3 V u d C B s Z X Z l b C Z x d W 9 0 O 1 0 i I C 8 + P E V u d H J 5 I F R 5 c G U 9 I k Z p b G x T d G F 0 d X M i I F Z h b H V l P S J z Q 2 9 t c G x l d G U i I C 8 + P E V u d H J 5 I F R 5 c G U 9 I k Z p b G x F c n J v c k N v Z G U i I F Z h b H V l P S J z V W 5 r b m 9 3 b i I g L z 4 8 R W 5 0 c n k g V H l w Z T 0 i U m V s Y X R p b 2 5 z a G l w S W 5 m b 0 N v b n R h a W 5 l c i I g V m F s d W U 9 I n N 7 J n F 1 b 3 Q 7 Y 2 9 s d W 1 u Q 2 9 1 b n Q m c X V v d D s 6 M z Y s J n F 1 b 3 Q 7 a 2 V 5 Q 2 9 s d W 1 u T m F t Z X M m c X V v d D s 6 W 1 0 s J n F 1 b 3 Q 7 c X V l c n l S Z W x h d G l v b n N o a X B z J n F 1 b 3 Q 7 O l t d L C Z x d W 9 0 O 2 N v b H V t b k l k Z W 5 0 a X R p Z X M m c X V v d D s 6 W y Z x d W 9 0 O 1 N l Y 3 R p b 2 4 x L 1 R h Y m x l M T M y L 0 F 1 d G 9 S Z W 1 v d m V k Q 2 9 s d W 1 u c z E u e 1 J l Y 2 9 y Z E 5 v L D B 9 J n F 1 b 3 Q 7 L C Z x d W 9 0 O 1 N l Y 3 R p b 2 4 x L 1 R h Y m x l M T M y L 0 F 1 d G 9 S Z W 1 v d m V k Q 2 9 s d W 1 u c z E u e 0 V 4 Y 2 x 1 Z G V f Z W l 0 a G V y X 3 V u Z G V y X 2 1 p b m l t d W 1 f b 3 J f b 3 Z l c l 9 B b G x f Z G l z Y W d y Z W V f Y W Z m b 3 J k Y W J s Z V 9 h b m R f Y m V p b m d f b 3 Z l c l 9 t Y X h p b X V t X z E w L D F 9 J n F 1 b 3 Q 7 L C Z x d W 9 0 O 1 N l Y 3 R p b 2 4 x L 1 R h Y m x l M T M y L 0 F 1 d G 9 S Z W 1 v d m V k Q 2 9 s d W 1 u c z E u e 1 Z l c n l f b G l r Z W x 5 X 2 R p c 2 N v d W 5 0 X 3 R 5 c G V f d 2 h p Y 2 h f Y 2 9 t Y m l u Y X R p b 2 5 z L D J 9 J n F 1 b 3 Q 7 L C Z x d W 9 0 O 1 N l Y 3 R p b 2 4 x L 1 R h Y m x l M T M y L 0 F 1 d G 9 S Z W 1 v d m V k Q 2 9 s d W 1 u c z E u e 1 E x M W E t Y m x h b m t z X 2 F z X 3 p l c m 9 f Z G 9 u d F 9 r b m 9 3 X 2 l z X 2 J s Y W 5 r L D N 9 J n F 1 b 3 Q 7 L C Z x d W 9 0 O 1 N l Y 3 R p b 2 4 x L 1 R h Y m x l M T M y L 0 F 1 d G 9 S Z W 1 v d m V k Q 2 9 s d W 1 u c z E u e 1 E x M W J f b 3 B l b j E t Y m x h b m t f a X N f e m V y b 1 9 k b 2 5 0 X 2 t u b 3 d f a X N f Y m x h b m s s N H 0 m c X V v d D s s J n F 1 b 3 Q 7 U 2 V j d G l v b j E v V G F i b G U x M z I v Q X V 0 b 1 J l b W 9 2 Z W R D b 2 x 1 b W 5 z M S 5 7 U T E x Y l 9 v c G V u M i 1 i b G F u a 1 9 p c 1 9 6 Z X J v X 2 R v b n R f a 2 5 v d 1 9 p c 1 9 i b G F u a y w 1 f S Z x d W 9 0 O y w m c X V v d D t T Z W N 0 a W 9 u M S 9 U Y W J s Z T E z M i 9 B d X R v U m V t b 3 Z l Z E N v b H V t b n M x L n t R M T F i X 2 9 w Z W 4 z L W J s Y W 5 r X 2 l z X 3 p l c m 9 f Z G 9 u d F 9 r b m 9 3 X 2 l z X 2 J s Y W 5 r L D Z 9 J n F 1 b 3 Q 7 L C Z x d W 9 0 O 1 N l Y 3 R p b 2 4 x L 1 R h Y m x l M T M y L 0 F 1 d G 9 S Z W 1 v d m V k Q 2 9 s d W 1 u c z E u e 1 E x M W J f b 3 B l b j Q t Y m x h b m t f a X N f e m V y b 1 9 k b 2 5 0 X 2 t u b 3 d f a X N f Y m x h b m s s N 3 0 m c X V v d D s s J n F 1 b 3 Q 7 U 2 V j d G l v b j E v V G F i b G U x M z I v Q X V 0 b 1 J l b W 9 2 Z W R D b 2 x 1 b W 5 z M S 5 7 U T E x Y l 9 v c G V u N S 1 i b G F u a 1 9 p c 1 9 6 Z X J v X 2 R v b n R f a 2 5 v d 1 9 p c 1 9 i b G F u a y w 4 f S Z x d W 9 0 O y w m c X V v d D t T Z W N 0 a W 9 u M S 9 U Y W J s Z T E z M i 9 B d X R v U m V t b 3 Z l Z E N v b H V t b n M x L n t R M T F i X 2 9 w Z W 4 2 L W J s Y W 5 r X 2 l z X 3 p l c m 9 f Z G 9 u d F 9 r b m 9 3 X 2 l z X 2 J s Y W 5 r L D l 9 J n F 1 b 3 Q 7 L C Z x d W 9 0 O 1 N l Y 3 R p b 2 4 x L 1 R h Y m x l M T M y L 0 F 1 d G 9 S Z W 1 v d m V k Q 2 9 s d W 1 u c z E u e 1 E x M W M s M T B 9 J n F 1 b 3 Q 7 L C Z x d W 9 0 O 1 N l Y 3 R p b 2 4 x L 1 R h Y m x l M T M y L 0 F 1 d G 9 S Z W 1 v d m V k Q 2 9 s d W 1 u c z E u e 1 E x M i 1 i b G F u a 3 N f Y X N f e m V y b 1 9 k b 2 5 0 X 2 t u b 3 d f a X N f Y m x h b m s s M T F 9 J n F 1 b 3 Q 7 L C Z x d W 9 0 O 1 N l Y 3 R p b 2 4 x L 1 R h Y m x l M T M y L 0 F 1 d G 9 S Z W 1 v d m V k Q 2 9 s d W 1 u c z E u e 1 E x M m E t Y m x h b m t z X 2 F z X 3 p l c m 9 f Z G 9 u d F 9 r b m 9 3 X 2 l z X 2 J s Y W 5 r L D E y f S Z x d W 9 0 O y w m c X V v d D t T Z W N 0 a W 9 u M S 9 U Y W J s Z T E z M i 9 B d X R v U m V t b 3 Z l Z E N v b H V t b n M x L n t R M T J i X 2 9 w Z W 4 x L W J s Y W 5 r X 2 l z X 3 p l c m 9 f Z G 9 u d F 9 r b m 9 3 X 2 l z X 2 J s Y W 5 r L D E z f S Z x d W 9 0 O y w m c X V v d D t T Z W N 0 a W 9 u M S 9 U Y W J s Z T E z M i 9 B d X R v U m V t b 3 Z l Z E N v b H V t b n M x L n t R M T J i X 2 9 w Z W 4 y L W J s Y W 5 r X 2 l z X 3 p l c m 9 f Z G 9 u d F 9 r b m 9 3 X 2 l z X 2 J s Y W 5 r L D E 0 f S Z x d W 9 0 O y w m c X V v d D t T Z W N 0 a W 9 u M S 9 U Y W J s Z T E z M i 9 B d X R v U m V t b 3 Z l Z E N v b H V t b n M x L n t R M T J i X 2 9 w Z W 4 z L W J s Y W 5 r X 2 l z X 3 p l c m 9 f Z G 9 u d F 9 r b m 9 3 X 2 l z X 2 J s Y W 5 r L D E 1 f S Z x d W 9 0 O y w m c X V v d D t T Z W N 0 a W 9 u M S 9 U Y W J s Z T E z M i 9 B d X R v U m V t b 3 Z l Z E N v b H V t b n M x L n t R M T J i X 2 9 w Z W 4 0 L W J s Y W 5 r X 2 l z X 3 p l c m 9 f Z G 9 u d F 9 r b m 9 3 X 2 l z X 2 J s Y W 5 r L D E 2 f S Z x d W 9 0 O y w m c X V v d D t T Z W N 0 a W 9 u M S 9 U Y W J s Z T E z M i 9 B d X R v U m V t b 3 Z l Z E N v b H V t b n M x L n t R M T J i X 2 9 w Z W 4 1 L W J s Y W 5 r X 2 l z X 3 p l c m 9 f Z G 9 u d F 9 r b m 9 3 X 2 l z X 2 J s Y W 5 r L D E 3 f S Z x d W 9 0 O y w m c X V v d D t T Z W N 0 a W 9 u M S 9 U Y W J s Z T E z M i 9 B d X R v U m V t b 3 Z l Z E N v b H V t b n M x L n t R M T J i X 2 9 w Z W 4 2 L W J s Y W 5 r X 2 l z X 3 p l c m 9 f Z G 9 u d F 9 r b m 9 3 X 2 l z X 2 J s Y W 5 r L D E 4 f S Z x d W 9 0 O y w m c X V v d D t T Z W N 0 a W 9 u M S 9 U Y W J s Z T E z M i 9 B d X R v U m V t b 3 Z l Z E N v b H V t b n M x L n t R M T J j L D E 5 f S Z x d W 9 0 O y w m c X V v d D t T Z W N 0 a W 9 u M S 9 U Y W J s Z T E z M i 9 B d X R v U m V t b 3 Z l Z E N v b H V t b n M x L n t R M T N h L W J s Y W 5 r X 2 l z X 3 p l c m 9 f Z G 9 u d F 9 r b m 9 3 X 2 l z X 2 J s Y W 5 r L D I w f S Z x d W 9 0 O y w m c X V v d D t T Z W N 0 a W 9 u M S 9 U Y W J s Z T E z M i 9 B d X R v U m V t b 3 Z l Z E N v b H V t b n M x L n t R M T N i X 2 9 w Z W 4 x L W J s Y W 5 r X 2 l z X 3 p l c m 9 f Z G 9 u d F 9 r b m 9 3 X 2 l z X 2 J s Y W 5 r L D I x f S Z x d W 9 0 O y w m c X V v d D t T Z W N 0 a W 9 u M S 9 U Y W J s Z T E z M i 9 B d X R v U m V t b 3 Z l Z E N v b H V t b n M x L n t R M T N i X 2 9 w Z W 4 y L W J s Y W 5 r X 2 l z X 3 p l c m 9 f Z G 9 u d F 9 r b m 9 3 X 2 l z X 2 J s Y W 5 r L D I y f S Z x d W 9 0 O y w m c X V v d D t T Z W N 0 a W 9 u M S 9 U Y W J s Z T E z M i 9 B d X R v U m V t b 3 Z l Z E N v b H V t b n M x L n t R M T N i X 2 9 w Z W 4 z L W J s Y W 5 r X 2 l z X 3 p l c m 9 f Z G 9 u d F 9 r b m 9 3 X 2 l z X 2 J s Y W 5 r L D I z f S Z x d W 9 0 O y w m c X V v d D t T Z W N 0 a W 9 u M S 9 U Y W J s Z T E z M i 9 B d X R v U m V t b 3 Z l Z E N v b H V t b n M x L n t R M T N i X 2 9 w Z W 4 0 L W J s Y W 5 r X 2 l z X 3 p l c m 9 f Z G 9 u d F 9 r b m 9 3 X 2 l z X 2 J s Y W 5 r L D I 0 f S Z x d W 9 0 O y w m c X V v d D t T Z W N 0 a W 9 u M S 9 U Y W J s Z T E z M i 9 B d X R v U m V t b 3 Z l Z E N v b H V t b n M x L n t R M T N i X 2 9 w Z W 4 1 L W J s Y W 5 r X 2 l z X 3 p l c m 9 f Z G 9 u d F 9 r b m 9 3 X 2 l z X 2 J s Y W 5 r L D I 1 f S Z x d W 9 0 O y w m c X V v d D t T Z W N 0 a W 9 u M S 9 U Y W J s Z T E z M i 9 B d X R v U m V t b 3 Z l Z E N v b H V t b n M x L n t R M T N i X 2 9 w Z W 4 2 L W J s Y W 5 r X 2 l z X 3 p l c m 9 f Z G 9 u d F 9 r b m 9 3 X 2 l z X 2 J s Y W 5 r L D I 2 f S Z x d W 9 0 O y w m c X V v d D t T Z W N 0 a W 9 u M S 9 U Y W J s Z T E z M i 9 B d X R v U m V t b 3 Z l Z E N v b H V t b n M x L n t R M T N j L D I 3 f S Z x d W 9 0 O y w m c X V v d D t T Z W N 0 a W 9 u M S 9 U Y W J s Z T E z M i 9 B d X R v U m V t b 3 Z l Z E N v b H V t b n M x L n t R M T R h L W R v b u K A m X R f a 2 5 v d 1 9 y Z W 1 v d m V k X 2 J s Y W 5 r c 1 9 h c 1 9 6 Z X J v L D I 4 f S Z x d W 9 0 O y w m c X V v d D t T Z W N 0 a W 9 u M S 9 U Y W J s Z T E z M i 9 B d X R v U m V t b 3 Z l Z E N v b H V t b n M x L n t R M T R i X 2 9 w Z W 4 x L W J s Y W 5 r X 2 l z X 3 p l c m 9 f Z G 9 u d F 9 r b m 9 3 X 2 l z X 2 J s Y W 5 r L D I 5 f S Z x d W 9 0 O y w m c X V v d D t T Z W N 0 a W 9 u M S 9 U Y W J s Z T E z M i 9 B d X R v U m V t b 3 Z l Z E N v b H V t b n M x L n t R M T R i X 2 9 w Z W 4 y L W J s Y W 5 r X 2 l z X 3 p l c m 9 f Z G 9 u d F 9 r b m 9 3 X 2 l z X 2 J s Y W 5 r L D M w f S Z x d W 9 0 O y w m c X V v d D t T Z W N 0 a W 9 u M S 9 U Y W J s Z T E z M i 9 B d X R v U m V t b 3 Z l Z E N v b H V t b n M x L n t R M T R j L D M x f S Z x d W 9 0 O y w m c X V v d D t T Z W N 0 a W 9 u M S 9 U Y W J s Z T E z M i 9 B d X R v U m V t b 3 Z l Z E N v b H V t b n M x L n t 3 Z W l n a H Q s M z J 9 J n F 1 b 3 Q 7 L C Z x d W 9 0 O 1 N l Y 3 R p b 2 4 x L 1 R h Y m x l M T M y L 0 F 1 d G 9 S Z W 1 v d m V k Q 2 9 s d W 1 u c z E u e 0 F 0 d H J p Y n V 0 Z S w z M 3 0 m c X V v d D s s J n F 1 b 3 Q 7 U 2 V j d G l v b j E v V G F i b G U x M z I v Q X V 0 b 1 J l b W 9 2 Z W R D b 2 x 1 b W 5 z M S 5 7 V m F s d W U s M z R 9 J n F 1 b 3 Q 7 L C Z x d W 9 0 O 1 N l Y 3 R p b 2 4 x L 1 R h Y m x l M T M y L 0 F 1 d G 9 S Z W 1 v d m V k Q 2 9 s d W 1 u c z E u e 0 R p c 2 N v d W 5 0 I G x l d m V s L D M 1 f S Z x d W 9 0 O 1 0 s J n F 1 b 3 Q 7 Q 2 9 s d W 1 u Q 2 9 1 b n Q m c X V v d D s 6 M z Y s J n F 1 b 3 Q 7 S 2 V 5 Q 2 9 s d W 1 u T m F t Z X M m c X V v d D s 6 W 1 0 s J n F 1 b 3 Q 7 Q 2 9 s d W 1 u S W R l b n R p d G l l c y Z x d W 9 0 O z p b J n F 1 b 3 Q 7 U 2 V j d G l v b j E v V G F i b G U x M z I v Q X V 0 b 1 J l b W 9 2 Z W R D b 2 x 1 b W 5 z M S 5 7 U m V j b 3 J k T m 8 s M H 0 m c X V v d D s s J n F 1 b 3 Q 7 U 2 V j d G l v b j E v V G F i b G U x M z I v Q X V 0 b 1 J l b W 9 2 Z W R D b 2 x 1 b W 5 z M S 5 7 R X h j b H V k Z V 9 l a X R o Z X J f d W 5 k Z X J f b W l u a W 1 1 b V 9 v c l 9 v d m V y X 0 F s b F 9 k a X N h Z 3 J l Z V 9 h Z m Z v c m R h Y m x l X 2 F u Z F 9 i Z W l u Z 1 9 v d m V y X 2 1 h e G l t d W 1 f M T A s M X 0 m c X V v d D s s J n F 1 b 3 Q 7 U 2 V j d G l v b j E v V G F i b G U x M z I v Q X V 0 b 1 J l b W 9 2 Z W R D b 2 x 1 b W 5 z M S 5 7 V m V y e V 9 s a W t l b H l f Z G l z Y 2 9 1 b n R f d H l w Z V 9 3 a G l j a F 9 j b 2 1 i a W 5 h d G l v b n M s M n 0 m c X V v d D s s J n F 1 b 3 Q 7 U 2 V j d G l v b j E v V G F i b G U x M z I v Q X V 0 b 1 J l b W 9 2 Z W R D b 2 x 1 b W 5 z M S 5 7 U T E x Y S 1 i b G F u a 3 N f Y X N f e m V y b 1 9 k b 2 5 0 X 2 t u b 3 d f a X N f Y m x h b m s s M 3 0 m c X V v d D s s J n F 1 b 3 Q 7 U 2 V j d G l v b j E v V G F i b G U x M z I v Q X V 0 b 1 J l b W 9 2 Z W R D b 2 x 1 b W 5 z M S 5 7 U T E x Y l 9 v c G V u M S 1 i b G F u a 1 9 p c 1 9 6 Z X J v X 2 R v b n R f a 2 5 v d 1 9 p c 1 9 i b G F u a y w 0 f S Z x d W 9 0 O y w m c X V v d D t T Z W N 0 a W 9 u M S 9 U Y W J s Z T E z M i 9 B d X R v U m V t b 3 Z l Z E N v b H V t b n M x L n t R M T F i X 2 9 w Z W 4 y L W J s Y W 5 r X 2 l z X 3 p l c m 9 f Z G 9 u d F 9 r b m 9 3 X 2 l z X 2 J s Y W 5 r L D V 9 J n F 1 b 3 Q 7 L C Z x d W 9 0 O 1 N l Y 3 R p b 2 4 x L 1 R h Y m x l M T M y L 0 F 1 d G 9 S Z W 1 v d m V k Q 2 9 s d W 1 u c z E u e 1 E x M W J f b 3 B l b j M t Y m x h b m t f a X N f e m V y b 1 9 k b 2 5 0 X 2 t u b 3 d f a X N f Y m x h b m s s N n 0 m c X V v d D s s J n F 1 b 3 Q 7 U 2 V j d G l v b j E v V G F i b G U x M z I v Q X V 0 b 1 J l b W 9 2 Z W R D b 2 x 1 b W 5 z M S 5 7 U T E x Y l 9 v c G V u N C 1 i b G F u a 1 9 p c 1 9 6 Z X J v X 2 R v b n R f a 2 5 v d 1 9 p c 1 9 i b G F u a y w 3 f S Z x d W 9 0 O y w m c X V v d D t T Z W N 0 a W 9 u M S 9 U Y W J s Z T E z M i 9 B d X R v U m V t b 3 Z l Z E N v b H V t b n M x L n t R M T F i X 2 9 w Z W 4 1 L W J s Y W 5 r X 2 l z X 3 p l c m 9 f Z G 9 u d F 9 r b m 9 3 X 2 l z X 2 J s Y W 5 r L D h 9 J n F 1 b 3 Q 7 L C Z x d W 9 0 O 1 N l Y 3 R p b 2 4 x L 1 R h Y m x l M T M y L 0 F 1 d G 9 S Z W 1 v d m V k Q 2 9 s d W 1 u c z E u e 1 E x M W J f b 3 B l b j Y t Y m x h b m t f a X N f e m V y b 1 9 k b 2 5 0 X 2 t u b 3 d f a X N f Y m x h b m s s O X 0 m c X V v d D s s J n F 1 b 3 Q 7 U 2 V j d G l v b j E v V G F i b G U x M z I v Q X V 0 b 1 J l b W 9 2 Z W R D b 2 x 1 b W 5 z M S 5 7 U T E x Y y w x M H 0 m c X V v d D s s J n F 1 b 3 Q 7 U 2 V j d G l v b j E v V G F i b G U x M z I v Q X V 0 b 1 J l b W 9 2 Z W R D b 2 x 1 b W 5 z M S 5 7 U T E y L W J s Y W 5 r c 1 9 h c 1 9 6 Z X J v X 2 R v b n R f a 2 5 v d 1 9 p c 1 9 i b G F u a y w x M X 0 m c X V v d D s s J n F 1 b 3 Q 7 U 2 V j d G l v b j E v V G F i b G U x M z I v Q X V 0 b 1 J l b W 9 2 Z W R D b 2 x 1 b W 5 z M S 5 7 U T E y Y S 1 i b G F u a 3 N f Y X N f e m V y b 1 9 k b 2 5 0 X 2 t u b 3 d f a X N f Y m x h b m s s M T J 9 J n F 1 b 3 Q 7 L C Z x d W 9 0 O 1 N l Y 3 R p b 2 4 x L 1 R h Y m x l M T M y L 0 F 1 d G 9 S Z W 1 v d m V k Q 2 9 s d W 1 u c z E u e 1 E x M m J f b 3 B l b j E t Y m x h b m t f a X N f e m V y b 1 9 k b 2 5 0 X 2 t u b 3 d f a X N f Y m x h b m s s M T N 9 J n F 1 b 3 Q 7 L C Z x d W 9 0 O 1 N l Y 3 R p b 2 4 x L 1 R h Y m x l M T M y L 0 F 1 d G 9 S Z W 1 v d m V k Q 2 9 s d W 1 u c z E u e 1 E x M m J f b 3 B l b j I t Y m x h b m t f a X N f e m V y b 1 9 k b 2 5 0 X 2 t u b 3 d f a X N f Y m x h b m s s M T R 9 J n F 1 b 3 Q 7 L C Z x d W 9 0 O 1 N l Y 3 R p b 2 4 x L 1 R h Y m x l M T M y L 0 F 1 d G 9 S Z W 1 v d m V k Q 2 9 s d W 1 u c z E u e 1 E x M m J f b 3 B l b j M t Y m x h b m t f a X N f e m V y b 1 9 k b 2 5 0 X 2 t u b 3 d f a X N f Y m x h b m s s M T V 9 J n F 1 b 3 Q 7 L C Z x d W 9 0 O 1 N l Y 3 R p b 2 4 x L 1 R h Y m x l M T M y L 0 F 1 d G 9 S Z W 1 v d m V k Q 2 9 s d W 1 u c z E u e 1 E x M m J f b 3 B l b j Q t Y m x h b m t f a X N f e m V y b 1 9 k b 2 5 0 X 2 t u b 3 d f a X N f Y m x h b m s s M T Z 9 J n F 1 b 3 Q 7 L C Z x d W 9 0 O 1 N l Y 3 R p b 2 4 x L 1 R h Y m x l M T M y L 0 F 1 d G 9 S Z W 1 v d m V k Q 2 9 s d W 1 u c z E u e 1 E x M m J f b 3 B l b j U t Y m x h b m t f a X N f e m V y b 1 9 k b 2 5 0 X 2 t u b 3 d f a X N f Y m x h b m s s M T d 9 J n F 1 b 3 Q 7 L C Z x d W 9 0 O 1 N l Y 3 R p b 2 4 x L 1 R h Y m x l M T M y L 0 F 1 d G 9 S Z W 1 v d m V k Q 2 9 s d W 1 u c z E u e 1 E x M m J f b 3 B l b j Y t Y m x h b m t f a X N f e m V y b 1 9 k b 2 5 0 X 2 t u b 3 d f a X N f Y m x h b m s s M T h 9 J n F 1 b 3 Q 7 L C Z x d W 9 0 O 1 N l Y 3 R p b 2 4 x L 1 R h Y m x l M T M y L 0 F 1 d G 9 S Z W 1 v d m V k Q 2 9 s d W 1 u c z E u e 1 E x M m M s M T l 9 J n F 1 b 3 Q 7 L C Z x d W 9 0 O 1 N l Y 3 R p b 2 4 x L 1 R h Y m x l M T M y L 0 F 1 d G 9 S Z W 1 v d m V k Q 2 9 s d W 1 u c z E u e 1 E x M 2 E t Y m x h b m t f a X N f e m V y b 1 9 k b 2 5 0 X 2 t u b 3 d f a X N f Y m x h b m s s M j B 9 J n F 1 b 3 Q 7 L C Z x d W 9 0 O 1 N l Y 3 R p b 2 4 x L 1 R h Y m x l M T M y L 0 F 1 d G 9 S Z W 1 v d m V k Q 2 9 s d W 1 u c z E u e 1 E x M 2 J f b 3 B l b j E t Y m x h b m t f a X N f e m V y b 1 9 k b 2 5 0 X 2 t u b 3 d f a X N f Y m x h b m s s M j F 9 J n F 1 b 3 Q 7 L C Z x d W 9 0 O 1 N l Y 3 R p b 2 4 x L 1 R h Y m x l M T M y L 0 F 1 d G 9 S Z W 1 v d m V k Q 2 9 s d W 1 u c z E u e 1 E x M 2 J f b 3 B l b j I t Y m x h b m t f a X N f e m V y b 1 9 k b 2 5 0 X 2 t u b 3 d f a X N f Y m x h b m s s M j J 9 J n F 1 b 3 Q 7 L C Z x d W 9 0 O 1 N l Y 3 R p b 2 4 x L 1 R h Y m x l M T M y L 0 F 1 d G 9 S Z W 1 v d m V k Q 2 9 s d W 1 u c z E u e 1 E x M 2 J f b 3 B l b j M t Y m x h b m t f a X N f e m V y b 1 9 k b 2 5 0 X 2 t u b 3 d f a X N f Y m x h b m s s M j N 9 J n F 1 b 3 Q 7 L C Z x d W 9 0 O 1 N l Y 3 R p b 2 4 x L 1 R h Y m x l M T M y L 0 F 1 d G 9 S Z W 1 v d m V k Q 2 9 s d W 1 u c z E u e 1 E x M 2 J f b 3 B l b j Q t Y m x h b m t f a X N f e m V y b 1 9 k b 2 5 0 X 2 t u b 3 d f a X N f Y m x h b m s s M j R 9 J n F 1 b 3 Q 7 L C Z x d W 9 0 O 1 N l Y 3 R p b 2 4 x L 1 R h Y m x l M T M y L 0 F 1 d G 9 S Z W 1 v d m V k Q 2 9 s d W 1 u c z E u e 1 E x M 2 J f b 3 B l b j U t Y m x h b m t f a X N f e m V y b 1 9 k b 2 5 0 X 2 t u b 3 d f a X N f Y m x h b m s s M j V 9 J n F 1 b 3 Q 7 L C Z x d W 9 0 O 1 N l Y 3 R p b 2 4 x L 1 R h Y m x l M T M y L 0 F 1 d G 9 S Z W 1 v d m V k Q 2 9 s d W 1 u c z E u e 1 E x M 2 J f b 3 B l b j Y t Y m x h b m t f a X N f e m V y b 1 9 k b 2 5 0 X 2 t u b 3 d f a X N f Y m x h b m s s M j Z 9 J n F 1 b 3 Q 7 L C Z x d W 9 0 O 1 N l Y 3 R p b 2 4 x L 1 R h Y m x l M T M y L 0 F 1 d G 9 S Z W 1 v d m V k Q 2 9 s d W 1 u c z E u e 1 E x M 2 M s M j d 9 J n F 1 b 3 Q 7 L C Z x d W 9 0 O 1 N l Y 3 R p b 2 4 x L 1 R h Y m x l M T M y L 0 F 1 d G 9 S Z W 1 v d m V k Q 2 9 s d W 1 u c z E u e 1 E x N G E t Z G 9 u 4 o C Z d F 9 r b m 9 3 X 3 J l b W 9 2 Z W R f Y m x h b m t z X 2 F z X 3 p l c m 8 s M j h 9 J n F 1 b 3 Q 7 L C Z x d W 9 0 O 1 N l Y 3 R p b 2 4 x L 1 R h Y m x l M T M y L 0 F 1 d G 9 S Z W 1 v d m V k Q 2 9 s d W 1 u c z E u e 1 E x N G J f b 3 B l b j E t Y m x h b m t f a X N f e m V y b 1 9 k b 2 5 0 X 2 t u b 3 d f a X N f Y m x h b m s s M j l 9 J n F 1 b 3 Q 7 L C Z x d W 9 0 O 1 N l Y 3 R p b 2 4 x L 1 R h Y m x l M T M y L 0 F 1 d G 9 S Z W 1 v d m V k Q 2 9 s d W 1 u c z E u e 1 E x N G J f b 3 B l b j I t Y m x h b m t f a X N f e m V y b 1 9 k b 2 5 0 X 2 t u b 3 d f a X N f Y m x h b m s s M z B 9 J n F 1 b 3 Q 7 L C Z x d W 9 0 O 1 N l Y 3 R p b 2 4 x L 1 R h Y m x l M T M y L 0 F 1 d G 9 S Z W 1 v d m V k Q 2 9 s d W 1 u c z E u e 1 E x N G M s M z F 9 J n F 1 b 3 Q 7 L C Z x d W 9 0 O 1 N l Y 3 R p b 2 4 x L 1 R h Y m x l M T M y L 0 F 1 d G 9 S Z W 1 v d m V k Q 2 9 s d W 1 u c z E u e 3 d l a W d o d C w z M n 0 m c X V v d D s s J n F 1 b 3 Q 7 U 2 V j d G l v b j E v V G F i b G U x M z I v Q X V 0 b 1 J l b W 9 2 Z W R D b 2 x 1 b W 5 z M S 5 7 Q X R 0 c m l i d X R l L D M z f S Z x d W 9 0 O y w m c X V v d D t T Z W N 0 a W 9 u M S 9 U Y W J s Z T E z M i 9 B d X R v U m V t b 3 Z l Z E N v b H V t b n M x L n t W Y W x 1 Z S w z N H 0 m c X V v d D s s J n F 1 b 3 Q 7 U 2 V j d G l v b j E v V G F i b G U x M z I v Q X V 0 b 1 J l b W 9 2 Z W R D b 2 x 1 b W 5 z M S 5 7 R G l z Y 2 9 1 b n Q g b G V 2 Z W w s M z V 9 J n F 1 b 3 Q 7 X S w m c X V v d D t S Z W x h d G l v b n N o a X B J b m Z v J n F 1 b 3 Q 7 O l t d f S I g L z 4 8 R W 5 0 c n k g V H l w Z T 0 i R m l s b E N v d W 5 0 I i B W Y W x 1 Z T 0 i b D I 4 N j g i I C 8 + P E V u d H J 5 I F R 5 c G U 9 I k F k Z G V k V G 9 E Y X R h T W 9 k Z W w i I F Z h b H V l P S J s M C I g L z 4 8 L 1 N 0 Y W J s Z U V u d H J p Z X M + P C 9 J d G V t P j x J d G V t P j x J d G V t T G 9 j Y X R p b 2 4 + P E l 0 Z W 1 U e X B l P k Z v c m 1 1 b G E 8 L 0 l 0 Z W 1 U e X B l P j x J d G V t U G F 0 a D 5 T Z W N 0 a W 9 u M S 9 U Y W J s Z T E z M i 9 T b 3 V y Y 2 U 8 L 0 l 0 Z W 1 Q Y X R o P j w v S X R l b U x v Y 2 F 0 a W 9 u P j x T d G F i b G V F b n R y a W V z I C 8 + P C 9 J d G V t P j x J d G V t P j x J d G V t T G 9 j Y X R p b 2 4 + P E l 0 Z W 1 U e X B l P k Z v c m 1 1 b G E 8 L 0 l 0 Z W 1 U e X B l P j x J d G V t U G F 0 a D 5 T Z W N 0 a W 9 u M S 9 U Y W J s Z T E z M i 9 D a G F u Z 2 V k J T I w V H l w Z T w v S X R l b V B h d G g + P C 9 J d G V t T G 9 j Y X R p b 2 4 + P F N 0 Y W J s Z U V u d H J p Z X M g L z 4 8 L 0 l 0 Z W 0 + P E l 0 Z W 0 + P E l 0 Z W 1 M b 2 N h d G l v b j 4 8 S X R l b V R 5 c G U + R m 9 y b X V s Y T w v S X R l b V R 5 c G U + P E l 0 Z W 1 Q Y X R o P l N l Y 3 R p b 2 4 x L 1 R h Y m x l M T M y L 1 V u c G l 2 b 3 R l Z C U y M E N v b H V t b n M 8 L 0 l 0 Z W 1 Q Y X R o P j w v S X R l b U x v Y 2 F 0 a W 9 u P j x T d G F i b G V F b n R y a W V z I C 8 + P C 9 J d G V t P j x J d G V t P j x J d G V t T G 9 j Y X R p b 2 4 + P E l 0 Z W 1 U e X B l P k Z v c m 1 1 b G E 8 L 0 l 0 Z W 1 U e X B l P j x J d G V t U G F 0 a D 5 T Z W N 0 a W 9 u M S 9 U Y W J s Z T E z M i 9 B Z G R l Z C U y M E N v b m R p d G l v b m F s J T I w Q 2 9 s d W 1 u P C 9 J d G V t U G F 0 a D 4 8 L 0 l 0 Z W 1 M b 2 N h d G l v b j 4 8 U 3 R h Y m x l R W 5 0 c m l l c y A v P j w v S X R l b T 4 8 S X R l b T 4 8 S X R l b U x v Y 2 F 0 a W 9 u P j x J d G V t V H l w Z T 5 G b 3 J t d W x h P C 9 J d G V t V H l w Z T 4 8 S X R l b V B h d G g + U 2 V j d G l v b j E v V G F i b G U x M z I l M j A o M i k 8 L 0 l 0 Z W 1 Q Y X R o P j w v S X R l b U x v Y 2 F 0 a W 9 u P j x T d G F i b G V F b n R y a W V z P j x F b n R y e S B U e X B l P S J J c 1 B y a X Z h d G U i I F Z h b H V l P S J s M C I g L z 4 8 R W 5 0 c n k g V H l w Z T 0 i U X V l c n l J R C I g V m F s d W U 9 I n N i M m M 0 O T g z N i 0 5 O D M x L T Q 3 M T c t Y j Q 5 N i 0 2 Y T Y w N D J k Z D I w M T g 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E V y c m 9 y Q 2 9 1 b n Q i I F Z h b H V l P S J s M C I g L z 4 8 R W 5 0 c n k g V H l w Z T 0 i R m l s b G V k Q 2 9 t c G x l d G V S Z X N 1 b H R U b 1 d v c m t z a G V l d C I g V m F s d W U 9 I m w x I i A v P j x F b n R y e S B U e X B l P S J G a W x s T 2 J q Z W N 0 V H l w Z S I g V m F s d W U 9 I n N D b 2 5 u Z W N 0 a W 9 u T 2 5 s e S I g L z 4 8 R W 5 0 c n k g V H l w Z T 0 i R m l s b F R v R G F 0 Y U 1 v Z G V s R W 5 h Y m x l Z C I g V m F s d W U 9 I m w w I i A v P j x F b n R y e S B U e X B l P S J G a W x s R X J y b 3 J D b 2 R l I i B W Y W x 1 Z T 0 i c 1 V u a 2 5 v d 2 4 i I C 8 + P E V u d H J 5 I F R 5 c G U 9 I k Z p b G x F b m F i b G V k I i B W Y W x 1 Z T 0 i b D A i I C 8 + P E V u d H J 5 I F R 5 c G U 9 I k Z p b G x M Y X N 0 V X B k Y X R l Z C I g V m F s d W U 9 I m Q y M D I 0 L T A 3 L T I y V D E z O j E 3 O j M 5 L j Y 3 N D k z N z h a I i A v P j x F b n R y e S B U e X B l P S J G a W x s Q 2 9 s d W 1 u V H l w Z X M i I F Z h b H V l P S J z Q X d Z Q U F B T U R B d 0 1 E Q X d V Q U F B T U R B d 0 1 E Q X d V Q U F 3 T U R B d 0 1 E Q l F B R E F 3 V U Z C Z 1 V B I i A v P j x F b n R y e S B U e X B l P S J G a W x s Q 2 9 s d W 1 u T m F t Z X M i I F Z h b H V l P S J z W y Z x d W 9 0 O 1 J l Y 2 9 y Z E 5 v J n F 1 b 3 Q 7 L C Z x d W 9 0 O 0 V 4 Y 2 x 1 Z G V f Z W l 0 a G V y X 3 V u Z G V y X 2 1 p b m l t d W 1 f b 3 J f b 3 Z l c l 9 B b G x f Z G l z Y W d y Z W V f Y W Z m b 3 J k Y W J s Z V 9 h b m R f Y m V p b m d f b 3 Z l c l 9 t Y X h p b X V t X z E w J n F 1 b 3 Q 7 L C Z x d W 9 0 O 1 Z l c n l f b G l r Z W x 5 X 2 R p c 2 N v d W 5 0 X 3 R 5 c G V f d 2 h p Y 2 h f Y 2 9 t Y m l u Y X R p b 2 5 z J n F 1 b 3 Q 7 L C Z x d W 9 0 O 1 E x M W E t Y m x h b m t z X 2 F z X 3 p l c m 9 f Z G 9 u d F 9 r b m 9 3 X 2 l z X 2 J s Y W 5 r J n F 1 b 3 Q 7 L C Z x d W 9 0 O 1 E x M W J f b 3 B l b j E t Y m x h b m t f a X N f e m V y b 1 9 k b 2 5 0 X 2 t u b 3 d f a X N f Y m x h b m s m c X V v d D s s J n F 1 b 3 Q 7 U T E x Y l 9 v c G V u M i 1 i b G F u a 1 9 p c 1 9 6 Z X J v X 2 R v b n R f a 2 5 v d 1 9 p c 1 9 i b G F u a y Z x d W 9 0 O y w m c X V v d D t R M T F i X 2 9 w Z W 4 z L W J s Y W 5 r X 2 l z X 3 p l c m 9 f Z G 9 u d F 9 r b m 9 3 X 2 l z X 2 J s Y W 5 r J n F 1 b 3 Q 7 L C Z x d W 9 0 O 1 E x M W J f b 3 B l b j Q t Y m x h b m t f a X N f e m V y b 1 9 k b 2 5 0 X 2 t u b 3 d f a X N f Y m x h b m s m c X V v d D s s J n F 1 b 3 Q 7 U T E x Y l 9 v c G V u N S 1 i b G F u a 1 9 p c 1 9 6 Z X J v X 2 R v b n R f a 2 5 v d 1 9 p c 1 9 i b G F u a y Z x d W 9 0 O y w m c X V v d D t R M T F i X 2 9 w Z W 4 2 L W J s Y W 5 r X 2 l z X 3 p l c m 9 f Z G 9 u d F 9 r b m 9 3 X 2 l z X 2 J s Y W 5 r J n F 1 b 3 Q 7 L C Z x d W 9 0 O 1 E x M W N f b W l u d X N f Z X h j b H V z a W 9 u c y Z x d W 9 0 O y w m c X V v d D t R M T I t Y m x h b m t z X 2 F z X 3 p l c m 9 f Z G 9 u d F 9 r b m 9 3 X 2 l z X 2 J s Y W 5 r J n F 1 b 3 Q 7 L C Z x d W 9 0 O 1 E x M m E t Y m x h b m t z X 2 F z X 3 p l c m 9 f Z G 9 u d F 9 r b m 9 3 X 2 l z X 2 J s Y W 5 r J n F 1 b 3 Q 7 L C Z x d W 9 0 O 1 E x M m J f b 3 B l b j E t Y m x h b m t f a X N f e m V y b 1 9 k b 2 5 0 X 2 t u b 3 d f a X N f Y m x h b m s m c X V v d D s s J n F 1 b 3 Q 7 U T E y Y l 9 v c G V u M i 1 i b G F u a 1 9 p c 1 9 6 Z X J v X 2 R v b n R f a 2 5 v d 1 9 p c 1 9 i b G F u a y Z x d W 9 0 O y w m c X V v d D t R M T J i X 2 9 w Z W 4 z L W J s Y W 5 r X 2 l z X 3 p l c m 9 f Z G 9 u d F 9 r b m 9 3 X 2 l z X 2 J s Y W 5 r J n F 1 b 3 Q 7 L C Z x d W 9 0 O 1 E x M m J f b 3 B l b j Q t Y m x h b m t f a X N f e m V y b 1 9 k b 2 5 0 X 2 t u b 3 d f a X N f Y m x h b m s m c X V v d D s s J n F 1 b 3 Q 7 U T E y Y l 9 v c G V u N S 1 i b G F u a 1 9 p c 1 9 6 Z X J v X 2 R v b n R f a 2 5 v d 1 9 p c 1 9 i b G F u a y Z x d W 9 0 O y w m c X V v d D t R M T J i X 2 9 w Z W 4 2 L W J s Y W 5 r X 2 l z X 3 p l c m 9 f Z G 9 u d F 9 r b m 9 3 X 2 l z X 2 J s Y W 5 r J n F 1 b 3 Q 7 L C Z x d W 9 0 O 1 E x M m N f b W l u d X N f Z X h j b H V z a W 9 u c y Z x d W 9 0 O y w m c X V v d D t R M T N h L W J s Y W 5 r X 2 l z X 3 p l c m 9 f Z G 9 u d F 9 r b m 9 3 X 2 l z X 2 J s Y W 5 r J n F 1 b 3 Q 7 L C Z x d W 9 0 O 1 E x M 2 J f b 3 B l b j E t Y m x h b m t f a X N f e m V y b 1 9 k b 2 5 0 X 2 t u b 3 d f a X N f Y m x h b m s m c X V v d D s s J n F 1 b 3 Q 7 U T E z Y l 9 v c G V u M i 1 i b G F u a 1 9 p c 1 9 6 Z X J v X 2 R v b n R f a 2 5 v d 1 9 p c 1 9 i b G F u a y Z x d W 9 0 O y w m c X V v d D t R M T N i X 2 9 w Z W 4 z L W J s Y W 5 r X 2 l z X 3 p l c m 9 f Z G 9 u d F 9 r b m 9 3 X 2 l z X 2 J s Y W 5 r J n F 1 b 3 Q 7 L C Z x d W 9 0 O 1 E x M 2 J f b 3 B l b j Q t Y m x h b m t f a X N f e m V y b 1 9 k b 2 5 0 X 2 t u b 3 d f a X N f Y m x h b m s m c X V v d D s s J n F 1 b 3 Q 7 U T E z Y l 9 v c G V u N S 1 i b G F u a 1 9 p c 1 9 6 Z X J v X 2 R v b n R f a 2 5 v d 1 9 p c 1 9 i b G F u a y Z x d W 9 0 O y w m c X V v d D t R M T N i X 2 9 w Z W 4 2 L W J s Y W 5 r X 2 l z X 3 p l c m 9 f Z G 9 u d F 9 r b m 9 3 X 2 l z X 2 J s Y W 5 r J n F 1 b 3 Q 7 L C Z x d W 9 0 O 1 E x M 2 N f b W l u d X N f Z X h j b H V z a W 9 u c y Z x d W 9 0 O y w m c X V v d D t R M T R h L W R v b u K A m X R f a 2 5 v d 1 9 y Z W 1 v d m V k X 2 J s Y W 5 r c 1 9 h c 1 9 6 Z X J v J n F 1 b 3 Q 7 L C Z x d W 9 0 O 1 E x N G J f b 3 B l b j E t Y m x h b m t f a X N f e m V y b 1 9 k b 2 5 0 X 2 t u b 3 d f a X N f Y m x h b m s m c X V v d D s s J n F 1 b 3 Q 7 U T E 0 Y l 9 v c G V u M i 1 i b G F u a 1 9 p c 1 9 6 Z X J v X 2 R v b n R f a 2 5 v d 1 9 p c 1 9 i b G F u a y Z x d W 9 0 O y w m c X V v d D t R M T R j X 2 1 p b n V z X 2 V 4 Y 2 x 1 c 2 l v b n M m c X V v d D s s J n F 1 b 3 Q 7 d 2 V p Z 2 h 0 J n F 1 b 3 Q 7 L C Z x d W 9 0 O 0 F 0 d H J p Y n V 0 Z S Z x d W 9 0 O y w m c X V v d D t W Y W x 1 Z S Z x d W 9 0 O y w m c X V v d D t E a X N j b 3 V u d C B s Z X Z l b C Z x d W 9 0 O 1 0 i I C 8 + P E V u d H J 5 I F R 5 c G U 9 I k Z p b G x T d G F 0 d X M i I F Z h b H V l P S J z Q 2 9 t c G x l d G U i I C 8 + P E V u d H J 5 I F R 5 c G U 9 I l J l b G F 0 a W 9 u c 2 h p c E l u Z m 9 D b 2 5 0 Y W l u Z X I i I F Z h b H V l P S J z e y Z x d W 9 0 O 2 N v b H V t b k N v d W 5 0 J n F 1 b 3 Q 7 O j M 2 L C Z x d W 9 0 O 2 t l e U N v b H V t b k 5 h b W V z J n F 1 b 3 Q 7 O l t d L C Z x d W 9 0 O 3 F 1 Z X J 5 U m V s Y X R p b 2 5 z a G l w c y Z x d W 9 0 O z p b X S w m c X V v d D t j b 2 x 1 b W 5 J Z G V u d G l 0 a W V z J n F 1 b 3 Q 7 O l s m c X V v d D t T Z W N 0 a W 9 u M S 9 U Y W J s Z T E z M i 9 B d X R v U m V t b 3 Z l Z E N v b H V t b n M x L n t S Z W N v c m R O b y w w f S Z x d W 9 0 O y w m c X V v d D t T Z W N 0 a W 9 u M S 9 U Y W J s Z T E z M i 9 B d X R v U m V t b 3 Z l Z E N v b H V t b n M x L n t F e G N s d W R l X 2 V p d G h l c l 9 1 b m R l c l 9 t a W 5 p b X V t X 2 9 y X 2 9 2 Z X J f Q W x s X 2 R p c 2 F n c m V l X 2 F m Z m 9 y Z G F i b G V f Y W 5 k X 2 J l a W 5 n X 2 9 2 Z X J f b W F 4 a W 1 1 b V 8 x M C w x f S Z x d W 9 0 O y w m c X V v d D t T Z W N 0 a W 9 u M S 9 U Y W J s Z T E z M i 9 B d X R v U m V t b 3 Z l Z E N v b H V t b n M x L n t W Z X J 5 X 2 x p a 2 V s e V 9 k a X N j b 3 V u d F 9 0 e X B l X 3 d o a W N o X 2 N v b W J p b m F 0 a W 9 u c y w y f S Z x d W 9 0 O y w m c X V v d D t T Z W N 0 a W 9 u M S 9 U Y W J s Z T E z M i 9 B d X R v U m V t b 3 Z l Z E N v b H V t b n M x L n t R M T F h L W J s Y W 5 r c 1 9 h c 1 9 6 Z X J v X 2 R v b n R f a 2 5 v d 1 9 p c 1 9 i b G F u a y w z f S Z x d W 9 0 O y w m c X V v d D t T Z W N 0 a W 9 u M S 9 U Y W J s Z T E z M i 9 B d X R v U m V t b 3 Z l Z E N v b H V t b n M x L n t R M T F i X 2 9 w Z W 4 x L W J s Y W 5 r X 2 l z X 3 p l c m 9 f Z G 9 u d F 9 r b m 9 3 X 2 l z X 2 J s Y W 5 r L D R 9 J n F 1 b 3 Q 7 L C Z x d W 9 0 O 1 N l Y 3 R p b 2 4 x L 1 R h Y m x l M T M y L 0 F 1 d G 9 S Z W 1 v d m V k Q 2 9 s d W 1 u c z E u e 1 E x M W J f b 3 B l b j I t Y m x h b m t f a X N f e m V y b 1 9 k b 2 5 0 X 2 t u b 3 d f a X N f Y m x h b m s s N X 0 m c X V v d D s s J n F 1 b 3 Q 7 U 2 V j d G l v b j E v V G F i b G U x M z I v Q X V 0 b 1 J l b W 9 2 Z W R D b 2 x 1 b W 5 z M S 5 7 U T E x Y l 9 v c G V u M y 1 i b G F u a 1 9 p c 1 9 6 Z X J v X 2 R v b n R f a 2 5 v d 1 9 p c 1 9 i b G F u a y w 2 f S Z x d W 9 0 O y w m c X V v d D t T Z W N 0 a W 9 u M S 9 U Y W J s Z T E z M i 9 B d X R v U m V t b 3 Z l Z E N v b H V t b n M x L n t R M T F i X 2 9 w Z W 4 0 L W J s Y W 5 r X 2 l z X 3 p l c m 9 f Z G 9 u d F 9 r b m 9 3 X 2 l z X 2 J s Y W 5 r L D d 9 J n F 1 b 3 Q 7 L C Z x d W 9 0 O 1 N l Y 3 R p b 2 4 x L 1 R h Y m x l M T M y L 0 F 1 d G 9 S Z W 1 v d m V k Q 2 9 s d W 1 u c z E u e 1 E x M W J f b 3 B l b j U t Y m x h b m t f a X N f e m V y b 1 9 k b 2 5 0 X 2 t u b 3 d f a X N f Y m x h b m s s O H 0 m c X V v d D s s J n F 1 b 3 Q 7 U 2 V j d G l v b j E v V G F i b G U x M z I v Q X V 0 b 1 J l b W 9 2 Z W R D b 2 x 1 b W 5 z M S 5 7 U T E x Y l 9 v c G V u N i 1 i b G F u a 1 9 p c 1 9 6 Z X J v X 2 R v b n R f a 2 5 v d 1 9 p c 1 9 i b G F u a y w 5 f S Z x d W 9 0 O y w m c X V v d D t T Z W N 0 a W 9 u M S 9 U Y W J s Z T E z M i 9 B d X R v U m V t b 3 Z l Z E N v b H V t b n M x L n t R M T F j X 2 1 p b n V z X 2 V 4 Y 2 x 1 c 2 l v b n M s M T B 9 J n F 1 b 3 Q 7 L C Z x d W 9 0 O 1 N l Y 3 R p b 2 4 x L 1 R h Y m x l M T M y L 0 F 1 d G 9 S Z W 1 v d m V k Q 2 9 s d W 1 u c z E u e 1 E x M i 1 i b G F u a 3 N f Y X N f e m V y b 1 9 k b 2 5 0 X 2 t u b 3 d f a X N f Y m x h b m s s M T F 9 J n F 1 b 3 Q 7 L C Z x d W 9 0 O 1 N l Y 3 R p b 2 4 x L 1 R h Y m x l M T M y L 0 F 1 d G 9 S Z W 1 v d m V k Q 2 9 s d W 1 u c z E u e 1 E x M m E t Y m x h b m t z X 2 F z X 3 p l c m 9 f Z G 9 u d F 9 r b m 9 3 X 2 l z X 2 J s Y W 5 r L D E y f S Z x d W 9 0 O y w m c X V v d D t T Z W N 0 a W 9 u M S 9 U Y W J s Z T E z M i 9 B d X R v U m V t b 3 Z l Z E N v b H V t b n M x L n t R M T J i X 2 9 w Z W 4 x L W J s Y W 5 r X 2 l z X 3 p l c m 9 f Z G 9 u d F 9 r b m 9 3 X 2 l z X 2 J s Y W 5 r L D E z f S Z x d W 9 0 O y w m c X V v d D t T Z W N 0 a W 9 u M S 9 U Y W J s Z T E z M i 9 B d X R v U m V t b 3 Z l Z E N v b H V t b n M x L n t R M T J i X 2 9 w Z W 4 y L W J s Y W 5 r X 2 l z X 3 p l c m 9 f Z G 9 u d F 9 r b m 9 3 X 2 l z X 2 J s Y W 5 r L D E 0 f S Z x d W 9 0 O y w m c X V v d D t T Z W N 0 a W 9 u M S 9 U Y W J s Z T E z M i 9 B d X R v U m V t b 3 Z l Z E N v b H V t b n M x L n t R M T J i X 2 9 w Z W 4 z L W J s Y W 5 r X 2 l z X 3 p l c m 9 f Z G 9 u d F 9 r b m 9 3 X 2 l z X 2 J s Y W 5 r L D E 1 f S Z x d W 9 0 O y w m c X V v d D t T Z W N 0 a W 9 u M S 9 U Y W J s Z T E z M i 9 B d X R v U m V t b 3 Z l Z E N v b H V t b n M x L n t R M T J i X 2 9 w Z W 4 0 L W J s Y W 5 r X 2 l z X 3 p l c m 9 f Z G 9 u d F 9 r b m 9 3 X 2 l z X 2 J s Y W 5 r L D E 2 f S Z x d W 9 0 O y w m c X V v d D t T Z W N 0 a W 9 u M S 9 U Y W J s Z T E z M i 9 B d X R v U m V t b 3 Z l Z E N v b H V t b n M x L n t R M T J i X 2 9 w Z W 4 1 L W J s Y W 5 r X 2 l z X 3 p l c m 9 f Z G 9 u d F 9 r b m 9 3 X 2 l z X 2 J s Y W 5 r L D E 3 f S Z x d W 9 0 O y w m c X V v d D t T Z W N 0 a W 9 u M S 9 U Y W J s Z T E z M i 9 B d X R v U m V t b 3 Z l Z E N v b H V t b n M x L n t R M T J i X 2 9 w Z W 4 2 L W J s Y W 5 r X 2 l z X 3 p l c m 9 f Z G 9 u d F 9 r b m 9 3 X 2 l z X 2 J s Y W 5 r L D E 4 f S Z x d W 9 0 O y w m c X V v d D t T Z W N 0 a W 9 u M S 9 U Y W J s Z T E z M i 9 B d X R v U m V t b 3 Z l Z E N v b H V t b n M x L n t R M T J j X 2 1 p b n V z X 2 V 4 Y 2 x 1 c 2 l v b n M s M T l 9 J n F 1 b 3 Q 7 L C Z x d W 9 0 O 1 N l Y 3 R p b 2 4 x L 1 R h Y m x l M T M y L 0 F 1 d G 9 S Z W 1 v d m V k Q 2 9 s d W 1 u c z E u e 1 E x M 2 E t Y m x h b m t f a X N f e m V y b 1 9 k b 2 5 0 X 2 t u b 3 d f a X N f Y m x h b m s s M j B 9 J n F 1 b 3 Q 7 L C Z x d W 9 0 O 1 N l Y 3 R p b 2 4 x L 1 R h Y m x l M T M y L 0 F 1 d G 9 S Z W 1 v d m V k Q 2 9 s d W 1 u c z E u e 1 E x M 2 J f b 3 B l b j E t Y m x h b m t f a X N f e m V y b 1 9 k b 2 5 0 X 2 t u b 3 d f a X N f Y m x h b m s s M j F 9 J n F 1 b 3 Q 7 L C Z x d W 9 0 O 1 N l Y 3 R p b 2 4 x L 1 R h Y m x l M T M y L 0 F 1 d G 9 S Z W 1 v d m V k Q 2 9 s d W 1 u c z E u e 1 E x M 2 J f b 3 B l b j I t Y m x h b m t f a X N f e m V y b 1 9 k b 2 5 0 X 2 t u b 3 d f a X N f Y m x h b m s s M j J 9 J n F 1 b 3 Q 7 L C Z x d W 9 0 O 1 N l Y 3 R p b 2 4 x L 1 R h Y m x l M T M y L 0 F 1 d G 9 S Z W 1 v d m V k Q 2 9 s d W 1 u c z E u e 1 E x M 2 J f b 3 B l b j M t Y m x h b m t f a X N f e m V y b 1 9 k b 2 5 0 X 2 t u b 3 d f a X N f Y m x h b m s s M j N 9 J n F 1 b 3 Q 7 L C Z x d W 9 0 O 1 N l Y 3 R p b 2 4 x L 1 R h Y m x l M T M y L 0 F 1 d G 9 S Z W 1 v d m V k Q 2 9 s d W 1 u c z E u e 1 E x M 2 J f b 3 B l b j Q t Y m x h b m t f a X N f e m V y b 1 9 k b 2 5 0 X 2 t u b 3 d f a X N f Y m x h b m s s M j R 9 J n F 1 b 3 Q 7 L C Z x d W 9 0 O 1 N l Y 3 R p b 2 4 x L 1 R h Y m x l M T M y L 0 F 1 d G 9 S Z W 1 v d m V k Q 2 9 s d W 1 u c z E u e 1 E x M 2 J f b 3 B l b j U t Y m x h b m t f a X N f e m V y b 1 9 k b 2 5 0 X 2 t u b 3 d f a X N f Y m x h b m s s M j V 9 J n F 1 b 3 Q 7 L C Z x d W 9 0 O 1 N l Y 3 R p b 2 4 x L 1 R h Y m x l M T M y L 0 F 1 d G 9 S Z W 1 v d m V k Q 2 9 s d W 1 u c z E u e 1 E x M 2 J f b 3 B l b j Y t Y m x h b m t f a X N f e m V y b 1 9 k b 2 5 0 X 2 t u b 3 d f a X N f Y m x h b m s s M j Z 9 J n F 1 b 3 Q 7 L C Z x d W 9 0 O 1 N l Y 3 R p b 2 4 x L 1 R h Y m x l M T M y L 0 F 1 d G 9 S Z W 1 v d m V k Q 2 9 s d W 1 u c z E u e 1 E x M 2 N f b W l u d X N f Z X h j b H V z a W 9 u c y w y N 3 0 m c X V v d D s s J n F 1 b 3 Q 7 U 2 V j d G l v b j E v V G F i b G U x M z I v Q X V 0 b 1 J l b W 9 2 Z W R D b 2 x 1 b W 5 z M S 5 7 U T E 0 Y S 1 k b 2 7 i g J l 0 X 2 t u b 3 d f c m V t b 3 Z l Z F 9 i b G F u a 3 N f Y X N f e m V y b y w y O H 0 m c X V v d D s s J n F 1 b 3 Q 7 U 2 V j d G l v b j E v V G F i b G U x M z I v Q X V 0 b 1 J l b W 9 2 Z W R D b 2 x 1 b W 5 z M S 5 7 U T E 0 Y l 9 v c G V u M S 1 i b G F u a 1 9 p c 1 9 6 Z X J v X 2 R v b n R f a 2 5 v d 1 9 p c 1 9 i b G F u a y w y O X 0 m c X V v d D s s J n F 1 b 3 Q 7 U 2 V j d G l v b j E v V G F i b G U x M z I v Q X V 0 b 1 J l b W 9 2 Z W R D b 2 x 1 b W 5 z M S 5 7 U T E 0 Y l 9 v c G V u M i 1 i b G F u a 1 9 p c 1 9 6 Z X J v X 2 R v b n R f a 2 5 v d 1 9 p c 1 9 i b G F u a y w z M H 0 m c X V v d D s s J n F 1 b 3 Q 7 U 2 V j d G l v b j E v V G F i b G U x M z I v Q X V 0 b 1 J l b W 9 2 Z W R D b 2 x 1 b W 5 z M S 5 7 U T E 0 Y 1 9 t a W 5 1 c 1 9 l e G N s d X N p b 2 5 z L D M x f S Z x d W 9 0 O y w m c X V v d D t T Z W N 0 a W 9 u M S 9 U Y W J s Z T E z M i 9 B d X R v U m V t b 3 Z l Z E N v b H V t b n M x L n t 3 Z W l n a H Q s M z J 9 J n F 1 b 3 Q 7 L C Z x d W 9 0 O 1 N l Y 3 R p b 2 4 x L 1 R h Y m x l M T M y L 0 F 1 d G 9 S Z W 1 v d m V k Q 2 9 s d W 1 u c z E u e 0 F 0 d H J p Y n V 0 Z S w z M 3 0 m c X V v d D s s J n F 1 b 3 Q 7 U 2 V j d G l v b j E v V G F i b G U x M z I v Q X V 0 b 1 J l b W 9 2 Z W R D b 2 x 1 b W 5 z M S 5 7 V m F s d W U s M z R 9 J n F 1 b 3 Q 7 L C Z x d W 9 0 O 1 N l Y 3 R p b 2 4 x L 1 R h Y m x l M T M y L 0 F 1 d G 9 S Z W 1 v d m V k Q 2 9 s d W 1 u c z E u e 0 R p c 2 N v d W 5 0 I G x l d m V s L D M 1 f S Z x d W 9 0 O 1 0 s J n F 1 b 3 Q 7 Q 2 9 s d W 1 u Q 2 9 1 b n Q m c X V v d D s 6 M z Y s J n F 1 b 3 Q 7 S 2 V 5 Q 2 9 s d W 1 u T m F t Z X M m c X V v d D s 6 W 1 0 s J n F 1 b 3 Q 7 Q 2 9 s d W 1 u S W R l b n R p d G l l c y Z x d W 9 0 O z p b J n F 1 b 3 Q 7 U 2 V j d G l v b j E v V G F i b G U x M z I v Q X V 0 b 1 J l b W 9 2 Z W R D b 2 x 1 b W 5 z M S 5 7 U m V j b 3 J k T m 8 s M H 0 m c X V v d D s s J n F 1 b 3 Q 7 U 2 V j d G l v b j E v V G F i b G U x M z I v Q X V 0 b 1 J l b W 9 2 Z W R D b 2 x 1 b W 5 z M S 5 7 R X h j b H V k Z V 9 l a X R o Z X J f d W 5 k Z X J f b W l u a W 1 1 b V 9 v c l 9 v d m V y X 0 F s b F 9 k a X N h Z 3 J l Z V 9 h Z m Z v c m R h Y m x l X 2 F u Z F 9 i Z W l u Z 1 9 v d m V y X 2 1 h e G l t d W 1 f M T A s M X 0 m c X V v d D s s J n F 1 b 3 Q 7 U 2 V j d G l v b j E v V G F i b G U x M z I v Q X V 0 b 1 J l b W 9 2 Z W R D b 2 x 1 b W 5 z M S 5 7 V m V y e V 9 s a W t l b H l f Z G l z Y 2 9 1 b n R f d H l w Z V 9 3 a G l j a F 9 j b 2 1 i a W 5 h d G l v b n M s M n 0 m c X V v d D s s J n F 1 b 3 Q 7 U 2 V j d G l v b j E v V G F i b G U x M z I v Q X V 0 b 1 J l b W 9 2 Z W R D b 2 x 1 b W 5 z M S 5 7 U T E x Y S 1 i b G F u a 3 N f Y X N f e m V y b 1 9 k b 2 5 0 X 2 t u b 3 d f a X N f Y m x h b m s s M 3 0 m c X V v d D s s J n F 1 b 3 Q 7 U 2 V j d G l v b j E v V G F i b G U x M z I v Q X V 0 b 1 J l b W 9 2 Z W R D b 2 x 1 b W 5 z M S 5 7 U T E x Y l 9 v c G V u M S 1 i b G F u a 1 9 p c 1 9 6 Z X J v X 2 R v b n R f a 2 5 v d 1 9 p c 1 9 i b G F u a y w 0 f S Z x d W 9 0 O y w m c X V v d D t T Z W N 0 a W 9 u M S 9 U Y W J s Z T E z M i 9 B d X R v U m V t b 3 Z l Z E N v b H V t b n M x L n t R M T F i X 2 9 w Z W 4 y L W J s Y W 5 r X 2 l z X 3 p l c m 9 f Z G 9 u d F 9 r b m 9 3 X 2 l z X 2 J s Y W 5 r L D V 9 J n F 1 b 3 Q 7 L C Z x d W 9 0 O 1 N l Y 3 R p b 2 4 x L 1 R h Y m x l M T M y L 0 F 1 d G 9 S Z W 1 v d m V k Q 2 9 s d W 1 u c z E u e 1 E x M W J f b 3 B l b j M t Y m x h b m t f a X N f e m V y b 1 9 k b 2 5 0 X 2 t u b 3 d f a X N f Y m x h b m s s N n 0 m c X V v d D s s J n F 1 b 3 Q 7 U 2 V j d G l v b j E v V G F i b G U x M z I v Q X V 0 b 1 J l b W 9 2 Z W R D b 2 x 1 b W 5 z M S 5 7 U T E x Y l 9 v c G V u N C 1 i b G F u a 1 9 p c 1 9 6 Z X J v X 2 R v b n R f a 2 5 v d 1 9 p c 1 9 i b G F u a y w 3 f S Z x d W 9 0 O y w m c X V v d D t T Z W N 0 a W 9 u M S 9 U Y W J s Z T E z M i 9 B d X R v U m V t b 3 Z l Z E N v b H V t b n M x L n t R M T F i X 2 9 w Z W 4 1 L W J s Y W 5 r X 2 l z X 3 p l c m 9 f Z G 9 u d F 9 r b m 9 3 X 2 l z X 2 J s Y W 5 r L D h 9 J n F 1 b 3 Q 7 L C Z x d W 9 0 O 1 N l Y 3 R p b 2 4 x L 1 R h Y m x l M T M y L 0 F 1 d G 9 S Z W 1 v d m V k Q 2 9 s d W 1 u c z E u e 1 E x M W J f b 3 B l b j Y t Y m x h b m t f a X N f e m V y b 1 9 k b 2 5 0 X 2 t u b 3 d f a X N f Y m x h b m s s O X 0 m c X V v d D s s J n F 1 b 3 Q 7 U 2 V j d G l v b j E v V G F i b G U x M z I v Q X V 0 b 1 J l b W 9 2 Z W R D b 2 x 1 b W 5 z M S 5 7 U T E x Y 1 9 t a W 5 1 c 1 9 l e G N s d X N p b 2 5 z L D E w f S Z x d W 9 0 O y w m c X V v d D t T Z W N 0 a W 9 u M S 9 U Y W J s Z T E z M i 9 B d X R v U m V t b 3 Z l Z E N v b H V t b n M x L n t R M T I t Y m x h b m t z X 2 F z X 3 p l c m 9 f Z G 9 u d F 9 r b m 9 3 X 2 l z X 2 J s Y W 5 r L D E x f S Z x d W 9 0 O y w m c X V v d D t T Z W N 0 a W 9 u M S 9 U Y W J s Z T E z M i 9 B d X R v U m V t b 3 Z l Z E N v b H V t b n M x L n t R M T J h L W J s Y W 5 r c 1 9 h c 1 9 6 Z X J v X 2 R v b n R f a 2 5 v d 1 9 p c 1 9 i b G F u a y w x M n 0 m c X V v d D s s J n F 1 b 3 Q 7 U 2 V j d G l v b j E v V G F i b G U x M z I v Q X V 0 b 1 J l b W 9 2 Z W R D b 2 x 1 b W 5 z M S 5 7 U T E y Y l 9 v c G V u M S 1 i b G F u a 1 9 p c 1 9 6 Z X J v X 2 R v b n R f a 2 5 v d 1 9 p c 1 9 i b G F u a y w x M 3 0 m c X V v d D s s J n F 1 b 3 Q 7 U 2 V j d G l v b j E v V G F i b G U x M z I v Q X V 0 b 1 J l b W 9 2 Z W R D b 2 x 1 b W 5 z M S 5 7 U T E y Y l 9 v c G V u M i 1 i b G F u a 1 9 p c 1 9 6 Z X J v X 2 R v b n R f a 2 5 v d 1 9 p c 1 9 i b G F u a y w x N H 0 m c X V v d D s s J n F 1 b 3 Q 7 U 2 V j d G l v b j E v V G F i b G U x M z I v Q X V 0 b 1 J l b W 9 2 Z W R D b 2 x 1 b W 5 z M S 5 7 U T E y Y l 9 v c G V u M y 1 i b G F u a 1 9 p c 1 9 6 Z X J v X 2 R v b n R f a 2 5 v d 1 9 p c 1 9 i b G F u a y w x N X 0 m c X V v d D s s J n F 1 b 3 Q 7 U 2 V j d G l v b j E v V G F i b G U x M z I v Q X V 0 b 1 J l b W 9 2 Z W R D b 2 x 1 b W 5 z M S 5 7 U T E y Y l 9 v c G V u N C 1 i b G F u a 1 9 p c 1 9 6 Z X J v X 2 R v b n R f a 2 5 v d 1 9 p c 1 9 i b G F u a y w x N n 0 m c X V v d D s s J n F 1 b 3 Q 7 U 2 V j d G l v b j E v V G F i b G U x M z I v Q X V 0 b 1 J l b W 9 2 Z W R D b 2 x 1 b W 5 z M S 5 7 U T E y Y l 9 v c G V u N S 1 i b G F u a 1 9 p c 1 9 6 Z X J v X 2 R v b n R f a 2 5 v d 1 9 p c 1 9 i b G F u a y w x N 3 0 m c X V v d D s s J n F 1 b 3 Q 7 U 2 V j d G l v b j E v V G F i b G U x M z I v Q X V 0 b 1 J l b W 9 2 Z W R D b 2 x 1 b W 5 z M S 5 7 U T E y Y l 9 v c G V u N i 1 i b G F u a 1 9 p c 1 9 6 Z X J v X 2 R v b n R f a 2 5 v d 1 9 p c 1 9 i b G F u a y w x O H 0 m c X V v d D s s J n F 1 b 3 Q 7 U 2 V j d G l v b j E v V G F i b G U x M z I v Q X V 0 b 1 J l b W 9 2 Z W R D b 2 x 1 b W 5 z M S 5 7 U T E y Y 1 9 t a W 5 1 c 1 9 l e G N s d X N p b 2 5 z L D E 5 f S Z x d W 9 0 O y w m c X V v d D t T Z W N 0 a W 9 u M S 9 U Y W J s Z T E z M i 9 B d X R v U m V t b 3 Z l Z E N v b H V t b n M x L n t R M T N h L W J s Y W 5 r X 2 l z X 3 p l c m 9 f Z G 9 u d F 9 r b m 9 3 X 2 l z X 2 J s Y W 5 r L D I w f S Z x d W 9 0 O y w m c X V v d D t T Z W N 0 a W 9 u M S 9 U Y W J s Z T E z M i 9 B d X R v U m V t b 3 Z l Z E N v b H V t b n M x L n t R M T N i X 2 9 w Z W 4 x L W J s Y W 5 r X 2 l z X 3 p l c m 9 f Z G 9 u d F 9 r b m 9 3 X 2 l z X 2 J s Y W 5 r L D I x f S Z x d W 9 0 O y w m c X V v d D t T Z W N 0 a W 9 u M S 9 U Y W J s Z T E z M i 9 B d X R v U m V t b 3 Z l Z E N v b H V t b n M x L n t R M T N i X 2 9 w Z W 4 y L W J s Y W 5 r X 2 l z X 3 p l c m 9 f Z G 9 u d F 9 r b m 9 3 X 2 l z X 2 J s Y W 5 r L D I y f S Z x d W 9 0 O y w m c X V v d D t T Z W N 0 a W 9 u M S 9 U Y W J s Z T E z M i 9 B d X R v U m V t b 3 Z l Z E N v b H V t b n M x L n t R M T N i X 2 9 w Z W 4 z L W J s Y W 5 r X 2 l z X 3 p l c m 9 f Z G 9 u d F 9 r b m 9 3 X 2 l z X 2 J s Y W 5 r L D I z f S Z x d W 9 0 O y w m c X V v d D t T Z W N 0 a W 9 u M S 9 U Y W J s Z T E z M i 9 B d X R v U m V t b 3 Z l Z E N v b H V t b n M x L n t R M T N i X 2 9 w Z W 4 0 L W J s Y W 5 r X 2 l z X 3 p l c m 9 f Z G 9 u d F 9 r b m 9 3 X 2 l z X 2 J s Y W 5 r L D I 0 f S Z x d W 9 0 O y w m c X V v d D t T Z W N 0 a W 9 u M S 9 U Y W J s Z T E z M i 9 B d X R v U m V t b 3 Z l Z E N v b H V t b n M x L n t R M T N i X 2 9 w Z W 4 1 L W J s Y W 5 r X 2 l z X 3 p l c m 9 f Z G 9 u d F 9 r b m 9 3 X 2 l z X 2 J s Y W 5 r L D I 1 f S Z x d W 9 0 O y w m c X V v d D t T Z W N 0 a W 9 u M S 9 U Y W J s Z T E z M i 9 B d X R v U m V t b 3 Z l Z E N v b H V t b n M x L n t R M T N i X 2 9 w Z W 4 2 L W J s Y W 5 r X 2 l z X 3 p l c m 9 f Z G 9 u d F 9 r b m 9 3 X 2 l z X 2 J s Y W 5 r L D I 2 f S Z x d W 9 0 O y w m c X V v d D t T Z W N 0 a W 9 u M S 9 U Y W J s Z T E z M i 9 B d X R v U m V t b 3 Z l Z E N v b H V t b n M x L n t R M T N j X 2 1 p b n V z X 2 V 4 Y 2 x 1 c 2 l v b n M s M j d 9 J n F 1 b 3 Q 7 L C Z x d W 9 0 O 1 N l Y 3 R p b 2 4 x L 1 R h Y m x l M T M y L 0 F 1 d G 9 S Z W 1 v d m V k Q 2 9 s d W 1 u c z E u e 1 E x N G E t Z G 9 u 4 o C Z d F 9 r b m 9 3 X 3 J l b W 9 2 Z W R f Y m x h b m t z X 2 F z X 3 p l c m 8 s M j h 9 J n F 1 b 3 Q 7 L C Z x d W 9 0 O 1 N l Y 3 R p b 2 4 x L 1 R h Y m x l M T M y L 0 F 1 d G 9 S Z W 1 v d m V k Q 2 9 s d W 1 u c z E u e 1 E x N G J f b 3 B l b j E t Y m x h b m t f a X N f e m V y b 1 9 k b 2 5 0 X 2 t u b 3 d f a X N f Y m x h b m s s M j l 9 J n F 1 b 3 Q 7 L C Z x d W 9 0 O 1 N l Y 3 R p b 2 4 x L 1 R h Y m x l M T M y L 0 F 1 d G 9 S Z W 1 v d m V k Q 2 9 s d W 1 u c z E u e 1 E x N G J f b 3 B l b j I t Y m x h b m t f a X N f e m V y b 1 9 k b 2 5 0 X 2 t u b 3 d f a X N f Y m x h b m s s M z B 9 J n F 1 b 3 Q 7 L C Z x d W 9 0 O 1 N l Y 3 R p b 2 4 x L 1 R h Y m x l M T M y L 0 F 1 d G 9 S Z W 1 v d m V k Q 2 9 s d W 1 u c z E u e 1 E x N G N f b W l u d X N f Z X h j b H V z a W 9 u c y w z M X 0 m c X V v d D s s J n F 1 b 3 Q 7 U 2 V j d G l v b j E v V G F i b G U x M z I v Q X V 0 b 1 J l b W 9 2 Z W R D b 2 x 1 b W 5 z M S 5 7 d 2 V p Z 2 h 0 L D M y f S Z x d W 9 0 O y w m c X V v d D t T Z W N 0 a W 9 u M S 9 U Y W J s Z T E z M i 9 B d X R v U m V t b 3 Z l Z E N v b H V t b n M x L n t B d H R y a W J 1 d G U s M z N 9 J n F 1 b 3 Q 7 L C Z x d W 9 0 O 1 N l Y 3 R p b 2 4 x L 1 R h Y m x l M T M y L 0 F 1 d G 9 S Z W 1 v d m V k Q 2 9 s d W 1 u c z E u e 1 Z h b H V l L D M 0 f S Z x d W 9 0 O y w m c X V v d D t T Z W N 0 a W 9 u M S 9 U Y W J s Z T E z M i 9 B d X R v U m V t b 3 Z l Z E N v b H V t b n M x L n t E a X N j b 3 V u d C B s Z X Z l b C w z N X 0 m c X V v d D t d L C Z x d W 9 0 O 1 J l b G F 0 a W 9 u c 2 h p c E l u Z m 8 m c X V v d D s 6 W 1 1 9 I i A v P j x F b n R y e S B U e X B l P S J G a W x s Q 2 9 1 b n Q i I F Z h b H V l P S J s M j g 2 O C I g L z 4 8 R W 5 0 c n k g V H l w Z T 0 i Q W R k Z W R U b 0 R h d G F N b 2 R l b C I g V m F s d W U 9 I m w w I i A v P j w v U 3 R h Y m x l R W 5 0 c m l l c z 4 8 L 0 l 0 Z W 0 + P E l 0 Z W 0 + P E l 0 Z W 1 M b 2 N h d G l v b j 4 8 S X R l b V R 5 c G U + R m 9 y b X V s Y T w v S X R l b V R 5 c G U + P E l 0 Z W 1 Q Y X R o P l N l Y 3 R p b 2 4 x L 1 R h Y m x l M T M y J T I w K D I p L 1 N v d X J j Z T w v S X R l b V B h d G g + P C 9 J d G V t T G 9 j Y X R p b 2 4 + P F N 0 Y W J s Z U V u d H J p Z X M g L z 4 8 L 0 l 0 Z W 0 + P E l 0 Z W 0 + P E l 0 Z W 1 M b 2 N h d G l v b j 4 8 S X R l b V R 5 c G U + R m 9 y b X V s Y T w v S X R l b V R 5 c G U + P E l 0 Z W 1 Q Y X R o P l N l Y 3 R p b 2 4 x L 1 R h Y m x l M T M y J T I w K D I p L 0 N o Y W 5 n Z W Q l M j B U e X B l P C 9 J d G V t U G F 0 a D 4 8 L 0 l 0 Z W 1 M b 2 N h d G l v b j 4 8 U 3 R h Y m x l R W 5 0 c m l l c y A v P j w v S X R l b T 4 8 S X R l b T 4 8 S X R l b U x v Y 2 F 0 a W 9 u P j x J d G V t V H l w Z T 5 G b 3 J t d W x h P C 9 J d G V t V H l w Z T 4 8 S X R l b V B h d G g + U 2 V j d G l v b j E v V G F i b G U x M z I l M j A o M i k v V W 5 w a X Z v d G V k J T I w Q 2 9 s d W 1 u c z w v S X R l b V B h d G g + P C 9 J d G V t T G 9 j Y X R p b 2 4 + P F N 0 Y W J s Z U V u d H J p Z X M g L z 4 8 L 0 l 0 Z W 0 + P E l 0 Z W 0 + P E l 0 Z W 1 M b 2 N h d G l v b j 4 8 S X R l b V R 5 c G U + R m 9 y b X V s Y T w v S X R l b V R 5 c G U + P E l 0 Z W 1 Q Y X R o P l N l Y 3 R p b 2 4 x L 1 R h Y m x l M T M y J T I w K D I p L 0 F k Z G V k J T I w Q 2 9 u Z G l 0 a W 9 u Y W w l M j B D b 2 x 1 b W 4 8 L 0 l 0 Z W 1 Q Y X R o P j w v S X R l b U x v Y 2 F 0 a W 9 u P j x T d G F i b G V F b n R y a W V z I C 8 + P C 9 J d G V t P j x J d G V t P j x J d G V t T G 9 j Y X R p b 2 4 + P E l 0 Z W 1 U e X B l P k Z v c m 1 1 b G E 8 L 0 l 0 Z W 1 U e X B l P j x J d G V t U G F 0 a D 5 T Z W N 0 a W 9 u M S 9 U Y W J s Z T E z M i U y M C g z K T w v S X R l b V B h d G g + P C 9 J d G V t T G 9 j Y X R p b 2 4 + P F N 0 Y W J s Z U V u d H J p Z X M + P E V u d H J 5 I F R 5 c G U 9 I k l z U H J p d m F 0 Z S I g V m F s d W U 9 I m w w I i A v P j x F b n R y e S B U e X B l P S J G a W x s R W 5 h Y m x l Z C I g V m F s d W U 9 I m w x I i A v P j x F b n R y e S B U e X B l P S J R d W V y e U l E I i B W Y W x 1 Z T 0 i c 2 E 4 M T E 1 Y m E 5 L T U 4 Y T M t N D Z i Z S 1 i N 2 E 4 L T U 3 M z g x N 2 U 3 M D A 2 Z i 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1 R h Y m x l M T M y X z E i I C 8 + P E V u d H J 5 I F R 5 c G U 9 I k Z p b G x l Z E N v b X B s Z X R l U m V z d W x 0 V G 9 X b 3 J r c 2 h l Z X Q i I F Z h b H V l P S J s M S I g L z 4 8 R W 5 0 c n k g V H l w Z T 0 i R m l s b E V y c m 9 y Q 2 9 1 b n Q i I F Z h b H V l P S J s M C I g L z 4 8 R W 5 0 c n k g V H l w Z T 0 i R m l s b F R v R G F 0 Y U 1 v Z G V s R W 5 h Y m x l Z C I g V m F s d W U 9 I m w w I i A v P j x F b n R y e S B U e X B l P S J G a W x s T 2 J q Z W N 0 V H l w Z S I g V m F s d W U 9 I n N U Y W J s Z S I g L z 4 8 R W 5 0 c n k g V H l w Z T 0 i R m l s b E x h c 3 R V c G R h d G V k I i B W Y W x 1 Z T 0 i Z D I w M j Q t M D c t M j J U M T M 6 M T c 6 M z g u N j M w M T k 3 N 1 o i I C 8 + P E V u d H J 5 I F R 5 c G U 9 I k Z p b G x D b 2 x 1 b W 5 U e X B l c y I g V m F s d W U 9 I n N B d 1 l B Q U F N R E F 3 T U R B d 1 V B Q U F N R E F 3 T U R B d 1 V B Q X d N R E F 3 T U R C U U F E Q X d V R k J n V U E i I C 8 + P E V u d H J 5 I F R 5 c G U 9 I k Z p b G x D b 2 x 1 b W 5 O Y W 1 l c y I g V m F s d W U 9 I n N b J n F 1 b 3 Q 7 U m V j b 3 J k T m 8 m c X V v d D s s J n F 1 b 3 Q 7 R X h j b H V k Z V 9 l a X R o Z X J f d W 5 k Z X J f b W l u a W 1 1 b V 9 v c l 9 v d m V y X 0 F s b F 9 k a X N h Z 3 J l Z V 9 h Z m Z v c m R h Y m x l X 2 F u Z F 9 i Z W l u Z 1 9 v d m V y X 2 1 h e G l t d W 1 f M T A m c X V v d D s s J n F 1 b 3 Q 7 V m V y e V 9 s a W t l b H l f Z G l z Y 2 9 1 b n R f d H l w Z V 9 3 a G l j a F 9 j b 2 1 i a W 5 h d G l v b n M m c X V v d D s s J n F 1 b 3 Q 7 U T E x Y S 1 i b G F u a 3 N f Y X N f e m V y b 1 9 k b 2 5 0 X 2 t u b 3 d f a X N f Y m x h b m s m c X V v d D s s J n F 1 b 3 Q 7 U T E x Y l 9 v c G V u M S 1 i b G F u a 1 9 p c 1 9 6 Z X J v X 2 R v b n R f a 2 5 v d 1 9 p c 1 9 i b G F u a y Z x d W 9 0 O y w m c X V v d D t R M T F i X 2 9 w Z W 4 y L W J s Y W 5 r X 2 l z X 3 p l c m 9 f Z G 9 u d F 9 r b m 9 3 X 2 l z X 2 J s Y W 5 r J n F 1 b 3 Q 7 L C Z x d W 9 0 O 1 E x M W J f b 3 B l b j M t Y m x h b m t f a X N f e m V y b 1 9 k b 2 5 0 X 2 t u b 3 d f a X N f Y m x h b m s m c X V v d D s s J n F 1 b 3 Q 7 U T E x Y l 9 v c G V u N C 1 i b G F u a 1 9 p c 1 9 6 Z X J v X 2 R v b n R f a 2 5 v d 1 9 p c 1 9 i b G F u a y Z x d W 9 0 O y w m c X V v d D t R M T F i X 2 9 w Z W 4 1 L W J s Y W 5 r X 2 l z X 3 p l c m 9 f Z G 9 u d F 9 r b m 9 3 X 2 l z X 2 J s Y W 5 r J n F 1 b 3 Q 7 L C Z x d W 9 0 O 1 E x M W J f b 3 B l b j Y t Y m x h b m t f a X N f e m V y b 1 9 k b 2 5 0 X 2 t u b 3 d f a X N f Y m x h b m s m c X V v d D s s J n F 1 b 3 Q 7 U T E x Y 1 9 t a W 5 1 c 1 9 l e G N s d X N p b 2 5 z J n F 1 b 3 Q 7 L C Z x d W 9 0 O 1 E x M i 1 i b G F u a 3 N f Y X N f e m V y b 1 9 k b 2 5 0 X 2 t u b 3 d f a X N f Y m x h b m s m c X V v d D s s J n F 1 b 3 Q 7 U T E y Y S 1 i b G F u a 3 N f Y X N f e m V y b 1 9 k b 2 5 0 X 2 t u b 3 d f a X N f Y m x h b m s m c X V v d D s s J n F 1 b 3 Q 7 U T E y Y l 9 v c G V u M S 1 i b G F u a 1 9 p c 1 9 6 Z X J v X 2 R v b n R f a 2 5 v d 1 9 p c 1 9 i b G F u a y Z x d W 9 0 O y w m c X V v d D t R M T J i X 2 9 w Z W 4 y L W J s Y W 5 r X 2 l z X 3 p l c m 9 f Z G 9 u d F 9 r b m 9 3 X 2 l z X 2 J s Y W 5 r J n F 1 b 3 Q 7 L C Z x d W 9 0 O 1 E x M m J f b 3 B l b j M t Y m x h b m t f a X N f e m V y b 1 9 k b 2 5 0 X 2 t u b 3 d f a X N f Y m x h b m s m c X V v d D s s J n F 1 b 3 Q 7 U T E y Y l 9 v c G V u N C 1 i b G F u a 1 9 p c 1 9 6 Z X J v X 2 R v b n R f a 2 5 v d 1 9 p c 1 9 i b G F u a y Z x d W 9 0 O y w m c X V v d D t R M T J i X 2 9 w Z W 4 1 L W J s Y W 5 r X 2 l z X 3 p l c m 9 f Z G 9 u d F 9 r b m 9 3 X 2 l z X 2 J s Y W 5 r J n F 1 b 3 Q 7 L C Z x d W 9 0 O 1 E x M m J f b 3 B l b j Y t Y m x h b m t f a X N f e m V y b 1 9 k b 2 5 0 X 2 t u b 3 d f a X N f Y m x h b m s m c X V v d D s s J n F 1 b 3 Q 7 U T E y Y 1 9 t a W 5 1 c 1 9 l e G N s d X N p b 2 5 z J n F 1 b 3 Q 7 L C Z x d W 9 0 O 1 E x M 2 E t Y m x h b m t f a X N f e m V y b 1 9 k b 2 5 0 X 2 t u b 3 d f a X N f Y m x h b m s m c X V v d D s s J n F 1 b 3 Q 7 U T E z Y l 9 v c G V u M S 1 i b G F u a 1 9 p c 1 9 6 Z X J v X 2 R v b n R f a 2 5 v d 1 9 p c 1 9 i b G F u a y Z x d W 9 0 O y w m c X V v d D t R M T N i X 2 9 w Z W 4 y L W J s Y W 5 r X 2 l z X 3 p l c m 9 f Z G 9 u d F 9 r b m 9 3 X 2 l z X 2 J s Y W 5 r J n F 1 b 3 Q 7 L C Z x d W 9 0 O 1 E x M 2 J f b 3 B l b j M t Y m x h b m t f a X N f e m V y b 1 9 k b 2 5 0 X 2 t u b 3 d f a X N f Y m x h b m s m c X V v d D s s J n F 1 b 3 Q 7 U T E z Y l 9 v c G V u N C 1 i b G F u a 1 9 p c 1 9 6 Z X J v X 2 R v b n R f a 2 5 v d 1 9 p c 1 9 i b G F u a y Z x d W 9 0 O y w m c X V v d D t R M T N i X 2 9 w Z W 4 1 L W J s Y W 5 r X 2 l z X 3 p l c m 9 f Z G 9 u d F 9 r b m 9 3 X 2 l z X 2 J s Y W 5 r J n F 1 b 3 Q 7 L C Z x d W 9 0 O 1 E x M 2 J f b 3 B l b j Y t Y m x h b m t f a X N f e m V y b 1 9 k b 2 5 0 X 2 t u b 3 d f a X N f Y m x h b m s m c X V v d D s s J n F 1 b 3 Q 7 U T E z Y 1 9 t a W 5 1 c 1 9 l e G N s d X N p b 2 5 z J n F 1 b 3 Q 7 L C Z x d W 9 0 O 1 E x N G E t Z G 9 u 4 o C Z d F 9 r b m 9 3 X 3 J l b W 9 2 Z W R f Y m x h b m t z X 2 F z X 3 p l c m 8 m c X V v d D s s J n F 1 b 3 Q 7 U T E 0 Y l 9 v c G V u M S 1 i b G F u a 1 9 p c 1 9 6 Z X J v X 2 R v b n R f a 2 5 v d 1 9 p c 1 9 i b G F u a y Z x d W 9 0 O y w m c X V v d D t R M T R i X 2 9 w Z W 4 y L W J s Y W 5 r X 2 l z X 3 p l c m 9 f Z G 9 u d F 9 r b m 9 3 X 2 l z X 2 J s Y W 5 r J n F 1 b 3 Q 7 L C Z x d W 9 0 O 1 E x N G N f b W l u d X N f Z X h j b H V z a W 9 u c y Z x d W 9 0 O y w m c X V v d D t 3 Z W l n a H Q m c X V v d D s s J n F 1 b 3 Q 7 Q X R 0 c m l i d X R l J n F 1 b 3 Q 7 L C Z x d W 9 0 O 1 Z h b H V l J n F 1 b 3 Q 7 L C Z x d W 9 0 O 0 R p c 2 N v d W 5 0 I G x l d m V s J n F 1 b 3 Q 7 X S I g L z 4 8 R W 5 0 c n k g V H l w Z T 0 i R m l s b E V y c m 9 y Q 2 9 k Z S I g V m F s d W U 9 I n N V b m t u b 3 d u I i A v P j x F b n R y e S B U e X B l P S J G a W x s U 3 R h d H V z I i B W Y W x 1 Z T 0 i c 1 d h a X R p b m d G b 3 J F e G N l b F J l Z n J l c 2 g i I C 8 + P E V u d H J 5 I F R 5 c G U 9 I l J l b G F 0 a W 9 u c 2 h p c E l u Z m 9 D b 2 5 0 Y W l u Z X I i I F Z h b H V l P S J z e y Z x d W 9 0 O 2 N v b H V t b k N v d W 5 0 J n F 1 b 3 Q 7 O j M 2 L C Z x d W 9 0 O 2 t l e U N v b H V t b k 5 h b W V z J n F 1 b 3 Q 7 O l t d L C Z x d W 9 0 O 3 F 1 Z X J 5 U m V s Y X R p b 2 5 z a G l w c y Z x d W 9 0 O z p b X S w m c X V v d D t j b 2 x 1 b W 5 J Z G V u d G l 0 a W V z J n F 1 b 3 Q 7 O l s m c X V v d D t T Z W N 0 a W 9 u M S 9 U Y W J s Z T E z M i 9 B d X R v U m V t b 3 Z l Z E N v b H V t b n M x L n t S Z W N v c m R O b y w w f S Z x d W 9 0 O y w m c X V v d D t T Z W N 0 a W 9 u M S 9 U Y W J s Z T E z M i 9 B d X R v U m V t b 3 Z l Z E N v b H V t b n M x L n t F e G N s d W R l X 2 V p d G h l c l 9 1 b m R l c l 9 t a W 5 p b X V t X 2 9 y X 2 9 2 Z X J f Q W x s X 2 R p c 2 F n c m V l X 2 F m Z m 9 y Z G F i b G V f Y W 5 k X 2 J l a W 5 n X 2 9 2 Z X J f b W F 4 a W 1 1 b V 8 x M C w x f S Z x d W 9 0 O y w m c X V v d D t T Z W N 0 a W 9 u M S 9 U Y W J s Z T E z M i 9 B d X R v U m V t b 3 Z l Z E N v b H V t b n M x L n t W Z X J 5 X 2 x p a 2 V s e V 9 k a X N j b 3 V u d F 9 0 e X B l X 3 d o a W N o X 2 N v b W J p b m F 0 a W 9 u c y w y f S Z x d W 9 0 O y w m c X V v d D t T Z W N 0 a W 9 u M S 9 U Y W J s Z T E z M i 9 B d X R v U m V t b 3 Z l Z E N v b H V t b n M x L n t R M T F h L W J s Y W 5 r c 1 9 h c 1 9 6 Z X J v X 2 R v b n R f a 2 5 v d 1 9 p c 1 9 i b G F u a y w z f S Z x d W 9 0 O y w m c X V v d D t T Z W N 0 a W 9 u M S 9 U Y W J s Z T E z M i 9 B d X R v U m V t b 3 Z l Z E N v b H V t b n M x L n t R M T F i X 2 9 w Z W 4 x L W J s Y W 5 r X 2 l z X 3 p l c m 9 f Z G 9 u d F 9 r b m 9 3 X 2 l z X 2 J s Y W 5 r L D R 9 J n F 1 b 3 Q 7 L C Z x d W 9 0 O 1 N l Y 3 R p b 2 4 x L 1 R h Y m x l M T M y L 0 F 1 d G 9 S Z W 1 v d m V k Q 2 9 s d W 1 u c z E u e 1 E x M W J f b 3 B l b j I t Y m x h b m t f a X N f e m V y b 1 9 k b 2 5 0 X 2 t u b 3 d f a X N f Y m x h b m s s N X 0 m c X V v d D s s J n F 1 b 3 Q 7 U 2 V j d G l v b j E v V G F i b G U x M z I v Q X V 0 b 1 J l b W 9 2 Z W R D b 2 x 1 b W 5 z M S 5 7 U T E x Y l 9 v c G V u M y 1 i b G F u a 1 9 p c 1 9 6 Z X J v X 2 R v b n R f a 2 5 v d 1 9 p c 1 9 i b G F u a y w 2 f S Z x d W 9 0 O y w m c X V v d D t T Z W N 0 a W 9 u M S 9 U Y W J s Z T E z M i 9 B d X R v U m V t b 3 Z l Z E N v b H V t b n M x L n t R M T F i X 2 9 w Z W 4 0 L W J s Y W 5 r X 2 l z X 3 p l c m 9 f Z G 9 u d F 9 r b m 9 3 X 2 l z X 2 J s Y W 5 r L D d 9 J n F 1 b 3 Q 7 L C Z x d W 9 0 O 1 N l Y 3 R p b 2 4 x L 1 R h Y m x l M T M y L 0 F 1 d G 9 S Z W 1 v d m V k Q 2 9 s d W 1 u c z E u e 1 E x M W J f b 3 B l b j U t Y m x h b m t f a X N f e m V y b 1 9 k b 2 5 0 X 2 t u b 3 d f a X N f Y m x h b m s s O H 0 m c X V v d D s s J n F 1 b 3 Q 7 U 2 V j d G l v b j E v V G F i b G U x M z I v Q X V 0 b 1 J l b W 9 2 Z W R D b 2 x 1 b W 5 z M S 5 7 U T E x Y l 9 v c G V u N i 1 i b G F u a 1 9 p c 1 9 6 Z X J v X 2 R v b n R f a 2 5 v d 1 9 p c 1 9 i b G F u a y w 5 f S Z x d W 9 0 O y w m c X V v d D t T Z W N 0 a W 9 u M S 9 U Y W J s Z T E z M i 9 B d X R v U m V t b 3 Z l Z E N v b H V t b n M x L n t R M T F j X 2 1 p b n V z X 2 V 4 Y 2 x 1 c 2 l v b n M s M T B 9 J n F 1 b 3 Q 7 L C Z x d W 9 0 O 1 N l Y 3 R p b 2 4 x L 1 R h Y m x l M T M y L 0 F 1 d G 9 S Z W 1 v d m V k Q 2 9 s d W 1 u c z E u e 1 E x M i 1 i b G F u a 3 N f Y X N f e m V y b 1 9 k b 2 5 0 X 2 t u b 3 d f a X N f Y m x h b m s s M T F 9 J n F 1 b 3 Q 7 L C Z x d W 9 0 O 1 N l Y 3 R p b 2 4 x L 1 R h Y m x l M T M y L 0 F 1 d G 9 S Z W 1 v d m V k Q 2 9 s d W 1 u c z E u e 1 E x M m E t Y m x h b m t z X 2 F z X 3 p l c m 9 f Z G 9 u d F 9 r b m 9 3 X 2 l z X 2 J s Y W 5 r L D E y f S Z x d W 9 0 O y w m c X V v d D t T Z W N 0 a W 9 u M S 9 U Y W J s Z T E z M i 9 B d X R v U m V t b 3 Z l Z E N v b H V t b n M x L n t R M T J i X 2 9 w Z W 4 x L W J s Y W 5 r X 2 l z X 3 p l c m 9 f Z G 9 u d F 9 r b m 9 3 X 2 l z X 2 J s Y W 5 r L D E z f S Z x d W 9 0 O y w m c X V v d D t T Z W N 0 a W 9 u M S 9 U Y W J s Z T E z M i 9 B d X R v U m V t b 3 Z l Z E N v b H V t b n M x L n t R M T J i X 2 9 w Z W 4 y L W J s Y W 5 r X 2 l z X 3 p l c m 9 f Z G 9 u d F 9 r b m 9 3 X 2 l z X 2 J s Y W 5 r L D E 0 f S Z x d W 9 0 O y w m c X V v d D t T Z W N 0 a W 9 u M S 9 U Y W J s Z T E z M i 9 B d X R v U m V t b 3 Z l Z E N v b H V t b n M x L n t R M T J i X 2 9 w Z W 4 z L W J s Y W 5 r X 2 l z X 3 p l c m 9 f Z G 9 u d F 9 r b m 9 3 X 2 l z X 2 J s Y W 5 r L D E 1 f S Z x d W 9 0 O y w m c X V v d D t T Z W N 0 a W 9 u M S 9 U Y W J s Z T E z M i 9 B d X R v U m V t b 3 Z l Z E N v b H V t b n M x L n t R M T J i X 2 9 w Z W 4 0 L W J s Y W 5 r X 2 l z X 3 p l c m 9 f Z G 9 u d F 9 r b m 9 3 X 2 l z X 2 J s Y W 5 r L D E 2 f S Z x d W 9 0 O y w m c X V v d D t T Z W N 0 a W 9 u M S 9 U Y W J s Z T E z M i 9 B d X R v U m V t b 3 Z l Z E N v b H V t b n M x L n t R M T J i X 2 9 w Z W 4 1 L W J s Y W 5 r X 2 l z X 3 p l c m 9 f Z G 9 u d F 9 r b m 9 3 X 2 l z X 2 J s Y W 5 r L D E 3 f S Z x d W 9 0 O y w m c X V v d D t T Z W N 0 a W 9 u M S 9 U Y W J s Z T E z M i 9 B d X R v U m V t b 3 Z l Z E N v b H V t b n M x L n t R M T J i X 2 9 w Z W 4 2 L W J s Y W 5 r X 2 l z X 3 p l c m 9 f Z G 9 u d F 9 r b m 9 3 X 2 l z X 2 J s Y W 5 r L D E 4 f S Z x d W 9 0 O y w m c X V v d D t T Z W N 0 a W 9 u M S 9 U Y W J s Z T E z M i 9 B d X R v U m V t b 3 Z l Z E N v b H V t b n M x L n t R M T J j X 2 1 p b n V z X 2 V 4 Y 2 x 1 c 2 l v b n M s M T l 9 J n F 1 b 3 Q 7 L C Z x d W 9 0 O 1 N l Y 3 R p b 2 4 x L 1 R h Y m x l M T M y L 0 F 1 d G 9 S Z W 1 v d m V k Q 2 9 s d W 1 u c z E u e 1 E x M 2 E t Y m x h b m t f a X N f e m V y b 1 9 k b 2 5 0 X 2 t u b 3 d f a X N f Y m x h b m s s M j B 9 J n F 1 b 3 Q 7 L C Z x d W 9 0 O 1 N l Y 3 R p b 2 4 x L 1 R h Y m x l M T M y L 0 F 1 d G 9 S Z W 1 v d m V k Q 2 9 s d W 1 u c z E u e 1 E x M 2 J f b 3 B l b j E t Y m x h b m t f a X N f e m V y b 1 9 k b 2 5 0 X 2 t u b 3 d f a X N f Y m x h b m s s M j F 9 J n F 1 b 3 Q 7 L C Z x d W 9 0 O 1 N l Y 3 R p b 2 4 x L 1 R h Y m x l M T M y L 0 F 1 d G 9 S Z W 1 v d m V k Q 2 9 s d W 1 u c z E u e 1 E x M 2 J f b 3 B l b j I t Y m x h b m t f a X N f e m V y b 1 9 k b 2 5 0 X 2 t u b 3 d f a X N f Y m x h b m s s M j J 9 J n F 1 b 3 Q 7 L C Z x d W 9 0 O 1 N l Y 3 R p b 2 4 x L 1 R h Y m x l M T M y L 0 F 1 d G 9 S Z W 1 v d m V k Q 2 9 s d W 1 u c z E u e 1 E x M 2 J f b 3 B l b j M t Y m x h b m t f a X N f e m V y b 1 9 k b 2 5 0 X 2 t u b 3 d f a X N f Y m x h b m s s M j N 9 J n F 1 b 3 Q 7 L C Z x d W 9 0 O 1 N l Y 3 R p b 2 4 x L 1 R h Y m x l M T M y L 0 F 1 d G 9 S Z W 1 v d m V k Q 2 9 s d W 1 u c z E u e 1 E x M 2 J f b 3 B l b j Q t Y m x h b m t f a X N f e m V y b 1 9 k b 2 5 0 X 2 t u b 3 d f a X N f Y m x h b m s s M j R 9 J n F 1 b 3 Q 7 L C Z x d W 9 0 O 1 N l Y 3 R p b 2 4 x L 1 R h Y m x l M T M y L 0 F 1 d G 9 S Z W 1 v d m V k Q 2 9 s d W 1 u c z E u e 1 E x M 2 J f b 3 B l b j U t Y m x h b m t f a X N f e m V y b 1 9 k b 2 5 0 X 2 t u b 3 d f a X N f Y m x h b m s s M j V 9 J n F 1 b 3 Q 7 L C Z x d W 9 0 O 1 N l Y 3 R p b 2 4 x L 1 R h Y m x l M T M y L 0 F 1 d G 9 S Z W 1 v d m V k Q 2 9 s d W 1 u c z E u e 1 E x M 2 J f b 3 B l b j Y t Y m x h b m t f a X N f e m V y b 1 9 k b 2 5 0 X 2 t u b 3 d f a X N f Y m x h b m s s M j Z 9 J n F 1 b 3 Q 7 L C Z x d W 9 0 O 1 N l Y 3 R p b 2 4 x L 1 R h Y m x l M T M y L 0 F 1 d G 9 S Z W 1 v d m V k Q 2 9 s d W 1 u c z E u e 1 E x M 2 N f b W l u d X N f Z X h j b H V z a W 9 u c y w y N 3 0 m c X V v d D s s J n F 1 b 3 Q 7 U 2 V j d G l v b j E v V G F i b G U x M z I v Q X V 0 b 1 J l b W 9 2 Z W R D b 2 x 1 b W 5 z M S 5 7 U T E 0 Y S 1 k b 2 7 i g J l 0 X 2 t u b 3 d f c m V t b 3 Z l Z F 9 i b G F u a 3 N f Y X N f e m V y b y w y O H 0 m c X V v d D s s J n F 1 b 3 Q 7 U 2 V j d G l v b j E v V G F i b G U x M z I v Q X V 0 b 1 J l b W 9 2 Z W R D b 2 x 1 b W 5 z M S 5 7 U T E 0 Y l 9 v c G V u M S 1 i b G F u a 1 9 p c 1 9 6 Z X J v X 2 R v b n R f a 2 5 v d 1 9 p c 1 9 i b G F u a y w y O X 0 m c X V v d D s s J n F 1 b 3 Q 7 U 2 V j d G l v b j E v V G F i b G U x M z I v Q X V 0 b 1 J l b W 9 2 Z W R D b 2 x 1 b W 5 z M S 5 7 U T E 0 Y l 9 v c G V u M i 1 i b G F u a 1 9 p c 1 9 6 Z X J v X 2 R v b n R f a 2 5 v d 1 9 p c 1 9 i b G F u a y w z M H 0 m c X V v d D s s J n F 1 b 3 Q 7 U 2 V j d G l v b j E v V G F i b G U x M z I v Q X V 0 b 1 J l b W 9 2 Z W R D b 2 x 1 b W 5 z M S 5 7 U T E 0 Y 1 9 t a W 5 1 c 1 9 l e G N s d X N p b 2 5 z L D M x f S Z x d W 9 0 O y w m c X V v d D t T Z W N 0 a W 9 u M S 9 U Y W J s Z T E z M i 9 B d X R v U m V t b 3 Z l Z E N v b H V t b n M x L n t 3 Z W l n a H Q s M z J 9 J n F 1 b 3 Q 7 L C Z x d W 9 0 O 1 N l Y 3 R p b 2 4 x L 1 R h Y m x l M T M y L 0 F 1 d G 9 S Z W 1 v d m V k Q 2 9 s d W 1 u c z E u e 0 F 0 d H J p Y n V 0 Z S w z M 3 0 m c X V v d D s s J n F 1 b 3 Q 7 U 2 V j d G l v b j E v V G F i b G U x M z I v Q X V 0 b 1 J l b W 9 2 Z W R D b 2 x 1 b W 5 z M S 5 7 V m F s d W U s M z R 9 J n F 1 b 3 Q 7 L C Z x d W 9 0 O 1 N l Y 3 R p b 2 4 x L 1 R h Y m x l M T M y L 0 F 1 d G 9 S Z W 1 v d m V k Q 2 9 s d W 1 u c z E u e 0 R p c 2 N v d W 5 0 I G x l d m V s L D M 1 f S Z x d W 9 0 O 1 0 s J n F 1 b 3 Q 7 Q 2 9 s d W 1 u Q 2 9 1 b n Q m c X V v d D s 6 M z Y s J n F 1 b 3 Q 7 S 2 V 5 Q 2 9 s d W 1 u T m F t Z X M m c X V v d D s 6 W 1 0 s J n F 1 b 3 Q 7 Q 2 9 s d W 1 u S W R l b n R p d G l l c y Z x d W 9 0 O z p b J n F 1 b 3 Q 7 U 2 V j d G l v b j E v V G F i b G U x M z I v Q X V 0 b 1 J l b W 9 2 Z W R D b 2 x 1 b W 5 z M S 5 7 U m V j b 3 J k T m 8 s M H 0 m c X V v d D s s J n F 1 b 3 Q 7 U 2 V j d G l v b j E v V G F i b G U x M z I v Q X V 0 b 1 J l b W 9 2 Z W R D b 2 x 1 b W 5 z M S 5 7 R X h j b H V k Z V 9 l a X R o Z X J f d W 5 k Z X J f b W l u a W 1 1 b V 9 v c l 9 v d m V y X 0 F s b F 9 k a X N h Z 3 J l Z V 9 h Z m Z v c m R h Y m x l X 2 F u Z F 9 i Z W l u Z 1 9 v d m V y X 2 1 h e G l t d W 1 f M T A s M X 0 m c X V v d D s s J n F 1 b 3 Q 7 U 2 V j d G l v b j E v V G F i b G U x M z I v Q X V 0 b 1 J l b W 9 2 Z W R D b 2 x 1 b W 5 z M S 5 7 V m V y e V 9 s a W t l b H l f Z G l z Y 2 9 1 b n R f d H l w Z V 9 3 a G l j a F 9 j b 2 1 i a W 5 h d G l v b n M s M n 0 m c X V v d D s s J n F 1 b 3 Q 7 U 2 V j d G l v b j E v V G F i b G U x M z I v Q X V 0 b 1 J l b W 9 2 Z W R D b 2 x 1 b W 5 z M S 5 7 U T E x Y S 1 i b G F u a 3 N f Y X N f e m V y b 1 9 k b 2 5 0 X 2 t u b 3 d f a X N f Y m x h b m s s M 3 0 m c X V v d D s s J n F 1 b 3 Q 7 U 2 V j d G l v b j E v V G F i b G U x M z I v Q X V 0 b 1 J l b W 9 2 Z W R D b 2 x 1 b W 5 z M S 5 7 U T E x Y l 9 v c G V u M S 1 i b G F u a 1 9 p c 1 9 6 Z X J v X 2 R v b n R f a 2 5 v d 1 9 p c 1 9 i b G F u a y w 0 f S Z x d W 9 0 O y w m c X V v d D t T Z W N 0 a W 9 u M S 9 U Y W J s Z T E z M i 9 B d X R v U m V t b 3 Z l Z E N v b H V t b n M x L n t R M T F i X 2 9 w Z W 4 y L W J s Y W 5 r X 2 l z X 3 p l c m 9 f Z G 9 u d F 9 r b m 9 3 X 2 l z X 2 J s Y W 5 r L D V 9 J n F 1 b 3 Q 7 L C Z x d W 9 0 O 1 N l Y 3 R p b 2 4 x L 1 R h Y m x l M T M y L 0 F 1 d G 9 S Z W 1 v d m V k Q 2 9 s d W 1 u c z E u e 1 E x M W J f b 3 B l b j M t Y m x h b m t f a X N f e m V y b 1 9 k b 2 5 0 X 2 t u b 3 d f a X N f Y m x h b m s s N n 0 m c X V v d D s s J n F 1 b 3 Q 7 U 2 V j d G l v b j E v V G F i b G U x M z I v Q X V 0 b 1 J l b W 9 2 Z W R D b 2 x 1 b W 5 z M S 5 7 U T E x Y l 9 v c G V u N C 1 i b G F u a 1 9 p c 1 9 6 Z X J v X 2 R v b n R f a 2 5 v d 1 9 p c 1 9 i b G F u a y w 3 f S Z x d W 9 0 O y w m c X V v d D t T Z W N 0 a W 9 u M S 9 U Y W J s Z T E z M i 9 B d X R v U m V t b 3 Z l Z E N v b H V t b n M x L n t R M T F i X 2 9 w Z W 4 1 L W J s Y W 5 r X 2 l z X 3 p l c m 9 f Z G 9 u d F 9 r b m 9 3 X 2 l z X 2 J s Y W 5 r L D h 9 J n F 1 b 3 Q 7 L C Z x d W 9 0 O 1 N l Y 3 R p b 2 4 x L 1 R h Y m x l M T M y L 0 F 1 d G 9 S Z W 1 v d m V k Q 2 9 s d W 1 u c z E u e 1 E x M W J f b 3 B l b j Y t Y m x h b m t f a X N f e m V y b 1 9 k b 2 5 0 X 2 t u b 3 d f a X N f Y m x h b m s s O X 0 m c X V v d D s s J n F 1 b 3 Q 7 U 2 V j d G l v b j E v V G F i b G U x M z I v Q X V 0 b 1 J l b W 9 2 Z W R D b 2 x 1 b W 5 z M S 5 7 U T E x Y 1 9 t a W 5 1 c 1 9 l e G N s d X N p b 2 5 z L D E w f S Z x d W 9 0 O y w m c X V v d D t T Z W N 0 a W 9 u M S 9 U Y W J s Z T E z M i 9 B d X R v U m V t b 3 Z l Z E N v b H V t b n M x L n t R M T I t Y m x h b m t z X 2 F z X 3 p l c m 9 f Z G 9 u d F 9 r b m 9 3 X 2 l z X 2 J s Y W 5 r L D E x f S Z x d W 9 0 O y w m c X V v d D t T Z W N 0 a W 9 u M S 9 U Y W J s Z T E z M i 9 B d X R v U m V t b 3 Z l Z E N v b H V t b n M x L n t R M T J h L W J s Y W 5 r c 1 9 h c 1 9 6 Z X J v X 2 R v b n R f a 2 5 v d 1 9 p c 1 9 i b G F u a y w x M n 0 m c X V v d D s s J n F 1 b 3 Q 7 U 2 V j d G l v b j E v V G F i b G U x M z I v Q X V 0 b 1 J l b W 9 2 Z W R D b 2 x 1 b W 5 z M S 5 7 U T E y Y l 9 v c G V u M S 1 i b G F u a 1 9 p c 1 9 6 Z X J v X 2 R v b n R f a 2 5 v d 1 9 p c 1 9 i b G F u a y w x M 3 0 m c X V v d D s s J n F 1 b 3 Q 7 U 2 V j d G l v b j E v V G F i b G U x M z I v Q X V 0 b 1 J l b W 9 2 Z W R D b 2 x 1 b W 5 z M S 5 7 U T E y Y l 9 v c G V u M i 1 i b G F u a 1 9 p c 1 9 6 Z X J v X 2 R v b n R f a 2 5 v d 1 9 p c 1 9 i b G F u a y w x N H 0 m c X V v d D s s J n F 1 b 3 Q 7 U 2 V j d G l v b j E v V G F i b G U x M z I v Q X V 0 b 1 J l b W 9 2 Z W R D b 2 x 1 b W 5 z M S 5 7 U T E y Y l 9 v c G V u M y 1 i b G F u a 1 9 p c 1 9 6 Z X J v X 2 R v b n R f a 2 5 v d 1 9 p c 1 9 i b G F u a y w x N X 0 m c X V v d D s s J n F 1 b 3 Q 7 U 2 V j d G l v b j E v V G F i b G U x M z I v Q X V 0 b 1 J l b W 9 2 Z W R D b 2 x 1 b W 5 z M S 5 7 U T E y Y l 9 v c G V u N C 1 i b G F u a 1 9 p c 1 9 6 Z X J v X 2 R v b n R f a 2 5 v d 1 9 p c 1 9 i b G F u a y w x N n 0 m c X V v d D s s J n F 1 b 3 Q 7 U 2 V j d G l v b j E v V G F i b G U x M z I v Q X V 0 b 1 J l b W 9 2 Z W R D b 2 x 1 b W 5 z M S 5 7 U T E y Y l 9 v c G V u N S 1 i b G F u a 1 9 p c 1 9 6 Z X J v X 2 R v b n R f a 2 5 v d 1 9 p c 1 9 i b G F u a y w x N 3 0 m c X V v d D s s J n F 1 b 3 Q 7 U 2 V j d G l v b j E v V G F i b G U x M z I v Q X V 0 b 1 J l b W 9 2 Z W R D b 2 x 1 b W 5 z M S 5 7 U T E y Y l 9 v c G V u N i 1 i b G F u a 1 9 p c 1 9 6 Z X J v X 2 R v b n R f a 2 5 v d 1 9 p c 1 9 i b G F u a y w x O H 0 m c X V v d D s s J n F 1 b 3 Q 7 U 2 V j d G l v b j E v V G F i b G U x M z I v Q X V 0 b 1 J l b W 9 2 Z W R D b 2 x 1 b W 5 z M S 5 7 U T E y Y 1 9 t a W 5 1 c 1 9 l e G N s d X N p b 2 5 z L D E 5 f S Z x d W 9 0 O y w m c X V v d D t T Z W N 0 a W 9 u M S 9 U Y W J s Z T E z M i 9 B d X R v U m V t b 3 Z l Z E N v b H V t b n M x L n t R M T N h L W J s Y W 5 r X 2 l z X 3 p l c m 9 f Z G 9 u d F 9 r b m 9 3 X 2 l z X 2 J s Y W 5 r L D I w f S Z x d W 9 0 O y w m c X V v d D t T Z W N 0 a W 9 u M S 9 U Y W J s Z T E z M i 9 B d X R v U m V t b 3 Z l Z E N v b H V t b n M x L n t R M T N i X 2 9 w Z W 4 x L W J s Y W 5 r X 2 l z X 3 p l c m 9 f Z G 9 u d F 9 r b m 9 3 X 2 l z X 2 J s Y W 5 r L D I x f S Z x d W 9 0 O y w m c X V v d D t T Z W N 0 a W 9 u M S 9 U Y W J s Z T E z M i 9 B d X R v U m V t b 3 Z l Z E N v b H V t b n M x L n t R M T N i X 2 9 w Z W 4 y L W J s Y W 5 r X 2 l z X 3 p l c m 9 f Z G 9 u d F 9 r b m 9 3 X 2 l z X 2 J s Y W 5 r L D I y f S Z x d W 9 0 O y w m c X V v d D t T Z W N 0 a W 9 u M S 9 U Y W J s Z T E z M i 9 B d X R v U m V t b 3 Z l Z E N v b H V t b n M x L n t R M T N i X 2 9 w Z W 4 z L W J s Y W 5 r X 2 l z X 3 p l c m 9 f Z G 9 u d F 9 r b m 9 3 X 2 l z X 2 J s Y W 5 r L D I z f S Z x d W 9 0 O y w m c X V v d D t T Z W N 0 a W 9 u M S 9 U Y W J s Z T E z M i 9 B d X R v U m V t b 3 Z l Z E N v b H V t b n M x L n t R M T N i X 2 9 w Z W 4 0 L W J s Y W 5 r X 2 l z X 3 p l c m 9 f Z G 9 u d F 9 r b m 9 3 X 2 l z X 2 J s Y W 5 r L D I 0 f S Z x d W 9 0 O y w m c X V v d D t T Z W N 0 a W 9 u M S 9 U Y W J s Z T E z M i 9 B d X R v U m V t b 3 Z l Z E N v b H V t b n M x L n t R M T N i X 2 9 w Z W 4 1 L W J s Y W 5 r X 2 l z X 3 p l c m 9 f Z G 9 u d F 9 r b m 9 3 X 2 l z X 2 J s Y W 5 r L D I 1 f S Z x d W 9 0 O y w m c X V v d D t T Z W N 0 a W 9 u M S 9 U Y W J s Z T E z M i 9 B d X R v U m V t b 3 Z l Z E N v b H V t b n M x L n t R M T N i X 2 9 w Z W 4 2 L W J s Y W 5 r X 2 l z X 3 p l c m 9 f Z G 9 u d F 9 r b m 9 3 X 2 l z X 2 J s Y W 5 r L D I 2 f S Z x d W 9 0 O y w m c X V v d D t T Z W N 0 a W 9 u M S 9 U Y W J s Z T E z M i 9 B d X R v U m V t b 3 Z l Z E N v b H V t b n M x L n t R M T N j X 2 1 p b n V z X 2 V 4 Y 2 x 1 c 2 l v b n M s M j d 9 J n F 1 b 3 Q 7 L C Z x d W 9 0 O 1 N l Y 3 R p b 2 4 x L 1 R h Y m x l M T M y L 0 F 1 d G 9 S Z W 1 v d m V k Q 2 9 s d W 1 u c z E u e 1 E x N G E t Z G 9 u 4 o C Z d F 9 r b m 9 3 X 3 J l b W 9 2 Z W R f Y m x h b m t z X 2 F z X 3 p l c m 8 s M j h 9 J n F 1 b 3 Q 7 L C Z x d W 9 0 O 1 N l Y 3 R p b 2 4 x L 1 R h Y m x l M T M y L 0 F 1 d G 9 S Z W 1 v d m V k Q 2 9 s d W 1 u c z E u e 1 E x N G J f b 3 B l b j E t Y m x h b m t f a X N f e m V y b 1 9 k b 2 5 0 X 2 t u b 3 d f a X N f Y m x h b m s s M j l 9 J n F 1 b 3 Q 7 L C Z x d W 9 0 O 1 N l Y 3 R p b 2 4 x L 1 R h Y m x l M T M y L 0 F 1 d G 9 S Z W 1 v d m V k Q 2 9 s d W 1 u c z E u e 1 E x N G J f b 3 B l b j I t Y m x h b m t f a X N f e m V y b 1 9 k b 2 5 0 X 2 t u b 3 d f a X N f Y m x h b m s s M z B 9 J n F 1 b 3 Q 7 L C Z x d W 9 0 O 1 N l Y 3 R p b 2 4 x L 1 R h Y m x l M T M y L 0 F 1 d G 9 S Z W 1 v d m V k Q 2 9 s d W 1 u c z E u e 1 E x N G N f b W l u d X N f Z X h j b H V z a W 9 u c y w z M X 0 m c X V v d D s s J n F 1 b 3 Q 7 U 2 V j d G l v b j E v V G F i b G U x M z I v Q X V 0 b 1 J l b W 9 2 Z W R D b 2 x 1 b W 5 z M S 5 7 d 2 V p Z 2 h 0 L D M y f S Z x d W 9 0 O y w m c X V v d D t T Z W N 0 a W 9 u M S 9 U Y W J s Z T E z M i 9 B d X R v U m V t b 3 Z l Z E N v b H V t b n M x L n t B d H R y a W J 1 d G U s M z N 9 J n F 1 b 3 Q 7 L C Z x d W 9 0 O 1 N l Y 3 R p b 2 4 x L 1 R h Y m x l M T M y L 0 F 1 d G 9 S Z W 1 v d m V k Q 2 9 s d W 1 u c z E u e 1 Z h b H V l L D M 0 f S Z x d W 9 0 O y w m c X V v d D t T Z W N 0 a W 9 u M S 9 U Y W J s Z T E z M i 9 B d X R v U m V t b 3 Z l Z E N v b H V t b n M x L n t E a X N j b 3 V u d C B s Z X Z l b C w z N X 0 m c X V v d D t d L C Z x d W 9 0 O 1 J l b G F 0 a W 9 u c 2 h p c E l u Z m 8 m c X V v d D s 6 W 1 1 9 I i A v P j x F b n R y e S B U e X B l P S J G a W x s Q 2 9 1 b n Q i I F Z h b H V l P S J s M C I g L z 4 8 R W 5 0 c n k g V H l w Z T 0 i Q W R k Z W R U b 0 R h d G F N b 2 R l b C I g V m F s d W U 9 I m w w I i A v P j w v U 3 R h Y m x l R W 5 0 c m l l c z 4 8 L 0 l 0 Z W 0 + P E l 0 Z W 0 + P E l 0 Z W 1 M b 2 N h d G l v b j 4 8 S X R l b V R 5 c G U + R m 9 y b X V s Y T w v S X R l b V R 5 c G U + P E l 0 Z W 1 Q Y X R o P l N l Y 3 R p b 2 4 x L 1 R h Y m x l M T M y J T I w K D M p L 1 N v d X J j Z T w v S X R l b V B h d G g + P C 9 J d G V t T G 9 j Y X R p b 2 4 + P F N 0 Y W J s Z U V u d H J p Z X M g L z 4 8 L 0 l 0 Z W 0 + P E l 0 Z W 0 + P E l 0 Z W 1 M b 2 N h d G l v b j 4 8 S X R l b V R 5 c G U + R m 9 y b X V s Y T w v S X R l b V R 5 c G U + P E l 0 Z W 1 Q Y X R o P l N l Y 3 R p b 2 4 x L 1 R h Y m x l M T M y J T I w K D M p L 0 N o Y W 5 n Z W Q l M j B U e X B l P C 9 J d G V t U G F 0 a D 4 8 L 0 l 0 Z W 1 M b 2 N h d G l v b j 4 8 U 3 R h Y m x l R W 5 0 c m l l c y A v P j w v S X R l b T 4 8 S X R l b T 4 8 S X R l b U x v Y 2 F 0 a W 9 u P j x J d G V t V H l w Z T 5 G b 3 J t d W x h P C 9 J d G V t V H l w Z T 4 8 S X R l b V B h d G g + U 2 V j d G l v b j E v V G F i b G U x M z I l M j A o M y k v V W 5 w a X Z v d G V k J T I w Q 2 9 s d W 1 u c z w v S X R l b V B h d G g + P C 9 J d G V t T G 9 j Y X R p b 2 4 + P F N 0 Y W J s Z U V u d H J p Z X M g L z 4 8 L 0 l 0 Z W 0 + P E l 0 Z W 0 + P E l 0 Z W 1 M b 2 N h d G l v b j 4 8 S X R l b V R 5 c G U + R m 9 y b X V s Y T w v S X R l b V R 5 c G U + P E l 0 Z W 1 Q Y X R o P l N l Y 3 R p b 2 4 x L 1 R h Y m x l M T M y J T I w K D M p L 0 F k Z G V k J T I w Q 2 9 u Z G l 0 a W 9 u Y W w l M j B D b 2 x 1 b W 4 8 L 0 l 0 Z W 1 Q Y X R o P j w v S X R l b U x v Y 2 F 0 a W 9 u P j x T d G F i b G V F b n R y a W V z I C 8 + P C 9 J d G V t P j w v S X R l b X M + P C 9 M b 2 N h b F B h Y 2 t h Z 2 V N Z X R h Z G F 0 Y U Z p b G U + F g A A A F B L B Q Y A A A A A A A A A A A A A A A A A A A A A A A D a A A A A A Q A A A N C M n d 8 B F d E R j H o A w E / C l + s B A A A A r 5 K j O T + 0 i 0 W 0 O 7 n F p 8 p k o A A A A A A C A A A A A A A D Z g A A w A A A A B A A A A B j t N J o h z I O J A j Z G 7 6 C A n I R A A A A A A S A A A C g A A A A E A A A A G 8 B x 2 y h C 8 f Z 3 8 U b Y 4 S q k R h Q A A A A T 5 I p N u J t o A d h i X I b I L D b l m s 1 U F p b / X V + p I A F L A y L n 3 J C W q v p V 9 X j Y Y 7 4 T 1 2 x X m Y 3 t B 7 o L G Y 2 9 X E t U Z Y l N t K n 6 g T H Q 1 h a N 8 n D Z 7 R L H I y k u W Y U A A A A h 2 j S 2 n G B H t o F u H c H u Z p w k c q 0 J n o = < / 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D1247DC68FBD64DAE72A0717DE6AA1F" ma:contentTypeVersion="15" ma:contentTypeDescription="Create a new document." ma:contentTypeScope="" ma:versionID="376cdf621f73eb10f36dc3ecd1e22df3">
  <xsd:schema xmlns:xsd="http://www.w3.org/2001/XMLSchema" xmlns:xs="http://www.w3.org/2001/XMLSchema" xmlns:p="http://schemas.microsoft.com/office/2006/metadata/properties" xmlns:ns2="eb8dbbb7-6de1-4957-84dd-88d235fe7bc5" xmlns:ns3="f917c584-929f-43e3-ac18-152c6a911a9d" xmlns:ns4="a158f8fd-1a16-459d-b11e-b73c8f354f56" targetNamespace="http://schemas.microsoft.com/office/2006/metadata/properties" ma:root="true" ma:fieldsID="09ee6babd4953e19eba6f43de8ebe4d7" ns2:_="" ns3:_="" ns4:_="">
    <xsd:import namespace="eb8dbbb7-6de1-4957-84dd-88d235fe7bc5"/>
    <xsd:import namespace="f917c584-929f-43e3-ac18-152c6a911a9d"/>
    <xsd:import namespace="a158f8fd-1a16-459d-b11e-b73c8f354f56"/>
    <xsd:element name="properties">
      <xsd:complexType>
        <xsd:sequence>
          <xsd:element name="documentManagement">
            <xsd:complexType>
              <xsd:all>
                <xsd:element ref="ns2:g98fcb1e41c24d22b7a50d9b68ff167a" minOccurs="0"/>
                <xsd:element ref="ns2:TaxCatchAll" minOccurs="0"/>
                <xsd:element ref="ns2:TaxCatchAllLabel" minOccurs="0"/>
                <xsd:element ref="ns2:fca9d648a43b46669eacfabf60a2fbe9" minOccurs="0"/>
                <xsd:element ref="ns2:Project_x0020_ID"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4:SharedWithUsers" minOccurs="0"/>
                <xsd:element ref="ns4:SharedWithDetails" minOccurs="0"/>
                <xsd:element ref="ns3:MediaServiceSearchPropertie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8dbbb7-6de1-4957-84dd-88d235fe7bc5" elementFormDefault="qualified">
    <xsd:import namespace="http://schemas.microsoft.com/office/2006/documentManagement/types"/>
    <xsd:import namespace="http://schemas.microsoft.com/office/infopath/2007/PartnerControls"/>
    <xsd:element name="g98fcb1e41c24d22b7a50d9b68ff167a" ma:index="8" nillable="true" ma:taxonomy="true" ma:internalName="g98fcb1e41c24d22b7a50d9b68ff167a" ma:taxonomyFieldName="Department_x0020_Field" ma:displayName="Department Field" ma:default="" ma:fieldId="{098fcb1e-41c2-4d22-b7a5-0d9b68ff167a}" ma:taxonomyMulti="true" ma:sspId="dd3a458f-664c-47e4-8a2d-a299ea1879d7" ma:termSetId="7858bf05-adde-4fcb-b1c5-29334efe3f28"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a581366-8466-4fdf-8239-8322e92618aa}" ma:internalName="TaxCatchAll" ma:showField="CatchAllData" ma:web="a158f8fd-1a16-459d-b11e-b73c8f354f5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a581366-8466-4fdf-8239-8322e92618aa}" ma:internalName="TaxCatchAllLabel" ma:readOnly="true" ma:showField="CatchAllDataLabel" ma:web="a158f8fd-1a16-459d-b11e-b73c8f354f56">
      <xsd:complexType>
        <xsd:complexContent>
          <xsd:extension base="dms:MultiChoiceLookup">
            <xsd:sequence>
              <xsd:element name="Value" type="dms:Lookup" maxOccurs="unbounded" minOccurs="0" nillable="true"/>
            </xsd:sequence>
          </xsd:extension>
        </xsd:complexContent>
      </xsd:complexType>
    </xsd:element>
    <xsd:element name="fca9d648a43b46669eacfabf60a2fbe9" ma:index="12" nillable="true" ma:taxonomy="true" ma:internalName="fca9d648a43b46669eacfabf60a2fbe9" ma:taxonomyFieldName="Location_x0020_Field" ma:displayName="Location Field" ma:default="" ma:fieldId="{fca9d648-a43b-4666-9eac-fabf60a2fbe9}" ma:taxonomyMulti="true" ma:sspId="dd3a458f-664c-47e4-8a2d-a299ea1879d7" ma:termSetId="0f988343-7ceb-4066-9f25-d5edfaa3f0cf" ma:anchorId="00000000-0000-0000-0000-000000000000" ma:open="false" ma:isKeyword="false">
      <xsd:complexType>
        <xsd:sequence>
          <xsd:element ref="pc:Terms" minOccurs="0" maxOccurs="1"/>
        </xsd:sequence>
      </xsd:complexType>
    </xsd:element>
    <xsd:element name="Project_x0020_ID" ma:index="14" nillable="true" ma:displayName="Project ID" ma:default="" ma:internalName="Project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17c584-929f-43e3-ac18-152c6a911a9d"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d3a458f-664c-47e4-8a2d-a299ea1879d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8f8fd-1a16-459d-b11e-b73c8f354f56"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dd3a458f-664c-47e4-8a2d-a299ea1879d7" ContentTypeId="0x0101" PreviousValue="false"/>
</file>

<file path=customXml/itemProps1.xml><?xml version="1.0" encoding="utf-8"?>
<ds:datastoreItem xmlns:ds="http://schemas.openxmlformats.org/officeDocument/2006/customXml" ds:itemID="{CAEDD1FD-34F0-44AA-9F40-9B23BA376E61}">
  <ds:schemaRefs>
    <ds:schemaRef ds:uri="http://schemas.microsoft.com/office/2006/metadata/properties"/>
    <ds:schemaRef ds:uri="http://schemas.microsoft.com/office/infopath/2007/PartnerControls"/>
    <ds:schemaRef ds:uri="eb8dbbb7-6de1-4957-84dd-88d235fe7bc5"/>
    <ds:schemaRef ds:uri="f917c584-929f-43e3-ac18-152c6a911a9d"/>
    <ds:schemaRef ds:uri="a158f8fd-1a16-459d-b11e-b73c8f354f56"/>
  </ds:schemaRefs>
</ds:datastoreItem>
</file>

<file path=customXml/itemProps2.xml><?xml version="1.0" encoding="utf-8"?>
<ds:datastoreItem xmlns:ds="http://schemas.openxmlformats.org/officeDocument/2006/customXml" ds:itemID="{74F037C9-F376-4E4E-9501-9D28543ED83F}">
  <ds:schemaRefs>
    <ds:schemaRef ds:uri="http://schemas.microsoft.com/DataMashup"/>
  </ds:schemaRefs>
</ds:datastoreItem>
</file>

<file path=customXml/itemProps3.xml><?xml version="1.0" encoding="utf-8"?>
<ds:datastoreItem xmlns:ds="http://schemas.openxmlformats.org/officeDocument/2006/customXml" ds:itemID="{A71654B7-BBA1-4276-A8B3-0386FBEF742E}">
  <ds:schemaRefs>
    <ds:schemaRef ds:uri="http://schemas.microsoft.com/sharepoint/v3/contenttype/forms"/>
  </ds:schemaRefs>
</ds:datastoreItem>
</file>

<file path=customXml/itemProps4.xml><?xml version="1.0" encoding="utf-8"?>
<ds:datastoreItem xmlns:ds="http://schemas.openxmlformats.org/officeDocument/2006/customXml" ds:itemID="{34894E78-3F45-4AD3-A259-F862B78B8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8dbbb7-6de1-4957-84dd-88d235fe7bc5"/>
    <ds:schemaRef ds:uri="f917c584-929f-43e3-ac18-152c6a911a9d"/>
    <ds:schemaRef ds:uri="a158f8fd-1a16-459d-b11e-b73c8f354f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E135C34-642D-49A5-9E0A-7C2DACE4806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Summary</vt:lpstr>
      <vt:lpstr>Version history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Fox</dc:creator>
  <cp:keywords/>
  <dc:description/>
  <cp:lastModifiedBy>Matthew Pearce</cp:lastModifiedBy>
  <cp:revision/>
  <dcterms:created xsi:type="dcterms:W3CDTF">2006-09-16T00:00:00Z</dcterms:created>
  <dcterms:modified xsi:type="dcterms:W3CDTF">2024-10-24T10:03:01Z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0x010100AD1247DC68FBD64DAE72A0717DE6AA1F</vt:lpwstr>
  </property>
  <property fmtid="{D5CDD505-2E9C-101B-9397-08002B2CF9AE}" pid="3" name="Location Field">
    <vt:lpwstr/>
  </property>
  <property fmtid="{D5CDD505-2E9C-101B-9397-08002B2CF9AE}" pid="4" name="Department Field">
    <vt:lpwstr/>
  </property>
  <property fmtid="{D5CDD505-2E9C-101B-9397-08002B2CF9AE}" pid="5" name="MediaServiceImageTags">
    <vt:lpwstr/>
  </property>
</Properties>
</file>